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orks\PycharmProjects\001_TRAINING\015_Finance\Daum\"/>
    </mc:Choice>
  </mc:AlternateContent>
  <xr:revisionPtr revIDLastSave="0" documentId="13_ncr:1_{2E3EEB96-A6E9-4537-93AD-0FCECB6D2A2C}" xr6:coauthVersionLast="43" xr6:coauthVersionMax="43" xr10:uidLastSave="{00000000-0000-0000-0000-000000000000}"/>
  <bookViews>
    <workbookView xWindow="2025" yWindow="4785" windowWidth="24090" windowHeight="15195" tabRatio="825" xr2:uid="{00000000-000D-0000-FFFF-FFFF00000000}"/>
  </bookViews>
  <sheets>
    <sheet name="종합" sheetId="1" r:id="rId1"/>
    <sheet name="EPS 성장율" sheetId="2" r:id="rId2"/>
    <sheet name="roe&amp;pbr" sheetId="3" r:id="rId3"/>
    <sheet name="야마구치요헤이" sheetId="4" r:id="rId4"/>
    <sheet name="RIM (개별)" sheetId="5" r:id="rId5"/>
    <sheet name="RIM (연결)" sheetId="6" r:id="rId6"/>
    <sheet name="무성장가치" sheetId="7" r:id="rId7"/>
    <sheet name="분기 환산주식수" sheetId="8" r:id="rId8"/>
    <sheet name="10년 환산주식수" sheetId="9" r:id="rId9"/>
    <sheet name="현재가" sheetId="10" r:id="rId10"/>
    <sheet name="Sheet3" sheetId="11" r:id="rId11"/>
    <sheet name="NAVER" sheetId="12" r:id="rId12"/>
    <sheet name="KOSPI_기업(KSR)" sheetId="13" r:id="rId13"/>
    <sheet name="KOSDAQ_기업(KSR)" sheetId="14" r:id="rId14"/>
  </sheets>
  <definedNames>
    <definedName name="_xlnm._FilterDatabase" localSheetId="1" hidden="1">'EPS 성장율'!$A$5:$Z$1780</definedName>
    <definedName name="_xlnm._FilterDatabase" localSheetId="4" hidden="1">'RIM (개별)'!$A$9:$AB$1791</definedName>
    <definedName name="_xlnm._FilterDatabase" localSheetId="5" hidden="1">'RIM (연결)'!$A$7:$AE$1789</definedName>
    <definedName name="_xlnm._FilterDatabase" localSheetId="2" hidden="1">'roe&amp;pbr'!$A$5:$Q$1786</definedName>
    <definedName name="_xlnm._FilterDatabase" localSheetId="6" hidden="1">무성장가치!$A$5:$Q$1788</definedName>
    <definedName name="_xlnm._FilterDatabase" localSheetId="3" hidden="1">야마구치요헤이!$A$5:$Y$1788</definedName>
    <definedName name="_xlnm._FilterDatabase" localSheetId="0" hidden="1">종합!$A$5:$S$1788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6" i="1" l="1"/>
  <c r="I6" i="3" s="1"/>
  <c r="J46" i="7"/>
  <c r="I46" i="7"/>
  <c r="K46" i="7" s="1"/>
  <c r="J45" i="7"/>
  <c r="I45" i="7"/>
  <c r="K45" i="7" s="1"/>
  <c r="E45" i="7"/>
  <c r="J44" i="7"/>
  <c r="I44" i="7"/>
  <c r="E44" i="7" s="1"/>
  <c r="J43" i="7"/>
  <c r="I43" i="7"/>
  <c r="E43" i="7"/>
  <c r="J42" i="7"/>
  <c r="I42" i="7"/>
  <c r="K42" i="7" s="1"/>
  <c r="E42" i="7"/>
  <c r="J41" i="7"/>
  <c r="I41" i="7"/>
  <c r="K41" i="7" s="1"/>
  <c r="E41" i="7"/>
  <c r="J40" i="7"/>
  <c r="I40" i="7"/>
  <c r="K40" i="7" s="1"/>
  <c r="E40" i="7"/>
  <c r="J39" i="7"/>
  <c r="I39" i="7"/>
  <c r="E39" i="7" s="1"/>
  <c r="J38" i="7"/>
  <c r="I38" i="7"/>
  <c r="K38" i="7" s="1"/>
  <c r="E38" i="7"/>
  <c r="J37" i="7"/>
  <c r="I37" i="7"/>
  <c r="K37" i="7" s="1"/>
  <c r="J36" i="7"/>
  <c r="I36" i="7"/>
  <c r="E36" i="7" s="1"/>
  <c r="J35" i="7"/>
  <c r="I35" i="7"/>
  <c r="E35" i="7"/>
  <c r="J34" i="7"/>
  <c r="I34" i="7"/>
  <c r="K34" i="7" s="1"/>
  <c r="J33" i="7"/>
  <c r="I33" i="7"/>
  <c r="K33" i="7" s="1"/>
  <c r="E33" i="7"/>
  <c r="J32" i="7"/>
  <c r="I32" i="7"/>
  <c r="K32" i="7" s="1"/>
  <c r="E32" i="7"/>
  <c r="J31" i="7"/>
  <c r="I31" i="7"/>
  <c r="E31" i="7" s="1"/>
  <c r="J30" i="7"/>
  <c r="I30" i="7"/>
  <c r="K30" i="7" s="1"/>
  <c r="E30" i="7"/>
  <c r="J29" i="7"/>
  <c r="I29" i="7"/>
  <c r="K29" i="7" s="1"/>
  <c r="K28" i="7"/>
  <c r="J28" i="7"/>
  <c r="I28" i="7"/>
  <c r="E28" i="7" s="1"/>
  <c r="J27" i="7"/>
  <c r="K27" i="7" s="1"/>
  <c r="I27" i="7"/>
  <c r="E27" i="7"/>
  <c r="J26" i="7"/>
  <c r="I26" i="7"/>
  <c r="K26" i="7" s="1"/>
  <c r="J25" i="7"/>
  <c r="I25" i="7"/>
  <c r="K25" i="7" s="1"/>
  <c r="E25" i="7"/>
  <c r="J24" i="7"/>
  <c r="I24" i="7"/>
  <c r="K24" i="7" s="1"/>
  <c r="E24" i="7"/>
  <c r="J23" i="7"/>
  <c r="I23" i="7"/>
  <c r="E23" i="7" s="1"/>
  <c r="J22" i="7"/>
  <c r="I22" i="7"/>
  <c r="K22" i="7" s="1"/>
  <c r="E22" i="7"/>
  <c r="J21" i="7"/>
  <c r="I21" i="7"/>
  <c r="K21" i="7" s="1"/>
  <c r="J20" i="7"/>
  <c r="I20" i="7"/>
  <c r="E20" i="7" s="1"/>
  <c r="J19" i="7"/>
  <c r="I19" i="7"/>
  <c r="E19" i="7"/>
  <c r="J18" i="7"/>
  <c r="I18" i="7"/>
  <c r="K18" i="7" s="1"/>
  <c r="J17" i="7"/>
  <c r="I17" i="7"/>
  <c r="K17" i="7" s="1"/>
  <c r="E17" i="7"/>
  <c r="J16" i="7"/>
  <c r="I16" i="7"/>
  <c r="K16" i="7" s="1"/>
  <c r="E16" i="7"/>
  <c r="J15" i="7"/>
  <c r="I15" i="7"/>
  <c r="E15" i="7" s="1"/>
  <c r="J14" i="7"/>
  <c r="I14" i="7"/>
  <c r="K14" i="7" s="1"/>
  <c r="E14" i="7"/>
  <c r="J13" i="7"/>
  <c r="I13" i="7"/>
  <c r="K13" i="7" s="1"/>
  <c r="K12" i="7"/>
  <c r="J12" i="7"/>
  <c r="I12" i="7"/>
  <c r="E12" i="7" s="1"/>
  <c r="J11" i="7"/>
  <c r="K11" i="7" s="1"/>
  <c r="I11" i="7"/>
  <c r="E11" i="7"/>
  <c r="J10" i="7"/>
  <c r="I10" i="7"/>
  <c r="K10" i="7" s="1"/>
  <c r="J9" i="7"/>
  <c r="I9" i="7"/>
  <c r="K9" i="7" s="1"/>
  <c r="K8" i="7"/>
  <c r="J8" i="7"/>
  <c r="I8" i="7"/>
  <c r="E8" i="7" s="1"/>
  <c r="J7" i="7"/>
  <c r="K7" i="7" s="1"/>
  <c r="I7" i="7"/>
  <c r="E7" i="7"/>
  <c r="J6" i="7"/>
  <c r="J3" i="7" s="1"/>
  <c r="I6" i="7"/>
  <c r="E6" i="7" s="1"/>
  <c r="V48" i="6"/>
  <c r="O48" i="6"/>
  <c r="K48" i="6"/>
  <c r="G48" i="6"/>
  <c r="V47" i="6"/>
  <c r="O47" i="6"/>
  <c r="P47" i="6" s="1"/>
  <c r="I47" i="6" s="1"/>
  <c r="K47" i="6"/>
  <c r="G47" i="6"/>
  <c r="V46" i="6"/>
  <c r="O46" i="6"/>
  <c r="K46" i="6"/>
  <c r="G46" i="6"/>
  <c r="V45" i="6"/>
  <c r="O45" i="6"/>
  <c r="P45" i="6" s="1"/>
  <c r="I45" i="6" s="1"/>
  <c r="K45" i="6"/>
  <c r="G45" i="6"/>
  <c r="V44" i="6"/>
  <c r="O44" i="6"/>
  <c r="K44" i="6"/>
  <c r="G44" i="6"/>
  <c r="V43" i="6"/>
  <c r="O43" i="6"/>
  <c r="P43" i="6" s="1"/>
  <c r="I43" i="6" s="1"/>
  <c r="K43" i="6"/>
  <c r="G43" i="6"/>
  <c r="V42" i="6"/>
  <c r="O42" i="6"/>
  <c r="Q42" i="6" s="1"/>
  <c r="K42" i="6"/>
  <c r="G42" i="6"/>
  <c r="V41" i="6"/>
  <c r="O41" i="6"/>
  <c r="R41" i="6" s="1"/>
  <c r="K41" i="6"/>
  <c r="G41" i="6"/>
  <c r="V40" i="6"/>
  <c r="O40" i="6"/>
  <c r="Q40" i="6" s="1"/>
  <c r="K40" i="6"/>
  <c r="G40" i="6"/>
  <c r="V39" i="6"/>
  <c r="O39" i="6"/>
  <c r="P39" i="6" s="1"/>
  <c r="I39" i="6" s="1"/>
  <c r="K39" i="6"/>
  <c r="G39" i="6"/>
  <c r="V38" i="6"/>
  <c r="O38" i="6"/>
  <c r="Q38" i="6" s="1"/>
  <c r="K38" i="6"/>
  <c r="G38" i="6"/>
  <c r="V37" i="6"/>
  <c r="O37" i="6"/>
  <c r="Q37" i="6" s="1"/>
  <c r="K37" i="6"/>
  <c r="G37" i="6"/>
  <c r="V36" i="6"/>
  <c r="O36" i="6"/>
  <c r="Q36" i="6" s="1"/>
  <c r="K36" i="6"/>
  <c r="G36" i="6"/>
  <c r="V35" i="6"/>
  <c r="O35" i="6"/>
  <c r="P35" i="6" s="1"/>
  <c r="K35" i="6"/>
  <c r="G35" i="6"/>
  <c r="V34" i="6"/>
  <c r="O34" i="6"/>
  <c r="K34" i="6"/>
  <c r="G34" i="6"/>
  <c r="V33" i="6"/>
  <c r="O33" i="6"/>
  <c r="R33" i="6" s="1"/>
  <c r="K33" i="6"/>
  <c r="G33" i="6"/>
  <c r="V32" i="6"/>
  <c r="O32" i="6"/>
  <c r="Q32" i="6" s="1"/>
  <c r="K32" i="6"/>
  <c r="G32" i="6"/>
  <c r="V31" i="6"/>
  <c r="O31" i="6"/>
  <c r="P31" i="6" s="1"/>
  <c r="I31" i="6" s="1"/>
  <c r="K31" i="6"/>
  <c r="G31" i="6"/>
  <c r="V30" i="6"/>
  <c r="O30" i="6"/>
  <c r="P30" i="6" s="1"/>
  <c r="I30" i="6" s="1"/>
  <c r="K30" i="6"/>
  <c r="G30" i="6"/>
  <c r="V29" i="6"/>
  <c r="O29" i="6"/>
  <c r="P29" i="6" s="1"/>
  <c r="I29" i="6" s="1"/>
  <c r="K29" i="6"/>
  <c r="G29" i="6"/>
  <c r="V28" i="6"/>
  <c r="O28" i="6"/>
  <c r="P28" i="6" s="1"/>
  <c r="I28" i="6" s="1"/>
  <c r="K28" i="6"/>
  <c r="G28" i="6"/>
  <c r="V27" i="6"/>
  <c r="O27" i="6"/>
  <c r="P27" i="6" s="1"/>
  <c r="I27" i="6" s="1"/>
  <c r="K27" i="6"/>
  <c r="G27" i="6"/>
  <c r="V26" i="6"/>
  <c r="O26" i="6"/>
  <c r="P26" i="6" s="1"/>
  <c r="I26" i="6" s="1"/>
  <c r="K26" i="6"/>
  <c r="G26" i="6"/>
  <c r="V25" i="6"/>
  <c r="O25" i="6"/>
  <c r="P25" i="6" s="1"/>
  <c r="I25" i="6" s="1"/>
  <c r="K25" i="6"/>
  <c r="G25" i="6"/>
  <c r="V24" i="6"/>
  <c r="O24" i="6"/>
  <c r="P24" i="6" s="1"/>
  <c r="I24" i="6" s="1"/>
  <c r="K24" i="6"/>
  <c r="G24" i="6"/>
  <c r="V23" i="6"/>
  <c r="O23" i="6"/>
  <c r="P23" i="6" s="1"/>
  <c r="I23" i="6" s="1"/>
  <c r="K23" i="6"/>
  <c r="G23" i="6"/>
  <c r="V22" i="6"/>
  <c r="O22" i="6"/>
  <c r="P22" i="6" s="1"/>
  <c r="I22" i="6" s="1"/>
  <c r="K22" i="6"/>
  <c r="G22" i="6"/>
  <c r="V21" i="6"/>
  <c r="O21" i="6"/>
  <c r="P21" i="6" s="1"/>
  <c r="I21" i="6" s="1"/>
  <c r="K21" i="6"/>
  <c r="G21" i="6"/>
  <c r="V20" i="6"/>
  <c r="O20" i="6"/>
  <c r="P20" i="6" s="1"/>
  <c r="I20" i="6" s="1"/>
  <c r="K20" i="6"/>
  <c r="G20" i="6"/>
  <c r="V19" i="6"/>
  <c r="O19" i="6"/>
  <c r="P19" i="6" s="1"/>
  <c r="I19" i="6" s="1"/>
  <c r="K19" i="6"/>
  <c r="G19" i="6"/>
  <c r="V18" i="6"/>
  <c r="O18" i="6"/>
  <c r="P18" i="6" s="1"/>
  <c r="I18" i="6" s="1"/>
  <c r="K18" i="6"/>
  <c r="G18" i="6"/>
  <c r="V17" i="6"/>
  <c r="O17" i="6"/>
  <c r="P17" i="6" s="1"/>
  <c r="I17" i="6" s="1"/>
  <c r="K17" i="6"/>
  <c r="G17" i="6"/>
  <c r="V16" i="6"/>
  <c r="O16" i="6"/>
  <c r="P16" i="6" s="1"/>
  <c r="I16" i="6" s="1"/>
  <c r="K16" i="6"/>
  <c r="G16" i="6"/>
  <c r="V15" i="6"/>
  <c r="O15" i="6"/>
  <c r="P15" i="6" s="1"/>
  <c r="I15" i="6" s="1"/>
  <c r="K15" i="6"/>
  <c r="G15" i="6"/>
  <c r="V14" i="6"/>
  <c r="O14" i="6"/>
  <c r="P14" i="6" s="1"/>
  <c r="I14" i="6" s="1"/>
  <c r="K14" i="6"/>
  <c r="G14" i="6"/>
  <c r="V13" i="6"/>
  <c r="O13" i="6"/>
  <c r="P13" i="6" s="1"/>
  <c r="I13" i="6" s="1"/>
  <c r="K13" i="6"/>
  <c r="G13" i="6"/>
  <c r="V12" i="6"/>
  <c r="O12" i="6"/>
  <c r="P12" i="6" s="1"/>
  <c r="I12" i="6" s="1"/>
  <c r="K12" i="6"/>
  <c r="G12" i="6"/>
  <c r="V11" i="6"/>
  <c r="O11" i="6"/>
  <c r="P11" i="6" s="1"/>
  <c r="I11" i="6" s="1"/>
  <c r="K11" i="6"/>
  <c r="G11" i="6"/>
  <c r="V10" i="6"/>
  <c r="O10" i="6"/>
  <c r="P10" i="6" s="1"/>
  <c r="I10" i="6" s="1"/>
  <c r="K10" i="6"/>
  <c r="G10" i="6"/>
  <c r="V9" i="6"/>
  <c r="O9" i="6"/>
  <c r="P9" i="6" s="1"/>
  <c r="I9" i="6" s="1"/>
  <c r="K9" i="6"/>
  <c r="G9" i="6"/>
  <c r="V8" i="6"/>
  <c r="O8" i="6"/>
  <c r="P8" i="6" s="1"/>
  <c r="I8" i="6" s="1"/>
  <c r="K8" i="6"/>
  <c r="G8" i="6"/>
  <c r="G3" i="6" s="1"/>
  <c r="E8" i="6"/>
  <c r="Y5" i="6"/>
  <c r="AB3" i="6"/>
  <c r="AB4" i="5" s="1"/>
  <c r="AA3" i="6"/>
  <c r="AA4" i="5" s="1"/>
  <c r="X3" i="6"/>
  <c r="W3" i="6"/>
  <c r="W4" i="5" s="1"/>
  <c r="V3" i="6"/>
  <c r="V4" i="5" s="1"/>
  <c r="S3" i="6"/>
  <c r="S4" i="5" s="1"/>
  <c r="L3" i="6"/>
  <c r="L4" i="5" s="1"/>
  <c r="K3" i="6"/>
  <c r="A2" i="6"/>
  <c r="V50" i="5"/>
  <c r="R50" i="5"/>
  <c r="J50" i="5" s="1"/>
  <c r="Q50" i="5"/>
  <c r="P50" i="5"/>
  <c r="M50" i="5"/>
  <c r="N50" i="5" s="1"/>
  <c r="K50" i="5"/>
  <c r="I50" i="5"/>
  <c r="H50" i="5"/>
  <c r="F50" i="5" s="1"/>
  <c r="G50" i="5"/>
  <c r="V49" i="5"/>
  <c r="R49" i="5" s="1"/>
  <c r="M49" i="5" s="1"/>
  <c r="N49" i="5" s="1"/>
  <c r="Q49" i="5"/>
  <c r="P49" i="5"/>
  <c r="K49" i="5"/>
  <c r="I49" i="5"/>
  <c r="G49" i="5"/>
  <c r="V48" i="5"/>
  <c r="R48" i="5"/>
  <c r="M48" i="5" s="1"/>
  <c r="N48" i="5" s="1"/>
  <c r="Q48" i="5"/>
  <c r="P48" i="5"/>
  <c r="I48" i="5" s="1"/>
  <c r="K48" i="5"/>
  <c r="J48" i="5"/>
  <c r="G48" i="5"/>
  <c r="V47" i="5"/>
  <c r="R47" i="5" s="1"/>
  <c r="Q47" i="5"/>
  <c r="P47" i="5"/>
  <c r="K47" i="5"/>
  <c r="I47" i="5"/>
  <c r="G47" i="5"/>
  <c r="V46" i="5"/>
  <c r="R46" i="5"/>
  <c r="J46" i="5" s="1"/>
  <c r="Q46" i="5"/>
  <c r="P46" i="5"/>
  <c r="M46" i="5"/>
  <c r="N46" i="5" s="1"/>
  <c r="K46" i="5"/>
  <c r="I46" i="5"/>
  <c r="H46" i="5"/>
  <c r="F46" i="5" s="1"/>
  <c r="G46" i="5"/>
  <c r="V45" i="5"/>
  <c r="R45" i="5" s="1"/>
  <c r="M45" i="5" s="1"/>
  <c r="N45" i="5" s="1"/>
  <c r="Q45" i="5"/>
  <c r="P45" i="5"/>
  <c r="K45" i="5"/>
  <c r="I45" i="5"/>
  <c r="G45" i="5"/>
  <c r="V44" i="5"/>
  <c r="R44" i="5"/>
  <c r="M44" i="5" s="1"/>
  <c r="N44" i="5" s="1"/>
  <c r="Q44" i="5"/>
  <c r="H44" i="5" s="1"/>
  <c r="P44" i="5"/>
  <c r="I44" i="5" s="1"/>
  <c r="K44" i="5"/>
  <c r="J44" i="5"/>
  <c r="G44" i="5"/>
  <c r="V43" i="5"/>
  <c r="R43" i="5" s="1"/>
  <c r="Q43" i="5"/>
  <c r="P43" i="5"/>
  <c r="K43" i="5"/>
  <c r="I43" i="5"/>
  <c r="G43" i="5"/>
  <c r="V42" i="5"/>
  <c r="R42" i="5"/>
  <c r="J42" i="5" s="1"/>
  <c r="Q42" i="5"/>
  <c r="P42" i="5"/>
  <c r="M42" i="5"/>
  <c r="N42" i="5" s="1"/>
  <c r="K42" i="5"/>
  <c r="I42" i="5"/>
  <c r="H42" i="5"/>
  <c r="F42" i="5" s="1"/>
  <c r="G42" i="5"/>
  <c r="V41" i="5"/>
  <c r="R41" i="5" s="1"/>
  <c r="M41" i="5" s="1"/>
  <c r="N41" i="5" s="1"/>
  <c r="Q41" i="5"/>
  <c r="P41" i="5"/>
  <c r="K41" i="5"/>
  <c r="I41" i="5"/>
  <c r="G41" i="5"/>
  <c r="V40" i="5"/>
  <c r="R40" i="5"/>
  <c r="M40" i="5" s="1"/>
  <c r="N40" i="5" s="1"/>
  <c r="Q40" i="5"/>
  <c r="P40" i="5"/>
  <c r="I40" i="5" s="1"/>
  <c r="K40" i="5"/>
  <c r="J40" i="5"/>
  <c r="G40" i="5"/>
  <c r="V39" i="5"/>
  <c r="R39" i="5" s="1"/>
  <c r="Q39" i="5"/>
  <c r="P39" i="5"/>
  <c r="K39" i="5"/>
  <c r="I39" i="5"/>
  <c r="G39" i="5"/>
  <c r="V38" i="5"/>
  <c r="R38" i="5"/>
  <c r="J38" i="5" s="1"/>
  <c r="Q38" i="5"/>
  <c r="P38" i="5"/>
  <c r="M38" i="5"/>
  <c r="N38" i="5" s="1"/>
  <c r="K38" i="5"/>
  <c r="I38" i="5"/>
  <c r="H38" i="5"/>
  <c r="F38" i="5" s="1"/>
  <c r="G38" i="5"/>
  <c r="V37" i="5"/>
  <c r="R37" i="5" s="1"/>
  <c r="M37" i="5" s="1"/>
  <c r="N37" i="5" s="1"/>
  <c r="Q37" i="5"/>
  <c r="P37" i="5"/>
  <c r="K37" i="5"/>
  <c r="I37" i="5"/>
  <c r="G37" i="5"/>
  <c r="V36" i="5"/>
  <c r="R36" i="5"/>
  <c r="M36" i="5" s="1"/>
  <c r="N36" i="5" s="1"/>
  <c r="Q36" i="5"/>
  <c r="P36" i="5"/>
  <c r="I36" i="5" s="1"/>
  <c r="K36" i="5"/>
  <c r="J36" i="5"/>
  <c r="G36" i="5"/>
  <c r="V35" i="5"/>
  <c r="R35" i="5" s="1"/>
  <c r="Q35" i="5"/>
  <c r="P35" i="5"/>
  <c r="K35" i="5"/>
  <c r="I35" i="5"/>
  <c r="G35" i="5"/>
  <c r="V34" i="5"/>
  <c r="R34" i="5"/>
  <c r="J34" i="5" s="1"/>
  <c r="Q34" i="5"/>
  <c r="P34" i="5"/>
  <c r="M34" i="5"/>
  <c r="N34" i="5" s="1"/>
  <c r="K34" i="5"/>
  <c r="I34" i="5"/>
  <c r="H34" i="5"/>
  <c r="F34" i="5" s="1"/>
  <c r="G34" i="5"/>
  <c r="V33" i="5"/>
  <c r="R33" i="5" s="1"/>
  <c r="M33" i="5" s="1"/>
  <c r="N33" i="5" s="1"/>
  <c r="Q33" i="5"/>
  <c r="P33" i="5"/>
  <c r="K33" i="5"/>
  <c r="I33" i="5"/>
  <c r="G33" i="5"/>
  <c r="V32" i="5"/>
  <c r="R32" i="5"/>
  <c r="M32" i="5" s="1"/>
  <c r="N32" i="5" s="1"/>
  <c r="Q32" i="5"/>
  <c r="P32" i="5"/>
  <c r="I32" i="5" s="1"/>
  <c r="K32" i="5"/>
  <c r="J32" i="5"/>
  <c r="G32" i="5"/>
  <c r="V31" i="5"/>
  <c r="R31" i="5" s="1"/>
  <c r="Q31" i="5"/>
  <c r="P31" i="5"/>
  <c r="K31" i="5"/>
  <c r="I31" i="5"/>
  <c r="G31" i="5"/>
  <c r="V30" i="5"/>
  <c r="R30" i="5"/>
  <c r="J30" i="5" s="1"/>
  <c r="Q30" i="5"/>
  <c r="P30" i="5"/>
  <c r="M30" i="5"/>
  <c r="N30" i="5" s="1"/>
  <c r="K30" i="5"/>
  <c r="I30" i="5"/>
  <c r="H30" i="5"/>
  <c r="F30" i="5" s="1"/>
  <c r="G30" i="5"/>
  <c r="V29" i="5"/>
  <c r="R29" i="5" s="1"/>
  <c r="M29" i="5" s="1"/>
  <c r="N29" i="5" s="1"/>
  <c r="Q29" i="5"/>
  <c r="P29" i="5"/>
  <c r="K29" i="5"/>
  <c r="I29" i="5"/>
  <c r="G29" i="5"/>
  <c r="V28" i="5"/>
  <c r="R28" i="5"/>
  <c r="M28" i="5" s="1"/>
  <c r="N28" i="5" s="1"/>
  <c r="Q28" i="5"/>
  <c r="P28" i="5"/>
  <c r="I28" i="5" s="1"/>
  <c r="K28" i="5"/>
  <c r="H28" i="5" s="1"/>
  <c r="F28" i="5" s="1"/>
  <c r="J28" i="5"/>
  <c r="G28" i="5"/>
  <c r="V27" i="5"/>
  <c r="R27" i="5" s="1"/>
  <c r="Q27" i="5"/>
  <c r="P27" i="5"/>
  <c r="K27" i="5"/>
  <c r="I27" i="5"/>
  <c r="G27" i="5"/>
  <c r="V26" i="5"/>
  <c r="R26" i="5"/>
  <c r="J26" i="5" s="1"/>
  <c r="Q26" i="5"/>
  <c r="P26" i="5"/>
  <c r="M26" i="5"/>
  <c r="N26" i="5" s="1"/>
  <c r="K26" i="5"/>
  <c r="I26" i="5"/>
  <c r="H26" i="5"/>
  <c r="F26" i="5" s="1"/>
  <c r="G26" i="5"/>
  <c r="V25" i="5"/>
  <c r="R25" i="5" s="1"/>
  <c r="M25" i="5" s="1"/>
  <c r="N25" i="5" s="1"/>
  <c r="Q25" i="5"/>
  <c r="P25" i="5"/>
  <c r="K25" i="5"/>
  <c r="I25" i="5"/>
  <c r="G25" i="5"/>
  <c r="V24" i="5"/>
  <c r="R24" i="5"/>
  <c r="M24" i="5" s="1"/>
  <c r="N24" i="5" s="1"/>
  <c r="Q24" i="5"/>
  <c r="P24" i="5"/>
  <c r="I24" i="5" s="1"/>
  <c r="K24" i="5"/>
  <c r="J24" i="5"/>
  <c r="G24" i="5"/>
  <c r="V23" i="5"/>
  <c r="R23" i="5" s="1"/>
  <c r="Q23" i="5"/>
  <c r="P23" i="5"/>
  <c r="K23" i="5"/>
  <c r="I23" i="5"/>
  <c r="G23" i="5"/>
  <c r="V22" i="5"/>
  <c r="R22" i="5"/>
  <c r="J22" i="5" s="1"/>
  <c r="Q22" i="5"/>
  <c r="P22" i="5"/>
  <c r="M22" i="5"/>
  <c r="N22" i="5" s="1"/>
  <c r="K22" i="5"/>
  <c r="I22" i="5"/>
  <c r="H22" i="5"/>
  <c r="F22" i="5" s="1"/>
  <c r="G22" i="5"/>
  <c r="V21" i="5"/>
  <c r="R21" i="5" s="1"/>
  <c r="M21" i="5" s="1"/>
  <c r="N21" i="5" s="1"/>
  <c r="Q21" i="5"/>
  <c r="P21" i="5"/>
  <c r="K21" i="5"/>
  <c r="I21" i="5"/>
  <c r="G21" i="5"/>
  <c r="V20" i="5"/>
  <c r="R20" i="5"/>
  <c r="M20" i="5" s="1"/>
  <c r="N20" i="5" s="1"/>
  <c r="Q20" i="5"/>
  <c r="P20" i="5"/>
  <c r="I20" i="5" s="1"/>
  <c r="K20" i="5"/>
  <c r="J20" i="5"/>
  <c r="G20" i="5"/>
  <c r="V19" i="5"/>
  <c r="R19" i="5" s="1"/>
  <c r="Q19" i="5"/>
  <c r="P19" i="5"/>
  <c r="K19" i="5"/>
  <c r="I19" i="5"/>
  <c r="G19" i="5"/>
  <c r="V18" i="5"/>
  <c r="R18" i="5"/>
  <c r="J18" i="5" s="1"/>
  <c r="Q18" i="5"/>
  <c r="P18" i="5"/>
  <c r="M18" i="5"/>
  <c r="N18" i="5" s="1"/>
  <c r="K18" i="5"/>
  <c r="I18" i="5"/>
  <c r="H18" i="5"/>
  <c r="F18" i="5" s="1"/>
  <c r="G18" i="5"/>
  <c r="V17" i="5"/>
  <c r="R17" i="5" s="1"/>
  <c r="M17" i="5" s="1"/>
  <c r="N17" i="5" s="1"/>
  <c r="Q17" i="5"/>
  <c r="P17" i="5"/>
  <c r="K17" i="5"/>
  <c r="I17" i="5"/>
  <c r="G17" i="5"/>
  <c r="V16" i="5"/>
  <c r="R16" i="5"/>
  <c r="M16" i="5" s="1"/>
  <c r="N16" i="5" s="1"/>
  <c r="Q16" i="5"/>
  <c r="P16" i="5"/>
  <c r="I16" i="5" s="1"/>
  <c r="K16" i="5"/>
  <c r="J16" i="5"/>
  <c r="G16" i="5"/>
  <c r="V15" i="5"/>
  <c r="R15" i="5" s="1"/>
  <c r="Q15" i="5"/>
  <c r="P15" i="5"/>
  <c r="K15" i="5"/>
  <c r="I15" i="5"/>
  <c r="G15" i="5"/>
  <c r="V14" i="5"/>
  <c r="R14" i="5"/>
  <c r="J14" i="5" s="1"/>
  <c r="Q14" i="5"/>
  <c r="P14" i="5"/>
  <c r="M14" i="5"/>
  <c r="N14" i="5" s="1"/>
  <c r="K14" i="5"/>
  <c r="I14" i="5"/>
  <c r="H14" i="5"/>
  <c r="F14" i="5" s="1"/>
  <c r="G14" i="5"/>
  <c r="V13" i="5"/>
  <c r="R13" i="5" s="1"/>
  <c r="M13" i="5" s="1"/>
  <c r="N13" i="5" s="1"/>
  <c r="Q13" i="5"/>
  <c r="P13" i="5"/>
  <c r="K13" i="5"/>
  <c r="I13" i="5"/>
  <c r="G13" i="5"/>
  <c r="V12" i="5"/>
  <c r="R12" i="5"/>
  <c r="M12" i="5" s="1"/>
  <c r="N12" i="5" s="1"/>
  <c r="Q12" i="5"/>
  <c r="P12" i="5"/>
  <c r="I12" i="5" s="1"/>
  <c r="K12" i="5"/>
  <c r="J12" i="5"/>
  <c r="G12" i="5"/>
  <c r="V11" i="5"/>
  <c r="R11" i="5" s="1"/>
  <c r="Q11" i="5"/>
  <c r="P11" i="5"/>
  <c r="K11" i="5"/>
  <c r="I11" i="5"/>
  <c r="H11" i="5"/>
  <c r="F11" i="5" s="1"/>
  <c r="G11" i="5"/>
  <c r="V10" i="5"/>
  <c r="R10" i="5"/>
  <c r="M10" i="5" s="1"/>
  <c r="Q10" i="5"/>
  <c r="P10" i="5"/>
  <c r="K10" i="5"/>
  <c r="I10" i="5"/>
  <c r="H10" i="5"/>
  <c r="F10" i="5" s="1"/>
  <c r="G10" i="5"/>
  <c r="X7" i="5"/>
  <c r="W7" i="5"/>
  <c r="V7" i="5"/>
  <c r="U7" i="5"/>
  <c r="K4" i="5"/>
  <c r="AB3" i="5"/>
  <c r="AA3" i="5"/>
  <c r="Z3" i="5"/>
  <c r="Y3" i="5"/>
  <c r="X3" i="5"/>
  <c r="T6" i="5" s="1"/>
  <c r="W3" i="5"/>
  <c r="V3" i="5"/>
  <c r="U3" i="5"/>
  <c r="T3" i="5"/>
  <c r="S3" i="5"/>
  <c r="Q3" i="5"/>
  <c r="O3" i="5"/>
  <c r="O4" i="5" s="1"/>
  <c r="L3" i="5"/>
  <c r="G3" i="5"/>
  <c r="G4" i="5" s="1"/>
  <c r="N50" i="4"/>
  <c r="M50" i="4" s="1"/>
  <c r="K50" i="4" s="1"/>
  <c r="L50" i="4"/>
  <c r="J50" i="4"/>
  <c r="E50" i="4" s="1"/>
  <c r="N49" i="4"/>
  <c r="M49" i="4"/>
  <c r="L49" i="4"/>
  <c r="K49" i="4" s="1"/>
  <c r="J49" i="4"/>
  <c r="E49" i="4"/>
  <c r="N48" i="4"/>
  <c r="M48" i="4"/>
  <c r="L48" i="4"/>
  <c r="K48" i="4"/>
  <c r="I48" i="4" s="1"/>
  <c r="J48" i="4"/>
  <c r="E48" i="4" s="1"/>
  <c r="N47" i="4"/>
  <c r="M47" i="4"/>
  <c r="L47" i="4"/>
  <c r="K47" i="4" s="1"/>
  <c r="J47" i="4"/>
  <c r="E47" i="4" s="1"/>
  <c r="N46" i="4"/>
  <c r="M46" i="4" s="1"/>
  <c r="L46" i="4"/>
  <c r="K46" i="4" s="1"/>
  <c r="I46" i="4" s="1"/>
  <c r="J46" i="4"/>
  <c r="E46" i="4" s="1"/>
  <c r="N45" i="4"/>
  <c r="M45" i="4" s="1"/>
  <c r="L45" i="4"/>
  <c r="J45" i="4"/>
  <c r="E45" i="4" s="1"/>
  <c r="N44" i="4"/>
  <c r="M44" i="4" s="1"/>
  <c r="L44" i="4"/>
  <c r="K44" i="4" s="1"/>
  <c r="J44" i="4"/>
  <c r="E44" i="4" s="1"/>
  <c r="N43" i="4"/>
  <c r="M43" i="4" s="1"/>
  <c r="L43" i="4"/>
  <c r="K43" i="4" s="1"/>
  <c r="J43" i="4"/>
  <c r="E43" i="4" s="1"/>
  <c r="N42" i="4"/>
  <c r="M42" i="4" s="1"/>
  <c r="L42" i="4"/>
  <c r="K42" i="4" s="1"/>
  <c r="J42" i="4"/>
  <c r="E42" i="4" s="1"/>
  <c r="N41" i="4"/>
  <c r="M41" i="4" s="1"/>
  <c r="L41" i="4"/>
  <c r="K41" i="4" s="1"/>
  <c r="J41" i="4"/>
  <c r="E41" i="4" s="1"/>
  <c r="N40" i="4"/>
  <c r="M40" i="4" s="1"/>
  <c r="L40" i="4"/>
  <c r="K40" i="4" s="1"/>
  <c r="J40" i="4"/>
  <c r="E40" i="4" s="1"/>
  <c r="N39" i="4"/>
  <c r="M39" i="4" s="1"/>
  <c r="L39" i="4"/>
  <c r="K39" i="4" s="1"/>
  <c r="J39" i="4"/>
  <c r="E39" i="4" s="1"/>
  <c r="N38" i="4"/>
  <c r="M38" i="4" s="1"/>
  <c r="L38" i="4"/>
  <c r="K38" i="4" s="1"/>
  <c r="J38" i="4"/>
  <c r="E38" i="4" s="1"/>
  <c r="N37" i="4"/>
  <c r="M37" i="4" s="1"/>
  <c r="L37" i="4"/>
  <c r="K37" i="4" s="1"/>
  <c r="J37" i="4"/>
  <c r="E37" i="4" s="1"/>
  <c r="N36" i="4"/>
  <c r="M36" i="4" s="1"/>
  <c r="L36" i="4"/>
  <c r="K36" i="4" s="1"/>
  <c r="J36" i="4"/>
  <c r="E36" i="4" s="1"/>
  <c r="N35" i="4"/>
  <c r="M35" i="4" s="1"/>
  <c r="L35" i="4"/>
  <c r="J35" i="4"/>
  <c r="E35" i="4" s="1"/>
  <c r="N34" i="4"/>
  <c r="M34" i="4" s="1"/>
  <c r="L34" i="4"/>
  <c r="K34" i="4" s="1"/>
  <c r="J34" i="4"/>
  <c r="E34" i="4" s="1"/>
  <c r="N33" i="4"/>
  <c r="M33" i="4" s="1"/>
  <c r="L33" i="4"/>
  <c r="K33" i="4" s="1"/>
  <c r="J33" i="4"/>
  <c r="E33" i="4" s="1"/>
  <c r="N32" i="4"/>
  <c r="M32" i="4" s="1"/>
  <c r="L32" i="4"/>
  <c r="K32" i="4" s="1"/>
  <c r="J32" i="4"/>
  <c r="E32" i="4" s="1"/>
  <c r="N31" i="4"/>
  <c r="M31" i="4" s="1"/>
  <c r="L31" i="4"/>
  <c r="J31" i="4"/>
  <c r="E31" i="4" s="1"/>
  <c r="N30" i="4"/>
  <c r="M30" i="4" s="1"/>
  <c r="L30" i="4"/>
  <c r="K30" i="4" s="1"/>
  <c r="J30" i="4"/>
  <c r="E30" i="4" s="1"/>
  <c r="N29" i="4"/>
  <c r="M29" i="4" s="1"/>
  <c r="L29" i="4"/>
  <c r="K29" i="4" s="1"/>
  <c r="J29" i="4"/>
  <c r="E29" i="4" s="1"/>
  <c r="N28" i="4"/>
  <c r="M28" i="4" s="1"/>
  <c r="L28" i="4"/>
  <c r="K28" i="4" s="1"/>
  <c r="J28" i="4"/>
  <c r="E28" i="4" s="1"/>
  <c r="N27" i="4"/>
  <c r="M27" i="4" s="1"/>
  <c r="L27" i="4"/>
  <c r="J27" i="4"/>
  <c r="E27" i="4" s="1"/>
  <c r="N26" i="4"/>
  <c r="M26" i="4" s="1"/>
  <c r="L26" i="4"/>
  <c r="K26" i="4" s="1"/>
  <c r="J26" i="4"/>
  <c r="E26" i="4" s="1"/>
  <c r="N25" i="4"/>
  <c r="M25" i="4" s="1"/>
  <c r="L25" i="4"/>
  <c r="K25" i="4" s="1"/>
  <c r="J25" i="4"/>
  <c r="E25" i="4" s="1"/>
  <c r="N24" i="4"/>
  <c r="M24" i="4" s="1"/>
  <c r="L24" i="4"/>
  <c r="K24" i="4" s="1"/>
  <c r="J24" i="4"/>
  <c r="E24" i="4" s="1"/>
  <c r="N23" i="4"/>
  <c r="M23" i="4" s="1"/>
  <c r="L23" i="4"/>
  <c r="J23" i="4"/>
  <c r="E23" i="4" s="1"/>
  <c r="N22" i="4"/>
  <c r="M22" i="4" s="1"/>
  <c r="L22" i="4"/>
  <c r="K22" i="4" s="1"/>
  <c r="J22" i="4"/>
  <c r="E22" i="4" s="1"/>
  <c r="N21" i="4"/>
  <c r="M21" i="4" s="1"/>
  <c r="L21" i="4"/>
  <c r="K21" i="4" s="1"/>
  <c r="J21" i="4"/>
  <c r="E21" i="4" s="1"/>
  <c r="N20" i="4"/>
  <c r="M20" i="4" s="1"/>
  <c r="L20" i="4"/>
  <c r="K20" i="4" s="1"/>
  <c r="J20" i="4"/>
  <c r="E20" i="4" s="1"/>
  <c r="N19" i="4"/>
  <c r="M19" i="4" s="1"/>
  <c r="L19" i="4"/>
  <c r="J19" i="4"/>
  <c r="E19" i="4" s="1"/>
  <c r="N18" i="4"/>
  <c r="M18" i="4" s="1"/>
  <c r="L18" i="4"/>
  <c r="K18" i="4" s="1"/>
  <c r="J18" i="4"/>
  <c r="E18" i="4" s="1"/>
  <c r="N17" i="4"/>
  <c r="M17" i="4" s="1"/>
  <c r="L17" i="4"/>
  <c r="K17" i="4" s="1"/>
  <c r="J17" i="4"/>
  <c r="E17" i="4" s="1"/>
  <c r="N16" i="4"/>
  <c r="M16" i="4" s="1"/>
  <c r="L16" i="4"/>
  <c r="K16" i="4" s="1"/>
  <c r="J16" i="4"/>
  <c r="E16" i="4" s="1"/>
  <c r="N15" i="4"/>
  <c r="M15" i="4" s="1"/>
  <c r="L15" i="4"/>
  <c r="J15" i="4"/>
  <c r="E15" i="4"/>
  <c r="N14" i="4"/>
  <c r="M14" i="4" s="1"/>
  <c r="K14" i="4" s="1"/>
  <c r="I14" i="4" s="1"/>
  <c r="L14" i="4"/>
  <c r="J14" i="4"/>
  <c r="E14" i="4" s="1"/>
  <c r="N13" i="4"/>
  <c r="M13" i="4"/>
  <c r="L13" i="4"/>
  <c r="J13" i="4"/>
  <c r="E13" i="4"/>
  <c r="N12" i="4"/>
  <c r="M12" i="4" s="1"/>
  <c r="L12" i="4"/>
  <c r="K12" i="4" s="1"/>
  <c r="J12" i="4"/>
  <c r="E12" i="4" s="1"/>
  <c r="N11" i="4"/>
  <c r="M11" i="4"/>
  <c r="L11" i="4"/>
  <c r="K11" i="4" s="1"/>
  <c r="J11" i="4"/>
  <c r="E11" i="4"/>
  <c r="N10" i="4"/>
  <c r="M10" i="4" s="1"/>
  <c r="L10" i="4"/>
  <c r="K10" i="4"/>
  <c r="J10" i="4"/>
  <c r="E10" i="4" s="1"/>
  <c r="N9" i="4"/>
  <c r="M9" i="4" s="1"/>
  <c r="L9" i="4"/>
  <c r="J9" i="4"/>
  <c r="E9" i="4"/>
  <c r="N8" i="4"/>
  <c r="M8" i="4" s="1"/>
  <c r="L8" i="4"/>
  <c r="K8" i="4"/>
  <c r="J8" i="4"/>
  <c r="E8" i="4" s="1"/>
  <c r="N7" i="4"/>
  <c r="M7" i="4" s="1"/>
  <c r="L7" i="4"/>
  <c r="J7" i="4"/>
  <c r="E7" i="4"/>
  <c r="N6" i="4"/>
  <c r="M6" i="4" s="1"/>
  <c r="K6" i="4" s="1"/>
  <c r="L6" i="4"/>
  <c r="J6" i="4"/>
  <c r="E6" i="4" s="1"/>
  <c r="M3" i="4"/>
  <c r="L3" i="4"/>
  <c r="K50" i="3"/>
  <c r="J50" i="3" s="1"/>
  <c r="K49" i="3"/>
  <c r="J49" i="3" s="1"/>
  <c r="K48" i="3"/>
  <c r="J48" i="3"/>
  <c r="K47" i="3"/>
  <c r="J47" i="3" s="1"/>
  <c r="K46" i="3"/>
  <c r="J46" i="3"/>
  <c r="K45" i="3"/>
  <c r="J45" i="3" s="1"/>
  <c r="K44" i="3"/>
  <c r="J44" i="3"/>
  <c r="K43" i="3"/>
  <c r="J43" i="3" s="1"/>
  <c r="K42" i="3"/>
  <c r="J42" i="3"/>
  <c r="K41" i="3"/>
  <c r="J41" i="3" s="1"/>
  <c r="K40" i="3"/>
  <c r="J40" i="3"/>
  <c r="K39" i="3"/>
  <c r="J39" i="3" s="1"/>
  <c r="K38" i="3"/>
  <c r="J38" i="3"/>
  <c r="K37" i="3"/>
  <c r="J37" i="3" s="1"/>
  <c r="K36" i="3"/>
  <c r="J36" i="3"/>
  <c r="K35" i="3"/>
  <c r="J35" i="3" s="1"/>
  <c r="K34" i="3"/>
  <c r="J34" i="3"/>
  <c r="K33" i="3"/>
  <c r="J33" i="3" s="1"/>
  <c r="K32" i="3"/>
  <c r="J32" i="3"/>
  <c r="K31" i="3"/>
  <c r="J31" i="3" s="1"/>
  <c r="K30" i="3"/>
  <c r="J30" i="3"/>
  <c r="K29" i="3"/>
  <c r="J29" i="3" s="1"/>
  <c r="K28" i="3"/>
  <c r="J28" i="3"/>
  <c r="K27" i="3"/>
  <c r="J27" i="3" s="1"/>
  <c r="K26" i="3"/>
  <c r="J26" i="3"/>
  <c r="K25" i="3"/>
  <c r="J25" i="3"/>
  <c r="K24" i="3"/>
  <c r="J24" i="3"/>
  <c r="K23" i="3"/>
  <c r="J23" i="3" s="1"/>
  <c r="K22" i="3"/>
  <c r="J22" i="3" s="1"/>
  <c r="K21" i="3"/>
  <c r="J21" i="3"/>
  <c r="K20" i="3"/>
  <c r="J20" i="3"/>
  <c r="K19" i="3"/>
  <c r="J19" i="3" s="1"/>
  <c r="K18" i="3"/>
  <c r="J18" i="3" s="1"/>
  <c r="K17" i="3"/>
  <c r="J17" i="3"/>
  <c r="K16" i="3"/>
  <c r="J16" i="3"/>
  <c r="K15" i="3"/>
  <c r="J15" i="3" s="1"/>
  <c r="K14" i="3"/>
  <c r="J14" i="3" s="1"/>
  <c r="K13" i="3"/>
  <c r="J13" i="3"/>
  <c r="K12" i="3"/>
  <c r="J12" i="3"/>
  <c r="K11" i="3"/>
  <c r="J11" i="3" s="1"/>
  <c r="K10" i="3"/>
  <c r="J10" i="3" s="1"/>
  <c r="K9" i="3"/>
  <c r="J9" i="3"/>
  <c r="K8" i="3"/>
  <c r="J8" i="3"/>
  <c r="K7" i="3"/>
  <c r="J7" i="3" s="1"/>
  <c r="K6" i="3"/>
  <c r="J6" i="3" s="1"/>
  <c r="P50" i="2"/>
  <c r="N50" i="2" s="1"/>
  <c r="M50" i="2"/>
  <c r="K50" i="2"/>
  <c r="E50" i="2" s="1"/>
  <c r="P49" i="2"/>
  <c r="N49" i="2"/>
  <c r="O49" i="2" s="1"/>
  <c r="M49" i="2"/>
  <c r="K49" i="2"/>
  <c r="E49" i="2" s="1"/>
  <c r="P48" i="2"/>
  <c r="N48" i="2" s="1"/>
  <c r="M48" i="2"/>
  <c r="K48" i="2"/>
  <c r="E48" i="2" s="1"/>
  <c r="P47" i="2"/>
  <c r="N47" i="2"/>
  <c r="O47" i="2" s="1"/>
  <c r="M47" i="2"/>
  <c r="K47" i="2"/>
  <c r="E47" i="2" s="1"/>
  <c r="P46" i="2"/>
  <c r="N46" i="2" s="1"/>
  <c r="M46" i="2"/>
  <c r="K46" i="2"/>
  <c r="E46" i="2" s="1"/>
  <c r="P45" i="2"/>
  <c r="N45" i="2"/>
  <c r="M45" i="2"/>
  <c r="K45" i="2"/>
  <c r="E45" i="2" s="1"/>
  <c r="P44" i="2"/>
  <c r="N44" i="2" s="1"/>
  <c r="M44" i="2"/>
  <c r="K44" i="2"/>
  <c r="E44" i="2" s="1"/>
  <c r="P43" i="2"/>
  <c r="N43" i="2"/>
  <c r="M43" i="2"/>
  <c r="K43" i="2"/>
  <c r="E43" i="2" s="1"/>
  <c r="P42" i="2"/>
  <c r="N42" i="2" s="1"/>
  <c r="M42" i="2"/>
  <c r="K42" i="2"/>
  <c r="E42" i="2" s="1"/>
  <c r="P41" i="2"/>
  <c r="N41" i="2"/>
  <c r="O41" i="2" s="1"/>
  <c r="M41" i="2"/>
  <c r="K41" i="2"/>
  <c r="E41" i="2" s="1"/>
  <c r="P40" i="2"/>
  <c r="N40" i="2" s="1"/>
  <c r="M40" i="2"/>
  <c r="K40" i="2"/>
  <c r="E40" i="2" s="1"/>
  <c r="P39" i="2"/>
  <c r="N39" i="2"/>
  <c r="O39" i="2" s="1"/>
  <c r="M39" i="2"/>
  <c r="K39" i="2"/>
  <c r="E39" i="2" s="1"/>
  <c r="P38" i="2"/>
  <c r="N38" i="2" s="1"/>
  <c r="M38" i="2"/>
  <c r="K38" i="2"/>
  <c r="E38" i="2" s="1"/>
  <c r="P37" i="2"/>
  <c r="N37" i="2"/>
  <c r="M37" i="2"/>
  <c r="K37" i="2"/>
  <c r="E37" i="2" s="1"/>
  <c r="P36" i="2"/>
  <c r="N36" i="2" s="1"/>
  <c r="M36" i="2"/>
  <c r="K36" i="2"/>
  <c r="E36" i="2" s="1"/>
  <c r="M35" i="2"/>
  <c r="P35" i="2" s="1"/>
  <c r="N35" i="2" s="1"/>
  <c r="K35" i="2"/>
  <c r="E35" i="2" s="1"/>
  <c r="M34" i="2"/>
  <c r="P34" i="2" s="1"/>
  <c r="N34" i="2" s="1"/>
  <c r="K34" i="2"/>
  <c r="E34" i="2" s="1"/>
  <c r="P33" i="2"/>
  <c r="N33" i="2" s="1"/>
  <c r="M33" i="2"/>
  <c r="K33" i="2"/>
  <c r="E33" i="2" s="1"/>
  <c r="P32" i="2"/>
  <c r="N32" i="2" s="1"/>
  <c r="M32" i="2"/>
  <c r="K32" i="2"/>
  <c r="E32" i="2" s="1"/>
  <c r="P31" i="2"/>
  <c r="N31" i="2" s="1"/>
  <c r="M31" i="2"/>
  <c r="K31" i="2"/>
  <c r="E31" i="2" s="1"/>
  <c r="P30" i="2"/>
  <c r="N30" i="2" s="1"/>
  <c r="M30" i="2"/>
  <c r="K30" i="2"/>
  <c r="E30" i="2" s="1"/>
  <c r="P29" i="2"/>
  <c r="N29" i="2" s="1"/>
  <c r="M29" i="2"/>
  <c r="K29" i="2"/>
  <c r="E29" i="2" s="1"/>
  <c r="P28" i="2"/>
  <c r="N28" i="2" s="1"/>
  <c r="M28" i="2"/>
  <c r="K28" i="2"/>
  <c r="E28" i="2" s="1"/>
  <c r="P27" i="2"/>
  <c r="N27" i="2" s="1"/>
  <c r="M27" i="2"/>
  <c r="K27" i="2"/>
  <c r="E27" i="2" s="1"/>
  <c r="P26" i="2"/>
  <c r="N26" i="2" s="1"/>
  <c r="M26" i="2"/>
  <c r="K26" i="2"/>
  <c r="E26" i="2" s="1"/>
  <c r="P25" i="2"/>
  <c r="N25" i="2" s="1"/>
  <c r="M25" i="2"/>
  <c r="K25" i="2"/>
  <c r="E25" i="2" s="1"/>
  <c r="P24" i="2"/>
  <c r="N24" i="2" s="1"/>
  <c r="M24" i="2"/>
  <c r="K24" i="2"/>
  <c r="E24" i="2" s="1"/>
  <c r="P23" i="2"/>
  <c r="N23" i="2" s="1"/>
  <c r="M23" i="2"/>
  <c r="K23" i="2"/>
  <c r="E23" i="2" s="1"/>
  <c r="P22" i="2"/>
  <c r="N22" i="2"/>
  <c r="L22" i="2" s="1"/>
  <c r="M22" i="2"/>
  <c r="K22" i="2"/>
  <c r="E22" i="2" s="1"/>
  <c r="P21" i="2"/>
  <c r="N21" i="2"/>
  <c r="L21" i="2" s="1"/>
  <c r="M21" i="2"/>
  <c r="K21" i="2"/>
  <c r="E21" i="2" s="1"/>
  <c r="P20" i="2"/>
  <c r="N20" i="2"/>
  <c r="L20" i="2" s="1"/>
  <c r="M20" i="2"/>
  <c r="K20" i="2"/>
  <c r="E20" i="2" s="1"/>
  <c r="P19" i="2"/>
  <c r="N19" i="2"/>
  <c r="L19" i="2" s="1"/>
  <c r="M19" i="2"/>
  <c r="K19" i="2"/>
  <c r="E19" i="2" s="1"/>
  <c r="P18" i="2"/>
  <c r="N18" i="2"/>
  <c r="L18" i="2" s="1"/>
  <c r="M18" i="2"/>
  <c r="K18" i="2"/>
  <c r="E18" i="2" s="1"/>
  <c r="P17" i="2"/>
  <c r="N17" i="2"/>
  <c r="L17" i="2" s="1"/>
  <c r="M17" i="2"/>
  <c r="K17" i="2"/>
  <c r="E17" i="2" s="1"/>
  <c r="P16" i="2"/>
  <c r="N16" i="2"/>
  <c r="L16" i="2" s="1"/>
  <c r="M16" i="2"/>
  <c r="K16" i="2"/>
  <c r="E16" i="2" s="1"/>
  <c r="P15" i="2"/>
  <c r="N15" i="2"/>
  <c r="L15" i="2" s="1"/>
  <c r="M15" i="2"/>
  <c r="K15" i="2"/>
  <c r="E15" i="2" s="1"/>
  <c r="P14" i="2"/>
  <c r="N14" i="2"/>
  <c r="L14" i="2" s="1"/>
  <c r="M14" i="2"/>
  <c r="K14" i="2"/>
  <c r="E14" i="2" s="1"/>
  <c r="P13" i="2"/>
  <c r="N13" i="2"/>
  <c r="L13" i="2" s="1"/>
  <c r="M13" i="2"/>
  <c r="K13" i="2"/>
  <c r="E13" i="2" s="1"/>
  <c r="P12" i="2"/>
  <c r="N12" i="2"/>
  <c r="L12" i="2" s="1"/>
  <c r="M12" i="2"/>
  <c r="K12" i="2"/>
  <c r="E12" i="2" s="1"/>
  <c r="P11" i="2"/>
  <c r="N11" i="2"/>
  <c r="L11" i="2" s="1"/>
  <c r="M11" i="2"/>
  <c r="K11" i="2"/>
  <c r="E11" i="2" s="1"/>
  <c r="P10" i="2"/>
  <c r="N10" i="2"/>
  <c r="L10" i="2" s="1"/>
  <c r="M10" i="2"/>
  <c r="K10" i="2"/>
  <c r="E10" i="2" s="1"/>
  <c r="P9" i="2"/>
  <c r="N9" i="2"/>
  <c r="L9" i="2" s="1"/>
  <c r="M9" i="2"/>
  <c r="K9" i="2"/>
  <c r="E9" i="2" s="1"/>
  <c r="P8" i="2"/>
  <c r="N8" i="2"/>
  <c r="L8" i="2" s="1"/>
  <c r="M8" i="2"/>
  <c r="K8" i="2"/>
  <c r="E8" i="2" s="1"/>
  <c r="P7" i="2"/>
  <c r="N7" i="2"/>
  <c r="L7" i="2" s="1"/>
  <c r="M7" i="2"/>
  <c r="K7" i="2"/>
  <c r="E7" i="2" s="1"/>
  <c r="P6" i="2"/>
  <c r="N6" i="2"/>
  <c r="N3" i="2" s="1"/>
  <c r="M6" i="2"/>
  <c r="K6" i="2"/>
  <c r="E6" i="2" s="1"/>
  <c r="Q3" i="2"/>
  <c r="P3" i="2"/>
  <c r="M3" i="2"/>
  <c r="O50" i="1"/>
  <c r="N50" i="1"/>
  <c r="M50" i="1"/>
  <c r="L50" i="1"/>
  <c r="K50" i="1"/>
  <c r="I50" i="1"/>
  <c r="I50" i="3" s="1"/>
  <c r="E50" i="1"/>
  <c r="E50" i="3" s="1"/>
  <c r="O49" i="1"/>
  <c r="N49" i="1"/>
  <c r="M49" i="1"/>
  <c r="L49" i="1"/>
  <c r="K49" i="1"/>
  <c r="I49" i="1"/>
  <c r="I49" i="3" s="1"/>
  <c r="O48" i="1"/>
  <c r="N48" i="1"/>
  <c r="M48" i="1"/>
  <c r="L48" i="1"/>
  <c r="K48" i="1"/>
  <c r="I48" i="1"/>
  <c r="I48" i="3" s="1"/>
  <c r="H48" i="3" s="1"/>
  <c r="O47" i="1"/>
  <c r="N47" i="1"/>
  <c r="M47" i="1"/>
  <c r="L47" i="1"/>
  <c r="K47" i="1"/>
  <c r="I47" i="1"/>
  <c r="I47" i="3" s="1"/>
  <c r="E47" i="1"/>
  <c r="E47" i="3" s="1"/>
  <c r="O46" i="1"/>
  <c r="M46" i="1"/>
  <c r="L46" i="1"/>
  <c r="K46" i="1"/>
  <c r="I46" i="1"/>
  <c r="I46" i="3" s="1"/>
  <c r="O45" i="1"/>
  <c r="K45" i="1"/>
  <c r="I45" i="1"/>
  <c r="I45" i="3" s="1"/>
  <c r="O44" i="1"/>
  <c r="L44" i="1"/>
  <c r="K44" i="1"/>
  <c r="I44" i="1"/>
  <c r="I44" i="3" s="1"/>
  <c r="H44" i="3" s="1"/>
  <c r="O43" i="1"/>
  <c r="L43" i="1"/>
  <c r="K43" i="1"/>
  <c r="I43" i="1"/>
  <c r="I43" i="3" s="1"/>
  <c r="E43" i="1"/>
  <c r="F43" i="1" s="1"/>
  <c r="O42" i="1"/>
  <c r="M42" i="1"/>
  <c r="L42" i="1"/>
  <c r="K42" i="1"/>
  <c r="I42" i="1"/>
  <c r="I42" i="3" s="1"/>
  <c r="O41" i="1"/>
  <c r="L41" i="1"/>
  <c r="K41" i="1"/>
  <c r="I41" i="1"/>
  <c r="I41" i="3" s="1"/>
  <c r="E41" i="1"/>
  <c r="G41" i="1" s="1"/>
  <c r="O40" i="1"/>
  <c r="M40" i="1"/>
  <c r="L40" i="1"/>
  <c r="K40" i="1"/>
  <c r="I40" i="1"/>
  <c r="I40" i="3" s="1"/>
  <c r="H40" i="3" s="1"/>
  <c r="O39" i="1"/>
  <c r="L39" i="1"/>
  <c r="K39" i="1"/>
  <c r="I39" i="1"/>
  <c r="I39" i="3" s="1"/>
  <c r="E39" i="1"/>
  <c r="O38" i="1"/>
  <c r="M38" i="1"/>
  <c r="L38" i="1"/>
  <c r="K38" i="1"/>
  <c r="I38" i="1"/>
  <c r="I38" i="3" s="1"/>
  <c r="E38" i="1"/>
  <c r="O37" i="1"/>
  <c r="L37" i="1"/>
  <c r="K37" i="1"/>
  <c r="I37" i="1"/>
  <c r="I37" i="3" s="1"/>
  <c r="E37" i="1"/>
  <c r="G37" i="1" s="1"/>
  <c r="O36" i="1"/>
  <c r="L36" i="1"/>
  <c r="K36" i="1"/>
  <c r="I36" i="1"/>
  <c r="I36" i="3" s="1"/>
  <c r="H36" i="3" s="1"/>
  <c r="O35" i="1"/>
  <c r="K35" i="1"/>
  <c r="I35" i="1"/>
  <c r="I35" i="3" s="1"/>
  <c r="E35" i="1"/>
  <c r="O34" i="1"/>
  <c r="M34" i="1"/>
  <c r="L34" i="1"/>
  <c r="K34" i="1"/>
  <c r="I34" i="1"/>
  <c r="I34" i="3" s="1"/>
  <c r="O33" i="1"/>
  <c r="L33" i="1"/>
  <c r="K33" i="1"/>
  <c r="I33" i="1"/>
  <c r="I33" i="3" s="1"/>
  <c r="E33" i="1"/>
  <c r="G33" i="1" s="1"/>
  <c r="O32" i="1"/>
  <c r="L32" i="1"/>
  <c r="K32" i="1"/>
  <c r="I32" i="1"/>
  <c r="I32" i="3" s="1"/>
  <c r="H32" i="3" s="1"/>
  <c r="O31" i="1"/>
  <c r="K31" i="1"/>
  <c r="I31" i="1"/>
  <c r="I31" i="3" s="1"/>
  <c r="O30" i="1"/>
  <c r="M30" i="1"/>
  <c r="L30" i="1"/>
  <c r="K30" i="1"/>
  <c r="I30" i="1"/>
  <c r="I30" i="3" s="1"/>
  <c r="O29" i="1"/>
  <c r="L29" i="1"/>
  <c r="K29" i="1"/>
  <c r="I29" i="1"/>
  <c r="I29" i="3" s="1"/>
  <c r="E29" i="1"/>
  <c r="G29" i="1" s="1"/>
  <c r="O28" i="1"/>
  <c r="L28" i="1"/>
  <c r="K28" i="1"/>
  <c r="I28" i="1"/>
  <c r="I28" i="3" s="1"/>
  <c r="H28" i="3" s="1"/>
  <c r="O27" i="1"/>
  <c r="K27" i="1"/>
  <c r="I27" i="1"/>
  <c r="I27" i="3" s="1"/>
  <c r="O26" i="1"/>
  <c r="M26" i="1"/>
  <c r="L26" i="1"/>
  <c r="K26" i="1"/>
  <c r="I26" i="1"/>
  <c r="I26" i="3" s="1"/>
  <c r="O25" i="1"/>
  <c r="L25" i="1"/>
  <c r="K25" i="1"/>
  <c r="I25" i="1"/>
  <c r="I25" i="3" s="1"/>
  <c r="O24" i="1"/>
  <c r="M24" i="1"/>
  <c r="L24" i="1"/>
  <c r="K24" i="1"/>
  <c r="I24" i="1"/>
  <c r="I24" i="3" s="1"/>
  <c r="H24" i="3" s="1"/>
  <c r="O23" i="1"/>
  <c r="K23" i="1"/>
  <c r="I23" i="1"/>
  <c r="I23" i="3" s="1"/>
  <c r="H23" i="3" s="1"/>
  <c r="O22" i="1"/>
  <c r="M22" i="1"/>
  <c r="L22" i="1"/>
  <c r="K22" i="1"/>
  <c r="I22" i="1"/>
  <c r="I22" i="3" s="1"/>
  <c r="O21" i="1"/>
  <c r="L21" i="1"/>
  <c r="K21" i="1"/>
  <c r="I21" i="1"/>
  <c r="I21" i="3" s="1"/>
  <c r="E21" i="1"/>
  <c r="G21" i="1" s="1"/>
  <c r="G21" i="2" s="1"/>
  <c r="O20" i="1"/>
  <c r="L20" i="1"/>
  <c r="K20" i="1"/>
  <c r="I20" i="1"/>
  <c r="I20" i="3" s="1"/>
  <c r="H20" i="3" s="1"/>
  <c r="O19" i="1"/>
  <c r="K19" i="1"/>
  <c r="I19" i="1"/>
  <c r="I19" i="3" s="1"/>
  <c r="O18" i="1"/>
  <c r="M18" i="1"/>
  <c r="L18" i="1"/>
  <c r="K18" i="1"/>
  <c r="I18" i="1"/>
  <c r="I18" i="3" s="1"/>
  <c r="O17" i="1"/>
  <c r="L17" i="1"/>
  <c r="K17" i="1"/>
  <c r="I17" i="1"/>
  <c r="I17" i="3" s="1"/>
  <c r="O16" i="1"/>
  <c r="L16" i="1"/>
  <c r="K16" i="1"/>
  <c r="I16" i="1"/>
  <c r="I16" i="3" s="1"/>
  <c r="H16" i="3" s="1"/>
  <c r="O15" i="1"/>
  <c r="K15" i="1"/>
  <c r="I15" i="1"/>
  <c r="I15" i="3" s="1"/>
  <c r="O14" i="1"/>
  <c r="M14" i="1"/>
  <c r="L14" i="1"/>
  <c r="K14" i="1"/>
  <c r="I14" i="1"/>
  <c r="I14" i="3" s="1"/>
  <c r="O13" i="1"/>
  <c r="K13" i="1"/>
  <c r="I13" i="1"/>
  <c r="I13" i="3" s="1"/>
  <c r="O12" i="1"/>
  <c r="L12" i="1"/>
  <c r="K12" i="1"/>
  <c r="J12" i="1"/>
  <c r="I12" i="1"/>
  <c r="I12" i="3" s="1"/>
  <c r="H12" i="3" s="1"/>
  <c r="E12" i="1"/>
  <c r="G12" i="1" s="1"/>
  <c r="G12" i="2" s="1"/>
  <c r="O11" i="1"/>
  <c r="L11" i="1"/>
  <c r="K11" i="1"/>
  <c r="I11" i="1"/>
  <c r="I11" i="3" s="1"/>
  <c r="O10" i="1"/>
  <c r="M10" i="1"/>
  <c r="L10" i="1"/>
  <c r="K10" i="1"/>
  <c r="I10" i="1"/>
  <c r="I10" i="3" s="1"/>
  <c r="O9" i="1"/>
  <c r="K9" i="1"/>
  <c r="I9" i="1"/>
  <c r="I9" i="3" s="1"/>
  <c r="O8" i="1"/>
  <c r="L8" i="1"/>
  <c r="K8" i="1"/>
  <c r="J8" i="1"/>
  <c r="I8" i="1"/>
  <c r="I8" i="3" s="1"/>
  <c r="H8" i="3" s="1"/>
  <c r="O7" i="1"/>
  <c r="M7" i="1"/>
  <c r="K7" i="1"/>
  <c r="I7" i="1"/>
  <c r="I7" i="3" s="1"/>
  <c r="H7" i="3" s="1"/>
  <c r="O6" i="1"/>
  <c r="O2" i="1" s="1"/>
  <c r="M6" i="1"/>
  <c r="M2" i="1" s="1"/>
  <c r="L6" i="1"/>
  <c r="L2" i="1" s="1"/>
  <c r="K6" i="1"/>
  <c r="K2" i="1" s="1"/>
  <c r="K43" i="7" l="1"/>
  <c r="K44" i="7"/>
  <c r="E46" i="7"/>
  <c r="E9" i="7"/>
  <c r="E13" i="7"/>
  <c r="K15" i="7"/>
  <c r="E18" i="7"/>
  <c r="E29" i="7"/>
  <c r="K31" i="7"/>
  <c r="E34" i="7"/>
  <c r="E36" i="1"/>
  <c r="E48" i="1"/>
  <c r="E32" i="1"/>
  <c r="E45" i="1"/>
  <c r="G45" i="1" s="1"/>
  <c r="F47" i="1"/>
  <c r="E49" i="1"/>
  <c r="J8" i="2"/>
  <c r="J12" i="2"/>
  <c r="O37" i="2"/>
  <c r="O45" i="2"/>
  <c r="I10" i="4"/>
  <c r="I16" i="4"/>
  <c r="I20" i="4"/>
  <c r="I24" i="4"/>
  <c r="I28" i="4"/>
  <c r="I32" i="4"/>
  <c r="I36" i="4"/>
  <c r="I44" i="4"/>
  <c r="I49" i="4"/>
  <c r="F44" i="5"/>
  <c r="K19" i="7"/>
  <c r="K20" i="7"/>
  <c r="K35" i="7"/>
  <c r="K36" i="7"/>
  <c r="F12" i="1"/>
  <c r="E28" i="1"/>
  <c r="E40" i="1"/>
  <c r="I41" i="4"/>
  <c r="E20" i="1"/>
  <c r="E8" i="1"/>
  <c r="E11" i="1"/>
  <c r="E16" i="1"/>
  <c r="E24" i="1"/>
  <c r="E25" i="1"/>
  <c r="G25" i="1" s="1"/>
  <c r="G25" i="2" s="1"/>
  <c r="E34" i="1"/>
  <c r="F34" i="1" s="1"/>
  <c r="E42" i="1"/>
  <c r="E44" i="1"/>
  <c r="E46" i="1"/>
  <c r="E50" i="5" s="1"/>
  <c r="O43" i="2"/>
  <c r="I11" i="4"/>
  <c r="I12" i="4"/>
  <c r="I39" i="4"/>
  <c r="I43" i="4"/>
  <c r="I47" i="4"/>
  <c r="I50" i="4"/>
  <c r="E21" i="7"/>
  <c r="K23" i="7"/>
  <c r="E26" i="7"/>
  <c r="E37" i="7"/>
  <c r="K39" i="7"/>
  <c r="R16" i="6"/>
  <c r="M16" i="6" s="1"/>
  <c r="N16" i="6" s="1"/>
  <c r="Q17" i="6"/>
  <c r="Q26" i="6"/>
  <c r="R43" i="6"/>
  <c r="M43" i="6" s="1"/>
  <c r="N43" i="6" s="1"/>
  <c r="R26" i="6"/>
  <c r="M26" i="6" s="1"/>
  <c r="N26" i="6" s="1"/>
  <c r="Q30" i="6"/>
  <c r="R36" i="6"/>
  <c r="P37" i="6"/>
  <c r="I37" i="6" s="1"/>
  <c r="Q35" i="6"/>
  <c r="P40" i="6"/>
  <c r="I40" i="6" s="1"/>
  <c r="R35" i="6"/>
  <c r="M35" i="6" s="1"/>
  <c r="N35" i="6" s="1"/>
  <c r="R8" i="6"/>
  <c r="R3" i="6" s="1"/>
  <c r="R4" i="5" s="1"/>
  <c r="Q9" i="6"/>
  <c r="Q21" i="6"/>
  <c r="P32" i="6"/>
  <c r="I32" i="6" s="1"/>
  <c r="R37" i="6"/>
  <c r="M37" i="6" s="1"/>
  <c r="N37" i="6" s="1"/>
  <c r="R45" i="6"/>
  <c r="M45" i="6" s="1"/>
  <c r="N45" i="6" s="1"/>
  <c r="P3" i="5"/>
  <c r="I3" i="5" s="1"/>
  <c r="R9" i="6"/>
  <c r="R13" i="6"/>
  <c r="H13" i="6" s="1"/>
  <c r="Q14" i="6"/>
  <c r="R21" i="6"/>
  <c r="J21" i="6" s="1"/>
  <c r="Q22" i="6"/>
  <c r="P36" i="6"/>
  <c r="I36" i="6" s="1"/>
  <c r="Q39" i="6"/>
  <c r="Q47" i="6"/>
  <c r="Q10" i="6"/>
  <c r="R29" i="6"/>
  <c r="M29" i="6" s="1"/>
  <c r="N29" i="6" s="1"/>
  <c r="P33" i="6"/>
  <c r="R39" i="6"/>
  <c r="M39" i="6" s="1"/>
  <c r="N39" i="6" s="1"/>
  <c r="P41" i="6"/>
  <c r="R42" i="6"/>
  <c r="R44" i="6"/>
  <c r="M44" i="6" s="1"/>
  <c r="N44" i="6" s="1"/>
  <c r="R46" i="6"/>
  <c r="M46" i="6" s="1"/>
  <c r="N46" i="6" s="1"/>
  <c r="Q33" i="6"/>
  <c r="J33" i="6" s="1"/>
  <c r="Q41" i="6"/>
  <c r="J41" i="6" s="1"/>
  <c r="H19" i="3"/>
  <c r="R12" i="6"/>
  <c r="M12" i="6" s="1"/>
  <c r="N12" i="6" s="1"/>
  <c r="Q13" i="6"/>
  <c r="R17" i="6"/>
  <c r="H17" i="6" s="1"/>
  <c r="Q18" i="6"/>
  <c r="R22" i="6"/>
  <c r="R25" i="6"/>
  <c r="M25" i="6" s="1"/>
  <c r="N25" i="6" s="1"/>
  <c r="R30" i="6"/>
  <c r="R32" i="6"/>
  <c r="Q43" i="6"/>
  <c r="Q45" i="6"/>
  <c r="J45" i="6" s="1"/>
  <c r="R47" i="6"/>
  <c r="E13" i="6"/>
  <c r="E15" i="5"/>
  <c r="E11" i="3"/>
  <c r="G11" i="1"/>
  <c r="F11" i="1"/>
  <c r="L24" i="2"/>
  <c r="O24" i="2"/>
  <c r="L28" i="2"/>
  <c r="O28" i="2"/>
  <c r="L32" i="2"/>
  <c r="O32" i="2"/>
  <c r="L40" i="2"/>
  <c r="O40" i="2"/>
  <c r="L48" i="2"/>
  <c r="O48" i="2"/>
  <c r="J7" i="1"/>
  <c r="J7" i="2"/>
  <c r="J9" i="1"/>
  <c r="J9" i="2"/>
  <c r="J10" i="1"/>
  <c r="J10" i="2"/>
  <c r="J11" i="1"/>
  <c r="J11" i="2"/>
  <c r="J13" i="1"/>
  <c r="J13" i="2"/>
  <c r="J14" i="1"/>
  <c r="J14" i="2"/>
  <c r="J15" i="1"/>
  <c r="J15" i="2"/>
  <c r="J16" i="1"/>
  <c r="J16" i="2"/>
  <c r="J17" i="1"/>
  <c r="J17" i="2"/>
  <c r="J18" i="1"/>
  <c r="J18" i="2"/>
  <c r="J19" i="1"/>
  <c r="J19" i="2"/>
  <c r="J20" i="1"/>
  <c r="J20" i="2"/>
  <c r="J21" i="1"/>
  <c r="J21" i="2"/>
  <c r="J22" i="1"/>
  <c r="J22" i="2"/>
  <c r="L23" i="2"/>
  <c r="O23" i="2"/>
  <c r="L27" i="2"/>
  <c r="O27" i="2"/>
  <c r="L31" i="2"/>
  <c r="O31" i="2"/>
  <c r="L34" i="2"/>
  <c r="O34" i="2"/>
  <c r="L38" i="2"/>
  <c r="O38" i="2"/>
  <c r="L46" i="2"/>
  <c r="O46" i="2"/>
  <c r="H15" i="3"/>
  <c r="F12" i="7"/>
  <c r="F12" i="4"/>
  <c r="F12" i="3"/>
  <c r="F12" i="2"/>
  <c r="I12" i="2" s="1"/>
  <c r="E7" i="1"/>
  <c r="F34" i="7"/>
  <c r="F34" i="4"/>
  <c r="F34" i="3"/>
  <c r="F34" i="2"/>
  <c r="I34" i="2" s="1"/>
  <c r="L26" i="2"/>
  <c r="O26" i="2"/>
  <c r="L30" i="2"/>
  <c r="O30" i="2"/>
  <c r="L36" i="2"/>
  <c r="O36" i="2"/>
  <c r="L44" i="2"/>
  <c r="O44" i="2"/>
  <c r="L25" i="2"/>
  <c r="O25" i="2"/>
  <c r="L29" i="2"/>
  <c r="O29" i="2"/>
  <c r="L33" i="2"/>
  <c r="O33" i="2"/>
  <c r="L35" i="2"/>
  <c r="O35" i="2"/>
  <c r="L42" i="2"/>
  <c r="O42" i="2"/>
  <c r="L50" i="2"/>
  <c r="O50" i="2"/>
  <c r="H11" i="3"/>
  <c r="E27" i="1"/>
  <c r="G29" i="7"/>
  <c r="G29" i="4"/>
  <c r="G29" i="3"/>
  <c r="E31" i="1"/>
  <c r="G33" i="7"/>
  <c r="G33" i="4"/>
  <c r="G33" i="3"/>
  <c r="E37" i="6"/>
  <c r="E39" i="5"/>
  <c r="E35" i="3"/>
  <c r="G37" i="7"/>
  <c r="G37" i="4"/>
  <c r="G37" i="3"/>
  <c r="E41" i="6"/>
  <c r="E43" i="5"/>
  <c r="E39" i="3"/>
  <c r="G41" i="7"/>
  <c r="G41" i="4"/>
  <c r="G41" i="3"/>
  <c r="E45" i="6"/>
  <c r="E47" i="5"/>
  <c r="E43" i="3"/>
  <c r="G45" i="7"/>
  <c r="G45" i="4"/>
  <c r="G45" i="3"/>
  <c r="K3" i="2"/>
  <c r="G37" i="2"/>
  <c r="L37" i="2"/>
  <c r="L39" i="2"/>
  <c r="G41" i="2"/>
  <c r="L41" i="2"/>
  <c r="L43" i="2"/>
  <c r="G45" i="2"/>
  <c r="L45" i="2"/>
  <c r="L47" i="2"/>
  <c r="L49" i="2"/>
  <c r="H10" i="3"/>
  <c r="H13" i="3"/>
  <c r="H25" i="3"/>
  <c r="H27" i="3"/>
  <c r="H30" i="3"/>
  <c r="H35" i="3"/>
  <c r="H38" i="3"/>
  <c r="H43" i="3"/>
  <c r="H46" i="3"/>
  <c r="E15" i="1"/>
  <c r="E19" i="1"/>
  <c r="E23" i="1"/>
  <c r="E10" i="1"/>
  <c r="E14" i="1"/>
  <c r="E18" i="1"/>
  <c r="F35" i="1"/>
  <c r="E40" i="6"/>
  <c r="E42" i="5"/>
  <c r="E38" i="3"/>
  <c r="F39" i="1"/>
  <c r="E44" i="6"/>
  <c r="E46" i="5"/>
  <c r="E42" i="3"/>
  <c r="F43" i="7"/>
  <c r="F43" i="4"/>
  <c r="F43" i="3"/>
  <c r="E48" i="6"/>
  <c r="F47" i="4"/>
  <c r="F47" i="3"/>
  <c r="O6" i="2"/>
  <c r="O3" i="2" s="1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G29" i="2"/>
  <c r="G33" i="2"/>
  <c r="H6" i="3"/>
  <c r="H9" i="3"/>
  <c r="H22" i="3"/>
  <c r="H33" i="3"/>
  <c r="H41" i="3"/>
  <c r="H49" i="3"/>
  <c r="E6" i="1"/>
  <c r="E22" i="1"/>
  <c r="E26" i="1"/>
  <c r="E30" i="1"/>
  <c r="E17" i="1"/>
  <c r="E27" i="6"/>
  <c r="E31" i="6"/>
  <c r="E33" i="5"/>
  <c r="E29" i="3"/>
  <c r="E35" i="6"/>
  <c r="E37" i="5"/>
  <c r="E33" i="3"/>
  <c r="G35" i="1"/>
  <c r="E39" i="6"/>
  <c r="E41" i="5"/>
  <c r="E37" i="3"/>
  <c r="F38" i="1"/>
  <c r="G39" i="1"/>
  <c r="E43" i="6"/>
  <c r="E45" i="5"/>
  <c r="E41" i="3"/>
  <c r="F42" i="1"/>
  <c r="G43" i="1"/>
  <c r="E47" i="6"/>
  <c r="E49" i="5"/>
  <c r="E45" i="3"/>
  <c r="G47" i="1"/>
  <c r="F50" i="1"/>
  <c r="L6" i="2"/>
  <c r="H18" i="3"/>
  <c r="H21" i="3"/>
  <c r="H26" i="3"/>
  <c r="H31" i="3"/>
  <c r="H34" i="3"/>
  <c r="H39" i="3"/>
  <c r="H42" i="3"/>
  <c r="H47" i="3"/>
  <c r="H50" i="3"/>
  <c r="G21" i="7"/>
  <c r="G21" i="4"/>
  <c r="G21" i="3"/>
  <c r="G25" i="3"/>
  <c r="G12" i="7"/>
  <c r="G12" i="4"/>
  <c r="G12" i="3"/>
  <c r="E36" i="6"/>
  <c r="E38" i="5"/>
  <c r="E34" i="3"/>
  <c r="E9" i="1"/>
  <c r="H12" i="1"/>
  <c r="E13" i="1"/>
  <c r="E23" i="6"/>
  <c r="E25" i="5"/>
  <c r="E21" i="3"/>
  <c r="J3" i="1"/>
  <c r="K3" i="1" s="1"/>
  <c r="L3" i="1" s="1"/>
  <c r="M3" i="1" s="1"/>
  <c r="N3" i="1" s="1"/>
  <c r="O3" i="1" s="1"/>
  <c r="E10" i="6"/>
  <c r="E16" i="5"/>
  <c r="E14" i="6"/>
  <c r="E20" i="5"/>
  <c r="E18" i="6"/>
  <c r="E24" i="5"/>
  <c r="E22" i="6"/>
  <c r="F21" i="1"/>
  <c r="E28" i="5"/>
  <c r="E26" i="6"/>
  <c r="E30" i="6"/>
  <c r="F29" i="1"/>
  <c r="E36" i="5"/>
  <c r="E34" i="6"/>
  <c r="E32" i="3"/>
  <c r="F33" i="1"/>
  <c r="G34" i="1"/>
  <c r="E38" i="6"/>
  <c r="E40" i="5"/>
  <c r="E36" i="3"/>
  <c r="F37" i="1"/>
  <c r="H37" i="1" s="1"/>
  <c r="G38" i="1"/>
  <c r="E42" i="6"/>
  <c r="E44" i="5"/>
  <c r="E40" i="3"/>
  <c r="F41" i="1"/>
  <c r="G42" i="1"/>
  <c r="E46" i="6"/>
  <c r="E48" i="5"/>
  <c r="E44" i="3"/>
  <c r="F45" i="1"/>
  <c r="G46" i="1"/>
  <c r="G50" i="1"/>
  <c r="F43" i="2"/>
  <c r="I43" i="2" s="1"/>
  <c r="F47" i="2"/>
  <c r="I47" i="2" s="1"/>
  <c r="E12" i="3"/>
  <c r="H14" i="3"/>
  <c r="H17" i="3"/>
  <c r="H29" i="3"/>
  <c r="H37" i="3"/>
  <c r="H45" i="3"/>
  <c r="I6" i="4"/>
  <c r="K3" i="4"/>
  <c r="N3" i="4"/>
  <c r="I8" i="4"/>
  <c r="K9" i="4"/>
  <c r="I17" i="4"/>
  <c r="I21" i="4"/>
  <c r="I25" i="4"/>
  <c r="I29" i="4"/>
  <c r="I33" i="4"/>
  <c r="I37" i="4"/>
  <c r="K45" i="4"/>
  <c r="N10" i="5"/>
  <c r="N3" i="5" s="1"/>
  <c r="M3" i="5"/>
  <c r="J3" i="4"/>
  <c r="K7" i="4"/>
  <c r="K15" i="4"/>
  <c r="I18" i="4"/>
  <c r="I22" i="4"/>
  <c r="I26" i="4"/>
  <c r="I30" i="4"/>
  <c r="I34" i="4"/>
  <c r="I38" i="4"/>
  <c r="I40" i="4"/>
  <c r="I42" i="4"/>
  <c r="K13" i="4"/>
  <c r="K19" i="4"/>
  <c r="K23" i="4"/>
  <c r="K27" i="4"/>
  <c r="K31" i="4"/>
  <c r="K35" i="4"/>
  <c r="J11" i="5"/>
  <c r="M11" i="5"/>
  <c r="N11" i="5" s="1"/>
  <c r="J15" i="5"/>
  <c r="H15" i="5"/>
  <c r="M15" i="5"/>
  <c r="N15" i="5" s="1"/>
  <c r="J19" i="5"/>
  <c r="H19" i="5"/>
  <c r="M19" i="5"/>
  <c r="N19" i="5" s="1"/>
  <c r="J23" i="5"/>
  <c r="H23" i="5"/>
  <c r="M23" i="5"/>
  <c r="N23" i="5" s="1"/>
  <c r="J27" i="5"/>
  <c r="H27" i="5"/>
  <c r="M27" i="5"/>
  <c r="N27" i="5" s="1"/>
  <c r="J31" i="5"/>
  <c r="H31" i="5"/>
  <c r="M31" i="5"/>
  <c r="N31" i="5" s="1"/>
  <c r="J35" i="5"/>
  <c r="H35" i="5"/>
  <c r="M35" i="5"/>
  <c r="N35" i="5" s="1"/>
  <c r="J39" i="5"/>
  <c r="H39" i="5"/>
  <c r="M39" i="5"/>
  <c r="N39" i="5" s="1"/>
  <c r="J43" i="5"/>
  <c r="H43" i="5"/>
  <c r="M43" i="5"/>
  <c r="N43" i="5" s="1"/>
  <c r="J47" i="5"/>
  <c r="H47" i="5"/>
  <c r="M47" i="5"/>
  <c r="N47" i="5" s="1"/>
  <c r="J10" i="5"/>
  <c r="R3" i="5"/>
  <c r="H12" i="5"/>
  <c r="J13" i="5"/>
  <c r="H16" i="5"/>
  <c r="J17" i="5"/>
  <c r="H20" i="5"/>
  <c r="J21" i="5"/>
  <c r="H24" i="5"/>
  <c r="J25" i="5"/>
  <c r="J29" i="5"/>
  <c r="H32" i="5"/>
  <c r="J33" i="5"/>
  <c r="H36" i="5"/>
  <c r="J37" i="5"/>
  <c r="H40" i="5"/>
  <c r="J41" i="5"/>
  <c r="J45" i="5"/>
  <c r="H48" i="5"/>
  <c r="J49" i="5"/>
  <c r="R20" i="6"/>
  <c r="R24" i="6"/>
  <c r="Q25" i="6"/>
  <c r="R28" i="6"/>
  <c r="Q29" i="6"/>
  <c r="Q34" i="6"/>
  <c r="P34" i="6"/>
  <c r="T5" i="6"/>
  <c r="X4" i="5"/>
  <c r="T7" i="5" s="1"/>
  <c r="R10" i="6"/>
  <c r="Q11" i="6"/>
  <c r="R14" i="6"/>
  <c r="Q15" i="6"/>
  <c r="R18" i="6"/>
  <c r="Q19" i="6"/>
  <c r="Q23" i="6"/>
  <c r="Q27" i="6"/>
  <c r="Q31" i="6"/>
  <c r="R34" i="6"/>
  <c r="H13" i="5"/>
  <c r="H17" i="5"/>
  <c r="H21" i="5"/>
  <c r="H25" i="5"/>
  <c r="H29" i="5"/>
  <c r="H33" i="5"/>
  <c r="H37" i="5"/>
  <c r="H41" i="5"/>
  <c r="H45" i="5"/>
  <c r="H49" i="5"/>
  <c r="Y3" i="6"/>
  <c r="U3" i="6"/>
  <c r="U4" i="5" s="1"/>
  <c r="E3" i="6"/>
  <c r="O3" i="6"/>
  <c r="P3" i="6" s="1"/>
  <c r="T3" i="6"/>
  <c r="T4" i="5" s="1"/>
  <c r="Z3" i="6"/>
  <c r="Z4" i="5" s="1"/>
  <c r="Q8" i="6"/>
  <c r="R11" i="6"/>
  <c r="Q12" i="6"/>
  <c r="R15" i="6"/>
  <c r="Q16" i="6"/>
  <c r="H16" i="6" s="1"/>
  <c r="R19" i="6"/>
  <c r="Q20" i="6"/>
  <c r="R23" i="6"/>
  <c r="Q24" i="6"/>
  <c r="R27" i="6"/>
  <c r="Q28" i="6"/>
  <c r="R31" i="6"/>
  <c r="I35" i="6"/>
  <c r="P38" i="6"/>
  <c r="R40" i="6"/>
  <c r="Q44" i="6"/>
  <c r="P44" i="6"/>
  <c r="Q48" i="6"/>
  <c r="P48" i="6"/>
  <c r="R38" i="6"/>
  <c r="R48" i="6"/>
  <c r="M33" i="6"/>
  <c r="N33" i="6" s="1"/>
  <c r="M41" i="6"/>
  <c r="N41" i="6" s="1"/>
  <c r="P42" i="6"/>
  <c r="Q46" i="6"/>
  <c r="P46" i="6"/>
  <c r="E10" i="7"/>
  <c r="K6" i="7"/>
  <c r="K3" i="7" s="1"/>
  <c r="I3" i="7"/>
  <c r="E8" i="3" l="1"/>
  <c r="G8" i="1"/>
  <c r="F8" i="1"/>
  <c r="G28" i="1"/>
  <c r="F28" i="1"/>
  <c r="E49" i="3"/>
  <c r="G49" i="1"/>
  <c r="E48" i="3"/>
  <c r="G48" i="1"/>
  <c r="F48" i="1"/>
  <c r="F49" i="1"/>
  <c r="E32" i="5"/>
  <c r="E12" i="5"/>
  <c r="G25" i="4"/>
  <c r="F46" i="1"/>
  <c r="H26" i="6"/>
  <c r="F26" i="6" s="1"/>
  <c r="G44" i="1"/>
  <c r="F44" i="1"/>
  <c r="E24" i="3"/>
  <c r="G24" i="1"/>
  <c r="F24" i="1"/>
  <c r="E20" i="3"/>
  <c r="F20" i="1"/>
  <c r="G20" i="1"/>
  <c r="G36" i="1"/>
  <c r="F36" i="1"/>
  <c r="F25" i="1"/>
  <c r="G25" i="7"/>
  <c r="E25" i="3"/>
  <c r="E46" i="3"/>
  <c r="E16" i="3"/>
  <c r="G16" i="1"/>
  <c r="F16" i="1"/>
  <c r="E28" i="3"/>
  <c r="E29" i="5"/>
  <c r="G40" i="1"/>
  <c r="F40" i="1"/>
  <c r="F32" i="1"/>
  <c r="G32" i="1"/>
  <c r="M17" i="6"/>
  <c r="N17" i="6" s="1"/>
  <c r="J43" i="6"/>
  <c r="J35" i="6"/>
  <c r="J44" i="6"/>
  <c r="M21" i="6"/>
  <c r="N21" i="6" s="1"/>
  <c r="H47" i="6"/>
  <c r="H40" i="6"/>
  <c r="N38" i="1" s="1"/>
  <c r="J26" i="6"/>
  <c r="H36" i="6"/>
  <c r="F36" i="6" s="1"/>
  <c r="H21" i="6"/>
  <c r="F21" i="6" s="1"/>
  <c r="H35" i="6"/>
  <c r="F35" i="6" s="1"/>
  <c r="J29" i="6"/>
  <c r="J13" i="6"/>
  <c r="M13" i="6"/>
  <c r="N13" i="6" s="1"/>
  <c r="J37" i="6"/>
  <c r="J39" i="6"/>
  <c r="J46" i="6"/>
  <c r="H37" i="6"/>
  <c r="H39" i="6"/>
  <c r="F39" i="6" s="1"/>
  <c r="M8" i="6"/>
  <c r="H22" i="6"/>
  <c r="F22" i="6" s="1"/>
  <c r="H9" i="6"/>
  <c r="F9" i="6" s="1"/>
  <c r="M36" i="6"/>
  <c r="N36" i="6" s="1"/>
  <c r="J36" i="6"/>
  <c r="H8" i="6"/>
  <c r="N6" i="1" s="1"/>
  <c r="N2" i="1" s="1"/>
  <c r="H45" i="6"/>
  <c r="F45" i="6" s="1"/>
  <c r="H43" i="6"/>
  <c r="F43" i="6" s="1"/>
  <c r="H32" i="6"/>
  <c r="F32" i="6" s="1"/>
  <c r="M9" i="6"/>
  <c r="N9" i="6" s="1"/>
  <c r="J9" i="6"/>
  <c r="H12" i="6"/>
  <c r="N10" i="1" s="1"/>
  <c r="J25" i="6"/>
  <c r="F13" i="6"/>
  <c r="N11" i="1"/>
  <c r="M42" i="6"/>
  <c r="N42" i="6" s="1"/>
  <c r="J42" i="6"/>
  <c r="N7" i="1"/>
  <c r="I33" i="6"/>
  <c r="H33" i="6"/>
  <c r="J17" i="6"/>
  <c r="H29" i="6"/>
  <c r="F29" i="6" s="1"/>
  <c r="J47" i="6"/>
  <c r="M47" i="6"/>
  <c r="N47" i="6" s="1"/>
  <c r="M22" i="6"/>
  <c r="N22" i="6" s="1"/>
  <c r="J22" i="6"/>
  <c r="I41" i="6"/>
  <c r="H41" i="6"/>
  <c r="M30" i="6"/>
  <c r="N30" i="6" s="1"/>
  <c r="J30" i="6"/>
  <c r="F17" i="6"/>
  <c r="N15" i="1"/>
  <c r="H30" i="6"/>
  <c r="N28" i="1" s="1"/>
  <c r="H25" i="6"/>
  <c r="N23" i="1" s="1"/>
  <c r="M32" i="6"/>
  <c r="N32" i="6" s="1"/>
  <c r="J32" i="6"/>
  <c r="N19" i="1"/>
  <c r="H37" i="7"/>
  <c r="H37" i="4"/>
  <c r="H37" i="2"/>
  <c r="I3" i="6"/>
  <c r="I4" i="5" s="1"/>
  <c r="P4" i="5"/>
  <c r="E28" i="6"/>
  <c r="E30" i="5"/>
  <c r="E26" i="3"/>
  <c r="G26" i="1"/>
  <c r="F26" i="1"/>
  <c r="E16" i="6"/>
  <c r="E18" i="5"/>
  <c r="E14" i="3"/>
  <c r="G14" i="1"/>
  <c r="F14" i="1"/>
  <c r="J45" i="1"/>
  <c r="J45" i="2"/>
  <c r="E33" i="6"/>
  <c r="E35" i="5"/>
  <c r="E31" i="3"/>
  <c r="G31" i="1"/>
  <c r="F31" i="1"/>
  <c r="E29" i="6"/>
  <c r="E31" i="5"/>
  <c r="E27" i="3"/>
  <c r="F27" i="1"/>
  <c r="G27" i="1"/>
  <c r="J36" i="2"/>
  <c r="J36" i="1"/>
  <c r="J26" i="1"/>
  <c r="J26" i="2"/>
  <c r="E9" i="6"/>
  <c r="E11" i="5"/>
  <c r="E7" i="3"/>
  <c r="G7" i="1"/>
  <c r="F7" i="1"/>
  <c r="J38" i="1"/>
  <c r="J38" i="2"/>
  <c r="J31" i="1"/>
  <c r="J31" i="2"/>
  <c r="J23" i="1"/>
  <c r="J23" i="2"/>
  <c r="J40" i="2"/>
  <c r="J40" i="1"/>
  <c r="J28" i="1"/>
  <c r="J28" i="2"/>
  <c r="G11" i="7"/>
  <c r="G11" i="4"/>
  <c r="G11" i="3"/>
  <c r="H11" i="1"/>
  <c r="G11" i="2"/>
  <c r="F21" i="5"/>
  <c r="M17" i="1"/>
  <c r="J28" i="6"/>
  <c r="H28" i="6"/>
  <c r="M28" i="6"/>
  <c r="N28" i="6" s="1"/>
  <c r="F48" i="5"/>
  <c r="M44" i="1"/>
  <c r="F12" i="5"/>
  <c r="M8" i="1"/>
  <c r="F19" i="5"/>
  <c r="M15" i="1"/>
  <c r="I31" i="4"/>
  <c r="L31" i="1"/>
  <c r="F37" i="6"/>
  <c r="N35" i="1"/>
  <c r="F33" i="5"/>
  <c r="M29" i="1"/>
  <c r="M10" i="6"/>
  <c r="N10" i="6" s="1"/>
  <c r="J10" i="6"/>
  <c r="H10" i="6"/>
  <c r="H34" i="6"/>
  <c r="I34" i="6"/>
  <c r="F36" i="5"/>
  <c r="M32" i="1"/>
  <c r="J8" i="6"/>
  <c r="F39" i="5"/>
  <c r="M35" i="1"/>
  <c r="F23" i="5"/>
  <c r="M19" i="1"/>
  <c r="I27" i="4"/>
  <c r="L27" i="1"/>
  <c r="I15" i="4"/>
  <c r="L15" i="1"/>
  <c r="I9" i="4"/>
  <c r="L9" i="1"/>
  <c r="F45" i="7"/>
  <c r="F45" i="4"/>
  <c r="F45" i="3"/>
  <c r="F45" i="2"/>
  <c r="I45" i="2" s="1"/>
  <c r="H45" i="1"/>
  <c r="G42" i="7"/>
  <c r="G42" i="4"/>
  <c r="G42" i="3"/>
  <c r="G42" i="2"/>
  <c r="H42" i="1"/>
  <c r="H12" i="7"/>
  <c r="H12" i="4"/>
  <c r="H12" i="2"/>
  <c r="J6" i="1"/>
  <c r="J2" i="1" s="1"/>
  <c r="L3" i="2"/>
  <c r="J6" i="2"/>
  <c r="F46" i="7"/>
  <c r="F46" i="4"/>
  <c r="F46" i="3"/>
  <c r="F46" i="2"/>
  <c r="I46" i="2" s="1"/>
  <c r="F38" i="7"/>
  <c r="F38" i="4"/>
  <c r="F38" i="3"/>
  <c r="F38" i="2"/>
  <c r="I38" i="2" s="1"/>
  <c r="E24" i="6"/>
  <c r="E26" i="5"/>
  <c r="E22" i="3"/>
  <c r="G22" i="1"/>
  <c r="F22" i="1"/>
  <c r="E12" i="6"/>
  <c r="E14" i="5"/>
  <c r="E10" i="3"/>
  <c r="G10" i="1"/>
  <c r="F10" i="1"/>
  <c r="E25" i="6"/>
  <c r="E27" i="5"/>
  <c r="E23" i="3"/>
  <c r="G23" i="1"/>
  <c r="F23" i="1"/>
  <c r="J49" i="1"/>
  <c r="J49" i="2"/>
  <c r="J39" i="2"/>
  <c r="J39" i="1"/>
  <c r="J42" i="1"/>
  <c r="J42" i="2"/>
  <c r="J33" i="1"/>
  <c r="J33" i="2"/>
  <c r="J25" i="1"/>
  <c r="J25" i="2"/>
  <c r="F16" i="6"/>
  <c r="N14" i="1"/>
  <c r="F37" i="5"/>
  <c r="M33" i="1"/>
  <c r="J24" i="6"/>
  <c r="H24" i="6"/>
  <c r="M24" i="6"/>
  <c r="N24" i="6" s="1"/>
  <c r="J3" i="5"/>
  <c r="H3" i="5"/>
  <c r="F3" i="5" s="1"/>
  <c r="F35" i="5"/>
  <c r="M31" i="1"/>
  <c r="I13" i="4"/>
  <c r="L13" i="1"/>
  <c r="G46" i="7"/>
  <c r="G46" i="4"/>
  <c r="G46" i="3"/>
  <c r="G46" i="2"/>
  <c r="H46" i="1"/>
  <c r="F33" i="7"/>
  <c r="F33" i="4"/>
  <c r="F33" i="3"/>
  <c r="F33" i="2"/>
  <c r="I33" i="2" s="1"/>
  <c r="F25" i="7"/>
  <c r="F25" i="4"/>
  <c r="F25" i="3"/>
  <c r="F25" i="2"/>
  <c r="I25" i="2" s="1"/>
  <c r="E15" i="6"/>
  <c r="E17" i="5"/>
  <c r="E13" i="3"/>
  <c r="F13" i="1"/>
  <c r="G13" i="1"/>
  <c r="G47" i="4"/>
  <c r="G47" i="3"/>
  <c r="H47" i="1"/>
  <c r="G47" i="2"/>
  <c r="G39" i="7"/>
  <c r="G39" i="4"/>
  <c r="G39" i="3"/>
  <c r="H39" i="1"/>
  <c r="G39" i="2"/>
  <c r="M48" i="6"/>
  <c r="N48" i="6" s="1"/>
  <c r="J48" i="6"/>
  <c r="J31" i="6"/>
  <c r="H31" i="6"/>
  <c r="M31" i="6"/>
  <c r="N31" i="6" s="1"/>
  <c r="F49" i="5"/>
  <c r="M45" i="1"/>
  <c r="F17" i="5"/>
  <c r="M13" i="1"/>
  <c r="F47" i="6"/>
  <c r="N45" i="1"/>
  <c r="H38" i="6"/>
  <c r="I38" i="6"/>
  <c r="F45" i="5"/>
  <c r="M41" i="1"/>
  <c r="F13" i="5"/>
  <c r="M9" i="1"/>
  <c r="M14" i="6"/>
  <c r="N14" i="6" s="1"/>
  <c r="J14" i="6"/>
  <c r="H14" i="6"/>
  <c r="F24" i="5"/>
  <c r="M20" i="1"/>
  <c r="F16" i="5"/>
  <c r="M12" i="1"/>
  <c r="J12" i="6"/>
  <c r="J16" i="6"/>
  <c r="F43" i="5"/>
  <c r="M39" i="1"/>
  <c r="F27" i="5"/>
  <c r="M23" i="1"/>
  <c r="I23" i="4"/>
  <c r="L23" i="1"/>
  <c r="I7" i="4"/>
  <c r="L7" i="1"/>
  <c r="I45" i="4"/>
  <c r="L45" i="1"/>
  <c r="G50" i="4"/>
  <c r="G50" i="3"/>
  <c r="G50" i="2"/>
  <c r="H50" i="1"/>
  <c r="F41" i="7"/>
  <c r="F41" i="4"/>
  <c r="F41" i="3"/>
  <c r="F41" i="2"/>
  <c r="I41" i="2" s="1"/>
  <c r="G38" i="7"/>
  <c r="G38" i="4"/>
  <c r="G38" i="3"/>
  <c r="G38" i="2"/>
  <c r="H38" i="1"/>
  <c r="E11" i="6"/>
  <c r="E13" i="5"/>
  <c r="E9" i="3"/>
  <c r="F9" i="1"/>
  <c r="G9" i="1"/>
  <c r="F50" i="4"/>
  <c r="F50" i="3"/>
  <c r="F50" i="2"/>
  <c r="I50" i="2" s="1"/>
  <c r="G43" i="7"/>
  <c r="G43" i="4"/>
  <c r="G43" i="3"/>
  <c r="H43" i="1"/>
  <c r="G43" i="2"/>
  <c r="G35" i="7"/>
  <c r="G35" i="4"/>
  <c r="G35" i="3"/>
  <c r="H35" i="1"/>
  <c r="G35" i="2"/>
  <c r="E19" i="6"/>
  <c r="E21" i="5"/>
  <c r="E17" i="3"/>
  <c r="F17" i="1"/>
  <c r="G17" i="1"/>
  <c r="E10" i="5"/>
  <c r="E3" i="5" s="1"/>
  <c r="E4" i="5" s="1"/>
  <c r="E6" i="3"/>
  <c r="G6" i="1"/>
  <c r="F6" i="1"/>
  <c r="H41" i="1"/>
  <c r="F39" i="7"/>
  <c r="F39" i="4"/>
  <c r="F39" i="3"/>
  <c r="F39" i="2"/>
  <c r="I39" i="2" s="1"/>
  <c r="F35" i="7"/>
  <c r="F35" i="4"/>
  <c r="F35" i="3"/>
  <c r="F35" i="2"/>
  <c r="I35" i="2" s="1"/>
  <c r="E21" i="6"/>
  <c r="E23" i="5"/>
  <c r="E19" i="3"/>
  <c r="F19" i="1"/>
  <c r="G19" i="1"/>
  <c r="J43" i="2"/>
  <c r="J43" i="1"/>
  <c r="J37" i="1"/>
  <c r="J37" i="2"/>
  <c r="J44" i="2"/>
  <c r="J44" i="1"/>
  <c r="J30" i="1"/>
  <c r="J30" i="2"/>
  <c r="J46" i="1"/>
  <c r="J46" i="2"/>
  <c r="J34" i="1"/>
  <c r="J34" i="2"/>
  <c r="J27" i="1"/>
  <c r="J27" i="2"/>
  <c r="J48" i="2"/>
  <c r="J48" i="1"/>
  <c r="J32" i="2"/>
  <c r="J32" i="1"/>
  <c r="J24" i="1"/>
  <c r="J24" i="2"/>
  <c r="M40" i="6"/>
  <c r="N40" i="6" s="1"/>
  <c r="J40" i="6"/>
  <c r="F20" i="5"/>
  <c r="M16" i="1"/>
  <c r="F29" i="7"/>
  <c r="F29" i="4"/>
  <c r="F29" i="3"/>
  <c r="F29" i="2"/>
  <c r="I29" i="2" s="1"/>
  <c r="H42" i="6"/>
  <c r="I42" i="6"/>
  <c r="J23" i="6"/>
  <c r="H23" i="6"/>
  <c r="M23" i="6"/>
  <c r="N23" i="6" s="1"/>
  <c r="J15" i="6"/>
  <c r="H15" i="6"/>
  <c r="M15" i="6"/>
  <c r="N15" i="6" s="1"/>
  <c r="H48" i="6"/>
  <c r="I48" i="6"/>
  <c r="H44" i="6"/>
  <c r="I44" i="6"/>
  <c r="Q3" i="6"/>
  <c r="H3" i="6" s="1"/>
  <c r="H4" i="5" s="1"/>
  <c r="F4" i="5" s="1"/>
  <c r="F29" i="5"/>
  <c r="M25" i="1"/>
  <c r="H46" i="6"/>
  <c r="I46" i="6"/>
  <c r="M38" i="6"/>
  <c r="N38" i="6" s="1"/>
  <c r="J38" i="6"/>
  <c r="J27" i="6"/>
  <c r="H27" i="6"/>
  <c r="M27" i="6"/>
  <c r="N27" i="6" s="1"/>
  <c r="J19" i="6"/>
  <c r="H19" i="6"/>
  <c r="M19" i="6"/>
  <c r="N19" i="6" s="1"/>
  <c r="J11" i="6"/>
  <c r="H11" i="6"/>
  <c r="M11" i="6"/>
  <c r="N11" i="6" s="1"/>
  <c r="F41" i="5"/>
  <c r="M37" i="1"/>
  <c r="F25" i="5"/>
  <c r="M21" i="1"/>
  <c r="M34" i="6"/>
  <c r="N34" i="6" s="1"/>
  <c r="J34" i="6"/>
  <c r="M18" i="6"/>
  <c r="N18" i="6" s="1"/>
  <c r="J18" i="6"/>
  <c r="H18" i="6"/>
  <c r="J20" i="6"/>
  <c r="H20" i="6"/>
  <c r="M20" i="6"/>
  <c r="N20" i="6" s="1"/>
  <c r="F40" i="5"/>
  <c r="M36" i="1"/>
  <c r="F32" i="5"/>
  <c r="M28" i="1"/>
  <c r="F47" i="5"/>
  <c r="M43" i="1"/>
  <c r="F31" i="5"/>
  <c r="M27" i="1"/>
  <c r="F15" i="5"/>
  <c r="M11" i="1"/>
  <c r="I35" i="4"/>
  <c r="L35" i="1"/>
  <c r="I19" i="4"/>
  <c r="L19" i="1"/>
  <c r="F49" i="4"/>
  <c r="F49" i="3"/>
  <c r="F49" i="2"/>
  <c r="I49" i="2" s="1"/>
  <c r="H49" i="1"/>
  <c r="F37" i="7"/>
  <c r="F37" i="4"/>
  <c r="F37" i="3"/>
  <c r="F37" i="2"/>
  <c r="I37" i="2" s="1"/>
  <c r="G34" i="7"/>
  <c r="G34" i="4"/>
  <c r="G34" i="3"/>
  <c r="G34" i="2"/>
  <c r="H34" i="1"/>
  <c r="F21" i="7"/>
  <c r="F21" i="4"/>
  <c r="F21" i="3"/>
  <c r="F21" i="2"/>
  <c r="I21" i="2" s="1"/>
  <c r="H33" i="1"/>
  <c r="H25" i="1"/>
  <c r="F42" i="7"/>
  <c r="F42" i="4"/>
  <c r="F42" i="3"/>
  <c r="F42" i="2"/>
  <c r="I42" i="2" s="1"/>
  <c r="E32" i="6"/>
  <c r="E34" i="5"/>
  <c r="E30" i="3"/>
  <c r="G30" i="1"/>
  <c r="F30" i="1"/>
  <c r="H29" i="1"/>
  <c r="H21" i="1"/>
  <c r="E20" i="6"/>
  <c r="E22" i="5"/>
  <c r="E18" i="3"/>
  <c r="G18" i="1"/>
  <c r="F18" i="1"/>
  <c r="E17" i="6"/>
  <c r="E19" i="5"/>
  <c r="E15" i="3"/>
  <c r="G15" i="1"/>
  <c r="F15" i="1"/>
  <c r="J47" i="2"/>
  <c r="J47" i="1"/>
  <c r="J41" i="1"/>
  <c r="J41" i="2"/>
  <c r="J50" i="1"/>
  <c r="J50" i="2"/>
  <c r="J35" i="1"/>
  <c r="J35" i="2"/>
  <c r="J29" i="1"/>
  <c r="J29" i="2"/>
  <c r="F11" i="7"/>
  <c r="F11" i="4"/>
  <c r="F11" i="3"/>
  <c r="F11" i="2"/>
  <c r="I11" i="2" s="1"/>
  <c r="H32" i="1" l="1"/>
  <c r="G32" i="2"/>
  <c r="G32" i="7"/>
  <c r="G32" i="4"/>
  <c r="G32" i="3"/>
  <c r="F20" i="2"/>
  <c r="I20" i="2" s="1"/>
  <c r="F20" i="7"/>
  <c r="F20" i="3"/>
  <c r="F20" i="4"/>
  <c r="G49" i="4"/>
  <c r="G49" i="3"/>
  <c r="G49" i="2"/>
  <c r="F8" i="3"/>
  <c r="F8" i="4"/>
  <c r="F8" i="2"/>
  <c r="I8" i="2" s="1"/>
  <c r="F8" i="7"/>
  <c r="G40" i="4"/>
  <c r="H40" i="1"/>
  <c r="G40" i="7"/>
  <c r="G40" i="3"/>
  <c r="G40" i="2"/>
  <c r="H16" i="1"/>
  <c r="G16" i="2"/>
  <c r="G16" i="3"/>
  <c r="G16" i="4"/>
  <c r="G16" i="7"/>
  <c r="G20" i="7"/>
  <c r="G20" i="2"/>
  <c r="G20" i="4"/>
  <c r="H20" i="1"/>
  <c r="G20" i="3"/>
  <c r="H24" i="1"/>
  <c r="G24" i="2"/>
  <c r="G24" i="7"/>
  <c r="G24" i="4"/>
  <c r="G24" i="3"/>
  <c r="G28" i="7"/>
  <c r="G28" i="4"/>
  <c r="G28" i="3"/>
  <c r="G28" i="2"/>
  <c r="H28" i="1"/>
  <c r="N34" i="1"/>
  <c r="N24" i="1"/>
  <c r="F32" i="2"/>
  <c r="I32" i="2" s="1"/>
  <c r="F32" i="4"/>
  <c r="F32" i="7"/>
  <c r="F32" i="3"/>
  <c r="F36" i="4"/>
  <c r="F36" i="3"/>
  <c r="F36" i="7"/>
  <c r="F36" i="2"/>
  <c r="I36" i="2" s="1"/>
  <c r="F44" i="7"/>
  <c r="F44" i="2"/>
  <c r="I44" i="2" s="1"/>
  <c r="F44" i="4"/>
  <c r="F44" i="3"/>
  <c r="F48" i="2"/>
  <c r="I48" i="2" s="1"/>
  <c r="F48" i="3"/>
  <c r="F48" i="4"/>
  <c r="G8" i="2"/>
  <c r="G8" i="7"/>
  <c r="G8" i="3"/>
  <c r="G8" i="4"/>
  <c r="H8" i="1"/>
  <c r="F40" i="4"/>
  <c r="F40" i="7"/>
  <c r="F40" i="3"/>
  <c r="F40" i="2"/>
  <c r="I40" i="2" s="1"/>
  <c r="F16" i="2"/>
  <c r="I16" i="2" s="1"/>
  <c r="F16" i="3"/>
  <c r="F16" i="4"/>
  <c r="F16" i="7"/>
  <c r="G36" i="7"/>
  <c r="G36" i="4"/>
  <c r="G36" i="3"/>
  <c r="G36" i="2"/>
  <c r="H36" i="1"/>
  <c r="F24" i="2"/>
  <c r="I24" i="2" s="1"/>
  <c r="F24" i="3"/>
  <c r="F24" i="7"/>
  <c r="F24" i="4"/>
  <c r="G44" i="7"/>
  <c r="G44" i="2"/>
  <c r="G44" i="4"/>
  <c r="G44" i="3"/>
  <c r="H44" i="1"/>
  <c r="G48" i="4"/>
  <c r="H48" i="1"/>
  <c r="G48" i="3"/>
  <c r="G48" i="2"/>
  <c r="F28" i="2"/>
  <c r="I28" i="2" s="1"/>
  <c r="F28" i="3"/>
  <c r="F28" i="4"/>
  <c r="F28" i="7"/>
  <c r="F30" i="6"/>
  <c r="F40" i="6"/>
  <c r="N37" i="1"/>
  <c r="N33" i="1"/>
  <c r="F12" i="6"/>
  <c r="N43" i="1"/>
  <c r="N41" i="1"/>
  <c r="F25" i="6"/>
  <c r="F8" i="6"/>
  <c r="F3" i="6" s="1"/>
  <c r="N8" i="6"/>
  <c r="N3" i="6" s="1"/>
  <c r="N4" i="5" s="1"/>
  <c r="M3" i="6"/>
  <c r="M4" i="5" s="1"/>
  <c r="N20" i="1"/>
  <c r="N30" i="1"/>
  <c r="F41" i="6"/>
  <c r="N39" i="1"/>
  <c r="N27" i="1"/>
  <c r="N31" i="1"/>
  <c r="F33" i="6"/>
  <c r="G9" i="7"/>
  <c r="G9" i="4"/>
  <c r="G9" i="3"/>
  <c r="H9" i="1"/>
  <c r="G9" i="2"/>
  <c r="H47" i="4"/>
  <c r="H47" i="2"/>
  <c r="F13" i="7"/>
  <c r="F13" i="4"/>
  <c r="F13" i="3"/>
  <c r="F13" i="2"/>
  <c r="I13" i="2" s="1"/>
  <c r="H46" i="7"/>
  <c r="H46" i="4"/>
  <c r="H46" i="2"/>
  <c r="F24" i="6"/>
  <c r="N22" i="1"/>
  <c r="G10" i="7"/>
  <c r="G10" i="4"/>
  <c r="G10" i="3"/>
  <c r="G10" i="2"/>
  <c r="H10" i="1"/>
  <c r="F22" i="7"/>
  <c r="F22" i="4"/>
  <c r="F22" i="3"/>
  <c r="F22" i="2"/>
  <c r="I22" i="2" s="1"/>
  <c r="H45" i="7"/>
  <c r="H45" i="4"/>
  <c r="H45" i="2"/>
  <c r="F10" i="6"/>
  <c r="N8" i="1"/>
  <c r="G7" i="7"/>
  <c r="G7" i="4"/>
  <c r="G7" i="3"/>
  <c r="H7" i="1"/>
  <c r="G7" i="2"/>
  <c r="G27" i="7"/>
  <c r="G27" i="4"/>
  <c r="G27" i="3"/>
  <c r="H27" i="1"/>
  <c r="G27" i="2"/>
  <c r="F14" i="7"/>
  <c r="F14" i="4"/>
  <c r="F14" i="3"/>
  <c r="F14" i="2"/>
  <c r="I14" i="2" s="1"/>
  <c r="F15" i="7"/>
  <c r="F15" i="3"/>
  <c r="F15" i="4"/>
  <c r="F15" i="2"/>
  <c r="I15" i="2" s="1"/>
  <c r="F46" i="6"/>
  <c r="N44" i="1"/>
  <c r="G19" i="7"/>
  <c r="G19" i="4"/>
  <c r="G19" i="3"/>
  <c r="H19" i="1"/>
  <c r="G19" i="2"/>
  <c r="H35" i="7"/>
  <c r="H35" i="4"/>
  <c r="H35" i="2"/>
  <c r="G15" i="7"/>
  <c r="G15" i="4"/>
  <c r="G15" i="3"/>
  <c r="H15" i="1"/>
  <c r="G15" i="2"/>
  <c r="F18" i="7"/>
  <c r="F18" i="4"/>
  <c r="F18" i="3"/>
  <c r="F18" i="2"/>
  <c r="I18" i="2" s="1"/>
  <c r="G30" i="7"/>
  <c r="G30" i="4"/>
  <c r="G30" i="3"/>
  <c r="G30" i="2"/>
  <c r="H30" i="1"/>
  <c r="F18" i="6"/>
  <c r="N16" i="1"/>
  <c r="F27" i="6"/>
  <c r="N25" i="1"/>
  <c r="F48" i="6"/>
  <c r="N46" i="1"/>
  <c r="F42" i="6"/>
  <c r="N40" i="1"/>
  <c r="F19" i="7"/>
  <c r="F19" i="4"/>
  <c r="F19" i="3"/>
  <c r="F19" i="2"/>
  <c r="I19" i="2" s="1"/>
  <c r="H41" i="7"/>
  <c r="H41" i="4"/>
  <c r="H41" i="2"/>
  <c r="H43" i="7"/>
  <c r="H43" i="4"/>
  <c r="H43" i="2"/>
  <c r="F9" i="7"/>
  <c r="F9" i="4"/>
  <c r="F9" i="3"/>
  <c r="F9" i="2"/>
  <c r="I9" i="2" s="1"/>
  <c r="H38" i="7"/>
  <c r="H38" i="4"/>
  <c r="H38" i="2"/>
  <c r="G22" i="7"/>
  <c r="G22" i="4"/>
  <c r="H22" i="1"/>
  <c r="G22" i="2"/>
  <c r="G22" i="3"/>
  <c r="H11" i="7"/>
  <c r="H11" i="4"/>
  <c r="H11" i="2"/>
  <c r="F27" i="7"/>
  <c r="F27" i="4"/>
  <c r="F27" i="3"/>
  <c r="F27" i="2"/>
  <c r="I27" i="2" s="1"/>
  <c r="F31" i="7"/>
  <c r="F31" i="4"/>
  <c r="F31" i="3"/>
  <c r="F31" i="2"/>
  <c r="I31" i="2" s="1"/>
  <c r="G14" i="7"/>
  <c r="G14" i="4"/>
  <c r="G14" i="3"/>
  <c r="H14" i="1"/>
  <c r="G14" i="2"/>
  <c r="F26" i="7"/>
  <c r="F26" i="4"/>
  <c r="F26" i="3"/>
  <c r="F26" i="2"/>
  <c r="I26" i="2" s="1"/>
  <c r="H49" i="4"/>
  <c r="H49" i="2"/>
  <c r="G18" i="7"/>
  <c r="G18" i="4"/>
  <c r="H18" i="1"/>
  <c r="G18" i="3"/>
  <c r="G18" i="2"/>
  <c r="H21" i="7"/>
  <c r="H21" i="4"/>
  <c r="H21" i="2"/>
  <c r="H25" i="7"/>
  <c r="H25" i="4"/>
  <c r="H25" i="2"/>
  <c r="F19" i="6"/>
  <c r="N17" i="1"/>
  <c r="F23" i="6"/>
  <c r="N21" i="1"/>
  <c r="F6" i="7"/>
  <c r="F6" i="4"/>
  <c r="F6" i="3"/>
  <c r="F6" i="2"/>
  <c r="I6" i="2" s="1"/>
  <c r="G17" i="7"/>
  <c r="G17" i="4"/>
  <c r="G17" i="3"/>
  <c r="H17" i="1"/>
  <c r="G17" i="2"/>
  <c r="H50" i="4"/>
  <c r="H50" i="2"/>
  <c r="F14" i="6"/>
  <c r="N12" i="1"/>
  <c r="F38" i="6"/>
  <c r="N36" i="1"/>
  <c r="F31" i="6"/>
  <c r="N29" i="1"/>
  <c r="F23" i="7"/>
  <c r="F23" i="4"/>
  <c r="F23" i="3"/>
  <c r="F23" i="2"/>
  <c r="I23" i="2" s="1"/>
  <c r="F28" i="6"/>
  <c r="N26" i="1"/>
  <c r="G31" i="7"/>
  <c r="G31" i="4"/>
  <c r="G31" i="3"/>
  <c r="H31" i="1"/>
  <c r="G31" i="2"/>
  <c r="G26" i="7"/>
  <c r="G26" i="4"/>
  <c r="G26" i="3"/>
  <c r="H26" i="1"/>
  <c r="G26" i="2"/>
  <c r="F30" i="7"/>
  <c r="F30" i="4"/>
  <c r="F30" i="3"/>
  <c r="F30" i="2"/>
  <c r="I30" i="2" s="1"/>
  <c r="H29" i="7"/>
  <c r="H29" i="4"/>
  <c r="H29" i="2"/>
  <c r="H33" i="7"/>
  <c r="H33" i="4"/>
  <c r="H33" i="2"/>
  <c r="H34" i="7"/>
  <c r="H34" i="4"/>
  <c r="H34" i="2"/>
  <c r="F20" i="6"/>
  <c r="N18" i="1"/>
  <c r="F11" i="6"/>
  <c r="N9" i="1"/>
  <c r="Q4" i="5"/>
  <c r="J3" i="6"/>
  <c r="J4" i="5" s="1"/>
  <c r="F44" i="6"/>
  <c r="N42" i="1"/>
  <c r="F15" i="6"/>
  <c r="N13" i="1"/>
  <c r="G6" i="7"/>
  <c r="G6" i="4"/>
  <c r="G6" i="2"/>
  <c r="G6" i="3"/>
  <c r="H6" i="1"/>
  <c r="F17" i="7"/>
  <c r="F17" i="4"/>
  <c r="F17" i="3"/>
  <c r="F17" i="2"/>
  <c r="I17" i="2" s="1"/>
  <c r="H39" i="7"/>
  <c r="H39" i="4"/>
  <c r="H39" i="2"/>
  <c r="G13" i="7"/>
  <c r="G13" i="4"/>
  <c r="G13" i="3"/>
  <c r="H13" i="1"/>
  <c r="G13" i="2"/>
  <c r="G23" i="7"/>
  <c r="G23" i="4"/>
  <c r="G23" i="3"/>
  <c r="H23" i="1"/>
  <c r="G23" i="2"/>
  <c r="F10" i="7"/>
  <c r="F10" i="4"/>
  <c r="F10" i="3"/>
  <c r="F10" i="2"/>
  <c r="I10" i="2" s="1"/>
  <c r="H42" i="7"/>
  <c r="H42" i="4"/>
  <c r="H42" i="2"/>
  <c r="F34" i="6"/>
  <c r="N32" i="1"/>
  <c r="F7" i="7"/>
  <c r="F7" i="3"/>
  <c r="F7" i="4"/>
  <c r="F7" i="2"/>
  <c r="I7" i="2" s="1"/>
  <c r="H36" i="2" l="1"/>
  <c r="H36" i="7"/>
  <c r="H36" i="4"/>
  <c r="H48" i="4"/>
  <c r="H48" i="2"/>
  <c r="H8" i="4"/>
  <c r="H8" i="2"/>
  <c r="H8" i="7"/>
  <c r="H24" i="7"/>
  <c r="H24" i="4"/>
  <c r="H24" i="2"/>
  <c r="H20" i="7"/>
  <c r="H20" i="4"/>
  <c r="H20" i="2"/>
  <c r="H16" i="7"/>
  <c r="H16" i="4"/>
  <c r="H16" i="2"/>
  <c r="H40" i="2"/>
  <c r="H40" i="7"/>
  <c r="H40" i="4"/>
  <c r="H44" i="4"/>
  <c r="H44" i="7"/>
  <c r="H44" i="2"/>
  <c r="H28" i="2"/>
  <c r="H28" i="7"/>
  <c r="H28" i="4"/>
  <c r="H32" i="4"/>
  <c r="H32" i="2"/>
  <c r="H32" i="7"/>
  <c r="H6" i="7"/>
  <c r="H6" i="4"/>
  <c r="H6" i="2"/>
  <c r="H22" i="7"/>
  <c r="H22" i="4"/>
  <c r="H22" i="2"/>
  <c r="H30" i="7"/>
  <c r="H30" i="4"/>
  <c r="H30" i="2"/>
  <c r="H9" i="7"/>
  <c r="H9" i="4"/>
  <c r="H9" i="2"/>
  <c r="H23" i="7"/>
  <c r="H23" i="4"/>
  <c r="H23" i="2"/>
  <c r="H13" i="7"/>
  <c r="H13" i="4"/>
  <c r="H13" i="2"/>
  <c r="H26" i="7"/>
  <c r="H26" i="4"/>
  <c r="H26" i="2"/>
  <c r="H17" i="7"/>
  <c r="H17" i="4"/>
  <c r="H17" i="2"/>
  <c r="H18" i="7"/>
  <c r="H18" i="4"/>
  <c r="H18" i="2"/>
  <c r="H27" i="7"/>
  <c r="H27" i="4"/>
  <c r="H27" i="2"/>
  <c r="H31" i="7"/>
  <c r="H31" i="4"/>
  <c r="H31" i="2"/>
  <c r="H15" i="7"/>
  <c r="H15" i="4"/>
  <c r="H15" i="2"/>
  <c r="H19" i="7"/>
  <c r="H19" i="4"/>
  <c r="H19" i="2"/>
  <c r="H7" i="7"/>
  <c r="H7" i="4"/>
  <c r="H7" i="2"/>
  <c r="H14" i="7"/>
  <c r="H14" i="4"/>
  <c r="H14" i="2"/>
  <c r="H10" i="7"/>
  <c r="H10" i="4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이주호</author>
  </authors>
  <commentList>
    <comment ref="N2" authorId="0" shapeId="0" xr:uid="{00000000-0006-0000-03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(1-법인세비율)/기대수익율</t>
        </r>
      </text>
    </comment>
    <comment ref="N5" authorId="0" shapeId="0" xr:uid="{00000000-0006-0000-03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(1-법인세비율)/기대수익율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p-pc</author>
  </authors>
  <commentList>
    <comment ref="F2" authorId="0" shapeId="0" xr:uid="{00000000-0006-0000-04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(V1 / 현재가)</t>
        </r>
      </text>
    </comment>
    <comment ref="P2" authorId="0" shapeId="0" xr:uid="{00000000-0006-0000-04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자본총계-무형자산-매출채권-재고자산+투자자산-잠재부채</t>
        </r>
      </text>
    </comment>
    <comment ref="V2" authorId="0" shapeId="0" xr:uid="{00000000-0006-0000-04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ROA평균 * 총자산</t>
        </r>
      </text>
    </comment>
    <comment ref="F9" authorId="0" shapeId="0" xr:uid="{00000000-0006-0000-04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(V1 / 현재가)</t>
        </r>
      </text>
    </comment>
    <comment ref="J9" authorId="0" shapeId="0" xr:uid="{00000000-0006-0000-0400-000005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(수정 EPS - r * BPS)/r</t>
        </r>
      </text>
    </comment>
    <comment ref="M9" authorId="0" shapeId="0" xr:uid="{00000000-0006-0000-0400-000006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(DPS평균 / EPS)</t>
        </r>
      </text>
    </comment>
    <comment ref="N9" authorId="0" shapeId="0" xr:uid="{00000000-0006-0000-0400-000007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(유보율 * ROE) / 3</t>
        </r>
      </text>
    </comment>
    <comment ref="O9" authorId="0" shapeId="0" xr:uid="{00000000-0006-0000-0400-000008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보통주 - 자사주 + 우선주 + 잠재주수</t>
        </r>
      </text>
    </comment>
    <comment ref="P9" authorId="0" shapeId="0" xr:uid="{00000000-0006-0000-0400-000009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자본총계 - 무형자산</t>
        </r>
      </text>
    </comment>
    <comment ref="R9" authorId="0" shapeId="0" xr:uid="{00000000-0006-0000-0400-00000A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추정순이익/순보통주</t>
        </r>
      </text>
    </comment>
    <comment ref="V9" authorId="0" shapeId="0" xr:uid="{00000000-0006-0000-0400-00000B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ROA평균 * 총자산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p-pc</author>
  </authors>
  <commentList>
    <comment ref="F2" authorId="0" shapeId="0" xr:uid="{00000000-0006-0000-05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(V1 / 현재가)</t>
        </r>
      </text>
    </comment>
    <comment ref="J2" authorId="0" shapeId="0" xr:uid="{00000000-0006-0000-05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(수정 EPS - r * BPS)/r</t>
        </r>
      </text>
    </comment>
    <comment ref="M2" authorId="0" shapeId="0" xr:uid="{00000000-0006-0000-05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(유보율 * ROE) / 3</t>
        </r>
      </text>
    </comment>
    <comment ref="N2" authorId="0" shapeId="0" xr:uid="{00000000-0006-0000-05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(DPS평균 / EPS)</t>
        </r>
      </text>
    </comment>
    <comment ref="O2" authorId="0" shapeId="0" xr:uid="{00000000-0006-0000-0500-000005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보통주 - 자사주 + 우선주 </t>
        </r>
      </text>
    </comment>
    <comment ref="R2" authorId="0" shapeId="0" xr:uid="{00000000-0006-0000-0500-000006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추정순이익/순보통주</t>
        </r>
      </text>
    </comment>
    <comment ref="V2" authorId="0" shapeId="0" xr:uid="{00000000-0006-0000-0500-000007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ROA평균 * 총자산</t>
        </r>
      </text>
    </comment>
    <comment ref="F7" authorId="0" shapeId="0" xr:uid="{00000000-0006-0000-0500-000008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(V1 / 현재가)</t>
        </r>
      </text>
    </comment>
    <comment ref="J7" authorId="0" shapeId="0" xr:uid="{00000000-0006-0000-0500-000009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(수정 EPS - r * BPS)/r</t>
        </r>
      </text>
    </comment>
    <comment ref="M7" authorId="0" shapeId="0" xr:uid="{00000000-0006-0000-0500-00000A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(유보율 * ROE) / 3</t>
        </r>
      </text>
    </comment>
    <comment ref="N7" authorId="0" shapeId="0" xr:uid="{00000000-0006-0000-0500-00000B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1- (DPS평균 / EPS)</t>
        </r>
      </text>
    </comment>
    <comment ref="O7" authorId="0" shapeId="0" xr:uid="{00000000-0006-0000-0500-00000C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보통주 - 자사주 + 우선주 </t>
        </r>
      </text>
    </comment>
    <comment ref="R7" authorId="0" shapeId="0" xr:uid="{00000000-0006-0000-0500-00000D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추정순이익/순보통주</t>
        </r>
      </text>
    </comment>
    <comment ref="V7" authorId="0" shapeId="0" xr:uid="{00000000-0006-0000-0500-00000E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 ROA평균 * 총자산</t>
        </r>
      </text>
    </comment>
  </commentList>
</comments>
</file>

<file path=xl/sharedStrings.xml><?xml version="1.0" encoding="utf-8"?>
<sst xmlns="http://schemas.openxmlformats.org/spreadsheetml/2006/main" count="24204" uniqueCount="8212">
  <si>
    <t>* 금융업제외</t>
  </si>
  <si>
    <t>구분</t>
  </si>
  <si>
    <t>EPS성장율</t>
  </si>
  <si>
    <t>roe &amp; pbr</t>
  </si>
  <si>
    <t>야마구치</t>
  </si>
  <si>
    <t>RIM(개별)</t>
  </si>
  <si>
    <t>RIM(연결)</t>
  </si>
  <si>
    <t>무성장가치</t>
  </si>
  <si>
    <t>입력F</t>
  </si>
  <si>
    <t>삼성전자</t>
  </si>
  <si>
    <t xml:space="preserve">  value</t>
  </si>
  <si>
    <t xml:space="preserve">  주가</t>
  </si>
  <si>
    <t>CODE</t>
  </si>
  <si>
    <t>종목</t>
  </si>
  <si>
    <t>주재무</t>
  </si>
  <si>
    <t>실적</t>
  </si>
  <si>
    <t>시가총액    (억)</t>
  </si>
  <si>
    <t>PER</t>
  </si>
  <si>
    <t>PBR</t>
  </si>
  <si>
    <t>ROE</t>
  </si>
  <si>
    <t>주가      (원)</t>
  </si>
  <si>
    <t>EPS성장율     (원)</t>
  </si>
  <si>
    <t>roe &amp; pbr      (원)</t>
  </si>
  <si>
    <t>야마구치     (원)</t>
  </si>
  <si>
    <t>RIM(개별)        (원)</t>
  </si>
  <si>
    <t>RIM(연결)     (원)</t>
  </si>
  <si>
    <t>무성장가치     (원)</t>
  </si>
  <si>
    <t>업종</t>
  </si>
  <si>
    <t>주식수</t>
  </si>
  <si>
    <t>순이익</t>
  </si>
  <si>
    <t>자본총계</t>
  </si>
  <si>
    <t>A005930</t>
  </si>
  <si>
    <t>연결</t>
  </si>
  <si>
    <t>3Q</t>
  </si>
  <si>
    <t>휴대폰 및 관련부품</t>
  </si>
  <si>
    <t>A015760</t>
  </si>
  <si>
    <t>한국전력</t>
  </si>
  <si>
    <t>전력</t>
  </si>
  <si>
    <t>A005380</t>
  </si>
  <si>
    <t>현대차</t>
  </si>
  <si>
    <t>자동차</t>
  </si>
  <si>
    <t>A028260</t>
  </si>
  <si>
    <t>삼성물산</t>
  </si>
  <si>
    <t>복합 산업</t>
  </si>
  <si>
    <t>A035420</t>
  </si>
  <si>
    <t>NAVER</t>
  </si>
  <si>
    <t>인터넷 서비스</t>
  </si>
  <si>
    <t>A012330</t>
  </si>
  <si>
    <t>현대모비스</t>
  </si>
  <si>
    <t>자동차부품</t>
  </si>
  <si>
    <t>A000660</t>
  </si>
  <si>
    <t>SK하이닉스</t>
  </si>
  <si>
    <t>반도체 및 관련장비</t>
  </si>
  <si>
    <t>A090430</t>
  </si>
  <si>
    <t>아모레퍼시픽</t>
  </si>
  <si>
    <t>개인생활용품</t>
  </si>
  <si>
    <t>A005490</t>
  </si>
  <si>
    <t>POSCO</t>
  </si>
  <si>
    <t>금속 및 광물</t>
  </si>
  <si>
    <t>A017670</t>
  </si>
  <si>
    <t>SK텔레콤</t>
  </si>
  <si>
    <t>무선통신</t>
  </si>
  <si>
    <t>A051910</t>
  </si>
  <si>
    <t>LG화학</t>
  </si>
  <si>
    <t>화학</t>
  </si>
  <si>
    <t>A000270</t>
  </si>
  <si>
    <t>기아</t>
  </si>
  <si>
    <t>A033780</t>
  </si>
  <si>
    <t>KT&amp;G</t>
  </si>
  <si>
    <t>담배</t>
  </si>
  <si>
    <t>A034730</t>
  </si>
  <si>
    <t>SK</t>
  </si>
  <si>
    <t>석유 및 가스</t>
  </si>
  <si>
    <t>A051900</t>
  </si>
  <si>
    <t>LG생활건강</t>
  </si>
  <si>
    <t>가정생활용품</t>
  </si>
  <si>
    <t>A096770</t>
  </si>
  <si>
    <t>SK이노베이션</t>
  </si>
  <si>
    <t>A018260</t>
  </si>
  <si>
    <t>삼성에스디에스</t>
  </si>
  <si>
    <t>IT 서비스</t>
  </si>
  <si>
    <t>A068270</t>
  </si>
  <si>
    <t>셀트리온</t>
  </si>
  <si>
    <t>바이오</t>
  </si>
  <si>
    <t>A002790</t>
  </si>
  <si>
    <t>아모레G</t>
  </si>
  <si>
    <t>A003550</t>
  </si>
  <si>
    <t>LG</t>
  </si>
  <si>
    <t>A034220</t>
  </si>
  <si>
    <t>LG디스플레이</t>
  </si>
  <si>
    <t>디스플레이 및 관련부품</t>
  </si>
  <si>
    <t>A009540</t>
  </si>
  <si>
    <t>현대중공업</t>
  </si>
  <si>
    <t>조선</t>
  </si>
  <si>
    <t>A011170</t>
  </si>
  <si>
    <t>롯데케미칼</t>
  </si>
  <si>
    <t>A010130</t>
  </si>
  <si>
    <t>고려아연</t>
  </si>
  <si>
    <t>A035250</t>
  </si>
  <si>
    <t>강원랜드</t>
  </si>
  <si>
    <t>호텔 및 레저</t>
  </si>
  <si>
    <t>A066570</t>
  </si>
  <si>
    <t>LG전자</t>
  </si>
  <si>
    <t>내구소비재</t>
  </si>
  <si>
    <t>A030200</t>
  </si>
  <si>
    <t>KT</t>
  </si>
  <si>
    <t>A010950</t>
  </si>
  <si>
    <t>S-Oil</t>
  </si>
  <si>
    <t>A008930</t>
  </si>
  <si>
    <t>한미사이언스</t>
  </si>
  <si>
    <t>제약</t>
  </si>
  <si>
    <t>A006400</t>
  </si>
  <si>
    <t>삼성SDI</t>
  </si>
  <si>
    <t>전자 장비 및 기기</t>
  </si>
  <si>
    <t>A047810</t>
  </si>
  <si>
    <t>한국항공우주</t>
  </si>
  <si>
    <t>상업서비스</t>
  </si>
  <si>
    <t>A021240</t>
  </si>
  <si>
    <t>코웨이</t>
  </si>
  <si>
    <t>A004020</t>
  </si>
  <si>
    <t>현대제철</t>
  </si>
  <si>
    <t>A128940</t>
  </si>
  <si>
    <t>한미약품</t>
  </si>
  <si>
    <t>A161390</t>
  </si>
  <si>
    <t>한국타이어앤테크놀로지</t>
  </si>
  <si>
    <t>A086280</t>
  </si>
  <si>
    <t>현대글로비스</t>
  </si>
  <si>
    <t>육상운수</t>
  </si>
  <si>
    <t>A023530</t>
  </si>
  <si>
    <t>롯데쇼핑</t>
  </si>
  <si>
    <t>백화점</t>
  </si>
  <si>
    <t>A018880</t>
  </si>
  <si>
    <t>한온시스템</t>
  </si>
  <si>
    <t>A035720</t>
  </si>
  <si>
    <t>카카오</t>
  </si>
  <si>
    <t>A001040</t>
  </si>
  <si>
    <t>CJ</t>
  </si>
  <si>
    <t>식료품</t>
  </si>
  <si>
    <t>A036570</t>
  </si>
  <si>
    <t>엔씨소프트</t>
  </si>
  <si>
    <t>게임 소프트웨어</t>
  </si>
  <si>
    <t>A001800</t>
  </si>
  <si>
    <t>오리온</t>
  </si>
  <si>
    <t>A027410</t>
  </si>
  <si>
    <t>BGF리테일</t>
  </si>
  <si>
    <t>도소매</t>
  </si>
  <si>
    <t>A097950</t>
  </si>
  <si>
    <t>CJ제일제당</t>
  </si>
  <si>
    <t>A032640</t>
  </si>
  <si>
    <t>LG유플러스</t>
  </si>
  <si>
    <t>할인율</t>
  </si>
  <si>
    <t>적용 PER</t>
  </si>
  <si>
    <t>주가</t>
  </si>
  <si>
    <t>주당가치</t>
  </si>
  <si>
    <t>EPS    성장율</t>
  </si>
  <si>
    <t>미래주가</t>
  </si>
  <si>
    <t>기대수익율</t>
  </si>
  <si>
    <t>미래    EPS</t>
  </si>
  <si>
    <t>기간</t>
  </si>
  <si>
    <t>입력 F</t>
  </si>
  <si>
    <t>입력H</t>
  </si>
  <si>
    <t>시가총액     (억)</t>
  </si>
  <si>
    <t>PEG</t>
  </si>
  <si>
    <t>괴리율</t>
  </si>
  <si>
    <t>주가     (원)</t>
  </si>
  <si>
    <t xml:space="preserve">주당가치 </t>
  </si>
  <si>
    <t>2021.2Q</t>
  </si>
  <si>
    <t>적용기간</t>
  </si>
  <si>
    <t>BPS</t>
  </si>
  <si>
    <t>시가총액   (억)</t>
  </si>
  <si>
    <t>현재가     (원)</t>
  </si>
  <si>
    <t>주당가치    (원)</t>
  </si>
  <si>
    <t>미래BPS</t>
  </si>
  <si>
    <t>3년평균</t>
  </si>
  <si>
    <t>2021.1Q</t>
  </si>
  <si>
    <t>* 유동자산 : 유동자산 - 매출채권</t>
  </si>
  <si>
    <t>재산가치    (억)</t>
  </si>
  <si>
    <t>사업가치    (억)</t>
  </si>
  <si>
    <t>이익배수</t>
  </si>
  <si>
    <t>* 비유동자산 : 비유동자산 - (유형자산 + 무형자산)</t>
  </si>
  <si>
    <t>* 유동부채 : 유동부채 * 1.2</t>
  </si>
  <si>
    <t>(3년평균)</t>
  </si>
  <si>
    <t>*비유동부채 : 비유동부채</t>
  </si>
  <si>
    <t>주가    (원)</t>
  </si>
  <si>
    <t>주당가치     (원)</t>
  </si>
  <si>
    <t>영업이익    (억)</t>
  </si>
  <si>
    <t>법인세율  average</t>
  </si>
  <si>
    <t>유동자산</t>
  </si>
  <si>
    <t>비유동자산</t>
  </si>
  <si>
    <t>유동부채</t>
  </si>
  <si>
    <t>비유동부채</t>
  </si>
  <si>
    <t>* V=수정BPS+(수정EPS-r*BPS) / r</t>
  </si>
  <si>
    <t>재무</t>
  </si>
  <si>
    <t>시가총액</t>
  </si>
  <si>
    <t>V</t>
  </si>
  <si>
    <t>자산가치</t>
  </si>
  <si>
    <t>수익가치</t>
  </si>
  <si>
    <t>ROE평균</t>
  </si>
  <si>
    <t>유보율</t>
  </si>
  <si>
    <t>성장율</t>
  </si>
  <si>
    <t>순보통주</t>
  </si>
  <si>
    <t>수정BPS</t>
  </si>
  <si>
    <t>EPS</t>
  </si>
  <si>
    <t>DPS평균</t>
  </si>
  <si>
    <t>ROA평균</t>
  </si>
  <si>
    <t>총자산</t>
  </si>
  <si>
    <t>추정순이익</t>
  </si>
  <si>
    <t>무형자산</t>
  </si>
  <si>
    <t>매출액</t>
  </si>
  <si>
    <t>매출채권</t>
  </si>
  <si>
    <t>재고자산</t>
  </si>
  <si>
    <t>개별</t>
  </si>
  <si>
    <t>자본조정</t>
  </si>
  <si>
    <t>투자자산</t>
  </si>
  <si>
    <t>잠재부채</t>
  </si>
  <si>
    <t>잠재주식</t>
  </si>
  <si>
    <t>E 입력</t>
  </si>
  <si>
    <t>(개별)</t>
  </si>
  <si>
    <t>V            (원)</t>
  </si>
  <si>
    <t>자산가치        (원)</t>
  </si>
  <si>
    <t>수익가치    (원)</t>
  </si>
  <si>
    <t>수정 BPS</t>
  </si>
  <si>
    <t>-</t>
  </si>
  <si>
    <t xml:space="preserve">V </t>
  </si>
  <si>
    <t xml:space="preserve">자산가치 </t>
  </si>
  <si>
    <t>잠재주식수</t>
  </si>
  <si>
    <t>성장         프리미엄</t>
  </si>
  <si>
    <t>무성장가치    (원)</t>
  </si>
  <si>
    <t>EPS      3년평균</t>
  </si>
  <si>
    <t>EPS      3Q연환산</t>
  </si>
  <si>
    <t>EPS       2015</t>
  </si>
  <si>
    <t>EPS      2014</t>
  </si>
  <si>
    <t>Symbol</t>
  </si>
  <si>
    <t>Symbol Name</t>
  </si>
  <si>
    <t>Item Name</t>
  </si>
  <si>
    <t>Frequency</t>
  </si>
  <si>
    <t>상장주식수 (보통+우선)(주)</t>
  </si>
  <si>
    <t>A032830</t>
  </si>
  <si>
    <t>삼성생명</t>
  </si>
  <si>
    <t>A055550</t>
  </si>
  <si>
    <t>신한지주</t>
  </si>
  <si>
    <t>A000810</t>
  </si>
  <si>
    <t>삼성화재</t>
  </si>
  <si>
    <t>A105560</t>
  </si>
  <si>
    <t>KB금융</t>
  </si>
  <si>
    <t>A024110</t>
  </si>
  <si>
    <t>기업은행</t>
  </si>
  <si>
    <t>A086790</t>
  </si>
  <si>
    <t>하나금융지주</t>
  </si>
  <si>
    <t>한국타이어</t>
  </si>
  <si>
    <t>A000030</t>
  </si>
  <si>
    <t>우리은행</t>
  </si>
  <si>
    <t>A009240</t>
  </si>
  <si>
    <t>한샘</t>
  </si>
  <si>
    <t>A088350</t>
  </si>
  <si>
    <t>한화생명</t>
  </si>
  <si>
    <t>A005830</t>
  </si>
  <si>
    <t>동부화재</t>
  </si>
  <si>
    <t>A078930</t>
  </si>
  <si>
    <t>GS</t>
  </si>
  <si>
    <t>A139480</t>
  </si>
  <si>
    <t>이마트</t>
  </si>
  <si>
    <t>A004800</t>
  </si>
  <si>
    <t>효성</t>
  </si>
  <si>
    <t>A000720</t>
  </si>
  <si>
    <t>현대건설</t>
  </si>
  <si>
    <t>A002380</t>
  </si>
  <si>
    <t>KCC</t>
  </si>
  <si>
    <t>A000120</t>
  </si>
  <si>
    <t>CJ대한통운</t>
  </si>
  <si>
    <t>A029780</t>
  </si>
  <si>
    <t>삼성카드</t>
  </si>
  <si>
    <t>A009150</t>
  </si>
  <si>
    <t>삼성전기</t>
  </si>
  <si>
    <t>A007070</t>
  </si>
  <si>
    <t>GS리테일</t>
  </si>
  <si>
    <t>A009830</t>
  </si>
  <si>
    <t>한화케미칼</t>
  </si>
  <si>
    <t>A036460</t>
  </si>
  <si>
    <t>한국가스공사</t>
  </si>
  <si>
    <t>A007310</t>
  </si>
  <si>
    <t>오뚜기</t>
  </si>
  <si>
    <t>A012750</t>
  </si>
  <si>
    <t>에스원</t>
  </si>
  <si>
    <t>A004990</t>
  </si>
  <si>
    <t>롯데제과</t>
  </si>
  <si>
    <t>A051600</t>
  </si>
  <si>
    <t>한전KPS</t>
  </si>
  <si>
    <t>A069960</t>
  </si>
  <si>
    <t>현대백화점</t>
  </si>
  <si>
    <t>A026960</t>
  </si>
  <si>
    <t>동서</t>
  </si>
  <si>
    <t>A016360</t>
  </si>
  <si>
    <t>삼성증권</t>
  </si>
  <si>
    <t>A000100</t>
  </si>
  <si>
    <t>유한양행</t>
  </si>
  <si>
    <t>A000210</t>
  </si>
  <si>
    <t>대림산업</t>
  </si>
  <si>
    <t>A012630</t>
  </si>
  <si>
    <t>현대산업</t>
  </si>
  <si>
    <t>A138930</t>
  </si>
  <si>
    <t>BNK금융지주</t>
  </si>
  <si>
    <t>A011210</t>
  </si>
  <si>
    <t>현대위아</t>
  </si>
  <si>
    <t>A001450</t>
  </si>
  <si>
    <t>현대해상</t>
  </si>
  <si>
    <t>A005940</t>
  </si>
  <si>
    <t>NH투자증권</t>
  </si>
  <si>
    <t>A008770</t>
  </si>
  <si>
    <t>호텔신라</t>
  </si>
  <si>
    <t>A130960</t>
  </si>
  <si>
    <t>CJ E&amp;M</t>
  </si>
  <si>
    <t>A010140</t>
  </si>
  <si>
    <t>삼성중공업</t>
  </si>
  <si>
    <t>A006800</t>
  </si>
  <si>
    <t>대우증권</t>
  </si>
  <si>
    <t>A000880</t>
  </si>
  <si>
    <t>한화</t>
  </si>
  <si>
    <t>A086900</t>
  </si>
  <si>
    <t>메디톡스</t>
  </si>
  <si>
    <t>A047040</t>
  </si>
  <si>
    <t>대우건설</t>
  </si>
  <si>
    <t>A005300</t>
  </si>
  <si>
    <t>롯데칠성</t>
  </si>
  <si>
    <t>A079550</t>
  </si>
  <si>
    <t>LIG넥스원</t>
  </si>
  <si>
    <t>A071050</t>
  </si>
  <si>
    <t>한국금융지주</t>
  </si>
  <si>
    <t>A079160</t>
  </si>
  <si>
    <t>CJ CGV</t>
  </si>
  <si>
    <t>A041960</t>
  </si>
  <si>
    <t>코미팜</t>
  </si>
  <si>
    <t>A105630</t>
  </si>
  <si>
    <t>한세실업</t>
  </si>
  <si>
    <t>A004370</t>
  </si>
  <si>
    <t>농심</t>
  </si>
  <si>
    <t>A084990</t>
  </si>
  <si>
    <t>바이로메드</t>
  </si>
  <si>
    <t>A001440</t>
  </si>
  <si>
    <t>대한전선</t>
  </si>
  <si>
    <t>A037620</t>
  </si>
  <si>
    <t>미래에셋증권</t>
  </si>
  <si>
    <t>A047050</t>
  </si>
  <si>
    <t>A111770</t>
  </si>
  <si>
    <t>영원무역</t>
  </si>
  <si>
    <t>A010060</t>
  </si>
  <si>
    <t>OCI</t>
  </si>
  <si>
    <t>A192400</t>
  </si>
  <si>
    <t>쿠쿠전자</t>
  </si>
  <si>
    <t>A006280</t>
  </si>
  <si>
    <t>녹십자</t>
  </si>
  <si>
    <t>A005610</t>
  </si>
  <si>
    <t>삼립식품</t>
  </si>
  <si>
    <t>A016170</t>
  </si>
  <si>
    <t>로엔</t>
  </si>
  <si>
    <t>A034020</t>
  </si>
  <si>
    <t>두산중공업</t>
  </si>
  <si>
    <t>A012450</t>
  </si>
  <si>
    <t>한화테크윈</t>
  </si>
  <si>
    <t>A004170</t>
  </si>
  <si>
    <t>신세계</t>
  </si>
  <si>
    <t>A000670</t>
  </si>
  <si>
    <t>영풍</t>
  </si>
  <si>
    <t>A003490</t>
  </si>
  <si>
    <t>대한항공</t>
  </si>
  <si>
    <t>A006120</t>
  </si>
  <si>
    <t>SK케미칼</t>
  </si>
  <si>
    <t>A011070</t>
  </si>
  <si>
    <t>LG이노텍</t>
  </si>
  <si>
    <t>A030000</t>
  </si>
  <si>
    <t>제일기획</t>
  </si>
  <si>
    <t>A000080</t>
  </si>
  <si>
    <t>하이트진로</t>
  </si>
  <si>
    <t>A002550</t>
  </si>
  <si>
    <t>KB손해보험</t>
  </si>
  <si>
    <t>A006360</t>
  </si>
  <si>
    <t>GS건설</t>
  </si>
  <si>
    <t>A005250</t>
  </si>
  <si>
    <t>녹십자홀딩스</t>
  </si>
  <si>
    <t>A028050</t>
  </si>
  <si>
    <t>삼성엔지니어링</t>
  </si>
  <si>
    <t>A000240</t>
  </si>
  <si>
    <t>한국타이어월드와이드</t>
  </si>
  <si>
    <t>A028670</t>
  </si>
  <si>
    <t>팬오션</t>
  </si>
  <si>
    <t>A005440</t>
  </si>
  <si>
    <t>현대그린푸드</t>
  </si>
  <si>
    <t>A008560</t>
  </si>
  <si>
    <t>메리츠종금증권</t>
  </si>
  <si>
    <t>A011780</t>
  </si>
  <si>
    <t>금호석유</t>
  </si>
  <si>
    <t>A000150</t>
  </si>
  <si>
    <t>두산</t>
  </si>
  <si>
    <t>A138040</t>
  </si>
  <si>
    <t>메리츠금융지주</t>
  </si>
  <si>
    <t>A014820</t>
  </si>
  <si>
    <t>동원시스템즈</t>
  </si>
  <si>
    <t>A120110</t>
  </si>
  <si>
    <t>코오롱인더</t>
  </si>
  <si>
    <t>A161890</t>
  </si>
  <si>
    <t>한국콜마</t>
  </si>
  <si>
    <t>A000060</t>
  </si>
  <si>
    <t>메리츠화재</t>
  </si>
  <si>
    <t>A214320</t>
  </si>
  <si>
    <t>이노션</t>
  </si>
  <si>
    <t>A078340</t>
  </si>
  <si>
    <t>컴투스</t>
  </si>
  <si>
    <t>A003690</t>
  </si>
  <si>
    <t>코리안리</t>
  </si>
  <si>
    <t>A039030</t>
  </si>
  <si>
    <t>이오테크닉스</t>
  </si>
  <si>
    <t>A003450</t>
  </si>
  <si>
    <t>현대증권</t>
  </si>
  <si>
    <t>A001740</t>
  </si>
  <si>
    <t>SK네트웍스</t>
  </si>
  <si>
    <t>A114090</t>
  </si>
  <si>
    <t>GKL</t>
  </si>
  <si>
    <t>A000070</t>
  </si>
  <si>
    <t>삼양홀딩스</t>
  </si>
  <si>
    <t>A006650</t>
  </si>
  <si>
    <t>대한유화</t>
  </si>
  <si>
    <t>A057050</t>
  </si>
  <si>
    <t>현대홈쇼핑</t>
  </si>
  <si>
    <t>A006260</t>
  </si>
  <si>
    <t>LS</t>
  </si>
  <si>
    <t>A042660</t>
  </si>
  <si>
    <t>대우조선해양</t>
  </si>
  <si>
    <t>A139130</t>
  </si>
  <si>
    <t>DGB금융지주</t>
  </si>
  <si>
    <t>A047770</t>
  </si>
  <si>
    <t>코데즈컴바인</t>
  </si>
  <si>
    <t>A010620</t>
  </si>
  <si>
    <t>현대미포조선</t>
  </si>
  <si>
    <t>A003410</t>
  </si>
  <si>
    <t>쌍용양회</t>
  </si>
  <si>
    <t>A001120</t>
  </si>
  <si>
    <t>LG상사</t>
  </si>
  <si>
    <t>A034230</t>
  </si>
  <si>
    <t>파라다이스</t>
  </si>
  <si>
    <t>A204320</t>
  </si>
  <si>
    <t>만도</t>
  </si>
  <si>
    <t>A064350</t>
  </si>
  <si>
    <t>현대로템</t>
  </si>
  <si>
    <t>A002350</t>
  </si>
  <si>
    <t>넥센타이어</t>
  </si>
  <si>
    <t>A226320</t>
  </si>
  <si>
    <t>잇츠스킨</t>
  </si>
  <si>
    <t>A039490</t>
  </si>
  <si>
    <t>키움증권</t>
  </si>
  <si>
    <t>A102940</t>
  </si>
  <si>
    <t>코오롱생명과학</t>
  </si>
  <si>
    <t>A170900</t>
  </si>
  <si>
    <t>동아에스티</t>
  </si>
  <si>
    <t>A185750</t>
  </si>
  <si>
    <t>종근당</t>
  </si>
  <si>
    <t>A071840</t>
  </si>
  <si>
    <t>롯데하이마트</t>
  </si>
  <si>
    <t>A073240</t>
  </si>
  <si>
    <t>금호타이어</t>
  </si>
  <si>
    <t>A048530</t>
  </si>
  <si>
    <t>인트론바이오</t>
  </si>
  <si>
    <t>A017800</t>
  </si>
  <si>
    <t>현대엘리베이</t>
  </si>
  <si>
    <t>A010120</t>
  </si>
  <si>
    <t>LS산전</t>
  </si>
  <si>
    <t>A036490</t>
  </si>
  <si>
    <t>SK머티리얼즈</t>
  </si>
  <si>
    <t>A039130</t>
  </si>
  <si>
    <t>하나투어</t>
  </si>
  <si>
    <t>A002270</t>
  </si>
  <si>
    <t>롯데푸드</t>
  </si>
  <si>
    <t>A082640</t>
  </si>
  <si>
    <t>동양생명</t>
  </si>
  <si>
    <t>A214370</t>
  </si>
  <si>
    <t>케어젠</t>
  </si>
  <si>
    <t>A035760</t>
  </si>
  <si>
    <t>CJ오쇼핑</t>
  </si>
  <si>
    <t>A028150</t>
  </si>
  <si>
    <t>GS홈쇼핑</t>
  </si>
  <si>
    <t>A011790</t>
  </si>
  <si>
    <t>SKC</t>
  </si>
  <si>
    <t>A108670</t>
  </si>
  <si>
    <t>LG하우시스</t>
  </si>
  <si>
    <t>A192820</t>
  </si>
  <si>
    <t>코스맥스</t>
  </si>
  <si>
    <t>A052690</t>
  </si>
  <si>
    <t>한전기술</t>
  </si>
  <si>
    <t>A003240</t>
  </si>
  <si>
    <t>태광산업</t>
  </si>
  <si>
    <t>A056190</t>
  </si>
  <si>
    <t>에스에프에이</t>
  </si>
  <si>
    <t>A181710</t>
  </si>
  <si>
    <t>NHN엔터테인먼트</t>
  </si>
  <si>
    <t>A010780</t>
  </si>
  <si>
    <t>아이에스동서</t>
  </si>
  <si>
    <t>A049770</t>
  </si>
  <si>
    <t>동원F&amp;B</t>
  </si>
  <si>
    <t>A003620</t>
  </si>
  <si>
    <t>쌍용차</t>
  </si>
  <si>
    <t>A064960</t>
  </si>
  <si>
    <t>S&amp;T모티브</t>
  </si>
  <si>
    <t>A003000</t>
  </si>
  <si>
    <t>부광약품</t>
  </si>
  <si>
    <t>A081660</t>
  </si>
  <si>
    <t>휠라코리아</t>
  </si>
  <si>
    <t>A048260</t>
  </si>
  <si>
    <t>오스템임플란트</t>
  </si>
  <si>
    <t>A042670</t>
  </si>
  <si>
    <t>두산인프라코어</t>
  </si>
  <si>
    <t>A000640</t>
  </si>
  <si>
    <t>동아쏘시오홀딩스</t>
  </si>
  <si>
    <t>A001680</t>
  </si>
  <si>
    <t>대상</t>
  </si>
  <si>
    <t>A145990</t>
  </si>
  <si>
    <t>삼양사</t>
  </si>
  <si>
    <t>A068870</t>
  </si>
  <si>
    <t>LG생명과학</t>
  </si>
  <si>
    <t>A030530</t>
  </si>
  <si>
    <t>원익IPS</t>
  </si>
  <si>
    <t>A007570</t>
  </si>
  <si>
    <t>일양약품</t>
  </si>
  <si>
    <t>A200130</t>
  </si>
  <si>
    <t>콜마비앤에이치</t>
  </si>
  <si>
    <t>A004000</t>
  </si>
  <si>
    <t>롯데정밀화학</t>
  </si>
  <si>
    <t>A095700</t>
  </si>
  <si>
    <t>제넥신</t>
  </si>
  <si>
    <t>A006040</t>
  </si>
  <si>
    <t>동원산업</t>
  </si>
  <si>
    <t>A023590</t>
  </si>
  <si>
    <t>다우기술</t>
  </si>
  <si>
    <t>A033920</t>
  </si>
  <si>
    <t>무학</t>
  </si>
  <si>
    <t>A001430</t>
  </si>
  <si>
    <t>세아베스틸</t>
  </si>
  <si>
    <t>A020000</t>
  </si>
  <si>
    <t>한섬</t>
  </si>
  <si>
    <t>A020560</t>
  </si>
  <si>
    <t>아시아나항공</t>
  </si>
  <si>
    <t>A025540</t>
  </si>
  <si>
    <t>한국단자</t>
  </si>
  <si>
    <t>A009970</t>
  </si>
  <si>
    <t>영원무역홀딩스</t>
  </si>
  <si>
    <t>A096530</t>
  </si>
  <si>
    <t>씨젠</t>
  </si>
  <si>
    <t>A034830</t>
  </si>
  <si>
    <t>한국토지신탁</t>
  </si>
  <si>
    <t>A069620</t>
  </si>
  <si>
    <t>대웅제약</t>
  </si>
  <si>
    <t>A089590</t>
  </si>
  <si>
    <t>제주항공</t>
  </si>
  <si>
    <t>A180640</t>
  </si>
  <si>
    <t>한진칼</t>
  </si>
  <si>
    <t>A037560</t>
  </si>
  <si>
    <t>CJ헬로비전</t>
  </si>
  <si>
    <t>A084110</t>
  </si>
  <si>
    <t>휴온스</t>
  </si>
  <si>
    <t>A016450</t>
  </si>
  <si>
    <t>한세예스24홀딩스</t>
  </si>
  <si>
    <t>A008000</t>
  </si>
  <si>
    <t>도레이케미칼</t>
  </si>
  <si>
    <t>A034310</t>
  </si>
  <si>
    <t>NICE</t>
  </si>
  <si>
    <t>A145020</t>
  </si>
  <si>
    <t>휴젤</t>
  </si>
  <si>
    <t>A175330</t>
  </si>
  <si>
    <t>JB금융지주</t>
  </si>
  <si>
    <t>A041510</t>
  </si>
  <si>
    <t>에스엠</t>
  </si>
  <si>
    <t>A046890</t>
  </si>
  <si>
    <t>서울반도체</t>
  </si>
  <si>
    <t>A071320</t>
  </si>
  <si>
    <t>지역난방공사</t>
  </si>
  <si>
    <t>A117930</t>
  </si>
  <si>
    <t>한진해운</t>
  </si>
  <si>
    <t>A103140</t>
  </si>
  <si>
    <t>풍산</t>
  </si>
  <si>
    <t>A019680</t>
  </si>
  <si>
    <t>대교</t>
  </si>
  <si>
    <t>A002020</t>
  </si>
  <si>
    <t>코오롱</t>
  </si>
  <si>
    <t>A053210</t>
  </si>
  <si>
    <t>스카이라이프</t>
  </si>
  <si>
    <t>A069080</t>
  </si>
  <si>
    <t>웹젠</t>
  </si>
  <si>
    <t>A001520</t>
  </si>
  <si>
    <t>동양</t>
  </si>
  <si>
    <t>A024720</t>
  </si>
  <si>
    <t>한국콜마홀딩스</t>
  </si>
  <si>
    <t>A002240</t>
  </si>
  <si>
    <t>고려제강</t>
  </si>
  <si>
    <t>A006840</t>
  </si>
  <si>
    <t>AK홀딩스</t>
  </si>
  <si>
    <t>A093050</t>
  </si>
  <si>
    <t>LF</t>
  </si>
  <si>
    <t>A022100</t>
  </si>
  <si>
    <t>포스코 ICT</t>
  </si>
  <si>
    <t>A051500</t>
  </si>
  <si>
    <t>CJ프레시웨이</t>
  </si>
  <si>
    <t>A000370</t>
  </si>
  <si>
    <t>한화손해보험</t>
  </si>
  <si>
    <t>A009420</t>
  </si>
  <si>
    <t>한올바이오파마</t>
  </si>
  <si>
    <t>A005740</t>
  </si>
  <si>
    <t>크라운제과</t>
  </si>
  <si>
    <t>A214450</t>
  </si>
  <si>
    <t>파마리서치프로덕트</t>
  </si>
  <si>
    <t>A000990</t>
  </si>
  <si>
    <t>동부하이텍</t>
  </si>
  <si>
    <t>A036830</t>
  </si>
  <si>
    <t>솔브레인</t>
  </si>
  <si>
    <t>A115390</t>
  </si>
  <si>
    <t>락앤락</t>
  </si>
  <si>
    <t>A003470</t>
  </si>
  <si>
    <t>유안타증권</t>
  </si>
  <si>
    <t>A069260</t>
  </si>
  <si>
    <t>휴켐스</t>
  </si>
  <si>
    <t>A003090</t>
  </si>
  <si>
    <t>대웅</t>
  </si>
  <si>
    <t>A003670</t>
  </si>
  <si>
    <t>포스코켐텍</t>
  </si>
  <si>
    <t>A122900</t>
  </si>
  <si>
    <t>아이마켓코리아</t>
  </si>
  <si>
    <t>A085660</t>
  </si>
  <si>
    <t>차바이오텍</t>
  </si>
  <si>
    <t>A003300</t>
  </si>
  <si>
    <t>한일시멘트</t>
  </si>
  <si>
    <t>A108790</t>
  </si>
  <si>
    <t>인터파크</t>
  </si>
  <si>
    <t>A017810</t>
  </si>
  <si>
    <t>풀무원</t>
  </si>
  <si>
    <t>A001060</t>
  </si>
  <si>
    <t>JW중외제약</t>
  </si>
  <si>
    <t>A210980</t>
  </si>
  <si>
    <t>에스케이디앤디</t>
  </si>
  <si>
    <t>A053030</t>
  </si>
  <si>
    <t>바이넥스</t>
  </si>
  <si>
    <t>A078160</t>
  </si>
  <si>
    <t>메디포스트</t>
  </si>
  <si>
    <t>A072710</t>
  </si>
  <si>
    <t>농심홀딩스</t>
  </si>
  <si>
    <t>A006730</t>
  </si>
  <si>
    <t>서부T&amp;D</t>
  </si>
  <si>
    <t>A041830</t>
  </si>
  <si>
    <t>인바디</t>
  </si>
  <si>
    <t>A067080</t>
  </si>
  <si>
    <t>대화제약</t>
  </si>
  <si>
    <t>A028300</t>
  </si>
  <si>
    <t>에이치엘비</t>
  </si>
  <si>
    <t>A002620</t>
  </si>
  <si>
    <t>제일약품</t>
  </si>
  <si>
    <t>A043150</t>
  </si>
  <si>
    <t>바텍</t>
  </si>
  <si>
    <t>A012510</t>
  </si>
  <si>
    <t>더존비즈온</t>
  </si>
  <si>
    <t>A005180</t>
  </si>
  <si>
    <t>빙그레</t>
  </si>
  <si>
    <t>A206640</t>
  </si>
  <si>
    <t>바디텍메드</t>
  </si>
  <si>
    <t>A060980</t>
  </si>
  <si>
    <t>한라홀딩스</t>
  </si>
  <si>
    <t>A018670</t>
  </si>
  <si>
    <t>SK가스</t>
  </si>
  <si>
    <t>A138250</t>
  </si>
  <si>
    <t>엔에스쇼핑</t>
  </si>
  <si>
    <t>A192080</t>
  </si>
  <si>
    <t>더블유게임즈</t>
  </si>
  <si>
    <t>A085620</t>
  </si>
  <si>
    <t>미래에셋생명</t>
  </si>
  <si>
    <t>A031430</t>
  </si>
  <si>
    <t>신세계인터내셔날</t>
  </si>
  <si>
    <t>A000230</t>
  </si>
  <si>
    <t>일동제약</t>
  </si>
  <si>
    <t>A049960</t>
  </si>
  <si>
    <t>쎌바이오텍</t>
  </si>
  <si>
    <t>A014680</t>
  </si>
  <si>
    <t>한솔케미칼</t>
  </si>
  <si>
    <t>A005990</t>
  </si>
  <si>
    <t>매일유업</t>
  </si>
  <si>
    <t>A079430</t>
  </si>
  <si>
    <t>현대리바트</t>
  </si>
  <si>
    <t>A005850</t>
  </si>
  <si>
    <t>에스엘</t>
  </si>
  <si>
    <t>A002960</t>
  </si>
  <si>
    <t>한국쉘석유</t>
  </si>
  <si>
    <t>A058470</t>
  </si>
  <si>
    <t>리노공업</t>
  </si>
  <si>
    <t>A007340</t>
  </si>
  <si>
    <t>동아타이어</t>
  </si>
  <si>
    <t>A003540</t>
  </si>
  <si>
    <t>대신증권</t>
  </si>
  <si>
    <t>A015860</t>
  </si>
  <si>
    <t>일진홀딩스</t>
  </si>
  <si>
    <t>A003920</t>
  </si>
  <si>
    <t>남양유업</t>
  </si>
  <si>
    <t>A001230</t>
  </si>
  <si>
    <t>동국제강</t>
  </si>
  <si>
    <t>A063080</t>
  </si>
  <si>
    <t>게임빌</t>
  </si>
  <si>
    <t>A091700</t>
  </si>
  <si>
    <t>파트론</t>
  </si>
  <si>
    <t>A039840</t>
  </si>
  <si>
    <t>디오</t>
  </si>
  <si>
    <t>A035080</t>
  </si>
  <si>
    <t>인터파크홀딩스</t>
  </si>
  <si>
    <t>A053800</t>
  </si>
  <si>
    <t>안랩</t>
  </si>
  <si>
    <t>A011200</t>
  </si>
  <si>
    <t>현대상선</t>
  </si>
  <si>
    <t>A122870</t>
  </si>
  <si>
    <t>와이지엔터테인먼트</t>
  </si>
  <si>
    <t>A009290</t>
  </si>
  <si>
    <t>광동제약</t>
  </si>
  <si>
    <t>A002320</t>
  </si>
  <si>
    <t>한진</t>
  </si>
  <si>
    <t>A092040</t>
  </si>
  <si>
    <t>아미코젠</t>
  </si>
  <si>
    <t>A034120</t>
  </si>
  <si>
    <t>SBS</t>
  </si>
  <si>
    <t>A222040</t>
  </si>
  <si>
    <t>뉴트리바이오텍</t>
  </si>
  <si>
    <t>A000050</t>
  </si>
  <si>
    <t>경방</t>
  </si>
  <si>
    <t>A900140</t>
  </si>
  <si>
    <t>코라오홀딩스</t>
  </si>
  <si>
    <t>A085370</t>
  </si>
  <si>
    <t>루트로닉</t>
  </si>
  <si>
    <t>A082270</t>
  </si>
  <si>
    <t>젬백스</t>
  </si>
  <si>
    <t>A112040</t>
  </si>
  <si>
    <t>위메이드</t>
  </si>
  <si>
    <t>A114570</t>
  </si>
  <si>
    <t>지스마트글로벌</t>
  </si>
  <si>
    <t>A025900</t>
  </si>
  <si>
    <t>동화기업</t>
  </si>
  <si>
    <t>A058650</t>
  </si>
  <si>
    <t>세아홀딩스</t>
  </si>
  <si>
    <t>A099190</t>
  </si>
  <si>
    <t>아이센스</t>
  </si>
  <si>
    <t>A004490</t>
  </si>
  <si>
    <t>세방전지</t>
  </si>
  <si>
    <t>A086450</t>
  </si>
  <si>
    <t>동국제약</t>
  </si>
  <si>
    <t>A015750</t>
  </si>
  <si>
    <t>성우하이텍</t>
  </si>
  <si>
    <t>A031440</t>
  </si>
  <si>
    <t>신세계푸드</t>
  </si>
  <si>
    <t>A030190</t>
  </si>
  <si>
    <t>NICE평가정보</t>
  </si>
  <si>
    <t>A001720</t>
  </si>
  <si>
    <t>신영증권</t>
  </si>
  <si>
    <t>A032190</t>
  </si>
  <si>
    <t>다우데이타</t>
  </si>
  <si>
    <t>A007210</t>
  </si>
  <si>
    <t>벽산</t>
  </si>
  <si>
    <t>A095720</t>
  </si>
  <si>
    <t>웅진씽크빅</t>
  </si>
  <si>
    <t>A098460</t>
  </si>
  <si>
    <t>고영</t>
  </si>
  <si>
    <t>A029530</t>
  </si>
  <si>
    <t>신도리코</t>
  </si>
  <si>
    <t>A025770</t>
  </si>
  <si>
    <t>한국정보통신</t>
  </si>
  <si>
    <t>A003570</t>
  </si>
  <si>
    <t>S&amp;T중공업</t>
  </si>
  <si>
    <t>A044820</t>
  </si>
  <si>
    <t>코스맥스비티아이</t>
  </si>
  <si>
    <t>A036420</t>
  </si>
  <si>
    <t>제이콘텐트리</t>
  </si>
  <si>
    <t>A031390</t>
  </si>
  <si>
    <t>녹십자셀</t>
  </si>
  <si>
    <t>A084690</t>
  </si>
  <si>
    <t>대상홀딩스</t>
  </si>
  <si>
    <t>A054620</t>
  </si>
  <si>
    <t>AP시스템</t>
  </si>
  <si>
    <t>A200670</t>
  </si>
  <si>
    <t>휴메딕스</t>
  </si>
  <si>
    <t>A030520</t>
  </si>
  <si>
    <t>한글과컴퓨터</t>
  </si>
  <si>
    <t>A108230</t>
  </si>
  <si>
    <t>톱텍</t>
  </si>
  <si>
    <t>A100120</t>
  </si>
  <si>
    <t>뷰웍스</t>
  </si>
  <si>
    <t>A096760</t>
  </si>
  <si>
    <t>JW홀딩스</t>
  </si>
  <si>
    <t>A108320</t>
  </si>
  <si>
    <t>실리콘웍스</t>
  </si>
  <si>
    <t>A016100</t>
  </si>
  <si>
    <t>리더스코스메틱</t>
  </si>
  <si>
    <t>A025980</t>
  </si>
  <si>
    <t>에머슨퍼시픽</t>
  </si>
  <si>
    <t>A101060</t>
  </si>
  <si>
    <t>SBS미디어홀딩스</t>
  </si>
  <si>
    <t>A102460</t>
  </si>
  <si>
    <t>이연제약</t>
  </si>
  <si>
    <t>A001780</t>
  </si>
  <si>
    <t>알루코</t>
  </si>
  <si>
    <t>A089600</t>
  </si>
  <si>
    <t>나스미디어</t>
  </si>
  <si>
    <t>A115450</t>
  </si>
  <si>
    <t>지트리비앤티</t>
  </si>
  <si>
    <t>A008490</t>
  </si>
  <si>
    <t>서흥</t>
  </si>
  <si>
    <t>A003850</t>
  </si>
  <si>
    <t>보령제약</t>
  </si>
  <si>
    <t>A036580</t>
  </si>
  <si>
    <t>팜스코</t>
  </si>
  <si>
    <t>A001630</t>
  </si>
  <si>
    <t>종근당홀딩스</t>
  </si>
  <si>
    <t>A036530</t>
  </si>
  <si>
    <t>S&amp;T홀딩스</t>
  </si>
  <si>
    <t>A025860</t>
  </si>
  <si>
    <t>남해화학</t>
  </si>
  <si>
    <t>A215000</t>
  </si>
  <si>
    <t>골프존</t>
  </si>
  <si>
    <t>A086980</t>
  </si>
  <si>
    <t>쇼박스</t>
  </si>
  <si>
    <t>A029460</t>
  </si>
  <si>
    <t>케이씨텍</t>
  </si>
  <si>
    <t>A182400</t>
  </si>
  <si>
    <t>에이티젠</t>
  </si>
  <si>
    <t>A020150</t>
  </si>
  <si>
    <t>일진머티리얼즈</t>
  </si>
  <si>
    <t>A009410</t>
  </si>
  <si>
    <t>태영건설</t>
  </si>
  <si>
    <t>A006060</t>
  </si>
  <si>
    <t>화승인더</t>
  </si>
  <si>
    <t>A021960</t>
  </si>
  <si>
    <t>케이비캐피탈</t>
  </si>
  <si>
    <t>A003520</t>
  </si>
  <si>
    <t>영진약품</t>
  </si>
  <si>
    <t>A114120</t>
  </si>
  <si>
    <t>크루셜텍</t>
  </si>
  <si>
    <t>A119610</t>
  </si>
  <si>
    <t>인터로조</t>
  </si>
  <si>
    <t>A068240</t>
  </si>
  <si>
    <t>다원시스</t>
  </si>
  <si>
    <t>A115960</t>
  </si>
  <si>
    <t>연우</t>
  </si>
  <si>
    <t>A038500</t>
  </si>
  <si>
    <t>동양시멘트</t>
  </si>
  <si>
    <t>A005880</t>
  </si>
  <si>
    <t>대한해운</t>
  </si>
  <si>
    <t>A005090</t>
  </si>
  <si>
    <t>삼광글라스</t>
  </si>
  <si>
    <t>A014830</t>
  </si>
  <si>
    <t>유니드</t>
  </si>
  <si>
    <t>A192530</t>
  </si>
  <si>
    <t>광주은행</t>
  </si>
  <si>
    <t>A036930</t>
  </si>
  <si>
    <t>주성엔지니어링</t>
  </si>
  <si>
    <t>A008020</t>
  </si>
  <si>
    <t>경남에너지</t>
  </si>
  <si>
    <t>A016800</t>
  </si>
  <si>
    <t>퍼시스</t>
  </si>
  <si>
    <t>A002990</t>
  </si>
  <si>
    <t>금호산업</t>
  </si>
  <si>
    <t>A041140</t>
  </si>
  <si>
    <t>넥슨지티</t>
  </si>
  <si>
    <t>A008060</t>
  </si>
  <si>
    <t>대덕전자</t>
  </si>
  <si>
    <t>A004710</t>
  </si>
  <si>
    <t>한솔테크닉스</t>
  </si>
  <si>
    <t>A002390</t>
  </si>
  <si>
    <t>한독</t>
  </si>
  <si>
    <t>A013120</t>
  </si>
  <si>
    <t>동원개발</t>
  </si>
  <si>
    <t>A004430</t>
  </si>
  <si>
    <t>송원산업</t>
  </si>
  <si>
    <t>A004690</t>
  </si>
  <si>
    <t>삼천리</t>
  </si>
  <si>
    <t>A200880</t>
  </si>
  <si>
    <t>서연이화</t>
  </si>
  <si>
    <t>A027390</t>
  </si>
  <si>
    <t>한화갤러리아타임월드</t>
  </si>
  <si>
    <t>A078520</t>
  </si>
  <si>
    <t>에이블씨엔씨</t>
  </si>
  <si>
    <t>A093370</t>
  </si>
  <si>
    <t>후성</t>
  </si>
  <si>
    <t>A017390</t>
  </si>
  <si>
    <t>서울가스</t>
  </si>
  <si>
    <t>A213420</t>
  </si>
  <si>
    <t>덕산네오룩스</t>
  </si>
  <si>
    <t>A037710</t>
  </si>
  <si>
    <t>광주신세계</t>
  </si>
  <si>
    <t>A095570</t>
  </si>
  <si>
    <t>AJ네트웍스</t>
  </si>
  <si>
    <t>A005720</t>
  </si>
  <si>
    <t>넥센</t>
  </si>
  <si>
    <t>A083790</t>
  </si>
  <si>
    <t>크리스탈</t>
  </si>
  <si>
    <t>A104830</t>
  </si>
  <si>
    <t>원익머트리얼즈</t>
  </si>
  <si>
    <t>제이에스코퍼레이션</t>
  </si>
  <si>
    <t>A024660</t>
  </si>
  <si>
    <t>하림홀딩스</t>
  </si>
  <si>
    <t>A009450</t>
  </si>
  <si>
    <t>경동나비엔</t>
  </si>
  <si>
    <t>A013030</t>
  </si>
  <si>
    <t>하이록코리아</t>
  </si>
  <si>
    <t>A017940</t>
  </si>
  <si>
    <t>E1</t>
  </si>
  <si>
    <t>A000140</t>
  </si>
  <si>
    <t>하이트진로홀딩스</t>
  </si>
  <si>
    <t>A160550</t>
  </si>
  <si>
    <t>NEW</t>
  </si>
  <si>
    <t>A080160</t>
  </si>
  <si>
    <t>모두투어</t>
  </si>
  <si>
    <t>A097230</t>
  </si>
  <si>
    <t>한진중공업</t>
  </si>
  <si>
    <t>A123420</t>
  </si>
  <si>
    <t>선데이토즈</t>
  </si>
  <si>
    <t>A004150</t>
  </si>
  <si>
    <t>한솔홀딩스</t>
  </si>
  <si>
    <t>A032350</t>
  </si>
  <si>
    <t>롯데관광개발</t>
  </si>
  <si>
    <t>A067000</t>
  </si>
  <si>
    <t>조이시티</t>
  </si>
  <si>
    <t>A027050</t>
  </si>
  <si>
    <t>코리아나</t>
  </si>
  <si>
    <t>A001460</t>
  </si>
  <si>
    <t>BYC</t>
  </si>
  <si>
    <t>A035600</t>
  </si>
  <si>
    <t>KG이니시스</t>
  </si>
  <si>
    <t>A023890</t>
  </si>
  <si>
    <t>아트라스BX</t>
  </si>
  <si>
    <t>A001510</t>
  </si>
  <si>
    <t>SK증권</t>
  </si>
  <si>
    <t>A000400</t>
  </si>
  <si>
    <t>롯데손해보험</t>
  </si>
  <si>
    <t>A003030</t>
  </si>
  <si>
    <t>세아제강</t>
  </si>
  <si>
    <t>A214390</t>
  </si>
  <si>
    <t>경보제약</t>
  </si>
  <si>
    <t>A015350</t>
  </si>
  <si>
    <t>부산가스</t>
  </si>
  <si>
    <t>A002810</t>
  </si>
  <si>
    <t>삼영무역</t>
  </si>
  <si>
    <t>A033660</t>
  </si>
  <si>
    <t>아주캐피탈</t>
  </si>
  <si>
    <t>A007690</t>
  </si>
  <si>
    <t>국도화학</t>
  </si>
  <si>
    <t>A003220</t>
  </si>
  <si>
    <t>대원제약</t>
  </si>
  <si>
    <t>A213500</t>
  </si>
  <si>
    <t>한솔제지</t>
  </si>
  <si>
    <t>A065160</t>
  </si>
  <si>
    <t>에프티이앤이</t>
  </si>
  <si>
    <t>A126560</t>
  </si>
  <si>
    <t>현대에이치씨엔</t>
  </si>
  <si>
    <t>A002780</t>
  </si>
  <si>
    <t>진흥기업</t>
  </si>
  <si>
    <t>A003200</t>
  </si>
  <si>
    <t>일신방직</t>
  </si>
  <si>
    <t>A078020</t>
  </si>
  <si>
    <t>이베스트투자증권</t>
  </si>
  <si>
    <t>A060720</t>
  </si>
  <si>
    <t>KH바텍</t>
  </si>
  <si>
    <t>A104700</t>
  </si>
  <si>
    <t>한국철강</t>
  </si>
  <si>
    <t>A000480</t>
  </si>
  <si>
    <t>조선내화</t>
  </si>
  <si>
    <t>A030610</t>
  </si>
  <si>
    <t>교보증권</t>
  </si>
  <si>
    <t>A060250</t>
  </si>
  <si>
    <t>한국사이버결제</t>
  </si>
  <si>
    <t>A003060</t>
  </si>
  <si>
    <t>슈넬생명과학</t>
  </si>
  <si>
    <t>A064760</t>
  </si>
  <si>
    <t>티씨케이</t>
  </si>
  <si>
    <t>A065620</t>
  </si>
  <si>
    <t>제낙스</t>
  </si>
  <si>
    <t>A087010</t>
  </si>
  <si>
    <t>펩트론</t>
  </si>
  <si>
    <t>A112610</t>
  </si>
  <si>
    <t>씨에스윈드</t>
  </si>
  <si>
    <t>A063170</t>
  </si>
  <si>
    <t>서울옥션</t>
  </si>
  <si>
    <t>A214420</t>
  </si>
  <si>
    <t>토니모리</t>
  </si>
  <si>
    <t>큐리언트</t>
  </si>
  <si>
    <t>A005500</t>
  </si>
  <si>
    <t>삼진제약</t>
  </si>
  <si>
    <t>A036800</t>
  </si>
  <si>
    <t>나이스정보통신</t>
  </si>
  <si>
    <t>A009680</t>
  </si>
  <si>
    <t>모토닉</t>
  </si>
  <si>
    <t>A052260</t>
  </si>
  <si>
    <t>바이오랜드</t>
  </si>
  <si>
    <t>A042700</t>
  </si>
  <si>
    <t>한미반도체</t>
  </si>
  <si>
    <t>A068760</t>
  </si>
  <si>
    <t>셀트리온제약</t>
  </si>
  <si>
    <t>A192440</t>
  </si>
  <si>
    <t>슈피겐코리아</t>
  </si>
  <si>
    <t>A152330</t>
  </si>
  <si>
    <t>코리아오토글라스</t>
  </si>
  <si>
    <t>A121440</t>
  </si>
  <si>
    <t>골프존유원홀딩스</t>
  </si>
  <si>
    <t>A084370</t>
  </si>
  <si>
    <t>유진테크</t>
  </si>
  <si>
    <t>A085310</t>
  </si>
  <si>
    <t>엔케이</t>
  </si>
  <si>
    <t>A023410</t>
  </si>
  <si>
    <t>유진기업</t>
  </si>
  <si>
    <t>A054050</t>
  </si>
  <si>
    <t>농우바이오</t>
  </si>
  <si>
    <t>A168330</t>
  </si>
  <si>
    <t>내츄럴엔도텍</t>
  </si>
  <si>
    <t>A166480</t>
  </si>
  <si>
    <t>코아스템</t>
  </si>
  <si>
    <t>A052400</t>
  </si>
  <si>
    <t>코나아이</t>
  </si>
  <si>
    <t>A013990</t>
  </si>
  <si>
    <t>아가방컴퍼니</t>
  </si>
  <si>
    <t>A007160</t>
  </si>
  <si>
    <t>사조산업</t>
  </si>
  <si>
    <t>A004360</t>
  </si>
  <si>
    <t>세방</t>
  </si>
  <si>
    <t>A115160</t>
  </si>
  <si>
    <t>휴맥스</t>
  </si>
  <si>
    <t>A122990</t>
  </si>
  <si>
    <t>와이솔</t>
  </si>
  <si>
    <t>A003800</t>
  </si>
  <si>
    <t>에이스침대</t>
  </si>
  <si>
    <t>A138690</t>
  </si>
  <si>
    <t>엘아이에스</t>
  </si>
  <si>
    <t>A038290</t>
  </si>
  <si>
    <t>마크로젠</t>
  </si>
  <si>
    <t>A095660</t>
  </si>
  <si>
    <t>네오위즈게임즈</t>
  </si>
  <si>
    <t>A003530</t>
  </si>
  <si>
    <t>한화투자증권</t>
  </si>
  <si>
    <t>A036630</t>
  </si>
  <si>
    <t>세종텔레콤</t>
  </si>
  <si>
    <t>A054950</t>
  </si>
  <si>
    <t>제이브이엠</t>
  </si>
  <si>
    <t>A183190</t>
  </si>
  <si>
    <t>아세아시멘트</t>
  </si>
  <si>
    <t>A095340</t>
  </si>
  <si>
    <t>ISC</t>
  </si>
  <si>
    <t>A178920</t>
  </si>
  <si>
    <t>SKC코오롱PI</t>
  </si>
  <si>
    <t>A005690</t>
  </si>
  <si>
    <t>파미셀</t>
  </si>
  <si>
    <t>A005810</t>
  </si>
  <si>
    <t>풍산홀딩스</t>
  </si>
  <si>
    <t>A067290</t>
  </si>
  <si>
    <t>JW신약</t>
  </si>
  <si>
    <t>A033270</t>
  </si>
  <si>
    <t>유나이티드제약</t>
  </si>
  <si>
    <t>A001130</t>
  </si>
  <si>
    <t>대한제분</t>
  </si>
  <si>
    <t>A016250</t>
  </si>
  <si>
    <t>이테크건설</t>
  </si>
  <si>
    <t>A036540</t>
  </si>
  <si>
    <t>STS반도체</t>
  </si>
  <si>
    <t>A203690</t>
  </si>
  <si>
    <t>프로스테믹스</t>
  </si>
  <si>
    <t>A089470</t>
  </si>
  <si>
    <t>현대EP</t>
  </si>
  <si>
    <t>A102260</t>
  </si>
  <si>
    <t>동성코퍼레이션</t>
  </si>
  <si>
    <t>A016580</t>
  </si>
  <si>
    <t>환인제약</t>
  </si>
  <si>
    <t>A041910</t>
  </si>
  <si>
    <t>에스텍파마</t>
  </si>
  <si>
    <t>A014620</t>
  </si>
  <si>
    <t>성광벤드</t>
  </si>
  <si>
    <t>A060300</t>
  </si>
  <si>
    <t>레드로버</t>
  </si>
  <si>
    <t>A036030</t>
  </si>
  <si>
    <t>KTH</t>
  </si>
  <si>
    <t>A100130</t>
  </si>
  <si>
    <t>동국S&amp;C</t>
  </si>
  <si>
    <t>A003560</t>
  </si>
  <si>
    <t>IHQ</t>
  </si>
  <si>
    <t>A001500</t>
  </si>
  <si>
    <t>HMC투자증권</t>
  </si>
  <si>
    <t>A067390</t>
  </si>
  <si>
    <t>아스트</t>
  </si>
  <si>
    <t>A141000</t>
  </si>
  <si>
    <t>비아트론</t>
  </si>
  <si>
    <t>A017960</t>
  </si>
  <si>
    <t>한국카본</t>
  </si>
  <si>
    <t>A008730</t>
  </si>
  <si>
    <t>율촌화학</t>
  </si>
  <si>
    <t>A033290</t>
  </si>
  <si>
    <t>코웰패션</t>
  </si>
  <si>
    <t>A003120</t>
  </si>
  <si>
    <t>일성신약</t>
  </si>
  <si>
    <t>A001200</t>
  </si>
  <si>
    <t>유진투자증권</t>
  </si>
  <si>
    <t>A069110</t>
  </si>
  <si>
    <t>코스온</t>
  </si>
  <si>
    <t>A900120</t>
  </si>
  <si>
    <t>씨케이에이치</t>
  </si>
  <si>
    <t>A194480</t>
  </si>
  <si>
    <t>데브시스터즈</t>
  </si>
  <si>
    <t>A060590</t>
  </si>
  <si>
    <t>씨티씨바이오</t>
  </si>
  <si>
    <t>A004250</t>
  </si>
  <si>
    <t>NPC</t>
  </si>
  <si>
    <t>A000430</t>
  </si>
  <si>
    <t>대원강업</t>
  </si>
  <si>
    <t>A078070</t>
  </si>
  <si>
    <t>유비쿼스</t>
  </si>
  <si>
    <t>A052790</t>
  </si>
  <si>
    <t>액토즈소프트</t>
  </si>
  <si>
    <t>안트로젠</t>
  </si>
  <si>
    <t>A007390</t>
  </si>
  <si>
    <t>네이처셀</t>
  </si>
  <si>
    <t>A900100</t>
  </si>
  <si>
    <t>뉴프라이드</t>
  </si>
  <si>
    <t>A900050</t>
  </si>
  <si>
    <t>중국원양자원</t>
  </si>
  <si>
    <t>A035810</t>
  </si>
  <si>
    <t>이지바이오</t>
  </si>
  <si>
    <t>A079980</t>
  </si>
  <si>
    <t>휴비스</t>
  </si>
  <si>
    <t>A044490</t>
  </si>
  <si>
    <t>태웅</t>
  </si>
  <si>
    <t>A013520</t>
  </si>
  <si>
    <t>화승알앤에이</t>
  </si>
  <si>
    <t>A011760</t>
  </si>
  <si>
    <t>현대상사</t>
  </si>
  <si>
    <t>A033240</t>
  </si>
  <si>
    <t>자화전자</t>
  </si>
  <si>
    <t>A053300</t>
  </si>
  <si>
    <t>한국정보인증</t>
  </si>
  <si>
    <t>A007860</t>
  </si>
  <si>
    <t>서연</t>
  </si>
  <si>
    <t>A005290</t>
  </si>
  <si>
    <t>동진쎄미켐</t>
  </si>
  <si>
    <t>A114810</t>
  </si>
  <si>
    <t>아이원스</t>
  </si>
  <si>
    <t>A012700</t>
  </si>
  <si>
    <t>리드코프</t>
  </si>
  <si>
    <t>A009580</t>
  </si>
  <si>
    <t>무림P&amp;P</t>
  </si>
  <si>
    <t>A000320</t>
  </si>
  <si>
    <t>노루홀딩스</t>
  </si>
  <si>
    <t>A012320</t>
  </si>
  <si>
    <t>경동가스</t>
  </si>
  <si>
    <t>A007810</t>
  </si>
  <si>
    <t>코리아써키트</t>
  </si>
  <si>
    <t>A000180</t>
  </si>
  <si>
    <t>성창기업지주</t>
  </si>
  <si>
    <t>A024950</t>
  </si>
  <si>
    <t>삼천리자전거</t>
  </si>
  <si>
    <t>A039570</t>
  </si>
  <si>
    <t>아이콘트롤스</t>
  </si>
  <si>
    <t>A068400</t>
  </si>
  <si>
    <t>AJ렌터카</t>
  </si>
  <si>
    <t>A000390</t>
  </si>
  <si>
    <t>삼화페인트</t>
  </si>
  <si>
    <t>A123100</t>
  </si>
  <si>
    <t>테라세미콘</t>
  </si>
  <si>
    <t>A067280</t>
  </si>
  <si>
    <t>멀티캠퍼스</t>
  </si>
  <si>
    <t>A010050</t>
  </si>
  <si>
    <t>우리종금</t>
  </si>
  <si>
    <t>A206560</t>
  </si>
  <si>
    <t>덱스터</t>
  </si>
  <si>
    <t>A046140</t>
  </si>
  <si>
    <t>SBS콘텐츠허브</t>
  </si>
  <si>
    <t>A084680</t>
  </si>
  <si>
    <t>이월드</t>
  </si>
  <si>
    <t>A004970</t>
  </si>
  <si>
    <t>신라교역</t>
  </si>
  <si>
    <t>A001880</t>
  </si>
  <si>
    <t>삼호</t>
  </si>
  <si>
    <t>A039200</t>
  </si>
  <si>
    <t>오스코텍</t>
  </si>
  <si>
    <t>A102710</t>
  </si>
  <si>
    <t>이엔에프테크놀로지</t>
  </si>
  <si>
    <t>A002250</t>
  </si>
  <si>
    <t>알보젠코리아</t>
  </si>
  <si>
    <t>A002000</t>
  </si>
  <si>
    <t>한국유리</t>
  </si>
  <si>
    <t>A000970</t>
  </si>
  <si>
    <t>한국주철관</t>
  </si>
  <si>
    <t>A023160</t>
  </si>
  <si>
    <t>태광</t>
  </si>
  <si>
    <t>A019210</t>
  </si>
  <si>
    <t>와이지-원</t>
  </si>
  <si>
    <t>A092230</t>
  </si>
  <si>
    <t>KPX홀딩스</t>
  </si>
  <si>
    <t>A000540</t>
  </si>
  <si>
    <t>흥국화재</t>
  </si>
  <si>
    <t>A000680</t>
  </si>
  <si>
    <t>LS네트웍스</t>
  </si>
  <si>
    <t>A002450</t>
  </si>
  <si>
    <t>삼익악기</t>
  </si>
  <si>
    <t>A190510</t>
  </si>
  <si>
    <t>나무가</t>
  </si>
  <si>
    <t>A043370</t>
  </si>
  <si>
    <t>평화정공</t>
  </si>
  <si>
    <t>A033560</t>
  </si>
  <si>
    <t>블루콤</t>
  </si>
  <si>
    <t>A054780</t>
  </si>
  <si>
    <t>키이스트</t>
  </si>
  <si>
    <t>A095270</t>
  </si>
  <si>
    <t>웨이브일렉트로</t>
  </si>
  <si>
    <t>A002030</t>
  </si>
  <si>
    <t>아세아</t>
  </si>
  <si>
    <t>A102280</t>
  </si>
  <si>
    <t>쌍방울</t>
  </si>
  <si>
    <t>A000860</t>
  </si>
  <si>
    <t>강남제비스코</t>
  </si>
  <si>
    <t>A051170</t>
  </si>
  <si>
    <t>썬코어</t>
  </si>
  <si>
    <t>A018120</t>
  </si>
  <si>
    <t>진로발효</t>
  </si>
  <si>
    <t>A185490</t>
  </si>
  <si>
    <t>아이진</t>
  </si>
  <si>
    <t>A010820</t>
  </si>
  <si>
    <t>퍼스텍</t>
  </si>
  <si>
    <t>A005950</t>
  </si>
  <si>
    <t>이수화학</t>
  </si>
  <si>
    <t>A004840</t>
  </si>
  <si>
    <t>DRB동일</t>
  </si>
  <si>
    <t>A002630</t>
  </si>
  <si>
    <t>오리엔트바이오</t>
  </si>
  <si>
    <t>A001940</t>
  </si>
  <si>
    <t>KISCO홀딩스</t>
  </si>
  <si>
    <t>A025000</t>
  </si>
  <si>
    <t>KPX케미칼</t>
  </si>
  <si>
    <t>A141080</t>
  </si>
  <si>
    <t>레고켐바이오</t>
  </si>
  <si>
    <t>A064240</t>
  </si>
  <si>
    <t>홈캐스트</t>
  </si>
  <si>
    <t>A077360</t>
  </si>
  <si>
    <t>덕산하이메탈</t>
  </si>
  <si>
    <t>A003070</t>
  </si>
  <si>
    <t>코오롱글로벌</t>
  </si>
  <si>
    <t>A082740</t>
  </si>
  <si>
    <t>두산엔진</t>
  </si>
  <si>
    <t>A044340</t>
  </si>
  <si>
    <t>위닉스</t>
  </si>
  <si>
    <t>A097520</t>
  </si>
  <si>
    <t>엠씨넥스</t>
  </si>
  <si>
    <t>A900040</t>
  </si>
  <si>
    <t>차이나그레이트</t>
  </si>
  <si>
    <t>A067160</t>
  </si>
  <si>
    <t>아프리카TV</t>
  </si>
  <si>
    <t>A138490</t>
  </si>
  <si>
    <t>코오롱플라스틱</t>
  </si>
  <si>
    <t>A173940</t>
  </si>
  <si>
    <t>에프엔씨엔터</t>
  </si>
  <si>
    <t>A041460</t>
  </si>
  <si>
    <t>한국전자인증</t>
  </si>
  <si>
    <t>A004980</t>
  </si>
  <si>
    <t>성신양회</t>
  </si>
  <si>
    <t>A054670</t>
  </si>
  <si>
    <t>대한뉴팜</t>
  </si>
  <si>
    <t>A107590</t>
  </si>
  <si>
    <t>미원에스씨</t>
  </si>
  <si>
    <t>A036200</t>
  </si>
  <si>
    <t>유니셈</t>
  </si>
  <si>
    <t>A005680</t>
  </si>
  <si>
    <t>삼영전자</t>
  </si>
  <si>
    <t>A065150</t>
  </si>
  <si>
    <t>MPK</t>
  </si>
  <si>
    <t>A011160</t>
  </si>
  <si>
    <t>두산건설</t>
  </si>
  <si>
    <t>A014100</t>
  </si>
  <si>
    <t>보령메디앙스</t>
  </si>
  <si>
    <t>A140410</t>
  </si>
  <si>
    <t>메지온</t>
  </si>
  <si>
    <t>A000700</t>
  </si>
  <si>
    <t>유수홀딩스</t>
  </si>
  <si>
    <t>A136490</t>
  </si>
  <si>
    <t>선진</t>
  </si>
  <si>
    <t>A011040</t>
  </si>
  <si>
    <t>경동제약</t>
  </si>
  <si>
    <t>A046440</t>
  </si>
  <si>
    <t>KG모빌리언스</t>
  </si>
  <si>
    <t>A187420</t>
  </si>
  <si>
    <t>제노포커스</t>
  </si>
  <si>
    <t>A227840</t>
  </si>
  <si>
    <t>현대씨앤에프</t>
  </si>
  <si>
    <t>A005750</t>
  </si>
  <si>
    <t>대림B&amp;Co</t>
  </si>
  <si>
    <t>A001540</t>
  </si>
  <si>
    <t>안국약품</t>
  </si>
  <si>
    <t>A004700</t>
  </si>
  <si>
    <t>조광피혁</t>
  </si>
  <si>
    <t>A011000</t>
  </si>
  <si>
    <t>진원생명과학</t>
  </si>
  <si>
    <t>A004060</t>
  </si>
  <si>
    <t>SG세계물산</t>
  </si>
  <si>
    <t>A091090</t>
  </si>
  <si>
    <t>세원셀론텍</t>
  </si>
  <si>
    <t>A215360</t>
  </si>
  <si>
    <t>우리산업</t>
  </si>
  <si>
    <t>A007660</t>
  </si>
  <si>
    <t>이수페타시스</t>
  </si>
  <si>
    <t>A015360</t>
  </si>
  <si>
    <t>예스코</t>
  </si>
  <si>
    <t>A038060</t>
  </si>
  <si>
    <t>루멘스</t>
  </si>
  <si>
    <t>A067830</t>
  </si>
  <si>
    <t>세이브존I&amp;C</t>
  </si>
  <si>
    <t>A136480</t>
  </si>
  <si>
    <t>하림</t>
  </si>
  <si>
    <t>A007700</t>
  </si>
  <si>
    <t>F&amp;F</t>
  </si>
  <si>
    <t>A000020</t>
  </si>
  <si>
    <t>동화약품</t>
  </si>
  <si>
    <t>A011280</t>
  </si>
  <si>
    <t>태림포장</t>
  </si>
  <si>
    <t>A004130</t>
  </si>
  <si>
    <t>대덕GDS</t>
  </si>
  <si>
    <t>A090350</t>
  </si>
  <si>
    <t>노루페인트</t>
  </si>
  <si>
    <t>A045100</t>
  </si>
  <si>
    <t>한양이엔지</t>
  </si>
  <si>
    <t>A071200</t>
  </si>
  <si>
    <t>인피니트헬스케어</t>
  </si>
  <si>
    <t>A200780</t>
  </si>
  <si>
    <t>비씨월드제약</t>
  </si>
  <si>
    <t>A011090</t>
  </si>
  <si>
    <t>에넥스</t>
  </si>
  <si>
    <t>A196170</t>
  </si>
  <si>
    <t>알테오젠</t>
  </si>
  <si>
    <t>A093920</t>
  </si>
  <si>
    <t>서원인텍</t>
  </si>
  <si>
    <t>A084870</t>
  </si>
  <si>
    <t>베이직하우스</t>
  </si>
  <si>
    <t>A001790</t>
  </si>
  <si>
    <t>대한제당</t>
  </si>
  <si>
    <t>A217730</t>
  </si>
  <si>
    <t>강스템바이오텍</t>
  </si>
  <si>
    <t>A060150</t>
  </si>
  <si>
    <t>인선이엔티</t>
  </si>
  <si>
    <t>A205500</t>
  </si>
  <si>
    <t>액션스퀘어</t>
  </si>
  <si>
    <t>A007540</t>
  </si>
  <si>
    <t>샘표식품</t>
  </si>
  <si>
    <t>A019170</t>
  </si>
  <si>
    <t>신풍제약</t>
  </si>
  <si>
    <t>A078150</t>
  </si>
  <si>
    <t>HB테크놀러지</t>
  </si>
  <si>
    <t>A025560</t>
  </si>
  <si>
    <t>미래산업</t>
  </si>
  <si>
    <t>A063570</t>
  </si>
  <si>
    <t>한국전자금융</t>
  </si>
  <si>
    <t>A171120</t>
  </si>
  <si>
    <t>라이온켐텍</t>
  </si>
  <si>
    <t>A088130</t>
  </si>
  <si>
    <t>동아엘텍</t>
  </si>
  <si>
    <t>A001360</t>
  </si>
  <si>
    <t>삼성제약</t>
  </si>
  <si>
    <t>A005390</t>
  </si>
  <si>
    <t>신성통상</t>
  </si>
  <si>
    <t>A092730</t>
  </si>
  <si>
    <t>네오팜</t>
  </si>
  <si>
    <t>A068790</t>
  </si>
  <si>
    <t>DMS</t>
  </si>
  <si>
    <t>A189980</t>
  </si>
  <si>
    <t>흥국에프엔비</t>
  </si>
  <si>
    <t>A095610</t>
  </si>
  <si>
    <t>테스</t>
  </si>
  <si>
    <t>A143160</t>
  </si>
  <si>
    <t>아이디스</t>
  </si>
  <si>
    <t>A000040</t>
  </si>
  <si>
    <t>KR모터스</t>
  </si>
  <si>
    <t>A041920</t>
  </si>
  <si>
    <t>메디아나</t>
  </si>
  <si>
    <t>A056090</t>
  </si>
  <si>
    <t>유앤아이</t>
  </si>
  <si>
    <t>A950130</t>
  </si>
  <si>
    <t>엑세스바이오</t>
  </si>
  <si>
    <t>A034950</t>
  </si>
  <si>
    <t>한국기업평가</t>
  </si>
  <si>
    <t>A074600</t>
  </si>
  <si>
    <t>원익QnC</t>
  </si>
  <si>
    <t>A040350</t>
  </si>
  <si>
    <t>큐로컴</t>
  </si>
  <si>
    <t>A036190</t>
  </si>
  <si>
    <t>금화피에스시</t>
  </si>
  <si>
    <t>A021820</t>
  </si>
  <si>
    <t>세원정공</t>
  </si>
  <si>
    <t>A069640</t>
  </si>
  <si>
    <t>엠케이트렌드</t>
  </si>
  <si>
    <t>크리스탈신소재</t>
  </si>
  <si>
    <t>A044450</t>
  </si>
  <si>
    <t>KSS해운</t>
  </si>
  <si>
    <t>A100700</t>
  </si>
  <si>
    <t>세운메디칼</t>
  </si>
  <si>
    <t>A005160</t>
  </si>
  <si>
    <t>동국산업</t>
  </si>
  <si>
    <t>A121600</t>
  </si>
  <si>
    <t>나노신소재</t>
  </si>
  <si>
    <t>A061460</t>
  </si>
  <si>
    <t>한진피앤씨</t>
  </si>
  <si>
    <t>A015710</t>
  </si>
  <si>
    <t>코콤</t>
  </si>
  <si>
    <t>A000490</t>
  </si>
  <si>
    <t>대동공업</t>
  </si>
  <si>
    <t>A123860</t>
  </si>
  <si>
    <t>아나패스</t>
  </si>
  <si>
    <t>A016880</t>
  </si>
  <si>
    <t>웅진</t>
  </si>
  <si>
    <t>A018310</t>
  </si>
  <si>
    <t>삼목에스폼</t>
  </si>
  <si>
    <t>A065510</t>
  </si>
  <si>
    <t>휴비츠</t>
  </si>
  <si>
    <t>A004540</t>
  </si>
  <si>
    <t>깨끗한나라</t>
  </si>
  <si>
    <t>A084010</t>
  </si>
  <si>
    <t>대한제강</t>
  </si>
  <si>
    <t>A086960</t>
  </si>
  <si>
    <t>MDS테크</t>
  </si>
  <si>
    <t>A900180</t>
  </si>
  <si>
    <t>완리</t>
  </si>
  <si>
    <t>A010690</t>
  </si>
  <si>
    <t>화신</t>
  </si>
  <si>
    <t>A064550</t>
  </si>
  <si>
    <t>바이오니아</t>
  </si>
  <si>
    <t>A007980</t>
  </si>
  <si>
    <t>태평양물산</t>
  </si>
  <si>
    <t>A006220</t>
  </si>
  <si>
    <t>제주은행</t>
  </si>
  <si>
    <t>A104480</t>
  </si>
  <si>
    <t>티케이케미칼</t>
  </si>
  <si>
    <t>A103590</t>
  </si>
  <si>
    <t>일진전기</t>
  </si>
  <si>
    <t>A072470</t>
  </si>
  <si>
    <t>우리산업홀딩스</t>
  </si>
  <si>
    <t>A051370</t>
  </si>
  <si>
    <t>인터플렉스</t>
  </si>
  <si>
    <t>A033530</t>
  </si>
  <si>
    <t>세종공업</t>
  </si>
  <si>
    <t>A040910</t>
  </si>
  <si>
    <t>아이씨디</t>
  </si>
  <si>
    <t>A100250</t>
  </si>
  <si>
    <t>진양홀딩스</t>
  </si>
  <si>
    <t>A026040</t>
  </si>
  <si>
    <t>로만손</t>
  </si>
  <si>
    <t>A041520</t>
  </si>
  <si>
    <t>이라이콤</t>
  </si>
  <si>
    <t>A161000</t>
  </si>
  <si>
    <t>애경유화</t>
  </si>
  <si>
    <t>A086520</t>
  </si>
  <si>
    <t>에코프로</t>
  </si>
  <si>
    <t>A006910</t>
  </si>
  <si>
    <t>보성파워텍</t>
  </si>
  <si>
    <t>A066700</t>
  </si>
  <si>
    <t>테라젠이텍스</t>
  </si>
  <si>
    <t>A004650</t>
  </si>
  <si>
    <t>창해에탄올</t>
  </si>
  <si>
    <t>A003230</t>
  </si>
  <si>
    <t>삼양식품</t>
  </si>
  <si>
    <t>A008290</t>
  </si>
  <si>
    <t>원풍물산</t>
  </si>
  <si>
    <t>A214180</t>
  </si>
  <si>
    <t>민앤지</t>
  </si>
  <si>
    <t>A060280</t>
  </si>
  <si>
    <t>큐렉소</t>
  </si>
  <si>
    <t>A033130</t>
  </si>
  <si>
    <t>디지틀조선</t>
  </si>
  <si>
    <t>A121800</t>
  </si>
  <si>
    <t>세븐스타웍스</t>
  </si>
  <si>
    <t>A058820</t>
  </si>
  <si>
    <t>CMG제약</t>
  </si>
  <si>
    <t>A030210</t>
  </si>
  <si>
    <t>KTB투자증권</t>
  </si>
  <si>
    <t>A000250</t>
  </si>
  <si>
    <t>삼천당제약</t>
  </si>
  <si>
    <t>A048550</t>
  </si>
  <si>
    <t>SM C&amp;C</t>
  </si>
  <si>
    <t>A031980</t>
  </si>
  <si>
    <t>피에스케이</t>
  </si>
  <si>
    <t>A012160</t>
  </si>
  <si>
    <t>영흥철강</t>
  </si>
  <si>
    <t>A101490</t>
  </si>
  <si>
    <t>에스앤에스텍</t>
  </si>
  <si>
    <t>A043610</t>
  </si>
  <si>
    <t>KT뮤직</t>
  </si>
  <si>
    <t>A003160</t>
  </si>
  <si>
    <t>디아이</t>
  </si>
  <si>
    <t>A021320</t>
  </si>
  <si>
    <t>KCC건설</t>
  </si>
  <si>
    <t>A051360</t>
  </si>
  <si>
    <t>토비스</t>
  </si>
  <si>
    <t>A048410</t>
  </si>
  <si>
    <t>현대아이비티</t>
  </si>
  <si>
    <t>A077970</t>
  </si>
  <si>
    <t>STX엔진</t>
  </si>
  <si>
    <t>A002880</t>
  </si>
  <si>
    <t>대유에이텍</t>
  </si>
  <si>
    <t>A051310</t>
  </si>
  <si>
    <t>포스코플랜텍</t>
  </si>
  <si>
    <t>A026890</t>
  </si>
  <si>
    <t>디피씨</t>
  </si>
  <si>
    <t>A009440</t>
  </si>
  <si>
    <t>KC그린홀딩스</t>
  </si>
  <si>
    <t>A222800</t>
  </si>
  <si>
    <t>심텍</t>
  </si>
  <si>
    <t>A225650</t>
  </si>
  <si>
    <t>쿠첸</t>
  </si>
  <si>
    <t>A026260</t>
  </si>
  <si>
    <t>보타바이오</t>
  </si>
  <si>
    <t>A038540</t>
  </si>
  <si>
    <t>텍셀네트컴</t>
  </si>
  <si>
    <t>A032790</t>
  </si>
  <si>
    <t>엠젠플러스</t>
  </si>
  <si>
    <t>A035620</t>
  </si>
  <si>
    <t>바른손이앤에이</t>
  </si>
  <si>
    <t>A002460</t>
  </si>
  <si>
    <t>화성산업</t>
  </si>
  <si>
    <t>A143240</t>
  </si>
  <si>
    <t>사람인에이치알</t>
  </si>
  <si>
    <t>A038870</t>
  </si>
  <si>
    <t>에코에너지</t>
  </si>
  <si>
    <t>A052330</t>
  </si>
  <si>
    <t>코텍</t>
  </si>
  <si>
    <t>A041650</t>
  </si>
  <si>
    <t>상신브레이크</t>
  </si>
  <si>
    <t>A050110</t>
  </si>
  <si>
    <t>캠시스</t>
  </si>
  <si>
    <t>A053450</t>
  </si>
  <si>
    <t>세코닉스</t>
  </si>
  <si>
    <t>A004380</t>
  </si>
  <si>
    <t>삼익THK</t>
  </si>
  <si>
    <t>A004960</t>
  </si>
  <si>
    <t>한신공영</t>
  </si>
  <si>
    <t>A064520</t>
  </si>
  <si>
    <t>바른전자</t>
  </si>
  <si>
    <t>A100840</t>
  </si>
  <si>
    <t>S&amp;TC</t>
  </si>
  <si>
    <t>A064260</t>
  </si>
  <si>
    <t>다날</t>
  </si>
  <si>
    <t>A092200</t>
  </si>
  <si>
    <t>디아이씨</t>
  </si>
  <si>
    <t>A035890</t>
  </si>
  <si>
    <t>서희건설</t>
  </si>
  <si>
    <t>A087600</t>
  </si>
  <si>
    <t>픽셀플러스</t>
  </si>
  <si>
    <t>A042520</t>
  </si>
  <si>
    <t>한스바이오메드</t>
  </si>
  <si>
    <t>A041590</t>
  </si>
  <si>
    <t>젬백스테크놀러지</t>
  </si>
  <si>
    <t>A001390</t>
  </si>
  <si>
    <t>KG케미칼</t>
  </si>
  <si>
    <t>A221840</t>
  </si>
  <si>
    <t>하이즈항공</t>
  </si>
  <si>
    <t>A053980</t>
  </si>
  <si>
    <t>오상자이엘</t>
  </si>
  <si>
    <t>A003460</t>
  </si>
  <si>
    <t>유화증권</t>
  </si>
  <si>
    <t>A038390</t>
  </si>
  <si>
    <t>레드캡투어</t>
  </si>
  <si>
    <t>A006390</t>
  </si>
  <si>
    <t>현대시멘트</t>
  </si>
  <si>
    <t>A083310</t>
  </si>
  <si>
    <t>엘오티베큠</t>
  </si>
  <si>
    <t>A016610</t>
  </si>
  <si>
    <t>동부증권</t>
  </si>
  <si>
    <t>A001270</t>
  </si>
  <si>
    <t>부국증권</t>
  </si>
  <si>
    <t>A005870</t>
  </si>
  <si>
    <t>휴니드</t>
  </si>
  <si>
    <t>A086390</t>
  </si>
  <si>
    <t>유니테스트</t>
  </si>
  <si>
    <t>A117580</t>
  </si>
  <si>
    <t>대성에너지</t>
  </si>
  <si>
    <t>A034810</t>
  </si>
  <si>
    <t>해성산업</t>
  </si>
  <si>
    <t>A000890</t>
  </si>
  <si>
    <t>보해양조</t>
  </si>
  <si>
    <t>A033160</t>
  </si>
  <si>
    <t>엠케이전자</t>
  </si>
  <si>
    <t>A014280</t>
  </si>
  <si>
    <t>금강공업</t>
  </si>
  <si>
    <t>A054210</t>
  </si>
  <si>
    <t>이랜텍</t>
  </si>
  <si>
    <t>A082920</t>
  </si>
  <si>
    <t>비츠로셀</t>
  </si>
  <si>
    <t>A122800</t>
  </si>
  <si>
    <t>케이티롤</t>
  </si>
  <si>
    <t>A049180</t>
  </si>
  <si>
    <t>셀루메드</t>
  </si>
  <si>
    <t>A035510</t>
  </si>
  <si>
    <t>신세계 I&amp;C</t>
  </si>
  <si>
    <t>A049070</t>
  </si>
  <si>
    <t>인탑스</t>
  </si>
  <si>
    <t>A034300</t>
  </si>
  <si>
    <t>신세계건설</t>
  </si>
  <si>
    <t>A092440</t>
  </si>
  <si>
    <t>기신정기</t>
  </si>
  <si>
    <t>A052710</t>
  </si>
  <si>
    <t>아모텍</t>
  </si>
  <si>
    <t>A003480</t>
  </si>
  <si>
    <t>한진중공업홀딩스</t>
  </si>
  <si>
    <t>A086890</t>
  </si>
  <si>
    <t>이수앱지스</t>
  </si>
  <si>
    <t>A089030</t>
  </si>
  <si>
    <t>테크윙</t>
  </si>
  <si>
    <t>A002840</t>
  </si>
  <si>
    <t>미원상사</t>
  </si>
  <si>
    <t>A011370</t>
  </si>
  <si>
    <t>서한</t>
  </si>
  <si>
    <t>A037270</t>
  </si>
  <si>
    <t>YG PLUS</t>
  </si>
  <si>
    <t>A052020</t>
  </si>
  <si>
    <t>에스티큐브</t>
  </si>
  <si>
    <t>A004910</t>
  </si>
  <si>
    <t>조광페인트</t>
  </si>
  <si>
    <t>A014130</t>
  </si>
  <si>
    <t>한익스프레스</t>
  </si>
  <si>
    <t>A060240</t>
  </si>
  <si>
    <t>룽투코리아</t>
  </si>
  <si>
    <t>A089980</t>
  </si>
  <si>
    <t>상아프론테크</t>
  </si>
  <si>
    <t>A004560</t>
  </si>
  <si>
    <t>현대비앤지스틸</t>
  </si>
  <si>
    <t>A066970</t>
  </si>
  <si>
    <t>엘앤에프</t>
  </si>
  <si>
    <t>A058860</t>
  </si>
  <si>
    <t>케이티스</t>
  </si>
  <si>
    <t>A214430</t>
  </si>
  <si>
    <t>아이쓰리시스템</t>
  </si>
  <si>
    <t>A019440</t>
  </si>
  <si>
    <t>세아특수강</t>
  </si>
  <si>
    <t>A023910</t>
  </si>
  <si>
    <t>대한약품</t>
  </si>
  <si>
    <t>A110570</t>
  </si>
  <si>
    <t>넥솔론</t>
  </si>
  <si>
    <t>A054800</t>
  </si>
  <si>
    <t>아이디스홀딩스</t>
  </si>
  <si>
    <t>A123690</t>
  </si>
  <si>
    <t>한국화장품</t>
  </si>
  <si>
    <t>A126700</t>
  </si>
  <si>
    <t>하이비젼시스템</t>
  </si>
  <si>
    <t>A002360</t>
  </si>
  <si>
    <t>SH에너지화학</t>
  </si>
  <si>
    <t>A039860</t>
  </si>
  <si>
    <t>나노엔텍</t>
  </si>
  <si>
    <t>A104200</t>
  </si>
  <si>
    <t>벅스</t>
  </si>
  <si>
    <t>A052770</t>
  </si>
  <si>
    <t>와이디온라인</t>
  </si>
  <si>
    <t>A068150</t>
  </si>
  <si>
    <t>엔티피아</t>
  </si>
  <si>
    <t>A900080</t>
  </si>
  <si>
    <t>에스앤씨엔진그룹</t>
  </si>
  <si>
    <t>A006370</t>
  </si>
  <si>
    <t>대구백화점</t>
  </si>
  <si>
    <t>A041440</t>
  </si>
  <si>
    <t>에버다임</t>
  </si>
  <si>
    <t>A065680</t>
  </si>
  <si>
    <t>우주일렉트로</t>
  </si>
  <si>
    <t>A003650</t>
  </si>
  <si>
    <t>미창석유</t>
  </si>
  <si>
    <t>A009160</t>
  </si>
  <si>
    <t>SIMPAC</t>
  </si>
  <si>
    <t>A072870</t>
  </si>
  <si>
    <t>메가스터디</t>
  </si>
  <si>
    <t>A130660</t>
  </si>
  <si>
    <t>한전산업</t>
  </si>
  <si>
    <t>A013570</t>
  </si>
  <si>
    <t>디와이</t>
  </si>
  <si>
    <t>A094280</t>
  </si>
  <si>
    <t>효성ITX</t>
  </si>
  <si>
    <t>A149980</t>
  </si>
  <si>
    <t>하이로닉</t>
  </si>
  <si>
    <t>A012690</t>
  </si>
  <si>
    <t>모나리자</t>
  </si>
  <si>
    <t>A075180</t>
  </si>
  <si>
    <t>새론오토모티브</t>
  </si>
  <si>
    <t>A037950</t>
  </si>
  <si>
    <t>엘컴텍</t>
  </si>
  <si>
    <t>A002310</t>
  </si>
  <si>
    <t>아세아제지</t>
  </si>
  <si>
    <t>A006340</t>
  </si>
  <si>
    <t>대원전선</t>
  </si>
  <si>
    <t>A069920</t>
  </si>
  <si>
    <t>아이에스이커머스</t>
  </si>
  <si>
    <t>A004890</t>
  </si>
  <si>
    <t>동일산업</t>
  </si>
  <si>
    <t>A131030</t>
  </si>
  <si>
    <t>디에이치피코리아</t>
  </si>
  <si>
    <t>A035900</t>
  </si>
  <si>
    <t>JYP Ent.</t>
  </si>
  <si>
    <t>A088390</t>
  </si>
  <si>
    <t>이녹스</t>
  </si>
  <si>
    <t>A012200</t>
  </si>
  <si>
    <t>계양전기</t>
  </si>
  <si>
    <t>A014790</t>
  </si>
  <si>
    <t>한라</t>
  </si>
  <si>
    <t>A091120</t>
  </si>
  <si>
    <t>이엠텍</t>
  </si>
  <si>
    <t>A005110</t>
  </si>
  <si>
    <t>한창</t>
  </si>
  <si>
    <t>A017890</t>
  </si>
  <si>
    <t>한국알콜</t>
  </si>
  <si>
    <t>A032620</t>
  </si>
  <si>
    <t>유비케어</t>
  </si>
  <si>
    <t>A002820</t>
  </si>
  <si>
    <t>선창산업</t>
  </si>
  <si>
    <t>A002300</t>
  </si>
  <si>
    <t>한국제지</t>
  </si>
  <si>
    <t>A149950</t>
  </si>
  <si>
    <t>아바텍</t>
  </si>
  <si>
    <t>A063160</t>
  </si>
  <si>
    <t>종근당바이오</t>
  </si>
  <si>
    <t>A047820</t>
  </si>
  <si>
    <t>초록뱀</t>
  </si>
  <si>
    <t>A016710</t>
  </si>
  <si>
    <t>대성홀딩스</t>
  </si>
  <si>
    <t>A035000</t>
  </si>
  <si>
    <t>지투알</t>
  </si>
  <si>
    <t>A053350</t>
  </si>
  <si>
    <t>이니텍</t>
  </si>
  <si>
    <t>A053280</t>
  </si>
  <si>
    <t>예스24</t>
  </si>
  <si>
    <t>A089230</t>
  </si>
  <si>
    <t>용현BM</t>
  </si>
  <si>
    <t>A016090</t>
  </si>
  <si>
    <t>대현</t>
  </si>
  <si>
    <t>A038880</t>
  </si>
  <si>
    <t>아이에이</t>
  </si>
  <si>
    <t>A192250</t>
  </si>
  <si>
    <t>케이사인</t>
  </si>
  <si>
    <t>A031330</t>
  </si>
  <si>
    <t>에스에이엠티</t>
  </si>
  <si>
    <t>A092070</t>
  </si>
  <si>
    <t>디엔에프</t>
  </si>
  <si>
    <t>슈프리마</t>
  </si>
  <si>
    <t>A015890</t>
  </si>
  <si>
    <t>태경산업</t>
  </si>
  <si>
    <t>A014990</t>
  </si>
  <si>
    <t>인디에프</t>
  </si>
  <si>
    <t>A106520</t>
  </si>
  <si>
    <t>디지탈옵틱</t>
  </si>
  <si>
    <t>A002150</t>
  </si>
  <si>
    <t>도화엔지니어링</t>
  </si>
  <si>
    <t>A096630</t>
  </si>
  <si>
    <t>에스코넥</t>
  </si>
  <si>
    <t>A018470</t>
  </si>
  <si>
    <t>조일알미늄</t>
  </si>
  <si>
    <t>A066270</t>
  </si>
  <si>
    <t>SK컴즈</t>
  </si>
  <si>
    <t>A093190</t>
  </si>
  <si>
    <t>빅솔론</t>
  </si>
  <si>
    <t>A094480</t>
  </si>
  <si>
    <t>갤럭시아컴즈</t>
  </si>
  <si>
    <t>A014470</t>
  </si>
  <si>
    <t>부방</t>
  </si>
  <si>
    <t>A066790</t>
  </si>
  <si>
    <t>씨씨에스</t>
  </si>
  <si>
    <t>A001530</t>
  </si>
  <si>
    <t>동일방직</t>
  </si>
  <si>
    <t>A126600</t>
  </si>
  <si>
    <t>코프라</t>
  </si>
  <si>
    <t>A035610</t>
  </si>
  <si>
    <t>솔본</t>
  </si>
  <si>
    <t>A039790</t>
  </si>
  <si>
    <t>위노바</t>
  </si>
  <si>
    <t>A078140</t>
  </si>
  <si>
    <t>대봉엘에스</t>
  </si>
  <si>
    <t>A012610</t>
  </si>
  <si>
    <t>경인양행</t>
  </si>
  <si>
    <t>A011930</t>
  </si>
  <si>
    <t>신성솔라에너지</t>
  </si>
  <si>
    <t>A047080</t>
  </si>
  <si>
    <t>한빛소프트</t>
  </si>
  <si>
    <t>A002170</t>
  </si>
  <si>
    <t>삼양통상</t>
  </si>
  <si>
    <t>A094850</t>
  </si>
  <si>
    <t>참좋은레져</t>
  </si>
  <si>
    <t>A007120</t>
  </si>
  <si>
    <t>미래아이앤지</t>
  </si>
  <si>
    <t>A104540</t>
  </si>
  <si>
    <t>코렌텍</t>
  </si>
  <si>
    <t>A023000</t>
  </si>
  <si>
    <t>삼원강재</t>
  </si>
  <si>
    <t>A066620</t>
  </si>
  <si>
    <t>국보디자인</t>
  </si>
  <si>
    <t>A019300</t>
  </si>
  <si>
    <t>동일제지</t>
  </si>
  <si>
    <t>A005190</t>
  </si>
  <si>
    <t>동성화학</t>
  </si>
  <si>
    <t>A019660</t>
  </si>
  <si>
    <t>글로본</t>
  </si>
  <si>
    <t>A053110</t>
  </si>
  <si>
    <t>소리바다</t>
  </si>
  <si>
    <t>A111820</t>
  </si>
  <si>
    <t>처음앤씨</t>
  </si>
  <si>
    <t>A142280</t>
  </si>
  <si>
    <t>녹십자엠에스</t>
  </si>
  <si>
    <t>A078890</t>
  </si>
  <si>
    <t>가온미디어</t>
  </si>
  <si>
    <t>A033170</t>
  </si>
  <si>
    <t>시그네틱스</t>
  </si>
  <si>
    <t>A161570</t>
  </si>
  <si>
    <t>미동전자통신</t>
  </si>
  <si>
    <t>A020760</t>
  </si>
  <si>
    <t>일진디스플</t>
  </si>
  <si>
    <t>A060570</t>
  </si>
  <si>
    <t>아이리버</t>
  </si>
  <si>
    <t>A033320</t>
  </si>
  <si>
    <t>제이씨현시스템</t>
  </si>
  <si>
    <t>A026180</t>
  </si>
  <si>
    <t>현대정보기술</t>
  </si>
  <si>
    <t>A105840</t>
  </si>
  <si>
    <t>우진</t>
  </si>
  <si>
    <t>A036560</t>
  </si>
  <si>
    <t>영풍정밀</t>
  </si>
  <si>
    <t>A024890</t>
  </si>
  <si>
    <t>대원화성</t>
  </si>
  <si>
    <t>A008600</t>
  </si>
  <si>
    <t>윌비스</t>
  </si>
  <si>
    <t>A032500</t>
  </si>
  <si>
    <t>케이엠더블유</t>
  </si>
  <si>
    <t>A053590</t>
  </si>
  <si>
    <t>한국테크놀로지</t>
  </si>
  <si>
    <t>A046210</t>
  </si>
  <si>
    <t>파나진</t>
  </si>
  <si>
    <t>A195990</t>
  </si>
  <si>
    <t>유지인트</t>
  </si>
  <si>
    <t>A103130</t>
  </si>
  <si>
    <t>웅진에너지</t>
  </si>
  <si>
    <t>A163560</t>
  </si>
  <si>
    <t>동일고무벨트</t>
  </si>
  <si>
    <t>A079370</t>
  </si>
  <si>
    <t>제우스</t>
  </si>
  <si>
    <t>A034940</t>
  </si>
  <si>
    <t>조아제약</t>
  </si>
  <si>
    <t>A081580</t>
  </si>
  <si>
    <t>성우전자</t>
  </si>
  <si>
    <t>A017900</t>
  </si>
  <si>
    <t>광전자</t>
  </si>
  <si>
    <t>A122350</t>
  </si>
  <si>
    <t>삼기오토모티브</t>
  </si>
  <si>
    <t>A042420</t>
  </si>
  <si>
    <t>네오위즈홀딩스</t>
  </si>
  <si>
    <t>A020710</t>
  </si>
  <si>
    <t>시공테크</t>
  </si>
  <si>
    <t>A003830</t>
  </si>
  <si>
    <t>대한화섬</t>
  </si>
  <si>
    <t>A006490</t>
  </si>
  <si>
    <t>인스코비</t>
  </si>
  <si>
    <t>A033640</t>
  </si>
  <si>
    <t>네패스</t>
  </si>
  <si>
    <t>A058850</t>
  </si>
  <si>
    <t>KTcs</t>
  </si>
  <si>
    <t>A187220</t>
  </si>
  <si>
    <t>디티앤씨</t>
  </si>
  <si>
    <t>A003350</t>
  </si>
  <si>
    <t>한국화장품제조</t>
  </si>
  <si>
    <t>A003280</t>
  </si>
  <si>
    <t>흥아해운</t>
  </si>
  <si>
    <t>A009200</t>
  </si>
  <si>
    <t>무림페이퍼</t>
  </si>
  <si>
    <t>A059100</t>
  </si>
  <si>
    <t>아이컴포넌트</t>
  </si>
  <si>
    <t>A099320</t>
  </si>
  <si>
    <t>쎄트렉아이</t>
  </si>
  <si>
    <t>A008350</t>
  </si>
  <si>
    <t>남선알미늄</t>
  </si>
  <si>
    <t>A049520</t>
  </si>
  <si>
    <t>유아이엘</t>
  </si>
  <si>
    <t>A035150</t>
  </si>
  <si>
    <t>백산</t>
  </si>
  <si>
    <t>A005800</t>
  </si>
  <si>
    <t>신영와코루</t>
  </si>
  <si>
    <t>A058430</t>
  </si>
  <si>
    <t>포스코강판</t>
  </si>
  <si>
    <t>A011150</t>
  </si>
  <si>
    <t>CJ씨푸드</t>
  </si>
  <si>
    <t>A001820</t>
  </si>
  <si>
    <t>삼화콘덴서</t>
  </si>
  <si>
    <t>A004770</t>
  </si>
  <si>
    <t>써니전자</t>
  </si>
  <si>
    <t>A023760</t>
  </si>
  <si>
    <t>한국캐피탈</t>
  </si>
  <si>
    <t>A034590</t>
  </si>
  <si>
    <t>인천도시가스</t>
  </si>
  <si>
    <t>A042510</t>
  </si>
  <si>
    <t>라온시큐어</t>
  </si>
  <si>
    <t>A039830</t>
  </si>
  <si>
    <t>오로라</t>
  </si>
  <si>
    <t>A032040</t>
  </si>
  <si>
    <t>C&amp;S자산관리</t>
  </si>
  <si>
    <t>A040300</t>
  </si>
  <si>
    <t>YTN</t>
  </si>
  <si>
    <t>A141020</t>
  </si>
  <si>
    <t>포티스</t>
  </si>
  <si>
    <t>A039560</t>
  </si>
  <si>
    <t>다산네트웍스</t>
  </si>
  <si>
    <t>A078000</t>
  </si>
  <si>
    <t>텔코웨어</t>
  </si>
  <si>
    <t>A084650</t>
  </si>
  <si>
    <t>랩지노믹스</t>
  </si>
  <si>
    <t>A097800</t>
  </si>
  <si>
    <t>윈팩</t>
  </si>
  <si>
    <t>A160600</t>
  </si>
  <si>
    <t>에스엔텍</t>
  </si>
  <si>
    <t>A032850</t>
  </si>
  <si>
    <t>비트컴퓨터</t>
  </si>
  <si>
    <t>A024090</t>
  </si>
  <si>
    <t>디씨엠</t>
  </si>
  <si>
    <t>A006090</t>
  </si>
  <si>
    <t>사조오양</t>
  </si>
  <si>
    <t>A131370</t>
  </si>
  <si>
    <t>알서포트</t>
  </si>
  <si>
    <t>A033180</t>
  </si>
  <si>
    <t>필룩스</t>
  </si>
  <si>
    <t>A096690</t>
  </si>
  <si>
    <t>세우테크</t>
  </si>
  <si>
    <t>A194510</t>
  </si>
  <si>
    <t>파티게임즈</t>
  </si>
  <si>
    <t>A014530</t>
  </si>
  <si>
    <t>극동유화</t>
  </si>
  <si>
    <t>A029960</t>
  </si>
  <si>
    <t>코엔텍</t>
  </si>
  <si>
    <t>A080000</t>
  </si>
  <si>
    <t>에스엔유</t>
  </si>
  <si>
    <t>A002210</t>
  </si>
  <si>
    <t>동성제약</t>
  </si>
  <si>
    <t>A066910</t>
  </si>
  <si>
    <t>손오공</t>
  </si>
  <si>
    <t>A101330</t>
  </si>
  <si>
    <t>모베이스</t>
  </si>
  <si>
    <t>A067310</t>
  </si>
  <si>
    <t>하나마이크론</t>
  </si>
  <si>
    <t>A075580</t>
  </si>
  <si>
    <t>세진중공업</t>
  </si>
  <si>
    <t>A000850</t>
  </si>
  <si>
    <t>화천기공</t>
  </si>
  <si>
    <t>A215200</t>
  </si>
  <si>
    <t>메가스터디교육</t>
  </si>
  <si>
    <t>A025750</t>
  </si>
  <si>
    <t>한솔홈데코</t>
  </si>
  <si>
    <t>A065950</t>
  </si>
  <si>
    <t>웰크론</t>
  </si>
  <si>
    <t>A151860</t>
  </si>
  <si>
    <t>KG ETS</t>
  </si>
  <si>
    <t>A003100</t>
  </si>
  <si>
    <t>선광</t>
  </si>
  <si>
    <t>A053690</t>
  </si>
  <si>
    <t>한미글로벌</t>
  </si>
  <si>
    <t>A123330</t>
  </si>
  <si>
    <t>제닉</t>
  </si>
  <si>
    <t>A108380</t>
  </si>
  <si>
    <t>대양전기공업</t>
  </si>
  <si>
    <t>A068290</t>
  </si>
  <si>
    <t>삼성출판사</t>
  </si>
  <si>
    <t>A079660</t>
  </si>
  <si>
    <t>사조해표</t>
  </si>
  <si>
    <t>A004310</t>
  </si>
  <si>
    <t>현대약품</t>
  </si>
  <si>
    <t>A000650</t>
  </si>
  <si>
    <t>천일고속</t>
  </si>
  <si>
    <t>A137940</t>
  </si>
  <si>
    <t>넥스트아이</t>
  </si>
  <si>
    <t>A014710</t>
  </si>
  <si>
    <t>사조씨푸드</t>
  </si>
  <si>
    <t>A058530</t>
  </si>
  <si>
    <t>이큐스앤자루</t>
  </si>
  <si>
    <t>A080420</t>
  </si>
  <si>
    <t>이노칩</t>
  </si>
  <si>
    <t>A008040</t>
  </si>
  <si>
    <t>동아원</t>
  </si>
  <si>
    <t>A050890</t>
  </si>
  <si>
    <t>쏠리드</t>
  </si>
  <si>
    <t>A003080</t>
  </si>
  <si>
    <t>성보화학</t>
  </si>
  <si>
    <t>A099830</t>
  </si>
  <si>
    <t>씨그널엔터테인먼트그룹</t>
  </si>
  <si>
    <t>A033500</t>
  </si>
  <si>
    <t>동성화인텍</t>
  </si>
  <si>
    <t>A056080</t>
  </si>
  <si>
    <t>유진로봇</t>
  </si>
  <si>
    <t>A099660</t>
  </si>
  <si>
    <t>한솔신텍</t>
  </si>
  <si>
    <t>A040160</t>
  </si>
  <si>
    <t>누리텔레콤</t>
  </si>
  <si>
    <t>A100220</t>
  </si>
  <si>
    <t>비상교육</t>
  </si>
  <si>
    <t>A047560</t>
  </si>
  <si>
    <t>이스트소프트</t>
  </si>
  <si>
    <t>A058400</t>
  </si>
  <si>
    <t>KNN</t>
  </si>
  <si>
    <t>A006380</t>
  </si>
  <si>
    <t>카프로</t>
  </si>
  <si>
    <t>A017550</t>
  </si>
  <si>
    <t>수산중공업</t>
  </si>
  <si>
    <t>A005960</t>
  </si>
  <si>
    <t>동부건설</t>
  </si>
  <si>
    <t>A131290</t>
  </si>
  <si>
    <t>티에스이</t>
  </si>
  <si>
    <t>A071970</t>
  </si>
  <si>
    <t>STX중공업</t>
  </si>
  <si>
    <t>A048910</t>
  </si>
  <si>
    <t>대원미디어</t>
  </si>
  <si>
    <t>A079950</t>
  </si>
  <si>
    <t>인베니아</t>
  </si>
  <si>
    <t>A049950</t>
  </si>
  <si>
    <t>미래컴퍼니</t>
  </si>
  <si>
    <t>A900070</t>
  </si>
  <si>
    <t>글로벌에스엠</t>
  </si>
  <si>
    <t>A030960</t>
  </si>
  <si>
    <t>양지사</t>
  </si>
  <si>
    <t>A058630</t>
  </si>
  <si>
    <t>엠게임</t>
  </si>
  <si>
    <t>A014940</t>
  </si>
  <si>
    <t>오리엔탈정공</t>
  </si>
  <si>
    <t>A067630</t>
  </si>
  <si>
    <t>에이치엘비생명과학</t>
  </si>
  <si>
    <t>A092130</t>
  </si>
  <si>
    <t>이크레더블</t>
  </si>
  <si>
    <t>A060370</t>
  </si>
  <si>
    <t>KT서브마린</t>
  </si>
  <si>
    <t>A074430</t>
  </si>
  <si>
    <t>아미노로직스</t>
  </si>
  <si>
    <t>A017680</t>
  </si>
  <si>
    <t>데코앤이</t>
  </si>
  <si>
    <t>A102120</t>
  </si>
  <si>
    <t>어보브반도체</t>
  </si>
  <si>
    <t>A039980</t>
  </si>
  <si>
    <t>리노스</t>
  </si>
  <si>
    <t>A043650</t>
  </si>
  <si>
    <t>국순당</t>
  </si>
  <si>
    <t>A004830</t>
  </si>
  <si>
    <t>덕성</t>
  </si>
  <si>
    <t>A072020</t>
  </si>
  <si>
    <t>중앙백신</t>
  </si>
  <si>
    <t>A004780</t>
  </si>
  <si>
    <t>대륙제관</t>
  </si>
  <si>
    <t>A136540</t>
  </si>
  <si>
    <t>윈스</t>
  </si>
  <si>
    <t>A138070</t>
  </si>
  <si>
    <t>신진에스엠</t>
  </si>
  <si>
    <t>A052420</t>
  </si>
  <si>
    <t>오성엘에스티</t>
  </si>
  <si>
    <t>A047310</t>
  </si>
  <si>
    <t>파워로직스</t>
  </si>
  <si>
    <t>A001020</t>
  </si>
  <si>
    <t>페이퍼코리아</t>
  </si>
  <si>
    <t>A096640</t>
  </si>
  <si>
    <t>멜파스</t>
  </si>
  <si>
    <t>A122450</t>
  </si>
  <si>
    <t>KMH</t>
  </si>
  <si>
    <t>A095500</t>
  </si>
  <si>
    <t>미래나노텍</t>
  </si>
  <si>
    <t>A088800</t>
  </si>
  <si>
    <t>에이스테크</t>
  </si>
  <si>
    <t>A001250</t>
  </si>
  <si>
    <t>GS글로벌</t>
  </si>
  <si>
    <t>A097870</t>
  </si>
  <si>
    <t>효성오앤비</t>
  </si>
  <si>
    <t>A109960</t>
  </si>
  <si>
    <t>로코조이</t>
  </si>
  <si>
    <t>A002700</t>
  </si>
  <si>
    <t>신일산업</t>
  </si>
  <si>
    <t>A003960</t>
  </si>
  <si>
    <t>사조대림</t>
  </si>
  <si>
    <t>A123700</t>
  </si>
  <si>
    <t>SJM</t>
  </si>
  <si>
    <t>A045970</t>
  </si>
  <si>
    <t>코아시아홀딩스</t>
  </si>
  <si>
    <t>A134380</t>
  </si>
  <si>
    <t>미원화학</t>
  </si>
  <si>
    <t>A122690</t>
  </si>
  <si>
    <t>서진오토모티브</t>
  </si>
  <si>
    <t>A205100</t>
  </si>
  <si>
    <t>엑셈</t>
  </si>
  <si>
    <t>A082210</t>
  </si>
  <si>
    <t>옵트론텍</t>
  </si>
  <si>
    <t>A002100</t>
  </si>
  <si>
    <t>경농</t>
  </si>
  <si>
    <t>A012790</t>
  </si>
  <si>
    <t>신일제약</t>
  </si>
  <si>
    <t>A025320</t>
  </si>
  <si>
    <t>시노펙스</t>
  </si>
  <si>
    <t>A200230</t>
  </si>
  <si>
    <t>텔콘</t>
  </si>
  <si>
    <t>A222980</t>
  </si>
  <si>
    <t>한국맥널티</t>
  </si>
  <si>
    <t>A002230</t>
  </si>
  <si>
    <t>피에스텍</t>
  </si>
  <si>
    <t>A049080</t>
  </si>
  <si>
    <t>기가레인</t>
  </si>
  <si>
    <t>A038460</t>
  </si>
  <si>
    <t>바이오스마트</t>
  </si>
  <si>
    <t>A131390</t>
  </si>
  <si>
    <t>피앤이솔루션</t>
  </si>
  <si>
    <t>A079970</t>
  </si>
  <si>
    <t>투비소프트</t>
  </si>
  <si>
    <t>A014160</t>
  </si>
  <si>
    <t>대영포장</t>
  </si>
  <si>
    <t>A145210</t>
  </si>
  <si>
    <t>세화아이엠씨</t>
  </si>
  <si>
    <t>A025550</t>
  </si>
  <si>
    <t>한국선재</t>
  </si>
  <si>
    <t>A043580</t>
  </si>
  <si>
    <t>에임하이</t>
  </si>
  <si>
    <t>A012170</t>
  </si>
  <si>
    <t>키스톤글로벌</t>
  </si>
  <si>
    <t>A022220</t>
  </si>
  <si>
    <t>애강리메텍</t>
  </si>
  <si>
    <t>A038680</t>
  </si>
  <si>
    <t>에스넷</t>
  </si>
  <si>
    <t>A008970</t>
  </si>
  <si>
    <t>동양철관</t>
  </si>
  <si>
    <t>A064090</t>
  </si>
  <si>
    <t>한양하이타오</t>
  </si>
  <si>
    <t>A090850</t>
  </si>
  <si>
    <t>이지웰페어</t>
  </si>
  <si>
    <t>A003610</t>
  </si>
  <si>
    <t>방림</t>
  </si>
  <si>
    <t>A039440</t>
  </si>
  <si>
    <t>에스티아이</t>
  </si>
  <si>
    <t>A036890</t>
  </si>
  <si>
    <t>진성티이씨</t>
  </si>
  <si>
    <t>A005710</t>
  </si>
  <si>
    <t>대원산업</t>
  </si>
  <si>
    <t>A036670</t>
  </si>
  <si>
    <t>KCI</t>
  </si>
  <si>
    <t>A069510</t>
  </si>
  <si>
    <t>에스텍</t>
  </si>
  <si>
    <t>A106240</t>
  </si>
  <si>
    <t>파인테크닉스</t>
  </si>
  <si>
    <t>A052290</t>
  </si>
  <si>
    <t>트레이스</t>
  </si>
  <si>
    <t>A005010</t>
  </si>
  <si>
    <t>휴스틸</t>
  </si>
  <si>
    <t>A009270</t>
  </si>
  <si>
    <t>신원</t>
  </si>
  <si>
    <t>A123410</t>
  </si>
  <si>
    <t>코리아에프티</t>
  </si>
  <si>
    <t>A043710</t>
  </si>
  <si>
    <t>로켓모바일</t>
  </si>
  <si>
    <t>A068330</t>
  </si>
  <si>
    <t>일신바이오</t>
  </si>
  <si>
    <t>A006880</t>
  </si>
  <si>
    <t>신송홀딩스</t>
  </si>
  <si>
    <t>A009070</t>
  </si>
  <si>
    <t>KCTC</t>
  </si>
  <si>
    <t>A079940</t>
  </si>
  <si>
    <t>가비아</t>
  </si>
  <si>
    <t>A001260</t>
  </si>
  <si>
    <t>남광토건</t>
  </si>
  <si>
    <t>A007720</t>
  </si>
  <si>
    <t>대명코퍼레이션</t>
  </si>
  <si>
    <t>A040610</t>
  </si>
  <si>
    <t>SG&amp;G</t>
  </si>
  <si>
    <t>A042110</t>
  </si>
  <si>
    <t>에스씨디</t>
  </si>
  <si>
    <t>A084730</t>
  </si>
  <si>
    <t>팅크웨어</t>
  </si>
  <si>
    <t>A008250</t>
  </si>
  <si>
    <t>이건산업</t>
  </si>
  <si>
    <t>A035480</t>
  </si>
  <si>
    <t>마제스타</t>
  </si>
  <si>
    <t>A018680</t>
  </si>
  <si>
    <t>서울제약</t>
  </si>
  <si>
    <t>A049470</t>
  </si>
  <si>
    <t>SGA</t>
  </si>
  <si>
    <t>A047400</t>
  </si>
  <si>
    <t>쌍용머티리얼</t>
  </si>
  <si>
    <t>A036180</t>
  </si>
  <si>
    <t>영인프런티어</t>
  </si>
  <si>
    <t>A037340</t>
  </si>
  <si>
    <t>씨엘인터내셔널</t>
  </si>
  <si>
    <t>A002920</t>
  </si>
  <si>
    <t>유성기업</t>
  </si>
  <si>
    <t>A106190</t>
  </si>
  <si>
    <t>하이텍팜</t>
  </si>
  <si>
    <t>A079960</t>
  </si>
  <si>
    <t>동양이엔피</t>
  </si>
  <si>
    <t>A040420</t>
  </si>
  <si>
    <t>정상제이엘에스</t>
  </si>
  <si>
    <t>A016670</t>
  </si>
  <si>
    <t>포비스티앤씨</t>
  </si>
  <si>
    <t>A043200</t>
  </si>
  <si>
    <t>파루</t>
  </si>
  <si>
    <t>A006980</t>
  </si>
  <si>
    <t>우성사료</t>
  </si>
  <si>
    <t>A159580</t>
  </si>
  <si>
    <t>제로투세븐</t>
  </si>
  <si>
    <t>A082850</t>
  </si>
  <si>
    <t>우리이티아이</t>
  </si>
  <si>
    <t>A012860</t>
  </si>
  <si>
    <t>서연전자</t>
  </si>
  <si>
    <t>A080220</t>
  </si>
  <si>
    <t>제주반도체</t>
  </si>
  <si>
    <t>A023600</t>
  </si>
  <si>
    <t>삼보판지</t>
  </si>
  <si>
    <t>A050540</t>
  </si>
  <si>
    <t>엠피씨</t>
  </si>
  <si>
    <t>A027710</t>
  </si>
  <si>
    <t>팜스토리</t>
  </si>
  <si>
    <t>A004870</t>
  </si>
  <si>
    <t>티웨이홀딩스</t>
  </si>
  <si>
    <t>A065650</t>
  </si>
  <si>
    <t>메디프론</t>
  </si>
  <si>
    <t>A065130</t>
  </si>
  <si>
    <t>탑엔지니어링</t>
  </si>
  <si>
    <t>A005430</t>
  </si>
  <si>
    <t>한국공항</t>
  </si>
  <si>
    <t>A000300</t>
  </si>
  <si>
    <t>대유신소재</t>
  </si>
  <si>
    <t>A065170</t>
  </si>
  <si>
    <t>넥스트BT</t>
  </si>
  <si>
    <t>A009520</t>
  </si>
  <si>
    <t>포스코엠텍</t>
  </si>
  <si>
    <t>A057540</t>
  </si>
  <si>
    <t>옴니시스템</t>
  </si>
  <si>
    <t>A046070</t>
  </si>
  <si>
    <t>코다코</t>
  </si>
  <si>
    <t>A059210</t>
  </si>
  <si>
    <t>메타바이오메드</t>
  </si>
  <si>
    <t>A085810</t>
  </si>
  <si>
    <t>알티캐스트</t>
  </si>
  <si>
    <t>A095190</t>
  </si>
  <si>
    <t>이엠코리아</t>
  </si>
  <si>
    <t>A060310</t>
  </si>
  <si>
    <t>3S</t>
  </si>
  <si>
    <t>A001380</t>
  </si>
  <si>
    <t>SG충남방적</t>
  </si>
  <si>
    <t>A061250</t>
  </si>
  <si>
    <t>화일약품</t>
  </si>
  <si>
    <t>A078780</t>
  </si>
  <si>
    <t>아이디에스</t>
  </si>
  <si>
    <t>A008700</t>
  </si>
  <si>
    <t>아남전자</t>
  </si>
  <si>
    <t>A159910</t>
  </si>
  <si>
    <t>MBK</t>
  </si>
  <si>
    <t>A013310</t>
  </si>
  <si>
    <t>아진산업</t>
  </si>
  <si>
    <t>A083930</t>
  </si>
  <si>
    <t>아바코</t>
  </si>
  <si>
    <t>A069410</t>
  </si>
  <si>
    <t>엔텔스</t>
  </si>
  <si>
    <t>A052220</t>
  </si>
  <si>
    <t>iMBC</t>
  </si>
  <si>
    <t>A123840</t>
  </si>
  <si>
    <t>한일진공</t>
  </si>
  <si>
    <t>A223310</t>
  </si>
  <si>
    <t>이에스브이</t>
  </si>
  <si>
    <t>A064800</t>
  </si>
  <si>
    <t>필링크</t>
  </si>
  <si>
    <t>A045390</t>
  </si>
  <si>
    <t>대아티아이</t>
  </si>
  <si>
    <t>A214330</t>
  </si>
  <si>
    <t>금호에이치티</t>
  </si>
  <si>
    <t>A088910</t>
  </si>
  <si>
    <t>동우</t>
  </si>
  <si>
    <t>A009300</t>
  </si>
  <si>
    <t>삼아제약</t>
  </si>
  <si>
    <t>A036000</t>
  </si>
  <si>
    <t>예림당</t>
  </si>
  <si>
    <t>A007110</t>
  </si>
  <si>
    <t>일신석재</t>
  </si>
  <si>
    <t>A043100</t>
  </si>
  <si>
    <t>솔고바이오</t>
  </si>
  <si>
    <t>A083650</t>
  </si>
  <si>
    <t>비에이치아이</t>
  </si>
  <si>
    <t>A129260</t>
  </si>
  <si>
    <t>인터지스</t>
  </si>
  <si>
    <t>A191420</t>
  </si>
  <si>
    <t>테고사이언스</t>
  </si>
  <si>
    <t>A011690</t>
  </si>
  <si>
    <t>유양디앤유</t>
  </si>
  <si>
    <t>A024910</t>
  </si>
  <si>
    <t>경창산업</t>
  </si>
  <si>
    <t>A001570</t>
  </si>
  <si>
    <t>금양</t>
  </si>
  <si>
    <t>A051980</t>
  </si>
  <si>
    <t>휴림스</t>
  </si>
  <si>
    <t>A008800</t>
  </si>
  <si>
    <t>행남자기</t>
  </si>
  <si>
    <t>A011810</t>
  </si>
  <si>
    <t>STX</t>
  </si>
  <si>
    <t>A001750</t>
  </si>
  <si>
    <t>한양증권</t>
  </si>
  <si>
    <t>A036090</t>
  </si>
  <si>
    <t>위지트</t>
  </si>
  <si>
    <t>A019540</t>
  </si>
  <si>
    <t>일지테크</t>
  </si>
  <si>
    <t>A081000</t>
  </si>
  <si>
    <t>일진다이아</t>
  </si>
  <si>
    <t>A066980</t>
  </si>
  <si>
    <t>하이쎌</t>
  </si>
  <si>
    <t>A080520</t>
  </si>
  <si>
    <t>오디텍</t>
  </si>
  <si>
    <t>A010960</t>
  </si>
  <si>
    <t>삼호개발</t>
  </si>
  <si>
    <t>A044480</t>
  </si>
  <si>
    <t>유니더스</t>
  </si>
  <si>
    <t>A035290</t>
  </si>
  <si>
    <t>에이원앤</t>
  </si>
  <si>
    <t>A007820</t>
  </si>
  <si>
    <t>신흥기계</t>
  </si>
  <si>
    <t>A024810</t>
  </si>
  <si>
    <t>이화전기</t>
  </si>
  <si>
    <t>A066900</t>
  </si>
  <si>
    <t>디에이피</t>
  </si>
  <si>
    <t>A096240</t>
  </si>
  <si>
    <t>청담러닝</t>
  </si>
  <si>
    <t>A043220</t>
  </si>
  <si>
    <t>위드윈네트웍</t>
  </si>
  <si>
    <t>A077500</t>
  </si>
  <si>
    <t>유니퀘스트</t>
  </si>
  <si>
    <t>A004080</t>
  </si>
  <si>
    <t>신흥</t>
  </si>
  <si>
    <t>A096040</t>
  </si>
  <si>
    <t>이트론</t>
  </si>
  <si>
    <t>A028080</t>
  </si>
  <si>
    <t>휴맥스홀딩스</t>
  </si>
  <si>
    <t>A058610</t>
  </si>
  <si>
    <t>에스피지</t>
  </si>
  <si>
    <t>A010100</t>
  </si>
  <si>
    <t>한국프랜지</t>
  </si>
  <si>
    <t>A000590</t>
  </si>
  <si>
    <t>CS홀딩스</t>
  </si>
  <si>
    <t>A018000</t>
  </si>
  <si>
    <t>유니슨</t>
  </si>
  <si>
    <t>A054450</t>
  </si>
  <si>
    <t>텔레칩스</t>
  </si>
  <si>
    <t>A019550</t>
  </si>
  <si>
    <t>SBI인베스트먼트</t>
  </si>
  <si>
    <t>A058450</t>
  </si>
  <si>
    <t>일야</t>
  </si>
  <si>
    <t>A036710</t>
  </si>
  <si>
    <t>심텍홀딩스</t>
  </si>
  <si>
    <t>A012800</t>
  </si>
  <si>
    <t>대창</t>
  </si>
  <si>
    <t>A004200</t>
  </si>
  <si>
    <t>고려개발</t>
  </si>
  <si>
    <t>A196450</t>
  </si>
  <si>
    <t>차디오스텍</t>
  </si>
  <si>
    <t>A017180</t>
  </si>
  <si>
    <t>명문제약</t>
  </si>
  <si>
    <t>A123750</t>
  </si>
  <si>
    <t>알톤스포츠</t>
  </si>
  <si>
    <t>A053700</t>
  </si>
  <si>
    <t>삼보모터스</t>
  </si>
  <si>
    <t>A108860</t>
  </si>
  <si>
    <t>디오텍</t>
  </si>
  <si>
    <t>A133750</t>
  </si>
  <si>
    <t>메가엠디</t>
  </si>
  <si>
    <t>A067990</t>
  </si>
  <si>
    <t>도이치모터스</t>
  </si>
  <si>
    <t>A095910</t>
  </si>
  <si>
    <t>에스에너지</t>
  </si>
  <si>
    <t>A007590</t>
  </si>
  <si>
    <t>동방아그로</t>
  </si>
  <si>
    <t>A017040</t>
  </si>
  <si>
    <t>광명전기</t>
  </si>
  <si>
    <t>A092600</t>
  </si>
  <si>
    <t>넥스트칩</t>
  </si>
  <si>
    <t>A030350</t>
  </si>
  <si>
    <t>드래곤플라이</t>
  </si>
  <si>
    <t>A014440</t>
  </si>
  <si>
    <t>영보화학</t>
  </si>
  <si>
    <t>A001210</t>
  </si>
  <si>
    <t>금호전기</t>
  </si>
  <si>
    <t>A090360</t>
  </si>
  <si>
    <t>로보스타</t>
  </si>
  <si>
    <t>A076610</t>
  </si>
  <si>
    <t>해성옵틱스</t>
  </si>
  <si>
    <t>A010470</t>
  </si>
  <si>
    <t>오리콤</t>
  </si>
  <si>
    <t>A097780</t>
  </si>
  <si>
    <t>에스맥</t>
  </si>
  <si>
    <t>A014970</t>
  </si>
  <si>
    <t>삼륭물산</t>
  </si>
  <si>
    <t>A050320</t>
  </si>
  <si>
    <t>에스아이티글로벌</t>
  </si>
  <si>
    <t>A009770</t>
  </si>
  <si>
    <t>삼정펄프</t>
  </si>
  <si>
    <t>A018500</t>
  </si>
  <si>
    <t>동원금속</t>
  </si>
  <si>
    <t>A028100</t>
  </si>
  <si>
    <t>동아지질</t>
  </si>
  <si>
    <t>A001340</t>
  </si>
  <si>
    <t>백광산업</t>
  </si>
  <si>
    <t>A052900</t>
  </si>
  <si>
    <t>비아이이엠티</t>
  </si>
  <si>
    <t>A000950</t>
  </si>
  <si>
    <t>전방</t>
  </si>
  <si>
    <t>A099440</t>
  </si>
  <si>
    <t>스맥</t>
  </si>
  <si>
    <t>A038070</t>
  </si>
  <si>
    <t>서린바이오</t>
  </si>
  <si>
    <t>A004450</t>
  </si>
  <si>
    <t>삼화왕관</t>
  </si>
  <si>
    <t>A053950</t>
  </si>
  <si>
    <t>경남제약</t>
  </si>
  <si>
    <t>A002600</t>
  </si>
  <si>
    <t>조흥</t>
  </si>
  <si>
    <t>A011700</t>
  </si>
  <si>
    <t>한신기계</t>
  </si>
  <si>
    <t>A013870</t>
  </si>
  <si>
    <t>지엠비코리아</t>
  </si>
  <si>
    <t>A109610</t>
  </si>
  <si>
    <t>에스와이패널</t>
  </si>
  <si>
    <t>A090470</t>
  </si>
  <si>
    <t>제이스텍</t>
  </si>
  <si>
    <t>A207760</t>
  </si>
  <si>
    <t>미스터블루</t>
  </si>
  <si>
    <t>A084670</t>
  </si>
  <si>
    <t>동양고속</t>
  </si>
  <si>
    <t>A086040</t>
  </si>
  <si>
    <t>바이오톡스텍</t>
  </si>
  <si>
    <t>A021080</t>
  </si>
  <si>
    <t>에이티넘인베스트</t>
  </si>
  <si>
    <t>A065560</t>
  </si>
  <si>
    <t>큐브스</t>
  </si>
  <si>
    <t>A007330</t>
  </si>
  <si>
    <t>푸른저축은행</t>
  </si>
  <si>
    <t>A089850</t>
  </si>
  <si>
    <t>유비벨록스</t>
  </si>
  <si>
    <t>A057500</t>
  </si>
  <si>
    <t>SKC 솔믹스</t>
  </si>
  <si>
    <t>A036170</t>
  </si>
  <si>
    <t>씨티엘</t>
  </si>
  <si>
    <t>A011420</t>
  </si>
  <si>
    <t>갤럭시아에스엠</t>
  </si>
  <si>
    <t>A016590</t>
  </si>
  <si>
    <t>신대양제지</t>
  </si>
  <si>
    <t>A027740</t>
  </si>
  <si>
    <t>마니커</t>
  </si>
  <si>
    <t>A061040</t>
  </si>
  <si>
    <t>알에프텍</t>
  </si>
  <si>
    <t>A128820</t>
  </si>
  <si>
    <t>대성산업</t>
  </si>
  <si>
    <t>A015230</t>
  </si>
  <si>
    <t>대창단조</t>
  </si>
  <si>
    <t>A053620</t>
  </si>
  <si>
    <t>태양</t>
  </si>
  <si>
    <t>A041020</t>
  </si>
  <si>
    <t>인프라웨어</t>
  </si>
  <si>
    <t>A006660</t>
  </si>
  <si>
    <t>삼성공조</t>
  </si>
  <si>
    <t>A067570</t>
  </si>
  <si>
    <t>엔브이에이치코리아</t>
  </si>
  <si>
    <t>A093320</t>
  </si>
  <si>
    <t>케이아이엔엑스</t>
  </si>
  <si>
    <t>A024800</t>
  </si>
  <si>
    <t>유성티엔에스</t>
  </si>
  <si>
    <t>A900090</t>
  </si>
  <si>
    <t>차이나하오란</t>
  </si>
  <si>
    <t>A007190</t>
  </si>
  <si>
    <t>한솔아트원제지</t>
  </si>
  <si>
    <t>A078860</t>
  </si>
  <si>
    <t>아이오케이</t>
  </si>
  <si>
    <t>A011330</t>
  </si>
  <si>
    <t>유니켐</t>
  </si>
  <si>
    <t>A012030</t>
  </si>
  <si>
    <t>동부</t>
  </si>
  <si>
    <t>A225530</t>
  </si>
  <si>
    <t>보광산업</t>
  </si>
  <si>
    <t>A037370</t>
  </si>
  <si>
    <t>EG</t>
  </si>
  <si>
    <t>A013580</t>
  </si>
  <si>
    <t>계룡건설</t>
  </si>
  <si>
    <t>A170030</t>
  </si>
  <si>
    <t>현대공업</t>
  </si>
  <si>
    <t>A120030</t>
  </si>
  <si>
    <t>조선선재</t>
  </si>
  <si>
    <t>A065060</t>
  </si>
  <si>
    <t>지엔코</t>
  </si>
  <si>
    <t>A037400</t>
  </si>
  <si>
    <t>우리조명</t>
  </si>
  <si>
    <t>A090460</t>
  </si>
  <si>
    <t>비에이치</t>
  </si>
  <si>
    <t>A094170</t>
  </si>
  <si>
    <t>동운아나텍</t>
  </si>
  <si>
    <t>A061970</t>
  </si>
  <si>
    <t>엘비세미콘</t>
  </si>
  <si>
    <t>A050090</t>
  </si>
  <si>
    <t>휘닉스소재</t>
  </si>
  <si>
    <t>A023900</t>
  </si>
  <si>
    <t>풍국주정</t>
  </si>
  <si>
    <t>A023800</t>
  </si>
  <si>
    <t>인지컨트롤스</t>
  </si>
  <si>
    <t>A065940</t>
  </si>
  <si>
    <t>케이에스씨비</t>
  </si>
  <si>
    <t>A025530</t>
  </si>
  <si>
    <t>SJM홀딩스</t>
  </si>
  <si>
    <t>A073110</t>
  </si>
  <si>
    <t>엘엠에스</t>
  </si>
  <si>
    <t>A000220</t>
  </si>
  <si>
    <t>유유제약</t>
  </si>
  <si>
    <t>A051780</t>
  </si>
  <si>
    <t>큐로홀딩스</t>
  </si>
  <si>
    <t>A032960</t>
  </si>
  <si>
    <t>동일기연</t>
  </si>
  <si>
    <t>A056730</t>
  </si>
  <si>
    <t>아큐픽스</t>
  </si>
  <si>
    <t>A032560</t>
  </si>
  <si>
    <t>황금에스티</t>
  </si>
  <si>
    <t>A048430</t>
  </si>
  <si>
    <t>유라테크</t>
  </si>
  <si>
    <t>A013810</t>
  </si>
  <si>
    <t>스페코</t>
  </si>
  <si>
    <t>A014200</t>
  </si>
  <si>
    <t>광림</t>
  </si>
  <si>
    <t>A137400</t>
  </si>
  <si>
    <t>피엔티</t>
  </si>
  <si>
    <t>A005360</t>
  </si>
  <si>
    <t>모나미</t>
  </si>
  <si>
    <t>A000500</t>
  </si>
  <si>
    <t>가온전선</t>
  </si>
  <si>
    <t>A100090</t>
  </si>
  <si>
    <t>삼강엠앤티</t>
  </si>
  <si>
    <t>A001810</t>
  </si>
  <si>
    <t>무림SP</t>
  </si>
  <si>
    <t>A154040</t>
  </si>
  <si>
    <t>솔루에타</t>
  </si>
  <si>
    <t>A001080</t>
  </si>
  <si>
    <t>만호제강</t>
  </si>
  <si>
    <t>A043090</t>
  </si>
  <si>
    <t>팜스웰바이오</t>
  </si>
  <si>
    <t>A130580</t>
  </si>
  <si>
    <t>나이스디앤비</t>
  </si>
  <si>
    <t>A065450</t>
  </si>
  <si>
    <t>빅텍</t>
  </si>
  <si>
    <t>A002900</t>
  </si>
  <si>
    <t>동양물산</t>
  </si>
  <si>
    <t>A144620</t>
  </si>
  <si>
    <t>코오롱머티리얼</t>
  </si>
  <si>
    <t>A033250</t>
  </si>
  <si>
    <t>체시스</t>
  </si>
  <si>
    <t>A071850</t>
  </si>
  <si>
    <t>캐스텍코리아</t>
  </si>
  <si>
    <t>A066130</t>
  </si>
  <si>
    <t>하츠</t>
  </si>
  <si>
    <t>A138360</t>
  </si>
  <si>
    <t>에이씨티</t>
  </si>
  <si>
    <t>A027830</t>
  </si>
  <si>
    <t>대성창투</t>
  </si>
  <si>
    <t>A002200</t>
  </si>
  <si>
    <t>수출포장</t>
  </si>
  <si>
    <t>A120240</t>
  </si>
  <si>
    <t>대정화금</t>
  </si>
  <si>
    <t>A083420</t>
  </si>
  <si>
    <t>KPX그린케미칼</t>
  </si>
  <si>
    <t>A950110</t>
  </si>
  <si>
    <t>SBI액시즈</t>
  </si>
  <si>
    <t>A184230</t>
  </si>
  <si>
    <t>SGA솔루션즈</t>
  </si>
  <si>
    <t>A036010</t>
  </si>
  <si>
    <t>아비코전자</t>
  </si>
  <si>
    <t>A049430</t>
  </si>
  <si>
    <t>코메론</t>
  </si>
  <si>
    <t>A131180</t>
  </si>
  <si>
    <t>딜리</t>
  </si>
  <si>
    <t>A006570</t>
  </si>
  <si>
    <t>대림통상</t>
  </si>
  <si>
    <t>A047920</t>
  </si>
  <si>
    <t>씨트리</t>
  </si>
  <si>
    <t>A217820</t>
  </si>
  <si>
    <t>엔에스</t>
  </si>
  <si>
    <t>A053260</t>
  </si>
  <si>
    <t>금강철강</t>
  </si>
  <si>
    <t>A065530</t>
  </si>
  <si>
    <t>전파기지국</t>
  </si>
  <si>
    <t>A033110</t>
  </si>
  <si>
    <t>이디</t>
  </si>
  <si>
    <t>A052300</t>
  </si>
  <si>
    <t>SH 홀딩스</t>
  </si>
  <si>
    <t>A012280</t>
  </si>
  <si>
    <t>영화금속</t>
  </si>
  <si>
    <t>A115310</t>
  </si>
  <si>
    <t>인포바인</t>
  </si>
  <si>
    <t>A001290</t>
  </si>
  <si>
    <t>골든브릿지증권</t>
  </si>
  <si>
    <t>A111870</t>
  </si>
  <si>
    <t>삼본정밀전자</t>
  </si>
  <si>
    <t>A114450</t>
  </si>
  <si>
    <t>KPX생명과학</t>
  </si>
  <si>
    <t>A038110</t>
  </si>
  <si>
    <t>에코플라스틱</t>
  </si>
  <si>
    <t>A150840</t>
  </si>
  <si>
    <t>인트로메딕</t>
  </si>
  <si>
    <t>A041930</t>
  </si>
  <si>
    <t>동아화성</t>
  </si>
  <si>
    <t>A032940</t>
  </si>
  <si>
    <t>원익</t>
  </si>
  <si>
    <t>A033230</t>
  </si>
  <si>
    <t>인성정보</t>
  </si>
  <si>
    <t>A122640</t>
  </si>
  <si>
    <t>예스티</t>
  </si>
  <si>
    <t>A001000</t>
  </si>
  <si>
    <t>신라섬유</t>
  </si>
  <si>
    <t>A006890</t>
  </si>
  <si>
    <t>태경화학</t>
  </si>
  <si>
    <t>A052670</t>
  </si>
  <si>
    <t>제일바이오</t>
  </si>
  <si>
    <t>A004270</t>
  </si>
  <si>
    <t>남성</t>
  </si>
  <si>
    <t>A054180</t>
  </si>
  <si>
    <t>중앙오션</t>
  </si>
  <si>
    <t>A038530</t>
  </si>
  <si>
    <t>코아크로스</t>
  </si>
  <si>
    <t>A170920</t>
  </si>
  <si>
    <t>엘티씨</t>
  </si>
  <si>
    <t>A027580</t>
  </si>
  <si>
    <t>상보</t>
  </si>
  <si>
    <t>A037350</t>
  </si>
  <si>
    <t>성도이엔지</t>
  </si>
  <si>
    <t>A151910</t>
  </si>
  <si>
    <t>나노스</t>
  </si>
  <si>
    <t>A053610</t>
  </si>
  <si>
    <t>프로텍</t>
  </si>
  <si>
    <t>A008260</t>
  </si>
  <si>
    <t>NI스틸</t>
  </si>
  <si>
    <t>A030790</t>
  </si>
  <si>
    <t>동양네트웍스</t>
  </si>
  <si>
    <t>A015260</t>
  </si>
  <si>
    <t>에이엔피</t>
  </si>
  <si>
    <t>A101390</t>
  </si>
  <si>
    <t>아이엠</t>
  </si>
  <si>
    <t>A066670</t>
  </si>
  <si>
    <t>디스플레이텍</t>
  </si>
  <si>
    <t>A049830</t>
  </si>
  <si>
    <t>승일</t>
  </si>
  <si>
    <t>A140860</t>
  </si>
  <si>
    <t>파크시스템스</t>
  </si>
  <si>
    <t>A015590</t>
  </si>
  <si>
    <t>대경기계</t>
  </si>
  <si>
    <t>A066430</t>
  </si>
  <si>
    <t>신후</t>
  </si>
  <si>
    <t>A014190</t>
  </si>
  <si>
    <t>원익큐브</t>
  </si>
  <si>
    <t>A153490</t>
  </si>
  <si>
    <t>우리이앤엘</t>
  </si>
  <si>
    <t>A002720</t>
  </si>
  <si>
    <t>국제약품</t>
  </si>
  <si>
    <t>A101730</t>
  </si>
  <si>
    <t>조이맥스</t>
  </si>
  <si>
    <t>A039340</t>
  </si>
  <si>
    <t>한국경제TV</t>
  </si>
  <si>
    <t>A048770</t>
  </si>
  <si>
    <t>TPC</t>
  </si>
  <si>
    <t>A011560</t>
  </si>
  <si>
    <t>세보엠이씨</t>
  </si>
  <si>
    <t>A024830</t>
  </si>
  <si>
    <t>세원물산</t>
  </si>
  <si>
    <t>A062860</t>
  </si>
  <si>
    <t>티엘아이</t>
  </si>
  <si>
    <t>A058730</t>
  </si>
  <si>
    <t>동아에스텍</t>
  </si>
  <si>
    <t>A064480</t>
  </si>
  <si>
    <t>브리지텍</t>
  </si>
  <si>
    <t>A066310</t>
  </si>
  <si>
    <t>큐에스아이</t>
  </si>
  <si>
    <t>A033540</t>
  </si>
  <si>
    <t>파라텍</t>
  </si>
  <si>
    <t>A090080</t>
  </si>
  <si>
    <t>평화산업</t>
  </si>
  <si>
    <t>A133820</t>
  </si>
  <si>
    <t>화인베스틸</t>
  </si>
  <si>
    <t>A073070</t>
  </si>
  <si>
    <t>넥센테크</t>
  </si>
  <si>
    <t>A054090</t>
  </si>
  <si>
    <t>삼진엘앤디</t>
  </si>
  <si>
    <t>A006140</t>
  </si>
  <si>
    <t>피제이전자</t>
  </si>
  <si>
    <t>A092460</t>
  </si>
  <si>
    <t>한라IMS</t>
  </si>
  <si>
    <t>A027040</t>
  </si>
  <si>
    <t>서울전자통신</t>
  </si>
  <si>
    <t>A078130</t>
  </si>
  <si>
    <t>국일제지</t>
  </si>
  <si>
    <t>A114630</t>
  </si>
  <si>
    <t>우노앤컴퍼니</t>
  </si>
  <si>
    <t>A009310</t>
  </si>
  <si>
    <t>참엔지니어링</t>
  </si>
  <si>
    <t>A127120</t>
  </si>
  <si>
    <t>디엔에이링크</t>
  </si>
  <si>
    <t>A036690</t>
  </si>
  <si>
    <t>코맥스</t>
  </si>
  <si>
    <t>A037440</t>
  </si>
  <si>
    <t>희림</t>
  </si>
  <si>
    <t>A074150</t>
  </si>
  <si>
    <t>엠제이비</t>
  </si>
  <si>
    <t>A042370</t>
  </si>
  <si>
    <t>비츠로테크</t>
  </si>
  <si>
    <t>A054940</t>
  </si>
  <si>
    <t>엑사이엔씨</t>
  </si>
  <si>
    <t>A072130</t>
  </si>
  <si>
    <t>유엔젤</t>
  </si>
  <si>
    <t>A060560</t>
  </si>
  <si>
    <t>홈센타</t>
  </si>
  <si>
    <t>A094820</t>
  </si>
  <si>
    <t>일진파워</t>
  </si>
  <si>
    <t>A004720</t>
  </si>
  <si>
    <t>우리들제약</t>
  </si>
  <si>
    <t>A101240</t>
  </si>
  <si>
    <t>씨큐브</t>
  </si>
  <si>
    <t>A178780</t>
  </si>
  <si>
    <t>유테크</t>
  </si>
  <si>
    <t>A052460</t>
  </si>
  <si>
    <t>아이크래프트</t>
  </si>
  <si>
    <t>A065570</t>
  </si>
  <si>
    <t>삼영이엔씨</t>
  </si>
  <si>
    <t>A213090</t>
  </si>
  <si>
    <t>미래테크놀로지</t>
  </si>
  <si>
    <t>A091590</t>
  </si>
  <si>
    <t>남화토건</t>
  </si>
  <si>
    <t>A014580</t>
  </si>
  <si>
    <t>백광소재</t>
  </si>
  <si>
    <t>A010040</t>
  </si>
  <si>
    <t>한국내화</t>
  </si>
  <si>
    <t>A065350</t>
  </si>
  <si>
    <t>신성델타테크</t>
  </si>
  <si>
    <t>A025850</t>
  </si>
  <si>
    <t>한화화인케미칼</t>
  </si>
  <si>
    <t>A102210</t>
  </si>
  <si>
    <t>해덕파워웨이</t>
  </si>
  <si>
    <t>A046120</t>
  </si>
  <si>
    <t>오르비텍</t>
  </si>
  <si>
    <t>A049480</t>
  </si>
  <si>
    <t>오픈베이스</t>
  </si>
  <si>
    <t>A001560</t>
  </si>
  <si>
    <t>제일연마</t>
  </si>
  <si>
    <t>A046940</t>
  </si>
  <si>
    <t>우원개발</t>
  </si>
  <si>
    <t>A065420</t>
  </si>
  <si>
    <t>에스아이리소스</t>
  </si>
  <si>
    <t>A127710</t>
  </si>
  <si>
    <t>아시아경제</t>
  </si>
  <si>
    <t>A138080</t>
  </si>
  <si>
    <t>오이솔루션</t>
  </si>
  <si>
    <t>A208710</t>
  </si>
  <si>
    <t>바이오로그디바이스</t>
  </si>
  <si>
    <t>A037070</t>
  </si>
  <si>
    <t>파세코</t>
  </si>
  <si>
    <t>A089010</t>
  </si>
  <si>
    <t>켐트로닉스</t>
  </si>
  <si>
    <t>A004090</t>
  </si>
  <si>
    <t>한국석유</t>
  </si>
  <si>
    <t>A109070</t>
  </si>
  <si>
    <t>KGP</t>
  </si>
  <si>
    <t>A119860</t>
  </si>
  <si>
    <t>다나와</t>
  </si>
  <si>
    <t>A001620</t>
  </si>
  <si>
    <t>동국실업</t>
  </si>
  <si>
    <t>A057030</t>
  </si>
  <si>
    <t>YBM시사닷컴</t>
  </si>
  <si>
    <t>A083660</t>
  </si>
  <si>
    <t>CSA 코스믹</t>
  </si>
  <si>
    <t>A045060</t>
  </si>
  <si>
    <t>오공</t>
  </si>
  <si>
    <t>A033830</t>
  </si>
  <si>
    <t>티비씨</t>
  </si>
  <si>
    <t>A037460</t>
  </si>
  <si>
    <t>삼지전자</t>
  </si>
  <si>
    <t>A182360</t>
  </si>
  <si>
    <t>큐브엔터</t>
  </si>
  <si>
    <t>A092870</t>
  </si>
  <si>
    <t>엑시콘</t>
  </si>
  <si>
    <t>A009780</t>
  </si>
  <si>
    <t>엠에스씨</t>
  </si>
  <si>
    <t>A037760</t>
  </si>
  <si>
    <t>쎄니트</t>
  </si>
  <si>
    <t>A017370</t>
  </si>
  <si>
    <t>우신시스템</t>
  </si>
  <si>
    <t>A021040</t>
  </si>
  <si>
    <t>대호피앤씨</t>
  </si>
  <si>
    <t>A032800</t>
  </si>
  <si>
    <t>판타지오</t>
  </si>
  <si>
    <t>A024840</t>
  </si>
  <si>
    <t>갑을메탈</t>
  </si>
  <si>
    <t>A078650</t>
  </si>
  <si>
    <t>코렌</t>
  </si>
  <si>
    <t>A092220</t>
  </si>
  <si>
    <t>KEC</t>
  </si>
  <si>
    <t>A002070</t>
  </si>
  <si>
    <t>남영비비안</t>
  </si>
  <si>
    <t>A051490</t>
  </si>
  <si>
    <t>나라엠앤디</t>
  </si>
  <si>
    <t>A206400</t>
  </si>
  <si>
    <t>엔터메이트</t>
  </si>
  <si>
    <t>A068930</t>
  </si>
  <si>
    <t>디지털대성</t>
  </si>
  <si>
    <t>A013360</t>
  </si>
  <si>
    <t>일성건설</t>
  </si>
  <si>
    <t>A090370</t>
  </si>
  <si>
    <t>아비스타</t>
  </si>
  <si>
    <t>A039310</t>
  </si>
  <si>
    <t>세중</t>
  </si>
  <si>
    <t>A008870</t>
  </si>
  <si>
    <t>금비</t>
  </si>
  <si>
    <t>A004740</t>
  </si>
  <si>
    <t>보루네오</t>
  </si>
  <si>
    <t>A010280</t>
  </si>
  <si>
    <t>쌍용정보통신</t>
  </si>
  <si>
    <t>A024070</t>
  </si>
  <si>
    <t>WISCOM</t>
  </si>
  <si>
    <t>A023810</t>
  </si>
  <si>
    <t>인팩</t>
  </si>
  <si>
    <t>A003720</t>
  </si>
  <si>
    <t>삼영화학</t>
  </si>
  <si>
    <t>A039010</t>
  </si>
  <si>
    <t>현대통신</t>
  </si>
  <si>
    <t>A054300</t>
  </si>
  <si>
    <t>팬스타엔터프라이즈</t>
  </si>
  <si>
    <t>A155660</t>
  </si>
  <si>
    <t>DSR</t>
  </si>
  <si>
    <t>A119850</t>
  </si>
  <si>
    <t>지엔씨에너지</t>
  </si>
  <si>
    <t>A155960</t>
  </si>
  <si>
    <t>지디</t>
  </si>
  <si>
    <t>A056700</t>
  </si>
  <si>
    <t>신화인터텍</t>
  </si>
  <si>
    <t>A066410</t>
  </si>
  <si>
    <t>캔들미디어</t>
  </si>
  <si>
    <t>A134780</t>
  </si>
  <si>
    <t>화진</t>
  </si>
  <si>
    <t>A123260</t>
  </si>
  <si>
    <t>사파이어테크놀로지</t>
  </si>
  <si>
    <t>A053810</t>
  </si>
  <si>
    <t>아이팩토리</t>
  </si>
  <si>
    <t>A059090</t>
  </si>
  <si>
    <t>미코</t>
  </si>
  <si>
    <t>A000910</t>
  </si>
  <si>
    <t>유니온</t>
  </si>
  <si>
    <t>A079190</t>
  </si>
  <si>
    <t>EMW</t>
  </si>
  <si>
    <t>A101000</t>
  </si>
  <si>
    <t>디엠씨</t>
  </si>
  <si>
    <t>A036810</t>
  </si>
  <si>
    <t>에프에스티</t>
  </si>
  <si>
    <t>A005450</t>
  </si>
  <si>
    <t>신한</t>
  </si>
  <si>
    <t>A005420</t>
  </si>
  <si>
    <t>코스모화학</t>
  </si>
  <si>
    <t>A015540</t>
  </si>
  <si>
    <t>핫텍</t>
  </si>
  <si>
    <t>A088790</t>
  </si>
  <si>
    <t>진도</t>
  </si>
  <si>
    <t>A149940</t>
  </si>
  <si>
    <t>모다정보통신</t>
  </si>
  <si>
    <t>A115530</t>
  </si>
  <si>
    <t>씨엔플러스</t>
  </si>
  <si>
    <t>A083550</t>
  </si>
  <si>
    <t>케이엠</t>
  </si>
  <si>
    <t>A044960</t>
  </si>
  <si>
    <t>이-글 벳</t>
  </si>
  <si>
    <t>A137950</t>
  </si>
  <si>
    <t>제이씨케미칼</t>
  </si>
  <si>
    <t>A075130</t>
  </si>
  <si>
    <t>플랜티넷</t>
  </si>
  <si>
    <t>A067170</t>
  </si>
  <si>
    <t>오텍</t>
  </si>
  <si>
    <t>A900110</t>
  </si>
  <si>
    <t>이스트아시아홀딩스</t>
  </si>
  <si>
    <t>A014570</t>
  </si>
  <si>
    <t>고려제약</t>
  </si>
  <si>
    <t>A037330</t>
  </si>
  <si>
    <t>인지디스플레</t>
  </si>
  <si>
    <t>A024120</t>
  </si>
  <si>
    <t>KB오토시스</t>
  </si>
  <si>
    <t>A052190</t>
  </si>
  <si>
    <t>소프트맥스</t>
  </si>
  <si>
    <t>A002410</t>
  </si>
  <si>
    <t>범양건영</t>
  </si>
  <si>
    <t>A039290</t>
  </si>
  <si>
    <t>인포뱅크</t>
  </si>
  <si>
    <t>A109740</t>
  </si>
  <si>
    <t>디에스케이</t>
  </si>
  <si>
    <t>A011500</t>
  </si>
  <si>
    <t>한농화성</t>
  </si>
  <si>
    <t>A011320</t>
  </si>
  <si>
    <t>유니크</t>
  </si>
  <si>
    <t>A094840</t>
  </si>
  <si>
    <t>슈프리마에이치큐</t>
  </si>
  <si>
    <t>A109860</t>
  </si>
  <si>
    <t>동일금속</t>
  </si>
  <si>
    <t>A036640</t>
  </si>
  <si>
    <t>HRS</t>
  </si>
  <si>
    <t>A131220</t>
  </si>
  <si>
    <t>대한과학</t>
  </si>
  <si>
    <t>A043290</t>
  </si>
  <si>
    <t>케이맥</t>
  </si>
  <si>
    <t>A023150</t>
  </si>
  <si>
    <t>MH에탄올</t>
  </si>
  <si>
    <t>A123040</t>
  </si>
  <si>
    <t>엠에스오토텍</t>
  </si>
  <si>
    <t>A131970</t>
  </si>
  <si>
    <t>테스나</t>
  </si>
  <si>
    <t>A096610</t>
  </si>
  <si>
    <t>알에프세미</t>
  </si>
  <si>
    <t>A006050</t>
  </si>
  <si>
    <t>국영지앤엠</t>
  </si>
  <si>
    <t>A054220</t>
  </si>
  <si>
    <t>비츠로시스</t>
  </si>
  <si>
    <t>A005860</t>
  </si>
  <si>
    <t>한일사료</t>
  </si>
  <si>
    <t>A087220</t>
  </si>
  <si>
    <t>스틸플라워</t>
  </si>
  <si>
    <t>A046970</t>
  </si>
  <si>
    <t>우리로</t>
  </si>
  <si>
    <t>A004590</t>
  </si>
  <si>
    <t>한국가구</t>
  </si>
  <si>
    <t>A032820</t>
  </si>
  <si>
    <t>우리기술</t>
  </si>
  <si>
    <t>A117670</t>
  </si>
  <si>
    <t>알파칩스</t>
  </si>
  <si>
    <t>A191410</t>
  </si>
  <si>
    <t>육일씨엔에쓰</t>
  </si>
  <si>
    <t>A024900</t>
  </si>
  <si>
    <t>덕양산업</t>
  </si>
  <si>
    <t>A023350</t>
  </si>
  <si>
    <t>한국종합기술</t>
  </si>
  <si>
    <t>A089140</t>
  </si>
  <si>
    <t>넥스턴</t>
  </si>
  <si>
    <t>A005320</t>
  </si>
  <si>
    <t>국동</t>
  </si>
  <si>
    <t>A076080</t>
  </si>
  <si>
    <t>웰크론한텍</t>
  </si>
  <si>
    <t>A010170</t>
  </si>
  <si>
    <t>대한광통신</t>
  </si>
  <si>
    <t>A115500</t>
  </si>
  <si>
    <t>케이씨에스</t>
  </si>
  <si>
    <t>A033340</t>
  </si>
  <si>
    <t>좋은사람들</t>
  </si>
  <si>
    <t>A007370</t>
  </si>
  <si>
    <t>진양제약</t>
  </si>
  <si>
    <t>A095300</t>
  </si>
  <si>
    <t>엔에스브이</t>
  </si>
  <si>
    <t>A221980</t>
  </si>
  <si>
    <t>케이디켐</t>
  </si>
  <si>
    <t>유니트론텍</t>
  </si>
  <si>
    <t>A012340</t>
  </si>
  <si>
    <t>뉴인텍</t>
  </si>
  <si>
    <t>A138610</t>
  </si>
  <si>
    <t>나이벡</t>
  </si>
  <si>
    <t>A126870</t>
  </si>
  <si>
    <t>뉴로스</t>
  </si>
  <si>
    <t>A017480</t>
  </si>
  <si>
    <t>삼현철강</t>
  </si>
  <si>
    <t>A058370</t>
  </si>
  <si>
    <t>금성테크</t>
  </si>
  <si>
    <t>A031510</t>
  </si>
  <si>
    <t>오스템</t>
  </si>
  <si>
    <t>A050860</t>
  </si>
  <si>
    <t>아세아텍</t>
  </si>
  <si>
    <t>A143540</t>
  </si>
  <si>
    <t>영우디에스피</t>
  </si>
  <si>
    <t>A045510</t>
  </si>
  <si>
    <t>정원엔시스</t>
  </si>
  <si>
    <t>A039420</t>
  </si>
  <si>
    <t>케이엘넷</t>
  </si>
  <si>
    <t>A013700</t>
  </si>
  <si>
    <t>까뮤이앤씨</t>
  </si>
  <si>
    <t>A124500</t>
  </si>
  <si>
    <t>아이티센</t>
  </si>
  <si>
    <t>A033310</t>
  </si>
  <si>
    <t>디케이디앤아이</t>
  </si>
  <si>
    <t>A104120</t>
  </si>
  <si>
    <t>신성에프에이</t>
  </si>
  <si>
    <t>A018620</t>
  </si>
  <si>
    <t>우진비앤지</t>
  </si>
  <si>
    <t>A025440</t>
  </si>
  <si>
    <t>대성엘텍</t>
  </si>
  <si>
    <t>A119650</t>
  </si>
  <si>
    <t>KC코트렐</t>
  </si>
  <si>
    <t>A029480</t>
  </si>
  <si>
    <t>A009460</t>
  </si>
  <si>
    <t>한창제지</t>
  </si>
  <si>
    <t>A196490</t>
  </si>
  <si>
    <t>디에이테크놀로지</t>
  </si>
  <si>
    <t>A126880</t>
  </si>
  <si>
    <t>제이엔케이히터</t>
  </si>
  <si>
    <t>A177350</t>
  </si>
  <si>
    <t>베셀</t>
  </si>
  <si>
    <t>A105550</t>
  </si>
  <si>
    <t>트루윈</t>
  </si>
  <si>
    <t>A032540</t>
  </si>
  <si>
    <t>TJ미디어</t>
  </si>
  <si>
    <t>A065690</t>
  </si>
  <si>
    <t>대진디엠피</t>
  </si>
  <si>
    <t>A043340</t>
  </si>
  <si>
    <t>에쎈테크</t>
  </si>
  <si>
    <t>A015020</t>
  </si>
  <si>
    <t>이스타코</t>
  </si>
  <si>
    <t>A049550</t>
  </si>
  <si>
    <t>잉크테크</t>
  </si>
  <si>
    <t>A032580</t>
  </si>
  <si>
    <t>피델릭스</t>
  </si>
  <si>
    <t>A020120</t>
  </si>
  <si>
    <t>다우인큐브</t>
  </si>
  <si>
    <t>A049630</t>
  </si>
  <si>
    <t>재영솔루텍</t>
  </si>
  <si>
    <t>A068940</t>
  </si>
  <si>
    <t>아이씨케이</t>
  </si>
  <si>
    <t>A150900</t>
  </si>
  <si>
    <t>파수닷컴</t>
  </si>
  <si>
    <t>A046390</t>
  </si>
  <si>
    <t>삼화네트웍스</t>
  </si>
  <si>
    <t>A054040</t>
  </si>
  <si>
    <t>한국컴퓨터</t>
  </si>
  <si>
    <t>A042500</t>
  </si>
  <si>
    <t>링네트</t>
  </si>
  <si>
    <t>A069730</t>
  </si>
  <si>
    <t>DSR제강</t>
  </si>
  <si>
    <t>A011080</t>
  </si>
  <si>
    <t>형지I&amp;C</t>
  </si>
  <si>
    <t>A024880</t>
  </si>
  <si>
    <t>케이피에프</t>
  </si>
  <si>
    <t>A017000</t>
  </si>
  <si>
    <t>신원종합개발</t>
  </si>
  <si>
    <t>A090410</t>
  </si>
  <si>
    <t>덕신하우징</t>
  </si>
  <si>
    <t>A050120</t>
  </si>
  <si>
    <t>라이브플렉스</t>
  </si>
  <si>
    <t>A090730</t>
  </si>
  <si>
    <t>SIMPAC METALLOY</t>
  </si>
  <si>
    <t>A006740</t>
  </si>
  <si>
    <t>영풍제지</t>
  </si>
  <si>
    <t>A053050</t>
  </si>
  <si>
    <t>지에스이</t>
  </si>
  <si>
    <t>A160980</t>
  </si>
  <si>
    <t>싸이맥스</t>
  </si>
  <si>
    <t>A009320</t>
  </si>
  <si>
    <t>대우부품</t>
  </si>
  <si>
    <t>A210540</t>
  </si>
  <si>
    <t>디와이파워</t>
  </si>
  <si>
    <t>A212560</t>
  </si>
  <si>
    <t>네오오토</t>
  </si>
  <si>
    <t>A079000</t>
  </si>
  <si>
    <t>와토스코리아</t>
  </si>
  <si>
    <t>A023960</t>
  </si>
  <si>
    <t>에쓰씨엔지니어링</t>
  </si>
  <si>
    <t>A080010</t>
  </si>
  <si>
    <t>이상네트웍스</t>
  </si>
  <si>
    <t>A008110</t>
  </si>
  <si>
    <t>대동전자</t>
  </si>
  <si>
    <t>A126640</t>
  </si>
  <si>
    <t>화신정공</t>
  </si>
  <si>
    <t>A115610</t>
  </si>
  <si>
    <t>이미지스</t>
  </si>
  <si>
    <t>A170790</t>
  </si>
  <si>
    <t>파이오링크</t>
  </si>
  <si>
    <t>A011300</t>
  </si>
  <si>
    <t>성안</t>
  </si>
  <si>
    <t>A013000</t>
  </si>
  <si>
    <t>세우글로벌</t>
  </si>
  <si>
    <t>A001070</t>
  </si>
  <si>
    <t>대한방직</t>
  </si>
  <si>
    <t>A023450</t>
  </si>
  <si>
    <t>동남합성</t>
  </si>
  <si>
    <t>A005620</t>
  </si>
  <si>
    <t>대성합동지주</t>
  </si>
  <si>
    <t>A180400</t>
  </si>
  <si>
    <t>엠지메드</t>
  </si>
  <si>
    <t>A010660</t>
  </si>
  <si>
    <t>화천기계</t>
  </si>
  <si>
    <t>A118000</t>
  </si>
  <si>
    <t>우리들휴브레인</t>
  </si>
  <si>
    <t>A023430</t>
  </si>
  <si>
    <t>인테그레이티드에너지</t>
  </si>
  <si>
    <t>A012600</t>
  </si>
  <si>
    <t>청호컴넷</t>
  </si>
  <si>
    <t>A033430</t>
  </si>
  <si>
    <t>한국자원투자개발</t>
  </si>
  <si>
    <t>A032750</t>
  </si>
  <si>
    <t>삼진</t>
  </si>
  <si>
    <t>A038950</t>
  </si>
  <si>
    <t>파인디지털</t>
  </si>
  <si>
    <t>A019590</t>
  </si>
  <si>
    <t>엠벤처투자</t>
  </si>
  <si>
    <t>A004410</t>
  </si>
  <si>
    <t>서울식품</t>
  </si>
  <si>
    <t>A140520</t>
  </si>
  <si>
    <t>대창스틸</t>
  </si>
  <si>
    <t>A000760</t>
  </si>
  <si>
    <t>이화산업</t>
  </si>
  <si>
    <t>A093230</t>
  </si>
  <si>
    <t>이아이디</t>
  </si>
  <si>
    <t>A004100</t>
  </si>
  <si>
    <t>태양금속</t>
  </si>
  <si>
    <t>A083450</t>
  </si>
  <si>
    <t>GST</t>
  </si>
  <si>
    <t>A021650</t>
  </si>
  <si>
    <t>한국큐빅</t>
  </si>
  <si>
    <t>A021050</t>
  </si>
  <si>
    <t>서원</t>
  </si>
  <si>
    <t>A026940</t>
  </si>
  <si>
    <t>부국철강</t>
  </si>
  <si>
    <t>A023460</t>
  </si>
  <si>
    <t>CNH</t>
  </si>
  <si>
    <t>A078350</t>
  </si>
  <si>
    <t>한양디지텍</t>
  </si>
  <si>
    <t>A056360</t>
  </si>
  <si>
    <t>코위버</t>
  </si>
  <si>
    <t>A004140</t>
  </si>
  <si>
    <t>동방</t>
  </si>
  <si>
    <t>A065710</t>
  </si>
  <si>
    <t>서호전기</t>
  </si>
  <si>
    <t>A099220</t>
  </si>
  <si>
    <t>SDN</t>
  </si>
  <si>
    <t>A073490</t>
  </si>
  <si>
    <t>이노와이어리스</t>
  </si>
  <si>
    <t>A025620</t>
  </si>
  <si>
    <t>신우</t>
  </si>
  <si>
    <t>A192390</t>
  </si>
  <si>
    <t>윈하이텍</t>
  </si>
  <si>
    <t>A057680</t>
  </si>
  <si>
    <t>옴니텔</t>
  </si>
  <si>
    <t>A001840</t>
  </si>
  <si>
    <t>이화공영</t>
  </si>
  <si>
    <t>A036260</t>
  </si>
  <si>
    <t>웰메이드예당</t>
  </si>
  <si>
    <t>A104460</t>
  </si>
  <si>
    <t>동양피엔에프</t>
  </si>
  <si>
    <t>A038620</t>
  </si>
  <si>
    <t>위즈코프</t>
  </si>
  <si>
    <t>A079650</t>
  </si>
  <si>
    <t>서산</t>
  </si>
  <si>
    <t>A071950</t>
  </si>
  <si>
    <t>코아스</t>
  </si>
  <si>
    <t>A093520</t>
  </si>
  <si>
    <t>매커스</t>
  </si>
  <si>
    <t>A012620</t>
  </si>
  <si>
    <t>원일특강</t>
  </si>
  <si>
    <t>A017250</t>
  </si>
  <si>
    <t>인터엠</t>
  </si>
  <si>
    <t>A054410</t>
  </si>
  <si>
    <t>케이피티</t>
  </si>
  <si>
    <t>A016380</t>
  </si>
  <si>
    <t>동부제철</t>
  </si>
  <si>
    <t>A006920</t>
  </si>
  <si>
    <t>모헨즈</t>
  </si>
  <si>
    <t>A224060</t>
  </si>
  <si>
    <t>코디엠</t>
  </si>
  <si>
    <t>A031860</t>
  </si>
  <si>
    <t>에이모션</t>
  </si>
  <si>
    <t>A001550</t>
  </si>
  <si>
    <t>조비</t>
  </si>
  <si>
    <t>A114190</t>
  </si>
  <si>
    <t>웰크론강원</t>
  </si>
  <si>
    <t>A002710</t>
  </si>
  <si>
    <t>TCC동양</t>
  </si>
  <si>
    <t>A094190</t>
  </si>
  <si>
    <t>이엘케이</t>
  </si>
  <si>
    <t>A008420</t>
  </si>
  <si>
    <t>문배철강</t>
  </si>
  <si>
    <t>A101170</t>
  </si>
  <si>
    <t>우림기계</t>
  </si>
  <si>
    <t>A121850</t>
  </si>
  <si>
    <t>코이즈</t>
  </si>
  <si>
    <t>A086200</t>
  </si>
  <si>
    <t>제이앤유글로벌</t>
  </si>
  <si>
    <t>A039020</t>
  </si>
  <si>
    <t>이건창호</t>
  </si>
  <si>
    <t>A030270</t>
  </si>
  <si>
    <t>가희</t>
  </si>
  <si>
    <t>A189690</t>
  </si>
  <si>
    <t>포시에스</t>
  </si>
  <si>
    <t>A002690</t>
  </si>
  <si>
    <t>동일제강</t>
  </si>
  <si>
    <t>A000520</t>
  </si>
  <si>
    <t>삼일제약</t>
  </si>
  <si>
    <t>A221610</t>
  </si>
  <si>
    <t>한솔씨앤피</t>
  </si>
  <si>
    <t>A067900</t>
  </si>
  <si>
    <t>와이엔텍</t>
  </si>
  <si>
    <t>A039740</t>
  </si>
  <si>
    <t>한국정보공학</t>
  </si>
  <si>
    <t>A175140</t>
  </si>
  <si>
    <t>인포마크</t>
  </si>
  <si>
    <t>A031310</t>
  </si>
  <si>
    <t>아이즈비전</t>
  </si>
  <si>
    <t>A036220</t>
  </si>
  <si>
    <t>인포피아</t>
  </si>
  <si>
    <t>A008370</t>
  </si>
  <si>
    <t>원풍</t>
  </si>
  <si>
    <t>A104110</t>
  </si>
  <si>
    <t>신성이엔지</t>
  </si>
  <si>
    <t>A043590</t>
  </si>
  <si>
    <t>크로바하이텍</t>
  </si>
  <si>
    <t>A032280</t>
  </si>
  <si>
    <t>삼일</t>
  </si>
  <si>
    <t>A031820</t>
  </si>
  <si>
    <t>콤텍시스템</t>
  </si>
  <si>
    <t>A068050</t>
  </si>
  <si>
    <t>팬엔터테인먼트</t>
  </si>
  <si>
    <t>A010770</t>
  </si>
  <si>
    <t>평화홀딩스</t>
  </si>
  <si>
    <t>A112240</t>
  </si>
  <si>
    <t>에스에프씨</t>
  </si>
  <si>
    <t>A074610</t>
  </si>
  <si>
    <t>이엔쓰리</t>
  </si>
  <si>
    <t>A080530</t>
  </si>
  <si>
    <t>코디에스</t>
  </si>
  <si>
    <t>A085910</t>
  </si>
  <si>
    <t>네오티스</t>
  </si>
  <si>
    <t>A182690</t>
  </si>
  <si>
    <t>테라셈</t>
  </si>
  <si>
    <t>A204630</t>
  </si>
  <si>
    <t>심엔터테인먼트</t>
  </si>
  <si>
    <t>A056000</t>
  </si>
  <si>
    <t>코원</t>
  </si>
  <si>
    <t>A090740</t>
  </si>
  <si>
    <t>연이정보통신</t>
  </si>
  <si>
    <t>A090710</t>
  </si>
  <si>
    <t>디에스티로봇</t>
  </si>
  <si>
    <t>A003680</t>
  </si>
  <si>
    <t>한성기업</t>
  </si>
  <si>
    <t>A101930</t>
  </si>
  <si>
    <t>인화정공</t>
  </si>
  <si>
    <t>A030720</t>
  </si>
  <si>
    <t>동원수산</t>
  </si>
  <si>
    <t>A053290</t>
  </si>
  <si>
    <t>능률교육</t>
  </si>
  <si>
    <t>A005820</t>
  </si>
  <si>
    <t>원림</t>
  </si>
  <si>
    <t>A016600</t>
  </si>
  <si>
    <t>큐캐피탈</t>
  </si>
  <si>
    <t>A017650</t>
  </si>
  <si>
    <t>대림제지</t>
  </si>
  <si>
    <t>A019010</t>
  </si>
  <si>
    <t>그랜드백화점</t>
  </si>
  <si>
    <t>A039240</t>
  </si>
  <si>
    <t>경남스틸</t>
  </si>
  <si>
    <t>A008470</t>
  </si>
  <si>
    <t>부스타</t>
  </si>
  <si>
    <t>A009180</t>
  </si>
  <si>
    <t>한솔로지스틱스</t>
  </si>
  <si>
    <t>A115480</t>
  </si>
  <si>
    <t>씨유메디칼</t>
  </si>
  <si>
    <t>A024060</t>
  </si>
  <si>
    <t>흥구석유</t>
  </si>
  <si>
    <t>A048870</t>
  </si>
  <si>
    <t>코아로직</t>
  </si>
  <si>
    <t>A032080</t>
  </si>
  <si>
    <t>아즈텍WB</t>
  </si>
  <si>
    <t>A053660</t>
  </si>
  <si>
    <t>현진소재</t>
  </si>
  <si>
    <t>A017510</t>
  </si>
  <si>
    <t>세명전기</t>
  </si>
  <si>
    <t>A032680</t>
  </si>
  <si>
    <t>소프트센</t>
  </si>
  <si>
    <t>A002760</t>
  </si>
  <si>
    <t>보락</t>
  </si>
  <si>
    <t>A106080</t>
  </si>
  <si>
    <t>하이소닉</t>
  </si>
  <si>
    <t>A101400</t>
  </si>
  <si>
    <t>네오피델리티</t>
  </si>
  <si>
    <t>A067010</t>
  </si>
  <si>
    <t>이씨에스</t>
  </si>
  <si>
    <t>A045890</t>
  </si>
  <si>
    <t>동부라이텍</t>
  </si>
  <si>
    <t>A039230</t>
  </si>
  <si>
    <t>솔브레인이엔지</t>
  </si>
  <si>
    <t>A224110</t>
  </si>
  <si>
    <t>에이텍티앤</t>
  </si>
  <si>
    <t>A071670</t>
  </si>
  <si>
    <t>에이테크솔루션</t>
  </si>
  <si>
    <t>A009730</t>
  </si>
  <si>
    <t>코센</t>
  </si>
  <si>
    <t>A025270</t>
  </si>
  <si>
    <t>부산방직</t>
  </si>
  <si>
    <t>A119500</t>
  </si>
  <si>
    <t>포메탈</t>
  </si>
  <si>
    <t>A033100</t>
  </si>
  <si>
    <t>제룡전기</t>
  </si>
  <si>
    <t>A024740</t>
  </si>
  <si>
    <t>한일단조</t>
  </si>
  <si>
    <t>A083470</t>
  </si>
  <si>
    <t>KJ프리텍</t>
  </si>
  <si>
    <t>A072770</t>
  </si>
  <si>
    <t>네오디안테크놀로지</t>
  </si>
  <si>
    <t>A094940</t>
  </si>
  <si>
    <t>푸른기술</t>
  </si>
  <si>
    <t>A131760</t>
  </si>
  <si>
    <t>파인텍</t>
  </si>
  <si>
    <t>A023440</t>
  </si>
  <si>
    <t>제일제강</t>
  </si>
  <si>
    <t>A155650</t>
  </si>
  <si>
    <t>와이엠씨</t>
  </si>
  <si>
    <t>A094360</t>
  </si>
  <si>
    <t>칩스앤미디어</t>
  </si>
  <si>
    <t>A070300</t>
  </si>
  <si>
    <t>솔라시아</t>
  </si>
  <si>
    <t>A089530</t>
  </si>
  <si>
    <t>에이티세미콘</t>
  </si>
  <si>
    <t>A094860</t>
  </si>
  <si>
    <t>코닉글로리</t>
  </si>
  <si>
    <t>A006200</t>
  </si>
  <si>
    <t>한국전자홀딩스</t>
  </si>
  <si>
    <t>A217190</t>
  </si>
  <si>
    <t>제너셈</t>
  </si>
  <si>
    <t>A214310</t>
  </si>
  <si>
    <t>세미콘라이트</t>
  </si>
  <si>
    <t>A139050</t>
  </si>
  <si>
    <t>경봉</t>
  </si>
  <si>
    <t>A089150</t>
  </si>
  <si>
    <t>케이씨티</t>
  </si>
  <si>
    <t>A028040</t>
  </si>
  <si>
    <t>파캔OPC</t>
  </si>
  <si>
    <t>A002140</t>
  </si>
  <si>
    <t>고려산업</t>
  </si>
  <si>
    <t>A018290</t>
  </si>
  <si>
    <t>지엠피</t>
  </si>
  <si>
    <t>A086060</t>
  </si>
  <si>
    <t>진바이오텍</t>
  </si>
  <si>
    <t>A134580</t>
  </si>
  <si>
    <t>디엠티</t>
  </si>
  <si>
    <t>A100660</t>
  </si>
  <si>
    <t>서암기계공업</t>
  </si>
  <si>
    <t>A007610</t>
  </si>
  <si>
    <t>선도전기</t>
  </si>
  <si>
    <t>A078600</t>
  </si>
  <si>
    <t>대주전자재료</t>
  </si>
  <si>
    <t>A105740</t>
  </si>
  <si>
    <t>디케이락</t>
  </si>
  <si>
    <t>A003780</t>
  </si>
  <si>
    <t>진양산업</t>
  </si>
  <si>
    <t>A003010</t>
  </si>
  <si>
    <t>혜인</t>
  </si>
  <si>
    <t>A093240</t>
  </si>
  <si>
    <t>형지엘리트</t>
  </si>
  <si>
    <t>A019770</t>
  </si>
  <si>
    <t>서연탑메탈</t>
  </si>
  <si>
    <t>A098120</t>
  </si>
  <si>
    <t>마이크로컨텍솔</t>
  </si>
  <si>
    <t>A007770</t>
  </si>
  <si>
    <t>한일화학</t>
  </si>
  <si>
    <t>A064820</t>
  </si>
  <si>
    <t>케이프</t>
  </si>
  <si>
    <t>A073540</t>
  </si>
  <si>
    <t>에프알텍</t>
  </si>
  <si>
    <t>A025820</t>
  </si>
  <si>
    <t>이구산업</t>
  </si>
  <si>
    <t>A200710</t>
  </si>
  <si>
    <t>에이디테크놀로지</t>
  </si>
  <si>
    <t>A900130</t>
  </si>
  <si>
    <t>웨이포트</t>
  </si>
  <si>
    <t>A036120</t>
  </si>
  <si>
    <t>SCI평가정보</t>
  </si>
  <si>
    <t>A066590</t>
  </si>
  <si>
    <t>우수AMS</t>
  </si>
  <si>
    <t>A060900</t>
  </si>
  <si>
    <t>퍼시픽바이오</t>
  </si>
  <si>
    <t>A079810</t>
  </si>
  <si>
    <t>디이엔티</t>
  </si>
  <si>
    <t>A035460</t>
  </si>
  <si>
    <t>기산텔레콤</t>
  </si>
  <si>
    <t>A054540</t>
  </si>
  <si>
    <t>삼영엠텍</t>
  </si>
  <si>
    <t>A039610</t>
  </si>
  <si>
    <t>화성</t>
  </si>
  <si>
    <t>A049800</t>
  </si>
  <si>
    <t>우진플라임</t>
  </si>
  <si>
    <t>A042600</t>
  </si>
  <si>
    <t>새로닉스</t>
  </si>
  <si>
    <t>A041190</t>
  </si>
  <si>
    <t>우리기술투자</t>
  </si>
  <si>
    <t>A048830</t>
  </si>
  <si>
    <t>엔피케이</t>
  </si>
  <si>
    <t>A067920</t>
  </si>
  <si>
    <t>이글루시큐리티</t>
  </si>
  <si>
    <t>A009810</t>
  </si>
  <si>
    <t>고려포리머</t>
  </si>
  <si>
    <t>A025950</t>
  </si>
  <si>
    <t>동신건설</t>
  </si>
  <si>
    <t>A214870</t>
  </si>
  <si>
    <t>에치디프로</t>
  </si>
  <si>
    <t>A054920</t>
  </si>
  <si>
    <t>한컴시큐어</t>
  </si>
  <si>
    <t>A128660</t>
  </si>
  <si>
    <t>피제이메탈</t>
  </si>
  <si>
    <t>A082390</t>
  </si>
  <si>
    <t>피엘에이</t>
  </si>
  <si>
    <t>A086830</t>
  </si>
  <si>
    <t>신양</t>
  </si>
  <si>
    <t>A187790</t>
  </si>
  <si>
    <t>나노</t>
  </si>
  <si>
    <t>A072520</t>
  </si>
  <si>
    <t>태양기전</t>
  </si>
  <si>
    <t>A119830</t>
  </si>
  <si>
    <t>아이텍반도체</t>
  </si>
  <si>
    <t>A046110</t>
  </si>
  <si>
    <t>한일네트웍스</t>
  </si>
  <si>
    <t>A005670</t>
  </si>
  <si>
    <t>푸드웰</t>
  </si>
  <si>
    <t>A033050</t>
  </si>
  <si>
    <t>제이엠아이</t>
  </si>
  <si>
    <t>A115570</t>
  </si>
  <si>
    <t>스타플렉스</t>
  </si>
  <si>
    <t>A060260</t>
  </si>
  <si>
    <t>뉴보텍</t>
  </si>
  <si>
    <t>A139670</t>
  </si>
  <si>
    <t>넥스트리밍</t>
  </si>
  <si>
    <t>A038340</t>
  </si>
  <si>
    <t>리젠</t>
  </si>
  <si>
    <t>A042040</t>
  </si>
  <si>
    <t>케이피엠테크</t>
  </si>
  <si>
    <t>A082800</t>
  </si>
  <si>
    <t>루미마이크로</t>
  </si>
  <si>
    <t>A058110</t>
  </si>
  <si>
    <t>멕아이씨에스</t>
  </si>
  <si>
    <t>A044380</t>
  </si>
  <si>
    <t>주연테크</t>
  </si>
  <si>
    <t>A036480</t>
  </si>
  <si>
    <t>대성미생물</t>
  </si>
  <si>
    <t>A014910</t>
  </si>
  <si>
    <t>성문전자</t>
  </si>
  <si>
    <t>A099410</t>
  </si>
  <si>
    <t>동방선기</t>
  </si>
  <si>
    <t>A033200</t>
  </si>
  <si>
    <t>모아텍</t>
  </si>
  <si>
    <t>A196700</t>
  </si>
  <si>
    <t>웹스</t>
  </si>
  <si>
    <t>A067730</t>
  </si>
  <si>
    <t>로지시스</t>
  </si>
  <si>
    <t>A080580</t>
  </si>
  <si>
    <t>오킨스전자</t>
  </si>
  <si>
    <t>A005980</t>
  </si>
  <si>
    <t>성지건설</t>
  </si>
  <si>
    <t>A130500</t>
  </si>
  <si>
    <t>금호엔티</t>
  </si>
  <si>
    <t>A045520</t>
  </si>
  <si>
    <t>크린앤사이언스</t>
  </si>
  <si>
    <t>A032860</t>
  </si>
  <si>
    <t>스틸앤리소시즈</t>
  </si>
  <si>
    <t>A141070</t>
  </si>
  <si>
    <t>맥스로텍</t>
  </si>
  <si>
    <t>A010420</t>
  </si>
  <si>
    <t>한솔PNS</t>
  </si>
  <si>
    <t>A003310</t>
  </si>
  <si>
    <t>대주산업</t>
  </si>
  <si>
    <t>A007460</t>
  </si>
  <si>
    <t>나라케이아이씨</t>
  </si>
  <si>
    <t>A053270</t>
  </si>
  <si>
    <t>구영테크</t>
  </si>
  <si>
    <t>A006580</t>
  </si>
  <si>
    <t>대양제지</t>
  </si>
  <si>
    <t>A044060</t>
  </si>
  <si>
    <t>조광ILI</t>
  </si>
  <si>
    <t>A036500</t>
  </si>
  <si>
    <t>에스에스컴텍</t>
  </si>
  <si>
    <t>A051630</t>
  </si>
  <si>
    <t>진양화학</t>
  </si>
  <si>
    <t>A052600</t>
  </si>
  <si>
    <t>한네트</t>
  </si>
  <si>
    <t>A051390</t>
  </si>
  <si>
    <t>YW</t>
  </si>
  <si>
    <t>A024940</t>
  </si>
  <si>
    <t>PN풍년</t>
  </si>
  <si>
    <t>A049720</t>
  </si>
  <si>
    <t>고려신용정보</t>
  </si>
  <si>
    <t>A020180</t>
  </si>
  <si>
    <t>대신정보통신</t>
  </si>
  <si>
    <t>A091580</t>
  </si>
  <si>
    <t>상신이디피</t>
  </si>
  <si>
    <t>A078590</t>
  </si>
  <si>
    <t>두올산업</t>
  </si>
  <si>
    <t>A057880</t>
  </si>
  <si>
    <t>토필드</t>
  </si>
  <si>
    <t>A044180</t>
  </si>
  <si>
    <t>KD건설</t>
  </si>
  <si>
    <t>A083640</t>
  </si>
  <si>
    <t>인콘</t>
  </si>
  <si>
    <t>A069330</t>
  </si>
  <si>
    <t>유아이디</t>
  </si>
  <si>
    <t>A009620</t>
  </si>
  <si>
    <t>삼보산업</t>
  </si>
  <si>
    <t>A187270</t>
  </si>
  <si>
    <t>신화콘텍</t>
  </si>
  <si>
    <t>A200470</t>
  </si>
  <si>
    <t>하이셈</t>
  </si>
  <si>
    <t>A105330</t>
  </si>
  <si>
    <t>케이엔더블유</t>
  </si>
  <si>
    <t>A082660</t>
  </si>
  <si>
    <t>삼우엠스</t>
  </si>
  <si>
    <t>A071090</t>
  </si>
  <si>
    <t>하이스틸</t>
  </si>
  <si>
    <t>A002220</t>
  </si>
  <si>
    <t>한일철강</t>
  </si>
  <si>
    <t>A058420</t>
  </si>
  <si>
    <t>제이웨이</t>
  </si>
  <si>
    <t>A019490</t>
  </si>
  <si>
    <t>하이트론</t>
  </si>
  <si>
    <t>A037230</t>
  </si>
  <si>
    <t>한국팩키지</t>
  </si>
  <si>
    <t>A069460</t>
  </si>
  <si>
    <t>대호에이엘</t>
  </si>
  <si>
    <t>A032980</t>
  </si>
  <si>
    <t>폴리비전</t>
  </si>
  <si>
    <t>A019990</t>
  </si>
  <si>
    <t>에너토크</t>
  </si>
  <si>
    <t>A005070</t>
  </si>
  <si>
    <t>코스모신소재</t>
  </si>
  <si>
    <t>A100030</t>
  </si>
  <si>
    <t>모바일리더</t>
  </si>
  <si>
    <t>A002680</t>
  </si>
  <si>
    <t>한탑</t>
  </si>
  <si>
    <t>A008900</t>
  </si>
  <si>
    <t>티이씨앤코</t>
  </si>
  <si>
    <t>A026150</t>
  </si>
  <si>
    <t>특수건설</t>
  </si>
  <si>
    <t>A158380</t>
  </si>
  <si>
    <t>삼목강업</t>
  </si>
  <si>
    <t>A059120</t>
  </si>
  <si>
    <t>아진엑스텍</t>
  </si>
  <si>
    <t>A000440</t>
  </si>
  <si>
    <t>중앙에너비스</t>
  </si>
  <si>
    <t>A039670</t>
  </si>
  <si>
    <t>스포츠서울</t>
  </si>
  <si>
    <t>A009190</t>
  </si>
  <si>
    <t>대양금속</t>
  </si>
  <si>
    <t>A121890</t>
  </si>
  <si>
    <t>에스디시스템</t>
  </si>
  <si>
    <t>A060540</t>
  </si>
  <si>
    <t>에스에이티</t>
  </si>
  <si>
    <t>A025880</t>
  </si>
  <si>
    <t>케이씨피드</t>
  </si>
  <si>
    <t>A131090</t>
  </si>
  <si>
    <t>시큐브</t>
  </si>
  <si>
    <t>A008500</t>
  </si>
  <si>
    <t>일정실업</t>
  </si>
  <si>
    <t>A071280</t>
  </si>
  <si>
    <t>로체시스템즈</t>
  </si>
  <si>
    <t>A109080</t>
  </si>
  <si>
    <t>옵티시스</t>
  </si>
  <si>
    <t>A123570</t>
  </si>
  <si>
    <t>이엠넷</t>
  </si>
  <si>
    <t>A101140</t>
  </si>
  <si>
    <t>아티스</t>
  </si>
  <si>
    <t>A098660</t>
  </si>
  <si>
    <t>에스티오</t>
  </si>
  <si>
    <t>A004920</t>
  </si>
  <si>
    <t>씨아이테크</t>
  </si>
  <si>
    <t>A131400</t>
  </si>
  <si>
    <t>액트</t>
  </si>
  <si>
    <t>A147830</t>
  </si>
  <si>
    <t>제룡산업</t>
  </si>
  <si>
    <t>A101680</t>
  </si>
  <si>
    <t>한국정밀기계</t>
  </si>
  <si>
    <t>A025890</t>
  </si>
  <si>
    <t>한국주강</t>
  </si>
  <si>
    <t>A011390</t>
  </si>
  <si>
    <t>부산산업</t>
  </si>
  <si>
    <t>A006110</t>
  </si>
  <si>
    <t>삼아알미늄</t>
  </si>
  <si>
    <t>A115440</t>
  </si>
  <si>
    <t>우리넷</t>
  </si>
  <si>
    <t>A189860</t>
  </si>
  <si>
    <t>서전기전</t>
  </si>
  <si>
    <t>A193250</t>
  </si>
  <si>
    <t>영백씨엠</t>
  </si>
  <si>
    <t>A011720</t>
  </si>
  <si>
    <t>현대페인트</t>
  </si>
  <si>
    <t>A038010</t>
  </si>
  <si>
    <t>제일테크노스</t>
  </si>
  <si>
    <t>A010600</t>
  </si>
  <si>
    <t>와이비로드</t>
  </si>
  <si>
    <t>A019180</t>
  </si>
  <si>
    <t>티에이치엔</t>
  </si>
  <si>
    <t>A089890</t>
  </si>
  <si>
    <t>고려반도체</t>
  </si>
  <si>
    <t>A044780</t>
  </si>
  <si>
    <t>에이치케이</t>
  </si>
  <si>
    <t>A002290</t>
  </si>
  <si>
    <t>삼일기업공사</t>
  </si>
  <si>
    <t>A033790</t>
  </si>
  <si>
    <t>서화정보통신</t>
  </si>
  <si>
    <t>A005030</t>
  </si>
  <si>
    <t>부산주공</t>
  </si>
  <si>
    <t>A051380</t>
  </si>
  <si>
    <t>피씨디렉트</t>
  </si>
  <si>
    <t>A104040</t>
  </si>
  <si>
    <t>대성파인텍</t>
  </si>
  <si>
    <t>A018700</t>
  </si>
  <si>
    <t>바른손</t>
  </si>
  <si>
    <t>A093380</t>
  </si>
  <si>
    <t>풍강</t>
  </si>
  <si>
    <t>A208640</t>
  </si>
  <si>
    <t>케이비제6호스팩</t>
  </si>
  <si>
    <t>A010580</t>
  </si>
  <si>
    <t>지코</t>
  </si>
  <si>
    <t>A043910</t>
  </si>
  <si>
    <t>자연과환경</t>
  </si>
  <si>
    <t>A052860</t>
  </si>
  <si>
    <t>아이앤씨</t>
  </si>
  <si>
    <t>A130740</t>
  </si>
  <si>
    <t>티피씨글로벌</t>
  </si>
  <si>
    <t>A046310</t>
  </si>
  <si>
    <t>백금T&amp;A</t>
  </si>
  <si>
    <t>A052270</t>
  </si>
  <si>
    <t>우전앤한단</t>
  </si>
  <si>
    <t>A075970</t>
  </si>
  <si>
    <t>동국알앤에스</t>
  </si>
  <si>
    <t>A027970</t>
  </si>
  <si>
    <t>세하</t>
  </si>
  <si>
    <t>A009140</t>
  </si>
  <si>
    <t>경인전자</t>
  </si>
  <si>
    <t>A086670</t>
  </si>
  <si>
    <t>비엠티</t>
  </si>
  <si>
    <t>A047440</t>
  </si>
  <si>
    <t>레이젠</t>
  </si>
  <si>
    <t>A085670</t>
  </si>
  <si>
    <t>뉴프렉스</t>
  </si>
  <si>
    <t>A136510</t>
  </si>
  <si>
    <t>쎄미시스코</t>
  </si>
  <si>
    <t>A094970</t>
  </si>
  <si>
    <t>제이엠티</t>
  </si>
  <si>
    <t>A113810</t>
  </si>
  <si>
    <t>디젠스</t>
  </si>
  <si>
    <t>A177830</t>
  </si>
  <si>
    <t>파버나인</t>
  </si>
  <si>
    <t>A080470</t>
  </si>
  <si>
    <t>성창오토텍</t>
  </si>
  <si>
    <t>A101670</t>
  </si>
  <si>
    <t>코리아에스이</t>
  </si>
  <si>
    <t>A171010</t>
  </si>
  <si>
    <t>램테크놀러지</t>
  </si>
  <si>
    <t>A072950</t>
  </si>
  <si>
    <t>빛샘전자</t>
  </si>
  <si>
    <t>A065500</t>
  </si>
  <si>
    <t>오리엔트정공</t>
  </si>
  <si>
    <t>A153460</t>
  </si>
  <si>
    <t>네이블</t>
  </si>
  <si>
    <t>A070590</t>
  </si>
  <si>
    <t>한솔인티큐브</t>
  </si>
  <si>
    <t>A045660</t>
  </si>
  <si>
    <t>에이텍</t>
  </si>
  <si>
    <t>A060910</t>
  </si>
  <si>
    <t>프리젠</t>
  </si>
  <si>
    <t>A048470</t>
  </si>
  <si>
    <t>대동스틸</t>
  </si>
  <si>
    <t>A091970</t>
  </si>
  <si>
    <t>나노캠텍</t>
  </si>
  <si>
    <t>A073640</t>
  </si>
  <si>
    <t>삼원테크</t>
  </si>
  <si>
    <t>A069540</t>
  </si>
  <si>
    <t>빛과전자</t>
  </si>
  <si>
    <t>A219130</t>
  </si>
  <si>
    <t>타이거일렉</t>
  </si>
  <si>
    <t>A127160</t>
  </si>
  <si>
    <t>매직마이크로</t>
  </si>
  <si>
    <t>A043360</t>
  </si>
  <si>
    <t>디지아이</t>
  </si>
  <si>
    <t>A134790</t>
  </si>
  <si>
    <t>팀스</t>
  </si>
  <si>
    <t>A065440</t>
  </si>
  <si>
    <t>이루온</t>
  </si>
  <si>
    <t>A049120</t>
  </si>
  <si>
    <t>파인디앤씨</t>
  </si>
  <si>
    <t>A023770</t>
  </si>
  <si>
    <t>플레이위드</t>
  </si>
  <si>
    <t>A053160</t>
  </si>
  <si>
    <t>프리엠스</t>
  </si>
  <si>
    <t>A060230</t>
  </si>
  <si>
    <t>이그잭스</t>
  </si>
  <si>
    <t>A054930</t>
  </si>
  <si>
    <t>유신</t>
  </si>
  <si>
    <t>A194610</t>
  </si>
  <si>
    <t>우성아이비</t>
  </si>
  <si>
    <t>A073570</t>
  </si>
  <si>
    <t>에이티테크놀러지</t>
  </si>
  <si>
    <t>A073010</t>
  </si>
  <si>
    <t>케이에스피</t>
  </si>
  <si>
    <t>A134060</t>
  </si>
  <si>
    <t>이퓨쳐</t>
  </si>
  <si>
    <t>A091440</t>
  </si>
  <si>
    <t>텔레필드</t>
  </si>
  <si>
    <t>A090150</t>
  </si>
  <si>
    <t>광진윈텍</t>
  </si>
  <si>
    <t>A099520</t>
  </si>
  <si>
    <t>ITX시큐리티</t>
  </si>
  <si>
    <t>A016920</t>
  </si>
  <si>
    <t>카스</t>
  </si>
  <si>
    <t>A021880</t>
  </si>
  <si>
    <t>씨엑스씨종합캐피탈</t>
  </si>
  <si>
    <t>A043260</t>
  </si>
  <si>
    <t>성호전자</t>
  </si>
  <si>
    <t>A093640</t>
  </si>
  <si>
    <t>다믈멀티미디어</t>
  </si>
  <si>
    <t>A077280</t>
  </si>
  <si>
    <t>한컴지엠디</t>
  </si>
  <si>
    <t>A066110</t>
  </si>
  <si>
    <t>한프</t>
  </si>
  <si>
    <t>A009470</t>
  </si>
  <si>
    <t>삼화전기</t>
  </si>
  <si>
    <t>A103230</t>
  </si>
  <si>
    <t>에스앤더블류</t>
  </si>
  <si>
    <t>A101160</t>
  </si>
  <si>
    <t>월덱스</t>
  </si>
  <si>
    <t>A131100</t>
  </si>
  <si>
    <t>리켐</t>
  </si>
  <si>
    <t>A078940</t>
  </si>
  <si>
    <t>일경산업개발</t>
  </si>
  <si>
    <t>A079170</t>
  </si>
  <si>
    <t>한창산업</t>
  </si>
  <si>
    <t>A060380</t>
  </si>
  <si>
    <t>동양에스텍</t>
  </si>
  <si>
    <t>A010240</t>
  </si>
  <si>
    <t>흥국</t>
  </si>
  <si>
    <t>A069140</t>
  </si>
  <si>
    <t>누리플랜</t>
  </si>
  <si>
    <t>A091340</t>
  </si>
  <si>
    <t>S&amp;K폴리텍</t>
  </si>
  <si>
    <t>A084180</t>
  </si>
  <si>
    <t>수성</t>
  </si>
  <si>
    <t>A064290</t>
  </si>
  <si>
    <t>인텍플러스</t>
  </si>
  <si>
    <t>A081150</t>
  </si>
  <si>
    <t>티플랙스</t>
  </si>
  <si>
    <t>A050760</t>
  </si>
  <si>
    <t>에스폴리텍</t>
  </si>
  <si>
    <t>A058220</t>
  </si>
  <si>
    <t>아리온</t>
  </si>
  <si>
    <t>A158310</t>
  </si>
  <si>
    <t>세호로보트</t>
  </si>
  <si>
    <t>A063440</t>
  </si>
  <si>
    <t>케이디미디어</t>
  </si>
  <si>
    <t>A089790</t>
  </si>
  <si>
    <t>제이티</t>
  </si>
  <si>
    <t>A192410</t>
  </si>
  <si>
    <t>감마누</t>
  </si>
  <si>
    <t>A096350</t>
  </si>
  <si>
    <t>대창솔루션</t>
  </si>
  <si>
    <t>A081970</t>
  </si>
  <si>
    <t>한솔넥스지</t>
  </si>
  <si>
    <t>A019570</t>
  </si>
  <si>
    <t>제미니투자</t>
  </si>
  <si>
    <t>A086250</t>
  </si>
  <si>
    <t>화신테크</t>
  </si>
  <si>
    <t>A087730</t>
  </si>
  <si>
    <t>네패스신소재</t>
  </si>
  <si>
    <t>A060480</t>
  </si>
  <si>
    <t>국일신동</t>
  </si>
  <si>
    <t>A109820</t>
  </si>
  <si>
    <t>진매트릭스</t>
  </si>
  <si>
    <t>A025870</t>
  </si>
  <si>
    <t>신라에스지</t>
  </si>
  <si>
    <t>A197210</t>
  </si>
  <si>
    <t>리드</t>
  </si>
  <si>
    <t>A036620</t>
  </si>
  <si>
    <t>버추얼텍</t>
  </si>
  <si>
    <t>A065770</t>
  </si>
  <si>
    <t>CS</t>
  </si>
  <si>
    <t>A035200</t>
  </si>
  <si>
    <t>프럼파스트</t>
  </si>
  <si>
    <t>A001420</t>
  </si>
  <si>
    <t>태원물산</t>
  </si>
  <si>
    <t>A067770</t>
  </si>
  <si>
    <t>세진티에스</t>
  </si>
  <si>
    <t>A003580</t>
  </si>
  <si>
    <t>동원</t>
  </si>
  <si>
    <t>A054340</t>
  </si>
  <si>
    <t>엔알케이</t>
  </si>
  <si>
    <t>A092300</t>
  </si>
  <si>
    <t>현우산업</t>
  </si>
  <si>
    <t>A073190</t>
  </si>
  <si>
    <t>디비케이</t>
  </si>
  <si>
    <t>A024850</t>
  </si>
  <si>
    <t>피에스엠씨</t>
  </si>
  <si>
    <t>A011230</t>
  </si>
  <si>
    <t>삼화전자</t>
  </si>
  <si>
    <t>A065270</t>
  </si>
  <si>
    <t>플렉스컴</t>
  </si>
  <si>
    <t>A010640</t>
  </si>
  <si>
    <t>진양폴리</t>
  </si>
  <si>
    <t>A013720</t>
  </si>
  <si>
    <t>청보산업</t>
  </si>
  <si>
    <t>A002870</t>
  </si>
  <si>
    <t>신풍제지</t>
  </si>
  <si>
    <t>A026910</t>
  </si>
  <si>
    <t>광진실업</t>
  </si>
  <si>
    <t>A080440</t>
  </si>
  <si>
    <t>세진전자</t>
  </si>
  <si>
    <t>A001770</t>
  </si>
  <si>
    <t>신화실업</t>
  </si>
  <si>
    <t>A045300</t>
  </si>
  <si>
    <t>성우테크론</t>
  </si>
  <si>
    <t>A045340</t>
  </si>
  <si>
    <t>토탈소프트</t>
  </si>
  <si>
    <t>A008830</t>
  </si>
  <si>
    <t>대동기어</t>
  </si>
  <si>
    <t>A232140</t>
  </si>
  <si>
    <t>대신밸런스제2호스팩</t>
  </si>
  <si>
    <t>A053060</t>
  </si>
  <si>
    <t>세동</t>
  </si>
  <si>
    <t>A222390</t>
  </si>
  <si>
    <t>케이비제8호스팩</t>
  </si>
  <si>
    <t>A226850</t>
  </si>
  <si>
    <t>키움스팩4호</t>
  </si>
  <si>
    <t>A054630</t>
  </si>
  <si>
    <t>에이디칩스</t>
  </si>
  <si>
    <t>A033600</t>
  </si>
  <si>
    <t>이젠텍</t>
  </si>
  <si>
    <t>A002420</t>
  </si>
  <si>
    <t>세기상사</t>
  </si>
  <si>
    <t>A007530</t>
  </si>
  <si>
    <t>영신금속</t>
  </si>
  <si>
    <t>A096870</t>
  </si>
  <si>
    <t>엘디티</t>
  </si>
  <si>
    <t>A088290</t>
  </si>
  <si>
    <t>이원컴포텍</t>
  </si>
  <si>
    <t>A023790</t>
  </si>
  <si>
    <t>동일철강</t>
  </si>
  <si>
    <t>A051160</t>
  </si>
  <si>
    <t>지어소프트</t>
  </si>
  <si>
    <t>A225570</t>
  </si>
  <si>
    <t>엔에이치스팩9호</t>
  </si>
  <si>
    <t>A042940</t>
  </si>
  <si>
    <t>르네코</t>
  </si>
  <si>
    <t>A020400</t>
  </si>
  <si>
    <t>대동금속</t>
  </si>
  <si>
    <t>A230240</t>
  </si>
  <si>
    <t>하나금융7호스팩</t>
  </si>
  <si>
    <t>A007630</t>
  </si>
  <si>
    <t>지에스인스트루</t>
  </si>
  <si>
    <t>A001140</t>
  </si>
  <si>
    <t>국보</t>
  </si>
  <si>
    <t>A001470</t>
  </si>
  <si>
    <t>삼부토건</t>
  </si>
  <si>
    <t>A227950</t>
  </si>
  <si>
    <t>골든브릿지제4호스팩</t>
  </si>
  <si>
    <t>A217620</t>
  </si>
  <si>
    <t>한화ACPC스팩</t>
  </si>
  <si>
    <t>A230490</t>
  </si>
  <si>
    <t>동부제4호스팩</t>
  </si>
  <si>
    <t>A218410</t>
  </si>
  <si>
    <t>엔에이치스팩8호</t>
  </si>
  <si>
    <t>A222080</t>
  </si>
  <si>
    <t>한국3호스팩</t>
  </si>
  <si>
    <t>A219860</t>
  </si>
  <si>
    <t>한화에이스스팩2호</t>
  </si>
  <si>
    <t>A198440</t>
  </si>
  <si>
    <t>엔에이치스팩3호</t>
  </si>
  <si>
    <t>A215790</t>
  </si>
  <si>
    <t>엔에이치스팩5호</t>
  </si>
  <si>
    <t>A217600</t>
  </si>
  <si>
    <t>이베스트스팩2호</t>
  </si>
  <si>
    <t>A221950</t>
  </si>
  <si>
    <t>현대드림3호스팩</t>
  </si>
  <si>
    <t>A220630</t>
  </si>
  <si>
    <t>케이티비스팩3호</t>
  </si>
  <si>
    <t>A221200</t>
  </si>
  <si>
    <t>유진스팩3호</t>
  </si>
  <si>
    <t>A218710</t>
  </si>
  <si>
    <t>키움스팩3호</t>
  </si>
  <si>
    <t>A219960</t>
  </si>
  <si>
    <t>유안타제2호스팩</t>
  </si>
  <si>
    <t>A226340</t>
  </si>
  <si>
    <t>에이치엠씨3호스팩</t>
  </si>
  <si>
    <t>A219550</t>
  </si>
  <si>
    <t>SK2호스팩</t>
  </si>
  <si>
    <t>A215750</t>
  </si>
  <si>
    <t>미래에셋제3호스팩</t>
  </si>
  <si>
    <t>A204620</t>
  </si>
  <si>
    <t>유안타제1호스팩</t>
  </si>
  <si>
    <t>A204440</t>
  </si>
  <si>
    <t>대우스팩2호</t>
  </si>
  <si>
    <t>A007280</t>
  </si>
  <si>
    <t>한국특수형강</t>
  </si>
  <si>
    <t>A204760</t>
  </si>
  <si>
    <t>현대에이블스팩1호</t>
  </si>
  <si>
    <t>A203650</t>
  </si>
  <si>
    <t>신한제2호SPAC</t>
  </si>
  <si>
    <t>A215090</t>
  </si>
  <si>
    <t>유진에이씨피씨스팩2호</t>
  </si>
  <si>
    <t>A204650</t>
  </si>
  <si>
    <t>케이티비스팩1호</t>
  </si>
  <si>
    <t>A207930</t>
  </si>
  <si>
    <t>SK1호스팩</t>
  </si>
  <si>
    <t>A215380</t>
  </si>
  <si>
    <t>한화MGI스팩</t>
  </si>
  <si>
    <t>A208370</t>
  </si>
  <si>
    <t>하나머스트2호스팩</t>
  </si>
  <si>
    <t>A214150</t>
  </si>
  <si>
    <t>케이티비스팩2호</t>
  </si>
  <si>
    <t>A205470</t>
  </si>
  <si>
    <t>하이제2호스팩</t>
  </si>
  <si>
    <t>A214270</t>
  </si>
  <si>
    <t>케이비제7호스팩</t>
  </si>
  <si>
    <t>A223040</t>
  </si>
  <si>
    <t>교보5호스팩</t>
  </si>
  <si>
    <t>A215580</t>
  </si>
  <si>
    <t>대우스팩3호</t>
  </si>
  <si>
    <t>A226360</t>
  </si>
  <si>
    <t>현대드림4호스팩</t>
  </si>
  <si>
    <t>A208350</t>
  </si>
  <si>
    <t>케이비제5호스팩</t>
  </si>
  <si>
    <t>A225590</t>
  </si>
  <si>
    <t>신영스팩2호</t>
  </si>
  <si>
    <t>A217270</t>
  </si>
  <si>
    <t>대신밸런스제1호스팩</t>
  </si>
  <si>
    <t>A217810</t>
  </si>
  <si>
    <t>엔에이치스팩7호</t>
  </si>
  <si>
    <t>A219580</t>
  </si>
  <si>
    <t>골든브릿지제3호스팩</t>
  </si>
  <si>
    <t>A217500</t>
  </si>
  <si>
    <t>하이제3호스팩</t>
  </si>
  <si>
    <t>A204840</t>
  </si>
  <si>
    <t>IBKS제2호스팩</t>
  </si>
  <si>
    <t>A226440</t>
  </si>
  <si>
    <t>동부스팩3호</t>
  </si>
  <si>
    <t>A225430</t>
  </si>
  <si>
    <t>IBKS제3호스팩</t>
  </si>
  <si>
    <t>A214680</t>
  </si>
  <si>
    <t>한화에이스스팩1호</t>
  </si>
  <si>
    <t>A225440</t>
  </si>
  <si>
    <t>이베스트스팩3호</t>
  </si>
  <si>
    <t>A206660</t>
  </si>
  <si>
    <t>골든브릿지제2호스팩</t>
  </si>
  <si>
    <t>A222420</t>
  </si>
  <si>
    <t>미래에셋제4호스팩</t>
  </si>
  <si>
    <t>A215480</t>
  </si>
  <si>
    <t>대우SBI스팩1호</t>
  </si>
  <si>
    <t>A218150</t>
  </si>
  <si>
    <t>하나머스트5호스팩</t>
  </si>
  <si>
    <t>A220260</t>
  </si>
  <si>
    <t>엘아이지이에스스팩</t>
  </si>
  <si>
    <t>A222810</t>
  </si>
  <si>
    <t>교보4호스팩</t>
  </si>
  <si>
    <t>A215100</t>
  </si>
  <si>
    <t>하나머스트4호스팩</t>
  </si>
  <si>
    <t>A208140</t>
  </si>
  <si>
    <t>엘아이지스팩2호</t>
  </si>
  <si>
    <t>A207720</t>
  </si>
  <si>
    <t>엔에이치SL스팩</t>
  </si>
  <si>
    <t>A208870</t>
  </si>
  <si>
    <t>하나머스트3호스팩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</si>
  <si>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</si>
  <si>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</si>
  <si>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</si>
  <si>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</si>
  <si>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</si>
  <si>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</si>
  <si>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</si>
  <si>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</si>
  <si>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</si>
  <si>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</si>
  <si>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</si>
  <si>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YEARLY</t>
  </si>
  <si>
    <t>대우인터내셔널</t>
  </si>
  <si>
    <t>OCI머티리얼즈</t>
  </si>
  <si>
    <t>삼성정밀화학</t>
  </si>
  <si>
    <t>산성앨엔에스</t>
  </si>
  <si>
    <t>JW중외신약</t>
  </si>
  <si>
    <t>크레듀</t>
  </si>
  <si>
    <t>LIG인베니아</t>
  </si>
  <si>
    <t>케이디씨</t>
  </si>
  <si>
    <t>백산OPC</t>
  </si>
  <si>
    <t>코스피 링크</t>
  </si>
  <si>
    <t>https://finance.daum.net/domestic/all_stocks?market=KOSPI</t>
  </si>
  <si>
    <t>종목명</t>
  </si>
  <si>
    <t>현재가</t>
  </si>
  <si>
    <t>등락률</t>
  </si>
  <si>
    <t>종합 : CODE, 종목, 업종, 주식수, 순이익, 자본총계</t>
  </si>
  <si>
    <t>EPS 성장율 : CODE, 종목, 기간, 2021.1Q, 2020, 2019, 2018, 2017, 2016, 2015, 업종</t>
  </si>
  <si>
    <t>roe&amp;pbr : CODE, 종목, 3년평균 ROE, BPS(2021.1Q, 2020, 2019, 2021.1Q), 업종</t>
  </si>
  <si>
    <t>야마구치요헤이 : CODE, 종목, 영업이익, 법인세율(3년평균), 2018, 2019, 2020, 유동자산, 비유동자산, 유동부채, 비유동부채, 업종</t>
  </si>
  <si>
    <t>RIM(개별) : CODE, 종목, 순 보통주, DSP평균, ROA평균, 총자산, 추정순이익, 자본총계, 무형자산, 업종, 매출액, 매출채권, 재고자산</t>
  </si>
  <si>
    <t>RIM(연결) : CODE, 종목, ROE평균, DPS평균, ROA평균, 총자산, 자본총계, 무형자산, 업종, 매출액, 매출채권, 재고자산</t>
  </si>
  <si>
    <t>무성장가치 : CODE, 종목, EPS 3년평균, EPS 3Q연환, EPS 2020, EPS 2019, 업종</t>
  </si>
  <si>
    <t>순위</t>
  </si>
  <si>
    <t>매수호가</t>
  </si>
  <si>
    <t>매도호가</t>
  </si>
  <si>
    <t>삼성바이오로직스</t>
  </si>
  <si>
    <t>N/A</t>
  </si>
  <si>
    <t>삼성전자우</t>
  </si>
  <si>
    <t>카카오뱅크</t>
  </si>
  <si>
    <t>크래프톤</t>
  </si>
  <si>
    <t>SK바이오사이언스</t>
  </si>
  <si>
    <t>SK아이이테크놀로지</t>
  </si>
  <si>
    <t>포스코케미칼</t>
  </si>
  <si>
    <t>HMM</t>
  </si>
  <si>
    <t>하이브</t>
  </si>
  <si>
    <t>넷마블</t>
  </si>
  <si>
    <t>우리금융지주</t>
  </si>
  <si>
    <t>한화솔루션</t>
  </si>
  <si>
    <t>SK바이오팜</t>
  </si>
  <si>
    <t>한국조선해양</t>
  </si>
  <si>
    <t>맥쿼리인프라</t>
  </si>
  <si>
    <t>현대중공업지주</t>
  </si>
  <si>
    <t>DB손해보험</t>
  </si>
  <si>
    <t>KODEX 200</t>
  </si>
  <si>
    <t>에스디바이오센서</t>
  </si>
  <si>
    <t>두산밥캣</t>
  </si>
  <si>
    <t>쌍용C&amp;E</t>
  </si>
  <si>
    <t>현대차2우B</t>
  </si>
  <si>
    <t>롯데지주</t>
  </si>
  <si>
    <t>메리츠증권</t>
  </si>
  <si>
    <t>효성첨단소재</t>
  </si>
  <si>
    <t>두산퓨얼셀</t>
  </si>
  <si>
    <t>한화시스템</t>
  </si>
  <si>
    <t>현대오토에버</t>
  </si>
  <si>
    <t>LG화학우</t>
  </si>
  <si>
    <t>포스코인터내셔널</t>
  </si>
  <si>
    <t>효성티앤씨</t>
  </si>
  <si>
    <t>DL이앤씨</t>
  </si>
  <si>
    <t>일진하이솔루스</t>
  </si>
  <si>
    <t>한화에어로스페이스</t>
  </si>
  <si>
    <t>솔루스첨단소재</t>
  </si>
  <si>
    <t>휠라홀딩스</t>
  </si>
  <si>
    <t>현대차우</t>
  </si>
  <si>
    <t>DB하이텍</t>
  </si>
  <si>
    <t>TIGER 차이나전기차SOLACTIVE</t>
  </si>
  <si>
    <t>TIGER 200</t>
  </si>
  <si>
    <t>KODEX 200선물인버스2X</t>
  </si>
  <si>
    <t>KODEX 단기채권</t>
  </si>
  <si>
    <t>LS ELECTRIC</t>
  </si>
  <si>
    <t>KODEX 단기채권PLUS</t>
  </si>
  <si>
    <t>KODEX 레버리지</t>
  </si>
  <si>
    <t>HDC현대산업개발</t>
  </si>
  <si>
    <t>프레스티지바이오파마</t>
  </si>
  <si>
    <t>KODEX 삼성그룹</t>
  </si>
  <si>
    <t>한국앤컴퍼니</t>
  </si>
  <si>
    <t>PI첨단소재</t>
  </si>
  <si>
    <t>TIGER 단기통안채</t>
  </si>
  <si>
    <t>명신산업</t>
  </si>
  <si>
    <t>DL</t>
  </si>
  <si>
    <t>솔루엠</t>
  </si>
  <si>
    <t>KODEX 종합채권(AA-이상)액티브</t>
  </si>
  <si>
    <t>롯데렌탈</t>
  </si>
  <si>
    <t>LG생활건강우</t>
  </si>
  <si>
    <t>롯데리츠</t>
  </si>
  <si>
    <t>NHN</t>
  </si>
  <si>
    <t>F&amp;F홀딩스</t>
  </si>
  <si>
    <t>KG동부제철</t>
  </si>
  <si>
    <t>TIGER 미국나스닥100</t>
  </si>
  <si>
    <t>TIGER TOP10</t>
  </si>
  <si>
    <t>KODEX 인버스</t>
  </si>
  <si>
    <t>지누스</t>
  </si>
  <si>
    <t>KODEX 200TR</t>
  </si>
  <si>
    <t>LX인터내셔널</t>
  </si>
  <si>
    <t>티와이홀딩스</t>
  </si>
  <si>
    <t>넥스트사이언스</t>
  </si>
  <si>
    <t>KBSTAR 200</t>
  </si>
  <si>
    <t>LG전자우</t>
  </si>
  <si>
    <t>진에어</t>
  </si>
  <si>
    <t>오리온홀딩스</t>
  </si>
  <si>
    <t>효성화학</t>
  </si>
  <si>
    <t>KCC글라스</t>
  </si>
  <si>
    <t>KODEX MSCI Korea TR</t>
  </si>
  <si>
    <t>화승엔터프라이즈</t>
  </si>
  <si>
    <t>TIGER 2차전지테마</t>
  </si>
  <si>
    <t>KODEX 2차전지산업</t>
  </si>
  <si>
    <t>SK리츠</t>
  </si>
  <si>
    <t>쿠쿠홈시스</t>
  </si>
  <si>
    <t>ESR켄달스퀘어리츠</t>
  </si>
  <si>
    <t>제이알글로벌리츠</t>
  </si>
  <si>
    <t>현대일렉트릭</t>
  </si>
  <si>
    <t>SK디스커버리</t>
  </si>
  <si>
    <t>TIGER MSCI Korea TR</t>
  </si>
  <si>
    <t>TIGER 200 IT</t>
  </si>
  <si>
    <t>TIGER 미국테크TOP10 INDXX</t>
  </si>
  <si>
    <t>쿠쿠홀딩스</t>
  </si>
  <si>
    <t>현대건설기계</t>
  </si>
  <si>
    <t>아모레퍼시픽우</t>
  </si>
  <si>
    <t>덴티움</t>
  </si>
  <si>
    <t>ARIRANG 200</t>
  </si>
  <si>
    <t>DI동일</t>
  </si>
  <si>
    <t>SNT모티브</t>
  </si>
  <si>
    <t>KODEX 코스닥150 레버리지</t>
  </si>
  <si>
    <t>현대두산인프라코어</t>
  </si>
  <si>
    <t>해성디에스</t>
  </si>
  <si>
    <t>SGC에너지</t>
  </si>
  <si>
    <t>SK디앤디</t>
  </si>
  <si>
    <t>KINDEX 200</t>
  </si>
  <si>
    <t>LX하우시스</t>
  </si>
  <si>
    <t>LX홀딩스</t>
  </si>
  <si>
    <t>효성중공업</t>
  </si>
  <si>
    <t>KODEX 자동차</t>
  </si>
  <si>
    <t>SPC삼립</t>
  </si>
  <si>
    <t>미래에셋증권2우B</t>
  </si>
  <si>
    <t>DL건설</t>
  </si>
  <si>
    <t>TIGER 글로벌리튬&amp;2차전지SOLACTIVE(합성)</t>
  </si>
  <si>
    <t>TIGER 미국S&amp;P500</t>
  </si>
  <si>
    <t>드림텍</t>
  </si>
  <si>
    <t>HDC</t>
  </si>
  <si>
    <t>삼성 레버리지 WTI원유 선물 ETN</t>
  </si>
  <si>
    <t>삼성SDI우</t>
  </si>
  <si>
    <t>애경산업</t>
  </si>
  <si>
    <t>TIGER KRX2차전지K-뉴딜</t>
  </si>
  <si>
    <t>HANARO 200</t>
  </si>
  <si>
    <t>삼성화재우</t>
  </si>
  <si>
    <t>신한 레버리지 WTI원유 선물 ETN(H)</t>
  </si>
  <si>
    <t>QV 코스피 변동성 매칭형 양매도 ETN</t>
  </si>
  <si>
    <t>롯데정보통신</t>
  </si>
  <si>
    <t>SK렌터카</t>
  </si>
  <si>
    <t>KOSEF 200</t>
  </si>
  <si>
    <t>한국자산신탁</t>
  </si>
  <si>
    <t>한일현대시멘트</t>
  </si>
  <si>
    <t>BGF</t>
  </si>
  <si>
    <t>KODEX 코스닥150선물인버스</t>
  </si>
  <si>
    <t>현대퓨처넷</t>
  </si>
  <si>
    <t>LG헬로비전</t>
  </si>
  <si>
    <t>TIGER 미국필라델피아반도체나스닥</t>
  </si>
  <si>
    <t>세아제강지주</t>
  </si>
  <si>
    <t>키다리스튜디오</t>
  </si>
  <si>
    <t>KODEX 미국FANG플러스(H)</t>
  </si>
  <si>
    <t>디티알오토모티브</t>
  </si>
  <si>
    <t>KODEX Top5PlusTR</t>
  </si>
  <si>
    <t>대신증권우</t>
  </si>
  <si>
    <t>KOSEF 200TR</t>
  </si>
  <si>
    <t>잇츠한불</t>
  </si>
  <si>
    <t>아주스틸</t>
  </si>
  <si>
    <t>맵스리얼티1</t>
  </si>
  <si>
    <t>신영증권우</t>
  </si>
  <si>
    <t>교촌에프앤비</t>
  </si>
  <si>
    <t>티웨이항공</t>
  </si>
  <si>
    <t>금호건설</t>
  </si>
  <si>
    <t>코람코에너지리츠</t>
  </si>
  <si>
    <t>KH 필룩스</t>
  </si>
  <si>
    <t>신한알파리츠</t>
  </si>
  <si>
    <t>삼양패키징</t>
  </si>
  <si>
    <t>삼성 코스피 양매도 5% OTM ETN</t>
  </si>
  <si>
    <t>에이프로젠제약</t>
  </si>
  <si>
    <t>이리츠코크렙</t>
  </si>
  <si>
    <t>한일홀딩스</t>
  </si>
  <si>
    <t>현대차증권</t>
  </si>
  <si>
    <t>KINDEX 미국S&amp;P500</t>
  </si>
  <si>
    <t>TIGER KRX BBIG K-뉴딜</t>
  </si>
  <si>
    <t>KBSTAR KIS종합채권(A-이상)액티브</t>
  </si>
  <si>
    <t>한국금융지주우</t>
  </si>
  <si>
    <t>한화3우B</t>
  </si>
  <si>
    <t>하나제약</t>
  </si>
  <si>
    <t>KBSTAR 단기통안채</t>
  </si>
  <si>
    <t>HSD엔진</t>
  </si>
  <si>
    <t>와이투솔루션</t>
  </si>
  <si>
    <t>에이프로젠 MED</t>
  </si>
  <si>
    <t>KODEX 코스피</t>
  </si>
  <si>
    <t>금호석유우</t>
  </si>
  <si>
    <t>KODEX 은행</t>
  </si>
  <si>
    <t>신한 레버리지 천연가스 선물 ETN</t>
  </si>
  <si>
    <t>KINDEX 200TR</t>
  </si>
  <si>
    <t>CJ4우(전환)</t>
  </si>
  <si>
    <t>자이에스앤디</t>
  </si>
  <si>
    <t>테이팩스</t>
  </si>
  <si>
    <t>디앤디플랫폼리츠</t>
  </si>
  <si>
    <t>KODEX 선진국MSCI World</t>
  </si>
  <si>
    <t>KODEX 코스닥 150</t>
  </si>
  <si>
    <t>KBSTAR ESG사회책임투자</t>
  </si>
  <si>
    <t>KBSTAR Fn수소경제테마</t>
  </si>
  <si>
    <t>TIGER 차이나항셍테크</t>
  </si>
  <si>
    <t>엘브이엠씨홀딩스</t>
  </si>
  <si>
    <t>삼성 레버리지 천연가스 선물 ETN B</t>
  </si>
  <si>
    <t>미원홀딩스</t>
  </si>
  <si>
    <t>TYM</t>
  </si>
  <si>
    <t>SNT중공업</t>
  </si>
  <si>
    <t>SNT홀딩스</t>
  </si>
  <si>
    <t>신한 WTI원유 선물 ETN(H)</t>
  </si>
  <si>
    <t>제일파마홀딩스</t>
  </si>
  <si>
    <t>케이씨</t>
  </si>
  <si>
    <t>미래에셋 레버리지 원유선물혼합 ETN(H)</t>
  </si>
  <si>
    <t>아모레G3우(전환)</t>
  </si>
  <si>
    <t>용평리조트</t>
  </si>
  <si>
    <t>DB금융투자</t>
  </si>
  <si>
    <t>동성케미컬</t>
  </si>
  <si>
    <t>에어부산</t>
  </si>
  <si>
    <t>KINDEX 미국나스닥100</t>
  </si>
  <si>
    <t>두산우</t>
  </si>
  <si>
    <t>CJ제일제당 우</t>
  </si>
  <si>
    <t>SK케미칼우</t>
  </si>
  <si>
    <t>KBSTAR 단기국공채액티브</t>
  </si>
  <si>
    <t>삼성전기우</t>
  </si>
  <si>
    <t>TIGER CD금리투자KIS(합성)</t>
  </si>
  <si>
    <t>TIGER 차이나CSI300</t>
  </si>
  <si>
    <t>LS전선아시아</t>
  </si>
  <si>
    <t>KBSTAR KIS단기종합채권(AA-이상)액티브</t>
  </si>
  <si>
    <t>S-Oil우</t>
  </si>
  <si>
    <t>SOL 200TR</t>
  </si>
  <si>
    <t>HANARO MSCI Korea TR</t>
  </si>
  <si>
    <t>현대에너지솔루션</t>
  </si>
  <si>
    <t>TIGER 글로벌4차산업혁신기술(합성 H)</t>
  </si>
  <si>
    <t>해태제과식품</t>
  </si>
  <si>
    <t>KINDEX 삼성그룹섹터가중</t>
  </si>
  <si>
    <t>TIGER 미국S&amp;P500선물(H)</t>
  </si>
  <si>
    <t>KINDEX 중국본토CSI300</t>
  </si>
  <si>
    <t>JW생명과학</t>
  </si>
  <si>
    <t>예스코홀딩스</t>
  </si>
  <si>
    <t>대덕</t>
  </si>
  <si>
    <t>대동</t>
  </si>
  <si>
    <t>현대코퍼레이션</t>
  </si>
  <si>
    <t>그린케미칼</t>
  </si>
  <si>
    <t>한컴라이프케어</t>
  </si>
  <si>
    <t>에이플러스에셋</t>
  </si>
  <si>
    <t>KODEX 골드선물(H)</t>
  </si>
  <si>
    <t>NH투자증권우</t>
  </si>
  <si>
    <t>KODEX 반도체</t>
  </si>
  <si>
    <t>KINDEX 베트남VN30(합성)</t>
  </si>
  <si>
    <t>현대차3우B</t>
  </si>
  <si>
    <t>아시아나IDT</t>
  </si>
  <si>
    <t>센트랄모텍</t>
  </si>
  <si>
    <t>두산퓨얼셀1우</t>
  </si>
  <si>
    <t>ARIRANG 고배당주</t>
  </si>
  <si>
    <t>LG우</t>
  </si>
  <si>
    <t>DB</t>
  </si>
  <si>
    <t>HANARO 200TR</t>
  </si>
  <si>
    <t>KINDEX 단기통안채</t>
  </si>
  <si>
    <t>TCC스틸</t>
  </si>
  <si>
    <t>KODEX WTI원유선물(H)</t>
  </si>
  <si>
    <t>SK이노베이션우</t>
  </si>
  <si>
    <t>하나 코스피 변동성추세 추종 양매도 ETN</t>
  </si>
  <si>
    <t>TIGER 단기채권액티브</t>
  </si>
  <si>
    <t>HDC아이콘트롤스</t>
  </si>
  <si>
    <t>KBSTAR IT플러스</t>
  </si>
  <si>
    <t>HDC현대EP</t>
  </si>
  <si>
    <t>인바이오젠</t>
  </si>
  <si>
    <t>신풍제약우</t>
  </si>
  <si>
    <t>이엔플러스</t>
  </si>
  <si>
    <t>삼성물산우B</t>
  </si>
  <si>
    <t>HANARO 단기채권액티브</t>
  </si>
  <si>
    <t>사조동아원</t>
  </si>
  <si>
    <t>대신증권2우B</t>
  </si>
  <si>
    <t>KBSTAR 코스피</t>
  </si>
  <si>
    <t>한국패러랠</t>
  </si>
  <si>
    <t>TIGER 미국MSCI리츠(합성 H)</t>
  </si>
  <si>
    <t>대유플러스</t>
  </si>
  <si>
    <t>DL이앤씨우</t>
  </si>
  <si>
    <t>SNT에너지</t>
  </si>
  <si>
    <t>TRUE 레버리지 천연가스 선물 ETN(H)</t>
  </si>
  <si>
    <t>태경케미컬</t>
  </si>
  <si>
    <t>KODEX 차이나항셍테크</t>
  </si>
  <si>
    <t>팜젠사이언스</t>
  </si>
  <si>
    <t>두올</t>
  </si>
  <si>
    <t>한국특강</t>
  </si>
  <si>
    <t>KBSTAR 코스닥150</t>
  </si>
  <si>
    <t>TIGER 코스닥150</t>
  </si>
  <si>
    <t>솔루스첨단소재1우</t>
  </si>
  <si>
    <t>TIGER 헬스케어</t>
  </si>
  <si>
    <t>KBSTAR 코스닥150선물레버리지</t>
  </si>
  <si>
    <t>KODEX 미국나스닥100TR</t>
  </si>
  <si>
    <t>태경비케이</t>
  </si>
  <si>
    <t>TRUE 레버리지 나스닥 100 ETN</t>
  </si>
  <si>
    <t>일동홀딩스</t>
  </si>
  <si>
    <t>삼일씨엔에스</t>
  </si>
  <si>
    <t>TIGER 중국소비테마</t>
  </si>
  <si>
    <t>유니온머티리얼</t>
  </si>
  <si>
    <t>경동도시가스</t>
  </si>
  <si>
    <t>KBSTAR 중기우량회사채</t>
  </si>
  <si>
    <t>KODEX 미국S&amp;P500TR</t>
  </si>
  <si>
    <t>엔케이물산</t>
  </si>
  <si>
    <t>KOSEF 국고채10년</t>
  </si>
  <si>
    <t>아센디오</t>
  </si>
  <si>
    <t>이지스밸류리츠</t>
  </si>
  <si>
    <t>KBSTAR 미국나스닥100</t>
  </si>
  <si>
    <t>시디즈</t>
  </si>
  <si>
    <t>CJ우</t>
  </si>
  <si>
    <t>TIGER 글로벌자율주행&amp;전기차SOLACTIVE</t>
  </si>
  <si>
    <t>TIGER 200선물인버스2X</t>
  </si>
  <si>
    <t>세원이앤씨</t>
  </si>
  <si>
    <t>신일전자</t>
  </si>
  <si>
    <t>TIGER 미국달러단기채권액티브</t>
  </si>
  <si>
    <t>TRUE 코스피 양매도 5% OTM ETN</t>
  </si>
  <si>
    <t>SK우</t>
  </si>
  <si>
    <t>크라운해태홀딩스</t>
  </si>
  <si>
    <t>TIGER 현대차그룹+펀더멘털</t>
  </si>
  <si>
    <t>KODEX 미국S&amp;P500선물(H)</t>
  </si>
  <si>
    <t>샘표</t>
  </si>
  <si>
    <t>대신 골드 커버드콜 타겟 5%인컴 ETN(H)</t>
  </si>
  <si>
    <t>TRUE 레버리지 S&amp;P500 선물 ETN(H)</t>
  </si>
  <si>
    <t>TIGER 200선물레버리지</t>
  </si>
  <si>
    <t>미래에셋 코스피 양매도 5% OTM ETN</t>
  </si>
  <si>
    <t>동양피스톤</t>
  </si>
  <si>
    <t>KBSTAR KIS국고채30년Enhanced</t>
  </si>
  <si>
    <t>아모레G우</t>
  </si>
  <si>
    <t>호전실업</t>
  </si>
  <si>
    <t>TIGER 반도체</t>
  </si>
  <si>
    <t>KODEX 차이나CSI300</t>
  </si>
  <si>
    <t>TIGER 차이나CSI300레버리지(합성)</t>
  </si>
  <si>
    <t>KODEX 배당가치</t>
  </si>
  <si>
    <t>화승코퍼레이션</t>
  </si>
  <si>
    <t>핸즈코퍼레이션</t>
  </si>
  <si>
    <t>상상인증권</t>
  </si>
  <si>
    <t>HANARO e커머스</t>
  </si>
  <si>
    <t>ARIRANG 코스피TR</t>
  </si>
  <si>
    <t>큐로</t>
  </si>
  <si>
    <t>현대코퍼레이션홀딩스</t>
  </si>
  <si>
    <t>코오롱인더우</t>
  </si>
  <si>
    <t>KODEX 단기변동금리부채권액티브</t>
  </si>
  <si>
    <t>KODEX 한국대만IT프리미어</t>
  </si>
  <si>
    <t>TIGER 여행레저</t>
  </si>
  <si>
    <t>KBSTAR Fn5G테크</t>
  </si>
  <si>
    <t>한국ANKOR유전</t>
  </si>
  <si>
    <t>KINDEX 미국WideMoat가치주</t>
  </si>
  <si>
    <t>KODEX 미국달러선물</t>
  </si>
  <si>
    <t>웰바이오텍</t>
  </si>
  <si>
    <t>이지스레지던스리츠</t>
  </si>
  <si>
    <t>엔에이치스팩19호</t>
  </si>
  <si>
    <t>영흥</t>
  </si>
  <si>
    <t>한국수출포장</t>
  </si>
  <si>
    <t>KBSTAR 국고채3년선물인버스</t>
  </si>
  <si>
    <t>KODEX 국고채3년</t>
  </si>
  <si>
    <t>KODEX Fn성장</t>
  </si>
  <si>
    <t>TIGER 200 건설</t>
  </si>
  <si>
    <t>미래에셋맵스리츠</t>
  </si>
  <si>
    <t>TIGER 부동산인프라고배당</t>
  </si>
  <si>
    <t>케이비아이동국실업</t>
  </si>
  <si>
    <t>KODEX 은선물(H)</t>
  </si>
  <si>
    <t>두산2우B</t>
  </si>
  <si>
    <t>KODEX TRF3070</t>
  </si>
  <si>
    <t>SG글로벌</t>
  </si>
  <si>
    <t>TIGER 경기방어</t>
  </si>
  <si>
    <t>TIGER 소프트웨어</t>
  </si>
  <si>
    <t>대신 2X 니켈선물 ETN(H)</t>
  </si>
  <si>
    <t>NH프라임리츠</t>
  </si>
  <si>
    <t>KOSEF 통안채1년</t>
  </si>
  <si>
    <t>TIGER 차이나바이오테크SOLACTIVE</t>
  </si>
  <si>
    <t>경동인베스트</t>
  </si>
  <si>
    <t>TIGER 미국S&amp;P500레버리지(합성 H)</t>
  </si>
  <si>
    <t>다스코</t>
  </si>
  <si>
    <t>비비안</t>
  </si>
  <si>
    <t>KTis</t>
  </si>
  <si>
    <t>ARIRANG ESG가치주액티브</t>
  </si>
  <si>
    <t>쎌마테라퓨틱스</t>
  </si>
  <si>
    <t>HANARO 200선물인버스</t>
  </si>
  <si>
    <t>KBSTAR 중국본토대형주CSI100</t>
  </si>
  <si>
    <t>TIGER KRX바이오K-뉴딜</t>
  </si>
  <si>
    <t>신한 레버리지 은 선물 ETN(H)</t>
  </si>
  <si>
    <t>KODEX 건설</t>
  </si>
  <si>
    <t>KODEX 미국나스닥100선물(H)</t>
  </si>
  <si>
    <t>대신 철광석 선물 ETN(H)</t>
  </si>
  <si>
    <t>제이준코스메틱</t>
  </si>
  <si>
    <t>TIGER 글로벌BBIG액티브</t>
  </si>
  <si>
    <t>TIGER 유로스탁스50(합성 H)</t>
  </si>
  <si>
    <t>KBSTAR 고배당</t>
  </si>
  <si>
    <t>미래에셋증권우</t>
  </si>
  <si>
    <t>다이나믹디자인</t>
  </si>
  <si>
    <t>ARIRANG 신흥국MSCI(합성 H)</t>
  </si>
  <si>
    <t>TIGER 탄소효율그린뉴딜</t>
  </si>
  <si>
    <t>신한 레버리지 다우존스지수 선물 ETN(H)</t>
  </si>
  <si>
    <t>DL우</t>
  </si>
  <si>
    <t>케이탑리츠</t>
  </si>
  <si>
    <t>TIGER 미국다우존스30</t>
  </si>
  <si>
    <t>TIGER 국채3년</t>
  </si>
  <si>
    <t>TIGER 퓨처모빌리티액티브</t>
  </si>
  <si>
    <t>KODEX 차이나심천ChiNext(합성)</t>
  </si>
  <si>
    <t>부국증권우</t>
  </si>
  <si>
    <t>TIGER 미국채10년선물</t>
  </si>
  <si>
    <t>KODEX K-미래차액티브</t>
  </si>
  <si>
    <t>TIGER 인버스</t>
  </si>
  <si>
    <t>유한양행우</t>
  </si>
  <si>
    <t>KOSEF 단기자금</t>
  </si>
  <si>
    <t>메타랩스</t>
  </si>
  <si>
    <t>TIGER 미디어컨텐츠</t>
  </si>
  <si>
    <t>TRUE 나스닥 100 ETN</t>
  </si>
  <si>
    <t>호텔신라우</t>
  </si>
  <si>
    <t>SUN&amp;L</t>
  </si>
  <si>
    <t>컨버즈</t>
  </si>
  <si>
    <t>대교우B</t>
  </si>
  <si>
    <t>TRUE S&amp;P500 선물 ETN</t>
  </si>
  <si>
    <t>KB Wise 분할매매 ETN</t>
  </si>
  <si>
    <t>GS우</t>
  </si>
  <si>
    <t>TIGER 원유선물Enhanced(H)</t>
  </si>
  <si>
    <t>한세엠케이</t>
  </si>
  <si>
    <t>한화투자증권우</t>
  </si>
  <si>
    <t>TIGER 차이나HSCEI</t>
  </si>
  <si>
    <t>SOL KIS단기통안채</t>
  </si>
  <si>
    <t>대신 WTI원유 선물 ETN(H)</t>
  </si>
  <si>
    <t>TIGER 코스피</t>
  </si>
  <si>
    <t>KBSTAR 국채선물5년추종인버스</t>
  </si>
  <si>
    <t>TIGER KRX인터넷K-뉴딜</t>
  </si>
  <si>
    <t>TIGER 차이나클린에너지SOLACTIVE</t>
  </si>
  <si>
    <t>HANARO Fn K-뉴딜디지털플러스</t>
  </si>
  <si>
    <t>우진아이엔에스</t>
  </si>
  <si>
    <t>TIGER 코스닥150 레버리지</t>
  </si>
  <si>
    <t>미래에셋 전기전자 Core5 ETN</t>
  </si>
  <si>
    <t>두산퓨얼셀2우B</t>
  </si>
  <si>
    <t>녹십자홀딩스2우</t>
  </si>
  <si>
    <t>KODEX K-신재생에너지액티브</t>
  </si>
  <si>
    <t>TIGER 중장기국채</t>
  </si>
  <si>
    <t>삼성 인버스 2X WTI원유 선물 ETN</t>
  </si>
  <si>
    <t>TBH글로벌</t>
  </si>
  <si>
    <t>삼성 코스피 풋매도 ETN</t>
  </si>
  <si>
    <t>롯데칠성우</t>
  </si>
  <si>
    <t>비케이탑스</t>
  </si>
  <si>
    <t>KODEX 증권</t>
  </si>
  <si>
    <t>폴루스바이오팜</t>
  </si>
  <si>
    <t>SK디스커버리우</t>
  </si>
  <si>
    <t>KBSTAR 대형고배당10TR</t>
  </si>
  <si>
    <t>QV 레버리지 S&amp;P500 ETN</t>
  </si>
  <si>
    <t>HANARO 글로벌럭셔리S&amp;P(합성)</t>
  </si>
  <si>
    <t>KBSTAR 미국S&amp;P원유생산기업(합성 H)</t>
  </si>
  <si>
    <t>KOSEF 인도Nifty50(합성)</t>
  </si>
  <si>
    <t>유안타증권우</t>
  </si>
  <si>
    <t>KODEX 200IT TR</t>
  </si>
  <si>
    <t>TIGER 글로벌클라우드컴퓨팅INDXX</t>
  </si>
  <si>
    <t>삼성 레버리지 China A50 선물 ETN(H)</t>
  </si>
  <si>
    <t>KODEX 200ESG</t>
  </si>
  <si>
    <t>TIGER 200 중공업</t>
  </si>
  <si>
    <t>KBSTAR 금융채액티브</t>
  </si>
  <si>
    <t>TIGER MSCI KOREA ESG리더스</t>
  </si>
  <si>
    <t>TRUE 인버스 2X 나스닥 100 ETN</t>
  </si>
  <si>
    <t>KODEX 철강</t>
  </si>
  <si>
    <t>솔루스첨단소재2우B</t>
  </si>
  <si>
    <t>롯데지주우</t>
  </si>
  <si>
    <t>KODEX 차이나H</t>
  </si>
  <si>
    <t>KODEX 미디어&amp;엔터테인먼트</t>
  </si>
  <si>
    <t>KBSTAR 미국S&amp;P500</t>
  </si>
  <si>
    <t>삼성 미국 대형 성장주 ETN</t>
  </si>
  <si>
    <t>유화증권우</t>
  </si>
  <si>
    <t>KINDEX 인도네시아MSCI(합성)</t>
  </si>
  <si>
    <t>HANARO 200선물레버리지</t>
  </si>
  <si>
    <t>한화솔루션우</t>
  </si>
  <si>
    <t>삼성 미국 대형 성장주 ETN(H)</t>
  </si>
  <si>
    <t>바다로19호</t>
  </si>
  <si>
    <t>에이리츠</t>
  </si>
  <si>
    <t>KODEX 탄소효율그린뉴딜</t>
  </si>
  <si>
    <t>ARIRANG ESG성장주액티브</t>
  </si>
  <si>
    <t>KODEX IT</t>
  </si>
  <si>
    <t>KODEX KRX300</t>
  </si>
  <si>
    <t>대한항공우</t>
  </si>
  <si>
    <t>KINDEX 국고채3년</t>
  </si>
  <si>
    <t>KBSTAR Fn컨택트대표</t>
  </si>
  <si>
    <t>KBSTAR 200TR</t>
  </si>
  <si>
    <t>KINDEX KIS종합채권(AA-이상)액티브</t>
  </si>
  <si>
    <t>삼성 레버리지 은 선물 ETN(H)</t>
  </si>
  <si>
    <t>신한 다우존스지수 선물 ETN(H)</t>
  </si>
  <si>
    <t>TIGER 미국나스닥바이오</t>
  </si>
  <si>
    <t>TRUE 코스피 양매도 3% OTM ETN</t>
  </si>
  <si>
    <t>TIGER 화장품</t>
  </si>
  <si>
    <t>신한 브렌트원유 선물 ETN(H)</t>
  </si>
  <si>
    <t>TRUE 코스피 양매도 ATM ETN</t>
  </si>
  <si>
    <t>KODEX 차이나H레버리지(H)</t>
  </si>
  <si>
    <t>미래에셋 중국 심천 100 ETN</t>
  </si>
  <si>
    <t>신한 레버리지 S&amp;P500 선물 ETN</t>
  </si>
  <si>
    <t>KODEX 코스피대형주</t>
  </si>
  <si>
    <t>하이골드3호</t>
  </si>
  <si>
    <t>BYC우</t>
  </si>
  <si>
    <t>TIGER KIS부동산인프라채권TR</t>
  </si>
  <si>
    <t>KBSTAR 내수주플러스</t>
  </si>
  <si>
    <t>ARIRANG 미국S&amp;P500(H)</t>
  </si>
  <si>
    <t>TIGER 200 금융</t>
  </si>
  <si>
    <t>QV 레버리지 WTI원유 선물 ETN(H)</t>
  </si>
  <si>
    <t>신한 구리 선물 ETN(H)</t>
  </si>
  <si>
    <t>TIGER 200IT레버리지</t>
  </si>
  <si>
    <t>KODEX 미국러셀2000(H)</t>
  </si>
  <si>
    <t>KODEX 미국S&amp;P고배당커버드콜(합성 H)</t>
  </si>
  <si>
    <t>LX하우시스우</t>
  </si>
  <si>
    <t>TIMEFOLIO Kstock액티브</t>
  </si>
  <si>
    <t>KODEX 차이나A50</t>
  </si>
  <si>
    <t>신한 인버스 2X 천연가스 선물 ETN</t>
  </si>
  <si>
    <t>HANARO 코스닥150</t>
  </si>
  <si>
    <t>미래에셋 K200 Auto-KO-P 2206-01 ETN</t>
  </si>
  <si>
    <t>삼성 China A50 선물 ETN(H)</t>
  </si>
  <si>
    <t>TIGER Fn반도체TOP10</t>
  </si>
  <si>
    <t>미래에셋 원자재 선물 ETN(H)</t>
  </si>
  <si>
    <t>KBSTAR 글로벌4차산업IT(합성 H)</t>
  </si>
  <si>
    <t>하이골드12호</t>
  </si>
  <si>
    <t>KODEX 고배당</t>
  </si>
  <si>
    <t>센트럴인사이트</t>
  </si>
  <si>
    <t>네비게이터 친환경자동차밸류체인액티브</t>
  </si>
  <si>
    <t>KOSEF 국고채3년</t>
  </si>
  <si>
    <t>삼성 미국 대형 가치주 ETN</t>
  </si>
  <si>
    <t>TIGER KRX게임K-뉴딜</t>
  </si>
  <si>
    <t>KB 레버리지 항셍테크 선물 ETN(H)</t>
  </si>
  <si>
    <t>KBSTAR 200선물인버스2X</t>
  </si>
  <si>
    <t>TIGER 200TR</t>
  </si>
  <si>
    <t>미래에셋 에너지화학 Core5 ETN</t>
  </si>
  <si>
    <t>KBSTAR 중장기국공채액티브</t>
  </si>
  <si>
    <t>KOSEF 미국달러선물</t>
  </si>
  <si>
    <t>KODEX 코스피TR</t>
  </si>
  <si>
    <t>남양유업우</t>
  </si>
  <si>
    <t>TIGER 차이나반도체FACTSET</t>
  </si>
  <si>
    <t>베트남개발1</t>
  </si>
  <si>
    <t>모두투어리츠</t>
  </si>
  <si>
    <t>KODEX 장기종합채권(AA-이상)액티브KAP</t>
  </si>
  <si>
    <t>TIGER 레버리지</t>
  </si>
  <si>
    <t>삼성 인버스 2X 나스닥 100 ETN(H)</t>
  </si>
  <si>
    <t>네비게이터 ESG액티브</t>
  </si>
  <si>
    <t>신한 레버리지 금 선물 ETN</t>
  </si>
  <si>
    <t>삼성 미국 대형 가치주 ETN(H)</t>
  </si>
  <si>
    <t>덕성우</t>
  </si>
  <si>
    <t>KODEX 유럽탄소배출권선물ICE(H)</t>
  </si>
  <si>
    <t>미래에셋 KRX금현물 Auto-KO-C 2312-01 ETN</t>
  </si>
  <si>
    <t>SHD</t>
  </si>
  <si>
    <t>TIGER 인도니프티50레버리지(합성)</t>
  </si>
  <si>
    <t>QV S&amp;P500 버퍼10% 9월 ETN</t>
  </si>
  <si>
    <t>미래에셋 미디어엔터 Core5 ETN</t>
  </si>
  <si>
    <t>TIGER 200 헬스케어</t>
  </si>
  <si>
    <t>ARIRANG 미국장기우량회사채</t>
  </si>
  <si>
    <t>티와이홀딩스우</t>
  </si>
  <si>
    <t>TIGER 농산물선물Enhanced(H)</t>
  </si>
  <si>
    <t>삼성 레버리지 금 선물 ETN(H)</t>
  </si>
  <si>
    <t>삼성중공우</t>
  </si>
  <si>
    <t>KODEX 바이오</t>
  </si>
  <si>
    <t>TIGER 골드선물(H)</t>
  </si>
  <si>
    <t>ARIRANG 미국나스닥기술주</t>
  </si>
  <si>
    <t>TIGER 차이나CSI300인버스(합성)</t>
  </si>
  <si>
    <t>TIMEFOLIO BBIG액티브</t>
  </si>
  <si>
    <t>삼성 레버리지 나스닥 100 ETN(H)</t>
  </si>
  <si>
    <t>ARIRANG 미국다우존스고배당주(합성 H)</t>
  </si>
  <si>
    <t>KODEX 미국반도체MV</t>
  </si>
  <si>
    <t>대덕전자1우</t>
  </si>
  <si>
    <t>HANARO Fn전기&amp;수소차</t>
  </si>
  <si>
    <t>TIGER KRX300</t>
  </si>
  <si>
    <t>KBSTAR 국고채3년</t>
  </si>
  <si>
    <t>신한 금 선물 ETN(H)</t>
  </si>
  <si>
    <t>KOSEF Fn중소형</t>
  </si>
  <si>
    <t>KINDEX 미국다우존스리츠(합성 H)</t>
  </si>
  <si>
    <t>KBSTAR 200선물인버스</t>
  </si>
  <si>
    <t>KINDEX S&amp;P아시아TOP50</t>
  </si>
  <si>
    <t>ARIRANG 우량회사채50 1년</t>
  </si>
  <si>
    <t>세방우</t>
  </si>
  <si>
    <t>파워 200</t>
  </si>
  <si>
    <t>신한 K200 USD 선물 바이셀 ETN</t>
  </si>
  <si>
    <t>신한 S&amp;P500 VIX S/T 선물 ETN C</t>
  </si>
  <si>
    <t>KINDEX 코스닥150</t>
  </si>
  <si>
    <t>대상우</t>
  </si>
  <si>
    <t>KODEX 헬스케어</t>
  </si>
  <si>
    <t>미래에셋 K200 Auto-KO-C 2206-01 ETN</t>
  </si>
  <si>
    <t>신한 은 선물 ETN(H)</t>
  </si>
  <si>
    <t>KOSEF 200선물레버리지</t>
  </si>
  <si>
    <t>TIGER 코스닥150선물인버스</t>
  </si>
  <si>
    <t>미래에셋 인버스 2X 은 선물 ETN</t>
  </si>
  <si>
    <t>TRUE 인버스 2X 은 선물 ETN</t>
  </si>
  <si>
    <t>신한 레버리지 미국달러 선물 ETN</t>
  </si>
  <si>
    <t>삼성 KRX 금현물 ETN</t>
  </si>
  <si>
    <t>HANARO 고배당</t>
  </si>
  <si>
    <t>신한 인버스 2X 천연가스 선물 ETN(H)</t>
  </si>
  <si>
    <t>하이트진로2우B</t>
  </si>
  <si>
    <t>TIGER 구리실물</t>
  </si>
  <si>
    <t>KINDEX 미국친환경그린테마INDXX</t>
  </si>
  <si>
    <t>TIGER AI코리아그로스액티브</t>
  </si>
  <si>
    <t>QV 인버스 레버리지 은 선물 ETN(H)</t>
  </si>
  <si>
    <t>메리츠 인버스 2X 은 선물 ETN(H)</t>
  </si>
  <si>
    <t>KODEX 미국S&amp;P에너지(합성)</t>
  </si>
  <si>
    <t>KODEX 필수소비재</t>
  </si>
  <si>
    <t>ARIRANG 미국단기우량회사채</t>
  </si>
  <si>
    <t>삼성 인버스 2X 천연가스 선물 ETN B</t>
  </si>
  <si>
    <t>KOSEF 미국달러선물레버리지</t>
  </si>
  <si>
    <t>KBSTAR 200선물레버리지</t>
  </si>
  <si>
    <t>KODEX 구리선물(H)</t>
  </si>
  <si>
    <t>코오롱우</t>
  </si>
  <si>
    <t>미래에셋 Q150 Core5 ETN</t>
  </si>
  <si>
    <t>KODEX 미국달러선물레버리지</t>
  </si>
  <si>
    <t>미래에셋 원유선물혼합 ETN(H)</t>
  </si>
  <si>
    <t>넥센타이어1우B</t>
  </si>
  <si>
    <t>삼성 코스피 풋매도 4% OTM ETN</t>
  </si>
  <si>
    <t>FOCUS ESG리더스</t>
  </si>
  <si>
    <t>KODEX 미국채울트라30년선물(H)</t>
  </si>
  <si>
    <t>QV 미국 IT TOP5 ETN(H)</t>
  </si>
  <si>
    <t>KODEX 배당성장채권혼합</t>
  </si>
  <si>
    <t>TIGER 코스피고배당</t>
  </si>
  <si>
    <t>TRUE 인버스 2X 금 선물 ETN</t>
  </si>
  <si>
    <t>신한 레버리지 구리 선물 ETN</t>
  </si>
  <si>
    <t>KODEX Fn K-뉴딜디지털플러스</t>
  </si>
  <si>
    <t>신한 콩 선물 ETN(H)</t>
  </si>
  <si>
    <t>메리츠 미국레버리지 인플레이션국채ETN(H)</t>
  </si>
  <si>
    <t>KODEX 에너지화학</t>
  </si>
  <si>
    <t>메리츠 인버스 2X 금 선물 ETN(H)</t>
  </si>
  <si>
    <t>삼양홀딩스우</t>
  </si>
  <si>
    <t>QV iSelect 글로벌 EMP ETN(H)</t>
  </si>
  <si>
    <t>KODEX TRF5050</t>
  </si>
  <si>
    <t>TIGER 삼성그룹펀더멘털</t>
  </si>
  <si>
    <t>KINDEX 골드선물 레버리지(합성 H)</t>
  </si>
  <si>
    <t>TIGER 우량가치</t>
  </si>
  <si>
    <t>대한제당우</t>
  </si>
  <si>
    <t>한진칼우</t>
  </si>
  <si>
    <t>QV 인버스 레버리지 금 선물 ETN(H)</t>
  </si>
  <si>
    <t>TIGER Fn신재생에너지</t>
  </si>
  <si>
    <t>메리츠 미국 인플레이션 국채 ETN(H)</t>
  </si>
  <si>
    <t>미래에셋 KRX금 Auto-KO-C(참200) 2210 ETN</t>
  </si>
  <si>
    <t>KODEX 운송</t>
  </si>
  <si>
    <t>KBSTAR 게임테마</t>
  </si>
  <si>
    <t>KODEX 배당성장</t>
  </si>
  <si>
    <t>유유제약1우</t>
  </si>
  <si>
    <t>TIGER 200 에너지화학</t>
  </si>
  <si>
    <t>QV S&amp;P500 VIX S/T 선물 ETN C</t>
  </si>
  <si>
    <t>TRUE 레버리지 베트남 VN30 선물 ETN(H)</t>
  </si>
  <si>
    <t>LX홀딩스1우</t>
  </si>
  <si>
    <t>KODEX 글로벌4차산업로보틱스(합성)</t>
  </si>
  <si>
    <t>메리츠 레버리지 인플레이션 국채 ETN</t>
  </si>
  <si>
    <t>메리츠 인플레이션 국채 ETN</t>
  </si>
  <si>
    <t>KODEX TRF7030</t>
  </si>
  <si>
    <t>QV 인버스 미국 IT TOP5 ETN(H)</t>
  </si>
  <si>
    <t>TIGER S&amp;P글로벌헬스케어(합성)</t>
  </si>
  <si>
    <t>TRUE 레버리지 금 선물 ETN</t>
  </si>
  <si>
    <t>TRUE 인버스 2X 베트남 VN30 선물 ETN(H)</t>
  </si>
  <si>
    <t>KODEX 국채선물10년</t>
  </si>
  <si>
    <t>신한 FnGuide 메타버스 ETN</t>
  </si>
  <si>
    <t>미래에셋 KRX 금Auto-KO-P(참100) 2210 ETN</t>
  </si>
  <si>
    <t>ARIRANG 단기채권액티브</t>
  </si>
  <si>
    <t>신한 인버스 2X WTI원유 선물 ETN(H)</t>
  </si>
  <si>
    <t>삼성 레버리지 구리 선물 ETN(H)</t>
  </si>
  <si>
    <t>대신 천연가스 선물 ETN(H)</t>
  </si>
  <si>
    <t>KB 천연가스 선물 ETN(H)</t>
  </si>
  <si>
    <t>KINDEX 밸류대형</t>
  </si>
  <si>
    <t>QV 레버리지 금 선물 ETN(H)</t>
  </si>
  <si>
    <t>KODEX 200exTOP</t>
  </si>
  <si>
    <t>KODEX 200가치저변동</t>
  </si>
  <si>
    <t>TIGER 은행</t>
  </si>
  <si>
    <t>메리츠 레버리지 금 선물 ETN(H)</t>
  </si>
  <si>
    <t>코리아써우</t>
  </si>
  <si>
    <t>KODEX 다우존스미국리츠(H)</t>
  </si>
  <si>
    <t>KODEX 미국S&amp;P산업재(합성)</t>
  </si>
  <si>
    <t>삼성 인버스 2X 은 선물 ETN(H)</t>
  </si>
  <si>
    <t>KINDEX 블룸버그베트남VN30선물레버리지(H)</t>
  </si>
  <si>
    <t>한화우</t>
  </si>
  <si>
    <t>TRUE 인버스 2X 천연가스 선물 ETN(H)</t>
  </si>
  <si>
    <t>FOCUS KRX300</t>
  </si>
  <si>
    <t>KODEX KRX300레버리지</t>
  </si>
  <si>
    <t>신한 옥수수 선물 ETN(H)</t>
  </si>
  <si>
    <t>신한 코스피 콘도르 6/10% ETN</t>
  </si>
  <si>
    <t>신한 코스피 월별 양매도 3% OTM ETN</t>
  </si>
  <si>
    <t>TIGER 배당성장</t>
  </si>
  <si>
    <t>KTOP 코스피50</t>
  </si>
  <si>
    <t>신한 코스피 월별 양매도 5% OTM ETN</t>
  </si>
  <si>
    <t>KODEX 200롱코스닥150숏선물</t>
  </si>
  <si>
    <t>KODEX MSCI KOREA ESG유니버설</t>
  </si>
  <si>
    <t>KBSTAR 비메모리반도체액티브</t>
  </si>
  <si>
    <t>대신 2X 아연선물 ETN(H)</t>
  </si>
  <si>
    <t>TIGER LG그룹+펀더멘털</t>
  </si>
  <si>
    <t>신한 인버스 옥수수 선물 ETN(H)</t>
  </si>
  <si>
    <t>태영건설우</t>
  </si>
  <si>
    <t>미래에셋 레버리지 은 선물 ETN</t>
  </si>
  <si>
    <t>TRUE 레버리지 은 선물 ETN</t>
  </si>
  <si>
    <t>신한 코스피 콘도르 4/10% ETN</t>
  </si>
  <si>
    <t>NPC우</t>
  </si>
  <si>
    <t>KINDEX 일본Nikkei225(H)</t>
  </si>
  <si>
    <t>KINDEX 미국IT인터넷S&amp;P(합성 H)</t>
  </si>
  <si>
    <t>메리츠 레버리지 은 선물 ETN(H)</t>
  </si>
  <si>
    <t>QV 레버리지 은 선물 ETN(H)</t>
  </si>
  <si>
    <t>신한 인버스 콩 선물 ETN(H)</t>
  </si>
  <si>
    <t>KOSEF 미국달러선물인버스2X</t>
  </si>
  <si>
    <t>KOSEF 릭소글로벌퓨처모빌리티MSCI</t>
  </si>
  <si>
    <t>KODEX 코스피100</t>
  </si>
  <si>
    <t>삼양사우</t>
  </si>
  <si>
    <t>SOL KRX300</t>
  </si>
  <si>
    <t>TIGER 일본니케이225</t>
  </si>
  <si>
    <t>KOSEF 코스닥150</t>
  </si>
  <si>
    <t>HANARO KRX300</t>
  </si>
  <si>
    <t>KODEX 200미국채혼합</t>
  </si>
  <si>
    <t>현대건설우</t>
  </si>
  <si>
    <t>KODEX 미국스마트모빌리티S&amp;P</t>
  </si>
  <si>
    <t>TIGER 유로스탁스배당30</t>
  </si>
  <si>
    <t>신한 천연가스 선물 ETN(H)</t>
  </si>
  <si>
    <t>KINDEX 중장기국공채액티브</t>
  </si>
  <si>
    <t>대신 인버스 철광석 선물 ETN(H)</t>
  </si>
  <si>
    <t>KODEX 보험</t>
  </si>
  <si>
    <t>KBSTAR 5대그룹주</t>
  </si>
  <si>
    <t>ARIRANG 200선물인버스2X</t>
  </si>
  <si>
    <t>삼성 인버스 2X 구리 선물 ETN(H)</t>
  </si>
  <si>
    <t>신한 레버리지 Russell 2000 ETN</t>
  </si>
  <si>
    <t>KB 인버스 천연가스 선물 ETN</t>
  </si>
  <si>
    <t>신한 인버스 2X 구리 선물 ETN</t>
  </si>
  <si>
    <t>KB 인버스 2X 항셍테크 선물 ETN</t>
  </si>
  <si>
    <t>TIGER 단기선진하이일드(합성 H)</t>
  </si>
  <si>
    <t>KBSTAR 채권혼합</t>
  </si>
  <si>
    <t>KB 레버리지 나스닥 100 ETN</t>
  </si>
  <si>
    <t>TIGER 글로벌자원생산기업(합성 H)</t>
  </si>
  <si>
    <t>KODEX 국채선물10년인버스</t>
  </si>
  <si>
    <t>KODEX 기계장비</t>
  </si>
  <si>
    <t>KBSTAR V&amp;S셀렉트밸류채권혼합</t>
  </si>
  <si>
    <t>KOSEF 코스피100</t>
  </si>
  <si>
    <t>KODEX S&amp;P글로벌인프라(합성)</t>
  </si>
  <si>
    <t>신한 인버스 2X 미국달러 선물 ETN</t>
  </si>
  <si>
    <t>삼성 인버스 2X HSCEI ETN(H)</t>
  </si>
  <si>
    <t>SK증권우</t>
  </si>
  <si>
    <t>KODEX 미국채10년선물</t>
  </si>
  <si>
    <t>신한 인버스 천연가스 선물 ETN(H)</t>
  </si>
  <si>
    <t>HANARO Fn5G산업</t>
  </si>
  <si>
    <t>TIGER MSCI KOREA ESG유니버설</t>
  </si>
  <si>
    <t>KINDEX 국고채10년</t>
  </si>
  <si>
    <t>TIGER 200 철강소재</t>
  </si>
  <si>
    <t>TIGER 유로스탁스레버리지(합성 H)</t>
  </si>
  <si>
    <t>TRUE FTSE100 ETN</t>
  </si>
  <si>
    <t>KINDEX 중국본토CSI300레버리지(합성)</t>
  </si>
  <si>
    <t>KB FnGuide 언택트 ETN</t>
  </si>
  <si>
    <t>대신 2X 철광석 선물 ETN(H)</t>
  </si>
  <si>
    <t>KBSTAR KRX300</t>
  </si>
  <si>
    <t>일양약품우</t>
  </si>
  <si>
    <t>신한 인버스 금 선물 ETN(H)</t>
  </si>
  <si>
    <t>넥센우</t>
  </si>
  <si>
    <t>KBSTAR 코스피ex200</t>
  </si>
  <si>
    <t>ARIRANG 고배당저변동50</t>
  </si>
  <si>
    <t>FOCUS 혁신기업액티브</t>
  </si>
  <si>
    <t>신한 인버스 2X 은 선물 ETN(H)</t>
  </si>
  <si>
    <t>TRUE 인버스 플래티넘 선물 ETN</t>
  </si>
  <si>
    <t>HANARO 탄소효율그린뉴딜</t>
  </si>
  <si>
    <t>파워 코스피100</t>
  </si>
  <si>
    <t>KINDEX 러시아MSCI(합성)</t>
  </si>
  <si>
    <t>TIGER 일본TOPIX(합성 H)</t>
  </si>
  <si>
    <t>ARIRANG 코스피50</t>
  </si>
  <si>
    <t>KODEX 코스닥150롱코스피200숏선물</t>
  </si>
  <si>
    <t>대신 알루미늄 선물 ETN(H)</t>
  </si>
  <si>
    <t>KODEX KTOP30</t>
  </si>
  <si>
    <t>대덕1우</t>
  </si>
  <si>
    <t>KBSTAR KRX300레버리지</t>
  </si>
  <si>
    <t>KB KRX ESG Eco ETN</t>
  </si>
  <si>
    <t>ARIRANG 200선물레버리지</t>
  </si>
  <si>
    <t>대신 니켈선물 ETN(H)</t>
  </si>
  <si>
    <t>ARIRANG 고배당주채권혼합</t>
  </si>
  <si>
    <t>TRUE 인버스 은 선물 ETN</t>
  </si>
  <si>
    <t>삼성 인버스 2X 항셍테크 ETN(H)</t>
  </si>
  <si>
    <t>삼성 인버스 HSCEI ETN(H)</t>
  </si>
  <si>
    <t>KOSEF 블루칩</t>
  </si>
  <si>
    <t>메리츠 인버스 2X KRX300 선물 ETN</t>
  </si>
  <si>
    <t>KBSTAR 헬스케어채권혼합</t>
  </si>
  <si>
    <t>HANARO Fn친환경에너지</t>
  </si>
  <si>
    <t>KOSEF 200선물인버스2X</t>
  </si>
  <si>
    <t>KB KRX300 ETN</t>
  </si>
  <si>
    <t>KODEX 밸류Plus</t>
  </si>
  <si>
    <t>KODEX 최소변동성</t>
  </si>
  <si>
    <t>KINDEX 미국스팩&amp;IPO INDXX</t>
  </si>
  <si>
    <t>KBSTAR 중국MSCI China(H)</t>
  </si>
  <si>
    <t>TIGER 일본TOPIX헬스케어(합성)</t>
  </si>
  <si>
    <t>KB 인버스 2X 은 선물 ETN(H)</t>
  </si>
  <si>
    <t>TRUE 레버리지 유로스탁스50 ETN(H) B</t>
  </si>
  <si>
    <t>KODEX Fn시스템반도체</t>
  </si>
  <si>
    <t>KODEX K-이노베이션액티브</t>
  </si>
  <si>
    <t>KB 레버리지 S&amp;P 500 선물 ETN(H)</t>
  </si>
  <si>
    <t>삼성 인버스 항셍테크 ETN(H)</t>
  </si>
  <si>
    <t>메리츠 인버스 2X 국채30년 ETN</t>
  </si>
  <si>
    <t>신한 인버스 구리 선물 ETN(H)</t>
  </si>
  <si>
    <t>KODEX 모멘텀Plus</t>
  </si>
  <si>
    <t>SOL 선진국MSCI World(합성 H)</t>
  </si>
  <si>
    <t>TIGER 200에너지화학레버리지</t>
  </si>
  <si>
    <t>TRUE S&amp;P500 양매도 4% OTM ETN(H)</t>
  </si>
  <si>
    <t>KOSEF 미국달러선물인버스</t>
  </si>
  <si>
    <t>TIGER 미국S&amp;P500선물인버스(H)</t>
  </si>
  <si>
    <t>KINDEX 싱가포르리츠</t>
  </si>
  <si>
    <t>KOSEF KRX100</t>
  </si>
  <si>
    <t>DB하이텍1우</t>
  </si>
  <si>
    <t>삼성 인버스 은 선물 ETN(H)</t>
  </si>
  <si>
    <t>TRUE 코스피 커버드콜 ETN B</t>
  </si>
  <si>
    <t>메리츠 인버스 은 선물 ETN(H)</t>
  </si>
  <si>
    <t>TIGER 코스닥150바이오테크</t>
  </si>
  <si>
    <t>TRUE 인버스 금 선물 ETN</t>
  </si>
  <si>
    <t>한양증권우</t>
  </si>
  <si>
    <t>KODEX 게임산업</t>
  </si>
  <si>
    <t>KINDEX 일본TOPIX레버리지(H)</t>
  </si>
  <si>
    <t>미래에셋 인버스 미디어엔터 Core5 ETN</t>
  </si>
  <si>
    <t>ARIRANG KRX300</t>
  </si>
  <si>
    <t>성신양회우</t>
  </si>
  <si>
    <t>TRUE 인버스 HSCEI ETN(H) B</t>
  </si>
  <si>
    <t>메리츠 인버스 국채30년 ETN</t>
  </si>
  <si>
    <t>삼성 나스닥 100 ETN(H)</t>
  </si>
  <si>
    <t>대신 밀 선물 ETN(H)</t>
  </si>
  <si>
    <t>KODEX 미국S&amp;P바이오(합성)</t>
  </si>
  <si>
    <t>신한 USD K200 선물 바이셀 ETN</t>
  </si>
  <si>
    <t>신한 달러인덱스 선물 ETN(H)</t>
  </si>
  <si>
    <t>계양전기우</t>
  </si>
  <si>
    <t>KB 인버스 2X 금 선물 ETN(H)</t>
  </si>
  <si>
    <t>TRUE 유로선물 ETN B</t>
  </si>
  <si>
    <t>TRUE 유로스탁스50 양매도 5% OTM ETN(H)</t>
  </si>
  <si>
    <t>KBSTAR KQ고배당</t>
  </si>
  <si>
    <t>KODEX TSE일본리츠(H)</t>
  </si>
  <si>
    <t>KODEX 3대농산물선물(H)</t>
  </si>
  <si>
    <t>하나 KRX300 ETN</t>
  </si>
  <si>
    <t>코오롱글로벌우</t>
  </si>
  <si>
    <t>KODEX 일본TOPIX100</t>
  </si>
  <si>
    <t>대상홀딩스우</t>
  </si>
  <si>
    <t>TRUE 인버스 2X S&amp;P500 선물 ETN(H)</t>
  </si>
  <si>
    <t>서울식품우</t>
  </si>
  <si>
    <t>삼성 인버스 금 선물 ETN(H)</t>
  </si>
  <si>
    <t>신한 인버스 은 선물 ETN(H)</t>
  </si>
  <si>
    <t>TRUE 금 선물 ETN</t>
  </si>
  <si>
    <t>SOL 미국S&amp;P500ESG</t>
  </si>
  <si>
    <t>TRUE 엔선물 ETN B</t>
  </si>
  <si>
    <t>TRUE 베트남 VN30 선물 ETN(H)</t>
  </si>
  <si>
    <t>삼성 인버스 2X 금 선물 ETN(H)</t>
  </si>
  <si>
    <t>TREX 펀더멘탈 200</t>
  </si>
  <si>
    <t>TRUE 인버스 베트남 VN30 선물 ETN(H)</t>
  </si>
  <si>
    <t>KINDEX 모닝스타싱가포르리츠채권혼합</t>
  </si>
  <si>
    <t>TREX 200</t>
  </si>
  <si>
    <t>KODEX MSCI밸류</t>
  </si>
  <si>
    <t>KBSTAR 200커뮤니케이션서비스</t>
  </si>
  <si>
    <t>KBSTAR 200IT</t>
  </si>
  <si>
    <t>크라운제과우</t>
  </si>
  <si>
    <t>SOL 유럽탄소배출권선물S&amp;P(H)</t>
  </si>
  <si>
    <t>KODEX Fn웹툰&amp;드라마</t>
  </si>
  <si>
    <t>삼성 KRX 2차전지 K-뉴딜 ETN</t>
  </si>
  <si>
    <t>삼성 금 선물 ETN(H)</t>
  </si>
  <si>
    <t>메리츠 금 선물 ETN(H)</t>
  </si>
  <si>
    <t>TRUE 인버스 엔선물 ETN B</t>
  </si>
  <si>
    <t>KODEX Fn멀티팩터</t>
  </si>
  <si>
    <t>TRUE 레버리지 엔선물 ETN B</t>
  </si>
  <si>
    <t>KBSTAR 글로벌데이터센터리츠나스닥(합성)</t>
  </si>
  <si>
    <t>KINDEX 일본TOPIX인버스(합성 H)</t>
  </si>
  <si>
    <t>태양금속우</t>
  </si>
  <si>
    <t>삼성 S&amp;P500 VIX S/T 선물 ETN(H) C</t>
  </si>
  <si>
    <t>SK네트웍스우</t>
  </si>
  <si>
    <t>동원시스템즈우</t>
  </si>
  <si>
    <t>KBSTAR Fn K-뉴딜디지털플러스</t>
  </si>
  <si>
    <t>KINDEX Fn성장소비주도주</t>
  </si>
  <si>
    <t>KB 레버리지 금 선물 ETN(H)</t>
  </si>
  <si>
    <t>신한 인버스 달러인덱스 선물 ETN(H)</t>
  </si>
  <si>
    <t>삼성 레버리지 KRX 2차전지 K-뉴딜 ETN</t>
  </si>
  <si>
    <t>TRUE 인버스 유로선물 ETN B</t>
  </si>
  <si>
    <t>메리츠 국채30년 ETN</t>
  </si>
  <si>
    <t>KB 레버리지 KRX 2차전지 K-뉴딜 ETN</t>
  </si>
  <si>
    <t>삼성 인버스 나스닥 100 ETN(H)</t>
  </si>
  <si>
    <t>TIGER 이머징마켓MSCI레버리지(합성 H)</t>
  </si>
  <si>
    <t>금호건설우</t>
  </si>
  <si>
    <t>신한 인버스 WTI원유 선물 ETN(H)</t>
  </si>
  <si>
    <t>KB 인버스 2X S&amp;P 500 선물 ETN</t>
  </si>
  <si>
    <t>메리츠 은 선물 ETN(H)</t>
  </si>
  <si>
    <t>신한 코스피 콘도르 6/10% 콜 2204-01 ETN</t>
  </si>
  <si>
    <t>삼성 은 선물 ETN(H)</t>
  </si>
  <si>
    <t>ARIRANG 코스피</t>
  </si>
  <si>
    <t>하나 KRX BBIG K-뉴딜 ETN</t>
  </si>
  <si>
    <t>노루페인트우</t>
  </si>
  <si>
    <t>동부건설우</t>
  </si>
  <si>
    <t>KODEX MSCI Korea</t>
  </si>
  <si>
    <t>KINDEX 레버리지</t>
  </si>
  <si>
    <t>KODEX 혁신기술테마액티브</t>
  </si>
  <si>
    <t>TIGER 코스닥150IT</t>
  </si>
  <si>
    <t>KINDEX 스마트밸류</t>
  </si>
  <si>
    <t>ARIRANG 글로벌MSCI(합성 H)</t>
  </si>
  <si>
    <t>KINDEX 스마트퀄리티</t>
  </si>
  <si>
    <t>KBSTAR 모멘텀로우볼</t>
  </si>
  <si>
    <t>메리츠 레버리지 국채30년 ETN</t>
  </si>
  <si>
    <t>TRUE 은 선물 ETN</t>
  </si>
  <si>
    <t>TIGER 코스피중형주</t>
  </si>
  <si>
    <t>신한 코스피 콘도르 4/10% 콜 2204-01 ETN</t>
  </si>
  <si>
    <t>삼성 KRX BBIG K-뉴딜 ETN</t>
  </si>
  <si>
    <t>ARIRANG 심천차이넥스트(합성)</t>
  </si>
  <si>
    <t>KODEX 200 중소형</t>
  </si>
  <si>
    <t>ARIRANG KS밸류가중TR</t>
  </si>
  <si>
    <t>KINDEX 삼성그룹동일가중</t>
  </si>
  <si>
    <t>TIGER 미국달러선물인버스2X</t>
  </si>
  <si>
    <t>KODEX 경기소비재</t>
  </si>
  <si>
    <t>신한 코스피 월별 양매도 3% 콜 2206-1 ETN</t>
  </si>
  <si>
    <t>신한 코스피 월별 양매도 5% 콜 2206-1 ETN</t>
  </si>
  <si>
    <t>KOSEF 국고채10년레버리지</t>
  </si>
  <si>
    <t>신한 인버스 2X 다우존스지수 선물 ETN(H)</t>
  </si>
  <si>
    <t>마이다스 200커버드콜5%OTM</t>
  </si>
  <si>
    <t>삼성 인버스 China A50 선물 ETN(H)</t>
  </si>
  <si>
    <t>KOSEF 고배당</t>
  </si>
  <si>
    <t>KODEX WTI원유선물인버스(H)</t>
  </si>
  <si>
    <t>KINDEX 스마트하이베타</t>
  </si>
  <si>
    <t>현대비앤지스틸우</t>
  </si>
  <si>
    <t>KBSTAR 모멘텀밸류</t>
  </si>
  <si>
    <t>대원전선우</t>
  </si>
  <si>
    <t>KBSTAR 주식혼합</t>
  </si>
  <si>
    <t>미래에셋 인버스 에너지화학 Core5 ETN</t>
  </si>
  <si>
    <t>TIGER 일본엔선물</t>
  </si>
  <si>
    <t>KOSEF 릭소글로벌디지털경제MSCI</t>
  </si>
  <si>
    <t>신한 인버스 Russell 2000 ETN</t>
  </si>
  <si>
    <t>삼성 항셍테크 ETN(H)</t>
  </si>
  <si>
    <t>KODEX 삼성그룹밸류</t>
  </si>
  <si>
    <t>ARIRANG 국채선물10년</t>
  </si>
  <si>
    <t>KINDEX 스마트모멘텀</t>
  </si>
  <si>
    <t>노루홀딩스우</t>
  </si>
  <si>
    <t>TRUE 플래티넘 선물 ETN</t>
  </si>
  <si>
    <t>마이티 코스피100</t>
  </si>
  <si>
    <t>TIGER 200동일가중</t>
  </si>
  <si>
    <t>TIGER 의료기기</t>
  </si>
  <si>
    <t>KINDEX 멕시코MSCI(합성)</t>
  </si>
  <si>
    <t>대신 아연선물 ETN(H)</t>
  </si>
  <si>
    <t>KINDEX 스마트로우볼</t>
  </si>
  <si>
    <t>메리츠 레버리지 KRX300 선물 ETN</t>
  </si>
  <si>
    <t>KINDEX Fn5G플러스</t>
  </si>
  <si>
    <t>깨끗한나라우</t>
  </si>
  <si>
    <t>KBSTAR 미국고정배당우선증권ICE TR</t>
  </si>
  <si>
    <t>KB 레버리지 은 선물 ETN(H)</t>
  </si>
  <si>
    <t>KINDEX 코스닥(합성)</t>
  </si>
  <si>
    <t>TIGER 우선주</t>
  </si>
  <si>
    <t>KBSTAR 차이나HSCEI(H)</t>
  </si>
  <si>
    <t>SOL 글로벌탄소배출권선물IHS(합성)</t>
  </si>
  <si>
    <t>TIGER K게임</t>
  </si>
  <si>
    <t>CJ씨푸드1우</t>
  </si>
  <si>
    <t>HANARO Fn K-POP&amp;미디어</t>
  </si>
  <si>
    <t>TIGER 200커뮤니케이션서비스</t>
  </si>
  <si>
    <t>삼성 HSCEI ETN(H)</t>
  </si>
  <si>
    <t>크라운해태홀딩스우</t>
  </si>
  <si>
    <t>신한 인버스 다우존스지수 선물 ETN(H)</t>
  </si>
  <si>
    <t>KODEX Fn Top10동일가중</t>
  </si>
  <si>
    <t>TRUE 인버스 2X HSCEI ETN(H)</t>
  </si>
  <si>
    <t>남선알미우</t>
  </si>
  <si>
    <t>HANARO 글로벌탄소배출권선물ICE(합성)</t>
  </si>
  <si>
    <t>하이트진로홀딩스우</t>
  </si>
  <si>
    <t>TRUE 코스피 커버드풋 ETN B</t>
  </si>
  <si>
    <t>KBSTAR KRX300미국달러선물혼합</t>
  </si>
  <si>
    <t>KBSTAR V&amp;S셀렉트밸류</t>
  </si>
  <si>
    <t>KODEX MSCI모멘텀</t>
  </si>
  <si>
    <t>ARIRANG KS로우사이즈가중TR</t>
  </si>
  <si>
    <t>KINDEX 코스피</t>
  </si>
  <si>
    <t>하나 레버리지 KRX BBIG K-뉴딜 ETN</t>
  </si>
  <si>
    <t>KODEX 200동일가중</t>
  </si>
  <si>
    <t>KOSEF 코스닥150선물레버리지</t>
  </si>
  <si>
    <t>TIGER 금은선물(H)</t>
  </si>
  <si>
    <t>KB 레버리지 KRX BBIG K-뉴딜 ETN</t>
  </si>
  <si>
    <t>TIGER KTOP30</t>
  </si>
  <si>
    <t>삼성 레버리지 KRX BBIG K-뉴딜 ETN</t>
  </si>
  <si>
    <t>대신 인버스 2X 니켈선물 ETN(H)</t>
  </si>
  <si>
    <t>KODEX 퀄리티Plus</t>
  </si>
  <si>
    <t>TIGER 미국달러선물레버리지</t>
  </si>
  <si>
    <t>TIGER 200커버드콜5%OTM</t>
  </si>
  <si>
    <t>ARIRANG 국채선물3년</t>
  </si>
  <si>
    <t>KBSTAR 헬스케어</t>
  </si>
  <si>
    <t>KOSEF 미국방어배당성장나스닥</t>
  </si>
  <si>
    <t>TIGER 라틴35</t>
  </si>
  <si>
    <t>TIGER 200 경기소비재</t>
  </si>
  <si>
    <t>TIGER 코스피대형주</t>
  </si>
  <si>
    <t>금강공업우</t>
  </si>
  <si>
    <t>TIGER 차이나항셍25</t>
  </si>
  <si>
    <t>KINDEX Fn K-뉴딜디지털플러스</t>
  </si>
  <si>
    <t>TRUE 레버리지 HSCEI ETN(H)</t>
  </si>
  <si>
    <t>HK 베스트일레븐액티브</t>
  </si>
  <si>
    <t>KB 인버스 2X 나스닥 100 ETN</t>
  </si>
  <si>
    <t>KBSTAR 차이나항셍테크</t>
  </si>
  <si>
    <t>ARIRANG 코스피중형주</t>
  </si>
  <si>
    <t>HANARO Fn K-반도체</t>
  </si>
  <si>
    <t>유유제약2우B</t>
  </si>
  <si>
    <t>KBSTAR 200에너지화학</t>
  </si>
  <si>
    <t>KODEX 미국달러선물인버스2X</t>
  </si>
  <si>
    <t>ARIRANG KS모멘텀가중TR</t>
  </si>
  <si>
    <t>KBSTAR 유로스탁스50(H)</t>
  </si>
  <si>
    <t>ARIRANG 신흥국MSCI인버스(합성 H)</t>
  </si>
  <si>
    <t>KODEX 미국채울트라30년선물인버스(H)</t>
  </si>
  <si>
    <t>삼성 레버리지 항셍테크 ETN(H)</t>
  </si>
  <si>
    <t>TIGER 경기방어채권혼합</t>
  </si>
  <si>
    <t>코리아써키트2우B</t>
  </si>
  <si>
    <t>HANARO 농업융복합산업</t>
  </si>
  <si>
    <t>TIGER S&amp;P글로벌인프라(합성)</t>
  </si>
  <si>
    <t>HANARO Fn K-게임</t>
  </si>
  <si>
    <t>HK 하이볼액티브</t>
  </si>
  <si>
    <t>KODEX 콩선물(H)</t>
  </si>
  <si>
    <t>ARIRANG 스마트베타Quality채권혼합</t>
  </si>
  <si>
    <t>KINDEX 인버스</t>
  </si>
  <si>
    <t>흥국화재우</t>
  </si>
  <si>
    <t>KBSTAR 미국장기국채선물레버리지(합성 H)</t>
  </si>
  <si>
    <t>TIGER 모멘텀</t>
  </si>
  <si>
    <t>파워 고배당저변동성</t>
  </si>
  <si>
    <t>TIGER 200커버드콜ATM</t>
  </si>
  <si>
    <t>HANARO 코스닥150선물레버리지</t>
  </si>
  <si>
    <t>TIGER 로우볼</t>
  </si>
  <si>
    <t>미래에셋 인버스 원유선물혼합 ETN(H)</t>
  </si>
  <si>
    <t>KBSTAR 200건설</t>
  </si>
  <si>
    <t>신한 인버스 2X Russell 2000 ETN</t>
  </si>
  <si>
    <t>KBSTAR KRX국채선물3년10년스티프너2X</t>
  </si>
  <si>
    <t>TIGER 지주회사</t>
  </si>
  <si>
    <t>TRUE 인버스 2X 유로스탁스50 ETN(H)</t>
  </si>
  <si>
    <t>KBSTAR 수출주</t>
  </si>
  <si>
    <t>삼성 레버리지 HSCEI ETN(H)</t>
  </si>
  <si>
    <t>KBSTAR KRX국채선물3년10년스티프너</t>
  </si>
  <si>
    <t>ARIRANG 선진국MSCI(합성 H)</t>
  </si>
  <si>
    <t>KODEX MSCI퀄리티</t>
  </si>
  <si>
    <t>ARIRANG S&amp;P글로벌인프라</t>
  </si>
  <si>
    <t>신한 인버스 2X S&amp;P500 선물 ETN</t>
  </si>
  <si>
    <t>ARIRANG 탄소효율그린뉴딜</t>
  </si>
  <si>
    <t>KBSTAR 우량업종</t>
  </si>
  <si>
    <t>ARIRANG 주도업종</t>
  </si>
  <si>
    <t>ARIRANG KS로우볼가중TR</t>
  </si>
  <si>
    <t>KBSTAR KRX국채선물3년10년플래트너</t>
  </si>
  <si>
    <t>파워 중기국고채</t>
  </si>
  <si>
    <t>HK S&amp;P코리아로우볼</t>
  </si>
  <si>
    <t>TRUE 인버스 유로스탁스50 ETN(H) B</t>
  </si>
  <si>
    <t>KBSTAR KRX국채선물3년10년플래트너2X</t>
  </si>
  <si>
    <t>마이티 200커버드콜ATM레버리지</t>
  </si>
  <si>
    <t>KBSTAR 200고배당커버드콜ATM</t>
  </si>
  <si>
    <t>KBSTAR 200산업재</t>
  </si>
  <si>
    <t>KBSTAR 200경기소비재</t>
  </si>
  <si>
    <t>KBSTAR 미국장기국채선물(H)</t>
  </si>
  <si>
    <t>KINDEX 필리핀MSCI(합성)</t>
  </si>
  <si>
    <t>JW중외제약우</t>
  </si>
  <si>
    <t>성문전자우</t>
  </si>
  <si>
    <t>KBSTAR 중소형고배당</t>
  </si>
  <si>
    <t>대신 인버스 아연선물 ETN(H)</t>
  </si>
  <si>
    <t>KBSTAR 팔라듐선물(H)</t>
  </si>
  <si>
    <t>신한 인버스 2X 금 선물 ETN</t>
  </si>
  <si>
    <t>KBSTAR 국채선물10년</t>
  </si>
  <si>
    <t>HANARO KAP초장기국고채</t>
  </si>
  <si>
    <t>SOL 중국본토 중소형 CSI500(합성 H)</t>
  </si>
  <si>
    <t>TIGER 방송통신</t>
  </si>
  <si>
    <t>KODEX 멀티에셋하이인컴(H)</t>
  </si>
  <si>
    <t>KG동부제철우</t>
  </si>
  <si>
    <t>ARIRANG 코스닥150선물인버스</t>
  </si>
  <si>
    <t>ARIRANG KS퀄리티가중TR</t>
  </si>
  <si>
    <t>KODEX 미국달러선물인버스</t>
  </si>
  <si>
    <t>KBSTAR 200금융</t>
  </si>
  <si>
    <t>미래에셋 인버스 전기전자 Core5 ETN</t>
  </si>
  <si>
    <t>ARIRANG 200동일가중</t>
  </si>
  <si>
    <t>KODEX 국채선물3년인버스</t>
  </si>
  <si>
    <t>KBSTAR 국채선물10년인버스</t>
  </si>
  <si>
    <t>TIGER 금속선물(H)</t>
  </si>
  <si>
    <t>KODEX MSCI EM선물(H)</t>
  </si>
  <si>
    <t>TIGER 국채선물3년인버스</t>
  </si>
  <si>
    <t>JW중외제약2우B</t>
  </si>
  <si>
    <t>KINDEX 국채선물3년인버스</t>
  </si>
  <si>
    <t>KBSTAR 차이나H선물인버스(H)</t>
  </si>
  <si>
    <t>진흥기업우B</t>
  </si>
  <si>
    <t>KBSTAR 코스닥150선물인버스</t>
  </si>
  <si>
    <t>TIGER 국채선물10년인버스</t>
  </si>
  <si>
    <t>KINDEX 국채선물10년인버스</t>
  </si>
  <si>
    <t>KINDEX 차이나항셍테크</t>
  </si>
  <si>
    <t>TIGER 가격조정</t>
  </si>
  <si>
    <t>동양우</t>
  </si>
  <si>
    <t>KBSTAR 200철강소재</t>
  </si>
  <si>
    <t>KBSTAR 200중공업</t>
  </si>
  <si>
    <t>TRUE 인버스 나스닥 100 ETN</t>
  </si>
  <si>
    <t>KODEX 골드선물인버스(H)</t>
  </si>
  <si>
    <t>흥국화재2우B</t>
  </si>
  <si>
    <t>TIGER 증권</t>
  </si>
  <si>
    <t>KOSEF 200선물인버스</t>
  </si>
  <si>
    <t>신원우</t>
  </si>
  <si>
    <t>ARIRANG KRX300헬스케어</t>
  </si>
  <si>
    <t>KOSEF 코스닥150선물인버스</t>
  </si>
  <si>
    <t>진흥기업2우B</t>
  </si>
  <si>
    <t>TIGER 200 산업재</t>
  </si>
  <si>
    <t>동양2우B</t>
  </si>
  <si>
    <t>ARIRANG 중형주저변동50</t>
  </si>
  <si>
    <t>KBSTAR 200생활소비재</t>
  </si>
  <si>
    <t>TIGER 200 생활소비재</t>
  </si>
  <si>
    <t>QV 인버스 레버리지 S&amp;P500 ETN</t>
  </si>
  <si>
    <t>KBSTAR 미국장기국채선물인버스(H)</t>
  </si>
  <si>
    <t>신한 인버스 브렌트원유 선물 ETN(H)</t>
  </si>
  <si>
    <t>ARIRANG ESG우수기업</t>
  </si>
  <si>
    <t>TIGER 원유선물인버스(H)</t>
  </si>
  <si>
    <t>QV 인버스 레버리지 WTI원유 선물 ETN(H)</t>
  </si>
  <si>
    <t>KBSTAR 미국장기국채선물인버스2X(합성 H)</t>
  </si>
  <si>
    <t>대신 인버스 니켈선물 ETN(H)</t>
  </si>
  <si>
    <t>동양3우B</t>
  </si>
  <si>
    <t>KBSTAR 팔라듐선물인버스(H)</t>
  </si>
  <si>
    <t>ARIRANG 코스닥150</t>
  </si>
  <si>
    <t>KBSTAR 국채선물5년추종</t>
  </si>
  <si>
    <t>삼성전자</t>
    <phoneticPr fontId="2" type="noConversion"/>
  </si>
  <si>
    <t>종목코드</t>
  </si>
  <si>
    <t>시장구분</t>
  </si>
  <si>
    <t>업종명</t>
  </si>
  <si>
    <t>095570</t>
  </si>
  <si>
    <t>KOSPI</t>
  </si>
  <si>
    <t>서비스업</t>
  </si>
  <si>
    <t>006840</t>
  </si>
  <si>
    <t>기타금융</t>
  </si>
  <si>
    <t>027410</t>
  </si>
  <si>
    <t>282330</t>
  </si>
  <si>
    <t>유통업</t>
  </si>
  <si>
    <t>138930</t>
  </si>
  <si>
    <t>001460</t>
  </si>
  <si>
    <t>섬유의복</t>
  </si>
  <si>
    <t>001465</t>
  </si>
  <si>
    <t>001040</t>
  </si>
  <si>
    <t>079160</t>
  </si>
  <si>
    <t>00104K</t>
  </si>
  <si>
    <t>000120</t>
  </si>
  <si>
    <t>운수창고업</t>
  </si>
  <si>
    <t>011150</t>
  </si>
  <si>
    <t>음식료품</t>
  </si>
  <si>
    <t>011155</t>
  </si>
  <si>
    <t>001045</t>
  </si>
  <si>
    <t>097950</t>
  </si>
  <si>
    <t>097955</t>
  </si>
  <si>
    <t>000590</t>
  </si>
  <si>
    <t>012030</t>
  </si>
  <si>
    <t>016610</t>
  </si>
  <si>
    <t>증권</t>
  </si>
  <si>
    <t>005830</t>
  </si>
  <si>
    <t>보험</t>
  </si>
  <si>
    <t>000990</t>
  </si>
  <si>
    <t>전기전자</t>
  </si>
  <si>
    <t>000995</t>
  </si>
  <si>
    <t>139130</t>
  </si>
  <si>
    <t>001530</t>
  </si>
  <si>
    <t>000210</t>
  </si>
  <si>
    <t>001880</t>
  </si>
  <si>
    <t>건설업</t>
  </si>
  <si>
    <t>000215</t>
  </si>
  <si>
    <t>375500</t>
  </si>
  <si>
    <t>37550K</t>
  </si>
  <si>
    <t>004840</t>
  </si>
  <si>
    <t>155660</t>
  </si>
  <si>
    <t>철강금속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</si>
  <si>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</si>
  <si>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</si>
  <si>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</si>
  <si>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</si>
  <si>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</si>
  <si>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</si>
  <si>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</si>
  <si>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</si>
  <si>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</si>
  <si>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</si>
  <si>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</si>
  <si>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</si>
  <si>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</si>
  <si>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</si>
  <si>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</si>
  <si>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</si>
  <si>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</si>
  <si>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기계</t>
  </si>
  <si>
    <t>003560</t>
  </si>
  <si>
    <t>175330</t>
  </si>
  <si>
    <t>234080</t>
  </si>
  <si>
    <t>의약품</t>
  </si>
  <si>
    <t>001060</t>
  </si>
  <si>
    <t>001067</t>
  </si>
  <si>
    <t>001065</t>
  </si>
  <si>
    <t>096760</t>
  </si>
  <si>
    <t>105560</t>
  </si>
  <si>
    <t>002380</t>
  </si>
  <si>
    <t>344820</t>
  </si>
  <si>
    <t>비금속광물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</si>
  <si>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</si>
  <si>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</si>
  <si>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</si>
  <si>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</si>
  <si>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</si>
  <si>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</si>
  <si>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</si>
  <si>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</si>
  <si>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</si>
  <si>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</si>
  <si>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</si>
  <si>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</si>
  <si>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운수장비</t>
  </si>
  <si>
    <t>044450</t>
  </si>
  <si>
    <t>030200</t>
  </si>
  <si>
    <t>통신업</t>
  </si>
  <si>
    <t>033780</t>
  </si>
  <si>
    <t>기타제조업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</si>
  <si>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</si>
  <si>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</si>
  <si>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</si>
  <si>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</si>
  <si>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</si>
  <si>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</si>
  <si>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</si>
  <si>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</si>
  <si>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</si>
  <si>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</si>
  <si>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</si>
  <si>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</si>
  <si>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</si>
  <si>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</si>
  <si>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</si>
  <si>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</si>
  <si>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</si>
  <si>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</si>
  <si>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</si>
  <si>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</si>
  <si>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</si>
  <si>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</si>
  <si>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</si>
  <si>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</si>
  <si>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</si>
  <si>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</si>
  <si>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</si>
  <si>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</si>
  <si>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</si>
  <si>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</si>
  <si>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</si>
  <si>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</si>
  <si>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</si>
  <si>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</si>
  <si>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</si>
  <si>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</si>
  <si>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</si>
  <si>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</si>
  <si>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</si>
  <si>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</si>
  <si>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</si>
  <si>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</si>
  <si>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</si>
  <si>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</si>
  <si>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전기가스업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</si>
  <si>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</si>
  <si>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</si>
  <si>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</si>
  <si>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</si>
  <si>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</si>
  <si>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</si>
  <si>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</si>
  <si>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</si>
  <si>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</si>
  <si>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</si>
  <si>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</si>
  <si>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</si>
  <si>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</si>
  <si>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</si>
  <si>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</si>
  <si>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</si>
  <si>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</si>
  <si>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</si>
  <si>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</si>
  <si>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</si>
  <si>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</si>
  <si>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</si>
  <si>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</si>
  <si>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</si>
  <si>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</si>
  <si>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</si>
  <si>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</si>
  <si>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</si>
  <si>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</si>
  <si>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</si>
  <si>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</si>
  <si>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</si>
  <si>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</si>
  <si>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</si>
  <si>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</si>
  <si>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</si>
  <si>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</si>
  <si>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</si>
  <si>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종이목재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</si>
  <si>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</si>
  <si>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</si>
  <si>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</si>
  <si>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</si>
  <si>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</si>
  <si>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</si>
  <si>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</si>
  <si>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</si>
  <si>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</si>
  <si>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</si>
  <si>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</si>
  <si>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</si>
  <si>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</si>
  <si>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</si>
  <si>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</si>
  <si>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</si>
  <si>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</si>
  <si>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</si>
  <si>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</si>
  <si>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</si>
  <si>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</si>
  <si>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</si>
  <si>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</si>
  <si>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</si>
  <si>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</si>
  <si>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</si>
  <si>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</si>
  <si>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</si>
  <si>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</si>
  <si>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</si>
  <si>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</si>
  <si>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</si>
  <si>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</si>
  <si>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</si>
  <si>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</si>
  <si>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</si>
  <si>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</si>
  <si>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</si>
  <si>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</si>
  <si>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</si>
  <si>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</si>
  <si>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</si>
  <si>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</si>
  <si>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</si>
  <si>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</si>
  <si>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</si>
  <si>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</si>
  <si>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</si>
  <si>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</si>
  <si>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은행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</si>
  <si>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</si>
  <si>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</si>
  <si>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</si>
  <si>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</si>
  <si>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</si>
  <si>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</si>
  <si>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</si>
  <si>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</si>
  <si>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</si>
  <si>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</si>
  <si>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</si>
  <si>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</si>
  <si>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</si>
  <si>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</si>
  <si>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</si>
  <si>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광업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</si>
  <si>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</si>
  <si>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</si>
  <si>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</si>
  <si>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</si>
  <si>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</si>
  <si>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</si>
  <si>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</si>
  <si>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</si>
  <si>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</si>
  <si>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</si>
  <si>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</si>
  <si>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</si>
  <si>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</si>
  <si>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</si>
  <si>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</si>
  <si>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</si>
  <si>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</si>
  <si>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</si>
  <si>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</si>
  <si>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</si>
  <si>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</si>
  <si>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</si>
  <si>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</si>
  <si>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</si>
  <si>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</si>
  <si>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</si>
  <si>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</si>
  <si>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</si>
  <si>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</si>
  <si>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</si>
  <si>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</si>
  <si>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</si>
  <si>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</si>
  <si>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</si>
  <si>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</si>
  <si>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</si>
  <si>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</si>
  <si>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</si>
  <si>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</si>
  <si>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</si>
  <si>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</si>
  <si>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</si>
  <si>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</si>
  <si>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</si>
  <si>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</si>
  <si>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</si>
  <si>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</si>
  <si>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</si>
  <si>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</si>
  <si>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</si>
  <si>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</si>
  <si>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</si>
  <si>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</si>
  <si>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</si>
  <si>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</si>
  <si>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</si>
  <si>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</si>
  <si>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</si>
  <si>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</si>
  <si>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</si>
  <si>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</si>
  <si>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</si>
  <si>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</si>
  <si>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</si>
  <si>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</si>
  <si>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</si>
  <si>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</si>
  <si>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</si>
  <si>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</si>
  <si>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의료정밀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</si>
  <si>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</si>
  <si>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</si>
  <si>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</si>
  <si>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</si>
  <si>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</si>
  <si>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</si>
  <si>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</si>
  <si>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</si>
  <si>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</si>
  <si>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</si>
  <si>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</si>
  <si>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</si>
  <si>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</si>
  <si>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</si>
  <si>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</si>
  <si>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</si>
  <si>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</si>
  <si>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</si>
  <si>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</si>
  <si>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</si>
  <si>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</si>
  <si>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</si>
  <si>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</si>
  <si>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</si>
  <si>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</si>
  <si>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농업, 임업 및 어업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</si>
  <si>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</si>
  <si>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</si>
  <si>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</si>
  <si>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</si>
  <si>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</si>
  <si>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</si>
  <si>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</si>
  <si>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</si>
  <si>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</si>
  <si>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</si>
  <si>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</si>
  <si>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</si>
  <si>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</si>
  <si>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</si>
  <si>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</si>
  <si>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</si>
  <si>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</si>
  <si>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</si>
  <si>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</si>
  <si>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</si>
  <si>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</si>
  <si>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</si>
  <si>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</si>
  <si>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</si>
  <si>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</si>
  <si>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</si>
  <si>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</si>
  <si>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</si>
  <si>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</si>
  <si>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</si>
  <si>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</si>
  <si>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</si>
  <si>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</si>
  <si>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</si>
  <si>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</si>
  <si>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</si>
  <si>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</si>
  <si>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</si>
  <si>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</si>
  <si>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</si>
  <si>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</si>
  <si>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</si>
  <si>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</si>
  <si>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</si>
  <si>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</si>
  <si>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</si>
  <si>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</si>
  <si>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</si>
  <si>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</si>
  <si>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</si>
  <si>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</si>
  <si>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</si>
  <si>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</si>
  <si>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</si>
  <si>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</si>
  <si>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</si>
  <si>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</si>
  <si>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</si>
  <si>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</si>
  <si>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</si>
  <si>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</si>
  <si>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</si>
  <si>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</si>
  <si>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</si>
  <si>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</si>
  <si>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</si>
  <si>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</si>
  <si>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</si>
  <si>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</si>
  <si>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</si>
  <si>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</si>
  <si>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</si>
  <si>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</si>
  <si>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</si>
  <si>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</si>
  <si>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</si>
  <si>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</si>
  <si>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</si>
  <si>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</si>
  <si>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</si>
  <si>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</si>
  <si>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</si>
  <si>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</si>
  <si>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</si>
  <si>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</si>
  <si>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</si>
  <si>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</si>
  <si>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</si>
  <si>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</si>
  <si>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</si>
  <si>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</si>
  <si>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</si>
  <si>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</si>
  <si>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</si>
  <si>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</si>
  <si>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</si>
  <si>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</si>
  <si>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</si>
  <si>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</si>
  <si>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</si>
  <si>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</si>
  <si>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</si>
  <si>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</si>
  <si>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</si>
  <si>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</si>
  <si>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</si>
  <si>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</si>
  <si>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</si>
  <si>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</si>
  <si>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</si>
  <si>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</si>
  <si>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</si>
  <si>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</si>
  <si>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</si>
  <si>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</si>
  <si>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</si>
  <si>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</si>
  <si>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</si>
  <si>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</si>
  <si>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</si>
  <si>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</si>
  <si>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</si>
  <si>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</si>
  <si>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</si>
  <si>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</si>
  <si>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</si>
  <si>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</si>
  <si>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</si>
  <si>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</si>
  <si>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</si>
  <si>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</si>
  <si>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</si>
  <si>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</si>
  <si>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</si>
  <si>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</si>
  <si>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</si>
  <si>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</si>
  <si>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</si>
  <si>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</si>
  <si>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</si>
  <si>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</si>
  <si>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</si>
  <si>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</si>
  <si>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</si>
  <si>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</si>
  <si>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</si>
  <si>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</si>
  <si>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</si>
  <si>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</si>
  <si>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</si>
  <si>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</si>
  <si>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</si>
  <si>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</si>
  <si>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</si>
  <si>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</si>
  <si>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</si>
  <si>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</si>
  <si>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</si>
  <si>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</si>
  <si>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</si>
  <si>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</si>
  <si>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</si>
  <si>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</si>
  <si>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</si>
  <si>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</si>
  <si>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</si>
  <si>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</si>
  <si>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</si>
  <si>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</si>
  <si>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</si>
  <si>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</si>
  <si>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</si>
  <si>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</si>
  <si>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</si>
  <si>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</si>
  <si>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</si>
  <si>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</si>
  <si>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</si>
  <si>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</si>
  <si>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</si>
  <si>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</si>
  <si>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</si>
  <si>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</si>
  <si>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</si>
  <si>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</si>
  <si>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</si>
  <si>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</si>
  <si>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</si>
  <si>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</si>
  <si>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</si>
  <si>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</si>
  <si>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</si>
  <si>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</si>
  <si>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</si>
  <si>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</si>
  <si>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</si>
  <si>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</si>
  <si>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</si>
  <si>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</si>
  <si>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</si>
  <si>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</si>
  <si>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</si>
  <si>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</si>
  <si>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</si>
  <si>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</si>
  <si>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</si>
  <si>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</si>
  <si>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</si>
  <si>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</si>
  <si>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</si>
  <si>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</si>
  <si>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</si>
  <si>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</si>
  <si>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</si>
  <si>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</si>
  <si>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</si>
  <si>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</si>
  <si>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</si>
  <si>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</si>
  <si>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</si>
  <si>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</si>
  <si>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</si>
  <si>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</si>
  <si>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</si>
  <si>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</si>
  <si>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</si>
  <si>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</si>
  <si>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</si>
  <si>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</si>
  <si>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</si>
  <si>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</si>
  <si>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</si>
  <si>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</si>
  <si>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</si>
  <si>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</si>
  <si>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</si>
  <si>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</si>
  <si>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</si>
  <si>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</si>
  <si>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</si>
  <si>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</si>
  <si>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</si>
  <si>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</si>
  <si>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</si>
  <si>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</si>
  <si>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</si>
  <si>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</si>
  <si>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</si>
  <si>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</si>
  <si>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</si>
  <si>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</si>
  <si>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</si>
  <si>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</si>
  <si>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</si>
  <si>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</si>
  <si>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</si>
  <si>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</si>
  <si>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</si>
  <si>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</si>
  <si>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</si>
  <si>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</si>
  <si>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</si>
  <si>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</si>
  <si>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</si>
  <si>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</si>
  <si>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</si>
  <si>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</si>
  <si>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</si>
  <si>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</si>
  <si>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</si>
  <si>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</si>
  <si>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</si>
  <si>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</si>
  <si>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</si>
  <si>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</si>
  <si>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</si>
  <si>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</si>
  <si>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</si>
  <si>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</si>
  <si>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</si>
  <si>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</si>
  <si>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</si>
  <si>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</si>
  <si>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</si>
  <si>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</si>
  <si>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</si>
  <si>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</si>
  <si>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</si>
  <si>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</si>
  <si>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</si>
  <si>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</si>
  <si>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</si>
  <si>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</si>
  <si>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</si>
  <si>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</si>
  <si>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</si>
  <si>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</si>
  <si>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</si>
  <si>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</si>
  <si>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</si>
  <si>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</si>
  <si>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</si>
  <si>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</si>
  <si>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</si>
  <si>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</si>
  <si>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</si>
  <si>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</si>
  <si>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</si>
  <si>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</si>
  <si>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</si>
  <si>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</si>
  <si>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</si>
  <si>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</si>
  <si>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</si>
  <si>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</si>
  <si>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</si>
  <si>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</si>
  <si>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</si>
  <si>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</si>
  <si>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</si>
  <si>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</si>
  <si>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</si>
  <si>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</si>
  <si>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</si>
  <si>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</si>
  <si>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</si>
  <si>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</si>
  <si>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</si>
  <si>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</si>
  <si>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</si>
  <si>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</si>
  <si>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</si>
  <si>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</si>
  <si>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</si>
  <si>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</si>
  <si>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</si>
  <si>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</si>
  <si>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</si>
  <si>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</si>
  <si>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</si>
  <si>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</si>
  <si>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</si>
  <si>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</si>
  <si>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</si>
  <si>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</si>
  <si>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</si>
  <si>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</si>
  <si>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</si>
  <si>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</si>
  <si>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</si>
  <si>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</si>
  <si>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</si>
  <si>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</si>
  <si>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</si>
  <si>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</si>
  <si>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</si>
  <si>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</si>
  <si>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</si>
  <si>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</si>
  <si>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</si>
  <si>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</si>
  <si>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</si>
  <si>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</si>
  <si>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</si>
  <si>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</si>
  <si>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</si>
  <si>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</si>
  <si>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</si>
  <si>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</si>
  <si>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</si>
  <si>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</si>
  <si>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</si>
  <si>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</si>
  <si>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</si>
  <si>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</si>
  <si>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</si>
  <si>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</si>
  <si>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</si>
  <si>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</si>
  <si>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</si>
  <si>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</si>
  <si>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</si>
  <si>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</si>
  <si>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</si>
  <si>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</si>
  <si>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</si>
  <si>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</si>
  <si>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</si>
  <si>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</si>
  <si>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</si>
  <si>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</si>
  <si>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</si>
  <si>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</si>
  <si>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</si>
  <si>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</si>
  <si>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</si>
  <si>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</si>
  <si>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</si>
  <si>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</si>
  <si>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</si>
  <si>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</si>
  <si>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</si>
  <si>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</si>
  <si>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</si>
  <si>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</si>
  <si>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</si>
  <si>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</si>
  <si>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</si>
  <si>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</si>
  <si>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</si>
  <si>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</si>
  <si>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</si>
  <si>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</si>
  <si>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</si>
  <si>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</si>
  <si>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</si>
  <si>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</si>
  <si>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</si>
  <si>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</si>
  <si>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</si>
  <si>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</si>
  <si>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</si>
  <si>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</si>
  <si>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</si>
  <si>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</si>
  <si>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</si>
  <si>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</si>
  <si>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</si>
  <si>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</si>
  <si>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</si>
  <si>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</si>
  <si>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</si>
  <si>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</si>
  <si>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</si>
  <si>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</si>
  <si>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</si>
  <si>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</si>
  <si>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</si>
  <si>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</si>
  <si>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</si>
  <si>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</si>
  <si>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</si>
  <si>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</si>
  <si>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</si>
  <si>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</si>
  <si>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</si>
  <si>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</si>
  <si>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</si>
  <si>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</si>
  <si>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</si>
  <si>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</si>
  <si>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</si>
  <si>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</si>
  <si>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</si>
  <si>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</si>
  <si>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</si>
  <si>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</si>
  <si>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</si>
  <si>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</si>
  <si>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</si>
  <si>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</si>
  <si>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</si>
  <si>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</si>
  <si>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</si>
  <si>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</si>
  <si>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</si>
  <si>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</si>
  <si>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</si>
  <si>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</si>
  <si>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</si>
  <si>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</si>
  <si>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</si>
  <si>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</si>
  <si>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</si>
  <si>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</si>
  <si>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</si>
  <si>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</si>
  <si>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</si>
  <si>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</si>
  <si>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</si>
  <si>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</si>
  <si>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</si>
  <si>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</si>
  <si>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</si>
  <si>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</si>
  <si>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</si>
  <si>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</si>
  <si>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</si>
  <si>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</si>
  <si>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</si>
  <si>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</si>
  <si>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</si>
  <si>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</si>
  <si>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</si>
  <si>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</si>
  <si>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</si>
  <si>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</si>
  <si>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</si>
  <si>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</si>
  <si>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</si>
  <si>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</si>
  <si>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</si>
  <si>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</si>
  <si>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</si>
  <si>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</si>
  <si>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</si>
  <si>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</si>
  <si>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</si>
  <si>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</si>
  <si>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</si>
  <si>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</si>
  <si>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</si>
  <si>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</si>
  <si>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</si>
  <si>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</si>
  <si>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</si>
  <si>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</si>
  <si>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</si>
  <si>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</si>
  <si>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</si>
  <si>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</si>
  <si>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</si>
  <si>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</si>
  <si>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</si>
  <si>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</si>
  <si>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</si>
  <si>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</si>
  <si>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</si>
  <si>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</si>
  <si>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</si>
  <si>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</si>
  <si>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</si>
  <si>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</si>
  <si>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</si>
  <si>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</si>
  <si>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</si>
  <si>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</si>
  <si>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</si>
  <si>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</si>
  <si>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</si>
  <si>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</si>
  <si>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</si>
  <si>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</si>
  <si>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</si>
  <si>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</si>
  <si>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</si>
  <si>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</si>
  <si>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</si>
  <si>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</si>
  <si>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</si>
  <si>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</si>
  <si>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</si>
  <si>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</si>
  <si>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</si>
  <si>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</si>
  <si>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</si>
  <si>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</si>
  <si>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</si>
  <si>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</si>
  <si>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</si>
  <si>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</si>
  <si>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</si>
  <si>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</si>
  <si>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</si>
  <si>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</si>
  <si>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</si>
  <si>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</si>
  <si>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</si>
  <si>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</si>
  <si>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</si>
  <si>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</si>
  <si>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</si>
  <si>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</si>
  <si>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</si>
  <si>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</si>
  <si>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</si>
  <si>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</si>
  <si>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</si>
  <si>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</si>
  <si>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</si>
  <si>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</si>
  <si>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</si>
  <si>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</si>
  <si>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</si>
  <si>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</si>
  <si>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</si>
  <si>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</si>
  <si>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</si>
  <si>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</si>
  <si>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</si>
  <si>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</si>
  <si>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</si>
  <si>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</si>
  <si>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</si>
  <si>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</si>
  <si>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</si>
  <si>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</si>
  <si>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</si>
  <si>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</si>
  <si>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</si>
  <si>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</si>
  <si>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</si>
  <si>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</si>
  <si>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</si>
  <si>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</si>
  <si>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</si>
  <si>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</si>
  <si>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</si>
  <si>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</si>
  <si>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</si>
  <si>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</si>
  <si>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</si>
  <si>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</si>
  <si>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</si>
  <si>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</si>
  <si>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</si>
  <si>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</si>
  <si>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</si>
  <si>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</si>
  <si>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</si>
  <si>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</si>
  <si>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</si>
  <si>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</si>
  <si>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</si>
  <si>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</si>
  <si>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060310</t>
  </si>
  <si>
    <t>KOSDAQ</t>
  </si>
  <si>
    <t>기계·장비</t>
  </si>
  <si>
    <t>054620</t>
  </si>
  <si>
    <t>APS홀딩스</t>
  </si>
  <si>
    <t>금융</t>
  </si>
  <si>
    <t>265520</t>
  </si>
  <si>
    <t>반도체</t>
  </si>
  <si>
    <t>211270</t>
  </si>
  <si>
    <t>AP위성</t>
  </si>
  <si>
    <t>통신장비</t>
  </si>
  <si>
    <t>013720</t>
  </si>
  <si>
    <t>CBI</t>
  </si>
  <si>
    <t>운송장비·부품</t>
  </si>
  <si>
    <t>035760</t>
  </si>
  <si>
    <t>CJ ENM</t>
  </si>
  <si>
    <t>방송서비스</t>
  </si>
  <si>
    <t>051500</t>
  </si>
  <si>
    <t>유통</t>
  </si>
  <si>
    <t>058820</t>
  </si>
  <si>
    <t>023460</t>
  </si>
  <si>
    <t>056730</t>
  </si>
  <si>
    <t>CNT85</t>
  </si>
  <si>
    <t>056000</t>
  </si>
  <si>
    <t>COWON</t>
  </si>
  <si>
    <t>디지털컨텐츠</t>
  </si>
  <si>
    <t>065770</t>
  </si>
  <si>
    <t>083660</t>
  </si>
  <si>
    <t>367340</t>
  </si>
  <si>
    <t>DB금융스팩8호</t>
  </si>
  <si>
    <t>367360</t>
  </si>
  <si>
    <t>DB금융스팩9호</t>
  </si>
  <si>
    <t>068790</t>
  </si>
  <si>
    <t>241520</t>
  </si>
  <si>
    <t>DSC인베스트먼트</t>
  </si>
  <si>
    <t>245620</t>
  </si>
  <si>
    <t>EDGC</t>
  </si>
  <si>
    <t>기타서비스</t>
  </si>
  <si>
    <t>037370</t>
  </si>
  <si>
    <t>건설</t>
  </si>
  <si>
    <t>079190</t>
  </si>
  <si>
    <t>050120</t>
  </si>
  <si>
    <t>ES큐브</t>
  </si>
  <si>
    <t>130500</t>
  </si>
  <si>
    <t>GH신소재</t>
  </si>
  <si>
    <t>섬유·의류</t>
  </si>
  <si>
    <t>900290</t>
  </si>
  <si>
    <t>GRT</t>
  </si>
  <si>
    <t>083450</t>
  </si>
  <si>
    <t>045890</t>
  </si>
  <si>
    <t>GV</t>
  </si>
  <si>
    <t>일반전기전자</t>
  </si>
  <si>
    <t>297890</t>
  </si>
  <si>
    <t>HB솔루션</t>
  </si>
  <si>
    <t>078150</t>
  </si>
  <si>
    <t>195940</t>
  </si>
  <si>
    <t>HK이노엔</t>
  </si>
  <si>
    <t>036640</t>
  </si>
  <si>
    <t>335870</t>
  </si>
  <si>
    <t>IBKS제12호스팩</t>
  </si>
  <si>
    <t>351340</t>
  </si>
  <si>
    <t>IBKS제13호스팩</t>
  </si>
  <si>
    <t>351320</t>
  </si>
  <si>
    <t>IBKS제14호스팩</t>
  </si>
  <si>
    <t>373200</t>
  </si>
  <si>
    <t>IBKS제15호스팩</t>
  </si>
  <si>
    <t>388790</t>
  </si>
  <si>
    <t>IBKS제16호스팩</t>
  </si>
  <si>
    <t>095340</t>
  </si>
  <si>
    <t>099520</t>
  </si>
  <si>
    <t>ITX-AI</t>
  </si>
  <si>
    <t>950170</t>
  </si>
  <si>
    <t>JTC</t>
  </si>
  <si>
    <t>067290</t>
  </si>
  <si>
    <t>035900</t>
  </si>
  <si>
    <t>오락·문화</t>
  </si>
  <si>
    <t>024840</t>
  </si>
  <si>
    <t>KBI메탈</t>
  </si>
  <si>
    <t>금속</t>
  </si>
  <si>
    <t>024120</t>
  </si>
  <si>
    <t>021320</t>
  </si>
  <si>
    <t>036670</t>
  </si>
  <si>
    <t>044180</t>
  </si>
  <si>
    <t>KD</t>
  </si>
  <si>
    <t>151860</t>
  </si>
  <si>
    <t>046440</t>
  </si>
  <si>
    <t>소프트웨어</t>
  </si>
  <si>
    <t>035600</t>
  </si>
  <si>
    <t>226360</t>
  </si>
  <si>
    <t>KH E&amp;T</t>
  </si>
  <si>
    <t>111870</t>
  </si>
  <si>
    <t>KH 일렉트론</t>
  </si>
  <si>
    <t>060720</t>
  </si>
  <si>
    <t>IT부품</t>
  </si>
  <si>
    <t>122450</t>
  </si>
  <si>
    <t>052900</t>
  </si>
  <si>
    <t>KMH하이텍</t>
  </si>
  <si>
    <t>058400</t>
  </si>
  <si>
    <t>114450</t>
  </si>
  <si>
    <t>060370</t>
  </si>
  <si>
    <t>108320</t>
  </si>
  <si>
    <t>LX세미콘</t>
  </si>
  <si>
    <t>160550</t>
  </si>
  <si>
    <t>053290</t>
  </si>
  <si>
    <t>NE능률</t>
  </si>
  <si>
    <t>출판·매체복제</t>
  </si>
  <si>
    <t>104200</t>
  </si>
  <si>
    <t>NHN벅스</t>
  </si>
  <si>
    <t>060250</t>
  </si>
  <si>
    <t>NHN한국사이버결제</t>
  </si>
  <si>
    <t>030190</t>
  </si>
  <si>
    <t>078590</t>
  </si>
  <si>
    <t>OQP</t>
  </si>
  <si>
    <t>024940</t>
  </si>
  <si>
    <t>218410</t>
  </si>
  <si>
    <t>RFHIC</t>
  </si>
  <si>
    <t>327260</t>
  </si>
  <si>
    <t>RF머트리얼즈</t>
  </si>
  <si>
    <t>기타제조</t>
  </si>
  <si>
    <t>091340</t>
  </si>
  <si>
    <t>019550</t>
  </si>
  <si>
    <t>950110</t>
  </si>
  <si>
    <t>SBI핀테크솔루션즈</t>
  </si>
  <si>
    <t>046140</t>
  </si>
  <si>
    <t>036120</t>
  </si>
  <si>
    <t>099220</t>
  </si>
  <si>
    <t>036540</t>
  </si>
  <si>
    <t>SFA반도체</t>
  </si>
  <si>
    <t>255220</t>
  </si>
  <si>
    <t>SG</t>
  </si>
  <si>
    <t>비금속</t>
  </si>
  <si>
    <t>040610</t>
  </si>
  <si>
    <t>049470</t>
  </si>
  <si>
    <t>184230</t>
  </si>
  <si>
    <t>016250</t>
  </si>
  <si>
    <t>SGC이테크건설</t>
  </si>
  <si>
    <t>337450</t>
  </si>
  <si>
    <t>SK5호스팩</t>
  </si>
  <si>
    <t>340350</t>
  </si>
  <si>
    <t>SK6호스팩</t>
  </si>
  <si>
    <t>036490</t>
  </si>
  <si>
    <t>048550</t>
  </si>
  <si>
    <t>063440</t>
  </si>
  <si>
    <t>SM Life Design</t>
  </si>
  <si>
    <t>950180</t>
  </si>
  <si>
    <t>SNK</t>
  </si>
  <si>
    <t>289080</t>
  </si>
  <si>
    <t>SV인베스트먼트</t>
  </si>
  <si>
    <t>089230</t>
  </si>
  <si>
    <t>THE E&amp;M</t>
  </si>
  <si>
    <t>인터넷</t>
  </si>
  <si>
    <t>161570</t>
  </si>
  <si>
    <t>THE MIDONG</t>
  </si>
  <si>
    <t>정보기기</t>
  </si>
  <si>
    <t>192410</t>
  </si>
  <si>
    <t>THQ</t>
  </si>
  <si>
    <t>032540</t>
  </si>
  <si>
    <t>048770</t>
  </si>
  <si>
    <t>246690</t>
  </si>
  <si>
    <t>TS인베스트먼트</t>
  </si>
  <si>
    <t>317240</t>
  </si>
  <si>
    <t>TS트릴리온</t>
  </si>
  <si>
    <t>038340</t>
  </si>
  <si>
    <t>UCI</t>
  </si>
  <si>
    <t>073570</t>
  </si>
  <si>
    <t>WI</t>
  </si>
  <si>
    <t>057030</t>
  </si>
  <si>
    <t>YBM넷</t>
  </si>
  <si>
    <t>040300</t>
  </si>
  <si>
    <t>051390</t>
  </si>
  <si>
    <t>052220</t>
  </si>
  <si>
    <t>079940</t>
  </si>
  <si>
    <t>078890</t>
  </si>
  <si>
    <t>036620</t>
  </si>
  <si>
    <t>감성코퍼레이션</t>
  </si>
  <si>
    <t>217730</t>
  </si>
  <si>
    <t>114190</t>
  </si>
  <si>
    <t>강원</t>
  </si>
  <si>
    <t>094480</t>
  </si>
  <si>
    <t>갤럭시아머니트리</t>
  </si>
  <si>
    <t>063080</t>
  </si>
  <si>
    <t>039240</t>
  </si>
  <si>
    <t>053950</t>
  </si>
  <si>
    <t>223310</t>
  </si>
  <si>
    <t>경남제약헬스케어</t>
  </si>
  <si>
    <t>011040</t>
  </si>
  <si>
    <t>024910</t>
  </si>
  <si>
    <t>198440</t>
  </si>
  <si>
    <t>고려시멘트</t>
  </si>
  <si>
    <t>049720</t>
  </si>
  <si>
    <t>014570</t>
  </si>
  <si>
    <t>348150</t>
  </si>
  <si>
    <t>고바이오랩</t>
  </si>
  <si>
    <t>098460</t>
  </si>
  <si>
    <t>035290</t>
  </si>
  <si>
    <t>골드앤에스</t>
  </si>
  <si>
    <t>038530</t>
  </si>
  <si>
    <t>골드퍼시픽</t>
  </si>
  <si>
    <t>900280</t>
  </si>
  <si>
    <t>골든센츄리</t>
  </si>
  <si>
    <t>215000</t>
  </si>
  <si>
    <t>121440</t>
  </si>
  <si>
    <t>골프존뉴딘홀딩스</t>
  </si>
  <si>
    <t>014200</t>
  </si>
  <si>
    <t>026910</t>
  </si>
  <si>
    <t>090150</t>
  </si>
  <si>
    <t>355150</t>
  </si>
  <si>
    <t>교보10호스팩</t>
  </si>
  <si>
    <t>331520</t>
  </si>
  <si>
    <t>교보9호스팩</t>
  </si>
  <si>
    <t>053270</t>
  </si>
  <si>
    <t>066620</t>
  </si>
  <si>
    <t>043650</t>
  </si>
  <si>
    <t>음식료·담배</t>
  </si>
  <si>
    <t>006050</t>
  </si>
  <si>
    <t>060480</t>
  </si>
  <si>
    <t>078130</t>
  </si>
  <si>
    <t>종이·목재</t>
  </si>
  <si>
    <t>307750</t>
  </si>
  <si>
    <t>국전약품</t>
  </si>
  <si>
    <t>204020</t>
  </si>
  <si>
    <t>그리티</t>
  </si>
  <si>
    <t>186230</t>
  </si>
  <si>
    <t>그린플러스</t>
  </si>
  <si>
    <t>900070</t>
  </si>
  <si>
    <t>204620</t>
  </si>
  <si>
    <t>글로벌텍스프리</t>
  </si>
  <si>
    <t>019660</t>
  </si>
  <si>
    <t>053260</t>
  </si>
  <si>
    <t>036190</t>
  </si>
  <si>
    <t>049080</t>
  </si>
  <si>
    <t>035460</t>
  </si>
  <si>
    <t>308100</t>
  </si>
  <si>
    <t>까스텔바작</t>
  </si>
  <si>
    <t>187790</t>
  </si>
  <si>
    <t>286750</t>
  </si>
  <si>
    <t>나노브릭</t>
  </si>
  <si>
    <t>151910</t>
  </si>
  <si>
    <t>121600</t>
  </si>
  <si>
    <t>247660</t>
  </si>
  <si>
    <t>나노씨엠에스</t>
  </si>
  <si>
    <t>039860</t>
  </si>
  <si>
    <t>의료·정밀기기</t>
  </si>
  <si>
    <t>091970</t>
  </si>
  <si>
    <t>051490</t>
  </si>
  <si>
    <t>190510</t>
  </si>
  <si>
    <t>242040</t>
  </si>
  <si>
    <t>나무기술</t>
  </si>
  <si>
    <t>089600</t>
  </si>
  <si>
    <t>293580</t>
  </si>
  <si>
    <t>나우IB</t>
  </si>
  <si>
    <t>138610</t>
  </si>
  <si>
    <t>130580</t>
  </si>
  <si>
    <t>036800</t>
  </si>
  <si>
    <t>통신서비스</t>
  </si>
  <si>
    <t>267320</t>
  </si>
  <si>
    <t>나인테크</t>
  </si>
  <si>
    <t>111710</t>
  </si>
  <si>
    <t>남화산업</t>
  </si>
  <si>
    <t>091590</t>
  </si>
  <si>
    <t>168330</t>
  </si>
  <si>
    <t>094860</t>
  </si>
  <si>
    <t>네오리진</t>
  </si>
  <si>
    <t>253590</t>
  </si>
  <si>
    <t>네오셈</t>
  </si>
  <si>
    <t>212560</t>
  </si>
  <si>
    <t>095660</t>
  </si>
  <si>
    <t>네오위즈</t>
  </si>
  <si>
    <t>042420</t>
  </si>
  <si>
    <t>950220</t>
  </si>
  <si>
    <t>네오이뮨텍(Reg.S)</t>
  </si>
  <si>
    <t>311390</t>
  </si>
  <si>
    <t>네오크레마</t>
  </si>
  <si>
    <t>085910</t>
  </si>
  <si>
    <t>092730</t>
  </si>
  <si>
    <t>290660</t>
  </si>
  <si>
    <t>네오펙트</t>
  </si>
  <si>
    <t>306620</t>
  </si>
  <si>
    <t>네온테크</t>
  </si>
  <si>
    <t>153460</t>
  </si>
  <si>
    <t>007390</t>
  </si>
  <si>
    <t>033640</t>
  </si>
  <si>
    <t>330860</t>
  </si>
  <si>
    <t>네패스아크</t>
  </si>
  <si>
    <t>089140</t>
  </si>
  <si>
    <t>넥스턴바이오</t>
  </si>
  <si>
    <t>065170</t>
  </si>
  <si>
    <t>137940</t>
  </si>
  <si>
    <t>348210</t>
  </si>
  <si>
    <t>넥스틴</t>
  </si>
  <si>
    <t>041140</t>
  </si>
  <si>
    <t>217270</t>
  </si>
  <si>
    <t>넵튠</t>
  </si>
  <si>
    <t>225570</t>
  </si>
  <si>
    <t>넷게임즈</t>
  </si>
  <si>
    <t>104620</t>
  </si>
  <si>
    <t>노랑풍선</t>
  </si>
  <si>
    <t>194700</t>
  </si>
  <si>
    <t>노바렉스</t>
  </si>
  <si>
    <t>285490</t>
  </si>
  <si>
    <t>노바텍</t>
  </si>
  <si>
    <t>278650</t>
  </si>
  <si>
    <t>노터스</t>
  </si>
  <si>
    <t>144510</t>
  </si>
  <si>
    <t>녹십자랩셀</t>
  </si>
  <si>
    <t>031390</t>
  </si>
  <si>
    <t>142280</t>
  </si>
  <si>
    <t>234690</t>
  </si>
  <si>
    <t>녹십자웰빙</t>
  </si>
  <si>
    <t>065560</t>
  </si>
  <si>
    <t>녹원씨엔아이</t>
  </si>
  <si>
    <t>054050</t>
  </si>
  <si>
    <t>069140</t>
  </si>
  <si>
    <t>040160</t>
  </si>
  <si>
    <t>누리플렉스</t>
  </si>
  <si>
    <t>126870</t>
  </si>
  <si>
    <t>060260</t>
  </si>
  <si>
    <t>012340</t>
  </si>
  <si>
    <t>214870</t>
  </si>
  <si>
    <t>뉴지랩파마</t>
  </si>
  <si>
    <t>270870</t>
  </si>
  <si>
    <t>뉴트리</t>
  </si>
  <si>
    <t>144960</t>
  </si>
  <si>
    <t>뉴파워프라즈마</t>
  </si>
  <si>
    <t>085670</t>
  </si>
  <si>
    <t>119860</t>
  </si>
  <si>
    <t>064260</t>
  </si>
  <si>
    <t>093640</t>
  </si>
  <si>
    <t>340360</t>
  </si>
  <si>
    <t>다보링크</t>
  </si>
  <si>
    <t>039560</t>
  </si>
  <si>
    <t>032190</t>
  </si>
  <si>
    <t>068240</t>
  </si>
  <si>
    <t>020400</t>
  </si>
  <si>
    <t>008830</t>
  </si>
  <si>
    <t>048470</t>
  </si>
  <si>
    <t>004780</t>
  </si>
  <si>
    <t>017650</t>
  </si>
  <si>
    <t>007720</t>
  </si>
  <si>
    <t>대명소노시즌</t>
  </si>
  <si>
    <t>317850</t>
  </si>
  <si>
    <t>대모</t>
  </si>
  <si>
    <t>290670</t>
  </si>
  <si>
    <t>대보마그네틱</t>
  </si>
  <si>
    <t>078140</t>
  </si>
  <si>
    <t>036480</t>
  </si>
  <si>
    <t>025440</t>
  </si>
  <si>
    <t>027830</t>
  </si>
  <si>
    <t>104040</t>
  </si>
  <si>
    <t>387310</t>
  </si>
  <si>
    <t>대신밸런스제10호스팩</t>
  </si>
  <si>
    <t>332290</t>
  </si>
  <si>
    <t>대신밸런스제7호스팩</t>
  </si>
  <si>
    <t>336570</t>
  </si>
  <si>
    <t>대신밸런스제8호스팩</t>
  </si>
  <si>
    <t>369370</t>
  </si>
  <si>
    <t>대신밸런스제9호스팩</t>
  </si>
  <si>
    <t>020180</t>
  </si>
  <si>
    <t>컴퓨터서비스</t>
  </si>
  <si>
    <t>045390</t>
  </si>
  <si>
    <t>108380</t>
  </si>
  <si>
    <t>006580</t>
  </si>
  <si>
    <t>007680</t>
  </si>
  <si>
    <t>대원</t>
  </si>
  <si>
    <t>048910</t>
  </si>
  <si>
    <t>005710</t>
  </si>
  <si>
    <t>290380</t>
  </si>
  <si>
    <t>대유</t>
  </si>
  <si>
    <t>290120</t>
  </si>
  <si>
    <t>대유에이피</t>
  </si>
  <si>
    <t>120240</t>
  </si>
  <si>
    <t>003310</t>
  </si>
  <si>
    <t>078600</t>
  </si>
  <si>
    <t>096350</t>
  </si>
  <si>
    <t>140520</t>
  </si>
  <si>
    <t>131220</t>
  </si>
  <si>
    <t>010170</t>
  </si>
  <si>
    <t>060900</t>
  </si>
  <si>
    <t>대한그린파워</t>
  </si>
  <si>
    <t>054670</t>
  </si>
  <si>
    <t>023910</t>
  </si>
  <si>
    <t>021040</t>
  </si>
  <si>
    <t>대호특수강</t>
  </si>
  <si>
    <t>021045</t>
  </si>
  <si>
    <t>대호특수강우</t>
  </si>
  <si>
    <t>067080</t>
  </si>
  <si>
    <t>298540</t>
  </si>
  <si>
    <t>더네이쳐홀딩스</t>
  </si>
  <si>
    <t>299170</t>
  </si>
  <si>
    <t>더블유에스아이</t>
  </si>
  <si>
    <t>213420</t>
  </si>
  <si>
    <t>317330</t>
  </si>
  <si>
    <t>덕산테코피아</t>
  </si>
  <si>
    <t>077360</t>
  </si>
  <si>
    <t>090410</t>
  </si>
  <si>
    <t>263600</t>
  </si>
  <si>
    <t>덕우전자</t>
  </si>
  <si>
    <t>194480</t>
  </si>
  <si>
    <t>263800</t>
  </si>
  <si>
    <t>데이타솔루션</t>
  </si>
  <si>
    <t>206560</t>
  </si>
  <si>
    <t>261200</t>
  </si>
  <si>
    <t>덴티스</t>
  </si>
  <si>
    <t>067990</t>
  </si>
  <si>
    <t>006620</t>
  </si>
  <si>
    <t>동구바이오제약</t>
  </si>
  <si>
    <t>100130</t>
  </si>
  <si>
    <t>005160</t>
  </si>
  <si>
    <t>075970</t>
  </si>
  <si>
    <t>086450</t>
  </si>
  <si>
    <t>099410</t>
  </si>
  <si>
    <t>033500</t>
  </si>
  <si>
    <t>025950</t>
  </si>
  <si>
    <t>088130</t>
  </si>
  <si>
    <t>041930</t>
  </si>
  <si>
    <t>060380</t>
  </si>
  <si>
    <t>079960</t>
  </si>
  <si>
    <t>228340</t>
  </si>
  <si>
    <t>동양파일</t>
  </si>
  <si>
    <t>088910</t>
  </si>
  <si>
    <t>동우팜투테이블</t>
  </si>
  <si>
    <t>094170</t>
  </si>
  <si>
    <t>013120</t>
  </si>
  <si>
    <t>109860</t>
  </si>
  <si>
    <t>032960</t>
  </si>
  <si>
    <t>023790</t>
  </si>
  <si>
    <t>005290</t>
  </si>
  <si>
    <t>025900</t>
  </si>
  <si>
    <t>073190</t>
  </si>
  <si>
    <t>듀오백</t>
  </si>
  <si>
    <t>030350</t>
  </si>
  <si>
    <t>203650</t>
  </si>
  <si>
    <t>드림시큐리티</t>
  </si>
  <si>
    <t>223250</t>
  </si>
  <si>
    <t>드림씨아이에스</t>
  </si>
  <si>
    <t>060570</t>
  </si>
  <si>
    <t>드림어스컴퍼니</t>
  </si>
  <si>
    <t>217620</t>
  </si>
  <si>
    <t>디딤</t>
  </si>
  <si>
    <t>숙박·음식</t>
  </si>
  <si>
    <t>187870</t>
  </si>
  <si>
    <t>디바이스이엔지</t>
  </si>
  <si>
    <t>066670</t>
  </si>
  <si>
    <t>110990</t>
  </si>
  <si>
    <t>디아이티</t>
  </si>
  <si>
    <t>263690</t>
  </si>
  <si>
    <t>디알젬</t>
  </si>
  <si>
    <t>214680</t>
  </si>
  <si>
    <t>디알텍</t>
  </si>
  <si>
    <t>263720</t>
  </si>
  <si>
    <t>디앤씨미디어</t>
  </si>
  <si>
    <t>109740</t>
  </si>
  <si>
    <t>131030</t>
  </si>
  <si>
    <t>196490</t>
  </si>
  <si>
    <t>066900</t>
  </si>
  <si>
    <t>127120</t>
  </si>
  <si>
    <t>092070</t>
  </si>
  <si>
    <t>134580</t>
  </si>
  <si>
    <t>039840</t>
  </si>
  <si>
    <t>104460</t>
  </si>
  <si>
    <t>디와이피엔에프</t>
  </si>
  <si>
    <t>079810</t>
  </si>
  <si>
    <t>113810</t>
  </si>
  <si>
    <t>043360</t>
  </si>
  <si>
    <t>197140</t>
  </si>
  <si>
    <t>디지캡</t>
  </si>
  <si>
    <t>106520</t>
  </si>
  <si>
    <t>068930</t>
  </si>
  <si>
    <t>033130</t>
  </si>
  <si>
    <t>105740</t>
  </si>
  <si>
    <t>263020</t>
  </si>
  <si>
    <t>디케이앤디</t>
  </si>
  <si>
    <t>290550</t>
  </si>
  <si>
    <t>디케이티</t>
  </si>
  <si>
    <t>187220</t>
  </si>
  <si>
    <t>131180</t>
  </si>
  <si>
    <t>315640</t>
  </si>
  <si>
    <t>딥노이드</t>
  </si>
  <si>
    <t>317120</t>
  </si>
  <si>
    <t>라닉스</t>
  </si>
  <si>
    <t>042510</t>
  </si>
  <si>
    <t>232680</t>
  </si>
  <si>
    <t>라온테크</t>
  </si>
  <si>
    <t>300120</t>
  </si>
  <si>
    <t>라온피플</t>
  </si>
  <si>
    <t>171120</t>
  </si>
  <si>
    <t>069540</t>
  </si>
  <si>
    <t>라이트론</t>
  </si>
  <si>
    <t>347700</t>
  </si>
  <si>
    <t>라이프시맨틱스</t>
  </si>
  <si>
    <t>214260</t>
  </si>
  <si>
    <t>라파스</t>
  </si>
  <si>
    <t>171010</t>
  </si>
  <si>
    <t>084650</t>
  </si>
  <si>
    <t>217500</t>
  </si>
  <si>
    <t>러셀</t>
  </si>
  <si>
    <t>141080</t>
  </si>
  <si>
    <t>060300</t>
  </si>
  <si>
    <t>038390</t>
  </si>
  <si>
    <t>294140</t>
  </si>
  <si>
    <t>레몬</t>
  </si>
  <si>
    <t>228670</t>
  </si>
  <si>
    <t>레이</t>
  </si>
  <si>
    <t>228850</t>
  </si>
  <si>
    <t>레이언스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</si>
  <si>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</si>
  <si>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</si>
  <si>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</si>
  <si>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</si>
  <si>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</si>
  <si>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</si>
  <si>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</si>
  <si>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108490</t>
  </si>
  <si>
    <t>로보티즈</t>
  </si>
  <si>
    <t>900260</t>
  </si>
  <si>
    <t>로스웰</t>
  </si>
  <si>
    <t>067730</t>
  </si>
  <si>
    <t>071280</t>
  </si>
  <si>
    <t>038060</t>
  </si>
  <si>
    <t>085370</t>
  </si>
  <si>
    <t>08537M</t>
  </si>
  <si>
    <t>루트로닉3우C</t>
  </si>
  <si>
    <t>060240</t>
  </si>
  <si>
    <t>058470</t>
  </si>
  <si>
    <t>039980</t>
  </si>
  <si>
    <t>019570</t>
  </si>
  <si>
    <t>리더스 기술투자</t>
  </si>
  <si>
    <t>016100</t>
  </si>
  <si>
    <t>012700</t>
  </si>
  <si>
    <t>302550</t>
  </si>
  <si>
    <t>리메드</t>
  </si>
  <si>
    <t>029480</t>
  </si>
  <si>
    <t>릭스솔루션</t>
  </si>
  <si>
    <t>277070</t>
  </si>
  <si>
    <t>린드먼아시아</t>
  </si>
  <si>
    <t>042500</t>
  </si>
  <si>
    <t>219420</t>
  </si>
  <si>
    <t>링크제니시스</t>
  </si>
  <si>
    <t>195500</t>
  </si>
  <si>
    <t>마니커에프앤지</t>
  </si>
  <si>
    <t>222810</t>
  </si>
  <si>
    <t>마이더스AI</t>
  </si>
  <si>
    <t>305090</t>
  </si>
  <si>
    <t>마이크로디지탈</t>
  </si>
  <si>
    <t>098120</t>
  </si>
  <si>
    <t>147760</t>
  </si>
  <si>
    <t>마이크로프랜드</t>
  </si>
  <si>
    <t>038290</t>
  </si>
  <si>
    <t>220630</t>
  </si>
  <si>
    <t>맘스터치</t>
  </si>
  <si>
    <t>267980</t>
  </si>
  <si>
    <t>005990</t>
  </si>
  <si>
    <t>매일홀딩스</t>
  </si>
  <si>
    <t>127160</t>
  </si>
  <si>
    <t>093520</t>
  </si>
  <si>
    <t>377030</t>
  </si>
  <si>
    <t>맥스트</t>
  </si>
  <si>
    <t>100590</t>
  </si>
  <si>
    <t>머큐리</t>
  </si>
  <si>
    <t>067280</t>
  </si>
  <si>
    <t>072870</t>
  </si>
  <si>
    <t>215200</t>
  </si>
  <si>
    <t>133750</t>
  </si>
  <si>
    <t>235980</t>
  </si>
  <si>
    <t>메드팩토</t>
  </si>
  <si>
    <t>041920</t>
  </si>
  <si>
    <t>014100</t>
  </si>
  <si>
    <t>메디앙스</t>
  </si>
  <si>
    <t>054180</t>
  </si>
  <si>
    <t>메디콕스</t>
  </si>
  <si>
    <t>086900</t>
  </si>
  <si>
    <t>078160</t>
  </si>
  <si>
    <t>065650</t>
  </si>
  <si>
    <t>021880</t>
  </si>
  <si>
    <t>메이슨캐피탈</t>
  </si>
  <si>
    <t>140410</t>
  </si>
  <si>
    <t>241770</t>
  </si>
  <si>
    <t>메카로</t>
  </si>
  <si>
    <t>059210</t>
  </si>
  <si>
    <t>058110</t>
  </si>
  <si>
    <t>096640</t>
  </si>
  <si>
    <t>257370</t>
  </si>
  <si>
    <t>명성티엔에스</t>
  </si>
  <si>
    <t>080420</t>
  </si>
  <si>
    <t>모다이노칩</t>
  </si>
  <si>
    <t>080160</t>
  </si>
  <si>
    <t>100030</t>
  </si>
  <si>
    <t>087260</t>
  </si>
  <si>
    <t>모바일어플라이언스</t>
  </si>
  <si>
    <t>101330</t>
  </si>
  <si>
    <t>012860</t>
  </si>
  <si>
    <t>모베이스전자</t>
  </si>
  <si>
    <t>348030</t>
  </si>
  <si>
    <t>모비릭스</t>
  </si>
  <si>
    <t>250060</t>
  </si>
  <si>
    <t>모비스</t>
  </si>
  <si>
    <t>033200</t>
  </si>
  <si>
    <t>118990</t>
  </si>
  <si>
    <t>모트렉스</t>
  </si>
  <si>
    <t>006920</t>
  </si>
  <si>
    <t>001810</t>
  </si>
  <si>
    <t>279600</t>
  </si>
  <si>
    <t>미디어젠</t>
  </si>
  <si>
    <t>095500</t>
  </si>
  <si>
    <t>218150</t>
  </si>
  <si>
    <t>미래생명자원</t>
  </si>
  <si>
    <t>353490</t>
  </si>
  <si>
    <t>미래에셋대우스팩 5호</t>
  </si>
  <si>
    <t>328380</t>
  </si>
  <si>
    <t>미래에셋대우스팩3호</t>
  </si>
  <si>
    <t>100790</t>
  </si>
  <si>
    <t>미래에셋벤처투자</t>
  </si>
  <si>
    <t>049950</t>
  </si>
  <si>
    <t>207760</t>
  </si>
  <si>
    <t>059090</t>
  </si>
  <si>
    <t>214610</t>
  </si>
  <si>
    <t>미코바이오메드</t>
  </si>
  <si>
    <t>201490</t>
  </si>
  <si>
    <t>미투온</t>
  </si>
  <si>
    <t>950190</t>
  </si>
  <si>
    <t>미투젠</t>
  </si>
  <si>
    <t>214180</t>
  </si>
  <si>
    <t>206640</t>
  </si>
  <si>
    <t>018700</t>
  </si>
  <si>
    <t>035620</t>
  </si>
  <si>
    <t>064520</t>
  </si>
  <si>
    <t>053030</t>
  </si>
  <si>
    <t>301300</t>
  </si>
  <si>
    <t>바이브컴퍼니</t>
  </si>
  <si>
    <t>064550</t>
  </si>
  <si>
    <t>314930</t>
  </si>
  <si>
    <t>바이오다인</t>
  </si>
  <si>
    <t>208710</t>
  </si>
  <si>
    <t>142760</t>
  </si>
  <si>
    <t>바이오리더스</t>
  </si>
  <si>
    <t>086820</t>
  </si>
  <si>
    <t>바이오솔루션</t>
  </si>
  <si>
    <t>038460</t>
  </si>
  <si>
    <t>086040</t>
  </si>
  <si>
    <t>099430</t>
  </si>
  <si>
    <t>바이오플러스</t>
  </si>
  <si>
    <t>032980</t>
  </si>
  <si>
    <t>바이온</t>
  </si>
  <si>
    <t>308080</t>
  </si>
  <si>
    <t>바이젠셀</t>
  </si>
  <si>
    <t>043150</t>
  </si>
  <si>
    <t>323990</t>
  </si>
  <si>
    <t>박셀바이오</t>
  </si>
  <si>
    <t>267790</t>
  </si>
  <si>
    <t>배럴</t>
  </si>
  <si>
    <t>046310</t>
  </si>
  <si>
    <t>066410</t>
  </si>
  <si>
    <t>버킷스튜디오</t>
  </si>
  <si>
    <t>206400</t>
  </si>
  <si>
    <t>베노홀딩스</t>
  </si>
  <si>
    <t>019010</t>
  </si>
  <si>
    <t>베뉴지</t>
  </si>
  <si>
    <t>177350</t>
  </si>
  <si>
    <t>299910</t>
  </si>
  <si>
    <t>베스파</t>
  </si>
  <si>
    <t>225530</t>
  </si>
  <si>
    <t>250000</t>
  </si>
  <si>
    <t>보라티알</t>
  </si>
  <si>
    <t>006910</t>
  </si>
  <si>
    <t>226340</t>
  </si>
  <si>
    <t>본느</t>
  </si>
  <si>
    <t>014470</t>
  </si>
  <si>
    <t>008470</t>
  </si>
  <si>
    <t>338220</t>
  </si>
  <si>
    <t>뷰노</t>
  </si>
  <si>
    <t>100120</t>
  </si>
  <si>
    <t>337930</t>
  </si>
  <si>
    <t>브랜드엑스코퍼레이션</t>
  </si>
  <si>
    <t>099390</t>
  </si>
  <si>
    <t>브레인즈컴퍼니</t>
  </si>
  <si>
    <t>064480</t>
  </si>
  <si>
    <t>288330</t>
  </si>
  <si>
    <t>브릿지바이오테라퓨틱스</t>
  </si>
  <si>
    <t>251630</t>
  </si>
  <si>
    <t>브이원텍</t>
  </si>
  <si>
    <t>018290</t>
  </si>
  <si>
    <t>브이티지엠피</t>
  </si>
  <si>
    <t>044480</t>
  </si>
  <si>
    <t>블루베리 NFT</t>
  </si>
  <si>
    <t>033560</t>
  </si>
  <si>
    <t>126340</t>
  </si>
  <si>
    <t>비나텍</t>
  </si>
  <si>
    <t>121800</t>
  </si>
  <si>
    <t>비덴트</t>
  </si>
  <si>
    <t>148140</t>
  </si>
  <si>
    <t>비디아이</t>
  </si>
  <si>
    <t>082800</t>
  </si>
  <si>
    <t>비보존 헬스케어</t>
  </si>
  <si>
    <t>318410</t>
  </si>
  <si>
    <t>비비씨</t>
  </si>
  <si>
    <t>200780</t>
  </si>
  <si>
    <t>141000</t>
  </si>
  <si>
    <t>090460</t>
  </si>
  <si>
    <t>083650</t>
  </si>
  <si>
    <t>086670</t>
  </si>
  <si>
    <t>335890</t>
  </si>
  <si>
    <t>비올</t>
  </si>
  <si>
    <t>138580</t>
  </si>
  <si>
    <t>비즈니스온</t>
  </si>
  <si>
    <t>082920</t>
  </si>
  <si>
    <t>054220</t>
  </si>
  <si>
    <t>042370</t>
  </si>
  <si>
    <t>032850</t>
  </si>
  <si>
    <t>238200</t>
  </si>
  <si>
    <t>비피도</t>
  </si>
  <si>
    <t>093190</t>
  </si>
  <si>
    <t>065450</t>
  </si>
  <si>
    <t>072950</t>
  </si>
  <si>
    <t>143240</t>
  </si>
  <si>
    <t>100090</t>
  </si>
  <si>
    <t>122350</t>
  </si>
  <si>
    <t>삼기</t>
  </si>
  <si>
    <t>014970</t>
  </si>
  <si>
    <t>018310</t>
  </si>
  <si>
    <t>053700</t>
  </si>
  <si>
    <t>009620</t>
  </si>
  <si>
    <t>023600</t>
  </si>
  <si>
    <t>380320</t>
  </si>
  <si>
    <t>삼성머스트스팩5호</t>
  </si>
  <si>
    <t>377630</t>
  </si>
  <si>
    <t>삼성스팩4호</t>
  </si>
  <si>
    <t>009300</t>
  </si>
  <si>
    <t>225190</t>
  </si>
  <si>
    <t>삼양옵틱스</t>
  </si>
  <si>
    <t>361670</t>
  </si>
  <si>
    <t>삼영에스앤씨</t>
  </si>
  <si>
    <t>054540</t>
  </si>
  <si>
    <t>065570</t>
  </si>
  <si>
    <t>032280</t>
  </si>
  <si>
    <t>운송</t>
  </si>
  <si>
    <t>002290</t>
  </si>
  <si>
    <t>037460</t>
  </si>
  <si>
    <t>032750</t>
  </si>
  <si>
    <t>054090</t>
  </si>
  <si>
    <t>000250</t>
  </si>
  <si>
    <t>024950</t>
  </si>
  <si>
    <t>038500</t>
  </si>
  <si>
    <t>삼표시멘트</t>
  </si>
  <si>
    <t>017480</t>
  </si>
  <si>
    <t>046390</t>
  </si>
  <si>
    <t>027580</t>
  </si>
  <si>
    <t>038540</t>
  </si>
  <si>
    <t>상상인</t>
  </si>
  <si>
    <t>307870</t>
  </si>
  <si>
    <t>상상인이안1호스팩</t>
  </si>
  <si>
    <t>329560</t>
  </si>
  <si>
    <t>상상인이안제2호스팩</t>
  </si>
  <si>
    <t>101000</t>
  </si>
  <si>
    <t>상상인인더스트리</t>
  </si>
  <si>
    <t>091580</t>
  </si>
  <si>
    <t>263810</t>
  </si>
  <si>
    <t>상신전자</t>
  </si>
  <si>
    <t>089980</t>
  </si>
  <si>
    <t>042940</t>
  </si>
  <si>
    <t>상지카일룸</t>
  </si>
  <si>
    <t>042600</t>
  </si>
  <si>
    <t>252990</t>
  </si>
  <si>
    <t>샘씨엔에스</t>
  </si>
  <si>
    <t>263540</t>
  </si>
  <si>
    <t>샘코</t>
  </si>
  <si>
    <t>294630</t>
  </si>
  <si>
    <t>서남</t>
  </si>
  <si>
    <t>038070</t>
  </si>
  <si>
    <t>006730</t>
  </si>
  <si>
    <t>079650</t>
  </si>
  <si>
    <t>100660</t>
  </si>
  <si>
    <t>019770</t>
  </si>
  <si>
    <t>043710</t>
  </si>
  <si>
    <t>서울리거</t>
  </si>
  <si>
    <t>092190</t>
  </si>
  <si>
    <t>서울바이오시스</t>
  </si>
  <si>
    <t>046890</t>
  </si>
  <si>
    <t>063170</t>
  </si>
  <si>
    <t>027040</t>
  </si>
  <si>
    <t>018680</t>
  </si>
  <si>
    <t>093920</t>
  </si>
  <si>
    <t>189860</t>
  </si>
  <si>
    <t>178320</t>
  </si>
  <si>
    <t>서진시스템</t>
  </si>
  <si>
    <t>122690</t>
  </si>
  <si>
    <t>140070</t>
  </si>
  <si>
    <t>서플러스글로벌</t>
  </si>
  <si>
    <t>011370</t>
  </si>
  <si>
    <t>065710</t>
  </si>
  <si>
    <t>035890</t>
  </si>
  <si>
    <t>357550</t>
  </si>
  <si>
    <t>석경에이티</t>
  </si>
  <si>
    <t>003100</t>
  </si>
  <si>
    <t>123420</t>
  </si>
  <si>
    <t>171090</t>
  </si>
  <si>
    <t>선익시스템</t>
  </si>
  <si>
    <t>086710</t>
  </si>
  <si>
    <t>선진뷰티사이언스</t>
  </si>
  <si>
    <t>014620</t>
  </si>
  <si>
    <t>037350</t>
  </si>
  <si>
    <t>081580</t>
  </si>
  <si>
    <t>045300</t>
  </si>
  <si>
    <t>015750</t>
  </si>
  <si>
    <t>080470</t>
  </si>
  <si>
    <t>043260</t>
  </si>
  <si>
    <t>148150</t>
  </si>
  <si>
    <t>세경하이테크</t>
  </si>
  <si>
    <t>053060</t>
  </si>
  <si>
    <t>017510</t>
  </si>
  <si>
    <t>011560</t>
  </si>
  <si>
    <t>052190</t>
  </si>
  <si>
    <t>세영디앤씨</t>
  </si>
  <si>
    <t>100700</t>
  </si>
  <si>
    <t>234100</t>
  </si>
  <si>
    <t>세원</t>
  </si>
  <si>
    <t>024830</t>
  </si>
  <si>
    <t>258830</t>
  </si>
  <si>
    <t>세종메디칼</t>
  </si>
  <si>
    <t>036630</t>
  </si>
  <si>
    <t>039310</t>
  </si>
  <si>
    <t>067770</t>
  </si>
  <si>
    <t>053450</t>
  </si>
  <si>
    <t>234340</t>
  </si>
  <si>
    <t>세틀뱅크</t>
  </si>
  <si>
    <t>252500</t>
  </si>
  <si>
    <t>세화피앤씨</t>
  </si>
  <si>
    <t>347000</t>
  </si>
  <si>
    <t>센코</t>
  </si>
  <si>
    <t>331920</t>
  </si>
  <si>
    <t>셀레믹스</t>
  </si>
  <si>
    <t>049180</t>
  </si>
  <si>
    <t>299660</t>
  </si>
  <si>
    <t>셀리드</t>
  </si>
  <si>
    <t>268600</t>
  </si>
  <si>
    <t>셀리버리</t>
  </si>
  <si>
    <t>108860</t>
  </si>
  <si>
    <t>셀바스AI</t>
  </si>
  <si>
    <t>208370</t>
  </si>
  <si>
    <t>셀바스헬스케어</t>
  </si>
  <si>
    <t>068760</t>
  </si>
  <si>
    <t>091990</t>
  </si>
  <si>
    <t>셀트리온헬스케어</t>
  </si>
  <si>
    <t>290690</t>
  </si>
  <si>
    <t>소룩스</t>
  </si>
  <si>
    <t>053110</t>
  </si>
  <si>
    <t>950200</t>
  </si>
  <si>
    <t>소마젠</t>
  </si>
  <si>
    <t>032680</t>
  </si>
  <si>
    <t>032685</t>
  </si>
  <si>
    <t>소프트센우</t>
  </si>
  <si>
    <t>258790</t>
  </si>
  <si>
    <t>소프트캠프</t>
  </si>
  <si>
    <t>066910</t>
  </si>
  <si>
    <t>043100</t>
  </si>
  <si>
    <t>154040</t>
  </si>
  <si>
    <t>035610</t>
  </si>
  <si>
    <t>357780</t>
  </si>
  <si>
    <t>036830</t>
  </si>
  <si>
    <t>솔브레인홀딩스</t>
  </si>
  <si>
    <t>304100</t>
  </si>
  <si>
    <t>솔트룩스</t>
  </si>
  <si>
    <t>086980</t>
  </si>
  <si>
    <t>050960</t>
  </si>
  <si>
    <t>수산아이앤티</t>
  </si>
  <si>
    <t>084180</t>
  </si>
  <si>
    <t>수성이노베이션</t>
  </si>
  <si>
    <t>253840</t>
  </si>
  <si>
    <t>수젠텍</t>
  </si>
  <si>
    <t>058530</t>
  </si>
  <si>
    <t>슈펙스비앤피</t>
  </si>
  <si>
    <t>236200</t>
  </si>
  <si>
    <t>317770</t>
  </si>
  <si>
    <t>슈프리마아이디</t>
  </si>
  <si>
    <t>094840</t>
  </si>
  <si>
    <t>192440</t>
  </si>
  <si>
    <t>099440</t>
  </si>
  <si>
    <t>033790</t>
  </si>
  <si>
    <t>스카이문스테크놀로지</t>
  </si>
  <si>
    <t>131100</t>
  </si>
  <si>
    <t>스카이이앤엠</t>
  </si>
  <si>
    <t>159910</t>
  </si>
  <si>
    <t>스킨앤스킨</t>
  </si>
  <si>
    <t>115570</t>
  </si>
  <si>
    <t>253450</t>
  </si>
  <si>
    <t>스튜디오드래곤</t>
  </si>
  <si>
    <t>204630</t>
  </si>
  <si>
    <t>스튜디오산타클로스</t>
  </si>
  <si>
    <t>013810</t>
  </si>
  <si>
    <t>039670</t>
  </si>
  <si>
    <t>049830</t>
  </si>
  <si>
    <t>020710</t>
  </si>
  <si>
    <t>033170</t>
  </si>
  <si>
    <t>048870</t>
  </si>
  <si>
    <t>시너지이노베이션</t>
  </si>
  <si>
    <t>025320</t>
  </si>
  <si>
    <t>269620</t>
  </si>
  <si>
    <t>시스웍</t>
  </si>
  <si>
    <t>131090</t>
  </si>
  <si>
    <t>139050</t>
  </si>
  <si>
    <t>시티랩스</t>
  </si>
  <si>
    <t>290520</t>
  </si>
  <si>
    <t>신도기연</t>
  </si>
  <si>
    <t>001000</t>
  </si>
  <si>
    <t>025870</t>
  </si>
  <si>
    <t>215600</t>
  </si>
  <si>
    <t>신라젠</t>
  </si>
  <si>
    <t>065350</t>
  </si>
  <si>
    <t>002800</t>
  </si>
  <si>
    <t>신신제약</t>
  </si>
  <si>
    <t>323280</t>
  </si>
  <si>
    <t>신영스팩5호</t>
  </si>
  <si>
    <t>344050</t>
  </si>
  <si>
    <t>신영스팩6호</t>
  </si>
  <si>
    <t>017000</t>
  </si>
  <si>
    <t>012790</t>
  </si>
  <si>
    <t>138070</t>
  </si>
  <si>
    <t>226330</t>
  </si>
  <si>
    <t>신테카바이오</t>
  </si>
  <si>
    <t>333050</t>
  </si>
  <si>
    <t>신한제6호스팩</t>
  </si>
  <si>
    <t>366330</t>
  </si>
  <si>
    <t>신한제7호스팩</t>
  </si>
  <si>
    <t>393360</t>
  </si>
  <si>
    <t>신한제8호스팩</t>
  </si>
  <si>
    <t>056700</t>
  </si>
  <si>
    <t>187270</t>
  </si>
  <si>
    <t>243840</t>
  </si>
  <si>
    <t>신흥에스이씨</t>
  </si>
  <si>
    <t>257720</t>
  </si>
  <si>
    <t>실리콘투</t>
  </si>
  <si>
    <t>222800</t>
  </si>
  <si>
    <t>036710</t>
  </si>
  <si>
    <t>160980</t>
  </si>
  <si>
    <t>356890</t>
  </si>
  <si>
    <t>싸이버원</t>
  </si>
  <si>
    <t>217330</t>
  </si>
  <si>
    <t>싸이토젠</t>
  </si>
  <si>
    <t>010280</t>
  </si>
  <si>
    <t>208640</t>
  </si>
  <si>
    <t>썸에이지</t>
  </si>
  <si>
    <t>222420</t>
  </si>
  <si>
    <t>쎄노텍</t>
  </si>
  <si>
    <t>037760</t>
  </si>
  <si>
    <t>136510</t>
  </si>
  <si>
    <t>099320</t>
  </si>
  <si>
    <t>049960</t>
  </si>
  <si>
    <t>050890</t>
  </si>
  <si>
    <t>066790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</si>
  <si>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</si>
  <si>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</si>
  <si>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</si>
  <si>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</si>
  <si>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</si>
  <si>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</si>
  <si>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</si>
  <si>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씨앤투스성진</t>
  </si>
  <si>
    <t>297090</t>
  </si>
  <si>
    <t>씨에스베어링</t>
  </si>
  <si>
    <t>115530</t>
  </si>
  <si>
    <t>225330</t>
  </si>
  <si>
    <t>씨엠에스에듀</t>
  </si>
  <si>
    <t>115480</t>
  </si>
  <si>
    <t>376290</t>
  </si>
  <si>
    <t>씨유테크</t>
  </si>
  <si>
    <t>189330</t>
  </si>
  <si>
    <t>씨이랩</t>
  </si>
  <si>
    <t>096530</t>
  </si>
  <si>
    <t>900120</t>
  </si>
  <si>
    <t>101240</t>
  </si>
  <si>
    <t>060590</t>
  </si>
  <si>
    <t>260930</t>
  </si>
  <si>
    <t>씨티케이</t>
  </si>
  <si>
    <t>013990</t>
  </si>
  <si>
    <t>123860</t>
  </si>
  <si>
    <t>025980</t>
  </si>
  <si>
    <t>아난티</t>
  </si>
  <si>
    <t>050320</t>
  </si>
  <si>
    <t>아래스</t>
  </si>
  <si>
    <t>058220</t>
  </si>
  <si>
    <t>125210</t>
  </si>
  <si>
    <t>아모그린텍</t>
  </si>
  <si>
    <t>357580</t>
  </si>
  <si>
    <t>아모센스</t>
  </si>
  <si>
    <t>052710</t>
  </si>
  <si>
    <t>074430</t>
  </si>
  <si>
    <t>092040</t>
  </si>
  <si>
    <t>083930</t>
  </si>
  <si>
    <t>149950</t>
  </si>
  <si>
    <t>036010</t>
  </si>
  <si>
    <t>050860</t>
  </si>
  <si>
    <t>246720</t>
  </si>
  <si>
    <t>아스타</t>
  </si>
  <si>
    <t>067390</t>
  </si>
  <si>
    <t>159010</t>
  </si>
  <si>
    <t>아스플로</t>
  </si>
  <si>
    <t>127710</t>
  </si>
  <si>
    <t>154030</t>
  </si>
  <si>
    <t>아시아종묘</t>
  </si>
  <si>
    <t>227610</t>
  </si>
  <si>
    <t>아우딘퓨쳐스</t>
  </si>
  <si>
    <t>143160</t>
  </si>
  <si>
    <t>054800</t>
  </si>
  <si>
    <t>332370</t>
  </si>
  <si>
    <t>아이디피</t>
  </si>
  <si>
    <t>339950</t>
  </si>
  <si>
    <t>아이비김영</t>
  </si>
  <si>
    <t>099190</t>
  </si>
  <si>
    <t>289010</t>
  </si>
  <si>
    <t>아이스크림에듀</t>
  </si>
  <si>
    <t>214430</t>
  </si>
  <si>
    <t>040910</t>
  </si>
  <si>
    <t>068940</t>
  </si>
  <si>
    <t>052860</t>
  </si>
  <si>
    <t>069920</t>
  </si>
  <si>
    <t>038880</t>
  </si>
  <si>
    <t>307180</t>
  </si>
  <si>
    <t>아이엘사이언스</t>
  </si>
  <si>
    <t>101390</t>
  </si>
  <si>
    <t>078860</t>
  </si>
  <si>
    <t>114810</t>
  </si>
  <si>
    <t>031310</t>
  </si>
  <si>
    <t>185490</t>
  </si>
  <si>
    <t>059100</t>
  </si>
  <si>
    <t>262840</t>
  </si>
  <si>
    <t>아이퀘스트</t>
  </si>
  <si>
    <t>175250</t>
  </si>
  <si>
    <t>아이큐어</t>
  </si>
  <si>
    <t>052460</t>
  </si>
  <si>
    <t>119830</t>
  </si>
  <si>
    <t>아이텍</t>
  </si>
  <si>
    <t>052770</t>
  </si>
  <si>
    <t>아이톡시</t>
  </si>
  <si>
    <t>124500</t>
  </si>
  <si>
    <t>084850</t>
  </si>
  <si>
    <t>아이티엠반도체</t>
  </si>
  <si>
    <t>027360</t>
  </si>
  <si>
    <t>아주IB투자</t>
  </si>
  <si>
    <t>032080</t>
  </si>
  <si>
    <t>013310</t>
  </si>
  <si>
    <t>059120</t>
  </si>
  <si>
    <t>158430</t>
  </si>
  <si>
    <t>아톤</t>
  </si>
  <si>
    <t>067160</t>
  </si>
  <si>
    <t>001540</t>
  </si>
  <si>
    <t>053800</t>
  </si>
  <si>
    <t>065660</t>
  </si>
  <si>
    <t>297570</t>
  </si>
  <si>
    <t>알로이스</t>
  </si>
  <si>
    <t>260660</t>
  </si>
  <si>
    <t>알리코제약</t>
  </si>
  <si>
    <t>131370</t>
  </si>
  <si>
    <t>140670</t>
  </si>
  <si>
    <t>알에스오토메이션</t>
  </si>
  <si>
    <t>096610</t>
  </si>
  <si>
    <t>061040</t>
  </si>
  <si>
    <t>148250</t>
  </si>
  <si>
    <t>알엔투테크놀로지</t>
  </si>
  <si>
    <t>347860</t>
  </si>
  <si>
    <t>알체라</t>
  </si>
  <si>
    <t>196170</t>
  </si>
  <si>
    <t>123750</t>
  </si>
  <si>
    <t>085810</t>
  </si>
  <si>
    <t>117670</t>
  </si>
  <si>
    <t>알파홀딩스</t>
  </si>
  <si>
    <t>291650</t>
  </si>
  <si>
    <t>압타머사이언스</t>
  </si>
  <si>
    <t>293780</t>
  </si>
  <si>
    <t>압타바이오</t>
  </si>
  <si>
    <t>196300</t>
  </si>
  <si>
    <t>애니젠</t>
  </si>
  <si>
    <t>310200</t>
  </si>
  <si>
    <t>애니플러스</t>
  </si>
  <si>
    <t>900100</t>
  </si>
  <si>
    <t>애머릿지</t>
  </si>
  <si>
    <t>205500</t>
  </si>
  <si>
    <t>052790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</si>
  <si>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</si>
  <si>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</si>
  <si>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</si>
  <si>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</si>
  <si>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</si>
  <si>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</si>
  <si>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</si>
  <si>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</si>
  <si>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</si>
  <si>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</si>
  <si>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</si>
  <si>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</si>
  <si>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060230</t>
  </si>
  <si>
    <t>얍엑스</t>
  </si>
  <si>
    <t>030960</t>
  </si>
  <si>
    <t>102120</t>
  </si>
  <si>
    <t>238120</t>
  </si>
  <si>
    <t>얼라인드</t>
  </si>
  <si>
    <t>019990</t>
  </si>
  <si>
    <t>270660</t>
  </si>
  <si>
    <t>에브리봇</t>
  </si>
  <si>
    <t>038680</t>
  </si>
  <si>
    <t>217480</t>
  </si>
  <si>
    <t>에스디생명공학</t>
  </si>
  <si>
    <t>121890</t>
  </si>
  <si>
    <t>097780</t>
  </si>
  <si>
    <t>042110</t>
  </si>
  <si>
    <t>298060</t>
  </si>
  <si>
    <t>에스씨엠생명과학</t>
  </si>
  <si>
    <t>065420</t>
  </si>
  <si>
    <t>103230</t>
  </si>
  <si>
    <t>260970</t>
  </si>
  <si>
    <t>에스앤디</t>
  </si>
  <si>
    <t>101490</t>
  </si>
  <si>
    <t>095910</t>
  </si>
  <si>
    <t>275630</t>
  </si>
  <si>
    <t>에스에스알</t>
  </si>
  <si>
    <t>031330</t>
  </si>
  <si>
    <t>060540</t>
  </si>
  <si>
    <t>056190</t>
  </si>
  <si>
    <t>080000</t>
  </si>
  <si>
    <t>214310</t>
  </si>
  <si>
    <t>에스엘바이오닉스</t>
  </si>
  <si>
    <t>041510</t>
  </si>
  <si>
    <t>007820</t>
  </si>
  <si>
    <t>에스엠코어</t>
  </si>
  <si>
    <t>109610</t>
  </si>
  <si>
    <t>에스와이</t>
  </si>
  <si>
    <t>306040</t>
  </si>
  <si>
    <t>에스제이그룹</t>
  </si>
  <si>
    <t>096630</t>
  </si>
  <si>
    <t>069510</t>
  </si>
  <si>
    <t>041910</t>
  </si>
  <si>
    <t>234300</t>
  </si>
  <si>
    <t>에스트래픽</t>
  </si>
  <si>
    <t>039440</t>
  </si>
  <si>
    <t>098660</t>
  </si>
  <si>
    <t>052020</t>
  </si>
  <si>
    <t>237690</t>
  </si>
  <si>
    <t>에스티팜</t>
  </si>
  <si>
    <t>050760</t>
  </si>
  <si>
    <t>288620</t>
  </si>
  <si>
    <t>에스퓨얼셀</t>
  </si>
  <si>
    <t>317830</t>
  </si>
  <si>
    <t>에스피시스템스</t>
  </si>
  <si>
    <t>058610</t>
  </si>
  <si>
    <t>043340</t>
  </si>
  <si>
    <t>187660</t>
  </si>
  <si>
    <t>에이디엠코리아</t>
  </si>
  <si>
    <t>054630</t>
  </si>
  <si>
    <t>200710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</si>
  <si>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</si>
  <si>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</si>
  <si>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</si>
  <si>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</si>
  <si>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</si>
  <si>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</si>
  <si>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</si>
  <si>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</si>
  <si>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</si>
  <si>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088800</t>
  </si>
  <si>
    <t>241840</t>
  </si>
  <si>
    <t>에이스토리</t>
  </si>
  <si>
    <t>312610</t>
  </si>
  <si>
    <t>에이에프더블류</t>
  </si>
  <si>
    <t>072990</t>
  </si>
  <si>
    <t>에이치시티</t>
  </si>
  <si>
    <t>227100</t>
  </si>
  <si>
    <t>에이치앤비디자인</t>
  </si>
  <si>
    <t>176440</t>
  </si>
  <si>
    <t>에이치엔티</t>
  </si>
  <si>
    <t>028300</t>
  </si>
  <si>
    <t>067630</t>
  </si>
  <si>
    <t>047920</t>
  </si>
  <si>
    <t>에이치엘비제약</t>
  </si>
  <si>
    <t>043220</t>
  </si>
  <si>
    <t>에이치엘비파워</t>
  </si>
  <si>
    <t>239610</t>
  </si>
  <si>
    <t>에이치엘사이언스</t>
  </si>
  <si>
    <t>353070</t>
  </si>
  <si>
    <t>에이치엠씨제4호스팩</t>
  </si>
  <si>
    <t>353060</t>
  </si>
  <si>
    <t>에이치엠씨제5호스팩</t>
  </si>
  <si>
    <t>044780</t>
  </si>
  <si>
    <t>357230</t>
  </si>
  <si>
    <t>에이치피오</t>
  </si>
  <si>
    <t>071670</t>
  </si>
  <si>
    <t>045660</t>
  </si>
  <si>
    <t>224110</t>
  </si>
  <si>
    <t>230980</t>
  </si>
  <si>
    <t>에이트원</t>
  </si>
  <si>
    <t>021080</t>
  </si>
  <si>
    <t>089530</t>
  </si>
  <si>
    <t>200470</t>
  </si>
  <si>
    <t>에이팩트</t>
  </si>
  <si>
    <t>262260</t>
  </si>
  <si>
    <t>에이프로</t>
  </si>
  <si>
    <t>109960</t>
  </si>
  <si>
    <t>에이프로젠 H&amp;G</t>
  </si>
  <si>
    <t>089970</t>
  </si>
  <si>
    <t>에이피티씨</t>
  </si>
  <si>
    <t>230240</t>
  </si>
  <si>
    <t>에치에프알</t>
  </si>
  <si>
    <t>064510</t>
  </si>
  <si>
    <t>에코마이스터</t>
  </si>
  <si>
    <t>230360</t>
  </si>
  <si>
    <t>에코마케팅</t>
  </si>
  <si>
    <t>038870</t>
  </si>
  <si>
    <t>에코바이오</t>
  </si>
  <si>
    <t>128540</t>
  </si>
  <si>
    <t>에코캡</t>
  </si>
  <si>
    <t>086520</t>
  </si>
  <si>
    <t>247540</t>
  </si>
  <si>
    <t>에코프로비엠</t>
  </si>
  <si>
    <t>383310</t>
  </si>
  <si>
    <t>에코프로에이치엔</t>
  </si>
  <si>
    <t>038110</t>
  </si>
  <si>
    <t>073540</t>
  </si>
  <si>
    <t>064850</t>
  </si>
  <si>
    <t>에프앤가이드</t>
  </si>
  <si>
    <t>064090</t>
  </si>
  <si>
    <t>에프앤리퍼블릭</t>
  </si>
  <si>
    <t>036810</t>
  </si>
  <si>
    <t>173940</t>
  </si>
  <si>
    <t>083500</t>
  </si>
  <si>
    <t>에프엔에스테크</t>
  </si>
  <si>
    <t>054940</t>
  </si>
  <si>
    <t>950130</t>
  </si>
  <si>
    <t>205100</t>
  </si>
  <si>
    <t>070300</t>
  </si>
  <si>
    <t>엑스큐어</t>
  </si>
  <si>
    <t>092870</t>
  </si>
  <si>
    <t>317870</t>
  </si>
  <si>
    <t>엔바이오니아</t>
  </si>
  <si>
    <t>067570</t>
  </si>
  <si>
    <t>236810</t>
  </si>
  <si>
    <t>엔비티</t>
  </si>
  <si>
    <t>333620</t>
  </si>
  <si>
    <t>엔시스</t>
  </si>
  <si>
    <t>101400</t>
  </si>
  <si>
    <t>엔시트론</t>
  </si>
  <si>
    <t>217820</t>
  </si>
  <si>
    <t>031860</t>
  </si>
  <si>
    <t>엔에스엔</t>
  </si>
  <si>
    <t>359090</t>
  </si>
  <si>
    <t>엔에이치스팩17호</t>
  </si>
  <si>
    <t>365590</t>
  </si>
  <si>
    <t>엔에이치스팩18호</t>
  </si>
  <si>
    <t>391060</t>
  </si>
  <si>
    <t>엔에이치스팩20호</t>
  </si>
  <si>
    <t>265740</t>
  </si>
  <si>
    <t>엔에프씨</t>
  </si>
  <si>
    <t>354200</t>
  </si>
  <si>
    <t>엔젠바이오</t>
  </si>
  <si>
    <t>208860</t>
  </si>
  <si>
    <t>엔지스테크널러지</t>
  </si>
  <si>
    <t>183490</t>
  </si>
  <si>
    <t>엔지켐생명과학</t>
  </si>
  <si>
    <t>182400</t>
  </si>
  <si>
    <t>엔케이맥스</t>
  </si>
  <si>
    <t>069410</t>
  </si>
  <si>
    <t>227950</t>
  </si>
  <si>
    <t>엔투텍</t>
  </si>
  <si>
    <t>291230</t>
  </si>
  <si>
    <t>엔피</t>
  </si>
  <si>
    <t>198080</t>
  </si>
  <si>
    <t>엔피디</t>
  </si>
  <si>
    <t>048830</t>
  </si>
  <si>
    <t>096870</t>
  </si>
  <si>
    <t>376190</t>
  </si>
  <si>
    <t>엘비루셈</t>
  </si>
  <si>
    <t>061970</t>
  </si>
  <si>
    <t>138690</t>
  </si>
  <si>
    <t>290650</t>
  </si>
  <si>
    <t>엘앤씨바이오</t>
  </si>
  <si>
    <t>066970</t>
  </si>
  <si>
    <t>156100</t>
  </si>
  <si>
    <t>엘앤케이바이오</t>
  </si>
  <si>
    <t>073110</t>
  </si>
  <si>
    <t>083310</t>
  </si>
  <si>
    <t>037950</t>
  </si>
  <si>
    <t>170920</t>
  </si>
  <si>
    <t>058630</t>
  </si>
  <si>
    <t>058970</t>
  </si>
  <si>
    <t>엠로</t>
  </si>
  <si>
    <t>019590</t>
  </si>
  <si>
    <t>169330</t>
  </si>
  <si>
    <t>엠브레인</t>
  </si>
  <si>
    <t>179290</t>
  </si>
  <si>
    <t>엠아이텍</t>
  </si>
  <si>
    <t>009780</t>
  </si>
  <si>
    <t>123040</t>
  </si>
  <si>
    <t>323230</t>
  </si>
  <si>
    <t>엠에프엠코리아</t>
  </si>
  <si>
    <t>032790</t>
  </si>
  <si>
    <t>033160</t>
  </si>
  <si>
    <t>347890</t>
  </si>
  <si>
    <t>엠투아이</t>
  </si>
  <si>
    <t>033310</t>
  </si>
  <si>
    <t>엠투엔</t>
  </si>
  <si>
    <t>259630</t>
  </si>
  <si>
    <t>엠플러스</t>
  </si>
  <si>
    <t>065150</t>
  </si>
  <si>
    <t>엠피대산</t>
  </si>
  <si>
    <t>115960</t>
  </si>
  <si>
    <t>090740</t>
  </si>
  <si>
    <t>연이비앤티</t>
  </si>
  <si>
    <t>060850</t>
  </si>
  <si>
    <t>영림원소프트랩</t>
  </si>
  <si>
    <t>007530</t>
  </si>
  <si>
    <t>143540</t>
  </si>
  <si>
    <t>036560</t>
  </si>
  <si>
    <t>265560</t>
  </si>
  <si>
    <t>영화테크</t>
  </si>
  <si>
    <t>036000</t>
  </si>
  <si>
    <t>250930</t>
  </si>
  <si>
    <t>예선테크</t>
  </si>
  <si>
    <t>053280</t>
  </si>
  <si>
    <t>122640</t>
  </si>
  <si>
    <t>900300</t>
  </si>
  <si>
    <t>오가닉티코스메틱</t>
  </si>
  <si>
    <t>045060</t>
  </si>
  <si>
    <t>080520</t>
  </si>
  <si>
    <t>039830</t>
  </si>
  <si>
    <t>322310</t>
  </si>
  <si>
    <t>오로스테크놀로지</t>
  </si>
  <si>
    <t>046120</t>
  </si>
  <si>
    <t>014940</t>
  </si>
  <si>
    <t>065500</t>
  </si>
  <si>
    <t>010470</t>
  </si>
  <si>
    <t>352910</t>
  </si>
  <si>
    <t>오비고</t>
  </si>
  <si>
    <t>053980</t>
  </si>
  <si>
    <t>052420</t>
  </si>
  <si>
    <t>오성첨단소재</t>
  </si>
  <si>
    <t>241790</t>
  </si>
  <si>
    <t>오션브릿지</t>
  </si>
  <si>
    <t>039200</t>
  </si>
  <si>
    <t>226400</t>
  </si>
  <si>
    <t>오스테오닉</t>
  </si>
  <si>
    <t>031510</t>
  </si>
  <si>
    <t>048260</t>
  </si>
  <si>
    <t>138080</t>
  </si>
  <si>
    <t>080580</t>
  </si>
  <si>
    <t>067170</t>
  </si>
  <si>
    <t>173130</t>
  </si>
  <si>
    <t>오파스넷</t>
  </si>
  <si>
    <t>049480</t>
  </si>
  <si>
    <t>309930</t>
  </si>
  <si>
    <t>오하임아이엔티</t>
  </si>
  <si>
    <t>244460</t>
  </si>
  <si>
    <t>올리패스</t>
  </si>
  <si>
    <t>226950</t>
  </si>
  <si>
    <t>올릭스</t>
  </si>
  <si>
    <t>057540</t>
  </si>
  <si>
    <t>082210</t>
  </si>
  <si>
    <t>109080</t>
  </si>
  <si>
    <t>153710</t>
  </si>
  <si>
    <t>옵티팜</t>
  </si>
  <si>
    <t>321820</t>
  </si>
  <si>
    <t>와이더플래닛</t>
  </si>
  <si>
    <t>122990</t>
  </si>
  <si>
    <t>232140</t>
  </si>
  <si>
    <t>와이아이케이</t>
  </si>
  <si>
    <t>065530</t>
  </si>
  <si>
    <t>와이어블</t>
  </si>
  <si>
    <t>067900</t>
  </si>
  <si>
    <t>155650</t>
  </si>
  <si>
    <t>273640</t>
  </si>
  <si>
    <t>와이엠텍</t>
  </si>
  <si>
    <t>251370</t>
  </si>
  <si>
    <t>와이엠티</t>
  </si>
  <si>
    <t>066430</t>
  </si>
  <si>
    <t>와이오엠</t>
  </si>
  <si>
    <t>193250</t>
  </si>
  <si>
    <t>와이제이엠게임즈</t>
  </si>
  <si>
    <t>273060</t>
  </si>
  <si>
    <t>와이즈버즈</t>
  </si>
  <si>
    <t>019210</t>
  </si>
  <si>
    <t>122870</t>
  </si>
  <si>
    <t>332570</t>
  </si>
  <si>
    <t>와이팜</t>
  </si>
  <si>
    <t>079000</t>
  </si>
  <si>
    <t>032820</t>
  </si>
  <si>
    <t>041190</t>
  </si>
  <si>
    <t>115440</t>
  </si>
  <si>
    <t>046970</t>
  </si>
  <si>
    <t>082850</t>
  </si>
  <si>
    <t>우리바이오</t>
  </si>
  <si>
    <t>215360</t>
  </si>
  <si>
    <t>072470</t>
  </si>
  <si>
    <t>073560</t>
  </si>
  <si>
    <t>우리손에프앤지</t>
  </si>
  <si>
    <t>153490</t>
  </si>
  <si>
    <t>037400</t>
  </si>
  <si>
    <t>101170</t>
  </si>
  <si>
    <t>066590</t>
  </si>
  <si>
    <t>103840</t>
  </si>
  <si>
    <t>우양</t>
  </si>
  <si>
    <t>046940</t>
  </si>
  <si>
    <t>215380</t>
  </si>
  <si>
    <t>우정바이오</t>
  </si>
  <si>
    <t>065680</t>
  </si>
  <si>
    <t>018620</t>
  </si>
  <si>
    <t>307280</t>
  </si>
  <si>
    <t>원바이오젠</t>
  </si>
  <si>
    <t>053080</t>
  </si>
  <si>
    <t>원방테크</t>
  </si>
  <si>
    <t>032940</t>
  </si>
  <si>
    <t>240810</t>
  </si>
  <si>
    <t>074600</t>
  </si>
  <si>
    <t>104830</t>
  </si>
  <si>
    <t>014190</t>
  </si>
  <si>
    <t>131390</t>
  </si>
  <si>
    <t>원익피앤이</t>
  </si>
  <si>
    <t>030530</t>
  </si>
  <si>
    <t>원익홀딩스</t>
  </si>
  <si>
    <t>012620</t>
  </si>
  <si>
    <t>382840</t>
  </si>
  <si>
    <t>원준</t>
  </si>
  <si>
    <t>376980</t>
  </si>
  <si>
    <t>원티드랩</t>
  </si>
  <si>
    <t>008370</t>
  </si>
  <si>
    <t>008290</t>
  </si>
  <si>
    <t>101160</t>
  </si>
  <si>
    <t>095270</t>
  </si>
  <si>
    <t>065950</t>
  </si>
  <si>
    <t>076080</t>
  </si>
  <si>
    <t>196700</t>
  </si>
  <si>
    <t>069080</t>
  </si>
  <si>
    <t>053580</t>
  </si>
  <si>
    <t>웹케시</t>
  </si>
  <si>
    <t>071460</t>
  </si>
  <si>
    <t>위니아딤채</t>
  </si>
  <si>
    <t>044340</t>
  </si>
  <si>
    <t>330350</t>
  </si>
  <si>
    <t>위더스제약</t>
  </si>
  <si>
    <t>348350</t>
  </si>
  <si>
    <t>위드텍</t>
  </si>
  <si>
    <t>112040</t>
  </si>
  <si>
    <t>101730</t>
  </si>
  <si>
    <t>위메이드맥스</t>
  </si>
  <si>
    <t>065370</t>
  </si>
  <si>
    <t>위세아이텍</t>
  </si>
  <si>
    <t>038620</t>
  </si>
  <si>
    <t>299900</t>
  </si>
  <si>
    <t>위지윅스튜디오</t>
  </si>
  <si>
    <t>036090</t>
  </si>
  <si>
    <t>136540</t>
  </si>
  <si>
    <t>320000</t>
  </si>
  <si>
    <t>윈텍</t>
  </si>
  <si>
    <t>097800</t>
  </si>
  <si>
    <t>192390</t>
  </si>
  <si>
    <t>313760</t>
  </si>
  <si>
    <t>윌링스</t>
  </si>
  <si>
    <t>900340</t>
  </si>
  <si>
    <t>윙입푸드</t>
  </si>
  <si>
    <t>036200</t>
  </si>
  <si>
    <t>018000</t>
  </si>
  <si>
    <t>203450</t>
  </si>
  <si>
    <t>유니온커뮤니티</t>
  </si>
  <si>
    <t>011320</t>
  </si>
  <si>
    <t>086390</t>
  </si>
  <si>
    <t>241690</t>
  </si>
  <si>
    <t>유니테크노</t>
  </si>
  <si>
    <t>142210</t>
  </si>
  <si>
    <t>048430</t>
  </si>
  <si>
    <t>206650</t>
  </si>
  <si>
    <t>유바이오로직스</t>
  </si>
  <si>
    <t>089850</t>
  </si>
  <si>
    <t>032620</t>
  </si>
  <si>
    <t>264450</t>
  </si>
  <si>
    <t>078070</t>
  </si>
  <si>
    <t>유비쿼스홀딩스</t>
  </si>
  <si>
    <t>024800</t>
  </si>
  <si>
    <t>054930</t>
  </si>
  <si>
    <t>069330</t>
  </si>
  <si>
    <t>049520</t>
  </si>
  <si>
    <t>313750</t>
  </si>
  <si>
    <t>유안타제4호스팩</t>
  </si>
  <si>
    <t>336060</t>
  </si>
  <si>
    <t>유안타제5호스팩</t>
  </si>
  <si>
    <t>367460</t>
  </si>
  <si>
    <t>유안타제7호스팩</t>
  </si>
  <si>
    <t>367480</t>
  </si>
  <si>
    <t>유안타제8호스팩</t>
  </si>
  <si>
    <t>056090</t>
  </si>
  <si>
    <t>263770</t>
  </si>
  <si>
    <t>유에스티</t>
  </si>
  <si>
    <t>340930</t>
  </si>
  <si>
    <t>유일에너테크</t>
  </si>
  <si>
    <t>023410</t>
  </si>
  <si>
    <t>056080</t>
  </si>
  <si>
    <t>321260</t>
  </si>
  <si>
    <t>유진스팩4호</t>
  </si>
  <si>
    <t>331380</t>
  </si>
  <si>
    <t>유진스팩5호</t>
  </si>
  <si>
    <t>373340</t>
  </si>
  <si>
    <t>유진스팩6호</t>
  </si>
  <si>
    <t>388800</t>
  </si>
  <si>
    <t>유진스팩7호</t>
  </si>
  <si>
    <t>084370</t>
  </si>
  <si>
    <t>178780</t>
  </si>
  <si>
    <t>179900</t>
  </si>
  <si>
    <t>유티아이</t>
  </si>
  <si>
    <t>263050</t>
  </si>
  <si>
    <t>유틸렉스</t>
  </si>
  <si>
    <t>191410</t>
  </si>
  <si>
    <t>072770</t>
  </si>
  <si>
    <t>율호</t>
  </si>
  <si>
    <t>039020</t>
  </si>
  <si>
    <t>이건홀딩스</t>
  </si>
  <si>
    <t>067920</t>
  </si>
  <si>
    <t>044960</t>
  </si>
  <si>
    <t>이글벳</t>
  </si>
  <si>
    <t>303530</t>
  </si>
  <si>
    <t>이노뎁</t>
  </si>
  <si>
    <t>302430</t>
  </si>
  <si>
    <t>이노메트리</t>
  </si>
  <si>
    <t>073490</t>
  </si>
  <si>
    <t>215790</t>
  </si>
  <si>
    <t>이노인스트루먼트</t>
  </si>
  <si>
    <t>246960</t>
  </si>
  <si>
    <t>이노테라피</t>
  </si>
  <si>
    <t>088390</t>
  </si>
  <si>
    <t>272290</t>
  </si>
  <si>
    <t>이녹스첨단소재</t>
  </si>
  <si>
    <t>053350</t>
  </si>
  <si>
    <t>258610</t>
  </si>
  <si>
    <t>이더블유케이</t>
  </si>
  <si>
    <t>041520</t>
  </si>
  <si>
    <t>264850</t>
  </si>
  <si>
    <t>이랜시스</t>
  </si>
  <si>
    <t>054210</t>
  </si>
  <si>
    <t>164060</t>
  </si>
  <si>
    <t>이루다</t>
  </si>
  <si>
    <t>065440</t>
  </si>
  <si>
    <t>115610</t>
  </si>
  <si>
    <t>349720</t>
  </si>
  <si>
    <t>이베스트스팩5호</t>
  </si>
  <si>
    <t>323210</t>
  </si>
  <si>
    <t>이베스트이안스팩1호</t>
  </si>
  <si>
    <t>078020</t>
  </si>
  <si>
    <t>131400</t>
  </si>
  <si>
    <t>이브이첨단소재</t>
  </si>
  <si>
    <t>351330</t>
  </si>
  <si>
    <t>이삭엔지니어링</t>
  </si>
  <si>
    <t>080010</t>
  </si>
  <si>
    <t>086890</t>
  </si>
  <si>
    <t>047560</t>
  </si>
  <si>
    <t>900110</t>
  </si>
  <si>
    <t>067010</t>
  </si>
  <si>
    <t>101360</t>
  </si>
  <si>
    <t>이엔드디</t>
  </si>
  <si>
    <t>102710</t>
  </si>
  <si>
    <t>066980</t>
  </si>
  <si>
    <t>이엔코퍼레이션</t>
  </si>
  <si>
    <t>063760</t>
  </si>
  <si>
    <t>이엘피</t>
  </si>
  <si>
    <t>123570</t>
  </si>
  <si>
    <t>083470</t>
  </si>
  <si>
    <t>이엠앤아이</t>
  </si>
  <si>
    <t>095190</t>
  </si>
  <si>
    <t>091120</t>
  </si>
  <si>
    <t>039030</t>
  </si>
  <si>
    <t>294090</t>
  </si>
  <si>
    <t>이오플로우</t>
  </si>
  <si>
    <t>088290</t>
  </si>
  <si>
    <t>181340</t>
  </si>
  <si>
    <t>이즈미디어</t>
  </si>
  <si>
    <t>353810</t>
  </si>
  <si>
    <t>099750</t>
  </si>
  <si>
    <t>이지케어텍</t>
  </si>
  <si>
    <t>035810</t>
  </si>
  <si>
    <t>이지홀딩스</t>
  </si>
  <si>
    <t>160600</t>
  </si>
  <si>
    <t>이큐셀</t>
  </si>
  <si>
    <t>092130</t>
  </si>
  <si>
    <t>096040</t>
  </si>
  <si>
    <t>134060</t>
  </si>
  <si>
    <t>001840</t>
  </si>
  <si>
    <t>024810</t>
  </si>
  <si>
    <t>041830</t>
  </si>
  <si>
    <t>352940</t>
  </si>
  <si>
    <t>인바이오</t>
  </si>
  <si>
    <t>079950</t>
  </si>
  <si>
    <t>277410</t>
  </si>
  <si>
    <t>인산가</t>
  </si>
  <si>
    <t>060150</t>
  </si>
  <si>
    <t>033230</t>
  </si>
  <si>
    <t>037330</t>
  </si>
  <si>
    <t>083640</t>
  </si>
  <si>
    <t>216050</t>
  </si>
  <si>
    <t>인크로스</t>
  </si>
  <si>
    <t>049070</t>
  </si>
  <si>
    <t>119610</t>
  </si>
  <si>
    <t>017250</t>
  </si>
  <si>
    <t>035080</t>
  </si>
  <si>
    <t>051370</t>
  </si>
  <si>
    <t>064290</t>
  </si>
  <si>
    <t>189300</t>
  </si>
  <si>
    <t>인텔리안테크</t>
  </si>
  <si>
    <t>150840</t>
  </si>
  <si>
    <t>048530</t>
  </si>
  <si>
    <t>175140</t>
  </si>
  <si>
    <t>115310</t>
  </si>
  <si>
    <t>039290</t>
  </si>
  <si>
    <t>071200</t>
  </si>
  <si>
    <t>016670</t>
  </si>
  <si>
    <t>인피니티엔티</t>
  </si>
  <si>
    <t>101930</t>
  </si>
  <si>
    <t>333430</t>
  </si>
  <si>
    <t>일승</t>
  </si>
  <si>
    <t>068330</t>
  </si>
  <si>
    <t>058450</t>
  </si>
  <si>
    <t>019540</t>
  </si>
  <si>
    <t>094820</t>
  </si>
  <si>
    <t>950140</t>
  </si>
  <si>
    <t>잉글우드랩</t>
  </si>
  <si>
    <t>049550</t>
  </si>
  <si>
    <t>254120</t>
  </si>
  <si>
    <t>자비스</t>
  </si>
  <si>
    <t>221610</t>
  </si>
  <si>
    <t>자안바이오</t>
  </si>
  <si>
    <t>219550</t>
  </si>
  <si>
    <t>자안코스메틱</t>
  </si>
  <si>
    <t>043910</t>
  </si>
  <si>
    <t>234920</t>
  </si>
  <si>
    <t>자이글</t>
  </si>
  <si>
    <t>289220</t>
  </si>
  <si>
    <t>자이언트스텝</t>
  </si>
  <si>
    <t>174880</t>
  </si>
  <si>
    <t>장원테크</t>
  </si>
  <si>
    <t>049630</t>
  </si>
  <si>
    <t>110020</t>
  </si>
  <si>
    <t>전진바이오팜</t>
  </si>
  <si>
    <t>208140</t>
  </si>
  <si>
    <t>정다운</t>
  </si>
  <si>
    <t>022220</t>
  </si>
  <si>
    <t>정산애강</t>
  </si>
  <si>
    <t>040420</t>
  </si>
  <si>
    <t>045510</t>
  </si>
  <si>
    <t>217190</t>
  </si>
  <si>
    <t>095700</t>
  </si>
  <si>
    <t>072520</t>
  </si>
  <si>
    <t>제넨바이오</t>
  </si>
  <si>
    <t>122310</t>
  </si>
  <si>
    <t>제노레이</t>
  </si>
  <si>
    <t>361390</t>
  </si>
  <si>
    <t>제노코</t>
  </si>
  <si>
    <t>187420</t>
  </si>
  <si>
    <t>225220</t>
  </si>
  <si>
    <t>제놀루션</t>
  </si>
  <si>
    <t>123330</t>
  </si>
  <si>
    <t>159580</t>
  </si>
  <si>
    <t>147830</t>
  </si>
  <si>
    <t>033100</t>
  </si>
  <si>
    <t>079370</t>
  </si>
  <si>
    <t>054950</t>
  </si>
  <si>
    <t>090470</t>
  </si>
  <si>
    <t>287410</t>
  </si>
  <si>
    <t>제이시스메디칼</t>
  </si>
  <si>
    <t>137950</t>
  </si>
  <si>
    <t>033320</t>
  </si>
  <si>
    <t>204270</t>
  </si>
  <si>
    <t>제이앤티씨</t>
  </si>
  <si>
    <t>026040</t>
  </si>
  <si>
    <t>제이에스티나</t>
  </si>
  <si>
    <t>126880</t>
  </si>
  <si>
    <t>322510</t>
  </si>
  <si>
    <t>제이엘케이</t>
  </si>
  <si>
    <t>033050</t>
  </si>
  <si>
    <t>094970</t>
  </si>
  <si>
    <t>058420</t>
  </si>
  <si>
    <t>089790</t>
  </si>
  <si>
    <t>052670</t>
  </si>
  <si>
    <t>199820</t>
  </si>
  <si>
    <t>제일전기공업</t>
  </si>
  <si>
    <t>023440</t>
  </si>
  <si>
    <t>038010</t>
  </si>
  <si>
    <t>276730</t>
  </si>
  <si>
    <t>제주맥주</t>
  </si>
  <si>
    <t>080220</t>
  </si>
  <si>
    <t>216080</t>
  </si>
  <si>
    <t>제테마</t>
  </si>
  <si>
    <t>229000</t>
  </si>
  <si>
    <t>젠큐릭스</t>
  </si>
  <si>
    <t>082270</t>
  </si>
  <si>
    <t>064800</t>
  </si>
  <si>
    <t>젬백스링크</t>
  </si>
  <si>
    <t>041590</t>
  </si>
  <si>
    <t>젬백스지오</t>
  </si>
  <si>
    <t>044060</t>
  </si>
  <si>
    <t>034940</t>
  </si>
  <si>
    <t>067000</t>
  </si>
  <si>
    <t>033340</t>
  </si>
  <si>
    <t>036930</t>
  </si>
  <si>
    <t>239340</t>
  </si>
  <si>
    <t>줌인터넷</t>
  </si>
  <si>
    <t>051980</t>
  </si>
  <si>
    <t>중앙디앤엠</t>
  </si>
  <si>
    <t>072020</t>
  </si>
  <si>
    <t>000440</t>
  </si>
  <si>
    <t>078650</t>
  </si>
  <si>
    <t>지나인제약</t>
  </si>
  <si>
    <t>228760</t>
  </si>
  <si>
    <t>지노믹트리</t>
  </si>
  <si>
    <t>314130</t>
  </si>
  <si>
    <t>지놈앤컴퍼니</t>
  </si>
  <si>
    <t>043610</t>
  </si>
  <si>
    <t>지니뮤직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</si>
  <si>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</si>
  <si>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</si>
  <si>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</si>
  <si>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</si>
  <si>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</si>
  <si>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</si>
  <si>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</si>
  <si>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</si>
  <si>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114570</t>
  </si>
  <si>
    <t>051160</t>
  </si>
  <si>
    <t>053050</t>
  </si>
  <si>
    <t>전기·가스·수도</t>
  </si>
  <si>
    <t>119850</t>
  </si>
  <si>
    <t>270520</t>
  </si>
  <si>
    <t>지엔원에너지</t>
  </si>
  <si>
    <t>065060</t>
  </si>
  <si>
    <t>204840</t>
  </si>
  <si>
    <t>지엘팜텍</t>
  </si>
  <si>
    <t>115450</t>
  </si>
  <si>
    <t>219750</t>
  </si>
  <si>
    <t>지티지웰니스</t>
  </si>
  <si>
    <t>018120</t>
  </si>
  <si>
    <t>109820</t>
  </si>
  <si>
    <t>086060</t>
  </si>
  <si>
    <t>036890</t>
  </si>
  <si>
    <t>363250</t>
  </si>
  <si>
    <t>진시스템</t>
  </si>
  <si>
    <t>007370</t>
  </si>
  <si>
    <t>085660</t>
  </si>
  <si>
    <t>158310</t>
  </si>
  <si>
    <t>참존글로벌</t>
  </si>
  <si>
    <t>094850</t>
  </si>
  <si>
    <t>참좋은여행</t>
  </si>
  <si>
    <t>004650</t>
  </si>
  <si>
    <t>311690</t>
  </si>
  <si>
    <t>천랩</t>
  </si>
  <si>
    <t>278280</t>
  </si>
  <si>
    <t>천보</t>
  </si>
  <si>
    <t>096240</t>
  </si>
  <si>
    <t>066360</t>
  </si>
  <si>
    <t>체리부로</t>
  </si>
  <si>
    <t>047820</t>
  </si>
  <si>
    <t>초록뱀미디어</t>
  </si>
  <si>
    <t>052300</t>
  </si>
  <si>
    <t>초록뱀컴퍼니</t>
  </si>
  <si>
    <t>094360</t>
  </si>
  <si>
    <t>016920</t>
  </si>
  <si>
    <t>284620</t>
  </si>
  <si>
    <t>카이노스메드</t>
  </si>
  <si>
    <t>293490</t>
  </si>
  <si>
    <t>카카오게임즈</t>
  </si>
  <si>
    <t>042000</t>
  </si>
  <si>
    <t>카페24</t>
  </si>
  <si>
    <t>317530</t>
  </si>
  <si>
    <t>캐리소프트</t>
  </si>
  <si>
    <t>071850</t>
  </si>
  <si>
    <t>180400</t>
  </si>
  <si>
    <t>캔서롭</t>
  </si>
  <si>
    <t>050110</t>
  </si>
  <si>
    <t>900310</t>
  </si>
  <si>
    <t>컬러레이</t>
  </si>
  <si>
    <t>078340</t>
  </si>
  <si>
    <t>307930</t>
  </si>
  <si>
    <t>컴퍼니케이</t>
  </si>
  <si>
    <t>263700</t>
  </si>
  <si>
    <t>케어랩스</t>
  </si>
  <si>
    <t>214370</t>
  </si>
  <si>
    <t>221980</t>
  </si>
  <si>
    <t>317030</t>
  </si>
  <si>
    <t>케이비17호스팩</t>
  </si>
  <si>
    <t>323940</t>
  </si>
  <si>
    <t>케이비제18호스팩</t>
  </si>
  <si>
    <t>330990</t>
  </si>
  <si>
    <t>케이비제19호스팩</t>
  </si>
  <si>
    <t>342550</t>
  </si>
  <si>
    <t>케이비제20호스팩</t>
  </si>
  <si>
    <t>192250</t>
  </si>
  <si>
    <t>115500</t>
  </si>
  <si>
    <t>089150</t>
  </si>
  <si>
    <t>025880</t>
  </si>
  <si>
    <t>093320</t>
  </si>
  <si>
    <t>073010</t>
  </si>
  <si>
    <t>105330</t>
  </si>
  <si>
    <t>272110</t>
  </si>
  <si>
    <t>케이엔제이</t>
  </si>
  <si>
    <t>039420</t>
  </si>
  <si>
    <t>083550</t>
  </si>
  <si>
    <t>032500</t>
  </si>
  <si>
    <t>225430</t>
  </si>
  <si>
    <t>케이엠제약</t>
  </si>
  <si>
    <t>036030</t>
  </si>
  <si>
    <t>케이티알파</t>
  </si>
  <si>
    <t>064820</t>
  </si>
  <si>
    <t>347140</t>
  </si>
  <si>
    <t>케이프이에스제4호</t>
  </si>
  <si>
    <t>256940</t>
  </si>
  <si>
    <t>케이피에스</t>
  </si>
  <si>
    <t>024880</t>
  </si>
  <si>
    <t>042040</t>
  </si>
  <si>
    <t>054410</t>
  </si>
  <si>
    <t>케이피티유</t>
  </si>
  <si>
    <t>274090</t>
  </si>
  <si>
    <t>켄코아에어로스페이스</t>
  </si>
  <si>
    <t>217600</t>
  </si>
  <si>
    <t>켐온</t>
  </si>
  <si>
    <t>089010</t>
  </si>
  <si>
    <t>220260</t>
  </si>
  <si>
    <t>켐트로스</t>
  </si>
  <si>
    <t>052400</t>
  </si>
  <si>
    <t>046070</t>
  </si>
  <si>
    <t>047770</t>
  </si>
  <si>
    <t>078940</t>
  </si>
  <si>
    <t>코드네이처</t>
  </si>
  <si>
    <t>080530</t>
  </si>
  <si>
    <t>코디</t>
  </si>
  <si>
    <t>224060</t>
  </si>
  <si>
    <t>104540</t>
  </si>
  <si>
    <t>027050</t>
  </si>
  <si>
    <t>290510</t>
  </si>
  <si>
    <t>코리아센터</t>
  </si>
  <si>
    <t>190650</t>
  </si>
  <si>
    <t>코리아에셋투자증권</t>
  </si>
  <si>
    <t>101670</t>
  </si>
  <si>
    <t>123410</t>
  </si>
  <si>
    <t>036690</t>
  </si>
  <si>
    <t>049430</t>
  </si>
  <si>
    <t>183300</t>
  </si>
  <si>
    <t>코미코</t>
  </si>
  <si>
    <t>041960</t>
  </si>
  <si>
    <t>089890</t>
  </si>
  <si>
    <t>코세스</t>
  </si>
  <si>
    <t>009730</t>
  </si>
  <si>
    <t>082660</t>
  </si>
  <si>
    <t>코스나인</t>
  </si>
  <si>
    <t>222040</t>
  </si>
  <si>
    <t>코스맥스엔비티</t>
  </si>
  <si>
    <t>241710</t>
  </si>
  <si>
    <t>코스메카코리아</t>
  </si>
  <si>
    <t>069110</t>
  </si>
  <si>
    <t>166480</t>
  </si>
  <si>
    <t>045970</t>
  </si>
  <si>
    <t>코아시아</t>
  </si>
  <si>
    <t>196450</t>
  </si>
  <si>
    <t>코아시아옵틱스</t>
  </si>
  <si>
    <t>029960</t>
  </si>
  <si>
    <t>102940</t>
  </si>
  <si>
    <t>950160</t>
  </si>
  <si>
    <t>코오롱티슈진</t>
  </si>
  <si>
    <t>033290</t>
  </si>
  <si>
    <t>056360</t>
  </si>
  <si>
    <t>282880</t>
  </si>
  <si>
    <t>코윈테크</t>
  </si>
  <si>
    <t>121850</t>
  </si>
  <si>
    <t>015710</t>
  </si>
  <si>
    <t>052330</t>
  </si>
  <si>
    <t>322780</t>
  </si>
  <si>
    <t>코퍼스코리아</t>
  </si>
  <si>
    <t>126600</t>
  </si>
  <si>
    <t>200130</t>
  </si>
  <si>
    <t>294570</t>
  </si>
  <si>
    <t>쿠콘</t>
  </si>
  <si>
    <t>317690</t>
  </si>
  <si>
    <t>퀀타매트릭스</t>
  </si>
  <si>
    <t>365270</t>
  </si>
  <si>
    <t>큐라클</t>
  </si>
  <si>
    <t>060280</t>
  </si>
  <si>
    <t>040350</t>
  </si>
  <si>
    <t>051780</t>
  </si>
  <si>
    <t>115180</t>
  </si>
  <si>
    <t>182360</t>
  </si>
  <si>
    <t>066310</t>
  </si>
  <si>
    <t>016600</t>
  </si>
  <si>
    <t>043590</t>
  </si>
  <si>
    <t>114120</t>
  </si>
  <si>
    <t>110790</t>
  </si>
  <si>
    <t>크리스에프앤씨</t>
  </si>
  <si>
    <t>900250</t>
  </si>
  <si>
    <t>083790</t>
  </si>
  <si>
    <t>크리스탈지노믹스</t>
  </si>
  <si>
    <t>045520</t>
  </si>
  <si>
    <t>036170</t>
  </si>
  <si>
    <t>클라우드에어</t>
  </si>
  <si>
    <t>214150</t>
  </si>
  <si>
    <t>클래시스</t>
  </si>
  <si>
    <t>352770</t>
  </si>
  <si>
    <t>클리노믹스</t>
  </si>
  <si>
    <t>237880</t>
  </si>
  <si>
    <t>클리오</t>
  </si>
  <si>
    <t>139670</t>
  </si>
  <si>
    <t>키네마스터</t>
  </si>
  <si>
    <t>054780</t>
  </si>
  <si>
    <t>219130</t>
  </si>
  <si>
    <t>065130</t>
  </si>
  <si>
    <t>023160</t>
  </si>
  <si>
    <t>053620</t>
  </si>
  <si>
    <t>044490</t>
  </si>
  <si>
    <t>124560</t>
  </si>
  <si>
    <t>태웅로직스</t>
  </si>
  <si>
    <t>191420</t>
  </si>
  <si>
    <t>073640</t>
  </si>
  <si>
    <t>테라사이언스</t>
  </si>
  <si>
    <t>182690</t>
  </si>
  <si>
    <t>066700</t>
  </si>
  <si>
    <t>095610</t>
  </si>
  <si>
    <t>131970</t>
  </si>
  <si>
    <t>089030</t>
  </si>
  <si>
    <t>054450</t>
  </si>
  <si>
    <t>091440</t>
  </si>
  <si>
    <t>200230</t>
  </si>
  <si>
    <t>텔콘RF제약</t>
  </si>
  <si>
    <t>215480</t>
  </si>
  <si>
    <t>토박스코리아</t>
  </si>
  <si>
    <t>051360</t>
  </si>
  <si>
    <t>045340</t>
  </si>
  <si>
    <t>108230</t>
  </si>
  <si>
    <t>079970</t>
  </si>
  <si>
    <t>105550</t>
  </si>
  <si>
    <t>026150</t>
  </si>
  <si>
    <t>322180</t>
  </si>
  <si>
    <t>티라유텍</t>
  </si>
  <si>
    <t>117730</t>
  </si>
  <si>
    <t>티로보틱스</t>
  </si>
  <si>
    <t>033830</t>
  </si>
  <si>
    <t>057680</t>
  </si>
  <si>
    <t>티사이언티픽</t>
  </si>
  <si>
    <t>064760</t>
  </si>
  <si>
    <t>246710</t>
  </si>
  <si>
    <t>티앤알바이오팹</t>
  </si>
  <si>
    <t>340570</t>
  </si>
  <si>
    <t>티앤엘</t>
  </si>
  <si>
    <t>277880</t>
  </si>
  <si>
    <t>티에스아이</t>
  </si>
  <si>
    <t>131290</t>
  </si>
  <si>
    <t>356860</t>
  </si>
  <si>
    <t>티엘비</t>
  </si>
  <si>
    <t>062860</t>
  </si>
  <si>
    <t>321550</t>
  </si>
  <si>
    <t>티움바이오</t>
  </si>
  <si>
    <t>104480</t>
  </si>
  <si>
    <t>081150</t>
  </si>
  <si>
    <t>130740</t>
  </si>
  <si>
    <t>084730</t>
  </si>
  <si>
    <t>046210</t>
  </si>
  <si>
    <t>034230</t>
  </si>
  <si>
    <t>033540</t>
  </si>
  <si>
    <t>043200</t>
  </si>
  <si>
    <t>214450</t>
  </si>
  <si>
    <t>파마리서치</t>
  </si>
  <si>
    <t>208340</t>
  </si>
  <si>
    <t>파멥신</t>
  </si>
  <si>
    <t>177830</t>
  </si>
  <si>
    <t>037070</t>
  </si>
  <si>
    <t>150900</t>
  </si>
  <si>
    <t>파수</t>
  </si>
  <si>
    <t>037030</t>
  </si>
  <si>
    <t>파워넷</t>
  </si>
  <si>
    <t>047310</t>
  </si>
  <si>
    <t>170790</t>
  </si>
  <si>
    <t>049120</t>
  </si>
  <si>
    <t>038950</t>
  </si>
  <si>
    <t>106240</t>
  </si>
  <si>
    <t>131760</t>
  </si>
  <si>
    <t>065690</t>
  </si>
  <si>
    <t>파커스</t>
  </si>
  <si>
    <t>140860</t>
  </si>
  <si>
    <t>091700</t>
  </si>
  <si>
    <t>032800</t>
  </si>
  <si>
    <t>318010</t>
  </si>
  <si>
    <t>팜스빌</t>
  </si>
  <si>
    <t>027710</t>
  </si>
  <si>
    <t>225590</t>
  </si>
  <si>
    <t>패션플랫폼</t>
  </si>
  <si>
    <t>054300</t>
  </si>
  <si>
    <t>068050</t>
  </si>
  <si>
    <t>222110</t>
  </si>
  <si>
    <t>팬젠</t>
  </si>
  <si>
    <t>263750</t>
  </si>
  <si>
    <t>펄어비스</t>
  </si>
  <si>
    <t>251970</t>
  </si>
  <si>
    <t>펌텍코리아</t>
  </si>
  <si>
    <t>087010</t>
  </si>
  <si>
    <t>119500</t>
  </si>
  <si>
    <t>022100</t>
  </si>
  <si>
    <t>009520</t>
  </si>
  <si>
    <t>189690</t>
  </si>
  <si>
    <t>318020</t>
  </si>
  <si>
    <t>포인트모바일</t>
  </si>
  <si>
    <t>256630</t>
  </si>
  <si>
    <t>포인트엔지니어링</t>
  </si>
  <si>
    <t>141020</t>
  </si>
  <si>
    <t>041020</t>
  </si>
  <si>
    <t>폴라리스오피스</t>
  </si>
  <si>
    <t>114630</t>
  </si>
  <si>
    <t>폴라리스우노</t>
  </si>
  <si>
    <t>123010</t>
  </si>
  <si>
    <t>폴라리스웍스</t>
  </si>
  <si>
    <t>290720</t>
  </si>
  <si>
    <t>푸드나무</t>
  </si>
  <si>
    <t>005670</t>
  </si>
  <si>
    <t>094940</t>
  </si>
  <si>
    <t>007330</t>
  </si>
  <si>
    <t>093380</t>
  </si>
  <si>
    <t>023900</t>
  </si>
  <si>
    <t>214270</t>
  </si>
  <si>
    <t>퓨쳐스트림네트웍스</t>
  </si>
  <si>
    <t>220100</t>
  </si>
  <si>
    <t>퓨쳐켐</t>
  </si>
  <si>
    <t>035200</t>
  </si>
  <si>
    <t>334970</t>
  </si>
  <si>
    <t>프레스티지바이오로직스</t>
  </si>
  <si>
    <t>203690</t>
  </si>
  <si>
    <t>053610</t>
  </si>
  <si>
    <t>377220</t>
  </si>
  <si>
    <t>프롬바이오</t>
  </si>
  <si>
    <t>335810</t>
  </si>
  <si>
    <t>프리시젼바이오</t>
  </si>
  <si>
    <t>053160</t>
  </si>
  <si>
    <t>367000</t>
  </si>
  <si>
    <t>플래티어</t>
  </si>
  <si>
    <t>075130</t>
  </si>
  <si>
    <t>237820</t>
  </si>
  <si>
    <t>플레이디</t>
  </si>
  <si>
    <t>023770</t>
  </si>
  <si>
    <t>300080</t>
  </si>
  <si>
    <t>플리토</t>
  </si>
  <si>
    <t>032580</t>
  </si>
  <si>
    <t>051380</t>
  </si>
  <si>
    <t>241820</t>
  </si>
  <si>
    <t>피씨엘</t>
  </si>
  <si>
    <t>237750</t>
  </si>
  <si>
    <t>피앤씨테크</t>
  </si>
  <si>
    <t>024850</t>
  </si>
  <si>
    <t>319660</t>
  </si>
  <si>
    <t>031980</t>
  </si>
  <si>
    <t>피에스케이홀딩스</t>
  </si>
  <si>
    <t>002230</t>
  </si>
  <si>
    <t>057880</t>
  </si>
  <si>
    <t>피에이치씨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</si>
  <si>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</si>
  <si>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</si>
  <si>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</si>
  <si>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</si>
  <si>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</si>
  <si>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</si>
  <si>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</si>
  <si>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128660</t>
  </si>
  <si>
    <t>006140</t>
  </si>
  <si>
    <t>304840</t>
  </si>
  <si>
    <t>피플바이오</t>
  </si>
  <si>
    <t>062970</t>
  </si>
  <si>
    <t>피피아이</t>
  </si>
  <si>
    <t>087600</t>
  </si>
  <si>
    <t>161580</t>
  </si>
  <si>
    <t>필옵틱스</t>
  </si>
  <si>
    <t>347770</t>
  </si>
  <si>
    <t>핌스</t>
  </si>
  <si>
    <t>163730</t>
  </si>
  <si>
    <t>핑거</t>
  </si>
  <si>
    <t>332710</t>
  </si>
  <si>
    <t>하나금융14호스팩</t>
  </si>
  <si>
    <t>341160</t>
  </si>
  <si>
    <t>하나금융15호스팩</t>
  </si>
  <si>
    <t>343510</t>
  </si>
  <si>
    <t>하나금융16호스팩</t>
  </si>
  <si>
    <t>363260</t>
  </si>
  <si>
    <t>하나금융17호스팩</t>
  </si>
  <si>
    <t>388220</t>
  </si>
  <si>
    <t>하나금융19호스팩</t>
  </si>
  <si>
    <t>299030</t>
  </si>
  <si>
    <t>하나기술</t>
  </si>
  <si>
    <t>067310</t>
  </si>
  <si>
    <t>372290</t>
  </si>
  <si>
    <t>하나머스트7호스팩</t>
  </si>
  <si>
    <t>166090</t>
  </si>
  <si>
    <t>하나머티리얼즈</t>
  </si>
  <si>
    <t>136480</t>
  </si>
  <si>
    <t>003380</t>
  </si>
  <si>
    <t>하림지주</t>
  </si>
  <si>
    <t>149980</t>
  </si>
  <si>
    <t>013030</t>
  </si>
  <si>
    <t>126700</t>
  </si>
  <si>
    <t>106080</t>
  </si>
  <si>
    <t>340120</t>
  </si>
  <si>
    <t>하이제5호스팩</t>
  </si>
  <si>
    <t>377400</t>
  </si>
  <si>
    <t>하이제6호스팩</t>
  </si>
  <si>
    <t>221840</t>
  </si>
  <si>
    <t>106190</t>
  </si>
  <si>
    <t>066130</t>
  </si>
  <si>
    <t>368770</t>
  </si>
  <si>
    <t>한국9호스팩</t>
  </si>
  <si>
    <t>004590</t>
  </si>
  <si>
    <t>039340</t>
  </si>
  <si>
    <t>034950</t>
  </si>
  <si>
    <t>222980</t>
  </si>
  <si>
    <t>318000</t>
  </si>
  <si>
    <t>한국바이오젠</t>
  </si>
  <si>
    <t>256840</t>
  </si>
  <si>
    <t>한국비엔씨</t>
  </si>
  <si>
    <t>025550</t>
  </si>
  <si>
    <t>017890</t>
  </si>
  <si>
    <t>080720</t>
  </si>
  <si>
    <t>한국유니온제약</t>
  </si>
  <si>
    <t>063570</t>
  </si>
  <si>
    <t>041460</t>
  </si>
  <si>
    <t>101680</t>
  </si>
  <si>
    <t>039740</t>
  </si>
  <si>
    <t>053300</t>
  </si>
  <si>
    <t>025770</t>
  </si>
  <si>
    <t>310870</t>
  </si>
  <si>
    <t>한국제8호스팩</t>
  </si>
  <si>
    <t>023760</t>
  </si>
  <si>
    <t>054040</t>
  </si>
  <si>
    <t>050540</t>
  </si>
  <si>
    <t>한국코퍼레이션</t>
  </si>
  <si>
    <t>021650</t>
  </si>
  <si>
    <t>053590</t>
  </si>
  <si>
    <t>032300</t>
  </si>
  <si>
    <t>한국파마</t>
  </si>
  <si>
    <t>037230</t>
  </si>
  <si>
    <t>030520</t>
  </si>
  <si>
    <t>052600</t>
  </si>
  <si>
    <t>256150</t>
  </si>
  <si>
    <t>한독크린텍</t>
  </si>
  <si>
    <t>092460</t>
  </si>
  <si>
    <t>047080</t>
  </si>
  <si>
    <t>070590</t>
  </si>
  <si>
    <t>226440</t>
  </si>
  <si>
    <t>한송네오텍</t>
  </si>
  <si>
    <t>042520</t>
  </si>
  <si>
    <t>078350</t>
  </si>
  <si>
    <t>045100</t>
  </si>
  <si>
    <t>046110</t>
  </si>
  <si>
    <t>024740</t>
  </si>
  <si>
    <t>005860</t>
  </si>
  <si>
    <t>123840</t>
  </si>
  <si>
    <t>007770</t>
  </si>
  <si>
    <t>043090</t>
  </si>
  <si>
    <t>한주케미칼앤홀딩스</t>
  </si>
  <si>
    <t>079170</t>
  </si>
  <si>
    <t>086960</t>
  </si>
  <si>
    <t>한컴MDS</t>
  </si>
  <si>
    <t>054920</t>
  </si>
  <si>
    <t>한컴위드</t>
  </si>
  <si>
    <t>002680</t>
  </si>
  <si>
    <t>066110</t>
  </si>
  <si>
    <t>317320</t>
  </si>
  <si>
    <t>한화에스비아이스팩</t>
  </si>
  <si>
    <t>340440</t>
  </si>
  <si>
    <t>한화플러스제1호스팩</t>
  </si>
  <si>
    <t>386580</t>
  </si>
  <si>
    <t>한화플러스제2호스팩</t>
  </si>
  <si>
    <t>034810</t>
  </si>
  <si>
    <t>076610</t>
  </si>
  <si>
    <t>059270</t>
  </si>
  <si>
    <t>해성티피씨</t>
  </si>
  <si>
    <t>220180</t>
  </si>
  <si>
    <t>핸디소프트</t>
  </si>
  <si>
    <t>900270</t>
  </si>
  <si>
    <t>헝셩그룹</t>
  </si>
  <si>
    <t>084990</t>
  </si>
  <si>
    <t>헬릭스미스</t>
  </si>
  <si>
    <t>170030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</si>
  <si>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</si>
  <si>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</si>
  <si>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</si>
  <si>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</si>
  <si>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</si>
  <si>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</si>
  <si>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</si>
  <si>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</si>
  <si>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</si>
  <si>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</si>
  <si>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</si>
  <si>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</si>
  <si>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</si>
  <si>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</si>
  <si>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092300</t>
  </si>
  <si>
    <t>053660</t>
  </si>
  <si>
    <t>138360</t>
  </si>
  <si>
    <t>협진</t>
  </si>
  <si>
    <t>011080</t>
  </si>
  <si>
    <t>060560</t>
  </si>
  <si>
    <t>홈센타홀딩스</t>
  </si>
  <si>
    <t>064240</t>
  </si>
  <si>
    <t>039610</t>
  </si>
  <si>
    <t>화성밸브</t>
  </si>
  <si>
    <t>126640</t>
  </si>
  <si>
    <t>061250</t>
  </si>
  <si>
    <t>097870</t>
  </si>
  <si>
    <t>050090</t>
  </si>
  <si>
    <t>290270</t>
  </si>
  <si>
    <t>휴네시온</t>
  </si>
  <si>
    <t>353190</t>
  </si>
  <si>
    <t>휴럼</t>
  </si>
  <si>
    <t>090710</t>
  </si>
  <si>
    <t>휴림로봇</t>
  </si>
  <si>
    <t>205470</t>
  </si>
  <si>
    <t>휴마시스</t>
  </si>
  <si>
    <t>115160</t>
  </si>
  <si>
    <t>028080</t>
  </si>
  <si>
    <t>032860</t>
  </si>
  <si>
    <t>휴먼엔</t>
  </si>
  <si>
    <t>200670</t>
  </si>
  <si>
    <t>065510</t>
  </si>
  <si>
    <t>215090</t>
  </si>
  <si>
    <t>휴센텍</t>
  </si>
  <si>
    <t>243070</t>
  </si>
  <si>
    <t>084110</t>
  </si>
  <si>
    <t>휴온스글로벌</t>
  </si>
  <si>
    <t>263920</t>
  </si>
  <si>
    <t>휴온스블러썸</t>
  </si>
  <si>
    <t>145020</t>
  </si>
  <si>
    <t>024060</t>
  </si>
  <si>
    <t>010240</t>
  </si>
  <si>
    <t>189980</t>
  </si>
  <si>
    <t>037440</t>
  </si>
  <si>
    <t>238490</t>
  </si>
  <si>
    <t>힘스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</si>
</sst>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176" formatCode="0.0_);[Red]\(0.0\)"/>
    <numFmt numFmtId="177" formatCode="#,##0_);[Red]\(#,##0\)"/>
    <numFmt numFmtId="178" formatCode="_-* #,##0.0_-;\-* #,##0.0_-;_-* &quot;-&quot;_-;_-@_-"/>
    <numFmt numFmtId="179" formatCode="0.0%"/>
    <numFmt numFmtId="180" formatCode="[Red]&quot; ▲&quot;* #,##0.0%;[Blue]&quot; ▼&quot;* #,##0.0%"/>
    <numFmt numFmtId="181" formatCode="_-* #,##0.00_-;\-* #,##0.00_-;_-* &quot;-&quot;_-;_-@_-"/>
    <numFmt numFmtId="182" formatCode="#,##0.00_);[Red]\(#,##0.00\)"/>
    <numFmt numFmtId="183" formatCode="#,##0.0_);\(#,##0.0\)"/>
    <numFmt numFmtId="184" formatCode="#,##0.0_);[Red]\(#,##0.0\)"/>
    <numFmt numFmtId="185" formatCode="0_);[Red]\(0\)"/>
    <numFmt numFmtId="186" formatCode="yyyy\-mm\-dd"/>
    <numFmt numFmtId="187" formatCode="0_ "/>
  </numFmts>
  <fonts count="25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Wingdings"/>
      <charset val="2"/>
    </font>
    <font>
      <b/>
      <sz val="10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indexed="9"/>
      <name val="Arial"/>
    </font>
    <font>
      <sz val="10"/>
      <color indexed="8"/>
      <name val="Arial"/>
    </font>
    <font>
      <sz val="10"/>
      <color rgb="FF333333"/>
      <name val="Roboto"/>
      <family val="2"/>
    </font>
  </fonts>
  <fills count="19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8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>
      <alignment vertical="center"/>
    </xf>
    <xf numFmtId="9" fontId="4" fillId="0" borderId="0">
      <alignment vertical="center"/>
    </xf>
    <xf numFmtId="0" fontId="21" fillId="0" borderId="0">
      <alignment vertical="center"/>
    </xf>
  </cellStyleXfs>
  <cellXfs count="274">
    <xf numFmtId="0" fontId="0" fillId="0" borderId="0" xfId="0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right" vertical="center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8" borderId="0" xfId="0" applyFont="1" applyFill="1" applyAlignment="1" applyProtection="1">
      <alignment horizontal="center" vertical="center" wrapText="1"/>
      <protection hidden="1"/>
    </xf>
    <xf numFmtId="0" fontId="6" fillId="8" borderId="0" xfId="0" applyFont="1" applyFill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vertical="center"/>
      <protection hidden="1"/>
    </xf>
    <xf numFmtId="49" fontId="7" fillId="10" borderId="0" xfId="1" applyNumberFormat="1" applyFont="1" applyFill="1" applyAlignment="1" applyProtection="1">
      <alignment horizontal="center" vertical="top"/>
      <protection hidden="1"/>
    </xf>
    <xf numFmtId="49" fontId="7" fillId="4" borderId="0" xfId="1" applyNumberFormat="1" applyFont="1" applyFill="1" applyAlignment="1" applyProtection="1">
      <alignment horizontal="center" vertical="top"/>
      <protection hidden="1"/>
    </xf>
    <xf numFmtId="49" fontId="7" fillId="4" borderId="0" xfId="1" applyNumberFormat="1" applyFont="1" applyFill="1" applyAlignment="1" applyProtection="1">
      <alignment horizontal="center" vertical="top" wrapText="1"/>
      <protection hidden="1"/>
    </xf>
    <xf numFmtId="49" fontId="7" fillId="5" borderId="0" xfId="1" applyNumberFormat="1" applyFont="1" applyFill="1" applyAlignment="1" applyProtection="1">
      <alignment horizontal="center" vertical="top"/>
      <protection hidden="1"/>
    </xf>
    <xf numFmtId="49" fontId="7" fillId="5" borderId="0" xfId="1" applyNumberFormat="1" applyFont="1" applyFill="1" applyAlignment="1" applyProtection="1">
      <alignment horizontal="center" vertical="top" wrapText="1"/>
      <protection hidden="1"/>
    </xf>
    <xf numFmtId="0" fontId="5" fillId="8" borderId="0" xfId="0" applyFont="1" applyFill="1" applyAlignment="1" applyProtection="1">
      <alignment horizontal="center" vertical="top" wrapText="1"/>
      <protection hidden="1"/>
    </xf>
    <xf numFmtId="49" fontId="7" fillId="0" borderId="0" xfId="1" applyNumberFormat="1" applyFont="1" applyAlignment="1" applyProtection="1">
      <alignment horizontal="center" vertical="top"/>
      <protection hidden="1"/>
    </xf>
    <xf numFmtId="0" fontId="5" fillId="0" borderId="0" xfId="0" applyFont="1" applyAlignment="1" applyProtection="1">
      <alignment vertical="top"/>
      <protection hidden="1"/>
    </xf>
    <xf numFmtId="0" fontId="9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9" fillId="9" borderId="4" xfId="0" applyFont="1" applyFill="1" applyBorder="1" applyAlignment="1" applyProtection="1">
      <alignment horizontal="center" vertical="center"/>
      <protection hidden="1"/>
    </xf>
    <xf numFmtId="0" fontId="10" fillId="9" borderId="5" xfId="0" applyFont="1" applyFill="1" applyBorder="1" applyAlignment="1" applyProtection="1">
      <alignment horizontal="center" vertical="center"/>
      <protection hidden="1"/>
    </xf>
    <xf numFmtId="0" fontId="6" fillId="5" borderId="12" xfId="0" applyFont="1" applyFill="1" applyBorder="1" applyAlignment="1" applyProtection="1">
      <alignment horizontal="center" vertical="center"/>
      <protection hidden="1"/>
    </xf>
    <xf numFmtId="0" fontId="5" fillId="8" borderId="12" xfId="0" applyFont="1" applyFill="1" applyBorder="1" applyAlignment="1" applyProtection="1">
      <alignment horizontal="center" vertical="center" wrapText="1"/>
      <protection hidden="1"/>
    </xf>
    <xf numFmtId="49" fontId="7" fillId="8" borderId="12" xfId="1" applyNumberFormat="1" applyFont="1" applyFill="1" applyBorder="1" applyAlignment="1" applyProtection="1">
      <alignment horizontal="center" vertical="top" wrapText="1"/>
      <protection hidden="1"/>
    </xf>
    <xf numFmtId="49" fontId="7" fillId="8" borderId="12" xfId="1" applyNumberFormat="1" applyFont="1" applyFill="1" applyBorder="1" applyAlignment="1" applyProtection="1">
      <alignment horizontal="center" vertical="center"/>
      <protection hidden="1"/>
    </xf>
    <xf numFmtId="9" fontId="6" fillId="0" borderId="13" xfId="2" applyFont="1" applyBorder="1" applyAlignment="1" applyProtection="1">
      <alignment vertical="center"/>
      <protection hidden="1"/>
    </xf>
    <xf numFmtId="9" fontId="5" fillId="0" borderId="0" xfId="2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5" borderId="0" xfId="0" applyFont="1" applyFill="1" applyAlignment="1" applyProtection="1">
      <alignment horizontal="center" vertical="top"/>
      <protection hidden="1"/>
    </xf>
    <xf numFmtId="49" fontId="7" fillId="8" borderId="0" xfId="1" applyNumberFormat="1" applyFont="1" applyFill="1" applyAlignment="1" applyProtection="1">
      <alignment horizontal="center" vertical="top" wrapText="1"/>
      <protection hidden="1"/>
    </xf>
    <xf numFmtId="49" fontId="7" fillId="8" borderId="0" xfId="1" applyNumberFormat="1" applyFont="1" applyFill="1" applyAlignment="1" applyProtection="1">
      <alignment horizontal="center" vertical="top"/>
      <protection hidden="1"/>
    </xf>
    <xf numFmtId="0" fontId="7" fillId="15" borderId="0" xfId="1" applyNumberFormat="1" applyFont="1" applyFill="1" applyAlignment="1" applyProtection="1">
      <alignment horizontal="center" vertical="top"/>
      <protection hidden="1"/>
    </xf>
    <xf numFmtId="49" fontId="8" fillId="10" borderId="0" xfId="1" applyNumberFormat="1" applyFont="1" applyFill="1" applyAlignment="1" applyProtection="1">
      <alignment horizontal="center" vertical="top"/>
      <protection hidden="1"/>
    </xf>
    <xf numFmtId="9" fontId="12" fillId="0" borderId="0" xfId="2" applyFont="1" applyAlignment="1" applyProtection="1">
      <alignment horizontal="right" vertical="center"/>
      <protection hidden="1"/>
    </xf>
    <xf numFmtId="9" fontId="9" fillId="0" borderId="6" xfId="2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49" fontId="7" fillId="8" borderId="5" xfId="1" applyNumberFormat="1" applyFont="1" applyFill="1" applyBorder="1" applyAlignment="1" applyProtection="1">
      <alignment horizontal="center" vertical="center" wrapText="1"/>
      <protection locked="0"/>
    </xf>
    <xf numFmtId="49" fontId="7" fillId="8" borderId="0" xfId="1" applyNumberFormat="1" applyFont="1" applyFill="1" applyAlignment="1" applyProtection="1">
      <alignment horizontal="center" vertical="top" wrapText="1"/>
      <protection locked="0"/>
    </xf>
    <xf numFmtId="0" fontId="9" fillId="9" borderId="5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49" fontId="7" fillId="13" borderId="0" xfId="1" applyNumberFormat="1" applyFont="1" applyFill="1" applyAlignment="1" applyProtection="1">
      <alignment horizontal="center" vertical="top"/>
      <protection hidden="1"/>
    </xf>
    <xf numFmtId="49" fontId="5" fillId="9" borderId="0" xfId="1" applyNumberFormat="1" applyFont="1" applyFill="1" applyAlignment="1" applyProtection="1">
      <alignment horizontal="center" vertical="top" wrapText="1"/>
      <protection hidden="1"/>
    </xf>
    <xf numFmtId="49" fontId="7" fillId="15" borderId="0" xfId="1" applyNumberFormat="1" applyFont="1" applyFill="1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hidden="1"/>
    </xf>
    <xf numFmtId="0" fontId="15" fillId="9" borderId="8" xfId="0" applyFont="1" applyFill="1" applyBorder="1" applyAlignment="1" applyProtection="1">
      <alignment horizontal="center" vertical="center"/>
      <protection hidden="1"/>
    </xf>
    <xf numFmtId="49" fontId="7" fillId="5" borderId="12" xfId="1" applyNumberFormat="1" applyFont="1" applyFill="1" applyBorder="1" applyAlignment="1" applyProtection="1">
      <alignment horizontal="center" vertical="center" wrapText="1"/>
      <protection hidden="1"/>
    </xf>
    <xf numFmtId="0" fontId="5" fillId="8" borderId="12" xfId="0" applyFont="1" applyFill="1" applyBorder="1" applyAlignment="1" applyProtection="1">
      <alignment horizontal="center" vertical="top" wrapText="1"/>
      <protection hidden="1"/>
    </xf>
    <xf numFmtId="0" fontId="5" fillId="8" borderId="5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9" fontId="5" fillId="0" borderId="0" xfId="2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8" borderId="0" xfId="0" applyFont="1" applyFill="1" applyAlignment="1" applyProtection="1">
      <alignment horizontal="center" vertical="top"/>
      <protection hidden="1"/>
    </xf>
    <xf numFmtId="0" fontId="7" fillId="15" borderId="0" xfId="1" applyNumberFormat="1" applyFont="1" applyFill="1" applyAlignment="1" applyProtection="1">
      <alignment horizontal="center" vertical="top" wrapText="1"/>
      <protection hidden="1"/>
    </xf>
    <xf numFmtId="0" fontId="5" fillId="15" borderId="0" xfId="0" applyFont="1" applyFill="1" applyAlignment="1" applyProtection="1">
      <alignment vertical="top"/>
      <protection hidden="1"/>
    </xf>
    <xf numFmtId="49" fontId="8" fillId="15" borderId="0" xfId="1" applyNumberFormat="1" applyFont="1" applyFill="1" applyAlignment="1" applyProtection="1">
      <alignment horizontal="center" vertical="top"/>
      <protection hidden="1"/>
    </xf>
    <xf numFmtId="9" fontId="6" fillId="0" borderId="0" xfId="2" applyFont="1" applyAlignment="1" applyProtection="1">
      <alignment horizontal="right" vertical="center"/>
      <protection hidden="1"/>
    </xf>
    <xf numFmtId="9" fontId="6" fillId="0" borderId="0" xfId="0" applyNumberFormat="1" applyFont="1" applyAlignment="1" applyProtection="1">
      <alignment vertical="center"/>
      <protection hidden="1"/>
    </xf>
    <xf numFmtId="9" fontId="9" fillId="0" borderId="9" xfId="2" applyFont="1" applyBorder="1" applyAlignment="1" applyProtection="1">
      <alignment horizontal="center" vertical="center"/>
      <protection locked="0"/>
    </xf>
    <xf numFmtId="49" fontId="7" fillId="13" borderId="0" xfId="1" applyNumberFormat="1" applyFont="1" applyFill="1" applyAlignment="1" applyProtection="1">
      <alignment horizontal="center" vertical="center"/>
      <protection hidden="1"/>
    </xf>
    <xf numFmtId="49" fontId="7" fillId="13" borderId="0" xfId="1" applyNumberFormat="1" applyFont="1" applyFill="1" applyAlignment="1" applyProtection="1">
      <alignment horizontal="center" vertical="center" wrapText="1"/>
      <protection hidden="1"/>
    </xf>
    <xf numFmtId="49" fontId="7" fillId="12" borderId="0" xfId="1" applyNumberFormat="1" applyFont="1" applyFill="1" applyAlignment="1" applyProtection="1">
      <alignment horizontal="center" vertical="center"/>
      <protection hidden="1"/>
    </xf>
    <xf numFmtId="49" fontId="7" fillId="8" borderId="0" xfId="1" applyNumberFormat="1" applyFont="1" applyFill="1" applyAlignment="1" applyProtection="1">
      <alignment horizontal="center" vertical="center" wrapText="1"/>
      <protection hidden="1"/>
    </xf>
    <xf numFmtId="0" fontId="7" fillId="11" borderId="0" xfId="1" applyNumberFormat="1" applyFont="1" applyFill="1" applyAlignment="1" applyProtection="1">
      <alignment horizontal="right" vertical="center"/>
      <protection hidden="1"/>
    </xf>
    <xf numFmtId="0" fontId="5" fillId="11" borderId="0" xfId="0" applyFont="1" applyFill="1" applyAlignment="1" applyProtection="1">
      <alignment horizontal="center" vertical="center"/>
      <protection hidden="1"/>
    </xf>
    <xf numFmtId="0" fontId="7" fillId="11" borderId="0" xfId="1" applyNumberFormat="1" applyFont="1" applyFill="1" applyAlignment="1" applyProtection="1">
      <alignment horizontal="center" vertical="center"/>
      <protection hidden="1"/>
    </xf>
    <xf numFmtId="0" fontId="3" fillId="11" borderId="0" xfId="0" applyFont="1" applyFill="1" applyAlignment="1" applyProtection="1">
      <alignment horizontal="center" vertical="center"/>
      <protection hidden="1"/>
    </xf>
    <xf numFmtId="0" fontId="7" fillId="0" borderId="0" xfId="1" applyNumberFormat="1" applyFont="1" applyAlignment="1" applyProtection="1">
      <alignment horizontal="center" vertical="center"/>
      <protection hidden="1"/>
    </xf>
    <xf numFmtId="49" fontId="7" fillId="0" borderId="0" xfId="1" applyNumberFormat="1" applyFont="1" applyAlignment="1" applyProtection="1">
      <alignment horizontal="right" vertical="center"/>
      <protection hidden="1"/>
    </xf>
    <xf numFmtId="0" fontId="3" fillId="16" borderId="4" xfId="0" applyFont="1" applyFill="1" applyBorder="1" applyAlignment="1" applyProtection="1">
      <alignment horizontal="center" vertical="center"/>
      <protection hidden="1"/>
    </xf>
    <xf numFmtId="0" fontId="5" fillId="16" borderId="12" xfId="0" applyFont="1" applyFill="1" applyBorder="1" applyAlignment="1" applyProtection="1">
      <alignment horizontal="center" vertical="center"/>
      <protection hidden="1"/>
    </xf>
    <xf numFmtId="0" fontId="5" fillId="16" borderId="5" xfId="0" applyFont="1" applyFill="1" applyBorder="1" applyAlignment="1" applyProtection="1">
      <alignment horizontal="center" vertical="center"/>
      <protection hidden="1"/>
    </xf>
    <xf numFmtId="9" fontId="6" fillId="0" borderId="0" xfId="2" applyFont="1" applyAlignment="1" applyProtection="1">
      <alignment vertical="center"/>
      <protection hidden="1"/>
    </xf>
    <xf numFmtId="10" fontId="6" fillId="0" borderId="0" xfId="2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49" fontId="7" fillId="13" borderId="0" xfId="1" applyNumberFormat="1" applyFont="1" applyFill="1" applyAlignment="1" applyProtection="1">
      <alignment horizontal="center" vertical="top" wrapText="1"/>
      <protection hidden="1"/>
    </xf>
    <xf numFmtId="49" fontId="7" fillId="12" borderId="0" xfId="1" applyNumberFormat="1" applyFont="1" applyFill="1" applyAlignment="1" applyProtection="1">
      <alignment horizontal="center" vertical="top"/>
      <protection hidden="1"/>
    </xf>
    <xf numFmtId="0" fontId="7" fillId="8" borderId="0" xfId="1" applyNumberFormat="1" applyFont="1" applyFill="1" applyAlignment="1" applyProtection="1">
      <alignment horizontal="center" vertical="top" wrapText="1"/>
      <protection hidden="1"/>
    </xf>
    <xf numFmtId="0" fontId="7" fillId="11" borderId="0" xfId="1" applyNumberFormat="1" applyFont="1" applyFill="1" applyAlignment="1" applyProtection="1">
      <alignment horizontal="right" vertical="top"/>
      <protection hidden="1"/>
    </xf>
    <xf numFmtId="0" fontId="7" fillId="11" borderId="0" xfId="1" applyNumberFormat="1" applyFont="1" applyFill="1" applyAlignment="1" applyProtection="1">
      <alignment horizontal="center" vertical="top" wrapText="1"/>
      <protection hidden="1"/>
    </xf>
    <xf numFmtId="0" fontId="7" fillId="11" borderId="0" xfId="1" applyNumberFormat="1" applyFont="1" applyFill="1" applyAlignment="1" applyProtection="1">
      <alignment horizontal="center" vertical="top"/>
      <protection hidden="1"/>
    </xf>
    <xf numFmtId="0" fontId="5" fillId="11" borderId="0" xfId="0" applyFont="1" applyFill="1" applyAlignment="1" applyProtection="1">
      <alignment horizontal="center" vertical="top"/>
      <protection hidden="1"/>
    </xf>
    <xf numFmtId="49" fontId="7" fillId="11" borderId="0" xfId="1" applyNumberFormat="1" applyFont="1" applyFill="1" applyAlignment="1" applyProtection="1">
      <alignment horizontal="center" vertical="top"/>
      <protection hidden="1"/>
    </xf>
    <xf numFmtId="0" fontId="3" fillId="11" borderId="0" xfId="0" applyFont="1" applyFill="1" applyAlignment="1" applyProtection="1">
      <alignment horizontal="center" vertical="top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0" fillId="0" borderId="0" xfId="0" applyAlignment="1" applyProtection="1">
      <alignment vertical="center"/>
      <protection hidden="1"/>
    </xf>
    <xf numFmtId="0" fontId="7" fillId="5" borderId="0" xfId="1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5" borderId="0" xfId="1" applyNumberFormat="1" applyFont="1" applyFill="1" applyAlignment="1" applyProtection="1">
      <alignment horizontal="center" vertical="top" wrapText="1"/>
      <protection locked="0"/>
    </xf>
    <xf numFmtId="0" fontId="7" fillId="8" borderId="0" xfId="1" applyNumberFormat="1" applyFont="1" applyFill="1" applyAlignment="1" applyProtection="1">
      <alignment horizontal="center" vertical="center" wrapText="1"/>
      <protection hidden="1"/>
    </xf>
    <xf numFmtId="0" fontId="7" fillId="11" borderId="0" xfId="1" applyNumberFormat="1" applyFont="1" applyFill="1" applyAlignment="1" applyProtection="1">
      <alignment horizontal="center" vertical="center" wrapText="1"/>
      <protection hidden="1"/>
    </xf>
    <xf numFmtId="49" fontId="7" fillId="11" borderId="0" xfId="1" applyNumberFormat="1" applyFont="1" applyFill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9" fontId="6" fillId="0" borderId="0" xfId="2" applyFont="1" applyAlignment="1" applyProtection="1">
      <alignment horizontal="center" vertical="center"/>
      <protection hidden="1"/>
    </xf>
    <xf numFmtId="9" fontId="6" fillId="0" borderId="9" xfId="2" applyFont="1" applyBorder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left" vertical="center"/>
    </xf>
    <xf numFmtId="0" fontId="0" fillId="5" borderId="10" xfId="0" applyFill="1" applyBorder="1" applyAlignment="1">
      <alignment vertical="center"/>
    </xf>
    <xf numFmtId="0" fontId="3" fillId="5" borderId="0" xfId="0" applyFont="1" applyFill="1" applyAlignment="1" applyProtection="1">
      <alignment vertical="center"/>
      <protection hidden="1"/>
    </xf>
    <xf numFmtId="9" fontId="6" fillId="5" borderId="0" xfId="2" applyFont="1" applyFill="1" applyAlignment="1" applyProtection="1">
      <alignment horizontal="right" vertical="center"/>
      <protection hidden="1"/>
    </xf>
    <xf numFmtId="0" fontId="16" fillId="5" borderId="0" xfId="0" applyFont="1" applyFill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0" fillId="0" borderId="0" xfId="0" applyAlignment="1"/>
    <xf numFmtId="0" fontId="0" fillId="0" borderId="0" xfId="0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76" fontId="6" fillId="0" borderId="0" xfId="0" applyNumberFormat="1" applyFont="1" applyAlignment="1" applyProtection="1">
      <alignment vertical="center"/>
      <protection hidden="1"/>
    </xf>
    <xf numFmtId="177" fontId="6" fillId="0" borderId="0" xfId="1" applyNumberFormat="1" applyFont="1" applyAlignment="1" applyProtection="1">
      <alignment horizontal="right" vertical="center"/>
      <protection hidden="1"/>
    </xf>
    <xf numFmtId="177" fontId="6" fillId="0" borderId="0" xfId="0" applyNumberFormat="1" applyFont="1" applyAlignment="1" applyProtection="1">
      <alignment vertical="center"/>
      <protection hidden="1"/>
    </xf>
    <xf numFmtId="177" fontId="9" fillId="8" borderId="0" xfId="2" applyNumberFormat="1" applyFont="1" applyFill="1" applyAlignment="1" applyProtection="1">
      <alignment horizontal="center" vertical="center"/>
      <protection hidden="1"/>
    </xf>
    <xf numFmtId="41" fontId="5" fillId="8" borderId="0" xfId="1" applyFont="1" applyFill="1" applyAlignment="1" applyProtection="1">
      <alignment horizontal="center" vertical="center"/>
      <protection hidden="1"/>
    </xf>
    <xf numFmtId="177" fontId="5" fillId="8" borderId="0" xfId="1" applyNumberFormat="1" applyFont="1" applyFill="1" applyAlignment="1" applyProtection="1">
      <alignment horizontal="center" vertical="center"/>
      <protection hidden="1"/>
    </xf>
    <xf numFmtId="177" fontId="6" fillId="0" borderId="10" xfId="0" applyNumberFormat="1" applyFont="1" applyBorder="1" applyAlignment="1" applyProtection="1">
      <alignment horizontal="center" vertical="center"/>
      <protection hidden="1"/>
    </xf>
    <xf numFmtId="177" fontId="5" fillId="0" borderId="10" xfId="1" applyNumberFormat="1" applyFont="1" applyBorder="1" applyAlignment="1" applyProtection="1">
      <alignment horizontal="right" vertical="center"/>
      <protection hidden="1"/>
    </xf>
    <xf numFmtId="177" fontId="5" fillId="0" borderId="10" xfId="0" applyNumberFormat="1" applyFont="1" applyBorder="1" applyAlignment="1" applyProtection="1">
      <alignment horizontal="center" vertical="center"/>
      <protection hidden="1"/>
    </xf>
    <xf numFmtId="41" fontId="5" fillId="0" borderId="10" xfId="1" applyFont="1" applyBorder="1" applyAlignment="1" applyProtection="1">
      <alignment horizontal="right" vertical="center"/>
      <protection hidden="1"/>
    </xf>
    <xf numFmtId="177" fontId="5" fillId="0" borderId="0" xfId="0" applyNumberFormat="1" applyFont="1" applyAlignment="1" applyProtection="1">
      <alignment vertical="center"/>
      <protection hidden="1"/>
    </xf>
    <xf numFmtId="176" fontId="5" fillId="0" borderId="0" xfId="0" applyNumberFormat="1" applyFont="1" applyAlignment="1" applyProtection="1">
      <alignment horizontal="center" vertical="center"/>
      <protection hidden="1"/>
    </xf>
    <xf numFmtId="177" fontId="5" fillId="0" borderId="0" xfId="0" applyNumberFormat="1" applyFont="1" applyAlignment="1" applyProtection="1">
      <alignment horizontal="center" vertical="center"/>
      <protection hidden="1"/>
    </xf>
    <xf numFmtId="41" fontId="7" fillId="4" borderId="0" xfId="1" applyFont="1" applyFill="1" applyAlignment="1" applyProtection="1">
      <alignment horizontal="center" vertical="top"/>
      <protection hidden="1"/>
    </xf>
    <xf numFmtId="176" fontId="7" fillId="5" borderId="0" xfId="1" applyNumberFormat="1" applyFont="1" applyFill="1" applyAlignment="1" applyProtection="1">
      <alignment horizontal="center" vertical="top"/>
      <protection hidden="1"/>
    </xf>
    <xf numFmtId="177" fontId="7" fillId="8" borderId="0" xfId="1" applyNumberFormat="1" applyFont="1" applyFill="1" applyAlignment="1" applyProtection="1">
      <alignment horizontal="center" vertical="top" wrapText="1"/>
      <protection hidden="1"/>
    </xf>
    <xf numFmtId="177" fontId="5" fillId="8" borderId="0" xfId="1" applyNumberFormat="1" applyFont="1" applyFill="1" applyAlignment="1" applyProtection="1">
      <alignment horizontal="center" vertical="top" wrapText="1"/>
      <protection hidden="1"/>
    </xf>
    <xf numFmtId="177" fontId="7" fillId="10" borderId="0" xfId="1" applyNumberFormat="1" applyFont="1" applyFill="1" applyAlignment="1" applyProtection="1">
      <alignment horizontal="center" vertical="top"/>
      <protection hidden="1"/>
    </xf>
    <xf numFmtId="177" fontId="9" fillId="0" borderId="0" xfId="1" applyNumberFormat="1" applyFont="1" applyAlignment="1" applyProtection="1">
      <alignment vertical="center"/>
      <protection hidden="1"/>
    </xf>
    <xf numFmtId="41" fontId="6" fillId="0" borderId="0" xfId="1" applyFont="1" applyAlignment="1" applyProtection="1">
      <alignment horizontal="center" vertical="center"/>
      <protection hidden="1"/>
    </xf>
    <xf numFmtId="41" fontId="6" fillId="0" borderId="0" xfId="1" applyFont="1" applyAlignment="1" applyProtection="1">
      <alignment vertical="center"/>
      <protection hidden="1"/>
    </xf>
    <xf numFmtId="176" fontId="6" fillId="0" borderId="0" xfId="1" applyNumberFormat="1" applyFont="1" applyAlignment="1" applyProtection="1">
      <alignment horizontal="right" vertical="center"/>
      <protection hidden="1"/>
    </xf>
    <xf numFmtId="178" fontId="6" fillId="0" borderId="0" xfId="1" applyNumberFormat="1" applyFont="1" applyAlignment="1" applyProtection="1">
      <alignment horizontal="right" vertical="center"/>
      <protection hidden="1"/>
    </xf>
    <xf numFmtId="179" fontId="6" fillId="0" borderId="0" xfId="2" applyNumberFormat="1" applyFont="1" applyAlignment="1" applyProtection="1">
      <alignment horizontal="right" vertical="center"/>
      <protection hidden="1"/>
    </xf>
    <xf numFmtId="41" fontId="5" fillId="0" borderId="0" xfId="1" applyFont="1" applyAlignment="1" applyProtection="1">
      <alignment vertical="center"/>
      <protection hidden="1"/>
    </xf>
    <xf numFmtId="41" fontId="11" fillId="5" borderId="0" xfId="1" applyFont="1" applyFill="1" applyAlignment="1" applyProtection="1">
      <alignment vertical="center"/>
      <protection hidden="1"/>
    </xf>
    <xf numFmtId="177" fontId="3" fillId="5" borderId="0" xfId="1" applyNumberFormat="1" applyFont="1" applyFill="1" applyAlignment="1" applyProtection="1">
      <alignment vertical="center"/>
      <protection hidden="1"/>
    </xf>
    <xf numFmtId="41" fontId="3" fillId="0" borderId="0" xfId="1" applyFont="1" applyAlignment="1" applyProtection="1">
      <alignment vertical="center"/>
      <protection hidden="1"/>
    </xf>
    <xf numFmtId="41" fontId="11" fillId="0" borderId="0" xfId="1" applyFont="1" applyAlignment="1" applyProtection="1">
      <alignment vertical="center"/>
      <protection hidden="1"/>
    </xf>
    <xf numFmtId="177" fontId="3" fillId="0" borderId="0" xfId="1" applyNumberFormat="1" applyFont="1" applyAlignment="1" applyProtection="1">
      <alignment vertical="center"/>
      <protection hidden="1"/>
    </xf>
    <xf numFmtId="41" fontId="9" fillId="0" borderId="0" xfId="1" applyFont="1" applyAlignment="1" applyProtection="1">
      <alignment vertical="center"/>
      <protection hidden="1"/>
    </xf>
    <xf numFmtId="176" fontId="6" fillId="0" borderId="0" xfId="1" applyNumberFormat="1" applyFont="1" applyAlignment="1" applyProtection="1">
      <alignment vertical="center"/>
      <protection hidden="1"/>
    </xf>
    <xf numFmtId="180" fontId="6" fillId="0" borderId="0" xfId="1" applyNumberFormat="1" applyFont="1" applyAlignment="1" applyProtection="1">
      <alignment vertical="center"/>
      <protection hidden="1"/>
    </xf>
    <xf numFmtId="177" fontId="17" fillId="0" borderId="0" xfId="2" applyNumberFormat="1" applyFont="1" applyAlignment="1" applyProtection="1">
      <alignment horizontal="center" vertical="center"/>
      <protection hidden="1"/>
    </xf>
    <xf numFmtId="41" fontId="6" fillId="0" borderId="13" xfId="1" applyFont="1" applyBorder="1" applyAlignment="1" applyProtection="1">
      <alignment vertical="center"/>
      <protection hidden="1"/>
    </xf>
    <xf numFmtId="179" fontId="6" fillId="0" borderId="13" xfId="2" applyNumberFormat="1" applyFont="1" applyBorder="1" applyAlignment="1" applyProtection="1">
      <alignment vertical="center"/>
      <protection hidden="1"/>
    </xf>
    <xf numFmtId="181" fontId="6" fillId="0" borderId="7" xfId="1" applyNumberFormat="1" applyFont="1" applyBorder="1" applyAlignment="1" applyProtection="1">
      <alignment vertical="center"/>
      <protection locked="0"/>
    </xf>
    <xf numFmtId="177" fontId="17" fillId="0" borderId="0" xfId="2" applyNumberFormat="1" applyFont="1" applyAlignment="1" applyProtection="1">
      <alignment horizontal="center" vertical="center"/>
      <protection locked="0"/>
    </xf>
    <xf numFmtId="182" fontId="5" fillId="0" borderId="0" xfId="0" applyNumberFormat="1" applyFont="1" applyAlignment="1" applyProtection="1">
      <alignment horizontal="center" vertical="center"/>
      <protection hidden="1"/>
    </xf>
    <xf numFmtId="41" fontId="6" fillId="4" borderId="0" xfId="1" applyFont="1" applyFill="1" applyAlignment="1" applyProtection="1">
      <alignment horizontal="center" vertical="top"/>
      <protection hidden="1"/>
    </xf>
    <xf numFmtId="180" fontId="5" fillId="0" borderId="0" xfId="0" applyNumberFormat="1" applyFont="1" applyAlignment="1" applyProtection="1">
      <alignment horizontal="center" vertical="center"/>
      <protection hidden="1"/>
    </xf>
    <xf numFmtId="179" fontId="6" fillId="0" borderId="0" xfId="2" applyNumberFormat="1" applyFont="1" applyAlignment="1" applyProtection="1">
      <alignment vertical="center"/>
      <protection hidden="1"/>
    </xf>
    <xf numFmtId="183" fontId="6" fillId="0" borderId="0" xfId="1" applyNumberFormat="1" applyFont="1" applyAlignment="1" applyProtection="1">
      <alignment horizontal="right" vertical="center"/>
      <protection hidden="1"/>
    </xf>
    <xf numFmtId="180" fontId="11" fillId="0" borderId="0" xfId="2" applyNumberFormat="1" applyFont="1" applyAlignment="1" applyProtection="1">
      <alignment horizontal="right" vertical="center"/>
      <protection hidden="1"/>
    </xf>
    <xf numFmtId="41" fontId="6" fillId="0" borderId="0" xfId="1" applyFont="1" applyAlignment="1" applyProtection="1">
      <alignment horizontal="right" vertical="center"/>
      <protection hidden="1"/>
    </xf>
    <xf numFmtId="182" fontId="6" fillId="5" borderId="0" xfId="1" applyNumberFormat="1" applyFont="1" applyFill="1" applyAlignment="1" applyProtection="1">
      <alignment horizontal="center" vertical="center"/>
      <protection locked="0"/>
    </xf>
    <xf numFmtId="177" fontId="5" fillId="5" borderId="0" xfId="1" applyNumberFormat="1" applyFont="1" applyFill="1" applyAlignment="1" applyProtection="1">
      <alignment vertical="center"/>
      <protection hidden="1"/>
    </xf>
    <xf numFmtId="41" fontId="16" fillId="0" borderId="0" xfId="1" applyFont="1" applyAlignment="1" applyProtection="1">
      <alignment vertical="center"/>
      <protection hidden="1"/>
    </xf>
    <xf numFmtId="182" fontId="6" fillId="0" borderId="0" xfId="1" applyNumberFormat="1" applyFont="1" applyAlignment="1" applyProtection="1">
      <alignment horizontal="center" vertical="center"/>
      <protection locked="0"/>
    </xf>
    <xf numFmtId="177" fontId="5" fillId="0" borderId="0" xfId="1" applyNumberFormat="1" applyFont="1" applyAlignment="1" applyProtection="1">
      <alignment vertical="center"/>
      <protection hidden="1"/>
    </xf>
    <xf numFmtId="184" fontId="6" fillId="0" borderId="0" xfId="0" applyNumberFormat="1" applyFont="1" applyAlignment="1" applyProtection="1">
      <alignment horizontal="center" vertical="center"/>
      <protection locked="0"/>
    </xf>
    <xf numFmtId="177" fontId="0" fillId="0" borderId="0" xfId="0" applyNumberFormat="1" applyAlignment="1" applyProtection="1">
      <alignment vertical="center"/>
      <protection hidden="1"/>
    </xf>
    <xf numFmtId="177" fontId="20" fillId="0" borderId="0" xfId="2" applyNumberFormat="1" applyFont="1" applyAlignment="1" applyProtection="1">
      <alignment horizontal="center" vertical="center"/>
      <protection hidden="1"/>
    </xf>
    <xf numFmtId="177" fontId="9" fillId="0" borderId="0" xfId="0" applyNumberFormat="1" applyFont="1" applyAlignment="1" applyProtection="1">
      <alignment horizontal="center" vertical="center"/>
      <protection hidden="1"/>
    </xf>
    <xf numFmtId="41" fontId="8" fillId="4" borderId="0" xfId="1" applyFont="1" applyFill="1" applyAlignment="1" applyProtection="1">
      <alignment horizontal="center" vertical="top"/>
      <protection hidden="1"/>
    </xf>
    <xf numFmtId="176" fontId="6" fillId="0" borderId="0" xfId="1" applyNumberFormat="1" applyFont="1" applyAlignment="1" applyProtection="1">
      <alignment horizontal="center" vertical="center"/>
      <protection hidden="1"/>
    </xf>
    <xf numFmtId="179" fontId="6" fillId="5" borderId="0" xfId="2" applyNumberFormat="1" applyFont="1" applyFill="1" applyAlignment="1" applyProtection="1">
      <alignment vertical="center"/>
      <protection hidden="1"/>
    </xf>
    <xf numFmtId="179" fontId="6" fillId="5" borderId="0" xfId="2" applyNumberFormat="1" applyFont="1" applyFill="1" applyAlignment="1" applyProtection="1">
      <alignment horizontal="right" vertical="center"/>
      <protection hidden="1"/>
    </xf>
    <xf numFmtId="177" fontId="6" fillId="5" borderId="0" xfId="1" applyNumberFormat="1" applyFont="1" applyFill="1" applyAlignment="1" applyProtection="1">
      <alignment horizontal="right" vertical="center"/>
      <protection hidden="1"/>
    </xf>
    <xf numFmtId="41" fontId="16" fillId="5" borderId="0" xfId="1" applyFont="1" applyFill="1" applyAlignment="1" applyProtection="1">
      <alignment vertical="center"/>
      <protection hidden="1"/>
    </xf>
    <xf numFmtId="176" fontId="6" fillId="0" borderId="0" xfId="1" applyNumberFormat="1" applyFont="1" applyAlignment="1" applyProtection="1">
      <alignment horizontal="left" vertical="center"/>
      <protection hidden="1"/>
    </xf>
    <xf numFmtId="185" fontId="6" fillId="0" borderId="7" xfId="1" applyNumberFormat="1" applyFont="1" applyBorder="1" applyAlignment="1" applyProtection="1">
      <alignment horizontal="center" vertical="center"/>
      <protection hidden="1"/>
    </xf>
    <xf numFmtId="177" fontId="0" fillId="0" borderId="0" xfId="0" applyNumberFormat="1" applyAlignment="1" applyProtection="1">
      <alignment horizontal="center" vertical="center"/>
      <protection hidden="1"/>
    </xf>
    <xf numFmtId="177" fontId="7" fillId="15" borderId="0" xfId="1" applyNumberFormat="1" applyFont="1" applyFill="1" applyAlignment="1" applyProtection="1">
      <alignment horizontal="center" vertical="top" wrapText="1"/>
      <protection hidden="1"/>
    </xf>
    <xf numFmtId="180" fontId="11" fillId="0" borderId="0" xfId="2" applyNumberFormat="1" applyFont="1" applyAlignment="1" applyProtection="1">
      <alignment vertical="center"/>
      <protection hidden="1"/>
    </xf>
    <xf numFmtId="185" fontId="5" fillId="0" borderId="0" xfId="1" applyNumberFormat="1" applyFont="1" applyAlignment="1" applyProtection="1">
      <alignment horizontal="center" vertical="center"/>
      <protection hidden="1"/>
    </xf>
    <xf numFmtId="177" fontId="6" fillId="5" borderId="0" xfId="1" applyNumberFormat="1" applyFont="1" applyFill="1" applyAlignment="1" applyProtection="1">
      <alignment vertical="center"/>
      <protection hidden="1"/>
    </xf>
    <xf numFmtId="177" fontId="6" fillId="0" borderId="0" xfId="1" applyNumberFormat="1" applyFont="1" applyAlignment="1" applyProtection="1">
      <alignment vertical="center"/>
      <protection hidden="1"/>
    </xf>
    <xf numFmtId="41" fontId="0" fillId="0" borderId="0" xfId="1" applyFont="1" applyAlignment="1" applyProtection="1">
      <alignment vertical="center"/>
      <protection hidden="1"/>
    </xf>
    <xf numFmtId="41" fontId="0" fillId="0" borderId="0" xfId="1" applyFont="1" applyAlignment="1" applyProtection="1">
      <alignment horizontal="center" vertical="center"/>
      <protection locked="0"/>
    </xf>
    <xf numFmtId="177" fontId="0" fillId="0" borderId="0" xfId="0" applyNumberFormat="1" applyAlignment="1" applyProtection="1">
      <alignment horizontal="right" vertical="center"/>
      <protection hidden="1"/>
    </xf>
    <xf numFmtId="41" fontId="5" fillId="13" borderId="0" xfId="1" applyFont="1" applyFill="1" applyAlignment="1" applyProtection="1">
      <alignment horizontal="center" vertical="center"/>
      <protection hidden="1"/>
    </xf>
    <xf numFmtId="41" fontId="6" fillId="5" borderId="0" xfId="1" applyFont="1" applyFill="1" applyAlignment="1" applyProtection="1">
      <alignment horizontal="center" vertical="center"/>
      <protection hidden="1"/>
    </xf>
    <xf numFmtId="177" fontId="8" fillId="8" borderId="0" xfId="1" applyNumberFormat="1" applyFont="1" applyFill="1" applyAlignment="1" applyProtection="1">
      <alignment horizontal="center" vertical="center" wrapText="1"/>
      <protection hidden="1"/>
    </xf>
    <xf numFmtId="177" fontId="5" fillId="11" borderId="0" xfId="1" applyNumberFormat="1" applyFont="1" applyFill="1" applyAlignment="1" applyProtection="1">
      <alignment horizontal="center" vertical="center"/>
      <protection hidden="1"/>
    </xf>
    <xf numFmtId="177" fontId="5" fillId="11" borderId="0" xfId="1" applyNumberFormat="1" applyFont="1" applyFill="1" applyAlignment="1" applyProtection="1">
      <alignment horizontal="right" vertical="center"/>
      <protection hidden="1"/>
    </xf>
    <xf numFmtId="177" fontId="7" fillId="11" borderId="0" xfId="1" applyNumberFormat="1" applyFont="1" applyFill="1" applyAlignment="1" applyProtection="1">
      <alignment horizontal="center" vertical="center"/>
      <protection hidden="1"/>
    </xf>
    <xf numFmtId="177" fontId="5" fillId="11" borderId="0" xfId="0" applyNumberFormat="1" applyFont="1" applyFill="1" applyAlignment="1" applyProtection="1">
      <alignment horizontal="center" vertical="center"/>
      <protection hidden="1"/>
    </xf>
    <xf numFmtId="41" fontId="5" fillId="14" borderId="0" xfId="1" applyFont="1" applyFill="1" applyAlignment="1" applyProtection="1">
      <alignment horizontal="center" vertical="center"/>
      <protection hidden="1"/>
    </xf>
    <xf numFmtId="41" fontId="5" fillId="0" borderId="0" xfId="1" applyFont="1" applyAlignment="1" applyProtection="1">
      <alignment horizontal="center" vertical="center"/>
      <protection hidden="1"/>
    </xf>
    <xf numFmtId="179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2" applyNumberFormat="1" applyFont="1" applyAlignment="1" applyProtection="1">
      <alignment horizontal="center" vertical="center"/>
      <protection hidden="1"/>
    </xf>
    <xf numFmtId="177" fontId="7" fillId="0" borderId="0" xfId="1" applyNumberFormat="1" applyFont="1" applyAlignment="1" applyProtection="1">
      <alignment horizontal="right" vertical="center"/>
      <protection hidden="1"/>
    </xf>
    <xf numFmtId="177" fontId="7" fillId="0" borderId="0" xfId="1" applyNumberFormat="1" applyFont="1" applyAlignment="1" applyProtection="1">
      <alignment horizontal="center" vertical="center"/>
      <protection hidden="1"/>
    </xf>
    <xf numFmtId="177" fontId="5" fillId="16" borderId="12" xfId="0" applyNumberFormat="1" applyFont="1" applyFill="1" applyBorder="1" applyAlignment="1" applyProtection="1">
      <alignment horizontal="center" vertical="center"/>
      <protection hidden="1"/>
    </xf>
    <xf numFmtId="41" fontId="6" fillId="0" borderId="0" xfId="1" applyFont="1" applyAlignment="1" applyProtection="1">
      <alignment horizontal="center" vertical="center"/>
      <protection locked="0"/>
    </xf>
    <xf numFmtId="177" fontId="5" fillId="0" borderId="0" xfId="0" applyNumberFormat="1" applyFont="1" applyAlignment="1" applyProtection="1">
      <alignment horizontal="right" vertical="center"/>
      <protection hidden="1"/>
    </xf>
    <xf numFmtId="41" fontId="6" fillId="0" borderId="14" xfId="1" applyFont="1" applyBorder="1" applyAlignment="1" applyProtection="1">
      <alignment vertical="center"/>
      <protection hidden="1"/>
    </xf>
    <xf numFmtId="41" fontId="6" fillId="0" borderId="0" xfId="1" applyFont="1" applyAlignment="1" applyProtection="1">
      <alignment vertical="center"/>
      <protection locked="0"/>
    </xf>
    <xf numFmtId="177" fontId="6" fillId="0" borderId="0" xfId="1" applyNumberFormat="1" applyFont="1" applyAlignment="1" applyProtection="1">
      <alignment vertical="center"/>
      <protection locked="0"/>
    </xf>
    <xf numFmtId="41" fontId="6" fillId="0" borderId="11" xfId="1" applyFont="1" applyBorder="1" applyAlignment="1" applyProtection="1">
      <alignment vertical="center"/>
      <protection locked="0"/>
    </xf>
    <xf numFmtId="41" fontId="18" fillId="0" borderId="0" xfId="1" applyFont="1" applyAlignment="1" applyProtection="1">
      <alignment vertical="center"/>
      <protection hidden="1"/>
    </xf>
    <xf numFmtId="41" fontId="6" fillId="0" borderId="6" xfId="1" applyFont="1" applyBorder="1" applyAlignment="1" applyProtection="1">
      <alignment vertical="center"/>
      <protection hidden="1"/>
    </xf>
    <xf numFmtId="41" fontId="6" fillId="0" borderId="13" xfId="1" applyFont="1" applyBorder="1" applyAlignment="1" applyProtection="1">
      <alignment vertical="center"/>
      <protection locked="0"/>
    </xf>
    <xf numFmtId="177" fontId="6" fillId="0" borderId="13" xfId="1" applyNumberFormat="1" applyFont="1" applyBorder="1" applyAlignment="1" applyProtection="1">
      <alignment vertical="center"/>
      <protection locked="0"/>
    </xf>
    <xf numFmtId="41" fontId="6" fillId="0" borderId="7" xfId="1" applyFont="1" applyBorder="1" applyAlignment="1" applyProtection="1">
      <alignment vertical="center"/>
      <protection locked="0"/>
    </xf>
    <xf numFmtId="179" fontId="9" fillId="0" borderId="0" xfId="2" applyNumberFormat="1" applyFont="1" applyAlignment="1" applyProtection="1">
      <alignment horizontal="center" vertical="center"/>
      <protection hidden="1"/>
    </xf>
    <xf numFmtId="177" fontId="6" fillId="0" borderId="0" xfId="0" applyNumberFormat="1" applyFont="1" applyAlignment="1" applyProtection="1">
      <alignment horizontal="right" vertical="center"/>
      <protection hidden="1"/>
    </xf>
    <xf numFmtId="177" fontId="6" fillId="0" borderId="0" xfId="0" applyNumberFormat="1" applyFont="1" applyAlignment="1" applyProtection="1">
      <alignment horizontal="center" vertical="center"/>
      <protection hidden="1"/>
    </xf>
    <xf numFmtId="41" fontId="8" fillId="13" borderId="0" xfId="1" applyFont="1" applyFill="1" applyAlignment="1" applyProtection="1">
      <alignment horizontal="center" vertical="top"/>
      <protection hidden="1"/>
    </xf>
    <xf numFmtId="41" fontId="7" fillId="13" borderId="0" xfId="1" applyFont="1" applyFill="1" applyAlignment="1" applyProtection="1">
      <alignment horizontal="center" vertical="top"/>
      <protection hidden="1"/>
    </xf>
    <xf numFmtId="41" fontId="5" fillId="13" borderId="0" xfId="1" applyFont="1" applyFill="1" applyAlignment="1" applyProtection="1">
      <alignment horizontal="center" vertical="top"/>
      <protection hidden="1"/>
    </xf>
    <xf numFmtId="41" fontId="7" fillId="8" borderId="0" xfId="1" applyFont="1" applyFill="1" applyAlignment="1" applyProtection="1">
      <alignment horizontal="center" vertical="top" wrapText="1"/>
      <protection hidden="1"/>
    </xf>
    <xf numFmtId="177" fontId="5" fillId="11" borderId="0" xfId="0" applyNumberFormat="1" applyFont="1" applyFill="1" applyAlignment="1" applyProtection="1">
      <alignment horizontal="right" vertical="top"/>
      <protection hidden="1"/>
    </xf>
    <xf numFmtId="177" fontId="7" fillId="11" borderId="0" xfId="1" applyNumberFormat="1" applyFont="1" applyFill="1" applyAlignment="1" applyProtection="1">
      <alignment horizontal="center" vertical="top"/>
      <protection hidden="1"/>
    </xf>
    <xf numFmtId="177" fontId="5" fillId="11" borderId="0" xfId="0" applyNumberFormat="1" applyFont="1" applyFill="1" applyAlignment="1" applyProtection="1">
      <alignment horizontal="center" vertical="top"/>
      <protection hidden="1"/>
    </xf>
    <xf numFmtId="41" fontId="5" fillId="14" borderId="0" xfId="1" applyFont="1" applyFill="1" applyAlignment="1" applyProtection="1">
      <alignment horizontal="center" vertical="top"/>
      <protection hidden="1"/>
    </xf>
    <xf numFmtId="41" fontId="3" fillId="5" borderId="0" xfId="1" applyFont="1" applyFill="1" applyAlignment="1" applyProtection="1">
      <alignment vertical="center"/>
      <protection hidden="1"/>
    </xf>
    <xf numFmtId="177" fontId="3" fillId="0" borderId="0" xfId="1" applyNumberFormat="1" applyFont="1" applyAlignment="1" applyProtection="1">
      <alignment horizontal="right" vertical="center"/>
      <protection hidden="1"/>
    </xf>
    <xf numFmtId="41" fontId="6" fillId="5" borderId="0" xfId="1" applyFont="1" applyFill="1" applyAlignment="1" applyProtection="1">
      <alignment horizontal="right" vertical="center"/>
      <protection hidden="1"/>
    </xf>
    <xf numFmtId="41" fontId="6" fillId="5" borderId="0" xfId="1" applyFont="1" applyFill="1" applyAlignment="1" applyProtection="1">
      <alignment vertical="center"/>
      <protection hidden="1"/>
    </xf>
    <xf numFmtId="41" fontId="7" fillId="8" borderId="0" xfId="1" applyFont="1" applyFill="1" applyAlignment="1" applyProtection="1">
      <alignment horizontal="center" vertical="center" wrapText="1"/>
      <protection hidden="1"/>
    </xf>
    <xf numFmtId="179" fontId="5" fillId="0" borderId="0" xfId="2" applyNumberFormat="1" applyFont="1" applyAlignment="1" applyProtection="1">
      <alignment horizontal="center" vertical="center"/>
      <protection hidden="1"/>
    </xf>
    <xf numFmtId="177" fontId="6" fillId="0" borderId="13" xfId="1" applyNumberFormat="1" applyFont="1" applyBorder="1" applyAlignment="1" applyProtection="1">
      <alignment horizontal="right" vertical="center"/>
      <protection locked="0"/>
    </xf>
    <xf numFmtId="41" fontId="6" fillId="0" borderId="7" xfId="1" applyFont="1" applyBorder="1" applyAlignment="1" applyProtection="1">
      <alignment vertical="center"/>
      <protection hidden="1"/>
    </xf>
    <xf numFmtId="41" fontId="9" fillId="0" borderId="0" xfId="1" applyFont="1" applyAlignment="1" applyProtection="1">
      <alignment horizontal="left" vertical="center"/>
      <protection hidden="1"/>
    </xf>
    <xf numFmtId="177" fontId="6" fillId="9" borderId="8" xfId="0" applyNumberFormat="1" applyFont="1" applyFill="1" applyBorder="1" applyAlignment="1" applyProtection="1">
      <alignment horizontal="center" vertical="center"/>
      <protection hidden="1"/>
    </xf>
    <xf numFmtId="177" fontId="7" fillId="8" borderId="12" xfId="1" applyNumberFormat="1" applyFont="1" applyFill="1" applyBorder="1" applyAlignment="1" applyProtection="1">
      <alignment horizontal="center" vertical="center" wrapText="1"/>
      <protection hidden="1"/>
    </xf>
    <xf numFmtId="177" fontId="5" fillId="8" borderId="5" xfId="0" applyNumberFormat="1" applyFont="1" applyFill="1" applyBorder="1" applyAlignment="1" applyProtection="1">
      <alignment horizontal="center" vertical="top" wrapText="1"/>
      <protection hidden="1"/>
    </xf>
    <xf numFmtId="179" fontId="6" fillId="0" borderId="7" xfId="2" applyNumberFormat="1" applyFont="1" applyBorder="1" applyAlignment="1" applyProtection="1">
      <alignment vertical="center"/>
      <protection hidden="1"/>
    </xf>
    <xf numFmtId="177" fontId="5" fillId="8" borderId="0" xfId="0" applyNumberFormat="1" applyFont="1" applyFill="1" applyAlignment="1" applyProtection="1">
      <alignment horizontal="center" vertical="top" wrapText="1"/>
      <protection hidden="1"/>
    </xf>
    <xf numFmtId="41" fontId="16" fillId="0" borderId="0" xfId="1" applyFont="1" applyAlignment="1" applyProtection="1">
      <alignment horizontal="center" vertical="center"/>
      <protection hidden="1"/>
    </xf>
    <xf numFmtId="177" fontId="6" fillId="5" borderId="0" xfId="0" applyNumberFormat="1" applyFont="1" applyFill="1" applyAlignment="1" applyProtection="1">
      <alignment vertical="center"/>
      <protection hidden="1"/>
    </xf>
    <xf numFmtId="186" fontId="1" fillId="2" borderId="0" xfId="0" applyNumberFormat="1" applyFont="1" applyFill="1" applyAlignment="1">
      <alignment horizontal="center" vertical="center"/>
    </xf>
    <xf numFmtId="186" fontId="1" fillId="2" borderId="1" xfId="0" applyNumberFormat="1" applyFont="1" applyFill="1" applyBorder="1" applyAlignment="1">
      <alignment horizontal="center" vertical="center"/>
    </xf>
    <xf numFmtId="41" fontId="4" fillId="0" borderId="0" xfId="1" applyAlignment="1">
      <alignment vertical="center"/>
    </xf>
    <xf numFmtId="187" fontId="4" fillId="0" borderId="0" xfId="1" applyNumberFormat="1" applyAlignment="1">
      <alignment vertical="center"/>
    </xf>
    <xf numFmtId="181" fontId="4" fillId="0" borderId="0" xfId="1" applyNumberFormat="1" applyAlignment="1">
      <alignment vertical="center"/>
    </xf>
    <xf numFmtId="0" fontId="19" fillId="0" borderId="11" xfId="0" applyFont="1" applyBorder="1" applyAlignment="1" applyProtection="1">
      <alignment horizontal="right" vertical="center"/>
      <protection hidden="1"/>
    </xf>
    <xf numFmtId="0" fontId="0" fillId="0" borderId="11" xfId="0" applyBorder="1" applyAlignment="1"/>
    <xf numFmtId="0" fontId="6" fillId="0" borderId="15" xfId="0" applyFont="1" applyBorder="1" applyAlignment="1" applyProtection="1">
      <alignment horizontal="center" vertical="center"/>
      <protection locked="0"/>
    </xf>
    <xf numFmtId="0" fontId="0" fillId="0" borderId="12" xfId="0" applyBorder="1" applyAlignment="1"/>
    <xf numFmtId="0" fontId="0" fillId="0" borderId="6" xfId="0" applyBorder="1" applyAlignment="1"/>
    <xf numFmtId="0" fontId="0" fillId="0" borderId="13" xfId="0" applyBorder="1" applyAlignment="1"/>
    <xf numFmtId="0" fontId="6" fillId="0" borderId="16" xfId="0" applyFont="1" applyBorder="1" applyAlignment="1" applyProtection="1">
      <alignment horizontal="center" vertical="center"/>
      <protection locked="0"/>
    </xf>
    <xf numFmtId="0" fontId="0" fillId="0" borderId="5" xfId="0" applyBorder="1" applyAlignment="1"/>
    <xf numFmtId="0" fontId="0" fillId="0" borderId="7" xfId="0" applyBorder="1" applyAlignment="1"/>
    <xf numFmtId="180" fontId="6" fillId="0" borderId="16" xfId="1" applyNumberFormat="1" applyFont="1" applyBorder="1" applyAlignment="1" applyProtection="1">
      <alignment horizontal="center" vertical="center"/>
      <protection locked="0"/>
    </xf>
    <xf numFmtId="41" fontId="7" fillId="13" borderId="0" xfId="1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12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21" fillId="0" borderId="10" xfId="3" applyBorder="1" applyAlignment="1">
      <alignment horizontal="center" vertical="center"/>
    </xf>
    <xf numFmtId="0" fontId="22" fillId="17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1" fillId="18" borderId="10" xfId="3" applyFill="1" applyBorder="1" applyAlignment="1">
      <alignment horizontal="left" vertical="center" wrapText="1"/>
    </xf>
    <xf numFmtId="3" fontId="24" fillId="18" borderId="10" xfId="0" applyNumberFormat="1" applyFont="1" applyFill="1" applyBorder="1" applyAlignment="1">
      <alignment horizontal="left" vertical="center" wrapText="1"/>
    </xf>
    <xf numFmtId="10" fontId="24" fillId="18" borderId="10" xfId="0" applyNumberFormat="1" applyFont="1" applyFill="1" applyBorder="1" applyAlignment="1">
      <alignment horizontal="left" vertical="center" wrapText="1"/>
    </xf>
    <xf numFmtId="0" fontId="24" fillId="18" borderId="10" xfId="0" applyFont="1" applyFill="1" applyBorder="1" applyAlignment="1">
      <alignment horizontal="left" vertical="center" wrapText="1"/>
    </xf>
    <xf numFmtId="0" fontId="0" fillId="18" borderId="10" xfId="0" applyFill="1" applyBorder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51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E2EFDA"/>
        </patternFill>
      </fill>
    </dxf>
    <dxf>
      <font>
        <b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50"/>
      <tableStyleElement type="headerRow" dxfId="49"/>
      <tableStyleElement type="firstRowStripe" dxfId="48"/>
    </tableStyle>
    <tableStyle name="TableStyleQueryResult" pivot="0" count="3" xr9:uid="{00000000-0011-0000-FFFF-FFFF01000000}">
      <tableStyleElement type="wholeTable" dxfId="47"/>
      <tableStyleElement type="headerRow" dxfId="46"/>
      <tableStyleElement type="first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inance.daum.net/quotes/A005430" TargetMode="External"/><Relationship Id="rId21" Type="http://schemas.openxmlformats.org/officeDocument/2006/relationships/hyperlink" Target="https://finance.daum.net/quotes/A251600" TargetMode="External"/><Relationship Id="rId170" Type="http://schemas.openxmlformats.org/officeDocument/2006/relationships/hyperlink" Target="https://finance.daum.net/quotes/A385550" TargetMode="External"/><Relationship Id="rId268" Type="http://schemas.openxmlformats.org/officeDocument/2006/relationships/hyperlink" Target="https://finance.daum.net/quotes/A131890" TargetMode="External"/><Relationship Id="rId475" Type="http://schemas.openxmlformats.org/officeDocument/2006/relationships/hyperlink" Target="https://finance.daum.net/quotes/A035420" TargetMode="External"/><Relationship Id="rId682" Type="http://schemas.openxmlformats.org/officeDocument/2006/relationships/hyperlink" Target="https://finance.daum.net/quotes/A143860" TargetMode="External"/><Relationship Id="rId128" Type="http://schemas.openxmlformats.org/officeDocument/2006/relationships/hyperlink" Target="https://finance.daum.net/quotes/Q580011" TargetMode="External"/><Relationship Id="rId335" Type="http://schemas.openxmlformats.org/officeDocument/2006/relationships/hyperlink" Target="https://finance.daum.net/quotes/A132030" TargetMode="External"/><Relationship Id="rId542" Type="http://schemas.openxmlformats.org/officeDocument/2006/relationships/hyperlink" Target="https://finance.daum.net/quotes/A400590" TargetMode="External"/><Relationship Id="rId987" Type="http://schemas.openxmlformats.org/officeDocument/2006/relationships/hyperlink" Target="https://finance.daum.net/quotes/Q520032" TargetMode="External"/><Relationship Id="rId1172" Type="http://schemas.openxmlformats.org/officeDocument/2006/relationships/hyperlink" Target="https://finance.daum.net/quotes/A33637K" TargetMode="External"/><Relationship Id="rId402" Type="http://schemas.openxmlformats.org/officeDocument/2006/relationships/hyperlink" Target="https://finance.daum.net/quotes/A360150" TargetMode="External"/><Relationship Id="rId847" Type="http://schemas.openxmlformats.org/officeDocument/2006/relationships/hyperlink" Target="https://finance.daum.net/quotes/A009320" TargetMode="External"/><Relationship Id="rId1032" Type="http://schemas.openxmlformats.org/officeDocument/2006/relationships/hyperlink" Target="https://finance.daum.net/quotes/A005030" TargetMode="External"/><Relationship Id="rId1477" Type="http://schemas.openxmlformats.org/officeDocument/2006/relationships/hyperlink" Target="https://finance.daum.net/quotes/A214420" TargetMode="External"/><Relationship Id="rId707" Type="http://schemas.openxmlformats.org/officeDocument/2006/relationships/hyperlink" Target="https://finance.daum.net/quotes/Q570057" TargetMode="External"/><Relationship Id="rId914" Type="http://schemas.openxmlformats.org/officeDocument/2006/relationships/hyperlink" Target="https://finance.daum.net/quotes/A000155" TargetMode="External"/><Relationship Id="rId1337" Type="http://schemas.openxmlformats.org/officeDocument/2006/relationships/hyperlink" Target="https://finance.daum.net/quotes/A000220" TargetMode="External"/><Relationship Id="rId1544" Type="http://schemas.openxmlformats.org/officeDocument/2006/relationships/hyperlink" Target="https://finance.daum.net/quotes/A007280" TargetMode="External"/><Relationship Id="rId43" Type="http://schemas.openxmlformats.org/officeDocument/2006/relationships/hyperlink" Target="https://finance.daum.net/quotes/A328370" TargetMode="External"/><Relationship Id="rId1404" Type="http://schemas.openxmlformats.org/officeDocument/2006/relationships/hyperlink" Target="https://finance.daum.net/quotes/A185750" TargetMode="External"/><Relationship Id="rId1611" Type="http://schemas.openxmlformats.org/officeDocument/2006/relationships/hyperlink" Target="https://finance.daum.net/quotes/A086280" TargetMode="External"/><Relationship Id="rId192" Type="http://schemas.openxmlformats.org/officeDocument/2006/relationships/hyperlink" Target="https://finance.daum.net/quotes/A336160" TargetMode="External"/><Relationship Id="rId497" Type="http://schemas.openxmlformats.org/officeDocument/2006/relationships/hyperlink" Target="https://finance.daum.net/quotes/Q550063" TargetMode="External"/><Relationship Id="rId357" Type="http://schemas.openxmlformats.org/officeDocument/2006/relationships/hyperlink" Target="https://finance.daum.net/quotes/A218420" TargetMode="External"/><Relationship Id="rId1194" Type="http://schemas.openxmlformats.org/officeDocument/2006/relationships/hyperlink" Target="https://finance.daum.net/quotes/A009275" TargetMode="External"/><Relationship Id="rId217" Type="http://schemas.openxmlformats.org/officeDocument/2006/relationships/hyperlink" Target="https://finance.daum.net/quotes/A250730" TargetMode="External"/><Relationship Id="rId564" Type="http://schemas.openxmlformats.org/officeDocument/2006/relationships/hyperlink" Target="https://finance.daum.net/quotes/A227540" TargetMode="External"/><Relationship Id="rId771" Type="http://schemas.openxmlformats.org/officeDocument/2006/relationships/hyperlink" Target="https://finance.daum.net/quotes/A011785" TargetMode="External"/><Relationship Id="rId869" Type="http://schemas.openxmlformats.org/officeDocument/2006/relationships/hyperlink" Target="https://finance.daum.net/quotes/A005880" TargetMode="External"/><Relationship Id="rId1499" Type="http://schemas.openxmlformats.org/officeDocument/2006/relationships/hyperlink" Target="https://finance.daum.net/quotes/A007630" TargetMode="External"/><Relationship Id="rId424" Type="http://schemas.openxmlformats.org/officeDocument/2006/relationships/hyperlink" Target="https://finance.daum.net/quotes/A167860" TargetMode="External"/><Relationship Id="rId631" Type="http://schemas.openxmlformats.org/officeDocument/2006/relationships/hyperlink" Target="https://finance.daum.net/quotes/A381170" TargetMode="External"/><Relationship Id="rId729" Type="http://schemas.openxmlformats.org/officeDocument/2006/relationships/hyperlink" Target="https://finance.daum.net/quotes/Q570021" TargetMode="External"/><Relationship Id="rId1054" Type="http://schemas.openxmlformats.org/officeDocument/2006/relationships/hyperlink" Target="https://finance.daum.net/quotes/Q530086" TargetMode="External"/><Relationship Id="rId1261" Type="http://schemas.openxmlformats.org/officeDocument/2006/relationships/hyperlink" Target="https://finance.daum.net/quotes/A008700" TargetMode="External"/><Relationship Id="rId1359" Type="http://schemas.openxmlformats.org/officeDocument/2006/relationships/hyperlink" Target="https://finance.daum.net/quotes/A334890" TargetMode="External"/><Relationship Id="rId936" Type="http://schemas.openxmlformats.org/officeDocument/2006/relationships/hyperlink" Target="https://finance.daum.net/quotes/A286940" TargetMode="External"/><Relationship Id="rId1121" Type="http://schemas.openxmlformats.org/officeDocument/2006/relationships/hyperlink" Target="https://finance.daum.net/quotes/A000520" TargetMode="External"/><Relationship Id="rId1219" Type="http://schemas.openxmlformats.org/officeDocument/2006/relationships/hyperlink" Target="https://finance.daum.net/quotes/Q500017" TargetMode="External"/><Relationship Id="rId1566" Type="http://schemas.openxmlformats.org/officeDocument/2006/relationships/hyperlink" Target="https://finance.daum.net/quotes/A213500" TargetMode="External"/><Relationship Id="rId65" Type="http://schemas.openxmlformats.org/officeDocument/2006/relationships/hyperlink" Target="https://finance.daum.net/quotes/A000995" TargetMode="External"/><Relationship Id="rId1426" Type="http://schemas.openxmlformats.org/officeDocument/2006/relationships/hyperlink" Target="https://finance.daum.net/quotes/A035720" TargetMode="External"/><Relationship Id="rId1633" Type="http://schemas.openxmlformats.org/officeDocument/2006/relationships/hyperlink" Target="https://finance.daum.net/quotes/A001500" TargetMode="External"/><Relationship Id="rId281" Type="http://schemas.openxmlformats.org/officeDocument/2006/relationships/hyperlink" Target="https://finance.daum.net/quotes/A168580" TargetMode="External"/><Relationship Id="rId141" Type="http://schemas.openxmlformats.org/officeDocument/2006/relationships/hyperlink" Target="https://finance.daum.net/quotes/Q580014" TargetMode="External"/><Relationship Id="rId379" Type="http://schemas.openxmlformats.org/officeDocument/2006/relationships/hyperlink" Target="https://finance.daum.net/quotes/A213610" TargetMode="External"/><Relationship Id="rId586" Type="http://schemas.openxmlformats.org/officeDocument/2006/relationships/hyperlink" Target="https://finance.daum.net/quotes/A228820" TargetMode="External"/><Relationship Id="rId793" Type="http://schemas.openxmlformats.org/officeDocument/2006/relationships/hyperlink" Target="https://finance.daum.net/quotes/A002355" TargetMode="External"/><Relationship Id="rId7" Type="http://schemas.openxmlformats.org/officeDocument/2006/relationships/hyperlink" Target="https://finance.daum.net/quotes/A253160" TargetMode="External"/><Relationship Id="rId239" Type="http://schemas.openxmlformats.org/officeDocument/2006/relationships/hyperlink" Target="https://finance.daum.net/quotes/A001390" TargetMode="External"/><Relationship Id="rId446" Type="http://schemas.openxmlformats.org/officeDocument/2006/relationships/hyperlink" Target="https://finance.daum.net/quotes/A033780" TargetMode="External"/><Relationship Id="rId653" Type="http://schemas.openxmlformats.org/officeDocument/2006/relationships/hyperlink" Target="https://finance.daum.net/quotes/A195920" TargetMode="External"/><Relationship Id="rId1076" Type="http://schemas.openxmlformats.org/officeDocument/2006/relationships/hyperlink" Target="https://finance.daum.net/quotes/Q530074" TargetMode="External"/><Relationship Id="rId1283" Type="http://schemas.openxmlformats.org/officeDocument/2006/relationships/hyperlink" Target="https://finance.daum.net/quotes/A023960" TargetMode="External"/><Relationship Id="rId1490" Type="http://schemas.openxmlformats.org/officeDocument/2006/relationships/hyperlink" Target="https://finance.daum.net/quotes/A028670" TargetMode="External"/><Relationship Id="rId306" Type="http://schemas.openxmlformats.org/officeDocument/2006/relationships/hyperlink" Target="https://finance.daum.net/quotes/A325010" TargetMode="External"/><Relationship Id="rId860" Type="http://schemas.openxmlformats.org/officeDocument/2006/relationships/hyperlink" Target="https://finance.daum.net/quotes/A001070" TargetMode="External"/><Relationship Id="rId958" Type="http://schemas.openxmlformats.org/officeDocument/2006/relationships/hyperlink" Target="https://finance.daum.net/quotes/Q610016" TargetMode="External"/><Relationship Id="rId1143" Type="http://schemas.openxmlformats.org/officeDocument/2006/relationships/hyperlink" Target="https://finance.daum.net/quotes/A007610" TargetMode="External"/><Relationship Id="rId1588" Type="http://schemas.openxmlformats.org/officeDocument/2006/relationships/hyperlink" Target="https://finance.daum.net/quotes/A180640" TargetMode="External"/><Relationship Id="rId87" Type="http://schemas.openxmlformats.org/officeDocument/2006/relationships/hyperlink" Target="https://finance.daum.net/quotes/A007070" TargetMode="External"/><Relationship Id="rId513" Type="http://schemas.openxmlformats.org/officeDocument/2006/relationships/hyperlink" Target="https://finance.daum.net/quotes/A034730" TargetMode="External"/><Relationship Id="rId720" Type="http://schemas.openxmlformats.org/officeDocument/2006/relationships/hyperlink" Target="https://finance.daum.net/quotes/Q570036" TargetMode="External"/><Relationship Id="rId818" Type="http://schemas.openxmlformats.org/officeDocument/2006/relationships/hyperlink" Target="https://finance.daum.net/quotes/A006570" TargetMode="External"/><Relationship Id="rId1350" Type="http://schemas.openxmlformats.org/officeDocument/2006/relationships/hyperlink" Target="https://finance.daum.net/quotes/A139480" TargetMode="External"/><Relationship Id="rId1448" Type="http://schemas.openxmlformats.org/officeDocument/2006/relationships/hyperlink" Target="https://finance.daum.net/quotes/A002025" TargetMode="External"/><Relationship Id="rId1655" Type="http://schemas.openxmlformats.org/officeDocument/2006/relationships/hyperlink" Target="https://finance.daum.net/quotes/A004800" TargetMode="External"/><Relationship Id="rId1003" Type="http://schemas.openxmlformats.org/officeDocument/2006/relationships/hyperlink" Target="https://finance.daum.net/quotes/Q520004" TargetMode="External"/><Relationship Id="rId1210" Type="http://schemas.openxmlformats.org/officeDocument/2006/relationships/hyperlink" Target="https://finance.daum.net/quotes/Q500019" TargetMode="External"/><Relationship Id="rId1308" Type="http://schemas.openxmlformats.org/officeDocument/2006/relationships/hyperlink" Target="https://finance.daum.net/quotes/A002630" TargetMode="External"/><Relationship Id="rId1515" Type="http://schemas.openxmlformats.org/officeDocument/2006/relationships/hyperlink" Target="https://finance.daum.net/quotes/A019490" TargetMode="External"/><Relationship Id="rId14" Type="http://schemas.openxmlformats.org/officeDocument/2006/relationships/hyperlink" Target="https://finance.daum.net/quotes/A333950" TargetMode="External"/><Relationship Id="rId163" Type="http://schemas.openxmlformats.org/officeDocument/2006/relationships/hyperlink" Target="https://finance.daum.net/quotes/A290130" TargetMode="External"/><Relationship Id="rId370" Type="http://schemas.openxmlformats.org/officeDocument/2006/relationships/hyperlink" Target="https://finance.daum.net/quotes/A266360" TargetMode="External"/><Relationship Id="rId230" Type="http://schemas.openxmlformats.org/officeDocument/2006/relationships/hyperlink" Target="https://finance.daum.net/quotes/A105560" TargetMode="External"/><Relationship Id="rId468" Type="http://schemas.openxmlformats.org/officeDocument/2006/relationships/hyperlink" Target="https://finance.daum.net/quotes/A229640" TargetMode="External"/><Relationship Id="rId675" Type="http://schemas.openxmlformats.org/officeDocument/2006/relationships/hyperlink" Target="https://finance.daum.net/quotes/A250780" TargetMode="External"/><Relationship Id="rId882" Type="http://schemas.openxmlformats.org/officeDocument/2006/relationships/hyperlink" Target="https://finance.daum.net/quotes/A004140" TargetMode="External"/><Relationship Id="rId1098" Type="http://schemas.openxmlformats.org/officeDocument/2006/relationships/hyperlink" Target="https://finance.daum.net/quotes/A001360" TargetMode="External"/><Relationship Id="rId328" Type="http://schemas.openxmlformats.org/officeDocument/2006/relationships/hyperlink" Target="https://finance.daum.net/quotes/A315930" TargetMode="External"/><Relationship Id="rId535" Type="http://schemas.openxmlformats.org/officeDocument/2006/relationships/hyperlink" Target="https://finance.daum.net/quotes/A064960" TargetMode="External"/><Relationship Id="rId742" Type="http://schemas.openxmlformats.org/officeDocument/2006/relationships/hyperlink" Target="https://finance.daum.net/quotes/A000050" TargetMode="External"/><Relationship Id="rId1165" Type="http://schemas.openxmlformats.org/officeDocument/2006/relationships/hyperlink" Target="https://finance.daum.net/quotes/A033530" TargetMode="External"/><Relationship Id="rId1372" Type="http://schemas.openxmlformats.org/officeDocument/2006/relationships/hyperlink" Target="https://finance.daum.net/quotes/A003200" TargetMode="External"/><Relationship Id="rId602" Type="http://schemas.openxmlformats.org/officeDocument/2006/relationships/hyperlink" Target="https://finance.daum.net/quotes/A302170" TargetMode="External"/><Relationship Id="rId1025" Type="http://schemas.openxmlformats.org/officeDocument/2006/relationships/hyperlink" Target="https://finance.daum.net/quotes/A000890" TargetMode="External"/><Relationship Id="rId1232" Type="http://schemas.openxmlformats.org/officeDocument/2006/relationships/hyperlink" Target="https://finance.daum.net/quotes/Q500008" TargetMode="External"/><Relationship Id="rId907" Type="http://schemas.openxmlformats.org/officeDocument/2006/relationships/hyperlink" Target="https://finance.daum.net/quotes/A163560" TargetMode="External"/><Relationship Id="rId1537" Type="http://schemas.openxmlformats.org/officeDocument/2006/relationships/hyperlink" Target="https://finance.daum.net/quotes/A000970" TargetMode="External"/><Relationship Id="rId36" Type="http://schemas.openxmlformats.org/officeDocument/2006/relationships/hyperlink" Target="https://finance.daum.net/quotes/A239660" TargetMode="External"/><Relationship Id="rId1604" Type="http://schemas.openxmlformats.org/officeDocument/2006/relationships/hyperlink" Target="https://finance.daum.net/quotes/A195870" TargetMode="External"/><Relationship Id="rId185" Type="http://schemas.openxmlformats.org/officeDocument/2006/relationships/hyperlink" Target="https://finance.daum.net/quotes/A282000" TargetMode="External"/><Relationship Id="rId392" Type="http://schemas.openxmlformats.org/officeDocument/2006/relationships/hyperlink" Target="https://finance.daum.net/quotes/A169950" TargetMode="External"/><Relationship Id="rId697" Type="http://schemas.openxmlformats.org/officeDocument/2006/relationships/hyperlink" Target="https://finance.daum.net/quotes/Q570043" TargetMode="External"/><Relationship Id="rId252" Type="http://schemas.openxmlformats.org/officeDocument/2006/relationships/hyperlink" Target="https://finance.daum.net/quotes/A299080" TargetMode="External"/><Relationship Id="rId1187" Type="http://schemas.openxmlformats.org/officeDocument/2006/relationships/hyperlink" Target="https://finance.daum.net/quotes/A031430" TargetMode="External"/><Relationship Id="rId112" Type="http://schemas.openxmlformats.org/officeDocument/2006/relationships/hyperlink" Target="https://finance.daum.net/quotes/A012630" TargetMode="External"/><Relationship Id="rId557" Type="http://schemas.openxmlformats.org/officeDocument/2006/relationships/hyperlink" Target="https://finance.daum.net/quotes/A139290" TargetMode="External"/><Relationship Id="rId764" Type="http://schemas.openxmlformats.org/officeDocument/2006/relationships/hyperlink" Target="https://finance.daum.net/quotes/A014280" TargetMode="External"/><Relationship Id="rId971" Type="http://schemas.openxmlformats.org/officeDocument/2006/relationships/hyperlink" Target="https://finance.daum.net/quotes/A008560" TargetMode="External"/><Relationship Id="rId1394" Type="http://schemas.openxmlformats.org/officeDocument/2006/relationships/hyperlink" Target="https://finance.daum.net/quotes/A002620" TargetMode="External"/><Relationship Id="rId417" Type="http://schemas.openxmlformats.org/officeDocument/2006/relationships/hyperlink" Target="https://finance.daum.net/quotes/A253250" TargetMode="External"/><Relationship Id="rId624" Type="http://schemas.openxmlformats.org/officeDocument/2006/relationships/hyperlink" Target="https://finance.daum.net/quotes/A133690" TargetMode="External"/><Relationship Id="rId831" Type="http://schemas.openxmlformats.org/officeDocument/2006/relationships/hyperlink" Target="https://finance.daum.net/quotes/Q510003" TargetMode="External"/><Relationship Id="rId1047" Type="http://schemas.openxmlformats.org/officeDocument/2006/relationships/hyperlink" Target="https://finance.daum.net/quotes/Q530067" TargetMode="External"/><Relationship Id="rId1254" Type="http://schemas.openxmlformats.org/officeDocument/2006/relationships/hyperlink" Target="https://finance.daum.net/quotes/A102280" TargetMode="External"/><Relationship Id="rId1461" Type="http://schemas.openxmlformats.org/officeDocument/2006/relationships/hyperlink" Target="https://finance.daum.net/quotes/A259960" TargetMode="External"/><Relationship Id="rId929" Type="http://schemas.openxmlformats.org/officeDocument/2006/relationships/hyperlink" Target="https://finance.daum.net/quotes/A115390" TargetMode="External"/><Relationship Id="rId1114" Type="http://schemas.openxmlformats.org/officeDocument/2006/relationships/hyperlink" Target="https://finance.daum.net/quotes/A002810" TargetMode="External"/><Relationship Id="rId1321" Type="http://schemas.openxmlformats.org/officeDocument/2006/relationships/hyperlink" Target="https://finance.daum.net/quotes/A016880" TargetMode="External"/><Relationship Id="rId1559" Type="http://schemas.openxmlformats.org/officeDocument/2006/relationships/hyperlink" Target="https://finance.daum.net/quotes/A020000" TargetMode="External"/><Relationship Id="rId58" Type="http://schemas.openxmlformats.org/officeDocument/2006/relationships/hyperlink" Target="https://finance.daum.net/quotes/A097950" TargetMode="External"/><Relationship Id="rId1419" Type="http://schemas.openxmlformats.org/officeDocument/2006/relationships/hyperlink" Target="https://finance.daum.net/quotes/A011000" TargetMode="External"/><Relationship Id="rId1626" Type="http://schemas.openxmlformats.org/officeDocument/2006/relationships/hyperlink" Target="https://finance.daum.net/quotes/A004020" TargetMode="External"/><Relationship Id="rId274" Type="http://schemas.openxmlformats.org/officeDocument/2006/relationships/hyperlink" Target="https://finance.daum.net/quotes/A322150" TargetMode="External"/><Relationship Id="rId481" Type="http://schemas.openxmlformats.org/officeDocument/2006/relationships/hyperlink" Target="https://finance.daum.net/quotes/A008260" TargetMode="External"/><Relationship Id="rId134" Type="http://schemas.openxmlformats.org/officeDocument/2006/relationships/hyperlink" Target="https://finance.daum.net/quotes/Q580016" TargetMode="External"/><Relationship Id="rId579" Type="http://schemas.openxmlformats.org/officeDocument/2006/relationships/hyperlink" Target="https://finance.daum.net/quotes/A341850" TargetMode="External"/><Relationship Id="rId786" Type="http://schemas.openxmlformats.org/officeDocument/2006/relationships/hyperlink" Target="https://finance.daum.net/quotes/A003925" TargetMode="External"/><Relationship Id="rId993" Type="http://schemas.openxmlformats.org/officeDocument/2006/relationships/hyperlink" Target="https://finance.daum.net/quotes/Q520033" TargetMode="External"/><Relationship Id="rId341" Type="http://schemas.openxmlformats.org/officeDocument/2006/relationships/hyperlink" Target="https://finance.daum.net/quotes/A292770" TargetMode="External"/><Relationship Id="rId439" Type="http://schemas.openxmlformats.org/officeDocument/2006/relationships/hyperlink" Target="https://finance.daum.net/quotes/A153270" TargetMode="External"/><Relationship Id="rId646" Type="http://schemas.openxmlformats.org/officeDocument/2006/relationships/hyperlink" Target="https://finance.daum.net/quotes/A225050" TargetMode="External"/><Relationship Id="rId1069" Type="http://schemas.openxmlformats.org/officeDocument/2006/relationships/hyperlink" Target="https://finance.daum.net/quotes/Q530064" TargetMode="External"/><Relationship Id="rId1276" Type="http://schemas.openxmlformats.org/officeDocument/2006/relationships/hyperlink" Target="https://finance.daum.net/quotes/A001780" TargetMode="External"/><Relationship Id="rId1483" Type="http://schemas.openxmlformats.org/officeDocument/2006/relationships/hyperlink" Target="https://finance.daum.net/quotes/A005690" TargetMode="External"/><Relationship Id="rId201" Type="http://schemas.openxmlformats.org/officeDocument/2006/relationships/hyperlink" Target="https://finance.daum.net/quotes/A354240" TargetMode="External"/><Relationship Id="rId506" Type="http://schemas.openxmlformats.org/officeDocument/2006/relationships/hyperlink" Target="https://finance.daum.net/quotes/A001380" TargetMode="External"/><Relationship Id="rId853" Type="http://schemas.openxmlformats.org/officeDocument/2006/relationships/hyperlink" Target="https://finance.daum.net/quotes/A006345" TargetMode="External"/><Relationship Id="rId1136" Type="http://schemas.openxmlformats.org/officeDocument/2006/relationships/hyperlink" Target="https://finance.daum.net/quotes/A007860" TargetMode="External"/><Relationship Id="rId713" Type="http://schemas.openxmlformats.org/officeDocument/2006/relationships/hyperlink" Target="https://finance.daum.net/quotes/Q570027" TargetMode="External"/><Relationship Id="rId920" Type="http://schemas.openxmlformats.org/officeDocument/2006/relationships/hyperlink" Target="https://finance.daum.net/quotes/A192650" TargetMode="External"/><Relationship Id="rId1343" Type="http://schemas.openxmlformats.org/officeDocument/2006/relationships/hyperlink" Target="https://finance.daum.net/quotes/A003460" TargetMode="External"/><Relationship Id="rId1550" Type="http://schemas.openxmlformats.org/officeDocument/2006/relationships/hyperlink" Target="https://finance.daum.net/quotes/A011500" TargetMode="External"/><Relationship Id="rId1648" Type="http://schemas.openxmlformats.org/officeDocument/2006/relationships/hyperlink" Target="https://finance.daum.net/quotes/A013520" TargetMode="External"/><Relationship Id="rId1203" Type="http://schemas.openxmlformats.org/officeDocument/2006/relationships/hyperlink" Target="https://finance.daum.net/quotes/Q500015" TargetMode="External"/><Relationship Id="rId1410" Type="http://schemas.openxmlformats.org/officeDocument/2006/relationships/hyperlink" Target="https://finance.daum.net/quotes/A071320" TargetMode="External"/><Relationship Id="rId1508" Type="http://schemas.openxmlformats.org/officeDocument/2006/relationships/hyperlink" Target="https://finance.daum.net/quotes/A086790" TargetMode="External"/><Relationship Id="rId296" Type="http://schemas.openxmlformats.org/officeDocument/2006/relationships/hyperlink" Target="https://finance.daum.net/quotes/A223190" TargetMode="External"/><Relationship Id="rId156" Type="http://schemas.openxmlformats.org/officeDocument/2006/relationships/hyperlink" Target="https://finance.daum.net/quotes/A252410" TargetMode="External"/><Relationship Id="rId363" Type="http://schemas.openxmlformats.org/officeDocument/2006/relationships/hyperlink" Target="https://finance.daum.net/quotes/A261260" TargetMode="External"/><Relationship Id="rId570" Type="http://schemas.openxmlformats.org/officeDocument/2006/relationships/hyperlink" Target="https://finance.daum.net/quotes/A243890" TargetMode="External"/><Relationship Id="rId223" Type="http://schemas.openxmlformats.org/officeDocument/2006/relationships/hyperlink" Target="https://finance.daum.net/quotes/A275750" TargetMode="External"/><Relationship Id="rId430" Type="http://schemas.openxmlformats.org/officeDocument/2006/relationships/hyperlink" Target="https://finance.daum.net/quotes/A225800" TargetMode="External"/><Relationship Id="rId668" Type="http://schemas.openxmlformats.org/officeDocument/2006/relationships/hyperlink" Target="https://finance.daum.net/quotes/A396510" TargetMode="External"/><Relationship Id="rId875" Type="http://schemas.openxmlformats.org/officeDocument/2006/relationships/hyperlink" Target="https://finance.daum.net/quotes/A004830" TargetMode="External"/><Relationship Id="rId1060" Type="http://schemas.openxmlformats.org/officeDocument/2006/relationships/hyperlink" Target="https://finance.daum.net/quotes/Q530068" TargetMode="External"/><Relationship Id="rId1298" Type="http://schemas.openxmlformats.org/officeDocument/2006/relationships/hyperlink" Target="https://finance.daum.net/quotes/A014440" TargetMode="External"/><Relationship Id="rId528" Type="http://schemas.openxmlformats.org/officeDocument/2006/relationships/hyperlink" Target="https://finance.daum.net/quotes/A096775" TargetMode="External"/><Relationship Id="rId735" Type="http://schemas.openxmlformats.org/officeDocument/2006/relationships/hyperlink" Target="https://finance.daum.net/quotes/A000860" TargetMode="External"/><Relationship Id="rId942" Type="http://schemas.openxmlformats.org/officeDocument/2006/relationships/hyperlink" Target="https://finance.daum.net/quotes/A011170" TargetMode="External"/><Relationship Id="rId1158" Type="http://schemas.openxmlformats.org/officeDocument/2006/relationships/hyperlink" Target="https://finance.daum.net/quotes/A003030" TargetMode="External"/><Relationship Id="rId1365" Type="http://schemas.openxmlformats.org/officeDocument/2006/relationships/hyperlink" Target="https://finance.daum.net/quotes/A034590" TargetMode="External"/><Relationship Id="rId1572" Type="http://schemas.openxmlformats.org/officeDocument/2006/relationships/hyperlink" Target="https://finance.daum.net/quotes/A011700" TargetMode="External"/><Relationship Id="rId1018" Type="http://schemas.openxmlformats.org/officeDocument/2006/relationships/hyperlink" Target="https://finance.daum.net/quotes/A001340" TargetMode="External"/><Relationship Id="rId1225" Type="http://schemas.openxmlformats.org/officeDocument/2006/relationships/hyperlink" Target="https://finance.daum.net/quotes/Q500028" TargetMode="External"/><Relationship Id="rId1432" Type="http://schemas.openxmlformats.org/officeDocument/2006/relationships/hyperlink" Target="https://finance.daum.net/quotes/A281820" TargetMode="External"/><Relationship Id="rId71" Type="http://schemas.openxmlformats.org/officeDocument/2006/relationships/hyperlink" Target="https://finance.daum.net/quotes/A375500" TargetMode="External"/><Relationship Id="rId802" Type="http://schemas.openxmlformats.org/officeDocument/2006/relationships/hyperlink" Target="https://finance.daum.net/quotes/A005257" TargetMode="External"/><Relationship Id="rId29" Type="http://schemas.openxmlformats.org/officeDocument/2006/relationships/hyperlink" Target="https://finance.daum.net/quotes/A332610" TargetMode="External"/><Relationship Id="rId178" Type="http://schemas.openxmlformats.org/officeDocument/2006/relationships/hyperlink" Target="https://finance.daum.net/quotes/A342610" TargetMode="External"/><Relationship Id="rId385" Type="http://schemas.openxmlformats.org/officeDocument/2006/relationships/hyperlink" Target="https://finance.daum.net/quotes/A091170" TargetMode="External"/><Relationship Id="rId592" Type="http://schemas.openxmlformats.org/officeDocument/2006/relationships/hyperlink" Target="https://finance.daum.net/quotes/A269370" TargetMode="External"/><Relationship Id="rId245" Type="http://schemas.openxmlformats.org/officeDocument/2006/relationships/hyperlink" Target="https://finance.daum.net/quotes/A226380" TargetMode="External"/><Relationship Id="rId452" Type="http://schemas.openxmlformats.org/officeDocument/2006/relationships/hyperlink" Target="https://finance.daum.net/quotes/A003550" TargetMode="External"/><Relationship Id="rId897" Type="http://schemas.openxmlformats.org/officeDocument/2006/relationships/hyperlink" Target="https://finance.daum.net/quotes/A082640" TargetMode="External"/><Relationship Id="rId1082" Type="http://schemas.openxmlformats.org/officeDocument/2006/relationships/hyperlink" Target="https://finance.daum.net/quotes/Q530066" TargetMode="External"/><Relationship Id="rId105" Type="http://schemas.openxmlformats.org/officeDocument/2006/relationships/hyperlink" Target="https://finance.daum.net/quotes/A354350" TargetMode="External"/><Relationship Id="rId312" Type="http://schemas.openxmlformats.org/officeDocument/2006/relationships/hyperlink" Target="https://finance.daum.net/quotes/A373490" TargetMode="External"/><Relationship Id="rId757" Type="http://schemas.openxmlformats.org/officeDocument/2006/relationships/hyperlink" Target="https://finance.daum.net/quotes/A339770" TargetMode="External"/><Relationship Id="rId964" Type="http://schemas.openxmlformats.org/officeDocument/2006/relationships/hyperlink" Target="https://finance.daum.net/quotes/Q610010" TargetMode="External"/><Relationship Id="rId1387" Type="http://schemas.openxmlformats.org/officeDocument/2006/relationships/hyperlink" Target="https://finance.daum.net/quotes/A348950" TargetMode="External"/><Relationship Id="rId1594" Type="http://schemas.openxmlformats.org/officeDocument/2006/relationships/hyperlink" Target="https://finance.daum.net/quotes/A00088K" TargetMode="External"/><Relationship Id="rId93" Type="http://schemas.openxmlformats.org/officeDocument/2006/relationships/hyperlink" Target="https://finance.daum.net/quotes/A395290" TargetMode="External"/><Relationship Id="rId617" Type="http://schemas.openxmlformats.org/officeDocument/2006/relationships/hyperlink" Target="https://finance.daum.net/quotes/A174350" TargetMode="External"/><Relationship Id="rId824" Type="http://schemas.openxmlformats.org/officeDocument/2006/relationships/hyperlink" Target="https://finance.daum.net/quotes/A117580" TargetMode="External"/><Relationship Id="rId1247" Type="http://schemas.openxmlformats.org/officeDocument/2006/relationships/hyperlink" Target="https://finance.daum.net/quotes/Q500043" TargetMode="External"/><Relationship Id="rId1454" Type="http://schemas.openxmlformats.org/officeDocument/2006/relationships/hyperlink" Target="https://finance.daum.net/quotes/A192400" TargetMode="External"/><Relationship Id="rId1661" Type="http://schemas.openxmlformats.org/officeDocument/2006/relationships/hyperlink" Target="https://finance.daum.net/quotes/A093370" TargetMode="External"/><Relationship Id="rId1107" Type="http://schemas.openxmlformats.org/officeDocument/2006/relationships/hyperlink" Target="https://finance.daum.net/quotes/A145990" TargetMode="External"/><Relationship Id="rId1314" Type="http://schemas.openxmlformats.org/officeDocument/2006/relationships/hyperlink" Target="https://finance.daum.net/quotes/A118000" TargetMode="External"/><Relationship Id="rId1521" Type="http://schemas.openxmlformats.org/officeDocument/2006/relationships/hyperlink" Target="https://finance.daum.net/quotes/A036460" TargetMode="External"/><Relationship Id="rId1619" Type="http://schemas.openxmlformats.org/officeDocument/2006/relationships/hyperlink" Target="https://finance.daum.net/quotes/A004565" TargetMode="External"/><Relationship Id="rId20" Type="http://schemas.openxmlformats.org/officeDocument/2006/relationships/hyperlink" Target="https://finance.daum.net/quotes/A161510" TargetMode="External"/><Relationship Id="rId267" Type="http://schemas.openxmlformats.org/officeDocument/2006/relationships/hyperlink" Target="https://finance.daum.net/quotes/A371130" TargetMode="External"/><Relationship Id="rId474" Type="http://schemas.openxmlformats.org/officeDocument/2006/relationships/hyperlink" Target="https://finance.daum.net/quotes/A023150" TargetMode="External"/><Relationship Id="rId127" Type="http://schemas.openxmlformats.org/officeDocument/2006/relationships/hyperlink" Target="https://finance.daum.net/quotes/A096760" TargetMode="External"/><Relationship Id="rId681" Type="http://schemas.openxmlformats.org/officeDocument/2006/relationships/hyperlink" Target="https://finance.daum.net/quotes/A387280" TargetMode="External"/><Relationship Id="rId779" Type="http://schemas.openxmlformats.org/officeDocument/2006/relationships/hyperlink" Target="https://finance.daum.net/quotes/A004540" TargetMode="External"/><Relationship Id="rId986" Type="http://schemas.openxmlformats.org/officeDocument/2006/relationships/hyperlink" Target="https://finance.daum.net/quotes/Q520031" TargetMode="External"/><Relationship Id="rId334" Type="http://schemas.openxmlformats.org/officeDocument/2006/relationships/hyperlink" Target="https://finance.daum.net/quotes/A279530" TargetMode="External"/><Relationship Id="rId541" Type="http://schemas.openxmlformats.org/officeDocument/2006/relationships/hyperlink" Target="https://finance.daum.net/quotes/A292500" TargetMode="External"/><Relationship Id="rId639" Type="http://schemas.openxmlformats.org/officeDocument/2006/relationships/hyperlink" Target="https://finance.daum.net/quotes/A157490" TargetMode="External"/><Relationship Id="rId1171" Type="http://schemas.openxmlformats.org/officeDocument/2006/relationships/hyperlink" Target="https://finance.daum.net/quotes/A336370" TargetMode="External"/><Relationship Id="rId1269" Type="http://schemas.openxmlformats.org/officeDocument/2006/relationships/hyperlink" Target="https://finance.daum.net/quotes/A002310" TargetMode="External"/><Relationship Id="rId1476" Type="http://schemas.openxmlformats.org/officeDocument/2006/relationships/hyperlink" Target="https://finance.daum.net/quotes/A078000" TargetMode="External"/><Relationship Id="rId401" Type="http://schemas.openxmlformats.org/officeDocument/2006/relationships/hyperlink" Target="https://finance.daum.net/quotes/A233740" TargetMode="External"/><Relationship Id="rId846" Type="http://schemas.openxmlformats.org/officeDocument/2006/relationships/hyperlink" Target="https://finance.daum.net/quotes/A047040" TargetMode="External"/><Relationship Id="rId1031" Type="http://schemas.openxmlformats.org/officeDocument/2006/relationships/hyperlink" Target="https://finance.daum.net/quotes/A011390" TargetMode="External"/><Relationship Id="rId1129" Type="http://schemas.openxmlformats.org/officeDocument/2006/relationships/hyperlink" Target="https://finance.daum.net/quotes/A001820" TargetMode="External"/><Relationship Id="rId706" Type="http://schemas.openxmlformats.org/officeDocument/2006/relationships/hyperlink" Target="https://finance.daum.net/quotes/Q570048" TargetMode="External"/><Relationship Id="rId913" Type="http://schemas.openxmlformats.org/officeDocument/2006/relationships/hyperlink" Target="https://finance.daum.net/quotes/A241560" TargetMode="External"/><Relationship Id="rId1336" Type="http://schemas.openxmlformats.org/officeDocument/2006/relationships/hyperlink" Target="https://finance.daum.net/quotes/A072130" TargetMode="External"/><Relationship Id="rId1543" Type="http://schemas.openxmlformats.org/officeDocument/2006/relationships/hyperlink" Target="https://finance.daum.net/quotes/A034830" TargetMode="External"/><Relationship Id="rId42" Type="http://schemas.openxmlformats.org/officeDocument/2006/relationships/hyperlink" Target="https://finance.daum.net/quotes/A122090" TargetMode="External"/><Relationship Id="rId1403" Type="http://schemas.openxmlformats.org/officeDocument/2006/relationships/hyperlink" Target="https://finance.daum.net/quotes/A002600" TargetMode="External"/><Relationship Id="rId1610" Type="http://schemas.openxmlformats.org/officeDocument/2006/relationships/hyperlink" Target="https://finance.daum.net/quotes/A005440" TargetMode="External"/><Relationship Id="rId191" Type="http://schemas.openxmlformats.org/officeDocument/2006/relationships/hyperlink" Target="https://finance.daum.net/quotes/A375270" TargetMode="External"/><Relationship Id="rId289" Type="http://schemas.openxmlformats.org/officeDocument/2006/relationships/hyperlink" Target="https://finance.daum.net/quotes/A001940" TargetMode="External"/><Relationship Id="rId496" Type="http://schemas.openxmlformats.org/officeDocument/2006/relationships/hyperlink" Target="https://finance.daum.net/quotes/Q550043" TargetMode="External"/><Relationship Id="rId149" Type="http://schemas.openxmlformats.org/officeDocument/2006/relationships/hyperlink" Target="https://finance.daum.net/quotes/A287300" TargetMode="External"/><Relationship Id="rId356" Type="http://schemas.openxmlformats.org/officeDocument/2006/relationships/hyperlink" Target="https://finance.daum.net/quotes/A200030" TargetMode="External"/><Relationship Id="rId563" Type="http://schemas.openxmlformats.org/officeDocument/2006/relationships/hyperlink" Target="https://finance.daum.net/quotes/A139240" TargetMode="External"/><Relationship Id="rId770" Type="http://schemas.openxmlformats.org/officeDocument/2006/relationships/hyperlink" Target="https://finance.daum.net/quotes/A011780" TargetMode="External"/><Relationship Id="rId1193" Type="http://schemas.openxmlformats.org/officeDocument/2006/relationships/hyperlink" Target="https://finance.daum.net/quotes/A009270" TargetMode="External"/><Relationship Id="rId216" Type="http://schemas.openxmlformats.org/officeDocument/2006/relationships/hyperlink" Target="https://finance.daum.net/quotes/A272570" TargetMode="External"/><Relationship Id="rId423" Type="http://schemas.openxmlformats.org/officeDocument/2006/relationships/hyperlink" Target="https://finance.daum.net/quotes/A148070" TargetMode="External"/><Relationship Id="rId868" Type="http://schemas.openxmlformats.org/officeDocument/2006/relationships/hyperlink" Target="https://finance.daum.net/quotes/A003495" TargetMode="External"/><Relationship Id="rId1053" Type="http://schemas.openxmlformats.org/officeDocument/2006/relationships/hyperlink" Target="https://finance.daum.net/quotes/Q530088" TargetMode="External"/><Relationship Id="rId1260" Type="http://schemas.openxmlformats.org/officeDocument/2006/relationships/hyperlink" Target="https://finance.daum.net/quotes/A112610" TargetMode="External"/><Relationship Id="rId1498" Type="http://schemas.openxmlformats.org/officeDocument/2006/relationships/hyperlink" Target="https://finance.daum.net/quotes/A003670" TargetMode="External"/><Relationship Id="rId630" Type="http://schemas.openxmlformats.org/officeDocument/2006/relationships/hyperlink" Target="https://finance.daum.net/quotes/A305080" TargetMode="External"/><Relationship Id="rId728" Type="http://schemas.openxmlformats.org/officeDocument/2006/relationships/hyperlink" Target="https://finance.daum.net/quotes/Q570020" TargetMode="External"/><Relationship Id="rId935" Type="http://schemas.openxmlformats.org/officeDocument/2006/relationships/hyperlink" Target="https://finance.daum.net/quotes/A004000" TargetMode="External"/><Relationship Id="rId1358" Type="http://schemas.openxmlformats.org/officeDocument/2006/relationships/hyperlink" Target="https://finance.daum.net/quotes/A350520" TargetMode="External"/><Relationship Id="rId1565" Type="http://schemas.openxmlformats.org/officeDocument/2006/relationships/hyperlink" Target="https://finance.daum.net/quotes/A009180" TargetMode="External"/><Relationship Id="rId64" Type="http://schemas.openxmlformats.org/officeDocument/2006/relationships/hyperlink" Target="https://finance.daum.net/quotes/A000990" TargetMode="External"/><Relationship Id="rId1120" Type="http://schemas.openxmlformats.org/officeDocument/2006/relationships/hyperlink" Target="https://finance.daum.net/quotes/A004440" TargetMode="External"/><Relationship Id="rId1218" Type="http://schemas.openxmlformats.org/officeDocument/2006/relationships/hyperlink" Target="https://finance.daum.net/quotes/Q500013" TargetMode="External"/><Relationship Id="rId1425" Type="http://schemas.openxmlformats.org/officeDocument/2006/relationships/hyperlink" Target="https://finance.daum.net/quotes/A033250" TargetMode="External"/><Relationship Id="rId1632" Type="http://schemas.openxmlformats.org/officeDocument/2006/relationships/hyperlink" Target="https://finance.daum.net/quotes/A005385" TargetMode="External"/><Relationship Id="rId280" Type="http://schemas.openxmlformats.org/officeDocument/2006/relationships/hyperlink" Target="https://finance.daum.net/quotes/A205720" TargetMode="External"/><Relationship Id="rId140" Type="http://schemas.openxmlformats.org/officeDocument/2006/relationships/hyperlink" Target="https://finance.daum.net/quotes/Q580023" TargetMode="External"/><Relationship Id="rId378" Type="http://schemas.openxmlformats.org/officeDocument/2006/relationships/hyperlink" Target="https://finance.daum.net/quotes/A102780" TargetMode="External"/><Relationship Id="rId585" Type="http://schemas.openxmlformats.org/officeDocument/2006/relationships/hyperlink" Target="https://finance.daum.net/quotes/A365000" TargetMode="External"/><Relationship Id="rId792" Type="http://schemas.openxmlformats.org/officeDocument/2006/relationships/hyperlink" Target="https://finance.daum.net/quotes/A002350" TargetMode="External"/><Relationship Id="rId6" Type="http://schemas.openxmlformats.org/officeDocument/2006/relationships/hyperlink" Target="https://finance.daum.net/quotes/A253150" TargetMode="External"/><Relationship Id="rId238" Type="http://schemas.openxmlformats.org/officeDocument/2006/relationships/hyperlink" Target="https://finance.daum.net/quotes/A016385" TargetMode="External"/><Relationship Id="rId445" Type="http://schemas.openxmlformats.org/officeDocument/2006/relationships/hyperlink" Target="https://finance.daum.net/quotes/A030200" TargetMode="External"/><Relationship Id="rId652" Type="http://schemas.openxmlformats.org/officeDocument/2006/relationships/hyperlink" Target="https://finance.daum.net/quotes/A123310" TargetMode="External"/><Relationship Id="rId1075" Type="http://schemas.openxmlformats.org/officeDocument/2006/relationships/hyperlink" Target="https://finance.daum.net/quotes/Q530002" TargetMode="External"/><Relationship Id="rId1282" Type="http://schemas.openxmlformats.org/officeDocument/2006/relationships/hyperlink" Target="https://finance.daum.net/quotes/A012750" TargetMode="External"/><Relationship Id="rId305" Type="http://schemas.openxmlformats.org/officeDocument/2006/relationships/hyperlink" Target="https://finance.daum.net/quotes/A337120" TargetMode="External"/><Relationship Id="rId512" Type="http://schemas.openxmlformats.org/officeDocument/2006/relationships/hyperlink" Target="https://finance.daum.net/quotes/A025530" TargetMode="External"/><Relationship Id="rId957" Type="http://schemas.openxmlformats.org/officeDocument/2006/relationships/hyperlink" Target="https://finance.daum.net/quotes/Q610012" TargetMode="External"/><Relationship Id="rId1142" Type="http://schemas.openxmlformats.org/officeDocument/2006/relationships/hyperlink" Target="https://finance.daum.net/quotes/A008490" TargetMode="External"/><Relationship Id="rId1587" Type="http://schemas.openxmlformats.org/officeDocument/2006/relationships/hyperlink" Target="https://finance.daum.net/quotes/A003480" TargetMode="External"/><Relationship Id="rId86" Type="http://schemas.openxmlformats.org/officeDocument/2006/relationships/hyperlink" Target="https://finance.daum.net/quotes/A001250" TargetMode="External"/><Relationship Id="rId817" Type="http://schemas.openxmlformats.org/officeDocument/2006/relationships/hyperlink" Target="https://finance.daum.net/quotes/A005750" TargetMode="External"/><Relationship Id="rId1002" Type="http://schemas.openxmlformats.org/officeDocument/2006/relationships/hyperlink" Target="https://finance.daum.net/quotes/Q520005" TargetMode="External"/><Relationship Id="rId1447" Type="http://schemas.openxmlformats.org/officeDocument/2006/relationships/hyperlink" Target="https://finance.daum.net/quotes/A144620" TargetMode="External"/><Relationship Id="rId1654" Type="http://schemas.openxmlformats.org/officeDocument/2006/relationships/hyperlink" Target="https://finance.daum.net/quotes/A032560" TargetMode="External"/><Relationship Id="rId1307" Type="http://schemas.openxmlformats.org/officeDocument/2006/relationships/hyperlink" Target="https://finance.daum.net/quotes/A007310" TargetMode="External"/><Relationship Id="rId1514" Type="http://schemas.openxmlformats.org/officeDocument/2006/relationships/hyperlink" Target="https://finance.daum.net/quotes/A071090" TargetMode="External"/><Relationship Id="rId13" Type="http://schemas.openxmlformats.org/officeDocument/2006/relationships/hyperlink" Target="https://finance.daum.net/quotes/A333940" TargetMode="External"/><Relationship Id="rId162" Type="http://schemas.openxmlformats.org/officeDocument/2006/relationships/hyperlink" Target="https://finance.daum.net/quotes/A105780" TargetMode="External"/><Relationship Id="rId467" Type="http://schemas.openxmlformats.org/officeDocument/2006/relationships/hyperlink" Target="https://finance.daum.net/quotes/A000680" TargetMode="External"/><Relationship Id="rId1097" Type="http://schemas.openxmlformats.org/officeDocument/2006/relationships/hyperlink" Target="https://finance.daum.net/quotes/A005935" TargetMode="External"/><Relationship Id="rId674" Type="http://schemas.openxmlformats.org/officeDocument/2006/relationships/hyperlink" Target="https://finance.daum.net/quotes/A261070" TargetMode="External"/><Relationship Id="rId881" Type="http://schemas.openxmlformats.org/officeDocument/2006/relationships/hyperlink" Target="https://finance.daum.net/quotes/A023450" TargetMode="External"/><Relationship Id="rId979" Type="http://schemas.openxmlformats.org/officeDocument/2006/relationships/hyperlink" Target="https://finance.daum.net/quotes/A009680" TargetMode="External"/><Relationship Id="rId327" Type="http://schemas.openxmlformats.org/officeDocument/2006/relationships/hyperlink" Target="https://finance.daum.net/quotes/A352540" TargetMode="External"/><Relationship Id="rId534" Type="http://schemas.openxmlformats.org/officeDocument/2006/relationships/hyperlink" Target="https://finance.daum.net/quotes/A000660" TargetMode="External"/><Relationship Id="rId741" Type="http://schemas.openxmlformats.org/officeDocument/2006/relationships/hyperlink" Target="https://finance.daum.net/quotes/A012320" TargetMode="External"/><Relationship Id="rId839" Type="http://schemas.openxmlformats.org/officeDocument/2006/relationships/hyperlink" Target="https://finance.daum.net/quotes/Q510016" TargetMode="External"/><Relationship Id="rId1164" Type="http://schemas.openxmlformats.org/officeDocument/2006/relationships/hyperlink" Target="https://finance.daum.net/quotes/A067830" TargetMode="External"/><Relationship Id="rId1371" Type="http://schemas.openxmlformats.org/officeDocument/2006/relationships/hyperlink" Target="https://finance.daum.net/quotes/A003120" TargetMode="External"/><Relationship Id="rId1469" Type="http://schemas.openxmlformats.org/officeDocument/2006/relationships/hyperlink" Target="https://finance.daum.net/quotes/A004100" TargetMode="External"/><Relationship Id="rId601" Type="http://schemas.openxmlformats.org/officeDocument/2006/relationships/hyperlink" Target="https://finance.daum.net/quotes/A302180" TargetMode="External"/><Relationship Id="rId1024" Type="http://schemas.openxmlformats.org/officeDocument/2006/relationships/hyperlink" Target="https://finance.daum.net/quotes/A003850" TargetMode="External"/><Relationship Id="rId1231" Type="http://schemas.openxmlformats.org/officeDocument/2006/relationships/hyperlink" Target="https://finance.daum.net/quotes/Q500003" TargetMode="External"/><Relationship Id="rId906" Type="http://schemas.openxmlformats.org/officeDocument/2006/relationships/hyperlink" Target="https://finance.daum.net/quotes/A014825" TargetMode="External"/><Relationship Id="rId1329" Type="http://schemas.openxmlformats.org/officeDocument/2006/relationships/hyperlink" Target="https://finance.daum.net/quotes/A047400" TargetMode="External"/><Relationship Id="rId1536" Type="http://schemas.openxmlformats.org/officeDocument/2006/relationships/hyperlink" Target="https://finance.daum.net/quotes/A025890" TargetMode="External"/><Relationship Id="rId35" Type="http://schemas.openxmlformats.org/officeDocument/2006/relationships/hyperlink" Target="https://finance.daum.net/quotes/A256450" TargetMode="External"/><Relationship Id="rId1603" Type="http://schemas.openxmlformats.org/officeDocument/2006/relationships/hyperlink" Target="https://finance.daum.net/quotes/A003535" TargetMode="External"/><Relationship Id="rId184" Type="http://schemas.openxmlformats.org/officeDocument/2006/relationships/hyperlink" Target="https://finance.daum.net/quotes/A114100" TargetMode="External"/><Relationship Id="rId391" Type="http://schemas.openxmlformats.org/officeDocument/2006/relationships/hyperlink" Target="https://finance.daum.net/quotes/A102970" TargetMode="External"/><Relationship Id="rId251" Type="http://schemas.openxmlformats.org/officeDocument/2006/relationships/hyperlink" Target="https://finance.daum.net/quotes/A299070" TargetMode="External"/><Relationship Id="rId489" Type="http://schemas.openxmlformats.org/officeDocument/2006/relationships/hyperlink" Target="https://finance.daum.net/quotes/Q550059" TargetMode="External"/><Relationship Id="rId696" Type="http://schemas.openxmlformats.org/officeDocument/2006/relationships/hyperlink" Target="https://finance.daum.net/quotes/Q570059" TargetMode="External"/><Relationship Id="rId349" Type="http://schemas.openxmlformats.org/officeDocument/2006/relationships/hyperlink" Target="https://finance.daum.net/quotes/A321410" TargetMode="External"/><Relationship Id="rId556" Type="http://schemas.openxmlformats.org/officeDocument/2006/relationships/hyperlink" Target="https://finance.daum.net/quotes/A139220" TargetMode="External"/><Relationship Id="rId763" Type="http://schemas.openxmlformats.org/officeDocument/2006/relationships/hyperlink" Target="https://finance.daum.net/quotes/A014530" TargetMode="External"/><Relationship Id="rId1186" Type="http://schemas.openxmlformats.org/officeDocument/2006/relationships/hyperlink" Target="https://finance.daum.net/quotes/A034300" TargetMode="External"/><Relationship Id="rId1393" Type="http://schemas.openxmlformats.org/officeDocument/2006/relationships/hyperlink" Target="https://finance.daum.net/quotes/A001560" TargetMode="External"/><Relationship Id="rId111" Type="http://schemas.openxmlformats.org/officeDocument/2006/relationships/hyperlink" Target="https://finance.daum.net/quotes/A375760" TargetMode="External"/><Relationship Id="rId209" Type="http://schemas.openxmlformats.org/officeDocument/2006/relationships/hyperlink" Target="https://finance.daum.net/quotes/A140580" TargetMode="External"/><Relationship Id="rId416" Type="http://schemas.openxmlformats.org/officeDocument/2006/relationships/hyperlink" Target="https://finance.daum.net/quotes/A294400" TargetMode="External"/><Relationship Id="rId970" Type="http://schemas.openxmlformats.org/officeDocument/2006/relationships/hyperlink" Target="https://finance.daum.net/quotes/A138040" TargetMode="External"/><Relationship Id="rId1046" Type="http://schemas.openxmlformats.org/officeDocument/2006/relationships/hyperlink" Target="https://finance.daum.net/quotes/Q530085" TargetMode="External"/><Relationship Id="rId1253" Type="http://schemas.openxmlformats.org/officeDocument/2006/relationships/hyperlink" Target="https://finance.daum.net/quotes/A004080" TargetMode="External"/><Relationship Id="rId623" Type="http://schemas.openxmlformats.org/officeDocument/2006/relationships/hyperlink" Target="https://finance.daum.net/quotes/A225030" TargetMode="External"/><Relationship Id="rId830" Type="http://schemas.openxmlformats.org/officeDocument/2006/relationships/hyperlink" Target="https://finance.daum.net/quotes/Q510011" TargetMode="External"/><Relationship Id="rId928" Type="http://schemas.openxmlformats.org/officeDocument/2006/relationships/hyperlink" Target="https://finance.daum.net/quotes/A026890" TargetMode="External"/><Relationship Id="rId1460" Type="http://schemas.openxmlformats.org/officeDocument/2006/relationships/hyperlink" Target="https://finance.daum.net/quotes/A005745" TargetMode="External"/><Relationship Id="rId1558" Type="http://schemas.openxmlformats.org/officeDocument/2006/relationships/hyperlink" Target="https://finance.daum.net/quotes/A009240" TargetMode="External"/><Relationship Id="rId57" Type="http://schemas.openxmlformats.org/officeDocument/2006/relationships/hyperlink" Target="https://finance.daum.net/quotes/A001045" TargetMode="External"/><Relationship Id="rId1113" Type="http://schemas.openxmlformats.org/officeDocument/2006/relationships/hyperlink" Target="https://finance.daum.net/quotes/A000075" TargetMode="External"/><Relationship Id="rId1320" Type="http://schemas.openxmlformats.org/officeDocument/2006/relationships/hyperlink" Target="https://finance.daum.net/quotes/A049800" TargetMode="External"/><Relationship Id="rId1418" Type="http://schemas.openxmlformats.org/officeDocument/2006/relationships/hyperlink" Target="https://finance.daum.net/quotes/A272450" TargetMode="External"/><Relationship Id="rId1625" Type="http://schemas.openxmlformats.org/officeDocument/2006/relationships/hyperlink" Target="https://finance.daum.net/quotes/A267260" TargetMode="External"/><Relationship Id="rId273" Type="http://schemas.openxmlformats.org/officeDocument/2006/relationships/hyperlink" Target="https://finance.daum.net/quotes/A322120" TargetMode="External"/><Relationship Id="rId480" Type="http://schemas.openxmlformats.org/officeDocument/2006/relationships/hyperlink" Target="https://finance.daum.net/quotes/A034310" TargetMode="External"/><Relationship Id="rId133" Type="http://schemas.openxmlformats.org/officeDocument/2006/relationships/hyperlink" Target="https://finance.daum.net/quotes/Q580024" TargetMode="External"/><Relationship Id="rId340" Type="http://schemas.openxmlformats.org/officeDocument/2006/relationships/hyperlink" Target="https://finance.daum.net/quotes/A176950" TargetMode="External"/><Relationship Id="rId578" Type="http://schemas.openxmlformats.org/officeDocument/2006/relationships/hyperlink" Target="https://finance.daum.net/quotes/A377990" TargetMode="External"/><Relationship Id="rId785" Type="http://schemas.openxmlformats.org/officeDocument/2006/relationships/hyperlink" Target="https://finance.daum.net/quotes/A003920" TargetMode="External"/><Relationship Id="rId992" Type="http://schemas.openxmlformats.org/officeDocument/2006/relationships/hyperlink" Target="https://finance.daum.net/quotes/Q520009" TargetMode="External"/><Relationship Id="rId200" Type="http://schemas.openxmlformats.org/officeDocument/2006/relationships/hyperlink" Target="https://finance.daum.net/quotes/A219390" TargetMode="External"/><Relationship Id="rId438" Type="http://schemas.openxmlformats.org/officeDocument/2006/relationships/hyperlink" Target="https://finance.daum.net/quotes/A291620" TargetMode="External"/><Relationship Id="rId645" Type="http://schemas.openxmlformats.org/officeDocument/2006/relationships/hyperlink" Target="https://finance.daum.net/quotes/A195930" TargetMode="External"/><Relationship Id="rId852" Type="http://schemas.openxmlformats.org/officeDocument/2006/relationships/hyperlink" Target="https://finance.daum.net/quotes/A006340" TargetMode="External"/><Relationship Id="rId1068" Type="http://schemas.openxmlformats.org/officeDocument/2006/relationships/hyperlink" Target="https://finance.daum.net/quotes/Q530036" TargetMode="External"/><Relationship Id="rId1275" Type="http://schemas.openxmlformats.org/officeDocument/2006/relationships/hyperlink" Target="https://finance.daum.net/quotes/A139990" TargetMode="External"/><Relationship Id="rId1482" Type="http://schemas.openxmlformats.org/officeDocument/2006/relationships/hyperlink" Target="https://finance.daum.net/quotes/A004870" TargetMode="External"/><Relationship Id="rId505" Type="http://schemas.openxmlformats.org/officeDocument/2006/relationships/hyperlink" Target="https://finance.daum.net/quotes/A005090" TargetMode="External"/><Relationship Id="rId712" Type="http://schemas.openxmlformats.org/officeDocument/2006/relationships/hyperlink" Target="https://finance.daum.net/quotes/Q570066" TargetMode="External"/><Relationship Id="rId1135" Type="http://schemas.openxmlformats.org/officeDocument/2006/relationships/hyperlink" Target="https://finance.daum.net/quotes/A248170" TargetMode="External"/><Relationship Id="rId1342" Type="http://schemas.openxmlformats.org/officeDocument/2006/relationships/hyperlink" Target="https://finance.daum.net/quotes/A000105" TargetMode="External"/><Relationship Id="rId79" Type="http://schemas.openxmlformats.org/officeDocument/2006/relationships/hyperlink" Target="https://finance.daum.net/quotes/A007700" TargetMode="External"/><Relationship Id="rId1202" Type="http://schemas.openxmlformats.org/officeDocument/2006/relationships/hyperlink" Target="https://finance.daum.net/quotes/Q500002" TargetMode="External"/><Relationship Id="rId1647" Type="http://schemas.openxmlformats.org/officeDocument/2006/relationships/hyperlink" Target="https://finance.daum.net/quotes/A006060" TargetMode="External"/><Relationship Id="rId1507" Type="http://schemas.openxmlformats.org/officeDocument/2006/relationships/hyperlink" Target="https://finance.daum.net/quotes/Q700001" TargetMode="External"/><Relationship Id="rId295" Type="http://schemas.openxmlformats.org/officeDocument/2006/relationships/hyperlink" Target="https://finance.daum.net/quotes/A337150" TargetMode="External"/><Relationship Id="rId155" Type="http://schemas.openxmlformats.org/officeDocument/2006/relationships/hyperlink" Target="https://finance.daum.net/quotes/A252400" TargetMode="External"/><Relationship Id="rId362" Type="http://schemas.openxmlformats.org/officeDocument/2006/relationships/hyperlink" Target="https://finance.daum.net/quotes/A261270" TargetMode="External"/><Relationship Id="rId1297" Type="http://schemas.openxmlformats.org/officeDocument/2006/relationships/hyperlink" Target="https://finance.daum.net/quotes/A097520" TargetMode="External"/><Relationship Id="rId222" Type="http://schemas.openxmlformats.org/officeDocument/2006/relationships/hyperlink" Target="https://finance.daum.net/quotes/A278240" TargetMode="External"/><Relationship Id="rId667" Type="http://schemas.openxmlformats.org/officeDocument/2006/relationships/hyperlink" Target="https://finance.daum.net/quotes/A371460" TargetMode="External"/><Relationship Id="rId874" Type="http://schemas.openxmlformats.org/officeDocument/2006/relationships/hyperlink" Target="https://finance.daum.net/quotes/A012510" TargetMode="External"/><Relationship Id="rId527" Type="http://schemas.openxmlformats.org/officeDocument/2006/relationships/hyperlink" Target="https://finance.daum.net/quotes/A096770" TargetMode="External"/><Relationship Id="rId734" Type="http://schemas.openxmlformats.org/officeDocument/2006/relationships/hyperlink" Target="https://finance.daum.net/quotes/A000500" TargetMode="External"/><Relationship Id="rId941" Type="http://schemas.openxmlformats.org/officeDocument/2006/relationships/hyperlink" Target="https://finance.daum.net/quotes/A005305" TargetMode="External"/><Relationship Id="rId1157" Type="http://schemas.openxmlformats.org/officeDocument/2006/relationships/hyperlink" Target="https://finance.daum.net/quotes/A306200" TargetMode="External"/><Relationship Id="rId1364" Type="http://schemas.openxmlformats.org/officeDocument/2006/relationships/hyperlink" Target="https://finance.daum.net/quotes/A023800" TargetMode="External"/><Relationship Id="rId1571" Type="http://schemas.openxmlformats.org/officeDocument/2006/relationships/hyperlink" Target="https://finance.daum.net/quotes/A004960" TargetMode="External"/><Relationship Id="rId70" Type="http://schemas.openxmlformats.org/officeDocument/2006/relationships/hyperlink" Target="https://finance.daum.net/quotes/A000215" TargetMode="External"/><Relationship Id="rId801" Type="http://schemas.openxmlformats.org/officeDocument/2006/relationships/hyperlink" Target="https://finance.daum.net/quotes/A005250" TargetMode="External"/><Relationship Id="rId1017" Type="http://schemas.openxmlformats.org/officeDocument/2006/relationships/hyperlink" Target="https://finance.daum.net/quotes/A003610" TargetMode="External"/><Relationship Id="rId1224" Type="http://schemas.openxmlformats.org/officeDocument/2006/relationships/hyperlink" Target="https://finance.daum.net/quotes/Q500038" TargetMode="External"/><Relationship Id="rId1431" Type="http://schemas.openxmlformats.org/officeDocument/2006/relationships/hyperlink" Target="https://finance.daum.net/quotes/A029460" TargetMode="External"/><Relationship Id="rId1669" Type="http://schemas.openxmlformats.org/officeDocument/2006/relationships/hyperlink" Target="https://finance.daum.net/quotes/A000545" TargetMode="External"/><Relationship Id="rId1529" Type="http://schemas.openxmlformats.org/officeDocument/2006/relationships/hyperlink" Target="https://finance.daum.net/quotes/A002960" TargetMode="External"/><Relationship Id="rId28" Type="http://schemas.openxmlformats.org/officeDocument/2006/relationships/hyperlink" Target="https://finance.daum.net/quotes/A213630" TargetMode="External"/><Relationship Id="rId177" Type="http://schemas.openxmlformats.org/officeDocument/2006/relationships/hyperlink" Target="https://finance.daum.net/quotes/A342600" TargetMode="External"/><Relationship Id="rId384" Type="http://schemas.openxmlformats.org/officeDocument/2006/relationships/hyperlink" Target="https://finance.daum.net/quotes/A144600" TargetMode="External"/><Relationship Id="rId591" Type="http://schemas.openxmlformats.org/officeDocument/2006/relationships/hyperlink" Target="https://finance.daum.net/quotes/A310970" TargetMode="External"/><Relationship Id="rId244" Type="http://schemas.openxmlformats.org/officeDocument/2006/relationships/hyperlink" Target="https://finance.daum.net/quotes/A380340" TargetMode="External"/><Relationship Id="rId689" Type="http://schemas.openxmlformats.org/officeDocument/2006/relationships/hyperlink" Target="https://finance.daum.net/quotes/Q570047" TargetMode="External"/><Relationship Id="rId896" Type="http://schemas.openxmlformats.org/officeDocument/2006/relationships/hyperlink" Target="https://finance.daum.net/quotes/A084670" TargetMode="External"/><Relationship Id="rId1081" Type="http://schemas.openxmlformats.org/officeDocument/2006/relationships/hyperlink" Target="https://finance.daum.net/quotes/Q530060" TargetMode="External"/><Relationship Id="rId451" Type="http://schemas.openxmlformats.org/officeDocument/2006/relationships/hyperlink" Target="https://finance.daum.net/quotes/A093050" TargetMode="External"/><Relationship Id="rId549" Type="http://schemas.openxmlformats.org/officeDocument/2006/relationships/hyperlink" Target="https://finance.daum.net/quotes/A077970" TargetMode="External"/><Relationship Id="rId756" Type="http://schemas.openxmlformats.org/officeDocument/2006/relationships/hyperlink" Target="https://finance.daum.net/quotes/A030610" TargetMode="External"/><Relationship Id="rId1179" Type="http://schemas.openxmlformats.org/officeDocument/2006/relationships/hyperlink" Target="https://finance.daum.net/quotes/A016590" TargetMode="External"/><Relationship Id="rId1386" Type="http://schemas.openxmlformats.org/officeDocument/2006/relationships/hyperlink" Target="https://finance.daum.net/quotes/A000950" TargetMode="External"/><Relationship Id="rId1593" Type="http://schemas.openxmlformats.org/officeDocument/2006/relationships/hyperlink" Target="https://finance.daum.net/quotes/A000880" TargetMode="External"/><Relationship Id="rId104" Type="http://schemas.openxmlformats.org/officeDocument/2006/relationships/hyperlink" Target="https://finance.daum.net/quotes/A322410" TargetMode="External"/><Relationship Id="rId311" Type="http://schemas.openxmlformats.org/officeDocument/2006/relationships/hyperlink" Target="https://finance.daum.net/quotes/A385510" TargetMode="External"/><Relationship Id="rId409" Type="http://schemas.openxmlformats.org/officeDocument/2006/relationships/hyperlink" Target="https://finance.daum.net/quotes/A244660" TargetMode="External"/><Relationship Id="rId963" Type="http://schemas.openxmlformats.org/officeDocument/2006/relationships/hyperlink" Target="https://finance.daum.net/quotes/Q610006" TargetMode="External"/><Relationship Id="rId1039" Type="http://schemas.openxmlformats.org/officeDocument/2006/relationships/hyperlink" Target="https://finance.daum.net/quotes/A007160" TargetMode="External"/><Relationship Id="rId1246" Type="http://schemas.openxmlformats.org/officeDocument/2006/relationships/hyperlink" Target="https://finance.daum.net/quotes/Q500039" TargetMode="External"/><Relationship Id="rId92" Type="http://schemas.openxmlformats.org/officeDocument/2006/relationships/hyperlink" Target="https://finance.daum.net/quotes/A306520" TargetMode="External"/><Relationship Id="rId616" Type="http://schemas.openxmlformats.org/officeDocument/2006/relationships/hyperlink" Target="https://finance.daum.net/quotes/A123320" TargetMode="External"/><Relationship Id="rId823" Type="http://schemas.openxmlformats.org/officeDocument/2006/relationships/hyperlink" Target="https://finance.daum.net/quotes/A128820" TargetMode="External"/><Relationship Id="rId1453" Type="http://schemas.openxmlformats.org/officeDocument/2006/relationships/hyperlink" Target="https://finance.daum.net/quotes/A031820" TargetMode="External"/><Relationship Id="rId1660" Type="http://schemas.openxmlformats.org/officeDocument/2006/relationships/hyperlink" Target="https://finance.daum.net/quotes/A298000" TargetMode="External"/><Relationship Id="rId1106" Type="http://schemas.openxmlformats.org/officeDocument/2006/relationships/hyperlink" Target="https://finance.daum.net/quotes/A006110" TargetMode="External"/><Relationship Id="rId1313" Type="http://schemas.openxmlformats.org/officeDocument/2006/relationships/hyperlink" Target="https://finance.daum.net/quotes/A316140" TargetMode="External"/><Relationship Id="rId1520" Type="http://schemas.openxmlformats.org/officeDocument/2006/relationships/hyperlink" Target="https://finance.daum.net/quotes/A152550" TargetMode="External"/><Relationship Id="rId1618" Type="http://schemas.openxmlformats.org/officeDocument/2006/relationships/hyperlink" Target="https://finance.daum.net/quotes/A004560" TargetMode="External"/><Relationship Id="rId199" Type="http://schemas.openxmlformats.org/officeDocument/2006/relationships/hyperlink" Target="https://finance.daum.net/quotes/A379780" TargetMode="External"/><Relationship Id="rId266" Type="http://schemas.openxmlformats.org/officeDocument/2006/relationships/hyperlink" Target="https://finance.daum.net/quotes/A245710" TargetMode="External"/><Relationship Id="rId473" Type="http://schemas.openxmlformats.org/officeDocument/2006/relationships/hyperlink" Target="https://finance.daum.net/quotes/A38380K" TargetMode="External"/><Relationship Id="rId680" Type="http://schemas.openxmlformats.org/officeDocument/2006/relationships/hyperlink" Target="https://finance.daum.net/quotes/A376410" TargetMode="External"/><Relationship Id="rId126" Type="http://schemas.openxmlformats.org/officeDocument/2006/relationships/hyperlink" Target="https://finance.daum.net/quotes/A001065" TargetMode="External"/><Relationship Id="rId333" Type="http://schemas.openxmlformats.org/officeDocument/2006/relationships/hyperlink" Target="https://finance.daum.net/quotes/A266390" TargetMode="External"/><Relationship Id="rId540" Type="http://schemas.openxmlformats.org/officeDocument/2006/relationships/hyperlink" Target="https://finance.daum.net/quotes/A363510" TargetMode="External"/><Relationship Id="rId778" Type="http://schemas.openxmlformats.org/officeDocument/2006/relationships/hyperlink" Target="https://finance.daum.net/quotes/A013700" TargetMode="External"/><Relationship Id="rId985" Type="http://schemas.openxmlformats.org/officeDocument/2006/relationships/hyperlink" Target="https://finance.daum.net/quotes/A007120" TargetMode="External"/><Relationship Id="rId1170" Type="http://schemas.openxmlformats.org/officeDocument/2006/relationships/hyperlink" Target="https://finance.daum.net/quotes/A068270" TargetMode="External"/><Relationship Id="rId638" Type="http://schemas.openxmlformats.org/officeDocument/2006/relationships/hyperlink" Target="https://finance.daum.net/quotes/A138520" TargetMode="External"/><Relationship Id="rId845" Type="http://schemas.openxmlformats.org/officeDocument/2006/relationships/hyperlink" Target="https://finance.daum.net/quotes/A014160" TargetMode="External"/><Relationship Id="rId1030" Type="http://schemas.openxmlformats.org/officeDocument/2006/relationships/hyperlink" Target="https://finance.daum.net/quotes/A015350" TargetMode="External"/><Relationship Id="rId1268" Type="http://schemas.openxmlformats.org/officeDocument/2006/relationships/hyperlink" Target="https://finance.daum.net/quotes/A183190" TargetMode="External"/><Relationship Id="rId1475" Type="http://schemas.openxmlformats.org/officeDocument/2006/relationships/hyperlink" Target="https://finance.daum.net/quotes/A055490" TargetMode="External"/><Relationship Id="rId400" Type="http://schemas.openxmlformats.org/officeDocument/2006/relationships/hyperlink" Target="https://finance.daum.net/quotes/A229200" TargetMode="External"/><Relationship Id="rId705" Type="http://schemas.openxmlformats.org/officeDocument/2006/relationships/hyperlink" Target="https://finance.daum.net/quotes/Q570037" TargetMode="External"/><Relationship Id="rId1128" Type="http://schemas.openxmlformats.org/officeDocument/2006/relationships/hyperlink" Target="https://finance.daum.net/quotes/A011230" TargetMode="External"/><Relationship Id="rId1335" Type="http://schemas.openxmlformats.org/officeDocument/2006/relationships/hyperlink" Target="https://finance.daum.net/quotes/A003475" TargetMode="External"/><Relationship Id="rId1542" Type="http://schemas.openxmlformats.org/officeDocument/2006/relationships/hyperlink" Target="https://finance.daum.net/quotes/A161390" TargetMode="External"/><Relationship Id="rId912" Type="http://schemas.openxmlformats.org/officeDocument/2006/relationships/hyperlink" Target="https://finance.daum.net/quotes/A000157" TargetMode="External"/><Relationship Id="rId41" Type="http://schemas.openxmlformats.org/officeDocument/2006/relationships/hyperlink" Target="https://finance.daum.net/quotes/A227830" TargetMode="External"/><Relationship Id="rId1402" Type="http://schemas.openxmlformats.org/officeDocument/2006/relationships/hyperlink" Target="https://finance.daum.net/quotes/A018470" TargetMode="External"/><Relationship Id="rId190" Type="http://schemas.openxmlformats.org/officeDocument/2006/relationships/hyperlink" Target="https://finance.daum.net/quotes/A276650" TargetMode="External"/><Relationship Id="rId288" Type="http://schemas.openxmlformats.org/officeDocument/2006/relationships/hyperlink" Target="https://finance.daum.net/quotes/A261920" TargetMode="External"/><Relationship Id="rId495" Type="http://schemas.openxmlformats.org/officeDocument/2006/relationships/hyperlink" Target="https://finance.daum.net/quotes/Q550045" TargetMode="External"/><Relationship Id="rId148" Type="http://schemas.openxmlformats.org/officeDocument/2006/relationships/hyperlink" Target="https://finance.daum.net/quotes/A361580" TargetMode="External"/><Relationship Id="rId355" Type="http://schemas.openxmlformats.org/officeDocument/2006/relationships/hyperlink" Target="https://finance.daum.net/quotes/A185680" TargetMode="External"/><Relationship Id="rId562" Type="http://schemas.openxmlformats.org/officeDocument/2006/relationships/hyperlink" Target="https://finance.daum.net/quotes/A139230" TargetMode="External"/><Relationship Id="rId1192" Type="http://schemas.openxmlformats.org/officeDocument/2006/relationships/hyperlink" Target="https://finance.daum.net/quotes/A001725" TargetMode="External"/><Relationship Id="rId215" Type="http://schemas.openxmlformats.org/officeDocument/2006/relationships/hyperlink" Target="https://finance.daum.net/quotes/A281990" TargetMode="External"/><Relationship Id="rId422" Type="http://schemas.openxmlformats.org/officeDocument/2006/relationships/hyperlink" Target="https://finance.daum.net/quotes/A104530" TargetMode="External"/><Relationship Id="rId867" Type="http://schemas.openxmlformats.org/officeDocument/2006/relationships/hyperlink" Target="https://finance.daum.net/quotes/A003490" TargetMode="External"/><Relationship Id="rId1052" Type="http://schemas.openxmlformats.org/officeDocument/2006/relationships/hyperlink" Target="https://finance.daum.net/quotes/Q530075" TargetMode="External"/><Relationship Id="rId1497" Type="http://schemas.openxmlformats.org/officeDocument/2006/relationships/hyperlink" Target="https://finance.daum.net/quotes/A047050" TargetMode="External"/><Relationship Id="rId727" Type="http://schemas.openxmlformats.org/officeDocument/2006/relationships/hyperlink" Target="https://finance.daum.net/quotes/Q570030" TargetMode="External"/><Relationship Id="rId934" Type="http://schemas.openxmlformats.org/officeDocument/2006/relationships/hyperlink" Target="https://finance.daum.net/quotes/A023530" TargetMode="External"/><Relationship Id="rId1357" Type="http://schemas.openxmlformats.org/officeDocument/2006/relationships/hyperlink" Target="https://finance.daum.net/quotes/A084680" TargetMode="External"/><Relationship Id="rId1564" Type="http://schemas.openxmlformats.org/officeDocument/2006/relationships/hyperlink" Target="https://finance.daum.net/quotes/A010420" TargetMode="External"/><Relationship Id="rId63" Type="http://schemas.openxmlformats.org/officeDocument/2006/relationships/hyperlink" Target="https://finance.daum.net/quotes/A005830" TargetMode="External"/><Relationship Id="rId1217" Type="http://schemas.openxmlformats.org/officeDocument/2006/relationships/hyperlink" Target="https://finance.daum.net/quotes/Q500004" TargetMode="External"/><Relationship Id="rId1424" Type="http://schemas.openxmlformats.org/officeDocument/2006/relationships/hyperlink" Target="https://finance.daum.net/quotes/A000650" TargetMode="External"/><Relationship Id="rId1631" Type="http://schemas.openxmlformats.org/officeDocument/2006/relationships/hyperlink" Target="https://finance.daum.net/quotes/A005389" TargetMode="External"/><Relationship Id="rId377" Type="http://schemas.openxmlformats.org/officeDocument/2006/relationships/hyperlink" Target="https://finance.daum.net/quotes/A140700" TargetMode="External"/><Relationship Id="rId584" Type="http://schemas.openxmlformats.org/officeDocument/2006/relationships/hyperlink" Target="https://finance.daum.net/quotes/A364970" TargetMode="External"/><Relationship Id="rId5" Type="http://schemas.openxmlformats.org/officeDocument/2006/relationships/hyperlink" Target="https://finance.daum.net/quotes/A295820" TargetMode="External"/><Relationship Id="rId237" Type="http://schemas.openxmlformats.org/officeDocument/2006/relationships/hyperlink" Target="https://finance.daum.net/quotes/A016380" TargetMode="External"/><Relationship Id="rId791" Type="http://schemas.openxmlformats.org/officeDocument/2006/relationships/hyperlink" Target="https://finance.daum.net/quotes/A005725" TargetMode="External"/><Relationship Id="rId889" Type="http://schemas.openxmlformats.org/officeDocument/2006/relationships/hyperlink" Target="https://finance.daum.net/quotes/A000640" TargetMode="External"/><Relationship Id="rId1074" Type="http://schemas.openxmlformats.org/officeDocument/2006/relationships/hyperlink" Target="https://finance.daum.net/quotes/Q530082" TargetMode="External"/><Relationship Id="rId444" Type="http://schemas.openxmlformats.org/officeDocument/2006/relationships/hyperlink" Target="https://finance.daum.net/quotes/A044450" TargetMode="External"/><Relationship Id="rId651" Type="http://schemas.openxmlformats.org/officeDocument/2006/relationships/hyperlink" Target="https://finance.daum.net/quotes/A236350" TargetMode="External"/><Relationship Id="rId749" Type="http://schemas.openxmlformats.org/officeDocument/2006/relationships/hyperlink" Target="https://finance.daum.net/quotes/A002140" TargetMode="External"/><Relationship Id="rId1281" Type="http://schemas.openxmlformats.org/officeDocument/2006/relationships/hyperlink" Target="https://finance.daum.net/quotes/A005850" TargetMode="External"/><Relationship Id="rId1379" Type="http://schemas.openxmlformats.org/officeDocument/2006/relationships/hyperlink" Target="https://finance.daum.net/quotes/A020150" TargetMode="External"/><Relationship Id="rId1586" Type="http://schemas.openxmlformats.org/officeDocument/2006/relationships/hyperlink" Target="https://finance.daum.net/quotes/A097230" TargetMode="External"/><Relationship Id="rId304" Type="http://schemas.openxmlformats.org/officeDocument/2006/relationships/hyperlink" Target="https://finance.daum.net/quotes/A395170" TargetMode="External"/><Relationship Id="rId511" Type="http://schemas.openxmlformats.org/officeDocument/2006/relationships/hyperlink" Target="https://finance.daum.net/quotes/A123700" TargetMode="External"/><Relationship Id="rId609" Type="http://schemas.openxmlformats.org/officeDocument/2006/relationships/hyperlink" Target="https://finance.daum.net/quotes/A139310" TargetMode="External"/><Relationship Id="rId956" Type="http://schemas.openxmlformats.org/officeDocument/2006/relationships/hyperlink" Target="https://finance.daum.net/quotes/Q610008" TargetMode="External"/><Relationship Id="rId1141" Type="http://schemas.openxmlformats.org/officeDocument/2006/relationships/hyperlink" Target="https://finance.daum.net/quotes/A021050" TargetMode="External"/><Relationship Id="rId1239" Type="http://schemas.openxmlformats.org/officeDocument/2006/relationships/hyperlink" Target="https://finance.daum.net/quotes/Q500022" TargetMode="External"/><Relationship Id="rId85" Type="http://schemas.openxmlformats.org/officeDocument/2006/relationships/hyperlink" Target="https://finance.daum.net/quotes/A006360" TargetMode="External"/><Relationship Id="rId816" Type="http://schemas.openxmlformats.org/officeDocument/2006/relationships/hyperlink" Target="https://finance.daum.net/quotes/A008110" TargetMode="External"/><Relationship Id="rId1001" Type="http://schemas.openxmlformats.org/officeDocument/2006/relationships/hyperlink" Target="https://finance.daum.net/quotes/Q520011" TargetMode="External"/><Relationship Id="rId1446" Type="http://schemas.openxmlformats.org/officeDocument/2006/relationships/hyperlink" Target="https://finance.daum.net/quotes/A003075" TargetMode="External"/><Relationship Id="rId1653" Type="http://schemas.openxmlformats.org/officeDocument/2006/relationships/hyperlink" Target="https://finance.daum.net/quotes/A016580" TargetMode="External"/><Relationship Id="rId1306" Type="http://schemas.openxmlformats.org/officeDocument/2006/relationships/hyperlink" Target="https://finance.daum.net/quotes/A015360" TargetMode="External"/><Relationship Id="rId1513" Type="http://schemas.openxmlformats.org/officeDocument/2006/relationships/hyperlink" Target="https://finance.daum.net/quotes/A352820" TargetMode="External"/><Relationship Id="rId12" Type="http://schemas.openxmlformats.org/officeDocument/2006/relationships/hyperlink" Target="https://finance.daum.net/quotes/A309210" TargetMode="External"/><Relationship Id="rId161" Type="http://schemas.openxmlformats.org/officeDocument/2006/relationships/hyperlink" Target="https://finance.daum.net/quotes/A315480" TargetMode="External"/><Relationship Id="rId399" Type="http://schemas.openxmlformats.org/officeDocument/2006/relationships/hyperlink" Target="https://finance.daum.net/quotes/A279540" TargetMode="External"/><Relationship Id="rId259" Type="http://schemas.openxmlformats.org/officeDocument/2006/relationships/hyperlink" Target="https://finance.daum.net/quotes/A360200" TargetMode="External"/><Relationship Id="rId466" Type="http://schemas.openxmlformats.org/officeDocument/2006/relationships/hyperlink" Target="https://finance.daum.net/quotes/A010120" TargetMode="External"/><Relationship Id="rId673" Type="http://schemas.openxmlformats.org/officeDocument/2006/relationships/hyperlink" Target="https://finance.daum.net/quotes/A261060" TargetMode="External"/><Relationship Id="rId880" Type="http://schemas.openxmlformats.org/officeDocument/2006/relationships/hyperlink" Target="https://finance.daum.net/quotes/A001230" TargetMode="External"/><Relationship Id="rId1096" Type="http://schemas.openxmlformats.org/officeDocument/2006/relationships/hyperlink" Target="https://finance.daum.net/quotes/A005930" TargetMode="External"/><Relationship Id="rId119" Type="http://schemas.openxmlformats.org/officeDocument/2006/relationships/hyperlink" Target="https://finance.daum.net/quotes/A011200" TargetMode="External"/><Relationship Id="rId326" Type="http://schemas.openxmlformats.org/officeDocument/2006/relationships/hyperlink" Target="https://finance.daum.net/quotes/A329670" TargetMode="External"/><Relationship Id="rId533" Type="http://schemas.openxmlformats.org/officeDocument/2006/relationships/hyperlink" Target="https://finance.daum.net/quotes/A017670" TargetMode="External"/><Relationship Id="rId978" Type="http://schemas.openxmlformats.org/officeDocument/2006/relationships/hyperlink" Target="https://finance.daum.net/quotes/A204210" TargetMode="External"/><Relationship Id="rId1163" Type="http://schemas.openxmlformats.org/officeDocument/2006/relationships/hyperlink" Target="https://finance.daum.net/quotes/A021820" TargetMode="External"/><Relationship Id="rId1370" Type="http://schemas.openxmlformats.org/officeDocument/2006/relationships/hyperlink" Target="https://finance.daum.net/quotes/A013360" TargetMode="External"/><Relationship Id="rId740" Type="http://schemas.openxmlformats.org/officeDocument/2006/relationships/hyperlink" Target="https://finance.daum.net/quotes/A267290" TargetMode="External"/><Relationship Id="rId838" Type="http://schemas.openxmlformats.org/officeDocument/2006/relationships/hyperlink" Target="https://finance.daum.net/quotes/Q510009" TargetMode="External"/><Relationship Id="rId1023" Type="http://schemas.openxmlformats.org/officeDocument/2006/relationships/hyperlink" Target="https://finance.daum.net/quotes/A002760" TargetMode="External"/><Relationship Id="rId1468" Type="http://schemas.openxmlformats.org/officeDocument/2006/relationships/hyperlink" Target="https://finance.daum.net/quotes/A011280" TargetMode="External"/><Relationship Id="rId600" Type="http://schemas.openxmlformats.org/officeDocument/2006/relationships/hyperlink" Target="https://finance.daum.net/quotes/A114820" TargetMode="External"/><Relationship Id="rId1230" Type="http://schemas.openxmlformats.org/officeDocument/2006/relationships/hyperlink" Target="https://finance.daum.net/quotes/Q500055" TargetMode="External"/><Relationship Id="rId1328" Type="http://schemas.openxmlformats.org/officeDocument/2006/relationships/hyperlink" Target="https://finance.daum.net/quotes/A000910" TargetMode="External"/><Relationship Id="rId1535" Type="http://schemas.openxmlformats.org/officeDocument/2006/relationships/hyperlink" Target="https://finance.daum.net/quotes/A023350" TargetMode="External"/><Relationship Id="rId905" Type="http://schemas.openxmlformats.org/officeDocument/2006/relationships/hyperlink" Target="https://finance.daum.net/quotes/A014820" TargetMode="External"/><Relationship Id="rId34" Type="http://schemas.openxmlformats.org/officeDocument/2006/relationships/hyperlink" Target="https://finance.daum.net/quotes/A373530" TargetMode="External"/><Relationship Id="rId1602" Type="http://schemas.openxmlformats.org/officeDocument/2006/relationships/hyperlink" Target="https://finance.daum.net/quotes/A003530" TargetMode="External"/><Relationship Id="rId183" Type="http://schemas.openxmlformats.org/officeDocument/2006/relationships/hyperlink" Target="https://finance.daum.net/quotes/A266160" TargetMode="External"/><Relationship Id="rId390" Type="http://schemas.openxmlformats.org/officeDocument/2006/relationships/hyperlink" Target="https://finance.daum.net/quotes/A273130" TargetMode="External"/><Relationship Id="rId250" Type="http://schemas.openxmlformats.org/officeDocument/2006/relationships/hyperlink" Target="https://finance.daum.net/quotes/A114460" TargetMode="External"/><Relationship Id="rId488" Type="http://schemas.openxmlformats.org/officeDocument/2006/relationships/hyperlink" Target="https://finance.daum.net/quotes/Q550066" TargetMode="External"/><Relationship Id="rId695" Type="http://schemas.openxmlformats.org/officeDocument/2006/relationships/hyperlink" Target="https://finance.daum.net/quotes/Q570022" TargetMode="External"/><Relationship Id="rId110" Type="http://schemas.openxmlformats.org/officeDocument/2006/relationships/hyperlink" Target="https://finance.daum.net/quotes/A306530" TargetMode="External"/><Relationship Id="rId348" Type="http://schemas.openxmlformats.org/officeDocument/2006/relationships/hyperlink" Target="https://finance.daum.net/quotes/A122630" TargetMode="External"/><Relationship Id="rId555" Type="http://schemas.openxmlformats.org/officeDocument/2006/relationships/hyperlink" Target="https://finance.daum.net/quotes/A139260" TargetMode="External"/><Relationship Id="rId762" Type="http://schemas.openxmlformats.org/officeDocument/2006/relationships/hyperlink" Target="https://finance.daum.net/quotes/A083420" TargetMode="External"/><Relationship Id="rId1185" Type="http://schemas.openxmlformats.org/officeDocument/2006/relationships/hyperlink" Target="https://finance.daum.net/quotes/A035510" TargetMode="External"/><Relationship Id="rId1392" Type="http://schemas.openxmlformats.org/officeDocument/2006/relationships/hyperlink" Target="https://finance.daum.net/quotes/A271980" TargetMode="External"/><Relationship Id="rId208" Type="http://schemas.openxmlformats.org/officeDocument/2006/relationships/hyperlink" Target="https://finance.daum.net/quotes/A140570" TargetMode="External"/><Relationship Id="rId415" Type="http://schemas.openxmlformats.org/officeDocument/2006/relationships/hyperlink" Target="https://finance.daum.net/quotes/A069660" TargetMode="External"/><Relationship Id="rId622" Type="http://schemas.openxmlformats.org/officeDocument/2006/relationships/hyperlink" Target="https://finance.daum.net/quotes/A143850" TargetMode="External"/><Relationship Id="rId1045" Type="http://schemas.openxmlformats.org/officeDocument/2006/relationships/hyperlink" Target="https://finance.daum.net/quotes/Q530087" TargetMode="External"/><Relationship Id="rId1252" Type="http://schemas.openxmlformats.org/officeDocument/2006/relationships/hyperlink" Target="https://finance.daum.net/quotes/A055550" TargetMode="External"/><Relationship Id="rId927" Type="http://schemas.openxmlformats.org/officeDocument/2006/relationships/hyperlink" Target="https://finance.daum.net/quotes/A007340" TargetMode="External"/><Relationship Id="rId1112" Type="http://schemas.openxmlformats.org/officeDocument/2006/relationships/hyperlink" Target="https://finance.daum.net/quotes/A000070" TargetMode="External"/><Relationship Id="rId1557" Type="http://schemas.openxmlformats.org/officeDocument/2006/relationships/hyperlink" Target="https://finance.daum.net/quotes/A128940" TargetMode="External"/><Relationship Id="rId56" Type="http://schemas.openxmlformats.org/officeDocument/2006/relationships/hyperlink" Target="https://finance.daum.net/quotes/A011155" TargetMode="External"/><Relationship Id="rId1417" Type="http://schemas.openxmlformats.org/officeDocument/2006/relationships/hyperlink" Target="https://finance.daum.net/quotes/A051630" TargetMode="External"/><Relationship Id="rId1624" Type="http://schemas.openxmlformats.org/officeDocument/2006/relationships/hyperlink" Target="https://finance.daum.net/quotes/A011210" TargetMode="External"/><Relationship Id="rId272" Type="http://schemas.openxmlformats.org/officeDocument/2006/relationships/hyperlink" Target="https://finance.daum.net/quotes/A272230" TargetMode="External"/><Relationship Id="rId577" Type="http://schemas.openxmlformats.org/officeDocument/2006/relationships/hyperlink" Target="https://finance.daum.net/quotes/A396500" TargetMode="External"/><Relationship Id="rId132" Type="http://schemas.openxmlformats.org/officeDocument/2006/relationships/hyperlink" Target="https://finance.daum.net/quotes/Q580025" TargetMode="External"/><Relationship Id="rId784" Type="http://schemas.openxmlformats.org/officeDocument/2006/relationships/hyperlink" Target="https://finance.daum.net/quotes/A004270" TargetMode="External"/><Relationship Id="rId991" Type="http://schemas.openxmlformats.org/officeDocument/2006/relationships/hyperlink" Target="https://finance.daum.net/quotes/Q520013" TargetMode="External"/><Relationship Id="rId1067" Type="http://schemas.openxmlformats.org/officeDocument/2006/relationships/hyperlink" Target="https://finance.daum.net/quotes/Q530076" TargetMode="External"/><Relationship Id="rId437" Type="http://schemas.openxmlformats.org/officeDocument/2006/relationships/hyperlink" Target="https://finance.daum.net/quotes/A291630" TargetMode="External"/><Relationship Id="rId644" Type="http://schemas.openxmlformats.org/officeDocument/2006/relationships/hyperlink" Target="https://finance.daum.net/quotes/A217770" TargetMode="External"/><Relationship Id="rId851" Type="http://schemas.openxmlformats.org/officeDocument/2006/relationships/hyperlink" Target="https://finance.daum.net/quotes/A000430" TargetMode="External"/><Relationship Id="rId1274" Type="http://schemas.openxmlformats.org/officeDocument/2006/relationships/hyperlink" Target="https://finance.daum.net/quotes/A010780" TargetMode="External"/><Relationship Id="rId1481" Type="http://schemas.openxmlformats.org/officeDocument/2006/relationships/hyperlink" Target="https://finance.daum.net/quotes/A091810" TargetMode="External"/><Relationship Id="rId1579" Type="http://schemas.openxmlformats.org/officeDocument/2006/relationships/hyperlink" Target="https://finance.daum.net/quotes/A002220" TargetMode="External"/><Relationship Id="rId504" Type="http://schemas.openxmlformats.org/officeDocument/2006/relationships/hyperlink" Target="https://finance.daum.net/quotes/A101060" TargetMode="External"/><Relationship Id="rId711" Type="http://schemas.openxmlformats.org/officeDocument/2006/relationships/hyperlink" Target="https://finance.daum.net/quotes/Q570044" TargetMode="External"/><Relationship Id="rId949" Type="http://schemas.openxmlformats.org/officeDocument/2006/relationships/hyperlink" Target="https://finance.daum.net/quotes/A204320" TargetMode="External"/><Relationship Id="rId1134" Type="http://schemas.openxmlformats.org/officeDocument/2006/relationships/hyperlink" Target="https://finance.daum.net/quotes/A007540" TargetMode="External"/><Relationship Id="rId1341" Type="http://schemas.openxmlformats.org/officeDocument/2006/relationships/hyperlink" Target="https://finance.daum.net/quotes/A000100" TargetMode="External"/><Relationship Id="rId78" Type="http://schemas.openxmlformats.org/officeDocument/2006/relationships/hyperlink" Target="https://finance.daum.net/quotes/A383220" TargetMode="External"/><Relationship Id="rId809" Type="http://schemas.openxmlformats.org/officeDocument/2006/relationships/hyperlink" Target="https://finance.daum.net/quotes/A019685" TargetMode="External"/><Relationship Id="rId1201" Type="http://schemas.openxmlformats.org/officeDocument/2006/relationships/hyperlink" Target="https://finance.daum.net/quotes/Q500058" TargetMode="External"/><Relationship Id="rId1439" Type="http://schemas.openxmlformats.org/officeDocument/2006/relationships/hyperlink" Target="https://finance.daum.net/quotes/A192820" TargetMode="External"/><Relationship Id="rId1646" Type="http://schemas.openxmlformats.org/officeDocument/2006/relationships/hyperlink" Target="https://finance.daum.net/quotes/A241590" TargetMode="External"/><Relationship Id="rId1506" Type="http://schemas.openxmlformats.org/officeDocument/2006/relationships/hyperlink" Target="https://finance.daum.net/quotes/Q700004" TargetMode="External"/><Relationship Id="rId294" Type="http://schemas.openxmlformats.org/officeDocument/2006/relationships/hyperlink" Target="https://finance.daum.net/quotes/A278530" TargetMode="External"/><Relationship Id="rId154" Type="http://schemas.openxmlformats.org/officeDocument/2006/relationships/hyperlink" Target="https://finance.daum.net/quotes/A287330" TargetMode="External"/><Relationship Id="rId361" Type="http://schemas.openxmlformats.org/officeDocument/2006/relationships/hyperlink" Target="https://finance.daum.net/quotes/A261250" TargetMode="External"/><Relationship Id="rId599" Type="http://schemas.openxmlformats.org/officeDocument/2006/relationships/hyperlink" Target="https://finance.daum.net/quotes/A160580" TargetMode="External"/><Relationship Id="rId459" Type="http://schemas.openxmlformats.org/officeDocument/2006/relationships/hyperlink" Target="https://finance.daum.net/quotes/A066570" TargetMode="External"/><Relationship Id="rId666" Type="http://schemas.openxmlformats.org/officeDocument/2006/relationships/hyperlink" Target="https://finance.daum.net/quotes/A396520" TargetMode="External"/><Relationship Id="rId873" Type="http://schemas.openxmlformats.org/officeDocument/2006/relationships/hyperlink" Target="https://finance.daum.net/quotes/A192080" TargetMode="External"/><Relationship Id="rId1089" Type="http://schemas.openxmlformats.org/officeDocument/2006/relationships/hyperlink" Target="https://finance.daum.net/quotes/A02826K" TargetMode="External"/><Relationship Id="rId1296" Type="http://schemas.openxmlformats.org/officeDocument/2006/relationships/hyperlink" Target="https://finance.daum.net/quotes/A900140" TargetMode="External"/><Relationship Id="rId1517" Type="http://schemas.openxmlformats.org/officeDocument/2006/relationships/hyperlink" Target="https://finance.daum.net/quotes/A000087" TargetMode="External"/><Relationship Id="rId16" Type="http://schemas.openxmlformats.org/officeDocument/2006/relationships/hyperlink" Target="https://finance.daum.net/quotes/A333970" TargetMode="External"/><Relationship Id="rId221" Type="http://schemas.openxmlformats.org/officeDocument/2006/relationships/hyperlink" Target="https://finance.daum.net/quotes/A270810" TargetMode="External"/><Relationship Id="rId319" Type="http://schemas.openxmlformats.org/officeDocument/2006/relationships/hyperlink" Target="https://finance.daum.net/quotes/A278540" TargetMode="External"/><Relationship Id="rId526" Type="http://schemas.openxmlformats.org/officeDocument/2006/relationships/hyperlink" Target="https://finance.daum.net/quotes/A03473K" TargetMode="External"/><Relationship Id="rId1156" Type="http://schemas.openxmlformats.org/officeDocument/2006/relationships/hyperlink" Target="https://finance.daum.net/quotes/A001430" TargetMode="External"/><Relationship Id="rId1363" Type="http://schemas.openxmlformats.org/officeDocument/2006/relationships/hyperlink" Target="https://finance.daum.net/quotes/A006490" TargetMode="External"/><Relationship Id="rId733" Type="http://schemas.openxmlformats.org/officeDocument/2006/relationships/hyperlink" Target="https://finance.daum.net/quotes/A037270" TargetMode="External"/><Relationship Id="rId940" Type="http://schemas.openxmlformats.org/officeDocument/2006/relationships/hyperlink" Target="https://finance.daum.net/quotes/A005300" TargetMode="External"/><Relationship Id="rId1016" Type="http://schemas.openxmlformats.org/officeDocument/2006/relationships/hyperlink" Target="https://finance.daum.net/quotes/A155900" TargetMode="External"/><Relationship Id="rId1570" Type="http://schemas.openxmlformats.org/officeDocument/2006/relationships/hyperlink" Target="https://finance.daum.net/quotes/A025750" TargetMode="External"/><Relationship Id="rId1668" Type="http://schemas.openxmlformats.org/officeDocument/2006/relationships/hyperlink" Target="https://finance.daum.net/quotes/A000547" TargetMode="External"/><Relationship Id="rId165" Type="http://schemas.openxmlformats.org/officeDocument/2006/relationships/hyperlink" Target="https://finance.daum.net/quotes/A367760" TargetMode="External"/><Relationship Id="rId372" Type="http://schemas.openxmlformats.org/officeDocument/2006/relationships/hyperlink" Target="https://finance.daum.net/quotes/A091160" TargetMode="External"/><Relationship Id="rId677" Type="http://schemas.openxmlformats.org/officeDocument/2006/relationships/hyperlink" Target="https://finance.daum.net/quotes/A210780" TargetMode="External"/><Relationship Id="rId800" Type="http://schemas.openxmlformats.org/officeDocument/2006/relationships/hyperlink" Target="https://finance.daum.net/quotes/A006280" TargetMode="External"/><Relationship Id="rId1223" Type="http://schemas.openxmlformats.org/officeDocument/2006/relationships/hyperlink" Target="https://finance.daum.net/quotes/Q500041" TargetMode="External"/><Relationship Id="rId1430" Type="http://schemas.openxmlformats.org/officeDocument/2006/relationships/hyperlink" Target="https://finance.daum.net/quotes/A001620" TargetMode="External"/><Relationship Id="rId1528" Type="http://schemas.openxmlformats.org/officeDocument/2006/relationships/hyperlink" Target="https://finance.daum.net/quotes/A002200" TargetMode="External"/><Relationship Id="rId232" Type="http://schemas.openxmlformats.org/officeDocument/2006/relationships/hyperlink" Target="https://finance.daum.net/quotes/A344820" TargetMode="External"/><Relationship Id="rId884" Type="http://schemas.openxmlformats.org/officeDocument/2006/relationships/hyperlink" Target="https://finance.daum.net/quotes/A005960" TargetMode="External"/><Relationship Id="rId27" Type="http://schemas.openxmlformats.org/officeDocument/2006/relationships/hyperlink" Target="https://finance.daum.net/quotes/A287180" TargetMode="External"/><Relationship Id="rId537" Type="http://schemas.openxmlformats.org/officeDocument/2006/relationships/hyperlink" Target="https://finance.daum.net/quotes/A003570" TargetMode="External"/><Relationship Id="rId744" Type="http://schemas.openxmlformats.org/officeDocument/2006/relationships/hyperlink" Target="https://finance.daum.net/quotes/A012610" TargetMode="External"/><Relationship Id="rId951" Type="http://schemas.openxmlformats.org/officeDocument/2006/relationships/hyperlink" Target="https://finance.daum.net/quotes/A088980" TargetMode="External"/><Relationship Id="rId1167" Type="http://schemas.openxmlformats.org/officeDocument/2006/relationships/hyperlink" Target="https://finance.daum.net/quotes/A027970" TargetMode="External"/><Relationship Id="rId1374" Type="http://schemas.openxmlformats.org/officeDocument/2006/relationships/hyperlink" Target="https://finance.daum.net/quotes/A007570" TargetMode="External"/><Relationship Id="rId1581" Type="http://schemas.openxmlformats.org/officeDocument/2006/relationships/hyperlink" Target="https://finance.daum.net/quotes/A003300" TargetMode="External"/><Relationship Id="rId80" Type="http://schemas.openxmlformats.org/officeDocument/2006/relationships/hyperlink" Target="https://finance.daum.net/quotes/A285690" TargetMode="External"/><Relationship Id="rId176" Type="http://schemas.openxmlformats.org/officeDocument/2006/relationships/hyperlink" Target="https://finance.daum.net/quotes/A342500" TargetMode="External"/><Relationship Id="rId383" Type="http://schemas.openxmlformats.org/officeDocument/2006/relationships/hyperlink" Target="https://finance.daum.net/quotes/A400570" TargetMode="External"/><Relationship Id="rId590" Type="http://schemas.openxmlformats.org/officeDocument/2006/relationships/hyperlink" Target="https://finance.daum.net/quotes/A289250" TargetMode="External"/><Relationship Id="rId604" Type="http://schemas.openxmlformats.org/officeDocument/2006/relationships/hyperlink" Target="https://finance.daum.net/quotes/A387270" TargetMode="External"/><Relationship Id="rId811" Type="http://schemas.openxmlformats.org/officeDocument/2006/relationships/hyperlink" Target="https://finance.daum.net/quotes/A008060" TargetMode="External"/><Relationship Id="rId1027" Type="http://schemas.openxmlformats.org/officeDocument/2006/relationships/hyperlink" Target="https://finance.daum.net/quotes/A001270" TargetMode="External"/><Relationship Id="rId1234" Type="http://schemas.openxmlformats.org/officeDocument/2006/relationships/hyperlink" Target="https://finance.daum.net/quotes/Q500010" TargetMode="External"/><Relationship Id="rId1441" Type="http://schemas.openxmlformats.org/officeDocument/2006/relationships/hyperlink" Target="https://finance.daum.net/quotes/A005070" TargetMode="External"/><Relationship Id="rId243" Type="http://schemas.openxmlformats.org/officeDocument/2006/relationships/hyperlink" Target="https://finance.daum.net/quotes/A368470" TargetMode="External"/><Relationship Id="rId450" Type="http://schemas.openxmlformats.org/officeDocument/2006/relationships/hyperlink" Target="https://finance.daum.net/quotes/A058860" TargetMode="External"/><Relationship Id="rId688" Type="http://schemas.openxmlformats.org/officeDocument/2006/relationships/hyperlink" Target="https://finance.daum.net/quotes/A145850" TargetMode="External"/><Relationship Id="rId895" Type="http://schemas.openxmlformats.org/officeDocument/2006/relationships/hyperlink" Target="https://finance.daum.net/quotes/A001529" TargetMode="External"/><Relationship Id="rId909" Type="http://schemas.openxmlformats.org/officeDocument/2006/relationships/hyperlink" Target="https://finance.daum.net/quotes/A002690" TargetMode="External"/><Relationship Id="rId1080" Type="http://schemas.openxmlformats.org/officeDocument/2006/relationships/hyperlink" Target="https://finance.daum.net/quotes/Q530080" TargetMode="External"/><Relationship Id="rId1301" Type="http://schemas.openxmlformats.org/officeDocument/2006/relationships/hyperlink" Target="https://finance.daum.net/quotes/A003520" TargetMode="External"/><Relationship Id="rId1539" Type="http://schemas.openxmlformats.org/officeDocument/2006/relationships/hyperlink" Target="https://finance.daum.net/quotes/A017960" TargetMode="External"/><Relationship Id="rId38" Type="http://schemas.openxmlformats.org/officeDocument/2006/relationships/hyperlink" Target="https://finance.daum.net/quotes/A266550" TargetMode="External"/><Relationship Id="rId103" Type="http://schemas.openxmlformats.org/officeDocument/2006/relationships/hyperlink" Target="https://finance.daum.net/quotes/A322400" TargetMode="External"/><Relationship Id="rId310" Type="http://schemas.openxmlformats.org/officeDocument/2006/relationships/hyperlink" Target="https://finance.daum.net/quotes/A385520" TargetMode="External"/><Relationship Id="rId548" Type="http://schemas.openxmlformats.org/officeDocument/2006/relationships/hyperlink" Target="https://finance.daum.net/quotes/A011810" TargetMode="External"/><Relationship Id="rId755" Type="http://schemas.openxmlformats.org/officeDocument/2006/relationships/hyperlink" Target="https://finance.daum.net/quotes/A037710" TargetMode="External"/><Relationship Id="rId962" Type="http://schemas.openxmlformats.org/officeDocument/2006/relationships/hyperlink" Target="https://finance.daum.net/quotes/Q610014" TargetMode="External"/><Relationship Id="rId1178" Type="http://schemas.openxmlformats.org/officeDocument/2006/relationships/hyperlink" Target="https://finance.daum.net/quotes/A134790" TargetMode="External"/><Relationship Id="rId1385" Type="http://schemas.openxmlformats.org/officeDocument/2006/relationships/hyperlink" Target="https://finance.daum.net/quotes/A033240" TargetMode="External"/><Relationship Id="rId1592" Type="http://schemas.openxmlformats.org/officeDocument/2006/relationships/hyperlink" Target="https://finance.daum.net/quotes/A372910" TargetMode="External"/><Relationship Id="rId1606" Type="http://schemas.openxmlformats.org/officeDocument/2006/relationships/hyperlink" Target="https://finance.daum.net/quotes/A143210" TargetMode="External"/><Relationship Id="rId91" Type="http://schemas.openxmlformats.org/officeDocument/2006/relationships/hyperlink" Target="https://finance.daum.net/quotes/A304780" TargetMode="External"/><Relationship Id="rId187" Type="http://schemas.openxmlformats.org/officeDocument/2006/relationships/hyperlink" Target="https://finance.daum.net/quotes/A295020" TargetMode="External"/><Relationship Id="rId394" Type="http://schemas.openxmlformats.org/officeDocument/2006/relationships/hyperlink" Target="https://finance.daum.net/quotes/A099140" TargetMode="External"/><Relationship Id="rId408" Type="http://schemas.openxmlformats.org/officeDocument/2006/relationships/hyperlink" Target="https://finance.daum.net/quotes/A138920" TargetMode="External"/><Relationship Id="rId615" Type="http://schemas.openxmlformats.org/officeDocument/2006/relationships/hyperlink" Target="https://finance.daum.net/quotes/A105010" TargetMode="External"/><Relationship Id="rId822" Type="http://schemas.openxmlformats.org/officeDocument/2006/relationships/hyperlink" Target="https://finance.daum.net/quotes/A084695" TargetMode="External"/><Relationship Id="rId1038" Type="http://schemas.openxmlformats.org/officeDocument/2006/relationships/hyperlink" Target="https://finance.daum.net/quotes/A008040" TargetMode="External"/><Relationship Id="rId1245" Type="http://schemas.openxmlformats.org/officeDocument/2006/relationships/hyperlink" Target="https://finance.daum.net/quotes/Q500049" TargetMode="External"/><Relationship Id="rId1452" Type="http://schemas.openxmlformats.org/officeDocument/2006/relationships/hyperlink" Target="https://finance.daum.net/quotes/A021240" TargetMode="External"/><Relationship Id="rId254" Type="http://schemas.openxmlformats.org/officeDocument/2006/relationships/hyperlink" Target="https://finance.daum.net/quotes/A265690" TargetMode="External"/><Relationship Id="rId699" Type="http://schemas.openxmlformats.org/officeDocument/2006/relationships/hyperlink" Target="https://finance.daum.net/quotes/Q570035" TargetMode="External"/><Relationship Id="rId1091" Type="http://schemas.openxmlformats.org/officeDocument/2006/relationships/hyperlink" Target="https://finance.daum.net/quotes/A032830" TargetMode="External"/><Relationship Id="rId1105" Type="http://schemas.openxmlformats.org/officeDocument/2006/relationships/hyperlink" Target="https://finance.daum.net/quotes/A000815" TargetMode="External"/><Relationship Id="rId1312" Type="http://schemas.openxmlformats.org/officeDocument/2006/relationships/hyperlink" Target="https://finance.daum.net/quotes/A070960" TargetMode="External"/><Relationship Id="rId49" Type="http://schemas.openxmlformats.org/officeDocument/2006/relationships/hyperlink" Target="https://finance.daum.net/quotes/A001460" TargetMode="External"/><Relationship Id="rId114" Type="http://schemas.openxmlformats.org/officeDocument/2006/relationships/hyperlink" Target="https://finance.daum.net/quotes/A089470" TargetMode="External"/><Relationship Id="rId461" Type="http://schemas.openxmlformats.org/officeDocument/2006/relationships/hyperlink" Target="https://finance.daum.net/quotes/A037560" TargetMode="External"/><Relationship Id="rId559" Type="http://schemas.openxmlformats.org/officeDocument/2006/relationships/hyperlink" Target="https://finance.daum.net/quotes/A227550" TargetMode="External"/><Relationship Id="rId766" Type="http://schemas.openxmlformats.org/officeDocument/2006/relationships/hyperlink" Target="https://finance.daum.net/quotes/A008870" TargetMode="External"/><Relationship Id="rId1189" Type="http://schemas.openxmlformats.org/officeDocument/2006/relationships/hyperlink" Target="https://finance.daum.net/quotes/A006880" TargetMode="External"/><Relationship Id="rId1396" Type="http://schemas.openxmlformats.org/officeDocument/2006/relationships/hyperlink" Target="https://finance.daum.net/quotes/A089590" TargetMode="External"/><Relationship Id="rId1617" Type="http://schemas.openxmlformats.org/officeDocument/2006/relationships/hyperlink" Target="https://finance.daum.net/quotes/A069960" TargetMode="External"/><Relationship Id="rId198" Type="http://schemas.openxmlformats.org/officeDocument/2006/relationships/hyperlink" Target="https://finance.daum.net/quotes/A252720" TargetMode="External"/><Relationship Id="rId321" Type="http://schemas.openxmlformats.org/officeDocument/2006/relationships/hyperlink" Target="https://finance.daum.net/quotes/A275290" TargetMode="External"/><Relationship Id="rId419" Type="http://schemas.openxmlformats.org/officeDocument/2006/relationships/hyperlink" Target="https://finance.daum.net/quotes/A253230" TargetMode="External"/><Relationship Id="rId626" Type="http://schemas.openxmlformats.org/officeDocument/2006/relationships/hyperlink" Target="https://finance.daum.net/quotes/A245340" TargetMode="External"/><Relationship Id="rId973" Type="http://schemas.openxmlformats.org/officeDocument/2006/relationships/hyperlink" Target="https://finance.daum.net/quotes/A090370" TargetMode="External"/><Relationship Id="rId1049" Type="http://schemas.openxmlformats.org/officeDocument/2006/relationships/hyperlink" Target="https://finance.daum.net/quotes/Q530083" TargetMode="External"/><Relationship Id="rId1256" Type="http://schemas.openxmlformats.org/officeDocument/2006/relationships/hyperlink" Target="https://finance.daum.net/quotes/A003620" TargetMode="External"/><Relationship Id="rId833" Type="http://schemas.openxmlformats.org/officeDocument/2006/relationships/hyperlink" Target="https://finance.daum.net/quotes/Q510002" TargetMode="External"/><Relationship Id="rId1116" Type="http://schemas.openxmlformats.org/officeDocument/2006/relationships/hyperlink" Target="https://finance.daum.net/quotes/A003720" TargetMode="External"/><Relationship Id="rId1463" Type="http://schemas.openxmlformats.org/officeDocument/2006/relationships/hyperlink" Target="https://finance.daum.net/quotes/A039490" TargetMode="External"/><Relationship Id="rId1670" Type="http://schemas.openxmlformats.org/officeDocument/2006/relationships/hyperlink" Target="https://finance.daum.net/quotes/A003280" TargetMode="External"/><Relationship Id="rId265" Type="http://schemas.openxmlformats.org/officeDocument/2006/relationships/hyperlink" Target="https://finance.daum.net/quotes/A143460" TargetMode="External"/><Relationship Id="rId472" Type="http://schemas.openxmlformats.org/officeDocument/2006/relationships/hyperlink" Target="https://finance.daum.net/quotes/A383800" TargetMode="External"/><Relationship Id="rId900" Type="http://schemas.openxmlformats.org/officeDocument/2006/relationships/hyperlink" Target="https://finance.daum.net/quotes/A092780" TargetMode="External"/><Relationship Id="rId1323" Type="http://schemas.openxmlformats.org/officeDocument/2006/relationships/hyperlink" Target="https://finance.daum.net/quotes/A005820" TargetMode="External"/><Relationship Id="rId1530" Type="http://schemas.openxmlformats.org/officeDocument/2006/relationships/hyperlink" Target="https://finance.daum.net/quotes/A000240" TargetMode="External"/><Relationship Id="rId1628" Type="http://schemas.openxmlformats.org/officeDocument/2006/relationships/hyperlink" Target="https://finance.daum.net/quotes/A267250" TargetMode="External"/><Relationship Id="rId125" Type="http://schemas.openxmlformats.org/officeDocument/2006/relationships/hyperlink" Target="https://finance.daum.net/quotes/A001067" TargetMode="External"/><Relationship Id="rId332" Type="http://schemas.openxmlformats.org/officeDocument/2006/relationships/hyperlink" Target="https://finance.daum.net/quotes/A300950" TargetMode="External"/><Relationship Id="rId777" Type="http://schemas.openxmlformats.org/officeDocument/2006/relationships/hyperlink" Target="https://finance.daum.net/quotes/A024110" TargetMode="External"/><Relationship Id="rId984" Type="http://schemas.openxmlformats.org/officeDocument/2006/relationships/hyperlink" Target="https://finance.daum.net/quotes/A025560" TargetMode="External"/><Relationship Id="rId637" Type="http://schemas.openxmlformats.org/officeDocument/2006/relationships/hyperlink" Target="https://finance.daum.net/quotes/A329200" TargetMode="External"/><Relationship Id="rId844" Type="http://schemas.openxmlformats.org/officeDocument/2006/relationships/hyperlink" Target="https://finance.daum.net/quotes/A009190" TargetMode="External"/><Relationship Id="rId1267" Type="http://schemas.openxmlformats.org/officeDocument/2006/relationships/hyperlink" Target="https://finance.daum.net/quotes/A002030" TargetMode="External"/><Relationship Id="rId1474" Type="http://schemas.openxmlformats.org/officeDocument/2006/relationships/hyperlink" Target="https://finance.daum.net/quotes/A007980" TargetMode="External"/><Relationship Id="rId276" Type="http://schemas.openxmlformats.org/officeDocument/2006/relationships/hyperlink" Target="https://finance.daum.net/quotes/A256440" TargetMode="External"/><Relationship Id="rId483" Type="http://schemas.openxmlformats.org/officeDocument/2006/relationships/hyperlink" Target="https://finance.daum.net/quotes/A004255" TargetMode="External"/><Relationship Id="rId690" Type="http://schemas.openxmlformats.org/officeDocument/2006/relationships/hyperlink" Target="https://finance.daum.net/quotes/Q570050" TargetMode="External"/><Relationship Id="rId704" Type="http://schemas.openxmlformats.org/officeDocument/2006/relationships/hyperlink" Target="https://finance.daum.net/quotes/Q570034" TargetMode="External"/><Relationship Id="rId911" Type="http://schemas.openxmlformats.org/officeDocument/2006/relationships/hyperlink" Target="https://finance.daum.net/quotes/A000150" TargetMode="External"/><Relationship Id="rId1127" Type="http://schemas.openxmlformats.org/officeDocument/2006/relationships/hyperlink" Target="https://finance.daum.net/quotes/A009470" TargetMode="External"/><Relationship Id="rId1334" Type="http://schemas.openxmlformats.org/officeDocument/2006/relationships/hyperlink" Target="https://finance.daum.net/quotes/A003470" TargetMode="External"/><Relationship Id="rId1541" Type="http://schemas.openxmlformats.org/officeDocument/2006/relationships/hyperlink" Target="https://finance.daum.net/quotes/A024720" TargetMode="External"/><Relationship Id="rId40" Type="http://schemas.openxmlformats.org/officeDocument/2006/relationships/hyperlink" Target="https://finance.daum.net/quotes/A301410" TargetMode="External"/><Relationship Id="rId136" Type="http://schemas.openxmlformats.org/officeDocument/2006/relationships/hyperlink" Target="https://finance.daum.net/quotes/Q580015" TargetMode="External"/><Relationship Id="rId343" Type="http://schemas.openxmlformats.org/officeDocument/2006/relationships/hyperlink" Target="https://finance.daum.net/quotes/A102960" TargetMode="External"/><Relationship Id="rId550" Type="http://schemas.openxmlformats.org/officeDocument/2006/relationships/hyperlink" Target="https://finance.daum.net/quotes/A071970" TargetMode="External"/><Relationship Id="rId788" Type="http://schemas.openxmlformats.org/officeDocument/2006/relationships/hyperlink" Target="https://finance.daum.net/quotes/A385590" TargetMode="External"/><Relationship Id="rId995" Type="http://schemas.openxmlformats.org/officeDocument/2006/relationships/hyperlink" Target="https://finance.daum.net/quotes/Q520006" TargetMode="External"/><Relationship Id="rId1180" Type="http://schemas.openxmlformats.org/officeDocument/2006/relationships/hyperlink" Target="https://finance.daum.net/quotes/A029530" TargetMode="External"/><Relationship Id="rId1401" Type="http://schemas.openxmlformats.org/officeDocument/2006/relationships/hyperlink" Target="https://finance.daum.net/quotes/A120030" TargetMode="External"/><Relationship Id="rId1639" Type="http://schemas.openxmlformats.org/officeDocument/2006/relationships/hyperlink" Target="https://finance.daum.net/quotes/A093240" TargetMode="External"/><Relationship Id="rId203" Type="http://schemas.openxmlformats.org/officeDocument/2006/relationships/hyperlink" Target="https://finance.daum.net/quotes/A267440" TargetMode="External"/><Relationship Id="rId648" Type="http://schemas.openxmlformats.org/officeDocument/2006/relationships/hyperlink" Target="https://finance.daum.net/quotes/A091220" TargetMode="External"/><Relationship Id="rId855" Type="http://schemas.openxmlformats.org/officeDocument/2006/relationships/hyperlink" Target="https://finance.daum.net/quotes/A024890" TargetMode="External"/><Relationship Id="rId1040" Type="http://schemas.openxmlformats.org/officeDocument/2006/relationships/hyperlink" Target="https://finance.daum.net/quotes/A014710" TargetMode="External"/><Relationship Id="rId1278" Type="http://schemas.openxmlformats.org/officeDocument/2006/relationships/hyperlink" Target="https://finance.daum.net/quotes/A161000" TargetMode="External"/><Relationship Id="rId1485" Type="http://schemas.openxmlformats.org/officeDocument/2006/relationships/hyperlink" Target="https://finance.daum.net/quotes/A192720" TargetMode="External"/><Relationship Id="rId287" Type="http://schemas.openxmlformats.org/officeDocument/2006/relationships/hyperlink" Target="https://finance.daum.net/quotes/A305050" TargetMode="External"/><Relationship Id="rId410" Type="http://schemas.openxmlformats.org/officeDocument/2006/relationships/hyperlink" Target="https://finance.daum.net/quotes/A375770" TargetMode="External"/><Relationship Id="rId494" Type="http://schemas.openxmlformats.org/officeDocument/2006/relationships/hyperlink" Target="https://finance.daum.net/quotes/Q550041" TargetMode="External"/><Relationship Id="rId508" Type="http://schemas.openxmlformats.org/officeDocument/2006/relationships/hyperlink" Target="https://finance.daum.net/quotes/A001770" TargetMode="External"/><Relationship Id="rId715" Type="http://schemas.openxmlformats.org/officeDocument/2006/relationships/hyperlink" Target="https://finance.daum.net/quotes/Q570046" TargetMode="External"/><Relationship Id="rId922" Type="http://schemas.openxmlformats.org/officeDocument/2006/relationships/hyperlink" Target="https://finance.daum.net/quotes/A003160" TargetMode="External"/><Relationship Id="rId1138" Type="http://schemas.openxmlformats.org/officeDocument/2006/relationships/hyperlink" Target="https://finance.daum.net/quotes/A017390" TargetMode="External"/><Relationship Id="rId1345" Type="http://schemas.openxmlformats.org/officeDocument/2006/relationships/hyperlink" Target="https://finance.daum.net/quotes/A008730" TargetMode="External"/><Relationship Id="rId1552" Type="http://schemas.openxmlformats.org/officeDocument/2006/relationships/hyperlink" Target="https://finance.daum.net/quotes/A014790" TargetMode="External"/><Relationship Id="rId147" Type="http://schemas.openxmlformats.org/officeDocument/2006/relationships/hyperlink" Target="https://finance.daum.net/quotes/A285000" TargetMode="External"/><Relationship Id="rId354" Type="http://schemas.openxmlformats.org/officeDocument/2006/relationships/hyperlink" Target="https://finance.daum.net/quotes/A276970" TargetMode="External"/><Relationship Id="rId799" Type="http://schemas.openxmlformats.org/officeDocument/2006/relationships/hyperlink" Target="https://finance.daum.net/quotes/A000325" TargetMode="External"/><Relationship Id="rId1191" Type="http://schemas.openxmlformats.org/officeDocument/2006/relationships/hyperlink" Target="https://finance.daum.net/quotes/A001720" TargetMode="External"/><Relationship Id="rId1205" Type="http://schemas.openxmlformats.org/officeDocument/2006/relationships/hyperlink" Target="https://finance.daum.net/quotes/Q500016" TargetMode="External"/><Relationship Id="rId51" Type="http://schemas.openxmlformats.org/officeDocument/2006/relationships/hyperlink" Target="https://finance.daum.net/quotes/A001040" TargetMode="External"/><Relationship Id="rId561" Type="http://schemas.openxmlformats.org/officeDocument/2006/relationships/hyperlink" Target="https://finance.daum.net/quotes/A139250" TargetMode="External"/><Relationship Id="rId659" Type="http://schemas.openxmlformats.org/officeDocument/2006/relationships/hyperlink" Target="https://finance.daum.net/quotes/A157500" TargetMode="External"/><Relationship Id="rId866" Type="http://schemas.openxmlformats.org/officeDocument/2006/relationships/hyperlink" Target="https://finance.daum.net/quotes/A001130" TargetMode="External"/><Relationship Id="rId1289" Type="http://schemas.openxmlformats.org/officeDocument/2006/relationships/hyperlink" Target="https://finance.daum.net/quotes/A003060" TargetMode="External"/><Relationship Id="rId1412" Type="http://schemas.openxmlformats.org/officeDocument/2006/relationships/hyperlink" Target="https://finance.daum.net/quotes/A035000" TargetMode="External"/><Relationship Id="rId1496" Type="http://schemas.openxmlformats.org/officeDocument/2006/relationships/hyperlink" Target="https://finance.daum.net/quotes/A058430" TargetMode="External"/><Relationship Id="rId214" Type="http://schemas.openxmlformats.org/officeDocument/2006/relationships/hyperlink" Target="https://finance.daum.net/quotes/A136340" TargetMode="External"/><Relationship Id="rId298" Type="http://schemas.openxmlformats.org/officeDocument/2006/relationships/hyperlink" Target="https://finance.daum.net/quotes/A360140" TargetMode="External"/><Relationship Id="rId421" Type="http://schemas.openxmlformats.org/officeDocument/2006/relationships/hyperlink" Target="https://finance.daum.net/quotes/A100910" TargetMode="External"/><Relationship Id="rId519" Type="http://schemas.openxmlformats.org/officeDocument/2006/relationships/hyperlink" Target="https://finance.daum.net/quotes/A006125" TargetMode="External"/><Relationship Id="rId1051" Type="http://schemas.openxmlformats.org/officeDocument/2006/relationships/hyperlink" Target="https://finance.daum.net/quotes/Q530023" TargetMode="External"/><Relationship Id="rId1149" Type="http://schemas.openxmlformats.org/officeDocument/2006/relationships/hyperlink" Target="https://finance.daum.net/quotes/A004985" TargetMode="External"/><Relationship Id="rId1356" Type="http://schemas.openxmlformats.org/officeDocument/2006/relationships/hyperlink" Target="https://finance.daum.net/quotes/A102460" TargetMode="External"/><Relationship Id="rId158" Type="http://schemas.openxmlformats.org/officeDocument/2006/relationships/hyperlink" Target="https://finance.daum.net/quotes/A284990" TargetMode="External"/><Relationship Id="rId726" Type="http://schemas.openxmlformats.org/officeDocument/2006/relationships/hyperlink" Target="https://finance.daum.net/quotes/Q570019" TargetMode="External"/><Relationship Id="rId933" Type="http://schemas.openxmlformats.org/officeDocument/2006/relationships/hyperlink" Target="https://finance.daum.net/quotes/A000400" TargetMode="External"/><Relationship Id="rId1009" Type="http://schemas.openxmlformats.org/officeDocument/2006/relationships/hyperlink" Target="https://finance.daum.net/quotes/A00680K" TargetMode="External"/><Relationship Id="rId1563" Type="http://schemas.openxmlformats.org/officeDocument/2006/relationships/hyperlink" Target="https://finance.daum.net/quotes/A016450" TargetMode="External"/><Relationship Id="rId62" Type="http://schemas.openxmlformats.org/officeDocument/2006/relationships/hyperlink" Target="https://finance.daum.net/quotes/A016610" TargetMode="External"/><Relationship Id="rId365" Type="http://schemas.openxmlformats.org/officeDocument/2006/relationships/hyperlink" Target="https://finance.daum.net/quotes/A390390" TargetMode="External"/><Relationship Id="rId572" Type="http://schemas.openxmlformats.org/officeDocument/2006/relationships/hyperlink" Target="https://finance.daum.net/quotes/A166400" TargetMode="External"/><Relationship Id="rId1216" Type="http://schemas.openxmlformats.org/officeDocument/2006/relationships/hyperlink" Target="https://finance.daum.net/quotes/Q500053" TargetMode="External"/><Relationship Id="rId1423" Type="http://schemas.openxmlformats.org/officeDocument/2006/relationships/hyperlink" Target="https://finance.daum.net/quotes/A009310" TargetMode="External"/><Relationship Id="rId1630" Type="http://schemas.openxmlformats.org/officeDocument/2006/relationships/hyperlink" Target="https://finance.daum.net/quotes/A005387" TargetMode="External"/><Relationship Id="rId225" Type="http://schemas.openxmlformats.org/officeDocument/2006/relationships/hyperlink" Target="https://finance.daum.net/quotes/A361590" TargetMode="External"/><Relationship Id="rId432" Type="http://schemas.openxmlformats.org/officeDocument/2006/relationships/hyperlink" Target="https://finance.daum.net/quotes/A230480" TargetMode="External"/><Relationship Id="rId877" Type="http://schemas.openxmlformats.org/officeDocument/2006/relationships/hyperlink" Target="https://finance.daum.net/quotes/A024900" TargetMode="External"/><Relationship Id="rId1062" Type="http://schemas.openxmlformats.org/officeDocument/2006/relationships/hyperlink" Target="https://finance.daum.net/quotes/Q530020" TargetMode="External"/><Relationship Id="rId737" Type="http://schemas.openxmlformats.org/officeDocument/2006/relationships/hyperlink" Target="https://finance.daum.net/quotes/A011420" TargetMode="External"/><Relationship Id="rId944" Type="http://schemas.openxmlformats.org/officeDocument/2006/relationships/hyperlink" Target="https://finance.daum.net/quotes/A071840" TargetMode="External"/><Relationship Id="rId1367" Type="http://schemas.openxmlformats.org/officeDocument/2006/relationships/hyperlink" Target="https://finance.daum.net/quotes/A023810" TargetMode="External"/><Relationship Id="rId1574" Type="http://schemas.openxmlformats.org/officeDocument/2006/relationships/hyperlink" Target="https://finance.daum.net/quotes/A001755" TargetMode="External"/><Relationship Id="rId73" Type="http://schemas.openxmlformats.org/officeDocument/2006/relationships/hyperlink" Target="https://finance.daum.net/quotes/A004840" TargetMode="External"/><Relationship Id="rId169" Type="http://schemas.openxmlformats.org/officeDocument/2006/relationships/hyperlink" Target="https://finance.daum.net/quotes/A385560" TargetMode="External"/><Relationship Id="rId376" Type="http://schemas.openxmlformats.org/officeDocument/2006/relationships/hyperlink" Target="https://finance.daum.net/quotes/A244670" TargetMode="External"/><Relationship Id="rId583" Type="http://schemas.openxmlformats.org/officeDocument/2006/relationships/hyperlink" Target="https://finance.daum.net/quotes/A364990" TargetMode="External"/><Relationship Id="rId790" Type="http://schemas.openxmlformats.org/officeDocument/2006/relationships/hyperlink" Target="https://finance.daum.net/quotes/A005720" TargetMode="External"/><Relationship Id="rId804" Type="http://schemas.openxmlformats.org/officeDocument/2006/relationships/hyperlink" Target="https://finance.daum.net/quotes/A072710" TargetMode="External"/><Relationship Id="rId1227" Type="http://schemas.openxmlformats.org/officeDocument/2006/relationships/hyperlink" Target="https://finance.daum.net/quotes/Q500030" TargetMode="External"/><Relationship Id="rId1434" Type="http://schemas.openxmlformats.org/officeDocument/2006/relationships/hyperlink" Target="https://finance.daum.net/quotes/A357120" TargetMode="External"/><Relationship Id="rId1641" Type="http://schemas.openxmlformats.org/officeDocument/2006/relationships/hyperlink" Target="https://finance.daum.net/quotes/A111110" TargetMode="External"/><Relationship Id="rId4" Type="http://schemas.openxmlformats.org/officeDocument/2006/relationships/hyperlink" Target="https://finance.daum.net/quotes/A152100" TargetMode="External"/><Relationship Id="rId236" Type="http://schemas.openxmlformats.org/officeDocument/2006/relationships/hyperlink" Target="https://finance.daum.net/quotes/A092220" TargetMode="External"/><Relationship Id="rId443" Type="http://schemas.openxmlformats.org/officeDocument/2006/relationships/hyperlink" Target="https://finance.daum.net/quotes/A000040" TargetMode="External"/><Relationship Id="rId650" Type="http://schemas.openxmlformats.org/officeDocument/2006/relationships/hyperlink" Target="https://finance.daum.net/quotes/A225060" TargetMode="External"/><Relationship Id="rId888" Type="http://schemas.openxmlformats.org/officeDocument/2006/relationships/hyperlink" Target="https://finance.daum.net/quotes/A102260" TargetMode="External"/><Relationship Id="rId1073" Type="http://schemas.openxmlformats.org/officeDocument/2006/relationships/hyperlink" Target="https://finance.daum.net/quotes/Q530069" TargetMode="External"/><Relationship Id="rId1280" Type="http://schemas.openxmlformats.org/officeDocument/2006/relationships/hyperlink" Target="https://finance.daum.net/quotes/A137310" TargetMode="External"/><Relationship Id="rId1501" Type="http://schemas.openxmlformats.org/officeDocument/2006/relationships/hyperlink" Target="https://finance.daum.net/quotes/A103140" TargetMode="External"/><Relationship Id="rId303" Type="http://schemas.openxmlformats.org/officeDocument/2006/relationships/hyperlink" Target="https://finance.daum.net/quotes/A368680" TargetMode="External"/><Relationship Id="rId748" Type="http://schemas.openxmlformats.org/officeDocument/2006/relationships/hyperlink" Target="https://finance.daum.net/quotes/A012205" TargetMode="External"/><Relationship Id="rId955" Type="http://schemas.openxmlformats.org/officeDocument/2006/relationships/hyperlink" Target="https://finance.daum.net/quotes/Q610005" TargetMode="External"/><Relationship Id="rId1140" Type="http://schemas.openxmlformats.org/officeDocument/2006/relationships/hyperlink" Target="https://finance.daum.net/quotes/A004415" TargetMode="External"/><Relationship Id="rId1378" Type="http://schemas.openxmlformats.org/officeDocument/2006/relationships/hyperlink" Target="https://finance.daum.net/quotes/A020760" TargetMode="External"/><Relationship Id="rId1585" Type="http://schemas.openxmlformats.org/officeDocument/2006/relationships/hyperlink" Target="https://finance.daum.net/quotes/A002320" TargetMode="External"/><Relationship Id="rId84" Type="http://schemas.openxmlformats.org/officeDocument/2006/relationships/hyperlink" Target="https://finance.daum.net/quotes/A078930" TargetMode="External"/><Relationship Id="rId387" Type="http://schemas.openxmlformats.org/officeDocument/2006/relationships/hyperlink" Target="https://finance.daum.net/quotes/A101280" TargetMode="External"/><Relationship Id="rId510" Type="http://schemas.openxmlformats.org/officeDocument/2006/relationships/hyperlink" Target="https://finance.daum.net/quotes/A009160" TargetMode="External"/><Relationship Id="rId594" Type="http://schemas.openxmlformats.org/officeDocument/2006/relationships/hyperlink" Target="https://finance.daum.net/quotes/A292150" TargetMode="External"/><Relationship Id="rId608" Type="http://schemas.openxmlformats.org/officeDocument/2006/relationships/hyperlink" Target="https://finance.daum.net/quotes/A371450" TargetMode="External"/><Relationship Id="rId815" Type="http://schemas.openxmlformats.org/officeDocument/2006/relationships/hyperlink" Target="https://finance.daum.net/quotes/A000490" TargetMode="External"/><Relationship Id="rId1238" Type="http://schemas.openxmlformats.org/officeDocument/2006/relationships/hyperlink" Target="https://finance.daum.net/quotes/Q500007" TargetMode="External"/><Relationship Id="rId1445" Type="http://schemas.openxmlformats.org/officeDocument/2006/relationships/hyperlink" Target="https://finance.daum.net/quotes/A003070" TargetMode="External"/><Relationship Id="rId1652" Type="http://schemas.openxmlformats.org/officeDocument/2006/relationships/hyperlink" Target="https://finance.daum.net/quotes/A000850" TargetMode="External"/><Relationship Id="rId247" Type="http://schemas.openxmlformats.org/officeDocument/2006/relationships/hyperlink" Target="https://finance.daum.net/quotes/A277540" TargetMode="External"/><Relationship Id="rId899" Type="http://schemas.openxmlformats.org/officeDocument/2006/relationships/hyperlink" Target="https://finance.daum.net/quotes/A008970" TargetMode="External"/><Relationship Id="rId1000" Type="http://schemas.openxmlformats.org/officeDocument/2006/relationships/hyperlink" Target="https://finance.daum.net/quotes/Q520007" TargetMode="External"/><Relationship Id="rId1084" Type="http://schemas.openxmlformats.org/officeDocument/2006/relationships/hyperlink" Target="https://finance.daum.net/quotes/Q530079" TargetMode="External"/><Relationship Id="rId1305" Type="http://schemas.openxmlformats.org/officeDocument/2006/relationships/hyperlink" Target="https://finance.daum.net/quotes/A012160" TargetMode="External"/><Relationship Id="rId107" Type="http://schemas.openxmlformats.org/officeDocument/2006/relationships/hyperlink" Target="https://finance.daum.net/quotes/A314700" TargetMode="External"/><Relationship Id="rId454" Type="http://schemas.openxmlformats.org/officeDocument/2006/relationships/hyperlink" Target="https://finance.daum.net/quotes/A051900" TargetMode="External"/><Relationship Id="rId661" Type="http://schemas.openxmlformats.org/officeDocument/2006/relationships/hyperlink" Target="https://finance.daum.net/quotes/A192090" TargetMode="External"/><Relationship Id="rId759" Type="http://schemas.openxmlformats.org/officeDocument/2006/relationships/hyperlink" Target="https://finance.daum.net/quotes/A005320" TargetMode="External"/><Relationship Id="rId966" Type="http://schemas.openxmlformats.org/officeDocument/2006/relationships/hyperlink" Target="https://finance.daum.net/quotes/Q610017" TargetMode="External"/><Relationship Id="rId1291" Type="http://schemas.openxmlformats.org/officeDocument/2006/relationships/hyperlink" Target="https://finance.daum.net/quotes/A036570" TargetMode="External"/><Relationship Id="rId1389" Type="http://schemas.openxmlformats.org/officeDocument/2006/relationships/hyperlink" Target="https://finance.daum.net/quotes/A025620" TargetMode="External"/><Relationship Id="rId1512" Type="http://schemas.openxmlformats.org/officeDocument/2006/relationships/hyperlink" Target="https://finance.daum.net/quotes/A153360" TargetMode="External"/><Relationship Id="rId1596" Type="http://schemas.openxmlformats.org/officeDocument/2006/relationships/hyperlink" Target="https://finance.daum.net/quotes/A000370" TargetMode="External"/><Relationship Id="rId11" Type="http://schemas.openxmlformats.org/officeDocument/2006/relationships/hyperlink" Target="https://finance.daum.net/quotes/A292750" TargetMode="External"/><Relationship Id="rId314" Type="http://schemas.openxmlformats.org/officeDocument/2006/relationships/hyperlink" Target="https://finance.daum.net/quotes/A306950" TargetMode="External"/><Relationship Id="rId398" Type="http://schemas.openxmlformats.org/officeDocument/2006/relationships/hyperlink" Target="https://finance.daum.net/quotes/A117680" TargetMode="External"/><Relationship Id="rId521" Type="http://schemas.openxmlformats.org/officeDocument/2006/relationships/hyperlink" Target="https://finance.daum.net/quotes/A068400" TargetMode="External"/><Relationship Id="rId619" Type="http://schemas.openxmlformats.org/officeDocument/2006/relationships/hyperlink" Target="https://finance.daum.net/quotes/A182480" TargetMode="External"/><Relationship Id="rId1151" Type="http://schemas.openxmlformats.org/officeDocument/2006/relationships/hyperlink" Target="https://finance.daum.net/quotes/A000180" TargetMode="External"/><Relationship Id="rId1249" Type="http://schemas.openxmlformats.org/officeDocument/2006/relationships/hyperlink" Target="https://finance.daum.net/quotes/Q500044" TargetMode="External"/><Relationship Id="rId95" Type="http://schemas.openxmlformats.org/officeDocument/2006/relationships/hyperlink" Target="https://finance.daum.net/quotes/A368190" TargetMode="External"/><Relationship Id="rId160" Type="http://schemas.openxmlformats.org/officeDocument/2006/relationships/hyperlink" Target="https://finance.daum.net/quotes/A285020" TargetMode="External"/><Relationship Id="rId826" Type="http://schemas.openxmlformats.org/officeDocument/2006/relationships/hyperlink" Target="https://finance.daum.net/quotes/Q510007" TargetMode="External"/><Relationship Id="rId1011" Type="http://schemas.openxmlformats.org/officeDocument/2006/relationships/hyperlink" Target="https://finance.daum.net/quotes/A002840" TargetMode="External"/><Relationship Id="rId1109" Type="http://schemas.openxmlformats.org/officeDocument/2006/relationships/hyperlink" Target="https://finance.daum.net/quotes/A003230" TargetMode="External"/><Relationship Id="rId1456" Type="http://schemas.openxmlformats.org/officeDocument/2006/relationships/hyperlink" Target="https://finance.daum.net/quotes/A015590" TargetMode="External"/><Relationship Id="rId1663" Type="http://schemas.openxmlformats.org/officeDocument/2006/relationships/hyperlink" Target="https://finance.daum.net/quotes/A005870" TargetMode="External"/><Relationship Id="rId258" Type="http://schemas.openxmlformats.org/officeDocument/2006/relationships/hyperlink" Target="https://finance.daum.net/quotes/A280320" TargetMode="External"/><Relationship Id="rId465" Type="http://schemas.openxmlformats.org/officeDocument/2006/relationships/hyperlink" Target="https://finance.daum.net/quotes/A006260" TargetMode="External"/><Relationship Id="rId672" Type="http://schemas.openxmlformats.org/officeDocument/2006/relationships/hyperlink" Target="https://finance.daum.net/quotes/A233160" TargetMode="External"/><Relationship Id="rId1095" Type="http://schemas.openxmlformats.org/officeDocument/2006/relationships/hyperlink" Target="https://finance.daum.net/quotes/A009155" TargetMode="External"/><Relationship Id="rId1316" Type="http://schemas.openxmlformats.org/officeDocument/2006/relationships/hyperlink" Target="https://finance.daum.net/quotes/A006980" TargetMode="External"/><Relationship Id="rId1523" Type="http://schemas.openxmlformats.org/officeDocument/2006/relationships/hyperlink" Target="https://finance.daum.net/quotes/A071050" TargetMode="External"/><Relationship Id="rId22" Type="http://schemas.openxmlformats.org/officeDocument/2006/relationships/hyperlink" Target="https://finance.daum.net/quotes/A289670" TargetMode="External"/><Relationship Id="rId118" Type="http://schemas.openxmlformats.org/officeDocument/2006/relationships/hyperlink" Target="https://finance.daum.net/quotes/A391680" TargetMode="External"/><Relationship Id="rId325" Type="http://schemas.openxmlformats.org/officeDocument/2006/relationships/hyperlink" Target="https://finance.daum.net/quotes/A329660" TargetMode="External"/><Relationship Id="rId532" Type="http://schemas.openxmlformats.org/officeDocument/2006/relationships/hyperlink" Target="https://finance.daum.net/quotes/A28513K" TargetMode="External"/><Relationship Id="rId977" Type="http://schemas.openxmlformats.org/officeDocument/2006/relationships/hyperlink" Target="https://finance.daum.net/quotes/A005360" TargetMode="External"/><Relationship Id="rId1162" Type="http://schemas.openxmlformats.org/officeDocument/2006/relationships/hyperlink" Target="https://finance.daum.net/quotes/A091090" TargetMode="External"/><Relationship Id="rId171" Type="http://schemas.openxmlformats.org/officeDocument/2006/relationships/hyperlink" Target="https://finance.daum.net/quotes/A385540" TargetMode="External"/><Relationship Id="rId837" Type="http://schemas.openxmlformats.org/officeDocument/2006/relationships/hyperlink" Target="https://finance.daum.net/quotes/Q510004" TargetMode="External"/><Relationship Id="rId1022" Type="http://schemas.openxmlformats.org/officeDocument/2006/relationships/hyperlink" Target="https://finance.daum.net/quotes/A007210" TargetMode="External"/><Relationship Id="rId1467" Type="http://schemas.openxmlformats.org/officeDocument/2006/relationships/hyperlink" Target="https://finance.daum.net/quotes/A003240" TargetMode="External"/><Relationship Id="rId269" Type="http://schemas.openxmlformats.org/officeDocument/2006/relationships/hyperlink" Target="https://finance.daum.net/quotes/A108450" TargetMode="External"/><Relationship Id="rId476" Type="http://schemas.openxmlformats.org/officeDocument/2006/relationships/hyperlink" Target="https://finance.daum.net/quotes/A181710" TargetMode="External"/><Relationship Id="rId683" Type="http://schemas.openxmlformats.org/officeDocument/2006/relationships/hyperlink" Target="https://finance.daum.net/quotes/A138540" TargetMode="External"/><Relationship Id="rId890" Type="http://schemas.openxmlformats.org/officeDocument/2006/relationships/hyperlink" Target="https://finance.daum.net/quotes/A170900" TargetMode="External"/><Relationship Id="rId904" Type="http://schemas.openxmlformats.org/officeDocument/2006/relationships/hyperlink" Target="https://finance.daum.net/quotes/A030720" TargetMode="External"/><Relationship Id="rId1327" Type="http://schemas.openxmlformats.org/officeDocument/2006/relationships/hyperlink" Target="https://finance.daum.net/quotes/A014830" TargetMode="External"/><Relationship Id="rId1534" Type="http://schemas.openxmlformats.org/officeDocument/2006/relationships/hyperlink" Target="https://finance.daum.net/quotes/A009540" TargetMode="External"/><Relationship Id="rId33" Type="http://schemas.openxmlformats.org/officeDocument/2006/relationships/hyperlink" Target="https://finance.daum.net/quotes/A195980" TargetMode="External"/><Relationship Id="rId129" Type="http://schemas.openxmlformats.org/officeDocument/2006/relationships/hyperlink" Target="https://finance.daum.net/quotes/Q580013" TargetMode="External"/><Relationship Id="rId336" Type="http://schemas.openxmlformats.org/officeDocument/2006/relationships/hyperlink" Target="https://finance.daum.net/quotes/A280940" TargetMode="External"/><Relationship Id="rId543" Type="http://schemas.openxmlformats.org/officeDocument/2006/relationships/hyperlink" Target="https://finance.daum.net/quotes/A399110" TargetMode="External"/><Relationship Id="rId988" Type="http://schemas.openxmlformats.org/officeDocument/2006/relationships/hyperlink" Target="https://finance.daum.net/quotes/Q520036" TargetMode="External"/><Relationship Id="rId1173" Type="http://schemas.openxmlformats.org/officeDocument/2006/relationships/hyperlink" Target="https://finance.daum.net/quotes/A33637L" TargetMode="External"/><Relationship Id="rId1380" Type="http://schemas.openxmlformats.org/officeDocument/2006/relationships/hyperlink" Target="https://finance.daum.net/quotes/A103590" TargetMode="External"/><Relationship Id="rId1601" Type="http://schemas.openxmlformats.org/officeDocument/2006/relationships/hyperlink" Target="https://finance.daum.net/quotes/A000885" TargetMode="External"/><Relationship Id="rId182" Type="http://schemas.openxmlformats.org/officeDocument/2006/relationships/hyperlink" Target="https://finance.daum.net/quotes/A300640" TargetMode="External"/><Relationship Id="rId403" Type="http://schemas.openxmlformats.org/officeDocument/2006/relationships/hyperlink" Target="https://finance.daum.net/quotes/A251340" TargetMode="External"/><Relationship Id="rId750" Type="http://schemas.openxmlformats.org/officeDocument/2006/relationships/hyperlink" Target="https://finance.daum.net/quotes/A010130" TargetMode="External"/><Relationship Id="rId848" Type="http://schemas.openxmlformats.org/officeDocument/2006/relationships/hyperlink" Target="https://finance.daum.net/quotes/A042660" TargetMode="External"/><Relationship Id="rId1033" Type="http://schemas.openxmlformats.org/officeDocument/2006/relationships/hyperlink" Target="https://finance.daum.net/quotes/A002070" TargetMode="External"/><Relationship Id="rId1478" Type="http://schemas.openxmlformats.org/officeDocument/2006/relationships/hyperlink" Target="https://finance.daum.net/quotes/A019180" TargetMode="External"/><Relationship Id="rId487" Type="http://schemas.openxmlformats.org/officeDocument/2006/relationships/hyperlink" Target="https://finance.daum.net/quotes/Q550060" TargetMode="External"/><Relationship Id="rId610" Type="http://schemas.openxmlformats.org/officeDocument/2006/relationships/hyperlink" Target="https://finance.daum.net/quotes/A139320" TargetMode="External"/><Relationship Id="rId694" Type="http://schemas.openxmlformats.org/officeDocument/2006/relationships/hyperlink" Target="https://finance.daum.net/quotes/Q570031" TargetMode="External"/><Relationship Id="rId708" Type="http://schemas.openxmlformats.org/officeDocument/2006/relationships/hyperlink" Target="https://finance.daum.net/quotes/Q570032" TargetMode="External"/><Relationship Id="rId915" Type="http://schemas.openxmlformats.org/officeDocument/2006/relationships/hyperlink" Target="https://finance.daum.net/quotes/A034020" TargetMode="External"/><Relationship Id="rId1240" Type="http://schemas.openxmlformats.org/officeDocument/2006/relationships/hyperlink" Target="https://finance.daum.net/quotes/Q500024" TargetMode="External"/><Relationship Id="rId1338" Type="http://schemas.openxmlformats.org/officeDocument/2006/relationships/hyperlink" Target="https://finance.daum.net/quotes/A000225" TargetMode="External"/><Relationship Id="rId1545" Type="http://schemas.openxmlformats.org/officeDocument/2006/relationships/hyperlink" Target="https://finance.daum.net/quotes/A168490" TargetMode="External"/><Relationship Id="rId347" Type="http://schemas.openxmlformats.org/officeDocument/2006/relationships/hyperlink" Target="https://finance.daum.net/quotes/A214980" TargetMode="External"/><Relationship Id="rId999" Type="http://schemas.openxmlformats.org/officeDocument/2006/relationships/hyperlink" Target="https://finance.daum.net/quotes/Q520015" TargetMode="External"/><Relationship Id="rId1100" Type="http://schemas.openxmlformats.org/officeDocument/2006/relationships/hyperlink" Target="https://finance.daum.net/quotes/A010145" TargetMode="External"/><Relationship Id="rId1184" Type="http://schemas.openxmlformats.org/officeDocument/2006/relationships/hyperlink" Target="https://finance.daum.net/quotes/A004170" TargetMode="External"/><Relationship Id="rId1405" Type="http://schemas.openxmlformats.org/officeDocument/2006/relationships/hyperlink" Target="https://finance.daum.net/quotes/A063160" TargetMode="External"/><Relationship Id="rId44" Type="http://schemas.openxmlformats.org/officeDocument/2006/relationships/hyperlink" Target="https://finance.daum.net/quotes/A301440" TargetMode="External"/><Relationship Id="rId554" Type="http://schemas.openxmlformats.org/officeDocument/2006/relationships/hyperlink" Target="https://finance.daum.net/quotes/A102110" TargetMode="External"/><Relationship Id="rId761" Type="http://schemas.openxmlformats.org/officeDocument/2006/relationships/hyperlink" Target="https://finance.daum.net/quotes/A002720" TargetMode="External"/><Relationship Id="rId859" Type="http://schemas.openxmlformats.org/officeDocument/2006/relationships/hyperlink" Target="https://finance.daum.net/quotes/A015230" TargetMode="External"/><Relationship Id="rId1391" Type="http://schemas.openxmlformats.org/officeDocument/2006/relationships/hyperlink" Target="https://finance.daum.net/quotes/A030000" TargetMode="External"/><Relationship Id="rId1489" Type="http://schemas.openxmlformats.org/officeDocument/2006/relationships/hyperlink" Target="https://finance.daum.net/quotes/A004720" TargetMode="External"/><Relationship Id="rId1612" Type="http://schemas.openxmlformats.org/officeDocument/2006/relationships/hyperlink" Target="https://finance.daum.net/quotes/A042670" TargetMode="External"/><Relationship Id="rId193" Type="http://schemas.openxmlformats.org/officeDocument/2006/relationships/hyperlink" Target="https://finance.daum.net/quotes/A326230" TargetMode="External"/><Relationship Id="rId207" Type="http://schemas.openxmlformats.org/officeDocument/2006/relationships/hyperlink" Target="https://finance.daum.net/quotes/A388420" TargetMode="External"/><Relationship Id="rId414" Type="http://schemas.openxmlformats.org/officeDocument/2006/relationships/hyperlink" Target="https://finance.daum.net/quotes/A364690" TargetMode="External"/><Relationship Id="rId498" Type="http://schemas.openxmlformats.org/officeDocument/2006/relationships/hyperlink" Target="https://finance.daum.net/quotes/Q550065" TargetMode="External"/><Relationship Id="rId621" Type="http://schemas.openxmlformats.org/officeDocument/2006/relationships/hyperlink" Target="https://finance.daum.net/quotes/A225040" TargetMode="External"/><Relationship Id="rId1044" Type="http://schemas.openxmlformats.org/officeDocument/2006/relationships/hyperlink" Target="https://finance.daum.net/quotes/Q530073" TargetMode="External"/><Relationship Id="rId1251" Type="http://schemas.openxmlformats.org/officeDocument/2006/relationships/hyperlink" Target="https://finance.daum.net/quotes/A293940" TargetMode="External"/><Relationship Id="rId1349" Type="http://schemas.openxmlformats.org/officeDocument/2006/relationships/hyperlink" Target="https://finance.daum.net/quotes/A088260" TargetMode="External"/><Relationship Id="rId260" Type="http://schemas.openxmlformats.org/officeDocument/2006/relationships/hyperlink" Target="https://finance.daum.net/quotes/A309230" TargetMode="External"/><Relationship Id="rId719" Type="http://schemas.openxmlformats.org/officeDocument/2006/relationships/hyperlink" Target="https://finance.daum.net/quotes/Q570064" TargetMode="External"/><Relationship Id="rId926" Type="http://schemas.openxmlformats.org/officeDocument/2006/relationships/hyperlink" Target="https://finance.daum.net/quotes/A210540" TargetMode="External"/><Relationship Id="rId1111" Type="http://schemas.openxmlformats.org/officeDocument/2006/relationships/hyperlink" Target="https://finance.daum.net/quotes/A272550" TargetMode="External"/><Relationship Id="rId1556" Type="http://schemas.openxmlformats.org/officeDocument/2006/relationships/hyperlink" Target="https://finance.daum.net/quotes/A008930" TargetMode="External"/><Relationship Id="rId55" Type="http://schemas.openxmlformats.org/officeDocument/2006/relationships/hyperlink" Target="https://finance.daum.net/quotes/A011150" TargetMode="External"/><Relationship Id="rId120" Type="http://schemas.openxmlformats.org/officeDocument/2006/relationships/hyperlink" Target="https://finance.daum.net/quotes/A082740" TargetMode="External"/><Relationship Id="rId358" Type="http://schemas.openxmlformats.org/officeDocument/2006/relationships/hyperlink" Target="https://finance.daum.net/quotes/A379810" TargetMode="External"/><Relationship Id="rId565" Type="http://schemas.openxmlformats.org/officeDocument/2006/relationships/hyperlink" Target="https://finance.daum.net/quotes/A243880" TargetMode="External"/><Relationship Id="rId772" Type="http://schemas.openxmlformats.org/officeDocument/2006/relationships/hyperlink" Target="https://finance.daum.net/quotes/A214330" TargetMode="External"/><Relationship Id="rId1195" Type="http://schemas.openxmlformats.org/officeDocument/2006/relationships/hyperlink" Target="https://finance.daum.net/quotes/A002700" TargetMode="External"/><Relationship Id="rId1209" Type="http://schemas.openxmlformats.org/officeDocument/2006/relationships/hyperlink" Target="https://finance.daum.net/quotes/Q500050" TargetMode="External"/><Relationship Id="rId1416" Type="http://schemas.openxmlformats.org/officeDocument/2006/relationships/hyperlink" Target="https://finance.daum.net/quotes/A100250" TargetMode="External"/><Relationship Id="rId1623" Type="http://schemas.openxmlformats.org/officeDocument/2006/relationships/hyperlink" Target="https://finance.daum.net/quotes/A307950" TargetMode="External"/><Relationship Id="rId218" Type="http://schemas.openxmlformats.org/officeDocument/2006/relationships/hyperlink" Target="https://finance.daum.net/quotes/A291680" TargetMode="External"/><Relationship Id="rId425" Type="http://schemas.openxmlformats.org/officeDocument/2006/relationships/hyperlink" Target="https://finance.daum.net/quotes/A114470" TargetMode="External"/><Relationship Id="rId632" Type="http://schemas.openxmlformats.org/officeDocument/2006/relationships/hyperlink" Target="https://finance.daum.net/quotes/A381180" TargetMode="External"/><Relationship Id="rId1055" Type="http://schemas.openxmlformats.org/officeDocument/2006/relationships/hyperlink" Target="https://finance.daum.net/quotes/Q530031" TargetMode="External"/><Relationship Id="rId1262" Type="http://schemas.openxmlformats.org/officeDocument/2006/relationships/hyperlink" Target="https://finance.daum.net/quotes/A002790" TargetMode="External"/><Relationship Id="rId271" Type="http://schemas.openxmlformats.org/officeDocument/2006/relationships/hyperlink" Target="https://finance.daum.net/quotes/A272220" TargetMode="External"/><Relationship Id="rId937" Type="http://schemas.openxmlformats.org/officeDocument/2006/relationships/hyperlink" Target="https://finance.daum.net/quotes/A280360" TargetMode="External"/><Relationship Id="rId1122" Type="http://schemas.openxmlformats.org/officeDocument/2006/relationships/hyperlink" Target="https://finance.daum.net/quotes/A009770" TargetMode="External"/><Relationship Id="rId1567" Type="http://schemas.openxmlformats.org/officeDocument/2006/relationships/hyperlink" Target="https://finance.daum.net/quotes/A014680" TargetMode="External"/><Relationship Id="rId66" Type="http://schemas.openxmlformats.org/officeDocument/2006/relationships/hyperlink" Target="https://finance.daum.net/quotes/A139130" TargetMode="External"/><Relationship Id="rId131" Type="http://schemas.openxmlformats.org/officeDocument/2006/relationships/hyperlink" Target="https://finance.daum.net/quotes/Q580010" TargetMode="External"/><Relationship Id="rId369" Type="http://schemas.openxmlformats.org/officeDocument/2006/relationships/hyperlink" Target="https://finance.daum.net/quotes/A304670" TargetMode="External"/><Relationship Id="rId576" Type="http://schemas.openxmlformats.org/officeDocument/2006/relationships/hyperlink" Target="https://finance.daum.net/quotes/A357870" TargetMode="External"/><Relationship Id="rId783" Type="http://schemas.openxmlformats.org/officeDocument/2006/relationships/hyperlink" Target="https://finance.daum.net/quotes/A008355" TargetMode="External"/><Relationship Id="rId990" Type="http://schemas.openxmlformats.org/officeDocument/2006/relationships/hyperlink" Target="https://finance.daum.net/quotes/Q520030" TargetMode="External"/><Relationship Id="rId1427" Type="http://schemas.openxmlformats.org/officeDocument/2006/relationships/hyperlink" Target="https://finance.daum.net/quotes/A323410" TargetMode="External"/><Relationship Id="rId1634" Type="http://schemas.openxmlformats.org/officeDocument/2006/relationships/hyperlink" Target="https://finance.daum.net/quotes/A011760" TargetMode="External"/><Relationship Id="rId229" Type="http://schemas.openxmlformats.org/officeDocument/2006/relationships/hyperlink" Target="https://finance.daum.net/quotes/A253290" TargetMode="External"/><Relationship Id="rId436" Type="http://schemas.openxmlformats.org/officeDocument/2006/relationships/hyperlink" Target="https://finance.daum.net/quotes/A316670" TargetMode="External"/><Relationship Id="rId643" Type="http://schemas.openxmlformats.org/officeDocument/2006/relationships/hyperlink" Target="https://finance.daum.net/quotes/A130680" TargetMode="External"/><Relationship Id="rId1066" Type="http://schemas.openxmlformats.org/officeDocument/2006/relationships/hyperlink" Target="https://finance.daum.net/quotes/Q530089" TargetMode="External"/><Relationship Id="rId1273" Type="http://schemas.openxmlformats.org/officeDocument/2006/relationships/hyperlink" Target="https://finance.daum.net/quotes/A122900" TargetMode="External"/><Relationship Id="rId1480" Type="http://schemas.openxmlformats.org/officeDocument/2006/relationships/hyperlink" Target="https://finance.daum.net/quotes/A36328K" TargetMode="External"/><Relationship Id="rId850" Type="http://schemas.openxmlformats.org/officeDocument/2006/relationships/hyperlink" Target="https://finance.daum.net/quotes/A069620" TargetMode="External"/><Relationship Id="rId948" Type="http://schemas.openxmlformats.org/officeDocument/2006/relationships/hyperlink" Target="https://finance.daum.net/quotes/A159800" TargetMode="External"/><Relationship Id="rId1133" Type="http://schemas.openxmlformats.org/officeDocument/2006/relationships/hyperlink" Target="https://finance.daum.net/quotes/A075180" TargetMode="External"/><Relationship Id="rId1578" Type="http://schemas.openxmlformats.org/officeDocument/2006/relationships/hyperlink" Target="https://finance.daum.net/quotes/A300720" TargetMode="External"/><Relationship Id="rId77" Type="http://schemas.openxmlformats.org/officeDocument/2006/relationships/hyperlink" Target="https://finance.daum.net/quotes/A365550" TargetMode="External"/><Relationship Id="rId282" Type="http://schemas.openxmlformats.org/officeDocument/2006/relationships/hyperlink" Target="https://finance.daum.net/quotes/A219900" TargetMode="External"/><Relationship Id="rId503" Type="http://schemas.openxmlformats.org/officeDocument/2006/relationships/hyperlink" Target="https://finance.daum.net/quotes/A034120" TargetMode="External"/><Relationship Id="rId587" Type="http://schemas.openxmlformats.org/officeDocument/2006/relationships/hyperlink" Target="https://finance.daum.net/quotes/A300610" TargetMode="External"/><Relationship Id="rId710" Type="http://schemas.openxmlformats.org/officeDocument/2006/relationships/hyperlink" Target="https://finance.daum.net/quotes/Q570060" TargetMode="External"/><Relationship Id="rId808" Type="http://schemas.openxmlformats.org/officeDocument/2006/relationships/hyperlink" Target="https://finance.daum.net/quotes/A019680" TargetMode="External"/><Relationship Id="rId1340" Type="http://schemas.openxmlformats.org/officeDocument/2006/relationships/hyperlink" Target="https://finance.daum.net/quotes/A001200" TargetMode="External"/><Relationship Id="rId1438" Type="http://schemas.openxmlformats.org/officeDocument/2006/relationships/hyperlink" Target="https://finance.daum.net/quotes/A003690" TargetMode="External"/><Relationship Id="rId1645" Type="http://schemas.openxmlformats.org/officeDocument/2006/relationships/hyperlink" Target="https://finance.daum.net/quotes/A378850" TargetMode="External"/><Relationship Id="rId8" Type="http://schemas.openxmlformats.org/officeDocument/2006/relationships/hyperlink" Target="https://finance.daum.net/quotes/A395750" TargetMode="External"/><Relationship Id="rId142" Type="http://schemas.openxmlformats.org/officeDocument/2006/relationships/hyperlink" Target="https://finance.daum.net/quotes/Q580027" TargetMode="External"/><Relationship Id="rId447" Type="http://schemas.openxmlformats.org/officeDocument/2006/relationships/hyperlink" Target="https://finance.daum.net/quotes/A030210" TargetMode="External"/><Relationship Id="rId794" Type="http://schemas.openxmlformats.org/officeDocument/2006/relationships/hyperlink" Target="https://finance.daum.net/quotes/A003580" TargetMode="External"/><Relationship Id="rId1077" Type="http://schemas.openxmlformats.org/officeDocument/2006/relationships/hyperlink" Target="https://finance.daum.net/quotes/Q530084" TargetMode="External"/><Relationship Id="rId1200" Type="http://schemas.openxmlformats.org/officeDocument/2006/relationships/hyperlink" Target="https://finance.daum.net/quotes/Q500001" TargetMode="External"/><Relationship Id="rId654" Type="http://schemas.openxmlformats.org/officeDocument/2006/relationships/hyperlink" Target="https://finance.daum.net/quotes/A248260" TargetMode="External"/><Relationship Id="rId861" Type="http://schemas.openxmlformats.org/officeDocument/2006/relationships/hyperlink" Target="https://finance.daum.net/quotes/A006650" TargetMode="External"/><Relationship Id="rId959" Type="http://schemas.openxmlformats.org/officeDocument/2006/relationships/hyperlink" Target="https://finance.daum.net/quotes/Q610002" TargetMode="External"/><Relationship Id="rId1284" Type="http://schemas.openxmlformats.org/officeDocument/2006/relationships/hyperlink" Target="https://finance.daum.net/quotes/A298690" TargetMode="External"/><Relationship Id="rId1491" Type="http://schemas.openxmlformats.org/officeDocument/2006/relationships/hyperlink" Target="https://finance.daum.net/quotes/A010820" TargetMode="External"/><Relationship Id="rId1505" Type="http://schemas.openxmlformats.org/officeDocument/2006/relationships/hyperlink" Target="https://finance.daum.net/quotes/Q700002" TargetMode="External"/><Relationship Id="rId1589" Type="http://schemas.openxmlformats.org/officeDocument/2006/relationships/hyperlink" Target="https://finance.daum.net/quotes/A18064K" TargetMode="External"/><Relationship Id="rId293" Type="http://schemas.openxmlformats.org/officeDocument/2006/relationships/hyperlink" Target="https://finance.daum.net/quotes/A363580" TargetMode="External"/><Relationship Id="rId307" Type="http://schemas.openxmlformats.org/officeDocument/2006/relationships/hyperlink" Target="https://finance.daum.net/quotes/A395160" TargetMode="External"/><Relationship Id="rId514" Type="http://schemas.openxmlformats.org/officeDocument/2006/relationships/hyperlink" Target="https://finance.daum.net/quotes/A011790" TargetMode="External"/><Relationship Id="rId721" Type="http://schemas.openxmlformats.org/officeDocument/2006/relationships/hyperlink" Target="https://finance.daum.net/quotes/Q570038" TargetMode="External"/><Relationship Id="rId1144" Type="http://schemas.openxmlformats.org/officeDocument/2006/relationships/hyperlink" Target="https://finance.daum.net/quotes/A136490" TargetMode="External"/><Relationship Id="rId1351" Type="http://schemas.openxmlformats.org/officeDocument/2006/relationships/hyperlink" Target="https://finance.daum.net/quotes/A007660" TargetMode="External"/><Relationship Id="rId1449" Type="http://schemas.openxmlformats.org/officeDocument/2006/relationships/hyperlink" Target="https://finance.daum.net/quotes/A120110" TargetMode="External"/><Relationship Id="rId88" Type="http://schemas.openxmlformats.org/officeDocument/2006/relationships/hyperlink" Target="https://finance.daum.net/quotes/A078935" TargetMode="External"/><Relationship Id="rId153" Type="http://schemas.openxmlformats.org/officeDocument/2006/relationships/hyperlink" Target="https://finance.daum.net/quotes/A287320" TargetMode="External"/><Relationship Id="rId360" Type="http://schemas.openxmlformats.org/officeDocument/2006/relationships/hyperlink" Target="https://finance.daum.net/quotes/A261240" TargetMode="External"/><Relationship Id="rId598" Type="http://schemas.openxmlformats.org/officeDocument/2006/relationships/hyperlink" Target="https://finance.daum.net/quotes/A319640" TargetMode="External"/><Relationship Id="rId819" Type="http://schemas.openxmlformats.org/officeDocument/2006/relationships/hyperlink" Target="https://finance.daum.net/quotes/A001680" TargetMode="External"/><Relationship Id="rId1004" Type="http://schemas.openxmlformats.org/officeDocument/2006/relationships/hyperlink" Target="https://finance.daum.net/quotes/Q590018" TargetMode="External"/><Relationship Id="rId1211" Type="http://schemas.openxmlformats.org/officeDocument/2006/relationships/hyperlink" Target="https://finance.daum.net/quotes/Q500040" TargetMode="External"/><Relationship Id="rId1656" Type="http://schemas.openxmlformats.org/officeDocument/2006/relationships/hyperlink" Target="https://finance.daum.net/quotes/A094280" TargetMode="External"/><Relationship Id="rId220" Type="http://schemas.openxmlformats.org/officeDocument/2006/relationships/hyperlink" Target="https://finance.daum.net/quotes/A183700" TargetMode="External"/><Relationship Id="rId458" Type="http://schemas.openxmlformats.org/officeDocument/2006/relationships/hyperlink" Target="https://finance.daum.net/quotes/A011070" TargetMode="External"/><Relationship Id="rId665" Type="http://schemas.openxmlformats.org/officeDocument/2006/relationships/hyperlink" Target="https://finance.daum.net/quotes/A371470" TargetMode="External"/><Relationship Id="rId872" Type="http://schemas.openxmlformats.org/officeDocument/2006/relationships/hyperlink" Target="https://finance.daum.net/quotes/A069460" TargetMode="External"/><Relationship Id="rId1088" Type="http://schemas.openxmlformats.org/officeDocument/2006/relationships/hyperlink" Target="https://finance.daum.net/quotes/A028260" TargetMode="External"/><Relationship Id="rId1295" Type="http://schemas.openxmlformats.org/officeDocument/2006/relationships/hyperlink" Target="https://finance.daum.net/quotes/A009810" TargetMode="External"/><Relationship Id="rId1309" Type="http://schemas.openxmlformats.org/officeDocument/2006/relationships/hyperlink" Target="https://finance.daum.net/quotes/A271560" TargetMode="External"/><Relationship Id="rId1516" Type="http://schemas.openxmlformats.org/officeDocument/2006/relationships/hyperlink" Target="https://finance.daum.net/quotes/A000080" TargetMode="External"/><Relationship Id="rId15" Type="http://schemas.openxmlformats.org/officeDocument/2006/relationships/hyperlink" Target="https://finance.daum.net/quotes/A333960" TargetMode="External"/><Relationship Id="rId318" Type="http://schemas.openxmlformats.org/officeDocument/2006/relationships/hyperlink" Target="https://finance.daum.net/quotes/A156080" TargetMode="External"/><Relationship Id="rId525" Type="http://schemas.openxmlformats.org/officeDocument/2006/relationships/hyperlink" Target="https://finance.daum.net/quotes/A361610" TargetMode="External"/><Relationship Id="rId732" Type="http://schemas.openxmlformats.org/officeDocument/2006/relationships/hyperlink" Target="https://finance.daum.net/quotes/A024070" TargetMode="External"/><Relationship Id="rId1155" Type="http://schemas.openxmlformats.org/officeDocument/2006/relationships/hyperlink" Target="https://finance.daum.net/quotes/A004490" TargetMode="External"/><Relationship Id="rId1362" Type="http://schemas.openxmlformats.org/officeDocument/2006/relationships/hyperlink" Target="https://finance.daum.net/quotes/A101140" TargetMode="External"/><Relationship Id="rId99" Type="http://schemas.openxmlformats.org/officeDocument/2006/relationships/hyperlink" Target="https://finance.daum.net/quotes/A381570" TargetMode="External"/><Relationship Id="rId164" Type="http://schemas.openxmlformats.org/officeDocument/2006/relationships/hyperlink" Target="https://finance.daum.net/quotes/A368200" TargetMode="External"/><Relationship Id="rId371" Type="http://schemas.openxmlformats.org/officeDocument/2006/relationships/hyperlink" Target="https://finance.daum.net/quotes/A244580" TargetMode="External"/><Relationship Id="rId1015" Type="http://schemas.openxmlformats.org/officeDocument/2006/relationships/hyperlink" Target="https://finance.daum.net/quotes/A003650" TargetMode="External"/><Relationship Id="rId1222" Type="http://schemas.openxmlformats.org/officeDocument/2006/relationships/hyperlink" Target="https://finance.daum.net/quotes/Q500027" TargetMode="External"/><Relationship Id="rId1667" Type="http://schemas.openxmlformats.org/officeDocument/2006/relationships/hyperlink" Target="https://finance.daum.net/quotes/A000540" TargetMode="External"/><Relationship Id="rId469" Type="http://schemas.openxmlformats.org/officeDocument/2006/relationships/hyperlink" Target="https://finance.daum.net/quotes/A001120" TargetMode="External"/><Relationship Id="rId676" Type="http://schemas.openxmlformats.org/officeDocument/2006/relationships/hyperlink" Target="https://finance.daum.net/quotes/A277630" TargetMode="External"/><Relationship Id="rId883" Type="http://schemas.openxmlformats.org/officeDocument/2006/relationships/hyperlink" Target="https://finance.daum.net/quotes/A007590" TargetMode="External"/><Relationship Id="rId1099" Type="http://schemas.openxmlformats.org/officeDocument/2006/relationships/hyperlink" Target="https://finance.daum.net/quotes/A010140" TargetMode="External"/><Relationship Id="rId1527" Type="http://schemas.openxmlformats.org/officeDocument/2006/relationships/hyperlink" Target="https://finance.daum.net/quotes/A004090" TargetMode="External"/><Relationship Id="rId26" Type="http://schemas.openxmlformats.org/officeDocument/2006/relationships/hyperlink" Target="https://finance.daum.net/quotes/A269540" TargetMode="External"/><Relationship Id="rId231" Type="http://schemas.openxmlformats.org/officeDocument/2006/relationships/hyperlink" Target="https://finance.daum.net/quotes/A002380" TargetMode="External"/><Relationship Id="rId329" Type="http://schemas.openxmlformats.org/officeDocument/2006/relationships/hyperlink" Target="https://finance.daum.net/quotes/A261220" TargetMode="External"/><Relationship Id="rId536" Type="http://schemas.openxmlformats.org/officeDocument/2006/relationships/hyperlink" Target="https://finance.daum.net/quotes/A100840" TargetMode="External"/><Relationship Id="rId1166" Type="http://schemas.openxmlformats.org/officeDocument/2006/relationships/hyperlink" Target="https://finance.daum.net/quotes/A075580" TargetMode="External"/><Relationship Id="rId1373" Type="http://schemas.openxmlformats.org/officeDocument/2006/relationships/hyperlink" Target="https://finance.daum.net/quotes/A007110" TargetMode="External"/><Relationship Id="rId175" Type="http://schemas.openxmlformats.org/officeDocument/2006/relationships/hyperlink" Target="https://finance.daum.net/quotes/A319870" TargetMode="External"/><Relationship Id="rId743" Type="http://schemas.openxmlformats.org/officeDocument/2006/relationships/hyperlink" Target="https://finance.daum.net/quotes/A214390" TargetMode="External"/><Relationship Id="rId950" Type="http://schemas.openxmlformats.org/officeDocument/2006/relationships/hyperlink" Target="https://finance.daum.net/quotes/A001080" TargetMode="External"/><Relationship Id="rId1026" Type="http://schemas.openxmlformats.org/officeDocument/2006/relationships/hyperlink" Target="https://finance.daum.net/quotes/A003000" TargetMode="External"/><Relationship Id="rId1580" Type="http://schemas.openxmlformats.org/officeDocument/2006/relationships/hyperlink" Target="https://finance.daum.net/quotes/A006390" TargetMode="External"/><Relationship Id="rId382" Type="http://schemas.openxmlformats.org/officeDocument/2006/relationships/hyperlink" Target="https://finance.daum.net/quotes/A140710" TargetMode="External"/><Relationship Id="rId603" Type="http://schemas.openxmlformats.org/officeDocument/2006/relationships/hyperlink" Target="https://finance.daum.net/quotes/A275980" TargetMode="External"/><Relationship Id="rId687" Type="http://schemas.openxmlformats.org/officeDocument/2006/relationships/hyperlink" Target="https://finance.daum.net/quotes/A108590" TargetMode="External"/><Relationship Id="rId810" Type="http://schemas.openxmlformats.org/officeDocument/2006/relationships/hyperlink" Target="https://finance.daum.net/quotes/A006370" TargetMode="External"/><Relationship Id="rId908" Type="http://schemas.openxmlformats.org/officeDocument/2006/relationships/hyperlink" Target="https://finance.daum.net/quotes/A004890" TargetMode="External"/><Relationship Id="rId1233" Type="http://schemas.openxmlformats.org/officeDocument/2006/relationships/hyperlink" Target="https://finance.daum.net/quotes/Q500006" TargetMode="External"/><Relationship Id="rId1440" Type="http://schemas.openxmlformats.org/officeDocument/2006/relationships/hyperlink" Target="https://finance.daum.net/quotes/A044820" TargetMode="External"/><Relationship Id="rId1538" Type="http://schemas.openxmlformats.org/officeDocument/2006/relationships/hyperlink" Target="https://finance.daum.net/quotes/A104700" TargetMode="External"/><Relationship Id="rId242" Type="http://schemas.openxmlformats.org/officeDocument/2006/relationships/hyperlink" Target="https://finance.daum.net/quotes/A332500" TargetMode="External"/><Relationship Id="rId894" Type="http://schemas.openxmlformats.org/officeDocument/2006/relationships/hyperlink" Target="https://finance.daum.net/quotes/A001527" TargetMode="External"/><Relationship Id="rId1177" Type="http://schemas.openxmlformats.org/officeDocument/2006/relationships/hyperlink" Target="https://finance.daum.net/quotes/A053210" TargetMode="External"/><Relationship Id="rId1300" Type="http://schemas.openxmlformats.org/officeDocument/2006/relationships/hyperlink" Target="https://finance.daum.net/quotes/A009970" TargetMode="External"/><Relationship Id="rId37" Type="http://schemas.openxmlformats.org/officeDocument/2006/relationships/hyperlink" Target="https://finance.daum.net/quotes/A280920" TargetMode="External"/><Relationship Id="rId102" Type="http://schemas.openxmlformats.org/officeDocument/2006/relationships/hyperlink" Target="https://finance.daum.net/quotes/A332940" TargetMode="External"/><Relationship Id="rId547" Type="http://schemas.openxmlformats.org/officeDocument/2006/relationships/hyperlink" Target="https://finance.daum.net/quotes/A005610" TargetMode="External"/><Relationship Id="rId754" Type="http://schemas.openxmlformats.org/officeDocument/2006/relationships/hyperlink" Target="https://finance.daum.net/quotes/A017900" TargetMode="External"/><Relationship Id="rId961" Type="http://schemas.openxmlformats.org/officeDocument/2006/relationships/hyperlink" Target="https://finance.daum.net/quotes/Q610004" TargetMode="External"/><Relationship Id="rId1384" Type="http://schemas.openxmlformats.org/officeDocument/2006/relationships/hyperlink" Target="https://finance.daum.net/quotes/A317400" TargetMode="External"/><Relationship Id="rId1591" Type="http://schemas.openxmlformats.org/officeDocument/2006/relationships/hyperlink" Target="https://finance.daum.net/quotes/A009460" TargetMode="External"/><Relationship Id="rId1605" Type="http://schemas.openxmlformats.org/officeDocument/2006/relationships/hyperlink" Target="https://finance.daum.net/quotes/A101530" TargetMode="External"/><Relationship Id="rId90" Type="http://schemas.openxmlformats.org/officeDocument/2006/relationships/hyperlink" Target="https://finance.daum.net/quotes/A332930" TargetMode="External"/><Relationship Id="rId186" Type="http://schemas.openxmlformats.org/officeDocument/2006/relationships/hyperlink" Target="https://finance.daum.net/quotes/A295000" TargetMode="External"/><Relationship Id="rId393" Type="http://schemas.openxmlformats.org/officeDocument/2006/relationships/hyperlink" Target="https://finance.daum.net/quotes/A283580" TargetMode="External"/><Relationship Id="rId407" Type="http://schemas.openxmlformats.org/officeDocument/2006/relationships/hyperlink" Target="https://finance.daum.net/quotes/A337140" TargetMode="External"/><Relationship Id="rId614" Type="http://schemas.openxmlformats.org/officeDocument/2006/relationships/hyperlink" Target="https://finance.daum.net/quotes/A157450" TargetMode="External"/><Relationship Id="rId821" Type="http://schemas.openxmlformats.org/officeDocument/2006/relationships/hyperlink" Target="https://finance.daum.net/quotes/A084690" TargetMode="External"/><Relationship Id="rId1037" Type="http://schemas.openxmlformats.org/officeDocument/2006/relationships/hyperlink" Target="https://finance.daum.net/quotes/A003960" TargetMode="External"/><Relationship Id="rId1244" Type="http://schemas.openxmlformats.org/officeDocument/2006/relationships/hyperlink" Target="https://finance.daum.net/quotes/Q500047" TargetMode="External"/><Relationship Id="rId1451" Type="http://schemas.openxmlformats.org/officeDocument/2006/relationships/hyperlink" Target="https://finance.daum.net/quotes/A138490" TargetMode="External"/><Relationship Id="rId253" Type="http://schemas.openxmlformats.org/officeDocument/2006/relationships/hyperlink" Target="https://finance.daum.net/quotes/A190620" TargetMode="External"/><Relationship Id="rId460" Type="http://schemas.openxmlformats.org/officeDocument/2006/relationships/hyperlink" Target="https://finance.daum.net/quotes/A066575" TargetMode="External"/><Relationship Id="rId698" Type="http://schemas.openxmlformats.org/officeDocument/2006/relationships/hyperlink" Target="https://finance.daum.net/quotes/Q570065" TargetMode="External"/><Relationship Id="rId919" Type="http://schemas.openxmlformats.org/officeDocument/2006/relationships/hyperlink" Target="https://finance.daum.net/quotes/A016740" TargetMode="External"/><Relationship Id="rId1090" Type="http://schemas.openxmlformats.org/officeDocument/2006/relationships/hyperlink" Target="https://finance.daum.net/quotes/A207940" TargetMode="External"/><Relationship Id="rId1104" Type="http://schemas.openxmlformats.org/officeDocument/2006/relationships/hyperlink" Target="https://finance.daum.net/quotes/A000810" TargetMode="External"/><Relationship Id="rId1311" Type="http://schemas.openxmlformats.org/officeDocument/2006/relationships/hyperlink" Target="https://finance.daum.net/quotes/A011690" TargetMode="External"/><Relationship Id="rId1549" Type="http://schemas.openxmlformats.org/officeDocument/2006/relationships/hyperlink" Target="https://finance.daum.net/quotes/A003350" TargetMode="External"/><Relationship Id="rId48" Type="http://schemas.openxmlformats.org/officeDocument/2006/relationships/hyperlink" Target="https://finance.daum.net/quotes/A138930" TargetMode="External"/><Relationship Id="rId113" Type="http://schemas.openxmlformats.org/officeDocument/2006/relationships/hyperlink" Target="https://finance.daum.net/quotes/A039570" TargetMode="External"/><Relationship Id="rId320" Type="http://schemas.openxmlformats.org/officeDocument/2006/relationships/hyperlink" Target="https://finance.daum.net/quotes/A275280" TargetMode="External"/><Relationship Id="rId558" Type="http://schemas.openxmlformats.org/officeDocument/2006/relationships/hyperlink" Target="https://finance.daum.net/quotes/A139270" TargetMode="External"/><Relationship Id="rId765" Type="http://schemas.openxmlformats.org/officeDocument/2006/relationships/hyperlink" Target="https://finance.daum.net/quotes/A014285" TargetMode="External"/><Relationship Id="rId972" Type="http://schemas.openxmlformats.org/officeDocument/2006/relationships/hyperlink" Target="https://finance.daum.net/quotes/A000060" TargetMode="External"/><Relationship Id="rId1188" Type="http://schemas.openxmlformats.org/officeDocument/2006/relationships/hyperlink" Target="https://finance.daum.net/quotes/A031440" TargetMode="External"/><Relationship Id="rId1395" Type="http://schemas.openxmlformats.org/officeDocument/2006/relationships/hyperlink" Target="https://finance.daum.net/quotes/A006220" TargetMode="External"/><Relationship Id="rId1409" Type="http://schemas.openxmlformats.org/officeDocument/2006/relationships/hyperlink" Target="https://finance.daum.net/quotes/A013870" TargetMode="External"/><Relationship Id="rId1616" Type="http://schemas.openxmlformats.org/officeDocument/2006/relationships/hyperlink" Target="https://finance.daum.net/quotes/A010620" TargetMode="External"/><Relationship Id="rId197" Type="http://schemas.openxmlformats.org/officeDocument/2006/relationships/hyperlink" Target="https://finance.daum.net/quotes/A252730" TargetMode="External"/><Relationship Id="rId418" Type="http://schemas.openxmlformats.org/officeDocument/2006/relationships/hyperlink" Target="https://finance.daum.net/quotes/A253240" TargetMode="External"/><Relationship Id="rId625" Type="http://schemas.openxmlformats.org/officeDocument/2006/relationships/hyperlink" Target="https://finance.daum.net/quotes/A203780" TargetMode="External"/><Relationship Id="rId832" Type="http://schemas.openxmlformats.org/officeDocument/2006/relationships/hyperlink" Target="https://finance.daum.net/quotes/Q510015" TargetMode="External"/><Relationship Id="rId1048" Type="http://schemas.openxmlformats.org/officeDocument/2006/relationships/hyperlink" Target="https://finance.daum.net/quotes/Q530072" TargetMode="External"/><Relationship Id="rId1255" Type="http://schemas.openxmlformats.org/officeDocument/2006/relationships/hyperlink" Target="https://finance.daum.net/quotes/A003410" TargetMode="External"/><Relationship Id="rId1462" Type="http://schemas.openxmlformats.org/officeDocument/2006/relationships/hyperlink" Target="https://finance.daum.net/quotes/A020120" TargetMode="External"/><Relationship Id="rId264" Type="http://schemas.openxmlformats.org/officeDocument/2006/relationships/hyperlink" Target="https://finance.daum.net/quotes/A391600" TargetMode="External"/><Relationship Id="rId471" Type="http://schemas.openxmlformats.org/officeDocument/2006/relationships/hyperlink" Target="https://finance.daum.net/quotes/A108675" TargetMode="External"/><Relationship Id="rId1115" Type="http://schemas.openxmlformats.org/officeDocument/2006/relationships/hyperlink" Target="https://finance.daum.net/quotes/A005680" TargetMode="External"/><Relationship Id="rId1322" Type="http://schemas.openxmlformats.org/officeDocument/2006/relationships/hyperlink" Target="https://finance.daum.net/quotes/A095720" TargetMode="External"/><Relationship Id="rId59" Type="http://schemas.openxmlformats.org/officeDocument/2006/relationships/hyperlink" Target="https://finance.daum.net/quotes/A097955" TargetMode="External"/><Relationship Id="rId124" Type="http://schemas.openxmlformats.org/officeDocument/2006/relationships/hyperlink" Target="https://finance.daum.net/quotes/A001060" TargetMode="External"/><Relationship Id="rId569" Type="http://schemas.openxmlformats.org/officeDocument/2006/relationships/hyperlink" Target="https://finance.daum.net/quotes/A252710" TargetMode="External"/><Relationship Id="rId776" Type="http://schemas.openxmlformats.org/officeDocument/2006/relationships/hyperlink" Target="https://finance.daum.net/quotes/A000270" TargetMode="External"/><Relationship Id="rId983" Type="http://schemas.openxmlformats.org/officeDocument/2006/relationships/hyperlink" Target="https://finance.daum.net/quotes/A008420" TargetMode="External"/><Relationship Id="rId1199" Type="http://schemas.openxmlformats.org/officeDocument/2006/relationships/hyperlink" Target="https://finance.daum.net/quotes/Q500059" TargetMode="External"/><Relationship Id="rId1627" Type="http://schemas.openxmlformats.org/officeDocument/2006/relationships/hyperlink" Target="https://finance.daum.net/quotes/A329180" TargetMode="External"/><Relationship Id="rId331" Type="http://schemas.openxmlformats.org/officeDocument/2006/relationships/hyperlink" Target="https://finance.daum.net/quotes/A117700" TargetMode="External"/><Relationship Id="rId429" Type="http://schemas.openxmlformats.org/officeDocument/2006/relationships/hyperlink" Target="https://finance.daum.net/quotes/A138230" TargetMode="External"/><Relationship Id="rId636" Type="http://schemas.openxmlformats.org/officeDocument/2006/relationships/hyperlink" Target="https://finance.daum.net/quotes/A211560" TargetMode="External"/><Relationship Id="rId1059" Type="http://schemas.openxmlformats.org/officeDocument/2006/relationships/hyperlink" Target="https://finance.daum.net/quotes/Q530061" TargetMode="External"/><Relationship Id="rId1266" Type="http://schemas.openxmlformats.org/officeDocument/2006/relationships/hyperlink" Target="https://finance.daum.net/quotes/A090435" TargetMode="External"/><Relationship Id="rId1473" Type="http://schemas.openxmlformats.org/officeDocument/2006/relationships/hyperlink" Target="https://finance.daum.net/quotes/A001420" TargetMode="External"/><Relationship Id="rId843" Type="http://schemas.openxmlformats.org/officeDocument/2006/relationships/hyperlink" Target="https://finance.daum.net/quotes/A003545" TargetMode="External"/><Relationship Id="rId1126" Type="http://schemas.openxmlformats.org/officeDocument/2006/relationships/hyperlink" Target="https://finance.daum.net/quotes/A004450" TargetMode="External"/><Relationship Id="rId275" Type="http://schemas.openxmlformats.org/officeDocument/2006/relationships/hyperlink" Target="https://finance.daum.net/quotes/A316300" TargetMode="External"/><Relationship Id="rId482" Type="http://schemas.openxmlformats.org/officeDocument/2006/relationships/hyperlink" Target="https://finance.daum.net/quotes/A004250" TargetMode="External"/><Relationship Id="rId703" Type="http://schemas.openxmlformats.org/officeDocument/2006/relationships/hyperlink" Target="https://finance.daum.net/quotes/Q570063" TargetMode="External"/><Relationship Id="rId910" Type="http://schemas.openxmlformats.org/officeDocument/2006/relationships/hyperlink" Target="https://finance.daum.net/quotes/A000020" TargetMode="External"/><Relationship Id="rId1333" Type="http://schemas.openxmlformats.org/officeDocument/2006/relationships/hyperlink" Target="https://finance.daum.net/quotes/A000700" TargetMode="External"/><Relationship Id="rId1540" Type="http://schemas.openxmlformats.org/officeDocument/2006/relationships/hyperlink" Target="https://finance.daum.net/quotes/A161890" TargetMode="External"/><Relationship Id="rId1638" Type="http://schemas.openxmlformats.org/officeDocument/2006/relationships/hyperlink" Target="https://finance.daum.net/quotes/A057050" TargetMode="External"/><Relationship Id="rId135" Type="http://schemas.openxmlformats.org/officeDocument/2006/relationships/hyperlink" Target="https://finance.daum.net/quotes/Q580022" TargetMode="External"/><Relationship Id="rId342" Type="http://schemas.openxmlformats.org/officeDocument/2006/relationships/hyperlink" Target="https://finance.daum.net/quotes/A276990" TargetMode="External"/><Relationship Id="rId787" Type="http://schemas.openxmlformats.org/officeDocument/2006/relationships/hyperlink" Target="https://finance.daum.net/quotes/A025860" TargetMode="External"/><Relationship Id="rId994" Type="http://schemas.openxmlformats.org/officeDocument/2006/relationships/hyperlink" Target="https://finance.daum.net/quotes/Q520014" TargetMode="External"/><Relationship Id="rId1400" Type="http://schemas.openxmlformats.org/officeDocument/2006/relationships/hyperlink" Target="https://finance.daum.net/quotes/A000480" TargetMode="External"/><Relationship Id="rId202" Type="http://schemas.openxmlformats.org/officeDocument/2006/relationships/hyperlink" Target="https://finance.daum.net/quotes/A368590" TargetMode="External"/><Relationship Id="rId647" Type="http://schemas.openxmlformats.org/officeDocument/2006/relationships/hyperlink" Target="https://finance.daum.net/quotes/A245350" TargetMode="External"/><Relationship Id="rId854" Type="http://schemas.openxmlformats.org/officeDocument/2006/relationships/hyperlink" Target="https://finance.daum.net/quotes/A003220" TargetMode="External"/><Relationship Id="rId1277" Type="http://schemas.openxmlformats.org/officeDocument/2006/relationships/hyperlink" Target="https://finance.daum.net/quotes/A018250" TargetMode="External"/><Relationship Id="rId1484" Type="http://schemas.openxmlformats.org/officeDocument/2006/relationships/hyperlink" Target="https://finance.daum.net/quotes/A152870" TargetMode="External"/><Relationship Id="rId286" Type="http://schemas.openxmlformats.org/officeDocument/2006/relationships/hyperlink" Target="https://finance.daum.net/quotes/A354500" TargetMode="External"/><Relationship Id="rId493" Type="http://schemas.openxmlformats.org/officeDocument/2006/relationships/hyperlink" Target="https://finance.daum.net/quotes/Q550064" TargetMode="External"/><Relationship Id="rId507" Type="http://schemas.openxmlformats.org/officeDocument/2006/relationships/hyperlink" Target="https://finance.daum.net/quotes/A004060" TargetMode="External"/><Relationship Id="rId714" Type="http://schemas.openxmlformats.org/officeDocument/2006/relationships/hyperlink" Target="https://finance.daum.net/quotes/Q570062" TargetMode="External"/><Relationship Id="rId921" Type="http://schemas.openxmlformats.org/officeDocument/2006/relationships/hyperlink" Target="https://finance.daum.net/quotes/A024090" TargetMode="External"/><Relationship Id="rId1137" Type="http://schemas.openxmlformats.org/officeDocument/2006/relationships/hyperlink" Target="https://finance.daum.net/quotes/A200880" TargetMode="External"/><Relationship Id="rId1344" Type="http://schemas.openxmlformats.org/officeDocument/2006/relationships/hyperlink" Target="https://finance.daum.net/quotes/A003465" TargetMode="External"/><Relationship Id="rId1551" Type="http://schemas.openxmlformats.org/officeDocument/2006/relationships/hyperlink" Target="https://finance.daum.net/quotes/A002390" TargetMode="External"/><Relationship Id="rId50" Type="http://schemas.openxmlformats.org/officeDocument/2006/relationships/hyperlink" Target="https://finance.daum.net/quotes/A001465" TargetMode="External"/><Relationship Id="rId146" Type="http://schemas.openxmlformats.org/officeDocument/2006/relationships/hyperlink" Target="https://finance.daum.net/quotes/A148020" TargetMode="External"/><Relationship Id="rId353" Type="http://schemas.openxmlformats.org/officeDocument/2006/relationships/hyperlink" Target="https://finance.daum.net/quotes/A219480" TargetMode="External"/><Relationship Id="rId560" Type="http://schemas.openxmlformats.org/officeDocument/2006/relationships/hyperlink" Target="https://finance.daum.net/quotes/A227560" TargetMode="External"/><Relationship Id="rId798" Type="http://schemas.openxmlformats.org/officeDocument/2006/relationships/hyperlink" Target="https://finance.daum.net/quotes/A000320" TargetMode="External"/><Relationship Id="rId1190" Type="http://schemas.openxmlformats.org/officeDocument/2006/relationships/hyperlink" Target="https://finance.daum.net/quotes/A005800" TargetMode="External"/><Relationship Id="rId1204" Type="http://schemas.openxmlformats.org/officeDocument/2006/relationships/hyperlink" Target="https://finance.daum.net/quotes/Q500018" TargetMode="External"/><Relationship Id="rId1411" Type="http://schemas.openxmlformats.org/officeDocument/2006/relationships/hyperlink" Target="https://finance.daum.net/quotes/A010580" TargetMode="External"/><Relationship Id="rId1649" Type="http://schemas.openxmlformats.org/officeDocument/2006/relationships/hyperlink" Target="https://finance.daum.net/quotes/A010690" TargetMode="External"/><Relationship Id="rId213" Type="http://schemas.openxmlformats.org/officeDocument/2006/relationships/hyperlink" Target="https://finance.daum.net/quotes/A174360" TargetMode="External"/><Relationship Id="rId420" Type="http://schemas.openxmlformats.org/officeDocument/2006/relationships/hyperlink" Target="https://finance.daum.net/quotes/A331910" TargetMode="External"/><Relationship Id="rId658" Type="http://schemas.openxmlformats.org/officeDocument/2006/relationships/hyperlink" Target="https://finance.daum.net/quotes/A302190" TargetMode="External"/><Relationship Id="rId865" Type="http://schemas.openxmlformats.org/officeDocument/2006/relationships/hyperlink" Target="https://finance.daum.net/quotes/A001795" TargetMode="External"/><Relationship Id="rId1050" Type="http://schemas.openxmlformats.org/officeDocument/2006/relationships/hyperlink" Target="https://finance.daum.net/quotes/Q530077" TargetMode="External"/><Relationship Id="rId1288" Type="http://schemas.openxmlformats.org/officeDocument/2006/relationships/hyperlink" Target="https://finance.daum.net/quotes/A007460" TargetMode="External"/><Relationship Id="rId1495" Type="http://schemas.openxmlformats.org/officeDocument/2006/relationships/hyperlink" Target="https://finance.daum.net/quotes/A010770" TargetMode="External"/><Relationship Id="rId1509" Type="http://schemas.openxmlformats.org/officeDocument/2006/relationships/hyperlink" Target="https://finance.daum.net/quotes/A293480" TargetMode="External"/><Relationship Id="rId297" Type="http://schemas.openxmlformats.org/officeDocument/2006/relationships/hyperlink" Target="https://finance.daum.net/quotes/A252650" TargetMode="External"/><Relationship Id="rId518" Type="http://schemas.openxmlformats.org/officeDocument/2006/relationships/hyperlink" Target="https://finance.daum.net/quotes/A006120" TargetMode="External"/><Relationship Id="rId725" Type="http://schemas.openxmlformats.org/officeDocument/2006/relationships/hyperlink" Target="https://finance.daum.net/quotes/Q570029" TargetMode="External"/><Relationship Id="rId932" Type="http://schemas.openxmlformats.org/officeDocument/2006/relationships/hyperlink" Target="https://finance.daum.net/quotes/A330590" TargetMode="External"/><Relationship Id="rId1148" Type="http://schemas.openxmlformats.org/officeDocument/2006/relationships/hyperlink" Target="https://finance.daum.net/quotes/A004980" TargetMode="External"/><Relationship Id="rId1355" Type="http://schemas.openxmlformats.org/officeDocument/2006/relationships/hyperlink" Target="https://finance.daum.net/quotes/A074610" TargetMode="External"/><Relationship Id="rId1562" Type="http://schemas.openxmlformats.org/officeDocument/2006/relationships/hyperlink" Target="https://finance.daum.net/quotes/A069640" TargetMode="External"/><Relationship Id="rId157" Type="http://schemas.openxmlformats.org/officeDocument/2006/relationships/hyperlink" Target="https://finance.daum.net/quotes/A252420" TargetMode="External"/><Relationship Id="rId364" Type="http://schemas.openxmlformats.org/officeDocument/2006/relationships/hyperlink" Target="https://finance.daum.net/quotes/A280930" TargetMode="External"/><Relationship Id="rId1008" Type="http://schemas.openxmlformats.org/officeDocument/2006/relationships/hyperlink" Target="https://finance.daum.net/quotes/A006800" TargetMode="External"/><Relationship Id="rId1215" Type="http://schemas.openxmlformats.org/officeDocument/2006/relationships/hyperlink" Target="https://finance.daum.net/quotes/Q500029" TargetMode="External"/><Relationship Id="rId1422" Type="http://schemas.openxmlformats.org/officeDocument/2006/relationships/hyperlink" Target="https://finance.daum.net/quotes/A002785" TargetMode="External"/><Relationship Id="rId61" Type="http://schemas.openxmlformats.org/officeDocument/2006/relationships/hyperlink" Target="https://finance.daum.net/quotes/A012030" TargetMode="External"/><Relationship Id="rId571" Type="http://schemas.openxmlformats.org/officeDocument/2006/relationships/hyperlink" Target="https://finance.daum.net/quotes/A315270" TargetMode="External"/><Relationship Id="rId669" Type="http://schemas.openxmlformats.org/officeDocument/2006/relationships/hyperlink" Target="https://finance.daum.net/quotes/A117690" TargetMode="External"/><Relationship Id="rId876" Type="http://schemas.openxmlformats.org/officeDocument/2006/relationships/hyperlink" Target="https://finance.daum.net/quotes/A004835" TargetMode="External"/><Relationship Id="rId1299" Type="http://schemas.openxmlformats.org/officeDocument/2006/relationships/hyperlink" Target="https://finance.daum.net/quotes/A111770" TargetMode="External"/><Relationship Id="rId19" Type="http://schemas.openxmlformats.org/officeDocument/2006/relationships/hyperlink" Target="https://finance.daum.net/quotes/A251590" TargetMode="External"/><Relationship Id="rId224" Type="http://schemas.openxmlformats.org/officeDocument/2006/relationships/hyperlink" Target="https://finance.daum.net/quotes/A302450" TargetMode="External"/><Relationship Id="rId431" Type="http://schemas.openxmlformats.org/officeDocument/2006/relationships/hyperlink" Target="https://finance.daum.net/quotes/A139660" TargetMode="External"/><Relationship Id="rId529" Type="http://schemas.openxmlformats.org/officeDocument/2006/relationships/hyperlink" Target="https://finance.daum.net/quotes/A001510" TargetMode="External"/><Relationship Id="rId736" Type="http://schemas.openxmlformats.org/officeDocument/2006/relationships/hyperlink" Target="https://finance.daum.net/quotes/A035250" TargetMode="External"/><Relationship Id="rId1061" Type="http://schemas.openxmlformats.org/officeDocument/2006/relationships/hyperlink" Target="https://finance.daum.net/quotes/Q530081" TargetMode="External"/><Relationship Id="rId1159" Type="http://schemas.openxmlformats.org/officeDocument/2006/relationships/hyperlink" Target="https://finance.daum.net/quotes/A019440" TargetMode="External"/><Relationship Id="rId1366" Type="http://schemas.openxmlformats.org/officeDocument/2006/relationships/hyperlink" Target="https://finance.daum.net/quotes/A129260" TargetMode="External"/><Relationship Id="rId168" Type="http://schemas.openxmlformats.org/officeDocument/2006/relationships/hyperlink" Target="https://finance.daum.net/quotes/A326240" TargetMode="External"/><Relationship Id="rId943" Type="http://schemas.openxmlformats.org/officeDocument/2006/relationships/hyperlink" Target="https://finance.daum.net/quotes/A002270" TargetMode="External"/><Relationship Id="rId1019" Type="http://schemas.openxmlformats.org/officeDocument/2006/relationships/hyperlink" Target="https://finance.daum.net/quotes/A035150" TargetMode="External"/><Relationship Id="rId1573" Type="http://schemas.openxmlformats.org/officeDocument/2006/relationships/hyperlink" Target="https://finance.daum.net/quotes/A001750" TargetMode="External"/><Relationship Id="rId72" Type="http://schemas.openxmlformats.org/officeDocument/2006/relationships/hyperlink" Target="https://finance.daum.net/quotes/A37550K" TargetMode="External"/><Relationship Id="rId375" Type="http://schemas.openxmlformats.org/officeDocument/2006/relationships/hyperlink" Target="https://finance.daum.net/quotes/A237370" TargetMode="External"/><Relationship Id="rId582" Type="http://schemas.openxmlformats.org/officeDocument/2006/relationships/hyperlink" Target="https://finance.daum.net/quotes/A292160" TargetMode="External"/><Relationship Id="rId803" Type="http://schemas.openxmlformats.org/officeDocument/2006/relationships/hyperlink" Target="https://finance.daum.net/quotes/A004370" TargetMode="External"/><Relationship Id="rId1226" Type="http://schemas.openxmlformats.org/officeDocument/2006/relationships/hyperlink" Target="https://finance.daum.net/quotes/Q500036" TargetMode="External"/><Relationship Id="rId1433" Type="http://schemas.openxmlformats.org/officeDocument/2006/relationships/hyperlink" Target="https://finance.daum.net/quotes/A145270" TargetMode="External"/><Relationship Id="rId1640" Type="http://schemas.openxmlformats.org/officeDocument/2006/relationships/hyperlink" Target="https://finance.daum.net/quotes/A003010" TargetMode="External"/><Relationship Id="rId3" Type="http://schemas.openxmlformats.org/officeDocument/2006/relationships/hyperlink" Target="https://finance.daum.net/quotes/A006840" TargetMode="External"/><Relationship Id="rId235" Type="http://schemas.openxmlformats.org/officeDocument/2006/relationships/hyperlink" Target="https://finance.daum.net/quotes/A119650" TargetMode="External"/><Relationship Id="rId442" Type="http://schemas.openxmlformats.org/officeDocument/2006/relationships/hyperlink" Target="https://finance.daum.net/quotes/A092230" TargetMode="External"/><Relationship Id="rId887" Type="http://schemas.openxmlformats.org/officeDocument/2006/relationships/hyperlink" Target="https://finance.daum.net/quotes/A002210" TargetMode="External"/><Relationship Id="rId1072" Type="http://schemas.openxmlformats.org/officeDocument/2006/relationships/hyperlink" Target="https://finance.daum.net/quotes/Q530062" TargetMode="External"/><Relationship Id="rId1500" Type="http://schemas.openxmlformats.org/officeDocument/2006/relationships/hyperlink" Target="https://finance.daum.net/quotes/A017810" TargetMode="External"/><Relationship Id="rId302" Type="http://schemas.openxmlformats.org/officeDocument/2006/relationships/hyperlink" Target="https://finance.daum.net/quotes/A271060" TargetMode="External"/><Relationship Id="rId747" Type="http://schemas.openxmlformats.org/officeDocument/2006/relationships/hyperlink" Target="https://finance.daum.net/quotes/A012200" TargetMode="External"/><Relationship Id="rId954" Type="http://schemas.openxmlformats.org/officeDocument/2006/relationships/hyperlink" Target="https://finance.daum.net/quotes/Q610011" TargetMode="External"/><Relationship Id="rId1377" Type="http://schemas.openxmlformats.org/officeDocument/2006/relationships/hyperlink" Target="https://finance.daum.net/quotes/A081000" TargetMode="External"/><Relationship Id="rId1584" Type="http://schemas.openxmlformats.org/officeDocument/2006/relationships/hyperlink" Target="https://finance.daum.net/quotes/A130660" TargetMode="External"/><Relationship Id="rId83" Type="http://schemas.openxmlformats.org/officeDocument/2006/relationships/hyperlink" Target="https://finance.daum.net/quotes/A114090" TargetMode="External"/><Relationship Id="rId179" Type="http://schemas.openxmlformats.org/officeDocument/2006/relationships/hyperlink" Target="https://finance.daum.net/quotes/A342620" TargetMode="External"/><Relationship Id="rId386" Type="http://schemas.openxmlformats.org/officeDocument/2006/relationships/hyperlink" Target="https://finance.daum.net/quotes/A114800" TargetMode="External"/><Relationship Id="rId593" Type="http://schemas.openxmlformats.org/officeDocument/2006/relationships/hyperlink" Target="https://finance.daum.net/quotes/A248270" TargetMode="External"/><Relationship Id="rId607" Type="http://schemas.openxmlformats.org/officeDocument/2006/relationships/hyperlink" Target="https://finance.daum.net/quotes/A394660" TargetMode="External"/><Relationship Id="rId814" Type="http://schemas.openxmlformats.org/officeDocument/2006/relationships/hyperlink" Target="https://finance.daum.net/quotes/A35320K" TargetMode="External"/><Relationship Id="rId1237" Type="http://schemas.openxmlformats.org/officeDocument/2006/relationships/hyperlink" Target="https://finance.daum.net/quotes/Q500014" TargetMode="External"/><Relationship Id="rId1444" Type="http://schemas.openxmlformats.org/officeDocument/2006/relationships/hyperlink" Target="https://finance.daum.net/quotes/A002020" TargetMode="External"/><Relationship Id="rId1651" Type="http://schemas.openxmlformats.org/officeDocument/2006/relationships/hyperlink" Target="https://finance.daum.net/quotes/A010660" TargetMode="External"/><Relationship Id="rId246" Type="http://schemas.openxmlformats.org/officeDocument/2006/relationships/hyperlink" Target="https://finance.daum.net/quotes/A356540" TargetMode="External"/><Relationship Id="rId453" Type="http://schemas.openxmlformats.org/officeDocument/2006/relationships/hyperlink" Target="https://finance.daum.net/quotes/A034220" TargetMode="External"/><Relationship Id="rId660" Type="http://schemas.openxmlformats.org/officeDocument/2006/relationships/hyperlink" Target="https://finance.daum.net/quotes/A307520" TargetMode="External"/><Relationship Id="rId898" Type="http://schemas.openxmlformats.org/officeDocument/2006/relationships/hyperlink" Target="https://finance.daum.net/quotes/A001525" TargetMode="External"/><Relationship Id="rId1083" Type="http://schemas.openxmlformats.org/officeDocument/2006/relationships/hyperlink" Target="https://finance.daum.net/quotes/Q530053" TargetMode="External"/><Relationship Id="rId1290" Type="http://schemas.openxmlformats.org/officeDocument/2006/relationships/hyperlink" Target="https://finance.daum.net/quotes/A244920" TargetMode="External"/><Relationship Id="rId1304" Type="http://schemas.openxmlformats.org/officeDocument/2006/relationships/hyperlink" Target="https://finance.daum.net/quotes/A012280" TargetMode="External"/><Relationship Id="rId1511" Type="http://schemas.openxmlformats.org/officeDocument/2006/relationships/hyperlink" Target="https://finance.daum.net/quotes/A172580" TargetMode="External"/><Relationship Id="rId106" Type="http://schemas.openxmlformats.org/officeDocument/2006/relationships/hyperlink" Target="https://finance.daum.net/quotes/A401590" TargetMode="External"/><Relationship Id="rId313" Type="http://schemas.openxmlformats.org/officeDocument/2006/relationships/hyperlink" Target="https://finance.daum.net/quotes/A292190" TargetMode="External"/><Relationship Id="rId758" Type="http://schemas.openxmlformats.org/officeDocument/2006/relationships/hyperlink" Target="https://finance.daum.net/quotes/A007690" TargetMode="External"/><Relationship Id="rId965" Type="http://schemas.openxmlformats.org/officeDocument/2006/relationships/hyperlink" Target="https://finance.daum.net/quotes/Q610013" TargetMode="External"/><Relationship Id="rId1150" Type="http://schemas.openxmlformats.org/officeDocument/2006/relationships/hyperlink" Target="https://finance.daum.net/quotes/A011300" TargetMode="External"/><Relationship Id="rId1388" Type="http://schemas.openxmlformats.org/officeDocument/2006/relationships/hyperlink" Target="https://finance.daum.net/quotes/A194370" TargetMode="External"/><Relationship Id="rId1595" Type="http://schemas.openxmlformats.org/officeDocument/2006/relationships/hyperlink" Target="https://finance.daum.net/quotes/A088350" TargetMode="External"/><Relationship Id="rId1609" Type="http://schemas.openxmlformats.org/officeDocument/2006/relationships/hyperlink" Target="https://finance.daum.net/quotes/A000725" TargetMode="External"/><Relationship Id="rId10" Type="http://schemas.openxmlformats.org/officeDocument/2006/relationships/hyperlink" Target="https://finance.daum.net/quotes/A278420" TargetMode="External"/><Relationship Id="rId94" Type="http://schemas.openxmlformats.org/officeDocument/2006/relationships/hyperlink" Target="https://finance.daum.net/quotes/A395280" TargetMode="External"/><Relationship Id="rId397" Type="http://schemas.openxmlformats.org/officeDocument/2006/relationships/hyperlink" Target="https://finance.daum.net/quotes/A372330" TargetMode="External"/><Relationship Id="rId520" Type="http://schemas.openxmlformats.org/officeDocument/2006/relationships/hyperlink" Target="https://finance.daum.net/quotes/A210980" TargetMode="External"/><Relationship Id="rId618" Type="http://schemas.openxmlformats.org/officeDocument/2006/relationships/hyperlink" Target="https://finance.daum.net/quotes/A147970" TargetMode="External"/><Relationship Id="rId825" Type="http://schemas.openxmlformats.org/officeDocument/2006/relationships/hyperlink" Target="https://finance.daum.net/quotes/A016710" TargetMode="External"/><Relationship Id="rId1248" Type="http://schemas.openxmlformats.org/officeDocument/2006/relationships/hyperlink" Target="https://finance.daum.net/quotes/Q500042" TargetMode="External"/><Relationship Id="rId1455" Type="http://schemas.openxmlformats.org/officeDocument/2006/relationships/hyperlink" Target="https://finance.daum.net/quotes/A284740" TargetMode="External"/><Relationship Id="rId1662" Type="http://schemas.openxmlformats.org/officeDocument/2006/relationships/hyperlink" Target="https://finance.daum.net/quotes/A081660" TargetMode="External"/><Relationship Id="rId257" Type="http://schemas.openxmlformats.org/officeDocument/2006/relationships/hyperlink" Target="https://finance.daum.net/quotes/A342140" TargetMode="External"/><Relationship Id="rId464" Type="http://schemas.openxmlformats.org/officeDocument/2006/relationships/hyperlink" Target="https://finance.daum.net/quotes/A079550" TargetMode="External"/><Relationship Id="rId1010" Type="http://schemas.openxmlformats.org/officeDocument/2006/relationships/hyperlink" Target="https://finance.daum.net/quotes/A006805" TargetMode="External"/><Relationship Id="rId1094" Type="http://schemas.openxmlformats.org/officeDocument/2006/relationships/hyperlink" Target="https://finance.daum.net/quotes/A009150" TargetMode="External"/><Relationship Id="rId1108" Type="http://schemas.openxmlformats.org/officeDocument/2006/relationships/hyperlink" Target="https://finance.daum.net/quotes/A145995" TargetMode="External"/><Relationship Id="rId1315" Type="http://schemas.openxmlformats.org/officeDocument/2006/relationships/hyperlink" Target="https://finance.daum.net/quotes/A010050" TargetMode="External"/><Relationship Id="rId117" Type="http://schemas.openxmlformats.org/officeDocument/2006/relationships/hyperlink" Target="https://finance.daum.net/quotes/A391670" TargetMode="External"/><Relationship Id="rId671" Type="http://schemas.openxmlformats.org/officeDocument/2006/relationships/hyperlink" Target="https://finance.daum.net/quotes/A232080" TargetMode="External"/><Relationship Id="rId769" Type="http://schemas.openxmlformats.org/officeDocument/2006/relationships/hyperlink" Target="https://finance.daum.net/quotes/A002995" TargetMode="External"/><Relationship Id="rId976" Type="http://schemas.openxmlformats.org/officeDocument/2006/relationships/hyperlink" Target="https://finance.daum.net/quotes/A012690" TargetMode="External"/><Relationship Id="rId1399" Type="http://schemas.openxmlformats.org/officeDocument/2006/relationships/hyperlink" Target="https://finance.daum.net/quotes/A001550" TargetMode="External"/><Relationship Id="rId324" Type="http://schemas.openxmlformats.org/officeDocument/2006/relationships/hyperlink" Target="https://finance.daum.net/quotes/A329650" TargetMode="External"/><Relationship Id="rId531" Type="http://schemas.openxmlformats.org/officeDocument/2006/relationships/hyperlink" Target="https://finance.daum.net/quotes/A285130" TargetMode="External"/><Relationship Id="rId629" Type="http://schemas.openxmlformats.org/officeDocument/2006/relationships/hyperlink" Target="https://finance.daum.net/quotes/A261120" TargetMode="External"/><Relationship Id="rId1161" Type="http://schemas.openxmlformats.org/officeDocument/2006/relationships/hyperlink" Target="https://finance.daum.net/quotes/A013000" TargetMode="External"/><Relationship Id="rId1259" Type="http://schemas.openxmlformats.org/officeDocument/2006/relationships/hyperlink" Target="https://finance.daum.net/quotes/A004920" TargetMode="External"/><Relationship Id="rId1466" Type="http://schemas.openxmlformats.org/officeDocument/2006/relationships/hyperlink" Target="https://finance.daum.net/quotes/A006890" TargetMode="External"/><Relationship Id="rId836" Type="http://schemas.openxmlformats.org/officeDocument/2006/relationships/hyperlink" Target="https://finance.daum.net/quotes/Q510006" TargetMode="External"/><Relationship Id="rId1021" Type="http://schemas.openxmlformats.org/officeDocument/2006/relationships/hyperlink" Target="https://finance.daum.net/quotes/A096300" TargetMode="External"/><Relationship Id="rId1119" Type="http://schemas.openxmlformats.org/officeDocument/2006/relationships/hyperlink" Target="https://finance.daum.net/quotes/A002450" TargetMode="External"/><Relationship Id="rId903" Type="http://schemas.openxmlformats.org/officeDocument/2006/relationships/hyperlink" Target="https://finance.daum.net/quotes/A006040" TargetMode="External"/><Relationship Id="rId1326" Type="http://schemas.openxmlformats.org/officeDocument/2006/relationships/hyperlink" Target="https://finance.daum.net/quotes/A033270" TargetMode="External"/><Relationship Id="rId1533" Type="http://schemas.openxmlformats.org/officeDocument/2006/relationships/hyperlink" Target="https://finance.daum.net/quotes/A006200" TargetMode="External"/><Relationship Id="rId32" Type="http://schemas.openxmlformats.org/officeDocument/2006/relationships/hyperlink" Target="https://finance.daum.net/quotes/A238670" TargetMode="External"/><Relationship Id="rId1600" Type="http://schemas.openxmlformats.org/officeDocument/2006/relationships/hyperlink" Target="https://finance.daum.net/quotes/A012450" TargetMode="External"/><Relationship Id="rId181" Type="http://schemas.openxmlformats.org/officeDocument/2006/relationships/hyperlink" Target="https://finance.daum.net/quotes/A241390" TargetMode="External"/><Relationship Id="rId279" Type="http://schemas.openxmlformats.org/officeDocument/2006/relationships/hyperlink" Target="https://finance.daum.net/quotes/A196030" TargetMode="External"/><Relationship Id="rId486" Type="http://schemas.openxmlformats.org/officeDocument/2006/relationships/hyperlink" Target="https://finance.daum.net/quotes/A005490" TargetMode="External"/><Relationship Id="rId693" Type="http://schemas.openxmlformats.org/officeDocument/2006/relationships/hyperlink" Target="https://finance.daum.net/quotes/Q570051" TargetMode="External"/><Relationship Id="rId139" Type="http://schemas.openxmlformats.org/officeDocument/2006/relationships/hyperlink" Target="https://finance.daum.net/quotes/Q580017" TargetMode="External"/><Relationship Id="rId346" Type="http://schemas.openxmlformats.org/officeDocument/2006/relationships/hyperlink" Target="https://finance.daum.net/quotes/A153130" TargetMode="External"/><Relationship Id="rId553" Type="http://schemas.openxmlformats.org/officeDocument/2006/relationships/hyperlink" Target="https://finance.daum.net/quotes/A002710" TargetMode="External"/><Relationship Id="rId760" Type="http://schemas.openxmlformats.org/officeDocument/2006/relationships/hyperlink" Target="https://finance.daum.net/quotes/A001140" TargetMode="External"/><Relationship Id="rId998" Type="http://schemas.openxmlformats.org/officeDocument/2006/relationships/hyperlink" Target="https://finance.daum.net/quotes/Q520034" TargetMode="External"/><Relationship Id="rId1183" Type="http://schemas.openxmlformats.org/officeDocument/2006/relationships/hyperlink" Target="https://finance.daum.net/quotes/A005390" TargetMode="External"/><Relationship Id="rId1390" Type="http://schemas.openxmlformats.org/officeDocument/2006/relationships/hyperlink" Target="https://finance.daum.net/quotes/A036420" TargetMode="External"/><Relationship Id="rId206" Type="http://schemas.openxmlformats.org/officeDocument/2006/relationships/hyperlink" Target="https://finance.daum.net/quotes/A267500" TargetMode="External"/><Relationship Id="rId413" Type="http://schemas.openxmlformats.org/officeDocument/2006/relationships/hyperlink" Target="https://finance.daum.net/quotes/A266420" TargetMode="External"/><Relationship Id="rId858" Type="http://schemas.openxmlformats.org/officeDocument/2006/relationships/hyperlink" Target="https://finance.daum.net/quotes/A012800" TargetMode="External"/><Relationship Id="rId1043" Type="http://schemas.openxmlformats.org/officeDocument/2006/relationships/hyperlink" Target="https://finance.daum.net/quotes/Q530014" TargetMode="External"/><Relationship Id="rId1488" Type="http://schemas.openxmlformats.org/officeDocument/2006/relationships/hyperlink" Target="https://finance.daum.net/quotes/A036580" TargetMode="External"/><Relationship Id="rId620" Type="http://schemas.openxmlformats.org/officeDocument/2006/relationships/hyperlink" Target="https://finance.daum.net/quotes/A360750" TargetMode="External"/><Relationship Id="rId718" Type="http://schemas.openxmlformats.org/officeDocument/2006/relationships/hyperlink" Target="https://finance.daum.net/quotes/Q570042" TargetMode="External"/><Relationship Id="rId925" Type="http://schemas.openxmlformats.org/officeDocument/2006/relationships/hyperlink" Target="https://finance.daum.net/quotes/A013570" TargetMode="External"/><Relationship Id="rId1250" Type="http://schemas.openxmlformats.org/officeDocument/2006/relationships/hyperlink" Target="https://finance.daum.net/quotes/Q500023" TargetMode="External"/><Relationship Id="rId1348" Type="http://schemas.openxmlformats.org/officeDocument/2006/relationships/hyperlink" Target="https://finance.daum.net/quotes/A214320" TargetMode="External"/><Relationship Id="rId1555" Type="http://schemas.openxmlformats.org/officeDocument/2006/relationships/hyperlink" Target="https://finance.daum.net/quotes/A042700" TargetMode="External"/><Relationship Id="rId1110" Type="http://schemas.openxmlformats.org/officeDocument/2006/relationships/hyperlink" Target="https://finance.daum.net/quotes/A002170" TargetMode="External"/><Relationship Id="rId1208" Type="http://schemas.openxmlformats.org/officeDocument/2006/relationships/hyperlink" Target="https://finance.daum.net/quotes/Q500056" TargetMode="External"/><Relationship Id="rId1415" Type="http://schemas.openxmlformats.org/officeDocument/2006/relationships/hyperlink" Target="https://finance.daum.net/quotes/A010640" TargetMode="External"/><Relationship Id="rId54" Type="http://schemas.openxmlformats.org/officeDocument/2006/relationships/hyperlink" Target="https://finance.daum.net/quotes/A000120" TargetMode="External"/><Relationship Id="rId1622" Type="http://schemas.openxmlformats.org/officeDocument/2006/relationships/hyperlink" Target="https://finance.daum.net/quotes/A017800" TargetMode="External"/><Relationship Id="rId270" Type="http://schemas.openxmlformats.org/officeDocument/2006/relationships/hyperlink" Target="https://finance.daum.net/quotes/A322130" TargetMode="External"/><Relationship Id="rId130" Type="http://schemas.openxmlformats.org/officeDocument/2006/relationships/hyperlink" Target="https://finance.daum.net/quotes/Q580012" TargetMode="External"/><Relationship Id="rId368" Type="http://schemas.openxmlformats.org/officeDocument/2006/relationships/hyperlink" Target="https://finance.daum.net/quotes/A304660" TargetMode="External"/><Relationship Id="rId575" Type="http://schemas.openxmlformats.org/officeDocument/2006/relationships/hyperlink" Target="https://finance.daum.net/quotes/A365040" TargetMode="External"/><Relationship Id="rId782" Type="http://schemas.openxmlformats.org/officeDocument/2006/relationships/hyperlink" Target="https://finance.daum.net/quotes/A008350" TargetMode="External"/><Relationship Id="rId228" Type="http://schemas.openxmlformats.org/officeDocument/2006/relationships/hyperlink" Target="https://finance.daum.net/quotes/A253280" TargetMode="External"/><Relationship Id="rId435" Type="http://schemas.openxmlformats.org/officeDocument/2006/relationships/hyperlink" Target="https://finance.daum.net/quotes/A200250" TargetMode="External"/><Relationship Id="rId642" Type="http://schemas.openxmlformats.org/officeDocument/2006/relationships/hyperlink" Target="https://finance.daum.net/quotes/A261140" TargetMode="External"/><Relationship Id="rId1065" Type="http://schemas.openxmlformats.org/officeDocument/2006/relationships/hyperlink" Target="https://finance.daum.net/quotes/Q530015" TargetMode="External"/><Relationship Id="rId1272" Type="http://schemas.openxmlformats.org/officeDocument/2006/relationships/hyperlink" Target="https://finance.daum.net/quotes/A020560" TargetMode="External"/><Relationship Id="rId502" Type="http://schemas.openxmlformats.org/officeDocument/2006/relationships/hyperlink" Target="https://finance.daum.net/quotes/A010955" TargetMode="External"/><Relationship Id="rId947" Type="http://schemas.openxmlformats.org/officeDocument/2006/relationships/hyperlink" Target="https://finance.daum.net/quotes/A292340" TargetMode="External"/><Relationship Id="rId1132" Type="http://schemas.openxmlformats.org/officeDocument/2006/relationships/hyperlink" Target="https://finance.daum.net/quotes/A041650" TargetMode="External"/><Relationship Id="rId1577" Type="http://schemas.openxmlformats.org/officeDocument/2006/relationships/hyperlink" Target="https://finance.daum.net/quotes/A014130" TargetMode="External"/><Relationship Id="rId76" Type="http://schemas.openxmlformats.org/officeDocument/2006/relationships/hyperlink" Target="https://finance.daum.net/quotes/A017940" TargetMode="External"/><Relationship Id="rId807" Type="http://schemas.openxmlformats.org/officeDocument/2006/relationships/hyperlink" Target="https://finance.daum.net/quotes/A145210" TargetMode="External"/><Relationship Id="rId1437" Type="http://schemas.openxmlformats.org/officeDocument/2006/relationships/hyperlink" Target="https://finance.daum.net/quotes/A00781K" TargetMode="External"/><Relationship Id="rId1644" Type="http://schemas.openxmlformats.org/officeDocument/2006/relationships/hyperlink" Target="https://finance.daum.net/quotes/A002460" TargetMode="External"/><Relationship Id="rId1504" Type="http://schemas.openxmlformats.org/officeDocument/2006/relationships/hyperlink" Target="https://finance.daum.net/quotes/Q700003" TargetMode="External"/><Relationship Id="rId292" Type="http://schemas.openxmlformats.org/officeDocument/2006/relationships/hyperlink" Target="https://finance.daum.net/quotes/A337160" TargetMode="External"/><Relationship Id="rId597" Type="http://schemas.openxmlformats.org/officeDocument/2006/relationships/hyperlink" Target="https://finance.daum.net/quotes/A237440" TargetMode="External"/><Relationship Id="rId152" Type="http://schemas.openxmlformats.org/officeDocument/2006/relationships/hyperlink" Target="https://finance.daum.net/quotes/A284980" TargetMode="External"/><Relationship Id="rId457" Type="http://schemas.openxmlformats.org/officeDocument/2006/relationships/hyperlink" Target="https://finance.daum.net/quotes/A032640" TargetMode="External"/><Relationship Id="rId1087" Type="http://schemas.openxmlformats.org/officeDocument/2006/relationships/hyperlink" Target="https://finance.daum.net/quotes/A006660" TargetMode="External"/><Relationship Id="rId1294" Type="http://schemas.openxmlformats.org/officeDocument/2006/relationships/hyperlink" Target="https://finance.daum.net/quotes/A085310" TargetMode="External"/><Relationship Id="rId664" Type="http://schemas.openxmlformats.org/officeDocument/2006/relationships/hyperlink" Target="https://finance.daum.net/quotes/A245360" TargetMode="External"/><Relationship Id="rId871" Type="http://schemas.openxmlformats.org/officeDocument/2006/relationships/hyperlink" Target="https://finance.daum.net/quotes/A016090" TargetMode="External"/><Relationship Id="rId969" Type="http://schemas.openxmlformats.org/officeDocument/2006/relationships/hyperlink" Target="https://finance.daum.net/quotes/Q610001" TargetMode="External"/><Relationship Id="rId1599" Type="http://schemas.openxmlformats.org/officeDocument/2006/relationships/hyperlink" Target="https://finance.daum.net/quotes/A272210" TargetMode="External"/><Relationship Id="rId317" Type="http://schemas.openxmlformats.org/officeDocument/2006/relationships/hyperlink" Target="https://finance.daum.net/quotes/A289040" TargetMode="External"/><Relationship Id="rId524" Type="http://schemas.openxmlformats.org/officeDocument/2006/relationships/hyperlink" Target="https://finance.daum.net/quotes/A326030" TargetMode="External"/><Relationship Id="rId731" Type="http://schemas.openxmlformats.org/officeDocument/2006/relationships/hyperlink" Target="https://finance.daum.net/quotes/A002900" TargetMode="External"/><Relationship Id="rId1154" Type="http://schemas.openxmlformats.org/officeDocument/2006/relationships/hyperlink" Target="https://finance.daum.net/quotes/A004365" TargetMode="External"/><Relationship Id="rId1361" Type="http://schemas.openxmlformats.org/officeDocument/2006/relationships/hyperlink" Target="https://finance.daum.net/quotes/A014990" TargetMode="External"/><Relationship Id="rId1459" Type="http://schemas.openxmlformats.org/officeDocument/2006/relationships/hyperlink" Target="https://finance.daum.net/quotes/A005740" TargetMode="External"/><Relationship Id="rId98" Type="http://schemas.openxmlformats.org/officeDocument/2006/relationships/hyperlink" Target="https://finance.daum.net/quotes/A381560" TargetMode="External"/><Relationship Id="rId829" Type="http://schemas.openxmlformats.org/officeDocument/2006/relationships/hyperlink" Target="https://finance.daum.net/quotes/Q510001" TargetMode="External"/><Relationship Id="rId1014" Type="http://schemas.openxmlformats.org/officeDocument/2006/relationships/hyperlink" Target="https://finance.daum.net/quotes/A134380" TargetMode="External"/><Relationship Id="rId1221" Type="http://schemas.openxmlformats.org/officeDocument/2006/relationships/hyperlink" Target="https://finance.daum.net/quotes/Q500051" TargetMode="External"/><Relationship Id="rId1666" Type="http://schemas.openxmlformats.org/officeDocument/2006/relationships/hyperlink" Target="https://finance.daum.net/quotes/A069260" TargetMode="External"/><Relationship Id="rId1319" Type="http://schemas.openxmlformats.org/officeDocument/2006/relationships/hyperlink" Target="https://finance.daum.net/quotes/A010400" TargetMode="External"/><Relationship Id="rId1526" Type="http://schemas.openxmlformats.org/officeDocument/2006/relationships/hyperlink" Target="https://finance.daum.net/quotes/A025540" TargetMode="External"/><Relationship Id="rId25" Type="http://schemas.openxmlformats.org/officeDocument/2006/relationships/hyperlink" Target="https://finance.daum.net/quotes/A278620" TargetMode="External"/><Relationship Id="rId174" Type="http://schemas.openxmlformats.org/officeDocument/2006/relationships/hyperlink" Target="https://finance.daum.net/quotes/A307010" TargetMode="External"/><Relationship Id="rId381" Type="http://schemas.openxmlformats.org/officeDocument/2006/relationships/hyperlink" Target="https://finance.daum.net/quotes/A117460" TargetMode="External"/><Relationship Id="rId241" Type="http://schemas.openxmlformats.org/officeDocument/2006/relationships/hyperlink" Target="https://finance.daum.net/quotes/A105190" TargetMode="External"/><Relationship Id="rId479" Type="http://schemas.openxmlformats.org/officeDocument/2006/relationships/hyperlink" Target="https://finance.daum.net/quotes/A338100" TargetMode="External"/><Relationship Id="rId686" Type="http://schemas.openxmlformats.org/officeDocument/2006/relationships/hyperlink" Target="https://finance.daum.net/quotes/A385720" TargetMode="External"/><Relationship Id="rId893" Type="http://schemas.openxmlformats.org/officeDocument/2006/relationships/hyperlink" Target="https://finance.daum.net/quotes/A001520" TargetMode="External"/><Relationship Id="rId339" Type="http://schemas.openxmlformats.org/officeDocument/2006/relationships/hyperlink" Target="https://finance.daum.net/quotes/A152380" TargetMode="External"/><Relationship Id="rId546" Type="http://schemas.openxmlformats.org/officeDocument/2006/relationships/hyperlink" Target="https://finance.daum.net/quotes/A220130" TargetMode="External"/><Relationship Id="rId753" Type="http://schemas.openxmlformats.org/officeDocument/2006/relationships/hyperlink" Target="https://finance.daum.net/quotes/A017040" TargetMode="External"/><Relationship Id="rId1176" Type="http://schemas.openxmlformats.org/officeDocument/2006/relationships/hyperlink" Target="https://finance.daum.net/quotes/A017550" TargetMode="External"/><Relationship Id="rId1383" Type="http://schemas.openxmlformats.org/officeDocument/2006/relationships/hyperlink" Target="https://finance.daum.net/quotes/A226320" TargetMode="External"/><Relationship Id="rId101" Type="http://schemas.openxmlformats.org/officeDocument/2006/relationships/hyperlink" Target="https://finance.daum.net/quotes/A304760" TargetMode="External"/><Relationship Id="rId406" Type="http://schemas.openxmlformats.org/officeDocument/2006/relationships/hyperlink" Target="https://finance.daum.net/quotes/A359210" TargetMode="External"/><Relationship Id="rId960" Type="http://schemas.openxmlformats.org/officeDocument/2006/relationships/hyperlink" Target="https://finance.daum.net/quotes/Q610003" TargetMode="External"/><Relationship Id="rId1036" Type="http://schemas.openxmlformats.org/officeDocument/2006/relationships/hyperlink" Target="https://finance.daum.net/quotes/A005180" TargetMode="External"/><Relationship Id="rId1243" Type="http://schemas.openxmlformats.org/officeDocument/2006/relationships/hyperlink" Target="https://finance.daum.net/quotes/Q500048" TargetMode="External"/><Relationship Id="rId1590" Type="http://schemas.openxmlformats.org/officeDocument/2006/relationships/hyperlink" Target="https://finance.daum.net/quotes/A005110" TargetMode="External"/><Relationship Id="rId613" Type="http://schemas.openxmlformats.org/officeDocument/2006/relationships/hyperlink" Target="https://finance.daum.net/quotes/A272580" TargetMode="External"/><Relationship Id="rId820" Type="http://schemas.openxmlformats.org/officeDocument/2006/relationships/hyperlink" Target="https://finance.daum.net/quotes/A001685" TargetMode="External"/><Relationship Id="rId918" Type="http://schemas.openxmlformats.org/officeDocument/2006/relationships/hyperlink" Target="https://finance.daum.net/quotes/A33626L" TargetMode="External"/><Relationship Id="rId1450" Type="http://schemas.openxmlformats.org/officeDocument/2006/relationships/hyperlink" Target="https://finance.daum.net/quotes/A120115" TargetMode="External"/><Relationship Id="rId1548" Type="http://schemas.openxmlformats.org/officeDocument/2006/relationships/hyperlink" Target="https://finance.daum.net/quotes/A123690" TargetMode="External"/><Relationship Id="rId1103" Type="http://schemas.openxmlformats.org/officeDocument/2006/relationships/hyperlink" Target="https://finance.daum.net/quotes/A029780" TargetMode="External"/><Relationship Id="rId1310" Type="http://schemas.openxmlformats.org/officeDocument/2006/relationships/hyperlink" Target="https://finance.daum.net/quotes/A001800" TargetMode="External"/><Relationship Id="rId1408" Type="http://schemas.openxmlformats.org/officeDocument/2006/relationships/hyperlink" Target="https://finance.daum.net/quotes/A013890" TargetMode="External"/><Relationship Id="rId47" Type="http://schemas.openxmlformats.org/officeDocument/2006/relationships/hyperlink" Target="https://finance.daum.net/quotes/A282330" TargetMode="External"/><Relationship Id="rId1615" Type="http://schemas.openxmlformats.org/officeDocument/2006/relationships/hyperlink" Target="https://finance.daum.net/quotes/A012330" TargetMode="External"/><Relationship Id="rId196" Type="http://schemas.openxmlformats.org/officeDocument/2006/relationships/hyperlink" Target="https://finance.daum.net/quotes/A315960" TargetMode="External"/><Relationship Id="rId263" Type="http://schemas.openxmlformats.org/officeDocument/2006/relationships/hyperlink" Target="https://finance.daum.net/quotes/A391590" TargetMode="External"/><Relationship Id="rId470" Type="http://schemas.openxmlformats.org/officeDocument/2006/relationships/hyperlink" Target="https://finance.daum.net/quotes/A108670" TargetMode="External"/><Relationship Id="rId123" Type="http://schemas.openxmlformats.org/officeDocument/2006/relationships/hyperlink" Target="https://finance.daum.net/quotes/A234080" TargetMode="External"/><Relationship Id="rId330" Type="http://schemas.openxmlformats.org/officeDocument/2006/relationships/hyperlink" Target="https://finance.daum.net/quotes/A271050" TargetMode="External"/><Relationship Id="rId568" Type="http://schemas.openxmlformats.org/officeDocument/2006/relationships/hyperlink" Target="https://finance.daum.net/quotes/A267770" TargetMode="External"/><Relationship Id="rId775" Type="http://schemas.openxmlformats.org/officeDocument/2006/relationships/hyperlink" Target="https://finance.daum.net/quotes/A092440" TargetMode="External"/><Relationship Id="rId982" Type="http://schemas.openxmlformats.org/officeDocument/2006/relationships/hyperlink" Target="https://finance.daum.net/quotes/A033920" TargetMode="External"/><Relationship Id="rId1198" Type="http://schemas.openxmlformats.org/officeDocument/2006/relationships/hyperlink" Target="https://finance.daum.net/quotes/A002870" TargetMode="External"/><Relationship Id="rId428" Type="http://schemas.openxmlformats.org/officeDocument/2006/relationships/hyperlink" Target="https://finance.daum.net/quotes/A394350" TargetMode="External"/><Relationship Id="rId635" Type="http://schemas.openxmlformats.org/officeDocument/2006/relationships/hyperlink" Target="https://finance.daum.net/quotes/A098560" TargetMode="External"/><Relationship Id="rId842" Type="http://schemas.openxmlformats.org/officeDocument/2006/relationships/hyperlink" Target="https://finance.daum.net/quotes/A003547" TargetMode="External"/><Relationship Id="rId1058" Type="http://schemas.openxmlformats.org/officeDocument/2006/relationships/hyperlink" Target="https://finance.daum.net/quotes/Q530070" TargetMode="External"/><Relationship Id="rId1265" Type="http://schemas.openxmlformats.org/officeDocument/2006/relationships/hyperlink" Target="https://finance.daum.net/quotes/A090430" TargetMode="External"/><Relationship Id="rId1472" Type="http://schemas.openxmlformats.org/officeDocument/2006/relationships/hyperlink" Target="https://finance.daum.net/quotes/A009415" TargetMode="External"/><Relationship Id="rId702" Type="http://schemas.openxmlformats.org/officeDocument/2006/relationships/hyperlink" Target="https://finance.daum.net/quotes/Q570045" TargetMode="External"/><Relationship Id="rId1125" Type="http://schemas.openxmlformats.org/officeDocument/2006/relationships/hyperlink" Target="https://finance.daum.net/quotes/A010960" TargetMode="External"/><Relationship Id="rId1332" Type="http://schemas.openxmlformats.org/officeDocument/2006/relationships/hyperlink" Target="https://finance.daum.net/quotes/A002920" TargetMode="External"/><Relationship Id="rId69" Type="http://schemas.openxmlformats.org/officeDocument/2006/relationships/hyperlink" Target="https://finance.daum.net/quotes/A001880" TargetMode="External"/><Relationship Id="rId1637" Type="http://schemas.openxmlformats.org/officeDocument/2006/relationships/hyperlink" Target="https://finance.daum.net/quotes/A001450" TargetMode="External"/><Relationship Id="rId285" Type="http://schemas.openxmlformats.org/officeDocument/2006/relationships/hyperlink" Target="https://finance.daum.net/quotes/A251890" TargetMode="External"/><Relationship Id="rId492" Type="http://schemas.openxmlformats.org/officeDocument/2006/relationships/hyperlink" Target="https://finance.daum.net/quotes/Q550062" TargetMode="External"/><Relationship Id="rId797" Type="http://schemas.openxmlformats.org/officeDocument/2006/relationships/hyperlink" Target="https://finance.daum.net/quotes/A090355" TargetMode="External"/><Relationship Id="rId145" Type="http://schemas.openxmlformats.org/officeDocument/2006/relationships/hyperlink" Target="https://finance.daum.net/quotes/Q580020" TargetMode="External"/><Relationship Id="rId352" Type="http://schemas.openxmlformats.org/officeDocument/2006/relationships/hyperlink" Target="https://finance.daum.net/quotes/A379800" TargetMode="External"/><Relationship Id="rId1287" Type="http://schemas.openxmlformats.org/officeDocument/2006/relationships/hyperlink" Target="https://finance.daum.net/quotes/A015260" TargetMode="External"/><Relationship Id="rId212" Type="http://schemas.openxmlformats.org/officeDocument/2006/relationships/hyperlink" Target="https://finance.daum.net/quotes/A310080" TargetMode="External"/><Relationship Id="rId657" Type="http://schemas.openxmlformats.org/officeDocument/2006/relationships/hyperlink" Target="https://finance.daum.net/quotes/A150460" TargetMode="External"/><Relationship Id="rId864" Type="http://schemas.openxmlformats.org/officeDocument/2006/relationships/hyperlink" Target="https://finance.daum.net/quotes/A001790" TargetMode="External"/><Relationship Id="rId1494" Type="http://schemas.openxmlformats.org/officeDocument/2006/relationships/hyperlink" Target="https://finance.daum.net/quotes/A090080" TargetMode="External"/><Relationship Id="rId517" Type="http://schemas.openxmlformats.org/officeDocument/2006/relationships/hyperlink" Target="https://finance.daum.net/quotes/A001745" TargetMode="External"/><Relationship Id="rId724" Type="http://schemas.openxmlformats.org/officeDocument/2006/relationships/hyperlink" Target="https://finance.daum.net/quotes/Q570053" TargetMode="External"/><Relationship Id="rId931" Type="http://schemas.openxmlformats.org/officeDocument/2006/relationships/hyperlink" Target="https://finance.daum.net/quotes/A089860" TargetMode="External"/><Relationship Id="rId1147" Type="http://schemas.openxmlformats.org/officeDocument/2006/relationships/hyperlink" Target="https://finance.daum.net/quotes/A003080" TargetMode="External"/><Relationship Id="rId1354" Type="http://schemas.openxmlformats.org/officeDocument/2006/relationships/hyperlink" Target="https://finance.daum.net/quotes/A093230" TargetMode="External"/><Relationship Id="rId1561" Type="http://schemas.openxmlformats.org/officeDocument/2006/relationships/hyperlink" Target="https://finance.daum.net/quotes/A105630" TargetMode="External"/><Relationship Id="rId60" Type="http://schemas.openxmlformats.org/officeDocument/2006/relationships/hyperlink" Target="https://finance.daum.net/quotes/A000590" TargetMode="External"/><Relationship Id="rId1007" Type="http://schemas.openxmlformats.org/officeDocument/2006/relationships/hyperlink" Target="https://finance.daum.net/quotes/A085620" TargetMode="External"/><Relationship Id="rId1214" Type="http://schemas.openxmlformats.org/officeDocument/2006/relationships/hyperlink" Target="https://finance.daum.net/quotes/Q500035" TargetMode="External"/><Relationship Id="rId1421" Type="http://schemas.openxmlformats.org/officeDocument/2006/relationships/hyperlink" Target="https://finance.daum.net/quotes/A002787" TargetMode="External"/><Relationship Id="rId1659" Type="http://schemas.openxmlformats.org/officeDocument/2006/relationships/hyperlink" Target="https://finance.daum.net/quotes/A298020" TargetMode="External"/><Relationship Id="rId1519" Type="http://schemas.openxmlformats.org/officeDocument/2006/relationships/hyperlink" Target="https://finance.daum.net/quotes/A000145" TargetMode="External"/><Relationship Id="rId18" Type="http://schemas.openxmlformats.org/officeDocument/2006/relationships/hyperlink" Target="https://finance.daum.net/quotes/A269530" TargetMode="External"/><Relationship Id="rId167" Type="http://schemas.openxmlformats.org/officeDocument/2006/relationships/hyperlink" Target="https://finance.daum.net/quotes/A388280" TargetMode="External"/><Relationship Id="rId374" Type="http://schemas.openxmlformats.org/officeDocument/2006/relationships/hyperlink" Target="https://finance.daum.net/quotes/A211900" TargetMode="External"/><Relationship Id="rId581" Type="http://schemas.openxmlformats.org/officeDocument/2006/relationships/hyperlink" Target="https://finance.daum.net/quotes/A364980" TargetMode="External"/><Relationship Id="rId234" Type="http://schemas.openxmlformats.org/officeDocument/2006/relationships/hyperlink" Target="https://finance.daum.net/quotes/A009440" TargetMode="External"/><Relationship Id="rId679" Type="http://schemas.openxmlformats.org/officeDocument/2006/relationships/hyperlink" Target="https://finance.daum.net/quotes/A277650" TargetMode="External"/><Relationship Id="rId886" Type="http://schemas.openxmlformats.org/officeDocument/2006/relationships/hyperlink" Target="https://finance.daum.net/quotes/A026960" TargetMode="External"/><Relationship Id="rId2" Type="http://schemas.openxmlformats.org/officeDocument/2006/relationships/hyperlink" Target="https://finance.daum.net/quotes/A095570" TargetMode="External"/><Relationship Id="rId441" Type="http://schemas.openxmlformats.org/officeDocument/2006/relationships/hyperlink" Target="https://finance.daum.net/quotes/A025000" TargetMode="External"/><Relationship Id="rId539" Type="http://schemas.openxmlformats.org/officeDocument/2006/relationships/hyperlink" Target="https://finance.daum.net/quotes/A295040" TargetMode="External"/><Relationship Id="rId746" Type="http://schemas.openxmlformats.org/officeDocument/2006/relationships/hyperlink" Target="https://finance.daum.net/quotes/A013580" TargetMode="External"/><Relationship Id="rId1071" Type="http://schemas.openxmlformats.org/officeDocument/2006/relationships/hyperlink" Target="https://finance.daum.net/quotes/Q530071" TargetMode="External"/><Relationship Id="rId1169" Type="http://schemas.openxmlformats.org/officeDocument/2006/relationships/hyperlink" Target="https://finance.daum.net/quotes/A012600" TargetMode="External"/><Relationship Id="rId1376" Type="http://schemas.openxmlformats.org/officeDocument/2006/relationships/hyperlink" Target="https://finance.daum.net/quotes/A008500" TargetMode="External"/><Relationship Id="rId1583" Type="http://schemas.openxmlformats.org/officeDocument/2006/relationships/hyperlink" Target="https://finance.daum.net/quotes/A052690" TargetMode="External"/><Relationship Id="rId301" Type="http://schemas.openxmlformats.org/officeDocument/2006/relationships/hyperlink" Target="https://finance.daum.net/quotes/A305720" TargetMode="External"/><Relationship Id="rId953" Type="http://schemas.openxmlformats.org/officeDocument/2006/relationships/hyperlink" Target="https://finance.daum.net/quotes/Q610007" TargetMode="External"/><Relationship Id="rId1029" Type="http://schemas.openxmlformats.org/officeDocument/2006/relationships/hyperlink" Target="https://finance.daum.net/quotes/A026940" TargetMode="External"/><Relationship Id="rId1236" Type="http://schemas.openxmlformats.org/officeDocument/2006/relationships/hyperlink" Target="https://finance.daum.net/quotes/Q500005" TargetMode="External"/><Relationship Id="rId82" Type="http://schemas.openxmlformats.org/officeDocument/2006/relationships/hyperlink" Target="https://finance.daum.net/quotes/A402520" TargetMode="External"/><Relationship Id="rId606" Type="http://schemas.openxmlformats.org/officeDocument/2006/relationships/hyperlink" Target="https://finance.daum.net/quotes/A276000" TargetMode="External"/><Relationship Id="rId813" Type="http://schemas.openxmlformats.org/officeDocument/2006/relationships/hyperlink" Target="https://finance.daum.net/quotes/A353200" TargetMode="External"/><Relationship Id="rId1443" Type="http://schemas.openxmlformats.org/officeDocument/2006/relationships/hyperlink" Target="https://finance.daum.net/quotes/A071950" TargetMode="External"/><Relationship Id="rId1650" Type="http://schemas.openxmlformats.org/officeDocument/2006/relationships/hyperlink" Target="https://finance.daum.net/quotes/A133820" TargetMode="External"/><Relationship Id="rId1303" Type="http://schemas.openxmlformats.org/officeDocument/2006/relationships/hyperlink" Target="https://finance.daum.net/quotes/A006740" TargetMode="External"/><Relationship Id="rId1510" Type="http://schemas.openxmlformats.org/officeDocument/2006/relationships/hyperlink" Target="https://finance.daum.net/quotes/A039130" TargetMode="External"/><Relationship Id="rId1608" Type="http://schemas.openxmlformats.org/officeDocument/2006/relationships/hyperlink" Target="https://finance.daum.net/quotes/A267270" TargetMode="External"/><Relationship Id="rId189" Type="http://schemas.openxmlformats.org/officeDocument/2006/relationships/hyperlink" Target="https://finance.daum.net/quotes/A397410" TargetMode="External"/><Relationship Id="rId396" Type="http://schemas.openxmlformats.org/officeDocument/2006/relationships/hyperlink" Target="https://finance.daum.net/quotes/A256750" TargetMode="External"/><Relationship Id="rId256" Type="http://schemas.openxmlformats.org/officeDocument/2006/relationships/hyperlink" Target="https://finance.daum.net/quotes/A291130" TargetMode="External"/><Relationship Id="rId463" Type="http://schemas.openxmlformats.org/officeDocument/2006/relationships/hyperlink" Target="https://finance.daum.net/quotes/A051915" TargetMode="External"/><Relationship Id="rId670" Type="http://schemas.openxmlformats.org/officeDocument/2006/relationships/hyperlink" Target="https://finance.daum.net/quotes/A371160" TargetMode="External"/><Relationship Id="rId1093" Type="http://schemas.openxmlformats.org/officeDocument/2006/relationships/hyperlink" Target="https://finance.daum.net/quotes/A028050" TargetMode="External"/><Relationship Id="rId116" Type="http://schemas.openxmlformats.org/officeDocument/2006/relationships/hyperlink" Target="https://finance.daum.net/quotes/A215620" TargetMode="External"/><Relationship Id="rId323" Type="http://schemas.openxmlformats.org/officeDocument/2006/relationships/hyperlink" Target="https://finance.daum.net/quotes/A269420" TargetMode="External"/><Relationship Id="rId530" Type="http://schemas.openxmlformats.org/officeDocument/2006/relationships/hyperlink" Target="https://finance.daum.net/quotes/A001515" TargetMode="External"/><Relationship Id="rId768" Type="http://schemas.openxmlformats.org/officeDocument/2006/relationships/hyperlink" Target="https://finance.daum.net/quotes/A002990" TargetMode="External"/><Relationship Id="rId975" Type="http://schemas.openxmlformats.org/officeDocument/2006/relationships/hyperlink" Target="https://finance.daum.net/quotes/A009900" TargetMode="External"/><Relationship Id="rId1160" Type="http://schemas.openxmlformats.org/officeDocument/2006/relationships/hyperlink" Target="https://finance.daum.net/quotes/A058650" TargetMode="External"/><Relationship Id="rId1398" Type="http://schemas.openxmlformats.org/officeDocument/2006/relationships/hyperlink" Target="https://finance.daum.net/quotes/A004700" TargetMode="External"/><Relationship Id="rId628" Type="http://schemas.openxmlformats.org/officeDocument/2006/relationships/hyperlink" Target="https://finance.daum.net/quotes/A261110" TargetMode="External"/><Relationship Id="rId835" Type="http://schemas.openxmlformats.org/officeDocument/2006/relationships/hyperlink" Target="https://finance.daum.net/quotes/Q510010" TargetMode="External"/><Relationship Id="rId1258" Type="http://schemas.openxmlformats.org/officeDocument/2006/relationships/hyperlink" Target="https://finance.daum.net/quotes/A015540" TargetMode="External"/><Relationship Id="rId1465" Type="http://schemas.openxmlformats.org/officeDocument/2006/relationships/hyperlink" Target="https://finance.daum.net/quotes/A015890" TargetMode="External"/><Relationship Id="rId1020" Type="http://schemas.openxmlformats.org/officeDocument/2006/relationships/hyperlink" Target="https://finance.daum.net/quotes/A002410" TargetMode="External"/><Relationship Id="rId1118" Type="http://schemas.openxmlformats.org/officeDocument/2006/relationships/hyperlink" Target="https://finance.daum.net/quotes/A004380" TargetMode="External"/><Relationship Id="rId1325" Type="http://schemas.openxmlformats.org/officeDocument/2006/relationships/hyperlink" Target="https://finance.daum.net/quotes/A008600" TargetMode="External"/><Relationship Id="rId1532" Type="http://schemas.openxmlformats.org/officeDocument/2006/relationships/hyperlink" Target="https://finance.daum.net/quotes/A015760" TargetMode="External"/><Relationship Id="rId902" Type="http://schemas.openxmlformats.org/officeDocument/2006/relationships/hyperlink" Target="https://finance.daum.net/quotes/A018500" TargetMode="External"/><Relationship Id="rId31" Type="http://schemas.openxmlformats.org/officeDocument/2006/relationships/hyperlink" Target="https://finance.daum.net/quotes/A195970" TargetMode="External"/><Relationship Id="rId180" Type="http://schemas.openxmlformats.org/officeDocument/2006/relationships/hyperlink" Target="https://finance.daum.net/quotes/A234310" TargetMode="External"/><Relationship Id="rId278" Type="http://schemas.openxmlformats.org/officeDocument/2006/relationships/hyperlink" Target="https://finance.daum.net/quotes/A238720" TargetMode="External"/><Relationship Id="rId485" Type="http://schemas.openxmlformats.org/officeDocument/2006/relationships/hyperlink" Target="https://finance.daum.net/quotes/A178920" TargetMode="External"/><Relationship Id="rId692" Type="http://schemas.openxmlformats.org/officeDocument/2006/relationships/hyperlink" Target="https://finance.daum.net/quotes/Q570055" TargetMode="External"/><Relationship Id="rId138" Type="http://schemas.openxmlformats.org/officeDocument/2006/relationships/hyperlink" Target="https://finance.daum.net/quotes/Q580018" TargetMode="External"/><Relationship Id="rId345" Type="http://schemas.openxmlformats.org/officeDocument/2006/relationships/hyperlink" Target="https://finance.daum.net/quotes/A273140" TargetMode="External"/><Relationship Id="rId552" Type="http://schemas.openxmlformats.org/officeDocument/2006/relationships/hyperlink" Target="https://finance.daum.net/quotes/A084870" TargetMode="External"/><Relationship Id="rId997" Type="http://schemas.openxmlformats.org/officeDocument/2006/relationships/hyperlink" Target="https://finance.daum.net/quotes/Q520003" TargetMode="External"/><Relationship Id="rId1182" Type="http://schemas.openxmlformats.org/officeDocument/2006/relationships/hyperlink" Target="https://finance.daum.net/quotes/A011930" TargetMode="External"/><Relationship Id="rId205" Type="http://schemas.openxmlformats.org/officeDocument/2006/relationships/hyperlink" Target="https://finance.daum.net/quotes/A267450" TargetMode="External"/><Relationship Id="rId412" Type="http://schemas.openxmlformats.org/officeDocument/2006/relationships/hyperlink" Target="https://finance.daum.net/quotes/A298770" TargetMode="External"/><Relationship Id="rId857" Type="http://schemas.openxmlformats.org/officeDocument/2006/relationships/hyperlink" Target="https://finance.daum.net/quotes/A000300" TargetMode="External"/><Relationship Id="rId1042" Type="http://schemas.openxmlformats.org/officeDocument/2006/relationships/hyperlink" Target="https://finance.daum.net/quotes/A001470" TargetMode="External"/><Relationship Id="rId1487" Type="http://schemas.openxmlformats.org/officeDocument/2006/relationships/hyperlink" Target="https://finance.daum.net/quotes/A140950" TargetMode="External"/><Relationship Id="rId717" Type="http://schemas.openxmlformats.org/officeDocument/2006/relationships/hyperlink" Target="https://finance.daum.net/quotes/Q570056" TargetMode="External"/><Relationship Id="rId924" Type="http://schemas.openxmlformats.org/officeDocument/2006/relationships/hyperlink" Target="https://finance.daum.net/quotes/A377190" TargetMode="External"/><Relationship Id="rId1347" Type="http://schemas.openxmlformats.org/officeDocument/2006/relationships/hyperlink" Target="https://finance.daum.net/quotes/A025820" TargetMode="External"/><Relationship Id="rId1554" Type="http://schemas.openxmlformats.org/officeDocument/2006/relationships/hyperlink" Target="https://finance.daum.net/quotes/A053690" TargetMode="External"/><Relationship Id="rId53" Type="http://schemas.openxmlformats.org/officeDocument/2006/relationships/hyperlink" Target="https://finance.daum.net/quotes/A00104K" TargetMode="External"/><Relationship Id="rId1207" Type="http://schemas.openxmlformats.org/officeDocument/2006/relationships/hyperlink" Target="https://finance.daum.net/quotes/Q500011" TargetMode="External"/><Relationship Id="rId1414" Type="http://schemas.openxmlformats.org/officeDocument/2006/relationships/hyperlink" Target="https://finance.daum.net/quotes/A003780" TargetMode="External"/><Relationship Id="rId1621" Type="http://schemas.openxmlformats.org/officeDocument/2006/relationships/hyperlink" Target="https://finance.daum.net/quotes/A322000" TargetMode="External"/><Relationship Id="rId367" Type="http://schemas.openxmlformats.org/officeDocument/2006/relationships/hyperlink" Target="https://finance.daum.net/quotes/A308620" TargetMode="External"/><Relationship Id="rId574" Type="http://schemas.openxmlformats.org/officeDocument/2006/relationships/hyperlink" Target="https://finance.daum.net/quotes/A305540" TargetMode="External"/><Relationship Id="rId227" Type="http://schemas.openxmlformats.org/officeDocument/2006/relationships/hyperlink" Target="https://finance.daum.net/quotes/A334700" TargetMode="External"/><Relationship Id="rId781" Type="http://schemas.openxmlformats.org/officeDocument/2006/relationships/hyperlink" Target="https://finance.daum.net/quotes/A001260" TargetMode="External"/><Relationship Id="rId879" Type="http://schemas.openxmlformats.org/officeDocument/2006/relationships/hyperlink" Target="https://finance.daum.net/quotes/A002150" TargetMode="External"/><Relationship Id="rId434" Type="http://schemas.openxmlformats.org/officeDocument/2006/relationships/hyperlink" Target="https://finance.daum.net/quotes/A104520" TargetMode="External"/><Relationship Id="rId641" Type="http://schemas.openxmlformats.org/officeDocument/2006/relationships/hyperlink" Target="https://finance.daum.net/quotes/A227570" TargetMode="External"/><Relationship Id="rId739" Type="http://schemas.openxmlformats.org/officeDocument/2006/relationships/hyperlink" Target="https://finance.daum.net/quotes/A009450" TargetMode="External"/><Relationship Id="rId1064" Type="http://schemas.openxmlformats.org/officeDocument/2006/relationships/hyperlink" Target="https://finance.daum.net/quotes/Q530019" TargetMode="External"/><Relationship Id="rId1271" Type="http://schemas.openxmlformats.org/officeDocument/2006/relationships/hyperlink" Target="https://finance.daum.net/quotes/A267850" TargetMode="External"/><Relationship Id="rId1369" Type="http://schemas.openxmlformats.org/officeDocument/2006/relationships/hyperlink" Target="https://finance.daum.net/quotes/A000230" TargetMode="External"/><Relationship Id="rId1576" Type="http://schemas.openxmlformats.org/officeDocument/2006/relationships/hyperlink" Target="https://finance.daum.net/quotes/A009420" TargetMode="External"/><Relationship Id="rId501" Type="http://schemas.openxmlformats.org/officeDocument/2006/relationships/hyperlink" Target="https://finance.daum.net/quotes/A010950" TargetMode="External"/><Relationship Id="rId946" Type="http://schemas.openxmlformats.org/officeDocument/2006/relationships/hyperlink" Target="https://finance.daum.net/quotes/A137930" TargetMode="External"/><Relationship Id="rId1131" Type="http://schemas.openxmlformats.org/officeDocument/2006/relationships/hyperlink" Target="https://finance.daum.net/quotes/A001290" TargetMode="External"/><Relationship Id="rId1229" Type="http://schemas.openxmlformats.org/officeDocument/2006/relationships/hyperlink" Target="https://finance.daum.net/quotes/Q500032" TargetMode="External"/><Relationship Id="rId75" Type="http://schemas.openxmlformats.org/officeDocument/2006/relationships/hyperlink" Target="https://finance.daum.net/quotes/A069730" TargetMode="External"/><Relationship Id="rId806" Type="http://schemas.openxmlformats.org/officeDocument/2006/relationships/hyperlink" Target="https://finance.daum.net/quotes/A023590" TargetMode="External"/><Relationship Id="rId1436" Type="http://schemas.openxmlformats.org/officeDocument/2006/relationships/hyperlink" Target="https://finance.daum.net/quotes/A007810" TargetMode="External"/><Relationship Id="rId1643" Type="http://schemas.openxmlformats.org/officeDocument/2006/relationships/hyperlink" Target="https://finance.daum.net/quotes/A008775" TargetMode="External"/><Relationship Id="rId1503" Type="http://schemas.openxmlformats.org/officeDocument/2006/relationships/hyperlink" Target="https://finance.daum.net/quotes/A950210" TargetMode="External"/><Relationship Id="rId291" Type="http://schemas.openxmlformats.org/officeDocument/2006/relationships/hyperlink" Target="https://finance.daum.net/quotes/A226980" TargetMode="External"/><Relationship Id="rId151" Type="http://schemas.openxmlformats.org/officeDocument/2006/relationships/hyperlink" Target="https://finance.daum.net/quotes/A290080" TargetMode="External"/><Relationship Id="rId389" Type="http://schemas.openxmlformats.org/officeDocument/2006/relationships/hyperlink" Target="https://finance.daum.net/quotes/A363570" TargetMode="External"/><Relationship Id="rId596" Type="http://schemas.openxmlformats.org/officeDocument/2006/relationships/hyperlink" Target="https://finance.daum.net/quotes/A139280" TargetMode="External"/><Relationship Id="rId249" Type="http://schemas.openxmlformats.org/officeDocument/2006/relationships/hyperlink" Target="https://finance.daum.net/quotes/A365780" TargetMode="External"/><Relationship Id="rId456" Type="http://schemas.openxmlformats.org/officeDocument/2006/relationships/hyperlink" Target="https://finance.daum.net/quotes/A003555" TargetMode="External"/><Relationship Id="rId663" Type="http://schemas.openxmlformats.org/officeDocument/2006/relationships/hyperlink" Target="https://finance.daum.net/quotes/A217780" TargetMode="External"/><Relationship Id="rId870" Type="http://schemas.openxmlformats.org/officeDocument/2006/relationships/hyperlink" Target="https://finance.daum.net/quotes/A003830" TargetMode="External"/><Relationship Id="rId1086" Type="http://schemas.openxmlformats.org/officeDocument/2006/relationships/hyperlink" Target="https://finance.daum.net/quotes/A006405" TargetMode="External"/><Relationship Id="rId1293" Type="http://schemas.openxmlformats.org/officeDocument/2006/relationships/hyperlink" Target="https://finance.daum.net/quotes/A380440" TargetMode="External"/><Relationship Id="rId109" Type="http://schemas.openxmlformats.org/officeDocument/2006/relationships/hyperlink" Target="https://finance.daum.net/quotes/A304770" TargetMode="External"/><Relationship Id="rId316" Type="http://schemas.openxmlformats.org/officeDocument/2006/relationships/hyperlink" Target="https://finance.daum.net/quotes/A291890" TargetMode="External"/><Relationship Id="rId523" Type="http://schemas.openxmlformats.org/officeDocument/2006/relationships/hyperlink" Target="https://finance.daum.net/quotes/A302440" TargetMode="External"/><Relationship Id="rId968" Type="http://schemas.openxmlformats.org/officeDocument/2006/relationships/hyperlink" Target="https://finance.daum.net/quotes/Q610015" TargetMode="External"/><Relationship Id="rId1153" Type="http://schemas.openxmlformats.org/officeDocument/2006/relationships/hyperlink" Target="https://finance.daum.net/quotes/A004360" TargetMode="External"/><Relationship Id="rId1598" Type="http://schemas.openxmlformats.org/officeDocument/2006/relationships/hyperlink" Target="https://finance.daum.net/quotes/A009835" TargetMode="External"/><Relationship Id="rId97" Type="http://schemas.openxmlformats.org/officeDocument/2006/relationships/hyperlink" Target="https://finance.daum.net/quotes/A367740" TargetMode="External"/><Relationship Id="rId730" Type="http://schemas.openxmlformats.org/officeDocument/2006/relationships/hyperlink" Target="https://finance.daum.net/quotes/Q570052" TargetMode="External"/><Relationship Id="rId828" Type="http://schemas.openxmlformats.org/officeDocument/2006/relationships/hyperlink" Target="https://finance.daum.net/quotes/Q510017" TargetMode="External"/><Relationship Id="rId1013" Type="http://schemas.openxmlformats.org/officeDocument/2006/relationships/hyperlink" Target="https://finance.daum.net/quotes/A107590" TargetMode="External"/><Relationship Id="rId1360" Type="http://schemas.openxmlformats.org/officeDocument/2006/relationships/hyperlink" Target="https://finance.daum.net/quotes/A000760" TargetMode="External"/><Relationship Id="rId1458" Type="http://schemas.openxmlformats.org/officeDocument/2006/relationships/hyperlink" Target="https://finance.daum.net/quotes/A26490K" TargetMode="External"/><Relationship Id="rId1665" Type="http://schemas.openxmlformats.org/officeDocument/2006/relationships/hyperlink" Target="https://finance.daum.net/quotes/A005010" TargetMode="External"/><Relationship Id="rId1220" Type="http://schemas.openxmlformats.org/officeDocument/2006/relationships/hyperlink" Target="https://finance.daum.net/quotes/Q500057" TargetMode="External"/><Relationship Id="rId1318" Type="http://schemas.openxmlformats.org/officeDocument/2006/relationships/hyperlink" Target="https://finance.daum.net/quotes/A105840" TargetMode="External"/><Relationship Id="rId1525" Type="http://schemas.openxmlformats.org/officeDocument/2006/relationships/hyperlink" Target="https://finance.daum.net/quotes/A010040" TargetMode="External"/><Relationship Id="rId24" Type="http://schemas.openxmlformats.org/officeDocument/2006/relationships/hyperlink" Target="https://finance.daum.net/quotes/A189400" TargetMode="External"/><Relationship Id="rId173" Type="http://schemas.openxmlformats.org/officeDocument/2006/relationships/hyperlink" Target="https://finance.daum.net/quotes/A292050" TargetMode="External"/><Relationship Id="rId380" Type="http://schemas.openxmlformats.org/officeDocument/2006/relationships/hyperlink" Target="https://finance.daum.net/quotes/A251350" TargetMode="External"/><Relationship Id="rId240" Type="http://schemas.openxmlformats.org/officeDocument/2006/relationships/hyperlink" Target="https://finance.daum.net/quotes/A033180" TargetMode="External"/><Relationship Id="rId478" Type="http://schemas.openxmlformats.org/officeDocument/2006/relationships/hyperlink" Target="https://finance.daum.net/quotes/A005945" TargetMode="External"/><Relationship Id="rId685" Type="http://schemas.openxmlformats.org/officeDocument/2006/relationships/hyperlink" Target="https://finance.daum.net/quotes/A385710" TargetMode="External"/><Relationship Id="rId892" Type="http://schemas.openxmlformats.org/officeDocument/2006/relationships/hyperlink" Target="https://finance.daum.net/quotes/A282690" TargetMode="External"/><Relationship Id="rId100" Type="http://schemas.openxmlformats.org/officeDocument/2006/relationships/hyperlink" Target="https://finance.daum.net/quotes/A346000" TargetMode="External"/><Relationship Id="rId338" Type="http://schemas.openxmlformats.org/officeDocument/2006/relationships/hyperlink" Target="https://finance.daum.net/quotes/A114260" TargetMode="External"/><Relationship Id="rId545" Type="http://schemas.openxmlformats.org/officeDocument/2006/relationships/hyperlink" Target="https://finance.daum.net/quotes/A400580" TargetMode="External"/><Relationship Id="rId752" Type="http://schemas.openxmlformats.org/officeDocument/2006/relationships/hyperlink" Target="https://finance.daum.net/quotes/A009290" TargetMode="External"/><Relationship Id="rId1175" Type="http://schemas.openxmlformats.org/officeDocument/2006/relationships/hyperlink" Target="https://finance.daum.net/quotes/A004430" TargetMode="External"/><Relationship Id="rId1382" Type="http://schemas.openxmlformats.org/officeDocument/2006/relationships/hyperlink" Target="https://finance.daum.net/quotes/A015860" TargetMode="External"/><Relationship Id="rId405" Type="http://schemas.openxmlformats.org/officeDocument/2006/relationships/hyperlink" Target="https://finance.daum.net/quotes/A237350" TargetMode="External"/><Relationship Id="rId612" Type="http://schemas.openxmlformats.org/officeDocument/2006/relationships/hyperlink" Target="https://finance.daum.net/quotes/A182490" TargetMode="External"/><Relationship Id="rId1035" Type="http://schemas.openxmlformats.org/officeDocument/2006/relationships/hyperlink" Target="https://finance.daum.net/quotes/A030790" TargetMode="External"/><Relationship Id="rId1242" Type="http://schemas.openxmlformats.org/officeDocument/2006/relationships/hyperlink" Target="https://finance.daum.net/quotes/Q500046" TargetMode="External"/><Relationship Id="rId917" Type="http://schemas.openxmlformats.org/officeDocument/2006/relationships/hyperlink" Target="https://finance.daum.net/quotes/A33626K" TargetMode="External"/><Relationship Id="rId1102" Type="http://schemas.openxmlformats.org/officeDocument/2006/relationships/hyperlink" Target="https://finance.daum.net/quotes/A068290" TargetMode="External"/><Relationship Id="rId1547" Type="http://schemas.openxmlformats.org/officeDocument/2006/relationships/hyperlink" Target="https://finance.daum.net/quotes/A047810" TargetMode="External"/><Relationship Id="rId46" Type="http://schemas.openxmlformats.org/officeDocument/2006/relationships/hyperlink" Target="https://finance.daum.net/quotes/A027410" TargetMode="External"/><Relationship Id="rId1407" Type="http://schemas.openxmlformats.org/officeDocument/2006/relationships/hyperlink" Target="https://finance.daum.net/quotes/A044380" TargetMode="External"/><Relationship Id="rId1614" Type="http://schemas.openxmlformats.org/officeDocument/2006/relationships/hyperlink" Target="https://finance.daum.net/quotes/A079430" TargetMode="External"/><Relationship Id="rId195" Type="http://schemas.openxmlformats.org/officeDocument/2006/relationships/hyperlink" Target="https://finance.daum.net/quotes/A196230" TargetMode="External"/><Relationship Id="rId262" Type="http://schemas.openxmlformats.org/officeDocument/2006/relationships/hyperlink" Target="https://finance.daum.net/quotes/A181480" TargetMode="External"/><Relationship Id="rId567" Type="http://schemas.openxmlformats.org/officeDocument/2006/relationships/hyperlink" Target="https://finance.daum.net/quotes/A252000" TargetMode="External"/><Relationship Id="rId1197" Type="http://schemas.openxmlformats.org/officeDocument/2006/relationships/hyperlink" Target="https://finance.daum.net/quotes/A019175" TargetMode="External"/><Relationship Id="rId122" Type="http://schemas.openxmlformats.org/officeDocument/2006/relationships/hyperlink" Target="https://finance.daum.net/quotes/A175330" TargetMode="External"/><Relationship Id="rId774" Type="http://schemas.openxmlformats.org/officeDocument/2006/relationships/hyperlink" Target="https://finance.daum.net/quotes/A073240" TargetMode="External"/><Relationship Id="rId981" Type="http://schemas.openxmlformats.org/officeDocument/2006/relationships/hyperlink" Target="https://finance.daum.net/quotes/A009200" TargetMode="External"/><Relationship Id="rId1057" Type="http://schemas.openxmlformats.org/officeDocument/2006/relationships/hyperlink" Target="https://finance.daum.net/quotes/Q530055" TargetMode="External"/><Relationship Id="rId427" Type="http://schemas.openxmlformats.org/officeDocument/2006/relationships/hyperlink" Target="https://finance.daum.net/quotes/A394340" TargetMode="External"/><Relationship Id="rId634" Type="http://schemas.openxmlformats.org/officeDocument/2006/relationships/hyperlink" Target="https://finance.daum.net/quotes/A091230" TargetMode="External"/><Relationship Id="rId841" Type="http://schemas.openxmlformats.org/officeDocument/2006/relationships/hyperlink" Target="https://finance.daum.net/quotes/A003540" TargetMode="External"/><Relationship Id="rId1264" Type="http://schemas.openxmlformats.org/officeDocument/2006/relationships/hyperlink" Target="https://finance.daum.net/quotes/A002795" TargetMode="External"/><Relationship Id="rId1471" Type="http://schemas.openxmlformats.org/officeDocument/2006/relationships/hyperlink" Target="https://finance.daum.net/quotes/A009410" TargetMode="External"/><Relationship Id="rId1569" Type="http://schemas.openxmlformats.org/officeDocument/2006/relationships/hyperlink" Target="https://finance.daum.net/quotes/A004150" TargetMode="External"/><Relationship Id="rId701" Type="http://schemas.openxmlformats.org/officeDocument/2006/relationships/hyperlink" Target="https://finance.daum.net/quotes/Q570061" TargetMode="External"/><Relationship Id="rId939" Type="http://schemas.openxmlformats.org/officeDocument/2006/relationships/hyperlink" Target="https://finance.daum.net/quotes/A00499K" TargetMode="External"/><Relationship Id="rId1124" Type="http://schemas.openxmlformats.org/officeDocument/2006/relationships/hyperlink" Target="https://finance.daum.net/quotes/A004690" TargetMode="External"/><Relationship Id="rId1331" Type="http://schemas.openxmlformats.org/officeDocument/2006/relationships/hyperlink" Target="https://finance.daum.net/quotes/A077500" TargetMode="External"/><Relationship Id="rId68" Type="http://schemas.openxmlformats.org/officeDocument/2006/relationships/hyperlink" Target="https://finance.daum.net/quotes/A000210" TargetMode="External"/><Relationship Id="rId1429" Type="http://schemas.openxmlformats.org/officeDocument/2006/relationships/hyperlink" Target="https://finance.daum.net/quotes/A109070" TargetMode="External"/><Relationship Id="rId1636" Type="http://schemas.openxmlformats.org/officeDocument/2006/relationships/hyperlink" Target="https://finance.daum.net/quotes/A126560" TargetMode="External"/><Relationship Id="rId284" Type="http://schemas.openxmlformats.org/officeDocument/2006/relationships/hyperlink" Target="https://finance.daum.net/quotes/A371870" TargetMode="External"/><Relationship Id="rId491" Type="http://schemas.openxmlformats.org/officeDocument/2006/relationships/hyperlink" Target="https://finance.daum.net/quotes/Q550042" TargetMode="External"/><Relationship Id="rId144" Type="http://schemas.openxmlformats.org/officeDocument/2006/relationships/hyperlink" Target="https://finance.daum.net/quotes/Q580021" TargetMode="External"/><Relationship Id="rId589" Type="http://schemas.openxmlformats.org/officeDocument/2006/relationships/hyperlink" Target="https://finance.daum.net/quotes/A289260" TargetMode="External"/><Relationship Id="rId796" Type="http://schemas.openxmlformats.org/officeDocument/2006/relationships/hyperlink" Target="https://finance.daum.net/quotes/A090350" TargetMode="External"/><Relationship Id="rId351" Type="http://schemas.openxmlformats.org/officeDocument/2006/relationships/hyperlink" Target="https://finance.daum.net/quotes/A314250" TargetMode="External"/><Relationship Id="rId449" Type="http://schemas.openxmlformats.org/officeDocument/2006/relationships/hyperlink" Target="https://finance.daum.net/quotes/A058850" TargetMode="External"/><Relationship Id="rId656" Type="http://schemas.openxmlformats.org/officeDocument/2006/relationships/hyperlink" Target="https://finance.daum.net/quotes/A292560" TargetMode="External"/><Relationship Id="rId863" Type="http://schemas.openxmlformats.org/officeDocument/2006/relationships/hyperlink" Target="https://finance.daum.net/quotes/A084010" TargetMode="External"/><Relationship Id="rId1079" Type="http://schemas.openxmlformats.org/officeDocument/2006/relationships/hyperlink" Target="https://finance.daum.net/quotes/Q530090" TargetMode="External"/><Relationship Id="rId1286" Type="http://schemas.openxmlformats.org/officeDocument/2006/relationships/hyperlink" Target="https://finance.daum.net/quotes/A078520" TargetMode="External"/><Relationship Id="rId1493" Type="http://schemas.openxmlformats.org/officeDocument/2006/relationships/hyperlink" Target="https://finance.daum.net/quotes/A001020" TargetMode="External"/><Relationship Id="rId211" Type="http://schemas.openxmlformats.org/officeDocument/2006/relationships/hyperlink" Target="https://finance.daum.net/quotes/A183710" TargetMode="External"/><Relationship Id="rId309" Type="http://schemas.openxmlformats.org/officeDocument/2006/relationships/hyperlink" Target="https://finance.daum.net/quotes/A266370" TargetMode="External"/><Relationship Id="rId516" Type="http://schemas.openxmlformats.org/officeDocument/2006/relationships/hyperlink" Target="https://finance.daum.net/quotes/A001740" TargetMode="External"/><Relationship Id="rId1146" Type="http://schemas.openxmlformats.org/officeDocument/2006/relationships/hyperlink" Target="https://finance.daum.net/quotes/A014915" TargetMode="External"/><Relationship Id="rId723" Type="http://schemas.openxmlformats.org/officeDocument/2006/relationships/hyperlink" Target="https://finance.daum.net/quotes/Q570058" TargetMode="External"/><Relationship Id="rId930" Type="http://schemas.openxmlformats.org/officeDocument/2006/relationships/hyperlink" Target="https://finance.daum.net/quotes/A032350" TargetMode="External"/><Relationship Id="rId1006" Type="http://schemas.openxmlformats.org/officeDocument/2006/relationships/hyperlink" Target="https://finance.daum.net/quotes/A357250" TargetMode="External"/><Relationship Id="rId1353" Type="http://schemas.openxmlformats.org/officeDocument/2006/relationships/hyperlink" Target="https://finance.daum.net/quotes/A015020" TargetMode="External"/><Relationship Id="rId1560" Type="http://schemas.openxmlformats.org/officeDocument/2006/relationships/hyperlink" Target="https://finance.daum.net/quotes/A003680" TargetMode="External"/><Relationship Id="rId1658" Type="http://schemas.openxmlformats.org/officeDocument/2006/relationships/hyperlink" Target="https://finance.daum.net/quotes/A298050" TargetMode="External"/><Relationship Id="rId1213" Type="http://schemas.openxmlformats.org/officeDocument/2006/relationships/hyperlink" Target="https://finance.daum.net/quotes/Q500020" TargetMode="External"/><Relationship Id="rId1420" Type="http://schemas.openxmlformats.org/officeDocument/2006/relationships/hyperlink" Target="https://finance.daum.net/quotes/A002780" TargetMode="External"/><Relationship Id="rId1518" Type="http://schemas.openxmlformats.org/officeDocument/2006/relationships/hyperlink" Target="https://finance.daum.net/quotes/A000140" TargetMode="External"/><Relationship Id="rId17" Type="http://schemas.openxmlformats.org/officeDocument/2006/relationships/hyperlink" Target="https://finance.daum.net/quotes/A333980" TargetMode="External"/><Relationship Id="rId166" Type="http://schemas.openxmlformats.org/officeDocument/2006/relationships/hyperlink" Target="https://finance.daum.net/quotes/A367770" TargetMode="External"/><Relationship Id="rId373" Type="http://schemas.openxmlformats.org/officeDocument/2006/relationships/hyperlink" Target="https://finance.daum.net/quotes/A325020" TargetMode="External"/><Relationship Id="rId580" Type="http://schemas.openxmlformats.org/officeDocument/2006/relationships/hyperlink" Target="https://finance.daum.net/quotes/A364960" TargetMode="External"/><Relationship Id="rId1" Type="http://schemas.openxmlformats.org/officeDocument/2006/relationships/hyperlink" Target="https://finance.daum.net/domestic/all_stocks?market=KOSPI" TargetMode="External"/><Relationship Id="rId233" Type="http://schemas.openxmlformats.org/officeDocument/2006/relationships/hyperlink" Target="https://finance.daum.net/quotes/A009070" TargetMode="External"/><Relationship Id="rId440" Type="http://schemas.openxmlformats.org/officeDocument/2006/relationships/hyperlink" Target="https://finance.daum.net/quotes/A122260" TargetMode="External"/><Relationship Id="rId678" Type="http://schemas.openxmlformats.org/officeDocument/2006/relationships/hyperlink" Target="https://finance.daum.net/quotes/A277640" TargetMode="External"/><Relationship Id="rId885" Type="http://schemas.openxmlformats.org/officeDocument/2006/relationships/hyperlink" Target="https://finance.daum.net/quotes/A005965" TargetMode="External"/><Relationship Id="rId1070" Type="http://schemas.openxmlformats.org/officeDocument/2006/relationships/hyperlink" Target="https://finance.daum.net/quotes/Q530056" TargetMode="External"/><Relationship Id="rId300" Type="http://schemas.openxmlformats.org/officeDocument/2006/relationships/hyperlink" Target="https://finance.daum.net/quotes/A252670" TargetMode="External"/><Relationship Id="rId538" Type="http://schemas.openxmlformats.org/officeDocument/2006/relationships/hyperlink" Target="https://finance.daum.net/quotes/A036530" TargetMode="External"/><Relationship Id="rId745" Type="http://schemas.openxmlformats.org/officeDocument/2006/relationships/hyperlink" Target="https://finance.daum.net/quotes/A009140" TargetMode="External"/><Relationship Id="rId952" Type="http://schemas.openxmlformats.org/officeDocument/2006/relationships/hyperlink" Target="https://finance.daum.net/quotes/A094800" TargetMode="External"/><Relationship Id="rId1168" Type="http://schemas.openxmlformats.org/officeDocument/2006/relationships/hyperlink" Target="https://finance.daum.net/quotes/A308170" TargetMode="External"/><Relationship Id="rId1375" Type="http://schemas.openxmlformats.org/officeDocument/2006/relationships/hyperlink" Target="https://finance.daum.net/quotes/A007575" TargetMode="External"/><Relationship Id="rId1582" Type="http://schemas.openxmlformats.org/officeDocument/2006/relationships/hyperlink" Target="https://finance.daum.net/quotes/A051600" TargetMode="External"/><Relationship Id="rId81" Type="http://schemas.openxmlformats.org/officeDocument/2006/relationships/hyperlink" Target="https://finance.daum.net/quotes/A292730" TargetMode="External"/><Relationship Id="rId605" Type="http://schemas.openxmlformats.org/officeDocument/2006/relationships/hyperlink" Target="https://finance.daum.net/quotes/A394670" TargetMode="External"/><Relationship Id="rId812" Type="http://schemas.openxmlformats.org/officeDocument/2006/relationships/hyperlink" Target="https://finance.daum.net/quotes/A00806K" TargetMode="External"/><Relationship Id="rId1028" Type="http://schemas.openxmlformats.org/officeDocument/2006/relationships/hyperlink" Target="https://finance.daum.net/quotes/A001275" TargetMode="External"/><Relationship Id="rId1235" Type="http://schemas.openxmlformats.org/officeDocument/2006/relationships/hyperlink" Target="https://finance.daum.net/quotes/Q500012" TargetMode="External"/><Relationship Id="rId1442" Type="http://schemas.openxmlformats.org/officeDocument/2006/relationships/hyperlink" Target="https://finance.daum.net/quotes/A005420" TargetMode="External"/><Relationship Id="rId1302" Type="http://schemas.openxmlformats.org/officeDocument/2006/relationships/hyperlink" Target="https://finance.daum.net/quotes/A000670" TargetMode="External"/><Relationship Id="rId39" Type="http://schemas.openxmlformats.org/officeDocument/2006/relationships/hyperlink" Target="https://finance.daum.net/quotes/A301400" TargetMode="External"/><Relationship Id="rId1607" Type="http://schemas.openxmlformats.org/officeDocument/2006/relationships/hyperlink" Target="https://finance.daum.net/quotes/A000720" TargetMode="External"/><Relationship Id="rId188" Type="http://schemas.openxmlformats.org/officeDocument/2006/relationships/hyperlink" Target="https://finance.daum.net/quotes/A397420" TargetMode="External"/><Relationship Id="rId395" Type="http://schemas.openxmlformats.org/officeDocument/2006/relationships/hyperlink" Target="https://finance.daum.net/quotes/A204450" TargetMode="External"/><Relationship Id="rId255" Type="http://schemas.openxmlformats.org/officeDocument/2006/relationships/hyperlink" Target="https://finance.daum.net/quotes/A152500" TargetMode="External"/><Relationship Id="rId462" Type="http://schemas.openxmlformats.org/officeDocument/2006/relationships/hyperlink" Target="https://finance.daum.net/quotes/A051910" TargetMode="External"/><Relationship Id="rId1092" Type="http://schemas.openxmlformats.org/officeDocument/2006/relationships/hyperlink" Target="https://finance.daum.net/quotes/A018260" TargetMode="External"/><Relationship Id="rId1397" Type="http://schemas.openxmlformats.org/officeDocument/2006/relationships/hyperlink" Target="https://finance.daum.net/quotes/A004910" TargetMode="External"/><Relationship Id="rId115" Type="http://schemas.openxmlformats.org/officeDocument/2006/relationships/hyperlink" Target="https://finance.daum.net/quotes/A294870" TargetMode="External"/><Relationship Id="rId322" Type="http://schemas.openxmlformats.org/officeDocument/2006/relationships/hyperlink" Target="https://finance.daum.net/quotes/A275300" TargetMode="External"/><Relationship Id="rId767" Type="http://schemas.openxmlformats.org/officeDocument/2006/relationships/hyperlink" Target="https://finance.daum.net/quotes/A001570" TargetMode="External"/><Relationship Id="rId974" Type="http://schemas.openxmlformats.org/officeDocument/2006/relationships/hyperlink" Target="https://finance.daum.net/quotes/A017180" TargetMode="External"/><Relationship Id="rId627" Type="http://schemas.openxmlformats.org/officeDocument/2006/relationships/hyperlink" Target="https://finance.daum.net/quotes/A329750" TargetMode="External"/><Relationship Id="rId834" Type="http://schemas.openxmlformats.org/officeDocument/2006/relationships/hyperlink" Target="https://finance.daum.net/quotes/Q510014" TargetMode="External"/><Relationship Id="rId1257" Type="http://schemas.openxmlformats.org/officeDocument/2006/relationships/hyperlink" Target="https://finance.daum.net/quotes/A004770" TargetMode="External"/><Relationship Id="rId1464" Type="http://schemas.openxmlformats.org/officeDocument/2006/relationships/hyperlink" Target="https://finance.daum.net/quotes/A014580" TargetMode="External"/><Relationship Id="rId901" Type="http://schemas.openxmlformats.org/officeDocument/2006/relationships/hyperlink" Target="https://finance.daum.net/quotes/A049770" TargetMode="External"/><Relationship Id="rId1117" Type="http://schemas.openxmlformats.org/officeDocument/2006/relationships/hyperlink" Target="https://finance.daum.net/quotes/A023000" TargetMode="External"/><Relationship Id="rId1324" Type="http://schemas.openxmlformats.org/officeDocument/2006/relationships/hyperlink" Target="https://finance.daum.net/quotes/A010600" TargetMode="External"/><Relationship Id="rId1531" Type="http://schemas.openxmlformats.org/officeDocument/2006/relationships/hyperlink" Target="https://finance.daum.net/quotes/A123890" TargetMode="External"/><Relationship Id="rId30" Type="http://schemas.openxmlformats.org/officeDocument/2006/relationships/hyperlink" Target="https://finance.daum.net/quotes/A332620" TargetMode="External"/><Relationship Id="rId1629" Type="http://schemas.openxmlformats.org/officeDocument/2006/relationships/hyperlink" Target="https://finance.daum.net/quotes/A005380" TargetMode="External"/><Relationship Id="rId277" Type="http://schemas.openxmlformats.org/officeDocument/2006/relationships/hyperlink" Target="https://finance.daum.net/quotes/A145670" TargetMode="External"/><Relationship Id="rId484" Type="http://schemas.openxmlformats.org/officeDocument/2006/relationships/hyperlink" Target="https://finance.daum.net/quotes/A010060" TargetMode="External"/><Relationship Id="rId137" Type="http://schemas.openxmlformats.org/officeDocument/2006/relationships/hyperlink" Target="https://finance.daum.net/quotes/Q580026" TargetMode="External"/><Relationship Id="rId344" Type="http://schemas.openxmlformats.org/officeDocument/2006/relationships/hyperlink" Target="https://finance.daum.net/quotes/A352560" TargetMode="External"/><Relationship Id="rId691" Type="http://schemas.openxmlformats.org/officeDocument/2006/relationships/hyperlink" Target="https://finance.daum.net/quotes/Q570049" TargetMode="External"/><Relationship Id="rId789" Type="http://schemas.openxmlformats.org/officeDocument/2006/relationships/hyperlink" Target="https://finance.daum.net/quotes/A385600" TargetMode="External"/><Relationship Id="rId996" Type="http://schemas.openxmlformats.org/officeDocument/2006/relationships/hyperlink" Target="https://finance.daum.net/quotes/Q520010" TargetMode="External"/><Relationship Id="rId551" Type="http://schemas.openxmlformats.org/officeDocument/2006/relationships/hyperlink" Target="https://finance.daum.net/quotes/A002820" TargetMode="External"/><Relationship Id="rId649" Type="http://schemas.openxmlformats.org/officeDocument/2006/relationships/hyperlink" Target="https://finance.daum.net/quotes/A307510" TargetMode="External"/><Relationship Id="rId856" Type="http://schemas.openxmlformats.org/officeDocument/2006/relationships/hyperlink" Target="https://finance.daum.net/quotes/A002880" TargetMode="External"/><Relationship Id="rId1181" Type="http://schemas.openxmlformats.org/officeDocument/2006/relationships/hyperlink" Target="https://finance.daum.net/quotes/A004970" TargetMode="External"/><Relationship Id="rId1279" Type="http://schemas.openxmlformats.org/officeDocument/2006/relationships/hyperlink" Target="https://finance.daum.net/quotes/A011090" TargetMode="External"/><Relationship Id="rId1486" Type="http://schemas.openxmlformats.org/officeDocument/2006/relationships/hyperlink" Target="https://finance.daum.net/quotes/A176710" TargetMode="External"/><Relationship Id="rId204" Type="http://schemas.openxmlformats.org/officeDocument/2006/relationships/hyperlink" Target="https://finance.daum.net/quotes/A267490" TargetMode="External"/><Relationship Id="rId411" Type="http://schemas.openxmlformats.org/officeDocument/2006/relationships/hyperlink" Target="https://finance.daum.net/quotes/A266410" TargetMode="External"/><Relationship Id="rId509" Type="http://schemas.openxmlformats.org/officeDocument/2006/relationships/hyperlink" Target="https://finance.daum.net/quotes/A002360" TargetMode="External"/><Relationship Id="rId1041" Type="http://schemas.openxmlformats.org/officeDocument/2006/relationships/hyperlink" Target="https://finance.daum.net/quotes/A006090" TargetMode="External"/><Relationship Id="rId1139" Type="http://schemas.openxmlformats.org/officeDocument/2006/relationships/hyperlink" Target="https://finance.daum.net/quotes/A004410" TargetMode="External"/><Relationship Id="rId1346" Type="http://schemas.openxmlformats.org/officeDocument/2006/relationships/hyperlink" Target="https://finance.daum.net/quotes/A008250" TargetMode="External"/><Relationship Id="rId716" Type="http://schemas.openxmlformats.org/officeDocument/2006/relationships/hyperlink" Target="https://finance.daum.net/quotes/Q570028" TargetMode="External"/><Relationship Id="rId923" Type="http://schemas.openxmlformats.org/officeDocument/2006/relationships/hyperlink" Target="https://finance.daum.net/quotes/A092200" TargetMode="External"/><Relationship Id="rId1553" Type="http://schemas.openxmlformats.org/officeDocument/2006/relationships/hyperlink" Target="https://finance.daum.net/quotes/A060980" TargetMode="External"/><Relationship Id="rId52" Type="http://schemas.openxmlformats.org/officeDocument/2006/relationships/hyperlink" Target="https://finance.daum.net/quotes/A079160" TargetMode="External"/><Relationship Id="rId1206" Type="http://schemas.openxmlformats.org/officeDocument/2006/relationships/hyperlink" Target="https://finance.daum.net/quotes/Q500009" TargetMode="External"/><Relationship Id="rId1413" Type="http://schemas.openxmlformats.org/officeDocument/2006/relationships/hyperlink" Target="https://finance.daum.net/quotes/A088790" TargetMode="External"/><Relationship Id="rId1620" Type="http://schemas.openxmlformats.org/officeDocument/2006/relationships/hyperlink" Target="https://finance.daum.net/quotes/A004310" TargetMode="External"/><Relationship Id="rId299" Type="http://schemas.openxmlformats.org/officeDocument/2006/relationships/hyperlink" Target="https://finance.daum.net/quotes/A284430" TargetMode="External"/><Relationship Id="rId159" Type="http://schemas.openxmlformats.org/officeDocument/2006/relationships/hyperlink" Target="https://finance.daum.net/quotes/A285010" TargetMode="External"/><Relationship Id="rId366" Type="http://schemas.openxmlformats.org/officeDocument/2006/relationships/hyperlink" Target="https://finance.daum.net/quotes/A390400" TargetMode="External"/><Relationship Id="rId573" Type="http://schemas.openxmlformats.org/officeDocument/2006/relationships/hyperlink" Target="https://finance.daum.net/quotes/A289480" TargetMode="External"/><Relationship Id="rId780" Type="http://schemas.openxmlformats.org/officeDocument/2006/relationships/hyperlink" Target="https://finance.daum.net/quotes/A004545" TargetMode="External"/><Relationship Id="rId226" Type="http://schemas.openxmlformats.org/officeDocument/2006/relationships/hyperlink" Target="https://finance.daum.net/quotes/A334690" TargetMode="External"/><Relationship Id="rId433" Type="http://schemas.openxmlformats.org/officeDocument/2006/relationships/hyperlink" Target="https://finance.daum.net/quotes/A373790" TargetMode="External"/><Relationship Id="rId878" Type="http://schemas.openxmlformats.org/officeDocument/2006/relationships/hyperlink" Target="https://finance.daum.net/quotes/A145720" TargetMode="External"/><Relationship Id="rId1063" Type="http://schemas.openxmlformats.org/officeDocument/2006/relationships/hyperlink" Target="https://finance.daum.net/quotes/Q530016" TargetMode="External"/><Relationship Id="rId1270" Type="http://schemas.openxmlformats.org/officeDocument/2006/relationships/hyperlink" Target="https://finance.daum.net/quotes/A012170" TargetMode="External"/><Relationship Id="rId640" Type="http://schemas.openxmlformats.org/officeDocument/2006/relationships/hyperlink" Target="https://finance.daum.net/quotes/A228800" TargetMode="External"/><Relationship Id="rId738" Type="http://schemas.openxmlformats.org/officeDocument/2006/relationships/hyperlink" Target="https://finance.daum.net/quotes/A002100" TargetMode="External"/><Relationship Id="rId945" Type="http://schemas.openxmlformats.org/officeDocument/2006/relationships/hyperlink" Target="https://finance.daum.net/quotes/A027740" TargetMode="External"/><Relationship Id="rId1368" Type="http://schemas.openxmlformats.org/officeDocument/2006/relationships/hyperlink" Target="https://finance.daum.net/quotes/A249420" TargetMode="External"/><Relationship Id="rId1575" Type="http://schemas.openxmlformats.org/officeDocument/2006/relationships/hyperlink" Target="https://finance.daum.net/quotes/A018880" TargetMode="External"/><Relationship Id="rId74" Type="http://schemas.openxmlformats.org/officeDocument/2006/relationships/hyperlink" Target="https://finance.daum.net/quotes/A155660" TargetMode="External"/><Relationship Id="rId500" Type="http://schemas.openxmlformats.org/officeDocument/2006/relationships/hyperlink" Target="https://finance.daum.net/quotes/Q550057" TargetMode="External"/><Relationship Id="rId805" Type="http://schemas.openxmlformats.org/officeDocument/2006/relationships/hyperlink" Target="https://finance.daum.net/quotes/A058730" TargetMode="External"/><Relationship Id="rId1130" Type="http://schemas.openxmlformats.org/officeDocument/2006/relationships/hyperlink" Target="https://finance.daum.net/quotes/A000390" TargetMode="External"/><Relationship Id="rId1228" Type="http://schemas.openxmlformats.org/officeDocument/2006/relationships/hyperlink" Target="https://finance.daum.net/quotes/Q500054" TargetMode="External"/><Relationship Id="rId1435" Type="http://schemas.openxmlformats.org/officeDocument/2006/relationships/hyperlink" Target="https://finance.daum.net/quotes/A007815" TargetMode="External"/><Relationship Id="rId1642" Type="http://schemas.openxmlformats.org/officeDocument/2006/relationships/hyperlink" Target="https://finance.daum.net/quotes/A008770" TargetMode="External"/><Relationship Id="rId1502" Type="http://schemas.openxmlformats.org/officeDocument/2006/relationships/hyperlink" Target="https://finance.daum.net/quotes/A005810" TargetMode="External"/><Relationship Id="rId290" Type="http://schemas.openxmlformats.org/officeDocument/2006/relationships/hyperlink" Target="https://finance.daum.net/quotes/A069500" TargetMode="External"/><Relationship Id="rId388" Type="http://schemas.openxmlformats.org/officeDocument/2006/relationships/hyperlink" Target="https://finance.daum.net/quotes/A091180" TargetMode="External"/><Relationship Id="rId150" Type="http://schemas.openxmlformats.org/officeDocument/2006/relationships/hyperlink" Target="https://finance.daum.net/quotes/A287310" TargetMode="External"/><Relationship Id="rId595" Type="http://schemas.openxmlformats.org/officeDocument/2006/relationships/hyperlink" Target="https://finance.daum.net/quotes/A217790" TargetMode="External"/><Relationship Id="rId248" Type="http://schemas.openxmlformats.org/officeDocument/2006/relationships/hyperlink" Target="https://finance.daum.net/quotes/A225130" TargetMode="External"/><Relationship Id="rId455" Type="http://schemas.openxmlformats.org/officeDocument/2006/relationships/hyperlink" Target="https://finance.daum.net/quotes/A051905" TargetMode="External"/><Relationship Id="rId662" Type="http://schemas.openxmlformats.org/officeDocument/2006/relationships/hyperlink" Target="https://finance.daum.net/quotes/A204480" TargetMode="External"/><Relationship Id="rId1085" Type="http://schemas.openxmlformats.org/officeDocument/2006/relationships/hyperlink" Target="https://finance.daum.net/quotes/A006400" TargetMode="External"/><Relationship Id="rId1292" Type="http://schemas.openxmlformats.org/officeDocument/2006/relationships/hyperlink" Target="https://finance.daum.net/quotes/A138250" TargetMode="External"/><Relationship Id="rId108" Type="http://schemas.openxmlformats.org/officeDocument/2006/relationships/hyperlink" Target="https://finance.daum.net/quotes/A390950" TargetMode="External"/><Relationship Id="rId315" Type="http://schemas.openxmlformats.org/officeDocument/2006/relationships/hyperlink" Target="https://finance.daum.net/quotes/A229720" TargetMode="External"/><Relationship Id="rId522" Type="http://schemas.openxmlformats.org/officeDocument/2006/relationships/hyperlink" Target="https://finance.daum.net/quotes/A395400" TargetMode="External"/><Relationship Id="rId967" Type="http://schemas.openxmlformats.org/officeDocument/2006/relationships/hyperlink" Target="https://finance.daum.net/quotes/Q610009" TargetMode="External"/><Relationship Id="rId1152" Type="http://schemas.openxmlformats.org/officeDocument/2006/relationships/hyperlink" Target="https://finance.daum.net/quotes/A002420" TargetMode="External"/><Relationship Id="rId1597" Type="http://schemas.openxmlformats.org/officeDocument/2006/relationships/hyperlink" Target="https://finance.daum.net/quotes/A009830" TargetMode="External"/><Relationship Id="rId96" Type="http://schemas.openxmlformats.org/officeDocument/2006/relationships/hyperlink" Target="https://finance.daum.net/quotes/A395270" TargetMode="External"/><Relationship Id="rId827" Type="http://schemas.openxmlformats.org/officeDocument/2006/relationships/hyperlink" Target="https://finance.daum.net/quotes/Q510005" TargetMode="External"/><Relationship Id="rId1012" Type="http://schemas.openxmlformats.org/officeDocument/2006/relationships/hyperlink" Target="https://finance.daum.net/quotes/A268280" TargetMode="External"/><Relationship Id="rId1457" Type="http://schemas.openxmlformats.org/officeDocument/2006/relationships/hyperlink" Target="https://finance.daum.net/quotes/A264900" TargetMode="External"/><Relationship Id="rId1664" Type="http://schemas.openxmlformats.org/officeDocument/2006/relationships/hyperlink" Target="https://finance.daum.net/quotes/A079980" TargetMode="External"/><Relationship Id="rId1317" Type="http://schemas.openxmlformats.org/officeDocument/2006/relationships/hyperlink" Target="https://finance.daum.net/quotes/A017370" TargetMode="External"/><Relationship Id="rId1524" Type="http://schemas.openxmlformats.org/officeDocument/2006/relationships/hyperlink" Target="https://finance.daum.net/quotes/A071055" TargetMode="External"/><Relationship Id="rId23" Type="http://schemas.openxmlformats.org/officeDocument/2006/relationships/hyperlink" Target="https://finance.daum.net/quotes/A298340" TargetMode="External"/><Relationship Id="rId172" Type="http://schemas.openxmlformats.org/officeDocument/2006/relationships/hyperlink" Target="https://finance.daum.net/quotes/A270800" TargetMode="External"/><Relationship Id="rId477" Type="http://schemas.openxmlformats.org/officeDocument/2006/relationships/hyperlink" Target="https://finance.daum.net/quotes/A005940" TargetMode="External"/><Relationship Id="rId684" Type="http://schemas.openxmlformats.org/officeDocument/2006/relationships/hyperlink" Target="https://finance.daum.net/quotes/A228790" TargetMode="External"/><Relationship Id="rId337" Type="http://schemas.openxmlformats.org/officeDocument/2006/relationships/hyperlink" Target="https://finance.daum.net/quotes/A138910" TargetMode="External"/><Relationship Id="rId891" Type="http://schemas.openxmlformats.org/officeDocument/2006/relationships/hyperlink" Target="https://finance.daum.net/quotes/A028100" TargetMode="External"/><Relationship Id="rId989" Type="http://schemas.openxmlformats.org/officeDocument/2006/relationships/hyperlink" Target="https://finance.daum.net/quotes/Q520035" TargetMode="External"/><Relationship Id="rId544" Type="http://schemas.openxmlformats.org/officeDocument/2006/relationships/hyperlink" Target="https://finance.daum.net/quotes/A208470" TargetMode="External"/><Relationship Id="rId751" Type="http://schemas.openxmlformats.org/officeDocument/2006/relationships/hyperlink" Target="https://finance.daum.net/quotes/A002240" TargetMode="External"/><Relationship Id="rId849" Type="http://schemas.openxmlformats.org/officeDocument/2006/relationships/hyperlink" Target="https://finance.daum.net/quotes/A003090" TargetMode="External"/><Relationship Id="rId1174" Type="http://schemas.openxmlformats.org/officeDocument/2006/relationships/hyperlink" Target="https://finance.daum.net/quotes/A248070" TargetMode="External"/><Relationship Id="rId1381" Type="http://schemas.openxmlformats.org/officeDocument/2006/relationships/hyperlink" Target="https://finance.daum.net/quotes/A271940" TargetMode="External"/><Relationship Id="rId1479" Type="http://schemas.openxmlformats.org/officeDocument/2006/relationships/hyperlink" Target="https://finance.daum.net/quotes/A363280" TargetMode="External"/><Relationship Id="rId404" Type="http://schemas.openxmlformats.org/officeDocument/2006/relationships/hyperlink" Target="https://finance.daum.net/quotes/A226490" TargetMode="External"/><Relationship Id="rId611" Type="http://schemas.openxmlformats.org/officeDocument/2006/relationships/hyperlink" Target="https://finance.daum.net/quotes/A137610" TargetMode="External"/><Relationship Id="rId1034" Type="http://schemas.openxmlformats.org/officeDocument/2006/relationships/hyperlink" Target="https://finance.daum.net/quotes/A100220" TargetMode="External"/><Relationship Id="rId1241" Type="http://schemas.openxmlformats.org/officeDocument/2006/relationships/hyperlink" Target="https://finance.daum.net/quotes/Q500021" TargetMode="External"/><Relationship Id="rId1339" Type="http://schemas.openxmlformats.org/officeDocument/2006/relationships/hyperlink" Target="https://finance.daum.net/quotes/A000227" TargetMode="External"/><Relationship Id="rId709" Type="http://schemas.openxmlformats.org/officeDocument/2006/relationships/hyperlink" Target="https://finance.daum.net/quotes/Q570023" TargetMode="External"/><Relationship Id="rId916" Type="http://schemas.openxmlformats.org/officeDocument/2006/relationships/hyperlink" Target="https://finance.daum.net/quotes/A336260" TargetMode="External"/><Relationship Id="rId1101" Type="http://schemas.openxmlformats.org/officeDocument/2006/relationships/hyperlink" Target="https://finance.daum.net/quotes/A016360" TargetMode="External"/><Relationship Id="rId1546" Type="http://schemas.openxmlformats.org/officeDocument/2006/relationships/hyperlink" Target="https://finance.daum.net/quotes/A010100" TargetMode="External"/><Relationship Id="rId45" Type="http://schemas.openxmlformats.org/officeDocument/2006/relationships/hyperlink" Target="https://finance.daum.net/quotes/A376250" TargetMode="External"/><Relationship Id="rId1406" Type="http://schemas.openxmlformats.org/officeDocument/2006/relationships/hyperlink" Target="https://finance.daum.net/quotes/A001630" TargetMode="External"/><Relationship Id="rId1613" Type="http://schemas.openxmlformats.org/officeDocument/2006/relationships/hyperlink" Target="https://finance.daum.net/quotes/A064350" TargetMode="External"/><Relationship Id="rId194" Type="http://schemas.openxmlformats.org/officeDocument/2006/relationships/hyperlink" Target="https://finance.daum.net/quotes/A272560" TargetMode="External"/><Relationship Id="rId261" Type="http://schemas.openxmlformats.org/officeDocument/2006/relationships/hyperlink" Target="https://finance.daum.net/quotes/A367380" TargetMode="External"/><Relationship Id="rId499" Type="http://schemas.openxmlformats.org/officeDocument/2006/relationships/hyperlink" Target="https://finance.daum.net/quotes/Q550061" TargetMode="External"/><Relationship Id="rId359" Type="http://schemas.openxmlformats.org/officeDocument/2006/relationships/hyperlink" Target="https://finance.daum.net/quotes/A304940" TargetMode="External"/><Relationship Id="rId566" Type="http://schemas.openxmlformats.org/officeDocument/2006/relationships/hyperlink" Target="https://finance.daum.net/quotes/A310960" TargetMode="External"/><Relationship Id="rId773" Type="http://schemas.openxmlformats.org/officeDocument/2006/relationships/hyperlink" Target="https://finance.daum.net/quotes/A001210" TargetMode="External"/><Relationship Id="rId1196" Type="http://schemas.openxmlformats.org/officeDocument/2006/relationships/hyperlink" Target="https://finance.daum.net/quotes/A019170" TargetMode="External"/><Relationship Id="rId121" Type="http://schemas.openxmlformats.org/officeDocument/2006/relationships/hyperlink" Target="https://finance.daum.net/quotes/A003560" TargetMode="External"/><Relationship Id="rId219" Type="http://schemas.openxmlformats.org/officeDocument/2006/relationships/hyperlink" Target="https://finance.daum.net/quotes/A371150" TargetMode="External"/><Relationship Id="rId426" Type="http://schemas.openxmlformats.org/officeDocument/2006/relationships/hyperlink" Target="https://finance.daum.net/quotes/A130730" TargetMode="External"/><Relationship Id="rId633" Type="http://schemas.openxmlformats.org/officeDocument/2006/relationships/hyperlink" Target="https://finance.daum.net/quotes/A228810" TargetMode="External"/><Relationship Id="rId980" Type="http://schemas.openxmlformats.org/officeDocument/2006/relationships/hyperlink" Target="https://finance.daum.net/quotes/A009580" TargetMode="External"/><Relationship Id="rId1056" Type="http://schemas.openxmlformats.org/officeDocument/2006/relationships/hyperlink" Target="https://finance.daum.net/quotes/Q530063" TargetMode="External"/><Relationship Id="rId1263" Type="http://schemas.openxmlformats.org/officeDocument/2006/relationships/hyperlink" Target="https://finance.daum.net/quotes/A00279K" TargetMode="External"/><Relationship Id="rId840" Type="http://schemas.openxmlformats.org/officeDocument/2006/relationships/hyperlink" Target="https://finance.daum.net/quotes/Q510008" TargetMode="External"/><Relationship Id="rId938" Type="http://schemas.openxmlformats.org/officeDocument/2006/relationships/hyperlink" Target="https://finance.daum.net/quotes/A004990" TargetMode="External"/><Relationship Id="rId1470" Type="http://schemas.openxmlformats.org/officeDocument/2006/relationships/hyperlink" Target="https://finance.daum.net/quotes/A004105" TargetMode="External"/><Relationship Id="rId1568" Type="http://schemas.openxmlformats.org/officeDocument/2006/relationships/hyperlink" Target="https://finance.daum.net/quotes/A004710" TargetMode="External"/><Relationship Id="rId67" Type="http://schemas.openxmlformats.org/officeDocument/2006/relationships/hyperlink" Target="https://finance.daum.net/quotes/A001530" TargetMode="External"/><Relationship Id="rId700" Type="http://schemas.openxmlformats.org/officeDocument/2006/relationships/hyperlink" Target="https://finance.daum.net/quotes/Q570054" TargetMode="External"/><Relationship Id="rId1123" Type="http://schemas.openxmlformats.org/officeDocument/2006/relationships/hyperlink" Target="https://finance.daum.net/quotes/A005500" TargetMode="External"/><Relationship Id="rId1330" Type="http://schemas.openxmlformats.org/officeDocument/2006/relationships/hyperlink" Target="https://finance.daum.net/quotes/A011330" TargetMode="External"/><Relationship Id="rId1428" Type="http://schemas.openxmlformats.org/officeDocument/2006/relationships/hyperlink" Target="https://finance.daum.net/quotes/A006380" TargetMode="External"/><Relationship Id="rId1635" Type="http://schemas.openxmlformats.org/officeDocument/2006/relationships/hyperlink" Target="https://finance.daum.net/quotes/A227840" TargetMode="External"/><Relationship Id="rId283" Type="http://schemas.openxmlformats.org/officeDocument/2006/relationships/hyperlink" Target="https://finance.daum.net/quotes/A272910" TargetMode="External"/><Relationship Id="rId490" Type="http://schemas.openxmlformats.org/officeDocument/2006/relationships/hyperlink" Target="https://finance.daum.net/quotes/Q550044" TargetMode="External"/><Relationship Id="rId143" Type="http://schemas.openxmlformats.org/officeDocument/2006/relationships/hyperlink" Target="https://finance.daum.net/quotes/Q580019" TargetMode="External"/><Relationship Id="rId350" Type="http://schemas.openxmlformats.org/officeDocument/2006/relationships/hyperlink" Target="https://finance.daum.net/quotes/A244620" TargetMode="External"/><Relationship Id="rId588" Type="http://schemas.openxmlformats.org/officeDocument/2006/relationships/hyperlink" Target="https://finance.daum.net/quotes/A138530" TargetMode="External"/><Relationship Id="rId795" Type="http://schemas.openxmlformats.org/officeDocument/2006/relationships/hyperlink" Target="https://finance.daum.net/quotes/A251270" TargetMode="External"/><Relationship Id="rId9" Type="http://schemas.openxmlformats.org/officeDocument/2006/relationships/hyperlink" Target="https://finance.daum.net/quotes/A395760" TargetMode="External"/><Relationship Id="rId210" Type="http://schemas.openxmlformats.org/officeDocument/2006/relationships/hyperlink" Target="https://finance.daum.net/quotes/A379790" TargetMode="External"/><Relationship Id="rId448" Type="http://schemas.openxmlformats.org/officeDocument/2006/relationships/hyperlink" Target="https://finance.daum.net/quotes/A168300" TargetMode="External"/><Relationship Id="rId655" Type="http://schemas.openxmlformats.org/officeDocument/2006/relationships/hyperlink" Target="https://finance.daum.net/quotes/A241180" TargetMode="External"/><Relationship Id="rId862" Type="http://schemas.openxmlformats.org/officeDocument/2006/relationships/hyperlink" Target="https://finance.daum.net/quotes/A001440" TargetMode="External"/><Relationship Id="rId1078" Type="http://schemas.openxmlformats.org/officeDocument/2006/relationships/hyperlink" Target="https://finance.daum.net/quotes/Q530078" TargetMode="External"/><Relationship Id="rId1285" Type="http://schemas.openxmlformats.org/officeDocument/2006/relationships/hyperlink" Target="https://finance.daum.net/quotes/A140910" TargetMode="External"/><Relationship Id="rId1492" Type="http://schemas.openxmlformats.org/officeDocument/2006/relationships/hyperlink" Target="https://finance.daum.net/quotes/A016800" TargetMode="External"/><Relationship Id="rId308" Type="http://schemas.openxmlformats.org/officeDocument/2006/relationships/hyperlink" Target="https://finance.daum.net/quotes/A395150" TargetMode="External"/><Relationship Id="rId515" Type="http://schemas.openxmlformats.org/officeDocument/2006/relationships/hyperlink" Target="https://finance.daum.net/quotes/A018670" TargetMode="External"/><Relationship Id="rId722" Type="http://schemas.openxmlformats.org/officeDocument/2006/relationships/hyperlink" Target="https://finance.daum.net/quotes/Q570025" TargetMode="External"/><Relationship Id="rId1145" Type="http://schemas.openxmlformats.org/officeDocument/2006/relationships/hyperlink" Target="https://finance.daum.net/quotes/A014910" TargetMode="External"/><Relationship Id="rId1352" Type="http://schemas.openxmlformats.org/officeDocument/2006/relationships/hyperlink" Target="https://finance.daum.net/quotes/A005950" TargetMode="External"/><Relationship Id="rId89" Type="http://schemas.openxmlformats.org/officeDocument/2006/relationships/hyperlink" Target="https://finance.daum.net/quotes/A293180" TargetMode="External"/><Relationship Id="rId1005" Type="http://schemas.openxmlformats.org/officeDocument/2006/relationships/hyperlink" Target="https://finance.daum.net/quotes/Q520026" TargetMode="External"/><Relationship Id="rId1212" Type="http://schemas.openxmlformats.org/officeDocument/2006/relationships/hyperlink" Target="https://finance.daum.net/quotes/Q500037" TargetMode="External"/><Relationship Id="rId1657" Type="http://schemas.openxmlformats.org/officeDocument/2006/relationships/hyperlink" Target="https://finance.daum.net/quotes/A298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>
    <tabColor theme="9"/>
  </sheetPr>
  <dimension ref="A1:AA1791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6" sqref="P6"/>
    </sheetView>
  </sheetViews>
  <sheetFormatPr defaultColWidth="9" defaultRowHeight="16.5"/>
  <cols>
    <col min="1" max="1" width="9" style="118" customWidth="1"/>
    <col min="2" max="2" width="19.75" style="117" customWidth="1"/>
    <col min="3" max="3" width="5.5" style="118" customWidth="1"/>
    <col min="4" max="4" width="5.125" style="117" customWidth="1"/>
    <col min="5" max="5" width="9.875" style="117" customWidth="1"/>
    <col min="6" max="6" width="7.625" style="120" customWidth="1"/>
    <col min="7" max="7" width="5.25" style="117" customWidth="1"/>
    <col min="8" max="8" width="6.125" style="117" customWidth="1"/>
    <col min="9" max="9" width="9.75" style="117" customWidth="1"/>
    <col min="10" max="11" width="9.375" style="99" customWidth="1"/>
    <col min="12" max="12" width="9.5" style="121" customWidth="1"/>
    <col min="13" max="14" width="9.375" style="117" customWidth="1"/>
    <col min="15" max="15" width="9.125" style="117" customWidth="1"/>
    <col min="16" max="16" width="13.625" style="122" customWidth="1"/>
    <col min="17" max="17" width="11" style="62" customWidth="1"/>
    <col min="18" max="18" width="9.625" style="117" customWidth="1"/>
    <col min="19" max="19" width="9.125" style="122" customWidth="1"/>
    <col min="20" max="20" width="9.25" style="122" customWidth="1"/>
    <col min="21" max="21" width="2.375" style="117" customWidth="1"/>
    <col min="22" max="22" width="10.25" style="117" bestFit="1" customWidth="1"/>
    <col min="23" max="27" width="9" style="117" customWidth="1"/>
    <col min="28" max="28" width="10.625" style="117" customWidth="1"/>
    <col min="29" max="35" width="9" style="117" customWidth="1"/>
    <col min="36" max="16384" width="9" style="117"/>
  </cols>
  <sheetData>
    <row r="1" spans="1:27" ht="21.95" customHeight="1" thickBot="1">
      <c r="A1" s="118" t="s">
        <v>0</v>
      </c>
      <c r="I1" s="123" t="s">
        <v>1</v>
      </c>
      <c r="J1" s="124" t="s">
        <v>2</v>
      </c>
      <c r="K1" s="18" t="s">
        <v>3</v>
      </c>
      <c r="L1" s="124" t="s">
        <v>4</v>
      </c>
      <c r="M1" s="125" t="s">
        <v>5</v>
      </c>
      <c r="N1" s="125" t="s">
        <v>6</v>
      </c>
      <c r="O1" s="19" t="s">
        <v>7</v>
      </c>
      <c r="P1" s="117"/>
      <c r="Q1" s="122"/>
      <c r="R1" s="122"/>
      <c r="S1" s="117"/>
      <c r="T1" s="117"/>
    </row>
    <row r="2" spans="1:27" ht="21.95" customHeight="1">
      <c r="E2" s="248" t="s">
        <v>8</v>
      </c>
      <c r="F2" s="250" t="s">
        <v>9</v>
      </c>
      <c r="G2" s="251"/>
      <c r="H2" s="251"/>
      <c r="I2" s="126" t="s">
        <v>10</v>
      </c>
      <c r="J2" s="127">
        <f>VLOOKUP($F$2,종합!$B:T,9,FALSE)</f>
        <v>1056148.8012119697</v>
      </c>
      <c r="K2" s="127">
        <f>VLOOKUP($F$2,종합!$B:U,10,FALSE)</f>
        <v>1411728.1939029379</v>
      </c>
      <c r="L2" s="127">
        <f>VLOOKUP($F$2,종합!$B:U,11,FALSE)</f>
        <v>2417621.8540005111</v>
      </c>
      <c r="M2" s="127">
        <f>VLOOKUP($F$2,종합!$B:V,12,FALSE)</f>
        <v>1383339.9333375506</v>
      </c>
      <c r="N2" s="127">
        <f>VLOOKUP($F$2,종합!$B:W,13,FALSE)</f>
        <v>2302459.9042692315</v>
      </c>
      <c r="O2" s="127">
        <f>VLOOKUP($F$2,종합!$B:X,14,FALSE)</f>
        <v>1493125.75</v>
      </c>
      <c r="Q2" s="122"/>
      <c r="S2" s="117"/>
      <c r="T2" s="117"/>
    </row>
    <row r="3" spans="1:27" ht="21.95" customHeight="1" thickBot="1">
      <c r="C3" s="41"/>
      <c r="E3" s="249"/>
      <c r="F3" s="252"/>
      <c r="G3" s="253"/>
      <c r="H3" s="253"/>
      <c r="I3" s="128" t="s">
        <v>11</v>
      </c>
      <c r="J3" s="129" t="e">
        <f>VLOOKUP($F$2,종합!$B:$I,8,FALSE)</f>
        <v>#N/A</v>
      </c>
      <c r="K3" s="129" t="e">
        <f>J3</f>
        <v>#N/A</v>
      </c>
      <c r="L3" s="129" t="e">
        <f>K3</f>
        <v>#N/A</v>
      </c>
      <c r="M3" s="129" t="e">
        <f>L3</f>
        <v>#N/A</v>
      </c>
      <c r="N3" s="129" t="e">
        <f>M3</f>
        <v>#N/A</v>
      </c>
      <c r="O3" s="129" t="e">
        <f>N3</f>
        <v>#N/A</v>
      </c>
      <c r="P3" s="130"/>
      <c r="Q3" s="130"/>
      <c r="R3" s="40"/>
      <c r="S3" s="40"/>
      <c r="T3" s="40"/>
    </row>
    <row r="4" spans="1:27" s="41" customFormat="1" ht="13.5" customHeight="1">
      <c r="E4" s="20"/>
      <c r="F4" s="131"/>
      <c r="G4" s="21"/>
      <c r="S4" s="132"/>
      <c r="T4" s="132"/>
    </row>
    <row r="5" spans="1:27" s="29" customFormat="1" ht="27.95" customHeight="1">
      <c r="A5" s="133" t="s">
        <v>12</v>
      </c>
      <c r="B5" s="133" t="s">
        <v>13</v>
      </c>
      <c r="C5" s="22" t="s">
        <v>14</v>
      </c>
      <c r="D5" s="23" t="s">
        <v>15</v>
      </c>
      <c r="E5" s="24" t="s">
        <v>16</v>
      </c>
      <c r="F5" s="134" t="s">
        <v>17</v>
      </c>
      <c r="G5" s="25" t="s">
        <v>18</v>
      </c>
      <c r="H5" s="25" t="s">
        <v>19</v>
      </c>
      <c r="I5" s="26" t="s">
        <v>20</v>
      </c>
      <c r="J5" s="27" t="s">
        <v>21</v>
      </c>
      <c r="K5" s="27" t="s">
        <v>22</v>
      </c>
      <c r="L5" s="135" t="s">
        <v>23</v>
      </c>
      <c r="M5" s="136" t="s">
        <v>24</v>
      </c>
      <c r="N5" s="136" t="s">
        <v>25</v>
      </c>
      <c r="O5" s="135" t="s">
        <v>26</v>
      </c>
      <c r="P5" s="22" t="s">
        <v>27</v>
      </c>
      <c r="Q5" s="22" t="s">
        <v>28</v>
      </c>
      <c r="R5" s="137" t="s">
        <v>29</v>
      </c>
      <c r="S5" s="137" t="s">
        <v>30</v>
      </c>
      <c r="T5" s="28"/>
      <c r="U5" s="53"/>
      <c r="V5" s="40"/>
      <c r="W5" s="16"/>
      <c r="X5" s="138"/>
      <c r="Y5" s="30"/>
      <c r="Z5" s="30"/>
      <c r="AA5" s="40"/>
    </row>
    <row r="6" spans="1:27" ht="16.5" customHeight="1">
      <c r="A6" s="118" t="s">
        <v>31</v>
      </c>
      <c r="B6" s="117" t="s">
        <v>5020</v>
      </c>
      <c r="C6" s="118" t="s">
        <v>32</v>
      </c>
      <c r="D6" s="139" t="s">
        <v>33</v>
      </c>
      <c r="E6" s="140" t="e">
        <f t="shared" ref="E6:E50" si="0">I6*Q6/100000000</f>
        <v>#N/A</v>
      </c>
      <c r="F6" s="141" t="str">
        <f t="shared" ref="F6:F50" si="1">IFERROR(E6/R6,"-")</f>
        <v>-</v>
      </c>
      <c r="G6" s="142" t="str">
        <f t="shared" ref="G6:G50" si="2">IFERROR(E6/S6,"-")</f>
        <v>-</v>
      </c>
      <c r="H6" s="143" t="str">
        <f t="shared" ref="H6:H50" si="3">IFERROR(G6/F6,"-")</f>
        <v>-</v>
      </c>
      <c r="I6" s="144" t="e">
        <f>VLOOKUP(B6,NAVER!$A$1:$G$1670,5,FALSE)</f>
        <v>#N/A</v>
      </c>
      <c r="J6" s="121">
        <f>VLOOKUP(A6,'EPS 성장율'!A:L,COLUMN('EPS 성장율'!L7),FALSE)</f>
        <v>1056148.8012119697</v>
      </c>
      <c r="K6" s="121">
        <f>VLOOKUP($A6,'roe&amp;pbr'!$A:$Q,COLUMN('roe&amp;pbr'!J7),FALSE)</f>
        <v>1411728.1939029379</v>
      </c>
      <c r="L6" s="121">
        <f>IFERROR(VLOOKUP($A6,야마구치요헤이!$A:$K,COLUMN(야마구치요헤이!K7),FALSE),"-")</f>
        <v>2417621.8540005111</v>
      </c>
      <c r="M6" s="121">
        <f>IFERROR(VLOOKUP($A6,'RIM (개별)'!$A:$Y,COLUMN('RIM (개별)'!H11),FALSE),"-")</f>
        <v>1383339.9333375506</v>
      </c>
      <c r="N6" s="121">
        <f>IFERROR(VLOOKUP($A6,'RIM (연결)'!$A:$Y,COLUMN('RIM (연결)'!H9),FALSE),"-")</f>
        <v>2302459.9042692315</v>
      </c>
      <c r="O6" s="121">
        <f>IFERROR(VLOOKUP($A6,무성장가치!$A:$Q,COLUMN(무성장가치!J7),FALSE),"-")</f>
        <v>1493125.75</v>
      </c>
      <c r="P6" s="111" t="s">
        <v>34</v>
      </c>
      <c r="Q6" s="145">
        <v>140679337</v>
      </c>
      <c r="R6" s="146">
        <v>187409.41</v>
      </c>
      <c r="S6" s="146">
        <v>1732696.59</v>
      </c>
      <c r="T6" s="147"/>
      <c r="U6" s="17"/>
      <c r="V6" s="40"/>
      <c r="W6" s="30"/>
      <c r="X6" s="30"/>
      <c r="Y6" s="30"/>
      <c r="Z6" s="30"/>
      <c r="AA6" s="30"/>
    </row>
    <row r="7" spans="1:27" ht="16.5" customHeight="1">
      <c r="A7" s="118" t="s">
        <v>35</v>
      </c>
      <c r="B7" s="117" t="s">
        <v>36</v>
      </c>
      <c r="C7" s="118" t="s">
        <v>32</v>
      </c>
      <c r="D7" s="139" t="s">
        <v>33</v>
      </c>
      <c r="E7" s="140">
        <f t="shared" si="0"/>
        <v>146367.80955599999</v>
      </c>
      <c r="F7" s="141">
        <f t="shared" si="1"/>
        <v>1.7572433443997577</v>
      </c>
      <c r="G7" s="142">
        <f t="shared" si="2"/>
        <v>0.20613511266120751</v>
      </c>
      <c r="H7" s="143">
        <f t="shared" si="3"/>
        <v>0.11730595726434208</v>
      </c>
      <c r="I7" s="144">
        <f>IF(COUNTIF(현재가!$A:$A,$B7),VLOOKUP($B7,현재가!$A:$B,2,FALSE),VLOOKUP($B7,현재가!$D:$E,2,FALSE))</f>
        <v>22800</v>
      </c>
      <c r="J7" s="121">
        <f>VLOOKUP(A7,'EPS 성장율'!A:L,COLUMN('EPS 성장율'!L7),FALSE)</f>
        <v>92115.730162050633</v>
      </c>
      <c r="K7" s="121">
        <f>VLOOKUP($A7,'roe&amp;pbr'!$A:$Q,COLUMN('roe&amp;pbr'!J7),FALSE)</f>
        <v>140972.4567533457</v>
      </c>
      <c r="L7" s="121">
        <f>IFERROR(VLOOKUP($A7,야마구치요헤이!$A:$K,COLUMN(야마구치요헤이!K7),FALSE),"-")</f>
        <v>-19096.833983416775</v>
      </c>
      <c r="M7" s="121">
        <f>IFERROR(VLOOKUP($A7,'RIM (개별)'!$A:$Y,COLUMN('RIM (개별)'!H11),FALSE),"-")</f>
        <v>26896.942275307672</v>
      </c>
      <c r="N7" s="121">
        <f>IFERROR(VLOOKUP($A7,'RIM (연결)'!$A:$Y,COLUMN('RIM (연결)'!H9),FALSE),"-")</f>
        <v>48015.878293371017</v>
      </c>
      <c r="O7" s="121">
        <f>IFERROR(VLOOKUP($A7,무성장가치!$A:$Q,COLUMN(무성장가치!J7),FALSE),"-")</f>
        <v>157754.125</v>
      </c>
      <c r="P7" s="62" t="s">
        <v>37</v>
      </c>
      <c r="Q7" s="148">
        <v>641964077</v>
      </c>
      <c r="R7" s="149">
        <v>83293.990000000005</v>
      </c>
      <c r="S7" s="149">
        <v>710057.63</v>
      </c>
      <c r="T7" s="147"/>
      <c r="U7" s="17"/>
      <c r="V7" s="40"/>
      <c r="W7" s="30"/>
      <c r="X7" s="30"/>
      <c r="Y7" s="30"/>
      <c r="Z7" s="30"/>
      <c r="AA7" s="40"/>
    </row>
    <row r="8" spans="1:27" ht="16.5" customHeight="1">
      <c r="A8" s="118" t="s">
        <v>38</v>
      </c>
      <c r="B8" s="117" t="s">
        <v>39</v>
      </c>
      <c r="C8" s="118" t="s">
        <v>32</v>
      </c>
      <c r="D8" s="139" t="s">
        <v>33</v>
      </c>
      <c r="E8" s="140">
        <f t="shared" si="0"/>
        <v>451566.78194999998</v>
      </c>
      <c r="F8" s="141">
        <f t="shared" si="1"/>
        <v>7.4789359048124426</v>
      </c>
      <c r="G8" s="142">
        <f t="shared" si="2"/>
        <v>0.70267482664004477</v>
      </c>
      <c r="H8" s="143">
        <f t="shared" si="3"/>
        <v>9.395385059897321E-2</v>
      </c>
      <c r="I8" s="144">
        <f>IF(COUNTIF(현재가!$A:$A,$B8),VLOOKUP($B8,현재가!$A:$B,2,FALSE),VLOOKUP($B8,현재가!$D:$E,2,FALSE))</f>
        <v>205000</v>
      </c>
      <c r="J8" s="121" t="str">
        <f>VLOOKUP(A8,'EPS 성장율'!A:L,COLUMN('EPS 성장율'!L8),FALSE)</f>
        <v>-</v>
      </c>
      <c r="K8" s="121">
        <f>VLOOKUP($A8,'roe&amp;pbr'!$A:$Q,COLUMN('roe&amp;pbr'!J8),FALSE)</f>
        <v>268781.8771181854</v>
      </c>
      <c r="L8" s="121">
        <f>IFERROR(VLOOKUP($A8,야마구치요헤이!$A:$K,COLUMN(야마구치요헤이!K8),FALSE),"-")</f>
        <v>39240.378417775522</v>
      </c>
      <c r="M8" s="121">
        <f>IFERROR(VLOOKUP($A8,'RIM (개별)'!$A:$Y,COLUMN('RIM (개별)'!H12),FALSE),"-")</f>
        <v>100464.17408309068</v>
      </c>
      <c r="N8" s="121">
        <f>IFERROR(VLOOKUP($A8,'RIM (연결)'!$A:$Y,COLUMN('RIM (연결)'!H10),FALSE),"-")</f>
        <v>107418.62754925143</v>
      </c>
      <c r="O8" s="121">
        <f>IFERROR(VLOOKUP($A8,무성장가치!$A:$Q,COLUMN(무성장가치!J8),FALSE),"-")</f>
        <v>83281.666666666672</v>
      </c>
      <c r="P8" s="62" t="s">
        <v>40</v>
      </c>
      <c r="Q8" s="148">
        <v>220276479</v>
      </c>
      <c r="R8" s="149">
        <v>60378.48</v>
      </c>
      <c r="S8" s="149">
        <v>642639.76</v>
      </c>
      <c r="T8" s="147"/>
      <c r="U8" s="17"/>
      <c r="V8" s="40"/>
      <c r="W8" s="30"/>
      <c r="X8" s="30"/>
      <c r="Y8" s="30"/>
      <c r="Z8" s="30"/>
      <c r="AA8" s="30"/>
    </row>
    <row r="9" spans="1:27" ht="16.5" customHeight="1">
      <c r="A9" s="118" t="s">
        <v>41</v>
      </c>
      <c r="B9" s="117" t="s">
        <v>42</v>
      </c>
      <c r="C9" s="118" t="s">
        <v>32</v>
      </c>
      <c r="D9" s="139" t="s">
        <v>33</v>
      </c>
      <c r="E9" s="140">
        <f t="shared" si="0"/>
        <v>231421.85245999999</v>
      </c>
      <c r="F9" s="141">
        <f t="shared" si="1"/>
        <v>-86.775021642347525</v>
      </c>
      <c r="G9" s="142">
        <f t="shared" si="2"/>
        <v>1.4060193923908724</v>
      </c>
      <c r="H9" s="143">
        <f t="shared" si="3"/>
        <v>-1.6203042831679497E-2</v>
      </c>
      <c r="I9" s="144">
        <f>IF(COUNTIF(현재가!$A:$A,$B9),VLOOKUP($B9,현재가!$A:$B,2,FALSE),VLOOKUP($B9,현재가!$D:$E,2,FALSE))</f>
        <v>122000</v>
      </c>
      <c r="J9" s="121">
        <f>VLOOKUP(A9,'EPS 성장율'!A:L,COLUMN('EPS 성장율'!L9),FALSE)</f>
        <v>15817.0505851913</v>
      </c>
      <c r="K9" s="121">
        <f>VLOOKUP($A9,'roe&amp;pbr'!$A:$Q,COLUMN('roe&amp;pbr'!J9),FALSE)</f>
        <v>115095.35090848252</v>
      </c>
      <c r="L9" s="121">
        <f>IFERROR(VLOOKUP($A9,야마구치요헤이!$A:$K,COLUMN(야마구치요헤이!K9),FALSE),"-")</f>
        <v>39520.056895094516</v>
      </c>
      <c r="M9" s="121">
        <f>IFERROR(VLOOKUP($A9,'RIM (개별)'!$A:$Y,COLUMN('RIM (개별)'!H13),FALSE),"-")</f>
        <v>39209.750268574302</v>
      </c>
      <c r="N9" s="121">
        <f>IFERROR(VLOOKUP($A9,'RIM (연결)'!$A:$Y,COLUMN('RIM (연결)'!H11),FALSE),"-")</f>
        <v>41669.352511789803</v>
      </c>
      <c r="O9" s="121">
        <f>IFERROR(VLOOKUP($A9,무성장가치!$A:$Q,COLUMN(무성장가치!J9),FALSE),"-")</f>
        <v>61341.083333333321</v>
      </c>
      <c r="P9" s="62" t="s">
        <v>43</v>
      </c>
      <c r="Q9" s="148">
        <v>189690043</v>
      </c>
      <c r="R9" s="149">
        <v>-2666.9178305</v>
      </c>
      <c r="S9" s="149">
        <v>164593.64196000001</v>
      </c>
      <c r="T9" s="147"/>
      <c r="U9" s="17"/>
      <c r="V9" s="40"/>
      <c r="W9" s="30"/>
      <c r="X9" s="150"/>
      <c r="Y9" s="30"/>
      <c r="Z9" s="30"/>
      <c r="AA9" s="40"/>
    </row>
    <row r="10" spans="1:27" ht="16.5" customHeight="1">
      <c r="A10" s="118" t="s">
        <v>44</v>
      </c>
      <c r="B10" s="117" t="s">
        <v>45</v>
      </c>
      <c r="C10" s="118" t="s">
        <v>32</v>
      </c>
      <c r="D10" s="139" t="s">
        <v>33</v>
      </c>
      <c r="E10" s="140">
        <f t="shared" si="0"/>
        <v>128060.00791499999</v>
      </c>
      <c r="F10" s="141">
        <f t="shared" si="1"/>
        <v>17.923566749337514</v>
      </c>
      <c r="G10" s="142">
        <f t="shared" si="2"/>
        <v>3.454223104935584</v>
      </c>
      <c r="H10" s="143">
        <f t="shared" si="3"/>
        <v>0.19271962736229709</v>
      </c>
      <c r="I10" s="144">
        <f>IF(COUNTIF(현재가!$A:$A,$B10),VLOOKUP($B10,현재가!$A:$B,2,FALSE),VLOOKUP($B10,현재가!$D:$E,2,FALSE))</f>
        <v>388500</v>
      </c>
      <c r="J10" s="121">
        <f>VLOOKUP(A10,'EPS 성장율'!A:L,COLUMN('EPS 성장율'!L10),FALSE)</f>
        <v>195745.70084109617</v>
      </c>
      <c r="K10" s="121">
        <f>VLOOKUP($A10,'roe&amp;pbr'!$A:$Q,COLUMN('roe&amp;pbr'!J10),FALSE)</f>
        <v>326732.77516791364</v>
      </c>
      <c r="L10" s="121">
        <f>IFERROR(VLOOKUP($A10,야마구치요헤이!$A:$K,COLUMN(야마구치요헤이!K10),FALSE),"-")</f>
        <v>293096.21110040741</v>
      </c>
      <c r="M10" s="121">
        <f>IFERROR(VLOOKUP($A10,'RIM (개별)'!$A:$Y,COLUMN('RIM (개별)'!H14),FALSE),"-")</f>
        <v>258555.68084807484</v>
      </c>
      <c r="N10" s="121">
        <f>IFERROR(VLOOKUP($A10,'RIM (연결)'!$A:$Y,COLUMN('RIM (연결)'!H12),FALSE),"-")</f>
        <v>432304.55257541919</v>
      </c>
      <c r="O10" s="121">
        <f>IFERROR(VLOOKUP($A10,무성장가치!$A:$Q,COLUMN(무성장가치!J10),FALSE),"-")</f>
        <v>319935</v>
      </c>
      <c r="P10" s="62" t="s">
        <v>46</v>
      </c>
      <c r="Q10" s="148">
        <v>32962679</v>
      </c>
      <c r="R10" s="149">
        <v>7144.7837200000004</v>
      </c>
      <c r="S10" s="149">
        <v>37073.46168</v>
      </c>
      <c r="T10" s="147"/>
      <c r="U10" s="17"/>
      <c r="V10" s="40"/>
      <c r="W10" s="30"/>
      <c r="X10" s="150"/>
      <c r="Y10" s="30"/>
      <c r="Z10" s="30"/>
      <c r="AA10" s="40"/>
    </row>
    <row r="11" spans="1:27" ht="16.5" customHeight="1">
      <c r="A11" s="118" t="s">
        <v>47</v>
      </c>
      <c r="B11" s="117" t="s">
        <v>48</v>
      </c>
      <c r="C11" s="118" t="s">
        <v>32</v>
      </c>
      <c r="D11" s="139" t="s">
        <v>33</v>
      </c>
      <c r="E11" s="140">
        <f t="shared" si="0"/>
        <v>258934.67558000001</v>
      </c>
      <c r="F11" s="141">
        <f t="shared" si="1"/>
        <v>8.0958982392137937</v>
      </c>
      <c r="G11" s="142">
        <f t="shared" si="2"/>
        <v>0.94896482710886243</v>
      </c>
      <c r="H11" s="143">
        <f t="shared" si="3"/>
        <v>0.1172155082820085</v>
      </c>
      <c r="I11" s="144">
        <f>IF(COUNTIF(현재가!$A:$A,$B11),VLOOKUP($B11,현재가!$A:$B,2,FALSE),VLOOKUP($B11,현재가!$D:$E,2,FALSE))</f>
        <v>266000</v>
      </c>
      <c r="J11" s="121">
        <f>VLOOKUP(A11,'EPS 성장율'!A:L,COLUMN('EPS 성장율'!L11),FALSE)</f>
        <v>368460.52144602273</v>
      </c>
      <c r="K11" s="121">
        <f>VLOOKUP($A11,'roe&amp;pbr'!$A:$Q,COLUMN('roe&amp;pbr'!J11),FALSE)</f>
        <v>365184.53826993034</v>
      </c>
      <c r="L11" s="121">
        <f>IFERROR(VLOOKUP($A11,야마구치요헤이!$A:$K,COLUMN(야마구치요헤이!K11),FALSE),"-")</f>
        <v>349337.70704020176</v>
      </c>
      <c r="M11" s="121">
        <f>IFERROR(VLOOKUP($A11,'RIM (개별)'!$A:$Y,COLUMN('RIM (개별)'!H15),FALSE),"-")</f>
        <v>506857.82214859326</v>
      </c>
      <c r="N11" s="121">
        <f>IFERROR(VLOOKUP($A11,'RIM (연결)'!$A:$Y,COLUMN('RIM (연결)'!H13),FALSE),"-")</f>
        <v>634692.65136200527</v>
      </c>
      <c r="O11" s="121">
        <f>IFERROR(VLOOKUP($A11,무성장가치!$A:$Q,COLUMN(무성장가치!J11),FALSE),"-")</f>
        <v>213332.45833333326</v>
      </c>
      <c r="P11" s="62" t="s">
        <v>49</v>
      </c>
      <c r="Q11" s="148">
        <v>97343863</v>
      </c>
      <c r="R11" s="149">
        <v>31983.439999999999</v>
      </c>
      <c r="S11" s="149">
        <v>272860.14</v>
      </c>
      <c r="T11" s="147"/>
      <c r="U11" s="17"/>
      <c r="V11" s="40"/>
      <c r="W11" s="30"/>
      <c r="X11" s="30"/>
      <c r="Y11" s="30"/>
      <c r="Z11" s="40"/>
    </row>
    <row r="12" spans="1:27" ht="16.5" customHeight="1">
      <c r="A12" s="118" t="s">
        <v>50</v>
      </c>
      <c r="B12" s="117" t="s">
        <v>51</v>
      </c>
      <c r="C12" s="118" t="s">
        <v>32</v>
      </c>
      <c r="D12" s="139" t="s">
        <v>33</v>
      </c>
      <c r="E12" s="140">
        <f t="shared" si="0"/>
        <v>684322.22309999994</v>
      </c>
      <c r="F12" s="141">
        <f t="shared" si="1"/>
        <v>31.142941280873991</v>
      </c>
      <c r="G12" s="142">
        <f t="shared" si="2"/>
        <v>3.1104659215729873</v>
      </c>
      <c r="H12" s="143">
        <f t="shared" si="3"/>
        <v>9.9877076269711138E-2</v>
      </c>
      <c r="I12" s="144">
        <f>IF(COUNTIF(현재가!$A:$A,$B12),VLOOKUP($B12,현재가!$A:$B,2,FALSE),VLOOKUP($B12,현재가!$D:$E,2,FALSE))</f>
        <v>94000</v>
      </c>
      <c r="J12" s="121">
        <f>VLOOKUP(A12,'EPS 성장율'!A:L,COLUMN('EPS 성장율'!L12),FALSE)</f>
        <v>298580.16161844955</v>
      </c>
      <c r="K12" s="121">
        <f>VLOOKUP($A12,'roe&amp;pbr'!$A:$Q,COLUMN('roe&amp;pbr'!J12),FALSE)</f>
        <v>52583.443726151861</v>
      </c>
      <c r="L12" s="121">
        <f>IFERROR(VLOOKUP($A12,야마구치요헤이!$A:$K,COLUMN(야마구치요헤이!K12),FALSE),"-")</f>
        <v>451437.88001076359</v>
      </c>
      <c r="M12" s="121">
        <f>IFERROR(VLOOKUP($A12,'RIM (개별)'!$A:$Y,COLUMN('RIM (개별)'!H16),FALSE),"-")</f>
        <v>318586.29319913342</v>
      </c>
      <c r="N12" s="121">
        <f>IFERROR(VLOOKUP($A12,'RIM (연결)'!$A:$Y,COLUMN('RIM (연결)'!H14),FALSE),"-")</f>
        <v>546007.28244514915</v>
      </c>
      <c r="O12" s="121">
        <f>IFERROR(VLOOKUP($A12,무성장가치!$A:$Q,COLUMN(무성장가치!J12),FALSE),"-")</f>
        <v>414193.16666666663</v>
      </c>
      <c r="P12" s="62" t="s">
        <v>52</v>
      </c>
      <c r="Q12" s="148">
        <v>728002365</v>
      </c>
      <c r="R12" s="149">
        <v>21973.59</v>
      </c>
      <c r="S12" s="149">
        <v>220006.34</v>
      </c>
      <c r="T12" s="147"/>
      <c r="U12" s="17"/>
      <c r="V12" s="40"/>
      <c r="W12" s="40"/>
      <c r="X12" s="30"/>
      <c r="Y12" s="30"/>
      <c r="Z12" s="40"/>
    </row>
    <row r="13" spans="1:27" ht="16.5" customHeight="1">
      <c r="A13" s="118" t="s">
        <v>53</v>
      </c>
      <c r="B13" s="117" t="s">
        <v>54</v>
      </c>
      <c r="C13" s="118" t="s">
        <v>32</v>
      </c>
      <c r="D13" s="139" t="s">
        <v>33</v>
      </c>
      <c r="E13" s="140">
        <f t="shared" si="0"/>
        <v>106102.15935</v>
      </c>
      <c r="F13" s="141">
        <f t="shared" si="1"/>
        <v>16.675698827438985</v>
      </c>
      <c r="G13" s="142">
        <f t="shared" si="2"/>
        <v>2.7864910318758405</v>
      </c>
      <c r="H13" s="143">
        <f t="shared" si="3"/>
        <v>0.16709890606148486</v>
      </c>
      <c r="I13" s="144">
        <f>IF(COUNTIF(현재가!$A:$A,$B13),VLOOKUP($B13,현재가!$A:$B,2,FALSE),VLOOKUP($B13,현재가!$D:$E,2,FALSE))</f>
        <v>181500</v>
      </c>
      <c r="J13" s="121">
        <f>VLOOKUP(A13,'EPS 성장율'!A:L,COLUMN('EPS 성장율'!L13),FALSE)</f>
        <v>135511.21063244712</v>
      </c>
      <c r="K13" s="121">
        <f>VLOOKUP($A13,'roe&amp;pbr'!$A:$Q,COLUMN('roe&amp;pbr'!J13),FALSE)</f>
        <v>85020.100507975789</v>
      </c>
      <c r="L13" s="121">
        <f>IFERROR(VLOOKUP($A13,야마구치요헤이!$A:$K,COLUMN(야마구치요헤이!K13),FALSE),"-")</f>
        <v>160319.23846048681</v>
      </c>
      <c r="M13" s="121">
        <f>IFERROR(VLOOKUP($A13,'RIM (개별)'!$A:$Y,COLUMN('RIM (개별)'!H17),FALSE),"-")</f>
        <v>96461.229058116383</v>
      </c>
      <c r="N13" s="121">
        <f>IFERROR(VLOOKUP($A13,'RIM (연결)'!$A:$Y,COLUMN('RIM (연결)'!H15),FALSE),"-")</f>
        <v>101758.87389637793</v>
      </c>
      <c r="O13" s="121">
        <f>IFERROR(VLOOKUP($A13,무성장가치!$A:$Q,COLUMN(무성장가치!J13),FALSE),"-")</f>
        <v>105387.58333333334</v>
      </c>
      <c r="P13" s="62" t="s">
        <v>55</v>
      </c>
      <c r="Q13" s="148">
        <v>58458490</v>
      </c>
      <c r="R13" s="149">
        <v>6362.6814353</v>
      </c>
      <c r="S13" s="149">
        <v>38077.337460000002</v>
      </c>
      <c r="T13" s="147"/>
      <c r="V13" s="40"/>
      <c r="W13" s="40"/>
      <c r="X13" s="30"/>
      <c r="Y13" s="30"/>
      <c r="Z13" s="30"/>
      <c r="AA13" s="40"/>
    </row>
    <row r="14" spans="1:27" ht="16.5" customHeight="1">
      <c r="A14" s="118" t="s">
        <v>56</v>
      </c>
      <c r="B14" s="117" t="s">
        <v>57</v>
      </c>
      <c r="C14" s="118" t="s">
        <v>32</v>
      </c>
      <c r="D14" s="139" t="s">
        <v>33</v>
      </c>
      <c r="E14" s="140">
        <f t="shared" si="0"/>
        <v>278997.87199999997</v>
      </c>
      <c r="F14" s="141">
        <f t="shared" si="1"/>
        <v>20.180325560873069</v>
      </c>
      <c r="G14" s="142">
        <f t="shared" si="2"/>
        <v>0.66951997534120977</v>
      </c>
      <c r="H14" s="143">
        <f t="shared" si="3"/>
        <v>3.3176866910379223E-2</v>
      </c>
      <c r="I14" s="144">
        <f>IF(COUNTIF(현재가!$A:$A,$B14),VLOOKUP($B14,현재가!$A:$B,2,FALSE),VLOOKUP($B14,현재가!$D:$E,2,FALSE))</f>
        <v>320000</v>
      </c>
      <c r="J14" s="121">
        <f>VLOOKUP(A14,'EPS 성장율'!A:L,COLUMN('EPS 성장율'!L14),FALSE)</f>
        <v>41163.302498880425</v>
      </c>
      <c r="K14" s="121">
        <f>VLOOKUP($A14,'roe&amp;pbr'!$A:$Q,COLUMN('roe&amp;pbr'!J14),FALSE)</f>
        <v>367846.71041837882</v>
      </c>
      <c r="L14" s="121">
        <f>IFERROR(VLOOKUP($A14,야마구치요헤이!$A:$K,COLUMN(야마구치요헤이!K14),FALSE),"-")</f>
        <v>216805.27962790133</v>
      </c>
      <c r="M14" s="121">
        <f>IFERROR(VLOOKUP($A14,'RIM (개별)'!$A:$Y,COLUMN('RIM (개별)'!H18),FALSE),"-")</f>
        <v>289202.22624013328</v>
      </c>
      <c r="N14" s="121">
        <f>IFERROR(VLOOKUP($A14,'RIM (연결)'!$A:$Y,COLUMN('RIM (연결)'!H16),FALSE),"-")</f>
        <v>176345.15383088402</v>
      </c>
      <c r="O14" s="121">
        <f>IFERROR(VLOOKUP($A14,무성장가치!$A:$Q,COLUMN(무성장가치!J14),FALSE),"-")</f>
        <v>104625.41666666666</v>
      </c>
      <c r="P14" s="62" t="s">
        <v>58</v>
      </c>
      <c r="Q14" s="148">
        <v>87186835</v>
      </c>
      <c r="R14" s="149">
        <v>13825.241379700001</v>
      </c>
      <c r="S14" s="149">
        <v>416713.29053</v>
      </c>
      <c r="T14" s="147"/>
      <c r="X14" s="40"/>
      <c r="Y14" s="40"/>
      <c r="Z14" s="40"/>
      <c r="AA14" s="40"/>
    </row>
    <row r="15" spans="1:27" ht="16.5" customHeight="1">
      <c r="A15" s="118" t="s">
        <v>59</v>
      </c>
      <c r="B15" s="117" t="s">
        <v>60</v>
      </c>
      <c r="C15" s="118" t="s">
        <v>32</v>
      </c>
      <c r="D15" s="139" t="s">
        <v>33</v>
      </c>
      <c r="E15" s="140">
        <f t="shared" si="0"/>
        <v>245870.68999499999</v>
      </c>
      <c r="F15" s="141">
        <f t="shared" si="1"/>
        <v>16.578126400863592</v>
      </c>
      <c r="G15" s="142">
        <f t="shared" si="2"/>
        <v>1.5989016791379391</v>
      </c>
      <c r="H15" s="143">
        <f t="shared" si="3"/>
        <v>9.6446464484349015E-2</v>
      </c>
      <c r="I15" s="144">
        <f>IF(COUNTIF(현재가!$A:$A,$B15),VLOOKUP($B15,현재가!$A:$B,2,FALSE),VLOOKUP($B15,현재가!$D:$E,2,FALSE))</f>
        <v>304500</v>
      </c>
      <c r="J15" s="121">
        <f>VLOOKUP(A15,'EPS 성장율'!A:L,COLUMN('EPS 성장율'!L15),FALSE)</f>
        <v>114030.15276410029</v>
      </c>
      <c r="K15" s="121">
        <f>VLOOKUP($A15,'roe&amp;pbr'!$A:$Q,COLUMN('roe&amp;pbr'!J15),FALSE)</f>
        <v>253010.23782771564</v>
      </c>
      <c r="L15" s="121">
        <f>IFERROR(VLOOKUP($A15,야마구치요헤이!$A:$K,COLUMN(야마구치요헤이!K15),FALSE),"-")</f>
        <v>175102.89662356398</v>
      </c>
      <c r="M15" s="121">
        <f>IFERROR(VLOOKUP($A15,'RIM (개별)'!$A:$Y,COLUMN('RIM (개별)'!H19),FALSE),"-")</f>
        <v>179972.54338767222</v>
      </c>
      <c r="N15" s="121">
        <f>IFERROR(VLOOKUP($A15,'RIM (연결)'!$A:$Y,COLUMN('RIM (연결)'!H17),FALSE),"-")</f>
        <v>234973.91665745265</v>
      </c>
      <c r="O15" s="121">
        <f>IFERROR(VLOOKUP($A15,무성장가치!$A:$Q,COLUMN(무성장가치!J15),FALSE),"-")</f>
        <v>247840.04166666663</v>
      </c>
      <c r="P15" s="62" t="s">
        <v>61</v>
      </c>
      <c r="Q15" s="148">
        <v>80745711</v>
      </c>
      <c r="R15" s="149">
        <v>14831.03</v>
      </c>
      <c r="S15" s="149">
        <v>153774.74</v>
      </c>
      <c r="T15" s="147"/>
    </row>
    <row r="16" spans="1:27" ht="16.5" customHeight="1">
      <c r="A16" s="118" t="s">
        <v>62</v>
      </c>
      <c r="B16" s="117" t="s">
        <v>63</v>
      </c>
      <c r="C16" s="118" t="s">
        <v>32</v>
      </c>
      <c r="D16" s="139" t="s">
        <v>33</v>
      </c>
      <c r="E16" s="140">
        <f t="shared" si="0"/>
        <v>539325.50052</v>
      </c>
      <c r="F16" s="141">
        <f t="shared" si="1"/>
        <v>44.112744366750725</v>
      </c>
      <c r="G16" s="142">
        <f t="shared" si="2"/>
        <v>3.9691770077985891</v>
      </c>
      <c r="H16" s="143">
        <f t="shared" si="3"/>
        <v>8.9978011225034835E-2</v>
      </c>
      <c r="I16" s="144">
        <f>IF(COUNTIF(현재가!$A:$A,$B16),VLOOKUP($B16,현재가!$A:$B,2,FALSE),VLOOKUP($B16,현재가!$D:$E,2,FALSE))</f>
        <v>764000</v>
      </c>
      <c r="J16" s="121">
        <f>VLOOKUP(A16,'EPS 성장율'!A:L,COLUMN('EPS 성장율'!L16),FALSE)</f>
        <v>56402.423730115705</v>
      </c>
      <c r="K16" s="121">
        <f>VLOOKUP($A16,'roe&amp;pbr'!$A:$Q,COLUMN('roe&amp;pbr'!J16),FALSE)</f>
        <v>191060.36391814137</v>
      </c>
      <c r="L16" s="121">
        <f>IFERROR(VLOOKUP($A16,야마구치요헤이!$A:$K,COLUMN(야마구치요헤이!K16),FALSE),"-")</f>
        <v>91810.807138649252</v>
      </c>
      <c r="M16" s="121">
        <f>IFERROR(VLOOKUP($A16,'RIM (개별)'!$A:$Y,COLUMN('RIM (개별)'!H20),FALSE),"-")</f>
        <v>85697.774190662691</v>
      </c>
      <c r="N16" s="121">
        <f>IFERROR(VLOOKUP($A16,'RIM (연결)'!$A:$Y,COLUMN('RIM (연결)'!H18),FALSE),"-")</f>
        <v>135722.54781356256</v>
      </c>
      <c r="O16" s="121">
        <f>IFERROR(VLOOKUP($A16,무성장가치!$A:$Q,COLUMN(무성장가치!J16),FALSE),"-")</f>
        <v>87263.541666666657</v>
      </c>
      <c r="P16" s="62" t="s">
        <v>64</v>
      </c>
      <c r="Q16" s="148">
        <v>70592343</v>
      </c>
      <c r="R16" s="149">
        <v>12226.07</v>
      </c>
      <c r="S16" s="149">
        <v>135878.42000000001</v>
      </c>
      <c r="T16" s="147"/>
    </row>
    <row r="17" spans="1:20" ht="16.5" customHeight="1">
      <c r="A17" s="118" t="s">
        <v>65</v>
      </c>
      <c r="B17" s="117" t="s">
        <v>66</v>
      </c>
      <c r="C17" s="118" t="s">
        <v>32</v>
      </c>
      <c r="D17" s="139" t="s">
        <v>33</v>
      </c>
      <c r="E17" s="140">
        <f t="shared" si="0"/>
        <v>331992.58119300002</v>
      </c>
      <c r="F17" s="141">
        <f t="shared" si="1"/>
        <v>11.586130714471924</v>
      </c>
      <c r="G17" s="142">
        <f t="shared" si="2"/>
        <v>1.2977104170832854</v>
      </c>
      <c r="H17" s="143">
        <f t="shared" si="3"/>
        <v>0.11200550460408239</v>
      </c>
      <c r="I17" s="144">
        <f>IF(COUNTIF(현재가!$A:$A,$B17),VLOOKUP($B17,현재가!$A:$B,2,FALSE),VLOOKUP($B17,현재가!$D:$E,2,FALSE))</f>
        <v>81900</v>
      </c>
      <c r="J17" s="121">
        <f>VLOOKUP(A17,'EPS 성장율'!A:L,COLUMN('EPS 성장율'!L17),FALSE)</f>
        <v>52514.41551298165</v>
      </c>
      <c r="K17" s="121">
        <f>VLOOKUP($A17,'roe&amp;pbr'!$A:$Q,COLUMN('roe&amp;pbr'!J17),FALSE)</f>
        <v>79194.710152833388</v>
      </c>
      <c r="L17" s="121">
        <f>IFERROR(VLOOKUP($A17,야마구치요헤이!$A:$K,COLUMN(야마구치요헤이!K17),FALSE),"-")</f>
        <v>116031.27048918142</v>
      </c>
      <c r="M17" s="121">
        <f>IFERROR(VLOOKUP($A17,'RIM (개별)'!$A:$Y,COLUMN('RIM (개별)'!H21),FALSE),"-")</f>
        <v>94835.765981656965</v>
      </c>
      <c r="N17" s="121">
        <f>IFERROR(VLOOKUP($A17,'RIM (연결)'!$A:$Y,COLUMN('RIM (연결)'!H19),FALSE),"-")</f>
        <v>101059.49360619207</v>
      </c>
      <c r="O17" s="121">
        <f>IFERROR(VLOOKUP($A17,무성장가치!$A:$Q,COLUMN(무성장가치!J17),FALSE),"-")</f>
        <v>86302.25</v>
      </c>
      <c r="P17" s="62" t="s">
        <v>40</v>
      </c>
      <c r="Q17" s="148">
        <v>405363347</v>
      </c>
      <c r="R17" s="149">
        <v>28654.31</v>
      </c>
      <c r="S17" s="149">
        <v>255829.48</v>
      </c>
      <c r="T17" s="147"/>
    </row>
    <row r="18" spans="1:20" ht="16.5" customHeight="1">
      <c r="A18" s="118" t="s">
        <v>67</v>
      </c>
      <c r="B18" s="117" t="s">
        <v>68</v>
      </c>
      <c r="C18" s="118" t="s">
        <v>32</v>
      </c>
      <c r="D18" s="139" t="s">
        <v>33</v>
      </c>
      <c r="E18" s="140">
        <f t="shared" si="0"/>
        <v>110795.045079</v>
      </c>
      <c r="F18" s="141">
        <f t="shared" si="1"/>
        <v>11.27852591990764</v>
      </c>
      <c r="G18" s="142">
        <f t="shared" si="2"/>
        <v>1.6721970034732103</v>
      </c>
      <c r="H18" s="143">
        <f t="shared" si="3"/>
        <v>0.1482637904410565</v>
      </c>
      <c r="I18" s="144">
        <f>IF(COUNTIF(현재가!$A:$A,$B18),VLOOKUP($B18,현재가!$A:$B,2,FALSE),VLOOKUP($B18,현재가!$D:$E,2,FALSE))</f>
        <v>80700</v>
      </c>
      <c r="J18" s="121">
        <f>VLOOKUP(A18,'EPS 성장율'!A:L,COLUMN('EPS 성장율'!L18),FALSE)</f>
        <v>72247.191583922991</v>
      </c>
      <c r="K18" s="121">
        <f>VLOOKUP($A18,'roe&amp;pbr'!$A:$Q,COLUMN('roe&amp;pbr'!J18),FALSE)</f>
        <v>74520.646124520455</v>
      </c>
      <c r="L18" s="121">
        <f>IFERROR(VLOOKUP($A18,야마구치요헤이!$A:$K,COLUMN(야마구치요헤이!K18),FALSE),"-")</f>
        <v>275929.28692262032</v>
      </c>
      <c r="M18" s="121">
        <f>IFERROR(VLOOKUP($A18,'RIM (개별)'!$A:$Y,COLUMN('RIM (개별)'!H22),FALSE),"-")</f>
        <v>249003.40559818831</v>
      </c>
      <c r="N18" s="121">
        <f>IFERROR(VLOOKUP($A18,'RIM (연결)'!$A:$Y,COLUMN('RIM (연결)'!H20),FALSE),"-")</f>
        <v>260136.01282420725</v>
      </c>
      <c r="O18" s="121">
        <f>IFERROR(VLOOKUP($A18,무성장가치!$A:$Q,COLUMN(무성장가치!J18),FALSE),"-")</f>
        <v>182877.58333333337</v>
      </c>
      <c r="P18" s="62" t="s">
        <v>69</v>
      </c>
      <c r="Q18" s="148">
        <v>137292497</v>
      </c>
      <c r="R18" s="149">
        <v>9823.5395179999996</v>
      </c>
      <c r="S18" s="149">
        <v>66257.172359999997</v>
      </c>
      <c r="T18" s="147"/>
    </row>
    <row r="19" spans="1:20" ht="16.5" customHeight="1">
      <c r="A19" s="118" t="s">
        <v>70</v>
      </c>
      <c r="B19" s="117" t="s">
        <v>71</v>
      </c>
      <c r="C19" s="118" t="s">
        <v>32</v>
      </c>
      <c r="D19" s="139" t="s">
        <v>33</v>
      </c>
      <c r="E19" s="140">
        <f t="shared" si="0"/>
        <v>180825.96329000001</v>
      </c>
      <c r="F19" s="141">
        <f t="shared" si="1"/>
        <v>18.660165780229672</v>
      </c>
      <c r="G19" s="142">
        <f t="shared" si="2"/>
        <v>1.3998688840203293</v>
      </c>
      <c r="H19" s="143">
        <f t="shared" si="3"/>
        <v>7.5019102215237637E-2</v>
      </c>
      <c r="I19" s="144">
        <f>IF(COUNTIF(현재가!$A:$A,$B19),VLOOKUP($B19,현재가!$A:$B,2,FALSE),VLOOKUP($B19,현재가!$D:$E,2,FALSE))</f>
        <v>257000</v>
      </c>
      <c r="J19" s="121">
        <f>VLOOKUP(A19,'EPS 성장율'!A:L,COLUMN('EPS 성장율'!L19),FALSE)</f>
        <v>22693.815598517012</v>
      </c>
      <c r="K19" s="121">
        <f>VLOOKUP($A19,'roe&amp;pbr'!$A:$Q,COLUMN('roe&amp;pbr'!J19),FALSE)</f>
        <v>431521.78583599022</v>
      </c>
      <c r="L19" s="121">
        <f>IFERROR(VLOOKUP($A19,야마구치요헤이!$A:$K,COLUMN(야마구치요헤이!K19),FALSE),"-")</f>
        <v>728438.57383171225</v>
      </c>
      <c r="M19" s="121">
        <f>IFERROR(VLOOKUP($A19,'RIM (개별)'!$A:$Y,COLUMN('RIM (개별)'!H23),FALSE),"-")</f>
        <v>470793.80347567279</v>
      </c>
      <c r="N19" s="121">
        <f>IFERROR(VLOOKUP($A19,'RIM (연결)'!$A:$Y,COLUMN('RIM (연결)'!H21),FALSE),"-")</f>
        <v>1116644.013239484</v>
      </c>
      <c r="O19" s="121">
        <f>IFERROR(VLOOKUP($A19,무성장가치!$A:$Q,COLUMN(무성장가치!J19),FALSE),"-")</f>
        <v>455747.875</v>
      </c>
      <c r="P19" s="62" t="s">
        <v>72</v>
      </c>
      <c r="Q19" s="148">
        <v>70360297</v>
      </c>
      <c r="R19" s="149">
        <v>9690.48</v>
      </c>
      <c r="S19" s="149">
        <v>129173.5</v>
      </c>
      <c r="T19" s="147"/>
    </row>
    <row r="20" spans="1:20" ht="16.5" customHeight="1">
      <c r="A20" s="118" t="s">
        <v>73</v>
      </c>
      <c r="B20" s="117" t="s">
        <v>74</v>
      </c>
      <c r="C20" s="118" t="s">
        <v>32</v>
      </c>
      <c r="D20" s="139" t="s">
        <v>33</v>
      </c>
      <c r="E20" s="140">
        <f t="shared" si="0"/>
        <v>216155.84648000001</v>
      </c>
      <c r="F20" s="141">
        <f t="shared" si="1"/>
        <v>36.330367850569765</v>
      </c>
      <c r="G20" s="142">
        <f t="shared" si="2"/>
        <v>8.684727517416766</v>
      </c>
      <c r="H20" s="143">
        <f t="shared" si="3"/>
        <v>0.23904870859380975</v>
      </c>
      <c r="I20" s="144">
        <f>IF(COUNTIF(현재가!$A:$A,$B20),VLOOKUP($B20,현재가!$A:$B,2,FALSE),VLOOKUP($B20,현재가!$D:$E,2,FALSE))</f>
        <v>1384000</v>
      </c>
      <c r="J20" s="121">
        <f>VLOOKUP(A20,'EPS 성장율'!A:L,COLUMN('EPS 성장율'!L20),FALSE)</f>
        <v>667851.56753214228</v>
      </c>
      <c r="K20" s="121">
        <f>VLOOKUP($A20,'roe&amp;pbr'!$A:$Q,COLUMN('roe&amp;pbr'!J20),FALSE)</f>
        <v>310941.35723644547</v>
      </c>
      <c r="L20" s="121">
        <f>IFERROR(VLOOKUP($A20,야마구치요헤이!$A:$K,COLUMN(야마구치요헤이!K20),FALSE),"-")</f>
        <v>473557.77758435736</v>
      </c>
      <c r="M20" s="121">
        <f>IFERROR(VLOOKUP($A20,'RIM (개별)'!$A:$Y,COLUMN('RIM (개별)'!H24),FALSE),"-")</f>
        <v>265348.70701043413</v>
      </c>
      <c r="N20" s="121">
        <f>IFERROR(VLOOKUP($A20,'RIM (연결)'!$A:$Y,COLUMN('RIM (연결)'!H22),FALSE),"-")</f>
        <v>314219.26767798996</v>
      </c>
      <c r="O20" s="121">
        <f>IFERROR(VLOOKUP($A20,무성장가치!$A:$Q,COLUMN(무성장가치!J20),FALSE),"-")</f>
        <v>330352.54166666663</v>
      </c>
      <c r="P20" s="62" t="s">
        <v>75</v>
      </c>
      <c r="Q20" s="148">
        <v>15618197</v>
      </c>
      <c r="R20" s="149">
        <v>5949.7290908000004</v>
      </c>
      <c r="S20" s="149">
        <v>24889.19152</v>
      </c>
      <c r="T20" s="147"/>
    </row>
    <row r="21" spans="1:20" ht="16.5" customHeight="1">
      <c r="A21" s="118" t="s">
        <v>76</v>
      </c>
      <c r="B21" s="117" t="s">
        <v>77</v>
      </c>
      <c r="C21" s="118" t="s">
        <v>32</v>
      </c>
      <c r="D21" s="139" t="s">
        <v>33</v>
      </c>
      <c r="E21" s="140">
        <f t="shared" si="0"/>
        <v>229314.59872000001</v>
      </c>
      <c r="F21" s="141">
        <f t="shared" si="1"/>
        <v>17.298866507921765</v>
      </c>
      <c r="G21" s="142">
        <f t="shared" si="2"/>
        <v>1.3697576111712986</v>
      </c>
      <c r="H21" s="143">
        <f t="shared" si="3"/>
        <v>7.9181928512139094E-2</v>
      </c>
      <c r="I21" s="144">
        <f>IF(COUNTIF(현재가!$A:$A,$B21),VLOOKUP($B21,현재가!$A:$B,2,FALSE),VLOOKUP($B21,현재가!$D:$E,2,FALSE))</f>
        <v>248000</v>
      </c>
      <c r="J21" s="121">
        <f>VLOOKUP(A21,'EPS 성장율'!A:L,COLUMN('EPS 성장율'!L21),FALSE)</f>
        <v>126937.27683125864</v>
      </c>
      <c r="K21" s="121">
        <f>VLOOKUP($A21,'roe&amp;pbr'!$A:$Q,COLUMN('roe&amp;pbr'!J21),FALSE)</f>
        <v>147312.65160677955</v>
      </c>
      <c r="L21" s="121">
        <f>IFERROR(VLOOKUP($A21,야마구치요헤이!$A:$K,COLUMN(야마구치요헤이!K21),FALSE),"-")</f>
        <v>354290.04549666756</v>
      </c>
      <c r="M21" s="121">
        <f>IFERROR(VLOOKUP($A21,'RIM (개별)'!$A:$Y,COLUMN('RIM (개별)'!H25),FALSE),"-")</f>
        <v>39431.520625219477</v>
      </c>
      <c r="N21" s="121">
        <f>IFERROR(VLOOKUP($A21,'RIM (연결)'!$A:$Y,COLUMN('RIM (연결)'!H23),FALSE),"-")</f>
        <v>137707.19376034013</v>
      </c>
      <c r="O21" s="121">
        <f>IFERROR(VLOOKUP($A21,무성장가치!$A:$Q,COLUMN(무성장가치!J21),FALSE),"-")</f>
        <v>68990.958333333314</v>
      </c>
      <c r="P21" s="62" t="s">
        <v>72</v>
      </c>
      <c r="Q21" s="148">
        <v>92465564</v>
      </c>
      <c r="R21" s="149">
        <v>13256.04765</v>
      </c>
      <c r="S21" s="149">
        <v>167412.53842999999</v>
      </c>
      <c r="T21" s="147"/>
    </row>
    <row r="22" spans="1:20" ht="16.5" customHeight="1">
      <c r="A22" s="118" t="s">
        <v>78</v>
      </c>
      <c r="B22" s="117" t="s">
        <v>79</v>
      </c>
      <c r="C22" s="118" t="s">
        <v>32</v>
      </c>
      <c r="D22" s="139" t="s">
        <v>33</v>
      </c>
      <c r="E22" s="140">
        <f t="shared" si="0"/>
        <v>124191.36900000001</v>
      </c>
      <c r="F22" s="141">
        <f t="shared" si="1"/>
        <v>25.982275504375597</v>
      </c>
      <c r="G22" s="142">
        <f t="shared" si="2"/>
        <v>2.568434316069534</v>
      </c>
      <c r="H22" s="143">
        <f t="shared" si="3"/>
        <v>9.8853324668849413E-2</v>
      </c>
      <c r="I22" s="144">
        <f>IF(COUNTIF(현재가!$A:$A,$B22),VLOOKUP($B22,현재가!$A:$B,2,FALSE),VLOOKUP($B22,현재가!$D:$E,2,FALSE))</f>
        <v>160500</v>
      </c>
      <c r="J22" s="121">
        <f>VLOOKUP(A22,'EPS 성장율'!A:L,COLUMN('EPS 성장율'!L22),FALSE)</f>
        <v>88681.791436167929</v>
      </c>
      <c r="K22" s="121">
        <f>VLOOKUP($A22,'roe&amp;pbr'!$A:$Q,COLUMN('roe&amp;pbr'!J22),FALSE)</f>
        <v>69247.018746840244</v>
      </c>
      <c r="L22" s="121">
        <f>IFERROR(VLOOKUP($A22,야마구치요헤이!$A:$K,COLUMN(야마구치요헤이!K22),FALSE),"-")</f>
        <v>159726.80499206399</v>
      </c>
      <c r="M22" s="121">
        <f>IFERROR(VLOOKUP($A22,'RIM (개별)'!$A:$Y,COLUMN('RIM (개별)'!H26),FALSE),"-")</f>
        <v>6736.7303249628912</v>
      </c>
      <c r="N22" s="121">
        <f>IFERROR(VLOOKUP($A22,'RIM (연결)'!$A:$Y,COLUMN('RIM (연결)'!H24),FALSE),"-")</f>
        <v>34731.060622705489</v>
      </c>
      <c r="O22" s="121">
        <f>IFERROR(VLOOKUP($A22,무성장가치!$A:$Q,COLUMN(무성장가치!J22),FALSE),"-")</f>
        <v>42051.875</v>
      </c>
      <c r="P22" s="62" t="s">
        <v>80</v>
      </c>
      <c r="Q22" s="148">
        <v>77377800</v>
      </c>
      <c r="R22" s="149">
        <v>4779.8495931999996</v>
      </c>
      <c r="S22" s="149">
        <v>48352.947249999997</v>
      </c>
      <c r="T22" s="147"/>
    </row>
    <row r="23" spans="1:20" ht="16.5" customHeight="1">
      <c r="A23" s="118" t="s">
        <v>81</v>
      </c>
      <c r="B23" s="117" t="s">
        <v>82</v>
      </c>
      <c r="C23" s="118" t="s">
        <v>32</v>
      </c>
      <c r="D23" s="139" t="s">
        <v>33</v>
      </c>
      <c r="E23" s="140">
        <f t="shared" si="0"/>
        <v>261180.25248</v>
      </c>
      <c r="F23" s="141">
        <f t="shared" si="1"/>
        <v>147.8110110766919</v>
      </c>
      <c r="G23" s="142">
        <f t="shared" si="2"/>
        <v>13.191926347652313</v>
      </c>
      <c r="H23" s="143">
        <f t="shared" si="3"/>
        <v>8.9248603683575831E-2</v>
      </c>
      <c r="I23" s="144">
        <f>IF(COUNTIF(현재가!$A:$A,$B23),VLOOKUP($B23,현재가!$A:$B,2,FALSE),VLOOKUP($B23,현재가!$D:$E,2,FALSE))</f>
        <v>224000</v>
      </c>
      <c r="J23" s="121">
        <f>VLOOKUP(A23,'EPS 성장율'!A:L,COLUMN('EPS 성장율'!L23),FALSE)</f>
        <v>65276.961474355368</v>
      </c>
      <c r="K23" s="121">
        <f>VLOOKUP($A23,'roe&amp;pbr'!$A:$Q,COLUMN('roe&amp;pbr'!J23),FALSE)</f>
        <v>18793.103047721186</v>
      </c>
      <c r="L23" s="121">
        <f>IFERROR(VLOOKUP($A23,야마구치요헤이!$A:$K,COLUMN(야마구치요헤이!K23),FALSE),"-")</f>
        <v>90595.194143530985</v>
      </c>
      <c r="M23" s="121">
        <f>IFERROR(VLOOKUP($A23,'RIM (개별)'!$A:$Y,COLUMN('RIM (개별)'!H27),FALSE),"-")</f>
        <v>47423.619098161209</v>
      </c>
      <c r="N23" s="121">
        <f>IFERROR(VLOOKUP($A23,'RIM (연결)'!$A:$Y,COLUMN('RIM (연결)'!H25),FALSE),"-")</f>
        <v>68553.503857510048</v>
      </c>
      <c r="O23" s="121">
        <f>IFERROR(VLOOKUP($A23,무성장가치!$A:$Q,COLUMN(무성장가치!J23),FALSE),"-")</f>
        <v>71612.125</v>
      </c>
      <c r="P23" s="62" t="s">
        <v>83</v>
      </c>
      <c r="Q23" s="148">
        <v>116598327</v>
      </c>
      <c r="R23" s="149">
        <v>1766.9877945999999</v>
      </c>
      <c r="S23" s="149">
        <v>19798.492320000001</v>
      </c>
      <c r="T23" s="147"/>
    </row>
    <row r="24" spans="1:20" ht="16.5" customHeight="1">
      <c r="A24" s="118" t="s">
        <v>84</v>
      </c>
      <c r="B24" s="117" t="s">
        <v>85</v>
      </c>
      <c r="C24" s="118" t="s">
        <v>32</v>
      </c>
      <c r="D24" s="139" t="s">
        <v>33</v>
      </c>
      <c r="E24" s="140">
        <f t="shared" si="0"/>
        <v>41022.94455</v>
      </c>
      <c r="F24" s="141">
        <f t="shared" si="1"/>
        <v>11.740651767999745</v>
      </c>
      <c r="G24" s="142">
        <f t="shared" si="2"/>
        <v>1.4633949701492637</v>
      </c>
      <c r="H24" s="143">
        <f t="shared" si="3"/>
        <v>0.1246434183609708</v>
      </c>
      <c r="I24" s="144">
        <f>IF(COUNTIF(현재가!$A:$A,$B24),VLOOKUP($B24,현재가!$A:$B,2,FALSE),VLOOKUP($B24,현재가!$D:$E,2,FALSE))</f>
        <v>49750</v>
      </c>
      <c r="J24" s="121">
        <f>VLOOKUP(A24,'EPS 성장율'!A:L,COLUMN('EPS 성장율'!L24),FALSE)</f>
        <v>16624.831150051454</v>
      </c>
      <c r="K24" s="121">
        <f>VLOOKUP($A24,'roe&amp;pbr'!$A:$Q,COLUMN('roe&amp;pbr'!J24),FALSE)</f>
        <v>39387.289122194314</v>
      </c>
      <c r="L24" s="121">
        <f>IFERROR(VLOOKUP($A24,야마구치요헤이!$A:$K,COLUMN(야마구치요헤이!K24),FALSE),"-")</f>
        <v>19628.95829917556</v>
      </c>
      <c r="M24" s="121">
        <f>IFERROR(VLOOKUP($A24,'RIM (개별)'!$A:$Y,COLUMN('RIM (개별)'!H28),FALSE),"-")</f>
        <v>19552.745094222162</v>
      </c>
      <c r="N24" s="121">
        <f>IFERROR(VLOOKUP($A24,'RIM (연결)'!$A:$Y,COLUMN('RIM (연결)'!H26),FALSE),"-")</f>
        <v>17889.465587420935</v>
      </c>
      <c r="O24" s="121">
        <f>IFERROR(VLOOKUP($A24,무성장가치!$A:$Q,COLUMN(무성장가치!J24),FALSE),"-")</f>
        <v>16068.416666666661</v>
      </c>
      <c r="P24" s="62" t="s">
        <v>55</v>
      </c>
      <c r="Q24" s="148">
        <v>82458180</v>
      </c>
      <c r="R24" s="149">
        <v>3494.0943109999998</v>
      </c>
      <c r="S24" s="149">
        <v>28032.722119999999</v>
      </c>
      <c r="T24" s="147"/>
    </row>
    <row r="25" spans="1:20" ht="16.5" customHeight="1">
      <c r="A25" s="118" t="s">
        <v>86</v>
      </c>
      <c r="B25" s="117" t="s">
        <v>87</v>
      </c>
      <c r="C25" s="118" t="s">
        <v>32</v>
      </c>
      <c r="D25" s="139" t="s">
        <v>33</v>
      </c>
      <c r="E25" s="140">
        <f t="shared" si="0"/>
        <v>158580.00338899999</v>
      </c>
      <c r="F25" s="141">
        <f t="shared" si="1"/>
        <v>14.780226241378665</v>
      </c>
      <c r="G25" s="142">
        <f t="shared" si="2"/>
        <v>1.1768437655630497</v>
      </c>
      <c r="H25" s="143">
        <f t="shared" si="3"/>
        <v>7.9622851933643768E-2</v>
      </c>
      <c r="I25" s="144">
        <f>IF(COUNTIF(현재가!$A:$A,$B25),VLOOKUP($B25,현재가!$A:$B,2,FALSE),VLOOKUP($B25,현재가!$D:$E,2,FALSE))</f>
        <v>91900</v>
      </c>
      <c r="J25" s="121">
        <f>VLOOKUP(A25,'EPS 성장율'!A:L,COLUMN('EPS 성장율'!L25),FALSE)</f>
        <v>67314.959999999992</v>
      </c>
      <c r="K25" s="121">
        <f>VLOOKUP($A25,'roe&amp;pbr'!$A:$Q,COLUMN('roe&amp;pbr'!J25),FALSE)</f>
        <v>75995.55465418419</v>
      </c>
      <c r="L25" s="121">
        <f>IFERROR(VLOOKUP($A25,야마구치요헤이!$A:$K,COLUMN(야마구치요헤이!K25),FALSE),"-")</f>
        <v>73762.420104028701</v>
      </c>
      <c r="M25" s="121">
        <f>IFERROR(VLOOKUP($A25,'RIM (개별)'!$A:$Y,COLUMN('RIM (개별)'!H29),FALSE),"-")</f>
        <v>24593.089355010015</v>
      </c>
      <c r="N25" s="121">
        <f>IFERROR(VLOOKUP($A25,'RIM (연결)'!$A:$Y,COLUMN('RIM (연결)'!H27),FALSE),"-")</f>
        <v>22781.786521164497</v>
      </c>
      <c r="O25" s="121">
        <f>IFERROR(VLOOKUP($A25,무성장가치!$A:$Q,COLUMN(무성장가치!J25),FALSE),"-")</f>
        <v>-147631.45833333337</v>
      </c>
      <c r="P25" s="62" t="s">
        <v>43</v>
      </c>
      <c r="Q25" s="148">
        <v>172557131</v>
      </c>
      <c r="R25" s="149">
        <v>10729.2</v>
      </c>
      <c r="S25" s="149">
        <v>134750.26</v>
      </c>
      <c r="T25" s="147"/>
    </row>
    <row r="26" spans="1:20" ht="16.5" customHeight="1">
      <c r="A26" s="118" t="s">
        <v>88</v>
      </c>
      <c r="B26" s="117" t="s">
        <v>89</v>
      </c>
      <c r="C26" s="118" t="s">
        <v>32</v>
      </c>
      <c r="D26" s="139" t="s">
        <v>33</v>
      </c>
      <c r="E26" s="140">
        <f t="shared" si="0"/>
        <v>64049.010300000002</v>
      </c>
      <c r="F26" s="141">
        <f t="shared" si="1"/>
        <v>68.987850518628633</v>
      </c>
      <c r="G26" s="142">
        <f t="shared" si="2"/>
        <v>0.54086841502585237</v>
      </c>
      <c r="H26" s="143">
        <f t="shared" si="3"/>
        <v>7.840053153704259E-3</v>
      </c>
      <c r="I26" s="144">
        <f>IF(COUNTIF(현재가!$A:$A,$B26),VLOOKUP($B26,현재가!$A:$B,2,FALSE),VLOOKUP($B26,현재가!$D:$E,2,FALSE))</f>
        <v>17900</v>
      </c>
      <c r="J26" s="121">
        <f>VLOOKUP(A26,'EPS 성장율'!A:L,COLUMN('EPS 성장율'!L26),FALSE)</f>
        <v>160.59867172272752</v>
      </c>
      <c r="K26" s="121">
        <f>VLOOKUP($A26,'roe&amp;pbr'!$A:$Q,COLUMN('roe&amp;pbr'!J26),FALSE)</f>
        <v>30481.711547097999</v>
      </c>
      <c r="L26" s="121">
        <f>IFERROR(VLOOKUP($A26,야마구치요헤이!$A:$K,COLUMN(야마구치요헤이!K26),FALSE),"-")</f>
        <v>-1673.8117370527702</v>
      </c>
      <c r="M26" s="121">
        <f>IFERROR(VLOOKUP($A26,'RIM (개별)'!$A:$Y,COLUMN('RIM (개별)'!H30),FALSE),"-")</f>
        <v>4547.3294913328864</v>
      </c>
      <c r="N26" s="121">
        <f>IFERROR(VLOOKUP($A26,'RIM (연결)'!$A:$Y,COLUMN('RIM (연결)'!H28),FALSE),"-")</f>
        <v>9374.0203756432857</v>
      </c>
      <c r="O26" s="121">
        <f>IFERROR(VLOOKUP($A26,무성장가치!$A:$Q,COLUMN(무성장가치!J26),FALSE),"-")</f>
        <v>22866.333333333339</v>
      </c>
      <c r="P26" s="62" t="s">
        <v>90</v>
      </c>
      <c r="Q26" s="148">
        <v>357815700</v>
      </c>
      <c r="R26" s="149">
        <v>928.41</v>
      </c>
      <c r="S26" s="149">
        <v>118418.84</v>
      </c>
      <c r="T26" s="147"/>
    </row>
    <row r="27" spans="1:20" ht="16.5" customHeight="1">
      <c r="A27" s="118" t="s">
        <v>91</v>
      </c>
      <c r="B27" s="117" t="s">
        <v>92</v>
      </c>
      <c r="C27" s="118" t="s">
        <v>32</v>
      </c>
      <c r="D27" s="139" t="s">
        <v>33</v>
      </c>
      <c r="E27" s="140">
        <f t="shared" si="0"/>
        <v>79420</v>
      </c>
      <c r="F27" s="141">
        <f t="shared" si="1"/>
        <v>18.628854174059011</v>
      </c>
      <c r="G27" s="142">
        <f t="shared" si="2"/>
        <v>0.49191463165424765</v>
      </c>
      <c r="H27" s="143">
        <f t="shared" si="3"/>
        <v>2.6406059495556466E-2</v>
      </c>
      <c r="I27" s="144">
        <f>IF(COUNTIF(현재가!$A:$A,$B27),VLOOKUP($B27,현재가!$A:$B,2,FALSE),VLOOKUP($B27,현재가!$D:$E,2,FALSE))</f>
        <v>104500</v>
      </c>
      <c r="J27" s="121">
        <f>VLOOKUP(A27,'EPS 성장율'!A:L,COLUMN('EPS 성장율'!L27),FALSE)</f>
        <v>33004.960396407972</v>
      </c>
      <c r="K27" s="121">
        <f>VLOOKUP($A27,'roe&amp;pbr'!$A:$Q,COLUMN('roe&amp;pbr'!J27),FALSE)</f>
        <v>114105.20049730236</v>
      </c>
      <c r="L27" s="121">
        <f>IFERROR(VLOOKUP($A27,야마구치요헤이!$A:$K,COLUMN(야마구치요헤이!K27),FALSE),"-")</f>
        <v>150918.9885102722</v>
      </c>
      <c r="M27" s="121">
        <f>IFERROR(VLOOKUP($A27,'RIM (개별)'!$A:$Y,COLUMN('RIM (개별)'!H31),FALSE),"-")</f>
        <v>28901.651183554884</v>
      </c>
      <c r="N27" s="121">
        <f>IFERROR(VLOOKUP($A27,'RIM (연결)'!$A:$Y,COLUMN('RIM (연결)'!H29),FALSE),"-")</f>
        <v>76857.993292072075</v>
      </c>
      <c r="O27" s="121">
        <f>IFERROR(VLOOKUP($A27,무성장가치!$A:$Q,COLUMN(무성장가치!J27),FALSE),"-")</f>
        <v>67796.958333333343</v>
      </c>
      <c r="P27" s="62" t="s">
        <v>93</v>
      </c>
      <c r="Q27" s="148">
        <v>76000000</v>
      </c>
      <c r="R27" s="149">
        <v>4263.2788499999997</v>
      </c>
      <c r="S27" s="149">
        <v>161450.77802</v>
      </c>
      <c r="T27" s="147"/>
    </row>
    <row r="28" spans="1:20" ht="16.5" customHeight="1">
      <c r="A28" s="118" t="s">
        <v>94</v>
      </c>
      <c r="B28" s="117" t="s">
        <v>95</v>
      </c>
      <c r="C28" s="118" t="s">
        <v>32</v>
      </c>
      <c r="D28" s="139" t="s">
        <v>33</v>
      </c>
      <c r="E28" s="140">
        <f t="shared" si="0"/>
        <v>81746.874314999994</v>
      </c>
      <c r="F28" s="141">
        <f t="shared" si="1"/>
        <v>5.7237365144481585</v>
      </c>
      <c r="G28" s="142">
        <f t="shared" si="2"/>
        <v>0.96273301596614647</v>
      </c>
      <c r="H28" s="143">
        <f t="shared" si="3"/>
        <v>0.16820009333692507</v>
      </c>
      <c r="I28" s="144">
        <f>IF(COUNTIF(현재가!$A:$A,$B28),VLOOKUP($B28,현재가!$A:$B,2,FALSE),VLOOKUP($B28,현재가!$D:$E,2,FALSE))</f>
        <v>238500</v>
      </c>
      <c r="J28" s="121">
        <f>VLOOKUP(A28,'EPS 성장율'!A:L,COLUMN('EPS 성장율'!L28),FALSE)</f>
        <v>539339.74138528889</v>
      </c>
      <c r="K28" s="121">
        <f>VLOOKUP($A28,'roe&amp;pbr'!$A:$Q,COLUMN('roe&amp;pbr'!J28),FALSE)</f>
        <v>292274.65557991114</v>
      </c>
      <c r="L28" s="121">
        <f>IFERROR(VLOOKUP($A28,야마구치요헤이!$A:$K,COLUMN(야마구치요헤이!K28),FALSE),"-")</f>
        <v>534230.17176920723</v>
      </c>
      <c r="M28" s="121">
        <f>IFERROR(VLOOKUP($A28,'RIM (개별)'!$A:$Y,COLUMN('RIM (개별)'!H32),FALSE),"-")</f>
        <v>294629.20540548686</v>
      </c>
      <c r="N28" s="121">
        <f>IFERROR(VLOOKUP($A28,'RIM (연결)'!$A:$Y,COLUMN('RIM (연결)'!H30),FALSE),"-")</f>
        <v>276066.5683448799</v>
      </c>
      <c r="O28" s="121">
        <f>IFERROR(VLOOKUP($A28,무성장가치!$A:$Q,COLUMN(무성장가치!J28),FALSE),"-")</f>
        <v>312125.54166666663</v>
      </c>
      <c r="P28" s="62" t="s">
        <v>64</v>
      </c>
      <c r="Q28" s="148">
        <v>34275419</v>
      </c>
      <c r="R28" s="149">
        <v>14282.0820121</v>
      </c>
      <c r="S28" s="149">
        <v>84911.260920000001</v>
      </c>
      <c r="T28" s="147"/>
    </row>
    <row r="29" spans="1:20" ht="16.5" customHeight="1">
      <c r="A29" s="118" t="s">
        <v>96</v>
      </c>
      <c r="B29" s="117" t="s">
        <v>97</v>
      </c>
      <c r="C29" s="118" t="s">
        <v>32</v>
      </c>
      <c r="D29" s="139" t="s">
        <v>33</v>
      </c>
      <c r="E29" s="140">
        <f t="shared" si="0"/>
        <v>100199.7</v>
      </c>
      <c r="F29" s="141">
        <f t="shared" si="1"/>
        <v>19.662154504189072</v>
      </c>
      <c r="G29" s="142">
        <f t="shared" si="2"/>
        <v>1.893131032841201</v>
      </c>
      <c r="H29" s="143">
        <f t="shared" si="3"/>
        <v>9.6282990373097954E-2</v>
      </c>
      <c r="I29" s="144">
        <f>IF(COUNTIF(현재가!$A:$A,$B29),VLOOKUP($B29,현재가!$A:$B,2,FALSE),VLOOKUP($B29,현재가!$D:$E,2,FALSE))</f>
        <v>531000</v>
      </c>
      <c r="J29" s="121">
        <f>VLOOKUP(A29,'EPS 성장율'!A:L,COLUMN('EPS 성장율'!L29),FALSE)</f>
        <v>109327.78926525859</v>
      </c>
      <c r="K29" s="121">
        <f>VLOOKUP($A29,'roe&amp;pbr'!$A:$Q,COLUMN('roe&amp;pbr'!J29),FALSE)</f>
        <v>323362.99074915441</v>
      </c>
      <c r="L29" s="121">
        <f>IFERROR(VLOOKUP($A29,야마구치요헤이!$A:$K,COLUMN(야마구치요헤이!K29),FALSE),"-")</f>
        <v>90577.646870793164</v>
      </c>
      <c r="M29" s="121">
        <f>IFERROR(VLOOKUP($A29,'RIM (개별)'!$A:$Y,COLUMN('RIM (개별)'!H33),FALSE),"-")</f>
        <v>71180.608471931293</v>
      </c>
      <c r="N29" s="121">
        <f>IFERROR(VLOOKUP($A29,'RIM (연결)'!$A:$Y,COLUMN('RIM (연결)'!H31),FALSE),"-")</f>
        <v>71274.58251939113</v>
      </c>
      <c r="O29" s="121">
        <f>IFERROR(VLOOKUP($A29,무성장가치!$A:$Q,COLUMN(무성장가치!J29),FALSE),"-")</f>
        <v>51008.000000000007</v>
      </c>
      <c r="P29" s="62" t="s">
        <v>58</v>
      </c>
      <c r="Q29" s="148">
        <v>18870000</v>
      </c>
      <c r="R29" s="149">
        <v>5096.0692012999998</v>
      </c>
      <c r="S29" s="149">
        <v>52928.032059999998</v>
      </c>
      <c r="T29" s="147"/>
    </row>
    <row r="30" spans="1:20" ht="16.5" customHeight="1">
      <c r="A30" s="118" t="s">
        <v>98</v>
      </c>
      <c r="B30" s="117" t="s">
        <v>99</v>
      </c>
      <c r="C30" s="118" t="s">
        <v>32</v>
      </c>
      <c r="D30" s="139" t="s">
        <v>33</v>
      </c>
      <c r="E30" s="140">
        <f t="shared" si="0"/>
        <v>60545.161500000002</v>
      </c>
      <c r="F30" s="141">
        <f t="shared" si="1"/>
        <v>12.514295301619111</v>
      </c>
      <c r="G30" s="142">
        <f t="shared" si="2"/>
        <v>1.8936223961775525</v>
      </c>
      <c r="H30" s="143">
        <f t="shared" si="3"/>
        <v>0.1513167422166036</v>
      </c>
      <c r="I30" s="144">
        <f>IF(COUNTIF(현재가!$A:$A,$B30),VLOOKUP($B30,현재가!$A:$B,2,FALSE),VLOOKUP($B30,현재가!$D:$E,2,FALSE))</f>
        <v>28300</v>
      </c>
      <c r="J30" s="121">
        <f>VLOOKUP(A30,'EPS 성장율'!A:L,COLUMN('EPS 성장율'!L30),FALSE)</f>
        <v>193302.16380954691</v>
      </c>
      <c r="K30" s="121">
        <f>VLOOKUP($A30,'roe&amp;pbr'!$A:$Q,COLUMN('roe&amp;pbr'!J30),FALSE)</f>
        <v>21945.243825912286</v>
      </c>
      <c r="L30" s="121">
        <f>IFERROR(VLOOKUP($A30,야마구치요헤이!$A:$K,COLUMN(야마구치요헤이!K30),FALSE),"-")</f>
        <v>467972.89954715013</v>
      </c>
      <c r="M30" s="121">
        <f>IFERROR(VLOOKUP($A30,'RIM (개별)'!$A:$Y,COLUMN('RIM (개별)'!H34),FALSE),"-")</f>
        <v>480731.04127930722</v>
      </c>
      <c r="N30" s="121">
        <f>IFERROR(VLOOKUP($A30,'RIM (연결)'!$A:$Y,COLUMN('RIM (연결)'!H32),FALSE),"-")</f>
        <v>473497.4062945295</v>
      </c>
      <c r="O30" s="121">
        <f>IFERROR(VLOOKUP($A30,무성장가치!$A:$Q,COLUMN(무성장가치!J30),FALSE),"-")</f>
        <v>335686.25</v>
      </c>
      <c r="P30" s="62" t="s">
        <v>100</v>
      </c>
      <c r="Q30" s="148">
        <v>213940500</v>
      </c>
      <c r="R30" s="149">
        <v>4838.0799749999996</v>
      </c>
      <c r="S30" s="149">
        <v>31973.196779999998</v>
      </c>
      <c r="T30" s="147"/>
    </row>
    <row r="31" spans="1:20" ht="16.5" customHeight="1">
      <c r="A31" s="118" t="s">
        <v>101</v>
      </c>
      <c r="B31" s="117" t="s">
        <v>102</v>
      </c>
      <c r="C31" s="118" t="s">
        <v>32</v>
      </c>
      <c r="D31" s="139" t="s">
        <v>33</v>
      </c>
      <c r="E31" s="140">
        <f t="shared" si="0"/>
        <v>196377.3768</v>
      </c>
      <c r="F31" s="141">
        <f t="shared" si="1"/>
        <v>78.248909927679151</v>
      </c>
      <c r="G31" s="142">
        <f t="shared" si="2"/>
        <v>1.73321707320173</v>
      </c>
      <c r="H31" s="143">
        <f t="shared" si="3"/>
        <v>2.2150047518919309E-2</v>
      </c>
      <c r="I31" s="144">
        <f>IF(COUNTIF(현재가!$A:$A,$B31),VLOOKUP($B31,현재가!$A:$B,2,FALSE),VLOOKUP($B31,현재가!$D:$E,2,FALSE))</f>
        <v>120000</v>
      </c>
      <c r="J31" s="121">
        <f>VLOOKUP(A31,'EPS 성장율'!A:L,COLUMN('EPS 성장율'!L31),FALSE)</f>
        <v>5731.5834495003373</v>
      </c>
      <c r="K31" s="121">
        <f>VLOOKUP($A31,'roe&amp;pbr'!$A:$Q,COLUMN('roe&amp;pbr'!J31),FALSE)</f>
        <v>49307.999833679685</v>
      </c>
      <c r="L31" s="121">
        <f>IFERROR(VLOOKUP($A31,야마구치요헤이!$A:$K,COLUMN(야마구치요헤이!K31),FALSE),"-")</f>
        <v>290372.76843399613</v>
      </c>
      <c r="M31" s="121">
        <f>IFERROR(VLOOKUP($A31,'RIM (개별)'!$A:$Y,COLUMN('RIM (개별)'!H35),FALSE),"-")</f>
        <v>7796.1627795238892</v>
      </c>
      <c r="N31" s="121">
        <f>IFERROR(VLOOKUP($A31,'RIM (연결)'!$A:$Y,COLUMN('RIM (연결)'!H33),FALSE),"-")</f>
        <v>10785.668504448713</v>
      </c>
      <c r="O31" s="121">
        <f>IFERROR(VLOOKUP($A31,무성장가치!$A:$Q,COLUMN(무성장가치!J31),FALSE),"-")</f>
        <v>-7.5416666666664396</v>
      </c>
      <c r="P31" s="62" t="s">
        <v>103</v>
      </c>
      <c r="Q31" s="148">
        <v>163647814</v>
      </c>
      <c r="R31" s="149">
        <v>2509.65</v>
      </c>
      <c r="S31" s="149">
        <v>113302.24</v>
      </c>
      <c r="T31" s="147"/>
    </row>
    <row r="32" spans="1:20" ht="16.5" customHeight="1">
      <c r="A32" s="118" t="s">
        <v>104</v>
      </c>
      <c r="B32" s="117" t="s">
        <v>105</v>
      </c>
      <c r="C32" s="118" t="s">
        <v>32</v>
      </c>
      <c r="D32" s="139" t="s">
        <v>33</v>
      </c>
      <c r="E32" s="140">
        <f t="shared" si="0"/>
        <v>81858.551808000004</v>
      </c>
      <c r="F32" s="141">
        <f t="shared" si="1"/>
        <v>16.320561721165866</v>
      </c>
      <c r="G32" s="142">
        <f t="shared" si="2"/>
        <v>0.72186919463511012</v>
      </c>
      <c r="H32" s="143">
        <f t="shared" si="3"/>
        <v>4.4230658660414236E-2</v>
      </c>
      <c r="I32" s="144">
        <f>IF(COUNTIF(현재가!$A:$A,$B32),VLOOKUP($B32,현재가!$A:$B,2,FALSE),VLOOKUP($B32,현재가!$D:$E,2,FALSE))</f>
        <v>31350</v>
      </c>
      <c r="J32" s="121">
        <f>VLOOKUP(A32,'EPS 성장율'!A:L,COLUMN('EPS 성장율'!L32),FALSE)</f>
        <v>2021.5308344951532</v>
      </c>
      <c r="K32" s="121">
        <f>VLOOKUP($A32,'roe&amp;pbr'!$A:$Q,COLUMN('roe&amp;pbr'!J32),FALSE)</f>
        <v>32093.377619569677</v>
      </c>
      <c r="L32" s="121">
        <f>IFERROR(VLOOKUP($A32,야마구치요헤이!$A:$K,COLUMN(야마구치요헤이!K32),FALSE),"-")</f>
        <v>40055.417817735863</v>
      </c>
      <c r="M32" s="121">
        <f>IFERROR(VLOOKUP($A32,'RIM (개별)'!$A:$Y,COLUMN('RIM (개별)'!H36),FALSE),"-")</f>
        <v>-20931.13872576107</v>
      </c>
      <c r="N32" s="121">
        <f>IFERROR(VLOOKUP($A32,'RIM (연결)'!$A:$Y,COLUMN('RIM (연결)'!H34),FALSE),"-")</f>
        <v>-368.76771977883618</v>
      </c>
      <c r="O32" s="121">
        <f>IFERROR(VLOOKUP($A32,무성장가치!$A:$Q,COLUMN(무성장가치!J32),FALSE),"-")</f>
        <v>17850.375</v>
      </c>
      <c r="P32" s="62" t="s">
        <v>61</v>
      </c>
      <c r="Q32" s="148">
        <v>261111808</v>
      </c>
      <c r="R32" s="149">
        <v>5015.67</v>
      </c>
      <c r="S32" s="149">
        <v>113398.04</v>
      </c>
      <c r="T32" s="147"/>
    </row>
    <row r="33" spans="1:20" ht="16.5" customHeight="1">
      <c r="A33" s="118" t="s">
        <v>106</v>
      </c>
      <c r="B33" s="117" t="s">
        <v>107</v>
      </c>
      <c r="C33" s="118" t="s">
        <v>32</v>
      </c>
      <c r="D33" s="139" t="s">
        <v>33</v>
      </c>
      <c r="E33" s="140">
        <f t="shared" si="0"/>
        <v>119337.75952000001</v>
      </c>
      <c r="F33" s="141">
        <f t="shared" si="1"/>
        <v>11.009312935493663</v>
      </c>
      <c r="G33" s="142">
        <f t="shared" si="2"/>
        <v>1.9158699836102868</v>
      </c>
      <c r="H33" s="143">
        <f t="shared" si="3"/>
        <v>0.17402266561372645</v>
      </c>
      <c r="I33" s="144">
        <f>IF(COUNTIF(현재가!$A:$A,$B33),VLOOKUP($B33,현재가!$A:$B,2,FALSE),VLOOKUP($B33,현재가!$D:$E,2,FALSE))</f>
        <v>106000</v>
      </c>
      <c r="J33" s="121">
        <f>VLOOKUP(A33,'EPS 성장율'!A:L,COLUMN('EPS 성장율'!L33),FALSE)</f>
        <v>19788.939137952791</v>
      </c>
      <c r="K33" s="121">
        <f>VLOOKUP($A33,'roe&amp;pbr'!$A:$Q,COLUMN('roe&amp;pbr'!J33),FALSE)</f>
        <v>54653.686537717069</v>
      </c>
      <c r="L33" s="121">
        <f>IFERROR(VLOOKUP($A33,야마구치요헤이!$A:$K,COLUMN(야마구치요헤이!K33),FALSE),"-")</f>
        <v>34943.527965461712</v>
      </c>
      <c r="M33" s="121">
        <f>IFERROR(VLOOKUP($A33,'RIM (개별)'!$A:$Y,COLUMN('RIM (개별)'!H37),FALSE),"-")</f>
        <v>27938.803885124755</v>
      </c>
      <c r="N33" s="121">
        <f>IFERROR(VLOOKUP($A33,'RIM (연결)'!$A:$Y,COLUMN('RIM (연결)'!H35),FALSE),"-")</f>
        <v>28115.881076193567</v>
      </c>
      <c r="O33" s="121">
        <f>IFERROR(VLOOKUP($A33,무성장가치!$A:$Q,COLUMN(무성장가치!J33),FALSE),"-")</f>
        <v>25022.875</v>
      </c>
      <c r="P33" s="62" t="s">
        <v>72</v>
      </c>
      <c r="Q33" s="148">
        <v>112582792</v>
      </c>
      <c r="R33" s="149">
        <v>10839.71</v>
      </c>
      <c r="S33" s="149">
        <v>62289.07</v>
      </c>
      <c r="T33" s="147"/>
    </row>
    <row r="34" spans="1:20" ht="16.5" customHeight="1">
      <c r="A34" s="118" t="s">
        <v>108</v>
      </c>
      <c r="B34" s="117" t="s">
        <v>109</v>
      </c>
      <c r="C34" s="118" t="s">
        <v>32</v>
      </c>
      <c r="D34" s="139" t="s">
        <v>33</v>
      </c>
      <c r="E34" s="140">
        <f t="shared" si="0"/>
        <v>33924.959838000002</v>
      </c>
      <c r="F34" s="141">
        <f t="shared" si="1"/>
        <v>18.307289247318259</v>
      </c>
      <c r="G34" s="142">
        <f t="shared" si="2"/>
        <v>5.0687463924826375</v>
      </c>
      <c r="H34" s="143">
        <f t="shared" si="3"/>
        <v>0.27687039430073634</v>
      </c>
      <c r="I34" s="144">
        <f>IF(COUNTIF(현재가!$A:$A,$B34),VLOOKUP($B34,현재가!$A:$B,2,FALSE),VLOOKUP($B34,현재가!$D:$E,2,FALSE))</f>
        <v>58200</v>
      </c>
      <c r="J34" s="121" t="str">
        <f>VLOOKUP(A34,'EPS 성장율'!A:L,COLUMN('EPS 성장율'!L34),FALSE)</f>
        <v>-</v>
      </c>
      <c r="K34" s="121">
        <f>VLOOKUP($A34,'roe&amp;pbr'!$A:$Q,COLUMN('roe&amp;pbr'!J34),FALSE)</f>
        <v>17387.225437273766</v>
      </c>
      <c r="L34" s="121">
        <f>IFERROR(VLOOKUP($A34,야마구치요헤이!$A:$K,COLUMN(야마구치요헤이!K34),FALSE),"-")</f>
        <v>1149475.4543738014</v>
      </c>
      <c r="M34" s="121">
        <f>IFERROR(VLOOKUP($A34,'RIM (개별)'!$A:$Y,COLUMN('RIM (개별)'!H38),FALSE),"-")</f>
        <v>189415.15182437398</v>
      </c>
      <c r="N34" s="121">
        <f>IFERROR(VLOOKUP($A34,'RIM (연결)'!$A:$Y,COLUMN('RIM (연결)'!H36),FALSE),"-")</f>
        <v>148717.30521883199</v>
      </c>
      <c r="O34" s="121">
        <f>IFERROR(VLOOKUP($A34,무성장가치!$A:$Q,COLUMN(무성장가치!J34),FALSE),"-")</f>
        <v>-31947.79166666665</v>
      </c>
      <c r="P34" s="62" t="s">
        <v>110</v>
      </c>
      <c r="Q34" s="148">
        <v>58290309</v>
      </c>
      <c r="R34" s="149">
        <v>1853.0848221000001</v>
      </c>
      <c r="S34" s="149">
        <v>6692.9684800000005</v>
      </c>
      <c r="T34" s="147"/>
    </row>
    <row r="35" spans="1:20" ht="16.5" customHeight="1">
      <c r="A35" s="118" t="s">
        <v>111</v>
      </c>
      <c r="B35" s="117" t="s">
        <v>112</v>
      </c>
      <c r="C35" s="118" t="s">
        <v>32</v>
      </c>
      <c r="D35" s="139" t="s">
        <v>33</v>
      </c>
      <c r="E35" s="140">
        <f t="shared" si="0"/>
        <v>471724.67580000003</v>
      </c>
      <c r="F35" s="141">
        <f t="shared" si="1"/>
        <v>4552.9272385959948</v>
      </c>
      <c r="G35" s="142">
        <f t="shared" si="2"/>
        <v>4.3364422504631799</v>
      </c>
      <c r="H35" s="143">
        <f t="shared" si="3"/>
        <v>9.5245147203372102E-4</v>
      </c>
      <c r="I35" s="144">
        <f>IF(COUNTIF(현재가!$A:$A,$B35),VLOOKUP($B35,현재가!$A:$B,2,FALSE),VLOOKUP($B35,현재가!$D:$E,2,FALSE))</f>
        <v>686000</v>
      </c>
      <c r="J35" s="121">
        <f>VLOOKUP(A35,'EPS 성장율'!A:L,COLUMN('EPS 성장율'!L35),FALSE)</f>
        <v>33871.873331983028</v>
      </c>
      <c r="K35" s="121">
        <f>VLOOKUP($A35,'roe&amp;pbr'!$A:$Q,COLUMN('roe&amp;pbr'!J35),FALSE)</f>
        <v>108161.89011016733</v>
      </c>
      <c r="L35" s="121">
        <f>IFERROR(VLOOKUP($A35,야마구치요헤이!$A:$K,COLUMN(야마구치요헤이!K35),FALSE),"-")</f>
        <v>45568.387501093748</v>
      </c>
      <c r="M35" s="121">
        <f>IFERROR(VLOOKUP($A35,'RIM (개별)'!$A:$Y,COLUMN('RIM (개별)'!H39),FALSE),"-")</f>
        <v>44309.46508691425</v>
      </c>
      <c r="N35" s="121">
        <f>IFERROR(VLOOKUP($A35,'RIM (연결)'!$A:$Y,COLUMN('RIM (연결)'!H37),FALSE),"-")</f>
        <v>41026.742574890603</v>
      </c>
      <c r="O35" s="121">
        <f>IFERROR(VLOOKUP($A35,무성장가치!$A:$Q,COLUMN(무성장가치!J35),FALSE),"-")</f>
        <v>45876.708333333336</v>
      </c>
      <c r="P35" s="62" t="s">
        <v>113</v>
      </c>
      <c r="Q35" s="148">
        <v>68764530</v>
      </c>
      <c r="R35" s="149">
        <v>103.6090961</v>
      </c>
      <c r="S35" s="149">
        <v>108781.49610999999</v>
      </c>
      <c r="T35" s="147"/>
    </row>
    <row r="36" spans="1:20" ht="16.5" customHeight="1">
      <c r="A36" s="118" t="s">
        <v>114</v>
      </c>
      <c r="B36" s="117" t="s">
        <v>115</v>
      </c>
      <c r="C36" s="118" t="s">
        <v>32</v>
      </c>
      <c r="D36" s="139" t="s">
        <v>33</v>
      </c>
      <c r="E36" s="140">
        <f t="shared" si="0"/>
        <v>30753.396258500001</v>
      </c>
      <c r="F36" s="141">
        <f t="shared" si="1"/>
        <v>13.141853931637842</v>
      </c>
      <c r="G36" s="142">
        <f t="shared" si="2"/>
        <v>2.3239212981557715</v>
      </c>
      <c r="H36" s="143">
        <f t="shared" si="3"/>
        <v>0.1768335967089954</v>
      </c>
      <c r="I36" s="144">
        <f>IF(COUNTIF(현재가!$A:$A,$B36),VLOOKUP($B36,현재가!$A:$B,2,FALSE),VLOOKUP($B36,현재가!$D:$E,2,FALSE))</f>
        <v>31550</v>
      </c>
      <c r="J36" s="121">
        <f>VLOOKUP(A36,'EPS 성장율'!A:L,COLUMN('EPS 성장율'!L36),FALSE)</f>
        <v>77750.616840423449</v>
      </c>
      <c r="K36" s="121">
        <f>VLOOKUP($A36,'roe&amp;pbr'!$A:$Q,COLUMN('roe&amp;pbr'!J36),FALSE)</f>
        <v>19119.216680692221</v>
      </c>
      <c r="L36" s="121">
        <f>IFERROR(VLOOKUP($A36,야마구치요헤이!$A:$K,COLUMN(야마구치요헤이!K36),FALSE),"-")</f>
        <v>89779.606322007792</v>
      </c>
      <c r="M36" s="121" t="str">
        <f>IFERROR(VLOOKUP($A36,'RIM (개별)'!$A:$Y,COLUMN('RIM (개별)'!H40),FALSE),"-")</f>
        <v>-</v>
      </c>
      <c r="N36" s="121">
        <f>IFERROR(VLOOKUP($A36,'RIM (연결)'!$A:$Y,COLUMN('RIM (연결)'!H38),FALSE),"-")</f>
        <v>72453.602543804082</v>
      </c>
      <c r="O36" s="121">
        <f>IFERROR(VLOOKUP($A36,무성장가치!$A:$Q,COLUMN(무성장가치!J36),FALSE),"-")</f>
        <v>74378.791666666672</v>
      </c>
      <c r="P36" s="62" t="s">
        <v>116</v>
      </c>
      <c r="Q36" s="148">
        <v>97475107</v>
      </c>
      <c r="R36" s="149">
        <v>2340.1109477</v>
      </c>
      <c r="S36" s="149">
        <v>13233.406950099999</v>
      </c>
      <c r="T36" s="147"/>
    </row>
    <row r="37" spans="1:20" ht="16.5" customHeight="1">
      <c r="A37" s="118" t="s">
        <v>117</v>
      </c>
      <c r="B37" s="117" t="s">
        <v>118</v>
      </c>
      <c r="C37" s="118" t="s">
        <v>32</v>
      </c>
      <c r="D37" s="139" t="s">
        <v>33</v>
      </c>
      <c r="E37" s="140">
        <f t="shared" si="0"/>
        <v>56445.199107</v>
      </c>
      <c r="F37" s="141">
        <f t="shared" si="1"/>
        <v>22.022932544882799</v>
      </c>
      <c r="G37" s="142">
        <f t="shared" si="2"/>
        <v>4.7030701185153738</v>
      </c>
      <c r="H37" s="143">
        <f t="shared" si="3"/>
        <v>0.21355330898510011</v>
      </c>
      <c r="I37" s="144">
        <f>IF(COUNTIF(현재가!$A:$A,$B37),VLOOKUP($B37,현재가!$A:$B,2,FALSE),VLOOKUP($B37,현재가!$D:$E,2,FALSE))</f>
        <v>73900</v>
      </c>
      <c r="J37" s="121">
        <f>VLOOKUP(A37,'EPS 성장율'!A:L,COLUMN('EPS 성장율'!L37),FALSE)</f>
        <v>44460.297652339854</v>
      </c>
      <c r="K37" s="121">
        <f>VLOOKUP($A37,'roe&amp;pbr'!$A:$Q,COLUMN('roe&amp;pbr'!J37),FALSE)</f>
        <v>35417.084267348626</v>
      </c>
      <c r="L37" s="121">
        <f>IFERROR(VLOOKUP($A37,야마구치요헤이!$A:$K,COLUMN(야마구치요헤이!K37),FALSE),"-")</f>
        <v>27449.453773668316</v>
      </c>
      <c r="M37" s="121">
        <f>IFERROR(VLOOKUP($A37,'RIM (개별)'!$A:$Y,COLUMN('RIM (개별)'!H41),FALSE),"-")</f>
        <v>19513.172002990912</v>
      </c>
      <c r="N37" s="121">
        <f>IFERROR(VLOOKUP($A37,'RIM (연결)'!$A:$Y,COLUMN('RIM (연결)'!H39),FALSE),"-")</f>
        <v>19399.978753551695</v>
      </c>
      <c r="O37" s="121">
        <f>IFERROR(VLOOKUP($A37,무성장가치!$A:$Q,COLUMN(무성장가치!J37),FALSE),"-")</f>
        <v>22470.958333333336</v>
      </c>
      <c r="P37" s="62" t="s">
        <v>103</v>
      </c>
      <c r="Q37" s="148">
        <v>76380513</v>
      </c>
      <c r="R37" s="149">
        <v>2563.0192069999998</v>
      </c>
      <c r="S37" s="149">
        <v>12001.77707</v>
      </c>
      <c r="T37" s="147"/>
    </row>
    <row r="38" spans="1:20" ht="16.5" customHeight="1">
      <c r="A38" s="118" t="s">
        <v>119</v>
      </c>
      <c r="B38" s="117" t="s">
        <v>120</v>
      </c>
      <c r="C38" s="118" t="s">
        <v>32</v>
      </c>
      <c r="D38" s="139" t="s">
        <v>33</v>
      </c>
      <c r="E38" s="140">
        <f t="shared" si="0"/>
        <v>60784.555067499998</v>
      </c>
      <c r="F38" s="141">
        <f t="shared" si="1"/>
        <v>6.2730464314418057</v>
      </c>
      <c r="G38" s="142">
        <f t="shared" si="2"/>
        <v>0.38196792533242951</v>
      </c>
      <c r="H38" s="143">
        <f t="shared" si="3"/>
        <v>6.0890339248555102E-2</v>
      </c>
      <c r="I38" s="144">
        <f>IF(COUNTIF(현재가!$A:$A,$B38),VLOOKUP($B38,현재가!$A:$B,2,FALSE),VLOOKUP($B38,현재가!$D:$E,2,FALSE))</f>
        <v>45550</v>
      </c>
      <c r="J38" s="121">
        <f>VLOOKUP(A38,'EPS 성장율'!A:L,COLUMN('EPS 성장율'!L38),FALSE)</f>
        <v>37592.097506879683</v>
      </c>
      <c r="K38" s="121">
        <f>VLOOKUP($A38,'roe&amp;pbr'!$A:$Q,COLUMN('roe&amp;pbr'!J38),FALSE)</f>
        <v>107521.91055689531</v>
      </c>
      <c r="L38" s="121">
        <f>IFERROR(VLOOKUP($A38,야마구치요헤이!$A:$K,COLUMN(야마구치요헤이!K38),FALSE),"-")</f>
        <v>36931.655401754229</v>
      </c>
      <c r="M38" s="121">
        <f>IFERROR(VLOOKUP($A38,'RIM (개별)'!$A:$Y,COLUMN('RIM (개별)'!H42),FALSE),"-")</f>
        <v>74675.82249976584</v>
      </c>
      <c r="N38" s="121">
        <f>IFERROR(VLOOKUP($A38,'RIM (연결)'!$A:$Y,COLUMN('RIM (연결)'!H40),FALSE),"-")</f>
        <v>75276.090293651956</v>
      </c>
      <c r="O38" s="121">
        <f>IFERROR(VLOOKUP($A38,무성장가치!$A:$Q,COLUMN(무성장가치!J38),FALSE),"-")</f>
        <v>82036.25</v>
      </c>
      <c r="P38" s="62" t="s">
        <v>58</v>
      </c>
      <c r="Q38" s="148">
        <v>133445785</v>
      </c>
      <c r="R38" s="149">
        <v>9689.7983670000012</v>
      </c>
      <c r="S38" s="149">
        <v>159135.23371</v>
      </c>
      <c r="T38" s="147"/>
    </row>
    <row r="39" spans="1:20" ht="16.5" customHeight="1">
      <c r="A39" s="118" t="s">
        <v>121</v>
      </c>
      <c r="B39" s="117" t="s">
        <v>122</v>
      </c>
      <c r="C39" s="118" t="s">
        <v>32</v>
      </c>
      <c r="D39" s="139" t="s">
        <v>33</v>
      </c>
      <c r="E39" s="140">
        <f t="shared" si="0"/>
        <v>27183.464155000001</v>
      </c>
      <c r="F39" s="141">
        <f t="shared" si="1"/>
        <v>12.345322331917211</v>
      </c>
      <c r="G39" s="142">
        <f t="shared" si="2"/>
        <v>3.91596012137745</v>
      </c>
      <c r="H39" s="143">
        <f t="shared" si="3"/>
        <v>0.31720193414903786</v>
      </c>
      <c r="I39" s="144">
        <f>IF(COUNTIF(현재가!$A:$A,$B39),VLOOKUP($B39,현재가!$A:$B,2,FALSE),VLOOKUP($B39,현재가!$D:$E,2,FALSE))</f>
        <v>260500</v>
      </c>
      <c r="J39" s="121">
        <f>VLOOKUP(A39,'EPS 성장율'!A:L,COLUMN('EPS 성장율'!L39),FALSE)</f>
        <v>290892.99674732797</v>
      </c>
      <c r="K39" s="121">
        <f>VLOOKUP($A39,'roe&amp;pbr'!$A:$Q,COLUMN('roe&amp;pbr'!J39),FALSE)</f>
        <v>94912.873627734531</v>
      </c>
      <c r="L39" s="121">
        <f>IFERROR(VLOOKUP($A39,야마구치요헤이!$A:$K,COLUMN(야마구치요헤이!K39),FALSE),"-")</f>
        <v>134423.99360147485</v>
      </c>
      <c r="M39" s="121">
        <f>IFERROR(VLOOKUP($A39,'RIM (개별)'!$A:$Y,COLUMN('RIM (개별)'!H43),FALSE),"-")</f>
        <v>208598.06618199428</v>
      </c>
      <c r="N39" s="121">
        <f>IFERROR(VLOOKUP($A39,'RIM (연결)'!$A:$Y,COLUMN('RIM (연결)'!H41),FALSE),"-")</f>
        <v>245085.04865264712</v>
      </c>
      <c r="O39" s="121">
        <f>IFERROR(VLOOKUP($A39,무성장가치!$A:$Q,COLUMN(무성장가치!J39),FALSE),"-")</f>
        <v>171300.91666666663</v>
      </c>
      <c r="P39" s="62" t="s">
        <v>110</v>
      </c>
      <c r="Q39" s="148">
        <v>10435111</v>
      </c>
      <c r="R39" s="149">
        <v>2201.9242125999999</v>
      </c>
      <c r="S39" s="149">
        <v>6941.7111800000002</v>
      </c>
      <c r="T39" s="147"/>
    </row>
    <row r="40" spans="1:20" ht="16.5" customHeight="1">
      <c r="A40" s="118" t="s">
        <v>123</v>
      </c>
      <c r="B40" s="117" t="s">
        <v>124</v>
      </c>
      <c r="C40" s="118" t="s">
        <v>32</v>
      </c>
      <c r="D40" s="139" t="s">
        <v>33</v>
      </c>
      <c r="E40" s="140">
        <f t="shared" si="0"/>
        <v>52956.5919975</v>
      </c>
      <c r="F40" s="141">
        <f t="shared" si="1"/>
        <v>6.1901688012939768</v>
      </c>
      <c r="G40" s="142">
        <f t="shared" si="2"/>
        <v>0.9491829762718581</v>
      </c>
      <c r="H40" s="143">
        <f t="shared" si="3"/>
        <v>0.15333717168963848</v>
      </c>
      <c r="I40" s="144">
        <f>IF(COUNTIF(현재가!$A:$A,$B40),VLOOKUP($B40,현재가!$A:$B,2,FALSE),VLOOKUP($B40,현재가!$D:$E,2,FALSE))</f>
        <v>42750</v>
      </c>
      <c r="J40" s="121">
        <f>VLOOKUP(A40,'EPS 성장율'!A:L,COLUMN('EPS 성장율'!L40),FALSE)</f>
        <v>22.131826053046414</v>
      </c>
      <c r="K40" s="121">
        <f>VLOOKUP($A40,'roe&amp;pbr'!$A:$Q,COLUMN('roe&amp;pbr'!J40),FALSE)</f>
        <v>63348.231306029833</v>
      </c>
      <c r="L40" s="121">
        <f>IFERROR(VLOOKUP($A40,야마구치요헤이!$A:$K,COLUMN(야마구치요헤이!K40),FALSE),"-")</f>
        <v>-8126.8395761260053</v>
      </c>
      <c r="M40" s="121">
        <f>IFERROR(VLOOKUP($A40,'RIM (개별)'!$A:$Y,COLUMN('RIM (개별)'!H44),FALSE),"-")</f>
        <v>81287.301606730005</v>
      </c>
      <c r="N40" s="121">
        <f>IFERROR(VLOOKUP($A40,'RIM (연결)'!$A:$Y,COLUMN('RIM (연결)'!H42),FALSE),"-")</f>
        <v>86983.045243600311</v>
      </c>
      <c r="O40" s="121">
        <f>IFERROR(VLOOKUP($A40,무성장가치!$A:$Q,COLUMN(무성장가치!J40),FALSE),"-")</f>
        <v>-2139.375</v>
      </c>
      <c r="P40" s="62" t="s">
        <v>49</v>
      </c>
      <c r="Q40" s="148">
        <v>123875069</v>
      </c>
      <c r="R40" s="149">
        <v>8554.9511972</v>
      </c>
      <c r="S40" s="149">
        <v>55791.763359999997</v>
      </c>
      <c r="T40" s="147"/>
    </row>
    <row r="41" spans="1:20" ht="16.5" customHeight="1">
      <c r="A41" s="118" t="s">
        <v>125</v>
      </c>
      <c r="B41" s="117" t="s">
        <v>126</v>
      </c>
      <c r="C41" s="118" t="s">
        <v>32</v>
      </c>
      <c r="D41" s="139" t="s">
        <v>33</v>
      </c>
      <c r="E41" s="140">
        <f t="shared" si="0"/>
        <v>64500</v>
      </c>
      <c r="F41" s="141">
        <f t="shared" si="1"/>
        <v>10.262465090578425</v>
      </c>
      <c r="G41" s="142">
        <f t="shared" si="2"/>
        <v>1.8745616985935403</v>
      </c>
      <c r="H41" s="143">
        <f t="shared" si="3"/>
        <v>0.18266193181153945</v>
      </c>
      <c r="I41" s="144">
        <f>IF(COUNTIF(현재가!$A:$A,$B41),VLOOKUP($B41,현재가!$A:$B,2,FALSE),VLOOKUP($B41,현재가!$D:$E,2,FALSE))</f>
        <v>172000</v>
      </c>
      <c r="J41" s="121">
        <f>VLOOKUP(A41,'EPS 성장율'!A:L,COLUMN('EPS 성장율'!L41),FALSE)</f>
        <v>148761.11953114337</v>
      </c>
      <c r="K41" s="121">
        <f>VLOOKUP($A41,'roe&amp;pbr'!$A:$Q,COLUMN('roe&amp;pbr'!J41),FALSE)</f>
        <v>143211.1127388241</v>
      </c>
      <c r="L41" s="121">
        <f>IFERROR(VLOOKUP($A41,야마구치요헤이!$A:$K,COLUMN(야마구치요헤이!K41),FALSE),"-")</f>
        <v>193100.30933960681</v>
      </c>
      <c r="M41" s="121">
        <f>IFERROR(VLOOKUP($A41,'RIM (개별)'!$A:$Y,COLUMN('RIM (개별)'!H45),FALSE),"-")</f>
        <v>145731.50768465415</v>
      </c>
      <c r="N41" s="121">
        <f>IFERROR(VLOOKUP($A41,'RIM (연결)'!$A:$Y,COLUMN('RIM (연결)'!H43),FALSE),"-")</f>
        <v>152380.45143736294</v>
      </c>
      <c r="O41" s="121">
        <f>IFERROR(VLOOKUP($A41,무성장가치!$A:$Q,COLUMN(무성장가치!J41),FALSE),"-")</f>
        <v>122151.25</v>
      </c>
      <c r="P41" s="62" t="s">
        <v>127</v>
      </c>
      <c r="Q41" s="148">
        <v>37500000</v>
      </c>
      <c r="R41" s="149">
        <v>6285.0396498999999</v>
      </c>
      <c r="S41" s="149">
        <v>34408.043250000002</v>
      </c>
      <c r="T41" s="147"/>
    </row>
    <row r="42" spans="1:20" ht="16.5" customHeight="1">
      <c r="A42" s="118" t="s">
        <v>128</v>
      </c>
      <c r="B42" s="117" t="s">
        <v>129</v>
      </c>
      <c r="C42" s="118" t="s">
        <v>32</v>
      </c>
      <c r="D42" s="139" t="s">
        <v>33</v>
      </c>
      <c r="E42" s="140">
        <f t="shared" si="0"/>
        <v>32278.1643</v>
      </c>
      <c r="F42" s="141">
        <f t="shared" si="1"/>
        <v>-8.3831113848530059</v>
      </c>
      <c r="G42" s="142">
        <f t="shared" si="2"/>
        <v>0.19857322147145223</v>
      </c>
      <c r="H42" s="143">
        <f t="shared" si="3"/>
        <v>-2.3687293697450273E-2</v>
      </c>
      <c r="I42" s="144">
        <f>IF(COUNTIF(현재가!$A:$A,$B42),VLOOKUP($B42,현재가!$A:$B,2,FALSE),VLOOKUP($B42,현재가!$D:$E,2,FALSE))</f>
        <v>102500</v>
      </c>
      <c r="J42" s="121">
        <f>VLOOKUP(A42,'EPS 성장율'!A:L,COLUMN('EPS 성장율'!L42),FALSE)</f>
        <v>4574.6318301002593</v>
      </c>
      <c r="K42" s="121">
        <f>VLOOKUP($A42,'roe&amp;pbr'!$A:$Q,COLUMN('roe&amp;pbr'!J42),FALSE)</f>
        <v>364895.3190128479</v>
      </c>
      <c r="L42" s="121">
        <f>IFERROR(VLOOKUP($A42,야마구치요헤이!$A:$K,COLUMN(야마구치요헤이!K42),FALSE),"-")</f>
        <v>7898.0184633972895</v>
      </c>
      <c r="M42" s="121">
        <f>IFERROR(VLOOKUP($A42,'RIM (개별)'!$A:$Y,COLUMN('RIM (개별)'!H46),FALSE),"-")</f>
        <v>4876.5528982352589</v>
      </c>
      <c r="N42" s="121">
        <f>IFERROR(VLOOKUP($A42,'RIM (연결)'!$A:$Y,COLUMN('RIM (연결)'!H44),FALSE),"-")</f>
        <v>7630.0721434137322</v>
      </c>
      <c r="O42" s="121">
        <f>IFERROR(VLOOKUP($A42,무성장가치!$A:$Q,COLUMN(무성장가치!J42),FALSE),"-")</f>
        <v>6033.5</v>
      </c>
      <c r="P42" s="62" t="s">
        <v>130</v>
      </c>
      <c r="Q42" s="148">
        <v>31490892</v>
      </c>
      <c r="R42" s="149">
        <v>-3850.3799863999998</v>
      </c>
      <c r="S42" s="149">
        <v>162550.43888</v>
      </c>
      <c r="T42" s="147"/>
    </row>
    <row r="43" spans="1:20" ht="16.5" customHeight="1">
      <c r="A43" s="118" t="s">
        <v>131</v>
      </c>
      <c r="B43" s="117" t="s">
        <v>132</v>
      </c>
      <c r="C43" s="118" t="s">
        <v>32</v>
      </c>
      <c r="D43" s="139" t="s">
        <v>33</v>
      </c>
      <c r="E43" s="140">
        <f t="shared" si="0"/>
        <v>80603.8</v>
      </c>
      <c r="F43" s="141">
        <f t="shared" si="1"/>
        <v>30.181328450631803</v>
      </c>
      <c r="G43" s="142">
        <f t="shared" si="2"/>
        <v>4.5361136104268951</v>
      </c>
      <c r="H43" s="143">
        <f t="shared" si="3"/>
        <v>0.15029535952490317</v>
      </c>
      <c r="I43" s="144">
        <f>IF(COUNTIF(현재가!$A:$A,$B43),VLOOKUP($B43,현재가!$A:$B,2,FALSE),VLOOKUP($B43,현재가!$D:$E,2,FALSE))</f>
        <v>15100</v>
      </c>
      <c r="J43" s="121">
        <f>VLOOKUP(A43,'EPS 성장율'!A:L,COLUMN('EPS 성장율'!L43),FALSE)</f>
        <v>544709.51631975581</v>
      </c>
      <c r="K43" s="121">
        <f>VLOOKUP($A43,'roe&amp;pbr'!$A:$Q,COLUMN('roe&amp;pbr'!J43),FALSE)</f>
        <v>4677.2894574401262</v>
      </c>
      <c r="L43" s="121">
        <f>IFERROR(VLOOKUP($A43,야마구치요헤이!$A:$K,COLUMN(야마구치요헤이!K43),FALSE),"-")</f>
        <v>40084.096375458212</v>
      </c>
      <c r="M43" s="121">
        <f>IFERROR(VLOOKUP($A43,'RIM (개별)'!$A:$Y,COLUMN('RIM (개별)'!H47),FALSE),"-")</f>
        <v>5521.2154208543316</v>
      </c>
      <c r="N43" s="121">
        <f>IFERROR(VLOOKUP($A43,'RIM (연결)'!$A:$Y,COLUMN('RIM (연결)'!H45),FALSE),"-")</f>
        <v>10574.284543974722</v>
      </c>
      <c r="O43" s="121">
        <f>IFERROR(VLOOKUP($A43,무성장가치!$A:$Q,COLUMN(무성장가치!J43),FALSE),"-")</f>
        <v>27530.416666666661</v>
      </c>
      <c r="P43" s="62" t="s">
        <v>49</v>
      </c>
      <c r="Q43" s="148">
        <v>533800000</v>
      </c>
      <c r="R43" s="149">
        <v>2670.6511654000001</v>
      </c>
      <c r="S43" s="149">
        <v>17769.35212</v>
      </c>
      <c r="T43" s="147"/>
    </row>
    <row r="44" spans="1:20" ht="16.5" customHeight="1">
      <c r="A44" s="118" t="s">
        <v>133</v>
      </c>
      <c r="B44" s="117" t="s">
        <v>134</v>
      </c>
      <c r="C44" s="118" t="s">
        <v>32</v>
      </c>
      <c r="D44" s="139" t="s">
        <v>33</v>
      </c>
      <c r="E44" s="140">
        <f t="shared" si="0"/>
        <v>79448.465125000002</v>
      </c>
      <c r="F44" s="141">
        <f t="shared" si="1"/>
        <v>175.64048889252706</v>
      </c>
      <c r="G44" s="142">
        <f t="shared" si="2"/>
        <v>2.3900798964814829</v>
      </c>
      <c r="H44" s="143">
        <f t="shared" si="3"/>
        <v>1.3607795739762217E-2</v>
      </c>
      <c r="I44" s="144">
        <f>IF(COUNTIF(현재가!$A:$A,$B44),VLOOKUP($B44,현재가!$A:$B,2,FALSE),VLOOKUP($B44,현재가!$D:$E,2,FALSE))</f>
        <v>117500</v>
      </c>
      <c r="J44" s="121">
        <f>VLOOKUP(A44,'EPS 성장율'!A:L,COLUMN('EPS 성장율'!L44),FALSE)</f>
        <v>413.13444663329068</v>
      </c>
      <c r="K44" s="121">
        <f>VLOOKUP($A44,'roe&amp;pbr'!$A:$Q,COLUMN('roe&amp;pbr'!J44),FALSE)</f>
        <v>43972.534703142162</v>
      </c>
      <c r="L44" s="121">
        <f>IFERROR(VLOOKUP($A44,야마구치요헤이!$A:$K,COLUMN(야마구치요헤이!K44),FALSE),"-")</f>
        <v>8132.0919491550658</v>
      </c>
      <c r="M44" s="121">
        <f>IFERROR(VLOOKUP($A44,'RIM (개별)'!$A:$Y,COLUMN('RIM (개별)'!H48),FALSE),"-")</f>
        <v>71733.008314257284</v>
      </c>
      <c r="N44" s="121">
        <f>IFERROR(VLOOKUP($A44,'RIM (연결)'!$A:$Y,COLUMN('RIM (연결)'!H46),FALSE),"-")</f>
        <v>47696.225986367113</v>
      </c>
      <c r="O44" s="121">
        <f>IFERROR(VLOOKUP($A44,무성장가치!$A:$Q,COLUMN(무성장가치!J44),FALSE),"-")</f>
        <v>33716.583333333321</v>
      </c>
      <c r="P44" s="62" t="s">
        <v>46</v>
      </c>
      <c r="Q44" s="148">
        <v>67615715</v>
      </c>
      <c r="R44" s="149">
        <v>452.33570930000002</v>
      </c>
      <c r="S44" s="149">
        <v>33240.92439</v>
      </c>
      <c r="T44" s="147"/>
    </row>
    <row r="45" spans="1:20" ht="16.5" customHeight="1">
      <c r="A45" s="118" t="s">
        <v>135</v>
      </c>
      <c r="B45" s="117" t="s">
        <v>136</v>
      </c>
      <c r="C45" s="118" t="s">
        <v>32</v>
      </c>
      <c r="D45" s="139" t="s">
        <v>33</v>
      </c>
      <c r="E45" s="140">
        <f t="shared" si="0"/>
        <v>28360.042055999998</v>
      </c>
      <c r="F45" s="141">
        <f t="shared" si="1"/>
        <v>11.269121116547314</v>
      </c>
      <c r="G45" s="142">
        <f t="shared" si="2"/>
        <v>0.75972977626350768</v>
      </c>
      <c r="H45" s="143">
        <f t="shared" si="3"/>
        <v>6.7416950124703001E-2</v>
      </c>
      <c r="I45" s="144">
        <f>IF(COUNTIF(현재가!$A:$A,$B45),VLOOKUP($B45,현재가!$A:$B,2,FALSE),VLOOKUP($B45,현재가!$D:$E,2,FALSE))</f>
        <v>97200</v>
      </c>
      <c r="J45" s="121">
        <f>VLOOKUP(A45,'EPS 성장율'!A:L,COLUMN('EPS 성장율'!L45),FALSE)</f>
        <v>70554.608911447431</v>
      </c>
      <c r="K45" s="121">
        <f>VLOOKUP($A45,'roe&amp;pbr'!$A:$Q,COLUMN('roe&amp;pbr'!J45),FALSE)</f>
        <v>118211.68781546406</v>
      </c>
      <c r="L45" s="121">
        <f>IFERROR(VLOOKUP($A45,야마구치요헤이!$A:$K,COLUMN(야마구치요헤이!K45),FALSE),"-")</f>
        <v>391488.90149434505</v>
      </c>
      <c r="M45" s="121">
        <f>IFERROR(VLOOKUP($A45,'RIM (개별)'!$A:$Y,COLUMN('RIM (개별)'!H49),FALSE),"-")</f>
        <v>50581.830171472073</v>
      </c>
      <c r="N45" s="121">
        <f>IFERROR(VLOOKUP($A45,'RIM (연결)'!$A:$Y,COLUMN('RIM (연결)'!H47),FALSE),"-")</f>
        <v>-61567.413824741183</v>
      </c>
      <c r="O45" s="121">
        <f>IFERROR(VLOOKUP($A45,무성장가치!$A:$Q,COLUMN(무성장가치!J45),FALSE),"-")</f>
        <v>95421.208333333328</v>
      </c>
      <c r="P45" s="62" t="s">
        <v>137</v>
      </c>
      <c r="Q45" s="148">
        <v>29176998</v>
      </c>
      <c r="R45" s="149">
        <v>2516.6152499999998</v>
      </c>
      <c r="S45" s="149">
        <v>37329.117460000001</v>
      </c>
      <c r="T45" s="147"/>
    </row>
    <row r="46" spans="1:20" ht="16.5" customHeight="1">
      <c r="A46" s="118" t="s">
        <v>138</v>
      </c>
      <c r="B46" s="117" t="s">
        <v>139</v>
      </c>
      <c r="C46" s="118" t="s">
        <v>32</v>
      </c>
      <c r="D46" s="139" t="s">
        <v>33</v>
      </c>
      <c r="E46" s="140">
        <f t="shared" si="0"/>
        <v>126749.74716</v>
      </c>
      <c r="F46" s="141">
        <f t="shared" si="1"/>
        <v>51.209592090244698</v>
      </c>
      <c r="G46" s="142">
        <f t="shared" si="2"/>
        <v>7.2357156266016958</v>
      </c>
      <c r="H46" s="143">
        <f t="shared" si="3"/>
        <v>0.14129609964184975</v>
      </c>
      <c r="I46" s="144">
        <f>IF(COUNTIF(현재가!$A:$A,$B46),VLOOKUP($B46,현재가!$A:$B,2,FALSE),VLOOKUP($B46,현재가!$D:$E,2,FALSE))</f>
        <v>578000</v>
      </c>
      <c r="J46" s="121">
        <f>VLOOKUP(A46,'EPS 성장율'!A:L,COLUMN('EPS 성장율'!L46),FALSE)</f>
        <v>6239.6006553143043</v>
      </c>
      <c r="K46" s="121">
        <f>VLOOKUP($A46,'roe&amp;pbr'!$A:$Q,COLUMN('roe&amp;pbr'!J46),FALSE)</f>
        <v>118225.48338063122</v>
      </c>
      <c r="L46" s="121">
        <f>IFERROR(VLOOKUP($A46,야마구치요헤이!$A:$K,COLUMN(야마구치요헤이!K46),FALSE),"-")</f>
        <v>1706.646260559485</v>
      </c>
      <c r="M46" s="121">
        <f>IFERROR(VLOOKUP($A46,'RIM (개별)'!$A:$Y,COLUMN('RIM (개별)'!H50),FALSE),"-")</f>
        <v>4524.4390377121126</v>
      </c>
      <c r="N46" s="121">
        <f>IFERROR(VLOOKUP($A46,'RIM (연결)'!$A:$Y,COLUMN('RIM (연결)'!H48),FALSE),"-")</f>
        <v>4361.2130298034617</v>
      </c>
      <c r="O46" s="121">
        <f>IFERROR(VLOOKUP($A46,무성장가치!$A:$Q,COLUMN(무성장가치!J46),FALSE),"-")</f>
        <v>9485.7916666666661</v>
      </c>
      <c r="P46" s="62" t="s">
        <v>140</v>
      </c>
      <c r="Q46" s="148">
        <v>21929022</v>
      </c>
      <c r="R46" s="149">
        <v>2475.1172971000001</v>
      </c>
      <c r="S46" s="149">
        <v>17517.237229999999</v>
      </c>
      <c r="T46" s="147"/>
    </row>
    <row r="47" spans="1:20" ht="16.5" customHeight="1">
      <c r="A47" s="118" t="s">
        <v>141</v>
      </c>
      <c r="B47" s="117" t="s">
        <v>142</v>
      </c>
      <c r="C47" s="118" t="s">
        <v>32</v>
      </c>
      <c r="D47" s="139" t="s">
        <v>33</v>
      </c>
      <c r="E47" s="140">
        <f t="shared" si="0"/>
        <v>7029.86895</v>
      </c>
      <c r="F47" s="141">
        <f t="shared" si="1"/>
        <v>3.6648396615202303</v>
      </c>
      <c r="G47" s="142">
        <f t="shared" si="2"/>
        <v>0.47921786562524454</v>
      </c>
      <c r="H47" s="143">
        <f t="shared" si="3"/>
        <v>0.13076093632605412</v>
      </c>
      <c r="I47" s="144">
        <f>IF(COUNTIF(현재가!$A:$A,$B47),VLOOKUP($B47,현재가!$A:$B,2,FALSE),VLOOKUP($B47,현재가!$D:$E,2,FALSE))</f>
        <v>117000</v>
      </c>
      <c r="J47" s="121">
        <f>VLOOKUP(A47,'EPS 성장율'!A:L,COLUMN('EPS 성장율'!L47),FALSE)</f>
        <v>6239.6006553143043</v>
      </c>
      <c r="K47" s="121">
        <f>VLOOKUP($A47,'roe&amp;pbr'!$A:$Q,COLUMN('roe&amp;pbr'!J47),FALSE)</f>
        <v>322680.90958476806</v>
      </c>
      <c r="L47" s="121" t="str">
        <f>IFERROR(VLOOKUP($A47,야마구치요헤이!$A:$K,COLUMN(야마구치요헤이!K47),FALSE),"-")</f>
        <v>-</v>
      </c>
      <c r="M47" s="121">
        <f>IFERROR(VLOOKUP($A47,'RIM (개별)'!$A:$Y,COLUMN('RIM (개별)'!H51),FALSE),"-")</f>
        <v>0</v>
      </c>
      <c r="N47" s="121">
        <f>IFERROR(VLOOKUP($A47,'RIM (연결)'!$A:$Y,COLUMN('RIM (연결)'!H49),FALSE),"-")</f>
        <v>0</v>
      </c>
      <c r="O47" s="121">
        <f>IFERROR(VLOOKUP($A47,무성장가치!$A:$Q,COLUMN(무성장가치!J47),FALSE),"-")</f>
        <v>0</v>
      </c>
      <c r="P47" s="62" t="s">
        <v>137</v>
      </c>
      <c r="Q47" s="148">
        <v>6008435</v>
      </c>
      <c r="R47" s="149">
        <v>1918.1927722</v>
      </c>
      <c r="S47" s="149">
        <v>14669.46342</v>
      </c>
      <c r="T47" s="147"/>
    </row>
    <row r="48" spans="1:20" ht="16.5" customHeight="1">
      <c r="A48" s="118" t="s">
        <v>143</v>
      </c>
      <c r="B48" s="117" t="s">
        <v>144</v>
      </c>
      <c r="C48" s="118" t="s">
        <v>32</v>
      </c>
      <c r="D48" s="139" t="s">
        <v>33</v>
      </c>
      <c r="E48" s="140">
        <f t="shared" si="0"/>
        <v>89185.725000000006</v>
      </c>
      <c r="F48" s="141">
        <f t="shared" si="1"/>
        <v>51.544957585640013</v>
      </c>
      <c r="G48" s="142">
        <f t="shared" si="2"/>
        <v>10.129077435294693</v>
      </c>
      <c r="H48" s="143">
        <f t="shared" si="3"/>
        <v>0.19650956969875494</v>
      </c>
      <c r="I48" s="144">
        <f>IF(COUNTIF(현재가!$A:$A,$B48),VLOOKUP($B48,현재가!$A:$B,2,FALSE),VLOOKUP($B48,현재가!$D:$E,2,FALSE))</f>
        <v>180000</v>
      </c>
      <c r="J48" s="121">
        <f>VLOOKUP(A48,'EPS 성장율'!A:L,COLUMN('EPS 성장율'!L48),FALSE)</f>
        <v>6239.6006553143043</v>
      </c>
      <c r="K48" s="121">
        <f>VLOOKUP($A48,'roe&amp;pbr'!$A:$Q,COLUMN('roe&amp;pbr'!J48),FALSE)</f>
        <v>36559.118793803595</v>
      </c>
      <c r="L48" s="121" t="str">
        <f>IFERROR(VLOOKUP($A48,야마구치요헤이!$A:$K,COLUMN(야마구치요헤이!K48),FALSE),"-")</f>
        <v>-</v>
      </c>
      <c r="M48" s="121">
        <f>IFERROR(VLOOKUP($A48,'RIM (개별)'!$A:$Y,COLUMN('RIM (개별)'!H52),FALSE),"-")</f>
        <v>0</v>
      </c>
      <c r="N48" s="121">
        <f>IFERROR(VLOOKUP($A48,'RIM (연결)'!$A:$Y,COLUMN('RIM (연결)'!H50),FALSE),"-")</f>
        <v>0</v>
      </c>
      <c r="O48" s="121">
        <f>IFERROR(VLOOKUP($A48,무성장가치!$A:$Q,COLUMN(무성장가치!J48),FALSE),"-")</f>
        <v>0</v>
      </c>
      <c r="P48" s="62" t="s">
        <v>145</v>
      </c>
      <c r="Q48" s="148">
        <v>49547625</v>
      </c>
      <c r="R48" s="149">
        <v>1730.2512055</v>
      </c>
      <c r="S48" s="149">
        <v>8804.9208400000007</v>
      </c>
      <c r="T48" s="147"/>
    </row>
    <row r="49" spans="1:20" ht="16.5" customHeight="1">
      <c r="A49" s="118" t="s">
        <v>146</v>
      </c>
      <c r="B49" s="117" t="s">
        <v>147</v>
      </c>
      <c r="C49" s="118" t="s">
        <v>32</v>
      </c>
      <c r="D49" s="139" t="s">
        <v>33</v>
      </c>
      <c r="E49" s="140">
        <f t="shared" si="0"/>
        <v>52515.973019999998</v>
      </c>
      <c r="F49" s="141">
        <f t="shared" si="1"/>
        <v>18.086481016973774</v>
      </c>
      <c r="G49" s="142">
        <f t="shared" si="2"/>
        <v>1.5890873589495955</v>
      </c>
      <c r="H49" s="143">
        <f t="shared" si="3"/>
        <v>8.7860505172801223E-2</v>
      </c>
      <c r="I49" s="144">
        <f>IF(COUNTIF(현재가!$A:$A,$B49),VLOOKUP($B49,현재가!$A:$B,2,FALSE),VLOOKUP($B49,현재가!$D:$E,2,FALSE))</f>
        <v>399000</v>
      </c>
      <c r="J49" s="121">
        <f>VLOOKUP(A49,'EPS 성장율'!A:L,COLUMN('EPS 성장율'!L49),FALSE)</f>
        <v>6239.6006553143043</v>
      </c>
      <c r="K49" s="121">
        <f>VLOOKUP($A49,'roe&amp;pbr'!$A:$Q,COLUMN('roe&amp;pbr'!J49),FALSE)</f>
        <v>219067.57419039082</v>
      </c>
      <c r="L49" s="121" t="str">
        <f>IFERROR(VLOOKUP($A49,야마구치요헤이!$A:$K,COLUMN(야마구치요헤이!K49),FALSE),"-")</f>
        <v>-</v>
      </c>
      <c r="M49" s="121">
        <f>IFERROR(VLOOKUP($A49,'RIM (개별)'!$A:$Y,COLUMN('RIM (개별)'!H53),FALSE),"-")</f>
        <v>0</v>
      </c>
      <c r="N49" s="121">
        <f>IFERROR(VLOOKUP($A49,'RIM (연결)'!$A:$Y,COLUMN('RIM (연결)'!H51),FALSE),"-")</f>
        <v>0</v>
      </c>
      <c r="O49" s="121">
        <f>IFERROR(VLOOKUP($A49,무성장가치!$A:$Q,COLUMN(무성장가치!J49),FALSE),"-")</f>
        <v>0</v>
      </c>
      <c r="P49" s="62" t="s">
        <v>137</v>
      </c>
      <c r="Q49" s="148">
        <v>13161898</v>
      </c>
      <c r="R49" s="149">
        <v>2903.6036899999999</v>
      </c>
      <c r="S49" s="149">
        <v>33047.882940000003</v>
      </c>
      <c r="T49" s="147"/>
    </row>
    <row r="50" spans="1:20" ht="16.5" customHeight="1">
      <c r="A50" s="118" t="s">
        <v>148</v>
      </c>
      <c r="B50" s="117" t="s">
        <v>149</v>
      </c>
      <c r="C50" s="118" t="s">
        <v>32</v>
      </c>
      <c r="D50" s="139" t="s">
        <v>33</v>
      </c>
      <c r="E50" s="140">
        <f t="shared" si="0"/>
        <v>63090.341664500003</v>
      </c>
      <c r="F50" s="141">
        <f t="shared" si="1"/>
        <v>15.226560940788334</v>
      </c>
      <c r="G50" s="142">
        <f t="shared" si="2"/>
        <v>1.3386052963523256</v>
      </c>
      <c r="H50" s="143">
        <f t="shared" si="3"/>
        <v>8.7912516920778908E-2</v>
      </c>
      <c r="I50" s="144">
        <f>IF(COUNTIF(현재가!$A:$A,$B50),VLOOKUP($B50,현재가!$A:$B,2,FALSE),VLOOKUP($B50,현재가!$D:$E,2,FALSE))</f>
        <v>14450</v>
      </c>
      <c r="J50" s="121">
        <f>VLOOKUP(A50,'EPS 성장율'!A:L,COLUMN('EPS 성장율'!L50),FALSE)</f>
        <v>6239.6006553143043</v>
      </c>
      <c r="K50" s="121">
        <f>VLOOKUP($A50,'roe&amp;pbr'!$A:$Q,COLUMN('roe&amp;pbr'!J50),FALSE)</f>
        <v>10789.418228610448</v>
      </c>
      <c r="L50" s="121" t="str">
        <f>IFERROR(VLOOKUP($A50,야마구치요헤이!$A:$K,COLUMN(야마구치요헤이!K50),FALSE),"-")</f>
        <v>-</v>
      </c>
      <c r="M50" s="121">
        <f>IFERROR(VLOOKUP($A50,'RIM (개별)'!$A:$Y,COLUMN('RIM (개별)'!H54),FALSE),"-")</f>
        <v>0</v>
      </c>
      <c r="N50" s="121">
        <f>IFERROR(VLOOKUP($A50,'RIM (연결)'!$A:$Y,COLUMN('RIM (연결)'!H52),FALSE),"-")</f>
        <v>0</v>
      </c>
      <c r="O50" s="121">
        <f>IFERROR(VLOOKUP($A50,무성장가치!$A:$Q,COLUMN(무성장가치!J50),FALSE),"-")</f>
        <v>0</v>
      </c>
      <c r="P50" s="62" t="s">
        <v>61</v>
      </c>
      <c r="Q50" s="148">
        <v>436611361</v>
      </c>
      <c r="R50" s="149">
        <v>4143.4399999999996</v>
      </c>
      <c r="S50" s="149">
        <v>47131.4</v>
      </c>
      <c r="T50" s="147"/>
    </row>
    <row r="51" spans="1:20" ht="16.5" customHeight="1">
      <c r="D51" s="139"/>
      <c r="E51" s="140"/>
      <c r="F51" s="141"/>
      <c r="G51" s="142"/>
      <c r="H51" s="143"/>
      <c r="I51" s="144"/>
      <c r="J51" s="121"/>
      <c r="K51" s="121"/>
      <c r="M51" s="121"/>
      <c r="N51" s="121"/>
      <c r="O51" s="121"/>
      <c r="P51" s="62"/>
      <c r="Q51" s="148"/>
      <c r="R51" s="149"/>
      <c r="S51" s="149"/>
      <c r="T51" s="147"/>
    </row>
    <row r="52" spans="1:20" ht="16.5" customHeight="1">
      <c r="D52" s="139"/>
      <c r="E52" s="140"/>
      <c r="F52" s="141"/>
      <c r="G52" s="142"/>
      <c r="H52" s="143"/>
      <c r="I52" s="144"/>
      <c r="J52" s="121"/>
      <c r="K52" s="121"/>
      <c r="M52" s="121"/>
      <c r="N52" s="121"/>
      <c r="O52" s="121"/>
      <c r="P52" s="62"/>
      <c r="Q52" s="148"/>
      <c r="R52" s="149"/>
      <c r="S52" s="149"/>
      <c r="T52" s="147"/>
    </row>
    <row r="53" spans="1:20" ht="16.5" customHeight="1">
      <c r="D53" s="139"/>
      <c r="E53" s="140"/>
      <c r="F53" s="141"/>
      <c r="G53" s="142"/>
      <c r="H53" s="143"/>
      <c r="I53" s="144"/>
      <c r="J53" s="121"/>
      <c r="K53" s="121"/>
      <c r="M53" s="121"/>
      <c r="N53" s="121"/>
      <c r="O53" s="121"/>
      <c r="P53" s="62"/>
      <c r="Q53" s="148"/>
      <c r="R53" s="149"/>
      <c r="S53" s="149"/>
      <c r="T53" s="147"/>
    </row>
    <row r="54" spans="1:20" ht="16.5" customHeight="1">
      <c r="D54" s="139"/>
      <c r="E54" s="140"/>
      <c r="F54" s="141"/>
      <c r="G54" s="142"/>
      <c r="H54" s="143"/>
      <c r="I54" s="144"/>
      <c r="J54" s="121"/>
      <c r="K54" s="121"/>
      <c r="M54" s="121"/>
      <c r="N54" s="121"/>
      <c r="O54" s="121"/>
      <c r="P54" s="62"/>
      <c r="Q54" s="148"/>
      <c r="R54" s="149"/>
      <c r="S54" s="149"/>
      <c r="T54" s="147"/>
    </row>
    <row r="55" spans="1:20" ht="16.5" customHeight="1">
      <c r="D55" s="139"/>
      <c r="E55" s="140"/>
      <c r="F55" s="141"/>
      <c r="G55" s="142"/>
      <c r="H55" s="143"/>
      <c r="I55" s="144"/>
      <c r="J55" s="121"/>
      <c r="K55" s="121"/>
      <c r="M55" s="121"/>
      <c r="N55" s="121"/>
      <c r="O55" s="121"/>
      <c r="P55" s="62"/>
      <c r="Q55" s="148"/>
      <c r="R55" s="149"/>
      <c r="S55" s="149"/>
      <c r="T55" s="147"/>
    </row>
    <row r="56" spans="1:20" ht="16.5" customHeight="1">
      <c r="D56" s="139"/>
      <c r="E56" s="140"/>
      <c r="F56" s="141"/>
      <c r="G56" s="142"/>
      <c r="H56" s="143"/>
      <c r="I56" s="144"/>
      <c r="J56" s="121"/>
      <c r="K56" s="121"/>
      <c r="M56" s="121"/>
      <c r="N56" s="121"/>
      <c r="O56" s="121"/>
      <c r="P56" s="62"/>
      <c r="Q56" s="148"/>
      <c r="R56" s="149"/>
      <c r="S56" s="149"/>
      <c r="T56" s="147"/>
    </row>
    <row r="57" spans="1:20" ht="16.5" customHeight="1">
      <c r="D57" s="139"/>
      <c r="E57" s="140"/>
      <c r="F57" s="141"/>
      <c r="G57" s="142"/>
      <c r="H57" s="143"/>
      <c r="I57" s="144"/>
      <c r="J57" s="121"/>
      <c r="K57" s="121"/>
      <c r="M57" s="121"/>
      <c r="N57" s="121"/>
      <c r="O57" s="121"/>
      <c r="P57" s="62"/>
      <c r="Q57" s="148"/>
      <c r="R57" s="149"/>
      <c r="S57" s="149"/>
      <c r="T57" s="147"/>
    </row>
    <row r="58" spans="1:20" ht="16.5" customHeight="1">
      <c r="D58" s="139"/>
      <c r="E58" s="140"/>
      <c r="F58" s="141"/>
      <c r="G58" s="142"/>
      <c r="H58" s="143"/>
      <c r="I58" s="144"/>
      <c r="J58" s="121"/>
      <c r="K58" s="121"/>
      <c r="M58" s="121"/>
      <c r="N58" s="121"/>
      <c r="O58" s="121"/>
      <c r="P58" s="62"/>
      <c r="Q58" s="148"/>
      <c r="R58" s="149"/>
      <c r="S58" s="149"/>
      <c r="T58" s="147"/>
    </row>
    <row r="59" spans="1:20" ht="16.5" customHeight="1">
      <c r="D59" s="139"/>
      <c r="E59" s="140"/>
      <c r="F59" s="141"/>
      <c r="G59" s="142"/>
      <c r="H59" s="143"/>
      <c r="I59" s="144"/>
      <c r="J59" s="121"/>
      <c r="K59" s="121"/>
      <c r="M59" s="121"/>
      <c r="N59" s="121"/>
      <c r="O59" s="121"/>
      <c r="P59" s="62"/>
      <c r="Q59" s="148"/>
      <c r="R59" s="149"/>
      <c r="S59" s="149"/>
      <c r="T59" s="147"/>
    </row>
    <row r="60" spans="1:20" ht="16.5" customHeight="1">
      <c r="D60" s="139"/>
      <c r="E60" s="140"/>
      <c r="F60" s="141"/>
      <c r="G60" s="142"/>
      <c r="H60" s="143"/>
      <c r="I60" s="144"/>
      <c r="J60" s="121"/>
      <c r="K60" s="121"/>
      <c r="M60" s="121"/>
      <c r="N60" s="121"/>
      <c r="O60" s="121"/>
      <c r="P60" s="62"/>
      <c r="Q60" s="148"/>
      <c r="R60" s="149"/>
      <c r="S60" s="149"/>
      <c r="T60" s="147"/>
    </row>
    <row r="61" spans="1:20" ht="16.5" customHeight="1">
      <c r="D61" s="139"/>
      <c r="E61" s="140"/>
      <c r="F61" s="141"/>
      <c r="G61" s="142"/>
      <c r="H61" s="143"/>
      <c r="I61" s="144"/>
      <c r="J61" s="121"/>
      <c r="K61" s="121"/>
      <c r="M61" s="121"/>
      <c r="N61" s="121"/>
      <c r="O61" s="121"/>
      <c r="P61" s="62"/>
      <c r="Q61" s="148"/>
      <c r="R61" s="149"/>
      <c r="S61" s="149"/>
      <c r="T61" s="147"/>
    </row>
    <row r="62" spans="1:20" ht="16.5" customHeight="1">
      <c r="D62" s="139"/>
      <c r="E62" s="140"/>
      <c r="F62" s="141"/>
      <c r="G62" s="142"/>
      <c r="H62" s="143"/>
      <c r="I62" s="144"/>
      <c r="J62" s="121"/>
      <c r="K62" s="121"/>
      <c r="M62" s="121"/>
      <c r="N62" s="121"/>
      <c r="O62" s="121"/>
      <c r="P62" s="62"/>
      <c r="Q62" s="148"/>
      <c r="R62" s="149"/>
      <c r="S62" s="149"/>
      <c r="T62" s="147"/>
    </row>
    <row r="63" spans="1:20" ht="16.5" customHeight="1">
      <c r="D63" s="139"/>
      <c r="E63" s="140"/>
      <c r="F63" s="141"/>
      <c r="G63" s="142"/>
      <c r="H63" s="143"/>
      <c r="I63" s="144"/>
      <c r="J63" s="121"/>
      <c r="K63" s="121"/>
      <c r="M63" s="121"/>
      <c r="N63" s="121"/>
      <c r="O63" s="121"/>
      <c r="P63" s="62"/>
      <c r="Q63" s="148"/>
      <c r="R63" s="149"/>
      <c r="S63" s="149"/>
      <c r="T63" s="147"/>
    </row>
    <row r="64" spans="1:20" ht="16.5" customHeight="1">
      <c r="D64" s="139"/>
      <c r="E64" s="140"/>
      <c r="F64" s="141"/>
      <c r="G64" s="142"/>
      <c r="H64" s="143"/>
      <c r="I64" s="144"/>
      <c r="J64" s="121"/>
      <c r="K64" s="121"/>
      <c r="M64" s="121"/>
      <c r="N64" s="121"/>
      <c r="O64" s="121"/>
      <c r="P64" s="62"/>
      <c r="Q64" s="148"/>
      <c r="R64" s="149"/>
      <c r="S64" s="149"/>
      <c r="T64" s="147"/>
    </row>
    <row r="65" spans="4:20" ht="16.5" customHeight="1">
      <c r="D65" s="139"/>
      <c r="E65" s="140"/>
      <c r="F65" s="141"/>
      <c r="G65" s="142"/>
      <c r="H65" s="143"/>
      <c r="I65" s="144"/>
      <c r="J65" s="121"/>
      <c r="K65" s="121"/>
      <c r="M65" s="121"/>
      <c r="N65" s="121"/>
      <c r="O65" s="121"/>
      <c r="P65" s="62"/>
      <c r="Q65" s="148"/>
      <c r="R65" s="149"/>
      <c r="S65" s="149"/>
      <c r="T65" s="147"/>
    </row>
    <row r="66" spans="4:20" ht="16.5" customHeight="1">
      <c r="D66" s="139"/>
      <c r="E66" s="140"/>
      <c r="F66" s="141"/>
      <c r="G66" s="142"/>
      <c r="H66" s="143"/>
      <c r="I66" s="144"/>
      <c r="J66" s="121"/>
      <c r="K66" s="121"/>
      <c r="M66" s="121"/>
      <c r="N66" s="121"/>
      <c r="O66" s="121"/>
      <c r="P66" s="62"/>
      <c r="Q66" s="148"/>
      <c r="R66" s="149"/>
      <c r="S66" s="149"/>
      <c r="T66" s="147"/>
    </row>
    <row r="67" spans="4:20" ht="16.5" customHeight="1">
      <c r="D67" s="139"/>
      <c r="E67" s="140"/>
      <c r="F67" s="141"/>
      <c r="G67" s="142"/>
      <c r="H67" s="143"/>
      <c r="I67" s="144"/>
      <c r="J67" s="121"/>
      <c r="K67" s="121"/>
      <c r="M67" s="121"/>
      <c r="N67" s="121"/>
      <c r="O67" s="121"/>
      <c r="P67" s="62"/>
      <c r="Q67" s="148"/>
      <c r="R67" s="149"/>
      <c r="S67" s="149"/>
      <c r="T67" s="147"/>
    </row>
    <row r="68" spans="4:20" ht="16.5" customHeight="1">
      <c r="D68" s="139"/>
      <c r="E68" s="140"/>
      <c r="F68" s="141"/>
      <c r="G68" s="142"/>
      <c r="H68" s="143"/>
      <c r="I68" s="144"/>
      <c r="J68" s="121"/>
      <c r="K68" s="121"/>
      <c r="M68" s="121"/>
      <c r="N68" s="121"/>
      <c r="O68" s="121"/>
      <c r="P68" s="62"/>
      <c r="Q68" s="148"/>
      <c r="R68" s="149"/>
      <c r="S68" s="149"/>
      <c r="T68" s="147"/>
    </row>
    <row r="69" spans="4:20" ht="16.5" customHeight="1">
      <c r="D69" s="139"/>
      <c r="E69" s="140"/>
      <c r="F69" s="141"/>
      <c r="G69" s="142"/>
      <c r="H69" s="143"/>
      <c r="I69" s="144"/>
      <c r="J69" s="121"/>
      <c r="K69" s="121"/>
      <c r="M69" s="121"/>
      <c r="N69" s="121"/>
      <c r="O69" s="121"/>
      <c r="P69" s="62"/>
      <c r="Q69" s="148"/>
      <c r="R69" s="149"/>
      <c r="S69" s="149"/>
      <c r="T69" s="147"/>
    </row>
    <row r="70" spans="4:20" ht="16.5" customHeight="1">
      <c r="D70" s="139"/>
      <c r="E70" s="140"/>
      <c r="F70" s="141"/>
      <c r="G70" s="142"/>
      <c r="H70" s="143"/>
      <c r="I70" s="144"/>
      <c r="J70" s="121"/>
      <c r="K70" s="121"/>
      <c r="M70" s="121"/>
      <c r="N70" s="121"/>
      <c r="O70" s="121"/>
      <c r="P70" s="62"/>
      <c r="Q70" s="148"/>
      <c r="R70" s="149"/>
      <c r="S70" s="149"/>
      <c r="T70" s="147"/>
    </row>
    <row r="71" spans="4:20" ht="16.5" customHeight="1">
      <c r="D71" s="139"/>
      <c r="E71" s="140"/>
      <c r="F71" s="141"/>
      <c r="G71" s="142"/>
      <c r="H71" s="143"/>
      <c r="I71" s="144"/>
      <c r="J71" s="121"/>
      <c r="K71" s="121"/>
      <c r="M71" s="121"/>
      <c r="N71" s="121"/>
      <c r="O71" s="121"/>
      <c r="P71" s="62"/>
      <c r="Q71" s="148"/>
      <c r="R71" s="149"/>
      <c r="S71" s="149"/>
      <c r="T71" s="147"/>
    </row>
    <row r="72" spans="4:20" ht="16.5" customHeight="1">
      <c r="D72" s="139"/>
      <c r="E72" s="140"/>
      <c r="F72" s="141"/>
      <c r="G72" s="142"/>
      <c r="H72" s="143"/>
      <c r="I72" s="144"/>
      <c r="J72" s="121"/>
      <c r="K72" s="121"/>
      <c r="M72" s="121"/>
      <c r="N72" s="121"/>
      <c r="O72" s="121"/>
      <c r="P72" s="62"/>
      <c r="Q72" s="148"/>
      <c r="R72" s="149"/>
      <c r="S72" s="149"/>
      <c r="T72" s="147"/>
    </row>
    <row r="73" spans="4:20" ht="16.5" customHeight="1">
      <c r="D73" s="139"/>
      <c r="E73" s="140"/>
      <c r="F73" s="141"/>
      <c r="G73" s="142"/>
      <c r="H73" s="143"/>
      <c r="I73" s="144"/>
      <c r="J73" s="121"/>
      <c r="K73" s="121"/>
      <c r="M73" s="121"/>
      <c r="N73" s="121"/>
      <c r="O73" s="121"/>
      <c r="P73" s="62"/>
      <c r="Q73" s="148"/>
      <c r="R73" s="149"/>
      <c r="S73" s="149"/>
      <c r="T73" s="147"/>
    </row>
    <row r="74" spans="4:20" ht="16.5" customHeight="1">
      <c r="D74" s="139"/>
      <c r="E74" s="140"/>
      <c r="F74" s="141"/>
      <c r="G74" s="142"/>
      <c r="H74" s="143"/>
      <c r="I74" s="144"/>
      <c r="J74" s="121"/>
      <c r="K74" s="121"/>
      <c r="M74" s="121"/>
      <c r="N74" s="121"/>
      <c r="O74" s="121"/>
      <c r="P74" s="62"/>
      <c r="Q74" s="148"/>
      <c r="R74" s="149"/>
      <c r="S74" s="149"/>
      <c r="T74" s="147"/>
    </row>
    <row r="75" spans="4:20" ht="16.5" customHeight="1">
      <c r="D75" s="139"/>
      <c r="E75" s="140"/>
      <c r="F75" s="141"/>
      <c r="G75" s="142"/>
      <c r="H75" s="143"/>
      <c r="I75" s="144"/>
      <c r="J75" s="121"/>
      <c r="K75" s="121"/>
      <c r="M75" s="121"/>
      <c r="N75" s="121"/>
      <c r="O75" s="121"/>
      <c r="P75" s="62"/>
      <c r="Q75" s="148"/>
      <c r="R75" s="149"/>
      <c r="S75" s="149"/>
      <c r="T75" s="147"/>
    </row>
    <row r="76" spans="4:20" ht="16.5" customHeight="1">
      <c r="D76" s="139"/>
      <c r="E76" s="140"/>
      <c r="F76" s="141"/>
      <c r="G76" s="142"/>
      <c r="H76" s="143"/>
      <c r="I76" s="144"/>
      <c r="J76" s="121"/>
      <c r="K76" s="121"/>
      <c r="M76" s="121"/>
      <c r="N76" s="121"/>
      <c r="O76" s="121"/>
      <c r="P76" s="62"/>
      <c r="Q76" s="148"/>
      <c r="R76" s="149"/>
      <c r="S76" s="149"/>
      <c r="T76" s="147"/>
    </row>
    <row r="77" spans="4:20" ht="16.5" customHeight="1">
      <c r="D77" s="139"/>
      <c r="E77" s="140"/>
      <c r="F77" s="141"/>
      <c r="G77" s="142"/>
      <c r="H77" s="143"/>
      <c r="I77" s="144"/>
      <c r="J77" s="121"/>
      <c r="K77" s="121"/>
      <c r="M77" s="121"/>
      <c r="N77" s="121"/>
      <c r="O77" s="121"/>
      <c r="P77" s="62"/>
      <c r="Q77" s="148"/>
      <c r="R77" s="149"/>
      <c r="S77" s="149"/>
      <c r="T77" s="147"/>
    </row>
    <row r="78" spans="4:20" ht="16.5" customHeight="1">
      <c r="D78" s="139"/>
      <c r="E78" s="140"/>
      <c r="F78" s="141"/>
      <c r="G78" s="142"/>
      <c r="H78" s="143"/>
      <c r="I78" s="144"/>
      <c r="J78" s="121"/>
      <c r="K78" s="121"/>
      <c r="M78" s="121"/>
      <c r="N78" s="121"/>
      <c r="O78" s="121"/>
      <c r="P78" s="62"/>
      <c r="Q78" s="148"/>
      <c r="R78" s="149"/>
      <c r="S78" s="149"/>
      <c r="T78" s="147"/>
    </row>
    <row r="79" spans="4:20" ht="16.5" customHeight="1">
      <c r="D79" s="139"/>
      <c r="E79" s="140"/>
      <c r="F79" s="141"/>
      <c r="G79" s="142"/>
      <c r="H79" s="143"/>
      <c r="I79" s="144"/>
      <c r="J79" s="121"/>
      <c r="K79" s="121"/>
      <c r="M79" s="121"/>
      <c r="N79" s="121"/>
      <c r="O79" s="121"/>
      <c r="P79" s="62"/>
      <c r="Q79" s="148"/>
      <c r="R79" s="149"/>
      <c r="S79" s="149"/>
      <c r="T79" s="147"/>
    </row>
    <row r="80" spans="4:20" ht="16.5" customHeight="1">
      <c r="D80" s="139"/>
      <c r="E80" s="140"/>
      <c r="F80" s="141"/>
      <c r="G80" s="142"/>
      <c r="H80" s="143"/>
      <c r="I80" s="144"/>
      <c r="J80" s="121"/>
      <c r="K80" s="121"/>
      <c r="M80" s="121"/>
      <c r="N80" s="121"/>
      <c r="O80" s="121"/>
      <c r="P80" s="62"/>
      <c r="Q80" s="148"/>
      <c r="R80" s="149"/>
      <c r="S80" s="149"/>
      <c r="T80" s="147"/>
    </row>
    <row r="81" spans="4:20" ht="16.5" customHeight="1">
      <c r="D81" s="139"/>
      <c r="E81" s="140"/>
      <c r="F81" s="141"/>
      <c r="G81" s="142"/>
      <c r="H81" s="143"/>
      <c r="I81" s="144"/>
      <c r="J81" s="121"/>
      <c r="K81" s="121"/>
      <c r="M81" s="121"/>
      <c r="N81" s="121"/>
      <c r="O81" s="121"/>
      <c r="P81" s="62"/>
      <c r="Q81" s="148"/>
      <c r="R81" s="149"/>
      <c r="S81" s="149"/>
      <c r="T81" s="147"/>
    </row>
    <row r="82" spans="4:20" ht="16.5" customHeight="1">
      <c r="D82" s="139"/>
      <c r="E82" s="140"/>
      <c r="F82" s="141"/>
      <c r="G82" s="142"/>
      <c r="H82" s="143"/>
      <c r="I82" s="144"/>
      <c r="J82" s="121"/>
      <c r="K82" s="121"/>
      <c r="M82" s="121"/>
      <c r="N82" s="121"/>
      <c r="O82" s="121"/>
      <c r="P82" s="62"/>
      <c r="Q82" s="148"/>
      <c r="R82" s="149"/>
      <c r="S82" s="149"/>
      <c r="T82" s="147"/>
    </row>
    <row r="83" spans="4:20" ht="16.5" customHeight="1">
      <c r="D83" s="139"/>
      <c r="E83" s="140"/>
      <c r="F83" s="141"/>
      <c r="G83" s="142"/>
      <c r="H83" s="143"/>
      <c r="I83" s="144"/>
      <c r="J83" s="121"/>
      <c r="K83" s="121"/>
      <c r="M83" s="121"/>
      <c r="N83" s="121"/>
      <c r="O83" s="121"/>
      <c r="P83" s="62"/>
      <c r="Q83" s="148"/>
      <c r="R83" s="149"/>
      <c r="S83" s="149"/>
      <c r="T83" s="147"/>
    </row>
    <row r="84" spans="4:20" ht="16.5" customHeight="1">
      <c r="D84" s="139"/>
      <c r="E84" s="140"/>
      <c r="F84" s="141"/>
      <c r="G84" s="142"/>
      <c r="H84" s="143"/>
      <c r="I84" s="144"/>
      <c r="J84" s="121"/>
      <c r="K84" s="121"/>
      <c r="M84" s="121"/>
      <c r="N84" s="121"/>
      <c r="O84" s="121"/>
      <c r="P84" s="62"/>
      <c r="Q84" s="148"/>
      <c r="R84" s="149"/>
      <c r="S84" s="149"/>
      <c r="T84" s="147"/>
    </row>
    <row r="85" spans="4:20" ht="16.5" customHeight="1">
      <c r="D85" s="139"/>
      <c r="E85" s="140"/>
      <c r="F85" s="141"/>
      <c r="G85" s="142"/>
      <c r="H85" s="143"/>
      <c r="I85" s="144"/>
      <c r="J85" s="121"/>
      <c r="K85" s="121"/>
      <c r="M85" s="121"/>
      <c r="N85" s="121"/>
      <c r="O85" s="121"/>
      <c r="P85" s="62"/>
      <c r="Q85" s="148"/>
      <c r="R85" s="149"/>
      <c r="S85" s="149"/>
      <c r="T85" s="147"/>
    </row>
    <row r="86" spans="4:20" ht="16.5" customHeight="1">
      <c r="D86" s="139"/>
      <c r="E86" s="140"/>
      <c r="F86" s="141"/>
      <c r="G86" s="142"/>
      <c r="H86" s="143"/>
      <c r="I86" s="144"/>
      <c r="J86" s="121"/>
      <c r="K86" s="121"/>
      <c r="M86" s="121"/>
      <c r="N86" s="121"/>
      <c r="O86" s="121"/>
      <c r="P86" s="62"/>
      <c r="Q86" s="148"/>
      <c r="R86" s="149"/>
      <c r="S86" s="149"/>
      <c r="T86" s="147"/>
    </row>
    <row r="87" spans="4:20" ht="16.5" customHeight="1">
      <c r="D87" s="139"/>
      <c r="E87" s="140"/>
      <c r="F87" s="141"/>
      <c r="G87" s="142"/>
      <c r="H87" s="143"/>
      <c r="I87" s="144"/>
      <c r="J87" s="121"/>
      <c r="K87" s="121"/>
      <c r="M87" s="121"/>
      <c r="N87" s="121"/>
      <c r="O87" s="121"/>
      <c r="P87" s="62"/>
      <c r="Q87" s="148"/>
      <c r="R87" s="149"/>
      <c r="S87" s="149"/>
      <c r="T87" s="147"/>
    </row>
    <row r="88" spans="4:20" ht="16.5" customHeight="1">
      <c r="D88" s="139"/>
      <c r="E88" s="140"/>
      <c r="F88" s="141"/>
      <c r="G88" s="142"/>
      <c r="H88" s="143"/>
      <c r="I88" s="144"/>
      <c r="J88" s="121"/>
      <c r="K88" s="121"/>
      <c r="M88" s="121"/>
      <c r="N88" s="121"/>
      <c r="O88" s="121"/>
      <c r="P88" s="62"/>
      <c r="Q88" s="148"/>
      <c r="R88" s="149"/>
      <c r="S88" s="149"/>
      <c r="T88" s="147"/>
    </row>
    <row r="89" spans="4:20" ht="16.5" customHeight="1">
      <c r="D89" s="139"/>
      <c r="E89" s="140"/>
      <c r="F89" s="141"/>
      <c r="G89" s="142"/>
      <c r="H89" s="143"/>
      <c r="I89" s="144"/>
      <c r="J89" s="121"/>
      <c r="K89" s="121"/>
      <c r="M89" s="121"/>
      <c r="N89" s="121"/>
      <c r="O89" s="121"/>
      <c r="P89" s="62"/>
      <c r="Q89" s="148"/>
      <c r="R89" s="149"/>
      <c r="S89" s="149"/>
      <c r="T89" s="147"/>
    </row>
    <row r="90" spans="4:20" ht="16.5" customHeight="1">
      <c r="D90" s="139"/>
      <c r="E90" s="140"/>
      <c r="F90" s="141"/>
      <c r="G90" s="142"/>
      <c r="H90" s="143"/>
      <c r="I90" s="144"/>
      <c r="J90" s="121"/>
      <c r="K90" s="121"/>
      <c r="M90" s="121"/>
      <c r="N90" s="121"/>
      <c r="O90" s="121"/>
      <c r="P90" s="62"/>
      <c r="Q90" s="148"/>
      <c r="R90" s="149"/>
      <c r="S90" s="149"/>
      <c r="T90" s="147"/>
    </row>
    <row r="91" spans="4:20" ht="16.5" customHeight="1">
      <c r="D91" s="139"/>
      <c r="E91" s="140"/>
      <c r="F91" s="141"/>
      <c r="G91" s="142"/>
      <c r="H91" s="143"/>
      <c r="I91" s="144"/>
      <c r="J91" s="121"/>
      <c r="K91" s="121"/>
      <c r="M91" s="121"/>
      <c r="N91" s="121"/>
      <c r="O91" s="121"/>
      <c r="P91" s="62"/>
      <c r="Q91" s="148"/>
      <c r="R91" s="149"/>
      <c r="S91" s="149"/>
      <c r="T91" s="147"/>
    </row>
    <row r="92" spans="4:20" ht="16.5" customHeight="1">
      <c r="D92" s="139"/>
      <c r="E92" s="140"/>
      <c r="F92" s="141"/>
      <c r="G92" s="142"/>
      <c r="H92" s="143"/>
      <c r="I92" s="144"/>
      <c r="J92" s="121"/>
      <c r="K92" s="121"/>
      <c r="M92" s="121"/>
      <c r="N92" s="121"/>
      <c r="O92" s="121"/>
      <c r="P92" s="62"/>
      <c r="Q92" s="148"/>
      <c r="R92" s="149"/>
      <c r="S92" s="149"/>
      <c r="T92" s="147"/>
    </row>
    <row r="93" spans="4:20" ht="16.5" customHeight="1">
      <c r="D93" s="139"/>
      <c r="E93" s="140"/>
      <c r="F93" s="141"/>
      <c r="G93" s="142"/>
      <c r="H93" s="143"/>
      <c r="I93" s="144"/>
      <c r="J93" s="121"/>
      <c r="K93" s="121"/>
      <c r="M93" s="121"/>
      <c r="N93" s="121"/>
      <c r="O93" s="121"/>
      <c r="P93" s="62"/>
      <c r="Q93" s="148"/>
      <c r="R93" s="149"/>
      <c r="S93" s="149"/>
      <c r="T93" s="147"/>
    </row>
    <row r="94" spans="4:20" ht="16.5" customHeight="1">
      <c r="D94" s="139"/>
      <c r="E94" s="140"/>
      <c r="F94" s="141"/>
      <c r="G94" s="142"/>
      <c r="H94" s="143"/>
      <c r="I94" s="144"/>
      <c r="J94" s="121"/>
      <c r="K94" s="121"/>
      <c r="M94" s="121"/>
      <c r="N94" s="121"/>
      <c r="O94" s="121"/>
      <c r="P94" s="62"/>
      <c r="Q94" s="148"/>
      <c r="R94" s="149"/>
      <c r="S94" s="149"/>
      <c r="T94" s="147"/>
    </row>
    <row r="95" spans="4:20" ht="16.5" customHeight="1">
      <c r="D95" s="139"/>
      <c r="E95" s="140"/>
      <c r="F95" s="141"/>
      <c r="G95" s="142"/>
      <c r="H95" s="143"/>
      <c r="I95" s="144"/>
      <c r="J95" s="121"/>
      <c r="K95" s="121"/>
      <c r="M95" s="121"/>
      <c r="N95" s="121"/>
      <c r="O95" s="121"/>
      <c r="P95" s="62"/>
      <c r="Q95" s="148"/>
      <c r="R95" s="149"/>
      <c r="S95" s="149"/>
      <c r="T95" s="147"/>
    </row>
    <row r="96" spans="4:20" ht="16.5" customHeight="1">
      <c r="D96" s="139"/>
      <c r="E96" s="140"/>
      <c r="F96" s="141"/>
      <c r="G96" s="142"/>
      <c r="H96" s="143"/>
      <c r="I96" s="144"/>
      <c r="J96" s="121"/>
      <c r="K96" s="121"/>
      <c r="M96" s="121"/>
      <c r="N96" s="121"/>
      <c r="O96" s="121"/>
      <c r="P96" s="62"/>
      <c r="Q96" s="148"/>
      <c r="R96" s="149"/>
      <c r="S96" s="149"/>
      <c r="T96" s="147"/>
    </row>
    <row r="97" spans="4:21" ht="16.5" customHeight="1">
      <c r="D97" s="139"/>
      <c r="E97" s="140"/>
      <c r="F97" s="141"/>
      <c r="G97" s="142"/>
      <c r="H97" s="143"/>
      <c r="I97" s="144"/>
      <c r="J97" s="121"/>
      <c r="K97" s="121"/>
      <c r="M97" s="121"/>
      <c r="N97" s="121"/>
      <c r="O97" s="121"/>
      <c r="P97" s="62"/>
      <c r="Q97" s="148"/>
      <c r="R97" s="149"/>
      <c r="S97" s="149"/>
      <c r="T97" s="147"/>
    </row>
    <row r="98" spans="4:21" ht="16.5" customHeight="1">
      <c r="D98" s="139"/>
      <c r="E98" s="140"/>
      <c r="F98" s="141"/>
      <c r="G98" s="142"/>
      <c r="H98" s="143"/>
      <c r="I98" s="144"/>
      <c r="J98" s="121"/>
      <c r="K98" s="121"/>
      <c r="M98" s="121"/>
      <c r="N98" s="121"/>
      <c r="O98" s="121"/>
      <c r="P98" s="62"/>
      <c r="Q98" s="148"/>
      <c r="R98" s="149"/>
      <c r="S98" s="149"/>
      <c r="T98" s="147"/>
    </row>
    <row r="99" spans="4:21" ht="16.5" customHeight="1">
      <c r="D99" s="139"/>
      <c r="E99" s="140"/>
      <c r="F99" s="141"/>
      <c r="G99" s="142"/>
      <c r="H99" s="143"/>
      <c r="I99" s="144"/>
      <c r="J99" s="121"/>
      <c r="K99" s="121"/>
      <c r="M99" s="121"/>
      <c r="N99" s="121"/>
      <c r="O99" s="121"/>
      <c r="P99" s="62"/>
      <c r="Q99" s="148"/>
      <c r="R99" s="149"/>
      <c r="S99" s="149"/>
      <c r="T99" s="147"/>
    </row>
    <row r="100" spans="4:21" ht="16.5" customHeight="1">
      <c r="D100" s="139"/>
      <c r="E100" s="140"/>
      <c r="F100" s="141"/>
      <c r="G100" s="142"/>
      <c r="H100" s="143"/>
      <c r="I100" s="144"/>
      <c r="J100" s="121"/>
      <c r="K100" s="121"/>
      <c r="M100" s="121"/>
      <c r="N100" s="121"/>
      <c r="O100" s="121"/>
      <c r="P100" s="62"/>
      <c r="Q100" s="148"/>
      <c r="R100" s="149"/>
      <c r="S100" s="149"/>
      <c r="T100" s="147"/>
    </row>
    <row r="101" spans="4:21" ht="16.5" customHeight="1">
      <c r="D101" s="139"/>
      <c r="E101" s="140"/>
      <c r="F101" s="141"/>
      <c r="G101" s="142"/>
      <c r="H101" s="143"/>
      <c r="I101" s="144"/>
      <c r="J101" s="121"/>
      <c r="K101" s="121"/>
      <c r="M101" s="121"/>
      <c r="N101" s="121"/>
      <c r="O101" s="121"/>
      <c r="P101" s="62"/>
      <c r="Q101" s="148"/>
      <c r="R101" s="149"/>
      <c r="S101" s="149"/>
      <c r="T101" s="147"/>
    </row>
    <row r="102" spans="4:21" ht="16.5" customHeight="1">
      <c r="D102" s="139"/>
      <c r="E102" s="140"/>
      <c r="F102" s="141"/>
      <c r="G102" s="142"/>
      <c r="H102" s="143"/>
      <c r="I102" s="144"/>
      <c r="J102" s="121"/>
      <c r="K102" s="121"/>
      <c r="M102" s="121"/>
      <c r="N102" s="121"/>
      <c r="O102" s="121"/>
      <c r="P102" s="62"/>
      <c r="Q102" s="148"/>
      <c r="R102" s="149"/>
      <c r="S102" s="149"/>
      <c r="T102" s="147"/>
      <c r="U102" s="140"/>
    </row>
    <row r="103" spans="4:21" ht="16.5" customHeight="1">
      <c r="D103" s="139"/>
      <c r="E103" s="140"/>
      <c r="F103" s="141"/>
      <c r="G103" s="142"/>
      <c r="H103" s="143"/>
      <c r="I103" s="144"/>
      <c r="J103" s="121"/>
      <c r="K103" s="121"/>
      <c r="M103" s="121"/>
      <c r="N103" s="121"/>
      <c r="O103" s="121"/>
      <c r="P103" s="62"/>
      <c r="Q103" s="148"/>
      <c r="R103" s="149"/>
      <c r="S103" s="149"/>
      <c r="T103" s="147"/>
    </row>
    <row r="104" spans="4:21" ht="16.5" customHeight="1">
      <c r="D104" s="139"/>
      <c r="E104" s="140"/>
      <c r="F104" s="141"/>
      <c r="G104" s="142"/>
      <c r="H104" s="143"/>
      <c r="I104" s="144"/>
      <c r="J104" s="121"/>
      <c r="K104" s="121"/>
      <c r="M104" s="121"/>
      <c r="N104" s="121"/>
      <c r="O104" s="121"/>
      <c r="P104" s="62"/>
      <c r="Q104" s="148"/>
      <c r="R104" s="149"/>
      <c r="S104" s="149"/>
      <c r="T104" s="147"/>
    </row>
    <row r="105" spans="4:21" ht="16.5" customHeight="1">
      <c r="D105" s="139"/>
      <c r="E105" s="140"/>
      <c r="F105" s="141"/>
      <c r="G105" s="142"/>
      <c r="H105" s="143"/>
      <c r="I105" s="144"/>
      <c r="J105" s="121"/>
      <c r="K105" s="121"/>
      <c r="M105" s="121"/>
      <c r="N105" s="121"/>
      <c r="O105" s="121"/>
      <c r="P105" s="62"/>
      <c r="Q105" s="148"/>
      <c r="R105" s="149"/>
      <c r="S105" s="149"/>
      <c r="T105" s="147"/>
    </row>
    <row r="106" spans="4:21" ht="16.5" customHeight="1">
      <c r="D106" s="139"/>
      <c r="E106" s="140"/>
      <c r="F106" s="141"/>
      <c r="G106" s="142"/>
      <c r="H106" s="143"/>
      <c r="I106" s="144"/>
      <c r="J106" s="121"/>
      <c r="K106" s="121"/>
      <c r="M106" s="121"/>
      <c r="N106" s="121"/>
      <c r="O106" s="121"/>
      <c r="P106" s="62"/>
      <c r="Q106" s="148"/>
      <c r="R106" s="149"/>
      <c r="S106" s="149"/>
      <c r="T106" s="147"/>
    </row>
    <row r="107" spans="4:21" ht="16.5" customHeight="1">
      <c r="D107" s="139"/>
      <c r="E107" s="140"/>
      <c r="F107" s="141"/>
      <c r="G107" s="142"/>
      <c r="H107" s="143"/>
      <c r="I107" s="144"/>
      <c r="J107" s="121"/>
      <c r="K107" s="121"/>
      <c r="M107" s="121"/>
      <c r="N107" s="121"/>
      <c r="O107" s="121"/>
      <c r="P107" s="62"/>
      <c r="Q107" s="148"/>
      <c r="R107" s="149"/>
      <c r="S107" s="149"/>
      <c r="T107" s="147"/>
    </row>
    <row r="108" spans="4:21" ht="16.5" customHeight="1">
      <c r="D108" s="139"/>
      <c r="E108" s="140"/>
      <c r="F108" s="141"/>
      <c r="G108" s="142"/>
      <c r="H108" s="143"/>
      <c r="I108" s="144"/>
      <c r="J108" s="121"/>
      <c r="K108" s="121"/>
      <c r="M108" s="121"/>
      <c r="N108" s="121"/>
      <c r="O108" s="121"/>
      <c r="P108" s="62"/>
      <c r="Q108" s="148"/>
      <c r="R108" s="149"/>
      <c r="S108" s="149"/>
      <c r="T108" s="147"/>
    </row>
    <row r="109" spans="4:21" ht="16.5" customHeight="1">
      <c r="D109" s="139"/>
      <c r="E109" s="140"/>
      <c r="F109" s="141"/>
      <c r="G109" s="142"/>
      <c r="H109" s="143"/>
      <c r="I109" s="144"/>
      <c r="J109" s="121"/>
      <c r="K109" s="121"/>
      <c r="M109" s="121"/>
      <c r="N109" s="121"/>
      <c r="O109" s="121"/>
      <c r="P109" s="62"/>
      <c r="Q109" s="148"/>
      <c r="R109" s="149"/>
      <c r="S109" s="149"/>
      <c r="T109" s="147"/>
    </row>
    <row r="110" spans="4:21" ht="16.5" customHeight="1">
      <c r="D110" s="139"/>
      <c r="E110" s="140"/>
      <c r="F110" s="141"/>
      <c r="G110" s="142"/>
      <c r="H110" s="143"/>
      <c r="I110" s="144"/>
      <c r="J110" s="121"/>
      <c r="K110" s="121"/>
      <c r="M110" s="121"/>
      <c r="N110" s="121"/>
      <c r="O110" s="121"/>
      <c r="P110" s="62"/>
      <c r="Q110" s="148"/>
      <c r="R110" s="149"/>
      <c r="S110" s="149"/>
      <c r="T110" s="147"/>
    </row>
    <row r="111" spans="4:21" ht="16.5" customHeight="1">
      <c r="D111" s="139"/>
      <c r="E111" s="140"/>
      <c r="F111" s="141"/>
      <c r="G111" s="142"/>
      <c r="H111" s="143"/>
      <c r="I111" s="144"/>
      <c r="J111" s="121"/>
      <c r="K111" s="121"/>
      <c r="M111" s="121"/>
      <c r="N111" s="121"/>
      <c r="O111" s="121"/>
      <c r="P111" s="62"/>
      <c r="Q111" s="148"/>
      <c r="R111" s="149"/>
      <c r="S111" s="149"/>
      <c r="T111" s="147"/>
    </row>
    <row r="112" spans="4:21" ht="16.5" customHeight="1">
      <c r="D112" s="139"/>
      <c r="E112" s="140"/>
      <c r="F112" s="141"/>
      <c r="G112" s="142"/>
      <c r="H112" s="143"/>
      <c r="I112" s="144"/>
      <c r="J112" s="121"/>
      <c r="K112" s="121"/>
      <c r="M112" s="121"/>
      <c r="N112" s="121"/>
      <c r="O112" s="121"/>
      <c r="P112" s="62"/>
      <c r="Q112" s="148"/>
      <c r="R112" s="149"/>
      <c r="S112" s="149"/>
      <c r="T112" s="147"/>
    </row>
    <row r="113" spans="4:20" ht="16.5" customHeight="1">
      <c r="D113" s="139"/>
      <c r="E113" s="140"/>
      <c r="F113" s="141"/>
      <c r="G113" s="142"/>
      <c r="H113" s="143"/>
      <c r="I113" s="144"/>
      <c r="J113" s="121"/>
      <c r="K113" s="121"/>
      <c r="M113" s="121"/>
      <c r="N113" s="121"/>
      <c r="O113" s="121"/>
      <c r="P113" s="62"/>
      <c r="Q113" s="148"/>
      <c r="R113" s="149"/>
      <c r="S113" s="149"/>
      <c r="T113" s="147"/>
    </row>
    <row r="114" spans="4:20" ht="16.5" customHeight="1">
      <c r="D114" s="139"/>
      <c r="E114" s="140"/>
      <c r="F114" s="141"/>
      <c r="G114" s="142"/>
      <c r="H114" s="143"/>
      <c r="I114" s="144"/>
      <c r="J114" s="121"/>
      <c r="K114" s="121"/>
      <c r="M114" s="121"/>
      <c r="N114" s="121"/>
      <c r="O114" s="121"/>
      <c r="P114" s="62"/>
      <c r="Q114" s="148"/>
      <c r="R114" s="149"/>
      <c r="S114" s="149"/>
      <c r="T114" s="147"/>
    </row>
    <row r="115" spans="4:20" ht="16.5" customHeight="1">
      <c r="D115" s="139"/>
      <c r="E115" s="140"/>
      <c r="F115" s="141"/>
      <c r="G115" s="142"/>
      <c r="H115" s="143"/>
      <c r="I115" s="144"/>
      <c r="J115" s="121"/>
      <c r="K115" s="121"/>
      <c r="M115" s="121"/>
      <c r="N115" s="121"/>
      <c r="O115" s="121"/>
      <c r="P115" s="62"/>
      <c r="Q115" s="148"/>
      <c r="R115" s="149"/>
      <c r="S115" s="149"/>
      <c r="T115" s="147"/>
    </row>
    <row r="116" spans="4:20" ht="16.5" customHeight="1">
      <c r="D116" s="139"/>
      <c r="E116" s="140"/>
      <c r="F116" s="141"/>
      <c r="G116" s="142"/>
      <c r="H116" s="143"/>
      <c r="I116" s="144"/>
      <c r="J116" s="121"/>
      <c r="K116" s="121"/>
      <c r="M116" s="121"/>
      <c r="N116" s="121"/>
      <c r="O116" s="121"/>
      <c r="P116" s="62"/>
      <c r="Q116" s="148"/>
      <c r="R116" s="149"/>
      <c r="S116" s="149"/>
      <c r="T116" s="147"/>
    </row>
    <row r="117" spans="4:20" ht="16.5" customHeight="1">
      <c r="D117" s="139"/>
      <c r="E117" s="140"/>
      <c r="F117" s="141"/>
      <c r="G117" s="142"/>
      <c r="H117" s="143"/>
      <c r="I117" s="144"/>
      <c r="J117" s="121"/>
      <c r="K117" s="121"/>
      <c r="M117" s="121"/>
      <c r="N117" s="121"/>
      <c r="O117" s="121"/>
      <c r="P117" s="62"/>
      <c r="Q117" s="148"/>
      <c r="R117" s="149"/>
      <c r="S117" s="149"/>
      <c r="T117" s="147"/>
    </row>
    <row r="118" spans="4:20" ht="16.5" customHeight="1">
      <c r="D118" s="139"/>
      <c r="E118" s="140"/>
      <c r="F118" s="141"/>
      <c r="G118" s="142"/>
      <c r="H118" s="143"/>
      <c r="I118" s="144"/>
      <c r="J118" s="121"/>
      <c r="K118" s="121"/>
      <c r="M118" s="121"/>
      <c r="N118" s="121"/>
      <c r="O118" s="121"/>
      <c r="P118" s="62"/>
      <c r="Q118" s="148"/>
      <c r="R118" s="149"/>
      <c r="S118" s="149"/>
      <c r="T118" s="147"/>
    </row>
    <row r="119" spans="4:20" ht="16.5" customHeight="1">
      <c r="D119" s="139"/>
      <c r="E119" s="140"/>
      <c r="F119" s="141"/>
      <c r="G119" s="142"/>
      <c r="H119" s="143"/>
      <c r="I119" s="144"/>
      <c r="J119" s="121"/>
      <c r="K119" s="121"/>
      <c r="M119" s="121"/>
      <c r="N119" s="121"/>
      <c r="O119" s="121"/>
      <c r="P119" s="62"/>
      <c r="Q119" s="148"/>
      <c r="R119" s="149"/>
      <c r="S119" s="149"/>
      <c r="T119" s="147"/>
    </row>
    <row r="120" spans="4:20" ht="16.5" customHeight="1">
      <c r="D120" s="139"/>
      <c r="E120" s="140"/>
      <c r="F120" s="141"/>
      <c r="G120" s="142"/>
      <c r="H120" s="143"/>
      <c r="I120" s="144"/>
      <c r="J120" s="121"/>
      <c r="K120" s="121"/>
      <c r="M120" s="121"/>
      <c r="N120" s="121"/>
      <c r="O120" s="121"/>
      <c r="P120" s="62"/>
      <c r="Q120" s="148"/>
      <c r="R120" s="149"/>
      <c r="S120" s="149"/>
      <c r="T120" s="147"/>
    </row>
    <row r="121" spans="4:20" ht="16.5" customHeight="1">
      <c r="D121" s="139"/>
      <c r="E121" s="140"/>
      <c r="F121" s="141"/>
      <c r="G121" s="142"/>
      <c r="H121" s="143"/>
      <c r="I121" s="144"/>
      <c r="J121" s="121"/>
      <c r="K121" s="121"/>
      <c r="M121" s="121"/>
      <c r="N121" s="121"/>
      <c r="O121" s="121"/>
      <c r="P121" s="62"/>
      <c r="Q121" s="148"/>
      <c r="R121" s="149"/>
      <c r="S121" s="149"/>
      <c r="T121" s="147"/>
    </row>
    <row r="122" spans="4:20" ht="16.5" customHeight="1">
      <c r="D122" s="139"/>
      <c r="E122" s="140"/>
      <c r="F122" s="141"/>
      <c r="G122" s="142"/>
      <c r="H122" s="143"/>
      <c r="I122" s="144"/>
      <c r="J122" s="121"/>
      <c r="K122" s="121"/>
      <c r="M122" s="121"/>
      <c r="N122" s="121"/>
      <c r="O122" s="121"/>
      <c r="P122" s="62"/>
      <c r="Q122" s="148"/>
      <c r="R122" s="149"/>
      <c r="S122" s="149"/>
      <c r="T122" s="147"/>
    </row>
    <row r="123" spans="4:20" ht="16.5" customHeight="1">
      <c r="D123" s="139"/>
      <c r="E123" s="140"/>
      <c r="F123" s="141"/>
      <c r="G123" s="142"/>
      <c r="H123" s="143"/>
      <c r="I123" s="144"/>
      <c r="J123" s="121"/>
      <c r="K123" s="121"/>
      <c r="M123" s="121"/>
      <c r="N123" s="121"/>
      <c r="O123" s="121"/>
      <c r="P123" s="62"/>
      <c r="Q123" s="148"/>
      <c r="R123" s="149"/>
      <c r="S123" s="149"/>
      <c r="T123" s="147"/>
    </row>
    <row r="124" spans="4:20" ht="16.5" customHeight="1">
      <c r="D124" s="139"/>
      <c r="E124" s="140"/>
      <c r="F124" s="141"/>
      <c r="G124" s="142"/>
      <c r="H124" s="143"/>
      <c r="I124" s="144"/>
      <c r="J124" s="121"/>
      <c r="K124" s="121"/>
      <c r="M124" s="121"/>
      <c r="N124" s="121"/>
      <c r="O124" s="121"/>
      <c r="P124" s="62"/>
      <c r="Q124" s="148"/>
      <c r="R124" s="149"/>
      <c r="S124" s="149"/>
      <c r="T124" s="147"/>
    </row>
    <row r="125" spans="4:20" ht="16.5" customHeight="1">
      <c r="D125" s="139"/>
      <c r="E125" s="140"/>
      <c r="F125" s="141"/>
      <c r="G125" s="142"/>
      <c r="H125" s="143"/>
      <c r="I125" s="144"/>
      <c r="J125" s="121"/>
      <c r="K125" s="121"/>
      <c r="M125" s="121"/>
      <c r="N125" s="121"/>
      <c r="O125" s="121"/>
      <c r="P125" s="62"/>
      <c r="Q125" s="148"/>
      <c r="R125" s="149"/>
      <c r="S125" s="149"/>
      <c r="T125" s="147"/>
    </row>
    <row r="126" spans="4:20" ht="16.5" customHeight="1">
      <c r="D126" s="139"/>
      <c r="E126" s="140"/>
      <c r="F126" s="141"/>
      <c r="G126" s="142"/>
      <c r="H126" s="143"/>
      <c r="I126" s="144"/>
      <c r="J126" s="121"/>
      <c r="K126" s="121"/>
      <c r="M126" s="121"/>
      <c r="N126" s="121"/>
      <c r="O126" s="121"/>
      <c r="P126" s="62"/>
      <c r="Q126" s="148"/>
      <c r="R126" s="149"/>
      <c r="S126" s="149"/>
      <c r="T126" s="147"/>
    </row>
    <row r="127" spans="4:20" ht="16.5" customHeight="1">
      <c r="D127" s="139"/>
      <c r="E127" s="140"/>
      <c r="F127" s="141"/>
      <c r="G127" s="142"/>
      <c r="H127" s="143"/>
      <c r="I127" s="144"/>
      <c r="J127" s="121"/>
      <c r="K127" s="121"/>
      <c r="M127" s="121"/>
      <c r="N127" s="121"/>
      <c r="O127" s="121"/>
      <c r="P127" s="62"/>
      <c r="Q127" s="148"/>
      <c r="R127" s="149"/>
      <c r="S127" s="149"/>
      <c r="T127" s="147"/>
    </row>
    <row r="128" spans="4:20" ht="16.5" customHeight="1">
      <c r="D128" s="139"/>
      <c r="E128" s="140"/>
      <c r="F128" s="141"/>
      <c r="G128" s="142"/>
      <c r="H128" s="143"/>
      <c r="I128" s="144"/>
      <c r="J128" s="121"/>
      <c r="K128" s="121"/>
      <c r="M128" s="121"/>
      <c r="N128" s="121"/>
      <c r="O128" s="121"/>
      <c r="P128" s="62"/>
      <c r="Q128" s="148"/>
      <c r="R128" s="149"/>
      <c r="S128" s="149"/>
      <c r="T128" s="147"/>
    </row>
    <row r="129" spans="4:20" ht="16.5" customHeight="1">
      <c r="D129" s="139"/>
      <c r="E129" s="140"/>
      <c r="F129" s="141"/>
      <c r="G129" s="142"/>
      <c r="H129" s="143"/>
      <c r="I129" s="144"/>
      <c r="J129" s="121"/>
      <c r="K129" s="121"/>
      <c r="M129" s="121"/>
      <c r="N129" s="121"/>
      <c r="O129" s="121"/>
      <c r="P129" s="62"/>
      <c r="Q129" s="148"/>
      <c r="R129" s="149"/>
      <c r="S129" s="149"/>
      <c r="T129" s="147"/>
    </row>
    <row r="130" spans="4:20" ht="16.5" customHeight="1">
      <c r="D130" s="139"/>
      <c r="E130" s="140"/>
      <c r="F130" s="141"/>
      <c r="G130" s="142"/>
      <c r="H130" s="143"/>
      <c r="I130" s="144"/>
      <c r="J130" s="121"/>
      <c r="K130" s="121"/>
      <c r="M130" s="121"/>
      <c r="N130" s="121"/>
      <c r="O130" s="121"/>
      <c r="P130" s="62"/>
      <c r="Q130" s="148"/>
      <c r="R130" s="149"/>
      <c r="S130" s="149"/>
      <c r="T130" s="147"/>
    </row>
    <row r="131" spans="4:20" ht="16.5" customHeight="1">
      <c r="D131" s="139"/>
      <c r="E131" s="140"/>
      <c r="F131" s="141"/>
      <c r="G131" s="142"/>
      <c r="H131" s="143"/>
      <c r="I131" s="144"/>
      <c r="J131" s="121"/>
      <c r="K131" s="121"/>
      <c r="M131" s="121"/>
      <c r="N131" s="121"/>
      <c r="O131" s="121"/>
      <c r="P131" s="62"/>
      <c r="Q131" s="148"/>
      <c r="R131" s="149"/>
      <c r="S131" s="149"/>
      <c r="T131" s="147"/>
    </row>
    <row r="132" spans="4:20" ht="16.5" customHeight="1">
      <c r="D132" s="139"/>
      <c r="E132" s="140"/>
      <c r="F132" s="141"/>
      <c r="G132" s="142"/>
      <c r="H132" s="143"/>
      <c r="I132" s="144"/>
      <c r="J132" s="121"/>
      <c r="K132" s="121"/>
      <c r="M132" s="121"/>
      <c r="N132" s="121"/>
      <c r="O132" s="121"/>
      <c r="P132" s="62"/>
      <c r="Q132" s="148"/>
      <c r="R132" s="149"/>
      <c r="S132" s="149"/>
      <c r="T132" s="147"/>
    </row>
    <row r="133" spans="4:20" ht="16.5" customHeight="1">
      <c r="D133" s="139"/>
      <c r="E133" s="140"/>
      <c r="F133" s="141"/>
      <c r="G133" s="142"/>
      <c r="H133" s="143"/>
      <c r="I133" s="144"/>
      <c r="J133" s="121"/>
      <c r="K133" s="121"/>
      <c r="M133" s="121"/>
      <c r="N133" s="121"/>
      <c r="O133" s="121"/>
      <c r="P133" s="62"/>
      <c r="Q133" s="148"/>
      <c r="R133" s="149"/>
      <c r="S133" s="149"/>
      <c r="T133" s="147"/>
    </row>
    <row r="134" spans="4:20" ht="16.5" customHeight="1">
      <c r="D134" s="139"/>
      <c r="E134" s="140"/>
      <c r="F134" s="141"/>
      <c r="G134" s="142"/>
      <c r="H134" s="143"/>
      <c r="I134" s="144"/>
      <c r="J134" s="121"/>
      <c r="K134" s="121"/>
      <c r="M134" s="121"/>
      <c r="N134" s="121"/>
      <c r="O134" s="121"/>
      <c r="P134" s="62"/>
      <c r="Q134" s="148"/>
      <c r="R134" s="149"/>
      <c r="S134" s="149"/>
      <c r="T134" s="147"/>
    </row>
    <row r="135" spans="4:20" ht="16.5" customHeight="1">
      <c r="D135" s="139"/>
      <c r="E135" s="140"/>
      <c r="F135" s="141"/>
      <c r="G135" s="142"/>
      <c r="H135" s="143"/>
      <c r="I135" s="144"/>
      <c r="J135" s="121"/>
      <c r="K135" s="121"/>
      <c r="M135" s="121"/>
      <c r="N135" s="121"/>
      <c r="O135" s="121"/>
      <c r="P135" s="62"/>
      <c r="Q135" s="148"/>
      <c r="R135" s="149"/>
      <c r="S135" s="149"/>
      <c r="T135" s="147"/>
    </row>
    <row r="136" spans="4:20" ht="16.5" customHeight="1">
      <c r="D136" s="139"/>
      <c r="E136" s="140"/>
      <c r="F136" s="141"/>
      <c r="G136" s="142"/>
      <c r="H136" s="143"/>
      <c r="I136" s="144"/>
      <c r="J136" s="121"/>
      <c r="K136" s="121"/>
      <c r="M136" s="121"/>
      <c r="N136" s="121"/>
      <c r="O136" s="121"/>
      <c r="P136" s="62"/>
      <c r="Q136" s="148"/>
      <c r="R136" s="149"/>
      <c r="S136" s="149"/>
      <c r="T136" s="147"/>
    </row>
    <row r="137" spans="4:20" ht="16.5" customHeight="1">
      <c r="D137" s="139"/>
      <c r="E137" s="140"/>
      <c r="F137" s="141"/>
      <c r="G137" s="142"/>
      <c r="H137" s="143"/>
      <c r="I137" s="144"/>
      <c r="J137" s="121"/>
      <c r="K137" s="121"/>
      <c r="M137" s="121"/>
      <c r="N137" s="121"/>
      <c r="O137" s="121"/>
      <c r="P137" s="62"/>
      <c r="Q137" s="148"/>
      <c r="R137" s="149"/>
      <c r="S137" s="149"/>
      <c r="T137" s="147"/>
    </row>
    <row r="138" spans="4:20" ht="16.5" customHeight="1">
      <c r="D138" s="139"/>
      <c r="E138" s="140"/>
      <c r="F138" s="141"/>
      <c r="G138" s="142"/>
      <c r="H138" s="143"/>
      <c r="I138" s="144"/>
      <c r="J138" s="121"/>
      <c r="K138" s="121"/>
      <c r="M138" s="121"/>
      <c r="N138" s="121"/>
      <c r="O138" s="121"/>
      <c r="P138" s="62"/>
      <c r="Q138" s="148"/>
      <c r="R138" s="149"/>
      <c r="S138" s="149"/>
      <c r="T138" s="147"/>
    </row>
    <row r="139" spans="4:20" ht="16.5" customHeight="1">
      <c r="D139" s="139"/>
      <c r="E139" s="140"/>
      <c r="F139" s="141"/>
      <c r="G139" s="142"/>
      <c r="H139" s="143"/>
      <c r="I139" s="144"/>
      <c r="J139" s="121"/>
      <c r="K139" s="121"/>
      <c r="M139" s="121"/>
      <c r="N139" s="121"/>
      <c r="O139" s="121"/>
      <c r="P139" s="62"/>
      <c r="Q139" s="148"/>
      <c r="R139" s="149"/>
      <c r="S139" s="149"/>
      <c r="T139" s="147"/>
    </row>
    <row r="140" spans="4:20" ht="16.5" customHeight="1">
      <c r="D140" s="139"/>
      <c r="E140" s="140"/>
      <c r="F140" s="141"/>
      <c r="G140" s="142"/>
      <c r="H140" s="143"/>
      <c r="I140" s="144"/>
      <c r="J140" s="121"/>
      <c r="K140" s="121"/>
      <c r="M140" s="121"/>
      <c r="N140" s="121"/>
      <c r="O140" s="121"/>
      <c r="P140" s="62"/>
      <c r="Q140" s="148"/>
      <c r="R140" s="149"/>
      <c r="S140" s="149"/>
      <c r="T140" s="147"/>
    </row>
    <row r="141" spans="4:20" ht="16.5" customHeight="1">
      <c r="D141" s="139"/>
      <c r="E141" s="140"/>
      <c r="F141" s="141"/>
      <c r="G141" s="142"/>
      <c r="H141" s="143"/>
      <c r="I141" s="144"/>
      <c r="J141" s="121"/>
      <c r="K141" s="121"/>
      <c r="M141" s="121"/>
      <c r="N141" s="121"/>
      <c r="O141" s="121"/>
      <c r="P141" s="62"/>
      <c r="Q141" s="148"/>
      <c r="R141" s="149"/>
      <c r="S141" s="149"/>
      <c r="T141" s="147"/>
    </row>
    <row r="142" spans="4:20" ht="16.5" customHeight="1">
      <c r="D142" s="139"/>
      <c r="E142" s="140"/>
      <c r="F142" s="141"/>
      <c r="G142" s="142"/>
      <c r="H142" s="143"/>
      <c r="I142" s="144"/>
      <c r="J142" s="121"/>
      <c r="K142" s="121"/>
      <c r="M142" s="121"/>
      <c r="N142" s="121"/>
      <c r="O142" s="121"/>
      <c r="P142" s="62"/>
      <c r="Q142" s="148"/>
      <c r="R142" s="149"/>
      <c r="S142" s="149"/>
      <c r="T142" s="147"/>
    </row>
    <row r="143" spans="4:20" ht="16.5" customHeight="1">
      <c r="D143" s="139"/>
      <c r="E143" s="140"/>
      <c r="F143" s="141"/>
      <c r="G143" s="142"/>
      <c r="H143" s="143"/>
      <c r="I143" s="144"/>
      <c r="J143" s="121"/>
      <c r="K143" s="121"/>
      <c r="M143" s="121"/>
      <c r="N143" s="121"/>
      <c r="O143" s="121"/>
      <c r="P143" s="62"/>
      <c r="Q143" s="148"/>
      <c r="R143" s="149"/>
      <c r="S143" s="149"/>
      <c r="T143" s="147"/>
    </row>
    <row r="144" spans="4:20" ht="16.5" customHeight="1">
      <c r="D144" s="139"/>
      <c r="E144" s="140"/>
      <c r="F144" s="141"/>
      <c r="G144" s="142"/>
      <c r="H144" s="143"/>
      <c r="I144" s="144"/>
      <c r="J144" s="121"/>
      <c r="K144" s="121"/>
      <c r="M144" s="121"/>
      <c r="N144" s="121"/>
      <c r="O144" s="121"/>
      <c r="P144" s="62"/>
      <c r="Q144" s="148"/>
      <c r="R144" s="149"/>
      <c r="S144" s="149"/>
      <c r="T144" s="147"/>
    </row>
    <row r="145" spans="4:20" ht="16.5" customHeight="1">
      <c r="D145" s="139"/>
      <c r="E145" s="140"/>
      <c r="F145" s="141"/>
      <c r="G145" s="142"/>
      <c r="H145" s="143"/>
      <c r="I145" s="144"/>
      <c r="J145" s="121"/>
      <c r="K145" s="121"/>
      <c r="M145" s="121"/>
      <c r="N145" s="121"/>
      <c r="O145" s="121"/>
      <c r="P145" s="62"/>
      <c r="Q145" s="148"/>
      <c r="R145" s="149"/>
      <c r="S145" s="149"/>
      <c r="T145" s="147"/>
    </row>
    <row r="146" spans="4:20" ht="16.5" customHeight="1">
      <c r="D146" s="139"/>
      <c r="E146" s="140"/>
      <c r="F146" s="141"/>
      <c r="G146" s="142"/>
      <c r="H146" s="143"/>
      <c r="I146" s="144"/>
      <c r="J146" s="121"/>
      <c r="K146" s="121"/>
      <c r="M146" s="121"/>
      <c r="N146" s="121"/>
      <c r="O146" s="121"/>
      <c r="P146" s="62"/>
      <c r="Q146" s="148"/>
      <c r="R146" s="149"/>
      <c r="S146" s="149"/>
      <c r="T146" s="147"/>
    </row>
    <row r="147" spans="4:20" ht="16.5" customHeight="1">
      <c r="D147" s="139"/>
      <c r="E147" s="140"/>
      <c r="F147" s="141"/>
      <c r="G147" s="142"/>
      <c r="H147" s="143"/>
      <c r="I147" s="144"/>
      <c r="J147" s="121"/>
      <c r="K147" s="121"/>
      <c r="M147" s="121"/>
      <c r="N147" s="121"/>
      <c r="O147" s="121"/>
      <c r="P147" s="62"/>
      <c r="Q147" s="148"/>
      <c r="R147" s="149"/>
      <c r="S147" s="149"/>
      <c r="T147" s="147"/>
    </row>
    <row r="148" spans="4:20" ht="16.5" customHeight="1">
      <c r="D148" s="139"/>
      <c r="E148" s="140"/>
      <c r="F148" s="141"/>
      <c r="G148" s="142"/>
      <c r="H148" s="143"/>
      <c r="I148" s="144"/>
      <c r="J148" s="121"/>
      <c r="K148" s="121"/>
      <c r="M148" s="121"/>
      <c r="N148" s="121"/>
      <c r="O148" s="121"/>
      <c r="P148" s="62"/>
      <c r="Q148" s="148"/>
      <c r="R148" s="149"/>
      <c r="S148" s="149"/>
      <c r="T148" s="147"/>
    </row>
    <row r="149" spans="4:20" ht="16.5" customHeight="1">
      <c r="D149" s="139"/>
      <c r="E149" s="140"/>
      <c r="F149" s="141"/>
      <c r="G149" s="142"/>
      <c r="H149" s="143"/>
      <c r="I149" s="144"/>
      <c r="J149" s="121"/>
      <c r="K149" s="121"/>
      <c r="M149" s="121"/>
      <c r="N149" s="121"/>
      <c r="O149" s="121"/>
      <c r="P149" s="62"/>
      <c r="Q149" s="148"/>
      <c r="R149" s="149"/>
      <c r="S149" s="149"/>
      <c r="T149" s="147"/>
    </row>
    <row r="150" spans="4:20" ht="16.5" customHeight="1">
      <c r="D150" s="139"/>
      <c r="E150" s="140"/>
      <c r="F150" s="141"/>
      <c r="G150" s="142"/>
      <c r="H150" s="143"/>
      <c r="I150" s="144"/>
      <c r="J150" s="121"/>
      <c r="K150" s="121"/>
      <c r="M150" s="121"/>
      <c r="N150" s="121"/>
      <c r="O150" s="121"/>
      <c r="P150" s="62"/>
      <c r="Q150" s="148"/>
      <c r="R150" s="149"/>
      <c r="S150" s="149"/>
      <c r="T150" s="147"/>
    </row>
    <row r="151" spans="4:20" ht="16.5" customHeight="1">
      <c r="D151" s="139"/>
      <c r="E151" s="140"/>
      <c r="F151" s="141"/>
      <c r="G151" s="142"/>
      <c r="H151" s="143"/>
      <c r="I151" s="144"/>
      <c r="J151" s="121"/>
      <c r="K151" s="121"/>
      <c r="M151" s="121"/>
      <c r="N151" s="121"/>
      <c r="O151" s="121"/>
      <c r="P151" s="62"/>
      <c r="Q151" s="148"/>
      <c r="R151" s="149"/>
      <c r="S151" s="149"/>
      <c r="T151" s="147"/>
    </row>
    <row r="152" spans="4:20" ht="16.5" customHeight="1">
      <c r="D152" s="139"/>
      <c r="E152" s="140"/>
      <c r="F152" s="141"/>
      <c r="G152" s="142"/>
      <c r="H152" s="143"/>
      <c r="I152" s="144"/>
      <c r="J152" s="121"/>
      <c r="K152" s="121"/>
      <c r="M152" s="121"/>
      <c r="N152" s="121"/>
      <c r="O152" s="121"/>
      <c r="P152" s="62"/>
      <c r="Q152" s="148"/>
      <c r="R152" s="149"/>
      <c r="S152" s="149"/>
      <c r="T152" s="147"/>
    </row>
    <row r="153" spans="4:20" ht="16.5" customHeight="1">
      <c r="D153" s="139"/>
      <c r="E153" s="140"/>
      <c r="F153" s="141"/>
      <c r="G153" s="142"/>
      <c r="H153" s="143"/>
      <c r="I153" s="144"/>
      <c r="J153" s="121"/>
      <c r="K153" s="121"/>
      <c r="M153" s="121"/>
      <c r="N153" s="121"/>
      <c r="O153" s="121"/>
      <c r="P153" s="62"/>
      <c r="Q153" s="148"/>
      <c r="R153" s="149"/>
      <c r="S153" s="149"/>
      <c r="T153" s="147"/>
    </row>
    <row r="154" spans="4:20" ht="16.5" customHeight="1">
      <c r="D154" s="139"/>
      <c r="E154" s="140"/>
      <c r="F154" s="141"/>
      <c r="G154" s="142"/>
      <c r="H154" s="143"/>
      <c r="I154" s="144"/>
      <c r="J154" s="121"/>
      <c r="K154" s="121"/>
      <c r="M154" s="121"/>
      <c r="N154" s="121"/>
      <c r="O154" s="121"/>
      <c r="P154" s="62"/>
      <c r="Q154" s="148"/>
      <c r="R154" s="149"/>
      <c r="S154" s="149"/>
      <c r="T154" s="147"/>
    </row>
    <row r="155" spans="4:20" ht="16.5" customHeight="1">
      <c r="D155" s="139"/>
      <c r="E155" s="140"/>
      <c r="F155" s="141"/>
      <c r="G155" s="142"/>
      <c r="H155" s="143"/>
      <c r="I155" s="144"/>
      <c r="J155" s="121"/>
      <c r="K155" s="121"/>
      <c r="M155" s="121"/>
      <c r="N155" s="121"/>
      <c r="O155" s="121"/>
      <c r="P155" s="62"/>
      <c r="Q155" s="148"/>
      <c r="R155" s="149"/>
      <c r="S155" s="149"/>
      <c r="T155" s="147"/>
    </row>
    <row r="156" spans="4:20" ht="16.5" customHeight="1">
      <c r="D156" s="139"/>
      <c r="E156" s="140"/>
      <c r="F156" s="141"/>
      <c r="G156" s="142"/>
      <c r="H156" s="143"/>
      <c r="I156" s="144"/>
      <c r="J156" s="121"/>
      <c r="K156" s="121"/>
      <c r="M156" s="121"/>
      <c r="N156" s="121"/>
      <c r="O156" s="121"/>
      <c r="P156" s="62"/>
      <c r="Q156" s="148"/>
      <c r="R156" s="149"/>
      <c r="S156" s="149"/>
      <c r="T156" s="147"/>
    </row>
    <row r="157" spans="4:20" ht="16.5" customHeight="1">
      <c r="D157" s="139"/>
      <c r="E157" s="140"/>
      <c r="F157" s="141"/>
      <c r="G157" s="142"/>
      <c r="H157" s="143"/>
      <c r="I157" s="144"/>
      <c r="J157" s="121"/>
      <c r="K157" s="121"/>
      <c r="M157" s="121"/>
      <c r="N157" s="121"/>
      <c r="O157" s="121"/>
      <c r="P157" s="62"/>
      <c r="Q157" s="148"/>
      <c r="R157" s="149"/>
      <c r="S157" s="149"/>
      <c r="T157" s="147"/>
    </row>
    <row r="158" spans="4:20" ht="16.5" customHeight="1">
      <c r="D158" s="139"/>
      <c r="E158" s="140"/>
      <c r="F158" s="141"/>
      <c r="G158" s="142"/>
      <c r="H158" s="143"/>
      <c r="I158" s="144"/>
      <c r="J158" s="121"/>
      <c r="K158" s="121"/>
      <c r="M158" s="121"/>
      <c r="N158" s="121"/>
      <c r="O158" s="121"/>
      <c r="P158" s="62"/>
      <c r="Q158" s="148"/>
      <c r="R158" s="149"/>
      <c r="S158" s="149"/>
      <c r="T158" s="147"/>
    </row>
    <row r="159" spans="4:20" ht="16.5" customHeight="1">
      <c r="D159" s="139"/>
      <c r="E159" s="140"/>
      <c r="F159" s="141"/>
      <c r="G159" s="142"/>
      <c r="H159" s="143"/>
      <c r="I159" s="144"/>
      <c r="J159" s="121"/>
      <c r="K159" s="121"/>
      <c r="M159" s="121"/>
      <c r="N159" s="121"/>
      <c r="O159" s="121"/>
      <c r="P159" s="62"/>
      <c r="Q159" s="148"/>
      <c r="R159" s="149"/>
      <c r="S159" s="149"/>
      <c r="T159" s="147"/>
    </row>
    <row r="160" spans="4:20" ht="16.5" customHeight="1">
      <c r="D160" s="139"/>
      <c r="E160" s="140"/>
      <c r="F160" s="141"/>
      <c r="G160" s="142"/>
      <c r="H160" s="143"/>
      <c r="I160" s="144"/>
      <c r="J160" s="121"/>
      <c r="K160" s="121"/>
      <c r="M160" s="121"/>
      <c r="N160" s="121"/>
      <c r="O160" s="121"/>
      <c r="P160" s="62"/>
      <c r="Q160" s="148"/>
      <c r="R160" s="149"/>
      <c r="S160" s="149"/>
      <c r="T160" s="147"/>
    </row>
    <row r="161" spans="4:21" ht="16.5" customHeight="1">
      <c r="D161" s="139"/>
      <c r="E161" s="140"/>
      <c r="F161" s="141"/>
      <c r="G161" s="142"/>
      <c r="H161" s="143"/>
      <c r="I161" s="144"/>
      <c r="J161" s="121"/>
      <c r="K161" s="121"/>
      <c r="M161" s="121"/>
      <c r="N161" s="121"/>
      <c r="O161" s="121"/>
      <c r="P161" s="62"/>
      <c r="Q161" s="148"/>
      <c r="R161" s="149"/>
      <c r="S161" s="149"/>
      <c r="T161" s="147"/>
    </row>
    <row r="162" spans="4:21" ht="16.5" customHeight="1">
      <c r="D162" s="139"/>
      <c r="E162" s="140"/>
      <c r="F162" s="141"/>
      <c r="G162" s="142"/>
      <c r="H162" s="143"/>
      <c r="I162" s="144"/>
      <c r="J162" s="121"/>
      <c r="K162" s="121"/>
      <c r="M162" s="121"/>
      <c r="N162" s="121"/>
      <c r="O162" s="121"/>
      <c r="P162" s="62"/>
      <c r="Q162" s="148"/>
      <c r="R162" s="149"/>
      <c r="S162" s="149"/>
      <c r="T162" s="147"/>
    </row>
    <row r="163" spans="4:21" ht="16.5" customHeight="1">
      <c r="D163" s="139"/>
      <c r="E163" s="140"/>
      <c r="F163" s="141"/>
      <c r="G163" s="142"/>
      <c r="H163" s="143"/>
      <c r="I163" s="144"/>
      <c r="J163" s="121"/>
      <c r="K163" s="121"/>
      <c r="M163" s="121"/>
      <c r="N163" s="121"/>
      <c r="O163" s="121"/>
      <c r="P163" s="62"/>
      <c r="Q163" s="148"/>
      <c r="R163" s="149"/>
      <c r="S163" s="149"/>
      <c r="T163" s="147"/>
    </row>
    <row r="164" spans="4:21" ht="16.5" customHeight="1">
      <c r="D164" s="139"/>
      <c r="E164" s="140"/>
      <c r="F164" s="141"/>
      <c r="G164" s="142"/>
      <c r="H164" s="143"/>
      <c r="I164" s="144"/>
      <c r="J164" s="121"/>
      <c r="K164" s="121"/>
      <c r="M164" s="121"/>
      <c r="N164" s="121"/>
      <c r="O164" s="121"/>
      <c r="P164" s="62"/>
      <c r="Q164" s="148"/>
      <c r="R164" s="149"/>
      <c r="S164" s="149"/>
      <c r="T164" s="147"/>
    </row>
    <row r="165" spans="4:21" ht="16.5" customHeight="1">
      <c r="D165" s="139"/>
      <c r="E165" s="140"/>
      <c r="F165" s="141"/>
      <c r="G165" s="142"/>
      <c r="H165" s="143"/>
      <c r="I165" s="144"/>
      <c r="J165" s="121"/>
      <c r="K165" s="121"/>
      <c r="M165" s="121"/>
      <c r="N165" s="121"/>
      <c r="O165" s="121"/>
      <c r="P165" s="62"/>
      <c r="Q165" s="148"/>
      <c r="R165" s="149"/>
      <c r="S165" s="149"/>
      <c r="T165" s="147"/>
    </row>
    <row r="166" spans="4:21" ht="16.5" customHeight="1">
      <c r="D166" s="139"/>
      <c r="E166" s="140"/>
      <c r="F166" s="141"/>
      <c r="G166" s="142"/>
      <c r="H166" s="143"/>
      <c r="I166" s="144"/>
      <c r="J166" s="121"/>
      <c r="K166" s="121"/>
      <c r="M166" s="121"/>
      <c r="N166" s="121"/>
      <c r="O166" s="121"/>
      <c r="P166" s="62"/>
      <c r="Q166" s="148"/>
      <c r="R166" s="149"/>
      <c r="S166" s="149"/>
      <c r="T166" s="147"/>
    </row>
    <row r="167" spans="4:21" ht="16.5" customHeight="1">
      <c r="D167" s="139"/>
      <c r="E167" s="140"/>
      <c r="F167" s="141"/>
      <c r="G167" s="142"/>
      <c r="H167" s="143"/>
      <c r="I167" s="144"/>
      <c r="J167" s="121"/>
      <c r="K167" s="121"/>
      <c r="M167" s="121"/>
      <c r="N167" s="121"/>
      <c r="O167" s="121"/>
      <c r="P167" s="62"/>
      <c r="Q167" s="148"/>
      <c r="R167" s="149"/>
      <c r="S167" s="149"/>
      <c r="T167" s="147"/>
    </row>
    <row r="168" spans="4:21" ht="16.5" customHeight="1">
      <c r="D168" s="139"/>
      <c r="E168" s="140"/>
      <c r="F168" s="141"/>
      <c r="G168" s="142"/>
      <c r="H168" s="143"/>
      <c r="I168" s="144"/>
      <c r="J168" s="121"/>
      <c r="K168" s="121"/>
      <c r="M168" s="121"/>
      <c r="N168" s="121"/>
      <c r="O168" s="121"/>
      <c r="P168" s="62"/>
      <c r="Q168" s="148"/>
      <c r="R168" s="149"/>
      <c r="S168" s="149"/>
      <c r="T168" s="147"/>
    </row>
    <row r="169" spans="4:21" ht="16.5" customHeight="1">
      <c r="D169" s="139"/>
      <c r="E169" s="140"/>
      <c r="F169" s="141"/>
      <c r="G169" s="142"/>
      <c r="H169" s="143"/>
      <c r="I169" s="144"/>
      <c r="J169" s="121"/>
      <c r="K169" s="121"/>
      <c r="M169" s="121"/>
      <c r="N169" s="121"/>
      <c r="O169" s="121"/>
      <c r="P169" s="62"/>
      <c r="Q169" s="148"/>
      <c r="R169" s="149"/>
      <c r="S169" s="149"/>
      <c r="T169" s="147"/>
      <c r="U169" s="140"/>
    </row>
    <row r="170" spans="4:21" ht="16.5" customHeight="1">
      <c r="D170" s="139"/>
      <c r="E170" s="140"/>
      <c r="F170" s="141"/>
      <c r="G170" s="142"/>
      <c r="H170" s="143"/>
      <c r="I170" s="144"/>
      <c r="J170" s="121"/>
      <c r="K170" s="121"/>
      <c r="M170" s="121"/>
      <c r="N170" s="121"/>
      <c r="O170" s="121"/>
      <c r="P170" s="62"/>
      <c r="Q170" s="148"/>
      <c r="R170" s="149"/>
      <c r="S170" s="149"/>
      <c r="T170" s="147"/>
    </row>
    <row r="171" spans="4:21" ht="16.5" customHeight="1">
      <c r="D171" s="139"/>
      <c r="E171" s="140"/>
      <c r="F171" s="141"/>
      <c r="G171" s="142"/>
      <c r="H171" s="143"/>
      <c r="I171" s="144"/>
      <c r="J171" s="121"/>
      <c r="K171" s="121"/>
      <c r="M171" s="121"/>
      <c r="N171" s="121"/>
      <c r="O171" s="121"/>
      <c r="P171" s="62"/>
      <c r="Q171" s="148"/>
      <c r="R171" s="149"/>
      <c r="S171" s="149"/>
      <c r="T171" s="147"/>
    </row>
    <row r="172" spans="4:21" ht="16.5" customHeight="1">
      <c r="D172" s="139"/>
      <c r="E172" s="140"/>
      <c r="F172" s="141"/>
      <c r="G172" s="142"/>
      <c r="H172" s="143"/>
      <c r="I172" s="144"/>
      <c r="J172" s="121"/>
      <c r="K172" s="121"/>
      <c r="M172" s="121"/>
      <c r="N172" s="121"/>
      <c r="O172" s="121"/>
      <c r="P172" s="62"/>
      <c r="Q172" s="148"/>
      <c r="R172" s="149"/>
      <c r="S172" s="149"/>
      <c r="T172" s="147"/>
    </row>
    <row r="173" spans="4:21" ht="16.5" customHeight="1">
      <c r="D173" s="139"/>
      <c r="E173" s="140"/>
      <c r="F173" s="141"/>
      <c r="G173" s="142"/>
      <c r="H173" s="143"/>
      <c r="I173" s="144"/>
      <c r="J173" s="121"/>
      <c r="K173" s="121"/>
      <c r="M173" s="121"/>
      <c r="N173" s="121"/>
      <c r="O173" s="121"/>
      <c r="P173" s="62"/>
      <c r="Q173" s="148"/>
      <c r="R173" s="149"/>
      <c r="S173" s="149"/>
      <c r="T173" s="147"/>
    </row>
    <row r="174" spans="4:21" ht="16.5" customHeight="1">
      <c r="D174" s="139"/>
      <c r="E174" s="140"/>
      <c r="F174" s="141"/>
      <c r="G174" s="142"/>
      <c r="H174" s="143"/>
      <c r="I174" s="144"/>
      <c r="J174" s="121"/>
      <c r="K174" s="121"/>
      <c r="M174" s="121"/>
      <c r="N174" s="121"/>
      <c r="O174" s="121"/>
      <c r="P174" s="62"/>
      <c r="Q174" s="148"/>
      <c r="R174" s="149"/>
      <c r="S174" s="149"/>
      <c r="T174" s="147"/>
    </row>
    <row r="175" spans="4:21" ht="16.5" customHeight="1">
      <c r="D175" s="139"/>
      <c r="E175" s="140"/>
      <c r="F175" s="141"/>
      <c r="G175" s="142"/>
      <c r="H175" s="143"/>
      <c r="I175" s="144"/>
      <c r="J175" s="121"/>
      <c r="K175" s="121"/>
      <c r="M175" s="121"/>
      <c r="N175" s="121"/>
      <c r="O175" s="121"/>
      <c r="P175" s="62"/>
      <c r="Q175" s="148"/>
      <c r="R175" s="149"/>
      <c r="S175" s="149"/>
      <c r="T175" s="147"/>
      <c r="U175" s="140"/>
    </row>
    <row r="176" spans="4:21" ht="16.5" customHeight="1">
      <c r="D176" s="139"/>
      <c r="E176" s="140"/>
      <c r="F176" s="141"/>
      <c r="G176" s="142"/>
      <c r="H176" s="143"/>
      <c r="I176" s="144"/>
      <c r="J176" s="121"/>
      <c r="K176" s="121"/>
      <c r="M176" s="121"/>
      <c r="N176" s="121"/>
      <c r="O176" s="121"/>
      <c r="P176" s="62"/>
      <c r="Q176" s="148"/>
      <c r="R176" s="149"/>
      <c r="S176" s="149"/>
      <c r="T176" s="147"/>
    </row>
    <row r="177" spans="4:20" ht="16.5" customHeight="1">
      <c r="D177" s="139"/>
      <c r="E177" s="140"/>
      <c r="F177" s="141"/>
      <c r="G177" s="142"/>
      <c r="H177" s="143"/>
      <c r="I177" s="144"/>
      <c r="J177" s="121"/>
      <c r="K177" s="121"/>
      <c r="M177" s="121"/>
      <c r="N177" s="121"/>
      <c r="O177" s="121"/>
      <c r="P177" s="62"/>
      <c r="Q177" s="148"/>
      <c r="R177" s="149"/>
      <c r="S177" s="149"/>
      <c r="T177" s="147"/>
    </row>
    <row r="178" spans="4:20" ht="16.5" customHeight="1">
      <c r="D178" s="139"/>
      <c r="E178" s="140"/>
      <c r="F178" s="141"/>
      <c r="G178" s="142"/>
      <c r="H178" s="143"/>
      <c r="I178" s="144"/>
      <c r="J178" s="121"/>
      <c r="K178" s="121"/>
      <c r="M178" s="121"/>
      <c r="N178" s="121"/>
      <c r="O178" s="121"/>
      <c r="P178" s="62"/>
      <c r="Q178" s="148"/>
      <c r="R178" s="149"/>
      <c r="S178" s="149"/>
      <c r="T178" s="147"/>
    </row>
    <row r="179" spans="4:20" ht="16.5" customHeight="1">
      <c r="D179" s="139"/>
      <c r="E179" s="140"/>
      <c r="F179" s="141"/>
      <c r="G179" s="142"/>
      <c r="H179" s="143"/>
      <c r="I179" s="144"/>
      <c r="J179" s="121"/>
      <c r="K179" s="121"/>
      <c r="M179" s="121"/>
      <c r="N179" s="121"/>
      <c r="O179" s="121"/>
      <c r="P179" s="62"/>
      <c r="Q179" s="148"/>
      <c r="R179" s="149"/>
      <c r="S179" s="149"/>
      <c r="T179" s="147"/>
    </row>
    <row r="180" spans="4:20" ht="16.5" customHeight="1">
      <c r="D180" s="139"/>
      <c r="E180" s="140"/>
      <c r="F180" s="141"/>
      <c r="G180" s="142"/>
      <c r="H180" s="143"/>
      <c r="I180" s="144"/>
      <c r="J180" s="121"/>
      <c r="K180" s="121"/>
      <c r="M180" s="121"/>
      <c r="N180" s="121"/>
      <c r="O180" s="121"/>
      <c r="P180" s="62"/>
      <c r="Q180" s="148"/>
      <c r="R180" s="149"/>
      <c r="S180" s="149"/>
      <c r="T180" s="147"/>
    </row>
    <row r="181" spans="4:20" ht="16.5" customHeight="1">
      <c r="D181" s="139"/>
      <c r="E181" s="140"/>
      <c r="F181" s="141"/>
      <c r="G181" s="142"/>
      <c r="H181" s="143"/>
      <c r="I181" s="144"/>
      <c r="J181" s="121"/>
      <c r="K181" s="121"/>
      <c r="M181" s="121"/>
      <c r="N181" s="121"/>
      <c r="O181" s="121"/>
      <c r="P181" s="62"/>
      <c r="Q181" s="148"/>
      <c r="R181" s="149"/>
      <c r="S181" s="149"/>
      <c r="T181" s="147"/>
    </row>
    <row r="182" spans="4:20" ht="16.5" customHeight="1">
      <c r="D182" s="139"/>
      <c r="E182" s="140"/>
      <c r="F182" s="141"/>
      <c r="G182" s="142"/>
      <c r="H182" s="143"/>
      <c r="I182" s="144"/>
      <c r="J182" s="121"/>
      <c r="K182" s="121"/>
      <c r="M182" s="121"/>
      <c r="N182" s="121"/>
      <c r="O182" s="121"/>
      <c r="P182" s="62"/>
      <c r="Q182" s="148"/>
      <c r="R182" s="149"/>
      <c r="S182" s="149"/>
      <c r="T182" s="147"/>
    </row>
    <row r="183" spans="4:20" ht="16.5" customHeight="1">
      <c r="D183" s="139"/>
      <c r="E183" s="140"/>
      <c r="F183" s="141"/>
      <c r="G183" s="142"/>
      <c r="H183" s="143"/>
      <c r="I183" s="144"/>
      <c r="J183" s="121"/>
      <c r="K183" s="121"/>
      <c r="M183" s="121"/>
      <c r="N183" s="121"/>
      <c r="O183" s="121"/>
      <c r="P183" s="62"/>
      <c r="Q183" s="148"/>
      <c r="R183" s="149"/>
      <c r="S183" s="149"/>
      <c r="T183" s="147"/>
    </row>
    <row r="184" spans="4:20" ht="16.5" customHeight="1">
      <c r="D184" s="139"/>
      <c r="E184" s="140"/>
      <c r="F184" s="141"/>
      <c r="G184" s="142"/>
      <c r="H184" s="143"/>
      <c r="I184" s="144"/>
      <c r="J184" s="121"/>
      <c r="K184" s="121"/>
      <c r="M184" s="121"/>
      <c r="N184" s="121"/>
      <c r="O184" s="121"/>
      <c r="P184" s="62"/>
      <c r="Q184" s="148"/>
      <c r="R184" s="149"/>
      <c r="S184" s="149"/>
      <c r="T184" s="147"/>
    </row>
    <row r="185" spans="4:20" ht="16.5" customHeight="1">
      <c r="D185" s="139"/>
      <c r="E185" s="140"/>
      <c r="F185" s="141"/>
      <c r="G185" s="142"/>
      <c r="H185" s="143"/>
      <c r="I185" s="144"/>
      <c r="J185" s="121"/>
      <c r="K185" s="121"/>
      <c r="M185" s="121"/>
      <c r="N185" s="121"/>
      <c r="O185" s="121"/>
      <c r="P185" s="62"/>
      <c r="Q185" s="148"/>
      <c r="R185" s="149"/>
      <c r="S185" s="149"/>
      <c r="T185" s="147"/>
    </row>
    <row r="186" spans="4:20" ht="16.5" customHeight="1">
      <c r="D186" s="139"/>
      <c r="E186" s="140"/>
      <c r="F186" s="141"/>
      <c r="G186" s="142"/>
      <c r="H186" s="143"/>
      <c r="I186" s="144"/>
      <c r="J186" s="121"/>
      <c r="K186" s="121"/>
      <c r="M186" s="121"/>
      <c r="N186" s="121"/>
      <c r="O186" s="121"/>
      <c r="P186" s="62"/>
      <c r="Q186" s="148"/>
      <c r="R186" s="149"/>
      <c r="S186" s="149"/>
      <c r="T186" s="147"/>
    </row>
    <row r="187" spans="4:20" ht="16.5" customHeight="1">
      <c r="D187" s="139"/>
      <c r="E187" s="140"/>
      <c r="F187" s="141"/>
      <c r="G187" s="142"/>
      <c r="H187" s="143"/>
      <c r="I187" s="144"/>
      <c r="J187" s="121"/>
      <c r="K187" s="121"/>
      <c r="M187" s="121"/>
      <c r="N187" s="121"/>
      <c r="O187" s="121"/>
      <c r="P187" s="62"/>
      <c r="Q187" s="148"/>
      <c r="R187" s="149"/>
      <c r="S187" s="149"/>
      <c r="T187" s="147"/>
    </row>
    <row r="188" spans="4:20" ht="16.5" customHeight="1">
      <c r="D188" s="139"/>
      <c r="E188" s="140"/>
      <c r="F188" s="141"/>
      <c r="G188" s="142"/>
      <c r="H188" s="143"/>
      <c r="I188" s="144"/>
      <c r="J188" s="121"/>
      <c r="K188" s="121"/>
      <c r="M188" s="121"/>
      <c r="N188" s="121"/>
      <c r="O188" s="121"/>
      <c r="P188" s="62"/>
      <c r="Q188" s="148"/>
      <c r="R188" s="149"/>
      <c r="S188" s="149"/>
      <c r="T188" s="147"/>
    </row>
    <row r="189" spans="4:20" ht="16.5" customHeight="1">
      <c r="D189" s="139"/>
      <c r="E189" s="140"/>
      <c r="F189" s="141"/>
      <c r="G189" s="142"/>
      <c r="H189" s="143"/>
      <c r="I189" s="144"/>
      <c r="J189" s="121"/>
      <c r="K189" s="121"/>
      <c r="M189" s="121"/>
      <c r="N189" s="121"/>
      <c r="O189" s="121"/>
      <c r="P189" s="62"/>
      <c r="Q189" s="148"/>
      <c r="R189" s="149"/>
      <c r="S189" s="149"/>
      <c r="T189" s="147"/>
    </row>
    <row r="190" spans="4:20" ht="16.5" customHeight="1">
      <c r="D190" s="139"/>
      <c r="E190" s="140"/>
      <c r="F190" s="141"/>
      <c r="G190" s="142"/>
      <c r="H190" s="143"/>
      <c r="I190" s="144"/>
      <c r="J190" s="121"/>
      <c r="K190" s="121"/>
      <c r="M190" s="121"/>
      <c r="N190" s="121"/>
      <c r="O190" s="121"/>
      <c r="P190" s="62"/>
      <c r="Q190" s="148"/>
      <c r="R190" s="149"/>
      <c r="S190" s="149"/>
      <c r="T190" s="147"/>
    </row>
    <row r="191" spans="4:20" ht="16.5" customHeight="1">
      <c r="D191" s="139"/>
      <c r="E191" s="140"/>
      <c r="F191" s="141"/>
      <c r="G191" s="142"/>
      <c r="H191" s="143"/>
      <c r="I191" s="144"/>
      <c r="J191" s="121"/>
      <c r="K191" s="121"/>
      <c r="M191" s="121"/>
      <c r="N191" s="121"/>
      <c r="O191" s="121"/>
      <c r="P191" s="62"/>
      <c r="Q191" s="148"/>
      <c r="R191" s="149"/>
      <c r="S191" s="149"/>
      <c r="T191" s="147"/>
    </row>
    <row r="192" spans="4:20" ht="16.5" customHeight="1">
      <c r="D192" s="139"/>
      <c r="E192" s="140"/>
      <c r="F192" s="141"/>
      <c r="G192" s="142"/>
      <c r="H192" s="143"/>
      <c r="I192" s="144"/>
      <c r="J192" s="121"/>
      <c r="K192" s="121"/>
      <c r="M192" s="121"/>
      <c r="N192" s="121"/>
      <c r="O192" s="121"/>
      <c r="P192" s="62"/>
      <c r="Q192" s="148"/>
      <c r="R192" s="149"/>
      <c r="S192" s="149"/>
      <c r="T192" s="147"/>
    </row>
    <row r="193" spans="4:20" ht="16.5" customHeight="1">
      <c r="D193" s="139"/>
      <c r="E193" s="140"/>
      <c r="F193" s="141"/>
      <c r="G193" s="142"/>
      <c r="H193" s="143"/>
      <c r="I193" s="144"/>
      <c r="J193" s="121"/>
      <c r="K193" s="121"/>
      <c r="M193" s="121"/>
      <c r="N193" s="121"/>
      <c r="O193" s="121"/>
      <c r="P193" s="62"/>
      <c r="Q193" s="148"/>
      <c r="R193" s="149"/>
      <c r="S193" s="149"/>
      <c r="T193" s="147"/>
    </row>
    <row r="194" spans="4:20" ht="16.5" customHeight="1">
      <c r="D194" s="139"/>
      <c r="E194" s="140"/>
      <c r="F194" s="141"/>
      <c r="G194" s="142"/>
      <c r="H194" s="143"/>
      <c r="I194" s="144"/>
      <c r="J194" s="121"/>
      <c r="K194" s="121"/>
      <c r="M194" s="121"/>
      <c r="N194" s="121"/>
      <c r="O194" s="121"/>
      <c r="P194" s="62"/>
      <c r="Q194" s="148"/>
      <c r="R194" s="149"/>
      <c r="S194" s="149"/>
      <c r="T194" s="147"/>
    </row>
    <row r="195" spans="4:20" ht="16.5" customHeight="1">
      <c r="D195" s="139"/>
      <c r="E195" s="140"/>
      <c r="F195" s="141"/>
      <c r="G195" s="142"/>
      <c r="H195" s="143"/>
      <c r="I195" s="144"/>
      <c r="J195" s="121"/>
      <c r="K195" s="121"/>
      <c r="M195" s="121"/>
      <c r="N195" s="121"/>
      <c r="O195" s="121"/>
      <c r="P195" s="62"/>
      <c r="Q195" s="148"/>
      <c r="R195" s="149"/>
      <c r="S195" s="149"/>
      <c r="T195" s="147"/>
    </row>
    <row r="196" spans="4:20" ht="16.5" customHeight="1">
      <c r="D196" s="139"/>
      <c r="E196" s="140"/>
      <c r="F196" s="141"/>
      <c r="G196" s="142"/>
      <c r="H196" s="143"/>
      <c r="I196" s="144"/>
      <c r="J196" s="121"/>
      <c r="K196" s="121"/>
      <c r="M196" s="121"/>
      <c r="N196" s="121"/>
      <c r="O196" s="121"/>
      <c r="P196" s="62"/>
      <c r="Q196" s="148"/>
      <c r="R196" s="149"/>
      <c r="S196" s="149"/>
      <c r="T196" s="147"/>
    </row>
    <row r="197" spans="4:20" ht="16.5" customHeight="1">
      <c r="D197" s="139"/>
      <c r="E197" s="140"/>
      <c r="F197" s="141"/>
      <c r="G197" s="142"/>
      <c r="H197" s="143"/>
      <c r="I197" s="144"/>
      <c r="J197" s="121"/>
      <c r="K197" s="121"/>
      <c r="M197" s="121"/>
      <c r="N197" s="121"/>
      <c r="O197" s="121"/>
      <c r="P197" s="62"/>
      <c r="Q197" s="148"/>
      <c r="R197" s="149"/>
      <c r="S197" s="149"/>
      <c r="T197" s="147"/>
    </row>
    <row r="198" spans="4:20" ht="16.5" customHeight="1">
      <c r="D198" s="139"/>
      <c r="E198" s="140"/>
      <c r="F198" s="141"/>
      <c r="G198" s="142"/>
      <c r="H198" s="143"/>
      <c r="I198" s="144"/>
      <c r="J198" s="121"/>
      <c r="K198" s="121"/>
      <c r="M198" s="121"/>
      <c r="N198" s="121"/>
      <c r="O198" s="121"/>
      <c r="P198" s="62"/>
      <c r="Q198" s="148"/>
      <c r="R198" s="149"/>
      <c r="S198" s="149"/>
      <c r="T198" s="147"/>
    </row>
    <row r="199" spans="4:20" ht="16.5" customHeight="1">
      <c r="D199" s="139"/>
      <c r="E199" s="140"/>
      <c r="F199" s="141"/>
      <c r="G199" s="142"/>
      <c r="H199" s="143"/>
      <c r="I199" s="144"/>
      <c r="J199" s="121"/>
      <c r="K199" s="121"/>
      <c r="M199" s="121"/>
      <c r="N199" s="121"/>
      <c r="O199" s="121"/>
      <c r="P199" s="62"/>
      <c r="Q199" s="148"/>
      <c r="R199" s="149"/>
      <c r="S199" s="149"/>
      <c r="T199" s="147"/>
    </row>
    <row r="200" spans="4:20" ht="16.5" customHeight="1">
      <c r="D200" s="139"/>
      <c r="E200" s="140"/>
      <c r="F200" s="141"/>
      <c r="G200" s="142"/>
      <c r="H200" s="143"/>
      <c r="I200" s="144"/>
      <c r="J200" s="121"/>
      <c r="K200" s="121"/>
      <c r="M200" s="121"/>
      <c r="N200" s="121"/>
      <c r="O200" s="121"/>
      <c r="P200" s="62"/>
      <c r="Q200" s="148"/>
      <c r="R200" s="149"/>
      <c r="S200" s="149"/>
      <c r="T200" s="147"/>
    </row>
    <row r="201" spans="4:20" ht="16.5" customHeight="1">
      <c r="D201" s="139"/>
      <c r="E201" s="140"/>
      <c r="F201" s="141"/>
      <c r="G201" s="142"/>
      <c r="H201" s="143"/>
      <c r="I201" s="144"/>
      <c r="J201" s="121"/>
      <c r="K201" s="121"/>
      <c r="M201" s="121"/>
      <c r="N201" s="121"/>
      <c r="O201" s="121"/>
      <c r="P201" s="62"/>
      <c r="Q201" s="148"/>
      <c r="R201" s="149"/>
      <c r="S201" s="149"/>
      <c r="T201" s="147"/>
    </row>
    <row r="202" spans="4:20" ht="16.5" customHeight="1">
      <c r="D202" s="139"/>
      <c r="E202" s="140"/>
      <c r="F202" s="141"/>
      <c r="G202" s="142"/>
      <c r="H202" s="143"/>
      <c r="I202" s="144"/>
      <c r="J202" s="121"/>
      <c r="K202" s="121"/>
      <c r="M202" s="121"/>
      <c r="N202" s="121"/>
      <c r="O202" s="121"/>
      <c r="P202" s="62"/>
      <c r="Q202" s="148"/>
      <c r="R202" s="149"/>
      <c r="S202" s="149"/>
      <c r="T202" s="147"/>
    </row>
    <row r="203" spans="4:20" ht="16.5" customHeight="1">
      <c r="D203" s="139"/>
      <c r="E203" s="140"/>
      <c r="F203" s="141"/>
      <c r="G203" s="142"/>
      <c r="H203" s="143"/>
      <c r="I203" s="144"/>
      <c r="J203" s="121"/>
      <c r="K203" s="121"/>
      <c r="M203" s="121"/>
      <c r="N203" s="121"/>
      <c r="O203" s="121"/>
      <c r="P203" s="62"/>
      <c r="Q203" s="148"/>
      <c r="R203" s="149"/>
      <c r="S203" s="149"/>
      <c r="T203" s="147"/>
    </row>
    <row r="204" spans="4:20" ht="16.5" customHeight="1">
      <c r="D204" s="139"/>
      <c r="E204" s="140"/>
      <c r="F204" s="141"/>
      <c r="G204" s="142"/>
      <c r="H204" s="143"/>
      <c r="I204" s="144"/>
      <c r="J204" s="121"/>
      <c r="K204" s="121"/>
      <c r="M204" s="121"/>
      <c r="N204" s="121"/>
      <c r="O204" s="121"/>
      <c r="P204" s="62"/>
      <c r="Q204" s="148"/>
      <c r="R204" s="149"/>
      <c r="S204" s="149"/>
      <c r="T204" s="147"/>
    </row>
    <row r="205" spans="4:20" ht="16.5" customHeight="1">
      <c r="D205" s="139"/>
      <c r="E205" s="140"/>
      <c r="F205" s="141"/>
      <c r="G205" s="142"/>
      <c r="H205" s="143"/>
      <c r="I205" s="144"/>
      <c r="J205" s="121"/>
      <c r="K205" s="121"/>
      <c r="M205" s="121"/>
      <c r="N205" s="121"/>
      <c r="O205" s="121"/>
      <c r="P205" s="62"/>
      <c r="Q205" s="148"/>
      <c r="R205" s="149"/>
      <c r="S205" s="149"/>
      <c r="T205" s="147"/>
    </row>
    <row r="206" spans="4:20" ht="16.5" customHeight="1">
      <c r="D206" s="139"/>
      <c r="E206" s="140"/>
      <c r="F206" s="141"/>
      <c r="G206" s="142"/>
      <c r="H206" s="143"/>
      <c r="I206" s="144"/>
      <c r="J206" s="121"/>
      <c r="K206" s="121"/>
      <c r="M206" s="121"/>
      <c r="N206" s="121"/>
      <c r="O206" s="121"/>
      <c r="P206" s="62"/>
      <c r="Q206" s="148"/>
      <c r="R206" s="149"/>
      <c r="S206" s="149"/>
      <c r="T206" s="147"/>
    </row>
    <row r="207" spans="4:20" ht="16.5" customHeight="1">
      <c r="D207" s="139"/>
      <c r="E207" s="140"/>
      <c r="F207" s="141"/>
      <c r="G207" s="142"/>
      <c r="H207" s="143"/>
      <c r="I207" s="144"/>
      <c r="J207" s="121"/>
      <c r="K207" s="121"/>
      <c r="M207" s="121"/>
      <c r="N207" s="121"/>
      <c r="O207" s="121"/>
      <c r="P207" s="62"/>
      <c r="Q207" s="148"/>
      <c r="R207" s="149"/>
      <c r="S207" s="149"/>
      <c r="T207" s="147"/>
    </row>
    <row r="208" spans="4:20" ht="16.5" customHeight="1">
      <c r="D208" s="139"/>
      <c r="E208" s="140"/>
      <c r="F208" s="141"/>
      <c r="G208" s="142"/>
      <c r="H208" s="143"/>
      <c r="I208" s="144"/>
      <c r="J208" s="121"/>
      <c r="K208" s="121"/>
      <c r="M208" s="121"/>
      <c r="N208" s="121"/>
      <c r="O208" s="121"/>
      <c r="P208" s="62"/>
      <c r="Q208" s="148"/>
      <c r="R208" s="149"/>
      <c r="S208" s="149"/>
      <c r="T208" s="147"/>
    </row>
    <row r="209" spans="4:21" ht="16.5" customHeight="1">
      <c r="D209" s="139"/>
      <c r="E209" s="140"/>
      <c r="F209" s="141"/>
      <c r="G209" s="142"/>
      <c r="H209" s="143"/>
      <c r="I209" s="144"/>
      <c r="J209" s="121"/>
      <c r="K209" s="121"/>
      <c r="M209" s="121"/>
      <c r="N209" s="121"/>
      <c r="O209" s="121"/>
      <c r="P209" s="62"/>
      <c r="Q209" s="148"/>
      <c r="R209" s="149"/>
      <c r="S209" s="149"/>
      <c r="T209" s="147"/>
    </row>
    <row r="210" spans="4:21" ht="16.5" customHeight="1">
      <c r="D210" s="139"/>
      <c r="E210" s="140"/>
      <c r="F210" s="141"/>
      <c r="G210" s="142"/>
      <c r="H210" s="143"/>
      <c r="I210" s="144"/>
      <c r="J210" s="121"/>
      <c r="K210" s="121"/>
      <c r="M210" s="121"/>
      <c r="N210" s="121"/>
      <c r="O210" s="121"/>
      <c r="P210" s="62"/>
      <c r="Q210" s="148"/>
      <c r="R210" s="149"/>
      <c r="S210" s="149"/>
      <c r="T210" s="147"/>
    </row>
    <row r="211" spans="4:21" ht="16.5" customHeight="1">
      <c r="D211" s="139"/>
      <c r="E211" s="140"/>
      <c r="F211" s="141"/>
      <c r="G211" s="142"/>
      <c r="H211" s="143"/>
      <c r="I211" s="144"/>
      <c r="J211" s="121"/>
      <c r="K211" s="121"/>
      <c r="M211" s="121"/>
      <c r="N211" s="121"/>
      <c r="O211" s="121"/>
      <c r="P211" s="62"/>
      <c r="Q211" s="148"/>
      <c r="R211" s="149"/>
      <c r="S211" s="149"/>
      <c r="T211" s="147"/>
    </row>
    <row r="212" spans="4:21" ht="16.5" customHeight="1">
      <c r="D212" s="139"/>
      <c r="E212" s="140"/>
      <c r="F212" s="141"/>
      <c r="G212" s="142"/>
      <c r="H212" s="143"/>
      <c r="I212" s="144"/>
      <c r="J212" s="121"/>
      <c r="K212" s="121"/>
      <c r="M212" s="121"/>
      <c r="N212" s="121"/>
      <c r="O212" s="121"/>
      <c r="P212" s="62"/>
      <c r="Q212" s="148"/>
      <c r="R212" s="149"/>
      <c r="S212" s="149"/>
      <c r="T212" s="147"/>
    </row>
    <row r="213" spans="4:21" ht="16.5" customHeight="1">
      <c r="D213" s="139"/>
      <c r="E213" s="140"/>
      <c r="F213" s="141"/>
      <c r="G213" s="142"/>
      <c r="H213" s="143"/>
      <c r="I213" s="144"/>
      <c r="J213" s="121"/>
      <c r="K213" s="121"/>
      <c r="M213" s="121"/>
      <c r="N213" s="121"/>
      <c r="O213" s="121"/>
      <c r="P213" s="62"/>
      <c r="Q213" s="148"/>
      <c r="R213" s="149"/>
      <c r="S213" s="149"/>
      <c r="T213" s="147"/>
    </row>
    <row r="214" spans="4:21" ht="16.5" customHeight="1">
      <c r="D214" s="139"/>
      <c r="E214" s="140"/>
      <c r="F214" s="141"/>
      <c r="G214" s="142"/>
      <c r="H214" s="143"/>
      <c r="I214" s="144"/>
      <c r="J214" s="121"/>
      <c r="K214" s="121"/>
      <c r="M214" s="121"/>
      <c r="N214" s="121"/>
      <c r="O214" s="121"/>
      <c r="P214" s="62"/>
      <c r="Q214" s="148"/>
      <c r="R214" s="149"/>
      <c r="S214" s="149"/>
      <c r="T214" s="147"/>
    </row>
    <row r="215" spans="4:21" ht="16.5" customHeight="1">
      <c r="D215" s="139"/>
      <c r="E215" s="140"/>
      <c r="F215" s="141"/>
      <c r="G215" s="142"/>
      <c r="H215" s="143"/>
      <c r="I215" s="144"/>
      <c r="J215" s="121"/>
      <c r="K215" s="121"/>
      <c r="M215" s="121"/>
      <c r="N215" s="121"/>
      <c r="O215" s="121"/>
      <c r="P215" s="62"/>
      <c r="Q215" s="148"/>
      <c r="R215" s="149"/>
      <c r="S215" s="149"/>
      <c r="T215" s="147"/>
    </row>
    <row r="216" spans="4:21" ht="16.5" customHeight="1">
      <c r="D216" s="139"/>
      <c r="E216" s="140"/>
      <c r="F216" s="141"/>
      <c r="G216" s="142"/>
      <c r="H216" s="143"/>
      <c r="I216" s="144"/>
      <c r="J216" s="121"/>
      <c r="K216" s="121"/>
      <c r="M216" s="121"/>
      <c r="N216" s="121"/>
      <c r="O216" s="121"/>
      <c r="P216" s="62"/>
      <c r="Q216" s="148"/>
      <c r="R216" s="149"/>
      <c r="S216" s="149"/>
      <c r="T216" s="147"/>
    </row>
    <row r="217" spans="4:21" ht="16.5" customHeight="1">
      <c r="D217" s="139"/>
      <c r="E217" s="140"/>
      <c r="F217" s="141"/>
      <c r="G217" s="142"/>
      <c r="H217" s="143"/>
      <c r="I217" s="144"/>
      <c r="J217" s="121"/>
      <c r="K217" s="121"/>
      <c r="M217" s="121"/>
      <c r="N217" s="121"/>
      <c r="O217" s="121"/>
      <c r="P217" s="62"/>
      <c r="Q217" s="148"/>
      <c r="R217" s="149"/>
      <c r="S217" s="149"/>
      <c r="T217" s="147"/>
    </row>
    <row r="218" spans="4:21" ht="16.5" customHeight="1">
      <c r="D218" s="139"/>
      <c r="E218" s="140"/>
      <c r="F218" s="141"/>
      <c r="G218" s="142"/>
      <c r="H218" s="143"/>
      <c r="I218" s="144"/>
      <c r="J218" s="121"/>
      <c r="K218" s="121"/>
      <c r="M218" s="121"/>
      <c r="N218" s="121"/>
      <c r="O218" s="121"/>
      <c r="P218" s="62"/>
      <c r="Q218" s="148"/>
      <c r="R218" s="149"/>
      <c r="S218" s="149"/>
      <c r="T218" s="147"/>
    </row>
    <row r="219" spans="4:21" ht="16.5" customHeight="1">
      <c r="D219" s="139"/>
      <c r="E219" s="140"/>
      <c r="F219" s="141"/>
      <c r="G219" s="142"/>
      <c r="H219" s="143"/>
      <c r="I219" s="144"/>
      <c r="J219" s="121"/>
      <c r="K219" s="121"/>
      <c r="M219" s="121"/>
      <c r="N219" s="121"/>
      <c r="O219" s="121"/>
      <c r="P219" s="62"/>
      <c r="Q219" s="148"/>
      <c r="R219" s="149"/>
      <c r="S219" s="149"/>
      <c r="T219" s="147"/>
    </row>
    <row r="220" spans="4:21" ht="16.5" customHeight="1">
      <c r="D220" s="139"/>
      <c r="E220" s="140"/>
      <c r="F220" s="141"/>
      <c r="G220" s="142"/>
      <c r="H220" s="143"/>
      <c r="I220" s="144"/>
      <c r="J220" s="121"/>
      <c r="K220" s="121"/>
      <c r="M220" s="121"/>
      <c r="N220" s="121"/>
      <c r="O220" s="121"/>
      <c r="P220" s="62"/>
      <c r="Q220" s="148"/>
      <c r="R220" s="149"/>
      <c r="S220" s="149"/>
      <c r="T220" s="147"/>
    </row>
    <row r="221" spans="4:21" ht="16.5" customHeight="1">
      <c r="D221" s="139"/>
      <c r="E221" s="140"/>
      <c r="F221" s="141"/>
      <c r="G221" s="142"/>
      <c r="H221" s="143"/>
      <c r="I221" s="144"/>
      <c r="J221" s="121"/>
      <c r="K221" s="121"/>
      <c r="M221" s="121"/>
      <c r="N221" s="121"/>
      <c r="O221" s="121"/>
      <c r="P221" s="62"/>
      <c r="Q221" s="148"/>
      <c r="R221" s="149"/>
      <c r="S221" s="149"/>
      <c r="T221" s="147"/>
    </row>
    <row r="222" spans="4:21" ht="16.5" customHeight="1">
      <c r="D222" s="139"/>
      <c r="E222" s="140"/>
      <c r="F222" s="141"/>
      <c r="G222" s="142"/>
      <c r="H222" s="143"/>
      <c r="I222" s="144"/>
      <c r="J222" s="121"/>
      <c r="K222" s="121"/>
      <c r="M222" s="121"/>
      <c r="N222" s="121"/>
      <c r="O222" s="121"/>
      <c r="P222" s="62"/>
      <c r="Q222" s="148"/>
      <c r="R222" s="149"/>
      <c r="S222" s="149"/>
      <c r="T222" s="147"/>
    </row>
    <row r="223" spans="4:21" ht="16.5" customHeight="1">
      <c r="D223" s="139"/>
      <c r="E223" s="140"/>
      <c r="F223" s="141"/>
      <c r="G223" s="142"/>
      <c r="H223" s="143"/>
      <c r="I223" s="144"/>
      <c r="J223" s="121"/>
      <c r="K223" s="121"/>
      <c r="M223" s="121"/>
      <c r="N223" s="121"/>
      <c r="O223" s="121"/>
      <c r="P223" s="62"/>
      <c r="Q223" s="148"/>
      <c r="R223" s="149"/>
      <c r="S223" s="149"/>
      <c r="T223" s="147"/>
    </row>
    <row r="224" spans="4:21" ht="16.5" customHeight="1">
      <c r="D224" s="139"/>
      <c r="E224" s="140"/>
      <c r="F224" s="141"/>
      <c r="G224" s="142"/>
      <c r="H224" s="143"/>
      <c r="I224" s="144"/>
      <c r="J224" s="121"/>
      <c r="K224" s="121"/>
      <c r="M224" s="121"/>
      <c r="N224" s="121"/>
      <c r="O224" s="121"/>
      <c r="P224" s="62"/>
      <c r="Q224" s="148"/>
      <c r="R224" s="149"/>
      <c r="S224" s="149"/>
      <c r="T224" s="147"/>
      <c r="U224" s="140"/>
    </row>
    <row r="225" spans="4:21" ht="16.5" customHeight="1">
      <c r="D225" s="139"/>
      <c r="E225" s="140"/>
      <c r="F225" s="141"/>
      <c r="G225" s="142"/>
      <c r="H225" s="143"/>
      <c r="I225" s="144"/>
      <c r="J225" s="121"/>
      <c r="K225" s="121"/>
      <c r="M225" s="121"/>
      <c r="N225" s="121"/>
      <c r="O225" s="121"/>
      <c r="P225" s="62"/>
      <c r="Q225" s="148"/>
      <c r="R225" s="149"/>
      <c r="S225" s="149"/>
      <c r="T225" s="147"/>
      <c r="U225" s="140"/>
    </row>
    <row r="226" spans="4:21" ht="16.5" customHeight="1">
      <c r="D226" s="139"/>
      <c r="E226" s="140"/>
      <c r="F226" s="141"/>
      <c r="G226" s="142"/>
      <c r="H226" s="143"/>
      <c r="I226" s="144"/>
      <c r="J226" s="121"/>
      <c r="K226" s="121"/>
      <c r="M226" s="121"/>
      <c r="N226" s="121"/>
      <c r="O226" s="121"/>
      <c r="P226" s="62"/>
      <c r="Q226" s="148"/>
      <c r="R226" s="149"/>
      <c r="S226" s="149"/>
      <c r="T226" s="147"/>
    </row>
    <row r="227" spans="4:21" ht="16.5" customHeight="1">
      <c r="D227" s="139"/>
      <c r="E227" s="140"/>
      <c r="F227" s="141"/>
      <c r="G227" s="142"/>
      <c r="H227" s="143"/>
      <c r="I227" s="144"/>
      <c r="J227" s="121"/>
      <c r="K227" s="121"/>
      <c r="M227" s="121"/>
      <c r="N227" s="121"/>
      <c r="O227" s="121"/>
      <c r="P227" s="62"/>
      <c r="Q227" s="148"/>
      <c r="R227" s="149"/>
      <c r="S227" s="149"/>
      <c r="T227" s="147"/>
    </row>
    <row r="228" spans="4:21" ht="16.5" customHeight="1">
      <c r="D228" s="139"/>
      <c r="E228" s="140"/>
      <c r="F228" s="141"/>
      <c r="G228" s="142"/>
      <c r="H228" s="143"/>
      <c r="I228" s="144"/>
      <c r="J228" s="121"/>
      <c r="K228" s="121"/>
      <c r="M228" s="121"/>
      <c r="N228" s="121"/>
      <c r="O228" s="121"/>
      <c r="P228" s="62"/>
      <c r="Q228" s="148"/>
      <c r="R228" s="149"/>
      <c r="S228" s="149"/>
      <c r="T228" s="147"/>
    </row>
    <row r="229" spans="4:21" ht="16.5" customHeight="1">
      <c r="D229" s="139"/>
      <c r="E229" s="140"/>
      <c r="F229" s="141"/>
      <c r="G229" s="142"/>
      <c r="H229" s="143"/>
      <c r="I229" s="144"/>
      <c r="J229" s="121"/>
      <c r="K229" s="121"/>
      <c r="M229" s="121"/>
      <c r="N229" s="121"/>
      <c r="O229" s="121"/>
      <c r="P229" s="62"/>
      <c r="Q229" s="148"/>
      <c r="R229" s="149"/>
      <c r="S229" s="149"/>
      <c r="T229" s="147"/>
    </row>
    <row r="230" spans="4:21" ht="16.5" customHeight="1">
      <c r="D230" s="139"/>
      <c r="E230" s="140"/>
      <c r="F230" s="141"/>
      <c r="G230" s="142"/>
      <c r="H230" s="143"/>
      <c r="I230" s="144"/>
      <c r="J230" s="121"/>
      <c r="K230" s="121"/>
      <c r="M230" s="121"/>
      <c r="N230" s="121"/>
      <c r="O230" s="121"/>
      <c r="P230" s="62"/>
      <c r="Q230" s="148"/>
      <c r="R230" s="149"/>
      <c r="S230" s="149"/>
      <c r="T230" s="147"/>
    </row>
    <row r="231" spans="4:21" ht="16.5" customHeight="1">
      <c r="D231" s="139"/>
      <c r="E231" s="140"/>
      <c r="F231" s="141"/>
      <c r="G231" s="142"/>
      <c r="H231" s="143"/>
      <c r="I231" s="144"/>
      <c r="J231" s="121"/>
      <c r="K231" s="121"/>
      <c r="M231" s="121"/>
      <c r="N231" s="121"/>
      <c r="O231" s="121"/>
      <c r="P231" s="62"/>
      <c r="Q231" s="148"/>
      <c r="R231" s="149"/>
      <c r="S231" s="149"/>
      <c r="T231" s="147"/>
    </row>
    <row r="232" spans="4:21" ht="16.5" customHeight="1">
      <c r="D232" s="139"/>
      <c r="E232" s="140"/>
      <c r="F232" s="141"/>
      <c r="G232" s="142"/>
      <c r="H232" s="143"/>
      <c r="I232" s="144"/>
      <c r="J232" s="121"/>
      <c r="K232" s="121"/>
      <c r="M232" s="121"/>
      <c r="N232" s="121"/>
      <c r="O232" s="121"/>
      <c r="P232" s="62"/>
      <c r="Q232" s="148"/>
      <c r="R232" s="149"/>
      <c r="S232" s="149"/>
      <c r="T232" s="147"/>
    </row>
    <row r="233" spans="4:21" ht="16.5" customHeight="1">
      <c r="D233" s="139"/>
      <c r="E233" s="140"/>
      <c r="F233" s="141"/>
      <c r="G233" s="142"/>
      <c r="H233" s="143"/>
      <c r="I233" s="144"/>
      <c r="J233" s="121"/>
      <c r="K233" s="121"/>
      <c r="M233" s="121"/>
      <c r="N233" s="121"/>
      <c r="O233" s="121"/>
      <c r="P233" s="62"/>
      <c r="Q233" s="148"/>
      <c r="R233" s="149"/>
      <c r="S233" s="149"/>
      <c r="T233" s="147"/>
    </row>
    <row r="234" spans="4:21" ht="16.5" customHeight="1">
      <c r="D234" s="139"/>
      <c r="E234" s="140"/>
      <c r="F234" s="141"/>
      <c r="G234" s="142"/>
      <c r="H234" s="143"/>
      <c r="I234" s="144"/>
      <c r="J234" s="121"/>
      <c r="K234" s="121"/>
      <c r="M234" s="121"/>
      <c r="N234" s="121"/>
      <c r="O234" s="121"/>
      <c r="P234" s="62"/>
      <c r="Q234" s="148"/>
      <c r="R234" s="149"/>
      <c r="S234" s="149"/>
      <c r="T234" s="147"/>
    </row>
    <row r="235" spans="4:21" ht="16.5" customHeight="1">
      <c r="D235" s="139"/>
      <c r="E235" s="140"/>
      <c r="F235" s="141"/>
      <c r="G235" s="142"/>
      <c r="H235" s="143"/>
      <c r="I235" s="144"/>
      <c r="J235" s="121"/>
      <c r="K235" s="121"/>
      <c r="M235" s="121"/>
      <c r="N235" s="121"/>
      <c r="O235" s="121"/>
      <c r="P235" s="62"/>
      <c r="Q235" s="148"/>
      <c r="R235" s="149"/>
      <c r="S235" s="149"/>
      <c r="T235" s="147"/>
    </row>
    <row r="236" spans="4:21" ht="16.5" customHeight="1">
      <c r="D236" s="139"/>
      <c r="E236" s="140"/>
      <c r="F236" s="141"/>
      <c r="G236" s="142"/>
      <c r="H236" s="143"/>
      <c r="I236" s="144"/>
      <c r="J236" s="121"/>
      <c r="K236" s="121"/>
      <c r="M236" s="121"/>
      <c r="N236" s="121"/>
      <c r="O236" s="121"/>
      <c r="P236" s="62"/>
      <c r="Q236" s="148"/>
      <c r="R236" s="149"/>
      <c r="S236" s="149"/>
      <c r="T236" s="147"/>
    </row>
    <row r="237" spans="4:21" ht="16.5" customHeight="1">
      <c r="D237" s="139"/>
      <c r="E237" s="140"/>
      <c r="F237" s="141"/>
      <c r="G237" s="142"/>
      <c r="H237" s="143"/>
      <c r="I237" s="144"/>
      <c r="J237" s="121"/>
      <c r="K237" s="121"/>
      <c r="M237" s="121"/>
      <c r="N237" s="121"/>
      <c r="O237" s="121"/>
      <c r="P237" s="62"/>
      <c r="Q237" s="148"/>
      <c r="R237" s="149"/>
      <c r="S237" s="149"/>
      <c r="T237" s="147"/>
    </row>
    <row r="238" spans="4:21" ht="16.5" customHeight="1">
      <c r="D238" s="139"/>
      <c r="E238" s="140"/>
      <c r="F238" s="141"/>
      <c r="G238" s="142"/>
      <c r="H238" s="143"/>
      <c r="I238" s="144"/>
      <c r="J238" s="121"/>
      <c r="K238" s="121"/>
      <c r="M238" s="121"/>
      <c r="N238" s="121"/>
      <c r="O238" s="121"/>
      <c r="P238" s="62"/>
      <c r="Q238" s="148"/>
      <c r="R238" s="149"/>
      <c r="S238" s="149"/>
      <c r="T238" s="147"/>
    </row>
    <row r="239" spans="4:21" ht="16.5" customHeight="1">
      <c r="D239" s="139"/>
      <c r="E239" s="140"/>
      <c r="F239" s="141"/>
      <c r="G239" s="142"/>
      <c r="H239" s="143"/>
      <c r="I239" s="144"/>
      <c r="J239" s="121"/>
      <c r="K239" s="121"/>
      <c r="M239" s="121"/>
      <c r="N239" s="121"/>
      <c r="O239" s="121"/>
      <c r="P239" s="62"/>
      <c r="Q239" s="148"/>
      <c r="R239" s="149"/>
      <c r="S239" s="149"/>
      <c r="T239" s="147"/>
    </row>
    <row r="240" spans="4:21" ht="16.5" customHeight="1">
      <c r="D240" s="139"/>
      <c r="E240" s="140"/>
      <c r="F240" s="141"/>
      <c r="G240" s="142"/>
      <c r="H240" s="143"/>
      <c r="I240" s="144"/>
      <c r="J240" s="121"/>
      <c r="K240" s="121"/>
      <c r="M240" s="121"/>
      <c r="N240" s="121"/>
      <c r="O240" s="121"/>
      <c r="P240" s="62"/>
      <c r="Q240" s="148"/>
      <c r="R240" s="149"/>
      <c r="S240" s="149"/>
      <c r="T240" s="147"/>
    </row>
    <row r="241" spans="4:21" ht="16.5" customHeight="1">
      <c r="D241" s="139"/>
      <c r="E241" s="140"/>
      <c r="F241" s="141"/>
      <c r="G241" s="142"/>
      <c r="H241" s="143"/>
      <c r="I241" s="144"/>
      <c r="J241" s="121"/>
      <c r="K241" s="121"/>
      <c r="M241" s="121"/>
      <c r="N241" s="121"/>
      <c r="O241" s="121"/>
      <c r="P241" s="62"/>
      <c r="Q241" s="148"/>
      <c r="R241" s="149"/>
      <c r="S241" s="149"/>
      <c r="T241" s="147"/>
    </row>
    <row r="242" spans="4:21" ht="16.5" customHeight="1">
      <c r="D242" s="139"/>
      <c r="E242" s="140"/>
      <c r="F242" s="141"/>
      <c r="G242" s="142"/>
      <c r="H242" s="143"/>
      <c r="I242" s="144"/>
      <c r="J242" s="121"/>
      <c r="K242" s="121"/>
      <c r="M242" s="121"/>
      <c r="N242" s="121"/>
      <c r="O242" s="121"/>
      <c r="P242" s="62"/>
      <c r="Q242" s="148"/>
      <c r="R242" s="149"/>
      <c r="S242" s="149"/>
      <c r="T242" s="147"/>
    </row>
    <row r="243" spans="4:21" ht="16.5" customHeight="1">
      <c r="D243" s="139"/>
      <c r="E243" s="140"/>
      <c r="F243" s="141"/>
      <c r="G243" s="142"/>
      <c r="H243" s="143"/>
      <c r="I243" s="144"/>
      <c r="J243" s="121"/>
      <c r="K243" s="121"/>
      <c r="M243" s="121"/>
      <c r="N243" s="121"/>
      <c r="O243" s="121"/>
      <c r="P243" s="62"/>
      <c r="Q243" s="148"/>
      <c r="R243" s="149"/>
      <c r="S243" s="149"/>
      <c r="T243" s="147"/>
    </row>
    <row r="244" spans="4:21" ht="16.5" customHeight="1">
      <c r="D244" s="139"/>
      <c r="E244" s="140"/>
      <c r="F244" s="141"/>
      <c r="G244" s="142"/>
      <c r="H244" s="143"/>
      <c r="I244" s="144"/>
      <c r="J244" s="121"/>
      <c r="K244" s="121"/>
      <c r="M244" s="121"/>
      <c r="N244" s="121"/>
      <c r="O244" s="121"/>
      <c r="P244" s="62"/>
      <c r="Q244" s="148"/>
      <c r="R244" s="149"/>
      <c r="S244" s="149"/>
      <c r="T244" s="147"/>
    </row>
    <row r="245" spans="4:21" ht="16.5" customHeight="1">
      <c r="D245" s="139"/>
      <c r="E245" s="140"/>
      <c r="F245" s="141"/>
      <c r="G245" s="142"/>
      <c r="H245" s="143"/>
      <c r="I245" s="144"/>
      <c r="J245" s="121"/>
      <c r="K245" s="121"/>
      <c r="M245" s="121"/>
      <c r="N245" s="121"/>
      <c r="O245" s="121"/>
      <c r="P245" s="62"/>
      <c r="Q245" s="148"/>
      <c r="R245" s="149"/>
      <c r="S245" s="149"/>
      <c r="T245" s="147"/>
      <c r="U245" s="140"/>
    </row>
    <row r="246" spans="4:21" ht="16.5" customHeight="1">
      <c r="D246" s="139"/>
      <c r="E246" s="140"/>
      <c r="F246" s="141"/>
      <c r="G246" s="142"/>
      <c r="H246" s="143"/>
      <c r="I246" s="144"/>
      <c r="J246" s="121"/>
      <c r="K246" s="121"/>
      <c r="M246" s="121"/>
      <c r="N246" s="121"/>
      <c r="O246" s="121"/>
      <c r="P246" s="62"/>
      <c r="Q246" s="148"/>
      <c r="R246" s="149"/>
      <c r="S246" s="149"/>
      <c r="T246" s="147"/>
    </row>
    <row r="247" spans="4:21" ht="16.5" customHeight="1">
      <c r="D247" s="139"/>
      <c r="E247" s="140"/>
      <c r="F247" s="141"/>
      <c r="G247" s="142"/>
      <c r="H247" s="143"/>
      <c r="I247" s="144"/>
      <c r="J247" s="121"/>
      <c r="K247" s="121"/>
      <c r="M247" s="121"/>
      <c r="N247" s="121"/>
      <c r="O247" s="121"/>
      <c r="P247" s="62"/>
      <c r="Q247" s="148"/>
      <c r="R247" s="149"/>
      <c r="S247" s="149"/>
      <c r="T247" s="147"/>
    </row>
    <row r="248" spans="4:21" ht="16.5" customHeight="1">
      <c r="D248" s="139"/>
      <c r="E248" s="140"/>
      <c r="F248" s="141"/>
      <c r="G248" s="142"/>
      <c r="H248" s="143"/>
      <c r="I248" s="144"/>
      <c r="J248" s="121"/>
      <c r="K248" s="121"/>
      <c r="M248" s="121"/>
      <c r="N248" s="121"/>
      <c r="O248" s="121"/>
      <c r="P248" s="62"/>
      <c r="Q248" s="148"/>
      <c r="R248" s="149"/>
      <c r="S248" s="149"/>
      <c r="T248" s="147"/>
    </row>
    <row r="249" spans="4:21" ht="16.5" customHeight="1">
      <c r="D249" s="139"/>
      <c r="E249" s="140"/>
      <c r="F249" s="141"/>
      <c r="G249" s="142"/>
      <c r="H249" s="143"/>
      <c r="I249" s="144"/>
      <c r="J249" s="121"/>
      <c r="K249" s="121"/>
      <c r="M249" s="121"/>
      <c r="N249" s="121"/>
      <c r="O249" s="121"/>
      <c r="P249" s="62"/>
      <c r="Q249" s="148"/>
      <c r="R249" s="149"/>
      <c r="S249" s="149"/>
      <c r="T249" s="147"/>
    </row>
    <row r="250" spans="4:21" ht="16.5" customHeight="1">
      <c r="D250" s="139"/>
      <c r="E250" s="140"/>
      <c r="F250" s="141"/>
      <c r="G250" s="142"/>
      <c r="H250" s="143"/>
      <c r="I250" s="144"/>
      <c r="J250" s="121"/>
      <c r="K250" s="121"/>
      <c r="M250" s="121"/>
      <c r="N250" s="121"/>
      <c r="O250" s="121"/>
      <c r="P250" s="62"/>
      <c r="Q250" s="148"/>
      <c r="R250" s="149"/>
      <c r="S250" s="149"/>
      <c r="T250" s="147"/>
    </row>
    <row r="251" spans="4:21" ht="16.5" customHeight="1">
      <c r="D251" s="139"/>
      <c r="E251" s="140"/>
      <c r="F251" s="141"/>
      <c r="G251" s="142"/>
      <c r="H251" s="143"/>
      <c r="I251" s="144"/>
      <c r="J251" s="121"/>
      <c r="K251" s="121"/>
      <c r="M251" s="121"/>
      <c r="N251" s="121"/>
      <c r="O251" s="121"/>
      <c r="P251" s="62"/>
      <c r="Q251" s="148"/>
      <c r="R251" s="149"/>
      <c r="S251" s="149"/>
      <c r="T251" s="147"/>
    </row>
    <row r="252" spans="4:21" ht="16.5" customHeight="1">
      <c r="D252" s="139"/>
      <c r="E252" s="140"/>
      <c r="F252" s="141"/>
      <c r="G252" s="142"/>
      <c r="H252" s="143"/>
      <c r="I252" s="144"/>
      <c r="J252" s="121"/>
      <c r="K252" s="121"/>
      <c r="M252" s="121"/>
      <c r="N252" s="121"/>
      <c r="O252" s="121"/>
      <c r="P252" s="62"/>
      <c r="Q252" s="148"/>
      <c r="R252" s="149"/>
      <c r="S252" s="149"/>
      <c r="T252" s="147"/>
    </row>
    <row r="253" spans="4:21" ht="16.5" customHeight="1">
      <c r="D253" s="139"/>
      <c r="E253" s="140"/>
      <c r="F253" s="141"/>
      <c r="G253" s="142"/>
      <c r="H253" s="143"/>
      <c r="I253" s="144"/>
      <c r="J253" s="121"/>
      <c r="K253" s="121"/>
      <c r="M253" s="121"/>
      <c r="N253" s="121"/>
      <c r="O253" s="121"/>
      <c r="P253" s="62"/>
      <c r="Q253" s="148"/>
      <c r="R253" s="149"/>
      <c r="S253" s="149"/>
      <c r="T253" s="147"/>
    </row>
    <row r="254" spans="4:21" ht="16.5" customHeight="1">
      <c r="D254" s="139"/>
      <c r="E254" s="140"/>
      <c r="F254" s="141"/>
      <c r="G254" s="142"/>
      <c r="H254" s="143"/>
      <c r="I254" s="144"/>
      <c r="J254" s="121"/>
      <c r="K254" s="121"/>
      <c r="M254" s="121"/>
      <c r="N254" s="121"/>
      <c r="O254" s="121"/>
      <c r="P254" s="62"/>
      <c r="Q254" s="148"/>
      <c r="R254" s="149"/>
      <c r="S254" s="149"/>
      <c r="T254" s="147"/>
    </row>
    <row r="255" spans="4:21" ht="16.5" customHeight="1">
      <c r="D255" s="139"/>
      <c r="E255" s="140"/>
      <c r="F255" s="141"/>
      <c r="G255" s="142"/>
      <c r="H255" s="143"/>
      <c r="I255" s="144"/>
      <c r="J255" s="121"/>
      <c r="K255" s="121"/>
      <c r="M255" s="121"/>
      <c r="N255" s="121"/>
      <c r="O255" s="121"/>
      <c r="P255" s="62"/>
      <c r="Q255" s="148"/>
      <c r="R255" s="149"/>
      <c r="S255" s="149"/>
      <c r="T255" s="147"/>
    </row>
    <row r="256" spans="4:21" ht="16.5" customHeight="1">
      <c r="D256" s="139"/>
      <c r="E256" s="140"/>
      <c r="F256" s="141"/>
      <c r="G256" s="142"/>
      <c r="H256" s="143"/>
      <c r="I256" s="144"/>
      <c r="J256" s="121"/>
      <c r="K256" s="121"/>
      <c r="M256" s="121"/>
      <c r="N256" s="121"/>
      <c r="O256" s="121"/>
      <c r="P256" s="62"/>
      <c r="Q256" s="148"/>
      <c r="R256" s="149"/>
      <c r="S256" s="149"/>
      <c r="T256" s="147"/>
    </row>
    <row r="257" spans="4:20" ht="16.5" customHeight="1">
      <c r="D257" s="139"/>
      <c r="E257" s="140"/>
      <c r="F257" s="141"/>
      <c r="G257" s="142"/>
      <c r="H257" s="143"/>
      <c r="I257" s="144"/>
      <c r="J257" s="121"/>
      <c r="K257" s="121"/>
      <c r="M257" s="121"/>
      <c r="N257" s="121"/>
      <c r="O257" s="121"/>
      <c r="P257" s="62"/>
      <c r="Q257" s="148"/>
      <c r="R257" s="149"/>
      <c r="S257" s="149"/>
      <c r="T257" s="147"/>
    </row>
    <row r="258" spans="4:20" ht="16.5" customHeight="1">
      <c r="D258" s="139"/>
      <c r="E258" s="140"/>
      <c r="F258" s="141"/>
      <c r="G258" s="142"/>
      <c r="H258" s="143"/>
      <c r="I258" s="144"/>
      <c r="J258" s="121"/>
      <c r="K258" s="121"/>
      <c r="M258" s="121"/>
      <c r="N258" s="121"/>
      <c r="O258" s="121"/>
      <c r="P258" s="62"/>
      <c r="Q258" s="148"/>
      <c r="R258" s="149"/>
      <c r="S258" s="149"/>
      <c r="T258" s="147"/>
    </row>
    <row r="259" spans="4:20" ht="16.5" customHeight="1">
      <c r="D259" s="139"/>
      <c r="E259" s="140"/>
      <c r="F259" s="141"/>
      <c r="G259" s="142"/>
      <c r="H259" s="143"/>
      <c r="I259" s="144"/>
      <c r="J259" s="121"/>
      <c r="K259" s="121"/>
      <c r="M259" s="121"/>
      <c r="N259" s="121"/>
      <c r="O259" s="121"/>
      <c r="P259" s="62"/>
      <c r="Q259" s="148"/>
      <c r="R259" s="149"/>
      <c r="S259" s="149"/>
      <c r="T259" s="147"/>
    </row>
    <row r="260" spans="4:20" ht="16.5" customHeight="1">
      <c r="D260" s="139"/>
      <c r="E260" s="140"/>
      <c r="F260" s="141"/>
      <c r="G260" s="142"/>
      <c r="H260" s="143"/>
      <c r="I260" s="144"/>
      <c r="J260" s="121"/>
      <c r="K260" s="121"/>
      <c r="M260" s="121"/>
      <c r="N260" s="121"/>
      <c r="O260" s="121"/>
      <c r="P260" s="62"/>
      <c r="Q260" s="148"/>
      <c r="R260" s="149"/>
      <c r="S260" s="149"/>
      <c r="T260" s="147"/>
    </row>
    <row r="261" spans="4:20" ht="16.5" customHeight="1">
      <c r="D261" s="139"/>
      <c r="E261" s="140"/>
      <c r="F261" s="141"/>
      <c r="G261" s="142"/>
      <c r="H261" s="143"/>
      <c r="I261" s="144"/>
      <c r="J261" s="121"/>
      <c r="K261" s="121"/>
      <c r="M261" s="121"/>
      <c r="N261" s="121"/>
      <c r="O261" s="121"/>
      <c r="P261" s="62"/>
      <c r="Q261" s="148"/>
      <c r="R261" s="149"/>
      <c r="S261" s="149"/>
      <c r="T261" s="147"/>
    </row>
    <row r="262" spans="4:20" ht="16.5" customHeight="1">
      <c r="D262" s="139"/>
      <c r="E262" s="140"/>
      <c r="F262" s="141"/>
      <c r="G262" s="142"/>
      <c r="H262" s="143"/>
      <c r="I262" s="144"/>
      <c r="J262" s="121"/>
      <c r="K262" s="121"/>
      <c r="M262" s="121"/>
      <c r="N262" s="121"/>
      <c r="O262" s="121"/>
      <c r="P262" s="62"/>
      <c r="Q262" s="148"/>
      <c r="R262" s="149"/>
      <c r="S262" s="149"/>
      <c r="T262" s="147"/>
    </row>
    <row r="263" spans="4:20" ht="16.5" customHeight="1">
      <c r="D263" s="139"/>
      <c r="E263" s="140"/>
      <c r="F263" s="141"/>
      <c r="G263" s="142"/>
      <c r="H263" s="143"/>
      <c r="I263" s="144"/>
      <c r="J263" s="121"/>
      <c r="K263" s="121"/>
      <c r="M263" s="121"/>
      <c r="N263" s="121"/>
      <c r="O263" s="121"/>
      <c r="P263" s="62"/>
      <c r="Q263" s="148"/>
      <c r="R263" s="149"/>
      <c r="S263" s="149"/>
      <c r="T263" s="147"/>
    </row>
    <row r="264" spans="4:20" ht="16.5" customHeight="1">
      <c r="D264" s="139"/>
      <c r="E264" s="140"/>
      <c r="F264" s="141"/>
      <c r="G264" s="142"/>
      <c r="H264" s="143"/>
      <c r="I264" s="144"/>
      <c r="J264" s="121"/>
      <c r="K264" s="121"/>
      <c r="M264" s="121"/>
      <c r="N264" s="121"/>
      <c r="O264" s="121"/>
      <c r="P264" s="62"/>
      <c r="Q264" s="148"/>
      <c r="R264" s="149"/>
      <c r="S264" s="149"/>
      <c r="T264" s="147"/>
    </row>
    <row r="265" spans="4:20" ht="16.5" customHeight="1">
      <c r="D265" s="139"/>
      <c r="E265" s="140"/>
      <c r="F265" s="141"/>
      <c r="G265" s="142"/>
      <c r="H265" s="143"/>
      <c r="I265" s="144"/>
      <c r="J265" s="121"/>
      <c r="K265" s="121"/>
      <c r="M265" s="121"/>
      <c r="N265" s="121"/>
      <c r="O265" s="121"/>
      <c r="P265" s="62"/>
      <c r="Q265" s="148"/>
      <c r="R265" s="149"/>
      <c r="S265" s="149"/>
      <c r="T265" s="147"/>
    </row>
    <row r="266" spans="4:20" ht="16.5" customHeight="1">
      <c r="D266" s="139"/>
      <c r="E266" s="140"/>
      <c r="F266" s="141"/>
      <c r="G266" s="142"/>
      <c r="H266" s="143"/>
      <c r="I266" s="144"/>
      <c r="J266" s="121"/>
      <c r="K266" s="121"/>
      <c r="M266" s="121"/>
      <c r="N266" s="121"/>
      <c r="O266" s="121"/>
      <c r="P266" s="62"/>
      <c r="Q266" s="148"/>
      <c r="R266" s="149"/>
      <c r="S266" s="149"/>
      <c r="T266" s="147"/>
    </row>
    <row r="267" spans="4:20" ht="16.5" customHeight="1">
      <c r="D267" s="139"/>
      <c r="E267" s="140"/>
      <c r="F267" s="141"/>
      <c r="G267" s="142"/>
      <c r="H267" s="143"/>
      <c r="I267" s="144"/>
      <c r="J267" s="121"/>
      <c r="K267" s="121"/>
      <c r="M267" s="121"/>
      <c r="N267" s="121"/>
      <c r="O267" s="121"/>
      <c r="P267" s="62"/>
      <c r="Q267" s="148"/>
      <c r="R267" s="149"/>
      <c r="S267" s="149"/>
      <c r="T267" s="147"/>
    </row>
    <row r="268" spans="4:20" ht="16.5" customHeight="1">
      <c r="D268" s="139"/>
      <c r="E268" s="140"/>
      <c r="F268" s="141"/>
      <c r="G268" s="142"/>
      <c r="H268" s="143"/>
      <c r="I268" s="144"/>
      <c r="J268" s="121"/>
      <c r="K268" s="121"/>
      <c r="M268" s="121"/>
      <c r="N268" s="121"/>
      <c r="O268" s="121"/>
      <c r="P268" s="62"/>
      <c r="Q268" s="148"/>
      <c r="R268" s="149"/>
      <c r="S268" s="149"/>
      <c r="T268" s="147"/>
    </row>
    <row r="269" spans="4:20" ht="16.5" customHeight="1">
      <c r="D269" s="139"/>
      <c r="E269" s="140"/>
      <c r="F269" s="141"/>
      <c r="G269" s="142"/>
      <c r="H269" s="143"/>
      <c r="I269" s="144"/>
      <c r="J269" s="121"/>
      <c r="K269" s="121"/>
      <c r="M269" s="121"/>
      <c r="N269" s="121"/>
      <c r="O269" s="121"/>
      <c r="P269" s="62"/>
      <c r="Q269" s="148"/>
      <c r="R269" s="149"/>
      <c r="S269" s="149"/>
      <c r="T269" s="147"/>
    </row>
    <row r="270" spans="4:20" ht="16.5" customHeight="1">
      <c r="D270" s="139"/>
      <c r="E270" s="140"/>
      <c r="F270" s="141"/>
      <c r="G270" s="142"/>
      <c r="H270" s="143"/>
      <c r="I270" s="144"/>
      <c r="J270" s="121"/>
      <c r="K270" s="121"/>
      <c r="M270" s="121"/>
      <c r="N270" s="121"/>
      <c r="O270" s="121"/>
      <c r="P270" s="62"/>
      <c r="Q270" s="148"/>
      <c r="R270" s="149"/>
      <c r="S270" s="149"/>
      <c r="T270" s="147"/>
    </row>
    <row r="271" spans="4:20" ht="16.5" customHeight="1">
      <c r="D271" s="139"/>
      <c r="E271" s="140"/>
      <c r="F271" s="141"/>
      <c r="G271" s="142"/>
      <c r="H271" s="143"/>
      <c r="I271" s="144"/>
      <c r="J271" s="121"/>
      <c r="K271" s="121"/>
      <c r="M271" s="121"/>
      <c r="N271" s="121"/>
      <c r="O271" s="121"/>
      <c r="P271" s="62"/>
      <c r="Q271" s="148"/>
      <c r="R271" s="149"/>
      <c r="S271" s="149"/>
      <c r="T271" s="147"/>
    </row>
    <row r="272" spans="4:20" ht="16.5" customHeight="1">
      <c r="D272" s="139"/>
      <c r="E272" s="140"/>
      <c r="F272" s="141"/>
      <c r="G272" s="142"/>
      <c r="H272" s="143"/>
      <c r="I272" s="144"/>
      <c r="J272" s="121"/>
      <c r="K272" s="121"/>
      <c r="M272" s="121"/>
      <c r="N272" s="121"/>
      <c r="O272" s="121"/>
      <c r="P272" s="62"/>
      <c r="Q272" s="148"/>
      <c r="R272" s="149"/>
      <c r="S272" s="149"/>
      <c r="T272" s="147"/>
    </row>
    <row r="273" spans="4:20" ht="16.5" customHeight="1">
      <c r="D273" s="139"/>
      <c r="E273" s="140"/>
      <c r="F273" s="141"/>
      <c r="G273" s="142"/>
      <c r="H273" s="143"/>
      <c r="I273" s="144"/>
      <c r="J273" s="121"/>
      <c r="K273" s="121"/>
      <c r="M273" s="121"/>
      <c r="N273" s="121"/>
      <c r="O273" s="121"/>
      <c r="P273" s="62"/>
      <c r="Q273" s="148"/>
      <c r="R273" s="149"/>
      <c r="S273" s="149"/>
      <c r="T273" s="147"/>
    </row>
    <row r="274" spans="4:20" ht="16.5" customHeight="1">
      <c r="D274" s="139"/>
      <c r="E274" s="140"/>
      <c r="F274" s="141"/>
      <c r="G274" s="142"/>
      <c r="H274" s="143"/>
      <c r="I274" s="144"/>
      <c r="J274" s="121"/>
      <c r="K274" s="121"/>
      <c r="M274" s="121"/>
      <c r="N274" s="121"/>
      <c r="O274" s="121"/>
      <c r="P274" s="62"/>
      <c r="Q274" s="148"/>
      <c r="R274" s="149"/>
      <c r="S274" s="149"/>
      <c r="T274" s="147"/>
    </row>
    <row r="275" spans="4:20" ht="16.5" customHeight="1">
      <c r="D275" s="139"/>
      <c r="E275" s="140"/>
      <c r="F275" s="141"/>
      <c r="G275" s="142"/>
      <c r="H275" s="143"/>
      <c r="I275" s="144"/>
      <c r="J275" s="121"/>
      <c r="K275" s="121"/>
      <c r="M275" s="121"/>
      <c r="N275" s="121"/>
      <c r="O275" s="121"/>
      <c r="P275" s="62"/>
      <c r="Q275" s="148"/>
      <c r="R275" s="149"/>
      <c r="S275" s="149"/>
      <c r="T275" s="147"/>
    </row>
    <row r="276" spans="4:20" ht="16.5" customHeight="1">
      <c r="D276" s="139"/>
      <c r="E276" s="140"/>
      <c r="F276" s="141"/>
      <c r="G276" s="142"/>
      <c r="H276" s="143"/>
      <c r="I276" s="144"/>
      <c r="J276" s="121"/>
      <c r="K276" s="121"/>
      <c r="M276" s="121"/>
      <c r="N276" s="121"/>
      <c r="O276" s="121"/>
      <c r="P276" s="62"/>
      <c r="Q276" s="148"/>
      <c r="R276" s="149"/>
      <c r="S276" s="149"/>
      <c r="T276" s="147"/>
    </row>
    <row r="277" spans="4:20" ht="16.5" customHeight="1">
      <c r="D277" s="139"/>
      <c r="E277" s="140"/>
      <c r="F277" s="141"/>
      <c r="G277" s="142"/>
      <c r="H277" s="143"/>
      <c r="I277" s="144"/>
      <c r="J277" s="121"/>
      <c r="K277" s="121"/>
      <c r="M277" s="121"/>
      <c r="N277" s="121"/>
      <c r="O277" s="121"/>
      <c r="P277" s="62"/>
      <c r="Q277" s="148"/>
      <c r="R277" s="149"/>
      <c r="S277" s="149"/>
      <c r="T277" s="147"/>
    </row>
    <row r="278" spans="4:20" ht="16.5" customHeight="1">
      <c r="D278" s="139"/>
      <c r="E278" s="140"/>
      <c r="F278" s="141"/>
      <c r="G278" s="142"/>
      <c r="H278" s="143"/>
      <c r="I278" s="144"/>
      <c r="J278" s="121"/>
      <c r="K278" s="121"/>
      <c r="M278" s="121"/>
      <c r="N278" s="121"/>
      <c r="O278" s="121"/>
      <c r="P278" s="62"/>
      <c r="Q278" s="148"/>
      <c r="R278" s="149"/>
      <c r="S278" s="149"/>
      <c r="T278" s="147"/>
    </row>
    <row r="279" spans="4:20" ht="16.5" customHeight="1">
      <c r="D279" s="139"/>
      <c r="E279" s="140"/>
      <c r="F279" s="141"/>
      <c r="G279" s="142"/>
      <c r="H279" s="143"/>
      <c r="I279" s="144"/>
      <c r="J279" s="121"/>
      <c r="K279" s="121"/>
      <c r="M279" s="121"/>
      <c r="N279" s="121"/>
      <c r="O279" s="121"/>
      <c r="P279" s="62"/>
      <c r="Q279" s="148"/>
      <c r="R279" s="149"/>
      <c r="S279" s="149"/>
      <c r="T279" s="147"/>
    </row>
    <row r="280" spans="4:20" ht="16.5" customHeight="1">
      <c r="D280" s="139"/>
      <c r="E280" s="140"/>
      <c r="F280" s="141"/>
      <c r="G280" s="142"/>
      <c r="H280" s="143"/>
      <c r="I280" s="144"/>
      <c r="J280" s="121"/>
      <c r="K280" s="121"/>
      <c r="M280" s="121"/>
      <c r="N280" s="121"/>
      <c r="O280" s="121"/>
      <c r="P280" s="62"/>
      <c r="Q280" s="148"/>
      <c r="R280" s="149"/>
      <c r="S280" s="149"/>
      <c r="T280" s="147"/>
    </row>
    <row r="281" spans="4:20" ht="16.5" customHeight="1">
      <c r="D281" s="139"/>
      <c r="E281" s="140"/>
      <c r="F281" s="141"/>
      <c r="G281" s="142"/>
      <c r="H281" s="143"/>
      <c r="I281" s="144"/>
      <c r="J281" s="121"/>
      <c r="K281" s="121"/>
      <c r="M281" s="121"/>
      <c r="N281" s="121"/>
      <c r="O281" s="121"/>
      <c r="P281" s="62"/>
      <c r="Q281" s="148"/>
      <c r="R281" s="149"/>
      <c r="S281" s="149"/>
      <c r="T281" s="147"/>
    </row>
    <row r="282" spans="4:20" ht="16.5" customHeight="1">
      <c r="D282" s="139"/>
      <c r="E282" s="140"/>
      <c r="F282" s="141"/>
      <c r="G282" s="142"/>
      <c r="H282" s="143"/>
      <c r="I282" s="144"/>
      <c r="J282" s="121"/>
      <c r="K282" s="121"/>
      <c r="M282" s="121"/>
      <c r="N282" s="121"/>
      <c r="O282" s="121"/>
      <c r="P282" s="62"/>
      <c r="Q282" s="148"/>
      <c r="R282" s="149"/>
      <c r="S282" s="149"/>
      <c r="T282" s="147"/>
    </row>
    <row r="283" spans="4:20" ht="16.5" customHeight="1">
      <c r="D283" s="139"/>
      <c r="E283" s="140"/>
      <c r="F283" s="141"/>
      <c r="G283" s="142"/>
      <c r="H283" s="143"/>
      <c r="I283" s="144"/>
      <c r="J283" s="121"/>
      <c r="K283" s="121"/>
      <c r="M283" s="121"/>
      <c r="N283" s="121"/>
      <c r="O283" s="121"/>
      <c r="P283" s="62"/>
      <c r="Q283" s="148"/>
      <c r="R283" s="149"/>
      <c r="S283" s="149"/>
      <c r="T283" s="147"/>
    </row>
    <row r="284" spans="4:20" ht="16.5" customHeight="1">
      <c r="D284" s="139"/>
      <c r="E284" s="140"/>
      <c r="F284" s="141"/>
      <c r="G284" s="142"/>
      <c r="H284" s="143"/>
      <c r="I284" s="144"/>
      <c r="J284" s="121"/>
      <c r="K284" s="121"/>
      <c r="M284" s="121"/>
      <c r="N284" s="121"/>
      <c r="O284" s="121"/>
      <c r="P284" s="62"/>
      <c r="Q284" s="148"/>
      <c r="R284" s="149"/>
      <c r="S284" s="149"/>
      <c r="T284" s="147"/>
    </row>
    <row r="285" spans="4:20" ht="16.5" customHeight="1">
      <c r="D285" s="139"/>
      <c r="E285" s="140"/>
      <c r="F285" s="141"/>
      <c r="G285" s="142"/>
      <c r="H285" s="143"/>
      <c r="I285" s="144"/>
      <c r="J285" s="121"/>
      <c r="K285" s="121"/>
      <c r="M285" s="121"/>
      <c r="N285" s="121"/>
      <c r="O285" s="121"/>
      <c r="P285" s="62"/>
      <c r="Q285" s="148"/>
      <c r="R285" s="149"/>
      <c r="S285" s="149"/>
      <c r="T285" s="147"/>
    </row>
    <row r="286" spans="4:20" ht="16.5" customHeight="1">
      <c r="D286" s="139"/>
      <c r="E286" s="140"/>
      <c r="F286" s="141"/>
      <c r="G286" s="142"/>
      <c r="H286" s="143"/>
      <c r="I286" s="144"/>
      <c r="J286" s="121"/>
      <c r="K286" s="121"/>
      <c r="M286" s="121"/>
      <c r="N286" s="121"/>
      <c r="O286" s="121"/>
      <c r="P286" s="62"/>
      <c r="Q286" s="148"/>
      <c r="R286" s="149"/>
      <c r="S286" s="149"/>
      <c r="T286" s="147"/>
    </row>
    <row r="287" spans="4:20" ht="16.5" customHeight="1">
      <c r="D287" s="139"/>
      <c r="E287" s="140"/>
      <c r="F287" s="141"/>
      <c r="G287" s="142"/>
      <c r="H287" s="143"/>
      <c r="I287" s="144"/>
      <c r="J287" s="121"/>
      <c r="K287" s="121"/>
      <c r="M287" s="121"/>
      <c r="N287" s="121"/>
      <c r="O287" s="121"/>
      <c r="P287" s="62"/>
      <c r="Q287" s="148"/>
      <c r="R287" s="149"/>
      <c r="S287" s="149"/>
      <c r="T287" s="147"/>
    </row>
    <row r="288" spans="4:20" ht="16.5" customHeight="1">
      <c r="D288" s="139"/>
      <c r="E288" s="140"/>
      <c r="F288" s="141"/>
      <c r="G288" s="142"/>
      <c r="H288" s="143"/>
      <c r="I288" s="144"/>
      <c r="J288" s="121"/>
      <c r="K288" s="121"/>
      <c r="M288" s="121"/>
      <c r="N288" s="121"/>
      <c r="O288" s="121"/>
      <c r="P288" s="62"/>
      <c r="Q288" s="148"/>
      <c r="R288" s="149"/>
      <c r="S288" s="149"/>
      <c r="T288" s="147"/>
    </row>
    <row r="289" spans="4:21" ht="16.5" customHeight="1">
      <c r="D289" s="139"/>
      <c r="E289" s="140"/>
      <c r="F289" s="141"/>
      <c r="G289" s="142"/>
      <c r="H289" s="143"/>
      <c r="I289" s="144"/>
      <c r="J289" s="121"/>
      <c r="K289" s="121"/>
      <c r="M289" s="121"/>
      <c r="N289" s="121"/>
      <c r="O289" s="121"/>
      <c r="P289" s="62"/>
      <c r="Q289" s="148"/>
      <c r="R289" s="149"/>
      <c r="S289" s="149"/>
      <c r="T289" s="147"/>
    </row>
    <row r="290" spans="4:21" ht="16.5" customHeight="1">
      <c r="D290" s="139"/>
      <c r="E290" s="140"/>
      <c r="F290" s="141"/>
      <c r="G290" s="142"/>
      <c r="H290" s="143"/>
      <c r="I290" s="144"/>
      <c r="J290" s="121"/>
      <c r="K290" s="121"/>
      <c r="M290" s="121"/>
      <c r="N290" s="121"/>
      <c r="O290" s="121"/>
      <c r="P290" s="62"/>
      <c r="Q290" s="148"/>
      <c r="R290" s="149"/>
      <c r="S290" s="149"/>
      <c r="T290" s="147"/>
    </row>
    <row r="291" spans="4:21" ht="16.5" customHeight="1">
      <c r="D291" s="139"/>
      <c r="E291" s="140"/>
      <c r="F291" s="141"/>
      <c r="G291" s="142"/>
      <c r="H291" s="143"/>
      <c r="I291" s="144"/>
      <c r="J291" s="121"/>
      <c r="K291" s="121"/>
      <c r="M291" s="121"/>
      <c r="N291" s="121"/>
      <c r="O291" s="121"/>
      <c r="P291" s="62"/>
      <c r="Q291" s="148"/>
      <c r="R291" s="149"/>
      <c r="S291" s="149"/>
      <c r="T291" s="147"/>
    </row>
    <row r="292" spans="4:21" ht="16.5" customHeight="1">
      <c r="D292" s="139"/>
      <c r="E292" s="140"/>
      <c r="F292" s="141"/>
      <c r="G292" s="142"/>
      <c r="H292" s="143"/>
      <c r="I292" s="144"/>
      <c r="J292" s="121"/>
      <c r="K292" s="121"/>
      <c r="M292" s="121"/>
      <c r="N292" s="121"/>
      <c r="O292" s="121"/>
      <c r="P292" s="62"/>
      <c r="Q292" s="148"/>
      <c r="R292" s="149"/>
      <c r="S292" s="149"/>
      <c r="T292" s="147"/>
    </row>
    <row r="293" spans="4:21" ht="16.5" customHeight="1">
      <c r="D293" s="139"/>
      <c r="E293" s="140"/>
      <c r="F293" s="141"/>
      <c r="G293" s="142"/>
      <c r="H293" s="143"/>
      <c r="I293" s="144"/>
      <c r="J293" s="121"/>
      <c r="K293" s="121"/>
      <c r="M293" s="121"/>
      <c r="N293" s="121"/>
      <c r="O293" s="121"/>
      <c r="P293" s="62"/>
      <c r="Q293" s="148"/>
      <c r="R293" s="149"/>
      <c r="S293" s="149"/>
      <c r="T293" s="147"/>
    </row>
    <row r="294" spans="4:21" ht="16.5" customHeight="1">
      <c r="D294" s="139"/>
      <c r="E294" s="140"/>
      <c r="F294" s="141"/>
      <c r="G294" s="142"/>
      <c r="H294" s="143"/>
      <c r="I294" s="144"/>
      <c r="J294" s="121"/>
      <c r="K294" s="121"/>
      <c r="M294" s="121"/>
      <c r="N294" s="121"/>
      <c r="O294" s="121"/>
      <c r="P294" s="62"/>
      <c r="Q294" s="148"/>
      <c r="R294" s="149"/>
      <c r="S294" s="149"/>
      <c r="T294" s="147"/>
    </row>
    <row r="295" spans="4:21" ht="16.5" customHeight="1">
      <c r="D295" s="139"/>
      <c r="E295" s="140"/>
      <c r="F295" s="141"/>
      <c r="G295" s="142"/>
      <c r="H295" s="143"/>
      <c r="I295" s="144"/>
      <c r="J295" s="121"/>
      <c r="K295" s="121"/>
      <c r="M295" s="121"/>
      <c r="N295" s="121"/>
      <c r="O295" s="121"/>
      <c r="P295" s="62"/>
      <c r="Q295" s="148"/>
      <c r="R295" s="149"/>
      <c r="S295" s="149"/>
      <c r="T295" s="147"/>
    </row>
    <row r="296" spans="4:21" ht="16.5" customHeight="1">
      <c r="D296" s="139"/>
      <c r="E296" s="140"/>
      <c r="F296" s="141"/>
      <c r="G296" s="142"/>
      <c r="H296" s="143"/>
      <c r="I296" s="144"/>
      <c r="J296" s="121"/>
      <c r="K296" s="121"/>
      <c r="M296" s="121"/>
      <c r="N296" s="121"/>
      <c r="O296" s="121"/>
      <c r="P296" s="62"/>
      <c r="Q296" s="148"/>
      <c r="R296" s="149"/>
      <c r="S296" s="149"/>
      <c r="T296" s="147"/>
    </row>
    <row r="297" spans="4:21" ht="16.5" customHeight="1">
      <c r="D297" s="139"/>
      <c r="E297" s="140"/>
      <c r="F297" s="141"/>
      <c r="G297" s="142"/>
      <c r="H297" s="143"/>
      <c r="I297" s="144"/>
      <c r="J297" s="121"/>
      <c r="K297" s="121"/>
      <c r="M297" s="121"/>
      <c r="N297" s="121"/>
      <c r="O297" s="121"/>
      <c r="P297" s="62"/>
      <c r="Q297" s="148"/>
      <c r="R297" s="149"/>
      <c r="S297" s="149"/>
      <c r="T297" s="147"/>
    </row>
    <row r="298" spans="4:21" ht="16.5" customHeight="1">
      <c r="D298" s="139"/>
      <c r="E298" s="140"/>
      <c r="F298" s="141"/>
      <c r="G298" s="142"/>
      <c r="H298" s="143"/>
      <c r="I298" s="144"/>
      <c r="J298" s="121"/>
      <c r="K298" s="121"/>
      <c r="M298" s="121"/>
      <c r="N298" s="121"/>
      <c r="O298" s="121"/>
      <c r="P298" s="62"/>
      <c r="Q298" s="148"/>
      <c r="R298" s="149"/>
      <c r="S298" s="149"/>
      <c r="T298" s="147"/>
    </row>
    <row r="299" spans="4:21" ht="16.5" customHeight="1">
      <c r="D299" s="139"/>
      <c r="E299" s="140"/>
      <c r="F299" s="141"/>
      <c r="G299" s="142"/>
      <c r="H299" s="143"/>
      <c r="I299" s="144"/>
      <c r="J299" s="121"/>
      <c r="K299" s="121"/>
      <c r="M299" s="121"/>
      <c r="N299" s="121"/>
      <c r="O299" s="121"/>
      <c r="P299" s="62"/>
      <c r="Q299" s="148"/>
      <c r="R299" s="149"/>
      <c r="S299" s="149"/>
      <c r="T299" s="147"/>
    </row>
    <row r="300" spans="4:21" ht="16.5" customHeight="1">
      <c r="D300" s="139"/>
      <c r="E300" s="140"/>
      <c r="F300" s="141"/>
      <c r="G300" s="142"/>
      <c r="H300" s="143"/>
      <c r="I300" s="144"/>
      <c r="J300" s="121"/>
      <c r="K300" s="121"/>
      <c r="M300" s="121"/>
      <c r="N300" s="121"/>
      <c r="O300" s="121"/>
      <c r="P300" s="62"/>
      <c r="Q300" s="148"/>
      <c r="R300" s="149"/>
      <c r="S300" s="149"/>
      <c r="T300" s="147"/>
      <c r="U300" s="140"/>
    </row>
    <row r="301" spans="4:21" ht="16.5" customHeight="1">
      <c r="D301" s="139"/>
      <c r="E301" s="140"/>
      <c r="F301" s="141"/>
      <c r="G301" s="142"/>
      <c r="H301" s="143"/>
      <c r="I301" s="144"/>
      <c r="J301" s="121"/>
      <c r="K301" s="121"/>
      <c r="M301" s="121"/>
      <c r="N301" s="121"/>
      <c r="O301" s="121"/>
      <c r="P301" s="62"/>
      <c r="Q301" s="148"/>
      <c r="R301" s="149"/>
      <c r="S301" s="149"/>
      <c r="T301" s="147"/>
    </row>
    <row r="302" spans="4:21" ht="16.5" customHeight="1">
      <c r="D302" s="139"/>
      <c r="E302" s="140"/>
      <c r="F302" s="141"/>
      <c r="G302" s="142"/>
      <c r="H302" s="143"/>
      <c r="I302" s="144"/>
      <c r="J302" s="121"/>
      <c r="K302" s="121"/>
      <c r="M302" s="121"/>
      <c r="N302" s="121"/>
      <c r="O302" s="121"/>
      <c r="P302" s="62"/>
      <c r="Q302" s="148"/>
      <c r="R302" s="149"/>
      <c r="S302" s="149"/>
      <c r="T302" s="147"/>
    </row>
    <row r="303" spans="4:21" ht="16.5" customHeight="1">
      <c r="D303" s="139"/>
      <c r="E303" s="140"/>
      <c r="F303" s="141"/>
      <c r="G303" s="142"/>
      <c r="H303" s="143"/>
      <c r="I303" s="144"/>
      <c r="J303" s="121"/>
      <c r="K303" s="121"/>
      <c r="M303" s="121"/>
      <c r="N303" s="121"/>
      <c r="O303" s="121"/>
      <c r="P303" s="62"/>
      <c r="Q303" s="148"/>
      <c r="R303" s="149"/>
      <c r="S303" s="149"/>
      <c r="T303" s="147"/>
    </row>
    <row r="304" spans="4:21" ht="16.5" customHeight="1">
      <c r="D304" s="139"/>
      <c r="E304" s="140"/>
      <c r="F304" s="141"/>
      <c r="G304" s="142"/>
      <c r="H304" s="143"/>
      <c r="I304" s="144"/>
      <c r="J304" s="121"/>
      <c r="K304" s="121"/>
      <c r="M304" s="121"/>
      <c r="N304" s="121"/>
      <c r="O304" s="121"/>
      <c r="P304" s="62"/>
      <c r="Q304" s="148"/>
      <c r="R304" s="149"/>
      <c r="S304" s="149"/>
      <c r="T304" s="147"/>
    </row>
    <row r="305" spans="4:20" ht="16.5" customHeight="1">
      <c r="D305" s="139"/>
      <c r="E305" s="140"/>
      <c r="F305" s="141"/>
      <c r="G305" s="142"/>
      <c r="H305" s="143"/>
      <c r="I305" s="144"/>
      <c r="J305" s="121"/>
      <c r="K305" s="121"/>
      <c r="M305" s="121"/>
      <c r="N305" s="121"/>
      <c r="O305" s="121"/>
      <c r="P305" s="62"/>
      <c r="Q305" s="148"/>
      <c r="R305" s="149"/>
      <c r="S305" s="149"/>
      <c r="T305" s="147"/>
    </row>
    <row r="306" spans="4:20" ht="16.5" customHeight="1">
      <c r="D306" s="139"/>
      <c r="E306" s="140"/>
      <c r="F306" s="141"/>
      <c r="G306" s="142"/>
      <c r="H306" s="143"/>
      <c r="I306" s="144"/>
      <c r="J306" s="121"/>
      <c r="K306" s="121"/>
      <c r="M306" s="121"/>
      <c r="N306" s="121"/>
      <c r="O306" s="121"/>
      <c r="P306" s="62"/>
      <c r="Q306" s="148"/>
      <c r="R306" s="149"/>
      <c r="S306" s="149"/>
      <c r="T306" s="147"/>
    </row>
    <row r="307" spans="4:20" ht="16.5" customHeight="1">
      <c r="D307" s="139"/>
      <c r="E307" s="140"/>
      <c r="F307" s="141"/>
      <c r="G307" s="142"/>
      <c r="H307" s="143"/>
      <c r="I307" s="144"/>
      <c r="J307" s="121"/>
      <c r="K307" s="121"/>
      <c r="M307" s="121"/>
      <c r="N307" s="121"/>
      <c r="O307" s="121"/>
      <c r="P307" s="62"/>
      <c r="Q307" s="148"/>
      <c r="R307" s="149"/>
      <c r="S307" s="149"/>
      <c r="T307" s="147"/>
    </row>
    <row r="308" spans="4:20" ht="16.5" customHeight="1">
      <c r="D308" s="139"/>
      <c r="E308" s="140"/>
      <c r="F308" s="141"/>
      <c r="G308" s="142"/>
      <c r="H308" s="143"/>
      <c r="I308" s="144"/>
      <c r="J308" s="121"/>
      <c r="K308" s="121"/>
      <c r="M308" s="121"/>
      <c r="N308" s="121"/>
      <c r="O308" s="121"/>
      <c r="P308" s="62"/>
      <c r="Q308" s="148"/>
      <c r="R308" s="149"/>
      <c r="S308" s="149"/>
      <c r="T308" s="147"/>
    </row>
    <row r="309" spans="4:20" ht="16.5" customHeight="1">
      <c r="D309" s="139"/>
      <c r="E309" s="140"/>
      <c r="F309" s="141"/>
      <c r="G309" s="142"/>
      <c r="H309" s="143"/>
      <c r="I309" s="144"/>
      <c r="J309" s="121"/>
      <c r="K309" s="121"/>
      <c r="M309" s="121"/>
      <c r="N309" s="121"/>
      <c r="O309" s="121"/>
      <c r="P309" s="62"/>
      <c r="Q309" s="148"/>
      <c r="R309" s="149"/>
      <c r="S309" s="149"/>
      <c r="T309" s="147"/>
    </row>
    <row r="310" spans="4:20" ht="16.5" customHeight="1">
      <c r="D310" s="139"/>
      <c r="E310" s="140"/>
      <c r="F310" s="141"/>
      <c r="G310" s="142"/>
      <c r="H310" s="143"/>
      <c r="I310" s="144"/>
      <c r="J310" s="121"/>
      <c r="K310" s="121"/>
      <c r="M310" s="121"/>
      <c r="N310" s="121"/>
      <c r="O310" s="121"/>
      <c r="P310" s="62"/>
      <c r="Q310" s="148"/>
      <c r="R310" s="149"/>
      <c r="S310" s="149"/>
      <c r="T310" s="147"/>
    </row>
    <row r="311" spans="4:20" ht="16.5" customHeight="1">
      <c r="D311" s="139"/>
      <c r="E311" s="140"/>
      <c r="F311" s="141"/>
      <c r="G311" s="142"/>
      <c r="H311" s="143"/>
      <c r="I311" s="144"/>
      <c r="J311" s="121"/>
      <c r="K311" s="121"/>
      <c r="M311" s="121"/>
      <c r="N311" s="121"/>
      <c r="O311" s="121"/>
      <c r="P311" s="62"/>
      <c r="Q311" s="148"/>
      <c r="R311" s="149"/>
      <c r="S311" s="149"/>
      <c r="T311" s="147"/>
    </row>
    <row r="312" spans="4:20" ht="16.5" customHeight="1">
      <c r="D312" s="139"/>
      <c r="E312" s="140"/>
      <c r="F312" s="141"/>
      <c r="G312" s="142"/>
      <c r="H312" s="143"/>
      <c r="I312" s="144"/>
      <c r="J312" s="121"/>
      <c r="K312" s="121"/>
      <c r="M312" s="121"/>
      <c r="N312" s="121"/>
      <c r="O312" s="121"/>
      <c r="P312" s="62"/>
      <c r="Q312" s="148"/>
      <c r="R312" s="149"/>
      <c r="S312" s="149"/>
      <c r="T312" s="147"/>
    </row>
    <row r="313" spans="4:20" ht="16.5" customHeight="1">
      <c r="D313" s="139"/>
      <c r="E313" s="140"/>
      <c r="F313" s="141"/>
      <c r="G313" s="142"/>
      <c r="H313" s="143"/>
      <c r="I313" s="144"/>
      <c r="J313" s="121"/>
      <c r="K313" s="121"/>
      <c r="M313" s="121"/>
      <c r="N313" s="121"/>
      <c r="O313" s="121"/>
      <c r="P313" s="62"/>
      <c r="Q313" s="148"/>
      <c r="R313" s="149"/>
      <c r="S313" s="149"/>
      <c r="T313" s="147"/>
    </row>
    <row r="314" spans="4:20" ht="16.5" customHeight="1">
      <c r="D314" s="139"/>
      <c r="E314" s="140"/>
      <c r="F314" s="141"/>
      <c r="G314" s="142"/>
      <c r="H314" s="143"/>
      <c r="I314" s="144"/>
      <c r="J314" s="121"/>
      <c r="K314" s="121"/>
      <c r="M314" s="121"/>
      <c r="N314" s="121"/>
      <c r="O314" s="121"/>
      <c r="P314" s="62"/>
      <c r="Q314" s="148"/>
      <c r="R314" s="149"/>
      <c r="S314" s="149"/>
      <c r="T314" s="147"/>
    </row>
    <row r="315" spans="4:20" ht="16.5" customHeight="1">
      <c r="D315" s="139"/>
      <c r="E315" s="140"/>
      <c r="F315" s="141"/>
      <c r="G315" s="142"/>
      <c r="H315" s="143"/>
      <c r="I315" s="144"/>
      <c r="J315" s="121"/>
      <c r="K315" s="121"/>
      <c r="M315" s="121"/>
      <c r="N315" s="121"/>
      <c r="O315" s="121"/>
      <c r="P315" s="62"/>
      <c r="Q315" s="148"/>
      <c r="R315" s="149"/>
      <c r="S315" s="149"/>
      <c r="T315" s="147"/>
    </row>
    <row r="316" spans="4:20" ht="16.5" customHeight="1">
      <c r="D316" s="139"/>
      <c r="E316" s="140"/>
      <c r="F316" s="141"/>
      <c r="G316" s="142"/>
      <c r="H316" s="143"/>
      <c r="I316" s="144"/>
      <c r="J316" s="121"/>
      <c r="K316" s="121"/>
      <c r="M316" s="121"/>
      <c r="N316" s="121"/>
      <c r="O316" s="121"/>
      <c r="P316" s="62"/>
      <c r="Q316" s="148"/>
      <c r="R316" s="149"/>
      <c r="S316" s="149"/>
      <c r="T316" s="147"/>
    </row>
    <row r="317" spans="4:20" ht="16.5" customHeight="1">
      <c r="D317" s="139"/>
      <c r="E317" s="140"/>
      <c r="F317" s="141"/>
      <c r="G317" s="142"/>
      <c r="H317" s="143"/>
      <c r="I317" s="144"/>
      <c r="J317" s="121"/>
      <c r="K317" s="121"/>
      <c r="M317" s="121"/>
      <c r="N317" s="121"/>
      <c r="O317" s="121"/>
      <c r="P317" s="62"/>
      <c r="Q317" s="148"/>
      <c r="R317" s="149"/>
      <c r="S317" s="149"/>
      <c r="T317" s="147"/>
    </row>
    <row r="318" spans="4:20" ht="16.5" customHeight="1">
      <c r="D318" s="139"/>
      <c r="E318" s="140"/>
      <c r="F318" s="141"/>
      <c r="G318" s="142"/>
      <c r="H318" s="143"/>
      <c r="I318" s="144"/>
      <c r="J318" s="121"/>
      <c r="K318" s="121"/>
      <c r="M318" s="121"/>
      <c r="N318" s="121"/>
      <c r="O318" s="121"/>
      <c r="P318" s="62"/>
      <c r="Q318" s="148"/>
      <c r="R318" s="149"/>
      <c r="S318" s="149"/>
      <c r="T318" s="147"/>
    </row>
    <row r="319" spans="4:20" ht="16.5" customHeight="1">
      <c r="D319" s="139"/>
      <c r="E319" s="140"/>
      <c r="F319" s="141"/>
      <c r="G319" s="142"/>
      <c r="H319" s="143"/>
      <c r="I319" s="144"/>
      <c r="J319" s="121"/>
      <c r="K319" s="121"/>
      <c r="M319" s="121"/>
      <c r="N319" s="121"/>
      <c r="O319" s="121"/>
      <c r="P319" s="62"/>
      <c r="Q319" s="148"/>
      <c r="R319" s="149"/>
      <c r="S319" s="149"/>
      <c r="T319" s="147"/>
    </row>
    <row r="320" spans="4:20" ht="16.5" customHeight="1">
      <c r="D320" s="139"/>
      <c r="E320" s="140"/>
      <c r="F320" s="141"/>
      <c r="G320" s="142"/>
      <c r="H320" s="143"/>
      <c r="I320" s="144"/>
      <c r="J320" s="121"/>
      <c r="K320" s="121"/>
      <c r="M320" s="121"/>
      <c r="N320" s="121"/>
      <c r="O320" s="121"/>
      <c r="P320" s="62"/>
      <c r="Q320" s="148"/>
      <c r="R320" s="149"/>
      <c r="S320" s="149"/>
      <c r="T320" s="147"/>
    </row>
    <row r="321" spans="4:21" ht="16.5" customHeight="1">
      <c r="D321" s="139"/>
      <c r="E321" s="140"/>
      <c r="F321" s="141"/>
      <c r="G321" s="142"/>
      <c r="H321" s="143"/>
      <c r="I321" s="144"/>
      <c r="J321" s="121"/>
      <c r="K321" s="121"/>
      <c r="M321" s="121"/>
      <c r="N321" s="121"/>
      <c r="O321" s="121"/>
      <c r="P321" s="62"/>
      <c r="Q321" s="148"/>
      <c r="R321" s="149"/>
      <c r="S321" s="149"/>
      <c r="T321" s="147"/>
    </row>
    <row r="322" spans="4:21" ht="16.5" customHeight="1">
      <c r="D322" s="139"/>
      <c r="E322" s="140"/>
      <c r="F322" s="141"/>
      <c r="G322" s="142"/>
      <c r="H322" s="143"/>
      <c r="I322" s="144"/>
      <c r="J322" s="121"/>
      <c r="K322" s="121"/>
      <c r="M322" s="121"/>
      <c r="N322" s="121"/>
      <c r="O322" s="121"/>
      <c r="P322" s="62"/>
      <c r="Q322" s="148"/>
      <c r="R322" s="149"/>
      <c r="S322" s="149"/>
      <c r="T322" s="147"/>
      <c r="U322" s="140"/>
    </row>
    <row r="323" spans="4:21" ht="16.5" customHeight="1">
      <c r="D323" s="139"/>
      <c r="E323" s="140"/>
      <c r="F323" s="141"/>
      <c r="G323" s="142"/>
      <c r="H323" s="143"/>
      <c r="I323" s="144"/>
      <c r="J323" s="121"/>
      <c r="K323" s="121"/>
      <c r="M323" s="121"/>
      <c r="N323" s="121"/>
      <c r="O323" s="121"/>
      <c r="P323" s="62"/>
      <c r="Q323" s="148"/>
      <c r="R323" s="149"/>
      <c r="S323" s="149"/>
      <c r="T323" s="147"/>
    </row>
    <row r="324" spans="4:21" ht="16.5" customHeight="1">
      <c r="D324" s="139"/>
      <c r="E324" s="140"/>
      <c r="F324" s="141"/>
      <c r="G324" s="142"/>
      <c r="H324" s="143"/>
      <c r="I324" s="144"/>
      <c r="J324" s="121"/>
      <c r="K324" s="121"/>
      <c r="M324" s="121"/>
      <c r="N324" s="121"/>
      <c r="O324" s="121"/>
      <c r="P324" s="62"/>
      <c r="Q324" s="148"/>
      <c r="R324" s="149"/>
      <c r="S324" s="149"/>
      <c r="T324" s="147"/>
    </row>
    <row r="325" spans="4:21" ht="16.5" customHeight="1">
      <c r="D325" s="139"/>
      <c r="E325" s="140"/>
      <c r="F325" s="141"/>
      <c r="G325" s="142"/>
      <c r="H325" s="143"/>
      <c r="I325" s="144"/>
      <c r="J325" s="121"/>
      <c r="K325" s="121"/>
      <c r="M325" s="121"/>
      <c r="N325" s="121"/>
      <c r="O325" s="121"/>
      <c r="P325" s="62"/>
      <c r="Q325" s="148"/>
      <c r="R325" s="149"/>
      <c r="S325" s="149"/>
      <c r="T325" s="147"/>
    </row>
    <row r="326" spans="4:21" ht="16.5" customHeight="1">
      <c r="D326" s="139"/>
      <c r="E326" s="140"/>
      <c r="F326" s="141"/>
      <c r="G326" s="142"/>
      <c r="H326" s="143"/>
      <c r="I326" s="144"/>
      <c r="J326" s="121"/>
      <c r="K326" s="121"/>
      <c r="M326" s="121"/>
      <c r="N326" s="121"/>
      <c r="O326" s="121"/>
      <c r="P326" s="62"/>
      <c r="Q326" s="148"/>
      <c r="R326" s="149"/>
      <c r="S326" s="149"/>
      <c r="T326" s="147"/>
    </row>
    <row r="327" spans="4:21" ht="16.5" customHeight="1">
      <c r="D327" s="139"/>
      <c r="E327" s="140"/>
      <c r="F327" s="141"/>
      <c r="G327" s="142"/>
      <c r="H327" s="143"/>
      <c r="I327" s="144"/>
      <c r="J327" s="121"/>
      <c r="K327" s="121"/>
      <c r="M327" s="121"/>
      <c r="N327" s="121"/>
      <c r="O327" s="121"/>
      <c r="P327" s="62"/>
      <c r="Q327" s="148"/>
      <c r="R327" s="149"/>
      <c r="S327" s="149"/>
      <c r="T327" s="147"/>
    </row>
    <row r="328" spans="4:21" ht="16.5" customHeight="1">
      <c r="D328" s="139"/>
      <c r="E328" s="140"/>
      <c r="F328" s="141"/>
      <c r="G328" s="142"/>
      <c r="H328" s="143"/>
      <c r="I328" s="144"/>
      <c r="J328" s="121"/>
      <c r="K328" s="121"/>
      <c r="M328" s="121"/>
      <c r="N328" s="121"/>
      <c r="O328" s="121"/>
      <c r="P328" s="62"/>
      <c r="Q328" s="148"/>
      <c r="R328" s="149"/>
      <c r="S328" s="149"/>
      <c r="T328" s="147"/>
    </row>
    <row r="329" spans="4:21" ht="16.5" customHeight="1">
      <c r="D329" s="139"/>
      <c r="E329" s="140"/>
      <c r="F329" s="141"/>
      <c r="G329" s="142"/>
      <c r="H329" s="143"/>
      <c r="I329" s="144"/>
      <c r="J329" s="121"/>
      <c r="K329" s="121"/>
      <c r="M329" s="121"/>
      <c r="N329" s="121"/>
      <c r="O329" s="121"/>
      <c r="P329" s="62"/>
      <c r="Q329" s="148"/>
      <c r="R329" s="149"/>
      <c r="S329" s="149"/>
      <c r="T329" s="147"/>
    </row>
    <row r="330" spans="4:21" ht="16.5" customHeight="1">
      <c r="D330" s="139"/>
      <c r="E330" s="140"/>
      <c r="F330" s="141"/>
      <c r="G330" s="142"/>
      <c r="H330" s="143"/>
      <c r="I330" s="144"/>
      <c r="J330" s="121"/>
      <c r="K330" s="121"/>
      <c r="M330" s="121"/>
      <c r="N330" s="121"/>
      <c r="O330" s="121"/>
      <c r="P330" s="62"/>
      <c r="Q330" s="148"/>
      <c r="R330" s="149"/>
      <c r="S330" s="149"/>
      <c r="T330" s="147"/>
    </row>
    <row r="331" spans="4:21" ht="16.5" customHeight="1">
      <c r="D331" s="139"/>
      <c r="E331" s="140"/>
      <c r="F331" s="141"/>
      <c r="G331" s="142"/>
      <c r="H331" s="143"/>
      <c r="I331" s="144"/>
      <c r="J331" s="121"/>
      <c r="K331" s="121"/>
      <c r="M331" s="121"/>
      <c r="N331" s="121"/>
      <c r="O331" s="121"/>
      <c r="P331" s="62"/>
      <c r="Q331" s="148"/>
      <c r="R331" s="149"/>
      <c r="S331" s="149"/>
      <c r="T331" s="147"/>
    </row>
    <row r="332" spans="4:21" ht="16.5" customHeight="1">
      <c r="D332" s="139"/>
      <c r="E332" s="140"/>
      <c r="F332" s="141"/>
      <c r="G332" s="142"/>
      <c r="H332" s="143"/>
      <c r="I332" s="144"/>
      <c r="J332" s="121"/>
      <c r="K332" s="121"/>
      <c r="M332" s="121"/>
      <c r="N332" s="121"/>
      <c r="O332" s="121"/>
      <c r="P332" s="62"/>
      <c r="Q332" s="148"/>
      <c r="R332" s="149"/>
      <c r="S332" s="149"/>
      <c r="T332" s="147"/>
    </row>
    <row r="333" spans="4:21" ht="16.5" customHeight="1">
      <c r="D333" s="139"/>
      <c r="E333" s="140"/>
      <c r="F333" s="141"/>
      <c r="G333" s="142"/>
      <c r="H333" s="143"/>
      <c r="I333" s="144"/>
      <c r="J333" s="121"/>
      <c r="K333" s="121"/>
      <c r="M333" s="121"/>
      <c r="N333" s="121"/>
      <c r="O333" s="121"/>
      <c r="P333" s="62"/>
      <c r="Q333" s="148"/>
      <c r="R333" s="149"/>
      <c r="S333" s="149"/>
      <c r="T333" s="147"/>
    </row>
    <row r="334" spans="4:21" ht="16.5" customHeight="1">
      <c r="D334" s="139"/>
      <c r="E334" s="140"/>
      <c r="F334" s="141"/>
      <c r="G334" s="142"/>
      <c r="H334" s="143"/>
      <c r="I334" s="144"/>
      <c r="J334" s="121"/>
      <c r="K334" s="121"/>
      <c r="M334" s="121"/>
      <c r="N334" s="121"/>
      <c r="O334" s="121"/>
      <c r="P334" s="62"/>
      <c r="Q334" s="148"/>
      <c r="R334" s="149"/>
      <c r="S334" s="149"/>
      <c r="T334" s="147"/>
    </row>
    <row r="335" spans="4:21" ht="16.5" customHeight="1">
      <c r="D335" s="139"/>
      <c r="E335" s="140"/>
      <c r="F335" s="141"/>
      <c r="G335" s="142"/>
      <c r="H335" s="143"/>
      <c r="I335" s="144"/>
      <c r="J335" s="121"/>
      <c r="K335" s="121"/>
      <c r="M335" s="121"/>
      <c r="N335" s="121"/>
      <c r="O335" s="121"/>
      <c r="P335" s="62"/>
      <c r="Q335" s="148"/>
      <c r="R335" s="149"/>
      <c r="S335" s="149"/>
      <c r="T335" s="147"/>
    </row>
    <row r="336" spans="4:21" ht="16.5" customHeight="1">
      <c r="D336" s="139"/>
      <c r="E336" s="140"/>
      <c r="F336" s="141"/>
      <c r="G336" s="142"/>
      <c r="H336" s="143"/>
      <c r="I336" s="144"/>
      <c r="J336" s="121"/>
      <c r="K336" s="121"/>
      <c r="M336" s="121"/>
      <c r="N336" s="121"/>
      <c r="O336" s="121"/>
      <c r="P336" s="62"/>
      <c r="Q336" s="148"/>
      <c r="R336" s="149"/>
      <c r="S336" s="149"/>
      <c r="T336" s="147"/>
      <c r="U336" s="140"/>
    </row>
    <row r="337" spans="4:20" ht="16.5" customHeight="1">
      <c r="D337" s="139"/>
      <c r="E337" s="140"/>
      <c r="F337" s="141"/>
      <c r="G337" s="142"/>
      <c r="H337" s="143"/>
      <c r="I337" s="144"/>
      <c r="J337" s="121"/>
      <c r="K337" s="121"/>
      <c r="M337" s="121"/>
      <c r="N337" s="121"/>
      <c r="O337" s="121"/>
      <c r="P337" s="62"/>
      <c r="Q337" s="148"/>
      <c r="R337" s="149"/>
      <c r="S337" s="149"/>
      <c r="T337" s="147"/>
    </row>
    <row r="338" spans="4:20" ht="16.5" customHeight="1">
      <c r="D338" s="139"/>
      <c r="E338" s="140"/>
      <c r="F338" s="141"/>
      <c r="G338" s="142"/>
      <c r="H338" s="143"/>
      <c r="I338" s="144"/>
      <c r="J338" s="121"/>
      <c r="K338" s="121"/>
      <c r="M338" s="121"/>
      <c r="N338" s="121"/>
      <c r="O338" s="121"/>
      <c r="P338" s="62"/>
      <c r="Q338" s="148"/>
      <c r="R338" s="149"/>
      <c r="S338" s="149"/>
      <c r="T338" s="147"/>
    </row>
    <row r="339" spans="4:20" ht="16.5" customHeight="1">
      <c r="D339" s="139"/>
      <c r="E339" s="140"/>
      <c r="F339" s="141"/>
      <c r="G339" s="142"/>
      <c r="H339" s="143"/>
      <c r="I339" s="144"/>
      <c r="J339" s="121"/>
      <c r="K339" s="121"/>
      <c r="M339" s="121"/>
      <c r="N339" s="121"/>
      <c r="O339" s="121"/>
      <c r="P339" s="62"/>
      <c r="Q339" s="148"/>
      <c r="R339" s="149"/>
      <c r="S339" s="149"/>
      <c r="T339" s="147"/>
    </row>
    <row r="340" spans="4:20" ht="16.5" customHeight="1">
      <c r="D340" s="139"/>
      <c r="E340" s="140"/>
      <c r="F340" s="141"/>
      <c r="G340" s="142"/>
      <c r="H340" s="143"/>
      <c r="I340" s="144"/>
      <c r="J340" s="121"/>
      <c r="K340" s="121"/>
      <c r="M340" s="121"/>
      <c r="N340" s="121"/>
      <c r="O340" s="121"/>
      <c r="P340" s="62"/>
      <c r="Q340" s="148"/>
      <c r="R340" s="149"/>
      <c r="S340" s="149"/>
      <c r="T340" s="147"/>
    </row>
    <row r="341" spans="4:20" ht="16.5" customHeight="1">
      <c r="D341" s="139"/>
      <c r="E341" s="140"/>
      <c r="F341" s="141"/>
      <c r="G341" s="142"/>
      <c r="H341" s="143"/>
      <c r="I341" s="144"/>
      <c r="J341" s="121"/>
      <c r="K341" s="121"/>
      <c r="M341" s="121"/>
      <c r="N341" s="121"/>
      <c r="O341" s="121"/>
      <c r="P341" s="62"/>
      <c r="Q341" s="148"/>
      <c r="R341" s="149"/>
      <c r="S341" s="149"/>
      <c r="T341" s="147"/>
    </row>
    <row r="342" spans="4:20" ht="16.5" customHeight="1">
      <c r="D342" s="139"/>
      <c r="E342" s="140"/>
      <c r="F342" s="141"/>
      <c r="G342" s="142"/>
      <c r="H342" s="143"/>
      <c r="I342" s="144"/>
      <c r="J342" s="121"/>
      <c r="K342" s="121"/>
      <c r="M342" s="121"/>
      <c r="N342" s="121"/>
      <c r="O342" s="121"/>
      <c r="P342" s="62"/>
      <c r="Q342" s="148"/>
      <c r="R342" s="149"/>
      <c r="S342" s="149"/>
      <c r="T342" s="147"/>
    </row>
    <row r="343" spans="4:20" ht="16.5" customHeight="1">
      <c r="D343" s="139"/>
      <c r="E343" s="140"/>
      <c r="F343" s="141"/>
      <c r="G343" s="142"/>
      <c r="H343" s="143"/>
      <c r="I343" s="144"/>
      <c r="J343" s="121"/>
      <c r="K343" s="121"/>
      <c r="M343" s="121"/>
      <c r="N343" s="121"/>
      <c r="O343" s="121"/>
      <c r="P343" s="62"/>
      <c r="Q343" s="148"/>
      <c r="R343" s="149"/>
      <c r="S343" s="149"/>
      <c r="T343" s="147"/>
    </row>
    <row r="344" spans="4:20" ht="16.5" customHeight="1">
      <c r="D344" s="139"/>
      <c r="E344" s="140"/>
      <c r="F344" s="141"/>
      <c r="G344" s="142"/>
      <c r="H344" s="143"/>
      <c r="I344" s="144"/>
      <c r="J344" s="121"/>
      <c r="K344" s="121"/>
      <c r="M344" s="121"/>
      <c r="N344" s="121"/>
      <c r="O344" s="121"/>
      <c r="P344" s="62"/>
      <c r="Q344" s="148"/>
      <c r="R344" s="149"/>
      <c r="S344" s="149"/>
      <c r="T344" s="147"/>
    </row>
    <row r="345" spans="4:20" ht="16.5" customHeight="1">
      <c r="D345" s="139"/>
      <c r="E345" s="140"/>
      <c r="F345" s="141"/>
      <c r="G345" s="142"/>
      <c r="H345" s="143"/>
      <c r="I345" s="144"/>
      <c r="J345" s="121"/>
      <c r="K345" s="121"/>
      <c r="M345" s="121"/>
      <c r="N345" s="121"/>
      <c r="O345" s="121"/>
      <c r="P345" s="62"/>
      <c r="Q345" s="148"/>
      <c r="R345" s="149"/>
      <c r="S345" s="149"/>
      <c r="T345" s="147"/>
    </row>
    <row r="346" spans="4:20" ht="16.5" customHeight="1">
      <c r="D346" s="139"/>
      <c r="E346" s="140"/>
      <c r="F346" s="141"/>
      <c r="G346" s="142"/>
      <c r="H346" s="143"/>
      <c r="I346" s="144"/>
      <c r="J346" s="121"/>
      <c r="K346" s="121"/>
      <c r="M346" s="121"/>
      <c r="N346" s="121"/>
      <c r="O346" s="121"/>
      <c r="P346" s="62"/>
      <c r="Q346" s="148"/>
      <c r="R346" s="149"/>
      <c r="S346" s="149"/>
      <c r="T346" s="147"/>
    </row>
    <row r="347" spans="4:20" ht="16.5" customHeight="1">
      <c r="D347" s="139"/>
      <c r="E347" s="140"/>
      <c r="F347" s="141"/>
      <c r="G347" s="142"/>
      <c r="H347" s="143"/>
      <c r="I347" s="144"/>
      <c r="J347" s="121"/>
      <c r="K347" s="121"/>
      <c r="M347" s="121"/>
      <c r="N347" s="121"/>
      <c r="O347" s="121"/>
      <c r="P347" s="62"/>
      <c r="Q347" s="148"/>
      <c r="R347" s="149"/>
      <c r="S347" s="149"/>
      <c r="T347" s="147"/>
    </row>
    <row r="348" spans="4:20" ht="16.5" customHeight="1">
      <c r="D348" s="139"/>
      <c r="E348" s="140"/>
      <c r="F348" s="141"/>
      <c r="G348" s="142"/>
      <c r="H348" s="143"/>
      <c r="I348" s="144"/>
      <c r="J348" s="121"/>
      <c r="K348" s="121"/>
      <c r="M348" s="121"/>
      <c r="N348" s="121"/>
      <c r="O348" s="121"/>
      <c r="P348" s="62"/>
      <c r="Q348" s="148"/>
      <c r="R348" s="149"/>
      <c r="S348" s="149"/>
      <c r="T348" s="147"/>
    </row>
    <row r="349" spans="4:20" ht="16.5" customHeight="1">
      <c r="D349" s="139"/>
      <c r="E349" s="140"/>
      <c r="F349" s="141"/>
      <c r="G349" s="142"/>
      <c r="H349" s="143"/>
      <c r="I349" s="144"/>
      <c r="J349" s="121"/>
      <c r="K349" s="121"/>
      <c r="M349" s="121"/>
      <c r="N349" s="121"/>
      <c r="O349" s="121"/>
      <c r="P349" s="62"/>
      <c r="Q349" s="148"/>
      <c r="R349" s="149"/>
      <c r="S349" s="149"/>
      <c r="T349" s="147"/>
    </row>
    <row r="350" spans="4:20" ht="16.5" customHeight="1">
      <c r="D350" s="139"/>
      <c r="E350" s="140"/>
      <c r="F350" s="141"/>
      <c r="G350" s="142"/>
      <c r="H350" s="143"/>
      <c r="I350" s="144"/>
      <c r="J350" s="121"/>
      <c r="K350" s="121"/>
      <c r="M350" s="121"/>
      <c r="N350" s="121"/>
      <c r="O350" s="121"/>
      <c r="P350" s="62"/>
      <c r="Q350" s="148"/>
      <c r="R350" s="149"/>
      <c r="S350" s="149"/>
      <c r="T350" s="147"/>
    </row>
    <row r="351" spans="4:20" ht="16.5" customHeight="1">
      <c r="D351" s="139"/>
      <c r="E351" s="140"/>
      <c r="F351" s="141"/>
      <c r="G351" s="142"/>
      <c r="H351" s="143"/>
      <c r="I351" s="144"/>
      <c r="J351" s="121"/>
      <c r="K351" s="121"/>
      <c r="M351" s="121"/>
      <c r="N351" s="121"/>
      <c r="O351" s="121"/>
      <c r="P351" s="62"/>
      <c r="Q351" s="148"/>
      <c r="R351" s="149"/>
      <c r="S351" s="149"/>
      <c r="T351" s="147"/>
    </row>
    <row r="352" spans="4:20" ht="16.5" customHeight="1">
      <c r="D352" s="139"/>
      <c r="E352" s="140"/>
      <c r="F352" s="141"/>
      <c r="G352" s="142"/>
      <c r="H352" s="143"/>
      <c r="I352" s="144"/>
      <c r="J352" s="121"/>
      <c r="K352" s="121"/>
      <c r="M352" s="121"/>
      <c r="N352" s="121"/>
      <c r="O352" s="121"/>
      <c r="P352" s="62"/>
      <c r="Q352" s="148"/>
      <c r="R352" s="149"/>
      <c r="S352" s="149"/>
      <c r="T352" s="147"/>
    </row>
    <row r="353" spans="4:21" ht="16.5" customHeight="1">
      <c r="D353" s="139"/>
      <c r="E353" s="140"/>
      <c r="F353" s="141"/>
      <c r="G353" s="142"/>
      <c r="H353" s="143"/>
      <c r="I353" s="144"/>
      <c r="J353" s="121"/>
      <c r="K353" s="121"/>
      <c r="M353" s="121"/>
      <c r="N353" s="121"/>
      <c r="O353" s="121"/>
      <c r="P353" s="62"/>
      <c r="Q353" s="148"/>
      <c r="R353" s="149"/>
      <c r="S353" s="149"/>
      <c r="T353" s="147"/>
    </row>
    <row r="354" spans="4:21" ht="16.5" customHeight="1">
      <c r="D354" s="139"/>
      <c r="E354" s="140"/>
      <c r="F354" s="141"/>
      <c r="G354" s="142"/>
      <c r="H354" s="143"/>
      <c r="I354" s="144"/>
      <c r="J354" s="121"/>
      <c r="K354" s="121"/>
      <c r="M354" s="121"/>
      <c r="N354" s="121"/>
      <c r="O354" s="121"/>
      <c r="P354" s="62"/>
      <c r="Q354" s="148"/>
      <c r="R354" s="149"/>
      <c r="S354" s="149"/>
      <c r="T354" s="147"/>
    </row>
    <row r="355" spans="4:21" ht="16.5" customHeight="1">
      <c r="D355" s="139"/>
      <c r="E355" s="140"/>
      <c r="F355" s="141"/>
      <c r="G355" s="142"/>
      <c r="H355" s="143"/>
      <c r="I355" s="144"/>
      <c r="J355" s="121"/>
      <c r="K355" s="121"/>
      <c r="M355" s="121"/>
      <c r="N355" s="121"/>
      <c r="O355" s="121"/>
      <c r="P355" s="62"/>
      <c r="Q355" s="148"/>
      <c r="R355" s="149"/>
      <c r="S355" s="149"/>
      <c r="T355" s="147"/>
    </row>
    <row r="356" spans="4:21" ht="16.5" customHeight="1">
      <c r="D356" s="139"/>
      <c r="E356" s="140"/>
      <c r="F356" s="141"/>
      <c r="G356" s="142"/>
      <c r="H356" s="143"/>
      <c r="I356" s="144"/>
      <c r="J356" s="121"/>
      <c r="K356" s="121"/>
      <c r="M356" s="121"/>
      <c r="N356" s="121"/>
      <c r="O356" s="121"/>
      <c r="P356" s="62"/>
      <c r="Q356" s="148"/>
      <c r="R356" s="149"/>
      <c r="S356" s="149"/>
      <c r="T356" s="147"/>
      <c r="U356" s="140"/>
    </row>
    <row r="357" spans="4:21" ht="16.5" customHeight="1">
      <c r="D357" s="139"/>
      <c r="E357" s="140"/>
      <c r="F357" s="141"/>
      <c r="G357" s="142"/>
      <c r="H357" s="143"/>
      <c r="I357" s="144"/>
      <c r="J357" s="121"/>
      <c r="K357" s="121"/>
      <c r="M357" s="121"/>
      <c r="N357" s="121"/>
      <c r="O357" s="121"/>
      <c r="P357" s="62"/>
      <c r="Q357" s="148"/>
      <c r="R357" s="149"/>
      <c r="S357" s="149"/>
      <c r="T357" s="147"/>
    </row>
    <row r="358" spans="4:21" ht="16.5" customHeight="1">
      <c r="D358" s="139"/>
      <c r="E358" s="140"/>
      <c r="F358" s="141"/>
      <c r="G358" s="142"/>
      <c r="H358" s="143"/>
      <c r="I358" s="144"/>
      <c r="J358" s="121"/>
      <c r="K358" s="121"/>
      <c r="M358" s="121"/>
      <c r="N358" s="121"/>
      <c r="O358" s="121"/>
      <c r="P358" s="62"/>
      <c r="Q358" s="148"/>
      <c r="R358" s="149"/>
      <c r="S358" s="149"/>
      <c r="T358" s="147"/>
    </row>
    <row r="359" spans="4:21" ht="16.5" customHeight="1">
      <c r="D359" s="139"/>
      <c r="E359" s="140"/>
      <c r="F359" s="141"/>
      <c r="G359" s="142"/>
      <c r="H359" s="143"/>
      <c r="I359" s="144"/>
      <c r="J359" s="121"/>
      <c r="K359" s="121"/>
      <c r="M359" s="121"/>
      <c r="N359" s="121"/>
      <c r="O359" s="121"/>
      <c r="P359" s="62"/>
      <c r="Q359" s="148"/>
      <c r="R359" s="149"/>
      <c r="S359" s="149"/>
      <c r="T359" s="147"/>
    </row>
    <row r="360" spans="4:21" ht="16.5" customHeight="1">
      <c r="D360" s="139"/>
      <c r="E360" s="140"/>
      <c r="F360" s="141"/>
      <c r="G360" s="142"/>
      <c r="H360" s="143"/>
      <c r="I360" s="144"/>
      <c r="J360" s="121"/>
      <c r="K360" s="121"/>
      <c r="M360" s="121"/>
      <c r="N360" s="121"/>
      <c r="O360" s="121"/>
      <c r="P360" s="62"/>
      <c r="Q360" s="148"/>
      <c r="R360" s="149"/>
      <c r="S360" s="149"/>
      <c r="T360" s="147"/>
    </row>
    <row r="361" spans="4:21" ht="16.5" customHeight="1">
      <c r="D361" s="139"/>
      <c r="E361" s="140"/>
      <c r="F361" s="141"/>
      <c r="G361" s="142"/>
      <c r="H361" s="143"/>
      <c r="I361" s="144"/>
      <c r="J361" s="121"/>
      <c r="K361" s="121"/>
      <c r="M361" s="121"/>
      <c r="N361" s="121"/>
      <c r="O361" s="121"/>
      <c r="P361" s="62"/>
      <c r="Q361" s="148"/>
      <c r="R361" s="149"/>
      <c r="S361" s="149"/>
      <c r="T361" s="147"/>
    </row>
    <row r="362" spans="4:21" ht="16.5" customHeight="1">
      <c r="D362" s="139"/>
      <c r="E362" s="140"/>
      <c r="F362" s="141"/>
      <c r="G362" s="142"/>
      <c r="H362" s="143"/>
      <c r="I362" s="144"/>
      <c r="J362" s="121"/>
      <c r="K362" s="121"/>
      <c r="M362" s="121"/>
      <c r="N362" s="121"/>
      <c r="O362" s="121"/>
      <c r="P362" s="62"/>
      <c r="Q362" s="148"/>
      <c r="R362" s="149"/>
      <c r="S362" s="149"/>
      <c r="T362" s="147"/>
    </row>
    <row r="363" spans="4:21" ht="16.5" customHeight="1">
      <c r="D363" s="139"/>
      <c r="E363" s="140"/>
      <c r="F363" s="141"/>
      <c r="G363" s="142"/>
      <c r="H363" s="143"/>
      <c r="I363" s="144"/>
      <c r="J363" s="121"/>
      <c r="K363" s="121"/>
      <c r="M363" s="121"/>
      <c r="N363" s="121"/>
      <c r="O363" s="121"/>
      <c r="P363" s="62"/>
      <c r="Q363" s="148"/>
      <c r="R363" s="149"/>
      <c r="S363" s="149"/>
      <c r="T363" s="147"/>
    </row>
    <row r="364" spans="4:21" ht="16.5" customHeight="1">
      <c r="D364" s="139"/>
      <c r="E364" s="140"/>
      <c r="F364" s="141"/>
      <c r="G364" s="142"/>
      <c r="H364" s="143"/>
      <c r="I364" s="144"/>
      <c r="J364" s="121"/>
      <c r="K364" s="121"/>
      <c r="M364" s="121"/>
      <c r="N364" s="121"/>
      <c r="O364" s="121"/>
      <c r="P364" s="62"/>
      <c r="Q364" s="148"/>
      <c r="R364" s="149"/>
      <c r="S364" s="149"/>
      <c r="T364" s="147"/>
    </row>
    <row r="365" spans="4:21" ht="16.5" customHeight="1">
      <c r="D365" s="139"/>
      <c r="E365" s="140"/>
      <c r="F365" s="141"/>
      <c r="G365" s="142"/>
      <c r="H365" s="143"/>
      <c r="I365" s="144"/>
      <c r="J365" s="121"/>
      <c r="K365" s="121"/>
      <c r="M365" s="121"/>
      <c r="N365" s="121"/>
      <c r="O365" s="121"/>
      <c r="P365" s="62"/>
      <c r="Q365" s="148"/>
      <c r="R365" s="149"/>
      <c r="S365" s="149"/>
      <c r="T365" s="147"/>
    </row>
    <row r="366" spans="4:21" ht="16.5" customHeight="1">
      <c r="D366" s="139"/>
      <c r="E366" s="140"/>
      <c r="F366" s="141"/>
      <c r="G366" s="142"/>
      <c r="H366" s="143"/>
      <c r="I366" s="144"/>
      <c r="J366" s="121"/>
      <c r="K366" s="121"/>
      <c r="M366" s="121"/>
      <c r="N366" s="121"/>
      <c r="O366" s="121"/>
      <c r="P366" s="62"/>
      <c r="Q366" s="148"/>
      <c r="R366" s="149"/>
      <c r="S366" s="149"/>
      <c r="T366" s="147"/>
    </row>
    <row r="367" spans="4:21" ht="16.5" customHeight="1">
      <c r="D367" s="139"/>
      <c r="E367" s="140"/>
      <c r="F367" s="141"/>
      <c r="G367" s="142"/>
      <c r="H367" s="143"/>
      <c r="I367" s="144"/>
      <c r="J367" s="121"/>
      <c r="K367" s="121"/>
      <c r="M367" s="121"/>
      <c r="N367" s="121"/>
      <c r="O367" s="121"/>
      <c r="P367" s="62"/>
      <c r="Q367" s="148"/>
      <c r="R367" s="149"/>
      <c r="S367" s="149"/>
      <c r="T367" s="147"/>
    </row>
    <row r="368" spans="4:21" ht="16.5" customHeight="1">
      <c r="D368" s="139"/>
      <c r="E368" s="140"/>
      <c r="F368" s="141"/>
      <c r="G368" s="142"/>
      <c r="H368" s="143"/>
      <c r="I368" s="144"/>
      <c r="J368" s="121"/>
      <c r="K368" s="121"/>
      <c r="M368" s="121"/>
      <c r="N368" s="121"/>
      <c r="O368" s="121"/>
      <c r="P368" s="62"/>
      <c r="Q368" s="148"/>
      <c r="R368" s="149"/>
      <c r="S368" s="149"/>
      <c r="T368" s="147"/>
    </row>
    <row r="369" spans="4:21" ht="16.5" customHeight="1">
      <c r="D369" s="139"/>
      <c r="E369" s="140"/>
      <c r="F369" s="141"/>
      <c r="G369" s="142"/>
      <c r="H369" s="143"/>
      <c r="I369" s="144"/>
      <c r="J369" s="121"/>
      <c r="K369" s="121"/>
      <c r="M369" s="121"/>
      <c r="N369" s="121"/>
      <c r="O369" s="121"/>
      <c r="P369" s="62"/>
      <c r="Q369" s="148"/>
      <c r="R369" s="149"/>
      <c r="S369" s="149"/>
      <c r="T369" s="147"/>
    </row>
    <row r="370" spans="4:21" ht="16.5" customHeight="1">
      <c r="D370" s="139"/>
      <c r="E370" s="140"/>
      <c r="F370" s="141"/>
      <c r="G370" s="142"/>
      <c r="H370" s="143"/>
      <c r="I370" s="144"/>
      <c r="J370" s="121"/>
      <c r="K370" s="121"/>
      <c r="M370" s="121"/>
      <c r="N370" s="121"/>
      <c r="O370" s="121"/>
      <c r="P370" s="62"/>
      <c r="Q370" s="148"/>
      <c r="R370" s="149"/>
      <c r="S370" s="149"/>
      <c r="T370" s="147"/>
    </row>
    <row r="371" spans="4:21" ht="16.5" customHeight="1">
      <c r="D371" s="139"/>
      <c r="E371" s="140"/>
      <c r="F371" s="141"/>
      <c r="G371" s="142"/>
      <c r="H371" s="143"/>
      <c r="I371" s="144"/>
      <c r="J371" s="121"/>
      <c r="K371" s="121"/>
      <c r="M371" s="121"/>
      <c r="N371" s="121"/>
      <c r="O371" s="121"/>
      <c r="P371" s="62"/>
      <c r="Q371" s="148"/>
      <c r="R371" s="149"/>
      <c r="S371" s="149"/>
      <c r="T371" s="147"/>
    </row>
    <row r="372" spans="4:21" ht="16.5" customHeight="1">
      <c r="D372" s="139"/>
      <c r="E372" s="140"/>
      <c r="F372" s="141"/>
      <c r="G372" s="142"/>
      <c r="H372" s="143"/>
      <c r="I372" s="144"/>
      <c r="J372" s="121"/>
      <c r="K372" s="121"/>
      <c r="M372" s="121"/>
      <c r="N372" s="121"/>
      <c r="O372" s="121"/>
      <c r="P372" s="62"/>
      <c r="Q372" s="148"/>
      <c r="R372" s="149"/>
      <c r="S372" s="149"/>
      <c r="T372" s="147"/>
    </row>
    <row r="373" spans="4:21" ht="16.5" customHeight="1">
      <c r="D373" s="139"/>
      <c r="E373" s="140"/>
      <c r="F373" s="141"/>
      <c r="G373" s="142"/>
      <c r="H373" s="143"/>
      <c r="I373" s="144"/>
      <c r="J373" s="121"/>
      <c r="K373" s="121"/>
      <c r="M373" s="121"/>
      <c r="N373" s="121"/>
      <c r="O373" s="121"/>
      <c r="P373" s="62"/>
      <c r="Q373" s="148"/>
      <c r="R373" s="149"/>
      <c r="S373" s="149"/>
      <c r="T373" s="147"/>
    </row>
    <row r="374" spans="4:21" ht="16.5" customHeight="1">
      <c r="D374" s="139"/>
      <c r="E374" s="140"/>
      <c r="F374" s="141"/>
      <c r="G374" s="142"/>
      <c r="H374" s="143"/>
      <c r="I374" s="144"/>
      <c r="J374" s="121"/>
      <c r="K374" s="121"/>
      <c r="M374" s="121"/>
      <c r="N374" s="121"/>
      <c r="O374" s="121"/>
      <c r="P374" s="62"/>
      <c r="Q374" s="148"/>
      <c r="R374" s="149"/>
      <c r="S374" s="149"/>
      <c r="T374" s="147"/>
    </row>
    <row r="375" spans="4:21" ht="16.5" customHeight="1">
      <c r="D375" s="139"/>
      <c r="E375" s="140"/>
      <c r="F375" s="141"/>
      <c r="G375" s="142"/>
      <c r="H375" s="143"/>
      <c r="I375" s="144"/>
      <c r="J375" s="121"/>
      <c r="K375" s="121"/>
      <c r="M375" s="121"/>
      <c r="N375" s="121"/>
      <c r="O375" s="121"/>
      <c r="P375" s="62"/>
      <c r="Q375" s="148"/>
      <c r="R375" s="149"/>
      <c r="S375" s="149"/>
      <c r="T375" s="147"/>
    </row>
    <row r="376" spans="4:21" ht="16.5" customHeight="1">
      <c r="D376" s="139"/>
      <c r="E376" s="140"/>
      <c r="F376" s="141"/>
      <c r="G376" s="142"/>
      <c r="H376" s="143"/>
      <c r="I376" s="144"/>
      <c r="J376" s="121"/>
      <c r="K376" s="121"/>
      <c r="M376" s="121"/>
      <c r="N376" s="121"/>
      <c r="O376" s="121"/>
      <c r="P376" s="62"/>
      <c r="Q376" s="148"/>
      <c r="R376" s="149"/>
      <c r="S376" s="149"/>
      <c r="T376" s="147"/>
    </row>
    <row r="377" spans="4:21" ht="16.5" customHeight="1">
      <c r="D377" s="139"/>
      <c r="E377" s="140"/>
      <c r="F377" s="141"/>
      <c r="G377" s="142"/>
      <c r="H377" s="143"/>
      <c r="I377" s="144"/>
      <c r="J377" s="121"/>
      <c r="K377" s="121"/>
      <c r="M377" s="121"/>
      <c r="N377" s="121"/>
      <c r="O377" s="121"/>
      <c r="P377" s="62"/>
      <c r="Q377" s="148"/>
      <c r="R377" s="149"/>
      <c r="S377" s="149"/>
      <c r="T377" s="147"/>
    </row>
    <row r="378" spans="4:21" ht="16.5" customHeight="1">
      <c r="D378" s="139"/>
      <c r="E378" s="140"/>
      <c r="F378" s="141"/>
      <c r="G378" s="142"/>
      <c r="H378" s="143"/>
      <c r="I378" s="144"/>
      <c r="J378" s="121"/>
      <c r="K378" s="121"/>
      <c r="M378" s="121"/>
      <c r="N378" s="121"/>
      <c r="O378" s="121"/>
      <c r="P378" s="62"/>
      <c r="Q378" s="148"/>
      <c r="R378" s="149"/>
      <c r="S378" s="149"/>
      <c r="T378" s="147"/>
    </row>
    <row r="379" spans="4:21" ht="16.5" customHeight="1">
      <c r="D379" s="139"/>
      <c r="E379" s="140"/>
      <c r="F379" s="141"/>
      <c r="G379" s="142"/>
      <c r="H379" s="143"/>
      <c r="I379" s="144"/>
      <c r="J379" s="121"/>
      <c r="K379" s="121"/>
      <c r="M379" s="121"/>
      <c r="N379" s="121"/>
      <c r="O379" s="121"/>
      <c r="P379" s="62"/>
      <c r="Q379" s="148"/>
      <c r="R379" s="149"/>
      <c r="S379" s="149"/>
      <c r="T379" s="147"/>
      <c r="U379" s="140"/>
    </row>
    <row r="380" spans="4:21" ht="16.5" customHeight="1">
      <c r="D380" s="139"/>
      <c r="E380" s="140"/>
      <c r="F380" s="141"/>
      <c r="G380" s="142"/>
      <c r="H380" s="143"/>
      <c r="I380" s="144"/>
      <c r="J380" s="121"/>
      <c r="K380" s="121"/>
      <c r="M380" s="121"/>
      <c r="N380" s="121"/>
      <c r="O380" s="121"/>
      <c r="P380" s="62"/>
      <c r="Q380" s="148"/>
      <c r="R380" s="149"/>
      <c r="S380" s="149"/>
      <c r="T380" s="147"/>
    </row>
    <row r="381" spans="4:21" ht="16.5" customHeight="1">
      <c r="D381" s="139"/>
      <c r="E381" s="140"/>
      <c r="F381" s="141"/>
      <c r="G381" s="142"/>
      <c r="H381" s="143"/>
      <c r="I381" s="144"/>
      <c r="J381" s="121"/>
      <c r="K381" s="121"/>
      <c r="M381" s="121"/>
      <c r="N381" s="121"/>
      <c r="O381" s="121"/>
      <c r="P381" s="62"/>
      <c r="Q381" s="148"/>
      <c r="R381" s="149"/>
      <c r="S381" s="149"/>
      <c r="T381" s="147"/>
    </row>
    <row r="382" spans="4:21" ht="16.5" customHeight="1">
      <c r="D382" s="139"/>
      <c r="E382" s="140"/>
      <c r="F382" s="141"/>
      <c r="G382" s="142"/>
      <c r="H382" s="143"/>
      <c r="I382" s="144"/>
      <c r="J382" s="121"/>
      <c r="K382" s="121"/>
      <c r="M382" s="121"/>
      <c r="N382" s="121"/>
      <c r="O382" s="121"/>
      <c r="P382" s="62"/>
      <c r="Q382" s="148"/>
      <c r="R382" s="149"/>
      <c r="S382" s="149"/>
      <c r="T382" s="147"/>
    </row>
    <row r="383" spans="4:21" ht="16.5" customHeight="1">
      <c r="D383" s="139"/>
      <c r="E383" s="140"/>
      <c r="F383" s="141"/>
      <c r="G383" s="142"/>
      <c r="H383" s="143"/>
      <c r="I383" s="144"/>
      <c r="J383" s="121"/>
      <c r="K383" s="121"/>
      <c r="M383" s="121"/>
      <c r="N383" s="121"/>
      <c r="O383" s="121"/>
      <c r="P383" s="62"/>
      <c r="Q383" s="148"/>
      <c r="R383" s="149"/>
      <c r="S383" s="149"/>
      <c r="T383" s="147"/>
    </row>
    <row r="384" spans="4:21" ht="16.5" customHeight="1">
      <c r="D384" s="139"/>
      <c r="E384" s="140"/>
      <c r="F384" s="141"/>
      <c r="G384" s="142"/>
      <c r="H384" s="143"/>
      <c r="I384" s="144"/>
      <c r="J384" s="121"/>
      <c r="K384" s="121"/>
      <c r="M384" s="121"/>
      <c r="N384" s="121"/>
      <c r="O384" s="121"/>
      <c r="P384" s="62"/>
      <c r="Q384" s="148"/>
      <c r="R384" s="149"/>
      <c r="S384" s="149"/>
      <c r="T384" s="147"/>
    </row>
    <row r="385" spans="4:21" ht="16.5" customHeight="1">
      <c r="D385" s="139"/>
      <c r="E385" s="140"/>
      <c r="F385" s="141"/>
      <c r="G385" s="142"/>
      <c r="H385" s="143"/>
      <c r="I385" s="144"/>
      <c r="J385" s="121"/>
      <c r="K385" s="121"/>
      <c r="M385" s="121"/>
      <c r="N385" s="121"/>
      <c r="O385" s="121"/>
      <c r="P385" s="62"/>
      <c r="Q385" s="148"/>
      <c r="R385" s="149"/>
      <c r="S385" s="149"/>
      <c r="T385" s="147"/>
    </row>
    <row r="386" spans="4:21" ht="16.5" customHeight="1">
      <c r="D386" s="139"/>
      <c r="E386" s="140"/>
      <c r="F386" s="141"/>
      <c r="G386" s="142"/>
      <c r="H386" s="143"/>
      <c r="I386" s="144"/>
      <c r="J386" s="121"/>
      <c r="K386" s="121"/>
      <c r="M386" s="121"/>
      <c r="N386" s="121"/>
      <c r="O386" s="121"/>
      <c r="P386" s="62"/>
      <c r="Q386" s="148"/>
      <c r="R386" s="149"/>
      <c r="S386" s="149"/>
      <c r="T386" s="147"/>
      <c r="U386" s="140"/>
    </row>
    <row r="387" spans="4:21" ht="16.5" customHeight="1">
      <c r="D387" s="139"/>
      <c r="E387" s="140"/>
      <c r="F387" s="141"/>
      <c r="G387" s="142"/>
      <c r="H387" s="143"/>
      <c r="I387" s="144"/>
      <c r="J387" s="121"/>
      <c r="K387" s="121"/>
      <c r="M387" s="121"/>
      <c r="N387" s="121"/>
      <c r="O387" s="121"/>
      <c r="P387" s="62"/>
      <c r="Q387" s="148"/>
      <c r="R387" s="149"/>
      <c r="S387" s="149"/>
      <c r="T387" s="147"/>
    </row>
    <row r="388" spans="4:21" ht="16.5" customHeight="1">
      <c r="D388" s="139"/>
      <c r="E388" s="140"/>
      <c r="F388" s="141"/>
      <c r="G388" s="142"/>
      <c r="H388" s="143"/>
      <c r="I388" s="144"/>
      <c r="J388" s="121"/>
      <c r="K388" s="121"/>
      <c r="M388" s="121"/>
      <c r="N388" s="121"/>
      <c r="O388" s="121"/>
      <c r="P388" s="62"/>
      <c r="Q388" s="148"/>
      <c r="R388" s="149"/>
      <c r="S388" s="149"/>
      <c r="T388" s="147"/>
    </row>
    <row r="389" spans="4:21" ht="16.5" customHeight="1">
      <c r="D389" s="139"/>
      <c r="E389" s="140"/>
      <c r="F389" s="141"/>
      <c r="G389" s="142"/>
      <c r="H389" s="143"/>
      <c r="I389" s="144"/>
      <c r="J389" s="121"/>
      <c r="K389" s="121"/>
      <c r="M389" s="121"/>
      <c r="N389" s="121"/>
      <c r="O389" s="121"/>
      <c r="P389" s="62"/>
      <c r="Q389" s="148"/>
      <c r="R389" s="149"/>
      <c r="S389" s="149"/>
      <c r="T389" s="147"/>
    </row>
    <row r="390" spans="4:21" ht="16.5" customHeight="1">
      <c r="D390" s="139"/>
      <c r="E390" s="140"/>
      <c r="F390" s="141"/>
      <c r="G390" s="142"/>
      <c r="H390" s="143"/>
      <c r="I390" s="144"/>
      <c r="J390" s="121"/>
      <c r="K390" s="121"/>
      <c r="M390" s="121"/>
      <c r="N390" s="121"/>
      <c r="O390" s="121"/>
      <c r="P390" s="62"/>
      <c r="Q390" s="148"/>
      <c r="R390" s="149"/>
      <c r="S390" s="149"/>
      <c r="T390" s="147"/>
    </row>
    <row r="391" spans="4:21" ht="16.5" customHeight="1">
      <c r="D391" s="139"/>
      <c r="E391" s="140"/>
      <c r="F391" s="141"/>
      <c r="G391" s="142"/>
      <c r="H391" s="143"/>
      <c r="I391" s="144"/>
      <c r="J391" s="121"/>
      <c r="K391" s="121"/>
      <c r="M391" s="121"/>
      <c r="N391" s="121"/>
      <c r="O391" s="121"/>
      <c r="P391" s="62"/>
      <c r="Q391" s="148"/>
      <c r="R391" s="149"/>
      <c r="S391" s="149"/>
      <c r="T391" s="147"/>
    </row>
    <row r="392" spans="4:21" ht="16.5" customHeight="1">
      <c r="D392" s="139"/>
      <c r="E392" s="140"/>
      <c r="F392" s="141"/>
      <c r="G392" s="142"/>
      <c r="H392" s="143"/>
      <c r="I392" s="144"/>
      <c r="J392" s="121"/>
      <c r="K392" s="121"/>
      <c r="M392" s="121"/>
      <c r="N392" s="121"/>
      <c r="O392" s="121"/>
      <c r="P392" s="62"/>
      <c r="Q392" s="148"/>
      <c r="R392" s="149"/>
      <c r="S392" s="149"/>
      <c r="T392" s="147"/>
    </row>
    <row r="393" spans="4:21" ht="16.5" customHeight="1">
      <c r="D393" s="139"/>
      <c r="E393" s="140"/>
      <c r="F393" s="141"/>
      <c r="G393" s="142"/>
      <c r="H393" s="143"/>
      <c r="I393" s="144"/>
      <c r="J393" s="121"/>
      <c r="K393" s="121"/>
      <c r="M393" s="121"/>
      <c r="N393" s="121"/>
      <c r="O393" s="121"/>
      <c r="P393" s="62"/>
      <c r="Q393" s="148"/>
      <c r="R393" s="149"/>
      <c r="S393" s="149"/>
      <c r="T393" s="147"/>
    </row>
    <row r="394" spans="4:21" ht="16.5" customHeight="1">
      <c r="D394" s="139"/>
      <c r="E394" s="140"/>
      <c r="F394" s="141"/>
      <c r="G394" s="142"/>
      <c r="H394" s="143"/>
      <c r="I394" s="144"/>
      <c r="J394" s="121"/>
      <c r="K394" s="121"/>
      <c r="M394" s="121"/>
      <c r="N394" s="121"/>
      <c r="O394" s="121"/>
      <c r="P394" s="62"/>
      <c r="Q394" s="148"/>
      <c r="R394" s="149"/>
      <c r="S394" s="149"/>
      <c r="T394" s="147"/>
    </row>
    <row r="395" spans="4:21" ht="16.5" customHeight="1">
      <c r="D395" s="139"/>
      <c r="E395" s="140"/>
      <c r="F395" s="141"/>
      <c r="G395" s="142"/>
      <c r="H395" s="143"/>
      <c r="I395" s="144"/>
      <c r="J395" s="121"/>
      <c r="K395" s="121"/>
      <c r="M395" s="121"/>
      <c r="N395" s="121"/>
      <c r="O395" s="121"/>
      <c r="P395" s="62"/>
      <c r="Q395" s="148"/>
      <c r="R395" s="149"/>
      <c r="S395" s="149"/>
      <c r="T395" s="147"/>
    </row>
    <row r="396" spans="4:21" ht="16.5" customHeight="1">
      <c r="D396" s="139"/>
      <c r="E396" s="140"/>
      <c r="F396" s="141"/>
      <c r="G396" s="142"/>
      <c r="H396" s="143"/>
      <c r="I396" s="144"/>
      <c r="J396" s="121"/>
      <c r="K396" s="121"/>
      <c r="M396" s="121"/>
      <c r="N396" s="121"/>
      <c r="O396" s="121"/>
      <c r="P396" s="62"/>
      <c r="Q396" s="148"/>
      <c r="R396" s="149"/>
      <c r="S396" s="149"/>
      <c r="T396" s="147"/>
    </row>
    <row r="397" spans="4:21" ht="16.5" customHeight="1">
      <c r="D397" s="139"/>
      <c r="E397" s="140"/>
      <c r="F397" s="141"/>
      <c r="G397" s="142"/>
      <c r="H397" s="143"/>
      <c r="I397" s="144"/>
      <c r="J397" s="121"/>
      <c r="K397" s="121"/>
      <c r="M397" s="121"/>
      <c r="N397" s="121"/>
      <c r="O397" s="121"/>
      <c r="P397" s="62"/>
      <c r="Q397" s="148"/>
      <c r="R397" s="149"/>
      <c r="S397" s="149"/>
      <c r="T397" s="147"/>
    </row>
    <row r="398" spans="4:21" ht="16.5" customHeight="1">
      <c r="D398" s="139"/>
      <c r="E398" s="140"/>
      <c r="F398" s="141"/>
      <c r="G398" s="142"/>
      <c r="H398" s="143"/>
      <c r="I398" s="144"/>
      <c r="J398" s="121"/>
      <c r="K398" s="121"/>
      <c r="M398" s="121"/>
      <c r="N398" s="121"/>
      <c r="O398" s="121"/>
      <c r="P398" s="62"/>
      <c r="Q398" s="148"/>
      <c r="R398" s="149"/>
      <c r="S398" s="149"/>
      <c r="T398" s="147"/>
    </row>
    <row r="399" spans="4:21" ht="16.5" customHeight="1">
      <c r="D399" s="139"/>
      <c r="E399" s="140"/>
      <c r="F399" s="141"/>
      <c r="G399" s="142"/>
      <c r="H399" s="143"/>
      <c r="I399" s="144"/>
      <c r="J399" s="121"/>
      <c r="K399" s="121"/>
      <c r="M399" s="121"/>
      <c r="N399" s="121"/>
      <c r="O399" s="121"/>
      <c r="P399" s="62"/>
      <c r="Q399" s="148"/>
      <c r="R399" s="149"/>
      <c r="S399" s="149"/>
      <c r="T399" s="147"/>
    </row>
    <row r="400" spans="4:21" ht="16.5" customHeight="1">
      <c r="D400" s="139"/>
      <c r="E400" s="140"/>
      <c r="F400" s="141"/>
      <c r="G400" s="142"/>
      <c r="H400" s="143"/>
      <c r="I400" s="144"/>
      <c r="J400" s="121"/>
      <c r="K400" s="121"/>
      <c r="M400" s="121"/>
      <c r="N400" s="121"/>
      <c r="O400" s="121"/>
      <c r="P400" s="62"/>
      <c r="Q400" s="148"/>
      <c r="R400" s="149"/>
      <c r="S400" s="149"/>
      <c r="T400" s="147"/>
    </row>
    <row r="401" spans="4:21" ht="16.5" customHeight="1">
      <c r="D401" s="139"/>
      <c r="E401" s="140"/>
      <c r="F401" s="141"/>
      <c r="G401" s="142"/>
      <c r="H401" s="143"/>
      <c r="I401" s="144"/>
      <c r="J401" s="121"/>
      <c r="K401" s="121"/>
      <c r="M401" s="121"/>
      <c r="N401" s="121"/>
      <c r="O401" s="121"/>
      <c r="P401" s="62"/>
      <c r="Q401" s="148"/>
      <c r="R401" s="149"/>
      <c r="S401" s="149"/>
      <c r="T401" s="147"/>
    </row>
    <row r="402" spans="4:21" ht="16.5" customHeight="1">
      <c r="D402" s="139"/>
      <c r="E402" s="140"/>
      <c r="F402" s="141"/>
      <c r="G402" s="142"/>
      <c r="H402" s="143"/>
      <c r="I402" s="144"/>
      <c r="J402" s="121"/>
      <c r="K402" s="121"/>
      <c r="M402" s="121"/>
      <c r="N402" s="121"/>
      <c r="O402" s="121"/>
      <c r="P402" s="62"/>
      <c r="Q402" s="148"/>
      <c r="R402" s="149"/>
      <c r="S402" s="149"/>
      <c r="T402" s="147"/>
    </row>
    <row r="403" spans="4:21" ht="16.5" customHeight="1">
      <c r="D403" s="139"/>
      <c r="E403" s="140"/>
      <c r="F403" s="141"/>
      <c r="G403" s="142"/>
      <c r="H403" s="143"/>
      <c r="I403" s="144"/>
      <c r="J403" s="121"/>
      <c r="K403" s="121"/>
      <c r="M403" s="121"/>
      <c r="N403" s="121"/>
      <c r="O403" s="121"/>
      <c r="P403" s="62"/>
      <c r="Q403" s="148"/>
      <c r="R403" s="149"/>
      <c r="S403" s="149"/>
      <c r="T403" s="147"/>
      <c r="U403" s="140"/>
    </row>
    <row r="404" spans="4:21" ht="16.5" customHeight="1">
      <c r="D404" s="139"/>
      <c r="E404" s="140"/>
      <c r="F404" s="141"/>
      <c r="G404" s="142"/>
      <c r="H404" s="143"/>
      <c r="I404" s="144"/>
      <c r="J404" s="121"/>
      <c r="K404" s="121"/>
      <c r="M404" s="121"/>
      <c r="N404" s="121"/>
      <c r="O404" s="121"/>
      <c r="P404" s="62"/>
      <c r="Q404" s="148"/>
      <c r="R404" s="149"/>
      <c r="S404" s="149"/>
      <c r="T404" s="147"/>
    </row>
    <row r="405" spans="4:21" ht="16.5" customHeight="1">
      <c r="D405" s="139"/>
      <c r="E405" s="140"/>
      <c r="F405" s="141"/>
      <c r="G405" s="142"/>
      <c r="H405" s="143"/>
      <c r="I405" s="144"/>
      <c r="J405" s="121"/>
      <c r="K405" s="121"/>
      <c r="M405" s="121"/>
      <c r="N405" s="121"/>
      <c r="O405" s="121"/>
      <c r="P405" s="62"/>
      <c r="Q405" s="148"/>
      <c r="R405" s="149"/>
      <c r="S405" s="149"/>
      <c r="T405" s="147"/>
    </row>
    <row r="406" spans="4:21" ht="16.5" customHeight="1">
      <c r="D406" s="139"/>
      <c r="E406" s="140"/>
      <c r="F406" s="141"/>
      <c r="G406" s="142"/>
      <c r="H406" s="143"/>
      <c r="I406" s="144"/>
      <c r="J406" s="121"/>
      <c r="K406" s="121"/>
      <c r="M406" s="121"/>
      <c r="N406" s="121"/>
      <c r="O406" s="121"/>
      <c r="P406" s="62"/>
      <c r="Q406" s="148"/>
      <c r="R406" s="149"/>
      <c r="S406" s="149"/>
      <c r="T406" s="147"/>
    </row>
    <row r="407" spans="4:21" ht="16.5" customHeight="1">
      <c r="D407" s="139"/>
      <c r="E407" s="140"/>
      <c r="F407" s="141"/>
      <c r="G407" s="142"/>
      <c r="H407" s="143"/>
      <c r="I407" s="144"/>
      <c r="J407" s="121"/>
      <c r="K407" s="121"/>
      <c r="M407" s="121"/>
      <c r="N407" s="121"/>
      <c r="O407" s="121"/>
      <c r="P407" s="62"/>
      <c r="Q407" s="148"/>
      <c r="R407" s="149"/>
      <c r="S407" s="149"/>
      <c r="T407" s="147"/>
    </row>
    <row r="408" spans="4:21" ht="16.5" customHeight="1">
      <c r="D408" s="139"/>
      <c r="E408" s="140"/>
      <c r="F408" s="141"/>
      <c r="G408" s="142"/>
      <c r="H408" s="143"/>
      <c r="I408" s="144"/>
      <c r="J408" s="121"/>
      <c r="K408" s="121"/>
      <c r="M408" s="121"/>
      <c r="N408" s="121"/>
      <c r="O408" s="121"/>
      <c r="P408" s="62"/>
      <c r="Q408" s="148"/>
      <c r="R408" s="149"/>
      <c r="S408" s="149"/>
      <c r="T408" s="147"/>
    </row>
    <row r="409" spans="4:21" ht="16.5" customHeight="1">
      <c r="D409" s="139"/>
      <c r="E409" s="140"/>
      <c r="F409" s="141"/>
      <c r="G409" s="142"/>
      <c r="H409" s="143"/>
      <c r="I409" s="144"/>
      <c r="J409" s="121"/>
      <c r="K409" s="121"/>
      <c r="M409" s="121"/>
      <c r="N409" s="121"/>
      <c r="O409" s="121"/>
      <c r="P409" s="62"/>
      <c r="Q409" s="148"/>
      <c r="R409" s="149"/>
      <c r="S409" s="149"/>
      <c r="T409" s="147"/>
    </row>
    <row r="410" spans="4:21" ht="16.5" customHeight="1">
      <c r="D410" s="139"/>
      <c r="E410" s="140"/>
      <c r="F410" s="141"/>
      <c r="G410" s="142"/>
      <c r="H410" s="143"/>
      <c r="I410" s="144"/>
      <c r="J410" s="121"/>
      <c r="K410" s="121"/>
      <c r="M410" s="121"/>
      <c r="N410" s="121"/>
      <c r="O410" s="121"/>
      <c r="P410" s="62"/>
      <c r="Q410" s="148"/>
      <c r="R410" s="149"/>
      <c r="S410" s="149"/>
      <c r="T410" s="147"/>
    </row>
    <row r="411" spans="4:21" ht="16.5" customHeight="1">
      <c r="D411" s="139"/>
      <c r="E411" s="140"/>
      <c r="F411" s="141"/>
      <c r="G411" s="142"/>
      <c r="H411" s="143"/>
      <c r="I411" s="144"/>
      <c r="J411" s="121"/>
      <c r="K411" s="121"/>
      <c r="M411" s="121"/>
      <c r="N411" s="121"/>
      <c r="O411" s="121"/>
      <c r="P411" s="62"/>
      <c r="Q411" s="148"/>
      <c r="R411" s="149"/>
      <c r="S411" s="149"/>
      <c r="T411" s="147"/>
    </row>
    <row r="412" spans="4:21" ht="16.5" customHeight="1">
      <c r="D412" s="139"/>
      <c r="E412" s="140"/>
      <c r="F412" s="141"/>
      <c r="G412" s="142"/>
      <c r="H412" s="143"/>
      <c r="I412" s="144"/>
      <c r="J412" s="121"/>
      <c r="K412" s="121"/>
      <c r="M412" s="121"/>
      <c r="N412" s="121"/>
      <c r="O412" s="121"/>
      <c r="P412" s="62"/>
      <c r="Q412" s="148"/>
      <c r="R412" s="149"/>
      <c r="S412" s="149"/>
      <c r="T412" s="147"/>
    </row>
    <row r="413" spans="4:21" ht="16.5" customHeight="1">
      <c r="D413" s="139"/>
      <c r="E413" s="140"/>
      <c r="F413" s="141"/>
      <c r="G413" s="142"/>
      <c r="H413" s="143"/>
      <c r="I413" s="144"/>
      <c r="J413" s="121"/>
      <c r="K413" s="121"/>
      <c r="M413" s="121"/>
      <c r="N413" s="121"/>
      <c r="O413" s="121"/>
      <c r="P413" s="62"/>
      <c r="Q413" s="148"/>
      <c r="R413" s="149"/>
      <c r="S413" s="149"/>
      <c r="T413" s="147"/>
    </row>
    <row r="414" spans="4:21" ht="16.5" customHeight="1">
      <c r="D414" s="139"/>
      <c r="E414" s="140"/>
      <c r="F414" s="141"/>
      <c r="G414" s="142"/>
      <c r="H414" s="143"/>
      <c r="I414" s="144"/>
      <c r="J414" s="121"/>
      <c r="K414" s="121"/>
      <c r="M414" s="121"/>
      <c r="N414" s="121"/>
      <c r="O414" s="121"/>
      <c r="P414" s="62"/>
      <c r="Q414" s="148"/>
      <c r="R414" s="149"/>
      <c r="S414" s="149"/>
      <c r="T414" s="147"/>
    </row>
    <row r="415" spans="4:21" ht="16.5" customHeight="1">
      <c r="D415" s="139"/>
      <c r="E415" s="140"/>
      <c r="F415" s="141"/>
      <c r="G415" s="142"/>
      <c r="H415" s="143"/>
      <c r="I415" s="144"/>
      <c r="J415" s="121"/>
      <c r="K415" s="121"/>
      <c r="M415" s="121"/>
      <c r="N415" s="121"/>
      <c r="O415" s="121"/>
      <c r="P415" s="62"/>
      <c r="Q415" s="148"/>
      <c r="R415" s="149"/>
      <c r="S415" s="149"/>
      <c r="T415" s="147"/>
    </row>
    <row r="416" spans="4:21" ht="16.5" customHeight="1">
      <c r="D416" s="139"/>
      <c r="E416" s="140"/>
      <c r="F416" s="141"/>
      <c r="G416" s="142"/>
      <c r="H416" s="143"/>
      <c r="I416" s="144"/>
      <c r="J416" s="121"/>
      <c r="K416" s="121"/>
      <c r="M416" s="121"/>
      <c r="N416" s="121"/>
      <c r="O416" s="121"/>
      <c r="P416" s="62"/>
      <c r="Q416" s="148"/>
      <c r="R416" s="149"/>
      <c r="S416" s="149"/>
      <c r="T416" s="147"/>
    </row>
    <row r="417" spans="4:21" ht="16.5" customHeight="1">
      <c r="D417" s="139"/>
      <c r="E417" s="140"/>
      <c r="F417" s="141"/>
      <c r="G417" s="142"/>
      <c r="H417" s="143"/>
      <c r="I417" s="144"/>
      <c r="J417" s="121"/>
      <c r="K417" s="121"/>
      <c r="M417" s="121"/>
      <c r="N417" s="121"/>
      <c r="O417" s="121"/>
      <c r="P417" s="62"/>
      <c r="Q417" s="148"/>
      <c r="R417" s="149"/>
      <c r="S417" s="149"/>
      <c r="T417" s="147"/>
    </row>
    <row r="418" spans="4:21" ht="16.5" customHeight="1">
      <c r="D418" s="139"/>
      <c r="E418" s="140"/>
      <c r="F418" s="141"/>
      <c r="G418" s="142"/>
      <c r="H418" s="143"/>
      <c r="I418" s="144"/>
      <c r="J418" s="121"/>
      <c r="K418" s="121"/>
      <c r="M418" s="121"/>
      <c r="N418" s="121"/>
      <c r="O418" s="121"/>
      <c r="P418" s="62"/>
      <c r="Q418" s="148"/>
      <c r="R418" s="149"/>
      <c r="S418" s="149"/>
      <c r="T418" s="147"/>
    </row>
    <row r="419" spans="4:21" ht="16.5" customHeight="1">
      <c r="D419" s="139"/>
      <c r="E419" s="140"/>
      <c r="F419" s="141"/>
      <c r="G419" s="142"/>
      <c r="H419" s="143"/>
      <c r="I419" s="144"/>
      <c r="J419" s="121"/>
      <c r="K419" s="121"/>
      <c r="M419" s="121"/>
      <c r="N419" s="121"/>
      <c r="O419" s="121"/>
      <c r="P419" s="62"/>
      <c r="Q419" s="148"/>
      <c r="R419" s="149"/>
      <c r="S419" s="149"/>
      <c r="T419" s="147"/>
    </row>
    <row r="420" spans="4:21" ht="16.5" customHeight="1">
      <c r="D420" s="139"/>
      <c r="E420" s="140"/>
      <c r="F420" s="141"/>
      <c r="G420" s="142"/>
      <c r="H420" s="143"/>
      <c r="I420" s="144"/>
      <c r="J420" s="121"/>
      <c r="K420" s="121"/>
      <c r="M420" s="121"/>
      <c r="N420" s="121"/>
      <c r="O420" s="121"/>
      <c r="P420" s="62"/>
      <c r="Q420" s="148"/>
      <c r="R420" s="149"/>
      <c r="S420" s="149"/>
      <c r="T420" s="147"/>
    </row>
    <row r="421" spans="4:21" ht="16.5" customHeight="1">
      <c r="D421" s="139"/>
      <c r="E421" s="140"/>
      <c r="F421" s="141"/>
      <c r="G421" s="142"/>
      <c r="H421" s="143"/>
      <c r="I421" s="144"/>
      <c r="J421" s="121"/>
      <c r="K421" s="121"/>
      <c r="M421" s="121"/>
      <c r="N421" s="121"/>
      <c r="O421" s="121"/>
      <c r="P421" s="62"/>
      <c r="Q421" s="148"/>
      <c r="R421" s="149"/>
      <c r="S421" s="149"/>
      <c r="T421" s="147"/>
    </row>
    <row r="422" spans="4:21" ht="16.5" customHeight="1">
      <c r="D422" s="139"/>
      <c r="E422" s="140"/>
      <c r="F422" s="141"/>
      <c r="G422" s="142"/>
      <c r="H422" s="143"/>
      <c r="I422" s="144"/>
      <c r="J422" s="121"/>
      <c r="K422" s="121"/>
      <c r="M422" s="121"/>
      <c r="N422" s="121"/>
      <c r="O422" s="121"/>
      <c r="P422" s="62"/>
      <c r="Q422" s="148"/>
      <c r="R422" s="149"/>
      <c r="S422" s="149"/>
      <c r="T422" s="147"/>
    </row>
    <row r="423" spans="4:21" ht="16.5" customHeight="1">
      <c r="D423" s="139"/>
      <c r="E423" s="140"/>
      <c r="F423" s="141"/>
      <c r="G423" s="142"/>
      <c r="H423" s="143"/>
      <c r="I423" s="144"/>
      <c r="J423" s="121"/>
      <c r="K423" s="121"/>
      <c r="M423" s="121"/>
      <c r="N423" s="121"/>
      <c r="O423" s="121"/>
      <c r="P423" s="62"/>
      <c r="Q423" s="148"/>
      <c r="R423" s="149"/>
      <c r="S423" s="149"/>
      <c r="T423" s="147"/>
    </row>
    <row r="424" spans="4:21" ht="16.5" customHeight="1">
      <c r="D424" s="139"/>
      <c r="E424" s="140"/>
      <c r="F424" s="141"/>
      <c r="G424" s="142"/>
      <c r="H424" s="143"/>
      <c r="I424" s="144"/>
      <c r="J424" s="121"/>
      <c r="K424" s="121"/>
      <c r="M424" s="121"/>
      <c r="N424" s="121"/>
      <c r="O424" s="121"/>
      <c r="P424" s="62"/>
      <c r="Q424" s="148"/>
      <c r="R424" s="149"/>
      <c r="S424" s="149"/>
      <c r="T424" s="147"/>
    </row>
    <row r="425" spans="4:21" ht="16.5" customHeight="1">
      <c r="D425" s="139"/>
      <c r="E425" s="140"/>
      <c r="F425" s="141"/>
      <c r="G425" s="142"/>
      <c r="H425" s="143"/>
      <c r="I425" s="144"/>
      <c r="J425" s="121"/>
      <c r="K425" s="121"/>
      <c r="M425" s="121"/>
      <c r="N425" s="121"/>
      <c r="O425" s="121"/>
      <c r="P425" s="62"/>
      <c r="Q425" s="148"/>
      <c r="R425" s="149"/>
      <c r="S425" s="149"/>
      <c r="T425" s="147"/>
    </row>
    <row r="426" spans="4:21" ht="16.5" customHeight="1">
      <c r="D426" s="139"/>
      <c r="E426" s="140"/>
      <c r="F426" s="141"/>
      <c r="G426" s="142"/>
      <c r="H426" s="143"/>
      <c r="I426" s="144"/>
      <c r="J426" s="121"/>
      <c r="K426" s="121"/>
      <c r="M426" s="121"/>
      <c r="N426" s="121"/>
      <c r="O426" s="121"/>
      <c r="P426" s="62"/>
      <c r="Q426" s="148"/>
      <c r="R426" s="149"/>
      <c r="S426" s="149"/>
      <c r="T426" s="147"/>
    </row>
    <row r="427" spans="4:21" ht="16.5" customHeight="1">
      <c r="D427" s="139"/>
      <c r="E427" s="140"/>
      <c r="F427" s="141"/>
      <c r="G427" s="142"/>
      <c r="H427" s="143"/>
      <c r="I427" s="144"/>
      <c r="J427" s="121"/>
      <c r="K427" s="121"/>
      <c r="M427" s="121"/>
      <c r="N427" s="121"/>
      <c r="O427" s="121"/>
      <c r="P427" s="62"/>
      <c r="Q427" s="148"/>
      <c r="R427" s="149"/>
      <c r="S427" s="149"/>
      <c r="T427" s="147"/>
    </row>
    <row r="428" spans="4:21" ht="16.5" customHeight="1">
      <c r="D428" s="139"/>
      <c r="E428" s="140"/>
      <c r="F428" s="141"/>
      <c r="G428" s="142"/>
      <c r="H428" s="143"/>
      <c r="I428" s="144"/>
      <c r="J428" s="121"/>
      <c r="K428" s="121"/>
      <c r="M428" s="121"/>
      <c r="N428" s="121"/>
      <c r="O428" s="121"/>
      <c r="P428" s="62"/>
      <c r="Q428" s="148"/>
      <c r="R428" s="149"/>
      <c r="S428" s="149"/>
      <c r="T428" s="147"/>
      <c r="U428" s="140"/>
    </row>
    <row r="429" spans="4:21" ht="16.5" customHeight="1">
      <c r="D429" s="139"/>
      <c r="E429" s="140"/>
      <c r="F429" s="141"/>
      <c r="G429" s="142"/>
      <c r="H429" s="143"/>
      <c r="I429" s="144"/>
      <c r="J429" s="121"/>
      <c r="K429" s="121"/>
      <c r="M429" s="121"/>
      <c r="N429" s="121"/>
      <c r="O429" s="121"/>
      <c r="P429" s="62"/>
      <c r="Q429" s="148"/>
      <c r="R429" s="149"/>
      <c r="S429" s="149"/>
      <c r="T429" s="147"/>
    </row>
    <row r="430" spans="4:21" ht="16.5" customHeight="1">
      <c r="D430" s="139"/>
      <c r="E430" s="140"/>
      <c r="F430" s="141"/>
      <c r="G430" s="142"/>
      <c r="H430" s="143"/>
      <c r="I430" s="144"/>
      <c r="J430" s="121"/>
      <c r="K430" s="121"/>
      <c r="M430" s="121"/>
      <c r="N430" s="121"/>
      <c r="O430" s="121"/>
      <c r="P430" s="62"/>
      <c r="Q430" s="148"/>
      <c r="R430" s="149"/>
      <c r="S430" s="149"/>
      <c r="T430" s="147"/>
    </row>
    <row r="431" spans="4:21" ht="16.5" customHeight="1">
      <c r="D431" s="139"/>
      <c r="E431" s="140"/>
      <c r="F431" s="141"/>
      <c r="G431" s="142"/>
      <c r="H431" s="143"/>
      <c r="I431" s="144"/>
      <c r="J431" s="121"/>
      <c r="K431" s="121"/>
      <c r="M431" s="121"/>
      <c r="N431" s="121"/>
      <c r="O431" s="121"/>
      <c r="P431" s="62"/>
      <c r="Q431" s="148"/>
      <c r="R431" s="149"/>
      <c r="S431" s="149"/>
      <c r="T431" s="147"/>
    </row>
    <row r="432" spans="4:21" ht="16.5" customHeight="1">
      <c r="D432" s="139"/>
      <c r="E432" s="140"/>
      <c r="F432" s="141"/>
      <c r="G432" s="142"/>
      <c r="H432" s="143"/>
      <c r="I432" s="144"/>
      <c r="J432" s="121"/>
      <c r="K432" s="121"/>
      <c r="M432" s="121"/>
      <c r="N432" s="121"/>
      <c r="O432" s="121"/>
      <c r="P432" s="62"/>
      <c r="Q432" s="148"/>
      <c r="R432" s="149"/>
      <c r="S432" s="149"/>
      <c r="T432" s="147"/>
    </row>
    <row r="433" spans="4:20" ht="16.5" customHeight="1">
      <c r="D433" s="139"/>
      <c r="E433" s="140"/>
      <c r="F433" s="141"/>
      <c r="G433" s="142"/>
      <c r="H433" s="143"/>
      <c r="I433" s="144"/>
      <c r="J433" s="121"/>
      <c r="K433" s="121"/>
      <c r="M433" s="121"/>
      <c r="N433" s="121"/>
      <c r="O433" s="121"/>
      <c r="P433" s="62"/>
      <c r="Q433" s="148"/>
      <c r="R433" s="149"/>
      <c r="S433" s="149"/>
      <c r="T433" s="147"/>
    </row>
    <row r="434" spans="4:20" ht="16.5" customHeight="1">
      <c r="D434" s="139"/>
      <c r="E434" s="140"/>
      <c r="F434" s="141"/>
      <c r="G434" s="142"/>
      <c r="H434" s="143"/>
      <c r="I434" s="144"/>
      <c r="J434" s="121"/>
      <c r="K434" s="121"/>
      <c r="M434" s="121"/>
      <c r="N434" s="121"/>
      <c r="O434" s="121"/>
      <c r="P434" s="62"/>
      <c r="Q434" s="148"/>
      <c r="R434" s="149"/>
      <c r="S434" s="149"/>
      <c r="T434" s="147"/>
    </row>
    <row r="435" spans="4:20" ht="16.5" customHeight="1">
      <c r="D435" s="139"/>
      <c r="E435" s="140"/>
      <c r="F435" s="141"/>
      <c r="G435" s="142"/>
      <c r="H435" s="143"/>
      <c r="I435" s="144"/>
      <c r="J435" s="121"/>
      <c r="K435" s="121"/>
      <c r="M435" s="121"/>
      <c r="N435" s="121"/>
      <c r="O435" s="121"/>
      <c r="P435" s="62"/>
      <c r="Q435" s="148"/>
      <c r="R435" s="149"/>
      <c r="S435" s="149"/>
      <c r="T435" s="147"/>
    </row>
    <row r="436" spans="4:20" ht="16.5" customHeight="1">
      <c r="D436" s="139"/>
      <c r="E436" s="140"/>
      <c r="F436" s="141"/>
      <c r="G436" s="142"/>
      <c r="H436" s="143"/>
      <c r="I436" s="144"/>
      <c r="J436" s="121"/>
      <c r="K436" s="121"/>
      <c r="M436" s="121"/>
      <c r="N436" s="121"/>
      <c r="O436" s="121"/>
      <c r="P436" s="62"/>
      <c r="Q436" s="148"/>
      <c r="R436" s="149"/>
      <c r="S436" s="149"/>
      <c r="T436" s="147"/>
    </row>
    <row r="437" spans="4:20" ht="16.5" customHeight="1">
      <c r="D437" s="139"/>
      <c r="E437" s="140"/>
      <c r="F437" s="141"/>
      <c r="G437" s="142"/>
      <c r="H437" s="143"/>
      <c r="I437" s="144"/>
      <c r="J437" s="121"/>
      <c r="K437" s="121"/>
      <c r="M437" s="121"/>
      <c r="N437" s="121"/>
      <c r="O437" s="121"/>
      <c r="P437" s="62"/>
      <c r="Q437" s="148"/>
      <c r="R437" s="149"/>
      <c r="S437" s="149"/>
      <c r="T437" s="147"/>
    </row>
    <row r="438" spans="4:20" ht="16.5" customHeight="1">
      <c r="D438" s="139"/>
      <c r="E438" s="140"/>
      <c r="F438" s="141"/>
      <c r="G438" s="142"/>
      <c r="H438" s="143"/>
      <c r="I438" s="144"/>
      <c r="J438" s="121"/>
      <c r="K438" s="121"/>
      <c r="M438" s="121"/>
      <c r="N438" s="121"/>
      <c r="O438" s="121"/>
      <c r="P438" s="62"/>
      <c r="Q438" s="148"/>
      <c r="R438" s="149"/>
      <c r="S438" s="149"/>
      <c r="T438" s="147"/>
    </row>
    <row r="439" spans="4:20" ht="16.5" customHeight="1">
      <c r="D439" s="139"/>
      <c r="E439" s="140"/>
      <c r="F439" s="141"/>
      <c r="G439" s="142"/>
      <c r="H439" s="143"/>
      <c r="I439" s="144"/>
      <c r="J439" s="121"/>
      <c r="K439" s="121"/>
      <c r="M439" s="121"/>
      <c r="N439" s="121"/>
      <c r="O439" s="121"/>
      <c r="P439" s="62"/>
      <c r="Q439" s="148"/>
      <c r="R439" s="149"/>
      <c r="S439" s="149"/>
      <c r="T439" s="147"/>
    </row>
    <row r="440" spans="4:20" ht="16.5" customHeight="1">
      <c r="D440" s="139"/>
      <c r="E440" s="140"/>
      <c r="F440" s="141"/>
      <c r="G440" s="142"/>
      <c r="H440" s="143"/>
      <c r="I440" s="144"/>
      <c r="J440" s="121"/>
      <c r="K440" s="121"/>
      <c r="M440" s="121"/>
      <c r="N440" s="121"/>
      <c r="O440" s="121"/>
      <c r="P440" s="62"/>
      <c r="Q440" s="148"/>
      <c r="R440" s="149"/>
      <c r="S440" s="149"/>
      <c r="T440" s="147"/>
    </row>
    <row r="441" spans="4:20" ht="16.5" customHeight="1">
      <c r="D441" s="139"/>
      <c r="E441" s="140"/>
      <c r="F441" s="141"/>
      <c r="G441" s="142"/>
      <c r="H441" s="143"/>
      <c r="I441" s="144"/>
      <c r="J441" s="121"/>
      <c r="K441" s="121"/>
      <c r="M441" s="121"/>
      <c r="N441" s="121"/>
      <c r="O441" s="121"/>
      <c r="P441" s="62"/>
      <c r="Q441" s="148"/>
      <c r="R441" s="149"/>
      <c r="S441" s="149"/>
      <c r="T441" s="147"/>
    </row>
    <row r="442" spans="4:20" ht="16.5" customHeight="1">
      <c r="D442" s="139"/>
      <c r="E442" s="140"/>
      <c r="F442" s="141"/>
      <c r="G442" s="142"/>
      <c r="H442" s="143"/>
      <c r="I442" s="144"/>
      <c r="J442" s="121"/>
      <c r="K442" s="121"/>
      <c r="M442" s="121"/>
      <c r="N442" s="121"/>
      <c r="O442" s="121"/>
      <c r="P442" s="62"/>
      <c r="Q442" s="148"/>
      <c r="R442" s="149"/>
      <c r="S442" s="149"/>
      <c r="T442" s="147"/>
    </row>
    <row r="443" spans="4:20" ht="16.5" customHeight="1">
      <c r="D443" s="139"/>
      <c r="E443" s="140"/>
      <c r="F443" s="141"/>
      <c r="G443" s="142"/>
      <c r="H443" s="143"/>
      <c r="I443" s="144"/>
      <c r="J443" s="121"/>
      <c r="K443" s="121"/>
      <c r="M443" s="121"/>
      <c r="N443" s="121"/>
      <c r="O443" s="121"/>
      <c r="P443" s="62"/>
      <c r="Q443" s="148"/>
      <c r="R443" s="149"/>
      <c r="S443" s="149"/>
      <c r="T443" s="147"/>
    </row>
    <row r="444" spans="4:20" ht="16.5" customHeight="1">
      <c r="D444" s="139"/>
      <c r="E444" s="140"/>
      <c r="F444" s="141"/>
      <c r="G444" s="142"/>
      <c r="H444" s="143"/>
      <c r="I444" s="144"/>
      <c r="J444" s="121"/>
      <c r="K444" s="121"/>
      <c r="M444" s="121"/>
      <c r="N444" s="121"/>
      <c r="O444" s="121"/>
      <c r="P444" s="62"/>
      <c r="Q444" s="148"/>
      <c r="R444" s="149"/>
      <c r="S444" s="149"/>
      <c r="T444" s="147"/>
    </row>
    <row r="445" spans="4:20" ht="16.5" customHeight="1">
      <c r="D445" s="139"/>
      <c r="E445" s="140"/>
      <c r="F445" s="141"/>
      <c r="G445" s="142"/>
      <c r="H445" s="143"/>
      <c r="I445" s="144"/>
      <c r="J445" s="121"/>
      <c r="K445" s="121"/>
      <c r="M445" s="121"/>
      <c r="N445" s="121"/>
      <c r="O445" s="121"/>
      <c r="P445" s="62"/>
      <c r="Q445" s="148"/>
      <c r="R445" s="149"/>
      <c r="S445" s="149"/>
      <c r="T445" s="147"/>
    </row>
    <row r="446" spans="4:20" ht="16.5" customHeight="1">
      <c r="D446" s="139"/>
      <c r="E446" s="140"/>
      <c r="F446" s="141"/>
      <c r="G446" s="142"/>
      <c r="H446" s="143"/>
      <c r="I446" s="144"/>
      <c r="J446" s="121"/>
      <c r="K446" s="121"/>
      <c r="M446" s="121"/>
      <c r="N446" s="121"/>
      <c r="O446" s="121"/>
      <c r="P446" s="62"/>
      <c r="Q446" s="148"/>
      <c r="R446" s="149"/>
      <c r="S446" s="149"/>
      <c r="T446" s="147"/>
    </row>
    <row r="447" spans="4:20" ht="16.5" customHeight="1">
      <c r="D447" s="139"/>
      <c r="E447" s="140"/>
      <c r="F447" s="141"/>
      <c r="G447" s="142"/>
      <c r="H447" s="143"/>
      <c r="I447" s="144"/>
      <c r="J447" s="121"/>
      <c r="K447" s="121"/>
      <c r="M447" s="121"/>
      <c r="N447" s="121"/>
      <c r="O447" s="121"/>
      <c r="P447" s="62"/>
      <c r="Q447" s="148"/>
      <c r="R447" s="149"/>
      <c r="S447" s="149"/>
      <c r="T447" s="147"/>
    </row>
    <row r="448" spans="4:20" ht="16.5" customHeight="1">
      <c r="D448" s="139"/>
      <c r="E448" s="140"/>
      <c r="F448" s="141"/>
      <c r="G448" s="142"/>
      <c r="H448" s="143"/>
      <c r="I448" s="144"/>
      <c r="J448" s="121"/>
      <c r="K448" s="121"/>
      <c r="M448" s="121"/>
      <c r="N448" s="121"/>
      <c r="O448" s="121"/>
      <c r="P448" s="62"/>
      <c r="Q448" s="148"/>
      <c r="R448" s="149"/>
      <c r="S448" s="149"/>
      <c r="T448" s="147"/>
    </row>
    <row r="449" spans="4:21" ht="16.5" customHeight="1">
      <c r="D449" s="139"/>
      <c r="E449" s="140"/>
      <c r="F449" s="141"/>
      <c r="G449" s="142"/>
      <c r="H449" s="143"/>
      <c r="I449" s="144"/>
      <c r="J449" s="121"/>
      <c r="K449" s="121"/>
      <c r="M449" s="121"/>
      <c r="N449" s="121"/>
      <c r="O449" s="121"/>
      <c r="P449" s="62"/>
      <c r="Q449" s="148"/>
      <c r="R449" s="149"/>
      <c r="S449" s="149"/>
      <c r="T449" s="147"/>
      <c r="U449" s="140"/>
    </row>
    <row r="450" spans="4:21" ht="16.5" customHeight="1">
      <c r="D450" s="139"/>
      <c r="E450" s="140"/>
      <c r="F450" s="141"/>
      <c r="G450" s="142"/>
      <c r="H450" s="143"/>
      <c r="I450" s="144"/>
      <c r="J450" s="121"/>
      <c r="K450" s="121"/>
      <c r="M450" s="121"/>
      <c r="N450" s="121"/>
      <c r="O450" s="121"/>
      <c r="P450" s="62"/>
      <c r="Q450" s="148"/>
      <c r="R450" s="149"/>
      <c r="S450" s="149"/>
      <c r="T450" s="147"/>
    </row>
    <row r="451" spans="4:21" ht="16.5" customHeight="1">
      <c r="D451" s="139"/>
      <c r="E451" s="140"/>
      <c r="F451" s="141"/>
      <c r="G451" s="142"/>
      <c r="H451" s="143"/>
      <c r="I451" s="144"/>
      <c r="J451" s="121"/>
      <c r="K451" s="121"/>
      <c r="M451" s="121"/>
      <c r="N451" s="121"/>
      <c r="O451" s="121"/>
      <c r="P451" s="62"/>
      <c r="Q451" s="148"/>
      <c r="R451" s="149"/>
      <c r="S451" s="149"/>
      <c r="T451" s="147"/>
    </row>
    <row r="452" spans="4:21" ht="16.5" customHeight="1">
      <c r="D452" s="139"/>
      <c r="E452" s="140"/>
      <c r="F452" s="141"/>
      <c r="G452" s="142"/>
      <c r="H452" s="143"/>
      <c r="I452" s="144"/>
      <c r="J452" s="121"/>
      <c r="K452" s="121"/>
      <c r="M452" s="121"/>
      <c r="N452" s="121"/>
      <c r="O452" s="121"/>
      <c r="P452" s="62"/>
      <c r="Q452" s="148"/>
      <c r="R452" s="149"/>
      <c r="S452" s="149"/>
      <c r="T452" s="147"/>
    </row>
    <row r="453" spans="4:21" ht="16.5" customHeight="1">
      <c r="D453" s="139"/>
      <c r="E453" s="140"/>
      <c r="F453" s="141"/>
      <c r="G453" s="142"/>
      <c r="H453" s="143"/>
      <c r="I453" s="144"/>
      <c r="J453" s="121"/>
      <c r="K453" s="121"/>
      <c r="M453" s="121"/>
      <c r="N453" s="121"/>
      <c r="O453" s="121"/>
      <c r="P453" s="62"/>
      <c r="Q453" s="148"/>
      <c r="R453" s="149"/>
      <c r="S453" s="149"/>
      <c r="T453" s="147"/>
    </row>
    <row r="454" spans="4:21" ht="16.5" customHeight="1">
      <c r="D454" s="139"/>
      <c r="E454" s="140"/>
      <c r="F454" s="141"/>
      <c r="G454" s="142"/>
      <c r="H454" s="143"/>
      <c r="I454" s="144"/>
      <c r="J454" s="121"/>
      <c r="K454" s="121"/>
      <c r="M454" s="121"/>
      <c r="N454" s="121"/>
      <c r="O454" s="121"/>
      <c r="P454" s="62"/>
      <c r="Q454" s="148"/>
      <c r="R454" s="149"/>
      <c r="S454" s="149"/>
      <c r="T454" s="147"/>
    </row>
    <row r="455" spans="4:21" ht="16.5" customHeight="1">
      <c r="D455" s="139"/>
      <c r="E455" s="140"/>
      <c r="F455" s="141"/>
      <c r="G455" s="142"/>
      <c r="H455" s="143"/>
      <c r="I455" s="144"/>
      <c r="J455" s="121"/>
      <c r="K455" s="121"/>
      <c r="M455" s="121"/>
      <c r="N455" s="121"/>
      <c r="O455" s="121"/>
      <c r="P455" s="62"/>
      <c r="Q455" s="148"/>
      <c r="R455" s="149"/>
      <c r="S455" s="149"/>
      <c r="T455" s="147"/>
    </row>
    <row r="456" spans="4:21" ht="16.5" customHeight="1">
      <c r="D456" s="139"/>
      <c r="E456" s="140"/>
      <c r="F456" s="141"/>
      <c r="G456" s="142"/>
      <c r="H456" s="143"/>
      <c r="I456" s="144"/>
      <c r="J456" s="121"/>
      <c r="K456" s="121"/>
      <c r="M456" s="121"/>
      <c r="N456" s="121"/>
      <c r="O456" s="121"/>
      <c r="P456" s="62"/>
      <c r="Q456" s="148"/>
      <c r="R456" s="149"/>
      <c r="S456" s="149"/>
      <c r="T456" s="147"/>
    </row>
    <row r="457" spans="4:21" ht="16.5" customHeight="1">
      <c r="D457" s="139"/>
      <c r="E457" s="140"/>
      <c r="F457" s="141"/>
      <c r="G457" s="142"/>
      <c r="H457" s="143"/>
      <c r="I457" s="144"/>
      <c r="J457" s="121"/>
      <c r="K457" s="121"/>
      <c r="M457" s="121"/>
      <c r="N457" s="121"/>
      <c r="O457" s="121"/>
      <c r="P457" s="62"/>
      <c r="Q457" s="148"/>
      <c r="R457" s="149"/>
      <c r="S457" s="149"/>
      <c r="T457" s="147"/>
    </row>
    <row r="458" spans="4:21" ht="16.5" customHeight="1">
      <c r="D458" s="139"/>
      <c r="E458" s="140"/>
      <c r="F458" s="141"/>
      <c r="G458" s="142"/>
      <c r="H458" s="143"/>
      <c r="I458" s="144"/>
      <c r="J458" s="121"/>
      <c r="K458" s="121"/>
      <c r="M458" s="121"/>
      <c r="N458" s="121"/>
      <c r="O458" s="121"/>
      <c r="P458" s="62"/>
      <c r="Q458" s="148"/>
      <c r="R458" s="149"/>
      <c r="S458" s="149"/>
      <c r="T458" s="147"/>
    </row>
    <row r="459" spans="4:21" ht="16.5" customHeight="1">
      <c r="D459" s="139"/>
      <c r="E459" s="140"/>
      <c r="F459" s="141"/>
      <c r="G459" s="142"/>
      <c r="H459" s="143"/>
      <c r="I459" s="144"/>
      <c r="J459" s="121"/>
      <c r="K459" s="121"/>
      <c r="M459" s="121"/>
      <c r="N459" s="121"/>
      <c r="O459" s="121"/>
      <c r="P459" s="62"/>
      <c r="Q459" s="148"/>
      <c r="R459" s="149"/>
      <c r="S459" s="149"/>
      <c r="T459" s="147"/>
      <c r="U459" s="140"/>
    </row>
    <row r="460" spans="4:21" ht="16.5" customHeight="1">
      <c r="D460" s="139"/>
      <c r="E460" s="140"/>
      <c r="F460" s="141"/>
      <c r="G460" s="142"/>
      <c r="H460" s="143"/>
      <c r="I460" s="144"/>
      <c r="J460" s="121"/>
      <c r="K460" s="121"/>
      <c r="M460" s="121"/>
      <c r="N460" s="121"/>
      <c r="O460" s="121"/>
      <c r="P460" s="62"/>
      <c r="Q460" s="148"/>
      <c r="R460" s="149"/>
      <c r="S460" s="149"/>
      <c r="T460" s="147"/>
    </row>
    <row r="461" spans="4:21" ht="16.5" customHeight="1">
      <c r="D461" s="139"/>
      <c r="E461" s="140"/>
      <c r="F461" s="141"/>
      <c r="G461" s="142"/>
      <c r="H461" s="143"/>
      <c r="I461" s="144"/>
      <c r="J461" s="121"/>
      <c r="K461" s="121"/>
      <c r="M461" s="121"/>
      <c r="N461" s="121"/>
      <c r="O461" s="121"/>
      <c r="P461" s="62"/>
      <c r="Q461" s="148"/>
      <c r="R461" s="149"/>
      <c r="S461" s="149"/>
      <c r="T461" s="147"/>
    </row>
    <row r="462" spans="4:21" ht="16.5" customHeight="1">
      <c r="D462" s="139"/>
      <c r="E462" s="140"/>
      <c r="F462" s="141"/>
      <c r="G462" s="142"/>
      <c r="H462" s="143"/>
      <c r="I462" s="144"/>
      <c r="J462" s="121"/>
      <c r="K462" s="121"/>
      <c r="M462" s="121"/>
      <c r="N462" s="121"/>
      <c r="O462" s="121"/>
      <c r="P462" s="62"/>
      <c r="Q462" s="148"/>
      <c r="R462" s="149"/>
      <c r="S462" s="149"/>
      <c r="T462" s="147"/>
    </row>
    <row r="463" spans="4:21" ht="16.5" customHeight="1">
      <c r="D463" s="139"/>
      <c r="E463" s="140"/>
      <c r="F463" s="141"/>
      <c r="G463" s="142"/>
      <c r="H463" s="143"/>
      <c r="I463" s="144"/>
      <c r="J463" s="121"/>
      <c r="K463" s="121"/>
      <c r="M463" s="121"/>
      <c r="N463" s="121"/>
      <c r="O463" s="121"/>
      <c r="P463" s="62"/>
      <c r="Q463" s="148"/>
      <c r="R463" s="149"/>
      <c r="S463" s="149"/>
      <c r="T463" s="147"/>
    </row>
    <row r="464" spans="4:21" ht="16.5" customHeight="1">
      <c r="D464" s="139"/>
      <c r="E464" s="140"/>
      <c r="F464" s="141"/>
      <c r="G464" s="142"/>
      <c r="H464" s="143"/>
      <c r="I464" s="144"/>
      <c r="J464" s="121"/>
      <c r="K464" s="121"/>
      <c r="M464" s="121"/>
      <c r="N464" s="121"/>
      <c r="O464" s="121"/>
      <c r="P464" s="62"/>
      <c r="Q464" s="148"/>
      <c r="R464" s="149"/>
      <c r="S464" s="149"/>
      <c r="T464" s="147"/>
    </row>
    <row r="465" spans="4:21" ht="16.5" customHeight="1">
      <c r="D465" s="139"/>
      <c r="E465" s="140"/>
      <c r="F465" s="141"/>
      <c r="G465" s="142"/>
      <c r="H465" s="143"/>
      <c r="I465" s="144"/>
      <c r="J465" s="121"/>
      <c r="K465" s="121"/>
      <c r="M465" s="121"/>
      <c r="N465" s="121"/>
      <c r="O465" s="121"/>
      <c r="P465" s="62"/>
      <c r="Q465" s="148"/>
      <c r="R465" s="149"/>
      <c r="S465" s="149"/>
      <c r="T465" s="147"/>
    </row>
    <row r="466" spans="4:21" ht="16.5" customHeight="1">
      <c r="D466" s="139"/>
      <c r="E466" s="140"/>
      <c r="F466" s="141"/>
      <c r="G466" s="142"/>
      <c r="H466" s="143"/>
      <c r="I466" s="144"/>
      <c r="J466" s="121"/>
      <c r="K466" s="121"/>
      <c r="M466" s="121"/>
      <c r="N466" s="121"/>
      <c r="O466" s="121"/>
      <c r="P466" s="62"/>
      <c r="Q466" s="148"/>
      <c r="R466" s="149"/>
      <c r="S466" s="149"/>
      <c r="T466" s="147"/>
    </row>
    <row r="467" spans="4:21" ht="16.5" customHeight="1">
      <c r="D467" s="139"/>
      <c r="E467" s="140"/>
      <c r="F467" s="141"/>
      <c r="G467" s="142"/>
      <c r="H467" s="143"/>
      <c r="I467" s="144"/>
      <c r="J467" s="121"/>
      <c r="K467" s="121"/>
      <c r="M467" s="121"/>
      <c r="N467" s="121"/>
      <c r="O467" s="121"/>
      <c r="P467" s="62"/>
      <c r="Q467" s="148"/>
      <c r="R467" s="149"/>
      <c r="S467" s="149"/>
      <c r="T467" s="147"/>
    </row>
    <row r="468" spans="4:21" ht="16.5" customHeight="1">
      <c r="D468" s="139"/>
      <c r="E468" s="140"/>
      <c r="F468" s="141"/>
      <c r="G468" s="142"/>
      <c r="H468" s="143"/>
      <c r="I468" s="144"/>
      <c r="J468" s="121"/>
      <c r="K468" s="121"/>
      <c r="M468" s="121"/>
      <c r="N468" s="121"/>
      <c r="O468" s="121"/>
      <c r="P468" s="62"/>
      <c r="Q468" s="148"/>
      <c r="R468" s="149"/>
      <c r="S468" s="149"/>
      <c r="T468" s="147"/>
      <c r="U468" s="140"/>
    </row>
    <row r="469" spans="4:21" ht="16.5" customHeight="1">
      <c r="D469" s="139"/>
      <c r="E469" s="140"/>
      <c r="F469" s="141"/>
      <c r="G469" s="142"/>
      <c r="H469" s="143"/>
      <c r="I469" s="144"/>
      <c r="J469" s="121"/>
      <c r="K469" s="121"/>
      <c r="M469" s="121"/>
      <c r="N469" s="121"/>
      <c r="O469" s="121"/>
      <c r="P469" s="62"/>
      <c r="Q469" s="148"/>
      <c r="R469" s="149"/>
      <c r="S469" s="149"/>
      <c r="T469" s="147"/>
    </row>
    <row r="470" spans="4:21" ht="16.5" customHeight="1">
      <c r="D470" s="139"/>
      <c r="E470" s="140"/>
      <c r="F470" s="141"/>
      <c r="G470" s="142"/>
      <c r="H470" s="143"/>
      <c r="I470" s="144"/>
      <c r="J470" s="121"/>
      <c r="K470" s="121"/>
      <c r="M470" s="121"/>
      <c r="N470" s="121"/>
      <c r="O470" s="121"/>
      <c r="P470" s="62"/>
      <c r="Q470" s="148"/>
      <c r="R470" s="149"/>
      <c r="S470" s="149"/>
      <c r="T470" s="147"/>
    </row>
    <row r="471" spans="4:21" ht="16.5" customHeight="1">
      <c r="D471" s="139"/>
      <c r="E471" s="140"/>
      <c r="F471" s="141"/>
      <c r="G471" s="142"/>
      <c r="H471" s="143"/>
      <c r="I471" s="144"/>
      <c r="J471" s="121"/>
      <c r="K471" s="121"/>
      <c r="M471" s="121"/>
      <c r="N471" s="121"/>
      <c r="O471" s="121"/>
      <c r="P471" s="62"/>
      <c r="Q471" s="148"/>
      <c r="R471" s="149"/>
      <c r="S471" s="149"/>
      <c r="T471" s="147"/>
    </row>
    <row r="472" spans="4:21" ht="16.5" customHeight="1">
      <c r="D472" s="139"/>
      <c r="E472" s="140"/>
      <c r="F472" s="141"/>
      <c r="G472" s="142"/>
      <c r="H472" s="143"/>
      <c r="I472" s="144"/>
      <c r="J472" s="121"/>
      <c r="K472" s="121"/>
      <c r="M472" s="121"/>
      <c r="N472" s="121"/>
      <c r="O472" s="121"/>
      <c r="P472" s="62"/>
      <c r="Q472" s="148"/>
      <c r="R472" s="149"/>
      <c r="S472" s="149"/>
      <c r="T472" s="147"/>
    </row>
    <row r="473" spans="4:21" ht="16.5" customHeight="1">
      <c r="D473" s="139"/>
      <c r="E473" s="140"/>
      <c r="F473" s="141"/>
      <c r="G473" s="142"/>
      <c r="H473" s="143"/>
      <c r="I473" s="144"/>
      <c r="J473" s="121"/>
      <c r="K473" s="121"/>
      <c r="M473" s="121"/>
      <c r="N473" s="121"/>
      <c r="O473" s="121"/>
      <c r="P473" s="62"/>
      <c r="Q473" s="148"/>
      <c r="R473" s="149"/>
      <c r="S473" s="149"/>
      <c r="T473" s="147"/>
    </row>
    <row r="474" spans="4:21" ht="16.5" customHeight="1">
      <c r="D474" s="139"/>
      <c r="E474" s="140"/>
      <c r="F474" s="141"/>
      <c r="G474" s="142"/>
      <c r="H474" s="143"/>
      <c r="I474" s="144"/>
      <c r="J474" s="121"/>
      <c r="K474" s="121"/>
      <c r="M474" s="121"/>
      <c r="N474" s="121"/>
      <c r="O474" s="121"/>
      <c r="P474" s="62"/>
      <c r="Q474" s="148"/>
      <c r="R474" s="149"/>
      <c r="S474" s="149"/>
      <c r="T474" s="147"/>
    </row>
    <row r="475" spans="4:21" ht="16.5" customHeight="1">
      <c r="D475" s="139"/>
      <c r="E475" s="140"/>
      <c r="F475" s="141"/>
      <c r="G475" s="142"/>
      <c r="H475" s="143"/>
      <c r="I475" s="144"/>
      <c r="J475" s="121"/>
      <c r="K475" s="121"/>
      <c r="M475" s="121"/>
      <c r="N475" s="121"/>
      <c r="O475" s="121"/>
      <c r="P475" s="62"/>
      <c r="Q475" s="148"/>
      <c r="R475" s="149"/>
      <c r="S475" s="149"/>
      <c r="T475" s="147"/>
    </row>
    <row r="476" spans="4:21" ht="16.5" customHeight="1">
      <c r="D476" s="139"/>
      <c r="E476" s="140"/>
      <c r="F476" s="141"/>
      <c r="G476" s="142"/>
      <c r="H476" s="143"/>
      <c r="I476" s="144"/>
      <c r="J476" s="121"/>
      <c r="K476" s="121"/>
      <c r="M476" s="121"/>
      <c r="N476" s="121"/>
      <c r="O476" s="121"/>
      <c r="P476" s="62"/>
      <c r="Q476" s="148"/>
      <c r="R476" s="149"/>
      <c r="S476" s="149"/>
      <c r="T476" s="147"/>
    </row>
    <row r="477" spans="4:21" ht="16.5" customHeight="1">
      <c r="D477" s="139"/>
      <c r="E477" s="140"/>
      <c r="F477" s="141"/>
      <c r="G477" s="142"/>
      <c r="H477" s="143"/>
      <c r="I477" s="144"/>
      <c r="J477" s="121"/>
      <c r="K477" s="121"/>
      <c r="M477" s="121"/>
      <c r="N477" s="121"/>
      <c r="O477" s="121"/>
      <c r="P477" s="62"/>
      <c r="Q477" s="148"/>
      <c r="R477" s="149"/>
      <c r="S477" s="149"/>
      <c r="T477" s="147"/>
    </row>
    <row r="478" spans="4:21" ht="16.5" customHeight="1">
      <c r="D478" s="139"/>
      <c r="E478" s="140"/>
      <c r="F478" s="141"/>
      <c r="G478" s="142"/>
      <c r="H478" s="143"/>
      <c r="I478" s="144"/>
      <c r="J478" s="121"/>
      <c r="K478" s="121"/>
      <c r="M478" s="121"/>
      <c r="N478" s="121"/>
      <c r="O478" s="121"/>
      <c r="P478" s="62"/>
      <c r="Q478" s="148"/>
      <c r="R478" s="149"/>
      <c r="S478" s="149"/>
      <c r="T478" s="147"/>
    </row>
    <row r="479" spans="4:21" ht="16.5" customHeight="1">
      <c r="D479" s="139"/>
      <c r="E479" s="140"/>
      <c r="F479" s="141"/>
      <c r="G479" s="142"/>
      <c r="H479" s="143"/>
      <c r="I479" s="144"/>
      <c r="J479" s="121"/>
      <c r="K479" s="121"/>
      <c r="M479" s="121"/>
      <c r="N479" s="121"/>
      <c r="O479" s="121"/>
      <c r="P479" s="62"/>
      <c r="Q479" s="148"/>
      <c r="R479" s="149"/>
      <c r="S479" s="149"/>
      <c r="T479" s="147"/>
    </row>
    <row r="480" spans="4:21" ht="16.5" customHeight="1">
      <c r="D480" s="139"/>
      <c r="E480" s="140"/>
      <c r="F480" s="141"/>
      <c r="G480" s="142"/>
      <c r="H480" s="143"/>
      <c r="I480" s="144"/>
      <c r="J480" s="121"/>
      <c r="K480" s="121"/>
      <c r="M480" s="121"/>
      <c r="N480" s="121"/>
      <c r="O480" s="121"/>
      <c r="P480" s="62"/>
      <c r="Q480" s="148"/>
      <c r="R480" s="149"/>
      <c r="S480" s="149"/>
      <c r="T480" s="147"/>
    </row>
    <row r="481" spans="4:20" ht="16.5" customHeight="1">
      <c r="D481" s="139"/>
      <c r="E481" s="140"/>
      <c r="F481" s="141"/>
      <c r="G481" s="142"/>
      <c r="H481" s="143"/>
      <c r="I481" s="144"/>
      <c r="J481" s="121"/>
      <c r="K481" s="121"/>
      <c r="M481" s="121"/>
      <c r="N481" s="121"/>
      <c r="O481" s="121"/>
      <c r="P481" s="62"/>
      <c r="Q481" s="148"/>
      <c r="R481" s="149"/>
      <c r="S481" s="149"/>
      <c r="T481" s="147"/>
    </row>
    <row r="482" spans="4:20" ht="16.5" customHeight="1">
      <c r="D482" s="139"/>
      <c r="E482" s="140"/>
      <c r="F482" s="141"/>
      <c r="G482" s="142"/>
      <c r="H482" s="143"/>
      <c r="I482" s="144"/>
      <c r="J482" s="121"/>
      <c r="K482" s="121"/>
      <c r="M482" s="121"/>
      <c r="N482" s="121"/>
      <c r="O482" s="121"/>
      <c r="P482" s="62"/>
      <c r="Q482" s="148"/>
      <c r="R482" s="149"/>
      <c r="S482" s="149"/>
      <c r="T482" s="147"/>
    </row>
    <row r="483" spans="4:20" ht="16.5" customHeight="1">
      <c r="D483" s="139"/>
      <c r="E483" s="140"/>
      <c r="F483" s="141"/>
      <c r="G483" s="142"/>
      <c r="H483" s="143"/>
      <c r="I483" s="144"/>
      <c r="J483" s="121"/>
      <c r="K483" s="121"/>
      <c r="M483" s="121"/>
      <c r="N483" s="121"/>
      <c r="O483" s="121"/>
      <c r="P483" s="62"/>
      <c r="Q483" s="148"/>
      <c r="R483" s="149"/>
      <c r="S483" s="149"/>
      <c r="T483" s="147"/>
    </row>
    <row r="484" spans="4:20" ht="16.5" customHeight="1">
      <c r="D484" s="139"/>
      <c r="E484" s="140"/>
      <c r="F484" s="141"/>
      <c r="G484" s="142"/>
      <c r="H484" s="143"/>
      <c r="I484" s="144"/>
      <c r="J484" s="121"/>
      <c r="K484" s="121"/>
      <c r="M484" s="121"/>
      <c r="N484" s="121"/>
      <c r="O484" s="121"/>
      <c r="P484" s="62"/>
      <c r="Q484" s="148"/>
      <c r="R484" s="149"/>
      <c r="S484" s="149"/>
      <c r="T484" s="147"/>
    </row>
    <row r="485" spans="4:20" ht="16.5" customHeight="1">
      <c r="D485" s="139"/>
      <c r="E485" s="140"/>
      <c r="F485" s="141"/>
      <c r="G485" s="142"/>
      <c r="H485" s="143"/>
      <c r="I485" s="144"/>
      <c r="J485" s="121"/>
      <c r="K485" s="121"/>
      <c r="M485" s="121"/>
      <c r="N485" s="121"/>
      <c r="O485" s="121"/>
      <c r="P485" s="62"/>
      <c r="Q485" s="148"/>
      <c r="R485" s="149"/>
      <c r="S485" s="149"/>
      <c r="T485" s="147"/>
    </row>
    <row r="486" spans="4:20" ht="16.5" customHeight="1">
      <c r="D486" s="139"/>
      <c r="E486" s="140"/>
      <c r="F486" s="141"/>
      <c r="G486" s="142"/>
      <c r="H486" s="143"/>
      <c r="I486" s="144"/>
      <c r="J486" s="121"/>
      <c r="K486" s="121"/>
      <c r="M486" s="121"/>
      <c r="N486" s="121"/>
      <c r="O486" s="121"/>
      <c r="P486" s="62"/>
      <c r="Q486" s="148"/>
      <c r="R486" s="149"/>
      <c r="S486" s="149"/>
      <c r="T486" s="147"/>
    </row>
    <row r="487" spans="4:20" ht="16.5" customHeight="1">
      <c r="D487" s="139"/>
      <c r="E487" s="140"/>
      <c r="F487" s="141"/>
      <c r="G487" s="142"/>
      <c r="H487" s="143"/>
      <c r="I487" s="144"/>
      <c r="J487" s="121"/>
      <c r="K487" s="121"/>
      <c r="M487" s="121"/>
      <c r="N487" s="121"/>
      <c r="O487" s="121"/>
      <c r="P487" s="62"/>
      <c r="Q487" s="148"/>
      <c r="R487" s="149"/>
      <c r="S487" s="149"/>
      <c r="T487" s="147"/>
    </row>
    <row r="488" spans="4:20" ht="16.5" customHeight="1">
      <c r="D488" s="139"/>
      <c r="E488" s="140"/>
      <c r="F488" s="141"/>
      <c r="G488" s="142"/>
      <c r="H488" s="143"/>
      <c r="I488" s="144"/>
      <c r="J488" s="121"/>
      <c r="K488" s="121"/>
      <c r="M488" s="121"/>
      <c r="N488" s="121"/>
      <c r="O488" s="121"/>
      <c r="P488" s="62"/>
      <c r="Q488" s="148"/>
      <c r="R488" s="149"/>
      <c r="S488" s="149"/>
      <c r="T488" s="147"/>
    </row>
    <row r="489" spans="4:20" ht="16.5" customHeight="1">
      <c r="D489" s="139"/>
      <c r="E489" s="140"/>
      <c r="F489" s="141"/>
      <c r="G489" s="142"/>
      <c r="H489" s="143"/>
      <c r="I489" s="144"/>
      <c r="J489" s="121"/>
      <c r="K489" s="121"/>
      <c r="M489" s="121"/>
      <c r="N489" s="121"/>
      <c r="O489" s="121"/>
      <c r="P489" s="62"/>
      <c r="Q489" s="148"/>
      <c r="R489" s="149"/>
      <c r="S489" s="149"/>
      <c r="T489" s="147"/>
    </row>
    <row r="490" spans="4:20" ht="16.5" customHeight="1">
      <c r="D490" s="139"/>
      <c r="E490" s="140"/>
      <c r="F490" s="141"/>
      <c r="G490" s="142"/>
      <c r="H490" s="143"/>
      <c r="I490" s="144"/>
      <c r="J490" s="121"/>
      <c r="K490" s="121"/>
      <c r="M490" s="121"/>
      <c r="N490" s="121"/>
      <c r="O490" s="121"/>
      <c r="P490" s="62"/>
      <c r="Q490" s="148"/>
      <c r="R490" s="149"/>
      <c r="S490" s="149"/>
      <c r="T490" s="147"/>
    </row>
    <row r="491" spans="4:20" ht="16.5" customHeight="1">
      <c r="D491" s="139"/>
      <c r="E491" s="140"/>
      <c r="F491" s="141"/>
      <c r="G491" s="142"/>
      <c r="H491" s="143"/>
      <c r="I491" s="144"/>
      <c r="J491" s="121"/>
      <c r="K491" s="121"/>
      <c r="M491" s="121"/>
      <c r="N491" s="121"/>
      <c r="O491" s="121"/>
      <c r="P491" s="62"/>
      <c r="Q491" s="148"/>
      <c r="R491" s="149"/>
      <c r="S491" s="149"/>
      <c r="T491" s="147"/>
    </row>
    <row r="492" spans="4:20" ht="16.5" customHeight="1">
      <c r="D492" s="139"/>
      <c r="E492" s="140"/>
      <c r="F492" s="141"/>
      <c r="G492" s="142"/>
      <c r="H492" s="143"/>
      <c r="I492" s="144"/>
      <c r="J492" s="121"/>
      <c r="K492" s="121"/>
      <c r="M492" s="121"/>
      <c r="N492" s="121"/>
      <c r="O492" s="121"/>
      <c r="P492" s="62"/>
      <c r="Q492" s="148"/>
      <c r="R492" s="149"/>
      <c r="S492" s="149"/>
      <c r="T492" s="147"/>
    </row>
    <row r="493" spans="4:20" ht="16.5" customHeight="1">
      <c r="D493" s="139"/>
      <c r="E493" s="140"/>
      <c r="F493" s="141"/>
      <c r="G493" s="142"/>
      <c r="H493" s="143"/>
      <c r="I493" s="144"/>
      <c r="J493" s="121"/>
      <c r="K493" s="121"/>
      <c r="M493" s="121"/>
      <c r="N493" s="121"/>
      <c r="O493" s="121"/>
      <c r="P493" s="62"/>
      <c r="Q493" s="148"/>
      <c r="R493" s="149"/>
      <c r="S493" s="149"/>
      <c r="T493" s="147"/>
    </row>
    <row r="494" spans="4:20" ht="16.5" customHeight="1">
      <c r="D494" s="139"/>
      <c r="E494" s="140"/>
      <c r="F494" s="141"/>
      <c r="G494" s="142"/>
      <c r="H494" s="143"/>
      <c r="I494" s="144"/>
      <c r="J494" s="121"/>
      <c r="K494" s="121"/>
      <c r="M494" s="121"/>
      <c r="N494" s="121"/>
      <c r="O494" s="121"/>
      <c r="P494" s="62"/>
      <c r="Q494" s="148"/>
      <c r="R494" s="149"/>
      <c r="S494" s="149"/>
      <c r="T494" s="147"/>
    </row>
    <row r="495" spans="4:20" ht="16.5" customHeight="1">
      <c r="D495" s="139"/>
      <c r="E495" s="140"/>
      <c r="F495" s="141"/>
      <c r="G495" s="142"/>
      <c r="H495" s="143"/>
      <c r="I495" s="144"/>
      <c r="J495" s="121"/>
      <c r="K495" s="121"/>
      <c r="M495" s="121"/>
      <c r="N495" s="121"/>
      <c r="O495" s="121"/>
      <c r="P495" s="62"/>
      <c r="Q495" s="148"/>
      <c r="R495" s="149"/>
      <c r="S495" s="149"/>
      <c r="T495" s="147"/>
    </row>
    <row r="496" spans="4:20" ht="16.5" customHeight="1">
      <c r="D496" s="139"/>
      <c r="E496" s="140"/>
      <c r="F496" s="141"/>
      <c r="G496" s="142"/>
      <c r="H496" s="143"/>
      <c r="I496" s="144"/>
      <c r="J496" s="121"/>
      <c r="K496" s="121"/>
      <c r="M496" s="121"/>
      <c r="N496" s="121"/>
      <c r="O496" s="121"/>
      <c r="P496" s="62"/>
      <c r="Q496" s="148"/>
      <c r="R496" s="149"/>
      <c r="S496" s="149"/>
      <c r="T496" s="147"/>
    </row>
    <row r="497" spans="4:21" ht="16.5" customHeight="1">
      <c r="D497" s="139"/>
      <c r="E497" s="140"/>
      <c r="F497" s="141"/>
      <c r="G497" s="142"/>
      <c r="H497" s="143"/>
      <c r="I497" s="144"/>
      <c r="J497" s="121"/>
      <c r="K497" s="121"/>
      <c r="M497" s="121"/>
      <c r="N497" s="121"/>
      <c r="O497" s="121"/>
      <c r="P497" s="62"/>
      <c r="Q497" s="148"/>
      <c r="R497" s="149"/>
      <c r="S497" s="149"/>
      <c r="T497" s="147"/>
    </row>
    <row r="498" spans="4:21" ht="16.5" customHeight="1">
      <c r="D498" s="139"/>
      <c r="E498" s="140"/>
      <c r="F498" s="141"/>
      <c r="G498" s="142"/>
      <c r="H498" s="143"/>
      <c r="I498" s="144"/>
      <c r="J498" s="121"/>
      <c r="K498" s="121"/>
      <c r="M498" s="121"/>
      <c r="N498" s="121"/>
      <c r="O498" s="121"/>
      <c r="P498" s="62"/>
      <c r="Q498" s="148"/>
      <c r="R498" s="149"/>
      <c r="S498" s="149"/>
      <c r="T498" s="147"/>
    </row>
    <row r="499" spans="4:21" ht="16.5" customHeight="1">
      <c r="D499" s="139"/>
      <c r="E499" s="140"/>
      <c r="F499" s="141"/>
      <c r="G499" s="142"/>
      <c r="H499" s="143"/>
      <c r="I499" s="144"/>
      <c r="J499" s="121"/>
      <c r="K499" s="121"/>
      <c r="M499" s="121"/>
      <c r="N499" s="121"/>
      <c r="O499" s="121"/>
      <c r="P499" s="62"/>
      <c r="Q499" s="148"/>
      <c r="R499" s="149"/>
      <c r="S499" s="149"/>
      <c r="T499" s="147"/>
    </row>
    <row r="500" spans="4:21" ht="16.5" customHeight="1">
      <c r="D500" s="139"/>
      <c r="E500" s="140"/>
      <c r="F500" s="141"/>
      <c r="G500" s="142"/>
      <c r="H500" s="143"/>
      <c r="I500" s="144"/>
      <c r="J500" s="121"/>
      <c r="K500" s="121"/>
      <c r="M500" s="121"/>
      <c r="N500" s="121"/>
      <c r="O500" s="121"/>
      <c r="P500" s="62"/>
      <c r="Q500" s="148"/>
      <c r="R500" s="149"/>
      <c r="S500" s="149"/>
      <c r="T500" s="147"/>
    </row>
    <row r="501" spans="4:21" ht="16.5" customHeight="1">
      <c r="D501" s="139"/>
      <c r="E501" s="140"/>
      <c r="F501" s="141"/>
      <c r="G501" s="142"/>
      <c r="H501" s="143"/>
      <c r="I501" s="144"/>
      <c r="J501" s="121"/>
      <c r="K501" s="121"/>
      <c r="M501" s="121"/>
      <c r="N501" s="121"/>
      <c r="O501" s="121"/>
      <c r="P501" s="62"/>
      <c r="Q501" s="148"/>
      <c r="R501" s="149"/>
      <c r="S501" s="149"/>
      <c r="T501" s="147"/>
    </row>
    <row r="502" spans="4:21" ht="16.5" customHeight="1">
      <c r="D502" s="139"/>
      <c r="E502" s="140"/>
      <c r="F502" s="141"/>
      <c r="G502" s="142"/>
      <c r="H502" s="143"/>
      <c r="I502" s="144"/>
      <c r="J502" s="121"/>
      <c r="K502" s="121"/>
      <c r="M502" s="121"/>
      <c r="N502" s="121"/>
      <c r="O502" s="121"/>
      <c r="P502" s="62"/>
      <c r="Q502" s="148"/>
      <c r="R502" s="149"/>
      <c r="S502" s="149"/>
      <c r="T502" s="147"/>
    </row>
    <row r="503" spans="4:21" ht="16.5" customHeight="1">
      <c r="D503" s="139"/>
      <c r="E503" s="140"/>
      <c r="F503" s="141"/>
      <c r="G503" s="142"/>
      <c r="H503" s="143"/>
      <c r="I503" s="144"/>
      <c r="J503" s="121"/>
      <c r="K503" s="121"/>
      <c r="M503" s="121"/>
      <c r="N503" s="121"/>
      <c r="O503" s="121"/>
      <c r="P503" s="62"/>
      <c r="Q503" s="148"/>
      <c r="R503" s="149"/>
      <c r="S503" s="149"/>
      <c r="T503" s="147"/>
      <c r="U503" s="140"/>
    </row>
    <row r="504" spans="4:21" ht="16.5" customHeight="1">
      <c r="D504" s="139"/>
      <c r="E504" s="140"/>
      <c r="F504" s="141"/>
      <c r="G504" s="142"/>
      <c r="H504" s="143"/>
      <c r="I504" s="144"/>
      <c r="J504" s="121"/>
      <c r="K504" s="121"/>
      <c r="M504" s="121"/>
      <c r="N504" s="121"/>
      <c r="O504" s="121"/>
      <c r="P504" s="62"/>
      <c r="Q504" s="148"/>
      <c r="R504" s="149"/>
      <c r="S504" s="149"/>
      <c r="T504" s="147"/>
    </row>
    <row r="505" spans="4:21" ht="16.5" customHeight="1">
      <c r="D505" s="139"/>
      <c r="E505" s="140"/>
      <c r="F505" s="141"/>
      <c r="G505" s="142"/>
      <c r="H505" s="143"/>
      <c r="I505" s="144"/>
      <c r="J505" s="121"/>
      <c r="K505" s="121"/>
      <c r="M505" s="121"/>
      <c r="N505" s="121"/>
      <c r="O505" s="121"/>
      <c r="P505" s="62"/>
      <c r="Q505" s="148"/>
      <c r="R505" s="149"/>
      <c r="S505" s="149"/>
      <c r="T505" s="147"/>
    </row>
    <row r="506" spans="4:21" ht="16.5" customHeight="1">
      <c r="D506" s="139"/>
      <c r="E506" s="140"/>
      <c r="F506" s="141"/>
      <c r="G506" s="142"/>
      <c r="H506" s="143"/>
      <c r="I506" s="144"/>
      <c r="J506" s="121"/>
      <c r="K506" s="121"/>
      <c r="M506" s="121"/>
      <c r="N506" s="121"/>
      <c r="O506" s="121"/>
      <c r="P506" s="62"/>
      <c r="Q506" s="148"/>
      <c r="R506" s="149"/>
      <c r="S506" s="149"/>
      <c r="T506" s="147"/>
    </row>
    <row r="507" spans="4:21" ht="16.5" customHeight="1">
      <c r="D507" s="139"/>
      <c r="E507" s="140"/>
      <c r="F507" s="141"/>
      <c r="G507" s="142"/>
      <c r="H507" s="143"/>
      <c r="I507" s="144"/>
      <c r="J507" s="121"/>
      <c r="K507" s="121"/>
      <c r="M507" s="121"/>
      <c r="N507" s="121"/>
      <c r="O507" s="121"/>
      <c r="P507" s="62"/>
      <c r="Q507" s="148"/>
      <c r="R507" s="149"/>
      <c r="S507" s="149"/>
      <c r="T507" s="147"/>
      <c r="U507" s="140"/>
    </row>
    <row r="508" spans="4:21" ht="16.5" customHeight="1">
      <c r="D508" s="139"/>
      <c r="E508" s="140"/>
      <c r="F508" s="141"/>
      <c r="G508" s="142"/>
      <c r="H508" s="143"/>
      <c r="I508" s="144"/>
      <c r="J508" s="121"/>
      <c r="K508" s="121"/>
      <c r="M508" s="121"/>
      <c r="N508" s="121"/>
      <c r="O508" s="121"/>
      <c r="P508" s="62"/>
      <c r="Q508" s="148"/>
      <c r="R508" s="149"/>
      <c r="S508" s="149"/>
      <c r="T508" s="147"/>
    </row>
    <row r="509" spans="4:21" ht="16.5" customHeight="1">
      <c r="D509" s="139"/>
      <c r="E509" s="140"/>
      <c r="F509" s="141"/>
      <c r="G509" s="142"/>
      <c r="H509" s="143"/>
      <c r="I509" s="144"/>
      <c r="J509" s="121"/>
      <c r="K509" s="121"/>
      <c r="M509" s="121"/>
      <c r="N509" s="121"/>
      <c r="O509" s="121"/>
      <c r="P509" s="62"/>
      <c r="Q509" s="148"/>
      <c r="R509" s="149"/>
      <c r="S509" s="149"/>
      <c r="T509" s="147"/>
    </row>
    <row r="510" spans="4:21" ht="16.5" customHeight="1">
      <c r="D510" s="139"/>
      <c r="E510" s="140"/>
      <c r="F510" s="141"/>
      <c r="G510" s="142"/>
      <c r="H510" s="143"/>
      <c r="I510" s="144"/>
      <c r="J510" s="121"/>
      <c r="K510" s="121"/>
      <c r="M510" s="121"/>
      <c r="N510" s="121"/>
      <c r="O510" s="121"/>
      <c r="P510" s="62"/>
      <c r="Q510" s="148"/>
      <c r="R510" s="149"/>
      <c r="S510" s="149"/>
      <c r="T510" s="147"/>
    </row>
    <row r="511" spans="4:21" ht="16.5" customHeight="1">
      <c r="D511" s="139"/>
      <c r="E511" s="140"/>
      <c r="F511" s="141"/>
      <c r="G511" s="142"/>
      <c r="H511" s="143"/>
      <c r="I511" s="144"/>
      <c r="J511" s="121"/>
      <c r="K511" s="121"/>
      <c r="M511" s="121"/>
      <c r="N511" s="121"/>
      <c r="O511" s="121"/>
      <c r="P511" s="62"/>
      <c r="Q511" s="148"/>
      <c r="R511" s="149"/>
      <c r="S511" s="149"/>
      <c r="T511" s="147"/>
    </row>
    <row r="512" spans="4:21" ht="16.5" customHeight="1">
      <c r="D512" s="139"/>
      <c r="E512" s="140"/>
      <c r="F512" s="141"/>
      <c r="G512" s="142"/>
      <c r="H512" s="143"/>
      <c r="I512" s="144"/>
      <c r="J512" s="121"/>
      <c r="K512" s="121"/>
      <c r="M512" s="121"/>
      <c r="N512" s="121"/>
      <c r="O512" s="121"/>
      <c r="P512" s="62"/>
      <c r="Q512" s="148"/>
      <c r="R512" s="149"/>
      <c r="S512" s="149"/>
      <c r="T512" s="147"/>
    </row>
    <row r="513" spans="4:21" ht="16.5" customHeight="1">
      <c r="D513" s="139"/>
      <c r="E513" s="140"/>
      <c r="F513" s="141"/>
      <c r="G513" s="142"/>
      <c r="H513" s="143"/>
      <c r="I513" s="144"/>
      <c r="J513" s="121"/>
      <c r="K513" s="121"/>
      <c r="M513" s="121"/>
      <c r="N513" s="121"/>
      <c r="O513" s="121"/>
      <c r="P513" s="62"/>
      <c r="Q513" s="148"/>
      <c r="R513" s="149"/>
      <c r="S513" s="149"/>
      <c r="T513" s="147"/>
    </row>
    <row r="514" spans="4:21" ht="16.5" customHeight="1">
      <c r="D514" s="139"/>
      <c r="E514" s="140"/>
      <c r="F514" s="141"/>
      <c r="G514" s="142"/>
      <c r="H514" s="143"/>
      <c r="I514" s="144"/>
      <c r="J514" s="121"/>
      <c r="K514" s="121"/>
      <c r="M514" s="121"/>
      <c r="N514" s="121"/>
      <c r="O514" s="121"/>
      <c r="P514" s="62"/>
      <c r="Q514" s="148"/>
      <c r="R514" s="149"/>
      <c r="S514" s="149"/>
      <c r="T514" s="147"/>
    </row>
    <row r="515" spans="4:21" ht="16.5" customHeight="1">
      <c r="D515" s="139"/>
      <c r="E515" s="140"/>
      <c r="F515" s="141"/>
      <c r="G515" s="142"/>
      <c r="H515" s="143"/>
      <c r="I515" s="144"/>
      <c r="J515" s="121"/>
      <c r="K515" s="121"/>
      <c r="M515" s="121"/>
      <c r="N515" s="121"/>
      <c r="O515" s="121"/>
      <c r="P515" s="62"/>
      <c r="Q515" s="148"/>
      <c r="R515" s="149"/>
      <c r="S515" s="149"/>
      <c r="T515" s="147"/>
    </row>
    <row r="516" spans="4:21" ht="16.5" customHeight="1">
      <c r="D516" s="139"/>
      <c r="E516" s="140"/>
      <c r="F516" s="141"/>
      <c r="G516" s="142"/>
      <c r="H516" s="143"/>
      <c r="I516" s="144"/>
      <c r="J516" s="121"/>
      <c r="K516" s="121"/>
      <c r="M516" s="121"/>
      <c r="N516" s="121"/>
      <c r="O516" s="121"/>
      <c r="P516" s="62"/>
      <c r="Q516" s="148"/>
      <c r="R516" s="149"/>
      <c r="S516" s="149"/>
      <c r="T516" s="147"/>
      <c r="U516" s="140"/>
    </row>
    <row r="517" spans="4:21" ht="16.5" customHeight="1">
      <c r="D517" s="139"/>
      <c r="E517" s="140"/>
      <c r="F517" s="141"/>
      <c r="G517" s="142"/>
      <c r="H517" s="143"/>
      <c r="I517" s="144"/>
      <c r="J517" s="121"/>
      <c r="K517" s="121"/>
      <c r="M517" s="121"/>
      <c r="N517" s="121"/>
      <c r="O517" s="121"/>
      <c r="P517" s="62"/>
      <c r="Q517" s="148"/>
      <c r="R517" s="149"/>
      <c r="S517" s="149"/>
      <c r="T517" s="147"/>
      <c r="U517" s="140"/>
    </row>
    <row r="518" spans="4:21" ht="16.5" customHeight="1">
      <c r="D518" s="139"/>
      <c r="E518" s="140"/>
      <c r="F518" s="141"/>
      <c r="G518" s="142"/>
      <c r="H518" s="143"/>
      <c r="I518" s="144"/>
      <c r="J518" s="121"/>
      <c r="K518" s="121"/>
      <c r="M518" s="121"/>
      <c r="N518" s="121"/>
      <c r="O518" s="121"/>
      <c r="P518" s="62"/>
      <c r="Q518" s="148"/>
      <c r="R518" s="149"/>
      <c r="S518" s="149"/>
      <c r="T518" s="147"/>
    </row>
    <row r="519" spans="4:21" ht="16.5" customHeight="1">
      <c r="D519" s="139"/>
      <c r="E519" s="140"/>
      <c r="F519" s="141"/>
      <c r="G519" s="142"/>
      <c r="H519" s="143"/>
      <c r="I519" s="144"/>
      <c r="J519" s="121"/>
      <c r="K519" s="121"/>
      <c r="M519" s="121"/>
      <c r="N519" s="121"/>
      <c r="O519" s="121"/>
      <c r="P519" s="62"/>
      <c r="Q519" s="148"/>
      <c r="R519" s="149"/>
      <c r="S519" s="149"/>
      <c r="T519" s="147"/>
    </row>
    <row r="520" spans="4:21" ht="16.5" customHeight="1">
      <c r="D520" s="139"/>
      <c r="E520" s="140"/>
      <c r="F520" s="141"/>
      <c r="G520" s="142"/>
      <c r="H520" s="143"/>
      <c r="I520" s="144"/>
      <c r="J520" s="121"/>
      <c r="K520" s="121"/>
      <c r="M520" s="121"/>
      <c r="N520" s="121"/>
      <c r="O520" s="121"/>
      <c r="P520" s="62"/>
      <c r="Q520" s="148"/>
      <c r="R520" s="149"/>
      <c r="S520" s="149"/>
      <c r="T520" s="147"/>
    </row>
    <row r="521" spans="4:21" ht="16.5" customHeight="1">
      <c r="D521" s="139"/>
      <c r="E521" s="140"/>
      <c r="F521" s="141"/>
      <c r="G521" s="142"/>
      <c r="H521" s="143"/>
      <c r="I521" s="144"/>
      <c r="J521" s="121"/>
      <c r="K521" s="121"/>
      <c r="M521" s="121"/>
      <c r="N521" s="121"/>
      <c r="O521" s="121"/>
      <c r="P521" s="62"/>
      <c r="Q521" s="148"/>
      <c r="R521" s="149"/>
      <c r="S521" s="149"/>
      <c r="T521" s="147"/>
    </row>
    <row r="522" spans="4:21" ht="16.5" customHeight="1">
      <c r="D522" s="139"/>
      <c r="E522" s="140"/>
      <c r="F522" s="141"/>
      <c r="G522" s="142"/>
      <c r="H522" s="143"/>
      <c r="I522" s="144"/>
      <c r="J522" s="121"/>
      <c r="K522" s="121"/>
      <c r="M522" s="121"/>
      <c r="N522" s="121"/>
      <c r="O522" s="121"/>
      <c r="P522" s="62"/>
      <c r="Q522" s="148"/>
      <c r="R522" s="149"/>
      <c r="S522" s="149"/>
      <c r="T522" s="147"/>
    </row>
    <row r="523" spans="4:21" ht="16.5" customHeight="1">
      <c r="D523" s="139"/>
      <c r="E523" s="140"/>
      <c r="F523" s="141"/>
      <c r="G523" s="142"/>
      <c r="H523" s="143"/>
      <c r="I523" s="144"/>
      <c r="J523" s="121"/>
      <c r="K523" s="121"/>
      <c r="M523" s="121"/>
      <c r="N523" s="121"/>
      <c r="O523" s="121"/>
      <c r="P523" s="62"/>
      <c r="Q523" s="148"/>
      <c r="R523" s="149"/>
      <c r="S523" s="149"/>
      <c r="T523" s="147"/>
    </row>
    <row r="524" spans="4:21" ht="16.5" customHeight="1">
      <c r="D524" s="139"/>
      <c r="E524" s="140"/>
      <c r="F524" s="141"/>
      <c r="G524" s="142"/>
      <c r="H524" s="143"/>
      <c r="I524" s="144"/>
      <c r="J524" s="121"/>
      <c r="K524" s="121"/>
      <c r="M524" s="121"/>
      <c r="N524" s="121"/>
      <c r="O524" s="121"/>
      <c r="P524" s="62"/>
      <c r="Q524" s="148"/>
      <c r="R524" s="149"/>
      <c r="S524" s="149"/>
      <c r="T524" s="147"/>
    </row>
    <row r="525" spans="4:21" ht="16.5" customHeight="1">
      <c r="D525" s="139"/>
      <c r="E525" s="140"/>
      <c r="F525" s="141"/>
      <c r="G525" s="142"/>
      <c r="H525" s="143"/>
      <c r="I525" s="144"/>
      <c r="J525" s="121"/>
      <c r="K525" s="121"/>
      <c r="M525" s="121"/>
      <c r="N525" s="121"/>
      <c r="O525" s="121"/>
      <c r="P525" s="62"/>
      <c r="Q525" s="148"/>
      <c r="R525" s="149"/>
      <c r="S525" s="149"/>
      <c r="T525" s="147"/>
    </row>
    <row r="526" spans="4:21" ht="16.5" customHeight="1">
      <c r="D526" s="139"/>
      <c r="E526" s="140"/>
      <c r="F526" s="141"/>
      <c r="G526" s="142"/>
      <c r="H526" s="143"/>
      <c r="I526" s="144"/>
      <c r="J526" s="121"/>
      <c r="K526" s="121"/>
      <c r="M526" s="121"/>
      <c r="N526" s="121"/>
      <c r="O526" s="121"/>
      <c r="P526" s="62"/>
      <c r="Q526" s="148"/>
      <c r="R526" s="149"/>
      <c r="S526" s="149"/>
      <c r="T526" s="147"/>
    </row>
    <row r="527" spans="4:21" ht="16.5" customHeight="1">
      <c r="D527" s="139"/>
      <c r="E527" s="140"/>
      <c r="F527" s="141"/>
      <c r="G527" s="142"/>
      <c r="H527" s="143"/>
      <c r="I527" s="144"/>
      <c r="J527" s="121"/>
      <c r="K527" s="121"/>
      <c r="M527" s="121"/>
      <c r="N527" s="121"/>
      <c r="O527" s="121"/>
      <c r="P527" s="62"/>
      <c r="Q527" s="148"/>
      <c r="R527" s="149"/>
      <c r="S527" s="149"/>
      <c r="T527" s="147"/>
    </row>
    <row r="528" spans="4:21" ht="16.5" customHeight="1">
      <c r="D528" s="139"/>
      <c r="E528" s="140"/>
      <c r="F528" s="141"/>
      <c r="G528" s="142"/>
      <c r="H528" s="143"/>
      <c r="I528" s="144"/>
      <c r="J528" s="121"/>
      <c r="K528" s="121"/>
      <c r="M528" s="121"/>
      <c r="N528" s="121"/>
      <c r="O528" s="121"/>
      <c r="P528" s="62"/>
      <c r="Q528" s="148"/>
      <c r="R528" s="149"/>
      <c r="S528" s="149"/>
      <c r="T528" s="147"/>
    </row>
    <row r="529" spans="4:21" ht="16.5" customHeight="1">
      <c r="D529" s="139"/>
      <c r="E529" s="140"/>
      <c r="F529" s="141"/>
      <c r="G529" s="142"/>
      <c r="H529" s="143"/>
      <c r="I529" s="144"/>
      <c r="J529" s="121"/>
      <c r="K529" s="121"/>
      <c r="M529" s="121"/>
      <c r="N529" s="121"/>
      <c r="O529" s="121"/>
      <c r="P529" s="62"/>
      <c r="Q529" s="148"/>
      <c r="R529" s="149"/>
      <c r="S529" s="149"/>
      <c r="T529" s="147"/>
    </row>
    <row r="530" spans="4:21" ht="16.5" customHeight="1">
      <c r="D530" s="139"/>
      <c r="E530" s="140"/>
      <c r="F530" s="141"/>
      <c r="G530" s="142"/>
      <c r="H530" s="143"/>
      <c r="I530" s="144"/>
      <c r="J530" s="121"/>
      <c r="K530" s="121"/>
      <c r="M530" s="121"/>
      <c r="N530" s="121"/>
      <c r="O530" s="121"/>
      <c r="P530" s="62"/>
      <c r="Q530" s="148"/>
      <c r="R530" s="149"/>
      <c r="S530" s="149"/>
      <c r="T530" s="147"/>
      <c r="U530" s="140"/>
    </row>
    <row r="531" spans="4:21" ht="16.5" customHeight="1">
      <c r="D531" s="139"/>
      <c r="E531" s="140"/>
      <c r="F531" s="141"/>
      <c r="G531" s="142"/>
      <c r="H531" s="143"/>
      <c r="I531" s="144"/>
      <c r="J531" s="121"/>
      <c r="K531" s="121"/>
      <c r="M531" s="121"/>
      <c r="N531" s="121"/>
      <c r="O531" s="121"/>
      <c r="P531" s="62"/>
      <c r="Q531" s="148"/>
      <c r="R531" s="149"/>
      <c r="S531" s="149"/>
      <c r="T531" s="147"/>
    </row>
    <row r="532" spans="4:21" ht="16.5" customHeight="1">
      <c r="D532" s="139"/>
      <c r="E532" s="140"/>
      <c r="F532" s="141"/>
      <c r="G532" s="142"/>
      <c r="H532" s="143"/>
      <c r="I532" s="144"/>
      <c r="J532" s="121"/>
      <c r="K532" s="121"/>
      <c r="M532" s="121"/>
      <c r="N532" s="121"/>
      <c r="O532" s="121"/>
      <c r="P532" s="62"/>
      <c r="Q532" s="148"/>
      <c r="R532" s="149"/>
      <c r="S532" s="149"/>
      <c r="T532" s="147"/>
    </row>
    <row r="533" spans="4:21" ht="16.5" customHeight="1">
      <c r="D533" s="139"/>
      <c r="E533" s="140"/>
      <c r="F533" s="141"/>
      <c r="G533" s="142"/>
      <c r="H533" s="143"/>
      <c r="I533" s="144"/>
      <c r="J533" s="121"/>
      <c r="K533" s="121"/>
      <c r="M533" s="121"/>
      <c r="N533" s="121"/>
      <c r="O533" s="121"/>
      <c r="P533" s="62"/>
      <c r="Q533" s="148"/>
      <c r="R533" s="149"/>
      <c r="S533" s="149"/>
      <c r="T533" s="147"/>
    </row>
    <row r="534" spans="4:21" ht="16.5" customHeight="1">
      <c r="D534" s="139"/>
      <c r="E534" s="140"/>
      <c r="F534" s="141"/>
      <c r="G534" s="142"/>
      <c r="H534" s="143"/>
      <c r="I534" s="144"/>
      <c r="J534" s="121"/>
      <c r="K534" s="121"/>
      <c r="M534" s="121"/>
      <c r="N534" s="121"/>
      <c r="O534" s="121"/>
      <c r="P534" s="62"/>
      <c r="Q534" s="148"/>
      <c r="R534" s="149"/>
      <c r="S534" s="149"/>
      <c r="T534" s="147"/>
    </row>
    <row r="535" spans="4:21" ht="16.5" customHeight="1">
      <c r="D535" s="139"/>
      <c r="E535" s="140"/>
      <c r="F535" s="141"/>
      <c r="G535" s="142"/>
      <c r="H535" s="143"/>
      <c r="I535" s="144"/>
      <c r="J535" s="121"/>
      <c r="K535" s="121"/>
      <c r="M535" s="121"/>
      <c r="N535" s="121"/>
      <c r="O535" s="121"/>
      <c r="P535" s="62"/>
      <c r="Q535" s="148"/>
      <c r="R535" s="149"/>
      <c r="S535" s="149"/>
      <c r="T535" s="147"/>
    </row>
    <row r="536" spans="4:21" ht="16.5" customHeight="1">
      <c r="D536" s="139"/>
      <c r="E536" s="140"/>
      <c r="F536" s="141"/>
      <c r="G536" s="142"/>
      <c r="H536" s="143"/>
      <c r="I536" s="144"/>
      <c r="J536" s="121"/>
      <c r="K536" s="121"/>
      <c r="M536" s="121"/>
      <c r="N536" s="121"/>
      <c r="O536" s="121"/>
      <c r="P536" s="62"/>
      <c r="Q536" s="148"/>
      <c r="R536" s="149"/>
      <c r="S536" s="149"/>
      <c r="T536" s="147"/>
    </row>
    <row r="537" spans="4:21" ht="16.5" customHeight="1">
      <c r="D537" s="139"/>
      <c r="E537" s="140"/>
      <c r="F537" s="141"/>
      <c r="G537" s="142"/>
      <c r="H537" s="143"/>
      <c r="I537" s="144"/>
      <c r="J537" s="121"/>
      <c r="K537" s="121"/>
      <c r="M537" s="121"/>
      <c r="N537" s="121"/>
      <c r="O537" s="121"/>
      <c r="P537" s="62"/>
      <c r="Q537" s="148"/>
      <c r="R537" s="149"/>
      <c r="S537" s="149"/>
      <c r="T537" s="147"/>
    </row>
    <row r="538" spans="4:21" ht="16.5" customHeight="1">
      <c r="D538" s="139"/>
      <c r="E538" s="140"/>
      <c r="F538" s="141"/>
      <c r="G538" s="142"/>
      <c r="H538" s="143"/>
      <c r="I538" s="144"/>
      <c r="J538" s="121"/>
      <c r="K538" s="121"/>
      <c r="M538" s="121"/>
      <c r="N538" s="121"/>
      <c r="O538" s="121"/>
      <c r="P538" s="62"/>
      <c r="Q538" s="148"/>
      <c r="R538" s="149"/>
      <c r="S538" s="149"/>
      <c r="T538" s="147"/>
    </row>
    <row r="539" spans="4:21" ht="16.5" customHeight="1">
      <c r="D539" s="139"/>
      <c r="E539" s="140"/>
      <c r="F539" s="141"/>
      <c r="G539" s="142"/>
      <c r="H539" s="143"/>
      <c r="I539" s="144"/>
      <c r="J539" s="121"/>
      <c r="K539" s="121"/>
      <c r="M539" s="121"/>
      <c r="N539" s="121"/>
      <c r="O539" s="121"/>
      <c r="P539" s="62"/>
      <c r="Q539" s="148"/>
      <c r="R539" s="149"/>
      <c r="S539" s="149"/>
      <c r="T539" s="147"/>
    </row>
    <row r="540" spans="4:21" ht="16.5" customHeight="1">
      <c r="D540" s="139"/>
      <c r="E540" s="140"/>
      <c r="F540" s="141"/>
      <c r="G540" s="142"/>
      <c r="H540" s="143"/>
      <c r="I540" s="144"/>
      <c r="J540" s="121"/>
      <c r="K540" s="121"/>
      <c r="M540" s="121"/>
      <c r="N540" s="121"/>
      <c r="O540" s="121"/>
      <c r="P540" s="62"/>
      <c r="Q540" s="148"/>
      <c r="R540" s="149"/>
      <c r="S540" s="149"/>
      <c r="T540" s="147"/>
    </row>
    <row r="541" spans="4:21" ht="16.5" customHeight="1">
      <c r="D541" s="139"/>
      <c r="E541" s="140"/>
      <c r="F541" s="141"/>
      <c r="G541" s="142"/>
      <c r="H541" s="143"/>
      <c r="I541" s="144"/>
      <c r="J541" s="121"/>
      <c r="K541" s="121"/>
      <c r="M541" s="121"/>
      <c r="N541" s="121"/>
      <c r="O541" s="121"/>
      <c r="P541" s="62"/>
      <c r="Q541" s="148"/>
      <c r="R541" s="149"/>
      <c r="S541" s="149"/>
      <c r="T541" s="147"/>
    </row>
    <row r="542" spans="4:21" ht="16.5" customHeight="1">
      <c r="D542" s="139"/>
      <c r="E542" s="140"/>
      <c r="F542" s="141"/>
      <c r="G542" s="142"/>
      <c r="H542" s="143"/>
      <c r="I542" s="144"/>
      <c r="J542" s="121"/>
      <c r="K542" s="121"/>
      <c r="M542" s="121"/>
      <c r="N542" s="121"/>
      <c r="O542" s="121"/>
      <c r="P542" s="62"/>
      <c r="Q542" s="148"/>
      <c r="R542" s="149"/>
      <c r="S542" s="149"/>
      <c r="T542" s="147"/>
    </row>
    <row r="543" spans="4:21" ht="16.5" customHeight="1">
      <c r="D543" s="139"/>
      <c r="E543" s="140"/>
      <c r="F543" s="141"/>
      <c r="G543" s="142"/>
      <c r="H543" s="143"/>
      <c r="I543" s="144"/>
      <c r="J543" s="121"/>
      <c r="K543" s="121"/>
      <c r="M543" s="121"/>
      <c r="N543" s="121"/>
      <c r="O543" s="121"/>
      <c r="P543" s="62"/>
      <c r="Q543" s="148"/>
      <c r="R543" s="149"/>
      <c r="S543" s="149"/>
      <c r="T543" s="147"/>
    </row>
    <row r="544" spans="4:21" ht="16.5" customHeight="1">
      <c r="D544" s="139"/>
      <c r="E544" s="140"/>
      <c r="F544" s="141"/>
      <c r="G544" s="142"/>
      <c r="H544" s="143"/>
      <c r="I544" s="144"/>
      <c r="J544" s="121"/>
      <c r="K544" s="121"/>
      <c r="M544" s="121"/>
      <c r="N544" s="121"/>
      <c r="O544" s="121"/>
      <c r="P544" s="62"/>
      <c r="Q544" s="148"/>
      <c r="R544" s="149"/>
      <c r="S544" s="149"/>
      <c r="T544" s="147"/>
    </row>
    <row r="545" spans="4:21" ht="16.5" customHeight="1">
      <c r="D545" s="139"/>
      <c r="E545" s="140"/>
      <c r="F545" s="141"/>
      <c r="G545" s="142"/>
      <c r="H545" s="143"/>
      <c r="I545" s="144"/>
      <c r="J545" s="121"/>
      <c r="K545" s="121"/>
      <c r="M545" s="121"/>
      <c r="N545" s="121"/>
      <c r="O545" s="121"/>
      <c r="P545" s="62"/>
      <c r="Q545" s="148"/>
      <c r="R545" s="149"/>
      <c r="S545" s="149"/>
      <c r="T545" s="147"/>
    </row>
    <row r="546" spans="4:21" ht="16.5" customHeight="1">
      <c r="D546" s="139"/>
      <c r="E546" s="140"/>
      <c r="F546" s="141"/>
      <c r="G546" s="142"/>
      <c r="H546" s="143"/>
      <c r="I546" s="144"/>
      <c r="J546" s="121"/>
      <c r="K546" s="121"/>
      <c r="M546" s="121"/>
      <c r="N546" s="121"/>
      <c r="O546" s="121"/>
      <c r="P546" s="62"/>
      <c r="Q546" s="148"/>
      <c r="R546" s="149"/>
      <c r="S546" s="149"/>
      <c r="T546" s="147"/>
    </row>
    <row r="547" spans="4:21" ht="16.5" customHeight="1">
      <c r="D547" s="139"/>
      <c r="E547" s="140"/>
      <c r="F547" s="141"/>
      <c r="G547" s="142"/>
      <c r="H547" s="143"/>
      <c r="I547" s="144"/>
      <c r="J547" s="121"/>
      <c r="K547" s="121"/>
      <c r="M547" s="121"/>
      <c r="N547" s="121"/>
      <c r="O547" s="121"/>
      <c r="P547" s="62"/>
      <c r="Q547" s="148"/>
      <c r="R547" s="149"/>
      <c r="S547" s="149"/>
      <c r="T547" s="147"/>
    </row>
    <row r="548" spans="4:21" ht="16.5" customHeight="1">
      <c r="D548" s="139"/>
      <c r="E548" s="140"/>
      <c r="F548" s="141"/>
      <c r="G548" s="142"/>
      <c r="H548" s="143"/>
      <c r="I548" s="144"/>
      <c r="J548" s="121"/>
      <c r="K548" s="121"/>
      <c r="M548" s="121"/>
      <c r="N548" s="121"/>
      <c r="O548" s="121"/>
      <c r="P548" s="62"/>
      <c r="Q548" s="148"/>
      <c r="R548" s="149"/>
      <c r="S548" s="149"/>
      <c r="T548" s="147"/>
    </row>
    <row r="549" spans="4:21" ht="16.5" customHeight="1">
      <c r="D549" s="139"/>
      <c r="E549" s="140"/>
      <c r="F549" s="141"/>
      <c r="G549" s="142"/>
      <c r="H549" s="143"/>
      <c r="I549" s="144"/>
      <c r="J549" s="121"/>
      <c r="K549" s="121"/>
      <c r="M549" s="121"/>
      <c r="N549" s="121"/>
      <c r="O549" s="121"/>
      <c r="P549" s="62"/>
      <c r="Q549" s="148"/>
      <c r="R549" s="149"/>
      <c r="S549" s="149"/>
      <c r="T549" s="147"/>
    </row>
    <row r="550" spans="4:21" ht="16.5" customHeight="1">
      <c r="D550" s="139"/>
      <c r="E550" s="140"/>
      <c r="F550" s="141"/>
      <c r="G550" s="142"/>
      <c r="H550" s="143"/>
      <c r="I550" s="144"/>
      <c r="J550" s="121"/>
      <c r="K550" s="121"/>
      <c r="M550" s="121"/>
      <c r="N550" s="121"/>
      <c r="O550" s="121"/>
      <c r="P550" s="62"/>
      <c r="Q550" s="148"/>
      <c r="R550" s="149"/>
      <c r="S550" s="149"/>
      <c r="T550" s="147"/>
    </row>
    <row r="551" spans="4:21" ht="16.5" customHeight="1">
      <c r="D551" s="139"/>
      <c r="E551" s="140"/>
      <c r="F551" s="141"/>
      <c r="G551" s="142"/>
      <c r="H551" s="143"/>
      <c r="I551" s="144"/>
      <c r="J551" s="121"/>
      <c r="K551" s="121"/>
      <c r="M551" s="121"/>
      <c r="N551" s="121"/>
      <c r="O551" s="121"/>
      <c r="P551" s="62"/>
      <c r="Q551" s="148"/>
      <c r="R551" s="149"/>
      <c r="S551" s="149"/>
      <c r="T551" s="147"/>
    </row>
    <row r="552" spans="4:21" ht="16.5" customHeight="1">
      <c r="D552" s="139"/>
      <c r="E552" s="140"/>
      <c r="F552" s="141"/>
      <c r="G552" s="142"/>
      <c r="H552" s="143"/>
      <c r="I552" s="144"/>
      <c r="J552" s="121"/>
      <c r="K552" s="121"/>
      <c r="M552" s="121"/>
      <c r="N552" s="121"/>
      <c r="O552" s="121"/>
      <c r="P552" s="62"/>
      <c r="Q552" s="148"/>
      <c r="R552" s="149"/>
      <c r="S552" s="149"/>
      <c r="T552" s="147"/>
      <c r="U552" s="140"/>
    </row>
    <row r="553" spans="4:21" ht="16.5" customHeight="1">
      <c r="D553" s="139"/>
      <c r="E553" s="140"/>
      <c r="F553" s="141"/>
      <c r="G553" s="142"/>
      <c r="H553" s="143"/>
      <c r="I553" s="144"/>
      <c r="J553" s="121"/>
      <c r="K553" s="121"/>
      <c r="M553" s="121"/>
      <c r="N553" s="121"/>
      <c r="O553" s="121"/>
      <c r="P553" s="62"/>
      <c r="Q553" s="148"/>
      <c r="R553" s="149"/>
      <c r="S553" s="149"/>
      <c r="T553" s="147"/>
    </row>
    <row r="554" spans="4:21" ht="16.5" customHeight="1">
      <c r="D554" s="139"/>
      <c r="E554" s="140"/>
      <c r="F554" s="141"/>
      <c r="G554" s="142"/>
      <c r="H554" s="143"/>
      <c r="I554" s="144"/>
      <c r="J554" s="121"/>
      <c r="K554" s="121"/>
      <c r="M554" s="121"/>
      <c r="N554" s="121"/>
      <c r="O554" s="121"/>
      <c r="P554" s="62"/>
      <c r="Q554" s="148"/>
      <c r="R554" s="149"/>
      <c r="S554" s="149"/>
      <c r="T554" s="147"/>
    </row>
    <row r="555" spans="4:21" ht="16.5" customHeight="1">
      <c r="D555" s="139"/>
      <c r="E555" s="140"/>
      <c r="F555" s="141"/>
      <c r="G555" s="142"/>
      <c r="H555" s="143"/>
      <c r="I555" s="144"/>
      <c r="J555" s="121"/>
      <c r="K555" s="121"/>
      <c r="M555" s="121"/>
      <c r="N555" s="121"/>
      <c r="O555" s="121"/>
      <c r="P555" s="62"/>
      <c r="Q555" s="148"/>
      <c r="R555" s="149"/>
      <c r="S555" s="149"/>
      <c r="T555" s="147"/>
    </row>
    <row r="556" spans="4:21" ht="16.5" customHeight="1">
      <c r="D556" s="139"/>
      <c r="E556" s="140"/>
      <c r="F556" s="141"/>
      <c r="G556" s="142"/>
      <c r="H556" s="143"/>
      <c r="I556" s="144"/>
      <c r="J556" s="121"/>
      <c r="K556" s="121"/>
      <c r="M556" s="121"/>
      <c r="N556" s="121"/>
      <c r="O556" s="121"/>
      <c r="P556" s="62"/>
      <c r="Q556" s="148"/>
      <c r="R556" s="149"/>
      <c r="S556" s="149"/>
      <c r="T556" s="147"/>
    </row>
    <row r="557" spans="4:21" ht="16.5" customHeight="1">
      <c r="D557" s="139"/>
      <c r="E557" s="140"/>
      <c r="F557" s="141"/>
      <c r="G557" s="142"/>
      <c r="H557" s="143"/>
      <c r="I557" s="144"/>
      <c r="J557" s="121"/>
      <c r="K557" s="121"/>
      <c r="M557" s="121"/>
      <c r="N557" s="121"/>
      <c r="O557" s="121"/>
      <c r="P557" s="62"/>
      <c r="Q557" s="148"/>
      <c r="R557" s="149"/>
      <c r="S557" s="149"/>
      <c r="T557" s="147"/>
    </row>
    <row r="558" spans="4:21" ht="16.5" customHeight="1">
      <c r="D558" s="139"/>
      <c r="E558" s="140"/>
      <c r="F558" s="141"/>
      <c r="G558" s="142"/>
      <c r="H558" s="143"/>
      <c r="I558" s="144"/>
      <c r="J558" s="121"/>
      <c r="K558" s="121"/>
      <c r="M558" s="121"/>
      <c r="N558" s="121"/>
      <c r="O558" s="121"/>
      <c r="P558" s="62"/>
      <c r="Q558" s="148"/>
      <c r="R558" s="149"/>
      <c r="S558" s="149"/>
      <c r="T558" s="147"/>
    </row>
    <row r="559" spans="4:21" ht="16.5" customHeight="1">
      <c r="D559" s="139"/>
      <c r="E559" s="140"/>
      <c r="F559" s="141"/>
      <c r="G559" s="142"/>
      <c r="H559" s="143"/>
      <c r="I559" s="144"/>
      <c r="J559" s="121"/>
      <c r="K559" s="121"/>
      <c r="M559" s="121"/>
      <c r="N559" s="121"/>
      <c r="O559" s="121"/>
      <c r="P559" s="62"/>
      <c r="Q559" s="148"/>
      <c r="R559" s="149"/>
      <c r="S559" s="149"/>
      <c r="T559" s="147"/>
    </row>
    <row r="560" spans="4:21" ht="16.5" customHeight="1">
      <c r="D560" s="139"/>
      <c r="E560" s="140"/>
      <c r="F560" s="141"/>
      <c r="G560" s="142"/>
      <c r="H560" s="143"/>
      <c r="I560" s="144"/>
      <c r="J560" s="121"/>
      <c r="K560" s="121"/>
      <c r="M560" s="121"/>
      <c r="N560" s="121"/>
      <c r="O560" s="121"/>
      <c r="P560" s="62"/>
      <c r="Q560" s="148"/>
      <c r="R560" s="149"/>
      <c r="S560" s="149"/>
      <c r="T560" s="147"/>
    </row>
    <row r="561" spans="4:20" ht="16.5" customHeight="1">
      <c r="D561" s="139"/>
      <c r="E561" s="140"/>
      <c r="F561" s="141"/>
      <c r="G561" s="142"/>
      <c r="H561" s="143"/>
      <c r="I561" s="144"/>
      <c r="J561" s="121"/>
      <c r="K561" s="121"/>
      <c r="M561" s="121"/>
      <c r="N561" s="121"/>
      <c r="O561" s="121"/>
      <c r="P561" s="62"/>
      <c r="Q561" s="148"/>
      <c r="R561" s="149"/>
      <c r="S561" s="149"/>
      <c r="T561" s="147"/>
    </row>
    <row r="562" spans="4:20" ht="16.5" customHeight="1">
      <c r="D562" s="139"/>
      <c r="E562" s="140"/>
      <c r="F562" s="141"/>
      <c r="G562" s="142"/>
      <c r="H562" s="143"/>
      <c r="I562" s="144"/>
      <c r="J562" s="121"/>
      <c r="K562" s="121"/>
      <c r="M562" s="121"/>
      <c r="N562" s="121"/>
      <c r="O562" s="121"/>
      <c r="P562" s="62"/>
      <c r="Q562" s="148"/>
      <c r="R562" s="149"/>
      <c r="S562" s="149"/>
      <c r="T562" s="147"/>
    </row>
    <row r="563" spans="4:20" ht="16.5" customHeight="1">
      <c r="D563" s="139"/>
      <c r="E563" s="140"/>
      <c r="F563" s="141"/>
      <c r="G563" s="142"/>
      <c r="H563" s="143"/>
      <c r="I563" s="144"/>
      <c r="J563" s="121"/>
      <c r="K563" s="121"/>
      <c r="M563" s="121"/>
      <c r="N563" s="121"/>
      <c r="O563" s="121"/>
      <c r="P563" s="62"/>
      <c r="Q563" s="148"/>
      <c r="R563" s="149"/>
      <c r="S563" s="149"/>
      <c r="T563" s="147"/>
    </row>
    <row r="564" spans="4:20" ht="16.5" customHeight="1">
      <c r="D564" s="139"/>
      <c r="E564" s="140"/>
      <c r="F564" s="141"/>
      <c r="G564" s="142"/>
      <c r="H564" s="143"/>
      <c r="I564" s="144"/>
      <c r="J564" s="121"/>
      <c r="K564" s="121"/>
      <c r="M564" s="121"/>
      <c r="N564" s="121"/>
      <c r="O564" s="121"/>
      <c r="P564" s="62"/>
      <c r="Q564" s="148"/>
      <c r="R564" s="149"/>
      <c r="S564" s="149"/>
      <c r="T564" s="147"/>
    </row>
    <row r="565" spans="4:20" ht="16.5" customHeight="1">
      <c r="D565" s="139"/>
      <c r="E565" s="140"/>
      <c r="F565" s="141"/>
      <c r="G565" s="142"/>
      <c r="H565" s="143"/>
      <c r="I565" s="144"/>
      <c r="J565" s="121"/>
      <c r="K565" s="121"/>
      <c r="M565" s="121"/>
      <c r="N565" s="121"/>
      <c r="O565" s="121"/>
      <c r="P565" s="62"/>
      <c r="Q565" s="148"/>
      <c r="R565" s="149"/>
      <c r="S565" s="149"/>
      <c r="T565" s="147"/>
    </row>
    <row r="566" spans="4:20" ht="16.5" customHeight="1">
      <c r="D566" s="139"/>
      <c r="E566" s="140"/>
      <c r="F566" s="141"/>
      <c r="G566" s="142"/>
      <c r="H566" s="143"/>
      <c r="I566" s="144"/>
      <c r="J566" s="121"/>
      <c r="K566" s="121"/>
      <c r="M566" s="121"/>
      <c r="N566" s="121"/>
      <c r="O566" s="121"/>
      <c r="P566" s="62"/>
      <c r="Q566" s="148"/>
      <c r="R566" s="149"/>
      <c r="S566" s="149"/>
      <c r="T566" s="147"/>
    </row>
    <row r="567" spans="4:20" ht="16.5" customHeight="1">
      <c r="D567" s="139"/>
      <c r="E567" s="140"/>
      <c r="F567" s="141"/>
      <c r="G567" s="142"/>
      <c r="H567" s="143"/>
      <c r="I567" s="144"/>
      <c r="J567" s="121"/>
      <c r="K567" s="121"/>
      <c r="M567" s="121"/>
      <c r="N567" s="121"/>
      <c r="O567" s="121"/>
      <c r="P567" s="62"/>
      <c r="Q567" s="148"/>
      <c r="R567" s="149"/>
      <c r="S567" s="149"/>
      <c r="T567" s="147"/>
    </row>
    <row r="568" spans="4:20" ht="16.5" customHeight="1">
      <c r="D568" s="139"/>
      <c r="E568" s="140"/>
      <c r="F568" s="141"/>
      <c r="G568" s="142"/>
      <c r="H568" s="143"/>
      <c r="I568" s="144"/>
      <c r="J568" s="121"/>
      <c r="K568" s="121"/>
      <c r="M568" s="121"/>
      <c r="N568" s="121"/>
      <c r="O568" s="121"/>
      <c r="P568" s="62"/>
      <c r="Q568" s="148"/>
      <c r="R568" s="149"/>
      <c r="S568" s="149"/>
      <c r="T568" s="147"/>
    </row>
    <row r="569" spans="4:20" ht="16.5" customHeight="1">
      <c r="D569" s="139"/>
      <c r="E569" s="140"/>
      <c r="F569" s="141"/>
      <c r="G569" s="142"/>
      <c r="H569" s="143"/>
      <c r="I569" s="144"/>
      <c r="J569" s="121"/>
      <c r="K569" s="121"/>
      <c r="M569" s="121"/>
      <c r="N569" s="121"/>
      <c r="O569" s="121"/>
      <c r="P569" s="62"/>
      <c r="Q569" s="148"/>
      <c r="R569" s="149"/>
      <c r="S569" s="149"/>
      <c r="T569" s="147"/>
    </row>
    <row r="570" spans="4:20" ht="16.5" customHeight="1">
      <c r="D570" s="139"/>
      <c r="E570" s="140"/>
      <c r="F570" s="141"/>
      <c r="G570" s="142"/>
      <c r="H570" s="143"/>
      <c r="I570" s="144"/>
      <c r="J570" s="121"/>
      <c r="K570" s="121"/>
      <c r="M570" s="121"/>
      <c r="N570" s="121"/>
      <c r="O570" s="121"/>
      <c r="P570" s="62"/>
      <c r="Q570" s="148"/>
      <c r="R570" s="149"/>
      <c r="S570" s="149"/>
      <c r="T570" s="147"/>
    </row>
    <row r="571" spans="4:20" ht="16.5" customHeight="1">
      <c r="D571" s="139"/>
      <c r="E571" s="140"/>
      <c r="F571" s="141"/>
      <c r="G571" s="142"/>
      <c r="H571" s="143"/>
      <c r="I571" s="144"/>
      <c r="J571" s="121"/>
      <c r="K571" s="121"/>
      <c r="M571" s="121"/>
      <c r="N571" s="121"/>
      <c r="O571" s="121"/>
      <c r="P571" s="62"/>
      <c r="Q571" s="148"/>
      <c r="R571" s="149"/>
      <c r="S571" s="149"/>
      <c r="T571" s="147"/>
    </row>
    <row r="572" spans="4:20" ht="16.5" customHeight="1">
      <c r="D572" s="139"/>
      <c r="E572" s="140"/>
      <c r="F572" s="141"/>
      <c r="G572" s="142"/>
      <c r="H572" s="143"/>
      <c r="I572" s="144"/>
      <c r="J572" s="121"/>
      <c r="K572" s="121"/>
      <c r="M572" s="121"/>
      <c r="N572" s="121"/>
      <c r="O572" s="121"/>
      <c r="P572" s="62"/>
      <c r="Q572" s="148"/>
      <c r="R572" s="149"/>
      <c r="S572" s="149"/>
      <c r="T572" s="147"/>
    </row>
    <row r="573" spans="4:20" ht="16.5" customHeight="1">
      <c r="D573" s="139"/>
      <c r="E573" s="140"/>
      <c r="F573" s="141"/>
      <c r="G573" s="142"/>
      <c r="H573" s="143"/>
      <c r="I573" s="144"/>
      <c r="J573" s="121"/>
      <c r="K573" s="121"/>
      <c r="M573" s="121"/>
      <c r="N573" s="121"/>
      <c r="O573" s="121"/>
      <c r="P573" s="62"/>
      <c r="Q573" s="148"/>
      <c r="R573" s="149"/>
      <c r="S573" s="149"/>
      <c r="T573" s="147"/>
    </row>
    <row r="574" spans="4:20" ht="16.5" customHeight="1">
      <c r="D574" s="139"/>
      <c r="E574" s="140"/>
      <c r="F574" s="141"/>
      <c r="G574" s="142"/>
      <c r="H574" s="143"/>
      <c r="I574" s="144"/>
      <c r="J574" s="121"/>
      <c r="K574" s="121"/>
      <c r="M574" s="121"/>
      <c r="N574" s="121"/>
      <c r="O574" s="121"/>
      <c r="P574" s="62"/>
      <c r="Q574" s="148"/>
      <c r="R574" s="149"/>
      <c r="S574" s="149"/>
      <c r="T574" s="147"/>
    </row>
    <row r="575" spans="4:20" ht="16.5" customHeight="1">
      <c r="D575" s="139"/>
      <c r="E575" s="140"/>
      <c r="F575" s="141"/>
      <c r="G575" s="142"/>
      <c r="H575" s="143"/>
      <c r="I575" s="144"/>
      <c r="J575" s="121"/>
      <c r="K575" s="121"/>
      <c r="M575" s="121"/>
      <c r="N575" s="121"/>
      <c r="O575" s="121"/>
      <c r="P575" s="62"/>
      <c r="Q575" s="148"/>
      <c r="R575" s="149"/>
      <c r="S575" s="149"/>
      <c r="T575" s="147"/>
    </row>
    <row r="576" spans="4:20" ht="16.5" customHeight="1">
      <c r="D576" s="139"/>
      <c r="E576" s="140"/>
      <c r="F576" s="141"/>
      <c r="G576" s="142"/>
      <c r="H576" s="143"/>
      <c r="I576" s="144"/>
      <c r="J576" s="121"/>
      <c r="K576" s="121"/>
      <c r="M576" s="121"/>
      <c r="N576" s="121"/>
      <c r="O576" s="121"/>
      <c r="P576" s="62"/>
      <c r="Q576" s="148"/>
      <c r="R576" s="149"/>
      <c r="S576" s="149"/>
      <c r="T576" s="147"/>
    </row>
    <row r="577" spans="4:21" ht="16.5" customHeight="1">
      <c r="D577" s="139"/>
      <c r="E577" s="140"/>
      <c r="F577" s="141"/>
      <c r="G577" s="142"/>
      <c r="H577" s="143"/>
      <c r="I577" s="144"/>
      <c r="J577" s="121"/>
      <c r="K577" s="121"/>
      <c r="M577" s="121"/>
      <c r="N577" s="121"/>
      <c r="O577" s="121"/>
      <c r="P577" s="62"/>
      <c r="Q577" s="148"/>
      <c r="R577" s="149"/>
      <c r="S577" s="149"/>
      <c r="T577" s="147"/>
    </row>
    <row r="578" spans="4:21" ht="16.5" customHeight="1">
      <c r="D578" s="139"/>
      <c r="E578" s="140"/>
      <c r="F578" s="141"/>
      <c r="G578" s="142"/>
      <c r="H578" s="143"/>
      <c r="I578" s="144"/>
      <c r="J578" s="121"/>
      <c r="K578" s="121"/>
      <c r="M578" s="121"/>
      <c r="N578" s="121"/>
      <c r="O578" s="121"/>
      <c r="P578" s="62"/>
      <c r="Q578" s="148"/>
      <c r="R578" s="149"/>
      <c r="S578" s="149"/>
      <c r="T578" s="147"/>
    </row>
    <row r="579" spans="4:21" ht="16.5" customHeight="1">
      <c r="D579" s="139"/>
      <c r="E579" s="140"/>
      <c r="F579" s="141"/>
      <c r="G579" s="142"/>
      <c r="H579" s="143"/>
      <c r="I579" s="144"/>
      <c r="J579" s="121"/>
      <c r="K579" s="121"/>
      <c r="M579" s="121"/>
      <c r="N579" s="121"/>
      <c r="O579" s="121"/>
      <c r="P579" s="62"/>
      <c r="Q579" s="148"/>
      <c r="R579" s="149"/>
      <c r="S579" s="149"/>
      <c r="T579" s="147"/>
    </row>
    <row r="580" spans="4:21" ht="16.5" customHeight="1">
      <c r="D580" s="139"/>
      <c r="E580" s="140"/>
      <c r="F580" s="141"/>
      <c r="G580" s="142"/>
      <c r="H580" s="143"/>
      <c r="I580" s="144"/>
      <c r="J580" s="121"/>
      <c r="K580" s="121"/>
      <c r="M580" s="121"/>
      <c r="N580" s="121"/>
      <c r="O580" s="121"/>
      <c r="P580" s="62"/>
      <c r="Q580" s="148"/>
      <c r="R580" s="149"/>
      <c r="S580" s="149"/>
      <c r="T580" s="147"/>
    </row>
    <row r="581" spans="4:21" ht="16.5" customHeight="1">
      <c r="D581" s="139"/>
      <c r="E581" s="140"/>
      <c r="F581" s="141"/>
      <c r="G581" s="142"/>
      <c r="H581" s="143"/>
      <c r="I581" s="144"/>
      <c r="J581" s="121"/>
      <c r="K581" s="121"/>
      <c r="M581" s="121"/>
      <c r="N581" s="121"/>
      <c r="O581" s="121"/>
      <c r="P581" s="62"/>
      <c r="Q581" s="148"/>
      <c r="R581" s="149"/>
      <c r="S581" s="149"/>
      <c r="T581" s="147"/>
    </row>
    <row r="582" spans="4:21" ht="16.5" customHeight="1">
      <c r="D582" s="139"/>
      <c r="E582" s="140"/>
      <c r="F582" s="141"/>
      <c r="G582" s="142"/>
      <c r="H582" s="143"/>
      <c r="I582" s="144"/>
      <c r="J582" s="121"/>
      <c r="K582" s="121"/>
      <c r="M582" s="121"/>
      <c r="N582" s="121"/>
      <c r="O582" s="121"/>
      <c r="P582" s="62"/>
      <c r="Q582" s="148"/>
      <c r="R582" s="149"/>
      <c r="S582" s="149"/>
      <c r="T582" s="147"/>
      <c r="U582" s="140"/>
    </row>
    <row r="583" spans="4:21" ht="16.5" customHeight="1">
      <c r="D583" s="139"/>
      <c r="E583" s="140"/>
      <c r="F583" s="141"/>
      <c r="G583" s="142"/>
      <c r="H583" s="143"/>
      <c r="I583" s="144"/>
      <c r="J583" s="121"/>
      <c r="K583" s="121"/>
      <c r="M583" s="121"/>
      <c r="N583" s="121"/>
      <c r="O583" s="121"/>
      <c r="P583" s="62"/>
      <c r="Q583" s="148"/>
      <c r="R583" s="149"/>
      <c r="S583" s="149"/>
      <c r="T583" s="147"/>
    </row>
    <row r="584" spans="4:21" ht="16.5" customHeight="1">
      <c r="D584" s="139"/>
      <c r="E584" s="140"/>
      <c r="F584" s="141"/>
      <c r="G584" s="142"/>
      <c r="H584" s="143"/>
      <c r="I584" s="144"/>
      <c r="J584" s="121"/>
      <c r="K584" s="121"/>
      <c r="M584" s="121"/>
      <c r="N584" s="121"/>
      <c r="O584" s="121"/>
      <c r="P584" s="62"/>
      <c r="Q584" s="148"/>
      <c r="R584" s="149"/>
      <c r="S584" s="149"/>
      <c r="T584" s="147"/>
    </row>
    <row r="585" spans="4:21" ht="16.5" customHeight="1">
      <c r="D585" s="139"/>
      <c r="E585" s="140"/>
      <c r="F585" s="141"/>
      <c r="G585" s="142"/>
      <c r="H585" s="143"/>
      <c r="I585" s="144"/>
      <c r="J585" s="121"/>
      <c r="K585" s="121"/>
      <c r="M585" s="121"/>
      <c r="N585" s="121"/>
      <c r="O585" s="121"/>
      <c r="P585" s="62"/>
      <c r="Q585" s="148"/>
      <c r="R585" s="149"/>
      <c r="S585" s="149"/>
      <c r="T585" s="147"/>
    </row>
    <row r="586" spans="4:21" ht="16.5" customHeight="1">
      <c r="D586" s="139"/>
      <c r="E586" s="140"/>
      <c r="F586" s="141"/>
      <c r="G586" s="142"/>
      <c r="H586" s="143"/>
      <c r="I586" s="144"/>
      <c r="J586" s="121"/>
      <c r="K586" s="121"/>
      <c r="M586" s="121"/>
      <c r="N586" s="121"/>
      <c r="O586" s="121"/>
      <c r="P586" s="62"/>
      <c r="Q586" s="148"/>
      <c r="R586" s="149"/>
      <c r="S586" s="149"/>
      <c r="T586" s="147"/>
    </row>
    <row r="587" spans="4:21" ht="16.5" customHeight="1">
      <c r="D587" s="139"/>
      <c r="E587" s="140"/>
      <c r="F587" s="141"/>
      <c r="G587" s="142"/>
      <c r="H587" s="143"/>
      <c r="I587" s="144"/>
      <c r="J587" s="121"/>
      <c r="K587" s="121"/>
      <c r="M587" s="121"/>
      <c r="N587" s="121"/>
      <c r="O587" s="121"/>
      <c r="P587" s="62"/>
      <c r="Q587" s="148"/>
      <c r="R587" s="149"/>
      <c r="S587" s="149"/>
      <c r="T587" s="147"/>
    </row>
    <row r="588" spans="4:21" ht="16.5" customHeight="1">
      <c r="D588" s="139"/>
      <c r="E588" s="140"/>
      <c r="F588" s="141"/>
      <c r="G588" s="142"/>
      <c r="H588" s="143"/>
      <c r="I588" s="144"/>
      <c r="J588" s="121"/>
      <c r="K588" s="121"/>
      <c r="M588" s="121"/>
      <c r="N588" s="121"/>
      <c r="O588" s="121"/>
      <c r="P588" s="62"/>
      <c r="Q588" s="148"/>
      <c r="R588" s="149"/>
      <c r="S588" s="149"/>
      <c r="T588" s="147"/>
    </row>
    <row r="589" spans="4:21" ht="16.5" customHeight="1">
      <c r="D589" s="139"/>
      <c r="E589" s="140"/>
      <c r="F589" s="141"/>
      <c r="G589" s="142"/>
      <c r="H589" s="143"/>
      <c r="I589" s="144"/>
      <c r="J589" s="121"/>
      <c r="K589" s="121"/>
      <c r="M589" s="121"/>
      <c r="N589" s="121"/>
      <c r="O589" s="121"/>
      <c r="P589" s="62"/>
      <c r="Q589" s="148"/>
      <c r="R589" s="149"/>
      <c r="S589" s="149"/>
      <c r="T589" s="147"/>
    </row>
    <row r="590" spans="4:21" ht="16.5" customHeight="1">
      <c r="D590" s="139"/>
      <c r="E590" s="140"/>
      <c r="F590" s="141"/>
      <c r="G590" s="142"/>
      <c r="H590" s="143"/>
      <c r="I590" s="144"/>
      <c r="J590" s="121"/>
      <c r="K590" s="121"/>
      <c r="M590" s="121"/>
      <c r="N590" s="121"/>
      <c r="O590" s="121"/>
      <c r="P590" s="62"/>
      <c r="Q590" s="148"/>
      <c r="R590" s="149"/>
      <c r="S590" s="149"/>
      <c r="T590" s="147"/>
    </row>
    <row r="591" spans="4:21" ht="16.5" customHeight="1">
      <c r="D591" s="139"/>
      <c r="E591" s="140"/>
      <c r="F591" s="141"/>
      <c r="G591" s="142"/>
      <c r="H591" s="143"/>
      <c r="I591" s="144"/>
      <c r="J591" s="121"/>
      <c r="K591" s="121"/>
      <c r="M591" s="121"/>
      <c r="N591" s="121"/>
      <c r="O591" s="121"/>
      <c r="P591" s="62"/>
      <c r="Q591" s="148"/>
      <c r="R591" s="149"/>
      <c r="S591" s="149"/>
      <c r="T591" s="147"/>
    </row>
    <row r="592" spans="4:21" ht="16.5" customHeight="1">
      <c r="D592" s="139"/>
      <c r="E592" s="140"/>
      <c r="F592" s="141"/>
      <c r="G592" s="142"/>
      <c r="H592" s="143"/>
      <c r="I592" s="144"/>
      <c r="J592" s="121"/>
      <c r="K592" s="121"/>
      <c r="M592" s="121"/>
      <c r="N592" s="121"/>
      <c r="O592" s="121"/>
      <c r="P592" s="62"/>
      <c r="Q592" s="148"/>
      <c r="R592" s="149"/>
      <c r="S592" s="149"/>
      <c r="T592" s="147"/>
    </row>
    <row r="593" spans="4:21" ht="16.5" customHeight="1">
      <c r="D593" s="139"/>
      <c r="E593" s="140"/>
      <c r="F593" s="141"/>
      <c r="G593" s="142"/>
      <c r="H593" s="143"/>
      <c r="I593" s="144"/>
      <c r="J593" s="121"/>
      <c r="K593" s="121"/>
      <c r="M593" s="121"/>
      <c r="N593" s="121"/>
      <c r="O593" s="121"/>
      <c r="P593" s="62"/>
      <c r="Q593" s="148"/>
      <c r="R593" s="149"/>
      <c r="S593" s="149"/>
      <c r="T593" s="147"/>
    </row>
    <row r="594" spans="4:21" ht="16.5" customHeight="1">
      <c r="D594" s="139"/>
      <c r="E594" s="140"/>
      <c r="F594" s="141"/>
      <c r="G594" s="142"/>
      <c r="H594" s="143"/>
      <c r="I594" s="144"/>
      <c r="J594" s="121"/>
      <c r="K594" s="121"/>
      <c r="M594" s="121"/>
      <c r="N594" s="121"/>
      <c r="O594" s="121"/>
      <c r="P594" s="62"/>
      <c r="Q594" s="148"/>
      <c r="R594" s="149"/>
      <c r="S594" s="149"/>
      <c r="T594" s="147"/>
    </row>
    <row r="595" spans="4:21" ht="16.5" customHeight="1">
      <c r="D595" s="139"/>
      <c r="E595" s="140"/>
      <c r="F595" s="141"/>
      <c r="G595" s="142"/>
      <c r="H595" s="143"/>
      <c r="I595" s="144"/>
      <c r="J595" s="121"/>
      <c r="K595" s="121"/>
      <c r="M595" s="121"/>
      <c r="N595" s="121"/>
      <c r="O595" s="121"/>
      <c r="P595" s="62"/>
      <c r="Q595" s="148"/>
      <c r="R595" s="149"/>
      <c r="S595" s="149"/>
      <c r="T595" s="147"/>
    </row>
    <row r="596" spans="4:21" ht="16.5" customHeight="1">
      <c r="D596" s="139"/>
      <c r="E596" s="140"/>
      <c r="F596" s="141"/>
      <c r="G596" s="142"/>
      <c r="H596" s="143"/>
      <c r="I596" s="144"/>
      <c r="J596" s="121"/>
      <c r="K596" s="121"/>
      <c r="M596" s="121"/>
      <c r="N596" s="121"/>
      <c r="O596" s="121"/>
      <c r="P596" s="62"/>
      <c r="Q596" s="148"/>
      <c r="R596" s="149"/>
      <c r="S596" s="149"/>
      <c r="T596" s="147"/>
    </row>
    <row r="597" spans="4:21" ht="16.5" customHeight="1">
      <c r="D597" s="139"/>
      <c r="E597" s="140"/>
      <c r="F597" s="141"/>
      <c r="G597" s="142"/>
      <c r="H597" s="143"/>
      <c r="I597" s="144"/>
      <c r="J597" s="121"/>
      <c r="K597" s="121"/>
      <c r="M597" s="121"/>
      <c r="N597" s="121"/>
      <c r="O597" s="121"/>
      <c r="P597" s="62"/>
      <c r="Q597" s="148"/>
      <c r="R597" s="149"/>
      <c r="S597" s="149"/>
      <c r="T597" s="147"/>
      <c r="U597" s="140"/>
    </row>
    <row r="598" spans="4:21" ht="16.5" customHeight="1">
      <c r="D598" s="139"/>
      <c r="E598" s="140"/>
      <c r="F598" s="141"/>
      <c r="G598" s="142"/>
      <c r="H598" s="143"/>
      <c r="I598" s="144"/>
      <c r="J598" s="121"/>
      <c r="K598" s="121"/>
      <c r="M598" s="121"/>
      <c r="N598" s="121"/>
      <c r="O598" s="121"/>
      <c r="P598" s="62"/>
      <c r="Q598" s="148"/>
      <c r="R598" s="149"/>
      <c r="S598" s="149"/>
      <c r="T598" s="147"/>
    </row>
    <row r="599" spans="4:21" ht="16.5" customHeight="1">
      <c r="D599" s="139"/>
      <c r="E599" s="140"/>
      <c r="F599" s="141"/>
      <c r="G599" s="142"/>
      <c r="H599" s="143"/>
      <c r="I599" s="144"/>
      <c r="J599" s="121"/>
      <c r="K599" s="121"/>
      <c r="M599" s="121"/>
      <c r="N599" s="121"/>
      <c r="O599" s="121"/>
      <c r="P599" s="62"/>
      <c r="Q599" s="148"/>
      <c r="R599" s="149"/>
      <c r="S599" s="149"/>
      <c r="T599" s="147"/>
    </row>
    <row r="600" spans="4:21" ht="16.5" customHeight="1">
      <c r="D600" s="139"/>
      <c r="E600" s="140"/>
      <c r="F600" s="141"/>
      <c r="G600" s="142"/>
      <c r="H600" s="143"/>
      <c r="I600" s="144"/>
      <c r="J600" s="121"/>
      <c r="K600" s="121"/>
      <c r="M600" s="121"/>
      <c r="N600" s="121"/>
      <c r="O600" s="121"/>
      <c r="P600" s="62"/>
      <c r="Q600" s="148"/>
      <c r="R600" s="149"/>
      <c r="S600" s="149"/>
      <c r="T600" s="147"/>
    </row>
    <row r="601" spans="4:21" ht="16.5" customHeight="1">
      <c r="D601" s="139"/>
      <c r="E601" s="140"/>
      <c r="F601" s="141"/>
      <c r="G601" s="142"/>
      <c r="H601" s="143"/>
      <c r="I601" s="144"/>
      <c r="J601" s="121"/>
      <c r="K601" s="121"/>
      <c r="M601" s="121"/>
      <c r="N601" s="121"/>
      <c r="O601" s="121"/>
      <c r="P601" s="62"/>
      <c r="Q601" s="148"/>
      <c r="R601" s="149"/>
      <c r="S601" s="149"/>
      <c r="T601" s="147"/>
    </row>
    <row r="602" spans="4:21" ht="16.5" customHeight="1">
      <c r="D602" s="139"/>
      <c r="E602" s="140"/>
      <c r="F602" s="141"/>
      <c r="G602" s="142"/>
      <c r="H602" s="143"/>
      <c r="I602" s="144"/>
      <c r="J602" s="121"/>
      <c r="K602" s="121"/>
      <c r="M602" s="121"/>
      <c r="N602" s="121"/>
      <c r="O602" s="121"/>
      <c r="P602" s="62"/>
      <c r="Q602" s="148"/>
      <c r="R602" s="149"/>
      <c r="S602" s="149"/>
      <c r="T602" s="147"/>
    </row>
    <row r="603" spans="4:21" ht="16.5" customHeight="1">
      <c r="D603" s="139"/>
      <c r="E603" s="140"/>
      <c r="F603" s="141"/>
      <c r="G603" s="142"/>
      <c r="H603" s="143"/>
      <c r="I603" s="144"/>
      <c r="J603" s="121"/>
      <c r="K603" s="121"/>
      <c r="M603" s="121"/>
      <c r="N603" s="121"/>
      <c r="O603" s="121"/>
      <c r="P603" s="62"/>
      <c r="Q603" s="148"/>
      <c r="R603" s="149"/>
      <c r="S603" s="149"/>
      <c r="T603" s="147"/>
    </row>
    <row r="604" spans="4:21" ht="16.5" customHeight="1">
      <c r="D604" s="139"/>
      <c r="E604" s="140"/>
      <c r="F604" s="141"/>
      <c r="G604" s="142"/>
      <c r="H604" s="143"/>
      <c r="I604" s="144"/>
      <c r="J604" s="121"/>
      <c r="K604" s="121"/>
      <c r="M604" s="121"/>
      <c r="N604" s="121"/>
      <c r="O604" s="121"/>
      <c r="P604" s="62"/>
      <c r="Q604" s="148"/>
      <c r="R604" s="149"/>
      <c r="S604" s="149"/>
      <c r="T604" s="147"/>
    </row>
    <row r="605" spans="4:21" ht="16.5" customHeight="1">
      <c r="D605" s="139"/>
      <c r="E605" s="140"/>
      <c r="F605" s="141"/>
      <c r="G605" s="142"/>
      <c r="H605" s="143"/>
      <c r="I605" s="144"/>
      <c r="J605" s="121"/>
      <c r="K605" s="121"/>
      <c r="M605" s="121"/>
      <c r="N605" s="121"/>
      <c r="O605" s="121"/>
      <c r="P605" s="62"/>
      <c r="Q605" s="148"/>
      <c r="R605" s="149"/>
      <c r="S605" s="149"/>
      <c r="T605" s="147"/>
      <c r="U605" s="140"/>
    </row>
    <row r="606" spans="4:21" ht="16.5" customHeight="1">
      <c r="D606" s="139"/>
      <c r="E606" s="140"/>
      <c r="F606" s="141"/>
      <c r="G606" s="142"/>
      <c r="H606" s="143"/>
      <c r="I606" s="144"/>
      <c r="J606" s="121"/>
      <c r="K606" s="121"/>
      <c r="M606" s="121"/>
      <c r="N606" s="121"/>
      <c r="O606" s="121"/>
      <c r="P606" s="62"/>
      <c r="Q606" s="148"/>
      <c r="R606" s="149"/>
      <c r="S606" s="149"/>
      <c r="T606" s="147"/>
      <c r="U606" s="140"/>
    </row>
    <row r="607" spans="4:21" ht="16.5" customHeight="1">
      <c r="D607" s="139"/>
      <c r="E607" s="140"/>
      <c r="F607" s="141"/>
      <c r="G607" s="142"/>
      <c r="H607" s="143"/>
      <c r="I607" s="144"/>
      <c r="J607" s="121"/>
      <c r="K607" s="121"/>
      <c r="M607" s="121"/>
      <c r="N607" s="121"/>
      <c r="O607" s="121"/>
      <c r="P607" s="62"/>
      <c r="Q607" s="148"/>
      <c r="R607" s="149"/>
      <c r="S607" s="149"/>
      <c r="T607" s="147"/>
    </row>
    <row r="608" spans="4:21" ht="16.5" customHeight="1">
      <c r="D608" s="139"/>
      <c r="E608" s="140"/>
      <c r="F608" s="141"/>
      <c r="G608" s="142"/>
      <c r="H608" s="143"/>
      <c r="I608" s="144"/>
      <c r="J608" s="121"/>
      <c r="K608" s="121"/>
      <c r="M608" s="121"/>
      <c r="N608" s="121"/>
      <c r="O608" s="121"/>
      <c r="P608" s="62"/>
      <c r="Q608" s="148"/>
      <c r="R608" s="149"/>
      <c r="S608" s="149"/>
      <c r="T608" s="147"/>
    </row>
    <row r="609" spans="4:20" ht="16.5" customHeight="1">
      <c r="D609" s="139"/>
      <c r="E609" s="140"/>
      <c r="F609" s="141"/>
      <c r="G609" s="142"/>
      <c r="H609" s="143"/>
      <c r="I609" s="144"/>
      <c r="J609" s="121"/>
      <c r="K609" s="121"/>
      <c r="M609" s="121"/>
      <c r="N609" s="121"/>
      <c r="O609" s="121"/>
      <c r="P609" s="62"/>
      <c r="Q609" s="148"/>
      <c r="R609" s="149"/>
      <c r="S609" s="149"/>
      <c r="T609" s="147"/>
    </row>
    <row r="610" spans="4:20" ht="16.5" customHeight="1">
      <c r="D610" s="139"/>
      <c r="E610" s="140"/>
      <c r="F610" s="141"/>
      <c r="G610" s="142"/>
      <c r="H610" s="143"/>
      <c r="I610" s="144"/>
      <c r="J610" s="121"/>
      <c r="K610" s="121"/>
      <c r="M610" s="121"/>
      <c r="N610" s="121"/>
      <c r="O610" s="121"/>
      <c r="P610" s="62"/>
      <c r="Q610" s="148"/>
      <c r="R610" s="149"/>
      <c r="S610" s="149"/>
      <c r="T610" s="147"/>
    </row>
    <row r="611" spans="4:20" ht="16.5" customHeight="1">
      <c r="D611" s="139"/>
      <c r="E611" s="140"/>
      <c r="F611" s="141"/>
      <c r="G611" s="142"/>
      <c r="H611" s="143"/>
      <c r="I611" s="144"/>
      <c r="J611" s="121"/>
      <c r="K611" s="121"/>
      <c r="M611" s="121"/>
      <c r="N611" s="121"/>
      <c r="O611" s="121"/>
      <c r="P611" s="62"/>
      <c r="Q611" s="148"/>
      <c r="R611" s="149"/>
      <c r="S611" s="149"/>
      <c r="T611" s="147"/>
    </row>
    <row r="612" spans="4:20" ht="16.5" customHeight="1">
      <c r="D612" s="139"/>
      <c r="E612" s="140"/>
      <c r="F612" s="141"/>
      <c r="G612" s="142"/>
      <c r="H612" s="143"/>
      <c r="I612" s="144"/>
      <c r="J612" s="121"/>
      <c r="K612" s="121"/>
      <c r="M612" s="121"/>
      <c r="N612" s="121"/>
      <c r="O612" s="121"/>
      <c r="P612" s="62"/>
      <c r="Q612" s="148"/>
      <c r="R612" s="149"/>
      <c r="S612" s="149"/>
      <c r="T612" s="147"/>
    </row>
    <row r="613" spans="4:20" ht="16.5" customHeight="1">
      <c r="D613" s="139"/>
      <c r="E613" s="140"/>
      <c r="F613" s="141"/>
      <c r="G613" s="142"/>
      <c r="H613" s="143"/>
      <c r="I613" s="144"/>
      <c r="J613" s="121"/>
      <c r="K613" s="121"/>
      <c r="M613" s="121"/>
      <c r="N613" s="121"/>
      <c r="O613" s="121"/>
      <c r="P613" s="62"/>
      <c r="Q613" s="148"/>
      <c r="R613" s="149"/>
      <c r="S613" s="149"/>
      <c r="T613" s="147"/>
    </row>
    <row r="614" spans="4:20" ht="16.5" customHeight="1">
      <c r="D614" s="139"/>
      <c r="E614" s="140"/>
      <c r="F614" s="141"/>
      <c r="G614" s="142"/>
      <c r="H614" s="143"/>
      <c r="I614" s="144"/>
      <c r="J614" s="121"/>
      <c r="K614" s="121"/>
      <c r="M614" s="121"/>
      <c r="N614" s="121"/>
      <c r="O614" s="121"/>
      <c r="P614" s="62"/>
      <c r="Q614" s="148"/>
      <c r="R614" s="149"/>
      <c r="S614" s="149"/>
      <c r="T614" s="147"/>
    </row>
    <row r="615" spans="4:20" ht="16.5" customHeight="1">
      <c r="D615" s="139"/>
      <c r="E615" s="140"/>
      <c r="F615" s="141"/>
      <c r="G615" s="142"/>
      <c r="H615" s="143"/>
      <c r="I615" s="144"/>
      <c r="J615" s="121"/>
      <c r="K615" s="121"/>
      <c r="M615" s="121"/>
      <c r="N615" s="121"/>
      <c r="O615" s="121"/>
      <c r="P615" s="62"/>
      <c r="Q615" s="148"/>
      <c r="R615" s="149"/>
      <c r="S615" s="149"/>
      <c r="T615" s="147"/>
    </row>
    <row r="616" spans="4:20" ht="16.5" customHeight="1">
      <c r="D616" s="139"/>
      <c r="E616" s="140"/>
      <c r="F616" s="141"/>
      <c r="G616" s="142"/>
      <c r="H616" s="143"/>
      <c r="I616" s="144"/>
      <c r="J616" s="121"/>
      <c r="K616" s="121"/>
      <c r="M616" s="121"/>
      <c r="N616" s="121"/>
      <c r="O616" s="121"/>
      <c r="P616" s="62"/>
      <c r="Q616" s="148"/>
      <c r="R616" s="149"/>
      <c r="S616" s="149"/>
      <c r="T616" s="147"/>
    </row>
    <row r="617" spans="4:20" ht="16.5" customHeight="1">
      <c r="D617" s="139"/>
      <c r="E617" s="140"/>
      <c r="F617" s="141"/>
      <c r="G617" s="142"/>
      <c r="H617" s="143"/>
      <c r="I617" s="144"/>
      <c r="J617" s="121"/>
      <c r="K617" s="121"/>
      <c r="M617" s="121"/>
      <c r="N617" s="121"/>
      <c r="O617" s="121"/>
      <c r="P617" s="62"/>
      <c r="Q617" s="148"/>
      <c r="R617" s="149"/>
      <c r="S617" s="149"/>
      <c r="T617" s="147"/>
    </row>
    <row r="618" spans="4:20" ht="16.5" customHeight="1">
      <c r="D618" s="139"/>
      <c r="E618" s="140"/>
      <c r="F618" s="141"/>
      <c r="G618" s="142"/>
      <c r="H618" s="143"/>
      <c r="I618" s="144"/>
      <c r="J618" s="121"/>
      <c r="K618" s="121"/>
      <c r="M618" s="121"/>
      <c r="N618" s="121"/>
      <c r="O618" s="121"/>
      <c r="P618" s="62"/>
      <c r="Q618" s="148"/>
      <c r="R618" s="149"/>
      <c r="S618" s="149"/>
      <c r="T618" s="147"/>
    </row>
    <row r="619" spans="4:20" ht="16.5" customHeight="1">
      <c r="D619" s="139"/>
      <c r="E619" s="140"/>
      <c r="F619" s="141"/>
      <c r="G619" s="142"/>
      <c r="H619" s="143"/>
      <c r="I619" s="144"/>
      <c r="J619" s="121"/>
      <c r="K619" s="121"/>
      <c r="M619" s="121"/>
      <c r="N619" s="121"/>
      <c r="O619" s="121"/>
      <c r="P619" s="62"/>
      <c r="Q619" s="148"/>
      <c r="R619" s="149"/>
      <c r="S619" s="149"/>
      <c r="T619" s="147"/>
    </row>
    <row r="620" spans="4:20" ht="16.5" customHeight="1">
      <c r="D620" s="139"/>
      <c r="E620" s="140"/>
      <c r="F620" s="141"/>
      <c r="G620" s="142"/>
      <c r="H620" s="143"/>
      <c r="I620" s="144"/>
      <c r="J620" s="121"/>
      <c r="K620" s="121"/>
      <c r="M620" s="121"/>
      <c r="N620" s="121"/>
      <c r="O620" s="121"/>
      <c r="P620" s="62"/>
      <c r="Q620" s="148"/>
      <c r="R620" s="149"/>
      <c r="S620" s="149"/>
      <c r="T620" s="147"/>
    </row>
    <row r="621" spans="4:20" ht="16.5" customHeight="1">
      <c r="D621" s="139"/>
      <c r="E621" s="140"/>
      <c r="F621" s="141"/>
      <c r="G621" s="142"/>
      <c r="H621" s="143"/>
      <c r="I621" s="144"/>
      <c r="J621" s="121"/>
      <c r="K621" s="121"/>
      <c r="M621" s="121"/>
      <c r="N621" s="121"/>
      <c r="O621" s="121"/>
      <c r="P621" s="62"/>
      <c r="Q621" s="148"/>
      <c r="R621" s="149"/>
      <c r="S621" s="149"/>
      <c r="T621" s="147"/>
    </row>
    <row r="622" spans="4:20" ht="16.5" customHeight="1">
      <c r="D622" s="139"/>
      <c r="E622" s="140"/>
      <c r="F622" s="141"/>
      <c r="G622" s="142"/>
      <c r="H622" s="143"/>
      <c r="I622" s="144"/>
      <c r="J622" s="121"/>
      <c r="K622" s="121"/>
      <c r="M622" s="121"/>
      <c r="N622" s="121"/>
      <c r="O622" s="121"/>
      <c r="P622" s="62"/>
      <c r="Q622" s="148"/>
      <c r="R622" s="149"/>
      <c r="S622" s="149"/>
      <c r="T622" s="147"/>
    </row>
    <row r="623" spans="4:20" ht="16.5" customHeight="1">
      <c r="D623" s="139"/>
      <c r="E623" s="140"/>
      <c r="F623" s="141"/>
      <c r="G623" s="142"/>
      <c r="H623" s="143"/>
      <c r="I623" s="144"/>
      <c r="J623" s="121"/>
      <c r="K623" s="121"/>
      <c r="M623" s="121"/>
      <c r="N623" s="121"/>
      <c r="O623" s="121"/>
      <c r="P623" s="62"/>
      <c r="Q623" s="148"/>
      <c r="R623" s="149"/>
      <c r="S623" s="149"/>
      <c r="T623" s="147"/>
    </row>
    <row r="624" spans="4:20" ht="16.5" customHeight="1">
      <c r="D624" s="139"/>
      <c r="E624" s="140"/>
      <c r="F624" s="141"/>
      <c r="G624" s="142"/>
      <c r="H624" s="143"/>
      <c r="I624" s="144"/>
      <c r="J624" s="121"/>
      <c r="K624" s="121"/>
      <c r="M624" s="121"/>
      <c r="N624" s="121"/>
      <c r="O624" s="121"/>
      <c r="P624" s="62"/>
      <c r="Q624" s="148"/>
      <c r="R624" s="149"/>
      <c r="S624" s="149"/>
      <c r="T624" s="147"/>
    </row>
    <row r="625" spans="4:21" ht="16.5" customHeight="1">
      <c r="D625" s="139"/>
      <c r="E625" s="140"/>
      <c r="F625" s="141"/>
      <c r="G625" s="142"/>
      <c r="H625" s="143"/>
      <c r="I625" s="144"/>
      <c r="J625" s="121"/>
      <c r="K625" s="121"/>
      <c r="M625" s="121"/>
      <c r="N625" s="121"/>
      <c r="O625" s="121"/>
      <c r="P625" s="62"/>
      <c r="Q625" s="148"/>
      <c r="R625" s="149"/>
      <c r="S625" s="149"/>
      <c r="T625" s="147"/>
    </row>
    <row r="626" spans="4:21" ht="16.5" customHeight="1">
      <c r="D626" s="139"/>
      <c r="E626" s="140"/>
      <c r="F626" s="141"/>
      <c r="G626" s="142"/>
      <c r="H626" s="143"/>
      <c r="I626" s="144"/>
      <c r="J626" s="121"/>
      <c r="K626" s="121"/>
      <c r="M626" s="121"/>
      <c r="N626" s="121"/>
      <c r="O626" s="121"/>
      <c r="P626" s="62"/>
      <c r="Q626" s="148"/>
      <c r="R626" s="149"/>
      <c r="S626" s="149"/>
      <c r="T626" s="147"/>
    </row>
    <row r="627" spans="4:21" ht="16.5" customHeight="1">
      <c r="D627" s="139"/>
      <c r="E627" s="140"/>
      <c r="F627" s="141"/>
      <c r="G627" s="142"/>
      <c r="H627" s="143"/>
      <c r="I627" s="144"/>
      <c r="J627" s="121"/>
      <c r="K627" s="121"/>
      <c r="M627" s="121"/>
      <c r="N627" s="121"/>
      <c r="O627" s="121"/>
      <c r="P627" s="62"/>
      <c r="Q627" s="148"/>
      <c r="R627" s="149"/>
      <c r="S627" s="149"/>
      <c r="T627" s="147"/>
    </row>
    <row r="628" spans="4:21" ht="16.5" customHeight="1">
      <c r="D628" s="139"/>
      <c r="E628" s="140"/>
      <c r="F628" s="141"/>
      <c r="G628" s="142"/>
      <c r="H628" s="143"/>
      <c r="I628" s="144"/>
      <c r="J628" s="121"/>
      <c r="K628" s="121"/>
      <c r="M628" s="121"/>
      <c r="N628" s="121"/>
      <c r="O628" s="121"/>
      <c r="P628" s="62"/>
      <c r="Q628" s="148"/>
      <c r="R628" s="149"/>
      <c r="S628" s="149"/>
      <c r="T628" s="147"/>
    </row>
    <row r="629" spans="4:21" ht="16.5" customHeight="1">
      <c r="D629" s="139"/>
      <c r="E629" s="140"/>
      <c r="F629" s="141"/>
      <c r="G629" s="142"/>
      <c r="H629" s="143"/>
      <c r="I629" s="144"/>
      <c r="J629" s="121"/>
      <c r="K629" s="121"/>
      <c r="M629" s="121"/>
      <c r="N629" s="121"/>
      <c r="O629" s="121"/>
      <c r="P629" s="62"/>
      <c r="Q629" s="148"/>
      <c r="R629" s="149"/>
      <c r="S629" s="149"/>
      <c r="T629" s="147"/>
    </row>
    <row r="630" spans="4:21" ht="16.5" customHeight="1">
      <c r="D630" s="139"/>
      <c r="E630" s="140"/>
      <c r="F630" s="141"/>
      <c r="G630" s="142"/>
      <c r="H630" s="143"/>
      <c r="I630" s="144"/>
      <c r="J630" s="121"/>
      <c r="K630" s="121"/>
      <c r="M630" s="121"/>
      <c r="N630" s="121"/>
      <c r="O630" s="121"/>
      <c r="P630" s="62"/>
      <c r="Q630" s="148"/>
      <c r="R630" s="149"/>
      <c r="S630" s="149"/>
      <c r="T630" s="147"/>
    </row>
    <row r="631" spans="4:21" ht="16.5" customHeight="1">
      <c r="D631" s="139"/>
      <c r="E631" s="140"/>
      <c r="F631" s="141"/>
      <c r="G631" s="142"/>
      <c r="H631" s="143"/>
      <c r="I631" s="144"/>
      <c r="J631" s="121"/>
      <c r="K631" s="121"/>
      <c r="M631" s="121"/>
      <c r="N631" s="121"/>
      <c r="O631" s="121"/>
      <c r="P631" s="62"/>
      <c r="Q631" s="148"/>
      <c r="R631" s="149"/>
      <c r="S631" s="149"/>
      <c r="T631" s="147"/>
    </row>
    <row r="632" spans="4:21" ht="16.5" customHeight="1">
      <c r="D632" s="139"/>
      <c r="E632" s="140"/>
      <c r="F632" s="141"/>
      <c r="G632" s="142"/>
      <c r="H632" s="143"/>
      <c r="I632" s="144"/>
      <c r="J632" s="121"/>
      <c r="K632" s="121"/>
      <c r="M632" s="121"/>
      <c r="N632" s="121"/>
      <c r="O632" s="121"/>
      <c r="P632" s="62"/>
      <c r="Q632" s="148"/>
      <c r="R632" s="149"/>
      <c r="S632" s="149"/>
      <c r="T632" s="147"/>
      <c r="U632" s="140"/>
    </row>
    <row r="633" spans="4:21" ht="16.5" customHeight="1">
      <c r="D633" s="139"/>
      <c r="E633" s="140"/>
      <c r="F633" s="141"/>
      <c r="G633" s="142"/>
      <c r="H633" s="143"/>
      <c r="I633" s="144"/>
      <c r="J633" s="121"/>
      <c r="K633" s="121"/>
      <c r="M633" s="121"/>
      <c r="N633" s="121"/>
      <c r="O633" s="121"/>
      <c r="P633" s="62"/>
      <c r="Q633" s="148"/>
      <c r="R633" s="149"/>
      <c r="S633" s="149"/>
      <c r="T633" s="147"/>
    </row>
    <row r="634" spans="4:21" ht="16.5" customHeight="1">
      <c r="D634" s="139"/>
      <c r="E634" s="140"/>
      <c r="F634" s="141"/>
      <c r="G634" s="142"/>
      <c r="H634" s="143"/>
      <c r="I634" s="144"/>
      <c r="J634" s="121"/>
      <c r="K634" s="121"/>
      <c r="M634" s="121"/>
      <c r="N634" s="121"/>
      <c r="O634" s="121"/>
      <c r="P634" s="62"/>
      <c r="Q634" s="148"/>
      <c r="R634" s="149"/>
      <c r="S634" s="149"/>
      <c r="T634" s="147"/>
    </row>
    <row r="635" spans="4:21" ht="16.5" customHeight="1">
      <c r="D635" s="139"/>
      <c r="E635" s="140"/>
      <c r="F635" s="141"/>
      <c r="G635" s="142"/>
      <c r="H635" s="143"/>
      <c r="I635" s="144"/>
      <c r="J635" s="121"/>
      <c r="K635" s="121"/>
      <c r="M635" s="121"/>
      <c r="N635" s="121"/>
      <c r="O635" s="121"/>
      <c r="P635" s="62"/>
      <c r="Q635" s="148"/>
      <c r="R635" s="149"/>
      <c r="S635" s="149"/>
      <c r="T635" s="147"/>
    </row>
    <row r="636" spans="4:21" ht="16.5" customHeight="1">
      <c r="D636" s="139"/>
      <c r="E636" s="140"/>
      <c r="F636" s="141"/>
      <c r="G636" s="142"/>
      <c r="H636" s="143"/>
      <c r="I636" s="144"/>
      <c r="J636" s="121"/>
      <c r="K636" s="121"/>
      <c r="M636" s="121"/>
      <c r="N636" s="121"/>
      <c r="O636" s="121"/>
      <c r="P636" s="62"/>
      <c r="Q636" s="148"/>
      <c r="R636" s="149"/>
      <c r="S636" s="149"/>
      <c r="T636" s="147"/>
    </row>
    <row r="637" spans="4:21" ht="16.5" customHeight="1">
      <c r="D637" s="139"/>
      <c r="E637" s="140"/>
      <c r="F637" s="141"/>
      <c r="G637" s="142"/>
      <c r="H637" s="143"/>
      <c r="I637" s="144"/>
      <c r="J637" s="121"/>
      <c r="K637" s="121"/>
      <c r="M637" s="121"/>
      <c r="N637" s="121"/>
      <c r="O637" s="121"/>
      <c r="P637" s="62"/>
      <c r="Q637" s="148"/>
      <c r="R637" s="149"/>
      <c r="S637" s="149"/>
      <c r="T637" s="147"/>
    </row>
    <row r="638" spans="4:21" ht="16.5" customHeight="1">
      <c r="D638" s="139"/>
      <c r="E638" s="140"/>
      <c r="F638" s="141"/>
      <c r="G638" s="142"/>
      <c r="H638" s="143"/>
      <c r="I638" s="144"/>
      <c r="J638" s="121"/>
      <c r="K638" s="121"/>
      <c r="M638" s="121"/>
      <c r="N638" s="121"/>
      <c r="O638" s="121"/>
      <c r="P638" s="62"/>
      <c r="Q638" s="148"/>
      <c r="R638" s="149"/>
      <c r="S638" s="149"/>
      <c r="T638" s="147"/>
    </row>
    <row r="639" spans="4:21" ht="16.5" customHeight="1">
      <c r="D639" s="139"/>
      <c r="E639" s="140"/>
      <c r="F639" s="141"/>
      <c r="G639" s="142"/>
      <c r="H639" s="143"/>
      <c r="I639" s="144"/>
      <c r="J639" s="121"/>
      <c r="K639" s="121"/>
      <c r="M639" s="121"/>
      <c r="N639" s="121"/>
      <c r="O639" s="121"/>
      <c r="P639" s="62"/>
      <c r="Q639" s="148"/>
      <c r="R639" s="149"/>
      <c r="S639" s="149"/>
      <c r="T639" s="147"/>
    </row>
    <row r="640" spans="4:21" ht="16.5" customHeight="1">
      <c r="D640" s="139"/>
      <c r="E640" s="140"/>
      <c r="F640" s="141"/>
      <c r="G640" s="142"/>
      <c r="H640" s="143"/>
      <c r="I640" s="144"/>
      <c r="J640" s="121"/>
      <c r="K640" s="121"/>
      <c r="M640" s="121"/>
      <c r="N640" s="121"/>
      <c r="O640" s="121"/>
      <c r="P640" s="62"/>
      <c r="Q640" s="148"/>
      <c r="R640" s="149"/>
      <c r="S640" s="149"/>
      <c r="T640" s="147"/>
    </row>
    <row r="641" spans="4:20" ht="16.5" customHeight="1">
      <c r="D641" s="139"/>
      <c r="E641" s="140"/>
      <c r="F641" s="141"/>
      <c r="G641" s="142"/>
      <c r="H641" s="143"/>
      <c r="I641" s="144"/>
      <c r="J641" s="121"/>
      <c r="K641" s="121"/>
      <c r="M641" s="121"/>
      <c r="N641" s="121"/>
      <c r="O641" s="121"/>
      <c r="P641" s="62"/>
      <c r="Q641" s="148"/>
      <c r="R641" s="149"/>
      <c r="S641" s="149"/>
      <c r="T641" s="147"/>
    </row>
    <row r="642" spans="4:20" ht="16.5" customHeight="1">
      <c r="D642" s="139"/>
      <c r="E642" s="140"/>
      <c r="F642" s="141"/>
      <c r="G642" s="142"/>
      <c r="H642" s="143"/>
      <c r="I642" s="144"/>
      <c r="J642" s="121"/>
      <c r="K642" s="121"/>
      <c r="M642" s="121"/>
      <c r="N642" s="121"/>
      <c r="O642" s="121"/>
      <c r="P642" s="62"/>
      <c r="Q642" s="148"/>
      <c r="R642" s="149"/>
      <c r="S642" s="149"/>
      <c r="T642" s="147"/>
    </row>
    <row r="643" spans="4:20" ht="16.5" customHeight="1">
      <c r="D643" s="139"/>
      <c r="E643" s="140"/>
      <c r="F643" s="141"/>
      <c r="G643" s="142"/>
      <c r="H643" s="143"/>
      <c r="I643" s="144"/>
      <c r="J643" s="121"/>
      <c r="K643" s="121"/>
      <c r="M643" s="121"/>
      <c r="N643" s="121"/>
      <c r="O643" s="121"/>
      <c r="P643" s="62"/>
      <c r="Q643" s="148"/>
      <c r="R643" s="149"/>
      <c r="S643" s="149"/>
      <c r="T643" s="147"/>
    </row>
    <row r="644" spans="4:20" ht="16.5" customHeight="1">
      <c r="D644" s="139"/>
      <c r="E644" s="140"/>
      <c r="F644" s="141"/>
      <c r="G644" s="142"/>
      <c r="H644" s="143"/>
      <c r="I644" s="144"/>
      <c r="J644" s="121"/>
      <c r="K644" s="121"/>
      <c r="M644" s="121"/>
      <c r="N644" s="121"/>
      <c r="O644" s="121"/>
      <c r="P644" s="62"/>
      <c r="Q644" s="148"/>
      <c r="R644" s="149"/>
      <c r="S644" s="149"/>
      <c r="T644" s="147"/>
    </row>
    <row r="645" spans="4:20" ht="16.5" customHeight="1">
      <c r="D645" s="139"/>
      <c r="E645" s="140"/>
      <c r="F645" s="141"/>
      <c r="G645" s="142"/>
      <c r="H645" s="143"/>
      <c r="I645" s="144"/>
      <c r="J645" s="121"/>
      <c r="K645" s="121"/>
      <c r="M645" s="121"/>
      <c r="N645" s="121"/>
      <c r="O645" s="121"/>
      <c r="P645" s="62"/>
      <c r="Q645" s="148"/>
      <c r="R645" s="149"/>
      <c r="S645" s="149"/>
      <c r="T645" s="147"/>
    </row>
    <row r="646" spans="4:20" ht="16.5" customHeight="1">
      <c r="D646" s="139"/>
      <c r="E646" s="140"/>
      <c r="F646" s="141"/>
      <c r="G646" s="142"/>
      <c r="H646" s="143"/>
      <c r="I646" s="144"/>
      <c r="J646" s="121"/>
      <c r="K646" s="121"/>
      <c r="M646" s="121"/>
      <c r="N646" s="121"/>
      <c r="O646" s="121"/>
      <c r="P646" s="62"/>
      <c r="Q646" s="148"/>
      <c r="R646" s="149"/>
      <c r="S646" s="149"/>
      <c r="T646" s="147"/>
    </row>
    <row r="647" spans="4:20" ht="16.5" customHeight="1">
      <c r="D647" s="139"/>
      <c r="E647" s="140"/>
      <c r="F647" s="141"/>
      <c r="G647" s="142"/>
      <c r="H647" s="143"/>
      <c r="I647" s="144"/>
      <c r="J647" s="121"/>
      <c r="K647" s="121"/>
      <c r="M647" s="121"/>
      <c r="N647" s="121"/>
      <c r="O647" s="121"/>
      <c r="P647" s="62"/>
      <c r="Q647" s="148"/>
      <c r="R647" s="149"/>
      <c r="S647" s="149"/>
      <c r="T647" s="147"/>
    </row>
    <row r="648" spans="4:20" ht="16.5" customHeight="1">
      <c r="D648" s="139"/>
      <c r="E648" s="140"/>
      <c r="F648" s="141"/>
      <c r="G648" s="142"/>
      <c r="H648" s="143"/>
      <c r="I648" s="144"/>
      <c r="J648" s="121"/>
      <c r="K648" s="121"/>
      <c r="M648" s="121"/>
      <c r="N648" s="121"/>
      <c r="O648" s="121"/>
      <c r="P648" s="62"/>
      <c r="Q648" s="148"/>
      <c r="R648" s="149"/>
      <c r="S648" s="149"/>
      <c r="T648" s="147"/>
    </row>
    <row r="649" spans="4:20" ht="16.5" customHeight="1">
      <c r="D649" s="139"/>
      <c r="E649" s="140"/>
      <c r="F649" s="141"/>
      <c r="G649" s="142"/>
      <c r="H649" s="143"/>
      <c r="I649" s="144"/>
      <c r="J649" s="121"/>
      <c r="K649" s="121"/>
      <c r="M649" s="121"/>
      <c r="N649" s="121"/>
      <c r="O649" s="121"/>
      <c r="P649" s="62"/>
      <c r="Q649" s="148"/>
      <c r="R649" s="149"/>
      <c r="S649" s="149"/>
      <c r="T649" s="147"/>
    </row>
    <row r="650" spans="4:20" ht="16.5" customHeight="1">
      <c r="D650" s="139"/>
      <c r="E650" s="140"/>
      <c r="F650" s="141"/>
      <c r="G650" s="142"/>
      <c r="H650" s="143"/>
      <c r="I650" s="144"/>
      <c r="J650" s="121"/>
      <c r="K650" s="121"/>
      <c r="M650" s="121"/>
      <c r="N650" s="121"/>
      <c r="O650" s="121"/>
      <c r="P650" s="62"/>
      <c r="Q650" s="148"/>
      <c r="R650" s="149"/>
      <c r="S650" s="149"/>
      <c r="T650" s="147"/>
    </row>
    <row r="651" spans="4:20" ht="16.5" customHeight="1">
      <c r="D651" s="139"/>
      <c r="E651" s="140"/>
      <c r="F651" s="141"/>
      <c r="G651" s="142"/>
      <c r="H651" s="143"/>
      <c r="I651" s="144"/>
      <c r="J651" s="121"/>
      <c r="K651" s="121"/>
      <c r="M651" s="121"/>
      <c r="N651" s="121"/>
      <c r="O651" s="121"/>
      <c r="P651" s="62"/>
      <c r="Q651" s="148"/>
      <c r="R651" s="149"/>
      <c r="S651" s="149"/>
      <c r="T651" s="147"/>
    </row>
    <row r="652" spans="4:20" ht="16.5" customHeight="1">
      <c r="D652" s="139"/>
      <c r="E652" s="140"/>
      <c r="F652" s="141"/>
      <c r="G652" s="142"/>
      <c r="H652" s="143"/>
      <c r="I652" s="144"/>
      <c r="J652" s="121"/>
      <c r="K652" s="121"/>
      <c r="M652" s="121"/>
      <c r="N652" s="121"/>
      <c r="O652" s="121"/>
      <c r="P652" s="62"/>
      <c r="Q652" s="148"/>
      <c r="R652" s="149"/>
      <c r="S652" s="149"/>
      <c r="T652" s="147"/>
    </row>
    <row r="653" spans="4:20" ht="16.5" customHeight="1">
      <c r="D653" s="139"/>
      <c r="E653" s="140"/>
      <c r="F653" s="141"/>
      <c r="G653" s="142"/>
      <c r="H653" s="143"/>
      <c r="I653" s="144"/>
      <c r="J653" s="121"/>
      <c r="K653" s="121"/>
      <c r="M653" s="121"/>
      <c r="N653" s="121"/>
      <c r="O653" s="121"/>
      <c r="P653" s="62"/>
      <c r="Q653" s="148"/>
      <c r="R653" s="149"/>
      <c r="S653" s="149"/>
      <c r="T653" s="147"/>
    </row>
    <row r="654" spans="4:20" ht="16.5" customHeight="1">
      <c r="D654" s="139"/>
      <c r="E654" s="140"/>
      <c r="F654" s="141"/>
      <c r="G654" s="142"/>
      <c r="H654" s="143"/>
      <c r="I654" s="144"/>
      <c r="J654" s="121"/>
      <c r="K654" s="121"/>
      <c r="M654" s="121"/>
      <c r="N654" s="121"/>
      <c r="O654" s="121"/>
      <c r="P654" s="62"/>
      <c r="Q654" s="148"/>
      <c r="R654" s="149"/>
      <c r="S654" s="149"/>
      <c r="T654" s="147"/>
    </row>
    <row r="655" spans="4:20" ht="16.5" customHeight="1">
      <c r="D655" s="139"/>
      <c r="E655" s="140"/>
      <c r="F655" s="141"/>
      <c r="G655" s="142"/>
      <c r="H655" s="143"/>
      <c r="I655" s="144"/>
      <c r="J655" s="121"/>
      <c r="K655" s="121"/>
      <c r="M655" s="121"/>
      <c r="N655" s="121"/>
      <c r="O655" s="121"/>
      <c r="P655" s="62"/>
      <c r="Q655" s="148"/>
      <c r="R655" s="149"/>
      <c r="S655" s="149"/>
      <c r="T655" s="147"/>
    </row>
    <row r="656" spans="4:20" ht="16.5" customHeight="1">
      <c r="D656" s="139"/>
      <c r="E656" s="140"/>
      <c r="F656" s="141"/>
      <c r="G656" s="142"/>
      <c r="H656" s="143"/>
      <c r="I656" s="144"/>
      <c r="J656" s="121"/>
      <c r="K656" s="121"/>
      <c r="M656" s="121"/>
      <c r="N656" s="121"/>
      <c r="O656" s="121"/>
      <c r="P656" s="62"/>
      <c r="Q656" s="148"/>
      <c r="R656" s="149"/>
      <c r="S656" s="149"/>
      <c r="T656" s="147"/>
    </row>
    <row r="657" spans="4:21" ht="16.5" customHeight="1">
      <c r="D657" s="139"/>
      <c r="E657" s="140"/>
      <c r="F657" s="141"/>
      <c r="G657" s="142"/>
      <c r="H657" s="143"/>
      <c r="I657" s="144"/>
      <c r="J657" s="121"/>
      <c r="K657" s="121"/>
      <c r="M657" s="121"/>
      <c r="N657" s="121"/>
      <c r="O657" s="121"/>
      <c r="P657" s="62"/>
      <c r="Q657" s="148"/>
      <c r="R657" s="149"/>
      <c r="S657" s="149"/>
      <c r="T657" s="147"/>
    </row>
    <row r="658" spans="4:21" ht="16.5" customHeight="1">
      <c r="D658" s="139"/>
      <c r="E658" s="140"/>
      <c r="F658" s="141"/>
      <c r="G658" s="142"/>
      <c r="H658" s="143"/>
      <c r="I658" s="144"/>
      <c r="J658" s="121"/>
      <c r="K658" s="121"/>
      <c r="M658" s="121"/>
      <c r="N658" s="121"/>
      <c r="O658" s="121"/>
      <c r="P658" s="62"/>
      <c r="Q658" s="148"/>
      <c r="R658" s="149"/>
      <c r="S658" s="149"/>
      <c r="T658" s="147"/>
      <c r="U658" s="140"/>
    </row>
    <row r="659" spans="4:21" ht="16.5" customHeight="1">
      <c r="D659" s="139"/>
      <c r="E659" s="140"/>
      <c r="F659" s="141"/>
      <c r="G659" s="142"/>
      <c r="H659" s="143"/>
      <c r="I659" s="144"/>
      <c r="J659" s="121"/>
      <c r="K659" s="121"/>
      <c r="M659" s="121"/>
      <c r="N659" s="121"/>
      <c r="O659" s="121"/>
      <c r="P659" s="62"/>
      <c r="Q659" s="148"/>
      <c r="R659" s="149"/>
      <c r="S659" s="149"/>
      <c r="T659" s="147"/>
    </row>
    <row r="660" spans="4:21" ht="16.5" customHeight="1">
      <c r="D660" s="139"/>
      <c r="E660" s="140"/>
      <c r="F660" s="141"/>
      <c r="G660" s="142"/>
      <c r="H660" s="143"/>
      <c r="I660" s="144"/>
      <c r="J660" s="121"/>
      <c r="K660" s="121"/>
      <c r="M660" s="121"/>
      <c r="N660" s="121"/>
      <c r="O660" s="121"/>
      <c r="P660" s="62"/>
      <c r="Q660" s="148"/>
      <c r="R660" s="149"/>
      <c r="S660" s="149"/>
      <c r="T660" s="147"/>
    </row>
    <row r="661" spans="4:21" ht="16.5" customHeight="1">
      <c r="D661" s="139"/>
      <c r="E661" s="140"/>
      <c r="F661" s="141"/>
      <c r="G661" s="142"/>
      <c r="H661" s="143"/>
      <c r="I661" s="144"/>
      <c r="J661" s="121"/>
      <c r="K661" s="121"/>
      <c r="M661" s="121"/>
      <c r="N661" s="121"/>
      <c r="O661" s="121"/>
      <c r="P661" s="62"/>
      <c r="Q661" s="148"/>
      <c r="R661" s="149"/>
      <c r="S661" s="149"/>
      <c r="T661" s="147"/>
    </row>
    <row r="662" spans="4:21" ht="16.5" customHeight="1">
      <c r="D662" s="139"/>
      <c r="E662" s="140"/>
      <c r="F662" s="141"/>
      <c r="G662" s="142"/>
      <c r="H662" s="143"/>
      <c r="I662" s="144"/>
      <c r="J662" s="121"/>
      <c r="K662" s="121"/>
      <c r="M662" s="121"/>
      <c r="N662" s="121"/>
      <c r="O662" s="121"/>
      <c r="P662" s="62"/>
      <c r="Q662" s="148"/>
      <c r="R662" s="149"/>
      <c r="S662" s="149"/>
      <c r="T662" s="147"/>
    </row>
    <row r="663" spans="4:21" ht="16.5" customHeight="1">
      <c r="D663" s="139"/>
      <c r="E663" s="140"/>
      <c r="F663" s="141"/>
      <c r="G663" s="142"/>
      <c r="H663" s="143"/>
      <c r="I663" s="144"/>
      <c r="J663" s="121"/>
      <c r="K663" s="121"/>
      <c r="M663" s="121"/>
      <c r="N663" s="121"/>
      <c r="O663" s="121"/>
      <c r="P663" s="62"/>
      <c r="Q663" s="148"/>
      <c r="R663" s="149"/>
      <c r="S663" s="149"/>
      <c r="T663" s="147"/>
    </row>
    <row r="664" spans="4:21" ht="16.5" customHeight="1">
      <c r="D664" s="139"/>
      <c r="E664" s="140"/>
      <c r="F664" s="141"/>
      <c r="G664" s="142"/>
      <c r="H664" s="143"/>
      <c r="I664" s="144"/>
      <c r="J664" s="121"/>
      <c r="K664" s="121"/>
      <c r="M664" s="121"/>
      <c r="N664" s="121"/>
      <c r="O664" s="121"/>
      <c r="P664" s="62"/>
      <c r="Q664" s="148"/>
      <c r="R664" s="149"/>
      <c r="S664" s="149"/>
      <c r="T664" s="147"/>
    </row>
    <row r="665" spans="4:21" ht="16.5" customHeight="1">
      <c r="D665" s="139"/>
      <c r="E665" s="140"/>
      <c r="F665" s="141"/>
      <c r="G665" s="142"/>
      <c r="H665" s="143"/>
      <c r="I665" s="144"/>
      <c r="J665" s="121"/>
      <c r="K665" s="121"/>
      <c r="M665" s="121"/>
      <c r="N665" s="121"/>
      <c r="O665" s="121"/>
      <c r="P665" s="62"/>
      <c r="Q665" s="148"/>
      <c r="R665" s="149"/>
      <c r="S665" s="149"/>
      <c r="T665" s="147"/>
    </row>
    <row r="666" spans="4:21" ht="16.5" customHeight="1">
      <c r="D666" s="139"/>
      <c r="E666" s="140"/>
      <c r="F666" s="141"/>
      <c r="G666" s="142"/>
      <c r="H666" s="143"/>
      <c r="I666" s="144"/>
      <c r="J666" s="121"/>
      <c r="K666" s="121"/>
      <c r="M666" s="121"/>
      <c r="N666" s="121"/>
      <c r="O666" s="121"/>
      <c r="P666" s="62"/>
      <c r="Q666" s="148"/>
      <c r="R666" s="149"/>
      <c r="S666" s="149"/>
      <c r="T666" s="147"/>
    </row>
    <row r="667" spans="4:21" ht="16.5" customHeight="1">
      <c r="D667" s="139"/>
      <c r="E667" s="140"/>
      <c r="F667" s="141"/>
      <c r="G667" s="142"/>
      <c r="H667" s="143"/>
      <c r="I667" s="144"/>
      <c r="J667" s="121"/>
      <c r="K667" s="121"/>
      <c r="M667" s="121"/>
      <c r="N667" s="121"/>
      <c r="O667" s="121"/>
      <c r="P667" s="62"/>
      <c r="Q667" s="148"/>
      <c r="R667" s="149"/>
      <c r="S667" s="149"/>
      <c r="T667" s="147"/>
    </row>
    <row r="668" spans="4:21" ht="16.5" customHeight="1">
      <c r="D668" s="139"/>
      <c r="E668" s="140"/>
      <c r="F668" s="141"/>
      <c r="G668" s="142"/>
      <c r="H668" s="143"/>
      <c r="I668" s="144"/>
      <c r="J668" s="121"/>
      <c r="K668" s="121"/>
      <c r="M668" s="121"/>
      <c r="N668" s="121"/>
      <c r="O668" s="121"/>
      <c r="P668" s="62"/>
      <c r="Q668" s="148"/>
      <c r="R668" s="149"/>
      <c r="S668" s="149"/>
      <c r="T668" s="147"/>
    </row>
    <row r="669" spans="4:21" ht="16.5" customHeight="1">
      <c r="D669" s="139"/>
      <c r="E669" s="140"/>
      <c r="F669" s="141"/>
      <c r="G669" s="142"/>
      <c r="H669" s="143"/>
      <c r="I669" s="144"/>
      <c r="J669" s="121"/>
      <c r="K669" s="121"/>
      <c r="M669" s="121"/>
      <c r="N669" s="121"/>
      <c r="O669" s="121"/>
      <c r="P669" s="62"/>
      <c r="Q669" s="148"/>
      <c r="R669" s="149"/>
      <c r="S669" s="149"/>
      <c r="T669" s="147"/>
    </row>
    <row r="670" spans="4:21" ht="16.5" customHeight="1">
      <c r="D670" s="139"/>
      <c r="E670" s="140"/>
      <c r="F670" s="141"/>
      <c r="G670" s="142"/>
      <c r="H670" s="143"/>
      <c r="I670" s="144"/>
      <c r="J670" s="121"/>
      <c r="K670" s="121"/>
      <c r="M670" s="121"/>
      <c r="N670" s="121"/>
      <c r="O670" s="121"/>
      <c r="P670" s="62"/>
      <c r="Q670" s="148"/>
      <c r="R670" s="149"/>
      <c r="S670" s="149"/>
      <c r="T670" s="147"/>
    </row>
    <row r="671" spans="4:21" ht="16.5" customHeight="1">
      <c r="D671" s="139"/>
      <c r="E671" s="140"/>
      <c r="F671" s="141"/>
      <c r="G671" s="142"/>
      <c r="H671" s="143"/>
      <c r="I671" s="144"/>
      <c r="J671" s="121"/>
      <c r="K671" s="121"/>
      <c r="M671" s="121"/>
      <c r="N671" s="121"/>
      <c r="O671" s="121"/>
      <c r="P671" s="62"/>
      <c r="Q671" s="148"/>
      <c r="R671" s="149"/>
      <c r="S671" s="149"/>
      <c r="T671" s="147"/>
    </row>
    <row r="672" spans="4:21" ht="16.5" customHeight="1">
      <c r="D672" s="139"/>
      <c r="E672" s="140"/>
      <c r="F672" s="141"/>
      <c r="G672" s="142"/>
      <c r="H672" s="143"/>
      <c r="I672" s="144"/>
      <c r="J672" s="121"/>
      <c r="K672" s="121"/>
      <c r="M672" s="121"/>
      <c r="N672" s="121"/>
      <c r="O672" s="121"/>
      <c r="P672" s="62"/>
      <c r="Q672" s="148"/>
      <c r="R672" s="149"/>
      <c r="S672" s="149"/>
      <c r="T672" s="147"/>
    </row>
    <row r="673" spans="4:21" ht="16.5" customHeight="1">
      <c r="D673" s="139"/>
      <c r="E673" s="140"/>
      <c r="F673" s="141"/>
      <c r="G673" s="142"/>
      <c r="H673" s="143"/>
      <c r="I673" s="144"/>
      <c r="J673" s="121"/>
      <c r="K673" s="121"/>
      <c r="M673" s="121"/>
      <c r="N673" s="121"/>
      <c r="O673" s="121"/>
      <c r="P673" s="62"/>
      <c r="Q673" s="148"/>
      <c r="R673" s="149"/>
      <c r="S673" s="149"/>
      <c r="T673" s="147"/>
    </row>
    <row r="674" spans="4:21" ht="16.5" customHeight="1">
      <c r="D674" s="139"/>
      <c r="E674" s="140"/>
      <c r="F674" s="141"/>
      <c r="G674" s="142"/>
      <c r="H674" s="143"/>
      <c r="I674" s="144"/>
      <c r="J674" s="121"/>
      <c r="K674" s="121"/>
      <c r="M674" s="121"/>
      <c r="N674" s="121"/>
      <c r="O674" s="121"/>
      <c r="P674" s="62"/>
      <c r="Q674" s="148"/>
      <c r="R674" s="149"/>
      <c r="S674" s="149"/>
      <c r="T674" s="147"/>
    </row>
    <row r="675" spans="4:21" ht="16.5" customHeight="1">
      <c r="D675" s="139"/>
      <c r="E675" s="140"/>
      <c r="F675" s="141"/>
      <c r="G675" s="142"/>
      <c r="H675" s="143"/>
      <c r="I675" s="144"/>
      <c r="J675" s="121"/>
      <c r="K675" s="121"/>
      <c r="M675" s="121"/>
      <c r="N675" s="121"/>
      <c r="O675" s="121"/>
      <c r="P675" s="62"/>
      <c r="Q675" s="148"/>
      <c r="R675" s="149"/>
      <c r="S675" s="149"/>
      <c r="T675" s="147"/>
    </row>
    <row r="676" spans="4:21" ht="16.5" customHeight="1">
      <c r="D676" s="139"/>
      <c r="E676" s="140"/>
      <c r="F676" s="141"/>
      <c r="G676" s="142"/>
      <c r="H676" s="143"/>
      <c r="I676" s="144"/>
      <c r="J676" s="121"/>
      <c r="K676" s="121"/>
      <c r="M676" s="121"/>
      <c r="N676" s="121"/>
      <c r="O676" s="121"/>
      <c r="P676" s="62"/>
      <c r="Q676" s="148"/>
      <c r="R676" s="149"/>
      <c r="S676" s="149"/>
      <c r="T676" s="147"/>
    </row>
    <row r="677" spans="4:21" ht="16.5" customHeight="1">
      <c r="D677" s="139"/>
      <c r="E677" s="140"/>
      <c r="F677" s="141"/>
      <c r="G677" s="142"/>
      <c r="H677" s="143"/>
      <c r="I677" s="144"/>
      <c r="J677" s="121"/>
      <c r="K677" s="121"/>
      <c r="M677" s="121"/>
      <c r="N677" s="121"/>
      <c r="O677" s="121"/>
      <c r="P677" s="62"/>
      <c r="Q677" s="148"/>
      <c r="R677" s="149"/>
      <c r="S677" s="149"/>
      <c r="T677" s="147"/>
    </row>
    <row r="678" spans="4:21" ht="16.5" customHeight="1">
      <c r="D678" s="139"/>
      <c r="E678" s="140"/>
      <c r="F678" s="141"/>
      <c r="G678" s="142"/>
      <c r="H678" s="143"/>
      <c r="I678" s="144"/>
      <c r="J678" s="121"/>
      <c r="K678" s="121"/>
      <c r="M678" s="121"/>
      <c r="N678" s="121"/>
      <c r="O678" s="121"/>
      <c r="P678" s="62"/>
      <c r="Q678" s="148"/>
      <c r="R678" s="149"/>
      <c r="S678" s="149"/>
      <c r="T678" s="147"/>
    </row>
    <row r="679" spans="4:21" ht="16.5" customHeight="1">
      <c r="D679" s="139"/>
      <c r="E679" s="140"/>
      <c r="F679" s="141"/>
      <c r="G679" s="142"/>
      <c r="H679" s="143"/>
      <c r="I679" s="144"/>
      <c r="J679" s="121"/>
      <c r="K679" s="121"/>
      <c r="M679" s="121"/>
      <c r="N679" s="121"/>
      <c r="O679" s="121"/>
      <c r="P679" s="62"/>
      <c r="Q679" s="148"/>
      <c r="R679" s="149"/>
      <c r="S679" s="149"/>
      <c r="T679" s="147"/>
    </row>
    <row r="680" spans="4:21" ht="16.5" customHeight="1">
      <c r="D680" s="139"/>
      <c r="E680" s="140"/>
      <c r="F680" s="141"/>
      <c r="G680" s="142"/>
      <c r="H680" s="143"/>
      <c r="I680" s="144"/>
      <c r="J680" s="121"/>
      <c r="K680" s="121"/>
      <c r="M680" s="121"/>
      <c r="N680" s="121"/>
      <c r="O680" s="121"/>
      <c r="P680" s="62"/>
      <c r="Q680" s="148"/>
      <c r="R680" s="149"/>
      <c r="S680" s="149"/>
      <c r="T680" s="147"/>
    </row>
    <row r="681" spans="4:21" ht="16.5" customHeight="1">
      <c r="D681" s="139"/>
      <c r="E681" s="140"/>
      <c r="F681" s="141"/>
      <c r="G681" s="142"/>
      <c r="H681" s="143"/>
      <c r="I681" s="144"/>
      <c r="J681" s="121"/>
      <c r="K681" s="121"/>
      <c r="M681" s="121"/>
      <c r="N681" s="121"/>
      <c r="O681" s="121"/>
      <c r="P681" s="62"/>
      <c r="Q681" s="148"/>
      <c r="R681" s="149"/>
      <c r="S681" s="149"/>
      <c r="T681" s="147"/>
    </row>
    <row r="682" spans="4:21" ht="16.5" customHeight="1">
      <c r="D682" s="139"/>
      <c r="E682" s="140"/>
      <c r="F682" s="141"/>
      <c r="G682" s="142"/>
      <c r="H682" s="143"/>
      <c r="I682" s="144"/>
      <c r="J682" s="121"/>
      <c r="K682" s="121"/>
      <c r="M682" s="121"/>
      <c r="N682" s="121"/>
      <c r="O682" s="121"/>
      <c r="P682" s="62"/>
      <c r="Q682" s="148"/>
      <c r="R682" s="149"/>
      <c r="S682" s="149"/>
      <c r="T682" s="147"/>
    </row>
    <row r="683" spans="4:21" ht="16.5" customHeight="1">
      <c r="D683" s="139"/>
      <c r="E683" s="140"/>
      <c r="F683" s="141"/>
      <c r="G683" s="142"/>
      <c r="H683" s="143"/>
      <c r="I683" s="144"/>
      <c r="J683" s="121"/>
      <c r="K683" s="121"/>
      <c r="M683" s="121"/>
      <c r="N683" s="121"/>
      <c r="O683" s="121"/>
      <c r="P683" s="62"/>
      <c r="Q683" s="148"/>
      <c r="R683" s="149"/>
      <c r="S683" s="149"/>
      <c r="T683" s="147"/>
    </row>
    <row r="684" spans="4:21" ht="16.5" customHeight="1">
      <c r="D684" s="139"/>
      <c r="E684" s="140"/>
      <c r="F684" s="141"/>
      <c r="G684" s="142"/>
      <c r="H684" s="143"/>
      <c r="I684" s="144"/>
      <c r="J684" s="121"/>
      <c r="K684" s="121"/>
      <c r="M684" s="121"/>
      <c r="N684" s="121"/>
      <c r="O684" s="121"/>
      <c r="P684" s="62"/>
      <c r="Q684" s="148"/>
      <c r="R684" s="149"/>
      <c r="S684" s="149"/>
      <c r="T684" s="147"/>
    </row>
    <row r="685" spans="4:21" ht="16.5" customHeight="1">
      <c r="D685" s="139"/>
      <c r="E685" s="140"/>
      <c r="F685" s="141"/>
      <c r="G685" s="142"/>
      <c r="H685" s="143"/>
      <c r="I685" s="144"/>
      <c r="J685" s="121"/>
      <c r="K685" s="121"/>
      <c r="M685" s="121"/>
      <c r="N685" s="121"/>
      <c r="O685" s="121"/>
      <c r="P685" s="62"/>
      <c r="Q685" s="148"/>
      <c r="R685" s="149"/>
      <c r="S685" s="149"/>
      <c r="T685" s="147"/>
    </row>
    <row r="686" spans="4:21" ht="16.5" customHeight="1">
      <c r="D686" s="139"/>
      <c r="E686" s="140"/>
      <c r="F686" s="141"/>
      <c r="G686" s="142"/>
      <c r="H686" s="143"/>
      <c r="I686" s="144"/>
      <c r="J686" s="121"/>
      <c r="K686" s="121"/>
      <c r="M686" s="121"/>
      <c r="N686" s="121"/>
      <c r="O686" s="121"/>
      <c r="P686" s="62"/>
      <c r="Q686" s="148"/>
      <c r="R686" s="149"/>
      <c r="S686" s="149"/>
      <c r="T686" s="147"/>
      <c r="U686" s="140"/>
    </row>
    <row r="687" spans="4:21" ht="16.5" customHeight="1">
      <c r="D687" s="139"/>
      <c r="E687" s="140"/>
      <c r="F687" s="141"/>
      <c r="G687" s="142"/>
      <c r="H687" s="143"/>
      <c r="I687" s="144"/>
      <c r="J687" s="121"/>
      <c r="K687" s="121"/>
      <c r="M687" s="121"/>
      <c r="N687" s="121"/>
      <c r="O687" s="121"/>
      <c r="P687" s="62"/>
      <c r="Q687" s="148"/>
      <c r="R687" s="149"/>
      <c r="S687" s="149"/>
      <c r="T687" s="147"/>
    </row>
    <row r="688" spans="4:21" ht="16.5" customHeight="1">
      <c r="D688" s="139"/>
      <c r="E688" s="140"/>
      <c r="F688" s="141"/>
      <c r="G688" s="142"/>
      <c r="H688" s="143"/>
      <c r="I688" s="144"/>
      <c r="J688" s="121"/>
      <c r="K688" s="121"/>
      <c r="M688" s="121"/>
      <c r="N688" s="121"/>
      <c r="O688" s="121"/>
      <c r="P688" s="62"/>
      <c r="Q688" s="148"/>
      <c r="R688" s="149"/>
      <c r="S688" s="149"/>
      <c r="T688" s="147"/>
    </row>
    <row r="689" spans="4:21" ht="16.5" customHeight="1">
      <c r="D689" s="139"/>
      <c r="E689" s="140"/>
      <c r="F689" s="141"/>
      <c r="G689" s="142"/>
      <c r="H689" s="143"/>
      <c r="I689" s="144"/>
      <c r="J689" s="121"/>
      <c r="K689" s="121"/>
      <c r="M689" s="121"/>
      <c r="N689" s="121"/>
      <c r="O689" s="121"/>
      <c r="P689" s="62"/>
      <c r="Q689" s="148"/>
      <c r="R689" s="149"/>
      <c r="S689" s="149"/>
      <c r="T689" s="147"/>
      <c r="U689" s="140"/>
    </row>
    <row r="690" spans="4:21" ht="16.5" customHeight="1">
      <c r="D690" s="139"/>
      <c r="E690" s="140"/>
      <c r="F690" s="141"/>
      <c r="G690" s="142"/>
      <c r="H690" s="143"/>
      <c r="I690" s="144"/>
      <c r="J690" s="121"/>
      <c r="K690" s="121"/>
      <c r="M690" s="121"/>
      <c r="N690" s="121"/>
      <c r="O690" s="121"/>
      <c r="P690" s="62"/>
      <c r="Q690" s="148"/>
      <c r="R690" s="149"/>
      <c r="S690" s="149"/>
      <c r="T690" s="147"/>
    </row>
    <row r="691" spans="4:21" ht="16.5" customHeight="1">
      <c r="D691" s="139"/>
      <c r="E691" s="140"/>
      <c r="F691" s="141"/>
      <c r="G691" s="142"/>
      <c r="H691" s="143"/>
      <c r="I691" s="144"/>
      <c r="J691" s="121"/>
      <c r="K691" s="121"/>
      <c r="M691" s="121"/>
      <c r="N691" s="121"/>
      <c r="O691" s="121"/>
      <c r="P691" s="62"/>
      <c r="Q691" s="148"/>
      <c r="R691" s="149"/>
      <c r="S691" s="149"/>
      <c r="T691" s="147"/>
    </row>
    <row r="692" spans="4:21" ht="16.5" customHeight="1">
      <c r="D692" s="139"/>
      <c r="E692" s="140"/>
      <c r="F692" s="141"/>
      <c r="G692" s="142"/>
      <c r="H692" s="143"/>
      <c r="I692" s="144"/>
      <c r="J692" s="121"/>
      <c r="K692" s="121"/>
      <c r="M692" s="121"/>
      <c r="N692" s="121"/>
      <c r="O692" s="121"/>
      <c r="P692" s="62"/>
      <c r="Q692" s="148"/>
      <c r="R692" s="149"/>
      <c r="S692" s="149"/>
      <c r="T692" s="147"/>
    </row>
    <row r="693" spans="4:21" ht="16.5" customHeight="1">
      <c r="D693" s="139"/>
      <c r="E693" s="140"/>
      <c r="F693" s="141"/>
      <c r="G693" s="142"/>
      <c r="H693" s="143"/>
      <c r="I693" s="144"/>
      <c r="J693" s="121"/>
      <c r="K693" s="121"/>
      <c r="M693" s="121"/>
      <c r="N693" s="121"/>
      <c r="O693" s="121"/>
      <c r="P693" s="62"/>
      <c r="Q693" s="148"/>
      <c r="R693" s="149"/>
      <c r="S693" s="149"/>
      <c r="T693" s="147"/>
    </row>
    <row r="694" spans="4:21" ht="16.5" customHeight="1">
      <c r="D694" s="139"/>
      <c r="E694" s="140"/>
      <c r="F694" s="141"/>
      <c r="G694" s="142"/>
      <c r="H694" s="143"/>
      <c r="I694" s="144"/>
      <c r="J694" s="121"/>
      <c r="K694" s="121"/>
      <c r="M694" s="121"/>
      <c r="N694" s="121"/>
      <c r="O694" s="121"/>
      <c r="P694" s="62"/>
      <c r="Q694" s="148"/>
      <c r="R694" s="149"/>
      <c r="S694" s="149"/>
      <c r="T694" s="147"/>
    </row>
    <row r="695" spans="4:21" ht="16.5" customHeight="1">
      <c r="D695" s="139"/>
      <c r="E695" s="140"/>
      <c r="F695" s="141"/>
      <c r="G695" s="142"/>
      <c r="H695" s="143"/>
      <c r="I695" s="144"/>
      <c r="J695" s="121"/>
      <c r="K695" s="121"/>
      <c r="M695" s="121"/>
      <c r="N695" s="121"/>
      <c r="O695" s="121"/>
      <c r="P695" s="62"/>
      <c r="Q695" s="148"/>
      <c r="R695" s="149"/>
      <c r="S695" s="149"/>
      <c r="T695" s="147"/>
    </row>
    <row r="696" spans="4:21" ht="16.5" customHeight="1">
      <c r="D696" s="139"/>
      <c r="E696" s="140"/>
      <c r="F696" s="141"/>
      <c r="G696" s="142"/>
      <c r="H696" s="143"/>
      <c r="I696" s="144"/>
      <c r="J696" s="121"/>
      <c r="K696" s="121"/>
      <c r="M696" s="121"/>
      <c r="N696" s="121"/>
      <c r="O696" s="121"/>
      <c r="P696" s="62"/>
      <c r="Q696" s="148"/>
      <c r="R696" s="149"/>
      <c r="S696" s="149"/>
      <c r="T696" s="147"/>
    </row>
    <row r="697" spans="4:21" ht="16.5" customHeight="1">
      <c r="D697" s="139"/>
      <c r="E697" s="140"/>
      <c r="F697" s="141"/>
      <c r="G697" s="142"/>
      <c r="H697" s="143"/>
      <c r="I697" s="144"/>
      <c r="J697" s="121"/>
      <c r="K697" s="121"/>
      <c r="M697" s="121"/>
      <c r="N697" s="121"/>
      <c r="O697" s="121"/>
      <c r="P697" s="62"/>
      <c r="Q697" s="148"/>
      <c r="R697" s="149"/>
      <c r="S697" s="149"/>
      <c r="T697" s="147"/>
    </row>
    <row r="698" spans="4:21" ht="16.5" customHeight="1">
      <c r="D698" s="139"/>
      <c r="E698" s="140"/>
      <c r="F698" s="141"/>
      <c r="G698" s="142"/>
      <c r="H698" s="143"/>
      <c r="I698" s="144"/>
      <c r="J698" s="121"/>
      <c r="K698" s="121"/>
      <c r="M698" s="121"/>
      <c r="N698" s="121"/>
      <c r="O698" s="121"/>
      <c r="P698" s="62"/>
      <c r="Q698" s="148"/>
      <c r="R698" s="149"/>
      <c r="S698" s="149"/>
      <c r="T698" s="147"/>
    </row>
    <row r="699" spans="4:21" ht="16.5" customHeight="1">
      <c r="D699" s="139"/>
      <c r="E699" s="140"/>
      <c r="F699" s="141"/>
      <c r="G699" s="142"/>
      <c r="H699" s="143"/>
      <c r="I699" s="144"/>
      <c r="J699" s="121"/>
      <c r="K699" s="121"/>
      <c r="M699" s="121"/>
      <c r="N699" s="121"/>
      <c r="O699" s="121"/>
      <c r="P699" s="62"/>
      <c r="Q699" s="148"/>
      <c r="R699" s="149"/>
      <c r="S699" s="149"/>
      <c r="T699" s="147"/>
    </row>
    <row r="700" spans="4:21" ht="16.5" customHeight="1">
      <c r="D700" s="139"/>
      <c r="E700" s="140"/>
      <c r="F700" s="141"/>
      <c r="G700" s="142"/>
      <c r="H700" s="143"/>
      <c r="I700" s="144"/>
      <c r="J700" s="121"/>
      <c r="K700" s="121"/>
      <c r="M700" s="121"/>
      <c r="N700" s="121"/>
      <c r="O700" s="121"/>
      <c r="P700" s="62"/>
      <c r="Q700" s="148"/>
      <c r="R700" s="149"/>
      <c r="S700" s="149"/>
      <c r="T700" s="147"/>
    </row>
    <row r="701" spans="4:21" ht="16.5" customHeight="1">
      <c r="D701" s="139"/>
      <c r="E701" s="140"/>
      <c r="F701" s="141"/>
      <c r="G701" s="142"/>
      <c r="H701" s="143"/>
      <c r="I701" s="144"/>
      <c r="J701" s="121"/>
      <c r="K701" s="121"/>
      <c r="M701" s="121"/>
      <c r="N701" s="121"/>
      <c r="O701" s="121"/>
      <c r="P701" s="62"/>
      <c r="Q701" s="148"/>
      <c r="R701" s="149"/>
      <c r="S701" s="149"/>
      <c r="T701" s="147"/>
    </row>
    <row r="702" spans="4:21" ht="16.5" customHeight="1">
      <c r="D702" s="139"/>
      <c r="E702" s="140"/>
      <c r="F702" s="141"/>
      <c r="G702" s="142"/>
      <c r="H702" s="143"/>
      <c r="I702" s="144"/>
      <c r="J702" s="121"/>
      <c r="K702" s="121"/>
      <c r="M702" s="121"/>
      <c r="N702" s="121"/>
      <c r="O702" s="121"/>
      <c r="P702" s="62"/>
      <c r="Q702" s="148"/>
      <c r="R702" s="149"/>
      <c r="S702" s="149"/>
      <c r="T702" s="147"/>
    </row>
    <row r="703" spans="4:21" ht="16.5" customHeight="1">
      <c r="D703" s="139"/>
      <c r="E703" s="140"/>
      <c r="F703" s="141"/>
      <c r="G703" s="142"/>
      <c r="H703" s="143"/>
      <c r="I703" s="144"/>
      <c r="J703" s="121"/>
      <c r="K703" s="121"/>
      <c r="M703" s="121"/>
      <c r="N703" s="121"/>
      <c r="O703" s="121"/>
      <c r="P703" s="62"/>
      <c r="Q703" s="148"/>
      <c r="R703" s="149"/>
      <c r="S703" s="149"/>
      <c r="T703" s="147"/>
    </row>
    <row r="704" spans="4:21" ht="16.5" customHeight="1">
      <c r="D704" s="139"/>
      <c r="E704" s="140"/>
      <c r="F704" s="141"/>
      <c r="G704" s="142"/>
      <c r="H704" s="143"/>
      <c r="I704" s="144"/>
      <c r="J704" s="121"/>
      <c r="K704" s="121"/>
      <c r="M704" s="121"/>
      <c r="N704" s="121"/>
      <c r="O704" s="121"/>
      <c r="P704" s="62"/>
      <c r="Q704" s="148"/>
      <c r="R704" s="149"/>
      <c r="S704" s="149"/>
      <c r="T704" s="147"/>
    </row>
    <row r="705" spans="4:20" ht="16.5" customHeight="1">
      <c r="D705" s="139"/>
      <c r="E705" s="140"/>
      <c r="F705" s="141"/>
      <c r="G705" s="142"/>
      <c r="H705" s="143"/>
      <c r="I705" s="144"/>
      <c r="J705" s="121"/>
      <c r="K705" s="121"/>
      <c r="M705" s="121"/>
      <c r="N705" s="121"/>
      <c r="O705" s="121"/>
      <c r="P705" s="62"/>
      <c r="Q705" s="148"/>
      <c r="R705" s="149"/>
      <c r="S705" s="149"/>
      <c r="T705" s="147"/>
    </row>
    <row r="706" spans="4:20" ht="16.5" customHeight="1">
      <c r="D706" s="139"/>
      <c r="E706" s="140"/>
      <c r="F706" s="141"/>
      <c r="G706" s="142"/>
      <c r="H706" s="143"/>
      <c r="I706" s="144"/>
      <c r="J706" s="121"/>
      <c r="K706" s="121"/>
      <c r="M706" s="121"/>
      <c r="N706" s="121"/>
      <c r="O706" s="121"/>
      <c r="P706" s="62"/>
      <c r="Q706" s="148"/>
      <c r="R706" s="149"/>
      <c r="S706" s="149"/>
      <c r="T706" s="147"/>
    </row>
    <row r="707" spans="4:20" ht="16.5" customHeight="1">
      <c r="D707" s="139"/>
      <c r="E707" s="140"/>
      <c r="F707" s="141"/>
      <c r="G707" s="142"/>
      <c r="H707" s="143"/>
      <c r="I707" s="144"/>
      <c r="J707" s="121"/>
      <c r="K707" s="121"/>
      <c r="M707" s="121"/>
      <c r="N707" s="121"/>
      <c r="O707" s="121"/>
      <c r="P707" s="62"/>
      <c r="Q707" s="148"/>
      <c r="R707" s="149"/>
      <c r="S707" s="149"/>
      <c r="T707" s="147"/>
    </row>
    <row r="708" spans="4:20" ht="16.5" customHeight="1">
      <c r="D708" s="139"/>
      <c r="E708" s="140"/>
      <c r="F708" s="141"/>
      <c r="G708" s="142"/>
      <c r="H708" s="143"/>
      <c r="I708" s="144"/>
      <c r="J708" s="121"/>
      <c r="K708" s="121"/>
      <c r="M708" s="121"/>
      <c r="N708" s="121"/>
      <c r="O708" s="121"/>
      <c r="P708" s="62"/>
      <c r="Q708" s="148"/>
      <c r="R708" s="149"/>
      <c r="S708" s="149"/>
      <c r="T708" s="147"/>
    </row>
    <row r="709" spans="4:20" ht="16.5" customHeight="1">
      <c r="D709" s="139"/>
      <c r="E709" s="140"/>
      <c r="F709" s="141"/>
      <c r="G709" s="142"/>
      <c r="H709" s="143"/>
      <c r="I709" s="144"/>
      <c r="J709" s="121"/>
      <c r="K709" s="121"/>
      <c r="M709" s="121"/>
      <c r="N709" s="121"/>
      <c r="O709" s="121"/>
      <c r="P709" s="62"/>
      <c r="Q709" s="148"/>
      <c r="R709" s="149"/>
      <c r="S709" s="149"/>
      <c r="T709" s="147"/>
    </row>
    <row r="710" spans="4:20" ht="16.5" customHeight="1">
      <c r="D710" s="139"/>
      <c r="E710" s="140"/>
      <c r="F710" s="141"/>
      <c r="G710" s="142"/>
      <c r="H710" s="143"/>
      <c r="I710" s="144"/>
      <c r="J710" s="121"/>
      <c r="K710" s="121"/>
      <c r="M710" s="121"/>
      <c r="N710" s="121"/>
      <c r="O710" s="121"/>
      <c r="P710" s="62"/>
      <c r="Q710" s="148"/>
      <c r="R710" s="149"/>
      <c r="S710" s="149"/>
      <c r="T710" s="147"/>
    </row>
    <row r="711" spans="4:20" ht="16.5" customHeight="1">
      <c r="D711" s="139"/>
      <c r="E711" s="140"/>
      <c r="F711" s="141"/>
      <c r="G711" s="142"/>
      <c r="H711" s="143"/>
      <c r="I711" s="144"/>
      <c r="J711" s="121"/>
      <c r="K711" s="121"/>
      <c r="M711" s="121"/>
      <c r="N711" s="121"/>
      <c r="O711" s="121"/>
      <c r="P711" s="62"/>
      <c r="Q711" s="148"/>
      <c r="R711" s="149"/>
      <c r="S711" s="149"/>
      <c r="T711" s="147"/>
    </row>
    <row r="712" spans="4:20" ht="16.5" customHeight="1">
      <c r="D712" s="139"/>
      <c r="E712" s="140"/>
      <c r="F712" s="141"/>
      <c r="G712" s="142"/>
      <c r="H712" s="143"/>
      <c r="I712" s="144"/>
      <c r="J712" s="121"/>
      <c r="K712" s="121"/>
      <c r="M712" s="121"/>
      <c r="N712" s="121"/>
      <c r="O712" s="121"/>
      <c r="P712" s="62"/>
      <c r="Q712" s="148"/>
      <c r="R712" s="149"/>
      <c r="S712" s="149"/>
      <c r="T712" s="147"/>
    </row>
    <row r="713" spans="4:20" ht="16.5" customHeight="1">
      <c r="D713" s="139"/>
      <c r="E713" s="140"/>
      <c r="F713" s="141"/>
      <c r="G713" s="142"/>
      <c r="H713" s="143"/>
      <c r="I713" s="144"/>
      <c r="J713" s="121"/>
      <c r="K713" s="121"/>
      <c r="M713" s="121"/>
      <c r="N713" s="121"/>
      <c r="O713" s="121"/>
      <c r="P713" s="62"/>
      <c r="Q713" s="148"/>
      <c r="R713" s="149"/>
      <c r="S713" s="149"/>
      <c r="T713" s="147"/>
    </row>
    <row r="714" spans="4:20" ht="16.5" customHeight="1">
      <c r="D714" s="139"/>
      <c r="E714" s="140"/>
      <c r="F714" s="141"/>
      <c r="G714" s="142"/>
      <c r="H714" s="143"/>
      <c r="I714" s="144"/>
      <c r="J714" s="121"/>
      <c r="K714" s="121"/>
      <c r="M714" s="121"/>
      <c r="N714" s="121"/>
      <c r="O714" s="121"/>
      <c r="P714" s="62"/>
      <c r="Q714" s="148"/>
      <c r="R714" s="149"/>
      <c r="S714" s="149"/>
      <c r="T714" s="147"/>
    </row>
    <row r="715" spans="4:20" ht="16.5" customHeight="1">
      <c r="D715" s="139"/>
      <c r="E715" s="140"/>
      <c r="F715" s="141"/>
      <c r="G715" s="142"/>
      <c r="H715" s="143"/>
      <c r="I715" s="144"/>
      <c r="J715" s="121"/>
      <c r="K715" s="121"/>
      <c r="M715" s="121"/>
      <c r="N715" s="121"/>
      <c r="O715" s="121"/>
      <c r="P715" s="62"/>
      <c r="Q715" s="148"/>
      <c r="R715" s="149"/>
      <c r="S715" s="149"/>
      <c r="T715" s="147"/>
    </row>
    <row r="716" spans="4:20" ht="16.5" customHeight="1">
      <c r="D716" s="139"/>
      <c r="E716" s="140"/>
      <c r="F716" s="141"/>
      <c r="G716" s="142"/>
      <c r="H716" s="143"/>
      <c r="I716" s="144"/>
      <c r="J716" s="121"/>
      <c r="K716" s="121"/>
      <c r="M716" s="121"/>
      <c r="N716" s="121"/>
      <c r="O716" s="121"/>
      <c r="P716" s="62"/>
      <c r="Q716" s="148"/>
      <c r="R716" s="149"/>
      <c r="S716" s="149"/>
      <c r="T716" s="147"/>
    </row>
    <row r="717" spans="4:20" ht="16.5" customHeight="1">
      <c r="D717" s="139"/>
      <c r="E717" s="140"/>
      <c r="F717" s="141"/>
      <c r="G717" s="142"/>
      <c r="H717" s="143"/>
      <c r="I717" s="144"/>
      <c r="J717" s="121"/>
      <c r="K717" s="121"/>
      <c r="M717" s="121"/>
      <c r="N717" s="121"/>
      <c r="O717" s="121"/>
      <c r="P717" s="62"/>
      <c r="Q717" s="148"/>
      <c r="R717" s="149"/>
      <c r="S717" s="149"/>
      <c r="T717" s="147"/>
    </row>
    <row r="718" spans="4:20" ht="16.5" customHeight="1">
      <c r="D718" s="139"/>
      <c r="E718" s="140"/>
      <c r="F718" s="141"/>
      <c r="G718" s="142"/>
      <c r="H718" s="143"/>
      <c r="I718" s="144"/>
      <c r="J718" s="121"/>
      <c r="K718" s="121"/>
      <c r="M718" s="121"/>
      <c r="N718" s="121"/>
      <c r="O718" s="121"/>
      <c r="P718" s="62"/>
      <c r="Q718" s="148"/>
      <c r="R718" s="149"/>
      <c r="S718" s="149"/>
      <c r="T718" s="147"/>
    </row>
    <row r="719" spans="4:20" ht="16.5" customHeight="1">
      <c r="D719" s="139"/>
      <c r="E719" s="140"/>
      <c r="F719" s="141"/>
      <c r="G719" s="142"/>
      <c r="H719" s="143"/>
      <c r="I719" s="144"/>
      <c r="J719" s="121"/>
      <c r="K719" s="121"/>
      <c r="M719" s="121"/>
      <c r="N719" s="121"/>
      <c r="O719" s="121"/>
      <c r="P719" s="62"/>
      <c r="Q719" s="148"/>
      <c r="R719" s="149"/>
      <c r="S719" s="149"/>
      <c r="T719" s="147"/>
    </row>
    <row r="720" spans="4:20" ht="16.5" customHeight="1">
      <c r="D720" s="139"/>
      <c r="E720" s="140"/>
      <c r="F720" s="141"/>
      <c r="G720" s="142"/>
      <c r="H720" s="143"/>
      <c r="I720" s="144"/>
      <c r="J720" s="121"/>
      <c r="K720" s="121"/>
      <c r="M720" s="121"/>
      <c r="N720" s="121"/>
      <c r="O720" s="121"/>
      <c r="P720" s="62"/>
      <c r="Q720" s="148"/>
      <c r="R720" s="149"/>
      <c r="S720" s="149"/>
      <c r="T720" s="147"/>
    </row>
    <row r="721" spans="4:20" ht="16.5" customHeight="1">
      <c r="D721" s="139"/>
      <c r="E721" s="140"/>
      <c r="F721" s="141"/>
      <c r="G721" s="142"/>
      <c r="H721" s="143"/>
      <c r="I721" s="144"/>
      <c r="J721" s="121"/>
      <c r="K721" s="121"/>
      <c r="M721" s="121"/>
      <c r="N721" s="121"/>
      <c r="O721" s="121"/>
      <c r="P721" s="62"/>
      <c r="Q721" s="148"/>
      <c r="R721" s="149"/>
      <c r="S721" s="149"/>
      <c r="T721" s="147"/>
    </row>
    <row r="722" spans="4:20" ht="16.5" customHeight="1">
      <c r="D722" s="139"/>
      <c r="E722" s="140"/>
      <c r="F722" s="141"/>
      <c r="G722" s="142"/>
      <c r="H722" s="143"/>
      <c r="I722" s="144"/>
      <c r="J722" s="121"/>
      <c r="K722" s="121"/>
      <c r="M722" s="121"/>
      <c r="N722" s="121"/>
      <c r="O722" s="121"/>
      <c r="P722" s="62"/>
      <c r="Q722" s="148"/>
      <c r="R722" s="149"/>
      <c r="S722" s="149"/>
      <c r="T722" s="147"/>
    </row>
    <row r="723" spans="4:20" ht="16.5" customHeight="1">
      <c r="D723" s="139"/>
      <c r="E723" s="140"/>
      <c r="F723" s="141"/>
      <c r="G723" s="142"/>
      <c r="H723" s="143"/>
      <c r="I723" s="144"/>
      <c r="J723" s="121"/>
      <c r="K723" s="121"/>
      <c r="M723" s="121"/>
      <c r="N723" s="121"/>
      <c r="O723" s="121"/>
      <c r="P723" s="62"/>
      <c r="Q723" s="148"/>
      <c r="R723" s="149"/>
      <c r="S723" s="149"/>
      <c r="T723" s="147"/>
    </row>
    <row r="724" spans="4:20" ht="16.5" customHeight="1">
      <c r="D724" s="139"/>
      <c r="E724" s="140"/>
      <c r="F724" s="141"/>
      <c r="G724" s="142"/>
      <c r="H724" s="143"/>
      <c r="I724" s="144"/>
      <c r="J724" s="121"/>
      <c r="K724" s="121"/>
      <c r="M724" s="121"/>
      <c r="N724" s="121"/>
      <c r="O724" s="121"/>
      <c r="P724" s="62"/>
      <c r="Q724" s="148"/>
      <c r="R724" s="149"/>
      <c r="S724" s="149"/>
      <c r="T724" s="147"/>
    </row>
    <row r="725" spans="4:20" ht="16.5" customHeight="1">
      <c r="D725" s="139"/>
      <c r="E725" s="140"/>
      <c r="F725" s="141"/>
      <c r="G725" s="142"/>
      <c r="H725" s="143"/>
      <c r="I725" s="144"/>
      <c r="J725" s="121"/>
      <c r="K725" s="121"/>
      <c r="M725" s="121"/>
      <c r="N725" s="121"/>
      <c r="O725" s="121"/>
      <c r="P725" s="62"/>
      <c r="Q725" s="148"/>
      <c r="R725" s="149"/>
      <c r="S725" s="149"/>
      <c r="T725" s="147"/>
    </row>
    <row r="726" spans="4:20" ht="16.5" customHeight="1">
      <c r="D726" s="139"/>
      <c r="E726" s="140"/>
      <c r="F726" s="141"/>
      <c r="G726" s="142"/>
      <c r="H726" s="143"/>
      <c r="I726" s="144"/>
      <c r="J726" s="121"/>
      <c r="K726" s="121"/>
      <c r="M726" s="121"/>
      <c r="N726" s="121"/>
      <c r="O726" s="121"/>
      <c r="P726" s="62"/>
      <c r="Q726" s="148"/>
      <c r="R726" s="149"/>
      <c r="S726" s="149"/>
      <c r="T726" s="147"/>
    </row>
    <row r="727" spans="4:20" ht="16.5" customHeight="1">
      <c r="D727" s="139"/>
      <c r="E727" s="140"/>
      <c r="F727" s="141"/>
      <c r="G727" s="142"/>
      <c r="H727" s="143"/>
      <c r="I727" s="144"/>
      <c r="J727" s="121"/>
      <c r="K727" s="121"/>
      <c r="M727" s="121"/>
      <c r="N727" s="121"/>
      <c r="O727" s="121"/>
      <c r="P727" s="62"/>
      <c r="Q727" s="148"/>
      <c r="R727" s="149"/>
      <c r="S727" s="149"/>
      <c r="T727" s="147"/>
    </row>
    <row r="728" spans="4:20" ht="16.5" customHeight="1">
      <c r="D728" s="139"/>
      <c r="E728" s="140"/>
      <c r="F728" s="141"/>
      <c r="G728" s="142"/>
      <c r="H728" s="143"/>
      <c r="I728" s="144"/>
      <c r="J728" s="121"/>
      <c r="K728" s="121"/>
      <c r="M728" s="121"/>
      <c r="N728" s="121"/>
      <c r="O728" s="121"/>
      <c r="P728" s="62"/>
      <c r="Q728" s="148"/>
      <c r="R728" s="149"/>
      <c r="S728" s="149"/>
      <c r="T728" s="147"/>
    </row>
    <row r="729" spans="4:20" ht="16.5" customHeight="1">
      <c r="D729" s="139"/>
      <c r="E729" s="140"/>
      <c r="F729" s="141"/>
      <c r="G729" s="142"/>
      <c r="H729" s="143"/>
      <c r="I729" s="144"/>
      <c r="J729" s="121"/>
      <c r="K729" s="121"/>
      <c r="M729" s="121"/>
      <c r="N729" s="121"/>
      <c r="O729" s="121"/>
      <c r="P729" s="62"/>
      <c r="Q729" s="148"/>
      <c r="R729" s="149"/>
      <c r="S729" s="149"/>
      <c r="T729" s="147"/>
    </row>
    <row r="730" spans="4:20" ht="16.5" customHeight="1">
      <c r="D730" s="139"/>
      <c r="E730" s="140"/>
      <c r="F730" s="141"/>
      <c r="G730" s="142"/>
      <c r="H730" s="143"/>
      <c r="I730" s="144"/>
      <c r="J730" s="121"/>
      <c r="K730" s="121"/>
      <c r="M730" s="121"/>
      <c r="N730" s="121"/>
      <c r="O730" s="121"/>
      <c r="P730" s="62"/>
      <c r="Q730" s="148"/>
      <c r="R730" s="149"/>
      <c r="S730" s="149"/>
      <c r="T730" s="147"/>
    </row>
    <row r="731" spans="4:20" ht="16.5" customHeight="1">
      <c r="D731" s="139"/>
      <c r="E731" s="140"/>
      <c r="F731" s="141"/>
      <c r="G731" s="142"/>
      <c r="H731" s="143"/>
      <c r="I731" s="144"/>
      <c r="J731" s="121"/>
      <c r="K731" s="121"/>
      <c r="M731" s="121"/>
      <c r="N731" s="121"/>
      <c r="O731" s="121"/>
      <c r="P731" s="62"/>
      <c r="Q731" s="148"/>
      <c r="R731" s="149"/>
      <c r="S731" s="149"/>
      <c r="T731" s="147"/>
    </row>
    <row r="732" spans="4:20" ht="16.5" customHeight="1">
      <c r="D732" s="139"/>
      <c r="E732" s="140"/>
      <c r="F732" s="141"/>
      <c r="G732" s="142"/>
      <c r="H732" s="143"/>
      <c r="I732" s="144"/>
      <c r="J732" s="121"/>
      <c r="K732" s="121"/>
      <c r="M732" s="121"/>
      <c r="N732" s="121"/>
      <c r="O732" s="121"/>
      <c r="P732" s="62"/>
      <c r="Q732" s="148"/>
      <c r="R732" s="149"/>
      <c r="S732" s="149"/>
      <c r="T732" s="147"/>
    </row>
    <row r="733" spans="4:20" ht="16.5" customHeight="1">
      <c r="D733" s="139"/>
      <c r="E733" s="140"/>
      <c r="F733" s="141"/>
      <c r="G733" s="142"/>
      <c r="H733" s="143"/>
      <c r="I733" s="144"/>
      <c r="J733" s="121"/>
      <c r="K733" s="121"/>
      <c r="M733" s="121"/>
      <c r="N733" s="121"/>
      <c r="O733" s="121"/>
      <c r="P733" s="62"/>
      <c r="Q733" s="148"/>
      <c r="R733" s="149"/>
      <c r="S733" s="149"/>
      <c r="T733" s="147"/>
    </row>
    <row r="734" spans="4:20" ht="16.5" customHeight="1">
      <c r="D734" s="139"/>
      <c r="E734" s="140"/>
      <c r="F734" s="141"/>
      <c r="G734" s="142"/>
      <c r="H734" s="143"/>
      <c r="I734" s="144"/>
      <c r="J734" s="121"/>
      <c r="K734" s="121"/>
      <c r="M734" s="121"/>
      <c r="N734" s="121"/>
      <c r="O734" s="121"/>
      <c r="P734" s="62"/>
      <c r="Q734" s="148"/>
      <c r="R734" s="149"/>
      <c r="S734" s="149"/>
      <c r="T734" s="147"/>
    </row>
    <row r="735" spans="4:20" ht="16.5" customHeight="1">
      <c r="D735" s="139"/>
      <c r="E735" s="140"/>
      <c r="F735" s="141"/>
      <c r="G735" s="142"/>
      <c r="H735" s="143"/>
      <c r="I735" s="144"/>
      <c r="J735" s="121"/>
      <c r="K735" s="121"/>
      <c r="M735" s="121"/>
      <c r="N735" s="121"/>
      <c r="O735" s="121"/>
      <c r="P735" s="62"/>
      <c r="Q735" s="148"/>
      <c r="R735" s="149"/>
      <c r="S735" s="149"/>
      <c r="T735" s="147"/>
    </row>
    <row r="736" spans="4:20" ht="16.5" customHeight="1">
      <c r="D736" s="139"/>
      <c r="E736" s="140"/>
      <c r="F736" s="141"/>
      <c r="G736" s="142"/>
      <c r="H736" s="143"/>
      <c r="I736" s="144"/>
      <c r="J736" s="121"/>
      <c r="K736" s="121"/>
      <c r="M736" s="121"/>
      <c r="N736" s="121"/>
      <c r="O736" s="121"/>
      <c r="P736" s="62"/>
      <c r="Q736" s="148"/>
      <c r="R736" s="149"/>
      <c r="S736" s="149"/>
      <c r="T736" s="147"/>
    </row>
    <row r="737" spans="4:21" ht="16.5" customHeight="1">
      <c r="D737" s="139"/>
      <c r="E737" s="140"/>
      <c r="F737" s="141"/>
      <c r="G737" s="142"/>
      <c r="H737" s="143"/>
      <c r="I737" s="144"/>
      <c r="J737" s="121"/>
      <c r="K737" s="121"/>
      <c r="M737" s="121"/>
      <c r="N737" s="121"/>
      <c r="O737" s="121"/>
      <c r="P737" s="62"/>
      <c r="Q737" s="148"/>
      <c r="R737" s="149"/>
      <c r="S737" s="149"/>
      <c r="T737" s="147"/>
    </row>
    <row r="738" spans="4:21" ht="16.5" customHeight="1">
      <c r="D738" s="139"/>
      <c r="E738" s="140"/>
      <c r="F738" s="141"/>
      <c r="G738" s="142"/>
      <c r="H738" s="143"/>
      <c r="I738" s="144"/>
      <c r="J738" s="121"/>
      <c r="K738" s="121"/>
      <c r="M738" s="121"/>
      <c r="N738" s="121"/>
      <c r="O738" s="121"/>
      <c r="P738" s="62"/>
      <c r="Q738" s="148"/>
      <c r="R738" s="149"/>
      <c r="S738" s="149"/>
      <c r="T738" s="147"/>
    </row>
    <row r="739" spans="4:21" ht="16.5" customHeight="1">
      <c r="D739" s="139"/>
      <c r="E739" s="140"/>
      <c r="F739" s="141"/>
      <c r="G739" s="142"/>
      <c r="H739" s="143"/>
      <c r="I739" s="144"/>
      <c r="J739" s="121"/>
      <c r="K739" s="121"/>
      <c r="M739" s="121"/>
      <c r="N739" s="121"/>
      <c r="O739" s="121"/>
      <c r="P739" s="62"/>
      <c r="Q739" s="148"/>
      <c r="R739" s="149"/>
      <c r="S739" s="149"/>
      <c r="T739" s="147"/>
    </row>
    <row r="740" spans="4:21" ht="16.5" customHeight="1">
      <c r="D740" s="139"/>
      <c r="E740" s="140"/>
      <c r="F740" s="141"/>
      <c r="G740" s="142"/>
      <c r="H740" s="143"/>
      <c r="I740" s="144"/>
      <c r="J740" s="121"/>
      <c r="K740" s="121"/>
      <c r="M740" s="121"/>
      <c r="N740" s="121"/>
      <c r="O740" s="121"/>
      <c r="P740" s="62"/>
      <c r="Q740" s="148"/>
      <c r="R740" s="149"/>
      <c r="S740" s="149"/>
      <c r="T740" s="147"/>
    </row>
    <row r="741" spans="4:21" ht="16.5" customHeight="1">
      <c r="D741" s="139"/>
      <c r="E741" s="140"/>
      <c r="F741" s="141"/>
      <c r="G741" s="142"/>
      <c r="H741" s="143"/>
      <c r="I741" s="144"/>
      <c r="J741" s="121"/>
      <c r="K741" s="121"/>
      <c r="M741" s="121"/>
      <c r="N741" s="121"/>
      <c r="O741" s="121"/>
      <c r="P741" s="62"/>
      <c r="Q741" s="148"/>
      <c r="R741" s="149"/>
      <c r="S741" s="149"/>
      <c r="T741" s="147"/>
    </row>
    <row r="742" spans="4:21" ht="16.5" customHeight="1">
      <c r="D742" s="139"/>
      <c r="E742" s="140"/>
      <c r="F742" s="141"/>
      <c r="G742" s="142"/>
      <c r="H742" s="143"/>
      <c r="I742" s="144"/>
      <c r="J742" s="121"/>
      <c r="K742" s="121"/>
      <c r="M742" s="121"/>
      <c r="N742" s="121"/>
      <c r="O742" s="121"/>
      <c r="P742" s="62"/>
      <c r="Q742" s="148"/>
      <c r="R742" s="149"/>
      <c r="S742" s="149"/>
      <c r="T742" s="147"/>
    </row>
    <row r="743" spans="4:21" ht="16.5" customHeight="1">
      <c r="D743" s="139"/>
      <c r="E743" s="140"/>
      <c r="F743" s="141"/>
      <c r="G743" s="142"/>
      <c r="H743" s="143"/>
      <c r="I743" s="144"/>
      <c r="J743" s="121"/>
      <c r="K743" s="121"/>
      <c r="M743" s="121"/>
      <c r="N743" s="121"/>
      <c r="O743" s="121"/>
      <c r="P743" s="62"/>
      <c r="Q743" s="148"/>
      <c r="R743" s="149"/>
      <c r="S743" s="149"/>
      <c r="T743" s="147"/>
    </row>
    <row r="744" spans="4:21" ht="16.5" customHeight="1">
      <c r="D744" s="139"/>
      <c r="E744" s="140"/>
      <c r="F744" s="141"/>
      <c r="G744" s="142"/>
      <c r="H744" s="143"/>
      <c r="I744" s="144"/>
      <c r="J744" s="121"/>
      <c r="K744" s="121"/>
      <c r="M744" s="121"/>
      <c r="N744" s="121"/>
      <c r="O744" s="121"/>
      <c r="P744" s="62"/>
      <c r="Q744" s="148"/>
      <c r="R744" s="149"/>
      <c r="S744" s="149"/>
      <c r="T744" s="147"/>
    </row>
    <row r="745" spans="4:21" ht="16.5" customHeight="1">
      <c r="D745" s="139"/>
      <c r="E745" s="140"/>
      <c r="F745" s="141"/>
      <c r="G745" s="142"/>
      <c r="H745" s="143"/>
      <c r="I745" s="144"/>
      <c r="J745" s="121"/>
      <c r="K745" s="121"/>
      <c r="M745" s="121"/>
      <c r="N745" s="121"/>
      <c r="O745" s="121"/>
      <c r="P745" s="62"/>
      <c r="Q745" s="148"/>
      <c r="R745" s="149"/>
      <c r="S745" s="149"/>
      <c r="T745" s="147"/>
      <c r="U745" s="140"/>
    </row>
    <row r="746" spans="4:21" ht="16.5" customHeight="1">
      <c r="D746" s="139"/>
      <c r="E746" s="140"/>
      <c r="F746" s="141"/>
      <c r="G746" s="142"/>
      <c r="H746" s="143"/>
      <c r="I746" s="144"/>
      <c r="J746" s="121"/>
      <c r="K746" s="121"/>
      <c r="M746" s="121"/>
      <c r="N746" s="121"/>
      <c r="O746" s="121"/>
      <c r="P746" s="62"/>
      <c r="Q746" s="148"/>
      <c r="R746" s="149"/>
      <c r="S746" s="149"/>
      <c r="T746" s="147"/>
    </row>
    <row r="747" spans="4:21" ht="16.5" customHeight="1">
      <c r="D747" s="139"/>
      <c r="E747" s="140"/>
      <c r="F747" s="141"/>
      <c r="G747" s="142"/>
      <c r="H747" s="143"/>
      <c r="I747" s="144"/>
      <c r="J747" s="121"/>
      <c r="K747" s="121"/>
      <c r="M747" s="121"/>
      <c r="N747" s="121"/>
      <c r="O747" s="121"/>
      <c r="P747" s="62"/>
      <c r="Q747" s="148"/>
      <c r="R747" s="149"/>
      <c r="S747" s="149"/>
      <c r="T747" s="147"/>
    </row>
    <row r="748" spans="4:21" ht="16.5" customHeight="1">
      <c r="D748" s="139"/>
      <c r="E748" s="140"/>
      <c r="F748" s="141"/>
      <c r="G748" s="142"/>
      <c r="H748" s="143"/>
      <c r="I748" s="144"/>
      <c r="J748" s="121"/>
      <c r="K748" s="121"/>
      <c r="M748" s="121"/>
      <c r="N748" s="121"/>
      <c r="O748" s="121"/>
      <c r="P748" s="62"/>
      <c r="Q748" s="148"/>
      <c r="R748" s="149"/>
      <c r="S748" s="149"/>
      <c r="T748" s="147"/>
    </row>
    <row r="749" spans="4:21" ht="16.5" customHeight="1">
      <c r="D749" s="139"/>
      <c r="E749" s="140"/>
      <c r="F749" s="141"/>
      <c r="G749" s="142"/>
      <c r="H749" s="143"/>
      <c r="I749" s="144"/>
      <c r="J749" s="121"/>
      <c r="K749" s="121"/>
      <c r="M749" s="121"/>
      <c r="N749" s="121"/>
      <c r="O749" s="121"/>
      <c r="P749" s="62"/>
      <c r="Q749" s="148"/>
      <c r="R749" s="149"/>
      <c r="S749" s="149"/>
      <c r="T749" s="147"/>
    </row>
    <row r="750" spans="4:21" ht="16.5" customHeight="1">
      <c r="D750" s="139"/>
      <c r="E750" s="140"/>
      <c r="F750" s="141"/>
      <c r="G750" s="142"/>
      <c r="H750" s="143"/>
      <c r="I750" s="144"/>
      <c r="J750" s="121"/>
      <c r="K750" s="121"/>
      <c r="M750" s="121"/>
      <c r="N750" s="121"/>
      <c r="O750" s="121"/>
      <c r="P750" s="62"/>
      <c r="Q750" s="148"/>
      <c r="R750" s="149"/>
      <c r="S750" s="149"/>
      <c r="T750" s="147"/>
    </row>
    <row r="751" spans="4:21" ht="16.5" customHeight="1">
      <c r="D751" s="139"/>
      <c r="E751" s="140"/>
      <c r="F751" s="141"/>
      <c r="G751" s="142"/>
      <c r="H751" s="143"/>
      <c r="I751" s="144"/>
      <c r="J751" s="121"/>
      <c r="K751" s="121"/>
      <c r="M751" s="121"/>
      <c r="N751" s="121"/>
      <c r="O751" s="121"/>
      <c r="P751" s="62"/>
      <c r="Q751" s="148"/>
      <c r="R751" s="149"/>
      <c r="S751" s="149"/>
      <c r="T751" s="147"/>
    </row>
    <row r="752" spans="4:21" ht="16.5" customHeight="1">
      <c r="D752" s="139"/>
      <c r="E752" s="140"/>
      <c r="F752" s="141"/>
      <c r="G752" s="142"/>
      <c r="H752" s="143"/>
      <c r="I752" s="144"/>
      <c r="J752" s="121"/>
      <c r="K752" s="121"/>
      <c r="M752" s="121"/>
      <c r="N752" s="121"/>
      <c r="O752" s="121"/>
      <c r="P752" s="62"/>
      <c r="Q752" s="148"/>
      <c r="R752" s="149"/>
      <c r="S752" s="149"/>
      <c r="T752" s="147"/>
    </row>
    <row r="753" spans="4:21" ht="16.5" customHeight="1">
      <c r="D753" s="139"/>
      <c r="E753" s="140"/>
      <c r="F753" s="141"/>
      <c r="G753" s="142"/>
      <c r="H753" s="143"/>
      <c r="I753" s="144"/>
      <c r="J753" s="121"/>
      <c r="K753" s="121"/>
      <c r="M753" s="121"/>
      <c r="N753" s="121"/>
      <c r="O753" s="121"/>
      <c r="P753" s="62"/>
      <c r="Q753" s="148"/>
      <c r="R753" s="149"/>
      <c r="S753" s="149"/>
      <c r="T753" s="147"/>
    </row>
    <row r="754" spans="4:21" ht="16.5" customHeight="1">
      <c r="D754" s="139"/>
      <c r="E754" s="140"/>
      <c r="F754" s="141"/>
      <c r="G754" s="142"/>
      <c r="H754" s="143"/>
      <c r="I754" s="144"/>
      <c r="J754" s="121"/>
      <c r="K754" s="121"/>
      <c r="M754" s="121"/>
      <c r="N754" s="121"/>
      <c r="O754" s="121"/>
      <c r="P754" s="62"/>
      <c r="Q754" s="148"/>
      <c r="R754" s="149"/>
      <c r="S754" s="149"/>
      <c r="T754" s="147"/>
    </row>
    <row r="755" spans="4:21" ht="16.5" customHeight="1">
      <c r="D755" s="139"/>
      <c r="E755" s="140"/>
      <c r="F755" s="141"/>
      <c r="G755" s="142"/>
      <c r="H755" s="143"/>
      <c r="I755" s="144"/>
      <c r="J755" s="121"/>
      <c r="K755" s="121"/>
      <c r="M755" s="121"/>
      <c r="N755" s="121"/>
      <c r="O755" s="121"/>
      <c r="P755" s="62"/>
      <c r="Q755" s="148"/>
      <c r="R755" s="149"/>
      <c r="S755" s="149"/>
      <c r="T755" s="147"/>
    </row>
    <row r="756" spans="4:21" ht="16.5" customHeight="1">
      <c r="D756" s="139"/>
      <c r="E756" s="140"/>
      <c r="F756" s="141"/>
      <c r="G756" s="142"/>
      <c r="H756" s="143"/>
      <c r="I756" s="144"/>
      <c r="J756" s="121"/>
      <c r="K756" s="121"/>
      <c r="M756" s="121"/>
      <c r="N756" s="121"/>
      <c r="O756" s="121"/>
      <c r="P756" s="62"/>
      <c r="Q756" s="148"/>
      <c r="R756" s="149"/>
      <c r="S756" s="149"/>
      <c r="T756" s="147"/>
    </row>
    <row r="757" spans="4:21" ht="16.5" customHeight="1">
      <c r="D757" s="139"/>
      <c r="E757" s="140"/>
      <c r="F757" s="141"/>
      <c r="G757" s="142"/>
      <c r="H757" s="143"/>
      <c r="I757" s="144"/>
      <c r="J757" s="121"/>
      <c r="K757" s="121"/>
      <c r="M757" s="121"/>
      <c r="N757" s="121"/>
      <c r="O757" s="121"/>
      <c r="P757" s="62"/>
      <c r="Q757" s="148"/>
      <c r="R757" s="149"/>
      <c r="S757" s="149"/>
      <c r="T757" s="147"/>
    </row>
    <row r="758" spans="4:21" ht="16.5" customHeight="1">
      <c r="D758" s="139"/>
      <c r="E758" s="140"/>
      <c r="F758" s="141"/>
      <c r="G758" s="142"/>
      <c r="H758" s="143"/>
      <c r="I758" s="144"/>
      <c r="J758" s="121"/>
      <c r="K758" s="121"/>
      <c r="M758" s="121"/>
      <c r="N758" s="121"/>
      <c r="O758" s="121"/>
      <c r="P758" s="62"/>
      <c r="Q758" s="148"/>
      <c r="R758" s="149"/>
      <c r="S758" s="149"/>
      <c r="T758" s="147"/>
    </row>
    <row r="759" spans="4:21" ht="16.5" customHeight="1">
      <c r="D759" s="139"/>
      <c r="E759" s="140"/>
      <c r="F759" s="141"/>
      <c r="G759" s="142"/>
      <c r="H759" s="143"/>
      <c r="I759" s="144"/>
      <c r="J759" s="121"/>
      <c r="K759" s="121"/>
      <c r="M759" s="121"/>
      <c r="N759" s="121"/>
      <c r="O759" s="121"/>
      <c r="P759" s="62"/>
      <c r="Q759" s="148"/>
      <c r="R759" s="149"/>
      <c r="S759" s="149"/>
      <c r="T759" s="147"/>
    </row>
    <row r="760" spans="4:21" ht="16.5" customHeight="1">
      <c r="D760" s="139"/>
      <c r="E760" s="140"/>
      <c r="F760" s="141"/>
      <c r="G760" s="142"/>
      <c r="H760" s="143"/>
      <c r="I760" s="144"/>
      <c r="J760" s="121"/>
      <c r="K760" s="121"/>
      <c r="M760" s="121"/>
      <c r="N760" s="121"/>
      <c r="O760" s="121"/>
      <c r="P760" s="62"/>
      <c r="Q760" s="148"/>
      <c r="R760" s="149"/>
      <c r="S760" s="149"/>
      <c r="T760" s="147"/>
    </row>
    <row r="761" spans="4:21" ht="16.5" customHeight="1">
      <c r="D761" s="139"/>
      <c r="E761" s="140"/>
      <c r="F761" s="141"/>
      <c r="G761" s="142"/>
      <c r="H761" s="143"/>
      <c r="I761" s="144"/>
      <c r="J761" s="121"/>
      <c r="K761" s="121"/>
      <c r="M761" s="121"/>
      <c r="N761" s="121"/>
      <c r="O761" s="121"/>
      <c r="P761" s="62"/>
      <c r="Q761" s="148"/>
      <c r="R761" s="149"/>
      <c r="S761" s="149"/>
      <c r="T761" s="147"/>
    </row>
    <row r="762" spans="4:21" ht="16.5" customHeight="1">
      <c r="D762" s="139"/>
      <c r="E762" s="140"/>
      <c r="F762" s="141"/>
      <c r="G762" s="142"/>
      <c r="H762" s="143"/>
      <c r="I762" s="144"/>
      <c r="J762" s="121"/>
      <c r="K762" s="121"/>
      <c r="M762" s="121"/>
      <c r="N762" s="121"/>
      <c r="O762" s="121"/>
      <c r="P762" s="62"/>
      <c r="Q762" s="148"/>
      <c r="R762" s="149"/>
      <c r="S762" s="149"/>
      <c r="T762" s="147"/>
    </row>
    <row r="763" spans="4:21" ht="16.5" customHeight="1">
      <c r="D763" s="139"/>
      <c r="E763" s="140"/>
      <c r="F763" s="141"/>
      <c r="G763" s="142"/>
      <c r="H763" s="143"/>
      <c r="I763" s="144"/>
      <c r="J763" s="121"/>
      <c r="K763" s="121"/>
      <c r="M763" s="121"/>
      <c r="N763" s="121"/>
      <c r="O763" s="121"/>
      <c r="P763" s="62"/>
      <c r="Q763" s="148"/>
      <c r="R763" s="149"/>
      <c r="S763" s="149"/>
      <c r="T763" s="147"/>
      <c r="U763" s="140"/>
    </row>
    <row r="764" spans="4:21" ht="16.5" customHeight="1">
      <c r="D764" s="139"/>
      <c r="E764" s="140"/>
      <c r="F764" s="141"/>
      <c r="G764" s="142"/>
      <c r="H764" s="143"/>
      <c r="I764" s="144"/>
      <c r="J764" s="121"/>
      <c r="K764" s="121"/>
      <c r="M764" s="121"/>
      <c r="N764" s="121"/>
      <c r="O764" s="121"/>
      <c r="P764" s="62"/>
      <c r="Q764" s="148"/>
      <c r="R764" s="149"/>
      <c r="S764" s="149"/>
      <c r="T764" s="147"/>
    </row>
    <row r="765" spans="4:21" ht="16.5" customHeight="1">
      <c r="D765" s="139"/>
      <c r="E765" s="140"/>
      <c r="F765" s="141"/>
      <c r="G765" s="142"/>
      <c r="H765" s="143"/>
      <c r="I765" s="144"/>
      <c r="J765" s="121"/>
      <c r="K765" s="121"/>
      <c r="M765" s="121"/>
      <c r="N765" s="121"/>
      <c r="O765" s="121"/>
      <c r="P765" s="62"/>
      <c r="Q765" s="148"/>
      <c r="R765" s="149"/>
      <c r="S765" s="149"/>
      <c r="T765" s="147"/>
    </row>
    <row r="766" spans="4:21" ht="16.5" customHeight="1">
      <c r="D766" s="139"/>
      <c r="E766" s="140"/>
      <c r="F766" s="141"/>
      <c r="G766" s="142"/>
      <c r="H766" s="143"/>
      <c r="I766" s="144"/>
      <c r="J766" s="121"/>
      <c r="K766" s="121"/>
      <c r="M766" s="121"/>
      <c r="N766" s="121"/>
      <c r="O766" s="121"/>
      <c r="P766" s="62"/>
      <c r="Q766" s="148"/>
      <c r="R766" s="149"/>
      <c r="S766" s="149"/>
      <c r="T766" s="147"/>
    </row>
    <row r="767" spans="4:21" ht="16.5" customHeight="1">
      <c r="D767" s="139"/>
      <c r="E767" s="140"/>
      <c r="F767" s="141"/>
      <c r="G767" s="142"/>
      <c r="H767" s="143"/>
      <c r="I767" s="144"/>
      <c r="J767" s="121"/>
      <c r="K767" s="121"/>
      <c r="M767" s="121"/>
      <c r="N767" s="121"/>
      <c r="O767" s="121"/>
      <c r="P767" s="62"/>
      <c r="Q767" s="148"/>
      <c r="R767" s="149"/>
      <c r="S767" s="149"/>
      <c r="T767" s="147"/>
    </row>
    <row r="768" spans="4:21" ht="16.5" customHeight="1">
      <c r="D768" s="139"/>
      <c r="E768" s="140"/>
      <c r="F768" s="141"/>
      <c r="G768" s="142"/>
      <c r="H768" s="143"/>
      <c r="I768" s="144"/>
      <c r="J768" s="121"/>
      <c r="K768" s="121"/>
      <c r="M768" s="121"/>
      <c r="N768" s="121"/>
      <c r="O768" s="121"/>
      <c r="P768" s="62"/>
      <c r="Q768" s="148"/>
      <c r="R768" s="149"/>
      <c r="S768" s="149"/>
      <c r="T768" s="147"/>
    </row>
    <row r="769" spans="4:21" ht="16.5" customHeight="1">
      <c r="D769" s="139"/>
      <c r="E769" s="140"/>
      <c r="F769" s="141"/>
      <c r="G769" s="142"/>
      <c r="H769" s="143"/>
      <c r="I769" s="144"/>
      <c r="J769" s="121"/>
      <c r="K769" s="121"/>
      <c r="M769" s="121"/>
      <c r="N769" s="121"/>
      <c r="O769" s="121"/>
      <c r="P769" s="62"/>
      <c r="Q769" s="148"/>
      <c r="R769" s="149"/>
      <c r="S769" s="149"/>
      <c r="T769" s="147"/>
    </row>
    <row r="770" spans="4:21" ht="16.5" customHeight="1">
      <c r="D770" s="139"/>
      <c r="E770" s="140"/>
      <c r="F770" s="141"/>
      <c r="G770" s="142"/>
      <c r="H770" s="143"/>
      <c r="I770" s="144"/>
      <c r="J770" s="121"/>
      <c r="K770" s="121"/>
      <c r="M770" s="121"/>
      <c r="N770" s="121"/>
      <c r="O770" s="121"/>
      <c r="P770" s="62"/>
      <c r="Q770" s="148"/>
      <c r="R770" s="149"/>
      <c r="S770" s="149"/>
      <c r="T770" s="147"/>
    </row>
    <row r="771" spans="4:21" ht="16.5" customHeight="1">
      <c r="D771" s="139"/>
      <c r="E771" s="140"/>
      <c r="F771" s="141"/>
      <c r="G771" s="142"/>
      <c r="H771" s="143"/>
      <c r="I771" s="144"/>
      <c r="J771" s="121"/>
      <c r="K771" s="121"/>
      <c r="M771" s="121"/>
      <c r="N771" s="121"/>
      <c r="O771" s="121"/>
      <c r="P771" s="62"/>
      <c r="Q771" s="148"/>
      <c r="R771" s="149"/>
      <c r="S771" s="149"/>
      <c r="T771" s="147"/>
    </row>
    <row r="772" spans="4:21" ht="16.5" customHeight="1">
      <c r="D772" s="139"/>
      <c r="E772" s="140"/>
      <c r="F772" s="141"/>
      <c r="G772" s="142"/>
      <c r="H772" s="143"/>
      <c r="I772" s="144"/>
      <c r="J772" s="121"/>
      <c r="K772" s="121"/>
      <c r="M772" s="121"/>
      <c r="N772" s="121"/>
      <c r="O772" s="121"/>
      <c r="P772" s="62"/>
      <c r="Q772" s="148"/>
      <c r="R772" s="149"/>
      <c r="S772" s="149"/>
      <c r="T772" s="147"/>
    </row>
    <row r="773" spans="4:21" ht="16.5" customHeight="1">
      <c r="D773" s="139"/>
      <c r="E773" s="140"/>
      <c r="F773" s="141"/>
      <c r="G773" s="142"/>
      <c r="H773" s="143"/>
      <c r="I773" s="144"/>
      <c r="J773" s="121"/>
      <c r="K773" s="121"/>
      <c r="M773" s="121"/>
      <c r="N773" s="121"/>
      <c r="O773" s="121"/>
      <c r="P773" s="62"/>
      <c r="Q773" s="148"/>
      <c r="R773" s="149"/>
      <c r="S773" s="149"/>
      <c r="T773" s="147"/>
    </row>
    <row r="774" spans="4:21" ht="16.5" customHeight="1">
      <c r="D774" s="139"/>
      <c r="E774" s="140"/>
      <c r="F774" s="141"/>
      <c r="G774" s="142"/>
      <c r="H774" s="143"/>
      <c r="I774" s="144"/>
      <c r="J774" s="121"/>
      <c r="K774" s="121"/>
      <c r="M774" s="121"/>
      <c r="N774" s="121"/>
      <c r="O774" s="121"/>
      <c r="P774" s="62"/>
      <c r="Q774" s="148"/>
      <c r="R774" s="149"/>
      <c r="S774" s="149"/>
      <c r="T774" s="147"/>
    </row>
    <row r="775" spans="4:21" ht="16.5" customHeight="1">
      <c r="D775" s="139"/>
      <c r="E775" s="140"/>
      <c r="F775" s="141"/>
      <c r="G775" s="142"/>
      <c r="H775" s="143"/>
      <c r="I775" s="144"/>
      <c r="J775" s="121"/>
      <c r="K775" s="121"/>
      <c r="M775" s="121"/>
      <c r="N775" s="121"/>
      <c r="O775" s="121"/>
      <c r="P775" s="62"/>
      <c r="Q775" s="148"/>
      <c r="R775" s="149"/>
      <c r="S775" s="149"/>
      <c r="T775" s="147"/>
    </row>
    <row r="776" spans="4:21" ht="16.5" customHeight="1">
      <c r="D776" s="139"/>
      <c r="E776" s="140"/>
      <c r="F776" s="141"/>
      <c r="G776" s="142"/>
      <c r="H776" s="143"/>
      <c r="I776" s="144"/>
      <c r="J776" s="121"/>
      <c r="K776" s="121"/>
      <c r="M776" s="121"/>
      <c r="N776" s="121"/>
      <c r="O776" s="121"/>
      <c r="P776" s="62"/>
      <c r="Q776" s="148"/>
      <c r="R776" s="149"/>
      <c r="S776" s="149"/>
      <c r="T776" s="147"/>
    </row>
    <row r="777" spans="4:21" ht="16.5" customHeight="1">
      <c r="D777" s="139"/>
      <c r="E777" s="140"/>
      <c r="F777" s="141"/>
      <c r="G777" s="142"/>
      <c r="H777" s="143"/>
      <c r="I777" s="144"/>
      <c r="J777" s="121"/>
      <c r="K777" s="121"/>
      <c r="M777" s="121"/>
      <c r="N777" s="121"/>
      <c r="O777" s="121"/>
      <c r="P777" s="62"/>
      <c r="Q777" s="148"/>
      <c r="R777" s="149"/>
      <c r="S777" s="149"/>
      <c r="T777" s="147"/>
    </row>
    <row r="778" spans="4:21" ht="16.5" customHeight="1">
      <c r="D778" s="139"/>
      <c r="E778" s="140"/>
      <c r="F778" s="141"/>
      <c r="G778" s="142"/>
      <c r="H778" s="143"/>
      <c r="I778" s="144"/>
      <c r="J778" s="121"/>
      <c r="K778" s="121"/>
      <c r="M778" s="121"/>
      <c r="N778" s="121"/>
      <c r="O778" s="121"/>
      <c r="P778" s="62"/>
      <c r="Q778" s="148"/>
      <c r="R778" s="149"/>
      <c r="S778" s="149"/>
      <c r="T778" s="147"/>
    </row>
    <row r="779" spans="4:21" ht="16.5" customHeight="1">
      <c r="D779" s="139"/>
      <c r="E779" s="140"/>
      <c r="F779" s="141"/>
      <c r="G779" s="142"/>
      <c r="H779" s="143"/>
      <c r="I779" s="144"/>
      <c r="J779" s="121"/>
      <c r="K779" s="121"/>
      <c r="M779" s="121"/>
      <c r="N779" s="121"/>
      <c r="O779" s="121"/>
      <c r="P779" s="62"/>
      <c r="Q779" s="148"/>
      <c r="R779" s="149"/>
      <c r="S779" s="149"/>
      <c r="T779" s="147"/>
    </row>
    <row r="780" spans="4:21" ht="16.5" customHeight="1">
      <c r="D780" s="139"/>
      <c r="E780" s="140"/>
      <c r="F780" s="141"/>
      <c r="G780" s="142"/>
      <c r="H780" s="143"/>
      <c r="I780" s="144"/>
      <c r="J780" s="121"/>
      <c r="K780" s="121"/>
      <c r="M780" s="121"/>
      <c r="N780" s="121"/>
      <c r="O780" s="121"/>
      <c r="P780" s="62"/>
      <c r="Q780" s="148"/>
      <c r="R780" s="149"/>
      <c r="S780" s="149"/>
      <c r="T780" s="147"/>
    </row>
    <row r="781" spans="4:21" ht="16.5" customHeight="1">
      <c r="D781" s="139"/>
      <c r="E781" s="140"/>
      <c r="F781" s="141"/>
      <c r="G781" s="142"/>
      <c r="H781" s="143"/>
      <c r="I781" s="144"/>
      <c r="J781" s="121"/>
      <c r="K781" s="121"/>
      <c r="M781" s="121"/>
      <c r="N781" s="121"/>
      <c r="O781" s="121"/>
      <c r="P781" s="62"/>
      <c r="Q781" s="148"/>
      <c r="R781" s="149"/>
      <c r="S781" s="149"/>
      <c r="T781" s="147"/>
    </row>
    <row r="782" spans="4:21" ht="16.5" customHeight="1">
      <c r="D782" s="139"/>
      <c r="E782" s="140"/>
      <c r="F782" s="141"/>
      <c r="G782" s="142"/>
      <c r="H782" s="143"/>
      <c r="I782" s="144"/>
      <c r="J782" s="121"/>
      <c r="K782" s="121"/>
      <c r="M782" s="121"/>
      <c r="N782" s="121"/>
      <c r="O782" s="121"/>
      <c r="P782" s="62"/>
      <c r="Q782" s="148"/>
      <c r="R782" s="149"/>
      <c r="S782" s="149"/>
      <c r="T782" s="147"/>
      <c r="U782" s="140"/>
    </row>
    <row r="783" spans="4:21" ht="16.5" customHeight="1">
      <c r="D783" s="139"/>
      <c r="E783" s="140"/>
      <c r="F783" s="141"/>
      <c r="G783" s="142"/>
      <c r="H783" s="143"/>
      <c r="I783" s="144"/>
      <c r="J783" s="121"/>
      <c r="K783" s="121"/>
      <c r="M783" s="121"/>
      <c r="N783" s="121"/>
      <c r="O783" s="121"/>
      <c r="P783" s="62"/>
      <c r="Q783" s="148"/>
      <c r="R783" s="149"/>
      <c r="S783" s="149"/>
      <c r="T783" s="147"/>
    </row>
    <row r="784" spans="4:21" ht="16.5" customHeight="1">
      <c r="D784" s="139"/>
      <c r="E784" s="140"/>
      <c r="F784" s="141"/>
      <c r="G784" s="142"/>
      <c r="H784" s="143"/>
      <c r="I784" s="144"/>
      <c r="J784" s="121"/>
      <c r="K784" s="121"/>
      <c r="M784" s="121"/>
      <c r="N784" s="121"/>
      <c r="O784" s="121"/>
      <c r="P784" s="62"/>
      <c r="Q784" s="148"/>
      <c r="R784" s="149"/>
      <c r="S784" s="149"/>
      <c r="T784" s="147"/>
    </row>
    <row r="785" spans="4:20" ht="16.5" customHeight="1">
      <c r="D785" s="139"/>
      <c r="E785" s="140"/>
      <c r="F785" s="141"/>
      <c r="G785" s="142"/>
      <c r="H785" s="143"/>
      <c r="I785" s="144"/>
      <c r="J785" s="121"/>
      <c r="K785" s="121"/>
      <c r="M785" s="121"/>
      <c r="N785" s="121"/>
      <c r="O785" s="121"/>
      <c r="P785" s="62"/>
      <c r="Q785" s="148"/>
      <c r="R785" s="149"/>
      <c r="S785" s="149"/>
      <c r="T785" s="147"/>
    </row>
    <row r="786" spans="4:20" ht="16.5" customHeight="1">
      <c r="D786" s="139"/>
      <c r="E786" s="140"/>
      <c r="F786" s="141"/>
      <c r="G786" s="142"/>
      <c r="H786" s="143"/>
      <c r="I786" s="144"/>
      <c r="J786" s="121"/>
      <c r="K786" s="121"/>
      <c r="M786" s="121"/>
      <c r="N786" s="121"/>
      <c r="O786" s="121"/>
      <c r="P786" s="62"/>
      <c r="Q786" s="148"/>
      <c r="R786" s="149"/>
      <c r="S786" s="149"/>
      <c r="T786" s="147"/>
    </row>
    <row r="787" spans="4:20" ht="16.5" customHeight="1">
      <c r="D787" s="139"/>
      <c r="E787" s="140"/>
      <c r="F787" s="141"/>
      <c r="G787" s="142"/>
      <c r="H787" s="143"/>
      <c r="I787" s="144"/>
      <c r="J787" s="121"/>
      <c r="K787" s="121"/>
      <c r="M787" s="121"/>
      <c r="N787" s="121"/>
      <c r="O787" s="121"/>
      <c r="P787" s="62"/>
      <c r="Q787" s="148"/>
      <c r="R787" s="149"/>
      <c r="S787" s="149"/>
      <c r="T787" s="147"/>
    </row>
    <row r="788" spans="4:20" ht="16.5" customHeight="1">
      <c r="D788" s="139"/>
      <c r="E788" s="140"/>
      <c r="F788" s="141"/>
      <c r="G788" s="142"/>
      <c r="H788" s="143"/>
      <c r="I788" s="144"/>
      <c r="J788" s="121"/>
      <c r="K788" s="121"/>
      <c r="M788" s="121"/>
      <c r="N788" s="121"/>
      <c r="O788" s="121"/>
      <c r="P788" s="62"/>
      <c r="Q788" s="148"/>
      <c r="R788" s="149"/>
      <c r="S788" s="149"/>
      <c r="T788" s="147"/>
    </row>
    <row r="789" spans="4:20" ht="16.5" customHeight="1">
      <c r="D789" s="139"/>
      <c r="E789" s="140"/>
      <c r="F789" s="141"/>
      <c r="G789" s="142"/>
      <c r="H789" s="143"/>
      <c r="I789" s="144"/>
      <c r="J789" s="121"/>
      <c r="K789" s="121"/>
      <c r="M789" s="121"/>
      <c r="N789" s="121"/>
      <c r="O789" s="121"/>
      <c r="P789" s="62"/>
      <c r="Q789" s="148"/>
      <c r="R789" s="149"/>
      <c r="S789" s="149"/>
      <c r="T789" s="147"/>
    </row>
    <row r="790" spans="4:20" ht="16.5" customHeight="1">
      <c r="D790" s="139"/>
      <c r="E790" s="140"/>
      <c r="F790" s="141"/>
      <c r="G790" s="142"/>
      <c r="H790" s="143"/>
      <c r="I790" s="144"/>
      <c r="J790" s="121"/>
      <c r="K790" s="121"/>
      <c r="M790" s="121"/>
      <c r="N790" s="121"/>
      <c r="O790" s="121"/>
      <c r="P790" s="62"/>
      <c r="Q790" s="148"/>
      <c r="R790" s="149"/>
      <c r="S790" s="149"/>
      <c r="T790" s="147"/>
    </row>
    <row r="791" spans="4:20" ht="16.5" customHeight="1">
      <c r="D791" s="139"/>
      <c r="E791" s="140"/>
      <c r="F791" s="141"/>
      <c r="G791" s="142"/>
      <c r="H791" s="143"/>
      <c r="I791" s="144"/>
      <c r="J791" s="121"/>
      <c r="K791" s="121"/>
      <c r="M791" s="121"/>
      <c r="N791" s="121"/>
      <c r="O791" s="121"/>
      <c r="P791" s="62"/>
      <c r="Q791" s="148"/>
      <c r="R791" s="149"/>
      <c r="S791" s="149"/>
      <c r="T791" s="147"/>
    </row>
    <row r="792" spans="4:20" ht="16.5" customHeight="1">
      <c r="D792" s="139"/>
      <c r="E792" s="140"/>
      <c r="F792" s="141"/>
      <c r="G792" s="142"/>
      <c r="H792" s="143"/>
      <c r="I792" s="144"/>
      <c r="J792" s="121"/>
      <c r="K792" s="121"/>
      <c r="M792" s="121"/>
      <c r="N792" s="121"/>
      <c r="O792" s="121"/>
      <c r="P792" s="62"/>
      <c r="Q792" s="148"/>
      <c r="R792" s="149"/>
      <c r="S792" s="149"/>
      <c r="T792" s="147"/>
    </row>
    <row r="793" spans="4:20" ht="16.5" customHeight="1">
      <c r="D793" s="139"/>
      <c r="E793" s="140"/>
      <c r="F793" s="141"/>
      <c r="G793" s="142"/>
      <c r="H793" s="143"/>
      <c r="I793" s="144"/>
      <c r="J793" s="121"/>
      <c r="K793" s="121"/>
      <c r="M793" s="121"/>
      <c r="N793" s="121"/>
      <c r="O793" s="121"/>
      <c r="P793" s="62"/>
      <c r="Q793" s="148"/>
      <c r="R793" s="149"/>
      <c r="S793" s="149"/>
      <c r="T793" s="147"/>
    </row>
    <row r="794" spans="4:20" ht="16.5" customHeight="1">
      <c r="D794" s="139"/>
      <c r="E794" s="140"/>
      <c r="F794" s="141"/>
      <c r="G794" s="142"/>
      <c r="H794" s="143"/>
      <c r="I794" s="144"/>
      <c r="J794" s="121"/>
      <c r="K794" s="121"/>
      <c r="M794" s="121"/>
      <c r="N794" s="121"/>
      <c r="O794" s="121"/>
      <c r="P794" s="62"/>
      <c r="Q794" s="148"/>
      <c r="R794" s="149"/>
      <c r="S794" s="149"/>
      <c r="T794" s="147"/>
    </row>
    <row r="795" spans="4:20" ht="16.5" customHeight="1">
      <c r="D795" s="139"/>
      <c r="E795" s="140"/>
      <c r="F795" s="141"/>
      <c r="G795" s="142"/>
      <c r="H795" s="143"/>
      <c r="I795" s="144"/>
      <c r="J795" s="121"/>
      <c r="K795" s="121"/>
      <c r="M795" s="121"/>
      <c r="N795" s="121"/>
      <c r="O795" s="121"/>
      <c r="P795" s="62"/>
      <c r="Q795" s="148"/>
      <c r="R795" s="149"/>
      <c r="S795" s="149"/>
      <c r="T795" s="147"/>
    </row>
    <row r="796" spans="4:20" ht="16.5" customHeight="1">
      <c r="D796" s="139"/>
      <c r="E796" s="140"/>
      <c r="F796" s="141"/>
      <c r="G796" s="142"/>
      <c r="H796" s="143"/>
      <c r="I796" s="144"/>
      <c r="J796" s="121"/>
      <c r="K796" s="121"/>
      <c r="M796" s="121"/>
      <c r="N796" s="121"/>
      <c r="O796" s="121"/>
      <c r="P796" s="62"/>
      <c r="Q796" s="148"/>
      <c r="R796" s="149"/>
      <c r="S796" s="149"/>
      <c r="T796" s="147"/>
    </row>
    <row r="797" spans="4:20" ht="16.5" customHeight="1">
      <c r="D797" s="139"/>
      <c r="E797" s="140"/>
      <c r="F797" s="141"/>
      <c r="G797" s="142"/>
      <c r="H797" s="143"/>
      <c r="I797" s="144"/>
      <c r="J797" s="121"/>
      <c r="K797" s="121"/>
      <c r="M797" s="121"/>
      <c r="N797" s="121"/>
      <c r="O797" s="121"/>
      <c r="P797" s="62"/>
      <c r="Q797" s="148"/>
      <c r="R797" s="149"/>
      <c r="S797" s="149"/>
      <c r="T797" s="147"/>
    </row>
    <row r="798" spans="4:20" ht="16.5" customHeight="1">
      <c r="D798" s="139"/>
      <c r="E798" s="140"/>
      <c r="F798" s="141"/>
      <c r="G798" s="142"/>
      <c r="H798" s="143"/>
      <c r="I798" s="144"/>
      <c r="J798" s="121"/>
      <c r="K798" s="121"/>
      <c r="M798" s="121"/>
      <c r="N798" s="121"/>
      <c r="O798" s="121"/>
      <c r="P798" s="62"/>
      <c r="Q798" s="148"/>
      <c r="R798" s="149"/>
      <c r="S798" s="149"/>
      <c r="T798" s="147"/>
    </row>
    <row r="799" spans="4:20" ht="16.5" customHeight="1">
      <c r="D799" s="139"/>
      <c r="E799" s="140"/>
      <c r="F799" s="141"/>
      <c r="G799" s="142"/>
      <c r="H799" s="143"/>
      <c r="I799" s="144"/>
      <c r="J799" s="121"/>
      <c r="K799" s="121"/>
      <c r="M799" s="121"/>
      <c r="N799" s="121"/>
      <c r="O799" s="121"/>
      <c r="P799" s="62"/>
      <c r="Q799" s="148"/>
      <c r="R799" s="149"/>
      <c r="S799" s="149"/>
      <c r="T799" s="147"/>
    </row>
    <row r="800" spans="4:20" ht="16.5" customHeight="1">
      <c r="D800" s="139"/>
      <c r="E800" s="140"/>
      <c r="F800" s="141"/>
      <c r="G800" s="142"/>
      <c r="H800" s="143"/>
      <c r="I800" s="144"/>
      <c r="J800" s="121"/>
      <c r="K800" s="121"/>
      <c r="M800" s="121"/>
      <c r="N800" s="121"/>
      <c r="O800" s="121"/>
      <c r="P800" s="62"/>
      <c r="Q800" s="148"/>
      <c r="R800" s="149"/>
      <c r="S800" s="149"/>
      <c r="T800" s="147"/>
    </row>
    <row r="801" spans="4:20" ht="16.5" customHeight="1">
      <c r="D801" s="139"/>
      <c r="E801" s="140"/>
      <c r="F801" s="141"/>
      <c r="G801" s="142"/>
      <c r="H801" s="143"/>
      <c r="I801" s="144"/>
      <c r="J801" s="121"/>
      <c r="K801" s="121"/>
      <c r="M801" s="121"/>
      <c r="N801" s="121"/>
      <c r="O801" s="121"/>
      <c r="P801" s="62"/>
      <c r="Q801" s="148"/>
      <c r="R801" s="149"/>
      <c r="S801" s="149"/>
      <c r="T801" s="147"/>
    </row>
    <row r="802" spans="4:20" ht="16.5" customHeight="1">
      <c r="D802" s="139"/>
      <c r="E802" s="140"/>
      <c r="F802" s="141"/>
      <c r="G802" s="142"/>
      <c r="H802" s="143"/>
      <c r="I802" s="144"/>
      <c r="J802" s="121"/>
      <c r="K802" s="121"/>
      <c r="M802" s="121"/>
      <c r="N802" s="121"/>
      <c r="O802" s="121"/>
      <c r="P802" s="62"/>
      <c r="Q802" s="148"/>
      <c r="R802" s="149"/>
      <c r="S802" s="149"/>
      <c r="T802" s="147"/>
    </row>
    <row r="803" spans="4:20" ht="16.5" customHeight="1">
      <c r="D803" s="139"/>
      <c r="E803" s="140"/>
      <c r="F803" s="141"/>
      <c r="G803" s="142"/>
      <c r="H803" s="143"/>
      <c r="I803" s="144"/>
      <c r="J803" s="121"/>
      <c r="K803" s="121"/>
      <c r="M803" s="121"/>
      <c r="N803" s="121"/>
      <c r="O803" s="121"/>
      <c r="P803" s="62"/>
      <c r="Q803" s="148"/>
      <c r="R803" s="149"/>
      <c r="S803" s="149"/>
      <c r="T803" s="147"/>
    </row>
    <row r="804" spans="4:20" ht="16.5" customHeight="1">
      <c r="D804" s="139"/>
      <c r="E804" s="140"/>
      <c r="F804" s="141"/>
      <c r="G804" s="142"/>
      <c r="H804" s="143"/>
      <c r="I804" s="144"/>
      <c r="J804" s="121"/>
      <c r="K804" s="121"/>
      <c r="M804" s="121"/>
      <c r="N804" s="121"/>
      <c r="O804" s="121"/>
      <c r="P804" s="62"/>
      <c r="Q804" s="148"/>
      <c r="R804" s="149"/>
      <c r="S804" s="149"/>
      <c r="T804" s="147"/>
    </row>
    <row r="805" spans="4:20" ht="16.5" customHeight="1">
      <c r="D805" s="139"/>
      <c r="E805" s="140"/>
      <c r="F805" s="141"/>
      <c r="G805" s="142"/>
      <c r="H805" s="143"/>
      <c r="I805" s="144"/>
      <c r="J805" s="121"/>
      <c r="K805" s="121"/>
      <c r="M805" s="121"/>
      <c r="N805" s="121"/>
      <c r="O805" s="121"/>
      <c r="P805" s="62"/>
      <c r="Q805" s="148"/>
      <c r="R805" s="149"/>
      <c r="S805" s="149"/>
      <c r="T805" s="147"/>
    </row>
    <row r="806" spans="4:20" ht="16.5" customHeight="1">
      <c r="D806" s="139"/>
      <c r="E806" s="140"/>
      <c r="F806" s="141"/>
      <c r="G806" s="142"/>
      <c r="H806" s="143"/>
      <c r="I806" s="144"/>
      <c r="J806" s="121"/>
      <c r="K806" s="121"/>
      <c r="M806" s="121"/>
      <c r="N806" s="121"/>
      <c r="O806" s="121"/>
      <c r="P806" s="62"/>
      <c r="Q806" s="148"/>
      <c r="R806" s="149"/>
      <c r="S806" s="149"/>
      <c r="T806" s="147"/>
    </row>
    <row r="807" spans="4:20" ht="16.5" customHeight="1">
      <c r="D807" s="139"/>
      <c r="E807" s="140"/>
      <c r="F807" s="141"/>
      <c r="G807" s="142"/>
      <c r="H807" s="143"/>
      <c r="I807" s="144"/>
      <c r="J807" s="121"/>
      <c r="K807" s="121"/>
      <c r="M807" s="121"/>
      <c r="N807" s="121"/>
      <c r="O807" s="121"/>
      <c r="P807" s="62"/>
      <c r="Q807" s="148"/>
      <c r="R807" s="149"/>
      <c r="S807" s="149"/>
      <c r="T807" s="147"/>
    </row>
    <row r="808" spans="4:20" ht="16.5" customHeight="1">
      <c r="D808" s="139"/>
      <c r="E808" s="140"/>
      <c r="F808" s="141"/>
      <c r="G808" s="142"/>
      <c r="H808" s="143"/>
      <c r="I808" s="144"/>
      <c r="J808" s="121"/>
      <c r="K808" s="121"/>
      <c r="M808" s="121"/>
      <c r="N808" s="121"/>
      <c r="O808" s="121"/>
      <c r="P808" s="62"/>
      <c r="Q808" s="148"/>
      <c r="R808" s="149"/>
      <c r="S808" s="149"/>
      <c r="T808" s="147"/>
    </row>
    <row r="809" spans="4:20" ht="16.5" customHeight="1">
      <c r="D809" s="139"/>
      <c r="E809" s="140"/>
      <c r="F809" s="141"/>
      <c r="G809" s="142"/>
      <c r="H809" s="143"/>
      <c r="I809" s="144"/>
      <c r="J809" s="121"/>
      <c r="K809" s="121"/>
      <c r="M809" s="121"/>
      <c r="N809" s="121"/>
      <c r="O809" s="121"/>
      <c r="P809" s="62"/>
      <c r="Q809" s="148"/>
      <c r="R809" s="149"/>
      <c r="S809" s="149"/>
      <c r="T809" s="147"/>
    </row>
    <row r="810" spans="4:20" ht="16.5" customHeight="1">
      <c r="D810" s="139"/>
      <c r="E810" s="140"/>
      <c r="F810" s="141"/>
      <c r="G810" s="142"/>
      <c r="H810" s="143"/>
      <c r="I810" s="144"/>
      <c r="J810" s="121"/>
      <c r="K810" s="121"/>
      <c r="M810" s="121"/>
      <c r="N810" s="121"/>
      <c r="O810" s="121"/>
      <c r="P810" s="62"/>
      <c r="Q810" s="148"/>
      <c r="R810" s="149"/>
      <c r="S810" s="149"/>
      <c r="T810" s="147"/>
    </row>
    <row r="811" spans="4:20" ht="16.5" customHeight="1">
      <c r="D811" s="139"/>
      <c r="E811" s="140"/>
      <c r="F811" s="141"/>
      <c r="G811" s="142"/>
      <c r="H811" s="143"/>
      <c r="I811" s="144"/>
      <c r="J811" s="121"/>
      <c r="K811" s="121"/>
      <c r="M811" s="121"/>
      <c r="N811" s="121"/>
      <c r="O811" s="121"/>
      <c r="P811" s="62"/>
      <c r="Q811" s="148"/>
      <c r="R811" s="149"/>
      <c r="S811" s="149"/>
      <c r="T811" s="147"/>
    </row>
    <row r="812" spans="4:20" ht="16.5" customHeight="1">
      <c r="D812" s="139"/>
      <c r="E812" s="140"/>
      <c r="F812" s="141"/>
      <c r="G812" s="142"/>
      <c r="H812" s="143"/>
      <c r="I812" s="144"/>
      <c r="J812" s="121"/>
      <c r="K812" s="121"/>
      <c r="M812" s="121"/>
      <c r="N812" s="121"/>
      <c r="O812" s="121"/>
      <c r="P812" s="62"/>
      <c r="Q812" s="148"/>
      <c r="R812" s="149"/>
      <c r="S812" s="149"/>
      <c r="T812" s="147"/>
    </row>
    <row r="813" spans="4:20" ht="16.5" customHeight="1">
      <c r="D813" s="139"/>
      <c r="E813" s="140"/>
      <c r="F813" s="141"/>
      <c r="G813" s="142"/>
      <c r="H813" s="143"/>
      <c r="I813" s="144"/>
      <c r="J813" s="121"/>
      <c r="K813" s="121"/>
      <c r="M813" s="121"/>
      <c r="N813" s="121"/>
      <c r="O813" s="121"/>
      <c r="P813" s="62"/>
      <c r="Q813" s="148"/>
      <c r="R813" s="149"/>
      <c r="S813" s="149"/>
      <c r="T813" s="147"/>
    </row>
    <row r="814" spans="4:20" ht="16.5" customHeight="1">
      <c r="D814" s="139"/>
      <c r="E814" s="140"/>
      <c r="F814" s="141"/>
      <c r="G814" s="142"/>
      <c r="H814" s="143"/>
      <c r="I814" s="144"/>
      <c r="J814" s="121"/>
      <c r="K814" s="121"/>
      <c r="M814" s="121"/>
      <c r="N814" s="121"/>
      <c r="O814" s="121"/>
      <c r="P814" s="62"/>
      <c r="Q814" s="148"/>
      <c r="R814" s="149"/>
      <c r="S814" s="149"/>
      <c r="T814" s="147"/>
    </row>
    <row r="815" spans="4:20" ht="16.5" customHeight="1">
      <c r="D815" s="139"/>
      <c r="E815" s="140"/>
      <c r="F815" s="141"/>
      <c r="G815" s="142"/>
      <c r="H815" s="143"/>
      <c r="I815" s="144"/>
      <c r="J815" s="121"/>
      <c r="K815" s="121"/>
      <c r="M815" s="121"/>
      <c r="N815" s="121"/>
      <c r="O815" s="121"/>
      <c r="P815" s="62"/>
      <c r="Q815" s="148"/>
      <c r="R815" s="149"/>
      <c r="S815" s="149"/>
      <c r="T815" s="147"/>
    </row>
    <row r="816" spans="4:20" ht="16.5" customHeight="1">
      <c r="D816" s="139"/>
      <c r="E816" s="140"/>
      <c r="F816" s="141"/>
      <c r="G816" s="142"/>
      <c r="H816" s="143"/>
      <c r="I816" s="144"/>
      <c r="J816" s="121"/>
      <c r="K816" s="121"/>
      <c r="M816" s="121"/>
      <c r="N816" s="121"/>
      <c r="O816" s="121"/>
      <c r="P816" s="62"/>
      <c r="Q816" s="148"/>
      <c r="R816" s="149"/>
      <c r="S816" s="149"/>
      <c r="T816" s="147"/>
    </row>
    <row r="817" spans="4:21" ht="16.5" customHeight="1">
      <c r="D817" s="139"/>
      <c r="E817" s="140"/>
      <c r="F817" s="141"/>
      <c r="G817" s="142"/>
      <c r="H817" s="143"/>
      <c r="I817" s="144"/>
      <c r="J817" s="121"/>
      <c r="K817" s="121"/>
      <c r="M817" s="121"/>
      <c r="N817" s="121"/>
      <c r="O817" s="121"/>
      <c r="P817" s="62"/>
      <c r="Q817" s="148"/>
      <c r="R817" s="149"/>
      <c r="S817" s="149"/>
      <c r="T817" s="147"/>
    </row>
    <row r="818" spans="4:21" ht="16.5" customHeight="1">
      <c r="D818" s="139"/>
      <c r="E818" s="140"/>
      <c r="F818" s="141"/>
      <c r="G818" s="142"/>
      <c r="H818" s="143"/>
      <c r="I818" s="144"/>
      <c r="J818" s="121"/>
      <c r="K818" s="121"/>
      <c r="M818" s="121"/>
      <c r="N818" s="121"/>
      <c r="O818" s="121"/>
      <c r="P818" s="62"/>
      <c r="Q818" s="148"/>
      <c r="R818" s="149"/>
      <c r="S818" s="149"/>
      <c r="T818" s="147"/>
    </row>
    <row r="819" spans="4:21" ht="16.5" customHeight="1">
      <c r="D819" s="139"/>
      <c r="E819" s="140"/>
      <c r="F819" s="141"/>
      <c r="G819" s="142"/>
      <c r="H819" s="143"/>
      <c r="I819" s="144"/>
      <c r="J819" s="121"/>
      <c r="K819" s="121"/>
      <c r="M819" s="121"/>
      <c r="N819" s="121"/>
      <c r="O819" s="121"/>
      <c r="P819" s="62"/>
      <c r="Q819" s="148"/>
      <c r="R819" s="149"/>
      <c r="S819" s="149"/>
      <c r="T819" s="147"/>
    </row>
    <row r="820" spans="4:21" ht="16.5" customHeight="1">
      <c r="D820" s="139"/>
      <c r="E820" s="140"/>
      <c r="F820" s="141"/>
      <c r="G820" s="142"/>
      <c r="H820" s="143"/>
      <c r="I820" s="144"/>
      <c r="J820" s="121"/>
      <c r="K820" s="121"/>
      <c r="M820" s="121"/>
      <c r="N820" s="121"/>
      <c r="O820" s="121"/>
      <c r="P820" s="62"/>
      <c r="Q820" s="148"/>
      <c r="R820" s="149"/>
      <c r="S820" s="149"/>
      <c r="T820" s="147"/>
      <c r="U820" s="140"/>
    </row>
    <row r="821" spans="4:21" ht="16.5" customHeight="1">
      <c r="D821" s="139"/>
      <c r="E821" s="140"/>
      <c r="F821" s="141"/>
      <c r="G821" s="142"/>
      <c r="H821" s="143"/>
      <c r="I821" s="144"/>
      <c r="J821" s="121"/>
      <c r="K821" s="121"/>
      <c r="M821" s="121"/>
      <c r="N821" s="121"/>
      <c r="O821" s="121"/>
      <c r="P821" s="62"/>
      <c r="Q821" s="148"/>
      <c r="R821" s="149"/>
      <c r="S821" s="149"/>
      <c r="T821" s="147"/>
    </row>
    <row r="822" spans="4:21" ht="16.5" customHeight="1">
      <c r="D822" s="139"/>
      <c r="E822" s="140"/>
      <c r="F822" s="141"/>
      <c r="G822" s="142"/>
      <c r="H822" s="143"/>
      <c r="I822" s="144"/>
      <c r="J822" s="121"/>
      <c r="K822" s="121"/>
      <c r="M822" s="121"/>
      <c r="N822" s="121"/>
      <c r="O822" s="121"/>
      <c r="P822" s="62"/>
      <c r="Q822" s="148"/>
      <c r="R822" s="149"/>
      <c r="S822" s="149"/>
      <c r="T822" s="147"/>
    </row>
    <row r="823" spans="4:21" ht="16.5" customHeight="1">
      <c r="D823" s="139"/>
      <c r="E823" s="140"/>
      <c r="F823" s="141"/>
      <c r="G823" s="142"/>
      <c r="H823" s="143"/>
      <c r="I823" s="144"/>
      <c r="J823" s="121"/>
      <c r="K823" s="121"/>
      <c r="M823" s="121"/>
      <c r="N823" s="121"/>
      <c r="O823" s="121"/>
      <c r="P823" s="62"/>
      <c r="Q823" s="148"/>
      <c r="R823" s="149"/>
      <c r="S823" s="149"/>
      <c r="T823" s="147"/>
    </row>
    <row r="824" spans="4:21" ht="16.5" customHeight="1">
      <c r="D824" s="139"/>
      <c r="E824" s="140"/>
      <c r="F824" s="141"/>
      <c r="G824" s="142"/>
      <c r="H824" s="143"/>
      <c r="I824" s="144"/>
      <c r="J824" s="121"/>
      <c r="K824" s="121"/>
      <c r="M824" s="121"/>
      <c r="N824" s="121"/>
      <c r="O824" s="121"/>
      <c r="P824" s="62"/>
      <c r="Q824" s="148"/>
      <c r="R824" s="149"/>
      <c r="S824" s="149"/>
      <c r="T824" s="147"/>
    </row>
    <row r="825" spans="4:21" ht="16.5" customHeight="1">
      <c r="D825" s="139"/>
      <c r="E825" s="140"/>
      <c r="F825" s="141"/>
      <c r="G825" s="142"/>
      <c r="H825" s="143"/>
      <c r="I825" s="144"/>
      <c r="J825" s="121"/>
      <c r="K825" s="121"/>
      <c r="M825" s="121"/>
      <c r="N825" s="121"/>
      <c r="O825" s="121"/>
      <c r="P825" s="62"/>
      <c r="Q825" s="148"/>
      <c r="R825" s="149"/>
      <c r="S825" s="149"/>
      <c r="T825" s="147"/>
    </row>
    <row r="826" spans="4:21" ht="16.5" customHeight="1">
      <c r="D826" s="139"/>
      <c r="E826" s="140"/>
      <c r="F826" s="141"/>
      <c r="G826" s="142"/>
      <c r="H826" s="143"/>
      <c r="I826" s="144"/>
      <c r="J826" s="121"/>
      <c r="K826" s="121"/>
      <c r="M826" s="121"/>
      <c r="N826" s="121"/>
      <c r="O826" s="121"/>
      <c r="P826" s="62"/>
      <c r="Q826" s="148"/>
      <c r="R826" s="149"/>
      <c r="S826" s="149"/>
      <c r="T826" s="147"/>
    </row>
    <row r="827" spans="4:21" ht="16.5" customHeight="1">
      <c r="D827" s="139"/>
      <c r="E827" s="140"/>
      <c r="F827" s="141"/>
      <c r="G827" s="142"/>
      <c r="H827" s="143"/>
      <c r="I827" s="144"/>
      <c r="J827" s="121"/>
      <c r="K827" s="121"/>
      <c r="M827" s="121"/>
      <c r="N827" s="121"/>
      <c r="O827" s="121"/>
      <c r="P827" s="62"/>
      <c r="Q827" s="148"/>
      <c r="R827" s="149"/>
      <c r="S827" s="149"/>
      <c r="T827" s="147"/>
    </row>
    <row r="828" spans="4:21" ht="16.5" customHeight="1">
      <c r="D828" s="139"/>
      <c r="E828" s="140"/>
      <c r="F828" s="141"/>
      <c r="G828" s="142"/>
      <c r="H828" s="143"/>
      <c r="I828" s="144"/>
      <c r="J828" s="121"/>
      <c r="K828" s="121"/>
      <c r="M828" s="121"/>
      <c r="N828" s="121"/>
      <c r="O828" s="121"/>
      <c r="P828" s="62"/>
      <c r="Q828" s="148"/>
      <c r="R828" s="149"/>
      <c r="S828" s="149"/>
      <c r="T828" s="147"/>
    </row>
    <row r="829" spans="4:21" ht="16.5" customHeight="1">
      <c r="D829" s="139"/>
      <c r="E829" s="140"/>
      <c r="F829" s="141"/>
      <c r="G829" s="142"/>
      <c r="H829" s="143"/>
      <c r="I829" s="144"/>
      <c r="J829" s="121"/>
      <c r="K829" s="121"/>
      <c r="M829" s="121"/>
      <c r="N829" s="121"/>
      <c r="O829" s="121"/>
      <c r="P829" s="62"/>
      <c r="Q829" s="148"/>
      <c r="R829" s="149"/>
      <c r="S829" s="149"/>
      <c r="T829" s="147"/>
    </row>
    <row r="830" spans="4:21" ht="16.5" customHeight="1">
      <c r="D830" s="139"/>
      <c r="E830" s="140"/>
      <c r="F830" s="141"/>
      <c r="G830" s="142"/>
      <c r="H830" s="143"/>
      <c r="I830" s="144"/>
      <c r="J830" s="121"/>
      <c r="K830" s="121"/>
      <c r="M830" s="121"/>
      <c r="N830" s="121"/>
      <c r="O830" s="121"/>
      <c r="P830" s="62"/>
      <c r="Q830" s="148"/>
      <c r="R830" s="149"/>
      <c r="S830" s="149"/>
      <c r="T830" s="147"/>
    </row>
    <row r="831" spans="4:21" ht="16.5" customHeight="1">
      <c r="D831" s="139"/>
      <c r="E831" s="140"/>
      <c r="F831" s="141"/>
      <c r="G831" s="142"/>
      <c r="H831" s="143"/>
      <c r="I831" s="144"/>
      <c r="J831" s="121"/>
      <c r="K831" s="121"/>
      <c r="M831" s="121"/>
      <c r="N831" s="121"/>
      <c r="O831" s="121"/>
      <c r="P831" s="62"/>
      <c r="Q831" s="148"/>
      <c r="R831" s="149"/>
      <c r="S831" s="149"/>
      <c r="T831" s="147"/>
    </row>
    <row r="832" spans="4:21" ht="16.5" customHeight="1">
      <c r="D832" s="139"/>
      <c r="E832" s="140"/>
      <c r="F832" s="141"/>
      <c r="G832" s="142"/>
      <c r="H832" s="143"/>
      <c r="I832" s="144"/>
      <c r="J832" s="121"/>
      <c r="K832" s="121"/>
      <c r="M832" s="121"/>
      <c r="N832" s="121"/>
      <c r="O832" s="121"/>
      <c r="P832" s="62"/>
      <c r="Q832" s="148"/>
      <c r="R832" s="149"/>
      <c r="S832" s="149"/>
      <c r="T832" s="147"/>
    </row>
    <row r="833" spans="4:20" ht="16.5" customHeight="1">
      <c r="D833" s="139"/>
      <c r="E833" s="140"/>
      <c r="F833" s="141"/>
      <c r="G833" s="142"/>
      <c r="H833" s="143"/>
      <c r="I833" s="144"/>
      <c r="J833" s="121"/>
      <c r="K833" s="121"/>
      <c r="M833" s="121"/>
      <c r="N833" s="121"/>
      <c r="O833" s="121"/>
      <c r="P833" s="62"/>
      <c r="Q833" s="148"/>
      <c r="R833" s="149"/>
      <c r="S833" s="149"/>
      <c r="T833" s="147"/>
    </row>
    <row r="834" spans="4:20" ht="16.5" customHeight="1">
      <c r="D834" s="139"/>
      <c r="E834" s="140"/>
      <c r="F834" s="141"/>
      <c r="G834" s="142"/>
      <c r="H834" s="143"/>
      <c r="I834" s="144"/>
      <c r="J834" s="121"/>
      <c r="K834" s="121"/>
      <c r="M834" s="121"/>
      <c r="N834" s="121"/>
      <c r="O834" s="121"/>
      <c r="P834" s="62"/>
      <c r="Q834" s="148"/>
      <c r="R834" s="149"/>
      <c r="S834" s="149"/>
      <c r="T834" s="147"/>
    </row>
    <row r="835" spans="4:20" ht="16.5" customHeight="1">
      <c r="D835" s="139"/>
      <c r="E835" s="140"/>
      <c r="F835" s="141"/>
      <c r="G835" s="142"/>
      <c r="H835" s="143"/>
      <c r="I835" s="144"/>
      <c r="J835" s="121"/>
      <c r="K835" s="121"/>
      <c r="M835" s="121"/>
      <c r="N835" s="121"/>
      <c r="O835" s="121"/>
      <c r="P835" s="62"/>
      <c r="Q835" s="148"/>
      <c r="R835" s="149"/>
      <c r="S835" s="149"/>
      <c r="T835" s="147"/>
    </row>
    <row r="836" spans="4:20" ht="16.5" customHeight="1">
      <c r="D836" s="139"/>
      <c r="E836" s="140"/>
      <c r="F836" s="141"/>
      <c r="G836" s="142"/>
      <c r="H836" s="143"/>
      <c r="I836" s="144"/>
      <c r="J836" s="121"/>
      <c r="K836" s="121"/>
      <c r="M836" s="121"/>
      <c r="N836" s="121"/>
      <c r="O836" s="121"/>
      <c r="P836" s="62"/>
      <c r="Q836" s="148"/>
      <c r="R836" s="149"/>
      <c r="S836" s="149"/>
      <c r="T836" s="147"/>
    </row>
    <row r="837" spans="4:20" ht="16.5" customHeight="1">
      <c r="D837" s="139"/>
      <c r="E837" s="140"/>
      <c r="F837" s="141"/>
      <c r="G837" s="142"/>
      <c r="H837" s="143"/>
      <c r="I837" s="144"/>
      <c r="J837" s="121"/>
      <c r="K837" s="121"/>
      <c r="M837" s="121"/>
      <c r="N837" s="121"/>
      <c r="O837" s="121"/>
      <c r="P837" s="62"/>
      <c r="Q837" s="148"/>
      <c r="R837" s="149"/>
      <c r="S837" s="149"/>
      <c r="T837" s="147"/>
    </row>
    <row r="838" spans="4:20" ht="16.5" customHeight="1">
      <c r="D838" s="139"/>
      <c r="E838" s="140"/>
      <c r="F838" s="141"/>
      <c r="G838" s="142"/>
      <c r="H838" s="143"/>
      <c r="I838" s="144"/>
      <c r="J838" s="121"/>
      <c r="K838" s="121"/>
      <c r="M838" s="121"/>
      <c r="N838" s="121"/>
      <c r="O838" s="121"/>
      <c r="P838" s="62"/>
      <c r="Q838" s="148"/>
      <c r="R838" s="149"/>
      <c r="S838" s="149"/>
      <c r="T838" s="147"/>
    </row>
    <row r="839" spans="4:20" ht="16.5" customHeight="1">
      <c r="D839" s="139"/>
      <c r="E839" s="140"/>
      <c r="F839" s="141"/>
      <c r="G839" s="142"/>
      <c r="H839" s="143"/>
      <c r="I839" s="144"/>
      <c r="J839" s="121"/>
      <c r="K839" s="121"/>
      <c r="M839" s="121"/>
      <c r="N839" s="121"/>
      <c r="O839" s="121"/>
      <c r="P839" s="62"/>
      <c r="Q839" s="148"/>
      <c r="R839" s="149"/>
      <c r="S839" s="149"/>
      <c r="T839" s="147"/>
    </row>
    <row r="840" spans="4:20" ht="16.5" customHeight="1">
      <c r="D840" s="139"/>
      <c r="E840" s="140"/>
      <c r="F840" s="141"/>
      <c r="G840" s="142"/>
      <c r="H840" s="143"/>
      <c r="I840" s="144"/>
      <c r="J840" s="121"/>
      <c r="K840" s="121"/>
      <c r="M840" s="121"/>
      <c r="N840" s="121"/>
      <c r="O840" s="121"/>
      <c r="P840" s="62"/>
      <c r="Q840" s="148"/>
      <c r="R840" s="149"/>
      <c r="S840" s="149"/>
      <c r="T840" s="147"/>
    </row>
    <row r="841" spans="4:20" ht="16.5" customHeight="1">
      <c r="D841" s="139"/>
      <c r="E841" s="140"/>
      <c r="F841" s="141"/>
      <c r="G841" s="142"/>
      <c r="H841" s="143"/>
      <c r="I841" s="144"/>
      <c r="J841" s="121"/>
      <c r="K841" s="121"/>
      <c r="M841" s="121"/>
      <c r="N841" s="121"/>
      <c r="O841" s="121"/>
      <c r="P841" s="62"/>
      <c r="Q841" s="148"/>
      <c r="R841" s="149"/>
      <c r="S841" s="149"/>
      <c r="T841" s="147"/>
    </row>
    <row r="842" spans="4:20" ht="16.5" customHeight="1">
      <c r="D842" s="139"/>
      <c r="E842" s="140"/>
      <c r="F842" s="141"/>
      <c r="G842" s="142"/>
      <c r="H842" s="143"/>
      <c r="I842" s="144"/>
      <c r="J842" s="121"/>
      <c r="K842" s="121"/>
      <c r="M842" s="121"/>
      <c r="N842" s="121"/>
      <c r="O842" s="121"/>
      <c r="P842" s="62"/>
      <c r="Q842" s="148"/>
      <c r="R842" s="149"/>
      <c r="S842" s="149"/>
      <c r="T842" s="147"/>
    </row>
    <row r="843" spans="4:20" ht="16.5" customHeight="1">
      <c r="D843" s="139"/>
      <c r="E843" s="140"/>
      <c r="F843" s="141"/>
      <c r="G843" s="142"/>
      <c r="H843" s="143"/>
      <c r="I843" s="144"/>
      <c r="J843" s="121"/>
      <c r="K843" s="121"/>
      <c r="M843" s="121"/>
      <c r="N843" s="121"/>
      <c r="O843" s="121"/>
      <c r="P843" s="62"/>
      <c r="Q843" s="148"/>
      <c r="R843" s="149"/>
      <c r="S843" s="149"/>
      <c r="T843" s="147"/>
    </row>
    <row r="844" spans="4:20" ht="16.5" customHeight="1">
      <c r="D844" s="139"/>
      <c r="E844" s="140"/>
      <c r="F844" s="141"/>
      <c r="G844" s="142"/>
      <c r="H844" s="143"/>
      <c r="I844" s="144"/>
      <c r="J844" s="121"/>
      <c r="K844" s="121"/>
      <c r="M844" s="121"/>
      <c r="N844" s="121"/>
      <c r="O844" s="121"/>
      <c r="P844" s="62"/>
      <c r="Q844" s="148"/>
      <c r="R844" s="149"/>
      <c r="S844" s="149"/>
      <c r="T844" s="147"/>
    </row>
    <row r="845" spans="4:20" ht="16.5" customHeight="1">
      <c r="D845" s="139"/>
      <c r="E845" s="140"/>
      <c r="F845" s="141"/>
      <c r="G845" s="142"/>
      <c r="H845" s="143"/>
      <c r="I845" s="144"/>
      <c r="J845" s="121"/>
      <c r="K845" s="121"/>
      <c r="M845" s="121"/>
      <c r="N845" s="121"/>
      <c r="O845" s="121"/>
      <c r="P845" s="62"/>
      <c r="Q845" s="148"/>
      <c r="R845" s="149"/>
      <c r="S845" s="149"/>
      <c r="T845" s="147"/>
    </row>
    <row r="846" spans="4:20" ht="16.5" customHeight="1">
      <c r="D846" s="139"/>
      <c r="E846" s="140"/>
      <c r="F846" s="141"/>
      <c r="G846" s="142"/>
      <c r="H846" s="143"/>
      <c r="I846" s="144"/>
      <c r="J846" s="121"/>
      <c r="K846" s="121"/>
      <c r="M846" s="121"/>
      <c r="N846" s="121"/>
      <c r="O846" s="121"/>
      <c r="P846" s="62"/>
      <c r="Q846" s="148"/>
      <c r="R846" s="149"/>
      <c r="S846" s="149"/>
      <c r="T846" s="147"/>
    </row>
    <row r="847" spans="4:20" ht="16.5" customHeight="1">
      <c r="D847" s="139"/>
      <c r="E847" s="140"/>
      <c r="F847" s="141"/>
      <c r="G847" s="142"/>
      <c r="H847" s="143"/>
      <c r="I847" s="144"/>
      <c r="J847" s="121"/>
      <c r="K847" s="121"/>
      <c r="M847" s="121"/>
      <c r="N847" s="121"/>
      <c r="O847" s="121"/>
      <c r="P847" s="62"/>
      <c r="Q847" s="148"/>
      <c r="R847" s="149"/>
      <c r="S847" s="149"/>
      <c r="T847" s="147"/>
    </row>
    <row r="848" spans="4:20" ht="16.5" customHeight="1">
      <c r="D848" s="139"/>
      <c r="E848" s="140"/>
      <c r="F848" s="141"/>
      <c r="G848" s="142"/>
      <c r="H848" s="143"/>
      <c r="I848" s="144"/>
      <c r="J848" s="121"/>
      <c r="K848" s="121"/>
      <c r="M848" s="121"/>
      <c r="N848" s="121"/>
      <c r="O848" s="121"/>
      <c r="P848" s="62"/>
      <c r="Q848" s="148"/>
      <c r="R848" s="149"/>
      <c r="S848" s="149"/>
      <c r="T848" s="147"/>
    </row>
    <row r="849" spans="4:21" ht="16.5" customHeight="1">
      <c r="D849" s="139"/>
      <c r="E849" s="140"/>
      <c r="F849" s="141"/>
      <c r="G849" s="142"/>
      <c r="H849" s="143"/>
      <c r="I849" s="144"/>
      <c r="J849" s="121"/>
      <c r="K849" s="121"/>
      <c r="M849" s="121"/>
      <c r="N849" s="121"/>
      <c r="O849" s="121"/>
      <c r="P849" s="62"/>
      <c r="Q849" s="148"/>
      <c r="R849" s="149"/>
      <c r="S849" s="149"/>
      <c r="T849" s="147"/>
    </row>
    <row r="850" spans="4:21" ht="16.5" customHeight="1">
      <c r="D850" s="139"/>
      <c r="E850" s="140"/>
      <c r="F850" s="141"/>
      <c r="G850" s="142"/>
      <c r="H850" s="143"/>
      <c r="I850" s="144"/>
      <c r="J850" s="121"/>
      <c r="K850" s="121"/>
      <c r="M850" s="121"/>
      <c r="N850" s="121"/>
      <c r="O850" s="121"/>
      <c r="P850" s="62"/>
      <c r="Q850" s="148"/>
      <c r="R850" s="149"/>
      <c r="S850" s="149"/>
      <c r="T850" s="147"/>
    </row>
    <row r="851" spans="4:21" ht="16.5" customHeight="1">
      <c r="D851" s="139"/>
      <c r="E851" s="140"/>
      <c r="F851" s="141"/>
      <c r="G851" s="142"/>
      <c r="H851" s="143"/>
      <c r="I851" s="144"/>
      <c r="J851" s="121"/>
      <c r="K851" s="121"/>
      <c r="M851" s="121"/>
      <c r="N851" s="121"/>
      <c r="O851" s="121"/>
      <c r="P851" s="62"/>
      <c r="Q851" s="148"/>
      <c r="R851" s="149"/>
      <c r="S851" s="149"/>
      <c r="T851" s="147"/>
    </row>
    <row r="852" spans="4:21" ht="16.5" customHeight="1">
      <c r="D852" s="139"/>
      <c r="E852" s="140"/>
      <c r="F852" s="141"/>
      <c r="G852" s="142"/>
      <c r="H852" s="143"/>
      <c r="I852" s="144"/>
      <c r="J852" s="121"/>
      <c r="K852" s="121"/>
      <c r="M852" s="121"/>
      <c r="N852" s="121"/>
      <c r="O852" s="121"/>
      <c r="P852" s="62"/>
      <c r="Q852" s="148"/>
      <c r="R852" s="149"/>
      <c r="S852" s="149"/>
      <c r="T852" s="147"/>
    </row>
    <row r="853" spans="4:21" ht="16.5" customHeight="1">
      <c r="D853" s="139"/>
      <c r="E853" s="140"/>
      <c r="F853" s="141"/>
      <c r="G853" s="142"/>
      <c r="H853" s="143"/>
      <c r="I853" s="144"/>
      <c r="J853" s="121"/>
      <c r="K853" s="121"/>
      <c r="M853" s="121"/>
      <c r="N853" s="121"/>
      <c r="O853" s="121"/>
      <c r="P853" s="62"/>
      <c r="Q853" s="148"/>
      <c r="R853" s="149"/>
      <c r="S853" s="149"/>
      <c r="T853" s="147"/>
    </row>
    <row r="854" spans="4:21" ht="16.5" customHeight="1">
      <c r="D854" s="139"/>
      <c r="E854" s="140"/>
      <c r="F854" s="141"/>
      <c r="G854" s="142"/>
      <c r="H854" s="143"/>
      <c r="I854" s="144"/>
      <c r="J854" s="121"/>
      <c r="K854" s="121"/>
      <c r="M854" s="121"/>
      <c r="N854" s="121"/>
      <c r="O854" s="121"/>
      <c r="P854" s="62"/>
      <c r="Q854" s="148"/>
      <c r="R854" s="149"/>
      <c r="S854" s="149"/>
      <c r="T854" s="147"/>
    </row>
    <row r="855" spans="4:21" ht="16.5" customHeight="1">
      <c r="D855" s="139"/>
      <c r="E855" s="140"/>
      <c r="F855" s="141"/>
      <c r="G855" s="142"/>
      <c r="H855" s="143"/>
      <c r="I855" s="144"/>
      <c r="J855" s="121"/>
      <c r="K855" s="121"/>
      <c r="M855" s="121"/>
      <c r="N855" s="121"/>
      <c r="O855" s="121"/>
      <c r="P855" s="62"/>
      <c r="Q855" s="148"/>
      <c r="R855" s="149"/>
      <c r="S855" s="149"/>
      <c r="T855" s="147"/>
    </row>
    <row r="856" spans="4:21" ht="16.5" customHeight="1">
      <c r="D856" s="139"/>
      <c r="E856" s="140"/>
      <c r="F856" s="141"/>
      <c r="G856" s="142"/>
      <c r="H856" s="143"/>
      <c r="I856" s="144"/>
      <c r="J856" s="121"/>
      <c r="K856" s="121"/>
      <c r="M856" s="121"/>
      <c r="N856" s="121"/>
      <c r="O856" s="121"/>
      <c r="P856" s="62"/>
      <c r="Q856" s="148"/>
      <c r="R856" s="149"/>
      <c r="S856" s="149"/>
      <c r="T856" s="147"/>
    </row>
    <row r="857" spans="4:21" ht="16.5" customHeight="1">
      <c r="D857" s="139"/>
      <c r="E857" s="140"/>
      <c r="F857" s="141"/>
      <c r="G857" s="142"/>
      <c r="H857" s="143"/>
      <c r="I857" s="144"/>
      <c r="J857" s="121"/>
      <c r="K857" s="121"/>
      <c r="M857" s="121"/>
      <c r="N857" s="121"/>
      <c r="O857" s="121"/>
      <c r="P857" s="62"/>
      <c r="Q857" s="148"/>
      <c r="R857" s="149"/>
      <c r="S857" s="149"/>
      <c r="T857" s="147"/>
      <c r="U857" s="140"/>
    </row>
    <row r="858" spans="4:21" ht="16.5" customHeight="1">
      <c r="D858" s="139"/>
      <c r="E858" s="140"/>
      <c r="F858" s="141"/>
      <c r="G858" s="142"/>
      <c r="H858" s="143"/>
      <c r="I858" s="144"/>
      <c r="J858" s="121"/>
      <c r="K858" s="121"/>
      <c r="M858" s="121"/>
      <c r="N858" s="121"/>
      <c r="O858" s="121"/>
      <c r="P858" s="62"/>
      <c r="Q858" s="148"/>
      <c r="R858" s="149"/>
      <c r="S858" s="149"/>
      <c r="T858" s="147"/>
    </row>
    <row r="859" spans="4:21" ht="16.5" customHeight="1">
      <c r="D859" s="139"/>
      <c r="E859" s="140"/>
      <c r="F859" s="141"/>
      <c r="G859" s="142"/>
      <c r="H859" s="143"/>
      <c r="I859" s="144"/>
      <c r="J859" s="121"/>
      <c r="K859" s="121"/>
      <c r="M859" s="121"/>
      <c r="N859" s="121"/>
      <c r="O859" s="121"/>
      <c r="P859" s="62"/>
      <c r="Q859" s="148"/>
      <c r="R859" s="149"/>
      <c r="S859" s="149"/>
      <c r="T859" s="147"/>
    </row>
    <row r="860" spans="4:21" ht="16.5" customHeight="1">
      <c r="D860" s="139"/>
      <c r="E860" s="140"/>
      <c r="F860" s="141"/>
      <c r="G860" s="142"/>
      <c r="H860" s="143"/>
      <c r="I860" s="144"/>
      <c r="J860" s="121"/>
      <c r="K860" s="121"/>
      <c r="M860" s="121"/>
      <c r="N860" s="121"/>
      <c r="O860" s="121"/>
      <c r="P860" s="62"/>
      <c r="Q860" s="148"/>
      <c r="R860" s="149"/>
      <c r="S860" s="149"/>
      <c r="T860" s="147"/>
    </row>
    <row r="861" spans="4:21" ht="16.5" customHeight="1">
      <c r="D861" s="139"/>
      <c r="E861" s="140"/>
      <c r="F861" s="141"/>
      <c r="G861" s="142"/>
      <c r="H861" s="143"/>
      <c r="I861" s="144"/>
      <c r="J861" s="121"/>
      <c r="K861" s="121"/>
      <c r="M861" s="121"/>
      <c r="N861" s="121"/>
      <c r="O861" s="121"/>
      <c r="P861" s="62"/>
      <c r="Q861" s="148"/>
      <c r="R861" s="149"/>
      <c r="S861" s="149"/>
      <c r="T861" s="147"/>
    </row>
    <row r="862" spans="4:21" ht="16.5" customHeight="1">
      <c r="D862" s="139"/>
      <c r="E862" s="140"/>
      <c r="F862" s="141"/>
      <c r="G862" s="142"/>
      <c r="H862" s="143"/>
      <c r="I862" s="144"/>
      <c r="J862" s="121"/>
      <c r="K862" s="121"/>
      <c r="M862" s="121"/>
      <c r="N862" s="121"/>
      <c r="O862" s="121"/>
      <c r="P862" s="62"/>
      <c r="Q862" s="148"/>
      <c r="R862" s="149"/>
      <c r="S862" s="149"/>
      <c r="T862" s="147"/>
    </row>
    <row r="863" spans="4:21" ht="16.5" customHeight="1">
      <c r="D863" s="139"/>
      <c r="E863" s="140"/>
      <c r="F863" s="141"/>
      <c r="G863" s="142"/>
      <c r="H863" s="143"/>
      <c r="I863" s="144"/>
      <c r="J863" s="121"/>
      <c r="K863" s="121"/>
      <c r="M863" s="121"/>
      <c r="N863" s="121"/>
      <c r="O863" s="121"/>
      <c r="P863" s="62"/>
      <c r="Q863" s="148"/>
      <c r="R863" s="149"/>
      <c r="S863" s="149"/>
      <c r="T863" s="147"/>
    </row>
    <row r="864" spans="4:21" ht="16.5" customHeight="1">
      <c r="D864" s="139"/>
      <c r="E864" s="140"/>
      <c r="F864" s="141"/>
      <c r="G864" s="142"/>
      <c r="H864" s="143"/>
      <c r="I864" s="144"/>
      <c r="J864" s="121"/>
      <c r="K864" s="121"/>
      <c r="M864" s="121"/>
      <c r="N864" s="121"/>
      <c r="O864" s="121"/>
      <c r="P864" s="62"/>
      <c r="Q864" s="148"/>
      <c r="R864" s="149"/>
      <c r="S864" s="149"/>
      <c r="T864" s="147"/>
      <c r="U864" s="140"/>
    </row>
    <row r="865" spans="4:21" ht="16.5" customHeight="1">
      <c r="D865" s="139"/>
      <c r="E865" s="140"/>
      <c r="F865" s="141"/>
      <c r="G865" s="142"/>
      <c r="H865" s="143"/>
      <c r="I865" s="144"/>
      <c r="J865" s="121"/>
      <c r="K865" s="121"/>
      <c r="M865" s="121"/>
      <c r="N865" s="121"/>
      <c r="O865" s="121"/>
      <c r="P865" s="62"/>
      <c r="Q865" s="148"/>
      <c r="R865" s="149"/>
      <c r="S865" s="149"/>
      <c r="T865" s="147"/>
    </row>
    <row r="866" spans="4:21" ht="16.5" customHeight="1">
      <c r="D866" s="139"/>
      <c r="E866" s="140"/>
      <c r="F866" s="141"/>
      <c r="G866" s="142"/>
      <c r="H866" s="143"/>
      <c r="I866" s="144"/>
      <c r="J866" s="121"/>
      <c r="K866" s="121"/>
      <c r="M866" s="121"/>
      <c r="N866" s="121"/>
      <c r="O866" s="121"/>
      <c r="P866" s="62"/>
      <c r="Q866" s="148"/>
      <c r="R866" s="149"/>
      <c r="S866" s="149"/>
      <c r="T866" s="147"/>
    </row>
    <row r="867" spans="4:21" ht="16.5" customHeight="1">
      <c r="D867" s="139"/>
      <c r="E867" s="140"/>
      <c r="F867" s="141"/>
      <c r="G867" s="142"/>
      <c r="H867" s="143"/>
      <c r="I867" s="144"/>
      <c r="J867" s="121"/>
      <c r="K867" s="121"/>
      <c r="M867" s="121"/>
      <c r="N867" s="121"/>
      <c r="O867" s="121"/>
      <c r="P867" s="62"/>
      <c r="Q867" s="148"/>
      <c r="R867" s="149"/>
      <c r="S867" s="149"/>
      <c r="T867" s="147"/>
    </row>
    <row r="868" spans="4:21" ht="16.5" customHeight="1">
      <c r="D868" s="139"/>
      <c r="E868" s="140"/>
      <c r="F868" s="141"/>
      <c r="G868" s="142"/>
      <c r="H868" s="143"/>
      <c r="I868" s="144"/>
      <c r="J868" s="121"/>
      <c r="K868" s="121"/>
      <c r="M868" s="121"/>
      <c r="N868" s="121"/>
      <c r="O868" s="121"/>
      <c r="P868" s="62"/>
      <c r="Q868" s="148"/>
      <c r="R868" s="149"/>
      <c r="S868" s="149"/>
      <c r="T868" s="147"/>
    </row>
    <row r="869" spans="4:21" ht="16.5" customHeight="1">
      <c r="D869" s="139"/>
      <c r="E869" s="140"/>
      <c r="F869" s="141"/>
      <c r="G869" s="142"/>
      <c r="H869" s="143"/>
      <c r="I869" s="144"/>
      <c r="J869" s="121"/>
      <c r="K869" s="121"/>
      <c r="M869" s="121"/>
      <c r="N869" s="121"/>
      <c r="O869" s="121"/>
      <c r="P869" s="62"/>
      <c r="Q869" s="148"/>
      <c r="R869" s="149"/>
      <c r="S869" s="149"/>
      <c r="T869" s="147"/>
    </row>
    <row r="870" spans="4:21" ht="16.5" customHeight="1">
      <c r="D870" s="139"/>
      <c r="E870" s="140"/>
      <c r="F870" s="141"/>
      <c r="G870" s="142"/>
      <c r="H870" s="143"/>
      <c r="I870" s="144"/>
      <c r="J870" s="121"/>
      <c r="K870" s="121"/>
      <c r="M870" s="121"/>
      <c r="N870" s="121"/>
      <c r="O870" s="121"/>
      <c r="P870" s="62"/>
      <c r="Q870" s="148"/>
      <c r="R870" s="149"/>
      <c r="S870" s="149"/>
      <c r="T870" s="147"/>
    </row>
    <row r="871" spans="4:21" ht="16.5" customHeight="1">
      <c r="D871" s="139"/>
      <c r="E871" s="140"/>
      <c r="F871" s="141"/>
      <c r="G871" s="142"/>
      <c r="H871" s="143"/>
      <c r="I871" s="144"/>
      <c r="J871" s="121"/>
      <c r="K871" s="121"/>
      <c r="M871" s="121"/>
      <c r="N871" s="121"/>
      <c r="O871" s="121"/>
      <c r="P871" s="62"/>
      <c r="Q871" s="148"/>
      <c r="R871" s="149"/>
      <c r="S871" s="149"/>
      <c r="T871" s="147"/>
    </row>
    <row r="872" spans="4:21" ht="16.5" customHeight="1">
      <c r="D872" s="139"/>
      <c r="E872" s="140"/>
      <c r="F872" s="141"/>
      <c r="G872" s="142"/>
      <c r="H872" s="143"/>
      <c r="I872" s="144"/>
      <c r="J872" s="121"/>
      <c r="K872" s="121"/>
      <c r="M872" s="121"/>
      <c r="N872" s="121"/>
      <c r="O872" s="121"/>
      <c r="P872" s="62"/>
      <c r="Q872" s="148"/>
      <c r="R872" s="149"/>
      <c r="S872" s="149"/>
      <c r="T872" s="147"/>
    </row>
    <row r="873" spans="4:21" ht="16.5" customHeight="1">
      <c r="D873" s="139"/>
      <c r="E873" s="140"/>
      <c r="F873" s="141"/>
      <c r="G873" s="142"/>
      <c r="H873" s="143"/>
      <c r="I873" s="144"/>
      <c r="J873" s="121"/>
      <c r="K873" s="121"/>
      <c r="M873" s="121"/>
      <c r="N873" s="121"/>
      <c r="O873" s="121"/>
      <c r="P873" s="62"/>
      <c r="Q873" s="148"/>
      <c r="R873" s="149"/>
      <c r="S873" s="149"/>
      <c r="T873" s="147"/>
    </row>
    <row r="874" spans="4:21" ht="16.5" customHeight="1">
      <c r="D874" s="139"/>
      <c r="E874" s="140"/>
      <c r="F874" s="141"/>
      <c r="G874" s="142"/>
      <c r="H874" s="143"/>
      <c r="I874" s="144"/>
      <c r="J874" s="121"/>
      <c r="K874" s="121"/>
      <c r="M874" s="121"/>
      <c r="N874" s="121"/>
      <c r="O874" s="121"/>
      <c r="P874" s="62"/>
      <c r="Q874" s="148"/>
      <c r="R874" s="149"/>
      <c r="S874" s="149"/>
      <c r="T874" s="147"/>
    </row>
    <row r="875" spans="4:21" ht="16.5" customHeight="1">
      <c r="D875" s="139"/>
      <c r="E875" s="140"/>
      <c r="F875" s="141"/>
      <c r="G875" s="142"/>
      <c r="H875" s="143"/>
      <c r="I875" s="144"/>
      <c r="J875" s="121"/>
      <c r="K875" s="121"/>
      <c r="M875" s="121"/>
      <c r="N875" s="121"/>
      <c r="O875" s="121"/>
      <c r="P875" s="62"/>
      <c r="Q875" s="148"/>
      <c r="R875" s="149"/>
      <c r="S875" s="149"/>
      <c r="T875" s="147"/>
    </row>
    <row r="876" spans="4:21" ht="16.5" customHeight="1">
      <c r="D876" s="139"/>
      <c r="E876" s="140"/>
      <c r="F876" s="141"/>
      <c r="G876" s="142"/>
      <c r="H876" s="143"/>
      <c r="I876" s="144"/>
      <c r="J876" s="121"/>
      <c r="K876" s="121"/>
      <c r="M876" s="121"/>
      <c r="N876" s="121"/>
      <c r="O876" s="121"/>
      <c r="P876" s="62"/>
      <c r="Q876" s="148"/>
      <c r="R876" s="149"/>
      <c r="S876" s="149"/>
      <c r="T876" s="147"/>
    </row>
    <row r="877" spans="4:21" ht="16.5" customHeight="1">
      <c r="D877" s="139"/>
      <c r="E877" s="140"/>
      <c r="F877" s="141"/>
      <c r="G877" s="142"/>
      <c r="H877" s="143"/>
      <c r="I877" s="144"/>
      <c r="J877" s="121"/>
      <c r="K877" s="121"/>
      <c r="M877" s="121"/>
      <c r="N877" s="121"/>
      <c r="O877" s="121"/>
      <c r="P877" s="62"/>
      <c r="Q877" s="148"/>
      <c r="R877" s="149"/>
      <c r="S877" s="149"/>
      <c r="T877" s="147"/>
    </row>
    <row r="878" spans="4:21" ht="16.5" customHeight="1">
      <c r="D878" s="139"/>
      <c r="E878" s="140"/>
      <c r="F878" s="141"/>
      <c r="G878" s="142"/>
      <c r="H878" s="143"/>
      <c r="I878" s="144"/>
      <c r="J878" s="121"/>
      <c r="K878" s="121"/>
      <c r="M878" s="121"/>
      <c r="N878" s="121"/>
      <c r="O878" s="121"/>
      <c r="P878" s="62"/>
      <c r="Q878" s="148"/>
      <c r="R878" s="149"/>
      <c r="S878" s="149"/>
      <c r="T878" s="147"/>
      <c r="U878" s="140"/>
    </row>
    <row r="879" spans="4:21" ht="16.5" customHeight="1">
      <c r="D879" s="139"/>
      <c r="E879" s="140"/>
      <c r="F879" s="141"/>
      <c r="G879" s="142"/>
      <c r="H879" s="143"/>
      <c r="I879" s="144"/>
      <c r="J879" s="121"/>
      <c r="K879" s="121"/>
      <c r="M879" s="121"/>
      <c r="N879" s="121"/>
      <c r="O879" s="121"/>
      <c r="P879" s="62"/>
      <c r="Q879" s="148"/>
      <c r="R879" s="149"/>
      <c r="S879" s="149"/>
      <c r="T879" s="147"/>
    </row>
    <row r="880" spans="4:21" ht="16.5" customHeight="1">
      <c r="D880" s="139"/>
      <c r="E880" s="140"/>
      <c r="F880" s="141"/>
      <c r="G880" s="142"/>
      <c r="H880" s="143"/>
      <c r="I880" s="144"/>
      <c r="J880" s="121"/>
      <c r="K880" s="121"/>
      <c r="M880" s="121"/>
      <c r="N880" s="121"/>
      <c r="O880" s="121"/>
      <c r="P880" s="62"/>
      <c r="Q880" s="148"/>
      <c r="R880" s="149"/>
      <c r="S880" s="149"/>
      <c r="T880" s="147"/>
    </row>
    <row r="881" spans="4:20" ht="16.5" customHeight="1">
      <c r="D881" s="139"/>
      <c r="E881" s="140"/>
      <c r="F881" s="141"/>
      <c r="G881" s="142"/>
      <c r="H881" s="143"/>
      <c r="I881" s="144"/>
      <c r="J881" s="121"/>
      <c r="K881" s="121"/>
      <c r="M881" s="121"/>
      <c r="N881" s="121"/>
      <c r="O881" s="121"/>
      <c r="P881" s="62"/>
      <c r="Q881" s="148"/>
      <c r="R881" s="149"/>
      <c r="S881" s="149"/>
      <c r="T881" s="147"/>
    </row>
    <row r="882" spans="4:20" ht="16.5" customHeight="1">
      <c r="D882" s="139"/>
      <c r="E882" s="140"/>
      <c r="F882" s="141"/>
      <c r="G882" s="142"/>
      <c r="H882" s="143"/>
      <c r="I882" s="144"/>
      <c r="J882" s="121"/>
      <c r="K882" s="121"/>
      <c r="M882" s="121"/>
      <c r="N882" s="121"/>
      <c r="O882" s="121"/>
      <c r="P882" s="62"/>
      <c r="Q882" s="148"/>
      <c r="R882" s="149"/>
      <c r="S882" s="149"/>
      <c r="T882" s="147"/>
    </row>
    <row r="883" spans="4:20" ht="16.5" customHeight="1">
      <c r="D883" s="139"/>
      <c r="E883" s="140"/>
      <c r="F883" s="141"/>
      <c r="G883" s="142"/>
      <c r="H883" s="143"/>
      <c r="I883" s="144"/>
      <c r="J883" s="121"/>
      <c r="K883" s="121"/>
      <c r="M883" s="121"/>
      <c r="N883" s="121"/>
      <c r="O883" s="121"/>
      <c r="P883" s="62"/>
      <c r="Q883" s="148"/>
      <c r="R883" s="149"/>
      <c r="S883" s="149"/>
      <c r="T883" s="147"/>
    </row>
    <row r="884" spans="4:20" ht="16.5" customHeight="1">
      <c r="D884" s="139"/>
      <c r="E884" s="140"/>
      <c r="F884" s="141"/>
      <c r="G884" s="142"/>
      <c r="H884" s="143"/>
      <c r="I884" s="144"/>
      <c r="J884" s="121"/>
      <c r="K884" s="121"/>
      <c r="M884" s="121"/>
      <c r="N884" s="121"/>
      <c r="O884" s="121"/>
      <c r="P884" s="62"/>
      <c r="Q884" s="148"/>
      <c r="R884" s="149"/>
      <c r="S884" s="149"/>
      <c r="T884" s="147"/>
    </row>
    <row r="885" spans="4:20" ht="16.5" customHeight="1">
      <c r="D885" s="139"/>
      <c r="E885" s="140"/>
      <c r="F885" s="141"/>
      <c r="G885" s="142"/>
      <c r="H885" s="143"/>
      <c r="I885" s="144"/>
      <c r="J885" s="121"/>
      <c r="K885" s="121"/>
      <c r="M885" s="121"/>
      <c r="N885" s="121"/>
      <c r="O885" s="121"/>
      <c r="P885" s="62"/>
      <c r="Q885" s="148"/>
      <c r="R885" s="149"/>
      <c r="S885" s="149"/>
      <c r="T885" s="147"/>
    </row>
    <row r="886" spans="4:20" ht="16.5" customHeight="1">
      <c r="D886" s="139"/>
      <c r="E886" s="140"/>
      <c r="F886" s="141"/>
      <c r="G886" s="142"/>
      <c r="H886" s="143"/>
      <c r="I886" s="144"/>
      <c r="J886" s="121"/>
      <c r="K886" s="121"/>
      <c r="M886" s="121"/>
      <c r="N886" s="121"/>
      <c r="O886" s="121"/>
      <c r="P886" s="62"/>
      <c r="Q886" s="148"/>
      <c r="R886" s="149"/>
      <c r="S886" s="149"/>
      <c r="T886" s="147"/>
    </row>
    <row r="887" spans="4:20" ht="16.5" customHeight="1">
      <c r="D887" s="139"/>
      <c r="E887" s="140"/>
      <c r="F887" s="141"/>
      <c r="G887" s="142"/>
      <c r="H887" s="143"/>
      <c r="I887" s="144"/>
      <c r="J887" s="121"/>
      <c r="K887" s="121"/>
      <c r="M887" s="121"/>
      <c r="N887" s="121"/>
      <c r="O887" s="121"/>
      <c r="P887" s="62"/>
      <c r="Q887" s="148"/>
      <c r="R887" s="149"/>
      <c r="S887" s="149"/>
      <c r="T887" s="147"/>
    </row>
    <row r="888" spans="4:20" ht="16.5" customHeight="1">
      <c r="D888" s="139"/>
      <c r="E888" s="140"/>
      <c r="F888" s="141"/>
      <c r="G888" s="142"/>
      <c r="H888" s="143"/>
      <c r="I888" s="144"/>
      <c r="J888" s="121"/>
      <c r="K888" s="121"/>
      <c r="M888" s="121"/>
      <c r="N888" s="121"/>
      <c r="O888" s="121"/>
      <c r="P888" s="62"/>
      <c r="Q888" s="148"/>
      <c r="R888" s="149"/>
      <c r="S888" s="149"/>
      <c r="T888" s="147"/>
    </row>
    <row r="889" spans="4:20" ht="16.5" customHeight="1">
      <c r="D889" s="139"/>
      <c r="E889" s="140"/>
      <c r="F889" s="141"/>
      <c r="G889" s="142"/>
      <c r="H889" s="143"/>
      <c r="I889" s="144"/>
      <c r="J889" s="121"/>
      <c r="K889" s="121"/>
      <c r="M889" s="121"/>
      <c r="N889" s="121"/>
      <c r="O889" s="121"/>
      <c r="P889" s="62"/>
      <c r="Q889" s="148"/>
      <c r="R889" s="149"/>
      <c r="S889" s="149"/>
      <c r="T889" s="147"/>
    </row>
    <row r="890" spans="4:20" ht="16.5" customHeight="1">
      <c r="D890" s="139"/>
      <c r="E890" s="140"/>
      <c r="F890" s="141"/>
      <c r="G890" s="142"/>
      <c r="H890" s="143"/>
      <c r="I890" s="144"/>
      <c r="J890" s="121"/>
      <c r="K890" s="121"/>
      <c r="M890" s="121"/>
      <c r="N890" s="121"/>
      <c r="O890" s="121"/>
      <c r="P890" s="62"/>
      <c r="Q890" s="148"/>
      <c r="R890" s="149"/>
      <c r="S890" s="149"/>
      <c r="T890" s="147"/>
    </row>
    <row r="891" spans="4:20" ht="16.5" customHeight="1">
      <c r="D891" s="139"/>
      <c r="E891" s="140"/>
      <c r="F891" s="141"/>
      <c r="G891" s="142"/>
      <c r="H891" s="143"/>
      <c r="I891" s="144"/>
      <c r="J891" s="121"/>
      <c r="K891" s="121"/>
      <c r="M891" s="121"/>
      <c r="N891" s="121"/>
      <c r="O891" s="121"/>
      <c r="P891" s="62"/>
      <c r="Q891" s="148"/>
      <c r="R891" s="149"/>
      <c r="S891" s="149"/>
      <c r="T891" s="147"/>
    </row>
    <row r="892" spans="4:20" ht="16.5" customHeight="1">
      <c r="D892" s="139"/>
      <c r="E892" s="140"/>
      <c r="F892" s="141"/>
      <c r="G892" s="142"/>
      <c r="H892" s="143"/>
      <c r="I892" s="144"/>
      <c r="J892" s="121"/>
      <c r="K892" s="121"/>
      <c r="M892" s="121"/>
      <c r="N892" s="121"/>
      <c r="O892" s="121"/>
      <c r="P892" s="62"/>
      <c r="Q892" s="148"/>
      <c r="R892" s="149"/>
      <c r="S892" s="149"/>
      <c r="T892" s="147"/>
    </row>
    <row r="893" spans="4:20" ht="16.5" customHeight="1">
      <c r="D893" s="139"/>
      <c r="E893" s="140"/>
      <c r="F893" s="141"/>
      <c r="G893" s="142"/>
      <c r="H893" s="143"/>
      <c r="I893" s="144"/>
      <c r="J893" s="121"/>
      <c r="K893" s="121"/>
      <c r="M893" s="121"/>
      <c r="N893" s="121"/>
      <c r="O893" s="121"/>
      <c r="P893" s="62"/>
      <c r="Q893" s="148"/>
      <c r="R893" s="149"/>
      <c r="S893" s="149"/>
      <c r="T893" s="147"/>
    </row>
    <row r="894" spans="4:20" ht="16.5" customHeight="1">
      <c r="D894" s="139"/>
      <c r="E894" s="140"/>
      <c r="F894" s="141"/>
      <c r="G894" s="142"/>
      <c r="H894" s="143"/>
      <c r="I894" s="144"/>
      <c r="J894" s="121"/>
      <c r="K894" s="121"/>
      <c r="M894" s="121"/>
      <c r="N894" s="121"/>
      <c r="O894" s="121"/>
      <c r="P894" s="62"/>
      <c r="Q894" s="148"/>
      <c r="R894" s="149"/>
      <c r="S894" s="149"/>
      <c r="T894" s="147"/>
    </row>
    <row r="895" spans="4:20" ht="16.5" customHeight="1">
      <c r="D895" s="139"/>
      <c r="E895" s="140"/>
      <c r="F895" s="141"/>
      <c r="G895" s="142"/>
      <c r="H895" s="143"/>
      <c r="I895" s="144"/>
      <c r="J895" s="121"/>
      <c r="K895" s="121"/>
      <c r="M895" s="121"/>
      <c r="N895" s="121"/>
      <c r="O895" s="121"/>
      <c r="P895" s="62"/>
      <c r="Q895" s="148"/>
      <c r="R895" s="149"/>
      <c r="S895" s="149"/>
      <c r="T895" s="147"/>
    </row>
    <row r="896" spans="4:20" ht="16.5" customHeight="1">
      <c r="D896" s="139"/>
      <c r="E896" s="140"/>
      <c r="F896" s="141"/>
      <c r="G896" s="142"/>
      <c r="H896" s="143"/>
      <c r="I896" s="144"/>
      <c r="J896" s="121"/>
      <c r="K896" s="121"/>
      <c r="M896" s="121"/>
      <c r="N896" s="121"/>
      <c r="O896" s="121"/>
      <c r="P896" s="62"/>
      <c r="Q896" s="148"/>
      <c r="R896" s="149"/>
      <c r="S896" s="149"/>
      <c r="T896" s="147"/>
    </row>
    <row r="897" spans="4:20" ht="16.5" customHeight="1">
      <c r="D897" s="139"/>
      <c r="E897" s="140"/>
      <c r="F897" s="141"/>
      <c r="G897" s="142"/>
      <c r="H897" s="143"/>
      <c r="I897" s="144"/>
      <c r="J897" s="121"/>
      <c r="K897" s="121"/>
      <c r="M897" s="121"/>
      <c r="N897" s="121"/>
      <c r="O897" s="121"/>
      <c r="P897" s="62"/>
      <c r="Q897" s="148"/>
      <c r="R897" s="149"/>
      <c r="S897" s="149"/>
      <c r="T897" s="147"/>
    </row>
    <row r="898" spans="4:20" ht="16.5" customHeight="1">
      <c r="D898" s="139"/>
      <c r="E898" s="140"/>
      <c r="F898" s="141"/>
      <c r="G898" s="142"/>
      <c r="H898" s="143"/>
      <c r="I898" s="144"/>
      <c r="J898" s="121"/>
      <c r="K898" s="121"/>
      <c r="M898" s="121"/>
      <c r="N898" s="121"/>
      <c r="O898" s="121"/>
      <c r="P898" s="62"/>
      <c r="Q898" s="148"/>
      <c r="R898" s="149"/>
      <c r="S898" s="149"/>
      <c r="T898" s="147"/>
    </row>
    <row r="899" spans="4:20" ht="16.5" customHeight="1">
      <c r="D899" s="139"/>
      <c r="E899" s="140"/>
      <c r="F899" s="141"/>
      <c r="G899" s="142"/>
      <c r="H899" s="143"/>
      <c r="I899" s="144"/>
      <c r="J899" s="121"/>
      <c r="K899" s="121"/>
      <c r="M899" s="121"/>
      <c r="N899" s="121"/>
      <c r="O899" s="121"/>
      <c r="P899" s="62"/>
      <c r="Q899" s="148"/>
      <c r="R899" s="149"/>
      <c r="S899" s="149"/>
      <c r="T899" s="147"/>
    </row>
    <row r="900" spans="4:20" ht="16.5" customHeight="1">
      <c r="D900" s="139"/>
      <c r="E900" s="140"/>
      <c r="F900" s="141"/>
      <c r="G900" s="142"/>
      <c r="H900" s="143"/>
      <c r="I900" s="144"/>
      <c r="J900" s="121"/>
      <c r="K900" s="121"/>
      <c r="M900" s="121"/>
      <c r="N900" s="121"/>
      <c r="O900" s="121"/>
      <c r="P900" s="62"/>
      <c r="Q900" s="148"/>
      <c r="R900" s="149"/>
      <c r="S900" s="149"/>
      <c r="T900" s="147"/>
    </row>
    <row r="901" spans="4:20" ht="16.5" customHeight="1">
      <c r="D901" s="139"/>
      <c r="E901" s="140"/>
      <c r="F901" s="141"/>
      <c r="G901" s="142"/>
      <c r="H901" s="143"/>
      <c r="I901" s="144"/>
      <c r="J901" s="121"/>
      <c r="K901" s="121"/>
      <c r="M901" s="121"/>
      <c r="N901" s="121"/>
      <c r="O901" s="121"/>
      <c r="P901" s="62"/>
      <c r="Q901" s="148"/>
      <c r="R901" s="149"/>
      <c r="S901" s="149"/>
      <c r="T901" s="147"/>
    </row>
    <row r="902" spans="4:20" ht="16.5" customHeight="1">
      <c r="D902" s="139"/>
      <c r="E902" s="140"/>
      <c r="F902" s="141"/>
      <c r="G902" s="142"/>
      <c r="H902" s="143"/>
      <c r="I902" s="144"/>
      <c r="J902" s="121"/>
      <c r="K902" s="121"/>
      <c r="M902" s="121"/>
      <c r="N902" s="121"/>
      <c r="O902" s="121"/>
      <c r="P902" s="62"/>
      <c r="Q902" s="148"/>
      <c r="R902" s="149"/>
      <c r="S902" s="149"/>
      <c r="T902" s="147"/>
    </row>
    <row r="903" spans="4:20" ht="16.5" customHeight="1">
      <c r="D903" s="139"/>
      <c r="E903" s="140"/>
      <c r="F903" s="141"/>
      <c r="G903" s="142"/>
      <c r="H903" s="143"/>
      <c r="I903" s="144"/>
      <c r="J903" s="121"/>
      <c r="K903" s="121"/>
      <c r="M903" s="121"/>
      <c r="N903" s="121"/>
      <c r="O903" s="121"/>
      <c r="P903" s="62"/>
      <c r="Q903" s="148"/>
      <c r="R903" s="149"/>
      <c r="S903" s="149"/>
      <c r="T903" s="147"/>
    </row>
    <row r="904" spans="4:20" ht="16.5" customHeight="1">
      <c r="D904" s="139"/>
      <c r="E904" s="140"/>
      <c r="F904" s="141"/>
      <c r="G904" s="142"/>
      <c r="H904" s="143"/>
      <c r="I904" s="144"/>
      <c r="J904" s="121"/>
      <c r="K904" s="121"/>
      <c r="M904" s="121"/>
      <c r="N904" s="121"/>
      <c r="O904" s="121"/>
      <c r="P904" s="62"/>
      <c r="Q904" s="148"/>
      <c r="R904" s="149"/>
      <c r="S904" s="149"/>
      <c r="T904" s="147"/>
    </row>
    <row r="905" spans="4:20" ht="16.5" customHeight="1">
      <c r="D905" s="139"/>
      <c r="E905" s="140"/>
      <c r="F905" s="141"/>
      <c r="G905" s="142"/>
      <c r="H905" s="143"/>
      <c r="I905" s="144"/>
      <c r="J905" s="121"/>
      <c r="K905" s="121"/>
      <c r="M905" s="121"/>
      <c r="N905" s="121"/>
      <c r="O905" s="121"/>
      <c r="P905" s="62"/>
      <c r="Q905" s="148"/>
      <c r="R905" s="149"/>
      <c r="S905" s="149"/>
      <c r="T905" s="147"/>
    </row>
    <row r="906" spans="4:20" ht="16.5" customHeight="1">
      <c r="D906" s="139"/>
      <c r="E906" s="140"/>
      <c r="F906" s="141"/>
      <c r="G906" s="142"/>
      <c r="H906" s="143"/>
      <c r="I906" s="144"/>
      <c r="J906" s="121"/>
      <c r="K906" s="121"/>
      <c r="M906" s="121"/>
      <c r="N906" s="121"/>
      <c r="O906" s="121"/>
      <c r="P906" s="62"/>
      <c r="Q906" s="148"/>
      <c r="R906" s="149"/>
      <c r="S906" s="149"/>
      <c r="T906" s="147"/>
    </row>
    <row r="907" spans="4:20" ht="16.5" customHeight="1">
      <c r="D907" s="139"/>
      <c r="E907" s="140"/>
      <c r="F907" s="141"/>
      <c r="G907" s="142"/>
      <c r="H907" s="143"/>
      <c r="I907" s="144"/>
      <c r="J907" s="121"/>
      <c r="K907" s="121"/>
      <c r="M907" s="121"/>
      <c r="N907" s="121"/>
      <c r="O907" s="121"/>
      <c r="P907" s="62"/>
      <c r="Q907" s="148"/>
      <c r="R907" s="149"/>
      <c r="S907" s="149"/>
      <c r="T907" s="147"/>
    </row>
    <row r="908" spans="4:20" ht="16.5" customHeight="1">
      <c r="D908" s="139"/>
      <c r="E908" s="140"/>
      <c r="F908" s="141"/>
      <c r="G908" s="142"/>
      <c r="H908" s="143"/>
      <c r="I908" s="144"/>
      <c r="J908" s="121"/>
      <c r="K908" s="121"/>
      <c r="M908" s="121"/>
      <c r="N908" s="121"/>
      <c r="O908" s="121"/>
      <c r="P908" s="62"/>
      <c r="Q908" s="148"/>
      <c r="R908" s="149"/>
      <c r="S908" s="149"/>
      <c r="T908" s="147"/>
    </row>
    <row r="909" spans="4:20" ht="16.5" customHeight="1">
      <c r="D909" s="139"/>
      <c r="E909" s="140"/>
      <c r="F909" s="141"/>
      <c r="G909" s="142"/>
      <c r="H909" s="143"/>
      <c r="I909" s="144"/>
      <c r="J909" s="121"/>
      <c r="K909" s="121"/>
      <c r="M909" s="121"/>
      <c r="N909" s="121"/>
      <c r="O909" s="121"/>
      <c r="P909" s="62"/>
      <c r="Q909" s="148"/>
      <c r="R909" s="149"/>
      <c r="S909" s="149"/>
      <c r="T909" s="147"/>
    </row>
    <row r="910" spans="4:20" ht="16.5" customHeight="1">
      <c r="D910" s="139"/>
      <c r="E910" s="140"/>
      <c r="F910" s="141"/>
      <c r="G910" s="142"/>
      <c r="H910" s="143"/>
      <c r="I910" s="144"/>
      <c r="J910" s="121"/>
      <c r="K910" s="121"/>
      <c r="M910" s="121"/>
      <c r="N910" s="121"/>
      <c r="O910" s="121"/>
      <c r="P910" s="62"/>
      <c r="Q910" s="148"/>
      <c r="R910" s="149"/>
      <c r="S910" s="149"/>
      <c r="T910" s="147"/>
    </row>
    <row r="911" spans="4:20" ht="16.5" customHeight="1">
      <c r="D911" s="139"/>
      <c r="E911" s="140"/>
      <c r="F911" s="141"/>
      <c r="G911" s="142"/>
      <c r="H911" s="143"/>
      <c r="I911" s="144"/>
      <c r="J911" s="121"/>
      <c r="K911" s="121"/>
      <c r="M911" s="121"/>
      <c r="N911" s="121"/>
      <c r="O911" s="121"/>
      <c r="P911" s="62"/>
      <c r="Q911" s="148"/>
      <c r="R911" s="149"/>
      <c r="S911" s="149"/>
      <c r="T911" s="147"/>
    </row>
    <row r="912" spans="4:20" ht="16.5" customHeight="1">
      <c r="D912" s="139"/>
      <c r="E912" s="140"/>
      <c r="F912" s="141"/>
      <c r="G912" s="142"/>
      <c r="H912" s="143"/>
      <c r="I912" s="144"/>
      <c r="J912" s="121"/>
      <c r="K912" s="121"/>
      <c r="M912" s="121"/>
      <c r="N912" s="121"/>
      <c r="O912" s="121"/>
      <c r="P912" s="62"/>
      <c r="Q912" s="148"/>
      <c r="R912" s="149"/>
      <c r="S912" s="149"/>
      <c r="T912" s="147"/>
    </row>
    <row r="913" spans="4:20" ht="16.5" customHeight="1">
      <c r="D913" s="139"/>
      <c r="E913" s="140"/>
      <c r="F913" s="141"/>
      <c r="G913" s="142"/>
      <c r="H913" s="143"/>
      <c r="I913" s="144"/>
      <c r="J913" s="121"/>
      <c r="K913" s="121"/>
      <c r="M913" s="121"/>
      <c r="N913" s="121"/>
      <c r="O913" s="121"/>
      <c r="P913" s="62"/>
      <c r="Q913" s="148"/>
      <c r="R913" s="149"/>
      <c r="S913" s="149"/>
      <c r="T913" s="147"/>
    </row>
    <row r="914" spans="4:20" ht="16.5" customHeight="1">
      <c r="D914" s="139"/>
      <c r="E914" s="140"/>
      <c r="F914" s="141"/>
      <c r="G914" s="142"/>
      <c r="H914" s="143"/>
      <c r="I914" s="144"/>
      <c r="J914" s="121"/>
      <c r="K914" s="121"/>
      <c r="M914" s="121"/>
      <c r="N914" s="121"/>
      <c r="O914" s="121"/>
      <c r="P914" s="62"/>
      <c r="Q914" s="148"/>
      <c r="R914" s="149"/>
      <c r="S914" s="149"/>
      <c r="T914" s="147"/>
    </row>
    <row r="915" spans="4:20" ht="16.5" customHeight="1">
      <c r="D915" s="139"/>
      <c r="E915" s="140"/>
      <c r="F915" s="141"/>
      <c r="G915" s="142"/>
      <c r="H915" s="143"/>
      <c r="I915" s="144"/>
      <c r="J915" s="121"/>
      <c r="K915" s="121"/>
      <c r="M915" s="121"/>
      <c r="N915" s="121"/>
      <c r="O915" s="121"/>
      <c r="P915" s="62"/>
      <c r="Q915" s="148"/>
      <c r="R915" s="149"/>
      <c r="S915" s="149"/>
      <c r="T915" s="147"/>
    </row>
    <row r="916" spans="4:20" ht="16.5" customHeight="1">
      <c r="D916" s="139"/>
      <c r="E916" s="140"/>
      <c r="F916" s="141"/>
      <c r="G916" s="142"/>
      <c r="H916" s="143"/>
      <c r="I916" s="144"/>
      <c r="J916" s="121"/>
      <c r="K916" s="121"/>
      <c r="M916" s="121"/>
      <c r="N916" s="121"/>
      <c r="O916" s="121"/>
      <c r="P916" s="62"/>
      <c r="Q916" s="148"/>
      <c r="R916" s="149"/>
      <c r="S916" s="149"/>
      <c r="T916" s="147"/>
    </row>
    <row r="917" spans="4:20" ht="16.5" customHeight="1">
      <c r="D917" s="139"/>
      <c r="E917" s="140"/>
      <c r="F917" s="141"/>
      <c r="G917" s="142"/>
      <c r="H917" s="143"/>
      <c r="I917" s="144"/>
      <c r="J917" s="121"/>
      <c r="K917" s="121"/>
      <c r="M917" s="121"/>
      <c r="N917" s="121"/>
      <c r="O917" s="121"/>
      <c r="P917" s="62"/>
      <c r="Q917" s="148"/>
      <c r="R917" s="149"/>
      <c r="S917" s="149"/>
      <c r="T917" s="147"/>
    </row>
    <row r="918" spans="4:20" ht="16.5" customHeight="1">
      <c r="D918" s="139"/>
      <c r="E918" s="140"/>
      <c r="F918" s="141"/>
      <c r="G918" s="142"/>
      <c r="H918" s="143"/>
      <c r="I918" s="144"/>
      <c r="J918" s="121"/>
      <c r="K918" s="121"/>
      <c r="M918" s="121"/>
      <c r="N918" s="121"/>
      <c r="O918" s="121"/>
      <c r="P918" s="62"/>
      <c r="Q918" s="148"/>
      <c r="R918" s="149"/>
      <c r="S918" s="149"/>
      <c r="T918" s="147"/>
    </row>
    <row r="919" spans="4:20" ht="16.5" customHeight="1">
      <c r="D919" s="139"/>
      <c r="E919" s="140"/>
      <c r="F919" s="141"/>
      <c r="G919" s="142"/>
      <c r="H919" s="143"/>
      <c r="I919" s="144"/>
      <c r="J919" s="121"/>
      <c r="K919" s="121"/>
      <c r="M919" s="121"/>
      <c r="N919" s="121"/>
      <c r="O919" s="121"/>
      <c r="P919" s="62"/>
      <c r="Q919" s="148"/>
      <c r="R919" s="149"/>
      <c r="S919" s="149"/>
      <c r="T919" s="147"/>
    </row>
    <row r="920" spans="4:20" ht="16.5" customHeight="1">
      <c r="D920" s="139"/>
      <c r="E920" s="140"/>
      <c r="F920" s="141"/>
      <c r="G920" s="142"/>
      <c r="H920" s="143"/>
      <c r="I920" s="144"/>
      <c r="J920" s="121"/>
      <c r="K920" s="121"/>
      <c r="M920" s="121"/>
      <c r="N920" s="121"/>
      <c r="O920" s="121"/>
      <c r="P920" s="62"/>
      <c r="Q920" s="148"/>
      <c r="R920" s="149"/>
      <c r="S920" s="149"/>
      <c r="T920" s="147"/>
    </row>
    <row r="921" spans="4:20" ht="16.5" customHeight="1">
      <c r="D921" s="139"/>
      <c r="E921" s="140"/>
      <c r="F921" s="141"/>
      <c r="G921" s="142"/>
      <c r="H921" s="143"/>
      <c r="I921" s="144"/>
      <c r="J921" s="121"/>
      <c r="K921" s="121"/>
      <c r="M921" s="121"/>
      <c r="N921" s="121"/>
      <c r="O921" s="121"/>
      <c r="P921" s="62"/>
      <c r="Q921" s="148"/>
      <c r="R921" s="149"/>
      <c r="S921" s="149"/>
      <c r="T921" s="147"/>
    </row>
    <row r="922" spans="4:20" ht="16.5" customHeight="1">
      <c r="D922" s="139"/>
      <c r="E922" s="140"/>
      <c r="F922" s="141"/>
      <c r="G922" s="142"/>
      <c r="H922" s="143"/>
      <c r="I922" s="144"/>
      <c r="J922" s="121"/>
      <c r="K922" s="121"/>
      <c r="M922" s="121"/>
      <c r="N922" s="121"/>
      <c r="O922" s="121"/>
      <c r="P922" s="62"/>
      <c r="Q922" s="148"/>
      <c r="R922" s="149"/>
      <c r="S922" s="149"/>
      <c r="T922" s="147"/>
    </row>
    <row r="923" spans="4:20" ht="16.5" customHeight="1">
      <c r="D923" s="139"/>
      <c r="E923" s="140"/>
      <c r="F923" s="141"/>
      <c r="G923" s="142"/>
      <c r="H923" s="143"/>
      <c r="I923" s="144"/>
      <c r="J923" s="121"/>
      <c r="K923" s="121"/>
      <c r="M923" s="121"/>
      <c r="N923" s="121"/>
      <c r="O923" s="121"/>
      <c r="P923" s="62"/>
      <c r="Q923" s="148"/>
      <c r="R923" s="149"/>
      <c r="S923" s="149"/>
      <c r="T923" s="147"/>
    </row>
    <row r="924" spans="4:20" ht="16.5" customHeight="1">
      <c r="D924" s="139"/>
      <c r="E924" s="140"/>
      <c r="F924" s="141"/>
      <c r="G924" s="142"/>
      <c r="H924" s="143"/>
      <c r="I924" s="144"/>
      <c r="J924" s="121"/>
      <c r="K924" s="121"/>
      <c r="M924" s="121"/>
      <c r="N924" s="121"/>
      <c r="O924" s="121"/>
      <c r="P924" s="62"/>
      <c r="Q924" s="148"/>
      <c r="R924" s="149"/>
      <c r="S924" s="149"/>
      <c r="T924" s="147"/>
    </row>
    <row r="925" spans="4:20" ht="16.5" customHeight="1">
      <c r="D925" s="139"/>
      <c r="E925" s="140"/>
      <c r="F925" s="141"/>
      <c r="G925" s="142"/>
      <c r="H925" s="143"/>
      <c r="I925" s="144"/>
      <c r="J925" s="121"/>
      <c r="K925" s="121"/>
      <c r="M925" s="121"/>
      <c r="N925" s="121"/>
      <c r="O925" s="121"/>
      <c r="P925" s="62"/>
      <c r="Q925" s="148"/>
      <c r="R925" s="149"/>
      <c r="S925" s="149"/>
      <c r="T925" s="147"/>
    </row>
    <row r="926" spans="4:20" ht="16.5" customHeight="1">
      <c r="D926" s="139"/>
      <c r="E926" s="140"/>
      <c r="F926" s="141"/>
      <c r="G926" s="142"/>
      <c r="H926" s="143"/>
      <c r="I926" s="144"/>
      <c r="J926" s="121"/>
      <c r="K926" s="121"/>
      <c r="M926" s="121"/>
      <c r="N926" s="121"/>
      <c r="O926" s="121"/>
      <c r="P926" s="62"/>
      <c r="Q926" s="148"/>
      <c r="R926" s="149"/>
      <c r="S926" s="149"/>
      <c r="T926" s="147"/>
    </row>
    <row r="927" spans="4:20" ht="16.5" customHeight="1">
      <c r="D927" s="139"/>
      <c r="E927" s="140"/>
      <c r="F927" s="141"/>
      <c r="G927" s="142"/>
      <c r="H927" s="143"/>
      <c r="I927" s="144"/>
      <c r="J927" s="121"/>
      <c r="K927" s="121"/>
      <c r="M927" s="121"/>
      <c r="N927" s="121"/>
      <c r="O927" s="121"/>
      <c r="P927" s="62"/>
      <c r="Q927" s="148"/>
      <c r="R927" s="149"/>
      <c r="S927" s="149"/>
      <c r="T927" s="147"/>
    </row>
    <row r="928" spans="4:20" ht="16.5" customHeight="1">
      <c r="D928" s="139"/>
      <c r="E928" s="140"/>
      <c r="F928" s="141"/>
      <c r="G928" s="142"/>
      <c r="H928" s="143"/>
      <c r="I928" s="144"/>
      <c r="J928" s="121"/>
      <c r="K928" s="121"/>
      <c r="M928" s="121"/>
      <c r="N928" s="121"/>
      <c r="O928" s="121"/>
      <c r="P928" s="62"/>
      <c r="Q928" s="148"/>
      <c r="R928" s="149"/>
      <c r="S928" s="149"/>
      <c r="T928" s="147"/>
    </row>
    <row r="929" spans="4:21" ht="16.5" customHeight="1">
      <c r="D929" s="139"/>
      <c r="E929" s="140"/>
      <c r="F929" s="141"/>
      <c r="G929" s="142"/>
      <c r="H929" s="143"/>
      <c r="I929" s="144"/>
      <c r="J929" s="121"/>
      <c r="K929" s="121"/>
      <c r="M929" s="121"/>
      <c r="N929" s="121"/>
      <c r="O929" s="121"/>
      <c r="P929" s="62"/>
      <c r="Q929" s="148"/>
      <c r="R929" s="149"/>
      <c r="S929" s="149"/>
      <c r="T929" s="147"/>
    </row>
    <row r="930" spans="4:21" ht="16.5" customHeight="1">
      <c r="D930" s="139"/>
      <c r="E930" s="140"/>
      <c r="F930" s="141"/>
      <c r="G930" s="142"/>
      <c r="H930" s="143"/>
      <c r="I930" s="144"/>
      <c r="J930" s="121"/>
      <c r="K930" s="121"/>
      <c r="M930" s="121"/>
      <c r="N930" s="121"/>
      <c r="O930" s="121"/>
      <c r="P930" s="62"/>
      <c r="Q930" s="148"/>
      <c r="R930" s="149"/>
      <c r="S930" s="149"/>
      <c r="T930" s="147"/>
    </row>
    <row r="931" spans="4:21" ht="16.5" customHeight="1">
      <c r="D931" s="139"/>
      <c r="E931" s="140"/>
      <c r="F931" s="141"/>
      <c r="G931" s="142"/>
      <c r="H931" s="143"/>
      <c r="I931" s="144"/>
      <c r="J931" s="121"/>
      <c r="K931" s="121"/>
      <c r="M931" s="121"/>
      <c r="N931" s="121"/>
      <c r="O931" s="121"/>
      <c r="P931" s="62"/>
      <c r="Q931" s="148"/>
      <c r="R931" s="149"/>
      <c r="S931" s="149"/>
      <c r="T931" s="147"/>
    </row>
    <row r="932" spans="4:21" ht="16.5" customHeight="1">
      <c r="D932" s="139"/>
      <c r="E932" s="140"/>
      <c r="F932" s="141"/>
      <c r="G932" s="142"/>
      <c r="H932" s="143"/>
      <c r="I932" s="144"/>
      <c r="J932" s="121"/>
      <c r="K932" s="121"/>
      <c r="M932" s="121"/>
      <c r="N932" s="121"/>
      <c r="O932" s="121"/>
      <c r="P932" s="62"/>
      <c r="Q932" s="148"/>
      <c r="R932" s="149"/>
      <c r="S932" s="149"/>
      <c r="T932" s="147"/>
    </row>
    <row r="933" spans="4:21" ht="16.5" customHeight="1">
      <c r="D933" s="139"/>
      <c r="E933" s="140"/>
      <c r="F933" s="141"/>
      <c r="G933" s="142"/>
      <c r="H933" s="143"/>
      <c r="I933" s="144"/>
      <c r="J933" s="121"/>
      <c r="K933" s="121"/>
      <c r="M933" s="121"/>
      <c r="N933" s="121"/>
      <c r="O933" s="121"/>
      <c r="P933" s="62"/>
      <c r="Q933" s="148"/>
      <c r="R933" s="149"/>
      <c r="S933" s="149"/>
      <c r="T933" s="147"/>
    </row>
    <row r="934" spans="4:21" ht="16.5" customHeight="1">
      <c r="D934" s="139"/>
      <c r="E934" s="140"/>
      <c r="F934" s="141"/>
      <c r="G934" s="142"/>
      <c r="H934" s="143"/>
      <c r="I934" s="144"/>
      <c r="J934" s="121"/>
      <c r="K934" s="121"/>
      <c r="M934" s="121"/>
      <c r="N934" s="121"/>
      <c r="O934" s="121"/>
      <c r="P934" s="62"/>
      <c r="Q934" s="148"/>
      <c r="R934" s="149"/>
      <c r="S934" s="149"/>
      <c r="T934" s="147"/>
    </row>
    <row r="935" spans="4:21" ht="16.5" customHeight="1">
      <c r="D935" s="139"/>
      <c r="E935" s="140"/>
      <c r="F935" s="141"/>
      <c r="G935" s="142"/>
      <c r="H935" s="143"/>
      <c r="I935" s="144"/>
      <c r="J935" s="121"/>
      <c r="K935" s="121"/>
      <c r="M935" s="121"/>
      <c r="N935" s="121"/>
      <c r="O935" s="121"/>
      <c r="P935" s="62"/>
      <c r="Q935" s="148"/>
      <c r="R935" s="149"/>
      <c r="S935" s="149"/>
      <c r="T935" s="147"/>
    </row>
    <row r="936" spans="4:21" ht="16.5" customHeight="1">
      <c r="D936" s="139"/>
      <c r="E936" s="140"/>
      <c r="F936" s="141"/>
      <c r="G936" s="142"/>
      <c r="H936" s="143"/>
      <c r="I936" s="144"/>
      <c r="J936" s="121"/>
      <c r="K936" s="121"/>
      <c r="M936" s="121"/>
      <c r="N936" s="121"/>
      <c r="O936" s="121"/>
      <c r="P936" s="62"/>
      <c r="Q936" s="148"/>
      <c r="R936" s="149"/>
      <c r="S936" s="149"/>
      <c r="T936" s="147"/>
    </row>
    <row r="937" spans="4:21" ht="16.5" customHeight="1">
      <c r="D937" s="139"/>
      <c r="E937" s="140"/>
      <c r="F937" s="141"/>
      <c r="G937" s="142"/>
      <c r="H937" s="143"/>
      <c r="I937" s="144"/>
      <c r="J937" s="121"/>
      <c r="K937" s="121"/>
      <c r="M937" s="121"/>
      <c r="N937" s="121"/>
      <c r="O937" s="121"/>
      <c r="P937" s="62"/>
      <c r="Q937" s="148"/>
      <c r="R937" s="149"/>
      <c r="S937" s="149"/>
      <c r="T937" s="147"/>
    </row>
    <row r="938" spans="4:21" ht="16.5" customHeight="1">
      <c r="D938" s="139"/>
      <c r="E938" s="140"/>
      <c r="F938" s="141"/>
      <c r="G938" s="142"/>
      <c r="H938" s="143"/>
      <c r="I938" s="144"/>
      <c r="J938" s="121"/>
      <c r="K938" s="121"/>
      <c r="M938" s="121"/>
      <c r="N938" s="121"/>
      <c r="O938" s="121"/>
      <c r="P938" s="62"/>
      <c r="Q938" s="148"/>
      <c r="R938" s="149"/>
      <c r="S938" s="149"/>
      <c r="T938" s="147"/>
    </row>
    <row r="939" spans="4:21" ht="16.5" customHeight="1">
      <c r="D939" s="139"/>
      <c r="E939" s="140"/>
      <c r="F939" s="141"/>
      <c r="G939" s="142"/>
      <c r="H939" s="143"/>
      <c r="I939" s="144"/>
      <c r="J939" s="121"/>
      <c r="K939" s="121"/>
      <c r="M939" s="121"/>
      <c r="N939" s="121"/>
      <c r="O939" s="121"/>
      <c r="P939" s="62"/>
      <c r="Q939" s="148"/>
      <c r="R939" s="149"/>
      <c r="S939" s="149"/>
      <c r="T939" s="147"/>
    </row>
    <row r="940" spans="4:21" ht="16.5" customHeight="1">
      <c r="D940" s="139"/>
      <c r="E940" s="140"/>
      <c r="F940" s="141"/>
      <c r="G940" s="142"/>
      <c r="H940" s="143"/>
      <c r="I940" s="144"/>
      <c r="J940" s="121"/>
      <c r="K940" s="121"/>
      <c r="M940" s="121"/>
      <c r="N940" s="121"/>
      <c r="O940" s="121"/>
      <c r="P940" s="62"/>
      <c r="Q940" s="148"/>
      <c r="R940" s="149"/>
      <c r="S940" s="149"/>
      <c r="T940" s="147"/>
    </row>
    <row r="941" spans="4:21" ht="16.5" customHeight="1">
      <c r="D941" s="139"/>
      <c r="E941" s="140"/>
      <c r="F941" s="141"/>
      <c r="G941" s="142"/>
      <c r="H941" s="143"/>
      <c r="I941" s="144"/>
      <c r="J941" s="121"/>
      <c r="K941" s="121"/>
      <c r="M941" s="121"/>
      <c r="N941" s="121"/>
      <c r="O941" s="121"/>
      <c r="P941" s="62"/>
      <c r="Q941" s="148"/>
      <c r="R941" s="149"/>
      <c r="S941" s="149"/>
      <c r="T941" s="147"/>
      <c r="U941" s="140"/>
    </row>
    <row r="942" spans="4:21" ht="16.5" customHeight="1">
      <c r="D942" s="139"/>
      <c r="E942" s="140"/>
      <c r="F942" s="141"/>
      <c r="G942" s="142"/>
      <c r="H942" s="143"/>
      <c r="I942" s="144"/>
      <c r="J942" s="121"/>
      <c r="K942" s="121"/>
      <c r="M942" s="121"/>
      <c r="N942" s="121"/>
      <c r="O942" s="121"/>
      <c r="P942" s="62"/>
      <c r="Q942" s="148"/>
      <c r="R942" s="149"/>
      <c r="S942" s="149"/>
      <c r="T942" s="147"/>
    </row>
    <row r="943" spans="4:21" ht="16.5" customHeight="1">
      <c r="D943" s="139"/>
      <c r="E943" s="140"/>
      <c r="F943" s="141"/>
      <c r="G943" s="142"/>
      <c r="H943" s="143"/>
      <c r="I943" s="144"/>
      <c r="J943" s="121"/>
      <c r="K943" s="121"/>
      <c r="M943" s="121"/>
      <c r="N943" s="121"/>
      <c r="O943" s="121"/>
      <c r="P943" s="62"/>
      <c r="Q943" s="148"/>
      <c r="R943" s="149"/>
      <c r="S943" s="149"/>
      <c r="T943" s="147"/>
    </row>
    <row r="944" spans="4:21" ht="16.5" customHeight="1">
      <c r="D944" s="139"/>
      <c r="E944" s="140"/>
      <c r="F944" s="141"/>
      <c r="G944" s="142"/>
      <c r="H944" s="143"/>
      <c r="I944" s="144"/>
      <c r="J944" s="121"/>
      <c r="K944" s="121"/>
      <c r="M944" s="121"/>
      <c r="N944" s="121"/>
      <c r="O944" s="121"/>
      <c r="P944" s="62"/>
      <c r="Q944" s="148"/>
      <c r="R944" s="149"/>
      <c r="S944" s="149"/>
      <c r="T944" s="147"/>
    </row>
    <row r="945" spans="4:21" ht="16.5" customHeight="1">
      <c r="D945" s="139"/>
      <c r="E945" s="140"/>
      <c r="F945" s="141"/>
      <c r="G945" s="142"/>
      <c r="H945" s="143"/>
      <c r="I945" s="144"/>
      <c r="J945" s="121"/>
      <c r="K945" s="121"/>
      <c r="M945" s="121"/>
      <c r="N945" s="121"/>
      <c r="O945" s="121"/>
      <c r="P945" s="62"/>
      <c r="Q945" s="148"/>
      <c r="R945" s="149"/>
      <c r="S945" s="149"/>
      <c r="T945" s="147"/>
    </row>
    <row r="946" spans="4:21" ht="16.5" customHeight="1">
      <c r="D946" s="139"/>
      <c r="E946" s="140"/>
      <c r="F946" s="141"/>
      <c r="G946" s="142"/>
      <c r="H946" s="143"/>
      <c r="I946" s="144"/>
      <c r="J946" s="121"/>
      <c r="K946" s="121"/>
      <c r="M946" s="121"/>
      <c r="N946" s="121"/>
      <c r="O946" s="121"/>
      <c r="P946" s="62"/>
      <c r="Q946" s="148"/>
      <c r="R946" s="149"/>
      <c r="S946" s="149"/>
      <c r="T946" s="147"/>
    </row>
    <row r="947" spans="4:21" ht="16.5" customHeight="1">
      <c r="D947" s="139"/>
      <c r="E947" s="140"/>
      <c r="F947" s="141"/>
      <c r="G947" s="142"/>
      <c r="H947" s="143"/>
      <c r="I947" s="144"/>
      <c r="J947" s="121"/>
      <c r="K947" s="121"/>
      <c r="M947" s="121"/>
      <c r="N947" s="121"/>
      <c r="O947" s="121"/>
      <c r="P947" s="62"/>
      <c r="Q947" s="148"/>
      <c r="R947" s="149"/>
      <c r="S947" s="149"/>
      <c r="T947" s="147"/>
    </row>
    <row r="948" spans="4:21" ht="16.5" customHeight="1">
      <c r="D948" s="139"/>
      <c r="E948" s="140"/>
      <c r="F948" s="141"/>
      <c r="G948" s="142"/>
      <c r="H948" s="143"/>
      <c r="I948" s="144"/>
      <c r="J948" s="121"/>
      <c r="K948" s="121"/>
      <c r="M948" s="121"/>
      <c r="N948" s="121"/>
      <c r="O948" s="121"/>
      <c r="P948" s="62"/>
      <c r="Q948" s="148"/>
      <c r="R948" s="149"/>
      <c r="S948" s="149"/>
      <c r="T948" s="147"/>
    </row>
    <row r="949" spans="4:21" ht="16.5" customHeight="1">
      <c r="D949" s="139"/>
      <c r="E949" s="140"/>
      <c r="F949" s="141"/>
      <c r="G949" s="142"/>
      <c r="H949" s="143"/>
      <c r="I949" s="144"/>
      <c r="J949" s="121"/>
      <c r="K949" s="121"/>
      <c r="M949" s="121"/>
      <c r="N949" s="121"/>
      <c r="O949" s="121"/>
      <c r="P949" s="62"/>
      <c r="Q949" s="148"/>
      <c r="R949" s="149"/>
      <c r="S949" s="149"/>
      <c r="T949" s="147"/>
    </row>
    <row r="950" spans="4:21" ht="16.5" customHeight="1">
      <c r="D950" s="139"/>
      <c r="E950" s="140"/>
      <c r="F950" s="141"/>
      <c r="G950" s="142"/>
      <c r="H950" s="143"/>
      <c r="I950" s="144"/>
      <c r="J950" s="121"/>
      <c r="K950" s="121"/>
      <c r="M950" s="121"/>
      <c r="N950" s="121"/>
      <c r="O950" s="121"/>
      <c r="P950" s="62"/>
      <c r="Q950" s="148"/>
      <c r="R950" s="149"/>
      <c r="S950" s="149"/>
      <c r="T950" s="147"/>
    </row>
    <row r="951" spans="4:21" ht="16.5" customHeight="1">
      <c r="D951" s="139"/>
      <c r="E951" s="140"/>
      <c r="F951" s="141"/>
      <c r="G951" s="142"/>
      <c r="H951" s="143"/>
      <c r="I951" s="144"/>
      <c r="J951" s="121"/>
      <c r="K951" s="121"/>
      <c r="M951" s="121"/>
      <c r="N951" s="121"/>
      <c r="O951" s="121"/>
      <c r="P951" s="62"/>
      <c r="Q951" s="148"/>
      <c r="R951" s="149"/>
      <c r="S951" s="149"/>
      <c r="T951" s="147"/>
    </row>
    <row r="952" spans="4:21" ht="16.5" customHeight="1">
      <c r="D952" s="139"/>
      <c r="E952" s="140"/>
      <c r="F952" s="141"/>
      <c r="G952" s="142"/>
      <c r="H952" s="143"/>
      <c r="I952" s="144"/>
      <c r="J952" s="121"/>
      <c r="K952" s="121"/>
      <c r="M952" s="121"/>
      <c r="N952" s="121"/>
      <c r="O952" s="121"/>
      <c r="P952" s="62"/>
      <c r="Q952" s="148"/>
      <c r="R952" s="149"/>
      <c r="S952" s="149"/>
      <c r="T952" s="147"/>
    </row>
    <row r="953" spans="4:21" ht="16.5" customHeight="1">
      <c r="D953" s="139"/>
      <c r="E953" s="140"/>
      <c r="F953" s="141"/>
      <c r="G953" s="142"/>
      <c r="H953" s="143"/>
      <c r="I953" s="144"/>
      <c r="J953" s="121"/>
      <c r="K953" s="121"/>
      <c r="M953" s="121"/>
      <c r="N953" s="121"/>
      <c r="O953" s="121"/>
      <c r="P953" s="62"/>
      <c r="Q953" s="148"/>
      <c r="R953" s="149"/>
      <c r="S953" s="149"/>
      <c r="T953" s="147"/>
    </row>
    <row r="954" spans="4:21" ht="16.5" customHeight="1">
      <c r="D954" s="139"/>
      <c r="E954" s="140"/>
      <c r="F954" s="141"/>
      <c r="G954" s="142"/>
      <c r="H954" s="143"/>
      <c r="I954" s="144"/>
      <c r="J954" s="121"/>
      <c r="K954" s="121"/>
      <c r="M954" s="121"/>
      <c r="N954" s="121"/>
      <c r="O954" s="121"/>
      <c r="P954" s="62"/>
      <c r="Q954" s="148"/>
      <c r="R954" s="149"/>
      <c r="S954" s="149"/>
      <c r="T954" s="147"/>
      <c r="U954" s="140"/>
    </row>
    <row r="955" spans="4:21" ht="16.5" customHeight="1">
      <c r="D955" s="139"/>
      <c r="E955" s="140"/>
      <c r="F955" s="141"/>
      <c r="G955" s="142"/>
      <c r="H955" s="143"/>
      <c r="I955" s="144"/>
      <c r="J955" s="121"/>
      <c r="K955" s="121"/>
      <c r="M955" s="121"/>
      <c r="N955" s="121"/>
      <c r="O955" s="121"/>
      <c r="P955" s="62"/>
      <c r="Q955" s="148"/>
      <c r="R955" s="149"/>
      <c r="S955" s="149"/>
      <c r="T955" s="147"/>
    </row>
    <row r="956" spans="4:21" ht="16.5" customHeight="1">
      <c r="D956" s="139"/>
      <c r="E956" s="140"/>
      <c r="F956" s="141"/>
      <c r="G956" s="142"/>
      <c r="H956" s="143"/>
      <c r="I956" s="144"/>
      <c r="J956" s="121"/>
      <c r="K956" s="121"/>
      <c r="M956" s="121"/>
      <c r="N956" s="121"/>
      <c r="O956" s="121"/>
      <c r="P956" s="62"/>
      <c r="Q956" s="148"/>
      <c r="R956" s="149"/>
      <c r="S956" s="149"/>
      <c r="T956" s="147"/>
    </row>
    <row r="957" spans="4:21" ht="16.5" customHeight="1">
      <c r="D957" s="139"/>
      <c r="E957" s="140"/>
      <c r="F957" s="141"/>
      <c r="G957" s="142"/>
      <c r="H957" s="143"/>
      <c r="I957" s="144"/>
      <c r="J957" s="121"/>
      <c r="K957" s="121"/>
      <c r="M957" s="121"/>
      <c r="N957" s="121"/>
      <c r="O957" s="121"/>
      <c r="P957" s="62"/>
      <c r="Q957" s="148"/>
      <c r="R957" s="149"/>
      <c r="S957" s="149"/>
      <c r="T957" s="147"/>
    </row>
    <row r="958" spans="4:21" ht="16.5" customHeight="1">
      <c r="D958" s="139"/>
      <c r="E958" s="140"/>
      <c r="F958" s="141"/>
      <c r="G958" s="142"/>
      <c r="H958" s="143"/>
      <c r="I958" s="144"/>
      <c r="J958" s="121"/>
      <c r="K958" s="121"/>
      <c r="M958" s="121"/>
      <c r="N958" s="121"/>
      <c r="O958" s="121"/>
      <c r="P958" s="62"/>
      <c r="Q958" s="148"/>
      <c r="R958" s="149"/>
      <c r="S958" s="149"/>
      <c r="T958" s="147"/>
    </row>
    <row r="959" spans="4:21" ht="16.5" customHeight="1">
      <c r="D959" s="139"/>
      <c r="E959" s="140"/>
      <c r="F959" s="141"/>
      <c r="G959" s="142"/>
      <c r="H959" s="143"/>
      <c r="I959" s="144"/>
      <c r="J959" s="121"/>
      <c r="K959" s="121"/>
      <c r="M959" s="121"/>
      <c r="N959" s="121"/>
      <c r="O959" s="121"/>
      <c r="P959" s="62"/>
      <c r="Q959" s="148"/>
      <c r="R959" s="149"/>
      <c r="S959" s="149"/>
      <c r="T959" s="147"/>
    </row>
    <row r="960" spans="4:21" ht="16.5" customHeight="1">
      <c r="D960" s="139"/>
      <c r="E960" s="140"/>
      <c r="F960" s="141"/>
      <c r="G960" s="142"/>
      <c r="H960" s="143"/>
      <c r="I960" s="144"/>
      <c r="J960" s="121"/>
      <c r="K960" s="121"/>
      <c r="M960" s="121"/>
      <c r="N960" s="121"/>
      <c r="O960" s="121"/>
      <c r="P960" s="62"/>
      <c r="Q960" s="148"/>
      <c r="R960" s="149"/>
      <c r="S960" s="149"/>
      <c r="T960" s="147"/>
    </row>
    <row r="961" spans="4:20" ht="16.5" customHeight="1">
      <c r="D961" s="139"/>
      <c r="E961" s="140"/>
      <c r="F961" s="141"/>
      <c r="G961" s="142"/>
      <c r="H961" s="143"/>
      <c r="I961" s="144"/>
      <c r="J961" s="121"/>
      <c r="K961" s="121"/>
      <c r="M961" s="121"/>
      <c r="N961" s="121"/>
      <c r="O961" s="121"/>
      <c r="P961" s="62"/>
      <c r="Q961" s="148"/>
      <c r="R961" s="149"/>
      <c r="S961" s="149"/>
      <c r="T961" s="147"/>
    </row>
    <row r="962" spans="4:20" ht="16.5" customHeight="1">
      <c r="D962" s="139"/>
      <c r="E962" s="140"/>
      <c r="F962" s="141"/>
      <c r="G962" s="142"/>
      <c r="H962" s="143"/>
      <c r="I962" s="144"/>
      <c r="J962" s="121"/>
      <c r="K962" s="121"/>
      <c r="M962" s="121"/>
      <c r="N962" s="121"/>
      <c r="O962" s="121"/>
      <c r="P962" s="62"/>
      <c r="Q962" s="148"/>
      <c r="R962" s="149"/>
      <c r="S962" s="149"/>
      <c r="T962" s="147"/>
    </row>
    <row r="963" spans="4:20" ht="16.5" customHeight="1">
      <c r="D963" s="139"/>
      <c r="E963" s="140"/>
      <c r="F963" s="141"/>
      <c r="G963" s="142"/>
      <c r="H963" s="143"/>
      <c r="I963" s="144"/>
      <c r="J963" s="121"/>
      <c r="K963" s="121"/>
      <c r="M963" s="121"/>
      <c r="N963" s="121"/>
      <c r="O963" s="121"/>
      <c r="P963" s="62"/>
      <c r="Q963" s="148"/>
      <c r="R963" s="149"/>
      <c r="S963" s="149"/>
      <c r="T963" s="147"/>
    </row>
    <row r="964" spans="4:20" ht="16.5" customHeight="1">
      <c r="D964" s="139"/>
      <c r="E964" s="140"/>
      <c r="F964" s="141"/>
      <c r="G964" s="142"/>
      <c r="H964" s="143"/>
      <c r="I964" s="144"/>
      <c r="J964" s="121"/>
      <c r="K964" s="121"/>
      <c r="M964" s="121"/>
      <c r="N964" s="121"/>
      <c r="O964" s="121"/>
      <c r="P964" s="62"/>
      <c r="Q964" s="148"/>
      <c r="R964" s="149"/>
      <c r="S964" s="149"/>
      <c r="T964" s="147"/>
    </row>
    <row r="965" spans="4:20" ht="16.5" customHeight="1">
      <c r="D965" s="139"/>
      <c r="E965" s="140"/>
      <c r="F965" s="141"/>
      <c r="G965" s="142"/>
      <c r="H965" s="143"/>
      <c r="I965" s="144"/>
      <c r="J965" s="121"/>
      <c r="K965" s="121"/>
      <c r="M965" s="121"/>
      <c r="N965" s="121"/>
      <c r="O965" s="121"/>
      <c r="P965" s="62"/>
      <c r="Q965" s="148"/>
      <c r="R965" s="149"/>
      <c r="S965" s="149"/>
      <c r="T965" s="147"/>
    </row>
    <row r="966" spans="4:20" ht="16.5" customHeight="1">
      <c r="D966" s="139"/>
      <c r="E966" s="140"/>
      <c r="F966" s="141"/>
      <c r="G966" s="142"/>
      <c r="H966" s="143"/>
      <c r="I966" s="144"/>
      <c r="J966" s="121"/>
      <c r="K966" s="121"/>
      <c r="M966" s="121"/>
      <c r="N966" s="121"/>
      <c r="O966" s="121"/>
      <c r="P966" s="62"/>
      <c r="Q966" s="148"/>
      <c r="R966" s="149"/>
      <c r="S966" s="149"/>
      <c r="T966" s="147"/>
    </row>
    <row r="967" spans="4:20" ht="16.5" customHeight="1">
      <c r="D967" s="139"/>
      <c r="E967" s="140"/>
      <c r="F967" s="141"/>
      <c r="G967" s="142"/>
      <c r="H967" s="143"/>
      <c r="I967" s="144"/>
      <c r="J967" s="121"/>
      <c r="K967" s="121"/>
      <c r="M967" s="121"/>
      <c r="N967" s="121"/>
      <c r="O967" s="121"/>
      <c r="P967" s="62"/>
      <c r="Q967" s="148"/>
      <c r="R967" s="149"/>
      <c r="S967" s="149"/>
      <c r="T967" s="147"/>
    </row>
    <row r="968" spans="4:20" ht="16.5" customHeight="1">
      <c r="D968" s="139"/>
      <c r="E968" s="140"/>
      <c r="F968" s="141"/>
      <c r="G968" s="142"/>
      <c r="H968" s="143"/>
      <c r="I968" s="144"/>
      <c r="J968" s="121"/>
      <c r="K968" s="121"/>
      <c r="M968" s="121"/>
      <c r="N968" s="121"/>
      <c r="O968" s="121"/>
      <c r="P968" s="62"/>
      <c r="Q968" s="148"/>
      <c r="R968" s="149"/>
      <c r="S968" s="149"/>
      <c r="T968" s="147"/>
    </row>
    <row r="969" spans="4:20" ht="16.5" customHeight="1">
      <c r="D969" s="139"/>
      <c r="E969" s="140"/>
      <c r="F969" s="141"/>
      <c r="G969" s="142"/>
      <c r="H969" s="143"/>
      <c r="I969" s="144"/>
      <c r="J969" s="121"/>
      <c r="K969" s="121"/>
      <c r="M969" s="121"/>
      <c r="N969" s="121"/>
      <c r="O969" s="121"/>
      <c r="P969" s="62"/>
      <c r="Q969" s="148"/>
      <c r="R969" s="149"/>
      <c r="S969" s="149"/>
      <c r="T969" s="147"/>
    </row>
    <row r="970" spans="4:20" ht="16.5" customHeight="1">
      <c r="D970" s="139"/>
      <c r="E970" s="140"/>
      <c r="F970" s="141"/>
      <c r="G970" s="142"/>
      <c r="H970" s="143"/>
      <c r="I970" s="144"/>
      <c r="J970" s="121"/>
      <c r="K970" s="121"/>
      <c r="M970" s="121"/>
      <c r="N970" s="121"/>
      <c r="O970" s="121"/>
      <c r="P970" s="62"/>
      <c r="Q970" s="148"/>
      <c r="R970" s="149"/>
      <c r="S970" s="149"/>
      <c r="T970" s="147"/>
    </row>
    <row r="971" spans="4:20" ht="16.5" customHeight="1">
      <c r="D971" s="139"/>
      <c r="E971" s="140"/>
      <c r="F971" s="141"/>
      <c r="G971" s="142"/>
      <c r="H971" s="143"/>
      <c r="I971" s="144"/>
      <c r="J971" s="121"/>
      <c r="K971" s="121"/>
      <c r="M971" s="121"/>
      <c r="N971" s="121"/>
      <c r="O971" s="121"/>
      <c r="P971" s="62"/>
      <c r="Q971" s="148"/>
      <c r="R971" s="149"/>
      <c r="S971" s="149"/>
      <c r="T971" s="147"/>
    </row>
    <row r="972" spans="4:20" ht="16.5" customHeight="1">
      <c r="D972" s="139"/>
      <c r="E972" s="140"/>
      <c r="F972" s="141"/>
      <c r="G972" s="142"/>
      <c r="H972" s="143"/>
      <c r="I972" s="144"/>
      <c r="J972" s="121"/>
      <c r="K972" s="121"/>
      <c r="M972" s="121"/>
      <c r="N972" s="121"/>
      <c r="O972" s="121"/>
      <c r="P972" s="62"/>
      <c r="Q972" s="148"/>
      <c r="R972" s="149"/>
      <c r="S972" s="149"/>
      <c r="T972" s="147"/>
    </row>
    <row r="973" spans="4:20" ht="16.5" customHeight="1">
      <c r="D973" s="139"/>
      <c r="E973" s="140"/>
      <c r="F973" s="141"/>
      <c r="G973" s="142"/>
      <c r="H973" s="143"/>
      <c r="I973" s="144"/>
      <c r="J973" s="121"/>
      <c r="K973" s="121"/>
      <c r="M973" s="121"/>
      <c r="N973" s="121"/>
      <c r="O973" s="121"/>
      <c r="P973" s="62"/>
      <c r="Q973" s="148"/>
      <c r="R973" s="149"/>
      <c r="S973" s="149"/>
      <c r="T973" s="147"/>
    </row>
    <row r="974" spans="4:20" ht="16.5" customHeight="1">
      <c r="D974" s="139"/>
      <c r="E974" s="140"/>
      <c r="F974" s="141"/>
      <c r="G974" s="142"/>
      <c r="H974" s="143"/>
      <c r="I974" s="144"/>
      <c r="J974" s="121"/>
      <c r="K974" s="121"/>
      <c r="M974" s="121"/>
      <c r="N974" s="121"/>
      <c r="O974" s="121"/>
      <c r="P974" s="62"/>
      <c r="Q974" s="148"/>
      <c r="R974" s="149"/>
      <c r="S974" s="149"/>
      <c r="T974" s="147"/>
    </row>
    <row r="975" spans="4:20" ht="16.5" customHeight="1">
      <c r="D975" s="139"/>
      <c r="E975" s="140"/>
      <c r="F975" s="141"/>
      <c r="G975" s="142"/>
      <c r="H975" s="143"/>
      <c r="I975" s="144"/>
      <c r="J975" s="121"/>
      <c r="K975" s="121"/>
      <c r="M975" s="121"/>
      <c r="N975" s="121"/>
      <c r="O975" s="121"/>
      <c r="P975" s="62"/>
      <c r="Q975" s="148"/>
      <c r="R975" s="149"/>
      <c r="S975" s="149"/>
      <c r="T975" s="147"/>
    </row>
    <row r="976" spans="4:20" ht="16.5" customHeight="1">
      <c r="D976" s="139"/>
      <c r="E976" s="140"/>
      <c r="F976" s="141"/>
      <c r="G976" s="142"/>
      <c r="H976" s="143"/>
      <c r="I976" s="144"/>
      <c r="J976" s="121"/>
      <c r="K976" s="121"/>
      <c r="M976" s="121"/>
      <c r="N976" s="121"/>
      <c r="O976" s="121"/>
      <c r="P976" s="62"/>
      <c r="Q976" s="148"/>
      <c r="R976" s="149"/>
      <c r="S976" s="149"/>
      <c r="T976" s="147"/>
    </row>
    <row r="977" spans="4:20" ht="16.5" customHeight="1">
      <c r="D977" s="139"/>
      <c r="E977" s="140"/>
      <c r="F977" s="141"/>
      <c r="G977" s="142"/>
      <c r="H977" s="143"/>
      <c r="I977" s="144"/>
      <c r="J977" s="121"/>
      <c r="K977" s="121"/>
      <c r="M977" s="121"/>
      <c r="N977" s="121"/>
      <c r="O977" s="121"/>
      <c r="P977" s="62"/>
      <c r="Q977" s="148"/>
      <c r="R977" s="149"/>
      <c r="S977" s="149"/>
      <c r="T977" s="147"/>
    </row>
    <row r="978" spans="4:20" ht="16.5" customHeight="1">
      <c r="D978" s="139"/>
      <c r="E978" s="140"/>
      <c r="F978" s="141"/>
      <c r="G978" s="142"/>
      <c r="H978" s="143"/>
      <c r="I978" s="144"/>
      <c r="J978" s="121"/>
      <c r="K978" s="121"/>
      <c r="M978" s="121"/>
      <c r="N978" s="121"/>
      <c r="O978" s="121"/>
      <c r="P978" s="62"/>
      <c r="Q978" s="148"/>
      <c r="R978" s="149"/>
      <c r="S978" s="149"/>
      <c r="T978" s="147"/>
    </row>
    <row r="979" spans="4:20" ht="16.5" customHeight="1">
      <c r="D979" s="139"/>
      <c r="E979" s="140"/>
      <c r="F979" s="141"/>
      <c r="G979" s="142"/>
      <c r="H979" s="143"/>
      <c r="I979" s="144"/>
      <c r="J979" s="121"/>
      <c r="K979" s="121"/>
      <c r="M979" s="121"/>
      <c r="N979" s="121"/>
      <c r="O979" s="121"/>
      <c r="P979" s="62"/>
      <c r="Q979" s="148"/>
      <c r="R979" s="149"/>
      <c r="S979" s="149"/>
      <c r="T979" s="147"/>
    </row>
    <row r="980" spans="4:20" ht="16.5" customHeight="1">
      <c r="D980" s="139"/>
      <c r="E980" s="140"/>
      <c r="F980" s="141"/>
      <c r="G980" s="142"/>
      <c r="H980" s="143"/>
      <c r="I980" s="144"/>
      <c r="J980" s="121"/>
      <c r="K980" s="121"/>
      <c r="M980" s="121"/>
      <c r="N980" s="121"/>
      <c r="O980" s="121"/>
      <c r="P980" s="62"/>
      <c r="Q980" s="148"/>
      <c r="R980" s="149"/>
      <c r="S980" s="149"/>
      <c r="T980" s="147"/>
    </row>
    <row r="981" spans="4:20" ht="16.5" customHeight="1">
      <c r="D981" s="139"/>
      <c r="E981" s="140"/>
      <c r="F981" s="141"/>
      <c r="G981" s="142"/>
      <c r="H981" s="143"/>
      <c r="I981" s="144"/>
      <c r="J981" s="121"/>
      <c r="K981" s="121"/>
      <c r="M981" s="121"/>
      <c r="N981" s="121"/>
      <c r="O981" s="121"/>
      <c r="P981" s="62"/>
      <c r="Q981" s="148"/>
      <c r="R981" s="149"/>
      <c r="S981" s="149"/>
      <c r="T981" s="147"/>
    </row>
    <row r="982" spans="4:20" ht="16.5" customHeight="1">
      <c r="D982" s="139"/>
      <c r="E982" s="140"/>
      <c r="F982" s="141"/>
      <c r="G982" s="142"/>
      <c r="H982" s="143"/>
      <c r="I982" s="144"/>
      <c r="J982" s="121"/>
      <c r="K982" s="121"/>
      <c r="M982" s="121"/>
      <c r="N982" s="121"/>
      <c r="O982" s="121"/>
      <c r="P982" s="62"/>
      <c r="Q982" s="148"/>
      <c r="R982" s="149"/>
      <c r="S982" s="149"/>
      <c r="T982" s="147"/>
    </row>
    <row r="983" spans="4:20" ht="16.5" customHeight="1">
      <c r="D983" s="139"/>
      <c r="E983" s="140"/>
      <c r="F983" s="141"/>
      <c r="G983" s="142"/>
      <c r="H983" s="143"/>
      <c r="I983" s="144"/>
      <c r="J983" s="121"/>
      <c r="K983" s="121"/>
      <c r="M983" s="121"/>
      <c r="N983" s="121"/>
      <c r="O983" s="121"/>
      <c r="P983" s="62"/>
      <c r="Q983" s="148"/>
      <c r="R983" s="149"/>
      <c r="S983" s="149"/>
      <c r="T983" s="147"/>
    </row>
    <row r="984" spans="4:20" ht="16.5" customHeight="1">
      <c r="D984" s="139"/>
      <c r="E984" s="140"/>
      <c r="F984" s="141"/>
      <c r="G984" s="142"/>
      <c r="H984" s="143"/>
      <c r="I984" s="144"/>
      <c r="J984" s="121"/>
      <c r="K984" s="121"/>
      <c r="M984" s="121"/>
      <c r="N984" s="121"/>
      <c r="O984" s="121"/>
      <c r="P984" s="62"/>
      <c r="Q984" s="148"/>
      <c r="R984" s="149"/>
      <c r="S984" s="149"/>
      <c r="T984" s="147"/>
    </row>
    <row r="985" spans="4:20" ht="16.5" customHeight="1">
      <c r="D985" s="139"/>
      <c r="E985" s="140"/>
      <c r="F985" s="141"/>
      <c r="G985" s="142"/>
      <c r="H985" s="143"/>
      <c r="I985" s="144"/>
      <c r="J985" s="121"/>
      <c r="K985" s="121"/>
      <c r="M985" s="121"/>
      <c r="N985" s="121"/>
      <c r="O985" s="121"/>
      <c r="P985" s="62"/>
      <c r="Q985" s="148"/>
      <c r="R985" s="149"/>
      <c r="S985" s="149"/>
      <c r="T985" s="147"/>
    </row>
    <row r="986" spans="4:20" ht="16.5" customHeight="1">
      <c r="D986" s="139"/>
      <c r="E986" s="140"/>
      <c r="F986" s="141"/>
      <c r="G986" s="142"/>
      <c r="H986" s="143"/>
      <c r="I986" s="144"/>
      <c r="J986" s="121"/>
      <c r="K986" s="121"/>
      <c r="M986" s="121"/>
      <c r="N986" s="121"/>
      <c r="O986" s="121"/>
      <c r="P986" s="62"/>
      <c r="Q986" s="148"/>
      <c r="R986" s="149"/>
      <c r="S986" s="149"/>
      <c r="T986" s="147"/>
    </row>
    <row r="987" spans="4:20" ht="16.5" customHeight="1">
      <c r="D987" s="139"/>
      <c r="E987" s="140"/>
      <c r="F987" s="141"/>
      <c r="G987" s="142"/>
      <c r="H987" s="143"/>
      <c r="I987" s="144"/>
      <c r="J987" s="121"/>
      <c r="K987" s="121"/>
      <c r="M987" s="121"/>
      <c r="N987" s="121"/>
      <c r="O987" s="121"/>
      <c r="P987" s="62"/>
      <c r="Q987" s="148"/>
      <c r="R987" s="149"/>
      <c r="S987" s="149"/>
      <c r="T987" s="147"/>
    </row>
    <row r="988" spans="4:20" ht="16.5" customHeight="1">
      <c r="D988" s="139"/>
      <c r="E988" s="140"/>
      <c r="F988" s="141"/>
      <c r="G988" s="142"/>
      <c r="H988" s="143"/>
      <c r="I988" s="144"/>
      <c r="J988" s="121"/>
      <c r="K988" s="121"/>
      <c r="M988" s="121"/>
      <c r="N988" s="121"/>
      <c r="O988" s="121"/>
      <c r="P988" s="62"/>
      <c r="Q988" s="148"/>
      <c r="R988" s="149"/>
      <c r="S988" s="149"/>
      <c r="T988" s="147"/>
    </row>
    <row r="989" spans="4:20" ht="16.5" customHeight="1">
      <c r="D989" s="139"/>
      <c r="E989" s="140"/>
      <c r="F989" s="141"/>
      <c r="G989" s="142"/>
      <c r="H989" s="143"/>
      <c r="I989" s="144"/>
      <c r="J989" s="121"/>
      <c r="K989" s="121"/>
      <c r="M989" s="121"/>
      <c r="N989" s="121"/>
      <c r="O989" s="121"/>
      <c r="P989" s="62"/>
      <c r="Q989" s="148"/>
      <c r="R989" s="149"/>
      <c r="S989" s="149"/>
      <c r="T989" s="147"/>
    </row>
    <row r="990" spans="4:20" ht="16.5" customHeight="1">
      <c r="D990" s="139"/>
      <c r="E990" s="140"/>
      <c r="F990" s="141"/>
      <c r="G990" s="142"/>
      <c r="H990" s="143"/>
      <c r="I990" s="144"/>
      <c r="J990" s="121"/>
      <c r="K990" s="121"/>
      <c r="M990" s="121"/>
      <c r="N990" s="121"/>
      <c r="O990" s="121"/>
      <c r="P990" s="62"/>
      <c r="Q990" s="148"/>
      <c r="R990" s="149"/>
      <c r="S990" s="149"/>
      <c r="T990" s="147"/>
    </row>
    <row r="991" spans="4:20" ht="16.5" customHeight="1">
      <c r="D991" s="139"/>
      <c r="E991" s="140"/>
      <c r="F991" s="141"/>
      <c r="G991" s="142"/>
      <c r="H991" s="143"/>
      <c r="I991" s="144"/>
      <c r="J991" s="121"/>
      <c r="K991" s="121"/>
      <c r="M991" s="121"/>
      <c r="N991" s="121"/>
      <c r="O991" s="121"/>
      <c r="P991" s="62"/>
      <c r="Q991" s="148"/>
      <c r="R991" s="149"/>
      <c r="S991" s="149"/>
      <c r="T991" s="147"/>
    </row>
    <row r="992" spans="4:20" ht="16.5" customHeight="1">
      <c r="D992" s="139"/>
      <c r="E992" s="140"/>
      <c r="F992" s="141"/>
      <c r="G992" s="142"/>
      <c r="H992" s="143"/>
      <c r="I992" s="144"/>
      <c r="J992" s="121"/>
      <c r="K992" s="121"/>
      <c r="M992" s="121"/>
      <c r="N992" s="121"/>
      <c r="O992" s="121"/>
      <c r="P992" s="62"/>
      <c r="Q992" s="148"/>
      <c r="R992" s="149"/>
      <c r="S992" s="149"/>
      <c r="T992" s="147"/>
    </row>
    <row r="993" spans="4:20" ht="16.5" customHeight="1">
      <c r="D993" s="139"/>
      <c r="E993" s="140"/>
      <c r="F993" s="141"/>
      <c r="G993" s="142"/>
      <c r="H993" s="143"/>
      <c r="I993" s="144"/>
      <c r="J993" s="121"/>
      <c r="K993" s="121"/>
      <c r="M993" s="121"/>
      <c r="N993" s="121"/>
      <c r="O993" s="121"/>
      <c r="P993" s="62"/>
      <c r="Q993" s="148"/>
      <c r="R993" s="149"/>
      <c r="S993" s="149"/>
      <c r="T993" s="147"/>
    </row>
    <row r="994" spans="4:20" ht="16.5" customHeight="1">
      <c r="D994" s="139"/>
      <c r="E994" s="140"/>
      <c r="F994" s="141"/>
      <c r="G994" s="142"/>
      <c r="H994" s="143"/>
      <c r="I994" s="144"/>
      <c r="J994" s="121"/>
      <c r="K994" s="121"/>
      <c r="M994" s="121"/>
      <c r="N994" s="121"/>
      <c r="O994" s="121"/>
      <c r="P994" s="62"/>
      <c r="Q994" s="148"/>
      <c r="R994" s="149"/>
      <c r="S994" s="149"/>
      <c r="T994" s="147"/>
    </row>
    <row r="995" spans="4:20" ht="16.5" customHeight="1">
      <c r="D995" s="139"/>
      <c r="E995" s="140"/>
      <c r="F995" s="141"/>
      <c r="G995" s="142"/>
      <c r="H995" s="143"/>
      <c r="I995" s="144"/>
      <c r="J995" s="121"/>
      <c r="K995" s="121"/>
      <c r="M995" s="121"/>
      <c r="N995" s="121"/>
      <c r="O995" s="121"/>
      <c r="P995" s="62"/>
      <c r="Q995" s="148"/>
      <c r="R995" s="149"/>
      <c r="S995" s="149"/>
      <c r="T995" s="147"/>
    </row>
    <row r="996" spans="4:20" ht="16.5" customHeight="1">
      <c r="D996" s="139"/>
      <c r="E996" s="140"/>
      <c r="F996" s="141"/>
      <c r="G996" s="142"/>
      <c r="H996" s="143"/>
      <c r="I996" s="144"/>
      <c r="J996" s="121"/>
      <c r="K996" s="121"/>
      <c r="M996" s="121"/>
      <c r="N996" s="121"/>
      <c r="O996" s="121"/>
      <c r="P996" s="62"/>
      <c r="Q996" s="148"/>
      <c r="R996" s="149"/>
      <c r="S996" s="149"/>
      <c r="T996" s="147"/>
    </row>
    <row r="997" spans="4:20" ht="16.5" customHeight="1">
      <c r="D997" s="139"/>
      <c r="E997" s="140"/>
      <c r="F997" s="141"/>
      <c r="G997" s="142"/>
      <c r="H997" s="143"/>
      <c r="I997" s="144"/>
      <c r="J997" s="121"/>
      <c r="K997" s="121"/>
      <c r="M997" s="121"/>
      <c r="N997" s="121"/>
      <c r="O997" s="121"/>
      <c r="P997" s="62"/>
      <c r="Q997" s="148"/>
      <c r="R997" s="149"/>
      <c r="S997" s="149"/>
      <c r="T997" s="147"/>
    </row>
    <row r="998" spans="4:20" ht="16.5" customHeight="1">
      <c r="D998" s="139"/>
      <c r="E998" s="140"/>
      <c r="F998" s="141"/>
      <c r="G998" s="142"/>
      <c r="H998" s="143"/>
      <c r="I998" s="144"/>
      <c r="J998" s="121"/>
      <c r="K998" s="121"/>
      <c r="M998" s="121"/>
      <c r="N998" s="121"/>
      <c r="O998" s="121"/>
      <c r="P998" s="62"/>
      <c r="Q998" s="148"/>
      <c r="R998" s="149"/>
      <c r="S998" s="149"/>
      <c r="T998" s="147"/>
    </row>
    <row r="999" spans="4:20" ht="16.5" customHeight="1">
      <c r="D999" s="139"/>
      <c r="E999" s="140"/>
      <c r="F999" s="141"/>
      <c r="G999" s="142"/>
      <c r="H999" s="143"/>
      <c r="I999" s="144"/>
      <c r="J999" s="121"/>
      <c r="K999" s="121"/>
      <c r="M999" s="121"/>
      <c r="N999" s="121"/>
      <c r="O999" s="121"/>
      <c r="P999" s="62"/>
      <c r="Q999" s="148"/>
      <c r="R999" s="149"/>
      <c r="S999" s="149"/>
      <c r="T999" s="147"/>
    </row>
    <row r="1000" spans="4:20" ht="16.5" customHeight="1">
      <c r="D1000" s="139"/>
      <c r="E1000" s="140"/>
      <c r="F1000" s="141"/>
      <c r="G1000" s="142"/>
      <c r="H1000" s="143"/>
      <c r="I1000" s="144"/>
      <c r="J1000" s="121"/>
      <c r="K1000" s="121"/>
      <c r="M1000" s="121"/>
      <c r="N1000" s="121"/>
      <c r="O1000" s="121"/>
      <c r="P1000" s="62"/>
      <c r="Q1000" s="148"/>
      <c r="R1000" s="149"/>
      <c r="S1000" s="149"/>
      <c r="T1000" s="147"/>
    </row>
    <row r="1001" spans="4:20" ht="16.5" customHeight="1">
      <c r="D1001" s="139"/>
      <c r="E1001" s="140"/>
      <c r="F1001" s="141"/>
      <c r="G1001" s="142"/>
      <c r="H1001" s="143"/>
      <c r="I1001" s="144"/>
      <c r="J1001" s="121"/>
      <c r="K1001" s="121"/>
      <c r="M1001" s="121"/>
      <c r="N1001" s="121"/>
      <c r="O1001" s="121"/>
      <c r="P1001" s="62"/>
      <c r="Q1001" s="148"/>
      <c r="R1001" s="149"/>
      <c r="S1001" s="149"/>
      <c r="T1001" s="147"/>
    </row>
    <row r="1002" spans="4:20" ht="16.5" customHeight="1">
      <c r="D1002" s="139"/>
      <c r="E1002" s="140"/>
      <c r="F1002" s="141"/>
      <c r="G1002" s="142"/>
      <c r="H1002" s="143"/>
      <c r="I1002" s="144"/>
      <c r="J1002" s="121"/>
      <c r="K1002" s="121"/>
      <c r="M1002" s="121"/>
      <c r="N1002" s="121"/>
      <c r="O1002" s="121"/>
      <c r="P1002" s="62"/>
      <c r="Q1002" s="148"/>
      <c r="R1002" s="149"/>
      <c r="S1002" s="149"/>
      <c r="T1002" s="147"/>
    </row>
    <row r="1003" spans="4:20" ht="16.5" customHeight="1">
      <c r="D1003" s="139"/>
      <c r="E1003" s="140"/>
      <c r="F1003" s="141"/>
      <c r="G1003" s="142"/>
      <c r="H1003" s="143"/>
      <c r="I1003" s="144"/>
      <c r="J1003" s="121"/>
      <c r="K1003" s="121"/>
      <c r="M1003" s="121"/>
      <c r="N1003" s="121"/>
      <c r="O1003" s="121"/>
      <c r="P1003" s="62"/>
      <c r="Q1003" s="148"/>
      <c r="R1003" s="149"/>
      <c r="S1003" s="149"/>
      <c r="T1003" s="147"/>
    </row>
    <row r="1004" spans="4:20" ht="16.5" customHeight="1">
      <c r="D1004" s="139"/>
      <c r="E1004" s="140"/>
      <c r="F1004" s="141"/>
      <c r="G1004" s="142"/>
      <c r="H1004" s="143"/>
      <c r="I1004" s="144"/>
      <c r="J1004" s="121"/>
      <c r="K1004" s="121"/>
      <c r="M1004" s="121"/>
      <c r="N1004" s="121"/>
      <c r="O1004" s="121"/>
      <c r="P1004" s="62"/>
      <c r="Q1004" s="148"/>
      <c r="R1004" s="149"/>
      <c r="S1004" s="149"/>
      <c r="T1004" s="147"/>
    </row>
    <row r="1005" spans="4:20" ht="16.5" customHeight="1">
      <c r="D1005" s="139"/>
      <c r="E1005" s="140"/>
      <c r="F1005" s="141"/>
      <c r="G1005" s="142"/>
      <c r="H1005" s="143"/>
      <c r="I1005" s="144"/>
      <c r="J1005" s="121"/>
      <c r="K1005" s="121"/>
      <c r="M1005" s="121"/>
      <c r="N1005" s="121"/>
      <c r="O1005" s="121"/>
      <c r="P1005" s="62"/>
      <c r="Q1005" s="148"/>
      <c r="R1005" s="149"/>
      <c r="S1005" s="149"/>
      <c r="T1005" s="147"/>
    </row>
    <row r="1006" spans="4:20" ht="16.5" customHeight="1">
      <c r="D1006" s="139"/>
      <c r="E1006" s="140"/>
      <c r="F1006" s="141"/>
      <c r="G1006" s="142"/>
      <c r="H1006" s="143"/>
      <c r="I1006" s="144"/>
      <c r="J1006" s="121"/>
      <c r="K1006" s="121"/>
      <c r="M1006" s="121"/>
      <c r="N1006" s="121"/>
      <c r="O1006" s="121"/>
      <c r="P1006" s="62"/>
      <c r="Q1006" s="148"/>
      <c r="R1006" s="149"/>
      <c r="S1006" s="149"/>
      <c r="T1006" s="147"/>
    </row>
    <row r="1007" spans="4:20" ht="16.5" customHeight="1">
      <c r="D1007" s="139"/>
      <c r="E1007" s="140"/>
      <c r="F1007" s="141"/>
      <c r="G1007" s="142"/>
      <c r="H1007" s="143"/>
      <c r="I1007" s="144"/>
      <c r="J1007" s="121"/>
      <c r="K1007" s="121"/>
      <c r="M1007" s="121"/>
      <c r="N1007" s="121"/>
      <c r="O1007" s="121"/>
      <c r="P1007" s="62"/>
      <c r="Q1007" s="148"/>
      <c r="R1007" s="149"/>
      <c r="S1007" s="149"/>
      <c r="T1007" s="147"/>
    </row>
    <row r="1008" spans="4:20" ht="16.5" customHeight="1">
      <c r="D1008" s="139"/>
      <c r="E1008" s="140"/>
      <c r="F1008" s="141"/>
      <c r="G1008" s="142"/>
      <c r="H1008" s="143"/>
      <c r="I1008" s="144"/>
      <c r="J1008" s="121"/>
      <c r="K1008" s="121"/>
      <c r="M1008" s="121"/>
      <c r="N1008" s="121"/>
      <c r="O1008" s="121"/>
      <c r="P1008" s="62"/>
      <c r="Q1008" s="148"/>
      <c r="R1008" s="149"/>
      <c r="S1008" s="149"/>
      <c r="T1008" s="147"/>
    </row>
    <row r="1009" spans="4:20" ht="16.5" customHeight="1">
      <c r="D1009" s="139"/>
      <c r="E1009" s="140"/>
      <c r="F1009" s="141"/>
      <c r="G1009" s="142"/>
      <c r="H1009" s="143"/>
      <c r="I1009" s="144"/>
      <c r="J1009" s="121"/>
      <c r="K1009" s="121"/>
      <c r="M1009" s="121"/>
      <c r="N1009" s="121"/>
      <c r="O1009" s="121"/>
      <c r="P1009" s="62"/>
      <c r="Q1009" s="148"/>
      <c r="R1009" s="149"/>
      <c r="S1009" s="149"/>
      <c r="T1009" s="147"/>
    </row>
    <row r="1010" spans="4:20" ht="16.5" customHeight="1">
      <c r="D1010" s="139"/>
      <c r="E1010" s="140"/>
      <c r="F1010" s="141"/>
      <c r="G1010" s="142"/>
      <c r="H1010" s="143"/>
      <c r="I1010" s="144"/>
      <c r="J1010" s="121"/>
      <c r="K1010" s="121"/>
      <c r="M1010" s="121"/>
      <c r="N1010" s="121"/>
      <c r="O1010" s="121"/>
      <c r="P1010" s="62"/>
      <c r="Q1010" s="148"/>
      <c r="R1010" s="149"/>
      <c r="S1010" s="149"/>
      <c r="T1010" s="147"/>
    </row>
    <row r="1011" spans="4:20" ht="16.5" customHeight="1">
      <c r="D1011" s="139"/>
      <c r="E1011" s="140"/>
      <c r="F1011" s="141"/>
      <c r="G1011" s="142"/>
      <c r="H1011" s="143"/>
      <c r="I1011" s="144"/>
      <c r="J1011" s="121"/>
      <c r="K1011" s="121"/>
      <c r="M1011" s="121"/>
      <c r="N1011" s="121"/>
      <c r="O1011" s="121"/>
      <c r="P1011" s="62"/>
      <c r="Q1011" s="148"/>
      <c r="R1011" s="149"/>
      <c r="S1011" s="149"/>
      <c r="T1011" s="147"/>
    </row>
    <row r="1012" spans="4:20" ht="16.5" customHeight="1">
      <c r="D1012" s="139"/>
      <c r="E1012" s="140"/>
      <c r="F1012" s="141"/>
      <c r="G1012" s="142"/>
      <c r="H1012" s="143"/>
      <c r="I1012" s="144"/>
      <c r="J1012" s="121"/>
      <c r="K1012" s="121"/>
      <c r="M1012" s="121"/>
      <c r="N1012" s="121"/>
      <c r="O1012" s="121"/>
      <c r="P1012" s="62"/>
      <c r="Q1012" s="148"/>
      <c r="R1012" s="149"/>
      <c r="S1012" s="149"/>
      <c r="T1012" s="147"/>
    </row>
    <row r="1013" spans="4:20" ht="16.5" customHeight="1">
      <c r="D1013" s="139"/>
      <c r="E1013" s="140"/>
      <c r="F1013" s="141"/>
      <c r="G1013" s="142"/>
      <c r="H1013" s="143"/>
      <c r="I1013" s="144"/>
      <c r="J1013" s="121"/>
      <c r="K1013" s="121"/>
      <c r="M1013" s="121"/>
      <c r="N1013" s="121"/>
      <c r="O1013" s="121"/>
      <c r="P1013" s="62"/>
      <c r="Q1013" s="148"/>
      <c r="R1013" s="149"/>
      <c r="S1013" s="149"/>
      <c r="T1013" s="147"/>
    </row>
    <row r="1014" spans="4:20" ht="16.5" customHeight="1">
      <c r="D1014" s="139"/>
      <c r="E1014" s="140"/>
      <c r="F1014" s="141"/>
      <c r="G1014" s="142"/>
      <c r="H1014" s="143"/>
      <c r="I1014" s="144"/>
      <c r="J1014" s="121"/>
      <c r="K1014" s="121"/>
      <c r="M1014" s="121"/>
      <c r="N1014" s="121"/>
      <c r="O1014" s="121"/>
      <c r="P1014" s="62"/>
      <c r="Q1014" s="148"/>
      <c r="R1014" s="149"/>
      <c r="S1014" s="149"/>
      <c r="T1014" s="147"/>
    </row>
    <row r="1015" spans="4:20" ht="16.5" customHeight="1">
      <c r="D1015" s="139"/>
      <c r="E1015" s="140"/>
      <c r="F1015" s="141"/>
      <c r="G1015" s="142"/>
      <c r="H1015" s="143"/>
      <c r="I1015" s="144"/>
      <c r="J1015" s="121"/>
      <c r="K1015" s="121"/>
      <c r="M1015" s="121"/>
      <c r="N1015" s="121"/>
      <c r="O1015" s="121"/>
      <c r="P1015" s="62"/>
      <c r="Q1015" s="148"/>
      <c r="R1015" s="149"/>
      <c r="S1015" s="149"/>
      <c r="T1015" s="147"/>
    </row>
    <row r="1016" spans="4:20" ht="16.5" customHeight="1">
      <c r="D1016" s="139"/>
      <c r="E1016" s="140"/>
      <c r="F1016" s="141"/>
      <c r="G1016" s="142"/>
      <c r="H1016" s="143"/>
      <c r="I1016" s="144"/>
      <c r="J1016" s="121"/>
      <c r="K1016" s="121"/>
      <c r="M1016" s="121"/>
      <c r="N1016" s="121"/>
      <c r="O1016" s="121"/>
      <c r="P1016" s="62"/>
      <c r="Q1016" s="148"/>
      <c r="R1016" s="149"/>
      <c r="S1016" s="149"/>
      <c r="T1016" s="147"/>
    </row>
    <row r="1017" spans="4:20" ht="16.5" customHeight="1">
      <c r="D1017" s="139"/>
      <c r="E1017" s="140"/>
      <c r="F1017" s="141"/>
      <c r="G1017" s="142"/>
      <c r="H1017" s="143"/>
      <c r="I1017" s="144"/>
      <c r="J1017" s="121"/>
      <c r="K1017" s="121"/>
      <c r="M1017" s="121"/>
      <c r="N1017" s="121"/>
      <c r="O1017" s="121"/>
      <c r="P1017" s="62"/>
      <c r="Q1017" s="148"/>
      <c r="R1017" s="149"/>
      <c r="S1017" s="149"/>
      <c r="T1017" s="147"/>
    </row>
    <row r="1018" spans="4:20" ht="16.5" customHeight="1">
      <c r="D1018" s="139"/>
      <c r="E1018" s="140"/>
      <c r="F1018" s="141"/>
      <c r="G1018" s="142"/>
      <c r="H1018" s="143"/>
      <c r="I1018" s="144"/>
      <c r="J1018" s="121"/>
      <c r="K1018" s="121"/>
      <c r="M1018" s="121"/>
      <c r="N1018" s="121"/>
      <c r="O1018" s="121"/>
      <c r="P1018" s="62"/>
      <c r="Q1018" s="148"/>
      <c r="R1018" s="149"/>
      <c r="S1018" s="149"/>
      <c r="T1018" s="147"/>
    </row>
    <row r="1019" spans="4:20" ht="16.5" customHeight="1">
      <c r="D1019" s="139"/>
      <c r="E1019" s="140"/>
      <c r="F1019" s="141"/>
      <c r="G1019" s="142"/>
      <c r="H1019" s="143"/>
      <c r="I1019" s="144"/>
      <c r="J1019" s="121"/>
      <c r="K1019" s="121"/>
      <c r="M1019" s="121"/>
      <c r="N1019" s="121"/>
      <c r="O1019" s="121"/>
      <c r="P1019" s="62"/>
      <c r="Q1019" s="148"/>
      <c r="R1019" s="149"/>
      <c r="S1019" s="149"/>
      <c r="T1019" s="147"/>
    </row>
    <row r="1020" spans="4:20" ht="16.5" customHeight="1">
      <c r="D1020" s="139"/>
      <c r="E1020" s="140"/>
      <c r="F1020" s="141"/>
      <c r="G1020" s="142"/>
      <c r="H1020" s="143"/>
      <c r="I1020" s="144"/>
      <c r="J1020" s="121"/>
      <c r="K1020" s="121"/>
      <c r="M1020" s="121"/>
      <c r="N1020" s="121"/>
      <c r="O1020" s="121"/>
      <c r="P1020" s="62"/>
      <c r="Q1020" s="148"/>
      <c r="R1020" s="149"/>
      <c r="S1020" s="149"/>
      <c r="T1020" s="147"/>
    </row>
    <row r="1021" spans="4:20" ht="16.5" customHeight="1">
      <c r="D1021" s="139"/>
      <c r="E1021" s="140"/>
      <c r="F1021" s="141"/>
      <c r="G1021" s="142"/>
      <c r="H1021" s="143"/>
      <c r="I1021" s="144"/>
      <c r="J1021" s="121"/>
      <c r="K1021" s="121"/>
      <c r="M1021" s="121"/>
      <c r="N1021" s="121"/>
      <c r="O1021" s="121"/>
      <c r="P1021" s="62"/>
      <c r="Q1021" s="148"/>
      <c r="R1021" s="149"/>
      <c r="S1021" s="149"/>
      <c r="T1021" s="147"/>
    </row>
    <row r="1022" spans="4:20" ht="16.5" customHeight="1">
      <c r="D1022" s="139"/>
      <c r="E1022" s="140"/>
      <c r="F1022" s="141"/>
      <c r="G1022" s="142"/>
      <c r="H1022" s="143"/>
      <c r="I1022" s="144"/>
      <c r="J1022" s="121"/>
      <c r="K1022" s="121"/>
      <c r="M1022" s="121"/>
      <c r="N1022" s="121"/>
      <c r="O1022" s="121"/>
      <c r="P1022" s="62"/>
      <c r="Q1022" s="148"/>
      <c r="R1022" s="149"/>
      <c r="S1022" s="149"/>
      <c r="T1022" s="147"/>
    </row>
    <row r="1023" spans="4:20" ht="16.5" customHeight="1">
      <c r="D1023" s="139"/>
      <c r="E1023" s="140"/>
      <c r="F1023" s="141"/>
      <c r="G1023" s="142"/>
      <c r="H1023" s="143"/>
      <c r="I1023" s="144"/>
      <c r="J1023" s="121"/>
      <c r="K1023" s="121"/>
      <c r="M1023" s="121"/>
      <c r="N1023" s="121"/>
      <c r="O1023" s="121"/>
      <c r="P1023" s="62"/>
      <c r="Q1023" s="148"/>
      <c r="R1023" s="149"/>
      <c r="S1023" s="149"/>
      <c r="T1023" s="147"/>
    </row>
    <row r="1024" spans="4:20" ht="16.5" customHeight="1">
      <c r="D1024" s="139"/>
      <c r="E1024" s="140"/>
      <c r="F1024" s="141"/>
      <c r="G1024" s="142"/>
      <c r="H1024" s="143"/>
      <c r="I1024" s="144"/>
      <c r="J1024" s="121"/>
      <c r="K1024" s="121"/>
      <c r="M1024" s="121"/>
      <c r="N1024" s="121"/>
      <c r="O1024" s="121"/>
      <c r="P1024" s="62"/>
      <c r="Q1024" s="148"/>
      <c r="R1024" s="149"/>
      <c r="S1024" s="149"/>
      <c r="T1024" s="147"/>
    </row>
    <row r="1025" spans="4:20" ht="16.5" customHeight="1">
      <c r="D1025" s="139"/>
      <c r="E1025" s="140"/>
      <c r="F1025" s="141"/>
      <c r="G1025" s="142"/>
      <c r="H1025" s="143"/>
      <c r="I1025" s="144"/>
      <c r="J1025" s="121"/>
      <c r="K1025" s="121"/>
      <c r="M1025" s="121"/>
      <c r="N1025" s="121"/>
      <c r="O1025" s="121"/>
      <c r="P1025" s="62"/>
      <c r="Q1025" s="148"/>
      <c r="R1025" s="149"/>
      <c r="S1025" s="149"/>
      <c r="T1025" s="147"/>
    </row>
    <row r="1026" spans="4:20" ht="16.5" customHeight="1">
      <c r="D1026" s="139"/>
      <c r="E1026" s="140"/>
      <c r="F1026" s="141"/>
      <c r="G1026" s="142"/>
      <c r="H1026" s="143"/>
      <c r="I1026" s="144"/>
      <c r="J1026" s="121"/>
      <c r="K1026" s="121"/>
      <c r="M1026" s="121"/>
      <c r="N1026" s="121"/>
      <c r="O1026" s="121"/>
      <c r="P1026" s="62"/>
      <c r="Q1026" s="148"/>
      <c r="R1026" s="149"/>
      <c r="S1026" s="149"/>
      <c r="T1026" s="147"/>
    </row>
    <row r="1027" spans="4:20" ht="16.5" customHeight="1">
      <c r="D1027" s="139"/>
      <c r="E1027" s="140"/>
      <c r="F1027" s="141"/>
      <c r="G1027" s="142"/>
      <c r="H1027" s="143"/>
      <c r="I1027" s="144"/>
      <c r="J1027" s="121"/>
      <c r="K1027" s="121"/>
      <c r="M1027" s="121"/>
      <c r="N1027" s="121"/>
      <c r="O1027" s="121"/>
      <c r="P1027" s="62"/>
      <c r="Q1027" s="148"/>
      <c r="R1027" s="149"/>
      <c r="S1027" s="149"/>
      <c r="T1027" s="147"/>
    </row>
    <row r="1028" spans="4:20" ht="16.5" customHeight="1">
      <c r="D1028" s="139"/>
      <c r="E1028" s="140"/>
      <c r="F1028" s="141"/>
      <c r="G1028" s="142"/>
      <c r="H1028" s="143"/>
      <c r="I1028" s="144"/>
      <c r="J1028" s="121"/>
      <c r="K1028" s="121"/>
      <c r="M1028" s="121"/>
      <c r="N1028" s="121"/>
      <c r="O1028" s="121"/>
      <c r="P1028" s="62"/>
      <c r="Q1028" s="148"/>
      <c r="R1028" s="149"/>
      <c r="S1028" s="149"/>
      <c r="T1028" s="147"/>
    </row>
    <row r="1029" spans="4:20" ht="16.5" customHeight="1">
      <c r="D1029" s="139"/>
      <c r="E1029" s="140"/>
      <c r="F1029" s="141"/>
      <c r="G1029" s="142"/>
      <c r="H1029" s="143"/>
      <c r="I1029" s="144"/>
      <c r="J1029" s="121"/>
      <c r="K1029" s="121"/>
      <c r="M1029" s="121"/>
      <c r="N1029" s="121"/>
      <c r="O1029" s="121"/>
      <c r="P1029" s="62"/>
      <c r="Q1029" s="148"/>
      <c r="R1029" s="149"/>
      <c r="S1029" s="149"/>
      <c r="T1029" s="147"/>
    </row>
    <row r="1030" spans="4:20" ht="16.5" customHeight="1">
      <c r="D1030" s="139"/>
      <c r="E1030" s="140"/>
      <c r="F1030" s="141"/>
      <c r="G1030" s="142"/>
      <c r="H1030" s="143"/>
      <c r="I1030" s="144"/>
      <c r="J1030" s="121"/>
      <c r="K1030" s="121"/>
      <c r="M1030" s="121"/>
      <c r="N1030" s="121"/>
      <c r="O1030" s="121"/>
      <c r="P1030" s="62"/>
      <c r="Q1030" s="148"/>
      <c r="R1030" s="149"/>
      <c r="S1030" s="149"/>
      <c r="T1030" s="147"/>
    </row>
    <row r="1031" spans="4:20" ht="16.5" customHeight="1">
      <c r="D1031" s="139"/>
      <c r="E1031" s="140"/>
      <c r="F1031" s="141"/>
      <c r="G1031" s="142"/>
      <c r="H1031" s="143"/>
      <c r="I1031" s="144"/>
      <c r="J1031" s="121"/>
      <c r="K1031" s="121"/>
      <c r="M1031" s="121"/>
      <c r="N1031" s="121"/>
      <c r="O1031" s="121"/>
      <c r="P1031" s="62"/>
      <c r="Q1031" s="148"/>
      <c r="R1031" s="149"/>
      <c r="S1031" s="149"/>
      <c r="T1031" s="147"/>
    </row>
    <row r="1032" spans="4:20" ht="16.5" customHeight="1">
      <c r="D1032" s="139"/>
      <c r="E1032" s="140"/>
      <c r="F1032" s="141"/>
      <c r="G1032" s="142"/>
      <c r="H1032" s="143"/>
      <c r="I1032" s="144"/>
      <c r="J1032" s="121"/>
      <c r="K1032" s="121"/>
      <c r="M1032" s="121"/>
      <c r="N1032" s="121"/>
      <c r="O1032" s="121"/>
      <c r="P1032" s="62"/>
      <c r="Q1032" s="148"/>
      <c r="R1032" s="149"/>
      <c r="S1032" s="149"/>
      <c r="T1032" s="147"/>
    </row>
    <row r="1033" spans="4:20" ht="16.5" customHeight="1">
      <c r="D1033" s="139"/>
      <c r="E1033" s="140"/>
      <c r="F1033" s="141"/>
      <c r="G1033" s="142"/>
      <c r="H1033" s="143"/>
      <c r="I1033" s="144"/>
      <c r="J1033" s="121"/>
      <c r="K1033" s="121"/>
      <c r="M1033" s="121"/>
      <c r="N1033" s="121"/>
      <c r="O1033" s="121"/>
      <c r="P1033" s="62"/>
      <c r="Q1033" s="148"/>
      <c r="R1033" s="149"/>
      <c r="S1033" s="149"/>
      <c r="T1033" s="147"/>
    </row>
    <row r="1034" spans="4:20" ht="16.5" customHeight="1">
      <c r="D1034" s="139"/>
      <c r="E1034" s="140"/>
      <c r="F1034" s="141"/>
      <c r="G1034" s="142"/>
      <c r="H1034" s="143"/>
      <c r="I1034" s="144"/>
      <c r="J1034" s="121"/>
      <c r="K1034" s="121"/>
      <c r="M1034" s="121"/>
      <c r="N1034" s="121"/>
      <c r="O1034" s="121"/>
      <c r="P1034" s="62"/>
      <c r="Q1034" s="148"/>
      <c r="R1034" s="149"/>
      <c r="S1034" s="149"/>
      <c r="T1034" s="147"/>
    </row>
    <row r="1035" spans="4:20" ht="16.5" customHeight="1">
      <c r="D1035" s="139"/>
      <c r="E1035" s="140"/>
      <c r="F1035" s="141"/>
      <c r="G1035" s="142"/>
      <c r="H1035" s="143"/>
      <c r="I1035" s="144"/>
      <c r="J1035" s="121"/>
      <c r="K1035" s="121"/>
      <c r="M1035" s="121"/>
      <c r="N1035" s="121"/>
      <c r="O1035" s="121"/>
      <c r="P1035" s="62"/>
      <c r="Q1035" s="148"/>
      <c r="R1035" s="149"/>
      <c r="S1035" s="149"/>
      <c r="T1035" s="147"/>
    </row>
    <row r="1036" spans="4:20" ht="16.5" customHeight="1">
      <c r="D1036" s="139"/>
      <c r="E1036" s="140"/>
      <c r="F1036" s="141"/>
      <c r="G1036" s="142"/>
      <c r="H1036" s="143"/>
      <c r="I1036" s="144"/>
      <c r="J1036" s="121"/>
      <c r="K1036" s="121"/>
      <c r="M1036" s="121"/>
      <c r="N1036" s="121"/>
      <c r="O1036" s="121"/>
      <c r="P1036" s="62"/>
      <c r="Q1036" s="148"/>
      <c r="R1036" s="149"/>
      <c r="S1036" s="149"/>
      <c r="T1036" s="147"/>
    </row>
    <row r="1037" spans="4:20" ht="16.5" customHeight="1">
      <c r="D1037" s="139"/>
      <c r="E1037" s="140"/>
      <c r="F1037" s="141"/>
      <c r="G1037" s="142"/>
      <c r="H1037" s="143"/>
      <c r="I1037" s="144"/>
      <c r="J1037" s="121"/>
      <c r="K1037" s="121"/>
      <c r="M1037" s="121"/>
      <c r="N1037" s="121"/>
      <c r="O1037" s="121"/>
      <c r="P1037" s="62"/>
      <c r="Q1037" s="148"/>
      <c r="R1037" s="149"/>
      <c r="S1037" s="149"/>
      <c r="T1037" s="147"/>
    </row>
    <row r="1038" spans="4:20" ht="16.5" customHeight="1">
      <c r="D1038" s="139"/>
      <c r="E1038" s="140"/>
      <c r="F1038" s="141"/>
      <c r="G1038" s="142"/>
      <c r="H1038" s="143"/>
      <c r="I1038" s="144"/>
      <c r="J1038" s="121"/>
      <c r="K1038" s="121"/>
      <c r="M1038" s="121"/>
      <c r="N1038" s="121"/>
      <c r="O1038" s="121"/>
      <c r="P1038" s="62"/>
      <c r="Q1038" s="148"/>
      <c r="R1038" s="149"/>
      <c r="S1038" s="149"/>
      <c r="T1038" s="147"/>
    </row>
    <row r="1039" spans="4:20" ht="16.5" customHeight="1">
      <c r="D1039" s="139"/>
      <c r="E1039" s="140"/>
      <c r="F1039" s="141"/>
      <c r="G1039" s="142"/>
      <c r="H1039" s="143"/>
      <c r="I1039" s="144"/>
      <c r="J1039" s="121"/>
      <c r="K1039" s="121"/>
      <c r="M1039" s="121"/>
      <c r="N1039" s="121"/>
      <c r="O1039" s="121"/>
      <c r="P1039" s="62"/>
      <c r="Q1039" s="148"/>
      <c r="R1039" s="149"/>
      <c r="S1039" s="149"/>
      <c r="T1039" s="147"/>
    </row>
    <row r="1040" spans="4:20" ht="16.5" customHeight="1">
      <c r="D1040" s="139"/>
      <c r="E1040" s="140"/>
      <c r="F1040" s="141"/>
      <c r="G1040" s="142"/>
      <c r="H1040" s="143"/>
      <c r="I1040" s="144"/>
      <c r="J1040" s="121"/>
      <c r="K1040" s="121"/>
      <c r="M1040" s="121"/>
      <c r="N1040" s="121"/>
      <c r="O1040" s="121"/>
      <c r="P1040" s="62"/>
      <c r="Q1040" s="148"/>
      <c r="R1040" s="149"/>
      <c r="S1040" s="149"/>
      <c r="T1040" s="147"/>
    </row>
    <row r="1041" spans="4:21" ht="16.5" customHeight="1">
      <c r="D1041" s="139"/>
      <c r="E1041" s="140"/>
      <c r="F1041" s="141"/>
      <c r="G1041" s="142"/>
      <c r="H1041" s="143"/>
      <c r="I1041" s="144"/>
      <c r="J1041" s="121"/>
      <c r="K1041" s="121"/>
      <c r="M1041" s="121"/>
      <c r="N1041" s="121"/>
      <c r="O1041" s="121"/>
      <c r="P1041" s="62"/>
      <c r="Q1041" s="148"/>
      <c r="R1041" s="149"/>
      <c r="S1041" s="149"/>
      <c r="T1041" s="147"/>
    </row>
    <row r="1042" spans="4:21" ht="16.5" customHeight="1">
      <c r="D1042" s="139"/>
      <c r="E1042" s="140"/>
      <c r="F1042" s="141"/>
      <c r="G1042" s="142"/>
      <c r="H1042" s="143"/>
      <c r="I1042" s="144"/>
      <c r="J1042" s="121"/>
      <c r="K1042" s="121"/>
      <c r="M1042" s="121"/>
      <c r="N1042" s="121"/>
      <c r="O1042" s="121"/>
      <c r="P1042" s="62"/>
      <c r="Q1042" s="148"/>
      <c r="R1042" s="149"/>
      <c r="S1042" s="149"/>
      <c r="T1042" s="147"/>
    </row>
    <row r="1043" spans="4:21" ht="16.5" customHeight="1">
      <c r="D1043" s="139"/>
      <c r="E1043" s="140"/>
      <c r="F1043" s="141"/>
      <c r="G1043" s="142"/>
      <c r="H1043" s="143"/>
      <c r="I1043" s="144"/>
      <c r="J1043" s="121"/>
      <c r="K1043" s="121"/>
      <c r="M1043" s="121"/>
      <c r="N1043" s="121"/>
      <c r="O1043" s="121"/>
      <c r="P1043" s="62"/>
      <c r="Q1043" s="148"/>
      <c r="R1043" s="149"/>
      <c r="S1043" s="149"/>
      <c r="T1043" s="147"/>
    </row>
    <row r="1044" spans="4:21" ht="16.5" customHeight="1">
      <c r="D1044" s="139"/>
      <c r="E1044" s="140"/>
      <c r="F1044" s="141"/>
      <c r="G1044" s="142"/>
      <c r="H1044" s="143"/>
      <c r="I1044" s="144"/>
      <c r="J1044" s="121"/>
      <c r="K1044" s="121"/>
      <c r="M1044" s="121"/>
      <c r="N1044" s="121"/>
      <c r="O1044" s="121"/>
      <c r="P1044" s="62"/>
      <c r="Q1044" s="148"/>
      <c r="R1044" s="149"/>
      <c r="S1044" s="149"/>
      <c r="T1044" s="147"/>
    </row>
    <row r="1045" spans="4:21" ht="16.5" customHeight="1">
      <c r="D1045" s="139"/>
      <c r="E1045" s="140"/>
      <c r="F1045" s="141"/>
      <c r="G1045" s="142"/>
      <c r="H1045" s="143"/>
      <c r="I1045" s="144"/>
      <c r="J1045" s="121"/>
      <c r="K1045" s="121"/>
      <c r="M1045" s="121"/>
      <c r="N1045" s="121"/>
      <c r="O1045" s="121"/>
      <c r="P1045" s="62"/>
      <c r="Q1045" s="148"/>
      <c r="R1045" s="149"/>
      <c r="S1045" s="149"/>
      <c r="T1045" s="147"/>
    </row>
    <row r="1046" spans="4:21" ht="16.5" customHeight="1">
      <c r="D1046" s="139"/>
      <c r="E1046" s="140"/>
      <c r="F1046" s="141"/>
      <c r="G1046" s="142"/>
      <c r="H1046" s="143"/>
      <c r="I1046" s="144"/>
      <c r="J1046" s="121"/>
      <c r="K1046" s="121"/>
      <c r="M1046" s="121"/>
      <c r="N1046" s="121"/>
      <c r="O1046" s="121"/>
      <c r="P1046" s="62"/>
      <c r="Q1046" s="148"/>
      <c r="R1046" s="149"/>
      <c r="S1046" s="149"/>
      <c r="T1046" s="147"/>
    </row>
    <row r="1047" spans="4:21" ht="16.5" customHeight="1">
      <c r="D1047" s="139"/>
      <c r="E1047" s="140"/>
      <c r="F1047" s="141"/>
      <c r="G1047" s="142"/>
      <c r="H1047" s="143"/>
      <c r="I1047" s="144"/>
      <c r="J1047" s="121"/>
      <c r="K1047" s="121"/>
      <c r="M1047" s="121"/>
      <c r="N1047" s="121"/>
      <c r="O1047" s="121"/>
      <c r="P1047" s="62"/>
      <c r="Q1047" s="148"/>
      <c r="R1047" s="149"/>
      <c r="S1047" s="149"/>
      <c r="T1047" s="147"/>
    </row>
    <row r="1048" spans="4:21" ht="16.5" customHeight="1">
      <c r="D1048" s="139"/>
      <c r="E1048" s="140"/>
      <c r="F1048" s="141"/>
      <c r="G1048" s="142"/>
      <c r="H1048" s="143"/>
      <c r="I1048" s="144"/>
      <c r="J1048" s="121"/>
      <c r="K1048" s="121"/>
      <c r="M1048" s="121"/>
      <c r="N1048" s="121"/>
      <c r="O1048" s="121"/>
      <c r="P1048" s="62"/>
      <c r="Q1048" s="148"/>
      <c r="R1048" s="149"/>
      <c r="S1048" s="149"/>
      <c r="T1048" s="147"/>
    </row>
    <row r="1049" spans="4:21" ht="16.5" customHeight="1">
      <c r="D1049" s="139"/>
      <c r="E1049" s="140"/>
      <c r="F1049" s="141"/>
      <c r="G1049" s="142"/>
      <c r="H1049" s="143"/>
      <c r="I1049" s="144"/>
      <c r="J1049" s="121"/>
      <c r="K1049" s="121"/>
      <c r="M1049" s="121"/>
      <c r="N1049" s="121"/>
      <c r="O1049" s="121"/>
      <c r="P1049" s="62"/>
      <c r="Q1049" s="148"/>
      <c r="R1049" s="149"/>
      <c r="S1049" s="149"/>
      <c r="T1049" s="147"/>
    </row>
    <row r="1050" spans="4:21" ht="16.5" customHeight="1">
      <c r="D1050" s="139"/>
      <c r="E1050" s="140"/>
      <c r="F1050" s="141"/>
      <c r="G1050" s="142"/>
      <c r="H1050" s="143"/>
      <c r="I1050" s="144"/>
      <c r="J1050" s="121"/>
      <c r="K1050" s="121"/>
      <c r="M1050" s="121"/>
      <c r="N1050" s="121"/>
      <c r="O1050" s="121"/>
      <c r="P1050" s="62"/>
      <c r="Q1050" s="148"/>
      <c r="R1050" s="149"/>
      <c r="S1050" s="149"/>
      <c r="T1050" s="147"/>
      <c r="U1050" s="140"/>
    </row>
    <row r="1051" spans="4:21" ht="16.5" customHeight="1">
      <c r="D1051" s="139"/>
      <c r="E1051" s="140"/>
      <c r="F1051" s="141"/>
      <c r="G1051" s="142"/>
      <c r="H1051" s="143"/>
      <c r="I1051" s="144"/>
      <c r="J1051" s="121"/>
      <c r="K1051" s="121"/>
      <c r="M1051" s="121"/>
      <c r="N1051" s="121"/>
      <c r="O1051" s="121"/>
      <c r="P1051" s="62"/>
      <c r="Q1051" s="148"/>
      <c r="R1051" s="149"/>
      <c r="S1051" s="149"/>
      <c r="T1051" s="147"/>
    </row>
    <row r="1052" spans="4:21" ht="16.5" customHeight="1">
      <c r="D1052" s="139"/>
      <c r="E1052" s="140"/>
      <c r="F1052" s="141"/>
      <c r="G1052" s="142"/>
      <c r="H1052" s="143"/>
      <c r="I1052" s="144"/>
      <c r="J1052" s="121"/>
      <c r="K1052" s="121"/>
      <c r="M1052" s="121"/>
      <c r="N1052" s="121"/>
      <c r="O1052" s="121"/>
      <c r="P1052" s="62"/>
      <c r="Q1052" s="148"/>
      <c r="R1052" s="149"/>
      <c r="S1052" s="149"/>
      <c r="T1052" s="147"/>
    </row>
    <row r="1053" spans="4:21" ht="16.5" customHeight="1">
      <c r="D1053" s="139"/>
      <c r="E1053" s="140"/>
      <c r="F1053" s="141"/>
      <c r="G1053" s="142"/>
      <c r="H1053" s="143"/>
      <c r="I1053" s="144"/>
      <c r="J1053" s="121"/>
      <c r="K1053" s="121"/>
      <c r="M1053" s="121"/>
      <c r="N1053" s="121"/>
      <c r="O1053" s="121"/>
      <c r="P1053" s="62"/>
      <c r="Q1053" s="148"/>
      <c r="R1053" s="149"/>
      <c r="S1053" s="149"/>
      <c r="T1053" s="147"/>
    </row>
    <row r="1054" spans="4:21" ht="16.5" customHeight="1">
      <c r="D1054" s="139"/>
      <c r="E1054" s="140"/>
      <c r="F1054" s="141"/>
      <c r="G1054" s="142"/>
      <c r="H1054" s="143"/>
      <c r="I1054" s="144"/>
      <c r="J1054" s="121"/>
      <c r="K1054" s="121"/>
      <c r="M1054" s="121"/>
      <c r="N1054" s="121"/>
      <c r="O1054" s="121"/>
      <c r="P1054" s="62"/>
      <c r="Q1054" s="148"/>
      <c r="R1054" s="149"/>
      <c r="S1054" s="149"/>
      <c r="T1054" s="147"/>
    </row>
    <row r="1055" spans="4:21" ht="16.5" customHeight="1">
      <c r="D1055" s="139"/>
      <c r="E1055" s="140"/>
      <c r="F1055" s="141"/>
      <c r="G1055" s="142"/>
      <c r="H1055" s="143"/>
      <c r="I1055" s="144"/>
      <c r="J1055" s="121"/>
      <c r="K1055" s="121"/>
      <c r="M1055" s="121"/>
      <c r="N1055" s="121"/>
      <c r="O1055" s="121"/>
      <c r="P1055" s="62"/>
      <c r="Q1055" s="148"/>
      <c r="R1055" s="149"/>
      <c r="S1055" s="149"/>
      <c r="T1055" s="147"/>
    </row>
    <row r="1056" spans="4:21" ht="16.5" customHeight="1">
      <c r="D1056" s="139"/>
      <c r="E1056" s="140"/>
      <c r="F1056" s="141"/>
      <c r="G1056" s="142"/>
      <c r="H1056" s="143"/>
      <c r="I1056" s="144"/>
      <c r="J1056" s="121"/>
      <c r="K1056" s="121"/>
      <c r="M1056" s="121"/>
      <c r="N1056" s="121"/>
      <c r="O1056" s="121"/>
      <c r="P1056" s="62"/>
      <c r="Q1056" s="148"/>
      <c r="R1056" s="149"/>
      <c r="S1056" s="149"/>
      <c r="T1056" s="147"/>
    </row>
    <row r="1057" spans="4:20" ht="16.5" customHeight="1">
      <c r="D1057" s="139"/>
      <c r="E1057" s="140"/>
      <c r="F1057" s="141"/>
      <c r="G1057" s="142"/>
      <c r="H1057" s="143"/>
      <c r="I1057" s="144"/>
      <c r="J1057" s="121"/>
      <c r="K1057" s="121"/>
      <c r="M1057" s="121"/>
      <c r="N1057" s="121"/>
      <c r="O1057" s="121"/>
      <c r="P1057" s="62"/>
      <c r="Q1057" s="148"/>
      <c r="R1057" s="149"/>
      <c r="S1057" s="149"/>
      <c r="T1057" s="147"/>
    </row>
    <row r="1058" spans="4:20" ht="16.5" customHeight="1">
      <c r="D1058" s="139"/>
      <c r="E1058" s="140"/>
      <c r="F1058" s="141"/>
      <c r="G1058" s="142"/>
      <c r="H1058" s="143"/>
      <c r="I1058" s="144"/>
      <c r="J1058" s="121"/>
      <c r="K1058" s="121"/>
      <c r="M1058" s="121"/>
      <c r="N1058" s="121"/>
      <c r="O1058" s="121"/>
      <c r="P1058" s="62"/>
      <c r="Q1058" s="148"/>
      <c r="R1058" s="149"/>
      <c r="S1058" s="149"/>
      <c r="T1058" s="147"/>
    </row>
    <row r="1059" spans="4:20" ht="16.5" customHeight="1">
      <c r="D1059" s="139"/>
      <c r="E1059" s="140"/>
      <c r="F1059" s="141"/>
      <c r="G1059" s="142"/>
      <c r="H1059" s="143"/>
      <c r="I1059" s="144"/>
      <c r="J1059" s="121"/>
      <c r="K1059" s="121"/>
      <c r="M1059" s="121"/>
      <c r="N1059" s="121"/>
      <c r="O1059" s="121"/>
      <c r="P1059" s="62"/>
      <c r="Q1059" s="148"/>
      <c r="R1059" s="149"/>
      <c r="S1059" s="149"/>
      <c r="T1059" s="147"/>
    </row>
    <row r="1060" spans="4:20" ht="16.5" customHeight="1">
      <c r="D1060" s="139"/>
      <c r="E1060" s="140"/>
      <c r="F1060" s="141"/>
      <c r="G1060" s="142"/>
      <c r="H1060" s="143"/>
      <c r="I1060" s="144"/>
      <c r="J1060" s="121"/>
      <c r="K1060" s="121"/>
      <c r="M1060" s="121"/>
      <c r="N1060" s="121"/>
      <c r="O1060" s="121"/>
      <c r="P1060" s="62"/>
      <c r="Q1060" s="148"/>
      <c r="R1060" s="149"/>
      <c r="S1060" s="149"/>
      <c r="T1060" s="147"/>
    </row>
    <row r="1061" spans="4:20" ht="16.5" customHeight="1">
      <c r="D1061" s="139"/>
      <c r="E1061" s="140"/>
      <c r="F1061" s="141"/>
      <c r="G1061" s="142"/>
      <c r="H1061" s="143"/>
      <c r="I1061" s="144"/>
      <c r="J1061" s="121"/>
      <c r="K1061" s="121"/>
      <c r="M1061" s="121"/>
      <c r="N1061" s="121"/>
      <c r="O1061" s="121"/>
      <c r="P1061" s="62"/>
      <c r="Q1061" s="148"/>
      <c r="R1061" s="149"/>
      <c r="S1061" s="149"/>
      <c r="T1061" s="147"/>
    </row>
    <row r="1062" spans="4:20" ht="16.5" customHeight="1">
      <c r="D1062" s="139"/>
      <c r="E1062" s="140"/>
      <c r="F1062" s="141"/>
      <c r="G1062" s="142"/>
      <c r="H1062" s="143"/>
      <c r="I1062" s="144"/>
      <c r="J1062" s="121"/>
      <c r="K1062" s="121"/>
      <c r="M1062" s="121"/>
      <c r="N1062" s="121"/>
      <c r="O1062" s="121"/>
      <c r="P1062" s="62"/>
      <c r="Q1062" s="148"/>
      <c r="R1062" s="149"/>
      <c r="S1062" s="149"/>
      <c r="T1062" s="147"/>
    </row>
    <row r="1063" spans="4:20" ht="16.5" customHeight="1">
      <c r="D1063" s="139"/>
      <c r="E1063" s="140"/>
      <c r="F1063" s="141"/>
      <c r="G1063" s="142"/>
      <c r="H1063" s="143"/>
      <c r="I1063" s="144"/>
      <c r="J1063" s="121"/>
      <c r="K1063" s="121"/>
      <c r="M1063" s="121"/>
      <c r="N1063" s="121"/>
      <c r="O1063" s="121"/>
      <c r="P1063" s="62"/>
      <c r="Q1063" s="148"/>
      <c r="R1063" s="149"/>
      <c r="S1063" s="149"/>
      <c r="T1063" s="147"/>
    </row>
    <row r="1064" spans="4:20" ht="16.5" customHeight="1">
      <c r="D1064" s="139"/>
      <c r="E1064" s="140"/>
      <c r="F1064" s="141"/>
      <c r="G1064" s="142"/>
      <c r="H1064" s="143"/>
      <c r="I1064" s="144"/>
      <c r="J1064" s="121"/>
      <c r="K1064" s="121"/>
      <c r="M1064" s="121"/>
      <c r="N1064" s="121"/>
      <c r="O1064" s="121"/>
      <c r="P1064" s="62"/>
      <c r="Q1064" s="148"/>
      <c r="R1064" s="149"/>
      <c r="S1064" s="149"/>
      <c r="T1064" s="147"/>
    </row>
    <row r="1065" spans="4:20" ht="16.5" customHeight="1">
      <c r="D1065" s="139"/>
      <c r="E1065" s="140"/>
      <c r="F1065" s="141"/>
      <c r="G1065" s="142"/>
      <c r="H1065" s="143"/>
      <c r="I1065" s="144"/>
      <c r="J1065" s="121"/>
      <c r="K1065" s="121"/>
      <c r="M1065" s="121"/>
      <c r="N1065" s="121"/>
      <c r="O1065" s="121"/>
      <c r="P1065" s="62"/>
      <c r="Q1065" s="148"/>
      <c r="R1065" s="149"/>
      <c r="S1065" s="149"/>
      <c r="T1065" s="147"/>
    </row>
    <row r="1066" spans="4:20" ht="16.5" customHeight="1">
      <c r="D1066" s="139"/>
      <c r="E1066" s="140"/>
      <c r="F1066" s="141"/>
      <c r="G1066" s="142"/>
      <c r="H1066" s="143"/>
      <c r="I1066" s="144"/>
      <c r="J1066" s="121"/>
      <c r="K1066" s="121"/>
      <c r="M1066" s="121"/>
      <c r="N1066" s="121"/>
      <c r="O1066" s="121"/>
      <c r="P1066" s="62"/>
      <c r="Q1066" s="148"/>
      <c r="R1066" s="149"/>
      <c r="S1066" s="149"/>
      <c r="T1066" s="147"/>
    </row>
    <row r="1067" spans="4:20" ht="16.5" customHeight="1">
      <c r="D1067" s="139"/>
      <c r="E1067" s="140"/>
      <c r="F1067" s="141"/>
      <c r="G1067" s="142"/>
      <c r="H1067" s="143"/>
      <c r="I1067" s="144"/>
      <c r="J1067" s="121"/>
      <c r="K1067" s="121"/>
      <c r="M1067" s="121"/>
      <c r="N1067" s="121"/>
      <c r="O1067" s="121"/>
      <c r="P1067" s="62"/>
      <c r="Q1067" s="148"/>
      <c r="R1067" s="149"/>
      <c r="S1067" s="149"/>
      <c r="T1067" s="147"/>
    </row>
    <row r="1068" spans="4:20" ht="16.5" customHeight="1">
      <c r="D1068" s="139"/>
      <c r="E1068" s="140"/>
      <c r="F1068" s="141"/>
      <c r="G1068" s="142"/>
      <c r="H1068" s="143"/>
      <c r="I1068" s="144"/>
      <c r="J1068" s="121"/>
      <c r="K1068" s="121"/>
      <c r="M1068" s="121"/>
      <c r="N1068" s="121"/>
      <c r="O1068" s="121"/>
      <c r="P1068" s="62"/>
      <c r="Q1068" s="148"/>
      <c r="R1068" s="149"/>
      <c r="S1068" s="149"/>
      <c r="T1068" s="147"/>
    </row>
    <row r="1069" spans="4:20" ht="16.5" customHeight="1">
      <c r="D1069" s="139"/>
      <c r="E1069" s="140"/>
      <c r="F1069" s="141"/>
      <c r="G1069" s="142"/>
      <c r="H1069" s="143"/>
      <c r="I1069" s="144"/>
      <c r="J1069" s="121"/>
      <c r="K1069" s="121"/>
      <c r="M1069" s="121"/>
      <c r="N1069" s="121"/>
      <c r="O1069" s="121"/>
      <c r="P1069" s="62"/>
      <c r="Q1069" s="148"/>
      <c r="R1069" s="149"/>
      <c r="S1069" s="149"/>
      <c r="T1069" s="147"/>
    </row>
    <row r="1070" spans="4:20" ht="16.5" customHeight="1">
      <c r="D1070" s="139"/>
      <c r="E1070" s="140"/>
      <c r="F1070" s="141"/>
      <c r="G1070" s="142"/>
      <c r="H1070" s="143"/>
      <c r="I1070" s="144"/>
      <c r="J1070" s="121"/>
      <c r="K1070" s="121"/>
      <c r="M1070" s="121"/>
      <c r="N1070" s="121"/>
      <c r="O1070" s="121"/>
      <c r="P1070" s="62"/>
      <c r="Q1070" s="148"/>
      <c r="R1070" s="149"/>
      <c r="S1070" s="149"/>
      <c r="T1070" s="147"/>
    </row>
    <row r="1071" spans="4:20" ht="16.5" customHeight="1">
      <c r="D1071" s="139"/>
      <c r="E1071" s="140"/>
      <c r="F1071" s="141"/>
      <c r="G1071" s="142"/>
      <c r="H1071" s="143"/>
      <c r="I1071" s="144"/>
      <c r="J1071" s="121"/>
      <c r="K1071" s="121"/>
      <c r="M1071" s="121"/>
      <c r="N1071" s="121"/>
      <c r="O1071" s="121"/>
      <c r="P1071" s="62"/>
      <c r="Q1071" s="148"/>
      <c r="R1071" s="149"/>
      <c r="S1071" s="149"/>
      <c r="T1071" s="147"/>
    </row>
    <row r="1072" spans="4:20" ht="16.5" customHeight="1">
      <c r="D1072" s="139"/>
      <c r="E1072" s="140"/>
      <c r="F1072" s="141"/>
      <c r="G1072" s="142"/>
      <c r="H1072" s="143"/>
      <c r="I1072" s="144"/>
      <c r="J1072" s="121"/>
      <c r="K1072" s="121"/>
      <c r="M1072" s="121"/>
      <c r="N1072" s="121"/>
      <c r="O1072" s="121"/>
      <c r="P1072" s="62"/>
      <c r="Q1072" s="148"/>
      <c r="R1072" s="149"/>
      <c r="S1072" s="149"/>
      <c r="T1072" s="147"/>
    </row>
    <row r="1073" spans="4:21" ht="16.5" customHeight="1">
      <c r="D1073" s="139"/>
      <c r="E1073" s="140"/>
      <c r="F1073" s="141"/>
      <c r="G1073" s="142"/>
      <c r="H1073" s="143"/>
      <c r="I1073" s="144"/>
      <c r="J1073" s="121"/>
      <c r="K1073" s="121"/>
      <c r="M1073" s="121"/>
      <c r="N1073" s="121"/>
      <c r="O1073" s="121"/>
      <c r="P1073" s="62"/>
      <c r="Q1073" s="148"/>
      <c r="R1073" s="149"/>
      <c r="S1073" s="149"/>
      <c r="T1073" s="147"/>
      <c r="U1073" s="140"/>
    </row>
    <row r="1074" spans="4:21" ht="16.5" customHeight="1">
      <c r="D1074" s="139"/>
      <c r="E1074" s="140"/>
      <c r="F1074" s="141"/>
      <c r="G1074" s="142"/>
      <c r="H1074" s="143"/>
      <c r="I1074" s="144"/>
      <c r="J1074" s="121"/>
      <c r="K1074" s="121"/>
      <c r="M1074" s="121"/>
      <c r="N1074" s="121"/>
      <c r="O1074" s="121"/>
      <c r="P1074" s="62"/>
      <c r="Q1074" s="148"/>
      <c r="R1074" s="149"/>
      <c r="S1074" s="149"/>
      <c r="T1074" s="147"/>
    </row>
    <row r="1075" spans="4:21" ht="16.5" customHeight="1">
      <c r="D1075" s="139"/>
      <c r="E1075" s="140"/>
      <c r="F1075" s="141"/>
      <c r="G1075" s="142"/>
      <c r="H1075" s="143"/>
      <c r="I1075" s="144"/>
      <c r="J1075" s="121"/>
      <c r="K1075" s="121"/>
      <c r="M1075" s="121"/>
      <c r="N1075" s="121"/>
      <c r="O1075" s="121"/>
      <c r="P1075" s="62"/>
      <c r="Q1075" s="148"/>
      <c r="R1075" s="149"/>
      <c r="S1075" s="149"/>
      <c r="T1075" s="147"/>
    </row>
    <row r="1076" spans="4:21" ht="16.5" customHeight="1">
      <c r="D1076" s="139"/>
      <c r="E1076" s="140"/>
      <c r="F1076" s="141"/>
      <c r="G1076" s="142"/>
      <c r="H1076" s="143"/>
      <c r="I1076" s="144"/>
      <c r="J1076" s="121"/>
      <c r="K1076" s="121"/>
      <c r="M1076" s="121"/>
      <c r="N1076" s="121"/>
      <c r="O1076" s="121"/>
      <c r="P1076" s="62"/>
      <c r="Q1076" s="148"/>
      <c r="R1076" s="149"/>
      <c r="S1076" s="149"/>
      <c r="T1076" s="147"/>
    </row>
    <row r="1077" spans="4:21" ht="16.5" customHeight="1">
      <c r="D1077" s="139"/>
      <c r="E1077" s="140"/>
      <c r="F1077" s="141"/>
      <c r="G1077" s="142"/>
      <c r="H1077" s="143"/>
      <c r="I1077" s="144"/>
      <c r="J1077" s="121"/>
      <c r="K1077" s="121"/>
      <c r="M1077" s="121"/>
      <c r="N1077" s="121"/>
      <c r="O1077" s="121"/>
      <c r="P1077" s="62"/>
      <c r="Q1077" s="148"/>
      <c r="R1077" s="149"/>
      <c r="S1077" s="149"/>
      <c r="T1077" s="147"/>
    </row>
    <row r="1078" spans="4:21" ht="16.5" customHeight="1">
      <c r="D1078" s="139"/>
      <c r="E1078" s="140"/>
      <c r="F1078" s="141"/>
      <c r="G1078" s="142"/>
      <c r="H1078" s="143"/>
      <c r="I1078" s="144"/>
      <c r="J1078" s="121"/>
      <c r="K1078" s="121"/>
      <c r="M1078" s="121"/>
      <c r="N1078" s="121"/>
      <c r="O1078" s="121"/>
      <c r="P1078" s="62"/>
      <c r="Q1078" s="148"/>
      <c r="R1078" s="149"/>
      <c r="S1078" s="149"/>
      <c r="T1078" s="147"/>
    </row>
    <row r="1079" spans="4:21" ht="16.5" customHeight="1">
      <c r="D1079" s="139"/>
      <c r="E1079" s="140"/>
      <c r="F1079" s="141"/>
      <c r="G1079" s="142"/>
      <c r="H1079" s="143"/>
      <c r="I1079" s="144"/>
      <c r="J1079" s="121"/>
      <c r="K1079" s="121"/>
      <c r="M1079" s="121"/>
      <c r="N1079" s="121"/>
      <c r="O1079" s="121"/>
      <c r="P1079" s="62"/>
      <c r="Q1079" s="148"/>
      <c r="R1079" s="149"/>
      <c r="S1079" s="149"/>
      <c r="T1079" s="147"/>
    </row>
    <row r="1080" spans="4:21" ht="16.5" customHeight="1">
      <c r="D1080" s="139"/>
      <c r="E1080" s="140"/>
      <c r="F1080" s="141"/>
      <c r="G1080" s="142"/>
      <c r="H1080" s="143"/>
      <c r="I1080" s="144"/>
      <c r="J1080" s="121"/>
      <c r="K1080" s="121"/>
      <c r="M1080" s="121"/>
      <c r="N1080" s="121"/>
      <c r="O1080" s="121"/>
      <c r="P1080" s="62"/>
      <c r="Q1080" s="148"/>
      <c r="R1080" s="149"/>
      <c r="S1080" s="149"/>
      <c r="T1080" s="147"/>
    </row>
    <row r="1081" spans="4:21" ht="16.5" customHeight="1">
      <c r="D1081" s="139"/>
      <c r="E1081" s="140"/>
      <c r="F1081" s="141"/>
      <c r="G1081" s="142"/>
      <c r="H1081" s="143"/>
      <c r="I1081" s="144"/>
      <c r="J1081" s="121"/>
      <c r="K1081" s="121"/>
      <c r="M1081" s="121"/>
      <c r="N1081" s="121"/>
      <c r="O1081" s="121"/>
      <c r="P1081" s="62"/>
      <c r="Q1081" s="148"/>
      <c r="R1081" s="149"/>
      <c r="S1081" s="149"/>
      <c r="T1081" s="147"/>
      <c r="U1081" s="140"/>
    </row>
    <row r="1082" spans="4:21" ht="16.5" customHeight="1">
      <c r="D1082" s="139"/>
      <c r="E1082" s="140"/>
      <c r="F1082" s="141"/>
      <c r="G1082" s="142"/>
      <c r="H1082" s="143"/>
      <c r="I1082" s="144"/>
      <c r="J1082" s="121"/>
      <c r="K1082" s="121"/>
      <c r="M1082" s="121"/>
      <c r="N1082" s="121"/>
      <c r="O1082" s="121"/>
      <c r="P1082" s="62"/>
      <c r="Q1082" s="148"/>
      <c r="R1082" s="149"/>
      <c r="S1082" s="149"/>
      <c r="T1082" s="147"/>
    </row>
    <row r="1083" spans="4:21" ht="16.5" customHeight="1">
      <c r="D1083" s="139"/>
      <c r="E1083" s="140"/>
      <c r="F1083" s="141"/>
      <c r="G1083" s="142"/>
      <c r="H1083" s="143"/>
      <c r="I1083" s="144"/>
      <c r="J1083" s="121"/>
      <c r="K1083" s="121"/>
      <c r="M1083" s="121"/>
      <c r="N1083" s="121"/>
      <c r="O1083" s="121"/>
      <c r="P1083" s="62"/>
      <c r="Q1083" s="148"/>
      <c r="R1083" s="149"/>
      <c r="S1083" s="149"/>
      <c r="T1083" s="147"/>
    </row>
    <row r="1084" spans="4:21" ht="16.5" customHeight="1">
      <c r="D1084" s="139"/>
      <c r="E1084" s="140"/>
      <c r="F1084" s="141"/>
      <c r="G1084" s="142"/>
      <c r="H1084" s="143"/>
      <c r="I1084" s="144"/>
      <c r="J1084" s="121"/>
      <c r="K1084" s="121"/>
      <c r="M1084" s="121"/>
      <c r="N1084" s="121"/>
      <c r="O1084" s="121"/>
      <c r="P1084" s="62"/>
      <c r="Q1084" s="148"/>
      <c r="R1084" s="149"/>
      <c r="S1084" s="149"/>
      <c r="T1084" s="147"/>
    </row>
    <row r="1085" spans="4:21" ht="16.5" customHeight="1">
      <c r="D1085" s="139"/>
      <c r="E1085" s="140"/>
      <c r="F1085" s="141"/>
      <c r="G1085" s="142"/>
      <c r="H1085" s="143"/>
      <c r="I1085" s="144"/>
      <c r="J1085" s="121"/>
      <c r="K1085" s="121"/>
      <c r="M1085" s="121"/>
      <c r="N1085" s="121"/>
      <c r="O1085" s="121"/>
      <c r="P1085" s="62"/>
      <c r="Q1085" s="148"/>
      <c r="R1085" s="149"/>
      <c r="S1085" s="149"/>
      <c r="T1085" s="147"/>
    </row>
    <row r="1086" spans="4:21" ht="16.5" customHeight="1">
      <c r="D1086" s="139"/>
      <c r="E1086" s="140"/>
      <c r="F1086" s="141"/>
      <c r="G1086" s="142"/>
      <c r="H1086" s="143"/>
      <c r="I1086" s="144"/>
      <c r="J1086" s="121"/>
      <c r="K1086" s="121"/>
      <c r="M1086" s="121"/>
      <c r="N1086" s="121"/>
      <c r="O1086" s="121"/>
      <c r="P1086" s="62"/>
      <c r="Q1086" s="148"/>
      <c r="R1086" s="149"/>
      <c r="S1086" s="149"/>
      <c r="T1086" s="147"/>
    </row>
    <row r="1087" spans="4:21" ht="16.5" customHeight="1">
      <c r="D1087" s="139"/>
      <c r="E1087" s="140"/>
      <c r="F1087" s="141"/>
      <c r="G1087" s="142"/>
      <c r="H1087" s="143"/>
      <c r="I1087" s="144"/>
      <c r="J1087" s="121"/>
      <c r="K1087" s="121"/>
      <c r="M1087" s="121"/>
      <c r="N1087" s="121"/>
      <c r="O1087" s="121"/>
      <c r="P1087" s="62"/>
      <c r="Q1087" s="148"/>
      <c r="R1087" s="149"/>
      <c r="S1087" s="149"/>
      <c r="T1087" s="147"/>
    </row>
    <row r="1088" spans="4:21" ht="16.5" customHeight="1">
      <c r="D1088" s="139"/>
      <c r="E1088" s="140"/>
      <c r="F1088" s="141"/>
      <c r="G1088" s="142"/>
      <c r="H1088" s="143"/>
      <c r="I1088" s="144"/>
      <c r="J1088" s="121"/>
      <c r="K1088" s="121"/>
      <c r="M1088" s="121"/>
      <c r="N1088" s="121"/>
      <c r="O1088" s="121"/>
      <c r="P1088" s="62"/>
      <c r="Q1088" s="148"/>
      <c r="R1088" s="149"/>
      <c r="S1088" s="149"/>
      <c r="T1088" s="147"/>
    </row>
    <row r="1089" spans="4:20" ht="16.5" customHeight="1">
      <c r="D1089" s="139"/>
      <c r="E1089" s="140"/>
      <c r="F1089" s="141"/>
      <c r="G1089" s="142"/>
      <c r="H1089" s="143"/>
      <c r="I1089" s="144"/>
      <c r="J1089" s="121"/>
      <c r="K1089" s="121"/>
      <c r="M1089" s="121"/>
      <c r="N1089" s="121"/>
      <c r="O1089" s="121"/>
      <c r="P1089" s="62"/>
      <c r="Q1089" s="148"/>
      <c r="R1089" s="149"/>
      <c r="S1089" s="149"/>
      <c r="T1089" s="147"/>
    </row>
    <row r="1090" spans="4:20" ht="16.5" customHeight="1">
      <c r="D1090" s="139"/>
      <c r="E1090" s="140"/>
      <c r="F1090" s="141"/>
      <c r="G1090" s="142"/>
      <c r="H1090" s="143"/>
      <c r="I1090" s="144"/>
      <c r="J1090" s="121"/>
      <c r="K1090" s="121"/>
      <c r="M1090" s="121"/>
      <c r="N1090" s="121"/>
      <c r="O1090" s="121"/>
      <c r="P1090" s="62"/>
      <c r="Q1090" s="148"/>
      <c r="R1090" s="149"/>
      <c r="S1090" s="149"/>
      <c r="T1090" s="147"/>
    </row>
    <row r="1091" spans="4:20" ht="16.5" customHeight="1">
      <c r="D1091" s="139"/>
      <c r="E1091" s="140"/>
      <c r="F1091" s="141"/>
      <c r="G1091" s="142"/>
      <c r="H1091" s="143"/>
      <c r="I1091" s="144"/>
      <c r="J1091" s="121"/>
      <c r="K1091" s="121"/>
      <c r="M1091" s="121"/>
      <c r="N1091" s="121"/>
      <c r="O1091" s="121"/>
      <c r="P1091" s="62"/>
      <c r="Q1091" s="148"/>
      <c r="R1091" s="149"/>
      <c r="S1091" s="149"/>
      <c r="T1091" s="147"/>
    </row>
    <row r="1092" spans="4:20" ht="16.5" customHeight="1">
      <c r="D1092" s="139"/>
      <c r="E1092" s="140"/>
      <c r="F1092" s="141"/>
      <c r="G1092" s="142"/>
      <c r="H1092" s="143"/>
      <c r="I1092" s="144"/>
      <c r="J1092" s="121"/>
      <c r="K1092" s="121"/>
      <c r="M1092" s="121"/>
      <c r="N1092" s="121"/>
      <c r="O1092" s="121"/>
      <c r="P1092" s="62"/>
      <c r="Q1092" s="148"/>
      <c r="R1092" s="149"/>
      <c r="S1092" s="149"/>
      <c r="T1092" s="147"/>
    </row>
    <row r="1093" spans="4:20" ht="16.5" customHeight="1">
      <c r="D1093" s="139"/>
      <c r="E1093" s="140"/>
      <c r="F1093" s="141"/>
      <c r="G1093" s="142"/>
      <c r="H1093" s="143"/>
      <c r="I1093" s="144"/>
      <c r="J1093" s="121"/>
      <c r="K1093" s="121"/>
      <c r="M1093" s="121"/>
      <c r="N1093" s="121"/>
      <c r="O1093" s="121"/>
      <c r="P1093" s="62"/>
      <c r="Q1093" s="148"/>
      <c r="R1093" s="149"/>
      <c r="S1093" s="149"/>
      <c r="T1093" s="147"/>
    </row>
    <row r="1094" spans="4:20" ht="16.5" customHeight="1">
      <c r="D1094" s="139"/>
      <c r="E1094" s="140"/>
      <c r="F1094" s="141"/>
      <c r="G1094" s="142"/>
      <c r="H1094" s="143"/>
      <c r="I1094" s="144"/>
      <c r="J1094" s="121"/>
      <c r="K1094" s="121"/>
      <c r="M1094" s="121"/>
      <c r="N1094" s="121"/>
      <c r="O1094" s="121"/>
      <c r="P1094" s="62"/>
      <c r="Q1094" s="148"/>
      <c r="R1094" s="149"/>
      <c r="S1094" s="149"/>
      <c r="T1094" s="147"/>
    </row>
    <row r="1095" spans="4:20" ht="16.5" customHeight="1">
      <c r="D1095" s="139"/>
      <c r="E1095" s="140"/>
      <c r="F1095" s="141"/>
      <c r="G1095" s="142"/>
      <c r="H1095" s="143"/>
      <c r="I1095" s="144"/>
      <c r="J1095" s="121"/>
      <c r="K1095" s="121"/>
      <c r="M1095" s="121"/>
      <c r="N1095" s="121"/>
      <c r="O1095" s="121"/>
      <c r="P1095" s="62"/>
      <c r="Q1095" s="148"/>
      <c r="R1095" s="149"/>
      <c r="S1095" s="149"/>
      <c r="T1095" s="147"/>
    </row>
    <row r="1096" spans="4:20" ht="16.5" customHeight="1">
      <c r="D1096" s="139"/>
      <c r="E1096" s="140"/>
      <c r="F1096" s="141"/>
      <c r="G1096" s="142"/>
      <c r="H1096" s="143"/>
      <c r="I1096" s="144"/>
      <c r="J1096" s="121"/>
      <c r="K1096" s="121"/>
      <c r="M1096" s="121"/>
      <c r="N1096" s="121"/>
      <c r="O1096" s="121"/>
      <c r="P1096" s="62"/>
      <c r="Q1096" s="148"/>
      <c r="R1096" s="149"/>
      <c r="S1096" s="149"/>
      <c r="T1096" s="147"/>
    </row>
    <row r="1097" spans="4:20" ht="16.5" customHeight="1">
      <c r="D1097" s="139"/>
      <c r="E1097" s="140"/>
      <c r="F1097" s="141"/>
      <c r="G1097" s="142"/>
      <c r="H1097" s="143"/>
      <c r="I1097" s="144"/>
      <c r="J1097" s="121"/>
      <c r="K1097" s="121"/>
      <c r="M1097" s="121"/>
      <c r="N1097" s="121"/>
      <c r="O1097" s="121"/>
      <c r="P1097" s="62"/>
      <c r="Q1097" s="148"/>
      <c r="R1097" s="149"/>
      <c r="S1097" s="149"/>
      <c r="T1097" s="147"/>
    </row>
    <row r="1098" spans="4:20" ht="16.5" customHeight="1">
      <c r="D1098" s="139"/>
      <c r="E1098" s="140"/>
      <c r="F1098" s="141"/>
      <c r="G1098" s="142"/>
      <c r="H1098" s="143"/>
      <c r="I1098" s="144"/>
      <c r="J1098" s="121"/>
      <c r="K1098" s="121"/>
      <c r="M1098" s="121"/>
      <c r="N1098" s="121"/>
      <c r="O1098" s="121"/>
      <c r="P1098" s="62"/>
      <c r="Q1098" s="148"/>
      <c r="R1098" s="149"/>
      <c r="S1098" s="149"/>
      <c r="T1098" s="147"/>
    </row>
    <row r="1099" spans="4:20" ht="16.5" customHeight="1">
      <c r="D1099" s="139"/>
      <c r="E1099" s="140"/>
      <c r="F1099" s="141"/>
      <c r="G1099" s="142"/>
      <c r="H1099" s="143"/>
      <c r="I1099" s="144"/>
      <c r="J1099" s="121"/>
      <c r="K1099" s="121"/>
      <c r="M1099" s="121"/>
      <c r="N1099" s="121"/>
      <c r="O1099" s="121"/>
      <c r="P1099" s="62"/>
      <c r="Q1099" s="148"/>
      <c r="R1099" s="149"/>
      <c r="S1099" s="149"/>
      <c r="T1099" s="147"/>
    </row>
    <row r="1100" spans="4:20" ht="16.5" customHeight="1">
      <c r="D1100" s="139"/>
      <c r="E1100" s="140"/>
      <c r="F1100" s="141"/>
      <c r="G1100" s="142"/>
      <c r="H1100" s="143"/>
      <c r="I1100" s="144"/>
      <c r="J1100" s="121"/>
      <c r="K1100" s="121"/>
      <c r="M1100" s="121"/>
      <c r="N1100" s="121"/>
      <c r="O1100" s="121"/>
      <c r="P1100" s="62"/>
      <c r="Q1100" s="148"/>
      <c r="R1100" s="149"/>
      <c r="S1100" s="149"/>
      <c r="T1100" s="147"/>
    </row>
    <row r="1101" spans="4:20" ht="16.5" customHeight="1">
      <c r="D1101" s="139"/>
      <c r="E1101" s="140"/>
      <c r="F1101" s="141"/>
      <c r="G1101" s="142"/>
      <c r="H1101" s="143"/>
      <c r="I1101" s="144"/>
      <c r="J1101" s="121"/>
      <c r="K1101" s="121"/>
      <c r="M1101" s="121"/>
      <c r="N1101" s="121"/>
      <c r="O1101" s="121"/>
      <c r="P1101" s="62"/>
      <c r="Q1101" s="148"/>
      <c r="R1101" s="149"/>
      <c r="S1101" s="149"/>
      <c r="T1101" s="147"/>
    </row>
    <row r="1102" spans="4:20" ht="16.5" customHeight="1">
      <c r="D1102" s="139"/>
      <c r="E1102" s="140"/>
      <c r="F1102" s="141"/>
      <c r="G1102" s="142"/>
      <c r="H1102" s="143"/>
      <c r="I1102" s="144"/>
      <c r="J1102" s="121"/>
      <c r="K1102" s="121"/>
      <c r="M1102" s="121"/>
      <c r="N1102" s="121"/>
      <c r="O1102" s="121"/>
      <c r="P1102" s="62"/>
      <c r="Q1102" s="148"/>
      <c r="R1102" s="149"/>
      <c r="S1102" s="149"/>
      <c r="T1102" s="147"/>
    </row>
    <row r="1103" spans="4:20" ht="16.5" customHeight="1">
      <c r="D1103" s="139"/>
      <c r="E1103" s="140"/>
      <c r="F1103" s="141"/>
      <c r="G1103" s="142"/>
      <c r="H1103" s="143"/>
      <c r="I1103" s="144"/>
      <c r="J1103" s="121"/>
      <c r="K1103" s="121"/>
      <c r="M1103" s="121"/>
      <c r="N1103" s="121"/>
      <c r="O1103" s="121"/>
      <c r="P1103" s="62"/>
      <c r="Q1103" s="148"/>
      <c r="R1103" s="149"/>
      <c r="S1103" s="149"/>
      <c r="T1103" s="147"/>
    </row>
    <row r="1104" spans="4:20" ht="16.5" customHeight="1">
      <c r="D1104" s="139"/>
      <c r="E1104" s="140"/>
      <c r="F1104" s="141"/>
      <c r="G1104" s="142"/>
      <c r="H1104" s="143"/>
      <c r="I1104" s="144"/>
      <c r="J1104" s="121"/>
      <c r="K1104" s="121"/>
      <c r="M1104" s="121"/>
      <c r="N1104" s="121"/>
      <c r="O1104" s="121"/>
      <c r="P1104" s="62"/>
      <c r="Q1104" s="148"/>
      <c r="R1104" s="149"/>
      <c r="S1104" s="149"/>
      <c r="T1104" s="147"/>
    </row>
    <row r="1105" spans="4:20" ht="16.5" customHeight="1">
      <c r="D1105" s="139"/>
      <c r="E1105" s="140"/>
      <c r="F1105" s="141"/>
      <c r="G1105" s="142"/>
      <c r="H1105" s="143"/>
      <c r="I1105" s="144"/>
      <c r="J1105" s="121"/>
      <c r="K1105" s="121"/>
      <c r="M1105" s="121"/>
      <c r="N1105" s="121"/>
      <c r="O1105" s="121"/>
      <c r="P1105" s="62"/>
      <c r="Q1105" s="148"/>
      <c r="R1105" s="149"/>
      <c r="S1105" s="149"/>
      <c r="T1105" s="147"/>
    </row>
    <row r="1106" spans="4:20" ht="16.5" customHeight="1">
      <c r="D1106" s="139"/>
      <c r="E1106" s="140"/>
      <c r="F1106" s="141"/>
      <c r="G1106" s="142"/>
      <c r="H1106" s="143"/>
      <c r="I1106" s="144"/>
      <c r="J1106" s="121"/>
      <c r="K1106" s="121"/>
      <c r="M1106" s="121"/>
      <c r="N1106" s="121"/>
      <c r="O1106" s="121"/>
      <c r="P1106" s="62"/>
      <c r="Q1106" s="148"/>
      <c r="R1106" s="149"/>
      <c r="S1106" s="149"/>
      <c r="T1106" s="147"/>
    </row>
    <row r="1107" spans="4:20" ht="16.5" customHeight="1">
      <c r="D1107" s="139"/>
      <c r="E1107" s="140"/>
      <c r="F1107" s="141"/>
      <c r="G1107" s="142"/>
      <c r="H1107" s="143"/>
      <c r="I1107" s="144"/>
      <c r="J1107" s="121"/>
      <c r="K1107" s="121"/>
      <c r="M1107" s="121"/>
      <c r="N1107" s="121"/>
      <c r="O1107" s="121"/>
      <c r="P1107" s="62"/>
      <c r="Q1107" s="148"/>
      <c r="R1107" s="149"/>
      <c r="S1107" s="149"/>
      <c r="T1107" s="147"/>
    </row>
    <row r="1108" spans="4:20" ht="16.5" customHeight="1">
      <c r="D1108" s="139"/>
      <c r="E1108" s="140"/>
      <c r="F1108" s="141"/>
      <c r="G1108" s="142"/>
      <c r="H1108" s="143"/>
      <c r="I1108" s="144"/>
      <c r="J1108" s="121"/>
      <c r="K1108" s="121"/>
      <c r="M1108" s="121"/>
      <c r="N1108" s="121"/>
      <c r="O1108" s="121"/>
      <c r="P1108" s="62"/>
      <c r="Q1108" s="148"/>
      <c r="R1108" s="149"/>
      <c r="S1108" s="149"/>
      <c r="T1108" s="147"/>
    </row>
    <row r="1109" spans="4:20" ht="16.5" customHeight="1">
      <c r="D1109" s="139"/>
      <c r="E1109" s="140"/>
      <c r="F1109" s="141"/>
      <c r="G1109" s="142"/>
      <c r="H1109" s="143"/>
      <c r="I1109" s="144"/>
      <c r="J1109" s="121"/>
      <c r="K1109" s="121"/>
      <c r="M1109" s="121"/>
      <c r="N1109" s="121"/>
      <c r="O1109" s="121"/>
      <c r="P1109" s="62"/>
      <c r="Q1109" s="148"/>
      <c r="R1109" s="149"/>
      <c r="S1109" s="149"/>
      <c r="T1109" s="147"/>
    </row>
    <row r="1110" spans="4:20" ht="16.5" customHeight="1">
      <c r="D1110" s="139"/>
      <c r="E1110" s="140"/>
      <c r="F1110" s="141"/>
      <c r="G1110" s="142"/>
      <c r="H1110" s="143"/>
      <c r="I1110" s="144"/>
      <c r="J1110" s="121"/>
      <c r="K1110" s="121"/>
      <c r="M1110" s="121"/>
      <c r="N1110" s="121"/>
      <c r="O1110" s="121"/>
      <c r="P1110" s="62"/>
      <c r="Q1110" s="148"/>
      <c r="R1110" s="149"/>
      <c r="S1110" s="149"/>
      <c r="T1110" s="147"/>
    </row>
    <row r="1111" spans="4:20" ht="16.5" customHeight="1">
      <c r="D1111" s="139"/>
      <c r="E1111" s="140"/>
      <c r="F1111" s="141"/>
      <c r="G1111" s="142"/>
      <c r="H1111" s="143"/>
      <c r="I1111" s="144"/>
      <c r="J1111" s="121"/>
      <c r="K1111" s="121"/>
      <c r="M1111" s="121"/>
      <c r="N1111" s="121"/>
      <c r="O1111" s="121"/>
      <c r="P1111" s="62"/>
      <c r="Q1111" s="148"/>
      <c r="R1111" s="149"/>
      <c r="S1111" s="149"/>
      <c r="T1111" s="147"/>
    </row>
    <row r="1112" spans="4:20" ht="16.5" customHeight="1">
      <c r="D1112" s="139"/>
      <c r="E1112" s="140"/>
      <c r="F1112" s="141"/>
      <c r="G1112" s="142"/>
      <c r="H1112" s="143"/>
      <c r="I1112" s="144"/>
      <c r="J1112" s="121"/>
      <c r="K1112" s="121"/>
      <c r="M1112" s="121"/>
      <c r="N1112" s="121"/>
      <c r="O1112" s="121"/>
      <c r="P1112" s="62"/>
      <c r="Q1112" s="148"/>
      <c r="R1112" s="149"/>
      <c r="S1112" s="149"/>
      <c r="T1112" s="147"/>
    </row>
    <row r="1113" spans="4:20" ht="16.5" customHeight="1">
      <c r="D1113" s="139"/>
      <c r="E1113" s="140"/>
      <c r="F1113" s="141"/>
      <c r="G1113" s="142"/>
      <c r="H1113" s="143"/>
      <c r="I1113" s="144"/>
      <c r="J1113" s="121"/>
      <c r="K1113" s="121"/>
      <c r="M1113" s="121"/>
      <c r="N1113" s="121"/>
      <c r="O1113" s="121"/>
      <c r="P1113" s="62"/>
      <c r="Q1113" s="148"/>
      <c r="R1113" s="149"/>
      <c r="S1113" s="149"/>
      <c r="T1113" s="147"/>
    </row>
    <row r="1114" spans="4:20" ht="16.5" customHeight="1">
      <c r="D1114" s="139"/>
      <c r="E1114" s="140"/>
      <c r="F1114" s="141"/>
      <c r="G1114" s="142"/>
      <c r="H1114" s="143"/>
      <c r="I1114" s="144"/>
      <c r="J1114" s="121"/>
      <c r="K1114" s="121"/>
      <c r="M1114" s="121"/>
      <c r="N1114" s="121"/>
      <c r="O1114" s="121"/>
      <c r="P1114" s="62"/>
      <c r="Q1114" s="148"/>
      <c r="R1114" s="149"/>
      <c r="S1114" s="149"/>
      <c r="T1114" s="147"/>
    </row>
    <row r="1115" spans="4:20" ht="16.5" customHeight="1">
      <c r="D1115" s="139"/>
      <c r="E1115" s="140"/>
      <c r="F1115" s="141"/>
      <c r="G1115" s="142"/>
      <c r="H1115" s="143"/>
      <c r="I1115" s="144"/>
      <c r="J1115" s="121"/>
      <c r="K1115" s="121"/>
      <c r="M1115" s="121"/>
      <c r="N1115" s="121"/>
      <c r="O1115" s="121"/>
      <c r="P1115" s="62"/>
      <c r="Q1115" s="148"/>
      <c r="R1115" s="149"/>
      <c r="S1115" s="149"/>
      <c r="T1115" s="147"/>
    </row>
    <row r="1116" spans="4:20" ht="16.5" customHeight="1">
      <c r="D1116" s="139"/>
      <c r="E1116" s="140"/>
      <c r="F1116" s="141"/>
      <c r="G1116" s="142"/>
      <c r="H1116" s="143"/>
      <c r="I1116" s="144"/>
      <c r="J1116" s="121"/>
      <c r="K1116" s="121"/>
      <c r="M1116" s="121"/>
      <c r="N1116" s="121"/>
      <c r="O1116" s="121"/>
      <c r="P1116" s="62"/>
      <c r="Q1116" s="148"/>
      <c r="R1116" s="149"/>
      <c r="S1116" s="149"/>
      <c r="T1116" s="147"/>
    </row>
    <row r="1117" spans="4:20" ht="16.5" customHeight="1">
      <c r="D1117" s="139"/>
      <c r="E1117" s="140"/>
      <c r="F1117" s="141"/>
      <c r="G1117" s="142"/>
      <c r="H1117" s="143"/>
      <c r="I1117" s="144"/>
      <c r="J1117" s="121"/>
      <c r="K1117" s="121"/>
      <c r="M1117" s="121"/>
      <c r="N1117" s="121"/>
      <c r="O1117" s="121"/>
      <c r="P1117" s="62"/>
      <c r="Q1117" s="148"/>
      <c r="R1117" s="149"/>
      <c r="S1117" s="149"/>
      <c r="T1117" s="147"/>
    </row>
    <row r="1118" spans="4:20" ht="16.5" customHeight="1">
      <c r="D1118" s="139"/>
      <c r="E1118" s="140"/>
      <c r="F1118" s="141"/>
      <c r="G1118" s="142"/>
      <c r="H1118" s="143"/>
      <c r="I1118" s="144"/>
      <c r="J1118" s="121"/>
      <c r="K1118" s="121"/>
      <c r="M1118" s="121"/>
      <c r="N1118" s="121"/>
      <c r="O1118" s="121"/>
      <c r="P1118" s="62"/>
      <c r="Q1118" s="148"/>
      <c r="R1118" s="149"/>
      <c r="S1118" s="149"/>
      <c r="T1118" s="147"/>
    </row>
    <row r="1119" spans="4:20" ht="16.5" customHeight="1">
      <c r="D1119" s="139"/>
      <c r="E1119" s="140"/>
      <c r="F1119" s="141"/>
      <c r="G1119" s="142"/>
      <c r="H1119" s="143"/>
      <c r="I1119" s="144"/>
      <c r="J1119" s="121"/>
      <c r="K1119" s="121"/>
      <c r="M1119" s="121"/>
      <c r="N1119" s="121"/>
      <c r="O1119" s="121"/>
      <c r="P1119" s="62"/>
      <c r="Q1119" s="148"/>
      <c r="R1119" s="149"/>
      <c r="S1119" s="149"/>
      <c r="T1119" s="147"/>
    </row>
    <row r="1120" spans="4:20" ht="16.5" customHeight="1">
      <c r="D1120" s="139"/>
      <c r="E1120" s="140"/>
      <c r="F1120" s="141"/>
      <c r="G1120" s="142"/>
      <c r="H1120" s="143"/>
      <c r="I1120" s="144"/>
      <c r="J1120" s="121"/>
      <c r="K1120" s="121"/>
      <c r="M1120" s="121"/>
      <c r="N1120" s="121"/>
      <c r="O1120" s="121"/>
      <c r="P1120" s="62"/>
      <c r="Q1120" s="148"/>
      <c r="R1120" s="149"/>
      <c r="S1120" s="149"/>
      <c r="T1120" s="147"/>
    </row>
    <row r="1121" spans="4:21" ht="16.5" customHeight="1">
      <c r="D1121" s="139"/>
      <c r="E1121" s="140"/>
      <c r="F1121" s="141"/>
      <c r="G1121" s="142"/>
      <c r="H1121" s="143"/>
      <c r="I1121" s="144"/>
      <c r="J1121" s="121"/>
      <c r="K1121" s="121"/>
      <c r="M1121" s="121"/>
      <c r="N1121" s="121"/>
      <c r="O1121" s="121"/>
      <c r="P1121" s="62"/>
      <c r="Q1121" s="148"/>
      <c r="R1121" s="149"/>
      <c r="S1121" s="149"/>
      <c r="T1121" s="147"/>
    </row>
    <row r="1122" spans="4:21" ht="16.5" customHeight="1">
      <c r="D1122" s="139"/>
      <c r="E1122" s="140"/>
      <c r="F1122" s="141"/>
      <c r="G1122" s="142"/>
      <c r="H1122" s="143"/>
      <c r="I1122" s="144"/>
      <c r="J1122" s="121"/>
      <c r="K1122" s="121"/>
      <c r="M1122" s="121"/>
      <c r="N1122" s="121"/>
      <c r="O1122" s="121"/>
      <c r="P1122" s="62"/>
      <c r="Q1122" s="148"/>
      <c r="R1122" s="149"/>
      <c r="S1122" s="149"/>
      <c r="T1122" s="147"/>
    </row>
    <row r="1123" spans="4:21" ht="16.5" customHeight="1">
      <c r="D1123" s="139"/>
      <c r="E1123" s="140"/>
      <c r="F1123" s="141"/>
      <c r="G1123" s="142"/>
      <c r="H1123" s="143"/>
      <c r="I1123" s="144"/>
      <c r="J1123" s="121"/>
      <c r="K1123" s="121"/>
      <c r="M1123" s="121"/>
      <c r="N1123" s="121"/>
      <c r="O1123" s="121"/>
      <c r="P1123" s="62"/>
      <c r="Q1123" s="148"/>
      <c r="R1123" s="149"/>
      <c r="S1123" s="149"/>
      <c r="T1123" s="147"/>
    </row>
    <row r="1124" spans="4:21" ht="16.5" customHeight="1">
      <c r="D1124" s="139"/>
      <c r="E1124" s="140"/>
      <c r="F1124" s="141"/>
      <c r="G1124" s="142"/>
      <c r="H1124" s="143"/>
      <c r="I1124" s="144"/>
      <c r="J1124" s="121"/>
      <c r="K1124" s="121"/>
      <c r="M1124" s="121"/>
      <c r="N1124" s="121"/>
      <c r="O1124" s="121"/>
      <c r="P1124" s="62"/>
      <c r="Q1124" s="148"/>
      <c r="R1124" s="149"/>
      <c r="S1124" s="149"/>
      <c r="T1124" s="147"/>
    </row>
    <row r="1125" spans="4:21" ht="16.5" customHeight="1">
      <c r="D1125" s="139"/>
      <c r="E1125" s="140"/>
      <c r="F1125" s="141"/>
      <c r="G1125" s="142"/>
      <c r="H1125" s="143"/>
      <c r="I1125" s="144"/>
      <c r="J1125" s="121"/>
      <c r="K1125" s="121"/>
      <c r="M1125" s="121"/>
      <c r="N1125" s="121"/>
      <c r="O1125" s="121"/>
      <c r="P1125" s="62"/>
      <c r="Q1125" s="148"/>
      <c r="R1125" s="149"/>
      <c r="S1125" s="149"/>
      <c r="T1125" s="147"/>
      <c r="U1125" s="140"/>
    </row>
    <row r="1126" spans="4:21" ht="16.5" customHeight="1">
      <c r="D1126" s="139"/>
      <c r="E1126" s="140"/>
      <c r="F1126" s="141"/>
      <c r="G1126" s="142"/>
      <c r="H1126" s="143"/>
      <c r="I1126" s="144"/>
      <c r="J1126" s="121"/>
      <c r="K1126" s="121"/>
      <c r="M1126" s="121"/>
      <c r="N1126" s="121"/>
      <c r="O1126" s="121"/>
      <c r="P1126" s="62"/>
      <c r="Q1126" s="148"/>
      <c r="R1126" s="149"/>
      <c r="S1126" s="149"/>
      <c r="T1126" s="147"/>
    </row>
    <row r="1127" spans="4:21" ht="16.5" customHeight="1">
      <c r="D1127" s="139"/>
      <c r="E1127" s="140"/>
      <c r="F1127" s="141"/>
      <c r="G1127" s="142"/>
      <c r="H1127" s="143"/>
      <c r="I1127" s="144"/>
      <c r="J1127" s="121"/>
      <c r="K1127" s="121"/>
      <c r="M1127" s="121"/>
      <c r="N1127" s="121"/>
      <c r="O1127" s="121"/>
      <c r="P1127" s="62"/>
      <c r="Q1127" s="148"/>
      <c r="R1127" s="149"/>
      <c r="S1127" s="149"/>
      <c r="T1127" s="147"/>
    </row>
    <row r="1128" spans="4:21" ht="16.5" customHeight="1">
      <c r="D1128" s="139"/>
      <c r="E1128" s="140"/>
      <c r="F1128" s="141"/>
      <c r="G1128" s="142"/>
      <c r="H1128" s="143"/>
      <c r="I1128" s="144"/>
      <c r="J1128" s="121"/>
      <c r="K1128" s="121"/>
      <c r="M1128" s="121"/>
      <c r="N1128" s="121"/>
      <c r="O1128" s="121"/>
      <c r="P1128" s="62"/>
      <c r="Q1128" s="148"/>
      <c r="R1128" s="149"/>
      <c r="S1128" s="149"/>
      <c r="T1128" s="147"/>
    </row>
    <row r="1129" spans="4:21" ht="16.5" customHeight="1">
      <c r="D1129" s="139"/>
      <c r="E1129" s="140"/>
      <c r="F1129" s="141"/>
      <c r="G1129" s="142"/>
      <c r="H1129" s="143"/>
      <c r="I1129" s="144"/>
      <c r="J1129" s="121"/>
      <c r="K1129" s="121"/>
      <c r="M1129" s="121"/>
      <c r="N1129" s="121"/>
      <c r="O1129" s="121"/>
      <c r="P1129" s="62"/>
      <c r="Q1129" s="148"/>
      <c r="R1129" s="149"/>
      <c r="S1129" s="149"/>
      <c r="T1129" s="147"/>
    </row>
    <row r="1130" spans="4:21" ht="16.5" customHeight="1">
      <c r="D1130" s="139"/>
      <c r="E1130" s="140"/>
      <c r="F1130" s="141"/>
      <c r="G1130" s="142"/>
      <c r="H1130" s="143"/>
      <c r="I1130" s="144"/>
      <c r="J1130" s="121"/>
      <c r="K1130" s="121"/>
      <c r="M1130" s="121"/>
      <c r="N1130" s="121"/>
      <c r="O1130" s="121"/>
      <c r="P1130" s="62"/>
      <c r="Q1130" s="148"/>
      <c r="R1130" s="149"/>
      <c r="S1130" s="149"/>
      <c r="T1130" s="147"/>
      <c r="U1130" s="140"/>
    </row>
    <row r="1131" spans="4:21" ht="16.5" customHeight="1">
      <c r="D1131" s="139"/>
      <c r="E1131" s="140"/>
      <c r="F1131" s="141"/>
      <c r="G1131" s="142"/>
      <c r="H1131" s="143"/>
      <c r="I1131" s="144"/>
      <c r="J1131" s="121"/>
      <c r="K1131" s="121"/>
      <c r="M1131" s="121"/>
      <c r="N1131" s="121"/>
      <c r="O1131" s="121"/>
      <c r="P1131" s="62"/>
      <c r="Q1131" s="148"/>
      <c r="R1131" s="149"/>
      <c r="S1131" s="149"/>
      <c r="T1131" s="147"/>
    </row>
    <row r="1132" spans="4:21" ht="16.5" customHeight="1">
      <c r="D1132" s="139"/>
      <c r="E1132" s="140"/>
      <c r="F1132" s="141"/>
      <c r="G1132" s="142"/>
      <c r="H1132" s="143"/>
      <c r="I1132" s="144"/>
      <c r="J1132" s="121"/>
      <c r="K1132" s="121"/>
      <c r="M1132" s="121"/>
      <c r="N1132" s="121"/>
      <c r="O1132" s="121"/>
      <c r="P1132" s="62"/>
      <c r="Q1132" s="148"/>
      <c r="R1132" s="149"/>
      <c r="S1132" s="149"/>
      <c r="T1132" s="147"/>
    </row>
    <row r="1133" spans="4:21" ht="16.5" customHeight="1">
      <c r="D1133" s="139"/>
      <c r="E1133" s="140"/>
      <c r="F1133" s="141"/>
      <c r="G1133" s="142"/>
      <c r="H1133" s="143"/>
      <c r="I1133" s="144"/>
      <c r="J1133" s="121"/>
      <c r="K1133" s="121"/>
      <c r="M1133" s="121"/>
      <c r="N1133" s="121"/>
      <c r="O1133" s="121"/>
      <c r="P1133" s="62"/>
      <c r="Q1133" s="148"/>
      <c r="R1133" s="149"/>
      <c r="S1133" s="149"/>
      <c r="T1133" s="147"/>
    </row>
    <row r="1134" spans="4:21" ht="16.5" customHeight="1">
      <c r="D1134" s="139"/>
      <c r="E1134" s="140"/>
      <c r="F1134" s="141"/>
      <c r="G1134" s="142"/>
      <c r="H1134" s="143"/>
      <c r="I1134" s="144"/>
      <c r="J1134" s="121"/>
      <c r="K1134" s="121"/>
      <c r="M1134" s="121"/>
      <c r="N1134" s="121"/>
      <c r="O1134" s="121"/>
      <c r="P1134" s="62"/>
      <c r="Q1134" s="148"/>
      <c r="R1134" s="149"/>
      <c r="S1134" s="149"/>
      <c r="T1134" s="147"/>
    </row>
    <row r="1135" spans="4:21" ht="16.5" customHeight="1">
      <c r="D1135" s="139"/>
      <c r="E1135" s="140"/>
      <c r="F1135" s="141"/>
      <c r="G1135" s="142"/>
      <c r="H1135" s="143"/>
      <c r="I1135" s="144"/>
      <c r="J1135" s="121"/>
      <c r="K1135" s="121"/>
      <c r="M1135" s="121"/>
      <c r="N1135" s="121"/>
      <c r="O1135" s="121"/>
      <c r="P1135" s="62"/>
      <c r="Q1135" s="148"/>
      <c r="R1135" s="149"/>
      <c r="S1135" s="149"/>
      <c r="T1135" s="147"/>
    </row>
    <row r="1136" spans="4:21" ht="16.5" customHeight="1">
      <c r="D1136" s="139"/>
      <c r="E1136" s="140"/>
      <c r="F1136" s="141"/>
      <c r="G1136" s="142"/>
      <c r="H1136" s="143"/>
      <c r="I1136" s="144"/>
      <c r="J1136" s="121"/>
      <c r="K1136" s="121"/>
      <c r="M1136" s="121"/>
      <c r="N1136" s="121"/>
      <c r="O1136" s="121"/>
      <c r="P1136" s="62"/>
      <c r="Q1136" s="148"/>
      <c r="R1136" s="149"/>
      <c r="S1136" s="149"/>
      <c r="T1136" s="147"/>
    </row>
    <row r="1137" spans="4:20" ht="16.5" customHeight="1">
      <c r="D1137" s="139"/>
      <c r="E1137" s="140"/>
      <c r="F1137" s="141"/>
      <c r="G1137" s="142"/>
      <c r="H1137" s="143"/>
      <c r="I1137" s="144"/>
      <c r="J1137" s="121"/>
      <c r="K1137" s="121"/>
      <c r="M1137" s="121"/>
      <c r="N1137" s="121"/>
      <c r="O1137" s="121"/>
      <c r="P1137" s="62"/>
      <c r="Q1137" s="148"/>
      <c r="R1137" s="149"/>
      <c r="S1137" s="149"/>
      <c r="T1137" s="147"/>
    </row>
    <row r="1138" spans="4:20" ht="16.5" customHeight="1">
      <c r="D1138" s="139"/>
      <c r="E1138" s="140"/>
      <c r="F1138" s="141"/>
      <c r="G1138" s="142"/>
      <c r="H1138" s="143"/>
      <c r="I1138" s="144"/>
      <c r="J1138" s="121"/>
      <c r="K1138" s="121"/>
      <c r="M1138" s="121"/>
      <c r="N1138" s="121"/>
      <c r="O1138" s="121"/>
      <c r="P1138" s="62"/>
      <c r="Q1138" s="148"/>
      <c r="R1138" s="149"/>
      <c r="S1138" s="149"/>
      <c r="T1138" s="147"/>
    </row>
    <row r="1139" spans="4:20" ht="16.5" customHeight="1">
      <c r="D1139" s="139"/>
      <c r="E1139" s="140"/>
      <c r="F1139" s="141"/>
      <c r="G1139" s="142"/>
      <c r="H1139" s="143"/>
      <c r="I1139" s="144"/>
      <c r="J1139" s="121"/>
      <c r="K1139" s="121"/>
      <c r="M1139" s="121"/>
      <c r="N1139" s="121"/>
      <c r="O1139" s="121"/>
      <c r="P1139" s="62"/>
      <c r="Q1139" s="148"/>
      <c r="R1139" s="149"/>
      <c r="S1139" s="149"/>
      <c r="T1139" s="147"/>
    </row>
    <row r="1140" spans="4:20" ht="16.5" customHeight="1">
      <c r="D1140" s="139"/>
      <c r="E1140" s="140"/>
      <c r="F1140" s="141"/>
      <c r="G1140" s="142"/>
      <c r="H1140" s="143"/>
      <c r="I1140" s="144"/>
      <c r="J1140" s="121"/>
      <c r="K1140" s="121"/>
      <c r="M1140" s="121"/>
      <c r="N1140" s="121"/>
      <c r="O1140" s="121"/>
      <c r="P1140" s="62"/>
      <c r="Q1140" s="148"/>
      <c r="R1140" s="149"/>
      <c r="S1140" s="149"/>
      <c r="T1140" s="147"/>
    </row>
    <row r="1141" spans="4:20" ht="16.5" customHeight="1">
      <c r="D1141" s="139"/>
      <c r="E1141" s="140"/>
      <c r="F1141" s="141"/>
      <c r="G1141" s="142"/>
      <c r="H1141" s="143"/>
      <c r="I1141" s="144"/>
      <c r="J1141" s="121"/>
      <c r="K1141" s="121"/>
      <c r="M1141" s="121"/>
      <c r="N1141" s="121"/>
      <c r="O1141" s="121"/>
      <c r="P1141" s="62"/>
      <c r="Q1141" s="148"/>
      <c r="R1141" s="149"/>
      <c r="S1141" s="149"/>
      <c r="T1141" s="147"/>
    </row>
    <row r="1142" spans="4:20" ht="16.5" customHeight="1">
      <c r="D1142" s="139"/>
      <c r="E1142" s="140"/>
      <c r="F1142" s="141"/>
      <c r="G1142" s="142"/>
      <c r="H1142" s="143"/>
      <c r="I1142" s="144"/>
      <c r="J1142" s="121"/>
      <c r="K1142" s="121"/>
      <c r="M1142" s="121"/>
      <c r="N1142" s="121"/>
      <c r="O1142" s="121"/>
      <c r="P1142" s="62"/>
      <c r="Q1142" s="148"/>
      <c r="R1142" s="149"/>
      <c r="S1142" s="149"/>
      <c r="T1142" s="147"/>
    </row>
    <row r="1143" spans="4:20" ht="16.5" customHeight="1">
      <c r="D1143" s="139"/>
      <c r="E1143" s="140"/>
      <c r="F1143" s="141"/>
      <c r="G1143" s="142"/>
      <c r="H1143" s="143"/>
      <c r="I1143" s="144"/>
      <c r="J1143" s="121"/>
      <c r="K1143" s="121"/>
      <c r="M1143" s="121"/>
      <c r="N1143" s="121"/>
      <c r="O1143" s="121"/>
      <c r="P1143" s="62"/>
      <c r="Q1143" s="148"/>
      <c r="R1143" s="149"/>
      <c r="S1143" s="149"/>
      <c r="T1143" s="147"/>
    </row>
    <row r="1144" spans="4:20" ht="16.5" customHeight="1">
      <c r="D1144" s="139"/>
      <c r="E1144" s="140"/>
      <c r="F1144" s="141"/>
      <c r="G1144" s="142"/>
      <c r="H1144" s="143"/>
      <c r="I1144" s="144"/>
      <c r="J1144" s="121"/>
      <c r="K1144" s="121"/>
      <c r="M1144" s="121"/>
      <c r="N1144" s="121"/>
      <c r="O1144" s="121"/>
      <c r="P1144" s="62"/>
      <c r="Q1144" s="148"/>
      <c r="R1144" s="149"/>
      <c r="S1144" s="149"/>
      <c r="T1144" s="147"/>
    </row>
    <row r="1145" spans="4:20" ht="16.5" customHeight="1">
      <c r="D1145" s="139"/>
      <c r="E1145" s="140"/>
      <c r="F1145" s="141"/>
      <c r="G1145" s="142"/>
      <c r="H1145" s="143"/>
      <c r="I1145" s="144"/>
      <c r="J1145" s="121"/>
      <c r="K1145" s="121"/>
      <c r="M1145" s="121"/>
      <c r="N1145" s="121"/>
      <c r="O1145" s="121"/>
      <c r="P1145" s="62"/>
      <c r="Q1145" s="148"/>
      <c r="R1145" s="149"/>
      <c r="S1145" s="149"/>
      <c r="T1145" s="147"/>
    </row>
    <row r="1146" spans="4:20" ht="16.5" customHeight="1">
      <c r="D1146" s="139"/>
      <c r="E1146" s="140"/>
      <c r="F1146" s="141"/>
      <c r="G1146" s="142"/>
      <c r="H1146" s="143"/>
      <c r="I1146" s="144"/>
      <c r="J1146" s="121"/>
      <c r="K1146" s="121"/>
      <c r="M1146" s="121"/>
      <c r="N1146" s="121"/>
      <c r="O1146" s="121"/>
      <c r="P1146" s="62"/>
      <c r="Q1146" s="148"/>
      <c r="R1146" s="149"/>
      <c r="S1146" s="149"/>
      <c r="T1146" s="147"/>
    </row>
    <row r="1147" spans="4:20" ht="16.5" customHeight="1">
      <c r="D1147" s="139"/>
      <c r="E1147" s="140"/>
      <c r="F1147" s="141"/>
      <c r="G1147" s="142"/>
      <c r="H1147" s="143"/>
      <c r="I1147" s="144"/>
      <c r="J1147" s="121"/>
      <c r="K1147" s="121"/>
      <c r="M1147" s="121"/>
      <c r="N1147" s="121"/>
      <c r="O1147" s="121"/>
      <c r="P1147" s="62"/>
      <c r="Q1147" s="148"/>
      <c r="R1147" s="149"/>
      <c r="S1147" s="149"/>
      <c r="T1147" s="147"/>
    </row>
    <row r="1148" spans="4:20" ht="16.5" customHeight="1">
      <c r="D1148" s="139"/>
      <c r="E1148" s="140"/>
      <c r="F1148" s="141"/>
      <c r="G1148" s="142"/>
      <c r="H1148" s="143"/>
      <c r="I1148" s="144"/>
      <c r="J1148" s="121"/>
      <c r="K1148" s="121"/>
      <c r="M1148" s="121"/>
      <c r="N1148" s="121"/>
      <c r="O1148" s="121"/>
      <c r="P1148" s="62"/>
      <c r="Q1148" s="148"/>
      <c r="R1148" s="149"/>
      <c r="S1148" s="149"/>
      <c r="T1148" s="147"/>
    </row>
    <row r="1149" spans="4:20" ht="16.5" customHeight="1">
      <c r="D1149" s="139"/>
      <c r="E1149" s="140"/>
      <c r="F1149" s="141"/>
      <c r="G1149" s="142"/>
      <c r="H1149" s="143"/>
      <c r="I1149" s="144"/>
      <c r="J1149" s="121"/>
      <c r="K1149" s="121"/>
      <c r="M1149" s="121"/>
      <c r="N1149" s="121"/>
      <c r="O1149" s="121"/>
      <c r="P1149" s="62"/>
      <c r="Q1149" s="148"/>
      <c r="R1149" s="149"/>
      <c r="S1149" s="149"/>
      <c r="T1149" s="147"/>
    </row>
    <row r="1150" spans="4:20" ht="16.5" customHeight="1">
      <c r="D1150" s="139"/>
      <c r="E1150" s="140"/>
      <c r="F1150" s="141"/>
      <c r="G1150" s="142"/>
      <c r="H1150" s="143"/>
      <c r="I1150" s="144"/>
      <c r="J1150" s="121"/>
      <c r="K1150" s="121"/>
      <c r="M1150" s="121"/>
      <c r="N1150" s="121"/>
      <c r="O1150" s="121"/>
      <c r="P1150" s="62"/>
      <c r="Q1150" s="148"/>
      <c r="R1150" s="149"/>
      <c r="S1150" s="149"/>
      <c r="T1150" s="147"/>
    </row>
    <row r="1151" spans="4:20" ht="16.5" customHeight="1">
      <c r="D1151" s="139"/>
      <c r="E1151" s="140"/>
      <c r="F1151" s="141"/>
      <c r="G1151" s="142"/>
      <c r="H1151" s="143"/>
      <c r="I1151" s="144"/>
      <c r="J1151" s="121"/>
      <c r="K1151" s="121"/>
      <c r="M1151" s="121"/>
      <c r="N1151" s="121"/>
      <c r="O1151" s="121"/>
      <c r="P1151" s="62"/>
      <c r="Q1151" s="148"/>
      <c r="R1151" s="149"/>
      <c r="S1151" s="149"/>
      <c r="T1151" s="147"/>
    </row>
    <row r="1152" spans="4:20" ht="16.5" customHeight="1">
      <c r="D1152" s="139"/>
      <c r="E1152" s="140"/>
      <c r="F1152" s="141"/>
      <c r="G1152" s="142"/>
      <c r="H1152" s="143"/>
      <c r="I1152" s="144"/>
      <c r="J1152" s="121"/>
      <c r="K1152" s="121"/>
      <c r="M1152" s="121"/>
      <c r="N1152" s="121"/>
      <c r="O1152" s="121"/>
      <c r="P1152" s="62"/>
      <c r="Q1152" s="148"/>
      <c r="R1152" s="149"/>
      <c r="S1152" s="149"/>
      <c r="T1152" s="147"/>
    </row>
    <row r="1153" spans="4:20" ht="16.5" customHeight="1">
      <c r="D1153" s="139"/>
      <c r="E1153" s="140"/>
      <c r="F1153" s="141"/>
      <c r="G1153" s="142"/>
      <c r="H1153" s="143"/>
      <c r="I1153" s="144"/>
      <c r="J1153" s="121"/>
      <c r="K1153" s="121"/>
      <c r="M1153" s="121"/>
      <c r="N1153" s="121"/>
      <c r="O1153" s="121"/>
      <c r="P1153" s="62"/>
      <c r="Q1153" s="148"/>
      <c r="R1153" s="149"/>
      <c r="S1153" s="149"/>
      <c r="T1153" s="147"/>
    </row>
    <row r="1154" spans="4:20" ht="16.5" customHeight="1">
      <c r="D1154" s="139"/>
      <c r="E1154" s="140"/>
      <c r="F1154" s="141"/>
      <c r="G1154" s="142"/>
      <c r="H1154" s="143"/>
      <c r="I1154" s="144"/>
      <c r="J1154" s="121"/>
      <c r="K1154" s="121"/>
      <c r="M1154" s="121"/>
      <c r="N1154" s="121"/>
      <c r="O1154" s="121"/>
      <c r="P1154" s="62"/>
      <c r="Q1154" s="148"/>
      <c r="R1154" s="149"/>
      <c r="S1154" s="149"/>
      <c r="T1154" s="147"/>
    </row>
    <row r="1155" spans="4:20" ht="16.5" customHeight="1">
      <c r="D1155" s="139"/>
      <c r="E1155" s="140"/>
      <c r="F1155" s="141"/>
      <c r="G1155" s="142"/>
      <c r="H1155" s="143"/>
      <c r="I1155" s="144"/>
      <c r="J1155" s="121"/>
      <c r="K1155" s="121"/>
      <c r="M1155" s="121"/>
      <c r="N1155" s="121"/>
      <c r="O1155" s="121"/>
      <c r="P1155" s="62"/>
      <c r="Q1155" s="148"/>
      <c r="R1155" s="149"/>
      <c r="S1155" s="149"/>
      <c r="T1155" s="147"/>
    </row>
    <row r="1156" spans="4:20" ht="16.5" customHeight="1">
      <c r="D1156" s="139"/>
      <c r="E1156" s="140"/>
      <c r="F1156" s="141"/>
      <c r="G1156" s="142"/>
      <c r="H1156" s="143"/>
      <c r="I1156" s="144"/>
      <c r="J1156" s="121"/>
      <c r="K1156" s="121"/>
      <c r="M1156" s="121"/>
      <c r="N1156" s="121"/>
      <c r="O1156" s="121"/>
      <c r="P1156" s="62"/>
      <c r="Q1156" s="148"/>
      <c r="R1156" s="149"/>
      <c r="S1156" s="149"/>
      <c r="T1156" s="147"/>
    </row>
    <row r="1157" spans="4:20" ht="16.5" customHeight="1">
      <c r="D1157" s="139"/>
      <c r="E1157" s="140"/>
      <c r="F1157" s="141"/>
      <c r="G1157" s="142"/>
      <c r="H1157" s="143"/>
      <c r="I1157" s="144"/>
      <c r="J1157" s="121"/>
      <c r="K1157" s="121"/>
      <c r="M1157" s="121"/>
      <c r="N1157" s="121"/>
      <c r="O1157" s="121"/>
      <c r="P1157" s="62"/>
      <c r="Q1157" s="148"/>
      <c r="R1157" s="149"/>
      <c r="S1157" s="149"/>
      <c r="T1157" s="147"/>
    </row>
    <row r="1158" spans="4:20" ht="16.5" customHeight="1">
      <c r="D1158" s="139"/>
      <c r="E1158" s="140"/>
      <c r="F1158" s="141"/>
      <c r="G1158" s="142"/>
      <c r="H1158" s="143"/>
      <c r="I1158" s="144"/>
      <c r="J1158" s="121"/>
      <c r="K1158" s="121"/>
      <c r="M1158" s="121"/>
      <c r="N1158" s="121"/>
      <c r="O1158" s="121"/>
      <c r="P1158" s="62"/>
      <c r="Q1158" s="148"/>
      <c r="R1158" s="149"/>
      <c r="S1158" s="149"/>
      <c r="T1158" s="147"/>
    </row>
    <row r="1159" spans="4:20" ht="16.5" customHeight="1">
      <c r="D1159" s="139"/>
      <c r="E1159" s="140"/>
      <c r="F1159" s="141"/>
      <c r="G1159" s="142"/>
      <c r="H1159" s="143"/>
      <c r="I1159" s="144"/>
      <c r="J1159" s="121"/>
      <c r="K1159" s="121"/>
      <c r="M1159" s="121"/>
      <c r="N1159" s="121"/>
      <c r="O1159" s="121"/>
      <c r="P1159" s="62"/>
      <c r="Q1159" s="148"/>
      <c r="R1159" s="149"/>
      <c r="S1159" s="149"/>
      <c r="T1159" s="147"/>
    </row>
    <row r="1160" spans="4:20" ht="16.5" customHeight="1">
      <c r="D1160" s="139"/>
      <c r="E1160" s="140"/>
      <c r="F1160" s="141"/>
      <c r="G1160" s="142"/>
      <c r="H1160" s="143"/>
      <c r="I1160" s="144"/>
      <c r="J1160" s="121"/>
      <c r="K1160" s="121"/>
      <c r="M1160" s="121"/>
      <c r="N1160" s="121"/>
      <c r="O1160" s="121"/>
      <c r="P1160" s="62"/>
      <c r="Q1160" s="148"/>
      <c r="R1160" s="149"/>
      <c r="S1160" s="149"/>
      <c r="T1160" s="147"/>
    </row>
    <row r="1161" spans="4:20" ht="16.5" customHeight="1">
      <c r="D1161" s="139"/>
      <c r="E1161" s="140"/>
      <c r="F1161" s="141"/>
      <c r="G1161" s="142"/>
      <c r="H1161" s="143"/>
      <c r="I1161" s="144"/>
      <c r="J1161" s="121"/>
      <c r="K1161" s="121"/>
      <c r="M1161" s="121"/>
      <c r="N1161" s="121"/>
      <c r="O1161" s="121"/>
      <c r="P1161" s="62"/>
      <c r="Q1161" s="148"/>
      <c r="R1161" s="149"/>
      <c r="S1161" s="149"/>
      <c r="T1161" s="147"/>
    </row>
    <row r="1162" spans="4:20" ht="16.5" customHeight="1">
      <c r="D1162" s="139"/>
      <c r="E1162" s="140"/>
      <c r="F1162" s="141"/>
      <c r="G1162" s="142"/>
      <c r="H1162" s="143"/>
      <c r="I1162" s="144"/>
      <c r="J1162" s="121"/>
      <c r="K1162" s="121"/>
      <c r="M1162" s="121"/>
      <c r="N1162" s="121"/>
      <c r="O1162" s="121"/>
      <c r="P1162" s="62"/>
      <c r="Q1162" s="148"/>
      <c r="R1162" s="149"/>
      <c r="S1162" s="149"/>
      <c r="T1162" s="147"/>
    </row>
    <row r="1163" spans="4:20" ht="16.5" customHeight="1">
      <c r="D1163" s="139"/>
      <c r="E1163" s="140"/>
      <c r="F1163" s="141"/>
      <c r="G1163" s="142"/>
      <c r="H1163" s="143"/>
      <c r="I1163" s="144"/>
      <c r="J1163" s="121"/>
      <c r="K1163" s="121"/>
      <c r="M1163" s="121"/>
      <c r="N1163" s="121"/>
      <c r="O1163" s="121"/>
      <c r="P1163" s="62"/>
      <c r="Q1163" s="148"/>
      <c r="R1163" s="149"/>
      <c r="S1163" s="149"/>
      <c r="T1163" s="147"/>
    </row>
    <row r="1164" spans="4:20" ht="16.5" customHeight="1">
      <c r="D1164" s="139"/>
      <c r="E1164" s="140"/>
      <c r="F1164" s="141"/>
      <c r="G1164" s="142"/>
      <c r="H1164" s="143"/>
      <c r="I1164" s="144"/>
      <c r="J1164" s="121"/>
      <c r="K1164" s="121"/>
      <c r="M1164" s="121"/>
      <c r="N1164" s="121"/>
      <c r="O1164" s="121"/>
      <c r="P1164" s="62"/>
      <c r="Q1164" s="148"/>
      <c r="R1164" s="149"/>
      <c r="S1164" s="149"/>
      <c r="T1164" s="147"/>
    </row>
    <row r="1165" spans="4:20" ht="16.5" customHeight="1">
      <c r="D1165" s="139"/>
      <c r="E1165" s="140"/>
      <c r="F1165" s="141"/>
      <c r="G1165" s="142"/>
      <c r="H1165" s="143"/>
      <c r="I1165" s="144"/>
      <c r="J1165" s="121"/>
      <c r="K1165" s="121"/>
      <c r="M1165" s="121"/>
      <c r="N1165" s="121"/>
      <c r="O1165" s="121"/>
      <c r="P1165" s="62"/>
      <c r="Q1165" s="148"/>
      <c r="R1165" s="149"/>
      <c r="S1165" s="149"/>
      <c r="T1165" s="147"/>
    </row>
    <row r="1166" spans="4:20" ht="16.5" customHeight="1">
      <c r="D1166" s="139"/>
      <c r="E1166" s="140"/>
      <c r="F1166" s="141"/>
      <c r="G1166" s="142"/>
      <c r="H1166" s="143"/>
      <c r="I1166" s="144"/>
      <c r="J1166" s="121"/>
      <c r="K1166" s="121"/>
      <c r="M1166" s="121"/>
      <c r="N1166" s="121"/>
      <c r="O1166" s="121"/>
      <c r="P1166" s="62"/>
      <c r="Q1166" s="148"/>
      <c r="R1166" s="149"/>
      <c r="S1166" s="149"/>
      <c r="T1166" s="147"/>
    </row>
    <row r="1167" spans="4:20" ht="16.5" customHeight="1">
      <c r="D1167" s="139"/>
      <c r="E1167" s="140"/>
      <c r="F1167" s="141"/>
      <c r="G1167" s="142"/>
      <c r="H1167" s="143"/>
      <c r="I1167" s="144"/>
      <c r="J1167" s="121"/>
      <c r="K1167" s="121"/>
      <c r="M1167" s="121"/>
      <c r="N1167" s="121"/>
      <c r="O1167" s="121"/>
      <c r="P1167" s="62"/>
      <c r="Q1167" s="148"/>
      <c r="R1167" s="149"/>
      <c r="S1167" s="149"/>
      <c r="T1167" s="147"/>
    </row>
    <row r="1168" spans="4:20" ht="16.5" customHeight="1">
      <c r="D1168" s="139"/>
      <c r="E1168" s="140"/>
      <c r="F1168" s="141"/>
      <c r="G1168" s="142"/>
      <c r="H1168" s="143"/>
      <c r="I1168" s="144"/>
      <c r="J1168" s="121"/>
      <c r="K1168" s="121"/>
      <c r="M1168" s="121"/>
      <c r="N1168" s="121"/>
      <c r="O1168" s="121"/>
      <c r="P1168" s="62"/>
      <c r="Q1168" s="148"/>
      <c r="R1168" s="149"/>
      <c r="S1168" s="149"/>
      <c r="T1168" s="147"/>
    </row>
    <row r="1169" spans="4:20" ht="16.5" customHeight="1">
      <c r="D1169" s="139"/>
      <c r="E1169" s="140"/>
      <c r="F1169" s="141"/>
      <c r="G1169" s="142"/>
      <c r="H1169" s="143"/>
      <c r="I1169" s="144"/>
      <c r="J1169" s="121"/>
      <c r="K1169" s="121"/>
      <c r="M1169" s="121"/>
      <c r="N1169" s="121"/>
      <c r="O1169" s="121"/>
      <c r="P1169" s="62"/>
      <c r="Q1169" s="148"/>
      <c r="R1169" s="149"/>
      <c r="S1169" s="149"/>
      <c r="T1169" s="147"/>
    </row>
    <row r="1170" spans="4:20" ht="16.5" customHeight="1">
      <c r="D1170" s="139"/>
      <c r="E1170" s="140"/>
      <c r="F1170" s="141"/>
      <c r="G1170" s="142"/>
      <c r="H1170" s="143"/>
      <c r="I1170" s="144"/>
      <c r="J1170" s="121"/>
      <c r="K1170" s="121"/>
      <c r="M1170" s="121"/>
      <c r="N1170" s="121"/>
      <c r="O1170" s="121"/>
      <c r="P1170" s="62"/>
      <c r="Q1170" s="148"/>
      <c r="R1170" s="149"/>
      <c r="S1170" s="149"/>
      <c r="T1170" s="147"/>
    </row>
    <row r="1171" spans="4:20" ht="16.5" customHeight="1">
      <c r="D1171" s="139"/>
      <c r="E1171" s="140"/>
      <c r="F1171" s="141"/>
      <c r="G1171" s="142"/>
      <c r="H1171" s="143"/>
      <c r="I1171" s="144"/>
      <c r="J1171" s="121"/>
      <c r="K1171" s="121"/>
      <c r="M1171" s="121"/>
      <c r="N1171" s="121"/>
      <c r="O1171" s="121"/>
      <c r="P1171" s="62"/>
      <c r="Q1171" s="148"/>
      <c r="R1171" s="149"/>
      <c r="S1171" s="149"/>
      <c r="T1171" s="147"/>
    </row>
    <row r="1172" spans="4:20" ht="16.5" customHeight="1">
      <c r="D1172" s="139"/>
      <c r="E1172" s="140"/>
      <c r="F1172" s="141"/>
      <c r="G1172" s="142"/>
      <c r="H1172" s="143"/>
      <c r="I1172" s="144"/>
      <c r="J1172" s="121"/>
      <c r="K1172" s="121"/>
      <c r="M1172" s="121"/>
      <c r="N1172" s="121"/>
      <c r="O1172" s="121"/>
      <c r="P1172" s="62"/>
      <c r="Q1172" s="148"/>
      <c r="R1172" s="149"/>
      <c r="S1172" s="149"/>
      <c r="T1172" s="147"/>
    </row>
    <row r="1173" spans="4:20" ht="16.5" customHeight="1">
      <c r="D1173" s="139"/>
      <c r="E1173" s="140"/>
      <c r="F1173" s="141"/>
      <c r="G1173" s="142"/>
      <c r="H1173" s="143"/>
      <c r="I1173" s="144"/>
      <c r="J1173" s="121"/>
      <c r="K1173" s="121"/>
      <c r="M1173" s="121"/>
      <c r="N1173" s="121"/>
      <c r="O1173" s="121"/>
      <c r="P1173" s="62"/>
      <c r="Q1173" s="148"/>
      <c r="R1173" s="149"/>
      <c r="S1173" s="149"/>
      <c r="T1173" s="147"/>
    </row>
    <row r="1174" spans="4:20" ht="16.5" customHeight="1">
      <c r="D1174" s="139"/>
      <c r="E1174" s="140"/>
      <c r="F1174" s="141"/>
      <c r="G1174" s="142"/>
      <c r="H1174" s="143"/>
      <c r="I1174" s="144"/>
      <c r="J1174" s="121"/>
      <c r="K1174" s="121"/>
      <c r="M1174" s="121"/>
      <c r="N1174" s="121"/>
      <c r="O1174" s="121"/>
      <c r="P1174" s="62"/>
      <c r="Q1174" s="148"/>
      <c r="R1174" s="149"/>
      <c r="S1174" s="149"/>
      <c r="T1174" s="147"/>
    </row>
    <row r="1175" spans="4:20" ht="16.5" customHeight="1">
      <c r="D1175" s="139"/>
      <c r="E1175" s="140"/>
      <c r="F1175" s="141"/>
      <c r="G1175" s="142"/>
      <c r="H1175" s="143"/>
      <c r="I1175" s="144"/>
      <c r="J1175" s="121"/>
      <c r="K1175" s="121"/>
      <c r="M1175" s="121"/>
      <c r="N1175" s="121"/>
      <c r="O1175" s="121"/>
      <c r="P1175" s="62"/>
      <c r="Q1175" s="148"/>
      <c r="R1175" s="149"/>
      <c r="S1175" s="149"/>
      <c r="T1175" s="147"/>
    </row>
    <row r="1176" spans="4:20" ht="16.5" customHeight="1">
      <c r="D1176" s="139"/>
      <c r="E1176" s="140"/>
      <c r="F1176" s="141"/>
      <c r="G1176" s="142"/>
      <c r="H1176" s="143"/>
      <c r="I1176" s="144"/>
      <c r="J1176" s="121"/>
      <c r="K1176" s="121"/>
      <c r="M1176" s="121"/>
      <c r="N1176" s="121"/>
      <c r="O1176" s="121"/>
      <c r="P1176" s="62"/>
      <c r="Q1176" s="148"/>
      <c r="R1176" s="149"/>
      <c r="S1176" s="149"/>
      <c r="T1176" s="147"/>
    </row>
    <row r="1177" spans="4:20" ht="16.5" customHeight="1">
      <c r="D1177" s="139"/>
      <c r="E1177" s="140"/>
      <c r="F1177" s="141"/>
      <c r="G1177" s="142"/>
      <c r="H1177" s="143"/>
      <c r="I1177" s="144"/>
      <c r="J1177" s="121"/>
      <c r="K1177" s="121"/>
      <c r="M1177" s="121"/>
      <c r="N1177" s="121"/>
      <c r="O1177" s="121"/>
      <c r="P1177" s="62"/>
      <c r="Q1177" s="148"/>
      <c r="R1177" s="149"/>
      <c r="S1177" s="149"/>
      <c r="T1177" s="147"/>
    </row>
    <row r="1178" spans="4:20" ht="16.5" customHeight="1">
      <c r="D1178" s="139"/>
      <c r="E1178" s="140"/>
      <c r="F1178" s="141"/>
      <c r="G1178" s="142"/>
      <c r="H1178" s="143"/>
      <c r="I1178" s="144"/>
      <c r="J1178" s="121"/>
      <c r="K1178" s="121"/>
      <c r="M1178" s="121"/>
      <c r="N1178" s="121"/>
      <c r="O1178" s="121"/>
      <c r="P1178" s="62"/>
      <c r="Q1178" s="148"/>
      <c r="R1178" s="149"/>
      <c r="S1178" s="149"/>
      <c r="T1178" s="147"/>
    </row>
    <row r="1179" spans="4:20" ht="16.5" customHeight="1">
      <c r="D1179" s="139"/>
      <c r="E1179" s="140"/>
      <c r="F1179" s="141"/>
      <c r="G1179" s="142"/>
      <c r="H1179" s="143"/>
      <c r="I1179" s="144"/>
      <c r="J1179" s="121"/>
      <c r="K1179" s="121"/>
      <c r="M1179" s="121"/>
      <c r="N1179" s="121"/>
      <c r="O1179" s="121"/>
      <c r="P1179" s="62"/>
      <c r="Q1179" s="148"/>
      <c r="R1179" s="149"/>
      <c r="S1179" s="149"/>
      <c r="T1179" s="147"/>
    </row>
    <row r="1180" spans="4:20" ht="16.5" customHeight="1">
      <c r="D1180" s="139"/>
      <c r="E1180" s="140"/>
      <c r="F1180" s="141"/>
      <c r="G1180" s="142"/>
      <c r="H1180" s="143"/>
      <c r="I1180" s="144"/>
      <c r="J1180" s="121"/>
      <c r="K1180" s="121"/>
      <c r="M1180" s="121"/>
      <c r="N1180" s="121"/>
      <c r="O1180" s="121"/>
      <c r="P1180" s="62"/>
      <c r="Q1180" s="148"/>
      <c r="R1180" s="149"/>
      <c r="S1180" s="149"/>
      <c r="T1180" s="147"/>
    </row>
    <row r="1181" spans="4:20" ht="16.5" customHeight="1">
      <c r="D1181" s="139"/>
      <c r="E1181" s="140"/>
      <c r="F1181" s="141"/>
      <c r="G1181" s="142"/>
      <c r="H1181" s="143"/>
      <c r="I1181" s="144"/>
      <c r="J1181" s="121"/>
      <c r="K1181" s="121"/>
      <c r="M1181" s="121"/>
      <c r="N1181" s="121"/>
      <c r="O1181" s="121"/>
      <c r="P1181" s="62"/>
      <c r="Q1181" s="148"/>
      <c r="R1181" s="149"/>
      <c r="S1181" s="149"/>
      <c r="T1181" s="147"/>
    </row>
    <row r="1182" spans="4:20" ht="16.5" customHeight="1">
      <c r="D1182" s="139"/>
      <c r="E1182" s="140"/>
      <c r="F1182" s="141"/>
      <c r="G1182" s="142"/>
      <c r="H1182" s="143"/>
      <c r="I1182" s="144"/>
      <c r="J1182" s="121"/>
      <c r="K1182" s="121"/>
      <c r="M1182" s="121"/>
      <c r="N1182" s="121"/>
      <c r="O1182" s="121"/>
      <c r="P1182" s="62"/>
      <c r="Q1182" s="148"/>
      <c r="R1182" s="149"/>
      <c r="S1182" s="149"/>
      <c r="T1182" s="147"/>
    </row>
    <row r="1183" spans="4:20" ht="16.5" customHeight="1">
      <c r="D1183" s="139"/>
      <c r="E1183" s="140"/>
      <c r="F1183" s="141"/>
      <c r="G1183" s="142"/>
      <c r="H1183" s="143"/>
      <c r="I1183" s="144"/>
      <c r="J1183" s="121"/>
      <c r="K1183" s="121"/>
      <c r="M1183" s="121"/>
      <c r="N1183" s="121"/>
      <c r="O1183" s="121"/>
      <c r="P1183" s="62"/>
      <c r="Q1183" s="148"/>
      <c r="R1183" s="149"/>
      <c r="S1183" s="149"/>
      <c r="T1183" s="147"/>
    </row>
    <row r="1184" spans="4:20" ht="16.5" customHeight="1">
      <c r="D1184" s="139"/>
      <c r="E1184" s="140"/>
      <c r="F1184" s="141"/>
      <c r="G1184" s="142"/>
      <c r="H1184" s="143"/>
      <c r="I1184" s="144"/>
      <c r="J1184" s="121"/>
      <c r="K1184" s="121"/>
      <c r="M1184" s="121"/>
      <c r="N1184" s="121"/>
      <c r="O1184" s="121"/>
      <c r="P1184" s="62"/>
      <c r="Q1184" s="148"/>
      <c r="R1184" s="149"/>
      <c r="S1184" s="149"/>
      <c r="T1184" s="147"/>
    </row>
    <row r="1185" spans="4:20" ht="16.5" customHeight="1">
      <c r="D1185" s="139"/>
      <c r="E1185" s="140"/>
      <c r="F1185" s="141"/>
      <c r="G1185" s="142"/>
      <c r="H1185" s="143"/>
      <c r="I1185" s="144"/>
      <c r="J1185" s="121"/>
      <c r="K1185" s="121"/>
      <c r="M1185" s="121"/>
      <c r="N1185" s="121"/>
      <c r="O1185" s="121"/>
      <c r="P1185" s="62"/>
      <c r="Q1185" s="148"/>
      <c r="R1185" s="149"/>
      <c r="S1185" s="149"/>
      <c r="T1185" s="147"/>
    </row>
    <row r="1186" spans="4:20" ht="16.5" customHeight="1">
      <c r="D1186" s="139"/>
      <c r="E1186" s="140"/>
      <c r="F1186" s="141"/>
      <c r="G1186" s="142"/>
      <c r="H1186" s="143"/>
      <c r="I1186" s="144"/>
      <c r="J1186" s="121"/>
      <c r="K1186" s="121"/>
      <c r="M1186" s="121"/>
      <c r="N1186" s="121"/>
      <c r="O1186" s="121"/>
      <c r="P1186" s="62"/>
      <c r="Q1186" s="148"/>
      <c r="R1186" s="149"/>
      <c r="S1186" s="149"/>
      <c r="T1186" s="147"/>
    </row>
    <row r="1187" spans="4:20" ht="16.5" customHeight="1">
      <c r="D1187" s="139"/>
      <c r="E1187" s="140"/>
      <c r="F1187" s="141"/>
      <c r="G1187" s="142"/>
      <c r="H1187" s="143"/>
      <c r="I1187" s="144"/>
      <c r="J1187" s="121"/>
      <c r="K1187" s="121"/>
      <c r="M1187" s="121"/>
      <c r="N1187" s="121"/>
      <c r="O1187" s="121"/>
      <c r="P1187" s="62"/>
      <c r="Q1187" s="148"/>
      <c r="R1187" s="149"/>
      <c r="S1187" s="149"/>
      <c r="T1187" s="147"/>
    </row>
    <row r="1188" spans="4:20" ht="16.5" customHeight="1">
      <c r="D1188" s="139"/>
      <c r="E1188" s="140"/>
      <c r="F1188" s="141"/>
      <c r="G1188" s="142"/>
      <c r="H1188" s="143"/>
      <c r="I1188" s="144"/>
      <c r="J1188" s="121"/>
      <c r="K1188" s="121"/>
      <c r="M1188" s="121"/>
      <c r="N1188" s="121"/>
      <c r="O1188" s="121"/>
      <c r="P1188" s="62"/>
      <c r="Q1188" s="148"/>
      <c r="R1188" s="149"/>
      <c r="S1188" s="149"/>
      <c r="T1188" s="147"/>
    </row>
    <row r="1189" spans="4:20" ht="16.5" customHeight="1">
      <c r="D1189" s="139"/>
      <c r="E1189" s="140"/>
      <c r="F1189" s="141"/>
      <c r="G1189" s="142"/>
      <c r="H1189" s="143"/>
      <c r="I1189" s="144"/>
      <c r="J1189" s="121"/>
      <c r="K1189" s="121"/>
      <c r="M1189" s="121"/>
      <c r="N1189" s="121"/>
      <c r="O1189" s="121"/>
      <c r="P1189" s="62"/>
      <c r="Q1189" s="148"/>
      <c r="R1189" s="149"/>
      <c r="S1189" s="149"/>
      <c r="T1189" s="147"/>
    </row>
    <row r="1190" spans="4:20" ht="16.5" customHeight="1">
      <c r="D1190" s="139"/>
      <c r="E1190" s="140"/>
      <c r="F1190" s="141"/>
      <c r="G1190" s="142"/>
      <c r="H1190" s="143"/>
      <c r="I1190" s="144"/>
      <c r="J1190" s="121"/>
      <c r="K1190" s="121"/>
      <c r="M1190" s="121"/>
      <c r="N1190" s="121"/>
      <c r="O1190" s="121"/>
      <c r="P1190" s="62"/>
      <c r="Q1190" s="148"/>
      <c r="R1190" s="149"/>
      <c r="S1190" s="149"/>
      <c r="T1190" s="147"/>
    </row>
    <row r="1191" spans="4:20" ht="16.5" customHeight="1">
      <c r="D1191" s="139"/>
      <c r="E1191" s="140"/>
      <c r="F1191" s="141"/>
      <c r="G1191" s="142"/>
      <c r="H1191" s="143"/>
      <c r="I1191" s="144"/>
      <c r="J1191" s="121"/>
      <c r="K1191" s="121"/>
      <c r="M1191" s="121"/>
      <c r="N1191" s="121"/>
      <c r="O1191" s="121"/>
      <c r="P1191" s="62"/>
      <c r="Q1191" s="148"/>
      <c r="R1191" s="149"/>
      <c r="S1191" s="149"/>
      <c r="T1191" s="147"/>
    </row>
    <row r="1192" spans="4:20" ht="16.5" customHeight="1">
      <c r="D1192" s="139"/>
      <c r="E1192" s="140"/>
      <c r="F1192" s="141"/>
      <c r="G1192" s="142"/>
      <c r="H1192" s="143"/>
      <c r="I1192" s="144"/>
      <c r="J1192" s="121"/>
      <c r="K1192" s="121"/>
      <c r="M1192" s="121"/>
      <c r="N1192" s="121"/>
      <c r="O1192" s="121"/>
      <c r="P1192" s="62"/>
      <c r="Q1192" s="148"/>
      <c r="R1192" s="149"/>
      <c r="S1192" s="149"/>
      <c r="T1192" s="147"/>
    </row>
    <row r="1193" spans="4:20" ht="16.5" customHeight="1">
      <c r="D1193" s="139"/>
      <c r="E1193" s="140"/>
      <c r="F1193" s="141"/>
      <c r="G1193" s="142"/>
      <c r="H1193" s="143"/>
      <c r="I1193" s="144"/>
      <c r="J1193" s="121"/>
      <c r="K1193" s="121"/>
      <c r="M1193" s="121"/>
      <c r="N1193" s="121"/>
      <c r="O1193" s="121"/>
      <c r="P1193" s="62"/>
      <c r="Q1193" s="148"/>
      <c r="R1193" s="149"/>
      <c r="S1193" s="149"/>
      <c r="T1193" s="147"/>
    </row>
    <row r="1194" spans="4:20" ht="16.5" customHeight="1">
      <c r="D1194" s="139"/>
      <c r="E1194" s="140"/>
      <c r="F1194" s="141"/>
      <c r="G1194" s="142"/>
      <c r="H1194" s="143"/>
      <c r="I1194" s="144"/>
      <c r="J1194" s="121"/>
      <c r="K1194" s="121"/>
      <c r="M1194" s="121"/>
      <c r="N1194" s="121"/>
      <c r="O1194" s="121"/>
      <c r="P1194" s="62"/>
      <c r="Q1194" s="148"/>
      <c r="R1194" s="149"/>
      <c r="S1194" s="149"/>
      <c r="T1194" s="147"/>
    </row>
    <row r="1195" spans="4:20" ht="16.5" customHeight="1">
      <c r="D1195" s="139"/>
      <c r="E1195" s="140"/>
      <c r="F1195" s="141"/>
      <c r="G1195" s="142"/>
      <c r="H1195" s="143"/>
      <c r="I1195" s="144"/>
      <c r="J1195" s="121"/>
      <c r="K1195" s="121"/>
      <c r="M1195" s="121"/>
      <c r="N1195" s="121"/>
      <c r="O1195" s="121"/>
      <c r="P1195" s="62"/>
      <c r="Q1195" s="148"/>
      <c r="R1195" s="149"/>
      <c r="S1195" s="149"/>
      <c r="T1195" s="147"/>
    </row>
    <row r="1196" spans="4:20" ht="16.5" customHeight="1">
      <c r="D1196" s="139"/>
      <c r="E1196" s="140"/>
      <c r="F1196" s="141"/>
      <c r="G1196" s="142"/>
      <c r="H1196" s="143"/>
      <c r="I1196" s="144"/>
      <c r="J1196" s="121"/>
      <c r="K1196" s="121"/>
      <c r="M1196" s="121"/>
      <c r="N1196" s="121"/>
      <c r="O1196" s="121"/>
      <c r="P1196" s="62"/>
      <c r="Q1196" s="148"/>
      <c r="R1196" s="149"/>
      <c r="S1196" s="149"/>
      <c r="T1196" s="147"/>
    </row>
    <row r="1197" spans="4:20" ht="16.5" customHeight="1">
      <c r="D1197" s="139"/>
      <c r="E1197" s="140"/>
      <c r="F1197" s="141"/>
      <c r="G1197" s="142"/>
      <c r="H1197" s="143"/>
      <c r="I1197" s="144"/>
      <c r="J1197" s="121"/>
      <c r="K1197" s="121"/>
      <c r="M1197" s="121"/>
      <c r="N1197" s="121"/>
      <c r="O1197" s="121"/>
      <c r="P1197" s="62"/>
      <c r="Q1197" s="148"/>
      <c r="R1197" s="149"/>
      <c r="S1197" s="149"/>
      <c r="T1197" s="147"/>
    </row>
    <row r="1198" spans="4:20" ht="16.5" customHeight="1">
      <c r="D1198" s="139"/>
      <c r="E1198" s="140"/>
      <c r="F1198" s="141"/>
      <c r="G1198" s="142"/>
      <c r="H1198" s="143"/>
      <c r="I1198" s="144"/>
      <c r="J1198" s="121"/>
      <c r="K1198" s="121"/>
      <c r="M1198" s="121"/>
      <c r="N1198" s="121"/>
      <c r="O1198" s="121"/>
      <c r="P1198" s="62"/>
      <c r="Q1198" s="148"/>
      <c r="R1198" s="149"/>
      <c r="S1198" s="149"/>
      <c r="T1198" s="147"/>
    </row>
    <row r="1199" spans="4:20" ht="16.5" customHeight="1">
      <c r="D1199" s="139"/>
      <c r="E1199" s="140"/>
      <c r="F1199" s="141"/>
      <c r="G1199" s="142"/>
      <c r="H1199" s="143"/>
      <c r="I1199" s="144"/>
      <c r="J1199" s="121"/>
      <c r="K1199" s="121"/>
      <c r="M1199" s="121"/>
      <c r="N1199" s="121"/>
      <c r="O1199" s="121"/>
      <c r="P1199" s="62"/>
      <c r="Q1199" s="148"/>
      <c r="R1199" s="149"/>
      <c r="S1199" s="149"/>
      <c r="T1199" s="147"/>
    </row>
    <row r="1200" spans="4:20" ht="16.5" customHeight="1">
      <c r="D1200" s="139"/>
      <c r="E1200" s="140"/>
      <c r="F1200" s="141"/>
      <c r="G1200" s="142"/>
      <c r="H1200" s="143"/>
      <c r="I1200" s="144"/>
      <c r="J1200" s="121"/>
      <c r="K1200" s="121"/>
      <c r="M1200" s="121"/>
      <c r="N1200" s="121"/>
      <c r="O1200" s="121"/>
      <c r="P1200" s="62"/>
      <c r="Q1200" s="148"/>
      <c r="R1200" s="149"/>
      <c r="S1200" s="149"/>
      <c r="T1200" s="147"/>
    </row>
    <row r="1201" spans="4:21" ht="16.5" customHeight="1">
      <c r="D1201" s="139"/>
      <c r="E1201" s="140"/>
      <c r="F1201" s="141"/>
      <c r="G1201" s="142"/>
      <c r="H1201" s="143"/>
      <c r="I1201" s="144"/>
      <c r="J1201" s="121"/>
      <c r="K1201" s="121"/>
      <c r="M1201" s="121"/>
      <c r="N1201" s="121"/>
      <c r="O1201" s="121"/>
      <c r="P1201" s="62"/>
      <c r="Q1201" s="148"/>
      <c r="R1201" s="149"/>
      <c r="S1201" s="149"/>
      <c r="T1201" s="147"/>
    </row>
    <row r="1202" spans="4:21" ht="16.5" customHeight="1">
      <c r="D1202" s="139"/>
      <c r="E1202" s="140"/>
      <c r="F1202" s="141"/>
      <c r="G1202" s="142"/>
      <c r="H1202" s="143"/>
      <c r="I1202" s="144"/>
      <c r="J1202" s="121"/>
      <c r="K1202" s="121"/>
      <c r="M1202" s="121"/>
      <c r="N1202" s="121"/>
      <c r="O1202" s="121"/>
      <c r="P1202" s="62"/>
      <c r="Q1202" s="148"/>
      <c r="R1202" s="149"/>
      <c r="S1202" s="149"/>
      <c r="T1202" s="147"/>
    </row>
    <row r="1203" spans="4:21" ht="16.5" customHeight="1">
      <c r="D1203" s="139"/>
      <c r="E1203" s="140"/>
      <c r="F1203" s="141"/>
      <c r="G1203" s="142"/>
      <c r="H1203" s="143"/>
      <c r="I1203" s="144"/>
      <c r="J1203" s="121"/>
      <c r="K1203" s="121"/>
      <c r="M1203" s="121"/>
      <c r="N1203" s="121"/>
      <c r="O1203" s="121"/>
      <c r="P1203" s="62"/>
      <c r="Q1203" s="148"/>
      <c r="R1203" s="149"/>
      <c r="S1203" s="149"/>
      <c r="T1203" s="147"/>
    </row>
    <row r="1204" spans="4:21" ht="16.5" customHeight="1">
      <c r="D1204" s="139"/>
      <c r="E1204" s="140"/>
      <c r="F1204" s="141"/>
      <c r="G1204" s="142"/>
      <c r="H1204" s="143"/>
      <c r="I1204" s="144"/>
      <c r="J1204" s="121"/>
      <c r="K1204" s="121"/>
      <c r="M1204" s="121"/>
      <c r="N1204" s="121"/>
      <c r="O1204" s="121"/>
      <c r="P1204" s="62"/>
      <c r="Q1204" s="148"/>
      <c r="R1204" s="149"/>
      <c r="S1204" s="149"/>
      <c r="T1204" s="147"/>
    </row>
    <row r="1205" spans="4:21" ht="16.5" customHeight="1">
      <c r="D1205" s="139"/>
      <c r="E1205" s="140"/>
      <c r="F1205" s="141"/>
      <c r="G1205" s="142"/>
      <c r="H1205" s="143"/>
      <c r="I1205" s="144"/>
      <c r="J1205" s="121"/>
      <c r="K1205" s="121"/>
      <c r="M1205" s="121"/>
      <c r="N1205" s="121"/>
      <c r="O1205" s="121"/>
      <c r="P1205" s="62"/>
      <c r="Q1205" s="148"/>
      <c r="R1205" s="149"/>
      <c r="S1205" s="149"/>
      <c r="T1205" s="147"/>
    </row>
    <row r="1206" spans="4:21" ht="16.5" customHeight="1">
      <c r="D1206" s="139"/>
      <c r="E1206" s="140"/>
      <c r="F1206" s="141"/>
      <c r="G1206" s="142"/>
      <c r="H1206" s="143"/>
      <c r="I1206" s="144"/>
      <c r="J1206" s="121"/>
      <c r="K1206" s="121"/>
      <c r="M1206" s="121"/>
      <c r="N1206" s="121"/>
      <c r="O1206" s="121"/>
      <c r="P1206" s="62"/>
      <c r="Q1206" s="148"/>
      <c r="R1206" s="149"/>
      <c r="S1206" s="149"/>
      <c r="T1206" s="147"/>
    </row>
    <row r="1207" spans="4:21" ht="16.5" customHeight="1">
      <c r="D1207" s="139"/>
      <c r="E1207" s="140"/>
      <c r="F1207" s="141"/>
      <c r="G1207" s="142"/>
      <c r="H1207" s="143"/>
      <c r="I1207" s="144"/>
      <c r="J1207" s="121"/>
      <c r="K1207" s="121"/>
      <c r="M1207" s="121"/>
      <c r="N1207" s="121"/>
      <c r="O1207" s="121"/>
      <c r="P1207" s="62"/>
      <c r="Q1207" s="148"/>
      <c r="R1207" s="149"/>
      <c r="S1207" s="149"/>
      <c r="T1207" s="147"/>
    </row>
    <row r="1208" spans="4:21" ht="16.5" customHeight="1">
      <c r="D1208" s="139"/>
      <c r="E1208" s="140"/>
      <c r="F1208" s="141"/>
      <c r="G1208" s="142"/>
      <c r="H1208" s="143"/>
      <c r="I1208" s="144"/>
      <c r="J1208" s="121"/>
      <c r="K1208" s="121"/>
      <c r="M1208" s="121"/>
      <c r="N1208" s="121"/>
      <c r="O1208" s="121"/>
      <c r="P1208" s="62"/>
      <c r="Q1208" s="148"/>
      <c r="R1208" s="149"/>
      <c r="S1208" s="149"/>
      <c r="T1208" s="147"/>
    </row>
    <row r="1209" spans="4:21" ht="16.5" customHeight="1">
      <c r="D1209" s="139"/>
      <c r="E1209" s="140"/>
      <c r="F1209" s="141"/>
      <c r="G1209" s="142"/>
      <c r="H1209" s="143"/>
      <c r="I1209" s="144"/>
      <c r="J1209" s="121"/>
      <c r="K1209" s="121"/>
      <c r="M1209" s="121"/>
      <c r="N1209" s="121"/>
      <c r="O1209" s="121"/>
      <c r="P1209" s="62"/>
      <c r="Q1209" s="148"/>
      <c r="R1209" s="149"/>
      <c r="S1209" s="149"/>
      <c r="T1209" s="147"/>
    </row>
    <row r="1210" spans="4:21" ht="16.5" customHeight="1">
      <c r="D1210" s="139"/>
      <c r="E1210" s="140"/>
      <c r="F1210" s="141"/>
      <c r="G1210" s="142"/>
      <c r="H1210" s="143"/>
      <c r="I1210" s="144"/>
      <c r="J1210" s="121"/>
      <c r="K1210" s="121"/>
      <c r="M1210" s="121"/>
      <c r="N1210" s="121"/>
      <c r="O1210" s="121"/>
      <c r="P1210" s="62"/>
      <c r="Q1210" s="148"/>
      <c r="R1210" s="149"/>
      <c r="S1210" s="149"/>
      <c r="T1210" s="147"/>
      <c r="U1210" s="140"/>
    </row>
    <row r="1211" spans="4:21" ht="16.5" customHeight="1">
      <c r="D1211" s="139"/>
      <c r="E1211" s="140"/>
      <c r="F1211" s="141"/>
      <c r="G1211" s="142"/>
      <c r="H1211" s="143"/>
      <c r="I1211" s="144"/>
      <c r="J1211" s="121"/>
      <c r="K1211" s="121"/>
      <c r="M1211" s="121"/>
      <c r="N1211" s="121"/>
      <c r="O1211" s="121"/>
      <c r="P1211" s="62"/>
      <c r="Q1211" s="148"/>
      <c r="R1211" s="149"/>
      <c r="S1211" s="149"/>
      <c r="T1211" s="147"/>
      <c r="U1211" s="140"/>
    </row>
    <row r="1212" spans="4:21" ht="16.5" customHeight="1">
      <c r="D1212" s="139"/>
      <c r="E1212" s="140"/>
      <c r="F1212" s="141"/>
      <c r="G1212" s="142"/>
      <c r="H1212" s="143"/>
      <c r="I1212" s="144"/>
      <c r="J1212" s="121"/>
      <c r="K1212" s="121"/>
      <c r="M1212" s="121"/>
      <c r="N1212" s="121"/>
      <c r="O1212" s="121"/>
      <c r="P1212" s="62"/>
      <c r="Q1212" s="148"/>
      <c r="R1212" s="149"/>
      <c r="S1212" s="149"/>
      <c r="T1212" s="147"/>
      <c r="U1212" s="140"/>
    </row>
    <row r="1213" spans="4:21" ht="16.5" customHeight="1">
      <c r="D1213" s="139"/>
      <c r="E1213" s="140"/>
      <c r="F1213" s="141"/>
      <c r="G1213" s="142"/>
      <c r="H1213" s="143"/>
      <c r="I1213" s="144"/>
      <c r="J1213" s="121"/>
      <c r="K1213" s="121"/>
      <c r="M1213" s="121"/>
      <c r="N1213" s="121"/>
      <c r="O1213" s="121"/>
      <c r="P1213" s="62"/>
      <c r="Q1213" s="148"/>
      <c r="R1213" s="149"/>
      <c r="S1213" s="149"/>
      <c r="T1213" s="147"/>
    </row>
    <row r="1214" spans="4:21" ht="16.5" customHeight="1">
      <c r="D1214" s="139"/>
      <c r="E1214" s="140"/>
      <c r="F1214" s="141"/>
      <c r="G1214" s="142"/>
      <c r="H1214" s="143"/>
      <c r="I1214" s="144"/>
      <c r="J1214" s="121"/>
      <c r="K1214" s="121"/>
      <c r="M1214" s="121"/>
      <c r="N1214" s="121"/>
      <c r="O1214" s="121"/>
      <c r="P1214" s="62"/>
      <c r="Q1214" s="148"/>
      <c r="R1214" s="149"/>
      <c r="S1214" s="149"/>
      <c r="T1214" s="147"/>
    </row>
    <row r="1215" spans="4:21" ht="16.5" customHeight="1">
      <c r="D1215" s="139"/>
      <c r="E1215" s="140"/>
      <c r="F1215" s="141"/>
      <c r="G1215" s="142"/>
      <c r="H1215" s="143"/>
      <c r="I1215" s="144"/>
      <c r="J1215" s="121"/>
      <c r="K1215" s="121"/>
      <c r="M1215" s="121"/>
      <c r="N1215" s="121"/>
      <c r="O1215" s="121"/>
      <c r="P1215" s="62"/>
      <c r="Q1215" s="148"/>
      <c r="R1215" s="149"/>
      <c r="S1215" s="149"/>
      <c r="T1215" s="147"/>
    </row>
    <row r="1216" spans="4:21" ht="16.5" customHeight="1">
      <c r="D1216" s="139"/>
      <c r="E1216" s="140"/>
      <c r="F1216" s="141"/>
      <c r="G1216" s="142"/>
      <c r="H1216" s="143"/>
      <c r="I1216" s="144"/>
      <c r="J1216" s="121"/>
      <c r="K1216" s="121"/>
      <c r="M1216" s="121"/>
      <c r="N1216" s="121"/>
      <c r="O1216" s="121"/>
      <c r="P1216" s="62"/>
      <c r="Q1216" s="148"/>
      <c r="R1216" s="149"/>
      <c r="S1216" s="149"/>
      <c r="T1216" s="147"/>
    </row>
    <row r="1217" spans="4:20" ht="16.5" customHeight="1">
      <c r="D1217" s="139"/>
      <c r="E1217" s="140"/>
      <c r="F1217" s="141"/>
      <c r="G1217" s="142"/>
      <c r="H1217" s="143"/>
      <c r="I1217" s="144"/>
      <c r="J1217" s="121"/>
      <c r="K1217" s="121"/>
      <c r="M1217" s="121"/>
      <c r="N1217" s="121"/>
      <c r="O1217" s="121"/>
      <c r="P1217" s="62"/>
      <c r="Q1217" s="148"/>
      <c r="R1217" s="149"/>
      <c r="S1217" s="149"/>
      <c r="T1217" s="147"/>
    </row>
    <row r="1218" spans="4:20" ht="16.5" customHeight="1">
      <c r="D1218" s="139"/>
      <c r="E1218" s="140"/>
      <c r="F1218" s="141"/>
      <c r="G1218" s="142"/>
      <c r="H1218" s="143"/>
      <c r="I1218" s="144"/>
      <c r="J1218" s="121"/>
      <c r="K1218" s="121"/>
      <c r="M1218" s="121"/>
      <c r="N1218" s="121"/>
      <c r="O1218" s="121"/>
      <c r="P1218" s="62"/>
      <c r="Q1218" s="148"/>
      <c r="R1218" s="149"/>
      <c r="S1218" s="149"/>
      <c r="T1218" s="147"/>
    </row>
    <row r="1219" spans="4:20" ht="16.5" customHeight="1">
      <c r="D1219" s="139"/>
      <c r="E1219" s="140"/>
      <c r="F1219" s="141"/>
      <c r="G1219" s="142"/>
      <c r="H1219" s="143"/>
      <c r="I1219" s="144"/>
      <c r="J1219" s="121"/>
      <c r="K1219" s="121"/>
      <c r="M1219" s="121"/>
      <c r="N1219" s="121"/>
      <c r="O1219" s="121"/>
      <c r="P1219" s="62"/>
      <c r="Q1219" s="148"/>
      <c r="R1219" s="149"/>
      <c r="S1219" s="149"/>
      <c r="T1219" s="147"/>
    </row>
    <row r="1220" spans="4:20" ht="16.5" customHeight="1">
      <c r="D1220" s="139"/>
      <c r="E1220" s="140"/>
      <c r="F1220" s="141"/>
      <c r="G1220" s="142"/>
      <c r="H1220" s="143"/>
      <c r="I1220" s="144"/>
      <c r="J1220" s="121"/>
      <c r="K1220" s="121"/>
      <c r="M1220" s="121"/>
      <c r="N1220" s="121"/>
      <c r="O1220" s="121"/>
      <c r="P1220" s="62"/>
      <c r="Q1220" s="148"/>
      <c r="R1220" s="149"/>
      <c r="S1220" s="149"/>
      <c r="T1220" s="147"/>
    </row>
    <row r="1221" spans="4:20" ht="16.5" customHeight="1">
      <c r="D1221" s="139"/>
      <c r="E1221" s="140"/>
      <c r="F1221" s="141"/>
      <c r="G1221" s="142"/>
      <c r="H1221" s="143"/>
      <c r="I1221" s="144"/>
      <c r="J1221" s="121"/>
      <c r="K1221" s="121"/>
      <c r="M1221" s="121"/>
      <c r="N1221" s="121"/>
      <c r="O1221" s="121"/>
      <c r="P1221" s="62"/>
      <c r="Q1221" s="148"/>
      <c r="R1221" s="149"/>
      <c r="S1221" s="149"/>
      <c r="T1221" s="147"/>
    </row>
    <row r="1222" spans="4:20" ht="16.5" customHeight="1">
      <c r="D1222" s="139"/>
      <c r="E1222" s="140"/>
      <c r="F1222" s="141"/>
      <c r="G1222" s="142"/>
      <c r="H1222" s="143"/>
      <c r="I1222" s="144"/>
      <c r="J1222" s="121"/>
      <c r="K1222" s="121"/>
      <c r="M1222" s="121"/>
      <c r="N1222" s="121"/>
      <c r="O1222" s="121"/>
      <c r="P1222" s="62"/>
      <c r="Q1222" s="148"/>
      <c r="R1222" s="149"/>
      <c r="S1222" s="149"/>
      <c r="T1222" s="147"/>
    </row>
    <row r="1223" spans="4:20" ht="16.5" customHeight="1">
      <c r="D1223" s="139"/>
      <c r="E1223" s="140"/>
      <c r="F1223" s="141"/>
      <c r="G1223" s="142"/>
      <c r="H1223" s="143"/>
      <c r="I1223" s="144"/>
      <c r="J1223" s="121"/>
      <c r="K1223" s="121"/>
      <c r="M1223" s="121"/>
      <c r="N1223" s="121"/>
      <c r="O1223" s="121"/>
      <c r="P1223" s="62"/>
      <c r="Q1223" s="148"/>
      <c r="R1223" s="149"/>
      <c r="S1223" s="149"/>
      <c r="T1223" s="147"/>
    </row>
    <row r="1224" spans="4:20" ht="16.5" customHeight="1">
      <c r="D1224" s="139"/>
      <c r="E1224" s="140"/>
      <c r="F1224" s="141"/>
      <c r="G1224" s="142"/>
      <c r="H1224" s="143"/>
      <c r="I1224" s="144"/>
      <c r="J1224" s="121"/>
      <c r="K1224" s="121"/>
      <c r="M1224" s="121"/>
      <c r="N1224" s="121"/>
      <c r="O1224" s="121"/>
      <c r="P1224" s="62"/>
      <c r="Q1224" s="148"/>
      <c r="R1224" s="149"/>
      <c r="S1224" s="149"/>
      <c r="T1224" s="147"/>
    </row>
    <row r="1225" spans="4:20" ht="16.5" customHeight="1">
      <c r="D1225" s="139"/>
      <c r="E1225" s="140"/>
      <c r="F1225" s="141"/>
      <c r="G1225" s="142"/>
      <c r="H1225" s="143"/>
      <c r="I1225" s="144"/>
      <c r="J1225" s="121"/>
      <c r="K1225" s="121"/>
      <c r="M1225" s="121"/>
      <c r="N1225" s="121"/>
      <c r="O1225" s="121"/>
      <c r="P1225" s="62"/>
      <c r="Q1225" s="148"/>
      <c r="R1225" s="149"/>
      <c r="S1225" s="149"/>
      <c r="T1225" s="147"/>
    </row>
    <row r="1226" spans="4:20" ht="16.5" customHeight="1">
      <c r="D1226" s="139"/>
      <c r="E1226" s="140"/>
      <c r="F1226" s="141"/>
      <c r="G1226" s="142"/>
      <c r="H1226" s="143"/>
      <c r="I1226" s="144"/>
      <c r="J1226" s="121"/>
      <c r="K1226" s="121"/>
      <c r="M1226" s="121"/>
      <c r="N1226" s="121"/>
      <c r="O1226" s="121"/>
      <c r="P1226" s="62"/>
      <c r="Q1226" s="148"/>
      <c r="R1226" s="149"/>
      <c r="S1226" s="149"/>
      <c r="T1226" s="147"/>
    </row>
    <row r="1227" spans="4:20" ht="16.5" customHeight="1">
      <c r="D1227" s="139"/>
      <c r="E1227" s="140"/>
      <c r="F1227" s="141"/>
      <c r="G1227" s="142"/>
      <c r="H1227" s="143"/>
      <c r="I1227" s="144"/>
      <c r="J1227" s="121"/>
      <c r="K1227" s="121"/>
      <c r="M1227" s="121"/>
      <c r="N1227" s="121"/>
      <c r="O1227" s="121"/>
      <c r="P1227" s="62"/>
      <c r="Q1227" s="148"/>
      <c r="R1227" s="149"/>
      <c r="S1227" s="149"/>
      <c r="T1227" s="147"/>
    </row>
    <row r="1228" spans="4:20" ht="16.5" customHeight="1">
      <c r="D1228" s="139"/>
      <c r="E1228" s="140"/>
      <c r="F1228" s="141"/>
      <c r="G1228" s="142"/>
      <c r="H1228" s="143"/>
      <c r="I1228" s="144"/>
      <c r="J1228" s="121"/>
      <c r="K1228" s="121"/>
      <c r="M1228" s="121"/>
      <c r="N1228" s="121"/>
      <c r="O1228" s="121"/>
      <c r="P1228" s="62"/>
      <c r="Q1228" s="148"/>
      <c r="R1228" s="149"/>
      <c r="S1228" s="149"/>
      <c r="T1228" s="147"/>
    </row>
    <row r="1229" spans="4:20" ht="16.5" customHeight="1">
      <c r="D1229" s="139"/>
      <c r="E1229" s="140"/>
      <c r="F1229" s="141"/>
      <c r="G1229" s="142"/>
      <c r="H1229" s="143"/>
      <c r="I1229" s="144"/>
      <c r="J1229" s="121"/>
      <c r="K1229" s="121"/>
      <c r="M1229" s="121"/>
      <c r="N1229" s="121"/>
      <c r="O1229" s="121"/>
      <c r="P1229" s="62"/>
      <c r="Q1229" s="148"/>
      <c r="R1229" s="149"/>
      <c r="S1229" s="149"/>
      <c r="T1229" s="147"/>
    </row>
    <row r="1230" spans="4:20" ht="16.5" customHeight="1">
      <c r="D1230" s="139"/>
      <c r="E1230" s="140"/>
      <c r="F1230" s="141"/>
      <c r="G1230" s="142"/>
      <c r="H1230" s="143"/>
      <c r="I1230" s="144"/>
      <c r="J1230" s="121"/>
      <c r="K1230" s="121"/>
      <c r="M1230" s="121"/>
      <c r="N1230" s="121"/>
      <c r="O1230" s="121"/>
      <c r="P1230" s="62"/>
      <c r="Q1230" s="148"/>
      <c r="R1230" s="149"/>
      <c r="S1230" s="149"/>
      <c r="T1230" s="147"/>
    </row>
    <row r="1231" spans="4:20" ht="16.5" customHeight="1">
      <c r="D1231" s="139"/>
      <c r="E1231" s="140"/>
      <c r="F1231" s="141"/>
      <c r="G1231" s="142"/>
      <c r="H1231" s="143"/>
      <c r="I1231" s="144"/>
      <c r="J1231" s="121"/>
      <c r="K1231" s="121"/>
      <c r="M1231" s="121"/>
      <c r="N1231" s="121"/>
      <c r="O1231" s="121"/>
      <c r="P1231" s="62"/>
      <c r="Q1231" s="148"/>
      <c r="R1231" s="149"/>
      <c r="S1231" s="149"/>
      <c r="T1231" s="147"/>
    </row>
    <row r="1232" spans="4:20" ht="16.5" customHeight="1">
      <c r="D1232" s="139"/>
      <c r="E1232" s="140"/>
      <c r="F1232" s="141"/>
      <c r="G1232" s="142"/>
      <c r="H1232" s="143"/>
      <c r="I1232" s="144"/>
      <c r="J1232" s="121"/>
      <c r="K1232" s="121"/>
      <c r="M1232" s="121"/>
      <c r="N1232" s="121"/>
      <c r="O1232" s="121"/>
      <c r="P1232" s="62"/>
      <c r="Q1232" s="148"/>
      <c r="R1232" s="149"/>
      <c r="S1232" s="149"/>
      <c r="T1232" s="147"/>
    </row>
    <row r="1233" spans="4:21" ht="16.5" customHeight="1">
      <c r="D1233" s="139"/>
      <c r="E1233" s="140"/>
      <c r="F1233" s="141"/>
      <c r="G1233" s="142"/>
      <c r="H1233" s="143"/>
      <c r="I1233" s="144"/>
      <c r="J1233" s="121"/>
      <c r="K1233" s="121"/>
      <c r="M1233" s="121"/>
      <c r="N1233" s="121"/>
      <c r="O1233" s="121"/>
      <c r="P1233" s="62"/>
      <c r="Q1233" s="148"/>
      <c r="R1233" s="149"/>
      <c r="S1233" s="149"/>
      <c r="T1233" s="147"/>
    </row>
    <row r="1234" spans="4:21" ht="16.5" customHeight="1">
      <c r="D1234" s="139"/>
      <c r="E1234" s="140"/>
      <c r="F1234" s="141"/>
      <c r="G1234" s="142"/>
      <c r="H1234" s="143"/>
      <c r="I1234" s="144"/>
      <c r="J1234" s="121"/>
      <c r="K1234" s="121"/>
      <c r="M1234" s="121"/>
      <c r="N1234" s="121"/>
      <c r="O1234" s="121"/>
      <c r="P1234" s="62"/>
      <c r="Q1234" s="148"/>
      <c r="R1234" s="149"/>
      <c r="S1234" s="149"/>
      <c r="T1234" s="147"/>
    </row>
    <row r="1235" spans="4:21" ht="16.5" customHeight="1">
      <c r="D1235" s="139"/>
      <c r="E1235" s="140"/>
      <c r="F1235" s="141"/>
      <c r="G1235" s="142"/>
      <c r="H1235" s="143"/>
      <c r="I1235" s="144"/>
      <c r="J1235" s="121"/>
      <c r="K1235" s="121"/>
      <c r="M1235" s="121"/>
      <c r="N1235" s="121"/>
      <c r="O1235" s="121"/>
      <c r="P1235" s="62"/>
      <c r="Q1235" s="148"/>
      <c r="R1235" s="149"/>
      <c r="S1235" s="149"/>
      <c r="T1235" s="147"/>
    </row>
    <row r="1236" spans="4:21" ht="16.5" customHeight="1">
      <c r="D1236" s="139"/>
      <c r="E1236" s="140"/>
      <c r="F1236" s="141"/>
      <c r="G1236" s="142"/>
      <c r="H1236" s="143"/>
      <c r="I1236" s="144"/>
      <c r="J1236" s="121"/>
      <c r="K1236" s="121"/>
      <c r="M1236" s="121"/>
      <c r="N1236" s="121"/>
      <c r="O1236" s="121"/>
      <c r="P1236" s="62"/>
      <c r="Q1236" s="148"/>
      <c r="R1236" s="149"/>
      <c r="S1236" s="149"/>
      <c r="T1236" s="147"/>
    </row>
    <row r="1237" spans="4:21" ht="16.5" customHeight="1">
      <c r="D1237" s="139"/>
      <c r="E1237" s="140"/>
      <c r="F1237" s="141"/>
      <c r="G1237" s="142"/>
      <c r="H1237" s="143"/>
      <c r="I1237" s="144"/>
      <c r="J1237" s="121"/>
      <c r="K1237" s="121"/>
      <c r="M1237" s="121"/>
      <c r="N1237" s="121"/>
      <c r="O1237" s="121"/>
      <c r="P1237" s="62"/>
      <c r="Q1237" s="148"/>
      <c r="R1237" s="149"/>
      <c r="S1237" s="149"/>
      <c r="T1237" s="147"/>
    </row>
    <row r="1238" spans="4:21" ht="16.5" customHeight="1">
      <c r="D1238" s="139"/>
      <c r="E1238" s="140"/>
      <c r="F1238" s="141"/>
      <c r="G1238" s="142"/>
      <c r="H1238" s="143"/>
      <c r="I1238" s="144"/>
      <c r="J1238" s="121"/>
      <c r="K1238" s="121"/>
      <c r="M1238" s="121"/>
      <c r="N1238" s="121"/>
      <c r="O1238" s="121"/>
      <c r="P1238" s="62"/>
      <c r="Q1238" s="148"/>
      <c r="R1238" s="149"/>
      <c r="S1238" s="149"/>
      <c r="T1238" s="147"/>
    </row>
    <row r="1239" spans="4:21" ht="16.5" customHeight="1">
      <c r="D1239" s="139"/>
      <c r="E1239" s="140"/>
      <c r="F1239" s="141"/>
      <c r="G1239" s="142"/>
      <c r="H1239" s="143"/>
      <c r="I1239" s="144"/>
      <c r="J1239" s="121"/>
      <c r="K1239" s="121"/>
      <c r="M1239" s="121"/>
      <c r="N1239" s="121"/>
      <c r="O1239" s="121"/>
      <c r="P1239" s="62"/>
      <c r="Q1239" s="148"/>
      <c r="R1239" s="149"/>
      <c r="S1239" s="149"/>
      <c r="T1239" s="147"/>
    </row>
    <row r="1240" spans="4:21" ht="16.5" customHeight="1">
      <c r="D1240" s="139"/>
      <c r="E1240" s="140"/>
      <c r="F1240" s="141"/>
      <c r="G1240" s="142"/>
      <c r="H1240" s="143"/>
      <c r="I1240" s="144"/>
      <c r="J1240" s="121"/>
      <c r="K1240" s="121"/>
      <c r="M1240" s="121"/>
      <c r="N1240" s="121"/>
      <c r="O1240" s="121"/>
      <c r="P1240" s="62"/>
      <c r="Q1240" s="148"/>
      <c r="R1240" s="149"/>
      <c r="S1240" s="149"/>
      <c r="T1240" s="147"/>
    </row>
    <row r="1241" spans="4:21" ht="16.5" customHeight="1">
      <c r="D1241" s="139"/>
      <c r="E1241" s="140"/>
      <c r="F1241" s="141"/>
      <c r="G1241" s="142"/>
      <c r="H1241" s="143"/>
      <c r="I1241" s="144"/>
      <c r="J1241" s="121"/>
      <c r="K1241" s="121"/>
      <c r="M1241" s="121"/>
      <c r="N1241" s="121"/>
      <c r="O1241" s="121"/>
      <c r="P1241" s="62"/>
      <c r="Q1241" s="148"/>
      <c r="R1241" s="149"/>
      <c r="S1241" s="149"/>
      <c r="T1241" s="147"/>
    </row>
    <row r="1242" spans="4:21" ht="16.5" customHeight="1">
      <c r="D1242" s="139"/>
      <c r="E1242" s="140"/>
      <c r="F1242" s="141"/>
      <c r="G1242" s="142"/>
      <c r="H1242" s="143"/>
      <c r="I1242" s="144"/>
      <c r="J1242" s="121"/>
      <c r="K1242" s="121"/>
      <c r="M1242" s="121"/>
      <c r="N1242" s="121"/>
      <c r="O1242" s="121"/>
      <c r="P1242" s="62"/>
      <c r="Q1242" s="148"/>
      <c r="R1242" s="149"/>
      <c r="S1242" s="149"/>
      <c r="T1242" s="147"/>
    </row>
    <row r="1243" spans="4:21" ht="16.5" customHeight="1">
      <c r="D1243" s="139"/>
      <c r="E1243" s="140"/>
      <c r="F1243" s="141"/>
      <c r="G1243" s="142"/>
      <c r="H1243" s="143"/>
      <c r="I1243" s="144"/>
      <c r="J1243" s="121"/>
      <c r="K1243" s="121"/>
      <c r="M1243" s="121"/>
      <c r="N1243" s="121"/>
      <c r="O1243" s="121"/>
      <c r="P1243" s="62"/>
      <c r="Q1243" s="148"/>
      <c r="R1243" s="149"/>
      <c r="S1243" s="149"/>
      <c r="T1243" s="147"/>
      <c r="U1243" s="140"/>
    </row>
    <row r="1244" spans="4:21" ht="16.5" customHeight="1">
      <c r="D1244" s="139"/>
      <c r="E1244" s="140"/>
      <c r="F1244" s="141"/>
      <c r="G1244" s="142"/>
      <c r="H1244" s="143"/>
      <c r="I1244" s="144"/>
      <c r="J1244" s="121"/>
      <c r="K1244" s="121"/>
      <c r="M1244" s="121"/>
      <c r="N1244" s="121"/>
      <c r="O1244" s="121"/>
      <c r="P1244" s="62"/>
      <c r="Q1244" s="148"/>
      <c r="R1244" s="149"/>
      <c r="S1244" s="149"/>
      <c r="T1244" s="147"/>
    </row>
    <row r="1245" spans="4:21" ht="16.5" customHeight="1">
      <c r="D1245" s="139"/>
      <c r="E1245" s="140"/>
      <c r="F1245" s="141"/>
      <c r="G1245" s="142"/>
      <c r="H1245" s="143"/>
      <c r="I1245" s="144"/>
      <c r="J1245" s="121"/>
      <c r="K1245" s="121"/>
      <c r="M1245" s="121"/>
      <c r="N1245" s="121"/>
      <c r="O1245" s="121"/>
      <c r="P1245" s="62"/>
      <c r="Q1245" s="148"/>
      <c r="R1245" s="149"/>
      <c r="S1245" s="149"/>
      <c r="T1245" s="147"/>
    </row>
    <row r="1246" spans="4:21" ht="16.5" customHeight="1">
      <c r="D1246" s="139"/>
      <c r="E1246" s="140"/>
      <c r="F1246" s="141"/>
      <c r="G1246" s="142"/>
      <c r="H1246" s="143"/>
      <c r="I1246" s="144"/>
      <c r="J1246" s="121"/>
      <c r="K1246" s="121"/>
      <c r="M1246" s="121"/>
      <c r="N1246" s="121"/>
      <c r="O1246" s="121"/>
      <c r="P1246" s="62"/>
      <c r="Q1246" s="148"/>
      <c r="R1246" s="149"/>
      <c r="S1246" s="149"/>
      <c r="T1246" s="147"/>
    </row>
    <row r="1247" spans="4:21" ht="16.5" customHeight="1">
      <c r="D1247" s="139"/>
      <c r="E1247" s="140"/>
      <c r="F1247" s="141"/>
      <c r="G1247" s="142"/>
      <c r="H1247" s="143"/>
      <c r="I1247" s="144"/>
      <c r="J1247" s="121"/>
      <c r="K1247" s="121"/>
      <c r="M1247" s="121"/>
      <c r="N1247" s="121"/>
      <c r="O1247" s="121"/>
      <c r="P1247" s="62"/>
      <c r="Q1247" s="148"/>
      <c r="R1247" s="149"/>
      <c r="S1247" s="149"/>
      <c r="T1247" s="147"/>
    </row>
    <row r="1248" spans="4:21" ht="16.5" customHeight="1">
      <c r="D1248" s="139"/>
      <c r="E1248" s="140"/>
      <c r="F1248" s="141"/>
      <c r="G1248" s="142"/>
      <c r="H1248" s="143"/>
      <c r="I1248" s="144"/>
      <c r="J1248" s="121"/>
      <c r="K1248" s="121"/>
      <c r="M1248" s="121"/>
      <c r="N1248" s="121"/>
      <c r="O1248" s="121"/>
      <c r="P1248" s="62"/>
      <c r="Q1248" s="148"/>
      <c r="R1248" s="149"/>
      <c r="S1248" s="149"/>
      <c r="T1248" s="147"/>
    </row>
    <row r="1249" spans="4:21" ht="16.5" customHeight="1">
      <c r="D1249" s="139"/>
      <c r="E1249" s="140"/>
      <c r="F1249" s="141"/>
      <c r="G1249" s="142"/>
      <c r="H1249" s="143"/>
      <c r="I1249" s="144"/>
      <c r="J1249" s="121"/>
      <c r="K1249" s="121"/>
      <c r="M1249" s="121"/>
      <c r="N1249" s="121"/>
      <c r="O1249" s="121"/>
      <c r="P1249" s="62"/>
      <c r="Q1249" s="148"/>
      <c r="R1249" s="149"/>
      <c r="S1249" s="149"/>
      <c r="T1249" s="147"/>
    </row>
    <row r="1250" spans="4:21" ht="16.5" customHeight="1">
      <c r="D1250" s="139"/>
      <c r="E1250" s="140"/>
      <c r="F1250" s="141"/>
      <c r="G1250" s="142"/>
      <c r="H1250" s="143"/>
      <c r="I1250" s="144"/>
      <c r="J1250" s="121"/>
      <c r="K1250" s="121"/>
      <c r="M1250" s="121"/>
      <c r="N1250" s="121"/>
      <c r="O1250" s="121"/>
      <c r="P1250" s="62"/>
      <c r="Q1250" s="148"/>
      <c r="R1250" s="149"/>
      <c r="S1250" s="149"/>
      <c r="T1250" s="147"/>
    </row>
    <row r="1251" spans="4:21" ht="16.5" customHeight="1">
      <c r="D1251" s="139"/>
      <c r="E1251" s="140"/>
      <c r="F1251" s="141"/>
      <c r="G1251" s="142"/>
      <c r="H1251" s="143"/>
      <c r="I1251" s="144"/>
      <c r="J1251" s="121"/>
      <c r="K1251" s="121"/>
      <c r="M1251" s="121"/>
      <c r="N1251" s="121"/>
      <c r="O1251" s="121"/>
      <c r="P1251" s="62"/>
      <c r="Q1251" s="148"/>
      <c r="R1251" s="149"/>
      <c r="S1251" s="149"/>
      <c r="T1251" s="147"/>
    </row>
    <row r="1252" spans="4:21" ht="16.5" customHeight="1">
      <c r="D1252" s="139"/>
      <c r="E1252" s="140"/>
      <c r="F1252" s="141"/>
      <c r="G1252" s="142"/>
      <c r="H1252" s="143"/>
      <c r="I1252" s="144"/>
      <c r="J1252" s="121"/>
      <c r="K1252" s="121"/>
      <c r="M1252" s="121"/>
      <c r="N1252" s="121"/>
      <c r="O1252" s="121"/>
      <c r="P1252" s="62"/>
      <c r="Q1252" s="148"/>
      <c r="R1252" s="149"/>
      <c r="S1252" s="149"/>
      <c r="T1252" s="147"/>
    </row>
    <row r="1253" spans="4:21" ht="16.5" customHeight="1">
      <c r="D1253" s="139"/>
      <c r="E1253" s="140"/>
      <c r="F1253" s="141"/>
      <c r="G1253" s="142"/>
      <c r="H1253" s="143"/>
      <c r="I1253" s="144"/>
      <c r="J1253" s="121"/>
      <c r="K1253" s="121"/>
      <c r="M1253" s="121"/>
      <c r="N1253" s="121"/>
      <c r="O1253" s="121"/>
      <c r="P1253" s="62"/>
      <c r="Q1253" s="148"/>
      <c r="R1253" s="149"/>
      <c r="S1253" s="149"/>
      <c r="T1253" s="147"/>
    </row>
    <row r="1254" spans="4:21" ht="16.5" customHeight="1">
      <c r="D1254" s="139"/>
      <c r="E1254" s="140"/>
      <c r="F1254" s="141"/>
      <c r="G1254" s="142"/>
      <c r="H1254" s="143"/>
      <c r="I1254" s="144"/>
      <c r="J1254" s="121"/>
      <c r="K1254" s="121"/>
      <c r="M1254" s="121"/>
      <c r="N1254" s="121"/>
      <c r="O1254" s="121"/>
      <c r="P1254" s="62"/>
      <c r="Q1254" s="148"/>
      <c r="R1254" s="149"/>
      <c r="S1254" s="149"/>
      <c r="T1254" s="147"/>
    </row>
    <row r="1255" spans="4:21" ht="16.5" customHeight="1">
      <c r="D1255" s="139"/>
      <c r="E1255" s="140"/>
      <c r="F1255" s="141"/>
      <c r="G1255" s="142"/>
      <c r="H1255" s="143"/>
      <c r="I1255" s="144"/>
      <c r="J1255" s="121"/>
      <c r="K1255" s="121"/>
      <c r="M1255" s="121"/>
      <c r="N1255" s="121"/>
      <c r="O1255" s="121"/>
      <c r="P1255" s="62"/>
      <c r="Q1255" s="148"/>
      <c r="R1255" s="149"/>
      <c r="S1255" s="149"/>
      <c r="T1255" s="147"/>
    </row>
    <row r="1256" spans="4:21" ht="16.5" customHeight="1">
      <c r="D1256" s="139"/>
      <c r="E1256" s="140"/>
      <c r="F1256" s="141"/>
      <c r="G1256" s="142"/>
      <c r="H1256" s="143"/>
      <c r="I1256" s="144"/>
      <c r="J1256" s="121"/>
      <c r="K1256" s="121"/>
      <c r="M1256" s="121"/>
      <c r="N1256" s="121"/>
      <c r="O1256" s="121"/>
      <c r="P1256" s="62"/>
      <c r="Q1256" s="148"/>
      <c r="R1256" s="149"/>
      <c r="S1256" s="149"/>
      <c r="T1256" s="147"/>
    </row>
    <row r="1257" spans="4:21" ht="16.5" customHeight="1">
      <c r="D1257" s="139"/>
      <c r="E1257" s="140"/>
      <c r="F1257" s="141"/>
      <c r="G1257" s="142"/>
      <c r="H1257" s="143"/>
      <c r="I1257" s="144"/>
      <c r="J1257" s="121"/>
      <c r="K1257" s="121"/>
      <c r="M1257" s="121"/>
      <c r="N1257" s="121"/>
      <c r="O1257" s="121"/>
      <c r="P1257" s="62"/>
      <c r="Q1257" s="148"/>
      <c r="R1257" s="149"/>
      <c r="S1257" s="149"/>
      <c r="T1257" s="147"/>
    </row>
    <row r="1258" spans="4:21" ht="16.5" customHeight="1">
      <c r="D1258" s="139"/>
      <c r="E1258" s="140"/>
      <c r="F1258" s="141"/>
      <c r="G1258" s="142"/>
      <c r="H1258" s="143"/>
      <c r="I1258" s="144"/>
      <c r="J1258" s="121"/>
      <c r="K1258" s="121"/>
      <c r="M1258" s="121"/>
      <c r="N1258" s="121"/>
      <c r="O1258" s="121"/>
      <c r="P1258" s="62"/>
      <c r="Q1258" s="148"/>
      <c r="R1258" s="149"/>
      <c r="S1258" s="149"/>
      <c r="T1258" s="147"/>
    </row>
    <row r="1259" spans="4:21" ht="16.5" customHeight="1">
      <c r="D1259" s="139"/>
      <c r="E1259" s="140"/>
      <c r="F1259" s="141"/>
      <c r="G1259" s="142"/>
      <c r="H1259" s="143"/>
      <c r="I1259" s="144"/>
      <c r="J1259" s="121"/>
      <c r="K1259" s="121"/>
      <c r="M1259" s="121"/>
      <c r="N1259" s="121"/>
      <c r="O1259" s="121"/>
      <c r="P1259" s="62"/>
      <c r="Q1259" s="148"/>
      <c r="R1259" s="149"/>
      <c r="S1259" s="149"/>
      <c r="T1259" s="147"/>
    </row>
    <row r="1260" spans="4:21" ht="16.5" customHeight="1">
      <c r="D1260" s="139"/>
      <c r="E1260" s="140"/>
      <c r="F1260" s="141"/>
      <c r="G1260" s="142"/>
      <c r="H1260" s="143"/>
      <c r="I1260" s="144"/>
      <c r="J1260" s="121"/>
      <c r="K1260" s="121"/>
      <c r="M1260" s="121"/>
      <c r="N1260" s="121"/>
      <c r="O1260" s="121"/>
      <c r="P1260" s="62"/>
      <c r="Q1260" s="148"/>
      <c r="R1260" s="149"/>
      <c r="S1260" s="149"/>
      <c r="T1260" s="147"/>
    </row>
    <row r="1261" spans="4:21" ht="16.5" customHeight="1">
      <c r="D1261" s="139"/>
      <c r="E1261" s="140"/>
      <c r="F1261" s="141"/>
      <c r="G1261" s="142"/>
      <c r="H1261" s="143"/>
      <c r="I1261" s="144"/>
      <c r="J1261" s="121"/>
      <c r="K1261" s="121"/>
      <c r="M1261" s="121"/>
      <c r="N1261" s="121"/>
      <c r="O1261" s="121"/>
      <c r="P1261" s="62"/>
      <c r="Q1261" s="148"/>
      <c r="R1261" s="149"/>
      <c r="S1261" s="149"/>
      <c r="T1261" s="147"/>
      <c r="U1261" s="140"/>
    </row>
    <row r="1262" spans="4:21" ht="16.5" customHeight="1">
      <c r="D1262" s="139"/>
      <c r="E1262" s="140"/>
      <c r="F1262" s="141"/>
      <c r="G1262" s="142"/>
      <c r="H1262" s="143"/>
      <c r="I1262" s="144"/>
      <c r="J1262" s="121"/>
      <c r="K1262" s="121"/>
      <c r="M1262" s="121"/>
      <c r="N1262" s="121"/>
      <c r="O1262" s="121"/>
      <c r="P1262" s="62"/>
      <c r="Q1262" s="148"/>
      <c r="R1262" s="149"/>
      <c r="S1262" s="149"/>
      <c r="T1262" s="147"/>
    </row>
    <row r="1263" spans="4:21" ht="16.5" customHeight="1">
      <c r="D1263" s="139"/>
      <c r="E1263" s="140"/>
      <c r="F1263" s="141"/>
      <c r="G1263" s="142"/>
      <c r="H1263" s="143"/>
      <c r="I1263" s="144"/>
      <c r="J1263" s="121"/>
      <c r="K1263" s="121"/>
      <c r="M1263" s="121"/>
      <c r="N1263" s="121"/>
      <c r="O1263" s="121"/>
      <c r="P1263" s="62"/>
      <c r="Q1263" s="148"/>
      <c r="R1263" s="149"/>
      <c r="S1263" s="149"/>
      <c r="T1263" s="147"/>
    </row>
    <row r="1264" spans="4:21" ht="16.5" customHeight="1">
      <c r="D1264" s="139"/>
      <c r="E1264" s="140"/>
      <c r="F1264" s="141"/>
      <c r="G1264" s="142"/>
      <c r="H1264" s="143"/>
      <c r="I1264" s="144"/>
      <c r="J1264" s="121"/>
      <c r="K1264" s="121"/>
      <c r="M1264" s="121"/>
      <c r="N1264" s="121"/>
      <c r="O1264" s="121"/>
      <c r="P1264" s="62"/>
      <c r="Q1264" s="148"/>
      <c r="R1264" s="149"/>
      <c r="S1264" s="149"/>
      <c r="T1264" s="147"/>
    </row>
    <row r="1265" spans="4:20" ht="16.5" customHeight="1">
      <c r="D1265" s="139"/>
      <c r="E1265" s="140"/>
      <c r="F1265" s="141"/>
      <c r="G1265" s="142"/>
      <c r="H1265" s="143"/>
      <c r="I1265" s="144"/>
      <c r="J1265" s="121"/>
      <c r="K1265" s="121"/>
      <c r="M1265" s="121"/>
      <c r="N1265" s="121"/>
      <c r="O1265" s="121"/>
      <c r="P1265" s="62"/>
      <c r="Q1265" s="148"/>
      <c r="R1265" s="149"/>
      <c r="S1265" s="149"/>
      <c r="T1265" s="147"/>
    </row>
    <row r="1266" spans="4:20" ht="16.5" customHeight="1">
      <c r="D1266" s="139"/>
      <c r="E1266" s="140"/>
      <c r="F1266" s="141"/>
      <c r="G1266" s="142"/>
      <c r="H1266" s="143"/>
      <c r="I1266" s="144"/>
      <c r="J1266" s="121"/>
      <c r="K1266" s="121"/>
      <c r="M1266" s="121"/>
      <c r="N1266" s="121"/>
      <c r="O1266" s="121"/>
      <c r="P1266" s="62"/>
      <c r="Q1266" s="148"/>
      <c r="R1266" s="149"/>
      <c r="S1266" s="149"/>
      <c r="T1266" s="147"/>
    </row>
    <row r="1267" spans="4:20" ht="16.5" customHeight="1">
      <c r="D1267" s="139"/>
      <c r="E1267" s="140"/>
      <c r="F1267" s="141"/>
      <c r="G1267" s="142"/>
      <c r="H1267" s="143"/>
      <c r="I1267" s="144"/>
      <c r="J1267" s="121"/>
      <c r="K1267" s="121"/>
      <c r="M1267" s="121"/>
      <c r="N1267" s="121"/>
      <c r="O1267" s="121"/>
      <c r="P1267" s="62"/>
      <c r="Q1267" s="148"/>
      <c r="R1267" s="149"/>
      <c r="S1267" s="149"/>
      <c r="T1267" s="147"/>
    </row>
    <row r="1268" spans="4:20" ht="16.5" customHeight="1">
      <c r="D1268" s="139"/>
      <c r="E1268" s="140"/>
      <c r="F1268" s="141"/>
      <c r="G1268" s="142"/>
      <c r="H1268" s="143"/>
      <c r="I1268" s="144"/>
      <c r="J1268" s="121"/>
      <c r="K1268" s="121"/>
      <c r="M1268" s="121"/>
      <c r="N1268" s="121"/>
      <c r="O1268" s="121"/>
      <c r="P1268" s="62"/>
      <c r="Q1268" s="148"/>
      <c r="R1268" s="149"/>
      <c r="S1268" s="149"/>
      <c r="T1268" s="147"/>
    </row>
    <row r="1269" spans="4:20" ht="16.5" customHeight="1">
      <c r="D1269" s="139"/>
      <c r="E1269" s="140"/>
      <c r="F1269" s="141"/>
      <c r="G1269" s="142"/>
      <c r="H1269" s="143"/>
      <c r="I1269" s="144"/>
      <c r="J1269" s="121"/>
      <c r="K1269" s="121"/>
      <c r="M1269" s="121"/>
      <c r="N1269" s="121"/>
      <c r="O1269" s="121"/>
      <c r="P1269" s="62"/>
      <c r="Q1269" s="148"/>
      <c r="R1269" s="149"/>
      <c r="S1269" s="149"/>
      <c r="T1269" s="147"/>
    </row>
    <row r="1270" spans="4:20" ht="16.5" customHeight="1">
      <c r="D1270" s="139"/>
      <c r="E1270" s="140"/>
      <c r="F1270" s="141"/>
      <c r="G1270" s="142"/>
      <c r="H1270" s="143"/>
      <c r="I1270" s="144"/>
      <c r="J1270" s="121"/>
      <c r="K1270" s="121"/>
      <c r="M1270" s="121"/>
      <c r="N1270" s="121"/>
      <c r="O1270" s="121"/>
      <c r="P1270" s="62"/>
      <c r="Q1270" s="148"/>
      <c r="R1270" s="149"/>
      <c r="S1270" s="149"/>
      <c r="T1270" s="147"/>
    </row>
    <row r="1271" spans="4:20" ht="16.5" customHeight="1">
      <c r="D1271" s="139"/>
      <c r="E1271" s="140"/>
      <c r="F1271" s="141"/>
      <c r="G1271" s="142"/>
      <c r="H1271" s="143"/>
      <c r="I1271" s="144"/>
      <c r="J1271" s="121"/>
      <c r="K1271" s="121"/>
      <c r="M1271" s="121"/>
      <c r="N1271" s="121"/>
      <c r="O1271" s="121"/>
      <c r="P1271" s="62"/>
      <c r="Q1271" s="148"/>
      <c r="R1271" s="149"/>
      <c r="S1271" s="149"/>
      <c r="T1271" s="147"/>
    </row>
    <row r="1272" spans="4:20" ht="16.5" customHeight="1">
      <c r="D1272" s="139"/>
      <c r="E1272" s="140"/>
      <c r="F1272" s="141"/>
      <c r="G1272" s="142"/>
      <c r="H1272" s="143"/>
      <c r="I1272" s="144"/>
      <c r="J1272" s="121"/>
      <c r="K1272" s="121"/>
      <c r="M1272" s="121"/>
      <c r="N1272" s="121"/>
      <c r="O1272" s="121"/>
      <c r="P1272" s="62"/>
      <c r="Q1272" s="148"/>
      <c r="R1272" s="149"/>
      <c r="S1272" s="149"/>
      <c r="T1272" s="147"/>
    </row>
    <row r="1273" spans="4:20" ht="16.5" customHeight="1">
      <c r="D1273" s="139"/>
      <c r="E1273" s="140"/>
      <c r="F1273" s="141"/>
      <c r="G1273" s="142"/>
      <c r="H1273" s="143"/>
      <c r="I1273" s="144"/>
      <c r="J1273" s="121"/>
      <c r="K1273" s="121"/>
      <c r="M1273" s="121"/>
      <c r="N1273" s="121"/>
      <c r="O1273" s="121"/>
      <c r="P1273" s="62"/>
      <c r="Q1273" s="148"/>
      <c r="R1273" s="149"/>
      <c r="S1273" s="149"/>
      <c r="T1273" s="147"/>
    </row>
    <row r="1274" spans="4:20" ht="16.5" customHeight="1">
      <c r="D1274" s="139"/>
      <c r="E1274" s="140"/>
      <c r="F1274" s="141"/>
      <c r="G1274" s="142"/>
      <c r="H1274" s="143"/>
      <c r="I1274" s="144"/>
      <c r="J1274" s="121"/>
      <c r="K1274" s="121"/>
      <c r="M1274" s="121"/>
      <c r="N1274" s="121"/>
      <c r="O1274" s="121"/>
      <c r="P1274" s="62"/>
      <c r="Q1274" s="148"/>
      <c r="R1274" s="149"/>
      <c r="S1274" s="149"/>
      <c r="T1274" s="147"/>
    </row>
    <row r="1275" spans="4:20" ht="16.5" customHeight="1">
      <c r="D1275" s="139"/>
      <c r="E1275" s="140"/>
      <c r="F1275" s="141"/>
      <c r="G1275" s="142"/>
      <c r="H1275" s="143"/>
      <c r="I1275" s="144"/>
      <c r="J1275" s="121"/>
      <c r="K1275" s="121"/>
      <c r="M1275" s="121"/>
      <c r="N1275" s="121"/>
      <c r="O1275" s="121"/>
      <c r="P1275" s="62"/>
      <c r="Q1275" s="148"/>
      <c r="R1275" s="149"/>
      <c r="S1275" s="149"/>
      <c r="T1275" s="147"/>
    </row>
    <row r="1276" spans="4:20" ht="16.5" customHeight="1">
      <c r="D1276" s="139"/>
      <c r="E1276" s="140"/>
      <c r="F1276" s="141"/>
      <c r="G1276" s="142"/>
      <c r="H1276" s="143"/>
      <c r="I1276" s="144"/>
      <c r="J1276" s="121"/>
      <c r="K1276" s="121"/>
      <c r="M1276" s="121"/>
      <c r="N1276" s="121"/>
      <c r="O1276" s="121"/>
      <c r="P1276" s="62"/>
      <c r="Q1276" s="148"/>
      <c r="R1276" s="149"/>
      <c r="S1276" s="149"/>
      <c r="T1276" s="147"/>
    </row>
    <row r="1277" spans="4:20" ht="16.5" customHeight="1">
      <c r="D1277" s="139"/>
      <c r="E1277" s="140"/>
      <c r="F1277" s="141"/>
      <c r="G1277" s="142"/>
      <c r="H1277" s="143"/>
      <c r="I1277" s="144"/>
      <c r="J1277" s="121"/>
      <c r="K1277" s="121"/>
      <c r="M1277" s="121"/>
      <c r="N1277" s="121"/>
      <c r="O1277" s="121"/>
      <c r="P1277" s="62"/>
      <c r="Q1277" s="148"/>
      <c r="R1277" s="149"/>
      <c r="S1277" s="149"/>
      <c r="T1277" s="147"/>
    </row>
    <row r="1278" spans="4:20" ht="16.5" customHeight="1">
      <c r="D1278" s="139"/>
      <c r="E1278" s="140"/>
      <c r="F1278" s="141"/>
      <c r="G1278" s="142"/>
      <c r="H1278" s="143"/>
      <c r="I1278" s="144"/>
      <c r="J1278" s="121"/>
      <c r="K1278" s="121"/>
      <c r="M1278" s="121"/>
      <c r="N1278" s="121"/>
      <c r="O1278" s="121"/>
      <c r="P1278" s="62"/>
      <c r="Q1278" s="148"/>
      <c r="R1278" s="149"/>
      <c r="S1278" s="149"/>
      <c r="T1278" s="147"/>
    </row>
    <row r="1279" spans="4:20" ht="16.5" customHeight="1">
      <c r="D1279" s="139"/>
      <c r="E1279" s="140"/>
      <c r="F1279" s="141"/>
      <c r="G1279" s="142"/>
      <c r="H1279" s="143"/>
      <c r="I1279" s="144"/>
      <c r="J1279" s="121"/>
      <c r="K1279" s="121"/>
      <c r="M1279" s="121"/>
      <c r="N1279" s="121"/>
      <c r="O1279" s="121"/>
      <c r="P1279" s="62"/>
      <c r="Q1279" s="148"/>
      <c r="R1279" s="149"/>
      <c r="S1279" s="149"/>
      <c r="T1279" s="147"/>
    </row>
    <row r="1280" spans="4:20" ht="16.5" customHeight="1">
      <c r="D1280" s="139"/>
      <c r="E1280" s="140"/>
      <c r="F1280" s="141"/>
      <c r="G1280" s="142"/>
      <c r="H1280" s="143"/>
      <c r="I1280" s="144"/>
      <c r="J1280" s="121"/>
      <c r="K1280" s="121"/>
      <c r="M1280" s="121"/>
      <c r="N1280" s="121"/>
      <c r="O1280" s="121"/>
      <c r="P1280" s="62"/>
      <c r="Q1280" s="148"/>
      <c r="R1280" s="149"/>
      <c r="S1280" s="149"/>
      <c r="T1280" s="147"/>
    </row>
    <row r="1281" spans="4:20" ht="16.5" customHeight="1">
      <c r="D1281" s="139"/>
      <c r="E1281" s="140"/>
      <c r="F1281" s="141"/>
      <c r="G1281" s="142"/>
      <c r="H1281" s="143"/>
      <c r="I1281" s="144"/>
      <c r="J1281" s="121"/>
      <c r="K1281" s="121"/>
      <c r="M1281" s="121"/>
      <c r="N1281" s="121"/>
      <c r="O1281" s="121"/>
      <c r="P1281" s="62"/>
      <c r="Q1281" s="148"/>
      <c r="R1281" s="149"/>
      <c r="S1281" s="149"/>
      <c r="T1281" s="147"/>
    </row>
    <row r="1282" spans="4:20" ht="16.5" customHeight="1">
      <c r="D1282" s="139"/>
      <c r="E1282" s="140"/>
      <c r="F1282" s="141"/>
      <c r="G1282" s="142"/>
      <c r="H1282" s="143"/>
      <c r="I1282" s="144"/>
      <c r="J1282" s="121"/>
      <c r="K1282" s="121"/>
      <c r="M1282" s="121"/>
      <c r="N1282" s="121"/>
      <c r="O1282" s="121"/>
      <c r="P1282" s="62"/>
      <c r="Q1282" s="148"/>
      <c r="R1282" s="149"/>
      <c r="S1282" s="149"/>
      <c r="T1282" s="147"/>
    </row>
    <row r="1283" spans="4:20" ht="16.5" customHeight="1">
      <c r="D1283" s="139"/>
      <c r="E1283" s="140"/>
      <c r="F1283" s="141"/>
      <c r="G1283" s="142"/>
      <c r="H1283" s="143"/>
      <c r="I1283" s="144"/>
      <c r="J1283" s="121"/>
      <c r="K1283" s="121"/>
      <c r="M1283" s="121"/>
      <c r="N1283" s="121"/>
      <c r="O1283" s="121"/>
      <c r="P1283" s="62"/>
      <c r="Q1283" s="148"/>
      <c r="R1283" s="149"/>
      <c r="S1283" s="149"/>
      <c r="T1283" s="147"/>
    </row>
    <row r="1284" spans="4:20" ht="16.5" customHeight="1">
      <c r="D1284" s="139"/>
      <c r="E1284" s="140"/>
      <c r="F1284" s="141"/>
      <c r="G1284" s="142"/>
      <c r="H1284" s="143"/>
      <c r="I1284" s="144"/>
      <c r="J1284" s="121"/>
      <c r="K1284" s="121"/>
      <c r="M1284" s="121"/>
      <c r="N1284" s="121"/>
      <c r="O1284" s="121"/>
      <c r="P1284" s="62"/>
      <c r="Q1284" s="148"/>
      <c r="R1284" s="149"/>
      <c r="S1284" s="149"/>
      <c r="T1284" s="147"/>
    </row>
    <row r="1285" spans="4:20" ht="16.5" customHeight="1">
      <c r="D1285" s="139"/>
      <c r="E1285" s="140"/>
      <c r="F1285" s="141"/>
      <c r="G1285" s="142"/>
      <c r="H1285" s="143"/>
      <c r="I1285" s="144"/>
      <c r="J1285" s="121"/>
      <c r="K1285" s="121"/>
      <c r="M1285" s="121"/>
      <c r="N1285" s="121"/>
      <c r="O1285" s="121"/>
      <c r="P1285" s="62"/>
      <c r="Q1285" s="148"/>
      <c r="R1285" s="149"/>
      <c r="S1285" s="149"/>
      <c r="T1285" s="147"/>
    </row>
    <row r="1286" spans="4:20" ht="16.5" customHeight="1">
      <c r="D1286" s="139"/>
      <c r="E1286" s="140"/>
      <c r="F1286" s="141"/>
      <c r="G1286" s="142"/>
      <c r="H1286" s="143"/>
      <c r="I1286" s="144"/>
      <c r="J1286" s="121"/>
      <c r="K1286" s="121"/>
      <c r="M1286" s="121"/>
      <c r="N1286" s="121"/>
      <c r="O1286" s="121"/>
      <c r="P1286" s="62"/>
      <c r="Q1286" s="148"/>
      <c r="R1286" s="149"/>
      <c r="S1286" s="149"/>
      <c r="T1286" s="147"/>
    </row>
    <row r="1287" spans="4:20" ht="16.5" customHeight="1">
      <c r="D1287" s="139"/>
      <c r="E1287" s="140"/>
      <c r="F1287" s="141"/>
      <c r="G1287" s="142"/>
      <c r="H1287" s="143"/>
      <c r="I1287" s="144"/>
      <c r="J1287" s="121"/>
      <c r="K1287" s="121"/>
      <c r="M1287" s="121"/>
      <c r="N1287" s="121"/>
      <c r="O1287" s="121"/>
      <c r="P1287" s="62"/>
      <c r="Q1287" s="148"/>
      <c r="R1287" s="149"/>
      <c r="S1287" s="149"/>
      <c r="T1287" s="147"/>
    </row>
    <row r="1288" spans="4:20" ht="16.5" customHeight="1">
      <c r="D1288" s="139"/>
      <c r="E1288" s="140"/>
      <c r="F1288" s="141"/>
      <c r="G1288" s="142"/>
      <c r="H1288" s="143"/>
      <c r="I1288" s="144"/>
      <c r="J1288" s="121"/>
      <c r="K1288" s="121"/>
      <c r="M1288" s="121"/>
      <c r="N1288" s="121"/>
      <c r="O1288" s="121"/>
      <c r="P1288" s="62"/>
      <c r="Q1288" s="148"/>
      <c r="R1288" s="149"/>
      <c r="S1288" s="149"/>
      <c r="T1288" s="147"/>
    </row>
    <row r="1289" spans="4:20" ht="16.5" customHeight="1">
      <c r="D1289" s="139"/>
      <c r="E1289" s="140"/>
      <c r="F1289" s="141"/>
      <c r="G1289" s="142"/>
      <c r="H1289" s="143"/>
      <c r="I1289" s="144"/>
      <c r="J1289" s="121"/>
      <c r="K1289" s="121"/>
      <c r="M1289" s="121"/>
      <c r="N1289" s="121"/>
      <c r="O1289" s="121"/>
      <c r="P1289" s="62"/>
      <c r="Q1289" s="148"/>
      <c r="R1289" s="149"/>
      <c r="S1289" s="149"/>
      <c r="T1289" s="147"/>
    </row>
    <row r="1290" spans="4:20" ht="16.5" customHeight="1">
      <c r="D1290" s="139"/>
      <c r="E1290" s="140"/>
      <c r="F1290" s="141"/>
      <c r="G1290" s="142"/>
      <c r="H1290" s="143"/>
      <c r="I1290" s="144"/>
      <c r="J1290" s="121"/>
      <c r="K1290" s="121"/>
      <c r="M1290" s="121"/>
      <c r="N1290" s="121"/>
      <c r="O1290" s="121"/>
      <c r="P1290" s="62"/>
      <c r="Q1290" s="148"/>
      <c r="R1290" s="149"/>
      <c r="S1290" s="149"/>
      <c r="T1290" s="147"/>
    </row>
    <row r="1291" spans="4:20" ht="16.5" customHeight="1">
      <c r="D1291" s="139"/>
      <c r="E1291" s="140"/>
      <c r="F1291" s="141"/>
      <c r="G1291" s="142"/>
      <c r="H1291" s="143"/>
      <c r="I1291" s="144"/>
      <c r="J1291" s="121"/>
      <c r="K1291" s="121"/>
      <c r="M1291" s="121"/>
      <c r="N1291" s="121"/>
      <c r="O1291" s="121"/>
      <c r="P1291" s="62"/>
      <c r="Q1291" s="148"/>
      <c r="R1291" s="149"/>
      <c r="S1291" s="149"/>
      <c r="T1291" s="147"/>
    </row>
    <row r="1292" spans="4:20" ht="16.5" customHeight="1">
      <c r="D1292" s="139"/>
      <c r="E1292" s="140"/>
      <c r="F1292" s="141"/>
      <c r="G1292" s="142"/>
      <c r="H1292" s="143"/>
      <c r="I1292" s="144"/>
      <c r="J1292" s="121"/>
      <c r="K1292" s="121"/>
      <c r="M1292" s="121"/>
      <c r="N1292" s="121"/>
      <c r="O1292" s="121"/>
      <c r="P1292" s="62"/>
      <c r="Q1292" s="148"/>
      <c r="R1292" s="149"/>
      <c r="S1292" s="149"/>
      <c r="T1292" s="147"/>
    </row>
    <row r="1293" spans="4:20" ht="16.5" customHeight="1">
      <c r="D1293" s="139"/>
      <c r="E1293" s="140"/>
      <c r="F1293" s="141"/>
      <c r="G1293" s="142"/>
      <c r="H1293" s="143"/>
      <c r="I1293" s="144"/>
      <c r="J1293" s="121"/>
      <c r="K1293" s="121"/>
      <c r="M1293" s="121"/>
      <c r="N1293" s="121"/>
      <c r="O1293" s="121"/>
      <c r="P1293" s="62"/>
      <c r="Q1293" s="148"/>
      <c r="R1293" s="149"/>
      <c r="S1293" s="149"/>
      <c r="T1293" s="147"/>
    </row>
    <row r="1294" spans="4:20" ht="16.5" customHeight="1">
      <c r="D1294" s="139"/>
      <c r="E1294" s="140"/>
      <c r="F1294" s="141"/>
      <c r="G1294" s="142"/>
      <c r="H1294" s="143"/>
      <c r="I1294" s="144"/>
      <c r="J1294" s="121"/>
      <c r="K1294" s="121"/>
      <c r="M1294" s="121"/>
      <c r="N1294" s="121"/>
      <c r="O1294" s="121"/>
      <c r="P1294" s="62"/>
      <c r="Q1294" s="148"/>
      <c r="R1294" s="149"/>
      <c r="S1294" s="149"/>
      <c r="T1294" s="147"/>
    </row>
    <row r="1295" spans="4:20" ht="16.5" customHeight="1">
      <c r="D1295" s="139"/>
      <c r="E1295" s="140"/>
      <c r="F1295" s="141"/>
      <c r="G1295" s="142"/>
      <c r="H1295" s="143"/>
      <c r="I1295" s="144"/>
      <c r="J1295" s="121"/>
      <c r="K1295" s="121"/>
      <c r="M1295" s="121"/>
      <c r="N1295" s="121"/>
      <c r="O1295" s="121"/>
      <c r="P1295" s="62"/>
      <c r="Q1295" s="148"/>
      <c r="R1295" s="149"/>
      <c r="S1295" s="149"/>
      <c r="T1295" s="147"/>
    </row>
    <row r="1296" spans="4:20" ht="16.5" customHeight="1">
      <c r="D1296" s="139"/>
      <c r="E1296" s="140"/>
      <c r="F1296" s="141"/>
      <c r="G1296" s="142"/>
      <c r="H1296" s="143"/>
      <c r="I1296" s="144"/>
      <c r="J1296" s="121"/>
      <c r="K1296" s="121"/>
      <c r="M1296" s="121"/>
      <c r="N1296" s="121"/>
      <c r="O1296" s="121"/>
      <c r="P1296" s="62"/>
      <c r="Q1296" s="148"/>
      <c r="R1296" s="149"/>
      <c r="S1296" s="149"/>
      <c r="T1296" s="147"/>
    </row>
    <row r="1297" spans="4:21" ht="16.5" customHeight="1">
      <c r="D1297" s="139"/>
      <c r="E1297" s="140"/>
      <c r="F1297" s="141"/>
      <c r="G1297" s="142"/>
      <c r="H1297" s="143"/>
      <c r="I1297" s="144"/>
      <c r="J1297" s="121"/>
      <c r="K1297" s="121"/>
      <c r="M1297" s="121"/>
      <c r="N1297" s="121"/>
      <c r="O1297" s="121"/>
      <c r="P1297" s="62"/>
      <c r="Q1297" s="148"/>
      <c r="R1297" s="149"/>
      <c r="S1297" s="149"/>
      <c r="T1297" s="147"/>
    </row>
    <row r="1298" spans="4:21" ht="16.5" customHeight="1">
      <c r="D1298" s="139"/>
      <c r="E1298" s="140"/>
      <c r="F1298" s="141"/>
      <c r="G1298" s="142"/>
      <c r="H1298" s="143"/>
      <c r="I1298" s="144"/>
      <c r="J1298" s="121"/>
      <c r="K1298" s="121"/>
      <c r="M1298" s="121"/>
      <c r="N1298" s="121"/>
      <c r="O1298" s="121"/>
      <c r="P1298" s="62"/>
      <c r="Q1298" s="148"/>
      <c r="R1298" s="149"/>
      <c r="S1298" s="149"/>
      <c r="T1298" s="147"/>
    </row>
    <row r="1299" spans="4:21" ht="16.5" customHeight="1">
      <c r="D1299" s="139"/>
      <c r="E1299" s="140"/>
      <c r="F1299" s="141"/>
      <c r="G1299" s="142"/>
      <c r="H1299" s="143"/>
      <c r="I1299" s="144"/>
      <c r="J1299" s="121"/>
      <c r="K1299" s="121"/>
      <c r="M1299" s="121"/>
      <c r="N1299" s="121"/>
      <c r="O1299" s="121"/>
      <c r="P1299" s="62"/>
      <c r="Q1299" s="148"/>
      <c r="R1299" s="149"/>
      <c r="S1299" s="149"/>
      <c r="T1299" s="147"/>
      <c r="U1299" s="140"/>
    </row>
    <row r="1300" spans="4:21" ht="16.5" customHeight="1">
      <c r="D1300" s="139"/>
      <c r="E1300" s="140"/>
      <c r="F1300" s="141"/>
      <c r="G1300" s="142"/>
      <c r="H1300" s="143"/>
      <c r="I1300" s="144"/>
      <c r="J1300" s="121"/>
      <c r="K1300" s="121"/>
      <c r="M1300" s="121"/>
      <c r="N1300" s="121"/>
      <c r="O1300" s="121"/>
      <c r="P1300" s="62"/>
      <c r="Q1300" s="148"/>
      <c r="R1300" s="149"/>
      <c r="S1300" s="149"/>
      <c r="T1300" s="147"/>
    </row>
    <row r="1301" spans="4:21" ht="16.5" customHeight="1">
      <c r="D1301" s="139"/>
      <c r="E1301" s="140"/>
      <c r="F1301" s="141"/>
      <c r="G1301" s="142"/>
      <c r="H1301" s="143"/>
      <c r="I1301" s="144"/>
      <c r="J1301" s="121"/>
      <c r="K1301" s="121"/>
      <c r="M1301" s="121"/>
      <c r="N1301" s="121"/>
      <c r="O1301" s="121"/>
      <c r="P1301" s="62"/>
      <c r="Q1301" s="148"/>
      <c r="R1301" s="149"/>
      <c r="S1301" s="149"/>
      <c r="T1301" s="147"/>
    </row>
    <row r="1302" spans="4:21" ht="16.5" customHeight="1">
      <c r="D1302" s="139"/>
      <c r="E1302" s="140"/>
      <c r="F1302" s="141"/>
      <c r="G1302" s="142"/>
      <c r="H1302" s="143"/>
      <c r="I1302" s="144"/>
      <c r="J1302" s="121"/>
      <c r="K1302" s="121"/>
      <c r="M1302" s="121"/>
      <c r="N1302" s="121"/>
      <c r="O1302" s="121"/>
      <c r="P1302" s="62"/>
      <c r="Q1302" s="148"/>
      <c r="R1302" s="149"/>
      <c r="S1302" s="149"/>
      <c r="T1302" s="147"/>
    </row>
    <row r="1303" spans="4:21" ht="16.5" customHeight="1">
      <c r="D1303" s="139"/>
      <c r="E1303" s="140"/>
      <c r="F1303" s="141"/>
      <c r="G1303" s="142"/>
      <c r="H1303" s="143"/>
      <c r="I1303" s="144"/>
      <c r="J1303" s="121"/>
      <c r="K1303" s="121"/>
      <c r="M1303" s="121"/>
      <c r="N1303" s="121"/>
      <c r="O1303" s="121"/>
      <c r="P1303" s="62"/>
      <c r="Q1303" s="148"/>
      <c r="R1303" s="149"/>
      <c r="S1303" s="149"/>
      <c r="T1303" s="147"/>
    </row>
    <row r="1304" spans="4:21" ht="16.5" customHeight="1">
      <c r="D1304" s="139"/>
      <c r="E1304" s="140"/>
      <c r="F1304" s="141"/>
      <c r="G1304" s="142"/>
      <c r="H1304" s="143"/>
      <c r="I1304" s="144"/>
      <c r="J1304" s="121"/>
      <c r="K1304" s="121"/>
      <c r="M1304" s="121"/>
      <c r="N1304" s="121"/>
      <c r="O1304" s="121"/>
      <c r="P1304" s="62"/>
      <c r="Q1304" s="148"/>
      <c r="R1304" s="149"/>
      <c r="S1304" s="149"/>
      <c r="T1304" s="147"/>
    </row>
    <row r="1305" spans="4:21" ht="16.5" customHeight="1">
      <c r="D1305" s="139"/>
      <c r="E1305" s="140"/>
      <c r="F1305" s="141"/>
      <c r="G1305" s="142"/>
      <c r="H1305" s="143"/>
      <c r="I1305" s="144"/>
      <c r="J1305" s="121"/>
      <c r="K1305" s="121"/>
      <c r="M1305" s="121"/>
      <c r="N1305" s="121"/>
      <c r="O1305" s="121"/>
      <c r="P1305" s="62"/>
      <c r="Q1305" s="148"/>
      <c r="R1305" s="149"/>
      <c r="S1305" s="149"/>
      <c r="T1305" s="147"/>
    </row>
    <row r="1306" spans="4:21" ht="16.5" customHeight="1">
      <c r="D1306" s="139"/>
      <c r="E1306" s="140"/>
      <c r="F1306" s="141"/>
      <c r="G1306" s="142"/>
      <c r="H1306" s="143"/>
      <c r="I1306" s="144"/>
      <c r="J1306" s="121"/>
      <c r="K1306" s="121"/>
      <c r="M1306" s="121"/>
      <c r="N1306" s="121"/>
      <c r="O1306" s="121"/>
      <c r="P1306" s="62"/>
      <c r="Q1306" s="148"/>
      <c r="R1306" s="149"/>
      <c r="S1306" s="149"/>
      <c r="T1306" s="147"/>
    </row>
    <row r="1307" spans="4:21" ht="16.5" customHeight="1">
      <c r="D1307" s="139"/>
      <c r="E1307" s="140"/>
      <c r="F1307" s="141"/>
      <c r="G1307" s="142"/>
      <c r="H1307" s="143"/>
      <c r="I1307" s="144"/>
      <c r="J1307" s="121"/>
      <c r="K1307" s="121"/>
      <c r="M1307" s="121"/>
      <c r="N1307" s="121"/>
      <c r="O1307" s="121"/>
      <c r="P1307" s="62"/>
      <c r="Q1307" s="148"/>
      <c r="R1307" s="149"/>
      <c r="S1307" s="149"/>
      <c r="T1307" s="147"/>
    </row>
    <row r="1308" spans="4:21" ht="16.5" customHeight="1">
      <c r="D1308" s="139"/>
      <c r="E1308" s="140"/>
      <c r="F1308" s="141"/>
      <c r="G1308" s="142"/>
      <c r="H1308" s="143"/>
      <c r="I1308" s="144"/>
      <c r="J1308" s="121"/>
      <c r="K1308" s="121"/>
      <c r="M1308" s="121"/>
      <c r="N1308" s="121"/>
      <c r="O1308" s="121"/>
      <c r="P1308" s="62"/>
      <c r="Q1308" s="148"/>
      <c r="R1308" s="149"/>
      <c r="S1308" s="149"/>
      <c r="T1308" s="147"/>
    </row>
    <row r="1309" spans="4:21" ht="16.5" customHeight="1">
      <c r="D1309" s="139"/>
      <c r="E1309" s="140"/>
      <c r="F1309" s="141"/>
      <c r="G1309" s="142"/>
      <c r="H1309" s="143"/>
      <c r="I1309" s="144"/>
      <c r="J1309" s="121"/>
      <c r="K1309" s="121"/>
      <c r="M1309" s="121"/>
      <c r="N1309" s="121"/>
      <c r="O1309" s="121"/>
      <c r="P1309" s="62"/>
      <c r="Q1309" s="148"/>
      <c r="R1309" s="149"/>
      <c r="S1309" s="149"/>
      <c r="T1309" s="147"/>
    </row>
    <row r="1310" spans="4:21" ht="16.5" customHeight="1">
      <c r="D1310" s="139"/>
      <c r="E1310" s="140"/>
      <c r="F1310" s="141"/>
      <c r="G1310" s="142"/>
      <c r="H1310" s="143"/>
      <c r="I1310" s="144"/>
      <c r="J1310" s="121"/>
      <c r="K1310" s="121"/>
      <c r="M1310" s="121"/>
      <c r="N1310" s="121"/>
      <c r="O1310" s="121"/>
      <c r="P1310" s="62"/>
      <c r="Q1310" s="148"/>
      <c r="R1310" s="149"/>
      <c r="S1310" s="149"/>
      <c r="T1310" s="147"/>
    </row>
    <row r="1311" spans="4:21" ht="16.5" customHeight="1">
      <c r="D1311" s="139"/>
      <c r="E1311" s="140"/>
      <c r="F1311" s="141"/>
      <c r="G1311" s="142"/>
      <c r="H1311" s="143"/>
      <c r="I1311" s="144"/>
      <c r="J1311" s="121"/>
      <c r="K1311" s="121"/>
      <c r="M1311" s="121"/>
      <c r="N1311" s="121"/>
      <c r="O1311" s="121"/>
      <c r="P1311" s="62"/>
      <c r="Q1311" s="148"/>
      <c r="R1311" s="149"/>
      <c r="S1311" s="149"/>
      <c r="T1311" s="147"/>
    </row>
    <row r="1312" spans="4:21" ht="16.5" customHeight="1">
      <c r="D1312" s="139"/>
      <c r="E1312" s="140"/>
      <c r="F1312" s="141"/>
      <c r="G1312" s="142"/>
      <c r="H1312" s="143"/>
      <c r="I1312" s="144"/>
      <c r="J1312" s="121"/>
      <c r="K1312" s="121"/>
      <c r="M1312" s="121"/>
      <c r="N1312" s="121"/>
      <c r="O1312" s="121"/>
      <c r="P1312" s="62"/>
      <c r="Q1312" s="148"/>
      <c r="R1312" s="149"/>
      <c r="S1312" s="149"/>
      <c r="T1312" s="147"/>
    </row>
    <row r="1313" spans="4:21" ht="16.5" customHeight="1">
      <c r="D1313" s="139"/>
      <c r="E1313" s="140"/>
      <c r="F1313" s="141"/>
      <c r="G1313" s="142"/>
      <c r="H1313" s="143"/>
      <c r="I1313" s="144"/>
      <c r="J1313" s="121"/>
      <c r="K1313" s="121"/>
      <c r="M1313" s="121"/>
      <c r="N1313" s="121"/>
      <c r="O1313" s="121"/>
      <c r="P1313" s="62"/>
      <c r="Q1313" s="148"/>
      <c r="R1313" s="149"/>
      <c r="S1313" s="149"/>
      <c r="T1313" s="147"/>
    </row>
    <row r="1314" spans="4:21" ht="16.5" customHeight="1">
      <c r="D1314" s="139"/>
      <c r="E1314" s="140"/>
      <c r="F1314" s="141"/>
      <c r="G1314" s="142"/>
      <c r="H1314" s="143"/>
      <c r="I1314" s="144"/>
      <c r="J1314" s="121"/>
      <c r="K1314" s="121"/>
      <c r="M1314" s="121"/>
      <c r="N1314" s="121"/>
      <c r="O1314" s="121"/>
      <c r="P1314" s="62"/>
      <c r="Q1314" s="148"/>
      <c r="R1314" s="149"/>
      <c r="S1314" s="149"/>
      <c r="T1314" s="147"/>
    </row>
    <row r="1315" spans="4:21" ht="16.5" customHeight="1">
      <c r="D1315" s="139"/>
      <c r="E1315" s="140"/>
      <c r="F1315" s="141"/>
      <c r="G1315" s="142"/>
      <c r="H1315" s="143"/>
      <c r="I1315" s="144"/>
      <c r="J1315" s="121"/>
      <c r="K1315" s="121"/>
      <c r="M1315" s="121"/>
      <c r="N1315" s="121"/>
      <c r="O1315" s="121"/>
      <c r="P1315" s="62"/>
      <c r="Q1315" s="148"/>
      <c r="R1315" s="149"/>
      <c r="S1315" s="149"/>
      <c r="T1315" s="147"/>
    </row>
    <row r="1316" spans="4:21" ht="16.5" customHeight="1">
      <c r="D1316" s="139"/>
      <c r="E1316" s="140"/>
      <c r="F1316" s="141"/>
      <c r="G1316" s="142"/>
      <c r="H1316" s="143"/>
      <c r="I1316" s="144"/>
      <c r="J1316" s="121"/>
      <c r="K1316" s="121"/>
      <c r="M1316" s="121"/>
      <c r="N1316" s="121"/>
      <c r="O1316" s="121"/>
      <c r="P1316" s="62"/>
      <c r="Q1316" s="148"/>
      <c r="R1316" s="149"/>
      <c r="S1316" s="149"/>
      <c r="T1316" s="147"/>
    </row>
    <row r="1317" spans="4:21" ht="16.5" customHeight="1">
      <c r="D1317" s="139"/>
      <c r="E1317" s="140"/>
      <c r="F1317" s="141"/>
      <c r="G1317" s="142"/>
      <c r="H1317" s="143"/>
      <c r="I1317" s="144"/>
      <c r="J1317" s="121"/>
      <c r="K1317" s="121"/>
      <c r="M1317" s="121"/>
      <c r="N1317" s="121"/>
      <c r="O1317" s="121"/>
      <c r="P1317" s="62"/>
      <c r="Q1317" s="148"/>
      <c r="R1317" s="149"/>
      <c r="S1317" s="149"/>
      <c r="T1317" s="147"/>
    </row>
    <row r="1318" spans="4:21" ht="16.5" customHeight="1">
      <c r="D1318" s="139"/>
      <c r="E1318" s="140"/>
      <c r="F1318" s="141"/>
      <c r="G1318" s="142"/>
      <c r="H1318" s="143"/>
      <c r="I1318" s="144"/>
      <c r="J1318" s="121"/>
      <c r="K1318" s="121"/>
      <c r="M1318" s="121"/>
      <c r="N1318" s="121"/>
      <c r="O1318" s="121"/>
      <c r="P1318" s="62"/>
      <c r="Q1318" s="148"/>
      <c r="R1318" s="149"/>
      <c r="S1318" s="149"/>
      <c r="T1318" s="147"/>
    </row>
    <row r="1319" spans="4:21" ht="16.5" customHeight="1">
      <c r="D1319" s="139"/>
      <c r="E1319" s="140"/>
      <c r="F1319" s="141"/>
      <c r="G1319" s="142"/>
      <c r="H1319" s="143"/>
      <c r="I1319" s="144"/>
      <c r="J1319" s="121"/>
      <c r="K1319" s="121"/>
      <c r="M1319" s="121"/>
      <c r="N1319" s="121"/>
      <c r="O1319" s="121"/>
      <c r="P1319" s="62"/>
      <c r="Q1319" s="148"/>
      <c r="R1319" s="149"/>
      <c r="S1319" s="149"/>
      <c r="T1319" s="147"/>
    </row>
    <row r="1320" spans="4:21" ht="16.5" customHeight="1">
      <c r="D1320" s="139"/>
      <c r="E1320" s="140"/>
      <c r="F1320" s="141"/>
      <c r="G1320" s="142"/>
      <c r="H1320" s="143"/>
      <c r="I1320" s="144"/>
      <c r="J1320" s="121"/>
      <c r="K1320" s="121"/>
      <c r="M1320" s="121"/>
      <c r="N1320" s="121"/>
      <c r="O1320" s="121"/>
      <c r="P1320" s="62"/>
      <c r="Q1320" s="148"/>
      <c r="R1320" s="149"/>
      <c r="S1320" s="149"/>
      <c r="T1320" s="147"/>
    </row>
    <row r="1321" spans="4:21" ht="16.5" customHeight="1">
      <c r="D1321" s="139"/>
      <c r="E1321" s="140"/>
      <c r="F1321" s="141"/>
      <c r="G1321" s="142"/>
      <c r="H1321" s="143"/>
      <c r="I1321" s="144"/>
      <c r="J1321" s="121"/>
      <c r="K1321" s="121"/>
      <c r="M1321" s="121"/>
      <c r="N1321" s="121"/>
      <c r="O1321" s="121"/>
      <c r="P1321" s="62"/>
      <c r="Q1321" s="148"/>
      <c r="R1321" s="149"/>
      <c r="S1321" s="149"/>
      <c r="T1321" s="147"/>
    </row>
    <row r="1322" spans="4:21" ht="16.5" customHeight="1">
      <c r="D1322" s="139"/>
      <c r="E1322" s="140"/>
      <c r="F1322" s="141"/>
      <c r="G1322" s="142"/>
      <c r="H1322" s="143"/>
      <c r="I1322" s="144"/>
      <c r="J1322" s="121"/>
      <c r="K1322" s="121"/>
      <c r="M1322" s="121"/>
      <c r="N1322" s="121"/>
      <c r="O1322" s="121"/>
      <c r="P1322" s="62"/>
      <c r="Q1322" s="148"/>
      <c r="R1322" s="149"/>
      <c r="S1322" s="149"/>
      <c r="T1322" s="147"/>
    </row>
    <row r="1323" spans="4:21" ht="16.5" customHeight="1">
      <c r="D1323" s="139"/>
      <c r="E1323" s="140"/>
      <c r="F1323" s="141"/>
      <c r="G1323" s="142"/>
      <c r="H1323" s="143"/>
      <c r="I1323" s="144"/>
      <c r="J1323" s="121"/>
      <c r="K1323" s="121"/>
      <c r="M1323" s="121"/>
      <c r="N1323" s="121"/>
      <c r="O1323" s="121"/>
      <c r="P1323" s="62"/>
      <c r="Q1323" s="148"/>
      <c r="R1323" s="149"/>
      <c r="S1323" s="149"/>
      <c r="T1323" s="147"/>
    </row>
    <row r="1324" spans="4:21" ht="16.5" customHeight="1">
      <c r="D1324" s="139"/>
      <c r="E1324" s="140"/>
      <c r="F1324" s="141"/>
      <c r="G1324" s="142"/>
      <c r="H1324" s="143"/>
      <c r="I1324" s="144"/>
      <c r="J1324" s="121"/>
      <c r="K1324" s="121"/>
      <c r="M1324" s="121"/>
      <c r="N1324" s="121"/>
      <c r="O1324" s="121"/>
      <c r="P1324" s="62"/>
      <c r="Q1324" s="148"/>
      <c r="R1324" s="149"/>
      <c r="S1324" s="149"/>
      <c r="T1324" s="147"/>
    </row>
    <row r="1325" spans="4:21" ht="16.5" customHeight="1">
      <c r="D1325" s="139"/>
      <c r="E1325" s="140"/>
      <c r="F1325" s="141"/>
      <c r="G1325" s="142"/>
      <c r="H1325" s="143"/>
      <c r="I1325" s="144"/>
      <c r="J1325" s="121"/>
      <c r="K1325" s="121"/>
      <c r="M1325" s="121"/>
      <c r="N1325" s="121"/>
      <c r="O1325" s="121"/>
      <c r="P1325" s="62"/>
      <c r="Q1325" s="148"/>
      <c r="R1325" s="149"/>
      <c r="S1325" s="149"/>
      <c r="T1325" s="147"/>
    </row>
    <row r="1326" spans="4:21" ht="16.5" customHeight="1">
      <c r="D1326" s="139"/>
      <c r="E1326" s="140"/>
      <c r="F1326" s="141"/>
      <c r="G1326" s="142"/>
      <c r="H1326" s="143"/>
      <c r="I1326" s="144"/>
      <c r="J1326" s="121"/>
      <c r="K1326" s="121"/>
      <c r="M1326" s="121"/>
      <c r="N1326" s="121"/>
      <c r="O1326" s="121"/>
      <c r="P1326" s="62"/>
      <c r="Q1326" s="148"/>
      <c r="R1326" s="149"/>
      <c r="S1326" s="149"/>
      <c r="T1326" s="147"/>
    </row>
    <row r="1327" spans="4:21" ht="16.5" customHeight="1">
      <c r="D1327" s="139"/>
      <c r="E1327" s="140"/>
      <c r="F1327" s="141"/>
      <c r="G1327" s="142"/>
      <c r="H1327" s="143"/>
      <c r="I1327" s="144"/>
      <c r="J1327" s="121"/>
      <c r="K1327" s="121"/>
      <c r="M1327" s="121"/>
      <c r="N1327" s="121"/>
      <c r="O1327" s="121"/>
      <c r="P1327" s="62"/>
      <c r="Q1327" s="148"/>
      <c r="R1327" s="149"/>
      <c r="S1327" s="149"/>
      <c r="T1327" s="147"/>
    </row>
    <row r="1328" spans="4:21" ht="16.5" customHeight="1">
      <c r="D1328" s="139"/>
      <c r="E1328" s="140"/>
      <c r="F1328" s="141"/>
      <c r="G1328" s="142"/>
      <c r="H1328" s="143"/>
      <c r="I1328" s="144"/>
      <c r="J1328" s="121"/>
      <c r="K1328" s="121"/>
      <c r="M1328" s="121"/>
      <c r="N1328" s="121"/>
      <c r="O1328" s="121"/>
      <c r="P1328" s="62"/>
      <c r="Q1328" s="148"/>
      <c r="R1328" s="149"/>
      <c r="S1328" s="149"/>
      <c r="T1328" s="147"/>
      <c r="U1328" s="140"/>
    </row>
    <row r="1329" spans="4:20" ht="16.5" customHeight="1">
      <c r="D1329" s="139"/>
      <c r="E1329" s="140"/>
      <c r="F1329" s="141"/>
      <c r="G1329" s="142"/>
      <c r="H1329" s="143"/>
      <c r="I1329" s="144"/>
      <c r="J1329" s="121"/>
      <c r="K1329" s="121"/>
      <c r="M1329" s="121"/>
      <c r="N1329" s="121"/>
      <c r="O1329" s="121"/>
      <c r="P1329" s="62"/>
      <c r="Q1329" s="148"/>
      <c r="R1329" s="149"/>
      <c r="S1329" s="149"/>
      <c r="T1329" s="147"/>
    </row>
    <row r="1330" spans="4:20" ht="16.5" customHeight="1">
      <c r="D1330" s="139"/>
      <c r="E1330" s="140"/>
      <c r="F1330" s="141"/>
      <c r="G1330" s="142"/>
      <c r="H1330" s="143"/>
      <c r="I1330" s="144"/>
      <c r="J1330" s="121"/>
      <c r="K1330" s="121"/>
      <c r="M1330" s="121"/>
      <c r="N1330" s="121"/>
      <c r="O1330" s="121"/>
      <c r="P1330" s="62"/>
      <c r="Q1330" s="148"/>
      <c r="R1330" s="149"/>
      <c r="S1330" s="149"/>
      <c r="T1330" s="147"/>
    </row>
    <row r="1331" spans="4:20" ht="16.5" customHeight="1">
      <c r="D1331" s="139"/>
      <c r="E1331" s="140"/>
      <c r="F1331" s="141"/>
      <c r="G1331" s="142"/>
      <c r="H1331" s="143"/>
      <c r="I1331" s="144"/>
      <c r="J1331" s="121"/>
      <c r="K1331" s="121"/>
      <c r="M1331" s="121"/>
      <c r="N1331" s="121"/>
      <c r="O1331" s="121"/>
      <c r="P1331" s="62"/>
      <c r="Q1331" s="148"/>
      <c r="R1331" s="149"/>
      <c r="S1331" s="149"/>
      <c r="T1331" s="147"/>
    </row>
    <row r="1332" spans="4:20" ht="16.5" customHeight="1">
      <c r="D1332" s="139"/>
      <c r="E1332" s="140"/>
      <c r="F1332" s="141"/>
      <c r="G1332" s="142"/>
      <c r="H1332" s="143"/>
      <c r="I1332" s="144"/>
      <c r="J1332" s="121"/>
      <c r="K1332" s="121"/>
      <c r="M1332" s="121"/>
      <c r="N1332" s="121"/>
      <c r="O1332" s="121"/>
      <c r="P1332" s="62"/>
      <c r="Q1332" s="148"/>
      <c r="R1332" s="149"/>
      <c r="S1332" s="149"/>
      <c r="T1332" s="147"/>
    </row>
    <row r="1333" spans="4:20" ht="16.5" customHeight="1">
      <c r="D1333" s="139"/>
      <c r="E1333" s="140"/>
      <c r="F1333" s="141"/>
      <c r="G1333" s="142"/>
      <c r="H1333" s="143"/>
      <c r="I1333" s="144"/>
      <c r="J1333" s="121"/>
      <c r="K1333" s="121"/>
      <c r="M1333" s="121"/>
      <c r="N1333" s="121"/>
      <c r="O1333" s="121"/>
      <c r="P1333" s="62"/>
      <c r="Q1333" s="148"/>
      <c r="R1333" s="149"/>
      <c r="S1333" s="149"/>
      <c r="T1333" s="147"/>
    </row>
    <row r="1334" spans="4:20" ht="16.5" customHeight="1">
      <c r="D1334" s="139"/>
      <c r="E1334" s="140"/>
      <c r="F1334" s="141"/>
      <c r="G1334" s="142"/>
      <c r="H1334" s="143"/>
      <c r="I1334" s="144"/>
      <c r="J1334" s="121"/>
      <c r="K1334" s="121"/>
      <c r="M1334" s="121"/>
      <c r="N1334" s="121"/>
      <c r="O1334" s="121"/>
      <c r="P1334" s="62"/>
      <c r="Q1334" s="148"/>
      <c r="R1334" s="149"/>
      <c r="S1334" s="149"/>
      <c r="T1334" s="147"/>
    </row>
    <row r="1335" spans="4:20" ht="16.5" customHeight="1">
      <c r="D1335" s="139"/>
      <c r="E1335" s="140"/>
      <c r="F1335" s="141"/>
      <c r="G1335" s="142"/>
      <c r="H1335" s="143"/>
      <c r="I1335" s="144"/>
      <c r="J1335" s="121"/>
      <c r="K1335" s="121"/>
      <c r="M1335" s="121"/>
      <c r="N1335" s="121"/>
      <c r="O1335" s="121"/>
      <c r="P1335" s="62"/>
      <c r="Q1335" s="148"/>
      <c r="R1335" s="149"/>
      <c r="S1335" s="149"/>
      <c r="T1335" s="147"/>
    </row>
    <row r="1336" spans="4:20" ht="16.5" customHeight="1">
      <c r="D1336" s="139"/>
      <c r="E1336" s="140"/>
      <c r="F1336" s="141"/>
      <c r="G1336" s="142"/>
      <c r="H1336" s="143"/>
      <c r="I1336" s="144"/>
      <c r="J1336" s="121"/>
      <c r="K1336" s="121"/>
      <c r="M1336" s="121"/>
      <c r="N1336" s="121"/>
      <c r="O1336" s="121"/>
      <c r="P1336" s="62"/>
      <c r="Q1336" s="148"/>
      <c r="R1336" s="149"/>
      <c r="S1336" s="149"/>
      <c r="T1336" s="147"/>
    </row>
    <row r="1337" spans="4:20" ht="16.5" customHeight="1">
      <c r="D1337" s="139"/>
      <c r="E1337" s="140"/>
      <c r="F1337" s="141"/>
      <c r="G1337" s="142"/>
      <c r="H1337" s="143"/>
      <c r="I1337" s="144"/>
      <c r="J1337" s="121"/>
      <c r="K1337" s="121"/>
      <c r="M1337" s="121"/>
      <c r="N1337" s="121"/>
      <c r="O1337" s="121"/>
      <c r="P1337" s="62"/>
      <c r="Q1337" s="148"/>
      <c r="R1337" s="149"/>
      <c r="S1337" s="149"/>
      <c r="T1337" s="147"/>
    </row>
    <row r="1338" spans="4:20" ht="16.5" customHeight="1">
      <c r="D1338" s="139"/>
      <c r="E1338" s="140"/>
      <c r="F1338" s="141"/>
      <c r="G1338" s="142"/>
      <c r="H1338" s="143"/>
      <c r="I1338" s="144"/>
      <c r="J1338" s="121"/>
      <c r="K1338" s="121"/>
      <c r="M1338" s="121"/>
      <c r="N1338" s="121"/>
      <c r="O1338" s="121"/>
      <c r="P1338" s="62"/>
      <c r="Q1338" s="148"/>
      <c r="R1338" s="149"/>
      <c r="S1338" s="149"/>
      <c r="T1338" s="147"/>
    </row>
    <row r="1339" spans="4:20" ht="16.5" customHeight="1">
      <c r="D1339" s="139"/>
      <c r="E1339" s="140"/>
      <c r="F1339" s="141"/>
      <c r="G1339" s="142"/>
      <c r="H1339" s="143"/>
      <c r="I1339" s="144"/>
      <c r="J1339" s="121"/>
      <c r="K1339" s="121"/>
      <c r="M1339" s="121"/>
      <c r="N1339" s="121"/>
      <c r="O1339" s="121"/>
      <c r="P1339" s="62"/>
      <c r="Q1339" s="148"/>
      <c r="R1339" s="149"/>
      <c r="S1339" s="149"/>
      <c r="T1339" s="147"/>
    </row>
    <row r="1340" spans="4:20" ht="16.5" customHeight="1">
      <c r="D1340" s="139"/>
      <c r="E1340" s="140"/>
      <c r="F1340" s="141"/>
      <c r="G1340" s="142"/>
      <c r="H1340" s="143"/>
      <c r="I1340" s="144"/>
      <c r="J1340" s="121"/>
      <c r="K1340" s="121"/>
      <c r="M1340" s="121"/>
      <c r="N1340" s="121"/>
      <c r="O1340" s="121"/>
      <c r="P1340" s="62"/>
      <c r="Q1340" s="148"/>
      <c r="R1340" s="149"/>
      <c r="S1340" s="149"/>
      <c r="T1340" s="147"/>
    </row>
    <row r="1341" spans="4:20" ht="16.5" customHeight="1">
      <c r="D1341" s="139"/>
      <c r="E1341" s="140"/>
      <c r="F1341" s="141"/>
      <c r="G1341" s="142"/>
      <c r="H1341" s="143"/>
      <c r="I1341" s="144"/>
      <c r="J1341" s="121"/>
      <c r="K1341" s="121"/>
      <c r="M1341" s="121"/>
      <c r="N1341" s="121"/>
      <c r="O1341" s="121"/>
      <c r="P1341" s="62"/>
      <c r="Q1341" s="148"/>
      <c r="R1341" s="149"/>
      <c r="S1341" s="149"/>
      <c r="T1341" s="147"/>
    </row>
    <row r="1342" spans="4:20" ht="16.5" customHeight="1">
      <c r="D1342" s="139"/>
      <c r="E1342" s="140"/>
      <c r="F1342" s="141"/>
      <c r="G1342" s="142"/>
      <c r="H1342" s="143"/>
      <c r="I1342" s="144"/>
      <c r="J1342" s="121"/>
      <c r="K1342" s="121"/>
      <c r="M1342" s="121"/>
      <c r="N1342" s="121"/>
      <c r="O1342" s="121"/>
      <c r="P1342" s="62"/>
      <c r="Q1342" s="148"/>
      <c r="R1342" s="149"/>
      <c r="S1342" s="149"/>
      <c r="T1342" s="147"/>
    </row>
    <row r="1343" spans="4:20" ht="16.5" customHeight="1">
      <c r="D1343" s="139"/>
      <c r="E1343" s="140"/>
      <c r="F1343" s="141"/>
      <c r="G1343" s="142"/>
      <c r="H1343" s="143"/>
      <c r="I1343" s="144"/>
      <c r="J1343" s="121"/>
      <c r="K1343" s="121"/>
      <c r="M1343" s="121"/>
      <c r="N1343" s="121"/>
      <c r="O1343" s="121"/>
      <c r="P1343" s="62"/>
      <c r="Q1343" s="148"/>
      <c r="R1343" s="149"/>
      <c r="S1343" s="149"/>
      <c r="T1343" s="147"/>
    </row>
    <row r="1344" spans="4:20" ht="16.5" customHeight="1">
      <c r="D1344" s="139"/>
      <c r="E1344" s="140"/>
      <c r="F1344" s="141"/>
      <c r="G1344" s="142"/>
      <c r="H1344" s="143"/>
      <c r="I1344" s="144"/>
      <c r="J1344" s="121"/>
      <c r="K1344" s="121"/>
      <c r="M1344" s="121"/>
      <c r="N1344" s="121"/>
      <c r="O1344" s="121"/>
      <c r="P1344" s="62"/>
      <c r="Q1344" s="148"/>
      <c r="R1344" s="149"/>
      <c r="S1344" s="149"/>
      <c r="T1344" s="147"/>
    </row>
    <row r="1345" spans="4:21" ht="16.5" customHeight="1">
      <c r="D1345" s="139"/>
      <c r="E1345" s="140"/>
      <c r="F1345" s="141"/>
      <c r="G1345" s="142"/>
      <c r="H1345" s="143"/>
      <c r="I1345" s="144"/>
      <c r="J1345" s="121"/>
      <c r="K1345" s="121"/>
      <c r="M1345" s="121"/>
      <c r="N1345" s="121"/>
      <c r="O1345" s="121"/>
      <c r="P1345" s="62"/>
      <c r="Q1345" s="148"/>
      <c r="R1345" s="149"/>
      <c r="S1345" s="149"/>
      <c r="T1345" s="147"/>
    </row>
    <row r="1346" spans="4:21" ht="16.5" customHeight="1">
      <c r="D1346" s="139"/>
      <c r="E1346" s="140"/>
      <c r="F1346" s="141"/>
      <c r="G1346" s="142"/>
      <c r="H1346" s="143"/>
      <c r="I1346" s="144"/>
      <c r="J1346" s="121"/>
      <c r="K1346" s="121"/>
      <c r="M1346" s="121"/>
      <c r="N1346" s="121"/>
      <c r="O1346" s="121"/>
      <c r="P1346" s="62"/>
      <c r="Q1346" s="148"/>
      <c r="R1346" s="149"/>
      <c r="S1346" s="149"/>
      <c r="T1346" s="147"/>
    </row>
    <row r="1347" spans="4:21" ht="16.5" customHeight="1">
      <c r="D1347" s="139"/>
      <c r="E1347" s="140"/>
      <c r="F1347" s="141"/>
      <c r="G1347" s="142"/>
      <c r="H1347" s="143"/>
      <c r="I1347" s="144"/>
      <c r="J1347" s="121"/>
      <c r="K1347" s="121"/>
      <c r="M1347" s="121"/>
      <c r="N1347" s="121"/>
      <c r="O1347" s="121"/>
      <c r="P1347" s="62"/>
      <c r="Q1347" s="148"/>
      <c r="R1347" s="149"/>
      <c r="S1347" s="149"/>
      <c r="T1347" s="147"/>
    </row>
    <row r="1348" spans="4:21" ht="16.5" customHeight="1">
      <c r="D1348" s="139"/>
      <c r="E1348" s="140"/>
      <c r="F1348" s="141"/>
      <c r="G1348" s="142"/>
      <c r="H1348" s="143"/>
      <c r="I1348" s="144"/>
      <c r="J1348" s="121"/>
      <c r="K1348" s="121"/>
      <c r="M1348" s="121"/>
      <c r="N1348" s="121"/>
      <c r="O1348" s="121"/>
      <c r="P1348" s="62"/>
      <c r="Q1348" s="148"/>
      <c r="R1348" s="149"/>
      <c r="S1348" s="149"/>
      <c r="T1348" s="147"/>
    </row>
    <row r="1349" spans="4:21" ht="16.5" customHeight="1">
      <c r="D1349" s="139"/>
      <c r="E1349" s="140"/>
      <c r="F1349" s="141"/>
      <c r="G1349" s="142"/>
      <c r="H1349" s="143"/>
      <c r="I1349" s="144"/>
      <c r="J1349" s="121"/>
      <c r="K1349" s="121"/>
      <c r="M1349" s="121"/>
      <c r="N1349" s="121"/>
      <c r="O1349" s="121"/>
      <c r="P1349" s="62"/>
      <c r="Q1349" s="148"/>
      <c r="R1349" s="149"/>
      <c r="S1349" s="149"/>
      <c r="T1349" s="147"/>
    </row>
    <row r="1350" spans="4:21" ht="16.5" customHeight="1">
      <c r="D1350" s="139"/>
      <c r="E1350" s="140"/>
      <c r="F1350" s="141"/>
      <c r="G1350" s="142"/>
      <c r="H1350" s="143"/>
      <c r="I1350" s="144"/>
      <c r="J1350" s="121"/>
      <c r="K1350" s="121"/>
      <c r="M1350" s="121"/>
      <c r="N1350" s="121"/>
      <c r="O1350" s="121"/>
      <c r="P1350" s="62"/>
      <c r="Q1350" s="148"/>
      <c r="R1350" s="149"/>
      <c r="S1350" s="149"/>
      <c r="T1350" s="147"/>
    </row>
    <row r="1351" spans="4:21" ht="16.5" customHeight="1">
      <c r="D1351" s="139"/>
      <c r="E1351" s="140"/>
      <c r="F1351" s="141"/>
      <c r="G1351" s="142"/>
      <c r="H1351" s="143"/>
      <c r="I1351" s="144"/>
      <c r="J1351" s="121"/>
      <c r="K1351" s="121"/>
      <c r="M1351" s="121"/>
      <c r="N1351" s="121"/>
      <c r="O1351" s="121"/>
      <c r="P1351" s="62"/>
      <c r="Q1351" s="148"/>
      <c r="R1351" s="149"/>
      <c r="S1351" s="149"/>
      <c r="T1351" s="147"/>
    </row>
    <row r="1352" spans="4:21" ht="16.5" customHeight="1">
      <c r="D1352" s="139"/>
      <c r="E1352" s="140"/>
      <c r="F1352" s="141"/>
      <c r="G1352" s="142"/>
      <c r="H1352" s="143"/>
      <c r="I1352" s="144"/>
      <c r="J1352" s="121"/>
      <c r="K1352" s="121"/>
      <c r="M1352" s="121"/>
      <c r="N1352" s="121"/>
      <c r="O1352" s="121"/>
      <c r="P1352" s="62"/>
      <c r="Q1352" s="148"/>
      <c r="R1352" s="149"/>
      <c r="S1352" s="149"/>
      <c r="T1352" s="147"/>
    </row>
    <row r="1353" spans="4:21" ht="16.5" customHeight="1">
      <c r="D1353" s="139"/>
      <c r="E1353" s="140"/>
      <c r="F1353" s="141"/>
      <c r="G1353" s="142"/>
      <c r="H1353" s="143"/>
      <c r="I1353" s="144"/>
      <c r="J1353" s="121"/>
      <c r="K1353" s="121"/>
      <c r="M1353" s="121"/>
      <c r="N1353" s="121"/>
      <c r="O1353" s="121"/>
      <c r="P1353" s="62"/>
      <c r="Q1353" s="148"/>
      <c r="R1353" s="149"/>
      <c r="S1353" s="149"/>
      <c r="T1353" s="147"/>
    </row>
    <row r="1354" spans="4:21" ht="16.5" customHeight="1">
      <c r="D1354" s="139"/>
      <c r="E1354" s="140"/>
      <c r="F1354" s="141"/>
      <c r="G1354" s="142"/>
      <c r="H1354" s="143"/>
      <c r="I1354" s="144"/>
      <c r="J1354" s="121"/>
      <c r="K1354" s="121"/>
      <c r="M1354" s="121"/>
      <c r="N1354" s="121"/>
      <c r="O1354" s="121"/>
      <c r="P1354" s="62"/>
      <c r="Q1354" s="148"/>
      <c r="R1354" s="149"/>
      <c r="S1354" s="149"/>
      <c r="T1354" s="147"/>
    </row>
    <row r="1355" spans="4:21" ht="16.5" customHeight="1">
      <c r="D1355" s="139"/>
      <c r="E1355" s="140"/>
      <c r="F1355" s="141"/>
      <c r="G1355" s="142"/>
      <c r="H1355" s="143"/>
      <c r="I1355" s="144"/>
      <c r="J1355" s="121"/>
      <c r="K1355" s="121"/>
      <c r="M1355" s="121"/>
      <c r="N1355" s="121"/>
      <c r="O1355" s="121"/>
      <c r="P1355" s="62"/>
      <c r="Q1355" s="148"/>
      <c r="R1355" s="149"/>
      <c r="S1355" s="149"/>
      <c r="T1355" s="147"/>
    </row>
    <row r="1356" spans="4:21" ht="16.5" customHeight="1">
      <c r="D1356" s="139"/>
      <c r="E1356" s="140"/>
      <c r="F1356" s="141"/>
      <c r="G1356" s="142"/>
      <c r="H1356" s="143"/>
      <c r="I1356" s="144"/>
      <c r="J1356" s="121"/>
      <c r="K1356" s="121"/>
      <c r="M1356" s="121"/>
      <c r="N1356" s="121"/>
      <c r="O1356" s="121"/>
      <c r="P1356" s="62"/>
      <c r="Q1356" s="148"/>
      <c r="R1356" s="149"/>
      <c r="S1356" s="149"/>
      <c r="T1356" s="147"/>
    </row>
    <row r="1357" spans="4:21" ht="16.5" customHeight="1">
      <c r="D1357" s="139"/>
      <c r="E1357" s="140"/>
      <c r="F1357" s="141"/>
      <c r="G1357" s="142"/>
      <c r="H1357" s="143"/>
      <c r="I1357" s="144"/>
      <c r="J1357" s="121"/>
      <c r="K1357" s="121"/>
      <c r="M1357" s="121"/>
      <c r="N1357" s="121"/>
      <c r="O1357" s="121"/>
      <c r="P1357" s="62"/>
      <c r="Q1357" s="148"/>
      <c r="R1357" s="149"/>
      <c r="S1357" s="149"/>
      <c r="T1357" s="147"/>
    </row>
    <row r="1358" spans="4:21" ht="16.5" customHeight="1">
      <c r="D1358" s="139"/>
      <c r="E1358" s="140"/>
      <c r="F1358" s="141"/>
      <c r="G1358" s="142"/>
      <c r="H1358" s="143"/>
      <c r="I1358" s="144"/>
      <c r="J1358" s="121"/>
      <c r="K1358" s="121"/>
      <c r="M1358" s="121"/>
      <c r="N1358" s="121"/>
      <c r="O1358" s="121"/>
      <c r="P1358" s="62"/>
      <c r="Q1358" s="148"/>
      <c r="R1358" s="149"/>
      <c r="S1358" s="149"/>
      <c r="T1358" s="147"/>
    </row>
    <row r="1359" spans="4:21" ht="16.5" customHeight="1">
      <c r="D1359" s="139"/>
      <c r="E1359" s="140"/>
      <c r="F1359" s="141"/>
      <c r="G1359" s="142"/>
      <c r="H1359" s="143"/>
      <c r="I1359" s="144"/>
      <c r="J1359" s="121"/>
      <c r="K1359" s="121"/>
      <c r="M1359" s="121"/>
      <c r="N1359" s="121"/>
      <c r="O1359" s="121"/>
      <c r="P1359" s="62"/>
      <c r="Q1359" s="148"/>
      <c r="R1359" s="149"/>
      <c r="S1359" s="149"/>
      <c r="T1359" s="147"/>
    </row>
    <row r="1360" spans="4:21" ht="16.5" customHeight="1">
      <c r="D1360" s="139"/>
      <c r="E1360" s="140"/>
      <c r="F1360" s="141"/>
      <c r="G1360" s="142"/>
      <c r="H1360" s="143"/>
      <c r="I1360" s="144"/>
      <c r="J1360" s="121"/>
      <c r="K1360" s="121"/>
      <c r="M1360" s="121"/>
      <c r="N1360" s="121"/>
      <c r="O1360" s="121"/>
      <c r="P1360" s="62"/>
      <c r="Q1360" s="148"/>
      <c r="R1360" s="149"/>
      <c r="S1360" s="149"/>
      <c r="T1360" s="147"/>
      <c r="U1360" s="140"/>
    </row>
    <row r="1361" spans="4:20" ht="16.5" customHeight="1">
      <c r="D1361" s="139"/>
      <c r="E1361" s="140"/>
      <c r="F1361" s="141"/>
      <c r="G1361" s="142"/>
      <c r="H1361" s="143"/>
      <c r="I1361" s="144"/>
      <c r="J1361" s="121"/>
      <c r="K1361" s="121"/>
      <c r="M1361" s="121"/>
      <c r="N1361" s="121"/>
      <c r="O1361" s="121"/>
      <c r="P1361" s="62"/>
      <c r="Q1361" s="148"/>
      <c r="R1361" s="149"/>
      <c r="S1361" s="149"/>
      <c r="T1361" s="147"/>
    </row>
    <row r="1362" spans="4:20" ht="16.5" customHeight="1">
      <c r="D1362" s="139"/>
      <c r="E1362" s="140"/>
      <c r="F1362" s="141"/>
      <c r="G1362" s="142"/>
      <c r="H1362" s="143"/>
      <c r="I1362" s="144"/>
      <c r="J1362" s="121"/>
      <c r="K1362" s="121"/>
      <c r="M1362" s="121"/>
      <c r="N1362" s="121"/>
      <c r="O1362" s="121"/>
      <c r="P1362" s="62"/>
      <c r="Q1362" s="148"/>
      <c r="R1362" s="149"/>
      <c r="S1362" s="149"/>
      <c r="T1362" s="147"/>
    </row>
    <row r="1363" spans="4:20" ht="16.5" customHeight="1">
      <c r="D1363" s="139"/>
      <c r="E1363" s="140"/>
      <c r="F1363" s="141"/>
      <c r="G1363" s="142"/>
      <c r="H1363" s="143"/>
      <c r="I1363" s="144"/>
      <c r="J1363" s="121"/>
      <c r="K1363" s="121"/>
      <c r="M1363" s="121"/>
      <c r="N1363" s="121"/>
      <c r="O1363" s="121"/>
      <c r="P1363" s="62"/>
      <c r="Q1363" s="148"/>
      <c r="R1363" s="149"/>
      <c r="S1363" s="149"/>
      <c r="T1363" s="147"/>
    </row>
    <row r="1364" spans="4:20" ht="16.5" customHeight="1">
      <c r="D1364" s="139"/>
      <c r="E1364" s="140"/>
      <c r="F1364" s="141"/>
      <c r="G1364" s="142"/>
      <c r="H1364" s="143"/>
      <c r="I1364" s="144"/>
      <c r="J1364" s="121"/>
      <c r="K1364" s="121"/>
      <c r="M1364" s="121"/>
      <c r="N1364" s="121"/>
      <c r="O1364" s="121"/>
      <c r="P1364" s="62"/>
      <c r="Q1364" s="148"/>
      <c r="R1364" s="149"/>
      <c r="S1364" s="149"/>
      <c r="T1364" s="147"/>
    </row>
    <row r="1365" spans="4:20" ht="16.5" customHeight="1">
      <c r="D1365" s="139"/>
      <c r="E1365" s="140"/>
      <c r="F1365" s="141"/>
      <c r="G1365" s="142"/>
      <c r="H1365" s="143"/>
      <c r="I1365" s="144"/>
      <c r="J1365" s="121"/>
      <c r="K1365" s="121"/>
      <c r="M1365" s="121"/>
      <c r="N1365" s="121"/>
      <c r="O1365" s="121"/>
      <c r="P1365" s="62"/>
      <c r="Q1365" s="148"/>
      <c r="R1365" s="149"/>
      <c r="S1365" s="149"/>
      <c r="T1365" s="147"/>
    </row>
    <row r="1366" spans="4:20" ht="16.5" customHeight="1">
      <c r="D1366" s="139"/>
      <c r="E1366" s="140"/>
      <c r="F1366" s="141"/>
      <c r="G1366" s="142"/>
      <c r="H1366" s="143"/>
      <c r="I1366" s="144"/>
      <c r="J1366" s="121"/>
      <c r="K1366" s="121"/>
      <c r="M1366" s="121"/>
      <c r="N1366" s="121"/>
      <c r="O1366" s="121"/>
      <c r="P1366" s="62"/>
      <c r="Q1366" s="148"/>
      <c r="R1366" s="149"/>
      <c r="S1366" s="149"/>
      <c r="T1366" s="147"/>
    </row>
    <row r="1367" spans="4:20" ht="16.5" customHeight="1">
      <c r="D1367" s="139"/>
      <c r="E1367" s="140"/>
      <c r="F1367" s="141"/>
      <c r="G1367" s="142"/>
      <c r="H1367" s="143"/>
      <c r="I1367" s="144"/>
      <c r="J1367" s="121"/>
      <c r="K1367" s="121"/>
      <c r="M1367" s="121"/>
      <c r="N1367" s="121"/>
      <c r="O1367" s="121"/>
      <c r="P1367" s="62"/>
      <c r="Q1367" s="148"/>
      <c r="R1367" s="149"/>
      <c r="S1367" s="149"/>
      <c r="T1367" s="147"/>
    </row>
    <row r="1368" spans="4:20" ht="16.5" customHeight="1">
      <c r="D1368" s="139"/>
      <c r="E1368" s="140"/>
      <c r="F1368" s="141"/>
      <c r="G1368" s="142"/>
      <c r="H1368" s="143"/>
      <c r="I1368" s="144"/>
      <c r="J1368" s="121"/>
      <c r="K1368" s="121"/>
      <c r="M1368" s="121"/>
      <c r="N1368" s="121"/>
      <c r="O1368" s="121"/>
      <c r="P1368" s="62"/>
      <c r="Q1368" s="148"/>
      <c r="R1368" s="149"/>
      <c r="S1368" s="149"/>
      <c r="T1368" s="147"/>
    </row>
    <row r="1369" spans="4:20" ht="16.5" customHeight="1">
      <c r="D1369" s="139"/>
      <c r="E1369" s="140"/>
      <c r="F1369" s="141"/>
      <c r="G1369" s="142"/>
      <c r="H1369" s="143"/>
      <c r="I1369" s="144"/>
      <c r="J1369" s="121"/>
      <c r="K1369" s="121"/>
      <c r="M1369" s="121"/>
      <c r="N1369" s="121"/>
      <c r="O1369" s="121"/>
      <c r="P1369" s="62"/>
      <c r="Q1369" s="148"/>
      <c r="R1369" s="149"/>
      <c r="S1369" s="149"/>
      <c r="T1369" s="147"/>
    </row>
    <row r="1370" spans="4:20" ht="16.5" customHeight="1">
      <c r="D1370" s="139"/>
      <c r="E1370" s="140"/>
      <c r="F1370" s="141"/>
      <c r="G1370" s="142"/>
      <c r="H1370" s="143"/>
      <c r="I1370" s="144"/>
      <c r="J1370" s="121"/>
      <c r="K1370" s="121"/>
      <c r="M1370" s="121"/>
      <c r="N1370" s="121"/>
      <c r="O1370" s="121"/>
      <c r="P1370" s="62"/>
      <c r="Q1370" s="148"/>
      <c r="R1370" s="149"/>
      <c r="S1370" s="149"/>
      <c r="T1370" s="147"/>
    </row>
    <row r="1371" spans="4:20" ht="16.5" customHeight="1">
      <c r="D1371" s="139"/>
      <c r="E1371" s="140"/>
      <c r="F1371" s="141"/>
      <c r="G1371" s="142"/>
      <c r="H1371" s="143"/>
      <c r="I1371" s="144"/>
      <c r="J1371" s="121"/>
      <c r="K1371" s="121"/>
      <c r="M1371" s="121"/>
      <c r="N1371" s="121"/>
      <c r="O1371" s="121"/>
      <c r="P1371" s="62"/>
      <c r="Q1371" s="148"/>
      <c r="R1371" s="149"/>
      <c r="S1371" s="149"/>
      <c r="T1371" s="147"/>
    </row>
    <row r="1372" spans="4:20" ht="16.5" customHeight="1">
      <c r="D1372" s="139"/>
      <c r="E1372" s="140"/>
      <c r="F1372" s="141"/>
      <c r="G1372" s="142"/>
      <c r="H1372" s="143"/>
      <c r="I1372" s="144"/>
      <c r="J1372" s="121"/>
      <c r="K1372" s="121"/>
      <c r="M1372" s="121"/>
      <c r="N1372" s="121"/>
      <c r="O1372" s="121"/>
      <c r="P1372" s="62"/>
      <c r="Q1372" s="148"/>
      <c r="R1372" s="149"/>
      <c r="S1372" s="149"/>
      <c r="T1372" s="147"/>
    </row>
    <row r="1373" spans="4:20" ht="16.5" customHeight="1">
      <c r="D1373" s="139"/>
      <c r="E1373" s="140"/>
      <c r="F1373" s="141"/>
      <c r="G1373" s="142"/>
      <c r="H1373" s="143"/>
      <c r="I1373" s="144"/>
      <c r="J1373" s="121"/>
      <c r="K1373" s="121"/>
      <c r="M1373" s="121"/>
      <c r="N1373" s="121"/>
      <c r="O1373" s="121"/>
      <c r="P1373" s="62"/>
      <c r="Q1373" s="148"/>
      <c r="R1373" s="149"/>
      <c r="S1373" s="149"/>
      <c r="T1373" s="147"/>
    </row>
    <row r="1374" spans="4:20" ht="16.5" customHeight="1">
      <c r="D1374" s="139"/>
      <c r="E1374" s="140"/>
      <c r="F1374" s="141"/>
      <c r="G1374" s="142"/>
      <c r="H1374" s="143"/>
      <c r="I1374" s="144"/>
      <c r="J1374" s="121"/>
      <c r="K1374" s="121"/>
      <c r="M1374" s="121"/>
      <c r="N1374" s="121"/>
      <c r="O1374" s="121"/>
      <c r="P1374" s="62"/>
      <c r="Q1374" s="148"/>
      <c r="R1374" s="149"/>
      <c r="S1374" s="149"/>
      <c r="T1374" s="147"/>
    </row>
    <row r="1375" spans="4:20" ht="16.5" customHeight="1">
      <c r="D1375" s="139"/>
      <c r="E1375" s="140"/>
      <c r="F1375" s="141"/>
      <c r="G1375" s="142"/>
      <c r="H1375" s="143"/>
      <c r="I1375" s="144"/>
      <c r="J1375" s="121"/>
      <c r="K1375" s="121"/>
      <c r="M1375" s="121"/>
      <c r="N1375" s="121"/>
      <c r="O1375" s="121"/>
      <c r="P1375" s="62"/>
      <c r="Q1375" s="148"/>
      <c r="R1375" s="149"/>
      <c r="S1375" s="149"/>
      <c r="T1375" s="147"/>
    </row>
    <row r="1376" spans="4:20" ht="16.5" customHeight="1">
      <c r="D1376" s="139"/>
      <c r="E1376" s="140"/>
      <c r="F1376" s="141"/>
      <c r="G1376" s="142"/>
      <c r="H1376" s="143"/>
      <c r="I1376" s="144"/>
      <c r="J1376" s="121"/>
      <c r="K1376" s="121"/>
      <c r="M1376" s="121"/>
      <c r="N1376" s="121"/>
      <c r="O1376" s="121"/>
      <c r="P1376" s="62"/>
      <c r="Q1376" s="148"/>
      <c r="R1376" s="149"/>
      <c r="S1376" s="149"/>
      <c r="T1376" s="147"/>
    </row>
    <row r="1377" spans="4:21" ht="16.5" customHeight="1">
      <c r="D1377" s="139"/>
      <c r="E1377" s="140"/>
      <c r="F1377" s="141"/>
      <c r="G1377" s="142"/>
      <c r="H1377" s="143"/>
      <c r="I1377" s="144"/>
      <c r="J1377" s="121"/>
      <c r="K1377" s="121"/>
      <c r="M1377" s="121"/>
      <c r="N1377" s="121"/>
      <c r="O1377" s="121"/>
      <c r="P1377" s="62"/>
      <c r="Q1377" s="148"/>
      <c r="R1377" s="149"/>
      <c r="S1377" s="149"/>
      <c r="T1377" s="147"/>
    </row>
    <row r="1378" spans="4:21" ht="16.5" customHeight="1">
      <c r="D1378" s="139"/>
      <c r="E1378" s="140"/>
      <c r="F1378" s="141"/>
      <c r="G1378" s="142"/>
      <c r="H1378" s="143"/>
      <c r="I1378" s="144"/>
      <c r="J1378" s="121"/>
      <c r="K1378" s="121"/>
      <c r="M1378" s="121"/>
      <c r="N1378" s="121"/>
      <c r="O1378" s="121"/>
      <c r="P1378" s="62"/>
      <c r="Q1378" s="148"/>
      <c r="R1378" s="149"/>
      <c r="S1378" s="149"/>
      <c r="T1378" s="147"/>
    </row>
    <row r="1379" spans="4:21" ht="16.5" customHeight="1">
      <c r="D1379" s="139"/>
      <c r="E1379" s="140"/>
      <c r="F1379" s="141"/>
      <c r="G1379" s="142"/>
      <c r="H1379" s="143"/>
      <c r="I1379" s="144"/>
      <c r="J1379" s="121"/>
      <c r="K1379" s="121"/>
      <c r="M1379" s="121"/>
      <c r="N1379" s="121"/>
      <c r="O1379" s="121"/>
      <c r="P1379" s="62"/>
      <c r="Q1379" s="148"/>
      <c r="R1379" s="149"/>
      <c r="S1379" s="149"/>
      <c r="T1379" s="147"/>
    </row>
    <row r="1380" spans="4:21" ht="16.5" customHeight="1">
      <c r="D1380" s="139"/>
      <c r="E1380" s="140"/>
      <c r="F1380" s="141"/>
      <c r="G1380" s="142"/>
      <c r="H1380" s="143"/>
      <c r="I1380" s="144"/>
      <c r="J1380" s="121"/>
      <c r="K1380" s="121"/>
      <c r="M1380" s="121"/>
      <c r="N1380" s="121"/>
      <c r="O1380" s="121"/>
      <c r="P1380" s="62"/>
      <c r="Q1380" s="148"/>
      <c r="R1380" s="149"/>
      <c r="S1380" s="149"/>
      <c r="T1380" s="147"/>
    </row>
    <row r="1381" spans="4:21" ht="16.5" customHeight="1">
      <c r="D1381" s="139"/>
      <c r="E1381" s="140"/>
      <c r="F1381" s="141"/>
      <c r="G1381" s="142"/>
      <c r="H1381" s="143"/>
      <c r="I1381" s="144"/>
      <c r="J1381" s="121"/>
      <c r="K1381" s="121"/>
      <c r="M1381" s="121"/>
      <c r="N1381" s="121"/>
      <c r="O1381" s="121"/>
      <c r="P1381" s="62"/>
      <c r="Q1381" s="148"/>
      <c r="R1381" s="149"/>
      <c r="S1381" s="149"/>
      <c r="T1381" s="147"/>
    </row>
    <row r="1382" spans="4:21" ht="16.5" customHeight="1">
      <c r="D1382" s="139"/>
      <c r="E1382" s="140"/>
      <c r="F1382" s="141"/>
      <c r="G1382" s="142"/>
      <c r="H1382" s="143"/>
      <c r="I1382" s="144"/>
      <c r="J1382" s="121"/>
      <c r="K1382" s="121"/>
      <c r="M1382" s="121"/>
      <c r="N1382" s="121"/>
      <c r="O1382" s="121"/>
      <c r="P1382" s="62"/>
      <c r="Q1382" s="148"/>
      <c r="R1382" s="149"/>
      <c r="S1382" s="149"/>
      <c r="T1382" s="147"/>
      <c r="U1382" s="140"/>
    </row>
    <row r="1383" spans="4:21" ht="16.5" customHeight="1">
      <c r="D1383" s="139"/>
      <c r="E1383" s="140"/>
      <c r="F1383" s="141"/>
      <c r="G1383" s="142"/>
      <c r="H1383" s="143"/>
      <c r="I1383" s="144"/>
      <c r="J1383" s="121"/>
      <c r="K1383" s="121"/>
      <c r="M1383" s="121"/>
      <c r="N1383" s="121"/>
      <c r="O1383" s="121"/>
      <c r="P1383" s="62"/>
      <c r="Q1383" s="148"/>
      <c r="R1383" s="149"/>
      <c r="S1383" s="149"/>
      <c r="T1383" s="147"/>
    </row>
    <row r="1384" spans="4:21" ht="16.5" customHeight="1">
      <c r="D1384" s="139"/>
      <c r="E1384" s="140"/>
      <c r="F1384" s="141"/>
      <c r="G1384" s="142"/>
      <c r="H1384" s="143"/>
      <c r="I1384" s="144"/>
      <c r="J1384" s="121"/>
      <c r="K1384" s="121"/>
      <c r="M1384" s="121"/>
      <c r="N1384" s="121"/>
      <c r="O1384" s="121"/>
      <c r="P1384" s="62"/>
      <c r="Q1384" s="148"/>
      <c r="R1384" s="149"/>
      <c r="S1384" s="149"/>
      <c r="T1384" s="147"/>
    </row>
    <row r="1385" spans="4:21" ht="16.5" customHeight="1">
      <c r="D1385" s="139"/>
      <c r="E1385" s="140"/>
      <c r="F1385" s="141"/>
      <c r="G1385" s="142"/>
      <c r="H1385" s="143"/>
      <c r="I1385" s="144"/>
      <c r="J1385" s="121"/>
      <c r="K1385" s="121"/>
      <c r="M1385" s="121"/>
      <c r="N1385" s="121"/>
      <c r="O1385" s="121"/>
      <c r="P1385" s="62"/>
      <c r="Q1385" s="148"/>
      <c r="R1385" s="149"/>
      <c r="S1385" s="149"/>
      <c r="T1385" s="147"/>
    </row>
    <row r="1386" spans="4:21" ht="16.5" customHeight="1">
      <c r="D1386" s="139"/>
      <c r="E1386" s="140"/>
      <c r="F1386" s="141"/>
      <c r="G1386" s="142"/>
      <c r="H1386" s="143"/>
      <c r="I1386" s="144"/>
      <c r="J1386" s="121"/>
      <c r="K1386" s="121"/>
      <c r="M1386" s="121"/>
      <c r="N1386" s="121"/>
      <c r="O1386" s="121"/>
      <c r="P1386" s="62"/>
      <c r="Q1386" s="148"/>
      <c r="R1386" s="149"/>
      <c r="S1386" s="149"/>
      <c r="T1386" s="147"/>
    </row>
    <row r="1387" spans="4:21" ht="16.5" customHeight="1">
      <c r="D1387" s="139"/>
      <c r="E1387" s="140"/>
      <c r="F1387" s="141"/>
      <c r="G1387" s="142"/>
      <c r="H1387" s="143"/>
      <c r="I1387" s="144"/>
      <c r="J1387" s="121"/>
      <c r="K1387" s="121"/>
      <c r="M1387" s="121"/>
      <c r="N1387" s="121"/>
      <c r="O1387" s="121"/>
      <c r="P1387" s="62"/>
      <c r="Q1387" s="148"/>
      <c r="R1387" s="149"/>
      <c r="S1387" s="149"/>
      <c r="T1387" s="147"/>
    </row>
    <row r="1388" spans="4:21" ht="16.5" customHeight="1">
      <c r="D1388" s="139"/>
      <c r="E1388" s="140"/>
      <c r="F1388" s="141"/>
      <c r="G1388" s="142"/>
      <c r="H1388" s="143"/>
      <c r="I1388" s="144"/>
      <c r="J1388" s="121"/>
      <c r="K1388" s="121"/>
      <c r="M1388" s="121"/>
      <c r="N1388" s="121"/>
      <c r="O1388" s="121"/>
      <c r="P1388" s="62"/>
      <c r="Q1388" s="148"/>
      <c r="R1388" s="149"/>
      <c r="S1388" s="149"/>
      <c r="T1388" s="147"/>
    </row>
    <row r="1389" spans="4:21" ht="16.5" customHeight="1">
      <c r="D1389" s="139"/>
      <c r="E1389" s="140"/>
      <c r="F1389" s="141"/>
      <c r="G1389" s="142"/>
      <c r="H1389" s="143"/>
      <c r="I1389" s="144"/>
      <c r="J1389" s="121"/>
      <c r="K1389" s="121"/>
      <c r="M1389" s="121"/>
      <c r="N1389" s="121"/>
      <c r="O1389" s="121"/>
      <c r="P1389" s="62"/>
      <c r="Q1389" s="148"/>
      <c r="R1389" s="149"/>
      <c r="S1389" s="149"/>
      <c r="T1389" s="147"/>
    </row>
    <row r="1390" spans="4:21" ht="16.5" customHeight="1">
      <c r="D1390" s="139"/>
      <c r="E1390" s="140"/>
      <c r="F1390" s="141"/>
      <c r="G1390" s="142"/>
      <c r="H1390" s="143"/>
      <c r="I1390" s="144"/>
      <c r="J1390" s="121"/>
      <c r="K1390" s="121"/>
      <c r="M1390" s="121"/>
      <c r="N1390" s="121"/>
      <c r="O1390" s="121"/>
      <c r="P1390" s="62"/>
      <c r="Q1390" s="148"/>
      <c r="R1390" s="149"/>
      <c r="S1390" s="149"/>
      <c r="T1390" s="147"/>
    </row>
    <row r="1391" spans="4:21" ht="16.5" customHeight="1">
      <c r="D1391" s="139"/>
      <c r="E1391" s="140"/>
      <c r="F1391" s="141"/>
      <c r="G1391" s="142"/>
      <c r="H1391" s="143"/>
      <c r="I1391" s="144"/>
      <c r="J1391" s="121"/>
      <c r="K1391" s="121"/>
      <c r="M1391" s="121"/>
      <c r="N1391" s="121"/>
      <c r="O1391" s="121"/>
      <c r="P1391" s="62"/>
      <c r="Q1391" s="148"/>
      <c r="R1391" s="149"/>
      <c r="S1391" s="149"/>
      <c r="T1391" s="147"/>
    </row>
    <row r="1392" spans="4:21" ht="16.5" customHeight="1">
      <c r="D1392" s="139"/>
      <c r="E1392" s="140"/>
      <c r="F1392" s="141"/>
      <c r="G1392" s="142"/>
      <c r="H1392" s="143"/>
      <c r="I1392" s="144"/>
      <c r="J1392" s="121"/>
      <c r="K1392" s="121"/>
      <c r="M1392" s="121"/>
      <c r="N1392" s="121"/>
      <c r="O1392" s="121"/>
      <c r="P1392" s="62"/>
      <c r="Q1392" s="148"/>
      <c r="R1392" s="149"/>
      <c r="S1392" s="149"/>
      <c r="T1392" s="147"/>
    </row>
    <row r="1393" spans="4:20" ht="16.5" customHeight="1">
      <c r="D1393" s="139"/>
      <c r="E1393" s="140"/>
      <c r="F1393" s="141"/>
      <c r="G1393" s="142"/>
      <c r="H1393" s="143"/>
      <c r="I1393" s="144"/>
      <c r="J1393" s="121"/>
      <c r="K1393" s="121"/>
      <c r="M1393" s="121"/>
      <c r="N1393" s="121"/>
      <c r="O1393" s="121"/>
      <c r="P1393" s="62"/>
      <c r="Q1393" s="148"/>
      <c r="R1393" s="149"/>
      <c r="S1393" s="149"/>
      <c r="T1393" s="147"/>
    </row>
    <row r="1394" spans="4:20" ht="16.5" customHeight="1">
      <c r="D1394" s="139"/>
      <c r="E1394" s="140"/>
      <c r="F1394" s="141"/>
      <c r="G1394" s="142"/>
      <c r="H1394" s="143"/>
      <c r="I1394" s="144"/>
      <c r="J1394" s="121"/>
      <c r="K1394" s="121"/>
      <c r="M1394" s="121"/>
      <c r="N1394" s="121"/>
      <c r="O1394" s="121"/>
      <c r="P1394" s="62"/>
      <c r="Q1394" s="148"/>
      <c r="R1394" s="149"/>
      <c r="S1394" s="149"/>
      <c r="T1394" s="147"/>
    </row>
    <row r="1395" spans="4:20" ht="16.5" customHeight="1">
      <c r="D1395" s="139"/>
      <c r="E1395" s="140"/>
      <c r="F1395" s="141"/>
      <c r="G1395" s="142"/>
      <c r="H1395" s="143"/>
      <c r="I1395" s="144"/>
      <c r="J1395" s="121"/>
      <c r="K1395" s="121"/>
      <c r="M1395" s="121"/>
      <c r="N1395" s="121"/>
      <c r="O1395" s="121"/>
      <c r="P1395" s="62"/>
      <c r="Q1395" s="148"/>
      <c r="R1395" s="149"/>
      <c r="S1395" s="149"/>
      <c r="T1395" s="147"/>
    </row>
    <row r="1396" spans="4:20" ht="16.5" customHeight="1">
      <c r="D1396" s="139"/>
      <c r="E1396" s="140"/>
      <c r="F1396" s="141"/>
      <c r="G1396" s="142"/>
      <c r="H1396" s="143"/>
      <c r="I1396" s="144"/>
      <c r="J1396" s="121"/>
      <c r="K1396" s="121"/>
      <c r="M1396" s="121"/>
      <c r="N1396" s="121"/>
      <c r="O1396" s="121"/>
      <c r="P1396" s="62"/>
      <c r="Q1396" s="148"/>
      <c r="R1396" s="149"/>
      <c r="S1396" s="149"/>
      <c r="T1396" s="147"/>
    </row>
    <row r="1397" spans="4:20" ht="16.5" customHeight="1">
      <c r="D1397" s="139"/>
      <c r="E1397" s="140"/>
      <c r="F1397" s="141"/>
      <c r="G1397" s="142"/>
      <c r="H1397" s="143"/>
      <c r="I1397" s="144"/>
      <c r="J1397" s="121"/>
      <c r="K1397" s="121"/>
      <c r="M1397" s="121"/>
      <c r="N1397" s="121"/>
      <c r="O1397" s="121"/>
      <c r="P1397" s="62"/>
      <c r="Q1397" s="148"/>
      <c r="R1397" s="149"/>
      <c r="S1397" s="149"/>
      <c r="T1397" s="147"/>
    </row>
    <row r="1398" spans="4:20" ht="16.5" customHeight="1">
      <c r="D1398" s="139"/>
      <c r="E1398" s="140"/>
      <c r="F1398" s="141"/>
      <c r="G1398" s="142"/>
      <c r="H1398" s="143"/>
      <c r="I1398" s="144"/>
      <c r="J1398" s="121"/>
      <c r="K1398" s="121"/>
      <c r="M1398" s="121"/>
      <c r="N1398" s="121"/>
      <c r="O1398" s="121"/>
      <c r="P1398" s="62"/>
      <c r="Q1398" s="148"/>
      <c r="R1398" s="149"/>
      <c r="S1398" s="149"/>
      <c r="T1398" s="147"/>
    </row>
    <row r="1399" spans="4:20" ht="16.5" customHeight="1">
      <c r="D1399" s="139"/>
      <c r="E1399" s="140"/>
      <c r="F1399" s="141"/>
      <c r="G1399" s="142"/>
      <c r="H1399" s="143"/>
      <c r="I1399" s="144"/>
      <c r="J1399" s="121"/>
      <c r="K1399" s="121"/>
      <c r="M1399" s="121"/>
      <c r="N1399" s="121"/>
      <c r="O1399" s="121"/>
      <c r="P1399" s="62"/>
      <c r="Q1399" s="148"/>
      <c r="R1399" s="149"/>
      <c r="S1399" s="149"/>
      <c r="T1399" s="147"/>
    </row>
    <row r="1400" spans="4:20" ht="16.5" customHeight="1">
      <c r="D1400" s="139"/>
      <c r="E1400" s="140"/>
      <c r="F1400" s="141"/>
      <c r="G1400" s="142"/>
      <c r="H1400" s="143"/>
      <c r="I1400" s="144"/>
      <c r="J1400" s="121"/>
      <c r="K1400" s="121"/>
      <c r="M1400" s="121"/>
      <c r="N1400" s="121"/>
      <c r="O1400" s="121"/>
      <c r="P1400" s="62"/>
      <c r="Q1400" s="148"/>
      <c r="R1400" s="149"/>
      <c r="S1400" s="149"/>
      <c r="T1400" s="147"/>
    </row>
    <row r="1401" spans="4:20" ht="16.5" customHeight="1">
      <c r="D1401" s="139"/>
      <c r="E1401" s="140"/>
      <c r="F1401" s="141"/>
      <c r="G1401" s="142"/>
      <c r="H1401" s="143"/>
      <c r="I1401" s="144"/>
      <c r="J1401" s="121"/>
      <c r="K1401" s="121"/>
      <c r="M1401" s="121"/>
      <c r="N1401" s="121"/>
      <c r="O1401" s="121"/>
      <c r="P1401" s="62"/>
      <c r="Q1401" s="148"/>
      <c r="R1401" s="149"/>
      <c r="S1401" s="149"/>
      <c r="T1401" s="147"/>
    </row>
    <row r="1402" spans="4:20" ht="16.5" customHeight="1">
      <c r="D1402" s="139"/>
      <c r="E1402" s="140"/>
      <c r="F1402" s="141"/>
      <c r="G1402" s="142"/>
      <c r="H1402" s="143"/>
      <c r="I1402" s="144"/>
      <c r="J1402" s="121"/>
      <c r="K1402" s="121"/>
      <c r="M1402" s="121"/>
      <c r="N1402" s="121"/>
      <c r="O1402" s="121"/>
      <c r="P1402" s="62"/>
      <c r="Q1402" s="148"/>
      <c r="R1402" s="149"/>
      <c r="S1402" s="149"/>
      <c r="T1402" s="147"/>
    </row>
    <row r="1403" spans="4:20" ht="16.5" customHeight="1">
      <c r="D1403" s="139"/>
      <c r="E1403" s="140"/>
      <c r="F1403" s="141"/>
      <c r="G1403" s="142"/>
      <c r="H1403" s="143"/>
      <c r="I1403" s="144"/>
      <c r="J1403" s="121"/>
      <c r="K1403" s="121"/>
      <c r="M1403" s="121"/>
      <c r="N1403" s="121"/>
      <c r="O1403" s="121"/>
      <c r="P1403" s="62"/>
      <c r="Q1403" s="148"/>
      <c r="R1403" s="149"/>
      <c r="S1403" s="149"/>
      <c r="T1403" s="147"/>
    </row>
    <row r="1404" spans="4:20" ht="16.5" customHeight="1">
      <c r="D1404" s="139"/>
      <c r="E1404" s="140"/>
      <c r="F1404" s="141"/>
      <c r="G1404" s="142"/>
      <c r="H1404" s="143"/>
      <c r="I1404" s="144"/>
      <c r="J1404" s="121"/>
      <c r="K1404" s="121"/>
      <c r="M1404" s="121"/>
      <c r="N1404" s="121"/>
      <c r="O1404" s="121"/>
      <c r="P1404" s="62"/>
      <c r="Q1404" s="148"/>
      <c r="R1404" s="149"/>
      <c r="S1404" s="149"/>
      <c r="T1404" s="147"/>
    </row>
    <row r="1405" spans="4:20" ht="16.5" customHeight="1">
      <c r="D1405" s="139"/>
      <c r="E1405" s="140"/>
      <c r="F1405" s="141"/>
      <c r="G1405" s="142"/>
      <c r="H1405" s="143"/>
      <c r="I1405" s="144"/>
      <c r="J1405" s="121"/>
      <c r="K1405" s="121"/>
      <c r="M1405" s="121"/>
      <c r="N1405" s="121"/>
      <c r="O1405" s="121"/>
      <c r="P1405" s="62"/>
      <c r="Q1405" s="148"/>
      <c r="R1405" s="149"/>
      <c r="S1405" s="149"/>
      <c r="T1405" s="147"/>
    </row>
    <row r="1406" spans="4:20" ht="16.5" customHeight="1">
      <c r="D1406" s="139"/>
      <c r="E1406" s="140"/>
      <c r="F1406" s="141"/>
      <c r="G1406" s="142"/>
      <c r="H1406" s="143"/>
      <c r="I1406" s="144"/>
      <c r="J1406" s="121"/>
      <c r="K1406" s="121"/>
      <c r="M1406" s="121"/>
      <c r="N1406" s="121"/>
      <c r="O1406" s="121"/>
      <c r="P1406" s="62"/>
      <c r="Q1406" s="148"/>
      <c r="R1406" s="149"/>
      <c r="S1406" s="149"/>
      <c r="T1406" s="147"/>
    </row>
    <row r="1407" spans="4:20" ht="16.5" customHeight="1">
      <c r="D1407" s="139"/>
      <c r="E1407" s="140"/>
      <c r="F1407" s="141"/>
      <c r="G1407" s="142"/>
      <c r="H1407" s="143"/>
      <c r="I1407" s="144"/>
      <c r="J1407" s="121"/>
      <c r="K1407" s="121"/>
      <c r="M1407" s="121"/>
      <c r="N1407" s="121"/>
      <c r="O1407" s="121"/>
      <c r="P1407" s="62"/>
      <c r="Q1407" s="148"/>
      <c r="R1407" s="149"/>
      <c r="S1407" s="149"/>
      <c r="T1407" s="147"/>
    </row>
    <row r="1408" spans="4:20" ht="16.5" customHeight="1">
      <c r="D1408" s="139"/>
      <c r="E1408" s="140"/>
      <c r="F1408" s="141"/>
      <c r="G1408" s="142"/>
      <c r="H1408" s="143"/>
      <c r="I1408" s="144"/>
      <c r="J1408" s="121"/>
      <c r="K1408" s="121"/>
      <c r="M1408" s="121"/>
      <c r="N1408" s="121"/>
      <c r="O1408" s="121"/>
      <c r="P1408" s="62"/>
      <c r="Q1408" s="148"/>
      <c r="R1408" s="149"/>
      <c r="S1408" s="149"/>
      <c r="T1408" s="147"/>
    </row>
    <row r="1409" spans="4:21" ht="16.5" customHeight="1">
      <c r="D1409" s="139"/>
      <c r="E1409" s="140"/>
      <c r="F1409" s="141"/>
      <c r="G1409" s="142"/>
      <c r="H1409" s="143"/>
      <c r="I1409" s="144"/>
      <c r="J1409" s="121"/>
      <c r="K1409" s="121"/>
      <c r="M1409" s="121"/>
      <c r="N1409" s="121"/>
      <c r="O1409" s="121"/>
      <c r="P1409" s="62"/>
      <c r="Q1409" s="148"/>
      <c r="R1409" s="149"/>
      <c r="S1409" s="149"/>
      <c r="T1409" s="147"/>
    </row>
    <row r="1410" spans="4:21" ht="16.5" customHeight="1">
      <c r="D1410" s="139"/>
      <c r="E1410" s="140"/>
      <c r="F1410" s="141"/>
      <c r="G1410" s="142"/>
      <c r="H1410" s="143"/>
      <c r="I1410" s="144"/>
      <c r="J1410" s="121"/>
      <c r="K1410" s="121"/>
      <c r="M1410" s="121"/>
      <c r="N1410" s="121"/>
      <c r="O1410" s="121"/>
      <c r="P1410" s="62"/>
      <c r="Q1410" s="148"/>
      <c r="R1410" s="149"/>
      <c r="S1410" s="149"/>
      <c r="T1410" s="147"/>
    </row>
    <row r="1411" spans="4:21" ht="16.5" customHeight="1">
      <c r="D1411" s="139"/>
      <c r="E1411" s="140"/>
      <c r="F1411" s="141"/>
      <c r="G1411" s="142"/>
      <c r="H1411" s="143"/>
      <c r="I1411" s="144"/>
      <c r="J1411" s="121"/>
      <c r="K1411" s="121"/>
      <c r="M1411" s="121"/>
      <c r="N1411" s="121"/>
      <c r="O1411" s="121"/>
      <c r="P1411" s="62"/>
      <c r="Q1411" s="148"/>
      <c r="R1411" s="149"/>
      <c r="S1411" s="149"/>
      <c r="T1411" s="147"/>
    </row>
    <row r="1412" spans="4:21" ht="16.5" customHeight="1">
      <c r="D1412" s="139"/>
      <c r="E1412" s="140"/>
      <c r="F1412" s="141"/>
      <c r="G1412" s="142"/>
      <c r="H1412" s="143"/>
      <c r="I1412" s="144"/>
      <c r="J1412" s="121"/>
      <c r="K1412" s="121"/>
      <c r="M1412" s="121"/>
      <c r="N1412" s="121"/>
      <c r="O1412" s="121"/>
      <c r="P1412" s="62"/>
      <c r="Q1412" s="148"/>
      <c r="R1412" s="149"/>
      <c r="S1412" s="149"/>
      <c r="T1412" s="147"/>
    </row>
    <row r="1413" spans="4:21" ht="16.5" customHeight="1">
      <c r="D1413" s="139"/>
      <c r="E1413" s="140"/>
      <c r="F1413" s="141"/>
      <c r="G1413" s="142"/>
      <c r="H1413" s="143"/>
      <c r="I1413" s="144"/>
      <c r="J1413" s="121"/>
      <c r="K1413" s="121"/>
      <c r="M1413" s="121"/>
      <c r="N1413" s="121"/>
      <c r="O1413" s="121"/>
      <c r="P1413" s="62"/>
      <c r="Q1413" s="148"/>
      <c r="R1413" s="149"/>
      <c r="S1413" s="149"/>
      <c r="T1413" s="147"/>
    </row>
    <row r="1414" spans="4:21" ht="16.5" customHeight="1">
      <c r="D1414" s="139"/>
      <c r="E1414" s="140"/>
      <c r="F1414" s="141"/>
      <c r="G1414" s="142"/>
      <c r="H1414" s="143"/>
      <c r="I1414" s="144"/>
      <c r="J1414" s="121"/>
      <c r="K1414" s="121"/>
      <c r="M1414" s="121"/>
      <c r="N1414" s="121"/>
      <c r="O1414" s="121"/>
      <c r="P1414" s="62"/>
      <c r="Q1414" s="148"/>
      <c r="R1414" s="149"/>
      <c r="S1414" s="149"/>
      <c r="T1414" s="147"/>
    </row>
    <row r="1415" spans="4:21" ht="16.5" customHeight="1">
      <c r="D1415" s="139"/>
      <c r="E1415" s="140"/>
      <c r="F1415" s="141"/>
      <c r="G1415" s="142"/>
      <c r="H1415" s="143"/>
      <c r="I1415" s="144"/>
      <c r="J1415" s="121"/>
      <c r="K1415" s="121"/>
      <c r="M1415" s="121"/>
      <c r="N1415" s="121"/>
      <c r="O1415" s="121"/>
      <c r="P1415" s="62"/>
      <c r="Q1415" s="148"/>
      <c r="R1415" s="149"/>
      <c r="S1415" s="149"/>
      <c r="T1415" s="147"/>
    </row>
    <row r="1416" spans="4:21" ht="16.5" customHeight="1">
      <c r="D1416" s="139"/>
      <c r="E1416" s="140"/>
      <c r="F1416" s="141"/>
      <c r="G1416" s="142"/>
      <c r="H1416" s="143"/>
      <c r="I1416" s="144"/>
      <c r="J1416" s="121"/>
      <c r="K1416" s="121"/>
      <c r="M1416" s="121"/>
      <c r="N1416" s="121"/>
      <c r="O1416" s="121"/>
      <c r="P1416" s="62"/>
      <c r="Q1416" s="148"/>
      <c r="R1416" s="149"/>
      <c r="S1416" s="149"/>
      <c r="T1416" s="147"/>
    </row>
    <row r="1417" spans="4:21" ht="16.5" customHeight="1">
      <c r="D1417" s="139"/>
      <c r="E1417" s="140"/>
      <c r="F1417" s="141"/>
      <c r="G1417" s="142"/>
      <c r="H1417" s="143"/>
      <c r="I1417" s="144"/>
      <c r="J1417" s="121"/>
      <c r="K1417" s="121"/>
      <c r="M1417" s="121"/>
      <c r="N1417" s="121"/>
      <c r="O1417" s="121"/>
      <c r="P1417" s="62"/>
      <c r="Q1417" s="148"/>
      <c r="R1417" s="149"/>
      <c r="S1417" s="149"/>
      <c r="T1417" s="147"/>
    </row>
    <row r="1418" spans="4:21" ht="16.5" customHeight="1">
      <c r="D1418" s="139"/>
      <c r="E1418" s="140"/>
      <c r="F1418" s="141"/>
      <c r="G1418" s="142"/>
      <c r="H1418" s="143"/>
      <c r="I1418" s="144"/>
      <c r="J1418" s="121"/>
      <c r="K1418" s="121"/>
      <c r="M1418" s="121"/>
      <c r="N1418" s="121"/>
      <c r="O1418" s="121"/>
      <c r="P1418" s="62"/>
      <c r="Q1418" s="148"/>
      <c r="R1418" s="149"/>
      <c r="S1418" s="149"/>
      <c r="T1418" s="147"/>
    </row>
    <row r="1419" spans="4:21" ht="16.5" customHeight="1">
      <c r="D1419" s="139"/>
      <c r="E1419" s="140"/>
      <c r="F1419" s="141"/>
      <c r="G1419" s="142"/>
      <c r="H1419" s="143"/>
      <c r="I1419" s="144"/>
      <c r="J1419" s="121"/>
      <c r="K1419" s="121"/>
      <c r="M1419" s="121"/>
      <c r="N1419" s="121"/>
      <c r="O1419" s="121"/>
      <c r="P1419" s="62"/>
      <c r="Q1419" s="148"/>
      <c r="R1419" s="149"/>
      <c r="S1419" s="149"/>
      <c r="T1419" s="147"/>
    </row>
    <row r="1420" spans="4:21" ht="16.5" customHeight="1">
      <c r="D1420" s="139"/>
      <c r="E1420" s="140"/>
      <c r="F1420" s="141"/>
      <c r="G1420" s="142"/>
      <c r="H1420" s="143"/>
      <c r="I1420" s="144"/>
      <c r="J1420" s="121"/>
      <c r="K1420" s="121"/>
      <c r="M1420" s="121"/>
      <c r="N1420" s="121"/>
      <c r="O1420" s="121"/>
      <c r="P1420" s="62"/>
      <c r="Q1420" s="148"/>
      <c r="R1420" s="149"/>
      <c r="S1420" s="149"/>
      <c r="T1420" s="147"/>
    </row>
    <row r="1421" spans="4:21" ht="16.5" customHeight="1">
      <c r="D1421" s="139"/>
      <c r="E1421" s="140"/>
      <c r="F1421" s="141"/>
      <c r="G1421" s="142"/>
      <c r="H1421" s="143"/>
      <c r="I1421" s="144"/>
      <c r="J1421" s="121"/>
      <c r="K1421" s="121"/>
      <c r="M1421" s="121"/>
      <c r="N1421" s="121"/>
      <c r="O1421" s="121"/>
      <c r="P1421" s="62"/>
      <c r="Q1421" s="148"/>
      <c r="R1421" s="149"/>
      <c r="S1421" s="149"/>
      <c r="T1421" s="147"/>
    </row>
    <row r="1422" spans="4:21" ht="16.5" customHeight="1">
      <c r="D1422" s="139"/>
      <c r="E1422" s="140"/>
      <c r="F1422" s="141"/>
      <c r="G1422" s="142"/>
      <c r="H1422" s="143"/>
      <c r="I1422" s="144"/>
      <c r="J1422" s="121"/>
      <c r="K1422" s="121"/>
      <c r="M1422" s="121"/>
      <c r="N1422" s="121"/>
      <c r="O1422" s="121"/>
      <c r="P1422" s="62"/>
      <c r="Q1422" s="148"/>
      <c r="R1422" s="149"/>
      <c r="S1422" s="149"/>
      <c r="T1422" s="147"/>
    </row>
    <row r="1423" spans="4:21" ht="16.5" customHeight="1">
      <c r="D1423" s="139"/>
      <c r="E1423" s="140"/>
      <c r="F1423" s="141"/>
      <c r="G1423" s="142"/>
      <c r="H1423" s="143"/>
      <c r="I1423" s="144"/>
      <c r="J1423" s="121"/>
      <c r="K1423" s="121"/>
      <c r="M1423" s="121"/>
      <c r="N1423" s="121"/>
      <c r="O1423" s="121"/>
      <c r="P1423" s="62"/>
      <c r="Q1423" s="148"/>
      <c r="R1423" s="149"/>
      <c r="S1423" s="149"/>
      <c r="T1423" s="147"/>
      <c r="U1423" s="140"/>
    </row>
    <row r="1424" spans="4:21" ht="16.5" customHeight="1">
      <c r="D1424" s="139"/>
      <c r="E1424" s="140"/>
      <c r="F1424" s="141"/>
      <c r="G1424" s="142"/>
      <c r="H1424" s="143"/>
      <c r="I1424" s="144"/>
      <c r="J1424" s="121"/>
      <c r="K1424" s="121"/>
      <c r="M1424" s="121"/>
      <c r="N1424" s="121"/>
      <c r="O1424" s="121"/>
      <c r="P1424" s="62"/>
      <c r="Q1424" s="148"/>
      <c r="R1424" s="149"/>
      <c r="S1424" s="149"/>
      <c r="T1424" s="147"/>
    </row>
    <row r="1425" spans="4:21" ht="16.5" customHeight="1">
      <c r="D1425" s="139"/>
      <c r="E1425" s="140"/>
      <c r="F1425" s="141"/>
      <c r="G1425" s="142"/>
      <c r="H1425" s="143"/>
      <c r="I1425" s="144"/>
      <c r="J1425" s="121"/>
      <c r="K1425" s="121"/>
      <c r="M1425" s="121"/>
      <c r="N1425" s="121"/>
      <c r="O1425" s="121"/>
      <c r="P1425" s="62"/>
      <c r="Q1425" s="148"/>
      <c r="R1425" s="149"/>
      <c r="S1425" s="149"/>
      <c r="T1425" s="147"/>
    </row>
    <row r="1426" spans="4:21" ht="16.5" customHeight="1">
      <c r="D1426" s="139"/>
      <c r="E1426" s="140"/>
      <c r="F1426" s="141"/>
      <c r="G1426" s="142"/>
      <c r="H1426" s="143"/>
      <c r="I1426" s="144"/>
      <c r="J1426" s="121"/>
      <c r="K1426" s="121"/>
      <c r="M1426" s="121"/>
      <c r="N1426" s="121"/>
      <c r="O1426" s="121"/>
      <c r="P1426" s="62"/>
      <c r="Q1426" s="148"/>
      <c r="R1426" s="149"/>
      <c r="S1426" s="149"/>
      <c r="T1426" s="147"/>
    </row>
    <row r="1427" spans="4:21" ht="16.5" customHeight="1">
      <c r="D1427" s="139"/>
      <c r="E1427" s="140"/>
      <c r="F1427" s="141"/>
      <c r="G1427" s="142"/>
      <c r="H1427" s="143"/>
      <c r="I1427" s="144"/>
      <c r="J1427" s="121"/>
      <c r="K1427" s="121"/>
      <c r="M1427" s="121"/>
      <c r="N1427" s="121"/>
      <c r="O1427" s="121"/>
      <c r="P1427" s="62"/>
      <c r="Q1427" s="148"/>
      <c r="R1427" s="149"/>
      <c r="S1427" s="149"/>
      <c r="T1427" s="147"/>
    </row>
    <row r="1428" spans="4:21" ht="16.5" customHeight="1">
      <c r="D1428" s="139"/>
      <c r="E1428" s="140"/>
      <c r="F1428" s="141"/>
      <c r="G1428" s="142"/>
      <c r="H1428" s="143"/>
      <c r="I1428" s="144"/>
      <c r="J1428" s="121"/>
      <c r="K1428" s="121"/>
      <c r="M1428" s="121"/>
      <c r="N1428" s="121"/>
      <c r="O1428" s="121"/>
      <c r="P1428" s="62"/>
      <c r="Q1428" s="148"/>
      <c r="R1428" s="149"/>
      <c r="S1428" s="149"/>
      <c r="T1428" s="147"/>
    </row>
    <row r="1429" spans="4:21" ht="16.5" customHeight="1">
      <c r="D1429" s="139"/>
      <c r="E1429" s="140"/>
      <c r="F1429" s="141"/>
      <c r="G1429" s="142"/>
      <c r="H1429" s="143"/>
      <c r="I1429" s="144"/>
      <c r="J1429" s="121"/>
      <c r="K1429" s="121"/>
      <c r="M1429" s="121"/>
      <c r="N1429" s="121"/>
      <c r="O1429" s="121"/>
      <c r="P1429" s="62"/>
      <c r="Q1429" s="148"/>
      <c r="R1429" s="149"/>
      <c r="S1429" s="149"/>
      <c r="T1429" s="147"/>
    </row>
    <row r="1430" spans="4:21" ht="16.5" customHeight="1">
      <c r="D1430" s="139"/>
      <c r="E1430" s="140"/>
      <c r="F1430" s="141"/>
      <c r="G1430" s="142"/>
      <c r="H1430" s="143"/>
      <c r="I1430" s="144"/>
      <c r="J1430" s="121"/>
      <c r="K1430" s="121"/>
      <c r="M1430" s="121"/>
      <c r="N1430" s="121"/>
      <c r="O1430" s="121"/>
      <c r="P1430" s="62"/>
      <c r="Q1430" s="148"/>
      <c r="R1430" s="149"/>
      <c r="S1430" s="149"/>
      <c r="T1430" s="147"/>
    </row>
    <row r="1431" spans="4:21" ht="16.5" customHeight="1">
      <c r="D1431" s="139"/>
      <c r="E1431" s="140"/>
      <c r="F1431" s="141"/>
      <c r="G1431" s="142"/>
      <c r="H1431" s="143"/>
      <c r="I1431" s="144"/>
      <c r="J1431" s="121"/>
      <c r="K1431" s="121"/>
      <c r="M1431" s="121"/>
      <c r="N1431" s="121"/>
      <c r="O1431" s="121"/>
      <c r="P1431" s="62"/>
      <c r="Q1431" s="148"/>
      <c r="R1431" s="149"/>
      <c r="S1431" s="149"/>
      <c r="T1431" s="147"/>
    </row>
    <row r="1432" spans="4:21" ht="16.5" customHeight="1">
      <c r="D1432" s="139"/>
      <c r="E1432" s="140"/>
      <c r="F1432" s="141"/>
      <c r="G1432" s="142"/>
      <c r="H1432" s="143"/>
      <c r="I1432" s="144"/>
      <c r="J1432" s="121"/>
      <c r="K1432" s="121"/>
      <c r="M1432" s="121"/>
      <c r="N1432" s="121"/>
      <c r="O1432" s="121"/>
      <c r="P1432" s="62"/>
      <c r="Q1432" s="148"/>
      <c r="R1432" s="149"/>
      <c r="S1432" s="149"/>
      <c r="T1432" s="147"/>
    </row>
    <row r="1433" spans="4:21" ht="16.5" customHeight="1">
      <c r="D1433" s="139"/>
      <c r="E1433" s="140"/>
      <c r="F1433" s="141"/>
      <c r="G1433" s="142"/>
      <c r="H1433" s="143"/>
      <c r="I1433" s="144"/>
      <c r="J1433" s="121"/>
      <c r="K1433" s="121"/>
      <c r="M1433" s="121"/>
      <c r="N1433" s="121"/>
      <c r="O1433" s="121"/>
      <c r="P1433" s="62"/>
      <c r="Q1433" s="148"/>
      <c r="R1433" s="149"/>
      <c r="S1433" s="149"/>
      <c r="T1433" s="147"/>
      <c r="U1433" s="140"/>
    </row>
    <row r="1434" spans="4:21" ht="16.5" customHeight="1">
      <c r="D1434" s="139"/>
      <c r="E1434" s="140"/>
      <c r="F1434" s="141"/>
      <c r="G1434" s="142"/>
      <c r="H1434" s="143"/>
      <c r="I1434" s="144"/>
      <c r="J1434" s="121"/>
      <c r="K1434" s="121"/>
      <c r="M1434" s="121"/>
      <c r="N1434" s="121"/>
      <c r="O1434" s="121"/>
      <c r="P1434" s="62"/>
      <c r="Q1434" s="148"/>
      <c r="R1434" s="149"/>
      <c r="S1434" s="149"/>
      <c r="T1434" s="147"/>
    </row>
    <row r="1435" spans="4:21" ht="16.5" customHeight="1">
      <c r="D1435" s="139"/>
      <c r="E1435" s="140"/>
      <c r="F1435" s="141"/>
      <c r="G1435" s="142"/>
      <c r="H1435" s="143"/>
      <c r="I1435" s="144"/>
      <c r="J1435" s="121"/>
      <c r="K1435" s="121"/>
      <c r="M1435" s="121"/>
      <c r="N1435" s="121"/>
      <c r="O1435" s="121"/>
      <c r="P1435" s="62"/>
      <c r="Q1435" s="148"/>
      <c r="R1435" s="149"/>
      <c r="S1435" s="149"/>
      <c r="T1435" s="147"/>
      <c r="U1435" s="140"/>
    </row>
    <row r="1436" spans="4:21" ht="16.5" customHeight="1">
      <c r="D1436" s="139"/>
      <c r="E1436" s="140"/>
      <c r="F1436" s="141"/>
      <c r="G1436" s="142"/>
      <c r="H1436" s="143"/>
      <c r="I1436" s="144"/>
      <c r="J1436" s="121"/>
      <c r="K1436" s="121"/>
      <c r="M1436" s="121"/>
      <c r="N1436" s="121"/>
      <c r="O1436" s="121"/>
      <c r="P1436" s="62"/>
      <c r="Q1436" s="148"/>
      <c r="R1436" s="149"/>
      <c r="S1436" s="149"/>
      <c r="T1436" s="147"/>
      <c r="U1436" s="140"/>
    </row>
    <row r="1437" spans="4:21" ht="16.5" customHeight="1">
      <c r="D1437" s="139"/>
      <c r="E1437" s="140"/>
      <c r="F1437" s="141"/>
      <c r="G1437" s="142"/>
      <c r="H1437" s="143"/>
      <c r="I1437" s="144"/>
      <c r="J1437" s="121"/>
      <c r="K1437" s="121"/>
      <c r="M1437" s="121"/>
      <c r="N1437" s="121"/>
      <c r="O1437" s="121"/>
      <c r="P1437" s="62"/>
      <c r="Q1437" s="148"/>
      <c r="R1437" s="149"/>
      <c r="S1437" s="149"/>
      <c r="T1437" s="147"/>
    </row>
    <row r="1438" spans="4:21" ht="16.5" customHeight="1">
      <c r="D1438" s="139"/>
      <c r="E1438" s="140"/>
      <c r="F1438" s="141"/>
      <c r="G1438" s="142"/>
      <c r="H1438" s="143"/>
      <c r="I1438" s="144"/>
      <c r="J1438" s="121"/>
      <c r="K1438" s="121"/>
      <c r="M1438" s="121"/>
      <c r="N1438" s="121"/>
      <c r="O1438" s="121"/>
      <c r="P1438" s="62"/>
      <c r="Q1438" s="148"/>
      <c r="R1438" s="149"/>
      <c r="S1438" s="149"/>
      <c r="T1438" s="147"/>
    </row>
    <row r="1439" spans="4:21" ht="16.5" customHeight="1">
      <c r="D1439" s="139"/>
      <c r="E1439" s="140"/>
      <c r="F1439" s="141"/>
      <c r="G1439" s="142"/>
      <c r="H1439" s="143"/>
      <c r="I1439" s="144"/>
      <c r="J1439" s="121"/>
      <c r="K1439" s="121"/>
      <c r="M1439" s="121"/>
      <c r="N1439" s="121"/>
      <c r="O1439" s="121"/>
      <c r="P1439" s="62"/>
      <c r="Q1439" s="148"/>
      <c r="R1439" s="149"/>
      <c r="S1439" s="149"/>
      <c r="T1439" s="147"/>
    </row>
    <row r="1440" spans="4:21" ht="16.5" customHeight="1">
      <c r="D1440" s="139"/>
      <c r="E1440" s="140"/>
      <c r="F1440" s="141"/>
      <c r="G1440" s="142"/>
      <c r="H1440" s="143"/>
      <c r="I1440" s="144"/>
      <c r="J1440" s="121"/>
      <c r="K1440" s="121"/>
      <c r="M1440" s="121"/>
      <c r="N1440" s="121"/>
      <c r="O1440" s="121"/>
      <c r="P1440" s="62"/>
      <c r="Q1440" s="148"/>
      <c r="R1440" s="149"/>
      <c r="S1440" s="149"/>
      <c r="T1440" s="147"/>
    </row>
    <row r="1441" spans="4:20" ht="16.5" customHeight="1">
      <c r="D1441" s="139"/>
      <c r="E1441" s="140"/>
      <c r="F1441" s="141"/>
      <c r="G1441" s="142"/>
      <c r="H1441" s="143"/>
      <c r="I1441" s="144"/>
      <c r="J1441" s="121"/>
      <c r="K1441" s="121"/>
      <c r="M1441" s="121"/>
      <c r="N1441" s="121"/>
      <c r="O1441" s="121"/>
      <c r="P1441" s="62"/>
      <c r="Q1441" s="148"/>
      <c r="R1441" s="149"/>
      <c r="S1441" s="149"/>
      <c r="T1441" s="147"/>
    </row>
    <row r="1442" spans="4:20" ht="16.5" customHeight="1">
      <c r="D1442" s="139"/>
      <c r="E1442" s="140"/>
      <c r="F1442" s="141"/>
      <c r="G1442" s="142"/>
      <c r="H1442" s="143"/>
      <c r="I1442" s="144"/>
      <c r="J1442" s="121"/>
      <c r="K1442" s="121"/>
      <c r="M1442" s="121"/>
      <c r="N1442" s="121"/>
      <c r="O1442" s="121"/>
      <c r="P1442" s="62"/>
      <c r="Q1442" s="148"/>
      <c r="R1442" s="149"/>
      <c r="S1442" s="149"/>
      <c r="T1442" s="147"/>
    </row>
    <row r="1443" spans="4:20" ht="16.5" customHeight="1">
      <c r="D1443" s="139"/>
      <c r="E1443" s="140"/>
      <c r="F1443" s="141"/>
      <c r="G1443" s="142"/>
      <c r="H1443" s="143"/>
      <c r="I1443" s="144"/>
      <c r="J1443" s="121"/>
      <c r="K1443" s="121"/>
      <c r="M1443" s="121"/>
      <c r="N1443" s="121"/>
      <c r="O1443" s="121"/>
      <c r="P1443" s="62"/>
      <c r="Q1443" s="148"/>
      <c r="R1443" s="149"/>
      <c r="S1443" s="149"/>
      <c r="T1443" s="147"/>
    </row>
    <row r="1444" spans="4:20" ht="16.5" customHeight="1">
      <c r="D1444" s="139"/>
      <c r="E1444" s="140"/>
      <c r="F1444" s="141"/>
      <c r="G1444" s="142"/>
      <c r="H1444" s="143"/>
      <c r="I1444" s="144"/>
      <c r="J1444" s="121"/>
      <c r="K1444" s="121"/>
      <c r="M1444" s="121"/>
      <c r="N1444" s="121"/>
      <c r="O1444" s="121"/>
      <c r="P1444" s="62"/>
      <c r="Q1444" s="148"/>
      <c r="R1444" s="149"/>
      <c r="S1444" s="149"/>
      <c r="T1444" s="147"/>
    </row>
    <row r="1445" spans="4:20" ht="16.5" customHeight="1">
      <c r="D1445" s="139"/>
      <c r="E1445" s="140"/>
      <c r="F1445" s="141"/>
      <c r="G1445" s="142"/>
      <c r="H1445" s="143"/>
      <c r="I1445" s="144"/>
      <c r="J1445" s="121"/>
      <c r="K1445" s="121"/>
      <c r="M1445" s="121"/>
      <c r="N1445" s="121"/>
      <c r="O1445" s="121"/>
      <c r="P1445" s="62"/>
      <c r="Q1445" s="148"/>
      <c r="R1445" s="149"/>
      <c r="S1445" s="149"/>
      <c r="T1445" s="147"/>
    </row>
    <row r="1446" spans="4:20" ht="16.5" customHeight="1">
      <c r="D1446" s="139"/>
      <c r="E1446" s="140"/>
      <c r="F1446" s="141"/>
      <c r="G1446" s="142"/>
      <c r="H1446" s="143"/>
      <c r="I1446" s="144"/>
      <c r="J1446" s="121"/>
      <c r="K1446" s="121"/>
      <c r="M1446" s="121"/>
      <c r="N1446" s="121"/>
      <c r="O1446" s="121"/>
      <c r="P1446" s="62"/>
      <c r="Q1446" s="148"/>
      <c r="R1446" s="149"/>
      <c r="S1446" s="149"/>
      <c r="T1446" s="147"/>
    </row>
    <row r="1447" spans="4:20" ht="16.5" customHeight="1">
      <c r="D1447" s="139"/>
      <c r="E1447" s="140"/>
      <c r="F1447" s="141"/>
      <c r="G1447" s="142"/>
      <c r="H1447" s="143"/>
      <c r="I1447" s="144"/>
      <c r="J1447" s="121"/>
      <c r="K1447" s="121"/>
      <c r="M1447" s="121"/>
      <c r="N1447" s="121"/>
      <c r="O1447" s="121"/>
      <c r="P1447" s="62"/>
      <c r="Q1447" s="148"/>
      <c r="R1447" s="149"/>
      <c r="S1447" s="149"/>
      <c r="T1447" s="147"/>
    </row>
    <row r="1448" spans="4:20" ht="16.5" customHeight="1">
      <c r="D1448" s="139"/>
      <c r="E1448" s="140"/>
      <c r="F1448" s="141"/>
      <c r="G1448" s="142"/>
      <c r="H1448" s="143"/>
      <c r="I1448" s="144"/>
      <c r="J1448" s="121"/>
      <c r="K1448" s="121"/>
      <c r="M1448" s="121"/>
      <c r="N1448" s="121"/>
      <c r="O1448" s="121"/>
      <c r="P1448" s="62"/>
      <c r="Q1448" s="148"/>
      <c r="R1448" s="149"/>
      <c r="S1448" s="149"/>
      <c r="T1448" s="147"/>
    </row>
    <row r="1449" spans="4:20" ht="16.5" customHeight="1">
      <c r="D1449" s="139"/>
      <c r="E1449" s="140"/>
      <c r="F1449" s="141"/>
      <c r="G1449" s="142"/>
      <c r="H1449" s="143"/>
      <c r="I1449" s="144"/>
      <c r="J1449" s="121"/>
      <c r="K1449" s="121"/>
      <c r="M1449" s="121"/>
      <c r="N1449" s="121"/>
      <c r="O1449" s="121"/>
      <c r="P1449" s="62"/>
      <c r="Q1449" s="148"/>
      <c r="R1449" s="149"/>
      <c r="S1449" s="149"/>
      <c r="T1449" s="147"/>
    </row>
    <row r="1450" spans="4:20" ht="16.5" customHeight="1">
      <c r="D1450" s="139"/>
      <c r="E1450" s="140"/>
      <c r="F1450" s="141"/>
      <c r="G1450" s="142"/>
      <c r="H1450" s="143"/>
      <c r="I1450" s="144"/>
      <c r="J1450" s="121"/>
      <c r="K1450" s="121"/>
      <c r="M1450" s="121"/>
      <c r="N1450" s="121"/>
      <c r="O1450" s="121"/>
      <c r="P1450" s="62"/>
      <c r="Q1450" s="148"/>
      <c r="R1450" s="149"/>
      <c r="S1450" s="149"/>
      <c r="T1450" s="147"/>
    </row>
    <row r="1451" spans="4:20" ht="16.5" customHeight="1">
      <c r="D1451" s="139"/>
      <c r="E1451" s="140"/>
      <c r="F1451" s="141"/>
      <c r="G1451" s="142"/>
      <c r="H1451" s="143"/>
      <c r="I1451" s="144"/>
      <c r="J1451" s="121"/>
      <c r="K1451" s="121"/>
      <c r="M1451" s="121"/>
      <c r="N1451" s="121"/>
      <c r="O1451" s="121"/>
      <c r="P1451" s="62"/>
      <c r="Q1451" s="148"/>
      <c r="R1451" s="149"/>
      <c r="S1451" s="149"/>
      <c r="T1451" s="147"/>
    </row>
    <row r="1452" spans="4:20" ht="16.5" customHeight="1">
      <c r="D1452" s="139"/>
      <c r="E1452" s="140"/>
      <c r="F1452" s="141"/>
      <c r="G1452" s="142"/>
      <c r="H1452" s="143"/>
      <c r="I1452" s="144"/>
      <c r="J1452" s="121"/>
      <c r="K1452" s="121"/>
      <c r="M1452" s="121"/>
      <c r="N1452" s="121"/>
      <c r="O1452" s="121"/>
      <c r="P1452" s="62"/>
      <c r="Q1452" s="148"/>
      <c r="R1452" s="149"/>
      <c r="S1452" s="149"/>
      <c r="T1452" s="147"/>
    </row>
    <row r="1453" spans="4:20" ht="16.5" customHeight="1">
      <c r="D1453" s="139"/>
      <c r="E1453" s="140"/>
      <c r="F1453" s="141"/>
      <c r="G1453" s="142"/>
      <c r="H1453" s="143"/>
      <c r="I1453" s="144"/>
      <c r="J1453" s="121"/>
      <c r="K1453" s="121"/>
      <c r="M1453" s="121"/>
      <c r="N1453" s="121"/>
      <c r="O1453" s="121"/>
      <c r="P1453" s="62"/>
      <c r="Q1453" s="148"/>
      <c r="R1453" s="149"/>
      <c r="S1453" s="149"/>
      <c r="T1453" s="147"/>
    </row>
    <row r="1454" spans="4:20" ht="16.5" customHeight="1">
      <c r="D1454" s="139"/>
      <c r="E1454" s="140"/>
      <c r="F1454" s="141"/>
      <c r="G1454" s="142"/>
      <c r="H1454" s="143"/>
      <c r="I1454" s="144"/>
      <c r="J1454" s="121"/>
      <c r="K1454" s="121"/>
      <c r="M1454" s="121"/>
      <c r="N1454" s="121"/>
      <c r="O1454" s="121"/>
      <c r="P1454" s="62"/>
      <c r="Q1454" s="148"/>
      <c r="R1454" s="149"/>
      <c r="S1454" s="149"/>
      <c r="T1454" s="147"/>
    </row>
    <row r="1455" spans="4:20" ht="16.5" customHeight="1">
      <c r="D1455" s="139"/>
      <c r="E1455" s="140"/>
      <c r="F1455" s="141"/>
      <c r="G1455" s="142"/>
      <c r="H1455" s="143"/>
      <c r="I1455" s="144"/>
      <c r="J1455" s="121"/>
      <c r="K1455" s="121"/>
      <c r="M1455" s="121"/>
      <c r="N1455" s="121"/>
      <c r="O1455" s="121"/>
      <c r="P1455" s="62"/>
      <c r="Q1455" s="148"/>
      <c r="R1455" s="149"/>
      <c r="S1455" s="149"/>
      <c r="T1455" s="147"/>
    </row>
    <row r="1456" spans="4:20" ht="16.5" customHeight="1">
      <c r="D1456" s="139"/>
      <c r="E1456" s="140"/>
      <c r="F1456" s="141"/>
      <c r="G1456" s="142"/>
      <c r="H1456" s="143"/>
      <c r="I1456" s="144"/>
      <c r="J1456" s="121"/>
      <c r="K1456" s="121"/>
      <c r="M1456" s="121"/>
      <c r="N1456" s="121"/>
      <c r="O1456" s="121"/>
      <c r="P1456" s="62"/>
      <c r="Q1456" s="148"/>
      <c r="R1456" s="149"/>
      <c r="S1456" s="149"/>
      <c r="T1456" s="147"/>
    </row>
    <row r="1457" spans="4:21" ht="16.5" customHeight="1">
      <c r="D1457" s="139"/>
      <c r="E1457" s="140"/>
      <c r="F1457" s="141"/>
      <c r="G1457" s="142"/>
      <c r="H1457" s="143"/>
      <c r="I1457" s="144"/>
      <c r="J1457" s="121"/>
      <c r="K1457" s="121"/>
      <c r="M1457" s="121"/>
      <c r="N1457" s="121"/>
      <c r="O1457" s="121"/>
      <c r="P1457" s="62"/>
      <c r="Q1457" s="148"/>
      <c r="R1457" s="149"/>
      <c r="S1457" s="149"/>
      <c r="T1457" s="147"/>
    </row>
    <row r="1458" spans="4:21" ht="16.5" customHeight="1">
      <c r="D1458" s="139"/>
      <c r="E1458" s="140"/>
      <c r="F1458" s="141"/>
      <c r="G1458" s="142"/>
      <c r="H1458" s="143"/>
      <c r="I1458" s="144"/>
      <c r="J1458" s="121"/>
      <c r="K1458" s="121"/>
      <c r="M1458" s="121"/>
      <c r="N1458" s="121"/>
      <c r="O1458" s="121"/>
      <c r="P1458" s="62"/>
      <c r="Q1458" s="148"/>
      <c r="R1458" s="149"/>
      <c r="S1458" s="149"/>
      <c r="T1458" s="147"/>
    </row>
    <row r="1459" spans="4:21" ht="16.5" customHeight="1">
      <c r="D1459" s="139"/>
      <c r="E1459" s="140"/>
      <c r="F1459" s="141"/>
      <c r="G1459" s="142"/>
      <c r="H1459" s="143"/>
      <c r="I1459" s="144"/>
      <c r="J1459" s="121"/>
      <c r="K1459" s="121"/>
      <c r="M1459" s="121"/>
      <c r="N1459" s="121"/>
      <c r="O1459" s="121"/>
      <c r="P1459" s="62"/>
      <c r="Q1459" s="148"/>
      <c r="R1459" s="149"/>
      <c r="S1459" s="149"/>
      <c r="T1459" s="147"/>
    </row>
    <row r="1460" spans="4:21" ht="16.5" customHeight="1">
      <c r="D1460" s="139"/>
      <c r="E1460" s="140"/>
      <c r="F1460" s="141"/>
      <c r="G1460" s="142"/>
      <c r="H1460" s="143"/>
      <c r="I1460" s="144"/>
      <c r="J1460" s="121"/>
      <c r="K1460" s="121"/>
      <c r="M1460" s="121"/>
      <c r="N1460" s="121"/>
      <c r="O1460" s="121"/>
      <c r="P1460" s="62"/>
      <c r="Q1460" s="148"/>
      <c r="R1460" s="149"/>
      <c r="S1460" s="149"/>
      <c r="T1460" s="147"/>
    </row>
    <row r="1461" spans="4:21" ht="16.5" customHeight="1">
      <c r="D1461" s="139"/>
      <c r="E1461" s="140"/>
      <c r="F1461" s="141"/>
      <c r="G1461" s="142"/>
      <c r="H1461" s="143"/>
      <c r="I1461" s="144"/>
      <c r="J1461" s="121"/>
      <c r="K1461" s="121"/>
      <c r="M1461" s="121"/>
      <c r="N1461" s="121"/>
      <c r="O1461" s="121"/>
      <c r="P1461" s="62"/>
      <c r="Q1461" s="148"/>
      <c r="R1461" s="149"/>
      <c r="S1461" s="149"/>
      <c r="T1461" s="147"/>
    </row>
    <row r="1462" spans="4:21" ht="16.5" customHeight="1">
      <c r="D1462" s="139"/>
      <c r="E1462" s="140"/>
      <c r="F1462" s="141"/>
      <c r="G1462" s="142"/>
      <c r="H1462" s="143"/>
      <c r="I1462" s="144"/>
      <c r="J1462" s="121"/>
      <c r="K1462" s="121"/>
      <c r="M1462" s="121"/>
      <c r="N1462" s="121"/>
      <c r="O1462" s="121"/>
      <c r="P1462" s="62"/>
      <c r="Q1462" s="148"/>
      <c r="R1462" s="149"/>
      <c r="S1462" s="149"/>
      <c r="T1462" s="147"/>
    </row>
    <row r="1463" spans="4:21" ht="16.5" customHeight="1">
      <c r="D1463" s="139"/>
      <c r="E1463" s="140"/>
      <c r="F1463" s="141"/>
      <c r="G1463" s="142"/>
      <c r="H1463" s="143"/>
      <c r="I1463" s="144"/>
      <c r="J1463" s="121"/>
      <c r="K1463" s="121"/>
      <c r="M1463" s="121"/>
      <c r="N1463" s="121"/>
      <c r="O1463" s="121"/>
      <c r="P1463" s="62"/>
      <c r="Q1463" s="148"/>
      <c r="R1463" s="149"/>
      <c r="S1463" s="149"/>
      <c r="T1463" s="147"/>
    </row>
    <row r="1464" spans="4:21" ht="16.5" customHeight="1">
      <c r="D1464" s="139"/>
      <c r="E1464" s="140"/>
      <c r="F1464" s="141"/>
      <c r="G1464" s="142"/>
      <c r="H1464" s="143"/>
      <c r="I1464" s="144"/>
      <c r="J1464" s="121"/>
      <c r="K1464" s="121"/>
      <c r="M1464" s="121"/>
      <c r="N1464" s="121"/>
      <c r="O1464" s="121"/>
      <c r="P1464" s="62"/>
      <c r="Q1464" s="148"/>
      <c r="R1464" s="149"/>
      <c r="S1464" s="149"/>
      <c r="T1464" s="147"/>
    </row>
    <row r="1465" spans="4:21" ht="16.5" customHeight="1">
      <c r="D1465" s="139"/>
      <c r="E1465" s="140"/>
      <c r="F1465" s="141"/>
      <c r="G1465" s="142"/>
      <c r="H1465" s="143"/>
      <c r="I1465" s="144"/>
      <c r="J1465" s="121"/>
      <c r="K1465" s="121"/>
      <c r="M1465" s="121"/>
      <c r="N1465" s="121"/>
      <c r="O1465" s="121"/>
      <c r="P1465" s="62"/>
      <c r="Q1465" s="148"/>
      <c r="R1465" s="149"/>
      <c r="S1465" s="149"/>
      <c r="T1465" s="147"/>
    </row>
    <row r="1466" spans="4:21" ht="16.5" customHeight="1">
      <c r="D1466" s="139"/>
      <c r="E1466" s="140"/>
      <c r="F1466" s="141"/>
      <c r="G1466" s="142"/>
      <c r="H1466" s="143"/>
      <c r="I1466" s="144"/>
      <c r="J1466" s="121"/>
      <c r="K1466" s="121"/>
      <c r="M1466" s="121"/>
      <c r="N1466" s="121"/>
      <c r="O1466" s="121"/>
      <c r="P1466" s="62"/>
      <c r="Q1466" s="148"/>
      <c r="R1466" s="149"/>
      <c r="S1466" s="149"/>
      <c r="T1466" s="147"/>
    </row>
    <row r="1467" spans="4:21" ht="16.5" customHeight="1">
      <c r="D1467" s="139"/>
      <c r="E1467" s="140"/>
      <c r="F1467" s="141"/>
      <c r="G1467" s="142"/>
      <c r="H1467" s="143"/>
      <c r="I1467" s="144"/>
      <c r="J1467" s="121"/>
      <c r="K1467" s="121"/>
      <c r="M1467" s="121"/>
      <c r="N1467" s="121"/>
      <c r="O1467" s="121"/>
      <c r="P1467" s="62"/>
      <c r="Q1467" s="148"/>
      <c r="R1467" s="149"/>
      <c r="S1467" s="149"/>
      <c r="T1467" s="147"/>
    </row>
    <row r="1468" spans="4:21" ht="16.5" customHeight="1">
      <c r="D1468" s="139"/>
      <c r="E1468" s="140"/>
      <c r="F1468" s="141"/>
      <c r="G1468" s="142"/>
      <c r="H1468" s="143"/>
      <c r="I1468" s="144"/>
      <c r="J1468" s="121"/>
      <c r="K1468" s="121"/>
      <c r="M1468" s="121"/>
      <c r="N1468" s="121"/>
      <c r="O1468" s="121"/>
      <c r="P1468" s="62"/>
      <c r="Q1468" s="148"/>
      <c r="R1468" s="149"/>
      <c r="S1468" s="149"/>
      <c r="T1468" s="147"/>
    </row>
    <row r="1469" spans="4:21" ht="16.5" customHeight="1">
      <c r="D1469" s="139"/>
      <c r="E1469" s="140"/>
      <c r="F1469" s="141"/>
      <c r="G1469" s="142"/>
      <c r="H1469" s="143"/>
      <c r="I1469" s="144"/>
      <c r="J1469" s="121"/>
      <c r="K1469" s="121"/>
      <c r="M1469" s="121"/>
      <c r="N1469" s="121"/>
      <c r="O1469" s="121"/>
      <c r="P1469" s="62"/>
      <c r="Q1469" s="148"/>
      <c r="R1469" s="149"/>
      <c r="S1469" s="149"/>
      <c r="T1469" s="147"/>
      <c r="U1469" s="140"/>
    </row>
    <row r="1470" spans="4:21" ht="16.5" customHeight="1">
      <c r="D1470" s="139"/>
      <c r="E1470" s="140"/>
      <c r="F1470" s="141"/>
      <c r="G1470" s="142"/>
      <c r="H1470" s="143"/>
      <c r="I1470" s="144"/>
      <c r="J1470" s="121"/>
      <c r="K1470" s="121"/>
      <c r="M1470" s="121"/>
      <c r="N1470" s="121"/>
      <c r="O1470" s="121"/>
      <c r="P1470" s="62"/>
      <c r="Q1470" s="148"/>
      <c r="R1470" s="149"/>
      <c r="S1470" s="149"/>
      <c r="T1470" s="147"/>
    </row>
    <row r="1471" spans="4:21" ht="16.5" customHeight="1">
      <c r="D1471" s="139"/>
      <c r="E1471" s="140"/>
      <c r="F1471" s="141"/>
      <c r="G1471" s="142"/>
      <c r="H1471" s="143"/>
      <c r="I1471" s="144"/>
      <c r="J1471" s="121"/>
      <c r="K1471" s="121"/>
      <c r="M1471" s="121"/>
      <c r="N1471" s="121"/>
      <c r="O1471" s="121"/>
      <c r="P1471" s="62"/>
      <c r="Q1471" s="148"/>
      <c r="R1471" s="149"/>
      <c r="S1471" s="149"/>
      <c r="T1471" s="147"/>
    </row>
    <row r="1472" spans="4:21" ht="16.5" customHeight="1">
      <c r="D1472" s="139"/>
      <c r="E1472" s="140"/>
      <c r="F1472" s="141"/>
      <c r="G1472" s="142"/>
      <c r="H1472" s="143"/>
      <c r="I1472" s="144"/>
      <c r="J1472" s="121"/>
      <c r="K1472" s="121"/>
      <c r="M1472" s="121"/>
      <c r="N1472" s="121"/>
      <c r="O1472" s="121"/>
      <c r="P1472" s="62"/>
      <c r="Q1472" s="148"/>
      <c r="R1472" s="149"/>
      <c r="S1472" s="149"/>
      <c r="T1472" s="147"/>
    </row>
    <row r="1473" spans="4:20" ht="16.5" customHeight="1">
      <c r="D1473" s="139"/>
      <c r="E1473" s="140"/>
      <c r="F1473" s="141"/>
      <c r="G1473" s="142"/>
      <c r="H1473" s="143"/>
      <c r="I1473" s="144"/>
      <c r="J1473" s="121"/>
      <c r="K1473" s="121"/>
      <c r="M1473" s="121"/>
      <c r="N1473" s="121"/>
      <c r="O1473" s="121"/>
      <c r="P1473" s="62"/>
      <c r="Q1473" s="148"/>
      <c r="R1473" s="149"/>
      <c r="S1473" s="149"/>
      <c r="T1473" s="147"/>
    </row>
    <row r="1474" spans="4:20" ht="16.5" customHeight="1">
      <c r="D1474" s="139"/>
      <c r="E1474" s="140"/>
      <c r="F1474" s="141"/>
      <c r="G1474" s="142"/>
      <c r="H1474" s="143"/>
      <c r="I1474" s="144"/>
      <c r="J1474" s="121"/>
      <c r="K1474" s="121"/>
      <c r="M1474" s="121"/>
      <c r="N1474" s="121"/>
      <c r="O1474" s="121"/>
      <c r="P1474" s="62"/>
      <c r="Q1474" s="148"/>
      <c r="R1474" s="149"/>
      <c r="S1474" s="149"/>
      <c r="T1474" s="147"/>
    </row>
    <row r="1475" spans="4:20" ht="16.5" customHeight="1">
      <c r="D1475" s="139"/>
      <c r="E1475" s="140"/>
      <c r="F1475" s="141"/>
      <c r="G1475" s="142"/>
      <c r="H1475" s="143"/>
      <c r="I1475" s="144"/>
      <c r="J1475" s="121"/>
      <c r="K1475" s="121"/>
      <c r="M1475" s="121"/>
      <c r="N1475" s="121"/>
      <c r="O1475" s="121"/>
      <c r="P1475" s="62"/>
      <c r="Q1475" s="148"/>
      <c r="R1475" s="149"/>
      <c r="S1475" s="149"/>
      <c r="T1475" s="147"/>
    </row>
    <row r="1476" spans="4:20" ht="16.5" customHeight="1">
      <c r="D1476" s="139"/>
      <c r="E1476" s="140"/>
      <c r="F1476" s="141"/>
      <c r="G1476" s="142"/>
      <c r="H1476" s="143"/>
      <c r="I1476" s="144"/>
      <c r="J1476" s="121"/>
      <c r="K1476" s="121"/>
      <c r="M1476" s="121"/>
      <c r="N1476" s="121"/>
      <c r="O1476" s="121"/>
      <c r="P1476" s="62"/>
      <c r="Q1476" s="148"/>
      <c r="R1476" s="149"/>
      <c r="S1476" s="149"/>
      <c r="T1476" s="147"/>
    </row>
    <row r="1477" spans="4:20" ht="16.5" customHeight="1">
      <c r="D1477" s="139"/>
      <c r="E1477" s="140"/>
      <c r="F1477" s="141"/>
      <c r="G1477" s="142"/>
      <c r="H1477" s="143"/>
      <c r="I1477" s="144"/>
      <c r="J1477" s="121"/>
      <c r="K1477" s="121"/>
      <c r="M1477" s="121"/>
      <c r="N1477" s="121"/>
      <c r="O1477" s="121"/>
      <c r="P1477" s="62"/>
      <c r="Q1477" s="148"/>
      <c r="R1477" s="149"/>
      <c r="S1477" s="149"/>
      <c r="T1477" s="147"/>
    </row>
    <row r="1478" spans="4:20" ht="16.5" customHeight="1">
      <c r="D1478" s="139"/>
      <c r="E1478" s="140"/>
      <c r="F1478" s="141"/>
      <c r="G1478" s="142"/>
      <c r="H1478" s="143"/>
      <c r="I1478" s="144"/>
      <c r="J1478" s="121"/>
      <c r="K1478" s="121"/>
      <c r="M1478" s="121"/>
      <c r="N1478" s="121"/>
      <c r="O1478" s="121"/>
      <c r="P1478" s="62"/>
      <c r="Q1478" s="148"/>
      <c r="R1478" s="149"/>
      <c r="S1478" s="149"/>
      <c r="T1478" s="147"/>
    </row>
    <row r="1479" spans="4:20" ht="16.5" customHeight="1">
      <c r="D1479" s="139"/>
      <c r="E1479" s="140"/>
      <c r="F1479" s="141"/>
      <c r="G1479" s="142"/>
      <c r="H1479" s="143"/>
      <c r="I1479" s="144"/>
      <c r="J1479" s="121"/>
      <c r="K1479" s="121"/>
      <c r="M1479" s="121"/>
      <c r="N1479" s="121"/>
      <c r="O1479" s="121"/>
      <c r="P1479" s="62"/>
      <c r="Q1479" s="148"/>
      <c r="R1479" s="149"/>
      <c r="S1479" s="149"/>
      <c r="T1479" s="147"/>
    </row>
    <row r="1480" spans="4:20" ht="16.5" customHeight="1">
      <c r="D1480" s="139"/>
      <c r="E1480" s="140"/>
      <c r="F1480" s="141"/>
      <c r="G1480" s="142"/>
      <c r="H1480" s="143"/>
      <c r="I1480" s="144"/>
      <c r="J1480" s="121"/>
      <c r="K1480" s="121"/>
      <c r="M1480" s="121"/>
      <c r="N1480" s="121"/>
      <c r="O1480" s="121"/>
      <c r="P1480" s="62"/>
      <c r="Q1480" s="148"/>
      <c r="R1480" s="149"/>
      <c r="S1480" s="149"/>
      <c r="T1480" s="147"/>
    </row>
    <row r="1481" spans="4:20" ht="16.5" customHeight="1">
      <c r="D1481" s="139"/>
      <c r="E1481" s="140"/>
      <c r="F1481" s="141"/>
      <c r="G1481" s="142"/>
      <c r="H1481" s="143"/>
      <c r="I1481" s="144"/>
      <c r="J1481" s="121"/>
      <c r="K1481" s="121"/>
      <c r="M1481" s="121"/>
      <c r="N1481" s="121"/>
      <c r="O1481" s="121"/>
      <c r="P1481" s="62"/>
      <c r="Q1481" s="148"/>
      <c r="R1481" s="149"/>
      <c r="S1481" s="149"/>
      <c r="T1481" s="147"/>
    </row>
    <row r="1482" spans="4:20" ht="16.5" customHeight="1">
      <c r="D1482" s="139"/>
      <c r="E1482" s="140"/>
      <c r="F1482" s="141"/>
      <c r="G1482" s="142"/>
      <c r="H1482" s="143"/>
      <c r="I1482" s="144"/>
      <c r="J1482" s="121"/>
      <c r="K1482" s="121"/>
      <c r="M1482" s="121"/>
      <c r="N1482" s="121"/>
      <c r="O1482" s="121"/>
      <c r="P1482" s="62"/>
      <c r="Q1482" s="148"/>
      <c r="R1482" s="149"/>
      <c r="S1482" s="149"/>
      <c r="T1482" s="147"/>
    </row>
    <row r="1483" spans="4:20" ht="16.5" customHeight="1">
      <c r="D1483" s="139"/>
      <c r="E1483" s="140"/>
      <c r="F1483" s="141"/>
      <c r="G1483" s="142"/>
      <c r="H1483" s="143"/>
      <c r="I1483" s="144"/>
      <c r="J1483" s="121"/>
      <c r="K1483" s="121"/>
      <c r="M1483" s="121"/>
      <c r="N1483" s="121"/>
      <c r="O1483" s="121"/>
      <c r="P1483" s="62"/>
      <c r="Q1483" s="148"/>
      <c r="R1483" s="149"/>
      <c r="S1483" s="149"/>
      <c r="T1483" s="147"/>
    </row>
    <row r="1484" spans="4:20" ht="16.5" customHeight="1">
      <c r="D1484" s="139"/>
      <c r="E1484" s="140"/>
      <c r="F1484" s="141"/>
      <c r="G1484" s="142"/>
      <c r="H1484" s="143"/>
      <c r="I1484" s="144"/>
      <c r="J1484" s="121"/>
      <c r="K1484" s="121"/>
      <c r="M1484" s="121"/>
      <c r="N1484" s="121"/>
      <c r="O1484" s="121"/>
      <c r="P1484" s="62"/>
      <c r="Q1484" s="148"/>
      <c r="R1484" s="149"/>
      <c r="S1484" s="149"/>
      <c r="T1484" s="147"/>
    </row>
    <row r="1485" spans="4:20" ht="16.5" customHeight="1">
      <c r="D1485" s="139"/>
      <c r="E1485" s="140"/>
      <c r="F1485" s="141"/>
      <c r="G1485" s="142"/>
      <c r="H1485" s="143"/>
      <c r="I1485" s="144"/>
      <c r="J1485" s="121"/>
      <c r="K1485" s="121"/>
      <c r="M1485" s="121"/>
      <c r="N1485" s="121"/>
      <c r="O1485" s="121"/>
      <c r="P1485" s="62"/>
      <c r="Q1485" s="148"/>
      <c r="R1485" s="149"/>
      <c r="S1485" s="149"/>
      <c r="T1485" s="147"/>
    </row>
    <row r="1486" spans="4:20" ht="16.5" customHeight="1">
      <c r="D1486" s="139"/>
      <c r="E1486" s="140"/>
      <c r="F1486" s="141"/>
      <c r="G1486" s="142"/>
      <c r="H1486" s="143"/>
      <c r="I1486" s="144"/>
      <c r="J1486" s="121"/>
      <c r="K1486" s="121"/>
      <c r="M1486" s="121"/>
      <c r="N1486" s="121"/>
      <c r="O1486" s="121"/>
      <c r="P1486" s="62"/>
      <c r="Q1486" s="148"/>
      <c r="R1486" s="149"/>
      <c r="S1486" s="149"/>
      <c r="T1486" s="147"/>
    </row>
    <row r="1487" spans="4:20" ht="16.5" customHeight="1">
      <c r="D1487" s="139"/>
      <c r="E1487" s="140"/>
      <c r="F1487" s="141"/>
      <c r="G1487" s="142"/>
      <c r="H1487" s="143"/>
      <c r="I1487" s="144"/>
      <c r="J1487" s="121"/>
      <c r="K1487" s="121"/>
      <c r="M1487" s="121"/>
      <c r="N1487" s="121"/>
      <c r="O1487" s="121"/>
      <c r="P1487" s="62"/>
      <c r="Q1487" s="148"/>
      <c r="R1487" s="149"/>
      <c r="S1487" s="149"/>
      <c r="T1487" s="147"/>
    </row>
    <row r="1488" spans="4:20" ht="16.5" customHeight="1">
      <c r="D1488" s="139"/>
      <c r="E1488" s="140"/>
      <c r="F1488" s="141"/>
      <c r="G1488" s="142"/>
      <c r="H1488" s="143"/>
      <c r="I1488" s="144"/>
      <c r="J1488" s="121"/>
      <c r="K1488" s="121"/>
      <c r="M1488" s="121"/>
      <c r="N1488" s="121"/>
      <c r="O1488" s="121"/>
      <c r="P1488" s="62"/>
      <c r="Q1488" s="148"/>
      <c r="R1488" s="149"/>
      <c r="S1488" s="149"/>
      <c r="T1488" s="147"/>
    </row>
    <row r="1489" spans="4:21" ht="16.5" customHeight="1">
      <c r="D1489" s="139"/>
      <c r="E1489" s="140"/>
      <c r="F1489" s="141"/>
      <c r="G1489" s="142"/>
      <c r="H1489" s="143"/>
      <c r="I1489" s="144"/>
      <c r="J1489" s="121"/>
      <c r="K1489" s="121"/>
      <c r="M1489" s="121"/>
      <c r="N1489" s="121"/>
      <c r="O1489" s="121"/>
      <c r="P1489" s="62"/>
      <c r="Q1489" s="148"/>
      <c r="R1489" s="149"/>
      <c r="S1489" s="149"/>
      <c r="T1489" s="147"/>
    </row>
    <row r="1490" spans="4:21" ht="16.5" customHeight="1">
      <c r="D1490" s="139"/>
      <c r="E1490" s="140"/>
      <c r="F1490" s="141"/>
      <c r="G1490" s="142"/>
      <c r="H1490" s="143"/>
      <c r="I1490" s="144"/>
      <c r="J1490" s="121"/>
      <c r="K1490" s="121"/>
      <c r="M1490" s="121"/>
      <c r="N1490" s="121"/>
      <c r="O1490" s="121"/>
      <c r="P1490" s="62"/>
      <c r="Q1490" s="148"/>
      <c r="R1490" s="149"/>
      <c r="S1490" s="149"/>
      <c r="T1490" s="147"/>
    </row>
    <row r="1491" spans="4:21" ht="16.5" customHeight="1">
      <c r="D1491" s="139"/>
      <c r="E1491" s="140"/>
      <c r="F1491" s="141"/>
      <c r="G1491" s="142"/>
      <c r="H1491" s="143"/>
      <c r="I1491" s="144"/>
      <c r="J1491" s="121"/>
      <c r="K1491" s="121"/>
      <c r="M1491" s="121"/>
      <c r="N1491" s="121"/>
      <c r="O1491" s="121"/>
      <c r="P1491" s="62"/>
      <c r="Q1491" s="148"/>
      <c r="R1491" s="149"/>
      <c r="S1491" s="149"/>
      <c r="T1491" s="147"/>
    </row>
    <row r="1492" spans="4:21" ht="16.5" customHeight="1">
      <c r="D1492" s="139"/>
      <c r="E1492" s="140"/>
      <c r="F1492" s="141"/>
      <c r="G1492" s="142"/>
      <c r="H1492" s="143"/>
      <c r="I1492" s="144"/>
      <c r="J1492" s="121"/>
      <c r="K1492" s="121"/>
      <c r="M1492" s="121"/>
      <c r="N1492" s="121"/>
      <c r="O1492" s="121"/>
      <c r="P1492" s="62"/>
      <c r="Q1492" s="148"/>
      <c r="R1492" s="149"/>
      <c r="S1492" s="149"/>
      <c r="T1492" s="147"/>
    </row>
    <row r="1493" spans="4:21" ht="16.5" customHeight="1">
      <c r="D1493" s="139"/>
      <c r="E1493" s="140"/>
      <c r="F1493" s="141"/>
      <c r="G1493" s="142"/>
      <c r="H1493" s="143"/>
      <c r="I1493" s="144"/>
      <c r="J1493" s="121"/>
      <c r="K1493" s="121"/>
      <c r="M1493" s="121"/>
      <c r="N1493" s="121"/>
      <c r="O1493" s="121"/>
      <c r="P1493" s="62"/>
      <c r="Q1493" s="148"/>
      <c r="R1493" s="149"/>
      <c r="S1493" s="149"/>
      <c r="T1493" s="147"/>
    </row>
    <row r="1494" spans="4:21" ht="16.5" customHeight="1">
      <c r="D1494" s="139"/>
      <c r="E1494" s="140"/>
      <c r="F1494" s="141"/>
      <c r="G1494" s="142"/>
      <c r="H1494" s="143"/>
      <c r="I1494" s="144"/>
      <c r="J1494" s="121"/>
      <c r="K1494" s="121"/>
      <c r="M1494" s="121"/>
      <c r="N1494" s="121"/>
      <c r="O1494" s="121"/>
      <c r="P1494" s="62"/>
      <c r="Q1494" s="148"/>
      <c r="R1494" s="149"/>
      <c r="S1494" s="149"/>
      <c r="T1494" s="147"/>
      <c r="U1494" s="140"/>
    </row>
    <row r="1495" spans="4:21" ht="16.5" customHeight="1">
      <c r="D1495" s="139"/>
      <c r="E1495" s="140"/>
      <c r="F1495" s="141"/>
      <c r="G1495" s="142"/>
      <c r="H1495" s="143"/>
      <c r="I1495" s="144"/>
      <c r="J1495" s="121"/>
      <c r="K1495" s="121"/>
      <c r="M1495" s="121"/>
      <c r="N1495" s="121"/>
      <c r="O1495" s="121"/>
      <c r="P1495" s="62"/>
      <c r="Q1495" s="148"/>
      <c r="R1495" s="149"/>
      <c r="S1495" s="149"/>
      <c r="T1495" s="147"/>
    </row>
    <row r="1496" spans="4:21" ht="16.5" customHeight="1">
      <c r="D1496" s="139"/>
      <c r="E1496" s="140"/>
      <c r="F1496" s="141"/>
      <c r="G1496" s="142"/>
      <c r="H1496" s="143"/>
      <c r="I1496" s="144"/>
      <c r="J1496" s="121"/>
      <c r="K1496" s="121"/>
      <c r="M1496" s="121"/>
      <c r="N1496" s="121"/>
      <c r="O1496" s="121"/>
      <c r="P1496" s="62"/>
      <c r="Q1496" s="148"/>
      <c r="R1496" s="149"/>
      <c r="S1496" s="149"/>
      <c r="T1496" s="147"/>
    </row>
    <row r="1497" spans="4:21" ht="16.5" customHeight="1">
      <c r="D1497" s="139"/>
      <c r="E1497" s="140"/>
      <c r="F1497" s="141"/>
      <c r="G1497" s="142"/>
      <c r="H1497" s="143"/>
      <c r="I1497" s="144"/>
      <c r="J1497" s="121"/>
      <c r="K1497" s="121"/>
      <c r="M1497" s="121"/>
      <c r="N1497" s="121"/>
      <c r="O1497" s="121"/>
      <c r="P1497" s="62"/>
      <c r="Q1497" s="148"/>
      <c r="R1497" s="149"/>
      <c r="S1497" s="149"/>
      <c r="T1497" s="147"/>
    </row>
    <row r="1498" spans="4:21" ht="16.5" customHeight="1">
      <c r="D1498" s="139"/>
      <c r="E1498" s="140"/>
      <c r="F1498" s="141"/>
      <c r="G1498" s="142"/>
      <c r="H1498" s="143"/>
      <c r="I1498" s="144"/>
      <c r="J1498" s="121"/>
      <c r="K1498" s="121"/>
      <c r="M1498" s="121"/>
      <c r="N1498" s="121"/>
      <c r="O1498" s="121"/>
      <c r="P1498" s="62"/>
      <c r="Q1498" s="148"/>
      <c r="R1498" s="149"/>
      <c r="S1498" s="149"/>
      <c r="T1498" s="147"/>
    </row>
    <row r="1499" spans="4:21" ht="16.5" customHeight="1">
      <c r="D1499" s="139"/>
      <c r="E1499" s="140"/>
      <c r="F1499" s="141"/>
      <c r="G1499" s="142"/>
      <c r="H1499" s="143"/>
      <c r="I1499" s="144"/>
      <c r="J1499" s="121"/>
      <c r="K1499" s="121"/>
      <c r="M1499" s="121"/>
      <c r="N1499" s="121"/>
      <c r="O1499" s="121"/>
      <c r="P1499" s="62"/>
      <c r="Q1499" s="148"/>
      <c r="R1499" s="149"/>
      <c r="S1499" s="149"/>
      <c r="T1499" s="147"/>
    </row>
    <row r="1500" spans="4:21" ht="16.5" customHeight="1">
      <c r="D1500" s="139"/>
      <c r="E1500" s="140"/>
      <c r="F1500" s="141"/>
      <c r="G1500" s="142"/>
      <c r="H1500" s="143"/>
      <c r="I1500" s="144"/>
      <c r="J1500" s="121"/>
      <c r="K1500" s="121"/>
      <c r="M1500" s="121"/>
      <c r="N1500" s="121"/>
      <c r="O1500" s="121"/>
      <c r="P1500" s="62"/>
      <c r="Q1500" s="148"/>
      <c r="R1500" s="149"/>
      <c r="S1500" s="149"/>
      <c r="T1500" s="147"/>
    </row>
    <row r="1501" spans="4:21" ht="16.5" customHeight="1">
      <c r="D1501" s="139"/>
      <c r="E1501" s="140"/>
      <c r="F1501" s="141"/>
      <c r="G1501" s="142"/>
      <c r="H1501" s="143"/>
      <c r="I1501" s="144"/>
      <c r="J1501" s="121"/>
      <c r="K1501" s="121"/>
      <c r="M1501" s="121"/>
      <c r="N1501" s="121"/>
      <c r="O1501" s="121"/>
      <c r="P1501" s="62"/>
      <c r="Q1501" s="148"/>
      <c r="R1501" s="149"/>
      <c r="S1501" s="149"/>
      <c r="T1501" s="147"/>
    </row>
    <row r="1502" spans="4:21" ht="16.5" customHeight="1">
      <c r="D1502" s="139"/>
      <c r="E1502" s="140"/>
      <c r="F1502" s="141"/>
      <c r="G1502" s="142"/>
      <c r="H1502" s="143"/>
      <c r="I1502" s="144"/>
      <c r="J1502" s="121"/>
      <c r="K1502" s="121"/>
      <c r="M1502" s="121"/>
      <c r="N1502" s="121"/>
      <c r="O1502" s="121"/>
      <c r="P1502" s="62"/>
      <c r="Q1502" s="148"/>
      <c r="R1502" s="149"/>
      <c r="S1502" s="149"/>
      <c r="T1502" s="147"/>
    </row>
    <row r="1503" spans="4:21" ht="16.5" customHeight="1">
      <c r="D1503" s="139"/>
      <c r="E1503" s="140"/>
      <c r="F1503" s="141"/>
      <c r="G1503" s="142"/>
      <c r="H1503" s="143"/>
      <c r="I1503" s="144"/>
      <c r="J1503" s="121"/>
      <c r="K1503" s="121"/>
      <c r="M1503" s="121"/>
      <c r="N1503" s="121"/>
      <c r="O1503" s="121"/>
      <c r="P1503" s="62"/>
      <c r="Q1503" s="148"/>
      <c r="R1503" s="149"/>
      <c r="S1503" s="149"/>
      <c r="T1503" s="147"/>
    </row>
    <row r="1504" spans="4:21" ht="16.5" customHeight="1">
      <c r="D1504" s="139"/>
      <c r="E1504" s="140"/>
      <c r="F1504" s="141"/>
      <c r="G1504" s="142"/>
      <c r="H1504" s="143"/>
      <c r="I1504" s="144"/>
      <c r="J1504" s="121"/>
      <c r="K1504" s="121"/>
      <c r="M1504" s="121"/>
      <c r="N1504" s="121"/>
      <c r="O1504" s="121"/>
      <c r="P1504" s="62"/>
      <c r="Q1504" s="148"/>
      <c r="R1504" s="149"/>
      <c r="S1504" s="149"/>
      <c r="T1504" s="147"/>
    </row>
    <row r="1505" spans="4:20" ht="16.5" customHeight="1">
      <c r="D1505" s="139"/>
      <c r="E1505" s="140"/>
      <c r="F1505" s="141"/>
      <c r="G1505" s="142"/>
      <c r="H1505" s="143"/>
      <c r="I1505" s="144"/>
      <c r="J1505" s="121"/>
      <c r="K1505" s="121"/>
      <c r="M1505" s="121"/>
      <c r="N1505" s="121"/>
      <c r="O1505" s="121"/>
      <c r="P1505" s="62"/>
      <c r="Q1505" s="148"/>
      <c r="R1505" s="149"/>
      <c r="S1505" s="149"/>
      <c r="T1505" s="147"/>
    </row>
    <row r="1506" spans="4:20" ht="16.5" customHeight="1">
      <c r="D1506" s="139"/>
      <c r="E1506" s="140"/>
      <c r="F1506" s="141"/>
      <c r="G1506" s="142"/>
      <c r="H1506" s="143"/>
      <c r="I1506" s="144"/>
      <c r="J1506" s="121"/>
      <c r="K1506" s="121"/>
      <c r="M1506" s="121"/>
      <c r="N1506" s="121"/>
      <c r="O1506" s="121"/>
      <c r="P1506" s="62"/>
      <c r="Q1506" s="148"/>
      <c r="R1506" s="149"/>
      <c r="S1506" s="149"/>
      <c r="T1506" s="147"/>
    </row>
    <row r="1507" spans="4:20" ht="16.5" customHeight="1">
      <c r="D1507" s="139"/>
      <c r="E1507" s="140"/>
      <c r="F1507" s="141"/>
      <c r="G1507" s="142"/>
      <c r="H1507" s="143"/>
      <c r="I1507" s="144"/>
      <c r="J1507" s="121"/>
      <c r="K1507" s="121"/>
      <c r="M1507" s="121"/>
      <c r="N1507" s="121"/>
      <c r="O1507" s="121"/>
      <c r="P1507" s="62"/>
      <c r="Q1507" s="148"/>
      <c r="R1507" s="149"/>
      <c r="S1507" s="149"/>
      <c r="T1507" s="147"/>
    </row>
    <row r="1508" spans="4:20" ht="16.5" customHeight="1">
      <c r="D1508" s="139"/>
      <c r="E1508" s="140"/>
      <c r="F1508" s="141"/>
      <c r="G1508" s="142"/>
      <c r="H1508" s="143"/>
      <c r="I1508" s="144"/>
      <c r="J1508" s="121"/>
      <c r="K1508" s="121"/>
      <c r="M1508" s="121"/>
      <c r="N1508" s="121"/>
      <c r="O1508" s="121"/>
      <c r="P1508" s="62"/>
      <c r="Q1508" s="148"/>
      <c r="R1508" s="149"/>
      <c r="S1508" s="149"/>
      <c r="T1508" s="147"/>
    </row>
    <row r="1509" spans="4:20" ht="16.5" customHeight="1">
      <c r="D1509" s="139"/>
      <c r="E1509" s="140"/>
      <c r="F1509" s="141"/>
      <c r="G1509" s="142"/>
      <c r="H1509" s="143"/>
      <c r="I1509" s="144"/>
      <c r="J1509" s="121"/>
      <c r="K1509" s="121"/>
      <c r="M1509" s="121"/>
      <c r="N1509" s="121"/>
      <c r="O1509" s="121"/>
      <c r="P1509" s="62"/>
      <c r="Q1509" s="148"/>
      <c r="R1509" s="149"/>
      <c r="S1509" s="149"/>
      <c r="T1509" s="147"/>
    </row>
    <row r="1510" spans="4:20" ht="16.5" customHeight="1">
      <c r="D1510" s="139"/>
      <c r="E1510" s="140"/>
      <c r="F1510" s="141"/>
      <c r="G1510" s="142"/>
      <c r="H1510" s="143"/>
      <c r="I1510" s="144"/>
      <c r="J1510" s="121"/>
      <c r="K1510" s="121"/>
      <c r="M1510" s="121"/>
      <c r="N1510" s="121"/>
      <c r="O1510" s="121"/>
      <c r="P1510" s="62"/>
      <c r="Q1510" s="148"/>
      <c r="R1510" s="149"/>
      <c r="S1510" s="149"/>
      <c r="T1510" s="147"/>
    </row>
    <row r="1511" spans="4:20" ht="16.5" customHeight="1">
      <c r="D1511" s="139"/>
      <c r="E1511" s="140"/>
      <c r="F1511" s="141"/>
      <c r="G1511" s="142"/>
      <c r="H1511" s="143"/>
      <c r="I1511" s="144"/>
      <c r="J1511" s="121"/>
      <c r="K1511" s="121"/>
      <c r="M1511" s="121"/>
      <c r="N1511" s="121"/>
      <c r="O1511" s="121"/>
      <c r="P1511" s="62"/>
      <c r="Q1511" s="148"/>
      <c r="R1511" s="149"/>
      <c r="S1511" s="149"/>
      <c r="T1511" s="147"/>
    </row>
    <row r="1512" spans="4:20" ht="16.5" customHeight="1">
      <c r="D1512" s="139"/>
      <c r="E1512" s="140"/>
      <c r="F1512" s="141"/>
      <c r="G1512" s="142"/>
      <c r="H1512" s="143"/>
      <c r="I1512" s="144"/>
      <c r="J1512" s="121"/>
      <c r="K1512" s="121"/>
      <c r="M1512" s="121"/>
      <c r="N1512" s="121"/>
      <c r="O1512" s="121"/>
      <c r="P1512" s="62"/>
      <c r="Q1512" s="148"/>
      <c r="R1512" s="149"/>
      <c r="S1512" s="149"/>
      <c r="T1512" s="147"/>
    </row>
    <row r="1513" spans="4:20" ht="16.5" customHeight="1">
      <c r="D1513" s="139"/>
      <c r="E1513" s="140"/>
      <c r="F1513" s="141"/>
      <c r="G1513" s="142"/>
      <c r="H1513" s="143"/>
      <c r="I1513" s="144"/>
      <c r="J1513" s="121"/>
      <c r="K1513" s="121"/>
      <c r="M1513" s="121"/>
      <c r="N1513" s="121"/>
      <c r="O1513" s="121"/>
      <c r="P1513" s="62"/>
      <c r="Q1513" s="148"/>
      <c r="R1513" s="149"/>
      <c r="S1513" s="149"/>
      <c r="T1513" s="147"/>
    </row>
    <row r="1514" spans="4:20" ht="16.5" customHeight="1">
      <c r="D1514" s="139"/>
      <c r="E1514" s="140"/>
      <c r="F1514" s="141"/>
      <c r="G1514" s="142"/>
      <c r="H1514" s="143"/>
      <c r="I1514" s="144"/>
      <c r="J1514" s="121"/>
      <c r="K1514" s="121"/>
      <c r="M1514" s="121"/>
      <c r="N1514" s="121"/>
      <c r="O1514" s="121"/>
      <c r="P1514" s="62"/>
      <c r="Q1514" s="148"/>
      <c r="R1514" s="149"/>
      <c r="S1514" s="149"/>
      <c r="T1514" s="147"/>
    </row>
    <row r="1515" spans="4:20" ht="16.5" customHeight="1">
      <c r="D1515" s="139"/>
      <c r="E1515" s="140"/>
      <c r="F1515" s="141"/>
      <c r="G1515" s="142"/>
      <c r="H1515" s="143"/>
      <c r="I1515" s="144"/>
      <c r="J1515" s="121"/>
      <c r="K1515" s="121"/>
      <c r="M1515" s="121"/>
      <c r="N1515" s="121"/>
      <c r="O1515" s="121"/>
      <c r="P1515" s="62"/>
      <c r="Q1515" s="148"/>
      <c r="R1515" s="149"/>
      <c r="S1515" s="149"/>
      <c r="T1515" s="147"/>
    </row>
    <row r="1516" spans="4:20" ht="16.5" customHeight="1">
      <c r="D1516" s="139"/>
      <c r="E1516" s="140"/>
      <c r="F1516" s="141"/>
      <c r="G1516" s="142"/>
      <c r="H1516" s="143"/>
      <c r="I1516" s="144"/>
      <c r="J1516" s="121"/>
      <c r="K1516" s="121"/>
      <c r="M1516" s="121"/>
      <c r="N1516" s="121"/>
      <c r="O1516" s="121"/>
      <c r="P1516" s="62"/>
      <c r="Q1516" s="148"/>
      <c r="R1516" s="149"/>
      <c r="S1516" s="149"/>
      <c r="T1516" s="147"/>
    </row>
    <row r="1517" spans="4:20" ht="16.5" customHeight="1">
      <c r="D1517" s="139"/>
      <c r="E1517" s="140"/>
      <c r="F1517" s="141"/>
      <c r="G1517" s="142"/>
      <c r="H1517" s="143"/>
      <c r="I1517" s="144"/>
      <c r="J1517" s="121"/>
      <c r="K1517" s="121"/>
      <c r="M1517" s="121"/>
      <c r="N1517" s="121"/>
      <c r="O1517" s="121"/>
      <c r="P1517" s="62"/>
      <c r="Q1517" s="148"/>
      <c r="R1517" s="149"/>
      <c r="S1517" s="149"/>
      <c r="T1517" s="147"/>
    </row>
    <row r="1518" spans="4:20" ht="16.5" customHeight="1">
      <c r="D1518" s="139"/>
      <c r="E1518" s="140"/>
      <c r="F1518" s="141"/>
      <c r="G1518" s="142"/>
      <c r="H1518" s="143"/>
      <c r="I1518" s="144"/>
      <c r="J1518" s="121"/>
      <c r="K1518" s="121"/>
      <c r="M1518" s="121"/>
      <c r="N1518" s="121"/>
      <c r="O1518" s="121"/>
      <c r="P1518" s="62"/>
      <c r="Q1518" s="148"/>
      <c r="R1518" s="149"/>
      <c r="S1518" s="149"/>
      <c r="T1518" s="147"/>
    </row>
    <row r="1519" spans="4:20" ht="16.5" customHeight="1">
      <c r="D1519" s="139"/>
      <c r="E1519" s="140"/>
      <c r="F1519" s="141"/>
      <c r="G1519" s="142"/>
      <c r="H1519" s="143"/>
      <c r="I1519" s="144"/>
      <c r="J1519" s="121"/>
      <c r="K1519" s="121"/>
      <c r="M1519" s="121"/>
      <c r="N1519" s="121"/>
      <c r="O1519" s="121"/>
      <c r="P1519" s="62"/>
      <c r="Q1519" s="148"/>
      <c r="R1519" s="149"/>
      <c r="S1519" s="149"/>
      <c r="T1519" s="147"/>
    </row>
    <row r="1520" spans="4:20" ht="16.5" customHeight="1">
      <c r="D1520" s="139"/>
      <c r="E1520" s="140"/>
      <c r="F1520" s="141"/>
      <c r="G1520" s="142"/>
      <c r="H1520" s="143"/>
      <c r="I1520" s="144"/>
      <c r="J1520" s="121"/>
      <c r="K1520" s="121"/>
      <c r="M1520" s="121"/>
      <c r="N1520" s="121"/>
      <c r="O1520" s="121"/>
      <c r="P1520" s="62"/>
      <c r="Q1520" s="148"/>
      <c r="R1520" s="149"/>
      <c r="S1520" s="149"/>
      <c r="T1520" s="147"/>
    </row>
    <row r="1521" spans="4:21" ht="16.5" customHeight="1">
      <c r="D1521" s="139"/>
      <c r="E1521" s="140"/>
      <c r="F1521" s="141"/>
      <c r="G1521" s="142"/>
      <c r="H1521" s="143"/>
      <c r="I1521" s="144"/>
      <c r="J1521" s="121"/>
      <c r="K1521" s="121"/>
      <c r="M1521" s="121"/>
      <c r="N1521" s="121"/>
      <c r="O1521" s="121"/>
      <c r="P1521" s="62"/>
      <c r="Q1521" s="148"/>
      <c r="R1521" s="149"/>
      <c r="S1521" s="149"/>
      <c r="T1521" s="147"/>
    </row>
    <row r="1522" spans="4:21" ht="16.5" customHeight="1">
      <c r="D1522" s="139"/>
      <c r="E1522" s="140"/>
      <c r="F1522" s="141"/>
      <c r="G1522" s="142"/>
      <c r="H1522" s="143"/>
      <c r="I1522" s="144"/>
      <c r="J1522" s="121"/>
      <c r="K1522" s="121"/>
      <c r="M1522" s="121"/>
      <c r="N1522" s="121"/>
      <c r="O1522" s="121"/>
      <c r="P1522" s="62"/>
      <c r="Q1522" s="148"/>
      <c r="R1522" s="149"/>
      <c r="S1522" s="149"/>
      <c r="T1522" s="147"/>
    </row>
    <row r="1523" spans="4:21" ht="16.5" customHeight="1">
      <c r="D1523" s="139"/>
      <c r="E1523" s="140"/>
      <c r="F1523" s="141"/>
      <c r="G1523" s="142"/>
      <c r="H1523" s="143"/>
      <c r="I1523" s="144"/>
      <c r="J1523" s="121"/>
      <c r="K1523" s="121"/>
      <c r="M1523" s="121"/>
      <c r="N1523" s="121"/>
      <c r="O1523" s="121"/>
      <c r="P1523" s="62"/>
      <c r="Q1523" s="148"/>
      <c r="R1523" s="149"/>
      <c r="S1523" s="149"/>
      <c r="T1523" s="147"/>
    </row>
    <row r="1524" spans="4:21" ht="16.5" customHeight="1">
      <c r="D1524" s="139"/>
      <c r="E1524" s="140"/>
      <c r="F1524" s="141"/>
      <c r="G1524" s="142"/>
      <c r="H1524" s="143"/>
      <c r="I1524" s="144"/>
      <c r="J1524" s="121"/>
      <c r="K1524" s="121"/>
      <c r="M1524" s="121"/>
      <c r="N1524" s="121"/>
      <c r="O1524" s="121"/>
      <c r="P1524" s="62"/>
      <c r="Q1524" s="148"/>
      <c r="R1524" s="149"/>
      <c r="S1524" s="149"/>
      <c r="T1524" s="147"/>
    </row>
    <row r="1525" spans="4:21" ht="16.5" customHeight="1">
      <c r="D1525" s="139"/>
      <c r="E1525" s="140"/>
      <c r="F1525" s="141"/>
      <c r="G1525" s="142"/>
      <c r="H1525" s="143"/>
      <c r="I1525" s="144"/>
      <c r="J1525" s="121"/>
      <c r="K1525" s="121"/>
      <c r="M1525" s="121"/>
      <c r="N1525" s="121"/>
      <c r="O1525" s="121"/>
      <c r="P1525" s="62"/>
      <c r="Q1525" s="148"/>
      <c r="R1525" s="149"/>
      <c r="S1525" s="149"/>
      <c r="T1525" s="147"/>
    </row>
    <row r="1526" spans="4:21" ht="16.5" customHeight="1">
      <c r="D1526" s="139"/>
      <c r="E1526" s="140"/>
      <c r="F1526" s="141"/>
      <c r="G1526" s="142"/>
      <c r="H1526" s="143"/>
      <c r="I1526" s="144"/>
      <c r="J1526" s="121"/>
      <c r="K1526" s="121"/>
      <c r="M1526" s="121"/>
      <c r="N1526" s="121"/>
      <c r="O1526" s="121"/>
      <c r="P1526" s="62"/>
      <c r="Q1526" s="148"/>
      <c r="R1526" s="149"/>
      <c r="S1526" s="149"/>
      <c r="T1526" s="147"/>
    </row>
    <row r="1527" spans="4:21" ht="16.5" customHeight="1">
      <c r="D1527" s="139"/>
      <c r="E1527" s="140"/>
      <c r="F1527" s="141"/>
      <c r="G1527" s="142"/>
      <c r="H1527" s="143"/>
      <c r="I1527" s="144"/>
      <c r="J1527" s="121"/>
      <c r="K1527" s="121"/>
      <c r="M1527" s="121"/>
      <c r="N1527" s="121"/>
      <c r="O1527" s="121"/>
      <c r="P1527" s="62"/>
      <c r="Q1527" s="148"/>
      <c r="R1527" s="149"/>
      <c r="S1527" s="149"/>
      <c r="T1527" s="147"/>
      <c r="U1527" s="140"/>
    </row>
    <row r="1528" spans="4:21" ht="16.5" customHeight="1">
      <c r="D1528" s="139"/>
      <c r="E1528" s="140"/>
      <c r="F1528" s="141"/>
      <c r="G1528" s="142"/>
      <c r="H1528" s="143"/>
      <c r="I1528" s="144"/>
      <c r="J1528" s="121"/>
      <c r="K1528" s="121"/>
      <c r="M1528" s="121"/>
      <c r="N1528" s="121"/>
      <c r="O1528" s="121"/>
      <c r="P1528" s="62"/>
      <c r="Q1528" s="148"/>
      <c r="R1528" s="149"/>
      <c r="S1528" s="149"/>
      <c r="T1528" s="147"/>
    </row>
    <row r="1529" spans="4:21" ht="16.5" customHeight="1">
      <c r="D1529" s="139"/>
      <c r="E1529" s="140"/>
      <c r="F1529" s="141"/>
      <c r="G1529" s="142"/>
      <c r="H1529" s="143"/>
      <c r="I1529" s="144"/>
      <c r="J1529" s="121"/>
      <c r="K1529" s="121"/>
      <c r="M1529" s="121"/>
      <c r="N1529" s="121"/>
      <c r="O1529" s="121"/>
      <c r="P1529" s="62"/>
      <c r="Q1529" s="148"/>
      <c r="R1529" s="149"/>
      <c r="S1529" s="149"/>
      <c r="T1529" s="147"/>
    </row>
    <row r="1530" spans="4:21" ht="16.5" customHeight="1">
      <c r="D1530" s="139"/>
      <c r="E1530" s="140"/>
      <c r="F1530" s="141"/>
      <c r="G1530" s="142"/>
      <c r="H1530" s="143"/>
      <c r="I1530" s="144"/>
      <c r="J1530" s="121"/>
      <c r="K1530" s="121"/>
      <c r="M1530" s="121"/>
      <c r="N1530" s="121"/>
      <c r="O1530" s="121"/>
      <c r="P1530" s="62"/>
      <c r="Q1530" s="148"/>
      <c r="R1530" s="149"/>
      <c r="S1530" s="149"/>
      <c r="T1530" s="147"/>
    </row>
    <row r="1531" spans="4:21" ht="16.5" customHeight="1">
      <c r="D1531" s="139"/>
      <c r="E1531" s="140"/>
      <c r="F1531" s="141"/>
      <c r="G1531" s="142"/>
      <c r="H1531" s="143"/>
      <c r="I1531" s="144"/>
      <c r="J1531" s="121"/>
      <c r="K1531" s="121"/>
      <c r="M1531" s="121"/>
      <c r="N1531" s="121"/>
      <c r="O1531" s="121"/>
      <c r="P1531" s="62"/>
      <c r="Q1531" s="148"/>
      <c r="R1531" s="149"/>
      <c r="S1531" s="149"/>
      <c r="T1531" s="147"/>
    </row>
    <row r="1532" spans="4:21" ht="16.5" customHeight="1">
      <c r="D1532" s="139"/>
      <c r="E1532" s="140"/>
      <c r="F1532" s="141"/>
      <c r="G1532" s="142"/>
      <c r="H1532" s="143"/>
      <c r="I1532" s="144"/>
      <c r="J1532" s="121"/>
      <c r="K1532" s="121"/>
      <c r="M1532" s="121"/>
      <c r="N1532" s="121"/>
      <c r="O1532" s="121"/>
      <c r="P1532" s="62"/>
      <c r="Q1532" s="148"/>
      <c r="R1532" s="149"/>
      <c r="S1532" s="149"/>
      <c r="T1532" s="147"/>
    </row>
    <row r="1533" spans="4:21" ht="16.5" customHeight="1">
      <c r="D1533" s="139"/>
      <c r="E1533" s="140"/>
      <c r="F1533" s="141"/>
      <c r="G1533" s="142"/>
      <c r="H1533" s="143"/>
      <c r="I1533" s="144"/>
      <c r="J1533" s="121"/>
      <c r="K1533" s="121"/>
      <c r="M1533" s="121"/>
      <c r="N1533" s="121"/>
      <c r="O1533" s="121"/>
      <c r="P1533" s="62"/>
      <c r="Q1533" s="148"/>
      <c r="R1533" s="149"/>
      <c r="S1533" s="149"/>
      <c r="T1533" s="147"/>
    </row>
    <row r="1534" spans="4:21" ht="16.5" customHeight="1">
      <c r="D1534" s="139"/>
      <c r="E1534" s="140"/>
      <c r="F1534" s="141"/>
      <c r="G1534" s="142"/>
      <c r="H1534" s="143"/>
      <c r="I1534" s="144"/>
      <c r="J1534" s="121"/>
      <c r="K1534" s="121"/>
      <c r="M1534" s="121"/>
      <c r="N1534" s="121"/>
      <c r="O1534" s="121"/>
      <c r="P1534" s="62"/>
      <c r="Q1534" s="148"/>
      <c r="R1534" s="149"/>
      <c r="S1534" s="149"/>
      <c r="T1534" s="147"/>
    </row>
    <row r="1535" spans="4:21" ht="16.5" customHeight="1">
      <c r="D1535" s="139"/>
      <c r="E1535" s="140"/>
      <c r="F1535" s="141"/>
      <c r="G1535" s="142"/>
      <c r="H1535" s="143"/>
      <c r="I1535" s="144"/>
      <c r="J1535" s="121"/>
      <c r="K1535" s="121"/>
      <c r="M1535" s="121"/>
      <c r="N1535" s="121"/>
      <c r="O1535" s="121"/>
      <c r="P1535" s="62"/>
      <c r="Q1535" s="148"/>
      <c r="R1535" s="149"/>
      <c r="S1535" s="149"/>
      <c r="T1535" s="147"/>
    </row>
    <row r="1536" spans="4:21" ht="16.5" customHeight="1">
      <c r="D1536" s="139"/>
      <c r="E1536" s="140"/>
      <c r="F1536" s="141"/>
      <c r="G1536" s="142"/>
      <c r="H1536" s="143"/>
      <c r="I1536" s="144"/>
      <c r="J1536" s="121"/>
      <c r="K1536" s="121"/>
      <c r="M1536" s="121"/>
      <c r="N1536" s="121"/>
      <c r="O1536" s="121"/>
      <c r="P1536" s="62"/>
      <c r="Q1536" s="148"/>
      <c r="R1536" s="149"/>
      <c r="S1536" s="149"/>
      <c r="T1536" s="147"/>
    </row>
    <row r="1537" spans="4:20" ht="16.5" customHeight="1">
      <c r="D1537" s="139"/>
      <c r="E1537" s="140"/>
      <c r="F1537" s="141"/>
      <c r="G1537" s="142"/>
      <c r="H1537" s="143"/>
      <c r="I1537" s="144"/>
      <c r="J1537" s="121"/>
      <c r="K1537" s="121"/>
      <c r="M1537" s="121"/>
      <c r="N1537" s="121"/>
      <c r="O1537" s="121"/>
      <c r="P1537" s="62"/>
      <c r="Q1537" s="148"/>
      <c r="R1537" s="149"/>
      <c r="S1537" s="149"/>
      <c r="T1537" s="147"/>
    </row>
    <row r="1538" spans="4:20" ht="16.5" customHeight="1">
      <c r="D1538" s="139"/>
      <c r="E1538" s="140"/>
      <c r="F1538" s="141"/>
      <c r="G1538" s="142"/>
      <c r="H1538" s="143"/>
      <c r="I1538" s="144"/>
      <c r="J1538" s="121"/>
      <c r="K1538" s="121"/>
      <c r="M1538" s="121"/>
      <c r="N1538" s="121"/>
      <c r="O1538" s="121"/>
      <c r="P1538" s="62"/>
      <c r="Q1538" s="148"/>
      <c r="R1538" s="149"/>
      <c r="S1538" s="149"/>
      <c r="T1538" s="147"/>
    </row>
    <row r="1539" spans="4:20" ht="16.5" customHeight="1">
      <c r="D1539" s="139"/>
      <c r="E1539" s="140"/>
      <c r="F1539" s="141"/>
      <c r="G1539" s="142"/>
      <c r="H1539" s="143"/>
      <c r="I1539" s="144"/>
      <c r="J1539" s="121"/>
      <c r="K1539" s="121"/>
      <c r="M1539" s="121"/>
      <c r="N1539" s="121"/>
      <c r="O1539" s="121"/>
      <c r="P1539" s="62"/>
      <c r="Q1539" s="148"/>
      <c r="R1539" s="149"/>
      <c r="S1539" s="149"/>
      <c r="T1539" s="147"/>
    </row>
    <row r="1540" spans="4:20" ht="16.5" customHeight="1">
      <c r="D1540" s="139"/>
      <c r="E1540" s="140"/>
      <c r="F1540" s="141"/>
      <c r="G1540" s="142"/>
      <c r="H1540" s="143"/>
      <c r="I1540" s="144"/>
      <c r="J1540" s="121"/>
      <c r="K1540" s="121"/>
      <c r="M1540" s="121"/>
      <c r="N1540" s="121"/>
      <c r="O1540" s="121"/>
      <c r="P1540" s="62"/>
      <c r="Q1540" s="148"/>
      <c r="R1540" s="149"/>
      <c r="S1540" s="149"/>
      <c r="T1540" s="147"/>
    </row>
    <row r="1541" spans="4:20" ht="16.5" customHeight="1">
      <c r="D1541" s="139"/>
      <c r="E1541" s="140"/>
      <c r="F1541" s="141"/>
      <c r="G1541" s="142"/>
      <c r="H1541" s="143"/>
      <c r="I1541" s="144"/>
      <c r="J1541" s="121"/>
      <c r="K1541" s="121"/>
      <c r="M1541" s="121"/>
      <c r="N1541" s="121"/>
      <c r="O1541" s="121"/>
      <c r="P1541" s="62"/>
      <c r="Q1541" s="148"/>
      <c r="R1541" s="149"/>
      <c r="S1541" s="149"/>
      <c r="T1541" s="147"/>
    </row>
    <row r="1542" spans="4:20" ht="16.5" customHeight="1">
      <c r="D1542" s="139"/>
      <c r="E1542" s="140"/>
      <c r="F1542" s="141"/>
      <c r="G1542" s="142"/>
      <c r="H1542" s="143"/>
      <c r="I1542" s="144"/>
      <c r="J1542" s="121"/>
      <c r="K1542" s="121"/>
      <c r="M1542" s="121"/>
      <c r="N1542" s="121"/>
      <c r="O1542" s="121"/>
      <c r="P1542" s="62"/>
      <c r="Q1542" s="148"/>
      <c r="R1542" s="149"/>
      <c r="S1542" s="149"/>
      <c r="T1542" s="147"/>
    </row>
    <row r="1543" spans="4:20" ht="16.5" customHeight="1">
      <c r="D1543" s="139"/>
      <c r="E1543" s="140"/>
      <c r="F1543" s="141"/>
      <c r="G1543" s="142"/>
      <c r="H1543" s="143"/>
      <c r="I1543" s="144"/>
      <c r="J1543" s="121"/>
      <c r="K1543" s="121"/>
      <c r="M1543" s="121"/>
      <c r="N1543" s="121"/>
      <c r="O1543" s="121"/>
      <c r="P1543" s="62"/>
      <c r="Q1543" s="148"/>
      <c r="R1543" s="149"/>
      <c r="S1543" s="149"/>
      <c r="T1543" s="147"/>
    </row>
    <row r="1544" spans="4:20" ht="16.5" customHeight="1">
      <c r="D1544" s="139"/>
      <c r="E1544" s="140"/>
      <c r="F1544" s="141"/>
      <c r="G1544" s="142"/>
      <c r="H1544" s="143"/>
      <c r="I1544" s="144"/>
      <c r="J1544" s="121"/>
      <c r="K1544" s="121"/>
      <c r="M1544" s="121"/>
      <c r="N1544" s="121"/>
      <c r="O1544" s="121"/>
      <c r="P1544" s="62"/>
      <c r="Q1544" s="148"/>
      <c r="R1544" s="149"/>
      <c r="S1544" s="149"/>
      <c r="T1544" s="147"/>
    </row>
    <row r="1545" spans="4:20" ht="16.5" customHeight="1">
      <c r="D1545" s="139"/>
      <c r="E1545" s="140"/>
      <c r="F1545" s="141"/>
      <c r="G1545" s="142"/>
      <c r="H1545" s="143"/>
      <c r="I1545" s="144"/>
      <c r="J1545" s="121"/>
      <c r="K1545" s="121"/>
      <c r="M1545" s="121"/>
      <c r="N1545" s="121"/>
      <c r="O1545" s="121"/>
      <c r="P1545" s="62"/>
      <c r="Q1545" s="148"/>
      <c r="R1545" s="149"/>
      <c r="S1545" s="149"/>
      <c r="T1545" s="147"/>
    </row>
    <row r="1546" spans="4:20" ht="16.5" customHeight="1">
      <c r="D1546" s="139"/>
      <c r="E1546" s="140"/>
      <c r="F1546" s="141"/>
      <c r="G1546" s="142"/>
      <c r="H1546" s="143"/>
      <c r="I1546" s="144"/>
      <c r="J1546" s="121"/>
      <c r="K1546" s="121"/>
      <c r="M1546" s="121"/>
      <c r="N1546" s="121"/>
      <c r="O1546" s="121"/>
      <c r="P1546" s="62"/>
      <c r="Q1546" s="148"/>
      <c r="R1546" s="149"/>
      <c r="S1546" s="149"/>
      <c r="T1546" s="147"/>
    </row>
    <row r="1547" spans="4:20" ht="16.5" customHeight="1">
      <c r="D1547" s="139"/>
      <c r="E1547" s="140"/>
      <c r="F1547" s="141"/>
      <c r="G1547" s="142"/>
      <c r="H1547" s="143"/>
      <c r="I1547" s="144"/>
      <c r="J1547" s="121"/>
      <c r="K1547" s="121"/>
      <c r="M1547" s="121"/>
      <c r="N1547" s="121"/>
      <c r="O1547" s="121"/>
      <c r="P1547" s="62"/>
      <c r="Q1547" s="148"/>
      <c r="R1547" s="149"/>
      <c r="S1547" s="149"/>
      <c r="T1547" s="147"/>
    </row>
    <row r="1548" spans="4:20" ht="16.5" customHeight="1">
      <c r="D1548" s="139"/>
      <c r="E1548" s="140"/>
      <c r="F1548" s="141"/>
      <c r="G1548" s="142"/>
      <c r="H1548" s="143"/>
      <c r="I1548" s="144"/>
      <c r="J1548" s="121"/>
      <c r="K1548" s="121"/>
      <c r="M1548" s="121"/>
      <c r="N1548" s="121"/>
      <c r="O1548" s="121"/>
      <c r="P1548" s="62"/>
      <c r="Q1548" s="148"/>
      <c r="R1548" s="149"/>
      <c r="S1548" s="149"/>
      <c r="T1548" s="147"/>
    </row>
    <row r="1549" spans="4:20" ht="16.5" customHeight="1">
      <c r="D1549" s="139"/>
      <c r="E1549" s="140"/>
      <c r="F1549" s="141"/>
      <c r="G1549" s="142"/>
      <c r="H1549" s="143"/>
      <c r="I1549" s="144"/>
      <c r="J1549" s="121"/>
      <c r="K1549" s="121"/>
      <c r="M1549" s="121"/>
      <c r="N1549" s="121"/>
      <c r="O1549" s="121"/>
      <c r="P1549" s="62"/>
      <c r="Q1549" s="148"/>
      <c r="R1549" s="149"/>
      <c r="S1549" s="149"/>
      <c r="T1549" s="147"/>
    </row>
    <row r="1550" spans="4:20" ht="16.5" customHeight="1">
      <c r="D1550" s="139"/>
      <c r="E1550" s="140"/>
      <c r="F1550" s="141"/>
      <c r="G1550" s="142"/>
      <c r="H1550" s="143"/>
      <c r="I1550" s="144"/>
      <c r="J1550" s="121"/>
      <c r="K1550" s="121"/>
      <c r="M1550" s="121"/>
      <c r="N1550" s="121"/>
      <c r="O1550" s="121"/>
      <c r="P1550" s="62"/>
      <c r="Q1550" s="148"/>
      <c r="R1550" s="149"/>
      <c r="S1550" s="149"/>
      <c r="T1550" s="147"/>
    </row>
    <row r="1551" spans="4:20" ht="16.5" customHeight="1">
      <c r="D1551" s="139"/>
      <c r="E1551" s="140"/>
      <c r="F1551" s="141"/>
      <c r="G1551" s="142"/>
      <c r="H1551" s="143"/>
      <c r="I1551" s="144"/>
      <c r="J1551" s="121"/>
      <c r="K1551" s="121"/>
      <c r="M1551" s="121"/>
      <c r="N1551" s="121"/>
      <c r="O1551" s="121"/>
      <c r="P1551" s="62"/>
      <c r="Q1551" s="148"/>
      <c r="R1551" s="149"/>
      <c r="S1551" s="149"/>
      <c r="T1551" s="147"/>
    </row>
    <row r="1552" spans="4:20" ht="16.5" customHeight="1">
      <c r="D1552" s="139"/>
      <c r="E1552" s="140"/>
      <c r="F1552" s="141"/>
      <c r="G1552" s="142"/>
      <c r="H1552" s="143"/>
      <c r="I1552" s="144"/>
      <c r="J1552" s="121"/>
      <c r="K1552" s="121"/>
      <c r="M1552" s="121"/>
      <c r="N1552" s="121"/>
      <c r="O1552" s="121"/>
      <c r="P1552" s="62"/>
      <c r="Q1552" s="148"/>
      <c r="R1552" s="149"/>
      <c r="S1552" s="149"/>
      <c r="T1552" s="147"/>
    </row>
    <row r="1553" spans="4:21" ht="16.5" customHeight="1">
      <c r="D1553" s="139"/>
      <c r="E1553" s="140"/>
      <c r="F1553" s="141"/>
      <c r="G1553" s="142"/>
      <c r="H1553" s="143"/>
      <c r="I1553" s="144"/>
      <c r="J1553" s="121"/>
      <c r="K1553" s="121"/>
      <c r="M1553" s="121"/>
      <c r="N1553" s="121"/>
      <c r="O1553" s="121"/>
      <c r="P1553" s="62"/>
      <c r="Q1553" s="148"/>
      <c r="R1553" s="149"/>
      <c r="S1553" s="149"/>
      <c r="T1553" s="147"/>
      <c r="U1553" s="140"/>
    </row>
    <row r="1554" spans="4:21" ht="16.5" customHeight="1">
      <c r="D1554" s="139"/>
      <c r="E1554" s="140"/>
      <c r="F1554" s="141"/>
      <c r="G1554" s="142"/>
      <c r="H1554" s="143"/>
      <c r="I1554" s="144"/>
      <c r="J1554" s="121"/>
      <c r="K1554" s="121"/>
      <c r="M1554" s="121"/>
      <c r="N1554" s="121"/>
      <c r="O1554" s="121"/>
      <c r="P1554" s="62"/>
      <c r="Q1554" s="148"/>
      <c r="R1554" s="149"/>
      <c r="S1554" s="149"/>
      <c r="T1554" s="147"/>
    </row>
    <row r="1555" spans="4:21" ht="16.5" customHeight="1">
      <c r="D1555" s="139"/>
      <c r="E1555" s="140"/>
      <c r="F1555" s="141"/>
      <c r="G1555" s="142"/>
      <c r="H1555" s="143"/>
      <c r="I1555" s="144"/>
      <c r="J1555" s="121"/>
      <c r="K1555" s="121"/>
      <c r="M1555" s="121"/>
      <c r="N1555" s="121"/>
      <c r="O1555" s="121"/>
      <c r="P1555" s="62"/>
      <c r="Q1555" s="148"/>
      <c r="R1555" s="149"/>
      <c r="S1555" s="149"/>
      <c r="T1555" s="147"/>
    </row>
    <row r="1556" spans="4:21" ht="16.5" customHeight="1">
      <c r="D1556" s="139"/>
      <c r="E1556" s="140"/>
      <c r="F1556" s="141"/>
      <c r="G1556" s="142"/>
      <c r="H1556" s="143"/>
      <c r="I1556" s="144"/>
      <c r="J1556" s="121"/>
      <c r="K1556" s="121"/>
      <c r="M1556" s="121"/>
      <c r="N1556" s="121"/>
      <c r="O1556" s="121"/>
      <c r="P1556" s="62"/>
      <c r="Q1556" s="148"/>
      <c r="R1556" s="149"/>
      <c r="S1556" s="149"/>
      <c r="T1556" s="147"/>
    </row>
    <row r="1557" spans="4:21" ht="16.5" customHeight="1">
      <c r="D1557" s="139"/>
      <c r="E1557" s="140"/>
      <c r="F1557" s="141"/>
      <c r="G1557" s="142"/>
      <c r="H1557" s="143"/>
      <c r="I1557" s="144"/>
      <c r="J1557" s="121"/>
      <c r="K1557" s="121"/>
      <c r="M1557" s="121"/>
      <c r="N1557" s="121"/>
      <c r="O1557" s="121"/>
      <c r="P1557" s="62"/>
      <c r="Q1557" s="148"/>
      <c r="R1557" s="149"/>
      <c r="S1557" s="149"/>
      <c r="T1557" s="147"/>
    </row>
    <row r="1558" spans="4:21" ht="16.5" customHeight="1">
      <c r="D1558" s="139"/>
      <c r="E1558" s="140"/>
      <c r="F1558" s="141"/>
      <c r="G1558" s="142"/>
      <c r="H1558" s="143"/>
      <c r="I1558" s="144"/>
      <c r="J1558" s="121"/>
      <c r="K1558" s="121"/>
      <c r="M1558" s="121"/>
      <c r="N1558" s="121"/>
      <c r="O1558" s="121"/>
      <c r="P1558" s="62"/>
      <c r="Q1558" s="148"/>
      <c r="R1558" s="149"/>
      <c r="S1558" s="149"/>
      <c r="T1558" s="147"/>
    </row>
    <row r="1559" spans="4:21" ht="16.5" customHeight="1">
      <c r="D1559" s="139"/>
      <c r="E1559" s="140"/>
      <c r="F1559" s="141"/>
      <c r="G1559" s="142"/>
      <c r="H1559" s="143"/>
      <c r="I1559" s="144"/>
      <c r="J1559" s="121"/>
      <c r="K1559" s="121"/>
      <c r="M1559" s="121"/>
      <c r="N1559" s="121"/>
      <c r="O1559" s="121"/>
      <c r="P1559" s="62"/>
      <c r="Q1559" s="148"/>
      <c r="R1559" s="149"/>
      <c r="S1559" s="149"/>
      <c r="T1559" s="147"/>
    </row>
    <row r="1560" spans="4:21" ht="16.5" customHeight="1">
      <c r="D1560" s="139"/>
      <c r="E1560" s="140"/>
      <c r="F1560" s="141"/>
      <c r="G1560" s="142"/>
      <c r="H1560" s="143"/>
      <c r="I1560" s="144"/>
      <c r="J1560" s="121"/>
      <c r="K1560" s="121"/>
      <c r="M1560" s="121"/>
      <c r="N1560" s="121"/>
      <c r="O1560" s="121"/>
      <c r="P1560" s="62"/>
      <c r="Q1560" s="148"/>
      <c r="R1560" s="149"/>
      <c r="S1560" s="149"/>
      <c r="T1560" s="147"/>
    </row>
    <row r="1561" spans="4:21" ht="16.5" customHeight="1">
      <c r="D1561" s="139"/>
      <c r="E1561" s="140"/>
      <c r="F1561" s="141"/>
      <c r="G1561" s="142"/>
      <c r="H1561" s="143"/>
      <c r="I1561" s="144"/>
      <c r="J1561" s="121"/>
      <c r="K1561" s="121"/>
      <c r="M1561" s="121"/>
      <c r="N1561" s="121"/>
      <c r="O1561" s="121"/>
      <c r="P1561" s="62"/>
      <c r="Q1561" s="148"/>
      <c r="R1561" s="149"/>
      <c r="S1561" s="149"/>
      <c r="T1561" s="147"/>
    </row>
    <row r="1562" spans="4:21" ht="16.5" customHeight="1">
      <c r="D1562" s="139"/>
      <c r="E1562" s="140"/>
      <c r="F1562" s="141"/>
      <c r="G1562" s="142"/>
      <c r="H1562" s="143"/>
      <c r="I1562" s="144"/>
      <c r="J1562" s="121"/>
      <c r="K1562" s="121"/>
      <c r="M1562" s="121"/>
      <c r="N1562" s="121"/>
      <c r="O1562" s="121"/>
      <c r="P1562" s="62"/>
      <c r="Q1562" s="148"/>
      <c r="R1562" s="149"/>
      <c r="S1562" s="149"/>
      <c r="T1562" s="147"/>
    </row>
    <row r="1563" spans="4:21" ht="16.5" customHeight="1">
      <c r="D1563" s="139"/>
      <c r="E1563" s="140"/>
      <c r="F1563" s="141"/>
      <c r="G1563" s="142"/>
      <c r="H1563" s="143"/>
      <c r="I1563" s="144"/>
      <c r="J1563" s="121"/>
      <c r="K1563" s="121"/>
      <c r="M1563" s="121"/>
      <c r="N1563" s="121"/>
      <c r="O1563" s="121"/>
      <c r="P1563" s="62"/>
      <c r="Q1563" s="148"/>
      <c r="R1563" s="149"/>
      <c r="S1563" s="149"/>
      <c r="T1563" s="147"/>
    </row>
    <row r="1564" spans="4:21" ht="16.5" customHeight="1">
      <c r="D1564" s="139"/>
      <c r="E1564" s="140"/>
      <c r="F1564" s="141"/>
      <c r="G1564" s="142"/>
      <c r="H1564" s="143"/>
      <c r="I1564" s="144"/>
      <c r="J1564" s="121"/>
      <c r="K1564" s="121"/>
      <c r="M1564" s="121"/>
      <c r="N1564" s="121"/>
      <c r="O1564" s="121"/>
      <c r="P1564" s="62"/>
      <c r="Q1564" s="148"/>
      <c r="R1564" s="149"/>
      <c r="S1564" s="149"/>
      <c r="T1564" s="147"/>
    </row>
    <row r="1565" spans="4:21" ht="16.5" customHeight="1">
      <c r="D1565" s="139"/>
      <c r="E1565" s="140"/>
      <c r="F1565" s="141"/>
      <c r="G1565" s="142"/>
      <c r="H1565" s="143"/>
      <c r="I1565" s="144"/>
      <c r="J1565" s="121"/>
      <c r="K1565" s="121"/>
      <c r="M1565" s="121"/>
      <c r="N1565" s="121"/>
      <c r="O1565" s="121"/>
      <c r="P1565" s="62"/>
      <c r="Q1565" s="148"/>
      <c r="R1565" s="149"/>
      <c r="S1565" s="149"/>
      <c r="T1565" s="147"/>
    </row>
    <row r="1566" spans="4:21" ht="16.5" customHeight="1">
      <c r="D1566" s="139"/>
      <c r="E1566" s="140"/>
      <c r="F1566" s="141"/>
      <c r="G1566" s="142"/>
      <c r="H1566" s="143"/>
      <c r="I1566" s="144"/>
      <c r="J1566" s="121"/>
      <c r="K1566" s="121"/>
      <c r="M1566" s="121"/>
      <c r="N1566" s="121"/>
      <c r="O1566" s="121"/>
      <c r="P1566" s="62"/>
      <c r="Q1566" s="148"/>
      <c r="R1566" s="149"/>
      <c r="S1566" s="149"/>
      <c r="T1566" s="147"/>
    </row>
    <row r="1567" spans="4:21" ht="16.5" customHeight="1">
      <c r="D1567" s="139"/>
      <c r="E1567" s="140"/>
      <c r="F1567" s="141"/>
      <c r="G1567" s="142"/>
      <c r="H1567" s="143"/>
      <c r="I1567" s="144"/>
      <c r="J1567" s="121"/>
      <c r="K1567" s="121"/>
      <c r="M1567" s="121"/>
      <c r="N1567" s="121"/>
      <c r="O1567" s="121"/>
      <c r="P1567" s="62"/>
      <c r="Q1567" s="148"/>
      <c r="R1567" s="149"/>
      <c r="S1567" s="149"/>
      <c r="T1567" s="147"/>
    </row>
    <row r="1568" spans="4:21" ht="16.5" customHeight="1">
      <c r="D1568" s="139"/>
      <c r="E1568" s="140"/>
      <c r="F1568" s="141"/>
      <c r="G1568" s="142"/>
      <c r="H1568" s="143"/>
      <c r="I1568" s="144"/>
      <c r="J1568" s="121"/>
      <c r="K1568" s="121"/>
      <c r="M1568" s="121"/>
      <c r="N1568" s="121"/>
      <c r="O1568" s="121"/>
      <c r="P1568" s="62"/>
      <c r="Q1568" s="148"/>
      <c r="R1568" s="149"/>
      <c r="S1568" s="149"/>
      <c r="T1568" s="147"/>
    </row>
    <row r="1569" spans="4:20" ht="16.5" customHeight="1">
      <c r="D1569" s="139"/>
      <c r="E1569" s="140"/>
      <c r="F1569" s="141"/>
      <c r="G1569" s="142"/>
      <c r="H1569" s="143"/>
      <c r="I1569" s="144"/>
      <c r="J1569" s="121"/>
      <c r="K1569" s="121"/>
      <c r="M1569" s="121"/>
      <c r="N1569" s="121"/>
      <c r="O1569" s="121"/>
      <c r="P1569" s="62"/>
      <c r="Q1569" s="148"/>
      <c r="R1569" s="149"/>
      <c r="S1569" s="149"/>
      <c r="T1569" s="147"/>
    </row>
    <row r="1570" spans="4:20" ht="16.5" customHeight="1">
      <c r="D1570" s="139"/>
      <c r="E1570" s="140"/>
      <c r="F1570" s="141"/>
      <c r="G1570" s="142"/>
      <c r="H1570" s="143"/>
      <c r="I1570" s="144"/>
      <c r="J1570" s="121"/>
      <c r="K1570" s="121"/>
      <c r="M1570" s="121"/>
      <c r="N1570" s="121"/>
      <c r="O1570" s="121"/>
      <c r="P1570" s="62"/>
      <c r="Q1570" s="148"/>
      <c r="R1570" s="149"/>
      <c r="S1570" s="149"/>
      <c r="T1570" s="147"/>
    </row>
    <row r="1571" spans="4:20" ht="16.5" customHeight="1">
      <c r="D1571" s="139"/>
      <c r="E1571" s="140"/>
      <c r="F1571" s="141"/>
      <c r="G1571" s="142"/>
      <c r="H1571" s="143"/>
      <c r="I1571" s="144"/>
      <c r="J1571" s="121"/>
      <c r="K1571" s="121"/>
      <c r="M1571" s="121"/>
      <c r="N1571" s="121"/>
      <c r="O1571" s="121"/>
      <c r="P1571" s="62"/>
      <c r="Q1571" s="148"/>
      <c r="R1571" s="149"/>
      <c r="S1571" s="149"/>
      <c r="T1571" s="147"/>
    </row>
    <row r="1572" spans="4:20" ht="16.5" customHeight="1">
      <c r="D1572" s="139"/>
      <c r="E1572" s="140"/>
      <c r="F1572" s="141"/>
      <c r="G1572" s="142"/>
      <c r="H1572" s="143"/>
      <c r="I1572" s="144"/>
      <c r="J1572" s="121"/>
      <c r="K1572" s="121"/>
      <c r="M1572" s="121"/>
      <c r="N1572" s="121"/>
      <c r="O1572" s="121"/>
      <c r="P1572" s="62"/>
      <c r="Q1572" s="148"/>
      <c r="R1572" s="149"/>
      <c r="S1572" s="149"/>
      <c r="T1572" s="147"/>
    </row>
    <row r="1573" spans="4:20" ht="16.5" customHeight="1">
      <c r="D1573" s="139"/>
      <c r="E1573" s="140"/>
      <c r="F1573" s="141"/>
      <c r="G1573" s="142"/>
      <c r="H1573" s="143"/>
      <c r="I1573" s="144"/>
      <c r="J1573" s="121"/>
      <c r="K1573" s="121"/>
      <c r="M1573" s="121"/>
      <c r="N1573" s="121"/>
      <c r="O1573" s="121"/>
      <c r="P1573" s="62"/>
      <c r="Q1573" s="148"/>
      <c r="R1573" s="149"/>
      <c r="S1573" s="149"/>
      <c r="T1573" s="147"/>
    </row>
    <row r="1574" spans="4:20" ht="16.5" customHeight="1">
      <c r="D1574" s="139"/>
      <c r="E1574" s="140"/>
      <c r="F1574" s="141"/>
      <c r="G1574" s="142"/>
      <c r="H1574" s="143"/>
      <c r="I1574" s="144"/>
      <c r="J1574" s="121"/>
      <c r="K1574" s="121"/>
      <c r="M1574" s="121"/>
      <c r="N1574" s="121"/>
      <c r="O1574" s="121"/>
      <c r="P1574" s="62"/>
      <c r="Q1574" s="148"/>
      <c r="R1574" s="149"/>
      <c r="S1574" s="149"/>
      <c r="T1574" s="147"/>
    </row>
    <row r="1575" spans="4:20" ht="16.5" customHeight="1">
      <c r="D1575" s="139"/>
      <c r="E1575" s="140"/>
      <c r="F1575" s="141"/>
      <c r="G1575" s="142"/>
      <c r="H1575" s="143"/>
      <c r="I1575" s="144"/>
      <c r="J1575" s="121"/>
      <c r="K1575" s="121"/>
      <c r="M1575" s="121"/>
      <c r="N1575" s="121"/>
      <c r="O1575" s="121"/>
      <c r="P1575" s="62"/>
      <c r="Q1575" s="148"/>
      <c r="R1575" s="149"/>
      <c r="S1575" s="149"/>
      <c r="T1575" s="147"/>
    </row>
    <row r="1576" spans="4:20" ht="16.5" customHeight="1">
      <c r="D1576" s="139"/>
      <c r="E1576" s="140"/>
      <c r="F1576" s="141"/>
      <c r="G1576" s="142"/>
      <c r="H1576" s="143"/>
      <c r="I1576" s="144"/>
      <c r="J1576" s="121"/>
      <c r="K1576" s="121"/>
      <c r="M1576" s="121"/>
      <c r="N1576" s="121"/>
      <c r="O1576" s="121"/>
      <c r="P1576" s="62"/>
      <c r="Q1576" s="148"/>
      <c r="R1576" s="149"/>
      <c r="S1576" s="149"/>
      <c r="T1576" s="147"/>
    </row>
    <row r="1577" spans="4:20" ht="16.5" customHeight="1">
      <c r="D1577" s="139"/>
      <c r="E1577" s="140"/>
      <c r="F1577" s="141"/>
      <c r="G1577" s="142"/>
      <c r="H1577" s="143"/>
      <c r="I1577" s="144"/>
      <c r="J1577" s="121"/>
      <c r="K1577" s="121"/>
      <c r="M1577" s="121"/>
      <c r="N1577" s="121"/>
      <c r="O1577" s="121"/>
      <c r="P1577" s="62"/>
      <c r="Q1577" s="148"/>
      <c r="R1577" s="149"/>
      <c r="S1577" s="149"/>
      <c r="T1577" s="147"/>
    </row>
    <row r="1578" spans="4:20" ht="16.5" customHeight="1">
      <c r="D1578" s="139"/>
      <c r="E1578" s="140"/>
      <c r="F1578" s="141"/>
      <c r="G1578" s="142"/>
      <c r="H1578" s="143"/>
      <c r="I1578" s="144"/>
      <c r="J1578" s="121"/>
      <c r="K1578" s="121"/>
      <c r="M1578" s="121"/>
      <c r="N1578" s="121"/>
      <c r="O1578" s="121"/>
      <c r="P1578" s="62"/>
      <c r="Q1578" s="148"/>
      <c r="R1578" s="149"/>
      <c r="S1578" s="149"/>
      <c r="T1578" s="147"/>
    </row>
    <row r="1579" spans="4:20" ht="16.5" customHeight="1">
      <c r="D1579" s="139"/>
      <c r="E1579" s="140"/>
      <c r="F1579" s="141"/>
      <c r="G1579" s="142"/>
      <c r="H1579" s="143"/>
      <c r="I1579" s="144"/>
      <c r="J1579" s="121"/>
      <c r="K1579" s="121"/>
      <c r="M1579" s="121"/>
      <c r="N1579" s="121"/>
      <c r="O1579" s="121"/>
      <c r="P1579" s="62"/>
      <c r="Q1579" s="148"/>
      <c r="R1579" s="149"/>
      <c r="S1579" s="149"/>
      <c r="T1579" s="147"/>
    </row>
    <row r="1580" spans="4:20" ht="16.5" customHeight="1">
      <c r="D1580" s="139"/>
      <c r="E1580" s="140"/>
      <c r="F1580" s="141"/>
      <c r="G1580" s="142"/>
      <c r="H1580" s="143"/>
      <c r="I1580" s="144"/>
      <c r="J1580" s="121"/>
      <c r="K1580" s="121"/>
      <c r="M1580" s="121"/>
      <c r="N1580" s="121"/>
      <c r="O1580" s="121"/>
      <c r="P1580" s="62"/>
      <c r="Q1580" s="148"/>
      <c r="R1580" s="149"/>
      <c r="S1580" s="149"/>
      <c r="T1580" s="147"/>
    </row>
    <row r="1581" spans="4:20" ht="16.5" customHeight="1">
      <c r="D1581" s="139"/>
      <c r="E1581" s="140"/>
      <c r="F1581" s="141"/>
      <c r="G1581" s="142"/>
      <c r="H1581" s="143"/>
      <c r="I1581" s="144"/>
      <c r="J1581" s="121"/>
      <c r="K1581" s="121"/>
      <c r="M1581" s="121"/>
      <c r="N1581" s="121"/>
      <c r="O1581" s="121"/>
      <c r="P1581" s="62"/>
      <c r="Q1581" s="148"/>
      <c r="R1581" s="149"/>
      <c r="S1581" s="149"/>
      <c r="T1581" s="147"/>
    </row>
    <row r="1582" spans="4:20" ht="16.5" customHeight="1">
      <c r="D1582" s="139"/>
      <c r="E1582" s="140"/>
      <c r="F1582" s="141"/>
      <c r="G1582" s="142"/>
      <c r="H1582" s="143"/>
      <c r="I1582" s="144"/>
      <c r="J1582" s="121"/>
      <c r="K1582" s="121"/>
      <c r="M1582" s="121"/>
      <c r="N1582" s="121"/>
      <c r="O1582" s="121"/>
      <c r="P1582" s="62"/>
      <c r="Q1582" s="148"/>
      <c r="R1582" s="149"/>
      <c r="S1582" s="149"/>
      <c r="T1582" s="147"/>
    </row>
    <row r="1583" spans="4:20" ht="16.5" customHeight="1">
      <c r="D1583" s="139"/>
      <c r="E1583" s="140"/>
      <c r="F1583" s="141"/>
      <c r="G1583" s="142"/>
      <c r="H1583" s="143"/>
      <c r="I1583" s="144"/>
      <c r="J1583" s="121"/>
      <c r="K1583" s="121"/>
      <c r="M1583" s="121"/>
      <c r="N1583" s="121"/>
      <c r="O1583" s="121"/>
      <c r="P1583" s="62"/>
      <c r="Q1583" s="148"/>
      <c r="R1583" s="149"/>
      <c r="S1583" s="149"/>
      <c r="T1583" s="147"/>
    </row>
    <row r="1584" spans="4:20" ht="16.5" customHeight="1">
      <c r="D1584" s="139"/>
      <c r="E1584" s="140"/>
      <c r="F1584" s="141"/>
      <c r="G1584" s="142"/>
      <c r="H1584" s="143"/>
      <c r="I1584" s="144"/>
      <c r="J1584" s="121"/>
      <c r="K1584" s="121"/>
      <c r="M1584" s="121"/>
      <c r="N1584" s="121"/>
      <c r="O1584" s="121"/>
      <c r="P1584" s="62"/>
      <c r="Q1584" s="148"/>
      <c r="R1584" s="149"/>
      <c r="S1584" s="149"/>
      <c r="T1584" s="147"/>
    </row>
    <row r="1585" spans="4:20" ht="16.5" customHeight="1">
      <c r="D1585" s="139"/>
      <c r="E1585" s="140"/>
      <c r="F1585" s="141"/>
      <c r="G1585" s="142"/>
      <c r="H1585" s="143"/>
      <c r="I1585" s="144"/>
      <c r="J1585" s="121"/>
      <c r="K1585" s="121"/>
      <c r="M1585" s="121"/>
      <c r="N1585" s="121"/>
      <c r="O1585" s="121"/>
      <c r="P1585" s="62"/>
      <c r="Q1585" s="148"/>
      <c r="R1585" s="149"/>
      <c r="S1585" s="149"/>
      <c r="T1585" s="147"/>
    </row>
    <row r="1586" spans="4:20" ht="16.5" customHeight="1">
      <c r="D1586" s="139"/>
      <c r="E1586" s="140"/>
      <c r="F1586" s="141"/>
      <c r="G1586" s="142"/>
      <c r="H1586" s="143"/>
      <c r="I1586" s="144"/>
      <c r="J1586" s="121"/>
      <c r="K1586" s="121"/>
      <c r="M1586" s="121"/>
      <c r="N1586" s="121"/>
      <c r="O1586" s="121"/>
      <c r="P1586" s="62"/>
      <c r="Q1586" s="148"/>
      <c r="R1586" s="149"/>
      <c r="S1586" s="149"/>
      <c r="T1586" s="147"/>
    </row>
    <row r="1587" spans="4:20" ht="16.5" customHeight="1">
      <c r="D1587" s="139"/>
      <c r="E1587" s="140"/>
      <c r="F1587" s="141"/>
      <c r="G1587" s="142"/>
      <c r="H1587" s="143"/>
      <c r="I1587" s="144"/>
      <c r="J1587" s="121"/>
      <c r="K1587" s="121"/>
      <c r="M1587" s="121"/>
      <c r="N1587" s="121"/>
      <c r="O1587" s="121"/>
      <c r="P1587" s="62"/>
      <c r="Q1587" s="148"/>
      <c r="R1587" s="149"/>
      <c r="S1587" s="149"/>
      <c r="T1587" s="147"/>
    </row>
    <row r="1588" spans="4:20" ht="16.5" customHeight="1">
      <c r="D1588" s="139"/>
      <c r="E1588" s="140"/>
      <c r="F1588" s="141"/>
      <c r="G1588" s="142"/>
      <c r="H1588" s="143"/>
      <c r="I1588" s="144"/>
      <c r="J1588" s="121"/>
      <c r="K1588" s="121"/>
      <c r="M1588" s="121"/>
      <c r="N1588" s="121"/>
      <c r="O1588" s="121"/>
      <c r="P1588" s="62"/>
      <c r="Q1588" s="148"/>
      <c r="R1588" s="149"/>
      <c r="S1588" s="149"/>
      <c r="T1588" s="147"/>
    </row>
    <row r="1589" spans="4:20" ht="16.5" customHeight="1">
      <c r="D1589" s="139"/>
      <c r="E1589" s="140"/>
      <c r="F1589" s="141"/>
      <c r="G1589" s="142"/>
      <c r="H1589" s="143"/>
      <c r="I1589" s="144"/>
      <c r="J1589" s="121"/>
      <c r="K1589" s="121"/>
      <c r="M1589" s="121"/>
      <c r="N1589" s="121"/>
      <c r="O1589" s="121"/>
      <c r="P1589" s="62"/>
      <c r="Q1589" s="148"/>
      <c r="R1589" s="149"/>
      <c r="S1589" s="149"/>
      <c r="T1589" s="147"/>
    </row>
    <row r="1590" spans="4:20" ht="16.5" customHeight="1">
      <c r="D1590" s="139"/>
      <c r="E1590" s="140"/>
      <c r="F1590" s="141"/>
      <c r="G1590" s="142"/>
      <c r="H1590" s="143"/>
      <c r="I1590" s="144"/>
      <c r="J1590" s="121"/>
      <c r="K1590" s="121"/>
      <c r="M1590" s="121"/>
      <c r="N1590" s="121"/>
      <c r="O1590" s="121"/>
      <c r="P1590" s="62"/>
      <c r="Q1590" s="148"/>
      <c r="R1590" s="149"/>
      <c r="S1590" s="149"/>
      <c r="T1590" s="147"/>
    </row>
    <row r="1591" spans="4:20" ht="16.5" customHeight="1">
      <c r="D1591" s="139"/>
      <c r="E1591" s="140"/>
      <c r="F1591" s="141"/>
      <c r="G1591" s="142"/>
      <c r="H1591" s="143"/>
      <c r="I1591" s="144"/>
      <c r="J1591" s="121"/>
      <c r="K1591" s="121"/>
      <c r="M1591" s="121"/>
      <c r="N1591" s="121"/>
      <c r="O1591" s="121"/>
      <c r="P1591" s="62"/>
      <c r="Q1591" s="148"/>
      <c r="R1591" s="149"/>
      <c r="S1591" s="149"/>
      <c r="T1591" s="147"/>
    </row>
    <row r="1592" spans="4:20" ht="16.5" customHeight="1">
      <c r="D1592" s="139"/>
      <c r="E1592" s="140"/>
      <c r="F1592" s="141"/>
      <c r="G1592" s="142"/>
      <c r="H1592" s="143"/>
      <c r="I1592" s="144"/>
      <c r="J1592" s="121"/>
      <c r="K1592" s="121"/>
      <c r="M1592" s="121"/>
      <c r="N1592" s="121"/>
      <c r="O1592" s="121"/>
      <c r="P1592" s="62"/>
      <c r="Q1592" s="148"/>
      <c r="R1592" s="149"/>
      <c r="S1592" s="149"/>
      <c r="T1592" s="147"/>
    </row>
    <row r="1593" spans="4:20" ht="16.5" customHeight="1">
      <c r="D1593" s="139"/>
      <c r="E1593" s="140"/>
      <c r="F1593" s="141"/>
      <c r="G1593" s="142"/>
      <c r="H1593" s="143"/>
      <c r="I1593" s="144"/>
      <c r="J1593" s="121"/>
      <c r="K1593" s="121"/>
      <c r="M1593" s="121"/>
      <c r="N1593" s="121"/>
      <c r="O1593" s="121"/>
      <c r="P1593" s="62"/>
      <c r="Q1593" s="148"/>
      <c r="R1593" s="149"/>
      <c r="S1593" s="149"/>
      <c r="T1593" s="147"/>
    </row>
    <row r="1594" spans="4:20" ht="16.5" customHeight="1">
      <c r="D1594" s="139"/>
      <c r="E1594" s="140"/>
      <c r="F1594" s="141"/>
      <c r="G1594" s="142"/>
      <c r="H1594" s="143"/>
      <c r="I1594" s="144"/>
      <c r="J1594" s="121"/>
      <c r="K1594" s="121"/>
      <c r="M1594" s="121"/>
      <c r="N1594" s="121"/>
      <c r="O1594" s="121"/>
      <c r="P1594" s="62"/>
      <c r="Q1594" s="148"/>
      <c r="R1594" s="149"/>
      <c r="S1594" s="149"/>
      <c r="T1594" s="147"/>
    </row>
    <row r="1595" spans="4:20" ht="16.5" customHeight="1">
      <c r="D1595" s="139"/>
      <c r="E1595" s="140"/>
      <c r="F1595" s="141"/>
      <c r="G1595" s="142"/>
      <c r="H1595" s="143"/>
      <c r="I1595" s="144"/>
      <c r="J1595" s="121"/>
      <c r="K1595" s="121"/>
      <c r="M1595" s="121"/>
      <c r="N1595" s="121"/>
      <c r="O1595" s="121"/>
      <c r="P1595" s="62"/>
      <c r="Q1595" s="148"/>
      <c r="R1595" s="149"/>
      <c r="S1595" s="149"/>
      <c r="T1595" s="147"/>
    </row>
    <row r="1596" spans="4:20" ht="16.5" customHeight="1">
      <c r="D1596" s="139"/>
      <c r="E1596" s="140"/>
      <c r="F1596" s="141"/>
      <c r="G1596" s="142"/>
      <c r="H1596" s="143"/>
      <c r="I1596" s="144"/>
      <c r="J1596" s="121"/>
      <c r="K1596" s="121"/>
      <c r="M1596" s="121"/>
      <c r="N1596" s="121"/>
      <c r="O1596" s="121"/>
      <c r="P1596" s="62"/>
      <c r="Q1596" s="148"/>
      <c r="R1596" s="149"/>
      <c r="S1596" s="149"/>
      <c r="T1596" s="147"/>
    </row>
    <row r="1597" spans="4:20" ht="16.5" customHeight="1">
      <c r="D1597" s="139"/>
      <c r="E1597" s="140"/>
      <c r="F1597" s="141"/>
      <c r="G1597" s="142"/>
      <c r="H1597" s="143"/>
      <c r="I1597" s="144"/>
      <c r="J1597" s="121"/>
      <c r="K1597" s="121"/>
      <c r="M1597" s="121"/>
      <c r="N1597" s="121"/>
      <c r="O1597" s="121"/>
      <c r="P1597" s="62"/>
      <c r="Q1597" s="148"/>
      <c r="R1597" s="149"/>
      <c r="S1597" s="149"/>
      <c r="T1597" s="147"/>
    </row>
    <row r="1598" spans="4:20" ht="16.5" customHeight="1">
      <c r="D1598" s="139"/>
      <c r="E1598" s="140"/>
      <c r="F1598" s="141"/>
      <c r="G1598" s="142"/>
      <c r="H1598" s="143"/>
      <c r="I1598" s="144"/>
      <c r="J1598" s="121"/>
      <c r="K1598" s="121"/>
      <c r="M1598" s="121"/>
      <c r="N1598" s="121"/>
      <c r="O1598" s="121"/>
      <c r="P1598" s="62"/>
      <c r="Q1598" s="148"/>
      <c r="R1598" s="149"/>
      <c r="S1598" s="149"/>
      <c r="T1598" s="147"/>
    </row>
    <row r="1599" spans="4:20" ht="16.5" customHeight="1">
      <c r="D1599" s="139"/>
      <c r="E1599" s="140"/>
      <c r="F1599" s="141"/>
      <c r="G1599" s="142"/>
      <c r="H1599" s="143"/>
      <c r="I1599" s="144"/>
      <c r="J1599" s="121"/>
      <c r="K1599" s="121"/>
      <c r="M1599" s="121"/>
      <c r="N1599" s="121"/>
      <c r="O1599" s="121"/>
      <c r="P1599" s="62"/>
      <c r="Q1599" s="148"/>
      <c r="R1599" s="149"/>
      <c r="S1599" s="149"/>
      <c r="T1599" s="147"/>
    </row>
    <row r="1600" spans="4:20" ht="16.5" customHeight="1">
      <c r="D1600" s="139"/>
      <c r="E1600" s="140"/>
      <c r="F1600" s="141"/>
      <c r="G1600" s="142"/>
      <c r="H1600" s="143"/>
      <c r="I1600" s="144"/>
      <c r="J1600" s="121"/>
      <c r="K1600" s="121"/>
      <c r="M1600" s="121"/>
      <c r="N1600" s="121"/>
      <c r="O1600" s="121"/>
      <c r="P1600" s="62"/>
      <c r="Q1600" s="148"/>
      <c r="R1600" s="149"/>
      <c r="S1600" s="149"/>
      <c r="T1600" s="147"/>
    </row>
    <row r="1601" spans="4:21" ht="16.5" customHeight="1">
      <c r="D1601" s="139"/>
      <c r="E1601" s="140"/>
      <c r="F1601" s="141"/>
      <c r="G1601" s="142"/>
      <c r="H1601" s="143"/>
      <c r="I1601" s="144"/>
      <c r="J1601" s="121"/>
      <c r="K1601" s="121"/>
      <c r="M1601" s="121"/>
      <c r="N1601" s="121"/>
      <c r="O1601" s="121"/>
      <c r="P1601" s="62"/>
      <c r="Q1601" s="148"/>
      <c r="R1601" s="149"/>
      <c r="S1601" s="149"/>
      <c r="T1601" s="147"/>
    </row>
    <row r="1602" spans="4:21" ht="16.5" customHeight="1">
      <c r="D1602" s="139"/>
      <c r="E1602" s="140"/>
      <c r="F1602" s="141"/>
      <c r="G1602" s="142"/>
      <c r="H1602" s="143"/>
      <c r="I1602" s="144"/>
      <c r="J1602" s="121"/>
      <c r="K1602" s="121"/>
      <c r="M1602" s="121"/>
      <c r="N1602" s="121"/>
      <c r="O1602" s="121"/>
      <c r="P1602" s="62"/>
      <c r="Q1602" s="148"/>
      <c r="R1602" s="149"/>
      <c r="S1602" s="149"/>
      <c r="T1602" s="147"/>
      <c r="U1602" s="140"/>
    </row>
    <row r="1603" spans="4:21" ht="16.5" customHeight="1">
      <c r="D1603" s="139"/>
      <c r="E1603" s="140"/>
      <c r="F1603" s="141"/>
      <c r="G1603" s="142"/>
      <c r="H1603" s="143"/>
      <c r="I1603" s="144"/>
      <c r="J1603" s="121"/>
      <c r="K1603" s="121"/>
      <c r="M1603" s="121"/>
      <c r="N1603" s="121"/>
      <c r="O1603" s="121"/>
      <c r="P1603" s="62"/>
      <c r="Q1603" s="148"/>
      <c r="R1603" s="149"/>
      <c r="S1603" s="149"/>
      <c r="T1603" s="147"/>
    </row>
    <row r="1604" spans="4:21" ht="16.5" customHeight="1">
      <c r="D1604" s="139"/>
      <c r="E1604" s="140"/>
      <c r="F1604" s="141"/>
      <c r="G1604" s="142"/>
      <c r="H1604" s="143"/>
      <c r="I1604" s="144"/>
      <c r="J1604" s="121"/>
      <c r="K1604" s="121"/>
      <c r="M1604" s="121"/>
      <c r="N1604" s="121"/>
      <c r="O1604" s="121"/>
      <c r="P1604" s="62"/>
      <c r="Q1604" s="148"/>
      <c r="R1604" s="149"/>
      <c r="S1604" s="149"/>
      <c r="T1604" s="147"/>
    </row>
    <row r="1605" spans="4:21" ht="16.5" customHeight="1">
      <c r="D1605" s="139"/>
      <c r="E1605" s="140"/>
      <c r="F1605" s="141"/>
      <c r="G1605" s="142"/>
      <c r="H1605" s="143"/>
      <c r="I1605" s="144"/>
      <c r="J1605" s="121"/>
      <c r="K1605" s="121"/>
      <c r="M1605" s="121"/>
      <c r="N1605" s="121"/>
      <c r="O1605" s="121"/>
      <c r="P1605" s="62"/>
      <c r="Q1605" s="148"/>
      <c r="R1605" s="149"/>
      <c r="S1605" s="149"/>
      <c r="T1605" s="147"/>
      <c r="U1605" s="140"/>
    </row>
    <row r="1606" spans="4:21" ht="16.5" customHeight="1">
      <c r="D1606" s="139"/>
      <c r="E1606" s="140"/>
      <c r="F1606" s="141"/>
      <c r="G1606" s="142"/>
      <c r="H1606" s="143"/>
      <c r="I1606" s="144"/>
      <c r="J1606" s="121"/>
      <c r="K1606" s="121"/>
      <c r="M1606" s="121"/>
      <c r="N1606" s="121"/>
      <c r="O1606" s="121"/>
      <c r="P1606" s="62"/>
      <c r="Q1606" s="148"/>
      <c r="R1606" s="149"/>
      <c r="S1606" s="149"/>
      <c r="T1606" s="147"/>
    </row>
    <row r="1607" spans="4:21" ht="16.5" customHeight="1">
      <c r="D1607" s="139"/>
      <c r="E1607" s="140"/>
      <c r="F1607" s="141"/>
      <c r="G1607" s="142"/>
      <c r="H1607" s="143"/>
      <c r="I1607" s="144"/>
      <c r="J1607" s="121"/>
      <c r="K1607" s="121"/>
      <c r="M1607" s="121"/>
      <c r="N1607" s="121"/>
      <c r="O1607" s="121"/>
      <c r="P1607" s="62"/>
      <c r="Q1607" s="148"/>
      <c r="R1607" s="149"/>
      <c r="S1607" s="149"/>
      <c r="T1607" s="147"/>
    </row>
    <row r="1608" spans="4:21" ht="16.5" customHeight="1">
      <c r="D1608" s="139"/>
      <c r="E1608" s="140"/>
      <c r="F1608" s="141"/>
      <c r="G1608" s="142"/>
      <c r="H1608" s="143"/>
      <c r="I1608" s="144"/>
      <c r="J1608" s="121"/>
      <c r="K1608" s="121"/>
      <c r="M1608" s="121"/>
      <c r="N1608" s="121"/>
      <c r="O1608" s="121"/>
      <c r="P1608" s="62"/>
      <c r="Q1608" s="148"/>
      <c r="R1608" s="149"/>
      <c r="S1608" s="149"/>
      <c r="T1608" s="147"/>
    </row>
    <row r="1609" spans="4:21" ht="16.5" customHeight="1">
      <c r="D1609" s="139"/>
      <c r="E1609" s="140"/>
      <c r="F1609" s="141"/>
      <c r="G1609" s="142"/>
      <c r="H1609" s="143"/>
      <c r="I1609" s="144"/>
      <c r="J1609" s="121"/>
      <c r="K1609" s="121"/>
      <c r="M1609" s="121"/>
      <c r="N1609" s="121"/>
      <c r="O1609" s="121"/>
      <c r="P1609" s="62"/>
      <c r="Q1609" s="148"/>
      <c r="R1609" s="149"/>
      <c r="S1609" s="149"/>
      <c r="T1609" s="147"/>
    </row>
    <row r="1610" spans="4:21" ht="16.5" customHeight="1">
      <c r="D1610" s="139"/>
      <c r="E1610" s="140"/>
      <c r="F1610" s="141"/>
      <c r="G1610" s="142"/>
      <c r="H1610" s="143"/>
      <c r="I1610" s="144"/>
      <c r="J1610" s="121"/>
      <c r="K1610" s="121"/>
      <c r="M1610" s="121"/>
      <c r="N1610" s="121"/>
      <c r="O1610" s="121"/>
      <c r="P1610" s="62"/>
      <c r="Q1610" s="148"/>
      <c r="R1610" s="149"/>
      <c r="S1610" s="149"/>
      <c r="T1610" s="147"/>
    </row>
    <row r="1611" spans="4:21" ht="16.5" customHeight="1">
      <c r="D1611" s="139"/>
      <c r="E1611" s="140"/>
      <c r="F1611" s="141"/>
      <c r="G1611" s="142"/>
      <c r="H1611" s="143"/>
      <c r="I1611" s="144"/>
      <c r="J1611" s="121"/>
      <c r="K1611" s="121"/>
      <c r="M1611" s="121"/>
      <c r="N1611" s="121"/>
      <c r="O1611" s="121"/>
      <c r="P1611" s="62"/>
      <c r="Q1611" s="148"/>
      <c r="R1611" s="149"/>
      <c r="S1611" s="149"/>
      <c r="T1611" s="147"/>
    </row>
    <row r="1612" spans="4:21" ht="16.5" customHeight="1">
      <c r="D1612" s="139"/>
      <c r="E1612" s="140"/>
      <c r="F1612" s="141"/>
      <c r="G1612" s="142"/>
      <c r="H1612" s="143"/>
      <c r="I1612" s="144"/>
      <c r="J1612" s="121"/>
      <c r="K1612" s="121"/>
      <c r="M1612" s="121"/>
      <c r="N1612" s="121"/>
      <c r="O1612" s="121"/>
      <c r="P1612" s="62"/>
      <c r="Q1612" s="148"/>
      <c r="R1612" s="149"/>
      <c r="S1612" s="149"/>
      <c r="T1612" s="147"/>
    </row>
    <row r="1613" spans="4:21" ht="16.5" customHeight="1">
      <c r="D1613" s="139"/>
      <c r="E1613" s="140"/>
      <c r="F1613" s="141"/>
      <c r="G1613" s="142"/>
      <c r="H1613" s="143"/>
      <c r="I1613" s="144"/>
      <c r="J1613" s="121"/>
      <c r="K1613" s="121"/>
      <c r="M1613" s="121"/>
      <c r="N1613" s="121"/>
      <c r="O1613" s="121"/>
      <c r="P1613" s="62"/>
      <c r="Q1613" s="148"/>
      <c r="R1613" s="149"/>
      <c r="S1613" s="149"/>
      <c r="T1613" s="147"/>
    </row>
    <row r="1614" spans="4:21" ht="16.5" customHeight="1">
      <c r="D1614" s="139"/>
      <c r="E1614" s="140"/>
      <c r="F1614" s="141"/>
      <c r="G1614" s="142"/>
      <c r="H1614" s="143"/>
      <c r="I1614" s="144"/>
      <c r="J1614" s="121"/>
      <c r="K1614" s="121"/>
      <c r="M1614" s="121"/>
      <c r="N1614" s="121"/>
      <c r="O1614" s="121"/>
      <c r="P1614" s="62"/>
      <c r="Q1614" s="148"/>
      <c r="R1614" s="149"/>
      <c r="S1614" s="149"/>
      <c r="T1614" s="147"/>
    </row>
    <row r="1615" spans="4:21" ht="16.5" customHeight="1">
      <c r="D1615" s="139"/>
      <c r="E1615" s="140"/>
      <c r="F1615" s="141"/>
      <c r="G1615" s="142"/>
      <c r="H1615" s="143"/>
      <c r="I1615" s="144"/>
      <c r="J1615" s="121"/>
      <c r="K1615" s="121"/>
      <c r="M1615" s="121"/>
      <c r="N1615" s="121"/>
      <c r="O1615" s="121"/>
      <c r="P1615" s="62"/>
      <c r="Q1615" s="148"/>
      <c r="R1615" s="149"/>
      <c r="S1615" s="149"/>
      <c r="T1615" s="147"/>
    </row>
    <row r="1616" spans="4:21" ht="16.5" customHeight="1">
      <c r="D1616" s="139"/>
      <c r="E1616" s="140"/>
      <c r="F1616" s="141"/>
      <c r="G1616" s="142"/>
      <c r="H1616" s="143"/>
      <c r="I1616" s="144"/>
      <c r="J1616" s="121"/>
      <c r="K1616" s="121"/>
      <c r="M1616" s="121"/>
      <c r="N1616" s="121"/>
      <c r="O1616" s="121"/>
      <c r="P1616" s="62"/>
      <c r="Q1616" s="148"/>
      <c r="R1616" s="149"/>
      <c r="S1616" s="149"/>
      <c r="T1616" s="147"/>
    </row>
    <row r="1617" spans="4:21" ht="16.5" customHeight="1">
      <c r="D1617" s="139"/>
      <c r="E1617" s="140"/>
      <c r="F1617" s="141"/>
      <c r="G1617" s="142"/>
      <c r="H1617" s="143"/>
      <c r="I1617" s="144"/>
      <c r="J1617" s="121"/>
      <c r="K1617" s="121"/>
      <c r="M1617" s="121"/>
      <c r="N1617" s="121"/>
      <c r="O1617" s="121"/>
      <c r="P1617" s="62"/>
      <c r="Q1617" s="148"/>
      <c r="R1617" s="149"/>
      <c r="S1617" s="149"/>
      <c r="T1617" s="147"/>
    </row>
    <row r="1618" spans="4:21" ht="16.5" customHeight="1">
      <c r="D1618" s="139"/>
      <c r="E1618" s="140"/>
      <c r="F1618" s="141"/>
      <c r="G1618" s="142"/>
      <c r="H1618" s="143"/>
      <c r="I1618" s="144"/>
      <c r="J1618" s="121"/>
      <c r="K1618" s="121"/>
      <c r="M1618" s="121"/>
      <c r="N1618" s="121"/>
      <c r="O1618" s="121"/>
      <c r="P1618" s="62"/>
      <c r="Q1618" s="148"/>
      <c r="R1618" s="149"/>
      <c r="S1618" s="149"/>
      <c r="T1618" s="147"/>
    </row>
    <row r="1619" spans="4:21" ht="16.5" customHeight="1">
      <c r="D1619" s="139"/>
      <c r="E1619" s="140"/>
      <c r="F1619" s="141"/>
      <c r="G1619" s="142"/>
      <c r="H1619" s="143"/>
      <c r="I1619" s="144"/>
      <c r="J1619" s="121"/>
      <c r="K1619" s="121"/>
      <c r="M1619" s="121"/>
      <c r="N1619" s="121"/>
      <c r="O1619" s="121"/>
      <c r="P1619" s="62"/>
      <c r="Q1619" s="148"/>
      <c r="R1619" s="149"/>
      <c r="S1619" s="149"/>
      <c r="T1619" s="147"/>
    </row>
    <row r="1620" spans="4:21" ht="16.5" customHeight="1">
      <c r="D1620" s="139"/>
      <c r="E1620" s="140"/>
      <c r="F1620" s="141"/>
      <c r="G1620" s="142"/>
      <c r="H1620" s="143"/>
      <c r="I1620" s="144"/>
      <c r="J1620" s="121"/>
      <c r="K1620" s="121"/>
      <c r="M1620" s="121"/>
      <c r="N1620" s="121"/>
      <c r="O1620" s="121"/>
      <c r="P1620" s="62"/>
      <c r="Q1620" s="148"/>
      <c r="R1620" s="149"/>
      <c r="S1620" s="149"/>
      <c r="T1620" s="147"/>
    </row>
    <row r="1621" spans="4:21" ht="16.5" customHeight="1">
      <c r="D1621" s="139"/>
      <c r="E1621" s="140"/>
      <c r="F1621" s="141"/>
      <c r="G1621" s="142"/>
      <c r="H1621" s="143"/>
      <c r="I1621" s="144"/>
      <c r="J1621" s="121"/>
      <c r="K1621" s="121"/>
      <c r="M1621" s="121"/>
      <c r="N1621" s="121"/>
      <c r="O1621" s="121"/>
      <c r="P1621" s="62"/>
      <c r="Q1621" s="148"/>
      <c r="R1621" s="149"/>
      <c r="S1621" s="149"/>
      <c r="T1621" s="147"/>
    </row>
    <row r="1622" spans="4:21" ht="16.5" customHeight="1">
      <c r="D1622" s="139"/>
      <c r="E1622" s="140"/>
      <c r="F1622" s="141"/>
      <c r="G1622" s="142"/>
      <c r="H1622" s="143"/>
      <c r="I1622" s="144"/>
      <c r="J1622" s="121"/>
      <c r="K1622" s="121"/>
      <c r="M1622" s="121"/>
      <c r="N1622" s="121"/>
      <c r="O1622" s="121"/>
      <c r="P1622" s="62"/>
      <c r="Q1622" s="148"/>
      <c r="R1622" s="149"/>
      <c r="S1622" s="149"/>
      <c r="T1622" s="147"/>
    </row>
    <row r="1623" spans="4:21" ht="16.5" customHeight="1">
      <c r="D1623" s="139"/>
      <c r="E1623" s="140"/>
      <c r="F1623" s="141"/>
      <c r="G1623" s="142"/>
      <c r="H1623" s="143"/>
      <c r="I1623" s="144"/>
      <c r="J1623" s="121"/>
      <c r="K1623" s="121"/>
      <c r="M1623" s="121"/>
      <c r="N1623" s="121"/>
      <c r="O1623" s="121"/>
      <c r="P1623" s="62"/>
      <c r="Q1623" s="148"/>
      <c r="R1623" s="149"/>
      <c r="S1623" s="149"/>
      <c r="T1623" s="147"/>
    </row>
    <row r="1624" spans="4:21" ht="16.5" customHeight="1">
      <c r="D1624" s="139"/>
      <c r="E1624" s="140"/>
      <c r="F1624" s="141"/>
      <c r="G1624" s="142"/>
      <c r="H1624" s="143"/>
      <c r="I1624" s="144"/>
      <c r="J1624" s="121"/>
      <c r="K1624" s="121"/>
      <c r="M1624" s="121"/>
      <c r="N1624" s="121"/>
      <c r="O1624" s="121"/>
      <c r="P1624" s="62"/>
      <c r="Q1624" s="148"/>
      <c r="R1624" s="149"/>
      <c r="S1624" s="149"/>
      <c r="T1624" s="147"/>
    </row>
    <row r="1625" spans="4:21" ht="16.5" customHeight="1">
      <c r="D1625" s="139"/>
      <c r="E1625" s="140"/>
      <c r="F1625" s="141"/>
      <c r="G1625" s="142"/>
      <c r="H1625" s="143"/>
      <c r="I1625" s="144"/>
      <c r="J1625" s="121"/>
      <c r="K1625" s="121"/>
      <c r="M1625" s="121"/>
      <c r="N1625" s="121"/>
      <c r="O1625" s="121"/>
      <c r="P1625" s="62"/>
      <c r="Q1625" s="148"/>
      <c r="R1625" s="149"/>
      <c r="S1625" s="149"/>
      <c r="T1625" s="147"/>
    </row>
    <row r="1626" spans="4:21" ht="16.5" customHeight="1">
      <c r="D1626" s="139"/>
      <c r="E1626" s="140"/>
      <c r="F1626" s="141"/>
      <c r="G1626" s="142"/>
      <c r="H1626" s="143"/>
      <c r="I1626" s="144"/>
      <c r="J1626" s="121"/>
      <c r="K1626" s="121"/>
      <c r="M1626" s="121"/>
      <c r="N1626" s="121"/>
      <c r="O1626" s="121"/>
      <c r="P1626" s="62"/>
      <c r="Q1626" s="148"/>
      <c r="R1626" s="149"/>
      <c r="S1626" s="149"/>
      <c r="T1626" s="147"/>
    </row>
    <row r="1627" spans="4:21" ht="16.5" customHeight="1">
      <c r="D1627" s="139"/>
      <c r="E1627" s="140"/>
      <c r="F1627" s="141"/>
      <c r="G1627" s="142"/>
      <c r="H1627" s="143"/>
      <c r="I1627" s="144"/>
      <c r="J1627" s="121"/>
      <c r="K1627" s="121"/>
      <c r="M1627" s="121"/>
      <c r="N1627" s="121"/>
      <c r="O1627" s="121"/>
      <c r="P1627" s="62"/>
      <c r="Q1627" s="148"/>
      <c r="R1627" s="149"/>
      <c r="S1627" s="149"/>
      <c r="T1627" s="147"/>
    </row>
    <row r="1628" spans="4:21" ht="16.5" customHeight="1">
      <c r="D1628" s="139"/>
      <c r="E1628" s="140"/>
      <c r="F1628" s="141"/>
      <c r="G1628" s="142"/>
      <c r="H1628" s="143"/>
      <c r="I1628" s="144"/>
      <c r="J1628" s="121"/>
      <c r="K1628" s="121"/>
      <c r="M1628" s="121"/>
      <c r="N1628" s="121"/>
      <c r="O1628" s="121"/>
      <c r="P1628" s="62"/>
      <c r="Q1628" s="148"/>
      <c r="R1628" s="149"/>
      <c r="S1628" s="149"/>
      <c r="T1628" s="147"/>
      <c r="U1628" s="140"/>
    </row>
    <row r="1629" spans="4:21" ht="16.5" customHeight="1">
      <c r="D1629" s="139"/>
      <c r="E1629" s="140"/>
      <c r="F1629" s="141"/>
      <c r="G1629" s="142"/>
      <c r="H1629" s="143"/>
      <c r="I1629" s="144"/>
      <c r="J1629" s="121"/>
      <c r="K1629" s="121"/>
      <c r="M1629" s="121"/>
      <c r="N1629" s="121"/>
      <c r="O1629" s="121"/>
      <c r="P1629" s="62"/>
      <c r="Q1629" s="148"/>
      <c r="R1629" s="149"/>
      <c r="S1629" s="149"/>
      <c r="T1629" s="147"/>
    </row>
    <row r="1630" spans="4:21" ht="16.5" customHeight="1">
      <c r="D1630" s="139"/>
      <c r="E1630" s="140"/>
      <c r="F1630" s="141"/>
      <c r="G1630" s="142"/>
      <c r="H1630" s="143"/>
      <c r="I1630" s="144"/>
      <c r="J1630" s="121"/>
      <c r="K1630" s="121"/>
      <c r="M1630" s="121"/>
      <c r="N1630" s="121"/>
      <c r="O1630" s="121"/>
      <c r="P1630" s="62"/>
      <c r="Q1630" s="148"/>
      <c r="R1630" s="149"/>
      <c r="S1630" s="149"/>
      <c r="T1630" s="147"/>
    </row>
    <row r="1631" spans="4:21" ht="16.5" customHeight="1">
      <c r="D1631" s="139"/>
      <c r="E1631" s="140"/>
      <c r="F1631" s="141"/>
      <c r="G1631" s="142"/>
      <c r="H1631" s="143"/>
      <c r="I1631" s="144"/>
      <c r="J1631" s="121"/>
      <c r="K1631" s="121"/>
      <c r="M1631" s="121"/>
      <c r="N1631" s="121"/>
      <c r="O1631" s="121"/>
      <c r="P1631" s="62"/>
      <c r="Q1631" s="148"/>
      <c r="R1631" s="149"/>
      <c r="S1631" s="149"/>
      <c r="T1631" s="147"/>
    </row>
    <row r="1632" spans="4:21" ht="16.5" customHeight="1">
      <c r="D1632" s="139"/>
      <c r="E1632" s="140"/>
      <c r="F1632" s="141"/>
      <c r="G1632" s="142"/>
      <c r="H1632" s="143"/>
      <c r="I1632" s="144"/>
      <c r="J1632" s="121"/>
      <c r="K1632" s="121"/>
      <c r="M1632" s="121"/>
      <c r="N1632" s="121"/>
      <c r="O1632" s="121"/>
      <c r="P1632" s="62"/>
      <c r="Q1632" s="148"/>
      <c r="R1632" s="149"/>
      <c r="S1632" s="149"/>
      <c r="T1632" s="147"/>
    </row>
    <row r="1633" spans="4:21" ht="16.5" customHeight="1">
      <c r="D1633" s="139"/>
      <c r="E1633" s="140"/>
      <c r="F1633" s="141"/>
      <c r="G1633" s="142"/>
      <c r="H1633" s="143"/>
      <c r="I1633" s="144"/>
      <c r="J1633" s="121"/>
      <c r="K1633" s="121"/>
      <c r="M1633" s="121"/>
      <c r="N1633" s="121"/>
      <c r="O1633" s="121"/>
      <c r="P1633" s="62"/>
      <c r="Q1633" s="148"/>
      <c r="R1633" s="149"/>
      <c r="S1633" s="149"/>
      <c r="T1633" s="147"/>
    </row>
    <row r="1634" spans="4:21" ht="16.5" customHeight="1">
      <c r="D1634" s="139"/>
      <c r="E1634" s="140"/>
      <c r="F1634" s="141"/>
      <c r="G1634" s="142"/>
      <c r="H1634" s="143"/>
      <c r="I1634" s="144"/>
      <c r="J1634" s="121"/>
      <c r="K1634" s="121"/>
      <c r="M1634" s="121"/>
      <c r="N1634" s="121"/>
      <c r="O1634" s="121"/>
      <c r="P1634" s="62"/>
      <c r="Q1634" s="148"/>
      <c r="R1634" s="149"/>
      <c r="S1634" s="149"/>
      <c r="T1634" s="147"/>
    </row>
    <row r="1635" spans="4:21" ht="16.5" customHeight="1">
      <c r="D1635" s="139"/>
      <c r="E1635" s="140"/>
      <c r="F1635" s="141"/>
      <c r="G1635" s="142"/>
      <c r="H1635" s="143"/>
      <c r="I1635" s="144"/>
      <c r="J1635" s="121"/>
      <c r="K1635" s="121"/>
      <c r="M1635" s="121"/>
      <c r="N1635" s="121"/>
      <c r="O1635" s="121"/>
      <c r="P1635" s="62"/>
      <c r="Q1635" s="148"/>
      <c r="R1635" s="149"/>
      <c r="S1635" s="149"/>
      <c r="T1635" s="147"/>
    </row>
    <row r="1636" spans="4:21" ht="16.5" customHeight="1">
      <c r="D1636" s="139"/>
      <c r="E1636" s="140"/>
      <c r="F1636" s="141"/>
      <c r="G1636" s="142"/>
      <c r="H1636" s="143"/>
      <c r="I1636" s="144"/>
      <c r="J1636" s="121"/>
      <c r="K1636" s="121"/>
      <c r="M1636" s="121"/>
      <c r="N1636" s="121"/>
      <c r="O1636" s="121"/>
      <c r="P1636" s="62"/>
      <c r="Q1636" s="148"/>
      <c r="R1636" s="149"/>
      <c r="S1636" s="149"/>
      <c r="T1636" s="147"/>
    </row>
    <row r="1637" spans="4:21" ht="16.5" customHeight="1">
      <c r="D1637" s="139"/>
      <c r="E1637" s="140"/>
      <c r="F1637" s="141"/>
      <c r="G1637" s="142"/>
      <c r="H1637" s="143"/>
      <c r="I1637" s="144"/>
      <c r="J1637" s="121"/>
      <c r="K1637" s="121"/>
      <c r="M1637" s="121"/>
      <c r="N1637" s="121"/>
      <c r="O1637" s="121"/>
      <c r="P1637" s="62"/>
      <c r="Q1637" s="148"/>
      <c r="R1637" s="149"/>
      <c r="S1637" s="149"/>
      <c r="T1637" s="147"/>
    </row>
    <row r="1638" spans="4:21" ht="16.5" customHeight="1">
      <c r="D1638" s="139"/>
      <c r="E1638" s="140"/>
      <c r="F1638" s="141"/>
      <c r="G1638" s="142"/>
      <c r="H1638" s="143"/>
      <c r="I1638" s="144"/>
      <c r="J1638" s="121"/>
      <c r="K1638" s="121"/>
      <c r="M1638" s="121"/>
      <c r="N1638" s="121"/>
      <c r="O1638" s="121"/>
      <c r="P1638" s="62"/>
      <c r="Q1638" s="148"/>
      <c r="R1638" s="149"/>
      <c r="S1638" s="149"/>
      <c r="T1638" s="147"/>
    </row>
    <row r="1639" spans="4:21" ht="16.5" customHeight="1">
      <c r="D1639" s="139"/>
      <c r="E1639" s="140"/>
      <c r="F1639" s="141"/>
      <c r="G1639" s="142"/>
      <c r="H1639" s="143"/>
      <c r="I1639" s="144"/>
      <c r="J1639" s="121"/>
      <c r="K1639" s="121"/>
      <c r="M1639" s="121"/>
      <c r="N1639" s="121"/>
      <c r="O1639" s="121"/>
      <c r="P1639" s="62"/>
      <c r="Q1639" s="148"/>
      <c r="R1639" s="149"/>
      <c r="S1639" s="149"/>
      <c r="T1639" s="147"/>
      <c r="U1639" s="140"/>
    </row>
    <row r="1640" spans="4:21" ht="16.5" customHeight="1">
      <c r="D1640" s="139"/>
      <c r="E1640" s="140"/>
      <c r="F1640" s="141"/>
      <c r="G1640" s="142"/>
      <c r="H1640" s="143"/>
      <c r="I1640" s="144"/>
      <c r="J1640" s="121"/>
      <c r="K1640" s="121"/>
      <c r="M1640" s="121"/>
      <c r="N1640" s="121"/>
      <c r="O1640" s="121"/>
      <c r="P1640" s="62"/>
      <c r="Q1640" s="148"/>
      <c r="R1640" s="149"/>
      <c r="S1640" s="149"/>
      <c r="T1640" s="147"/>
    </row>
    <row r="1641" spans="4:21" ht="16.5" customHeight="1">
      <c r="D1641" s="139"/>
      <c r="E1641" s="140"/>
      <c r="F1641" s="141"/>
      <c r="G1641" s="142"/>
      <c r="H1641" s="143"/>
      <c r="I1641" s="144"/>
      <c r="J1641" s="121"/>
      <c r="K1641" s="121"/>
      <c r="M1641" s="121"/>
      <c r="N1641" s="121"/>
      <c r="O1641" s="121"/>
      <c r="P1641" s="62"/>
      <c r="Q1641" s="148"/>
      <c r="R1641" s="149"/>
      <c r="S1641" s="149"/>
      <c r="T1641" s="147"/>
    </row>
    <row r="1642" spans="4:21" ht="16.5" customHeight="1">
      <c r="D1642" s="139"/>
      <c r="E1642" s="140"/>
      <c r="F1642" s="141"/>
      <c r="G1642" s="142"/>
      <c r="H1642" s="143"/>
      <c r="I1642" s="144"/>
      <c r="J1642" s="121"/>
      <c r="K1642" s="121"/>
      <c r="M1642" s="121"/>
      <c r="N1642" s="121"/>
      <c r="O1642" s="121"/>
      <c r="P1642" s="62"/>
      <c r="Q1642" s="148"/>
      <c r="R1642" s="149"/>
      <c r="S1642" s="149"/>
      <c r="T1642" s="147"/>
    </row>
    <row r="1643" spans="4:21" ht="16.5" customHeight="1">
      <c r="D1643" s="139"/>
      <c r="E1643" s="140"/>
      <c r="F1643" s="141"/>
      <c r="G1643" s="142"/>
      <c r="H1643" s="143"/>
      <c r="I1643" s="144"/>
      <c r="J1643" s="121"/>
      <c r="K1643" s="121"/>
      <c r="M1643" s="121"/>
      <c r="N1643" s="121"/>
      <c r="O1643" s="121"/>
      <c r="P1643" s="62"/>
      <c r="Q1643" s="148"/>
      <c r="R1643" s="149"/>
      <c r="S1643" s="149"/>
      <c r="T1643" s="147"/>
    </row>
    <row r="1644" spans="4:21" ht="16.5" customHeight="1">
      <c r="D1644" s="139"/>
      <c r="E1644" s="140"/>
      <c r="F1644" s="141"/>
      <c r="G1644" s="142"/>
      <c r="H1644" s="143"/>
      <c r="I1644" s="144"/>
      <c r="J1644" s="121"/>
      <c r="K1644" s="121"/>
      <c r="M1644" s="121"/>
      <c r="N1644" s="121"/>
      <c r="O1644" s="121"/>
      <c r="P1644" s="62"/>
      <c r="Q1644" s="148"/>
      <c r="R1644" s="149"/>
      <c r="S1644" s="149"/>
      <c r="T1644" s="147"/>
    </row>
    <row r="1645" spans="4:21" ht="16.5" customHeight="1">
      <c r="D1645" s="139"/>
      <c r="E1645" s="140"/>
      <c r="F1645" s="141"/>
      <c r="G1645" s="142"/>
      <c r="H1645" s="143"/>
      <c r="I1645" s="144"/>
      <c r="J1645" s="121"/>
      <c r="K1645" s="121"/>
      <c r="M1645" s="121"/>
      <c r="N1645" s="121"/>
      <c r="O1645" s="121"/>
      <c r="P1645" s="62"/>
      <c r="Q1645" s="148"/>
      <c r="R1645" s="149"/>
      <c r="S1645" s="149"/>
      <c r="T1645" s="147"/>
    </row>
    <row r="1646" spans="4:21" ht="16.5" customHeight="1">
      <c r="D1646" s="139"/>
      <c r="E1646" s="140"/>
      <c r="F1646" s="141"/>
      <c r="G1646" s="142"/>
      <c r="H1646" s="143"/>
      <c r="I1646" s="144"/>
      <c r="J1646" s="121"/>
      <c r="K1646" s="121"/>
      <c r="M1646" s="121"/>
      <c r="N1646" s="121"/>
      <c r="O1646" s="121"/>
      <c r="P1646" s="62"/>
      <c r="Q1646" s="148"/>
      <c r="R1646" s="149"/>
      <c r="S1646" s="149"/>
      <c r="T1646" s="147"/>
    </row>
    <row r="1647" spans="4:21" ht="16.5" customHeight="1">
      <c r="D1647" s="139"/>
      <c r="E1647" s="140"/>
      <c r="F1647" s="141"/>
      <c r="G1647" s="142"/>
      <c r="H1647" s="143"/>
      <c r="I1647" s="144"/>
      <c r="J1647" s="121"/>
      <c r="K1647" s="121"/>
      <c r="M1647" s="121"/>
      <c r="N1647" s="121"/>
      <c r="O1647" s="121"/>
      <c r="P1647" s="62"/>
      <c r="Q1647" s="148"/>
      <c r="R1647" s="149"/>
      <c r="S1647" s="149"/>
      <c r="T1647" s="147"/>
    </row>
    <row r="1648" spans="4:21" ht="16.5" customHeight="1">
      <c r="D1648" s="139"/>
      <c r="E1648" s="140"/>
      <c r="F1648" s="141"/>
      <c r="G1648" s="142"/>
      <c r="H1648" s="143"/>
      <c r="I1648" s="144"/>
      <c r="J1648" s="121"/>
      <c r="K1648" s="121"/>
      <c r="M1648" s="121"/>
      <c r="N1648" s="121"/>
      <c r="O1648" s="121"/>
      <c r="P1648" s="62"/>
      <c r="Q1648" s="148"/>
      <c r="R1648" s="149"/>
      <c r="S1648" s="149"/>
      <c r="T1648" s="147"/>
    </row>
    <row r="1649" spans="4:20" ht="16.5" customHeight="1">
      <c r="D1649" s="139"/>
      <c r="E1649" s="140"/>
      <c r="F1649" s="141"/>
      <c r="G1649" s="142"/>
      <c r="H1649" s="143"/>
      <c r="I1649" s="144"/>
      <c r="J1649" s="121"/>
      <c r="K1649" s="121"/>
      <c r="M1649" s="121"/>
      <c r="N1649" s="121"/>
      <c r="O1649" s="121"/>
      <c r="P1649" s="62"/>
      <c r="Q1649" s="148"/>
      <c r="R1649" s="149"/>
      <c r="S1649" s="149"/>
      <c r="T1649" s="147"/>
    </row>
    <row r="1650" spans="4:20" ht="16.5" customHeight="1">
      <c r="D1650" s="139"/>
      <c r="E1650" s="140"/>
      <c r="F1650" s="141"/>
      <c r="G1650" s="142"/>
      <c r="H1650" s="143"/>
      <c r="I1650" s="144"/>
      <c r="J1650" s="121"/>
      <c r="K1650" s="121"/>
      <c r="M1650" s="121"/>
      <c r="N1650" s="121"/>
      <c r="O1650" s="121"/>
      <c r="P1650" s="62"/>
      <c r="Q1650" s="148"/>
      <c r="R1650" s="149"/>
      <c r="S1650" s="149"/>
      <c r="T1650" s="147"/>
    </row>
    <row r="1651" spans="4:20" ht="16.5" customHeight="1">
      <c r="D1651" s="139"/>
      <c r="E1651" s="140"/>
      <c r="F1651" s="141"/>
      <c r="G1651" s="142"/>
      <c r="H1651" s="143"/>
      <c r="I1651" s="144"/>
      <c r="J1651" s="121"/>
      <c r="K1651" s="121"/>
      <c r="M1651" s="121"/>
      <c r="N1651" s="121"/>
      <c r="O1651" s="121"/>
      <c r="P1651" s="62"/>
      <c r="Q1651" s="148"/>
      <c r="R1651" s="149"/>
      <c r="S1651" s="149"/>
      <c r="T1651" s="147"/>
    </row>
    <row r="1652" spans="4:20" ht="16.5" customHeight="1">
      <c r="D1652" s="139"/>
      <c r="E1652" s="140"/>
      <c r="F1652" s="141"/>
      <c r="G1652" s="142"/>
      <c r="H1652" s="143"/>
      <c r="I1652" s="144"/>
      <c r="J1652" s="121"/>
      <c r="K1652" s="121"/>
      <c r="M1652" s="121"/>
      <c r="N1652" s="121"/>
      <c r="O1652" s="121"/>
      <c r="P1652" s="62"/>
      <c r="Q1652" s="148"/>
      <c r="R1652" s="149"/>
      <c r="S1652" s="149"/>
      <c r="T1652" s="147"/>
    </row>
    <row r="1653" spans="4:20" ht="16.5" customHeight="1">
      <c r="D1653" s="139"/>
      <c r="E1653" s="140"/>
      <c r="F1653" s="141"/>
      <c r="G1653" s="142"/>
      <c r="H1653" s="143"/>
      <c r="I1653" s="144"/>
      <c r="J1653" s="121"/>
      <c r="K1653" s="121"/>
      <c r="M1653" s="121"/>
      <c r="N1653" s="121"/>
      <c r="O1653" s="121"/>
      <c r="P1653" s="62"/>
      <c r="Q1653" s="148"/>
      <c r="R1653" s="149"/>
      <c r="S1653" s="149"/>
      <c r="T1653" s="147"/>
    </row>
    <row r="1654" spans="4:20" ht="16.5" customHeight="1">
      <c r="D1654" s="139"/>
      <c r="E1654" s="140"/>
      <c r="F1654" s="141"/>
      <c r="G1654" s="142"/>
      <c r="H1654" s="143"/>
      <c r="I1654" s="144"/>
      <c r="J1654" s="121"/>
      <c r="K1654" s="121"/>
      <c r="M1654" s="121"/>
      <c r="N1654" s="121"/>
      <c r="O1654" s="121"/>
      <c r="P1654" s="62"/>
      <c r="Q1654" s="148"/>
      <c r="R1654" s="149"/>
      <c r="S1654" s="149"/>
      <c r="T1654" s="147"/>
    </row>
    <row r="1655" spans="4:20" ht="16.5" customHeight="1">
      <c r="D1655" s="139"/>
      <c r="E1655" s="140"/>
      <c r="F1655" s="141"/>
      <c r="G1655" s="142"/>
      <c r="H1655" s="143"/>
      <c r="I1655" s="144"/>
      <c r="J1655" s="121"/>
      <c r="K1655" s="121"/>
      <c r="M1655" s="121"/>
      <c r="N1655" s="121"/>
      <c r="O1655" s="121"/>
      <c r="P1655" s="62"/>
      <c r="Q1655" s="148"/>
      <c r="R1655" s="149"/>
      <c r="S1655" s="149"/>
      <c r="T1655" s="147"/>
    </row>
    <row r="1656" spans="4:20" ht="16.5" customHeight="1">
      <c r="D1656" s="139"/>
      <c r="E1656" s="140"/>
      <c r="F1656" s="141"/>
      <c r="G1656" s="142"/>
      <c r="H1656" s="143"/>
      <c r="I1656" s="144"/>
      <c r="J1656" s="121"/>
      <c r="K1656" s="121"/>
      <c r="M1656" s="121"/>
      <c r="N1656" s="121"/>
      <c r="O1656" s="121"/>
      <c r="P1656" s="62"/>
      <c r="Q1656" s="148"/>
      <c r="R1656" s="149"/>
      <c r="S1656" s="149"/>
      <c r="T1656" s="147"/>
    </row>
    <row r="1657" spans="4:20" ht="16.5" customHeight="1">
      <c r="D1657" s="139"/>
      <c r="E1657" s="140"/>
      <c r="F1657" s="141"/>
      <c r="G1657" s="142"/>
      <c r="H1657" s="143"/>
      <c r="I1657" s="144"/>
      <c r="J1657" s="121"/>
      <c r="K1657" s="121"/>
      <c r="M1657" s="121"/>
      <c r="N1657" s="121"/>
      <c r="O1657" s="121"/>
      <c r="P1657" s="62"/>
      <c r="Q1657" s="148"/>
      <c r="R1657" s="149"/>
      <c r="S1657" s="149"/>
      <c r="T1657" s="147"/>
    </row>
    <row r="1658" spans="4:20" ht="16.5" customHeight="1">
      <c r="D1658" s="139"/>
      <c r="E1658" s="140"/>
      <c r="F1658" s="141"/>
      <c r="G1658" s="142"/>
      <c r="H1658" s="143"/>
      <c r="I1658" s="144"/>
      <c r="J1658" s="121"/>
      <c r="K1658" s="121"/>
      <c r="M1658" s="121"/>
      <c r="N1658" s="121"/>
      <c r="O1658" s="121"/>
      <c r="P1658" s="62"/>
      <c r="Q1658" s="148"/>
      <c r="R1658" s="149"/>
      <c r="S1658" s="149"/>
      <c r="T1658" s="147"/>
    </row>
    <row r="1659" spans="4:20" ht="16.5" customHeight="1">
      <c r="D1659" s="139"/>
      <c r="E1659" s="140"/>
      <c r="F1659" s="141"/>
      <c r="G1659" s="142"/>
      <c r="H1659" s="143"/>
      <c r="I1659" s="144"/>
      <c r="J1659" s="121"/>
      <c r="K1659" s="121"/>
      <c r="M1659" s="121"/>
      <c r="N1659" s="121"/>
      <c r="O1659" s="121"/>
      <c r="P1659" s="62"/>
      <c r="Q1659" s="148"/>
      <c r="R1659" s="149"/>
      <c r="S1659" s="149"/>
      <c r="T1659" s="147"/>
    </row>
    <row r="1660" spans="4:20" ht="16.5" customHeight="1">
      <c r="D1660" s="139"/>
      <c r="E1660" s="140"/>
      <c r="F1660" s="141"/>
      <c r="G1660" s="142"/>
      <c r="H1660" s="143"/>
      <c r="I1660" s="144"/>
      <c r="J1660" s="121"/>
      <c r="K1660" s="121"/>
      <c r="M1660" s="121"/>
      <c r="N1660" s="121"/>
      <c r="O1660" s="121"/>
      <c r="P1660" s="62"/>
      <c r="Q1660" s="148"/>
      <c r="R1660" s="149"/>
      <c r="S1660" s="149"/>
      <c r="T1660" s="147"/>
    </row>
    <row r="1661" spans="4:20" ht="16.5" customHeight="1">
      <c r="D1661" s="139"/>
      <c r="E1661" s="140"/>
      <c r="F1661" s="141"/>
      <c r="G1661" s="142"/>
      <c r="H1661" s="143"/>
      <c r="I1661" s="144"/>
      <c r="J1661" s="121"/>
      <c r="K1661" s="121"/>
      <c r="M1661" s="121"/>
      <c r="N1661" s="121"/>
      <c r="O1661" s="121"/>
      <c r="P1661" s="62"/>
      <c r="Q1661" s="148"/>
      <c r="R1661" s="149"/>
      <c r="S1661" s="149"/>
      <c r="T1661" s="147"/>
    </row>
    <row r="1662" spans="4:20" ht="16.5" customHeight="1">
      <c r="D1662" s="139"/>
      <c r="E1662" s="140"/>
      <c r="F1662" s="141"/>
      <c r="G1662" s="142"/>
      <c r="H1662" s="143"/>
      <c r="I1662" s="144"/>
      <c r="J1662" s="121"/>
      <c r="K1662" s="121"/>
      <c r="M1662" s="121"/>
      <c r="N1662" s="121"/>
      <c r="O1662" s="121"/>
      <c r="P1662" s="62"/>
      <c r="Q1662" s="148"/>
      <c r="R1662" s="149"/>
      <c r="S1662" s="149"/>
      <c r="T1662" s="147"/>
    </row>
    <row r="1663" spans="4:20" ht="16.5" customHeight="1">
      <c r="D1663" s="139"/>
      <c r="E1663" s="140"/>
      <c r="F1663" s="141"/>
      <c r="G1663" s="142"/>
      <c r="H1663" s="143"/>
      <c r="I1663" s="144"/>
      <c r="J1663" s="121"/>
      <c r="K1663" s="121"/>
      <c r="M1663" s="121"/>
      <c r="N1663" s="121"/>
      <c r="O1663" s="121"/>
      <c r="P1663" s="62"/>
      <c r="Q1663" s="148"/>
      <c r="R1663" s="149"/>
      <c r="S1663" s="149"/>
      <c r="T1663" s="147"/>
    </row>
    <row r="1664" spans="4:20" ht="16.5" customHeight="1">
      <c r="D1664" s="139"/>
      <c r="E1664" s="140"/>
      <c r="F1664" s="141"/>
      <c r="G1664" s="142"/>
      <c r="H1664" s="143"/>
      <c r="I1664" s="144"/>
      <c r="J1664" s="121"/>
      <c r="K1664" s="121"/>
      <c r="M1664" s="121"/>
      <c r="N1664" s="121"/>
      <c r="O1664" s="121"/>
      <c r="P1664" s="62"/>
      <c r="Q1664" s="148"/>
      <c r="R1664" s="149"/>
      <c r="S1664" s="149"/>
      <c r="T1664" s="147"/>
    </row>
    <row r="1665" spans="4:20" ht="16.5" customHeight="1">
      <c r="D1665" s="139"/>
      <c r="E1665" s="140"/>
      <c r="F1665" s="141"/>
      <c r="G1665" s="142"/>
      <c r="H1665" s="143"/>
      <c r="I1665" s="144"/>
      <c r="J1665" s="121"/>
      <c r="K1665" s="121"/>
      <c r="M1665" s="121"/>
      <c r="N1665" s="121"/>
      <c r="O1665" s="121"/>
      <c r="P1665" s="62"/>
      <c r="Q1665" s="148"/>
      <c r="R1665" s="149"/>
      <c r="S1665" s="149"/>
      <c r="T1665" s="147"/>
    </row>
    <row r="1666" spans="4:20" ht="16.5" customHeight="1">
      <c r="D1666" s="139"/>
      <c r="E1666" s="140"/>
      <c r="F1666" s="141"/>
      <c r="G1666" s="142"/>
      <c r="H1666" s="143"/>
      <c r="I1666" s="144"/>
      <c r="J1666" s="121"/>
      <c r="K1666" s="121"/>
      <c r="M1666" s="121"/>
      <c r="N1666" s="121"/>
      <c r="O1666" s="121"/>
      <c r="P1666" s="62"/>
      <c r="Q1666" s="148"/>
      <c r="R1666" s="149"/>
      <c r="S1666" s="149"/>
      <c r="T1666" s="147"/>
    </row>
    <row r="1667" spans="4:20" ht="16.5" customHeight="1">
      <c r="D1667" s="139"/>
      <c r="E1667" s="140"/>
      <c r="F1667" s="141"/>
      <c r="G1667" s="142"/>
      <c r="H1667" s="143"/>
      <c r="I1667" s="144"/>
      <c r="J1667" s="121"/>
      <c r="K1667" s="121"/>
      <c r="M1667" s="121"/>
      <c r="N1667" s="121"/>
      <c r="O1667" s="121"/>
      <c r="P1667" s="62"/>
      <c r="Q1667" s="148"/>
      <c r="R1667" s="149"/>
      <c r="S1667" s="149"/>
      <c r="T1667" s="147"/>
    </row>
    <row r="1668" spans="4:20" ht="16.5" customHeight="1">
      <c r="D1668" s="139"/>
      <c r="E1668" s="140"/>
      <c r="F1668" s="141"/>
      <c r="G1668" s="142"/>
      <c r="H1668" s="143"/>
      <c r="I1668" s="144"/>
      <c r="J1668" s="121"/>
      <c r="K1668" s="121"/>
      <c r="M1668" s="121"/>
      <c r="N1668" s="121"/>
      <c r="O1668" s="121"/>
      <c r="P1668" s="62"/>
      <c r="Q1668" s="148"/>
      <c r="R1668" s="149"/>
      <c r="S1668" s="149"/>
      <c r="T1668" s="147"/>
    </row>
    <row r="1669" spans="4:20" ht="16.5" customHeight="1">
      <c r="D1669" s="139"/>
      <c r="E1669" s="140"/>
      <c r="F1669" s="141"/>
      <c r="G1669" s="142"/>
      <c r="H1669" s="143"/>
      <c r="I1669" s="144"/>
      <c r="J1669" s="121"/>
      <c r="K1669" s="121"/>
      <c r="M1669" s="121"/>
      <c r="N1669" s="121"/>
      <c r="O1669" s="121"/>
      <c r="P1669" s="62"/>
      <c r="Q1669" s="148"/>
      <c r="R1669" s="149"/>
      <c r="S1669" s="149"/>
      <c r="T1669" s="147"/>
    </row>
    <row r="1670" spans="4:20" ht="16.5" customHeight="1">
      <c r="D1670" s="139"/>
      <c r="E1670" s="140"/>
      <c r="F1670" s="141"/>
      <c r="G1670" s="142"/>
      <c r="H1670" s="143"/>
      <c r="I1670" s="144"/>
      <c r="J1670" s="121"/>
      <c r="K1670" s="121"/>
      <c r="M1670" s="121"/>
      <c r="N1670" s="121"/>
      <c r="O1670" s="121"/>
      <c r="P1670" s="62"/>
      <c r="Q1670" s="148"/>
      <c r="R1670" s="149"/>
      <c r="S1670" s="149"/>
      <c r="T1670" s="147"/>
    </row>
    <row r="1671" spans="4:20" ht="16.5" customHeight="1">
      <c r="D1671" s="139"/>
      <c r="E1671" s="140"/>
      <c r="F1671" s="141"/>
      <c r="G1671" s="142"/>
      <c r="H1671" s="143"/>
      <c r="I1671" s="144"/>
      <c r="J1671" s="121"/>
      <c r="K1671" s="121"/>
      <c r="M1671" s="121"/>
      <c r="N1671" s="121"/>
      <c r="O1671" s="121"/>
      <c r="P1671" s="62"/>
      <c r="Q1671" s="148"/>
      <c r="R1671" s="149"/>
      <c r="S1671" s="149"/>
      <c r="T1671" s="147"/>
    </row>
    <row r="1672" spans="4:20" ht="16.5" customHeight="1">
      <c r="D1672" s="139"/>
      <c r="E1672" s="140"/>
      <c r="F1672" s="141"/>
      <c r="G1672" s="142"/>
      <c r="H1672" s="143"/>
      <c r="I1672" s="144"/>
      <c r="J1672" s="121"/>
      <c r="K1672" s="121"/>
      <c r="M1672" s="121"/>
      <c r="N1672" s="121"/>
      <c r="O1672" s="121"/>
      <c r="P1672" s="62"/>
      <c r="Q1672" s="148"/>
      <c r="R1672" s="149"/>
      <c r="S1672" s="149"/>
      <c r="T1672" s="147"/>
    </row>
    <row r="1673" spans="4:20" ht="16.5" customHeight="1">
      <c r="D1673" s="139"/>
      <c r="E1673" s="140"/>
      <c r="F1673" s="141"/>
      <c r="G1673" s="142"/>
      <c r="H1673" s="143"/>
      <c r="I1673" s="144"/>
      <c r="J1673" s="121"/>
      <c r="K1673" s="121"/>
      <c r="M1673" s="121"/>
      <c r="N1673" s="121"/>
      <c r="O1673" s="121"/>
      <c r="P1673" s="62"/>
      <c r="Q1673" s="148"/>
      <c r="R1673" s="149"/>
      <c r="S1673" s="149"/>
      <c r="T1673" s="147"/>
    </row>
    <row r="1674" spans="4:20" ht="16.5" customHeight="1">
      <c r="D1674" s="139"/>
      <c r="E1674" s="140"/>
      <c r="F1674" s="141"/>
      <c r="G1674" s="142"/>
      <c r="H1674" s="143"/>
      <c r="I1674" s="144"/>
      <c r="J1674" s="121"/>
      <c r="K1674" s="121"/>
      <c r="M1674" s="121"/>
      <c r="N1674" s="121"/>
      <c r="O1674" s="121"/>
      <c r="P1674" s="62"/>
      <c r="Q1674" s="148"/>
      <c r="R1674" s="149"/>
      <c r="S1674" s="149"/>
      <c r="T1674" s="147"/>
    </row>
    <row r="1675" spans="4:20" ht="16.5" customHeight="1">
      <c r="D1675" s="139"/>
      <c r="E1675" s="140"/>
      <c r="F1675" s="141"/>
      <c r="G1675" s="142"/>
      <c r="H1675" s="143"/>
      <c r="I1675" s="144"/>
      <c r="J1675" s="121"/>
      <c r="K1675" s="121"/>
      <c r="M1675" s="121"/>
      <c r="N1675" s="121"/>
      <c r="O1675" s="121"/>
      <c r="P1675" s="62"/>
      <c r="Q1675" s="148"/>
      <c r="R1675" s="149"/>
      <c r="S1675" s="149"/>
      <c r="T1675" s="147"/>
    </row>
    <row r="1676" spans="4:20" ht="16.5" customHeight="1">
      <c r="D1676" s="139"/>
      <c r="E1676" s="140"/>
      <c r="F1676" s="141"/>
      <c r="G1676" s="142"/>
      <c r="H1676" s="143"/>
      <c r="I1676" s="144"/>
      <c r="J1676" s="121"/>
      <c r="K1676" s="121"/>
      <c r="M1676" s="121"/>
      <c r="N1676" s="121"/>
      <c r="O1676" s="121"/>
      <c r="P1676" s="62"/>
      <c r="Q1676" s="148"/>
      <c r="R1676" s="149"/>
      <c r="S1676" s="149"/>
      <c r="T1676" s="147"/>
    </row>
    <row r="1677" spans="4:20" ht="16.5" customHeight="1">
      <c r="D1677" s="139"/>
      <c r="E1677" s="140"/>
      <c r="F1677" s="141"/>
      <c r="G1677" s="142"/>
      <c r="H1677" s="143"/>
      <c r="I1677" s="144"/>
      <c r="J1677" s="121"/>
      <c r="K1677" s="121"/>
      <c r="M1677" s="121"/>
      <c r="N1677" s="121"/>
      <c r="O1677" s="121"/>
      <c r="P1677" s="62"/>
      <c r="Q1677" s="148"/>
      <c r="R1677" s="149"/>
      <c r="S1677" s="149"/>
      <c r="T1677" s="147"/>
    </row>
    <row r="1678" spans="4:20" ht="16.5" customHeight="1">
      <c r="D1678" s="139"/>
      <c r="E1678" s="140"/>
      <c r="F1678" s="141"/>
      <c r="G1678" s="142"/>
      <c r="H1678" s="143"/>
      <c r="I1678" s="144"/>
      <c r="J1678" s="121"/>
      <c r="K1678" s="121"/>
      <c r="M1678" s="121"/>
      <c r="N1678" s="121"/>
      <c r="O1678" s="121"/>
      <c r="P1678" s="62"/>
      <c r="Q1678" s="148"/>
      <c r="R1678" s="149"/>
      <c r="S1678" s="149"/>
      <c r="T1678" s="147"/>
    </row>
    <row r="1679" spans="4:20" ht="16.5" customHeight="1">
      <c r="D1679" s="139"/>
      <c r="E1679" s="140"/>
      <c r="F1679" s="141"/>
      <c r="G1679" s="142"/>
      <c r="H1679" s="143"/>
      <c r="I1679" s="144"/>
      <c r="J1679" s="121"/>
      <c r="K1679" s="121"/>
      <c r="M1679" s="121"/>
      <c r="N1679" s="121"/>
      <c r="O1679" s="121"/>
      <c r="P1679" s="62"/>
      <c r="Q1679" s="148"/>
      <c r="R1679" s="149"/>
      <c r="S1679" s="149"/>
      <c r="T1679" s="147"/>
    </row>
    <row r="1680" spans="4:20" ht="16.5" customHeight="1">
      <c r="D1680" s="139"/>
      <c r="E1680" s="140"/>
      <c r="F1680" s="141"/>
      <c r="G1680" s="142"/>
      <c r="H1680" s="143"/>
      <c r="I1680" s="144"/>
      <c r="J1680" s="121"/>
      <c r="K1680" s="121"/>
      <c r="M1680" s="121"/>
      <c r="N1680" s="121"/>
      <c r="O1680" s="121"/>
      <c r="P1680" s="62"/>
      <c r="Q1680" s="148"/>
      <c r="R1680" s="149"/>
      <c r="S1680" s="149"/>
      <c r="T1680" s="147"/>
    </row>
    <row r="1681" spans="4:21" ht="16.5" customHeight="1">
      <c r="D1681" s="139"/>
      <c r="E1681" s="140"/>
      <c r="F1681" s="141"/>
      <c r="G1681" s="142"/>
      <c r="H1681" s="143"/>
      <c r="I1681" s="144"/>
      <c r="J1681" s="121"/>
      <c r="K1681" s="121"/>
      <c r="M1681" s="121"/>
      <c r="N1681" s="121"/>
      <c r="O1681" s="121"/>
      <c r="P1681" s="62"/>
      <c r="Q1681" s="148"/>
      <c r="R1681" s="149"/>
      <c r="S1681" s="149"/>
      <c r="T1681" s="147"/>
    </row>
    <row r="1682" spans="4:21" ht="16.5" customHeight="1">
      <c r="D1682" s="139"/>
      <c r="E1682" s="140"/>
      <c r="F1682" s="141"/>
      <c r="G1682" s="142"/>
      <c r="H1682" s="143"/>
      <c r="I1682" s="144"/>
      <c r="J1682" s="121"/>
      <c r="K1682" s="121"/>
      <c r="M1682" s="121"/>
      <c r="N1682" s="121"/>
      <c r="O1682" s="121"/>
      <c r="P1682" s="62"/>
      <c r="Q1682" s="148"/>
      <c r="R1682" s="149"/>
      <c r="S1682" s="149"/>
      <c r="T1682" s="147"/>
    </row>
    <row r="1683" spans="4:21" ht="16.5" customHeight="1">
      <c r="D1683" s="139"/>
      <c r="E1683" s="140"/>
      <c r="F1683" s="141"/>
      <c r="G1683" s="142"/>
      <c r="H1683" s="143"/>
      <c r="I1683" s="144"/>
      <c r="J1683" s="121"/>
      <c r="K1683" s="121"/>
      <c r="M1683" s="121"/>
      <c r="N1683" s="121"/>
      <c r="O1683" s="121"/>
      <c r="P1683" s="62"/>
      <c r="Q1683" s="148"/>
      <c r="R1683" s="149"/>
      <c r="S1683" s="149"/>
      <c r="T1683" s="147"/>
    </row>
    <row r="1684" spans="4:21" ht="16.5" customHeight="1">
      <c r="D1684" s="139"/>
      <c r="E1684" s="140"/>
      <c r="F1684" s="141"/>
      <c r="G1684" s="142"/>
      <c r="H1684" s="143"/>
      <c r="I1684" s="144"/>
      <c r="J1684" s="121"/>
      <c r="K1684" s="121"/>
      <c r="M1684" s="121"/>
      <c r="N1684" s="121"/>
      <c r="O1684" s="121"/>
      <c r="P1684" s="62"/>
      <c r="Q1684" s="148"/>
      <c r="R1684" s="149"/>
      <c r="S1684" s="149"/>
      <c r="T1684" s="147"/>
      <c r="U1684" s="140"/>
    </row>
    <row r="1685" spans="4:21" ht="16.5" customHeight="1">
      <c r="D1685" s="139"/>
      <c r="E1685" s="140"/>
      <c r="F1685" s="141"/>
      <c r="G1685" s="142"/>
      <c r="H1685" s="143"/>
      <c r="I1685" s="144"/>
      <c r="J1685" s="121"/>
      <c r="K1685" s="121"/>
      <c r="M1685" s="121"/>
      <c r="N1685" s="121"/>
      <c r="O1685" s="121"/>
      <c r="P1685" s="62"/>
      <c r="Q1685" s="148"/>
      <c r="R1685" s="149"/>
      <c r="S1685" s="149"/>
      <c r="T1685" s="147"/>
    </row>
    <row r="1686" spans="4:21" ht="16.5" customHeight="1">
      <c r="D1686" s="139"/>
      <c r="E1686" s="140"/>
      <c r="F1686" s="141"/>
      <c r="G1686" s="142"/>
      <c r="H1686" s="143"/>
      <c r="I1686" s="144"/>
      <c r="J1686" s="121"/>
      <c r="K1686" s="121"/>
      <c r="M1686" s="121"/>
      <c r="N1686" s="121"/>
      <c r="O1686" s="121"/>
      <c r="P1686" s="62"/>
      <c r="Q1686" s="148"/>
      <c r="R1686" s="149"/>
      <c r="S1686" s="149"/>
      <c r="T1686" s="147"/>
    </row>
    <row r="1687" spans="4:21" ht="16.5" customHeight="1">
      <c r="D1687" s="139"/>
      <c r="E1687" s="140"/>
      <c r="F1687" s="141"/>
      <c r="G1687" s="142"/>
      <c r="H1687" s="143"/>
      <c r="I1687" s="144"/>
      <c r="J1687" s="121"/>
      <c r="K1687" s="121"/>
      <c r="M1687" s="121"/>
      <c r="N1687" s="121"/>
      <c r="O1687" s="121"/>
      <c r="P1687" s="62"/>
      <c r="Q1687" s="148"/>
      <c r="R1687" s="149"/>
      <c r="S1687" s="149"/>
      <c r="T1687" s="147"/>
    </row>
    <row r="1688" spans="4:21" ht="16.5" customHeight="1">
      <c r="D1688" s="139"/>
      <c r="E1688" s="140"/>
      <c r="F1688" s="141"/>
      <c r="G1688" s="142"/>
      <c r="H1688" s="143"/>
      <c r="I1688" s="144"/>
      <c r="J1688" s="121"/>
      <c r="K1688" s="121"/>
      <c r="M1688" s="121"/>
      <c r="N1688" s="121"/>
      <c r="O1688" s="121"/>
      <c r="P1688" s="62"/>
      <c r="Q1688" s="148"/>
      <c r="R1688" s="149"/>
      <c r="S1688" s="149"/>
      <c r="T1688" s="147"/>
    </row>
    <row r="1689" spans="4:21" ht="16.5" customHeight="1">
      <c r="D1689" s="139"/>
      <c r="E1689" s="140"/>
      <c r="F1689" s="141"/>
      <c r="G1689" s="142"/>
      <c r="H1689" s="143"/>
      <c r="I1689" s="144"/>
      <c r="J1689" s="121"/>
      <c r="K1689" s="121"/>
      <c r="M1689" s="121"/>
      <c r="N1689" s="121"/>
      <c r="O1689" s="121"/>
      <c r="P1689" s="62"/>
      <c r="Q1689" s="148"/>
      <c r="R1689" s="149"/>
      <c r="S1689" s="149"/>
      <c r="T1689" s="147"/>
    </row>
    <row r="1690" spans="4:21" ht="16.5" customHeight="1">
      <c r="D1690" s="139"/>
      <c r="E1690" s="140"/>
      <c r="F1690" s="141"/>
      <c r="G1690" s="142"/>
      <c r="H1690" s="143"/>
      <c r="I1690" s="144"/>
      <c r="J1690" s="121"/>
      <c r="K1690" s="121"/>
      <c r="M1690" s="121"/>
      <c r="N1690" s="121"/>
      <c r="O1690" s="121"/>
      <c r="P1690" s="62"/>
      <c r="Q1690" s="148"/>
      <c r="R1690" s="149"/>
      <c r="S1690" s="149"/>
      <c r="T1690" s="147"/>
    </row>
    <row r="1691" spans="4:21" ht="16.5" customHeight="1">
      <c r="D1691" s="139"/>
      <c r="E1691" s="140"/>
      <c r="F1691" s="141"/>
      <c r="G1691" s="142"/>
      <c r="H1691" s="143"/>
      <c r="I1691" s="144"/>
      <c r="J1691" s="121"/>
      <c r="K1691" s="121"/>
      <c r="M1691" s="121"/>
      <c r="N1691" s="121"/>
      <c r="O1691" s="121"/>
      <c r="P1691" s="62"/>
      <c r="Q1691" s="148"/>
      <c r="R1691" s="149"/>
      <c r="S1691" s="149"/>
      <c r="T1691" s="147"/>
    </row>
    <row r="1692" spans="4:21" ht="16.5" customHeight="1">
      <c r="D1692" s="139"/>
      <c r="E1692" s="140"/>
      <c r="F1692" s="141"/>
      <c r="G1692" s="142"/>
      <c r="H1692" s="143"/>
      <c r="I1692" s="144"/>
      <c r="J1692" s="121"/>
      <c r="K1692" s="121"/>
      <c r="M1692" s="121"/>
      <c r="N1692" s="121"/>
      <c r="O1692" s="121"/>
      <c r="P1692" s="62"/>
      <c r="Q1692" s="148"/>
      <c r="R1692" s="149"/>
      <c r="S1692" s="149"/>
      <c r="T1692" s="147"/>
    </row>
    <row r="1693" spans="4:21" ht="16.5" customHeight="1">
      <c r="D1693" s="139"/>
      <c r="E1693" s="140"/>
      <c r="F1693" s="141"/>
      <c r="G1693" s="142"/>
      <c r="H1693" s="143"/>
      <c r="I1693" s="144"/>
      <c r="J1693" s="121"/>
      <c r="K1693" s="121"/>
      <c r="M1693" s="121"/>
      <c r="N1693" s="121"/>
      <c r="O1693" s="121"/>
      <c r="P1693" s="62"/>
      <c r="Q1693" s="148"/>
      <c r="R1693" s="149"/>
      <c r="S1693" s="149"/>
      <c r="T1693" s="147"/>
    </row>
    <row r="1694" spans="4:21" ht="16.5" customHeight="1">
      <c r="D1694" s="139"/>
      <c r="E1694" s="140"/>
      <c r="F1694" s="141"/>
      <c r="G1694" s="142"/>
      <c r="H1694" s="143"/>
      <c r="I1694" s="144"/>
      <c r="J1694" s="121"/>
      <c r="K1694" s="121"/>
      <c r="M1694" s="121"/>
      <c r="N1694" s="121"/>
      <c r="O1694" s="121"/>
      <c r="P1694" s="62"/>
      <c r="Q1694" s="148"/>
      <c r="R1694" s="149"/>
      <c r="S1694" s="149"/>
      <c r="T1694" s="147"/>
    </row>
    <row r="1695" spans="4:21" ht="16.5" customHeight="1">
      <c r="D1695" s="139"/>
      <c r="E1695" s="140"/>
      <c r="F1695" s="141"/>
      <c r="G1695" s="142"/>
      <c r="H1695" s="143"/>
      <c r="I1695" s="144"/>
      <c r="J1695" s="121"/>
      <c r="K1695" s="121"/>
      <c r="M1695" s="121"/>
      <c r="N1695" s="121"/>
      <c r="O1695" s="121"/>
      <c r="P1695" s="62"/>
      <c r="Q1695" s="148"/>
      <c r="R1695" s="149"/>
      <c r="S1695" s="149"/>
      <c r="T1695" s="147"/>
    </row>
    <row r="1696" spans="4:21" ht="18" customHeight="1">
      <c r="D1696" s="139"/>
      <c r="E1696" s="140"/>
      <c r="F1696" s="141"/>
      <c r="G1696" s="142"/>
      <c r="H1696" s="143"/>
      <c r="I1696" s="144"/>
      <c r="J1696" s="121"/>
      <c r="K1696" s="121"/>
      <c r="M1696" s="121"/>
      <c r="N1696" s="121"/>
      <c r="O1696" s="121"/>
      <c r="P1696" s="62"/>
      <c r="Q1696" s="148"/>
      <c r="R1696" s="149"/>
      <c r="S1696" s="149"/>
      <c r="T1696" s="147"/>
    </row>
    <row r="1697" spans="4:21" ht="18" customHeight="1">
      <c r="D1697" s="139"/>
      <c r="E1697" s="140"/>
      <c r="F1697" s="141"/>
      <c r="G1697" s="142"/>
      <c r="H1697" s="143"/>
      <c r="I1697" s="144"/>
      <c r="J1697" s="121"/>
      <c r="K1697" s="121"/>
      <c r="M1697" s="121"/>
      <c r="N1697" s="121"/>
      <c r="O1697" s="121"/>
      <c r="P1697" s="62"/>
      <c r="Q1697" s="148"/>
      <c r="R1697" s="149"/>
      <c r="S1697" s="149"/>
      <c r="T1697" s="147"/>
    </row>
    <row r="1698" spans="4:21" ht="18" customHeight="1">
      <c r="D1698" s="139"/>
      <c r="E1698" s="140"/>
      <c r="F1698" s="141"/>
      <c r="G1698" s="142"/>
      <c r="H1698" s="143"/>
      <c r="I1698" s="144"/>
      <c r="J1698" s="121"/>
      <c r="K1698" s="121"/>
      <c r="M1698" s="121"/>
      <c r="N1698" s="121"/>
      <c r="O1698" s="121"/>
      <c r="P1698" s="62"/>
      <c r="Q1698" s="148"/>
      <c r="R1698" s="149"/>
      <c r="S1698" s="149"/>
      <c r="T1698" s="147"/>
    </row>
    <row r="1699" spans="4:21" ht="18" customHeight="1">
      <c r="D1699" s="139"/>
      <c r="E1699" s="140"/>
      <c r="F1699" s="141"/>
      <c r="G1699" s="142"/>
      <c r="H1699" s="143"/>
      <c r="I1699" s="144"/>
      <c r="J1699" s="121"/>
      <c r="K1699" s="121"/>
      <c r="M1699" s="121"/>
      <c r="N1699" s="121"/>
      <c r="O1699" s="121"/>
      <c r="P1699" s="62"/>
      <c r="Q1699" s="148"/>
      <c r="R1699" s="149"/>
      <c r="S1699" s="149"/>
      <c r="T1699" s="147"/>
    </row>
    <row r="1700" spans="4:21" ht="18" customHeight="1">
      <c r="D1700" s="139"/>
      <c r="E1700" s="140"/>
      <c r="F1700" s="141"/>
      <c r="G1700" s="142"/>
      <c r="H1700" s="143"/>
      <c r="I1700" s="144"/>
      <c r="J1700" s="121"/>
      <c r="K1700" s="121"/>
      <c r="M1700" s="121"/>
      <c r="N1700" s="121"/>
      <c r="O1700" s="121"/>
      <c r="P1700" s="62"/>
      <c r="Q1700" s="148"/>
      <c r="R1700" s="149"/>
      <c r="S1700" s="149"/>
      <c r="T1700" s="147"/>
    </row>
    <row r="1701" spans="4:21" ht="18" customHeight="1">
      <c r="D1701" s="139"/>
      <c r="E1701" s="140"/>
      <c r="F1701" s="141"/>
      <c r="G1701" s="142"/>
      <c r="H1701" s="143"/>
      <c r="I1701" s="144"/>
      <c r="J1701" s="121"/>
      <c r="K1701" s="121"/>
      <c r="M1701" s="121"/>
      <c r="N1701" s="121"/>
      <c r="O1701" s="121"/>
      <c r="P1701" s="62"/>
      <c r="Q1701" s="148"/>
      <c r="R1701" s="149"/>
      <c r="S1701" s="149"/>
      <c r="T1701" s="147"/>
    </row>
    <row r="1702" spans="4:21" ht="18" customHeight="1">
      <c r="D1702" s="139"/>
      <c r="E1702" s="140"/>
      <c r="F1702" s="141"/>
      <c r="G1702" s="142"/>
      <c r="H1702" s="143"/>
      <c r="I1702" s="144"/>
      <c r="J1702" s="121"/>
      <c r="K1702" s="121"/>
      <c r="M1702" s="121"/>
      <c r="N1702" s="121"/>
      <c r="O1702" s="121"/>
      <c r="P1702" s="62"/>
      <c r="Q1702" s="148"/>
      <c r="R1702" s="149"/>
      <c r="S1702" s="149"/>
      <c r="T1702" s="147"/>
    </row>
    <row r="1703" spans="4:21" ht="18" customHeight="1">
      <c r="D1703" s="139"/>
      <c r="E1703" s="140"/>
      <c r="F1703" s="141"/>
      <c r="G1703" s="142"/>
      <c r="H1703" s="143"/>
      <c r="I1703" s="144"/>
      <c r="J1703" s="121"/>
      <c r="K1703" s="121"/>
      <c r="M1703" s="121"/>
      <c r="N1703" s="121"/>
      <c r="O1703" s="121"/>
      <c r="P1703" s="62"/>
      <c r="Q1703" s="148"/>
      <c r="R1703" s="149"/>
      <c r="S1703" s="149"/>
      <c r="T1703" s="147"/>
    </row>
    <row r="1704" spans="4:21" ht="18" customHeight="1">
      <c r="D1704" s="139"/>
      <c r="E1704" s="140"/>
      <c r="F1704" s="141"/>
      <c r="G1704" s="142"/>
      <c r="H1704" s="143"/>
      <c r="I1704" s="144"/>
      <c r="J1704" s="121"/>
      <c r="K1704" s="121"/>
      <c r="M1704" s="121"/>
      <c r="N1704" s="121"/>
      <c r="O1704" s="121"/>
      <c r="P1704" s="62"/>
      <c r="Q1704" s="148"/>
      <c r="R1704" s="149"/>
      <c r="S1704" s="149"/>
      <c r="T1704" s="147"/>
    </row>
    <row r="1705" spans="4:21" ht="18" customHeight="1">
      <c r="D1705" s="139"/>
      <c r="E1705" s="140"/>
      <c r="F1705" s="141"/>
      <c r="G1705" s="142"/>
      <c r="H1705" s="143"/>
      <c r="I1705" s="144"/>
      <c r="J1705" s="121"/>
      <c r="K1705" s="121"/>
      <c r="M1705" s="121"/>
      <c r="N1705" s="121"/>
      <c r="O1705" s="121"/>
      <c r="P1705" s="62"/>
      <c r="Q1705" s="148"/>
      <c r="R1705" s="149"/>
      <c r="S1705" s="149"/>
      <c r="T1705" s="147"/>
    </row>
    <row r="1706" spans="4:21" ht="18" customHeight="1">
      <c r="D1706" s="139"/>
      <c r="E1706" s="140"/>
      <c r="F1706" s="141"/>
      <c r="G1706" s="142"/>
      <c r="H1706" s="143"/>
      <c r="I1706" s="144"/>
      <c r="J1706" s="121"/>
      <c r="K1706" s="121"/>
      <c r="M1706" s="121"/>
      <c r="N1706" s="121"/>
      <c r="O1706" s="121"/>
      <c r="P1706" s="62"/>
      <c r="Q1706" s="148"/>
      <c r="R1706" s="149"/>
      <c r="S1706" s="149"/>
      <c r="T1706" s="147"/>
    </row>
    <row r="1707" spans="4:21" ht="18" customHeight="1">
      <c r="D1707" s="139"/>
      <c r="E1707" s="140"/>
      <c r="F1707" s="141"/>
      <c r="G1707" s="142"/>
      <c r="H1707" s="143"/>
      <c r="I1707" s="144"/>
      <c r="J1707" s="121"/>
      <c r="K1707" s="121"/>
      <c r="M1707" s="121"/>
      <c r="N1707" s="121"/>
      <c r="O1707" s="121"/>
      <c r="P1707" s="62"/>
      <c r="Q1707" s="148"/>
      <c r="R1707" s="149"/>
      <c r="S1707" s="149"/>
      <c r="T1707" s="147"/>
      <c r="U1707" s="140"/>
    </row>
    <row r="1708" spans="4:21" ht="18" customHeight="1">
      <c r="D1708" s="139"/>
      <c r="E1708" s="140"/>
      <c r="F1708" s="141"/>
      <c r="G1708" s="142"/>
      <c r="H1708" s="143"/>
      <c r="I1708" s="144"/>
      <c r="J1708" s="121"/>
      <c r="K1708" s="121"/>
      <c r="M1708" s="121"/>
      <c r="N1708" s="121"/>
      <c r="O1708" s="121"/>
      <c r="P1708" s="62"/>
      <c r="Q1708" s="148"/>
      <c r="R1708" s="149"/>
      <c r="S1708" s="149"/>
      <c r="T1708" s="147"/>
    </row>
    <row r="1709" spans="4:21" ht="18" customHeight="1">
      <c r="D1709" s="139"/>
      <c r="E1709" s="140"/>
      <c r="F1709" s="141"/>
      <c r="G1709" s="142"/>
      <c r="H1709" s="143"/>
      <c r="I1709" s="144"/>
      <c r="J1709" s="121"/>
      <c r="K1709" s="121"/>
      <c r="M1709" s="121"/>
      <c r="N1709" s="121"/>
      <c r="O1709" s="121"/>
      <c r="P1709" s="62"/>
      <c r="Q1709" s="148"/>
      <c r="R1709" s="149"/>
      <c r="S1709" s="149"/>
      <c r="T1709" s="147"/>
    </row>
    <row r="1710" spans="4:21" ht="18" customHeight="1">
      <c r="D1710" s="139"/>
      <c r="E1710" s="140"/>
      <c r="F1710" s="141"/>
      <c r="G1710" s="142"/>
      <c r="H1710" s="143"/>
      <c r="I1710" s="144"/>
      <c r="J1710" s="121"/>
      <c r="K1710" s="121"/>
      <c r="M1710" s="121"/>
      <c r="N1710" s="121"/>
      <c r="O1710" s="121"/>
      <c r="P1710" s="62"/>
      <c r="Q1710" s="148"/>
      <c r="R1710" s="149"/>
      <c r="S1710" s="149"/>
      <c r="T1710" s="147"/>
    </row>
    <row r="1711" spans="4:21" ht="18" customHeight="1">
      <c r="D1711" s="139"/>
      <c r="E1711" s="140"/>
      <c r="F1711" s="141"/>
      <c r="G1711" s="142"/>
      <c r="H1711" s="143"/>
      <c r="I1711" s="144"/>
      <c r="J1711" s="121"/>
      <c r="K1711" s="121"/>
      <c r="M1711" s="121"/>
      <c r="N1711" s="121"/>
      <c r="O1711" s="121"/>
      <c r="P1711" s="62"/>
      <c r="Q1711" s="148"/>
      <c r="R1711" s="149"/>
      <c r="S1711" s="149"/>
      <c r="T1711" s="147"/>
    </row>
    <row r="1712" spans="4:21" ht="18" customHeight="1">
      <c r="D1712" s="139"/>
      <c r="E1712" s="140"/>
      <c r="F1712" s="141"/>
      <c r="G1712" s="142"/>
      <c r="H1712" s="143"/>
      <c r="I1712" s="144"/>
      <c r="J1712" s="121"/>
      <c r="K1712" s="121"/>
      <c r="M1712" s="121"/>
      <c r="N1712" s="121"/>
      <c r="O1712" s="121"/>
      <c r="P1712" s="62"/>
      <c r="Q1712" s="148"/>
      <c r="R1712" s="149"/>
      <c r="S1712" s="149"/>
      <c r="T1712" s="147"/>
    </row>
    <row r="1713" spans="4:20" ht="18" customHeight="1">
      <c r="D1713" s="139"/>
      <c r="E1713" s="140"/>
      <c r="F1713" s="141"/>
      <c r="G1713" s="142"/>
      <c r="H1713" s="143"/>
      <c r="I1713" s="144"/>
      <c r="J1713" s="121"/>
      <c r="K1713" s="121"/>
      <c r="M1713" s="121"/>
      <c r="N1713" s="121"/>
      <c r="O1713" s="121"/>
      <c r="P1713" s="62"/>
      <c r="Q1713" s="148"/>
      <c r="R1713" s="149"/>
      <c r="S1713" s="149"/>
      <c r="T1713" s="147"/>
    </row>
    <row r="1714" spans="4:20" ht="18" customHeight="1">
      <c r="D1714" s="139"/>
      <c r="E1714" s="140"/>
      <c r="F1714" s="141"/>
      <c r="G1714" s="142"/>
      <c r="H1714" s="143"/>
      <c r="I1714" s="144"/>
      <c r="J1714" s="121"/>
      <c r="K1714" s="121"/>
      <c r="M1714" s="121"/>
      <c r="N1714" s="121"/>
      <c r="O1714" s="121"/>
      <c r="P1714" s="62"/>
      <c r="Q1714" s="148"/>
      <c r="R1714" s="149"/>
      <c r="S1714" s="149"/>
      <c r="T1714" s="147"/>
    </row>
    <row r="1715" spans="4:20" ht="18" customHeight="1">
      <c r="D1715" s="139"/>
      <c r="E1715" s="140"/>
      <c r="F1715" s="141"/>
      <c r="G1715" s="142"/>
      <c r="H1715" s="143"/>
      <c r="I1715" s="144"/>
      <c r="J1715" s="121"/>
      <c r="K1715" s="121"/>
      <c r="M1715" s="121"/>
      <c r="N1715" s="121"/>
      <c r="O1715" s="121"/>
      <c r="P1715" s="62"/>
      <c r="Q1715" s="148"/>
      <c r="R1715" s="149"/>
      <c r="S1715" s="149"/>
      <c r="T1715" s="147"/>
    </row>
    <row r="1716" spans="4:20" ht="18" customHeight="1">
      <c r="D1716" s="139"/>
      <c r="E1716" s="140"/>
      <c r="F1716" s="141"/>
      <c r="G1716" s="142"/>
      <c r="H1716" s="143"/>
      <c r="I1716" s="144"/>
      <c r="J1716" s="121"/>
      <c r="K1716" s="121"/>
      <c r="M1716" s="121"/>
      <c r="N1716" s="121"/>
      <c r="O1716" s="121"/>
      <c r="P1716" s="62"/>
      <c r="Q1716" s="148"/>
      <c r="R1716" s="149"/>
      <c r="S1716" s="149"/>
      <c r="T1716" s="147"/>
    </row>
    <row r="1717" spans="4:20" ht="18" customHeight="1">
      <c r="D1717" s="139"/>
      <c r="E1717" s="140"/>
      <c r="F1717" s="141"/>
      <c r="G1717" s="142"/>
      <c r="H1717" s="143"/>
      <c r="I1717" s="144"/>
      <c r="J1717" s="121"/>
      <c r="K1717" s="121"/>
      <c r="M1717" s="121"/>
      <c r="N1717" s="121"/>
      <c r="O1717" s="121"/>
      <c r="P1717" s="62"/>
      <c r="Q1717" s="148"/>
      <c r="R1717" s="149"/>
      <c r="S1717" s="149"/>
      <c r="T1717" s="147"/>
    </row>
    <row r="1718" spans="4:20" ht="18" customHeight="1">
      <c r="D1718" s="139"/>
      <c r="E1718" s="140"/>
      <c r="F1718" s="141"/>
      <c r="G1718" s="142"/>
      <c r="H1718" s="143"/>
      <c r="I1718" s="144"/>
      <c r="J1718" s="121"/>
      <c r="K1718" s="121"/>
      <c r="M1718" s="121"/>
      <c r="N1718" s="121"/>
      <c r="O1718" s="121"/>
      <c r="P1718" s="62"/>
      <c r="Q1718" s="148"/>
      <c r="R1718" s="149"/>
      <c r="S1718" s="149"/>
      <c r="T1718" s="147"/>
    </row>
    <row r="1719" spans="4:20" ht="18" customHeight="1">
      <c r="D1719" s="139"/>
      <c r="E1719" s="140"/>
      <c r="F1719" s="141"/>
      <c r="G1719" s="142"/>
      <c r="H1719" s="143"/>
      <c r="I1719" s="144"/>
      <c r="J1719" s="121"/>
      <c r="K1719" s="121"/>
      <c r="M1719" s="121"/>
      <c r="N1719" s="121"/>
      <c r="O1719" s="121"/>
      <c r="P1719" s="62"/>
      <c r="Q1719" s="148"/>
      <c r="R1719" s="149"/>
      <c r="S1719" s="149"/>
      <c r="T1719" s="147"/>
    </row>
    <row r="1720" spans="4:20" ht="18" customHeight="1">
      <c r="D1720" s="139"/>
      <c r="E1720" s="140"/>
      <c r="F1720" s="141"/>
      <c r="G1720" s="142"/>
      <c r="H1720" s="143"/>
      <c r="I1720" s="144"/>
      <c r="J1720" s="121"/>
      <c r="K1720" s="121"/>
      <c r="M1720" s="121"/>
      <c r="N1720" s="121"/>
      <c r="O1720" s="121"/>
      <c r="P1720" s="62"/>
      <c r="Q1720" s="148"/>
      <c r="R1720" s="149"/>
      <c r="S1720" s="149"/>
      <c r="T1720" s="147"/>
    </row>
    <row r="1721" spans="4:20" ht="18" customHeight="1">
      <c r="D1721" s="139"/>
      <c r="E1721" s="140"/>
      <c r="F1721" s="141"/>
      <c r="G1721" s="142"/>
      <c r="H1721" s="143"/>
      <c r="I1721" s="144"/>
      <c r="J1721" s="121"/>
      <c r="K1721" s="121"/>
      <c r="M1721" s="121"/>
      <c r="N1721" s="121"/>
      <c r="O1721" s="121"/>
      <c r="P1721" s="62"/>
      <c r="Q1721" s="148"/>
      <c r="R1721" s="149"/>
      <c r="S1721" s="149"/>
      <c r="T1721" s="147"/>
    </row>
    <row r="1722" spans="4:20" ht="18" customHeight="1">
      <c r="D1722" s="139"/>
      <c r="E1722" s="140"/>
      <c r="F1722" s="141"/>
      <c r="G1722" s="142"/>
      <c r="H1722" s="143"/>
      <c r="I1722" s="144"/>
      <c r="J1722" s="121"/>
      <c r="K1722" s="121"/>
      <c r="M1722" s="121"/>
      <c r="N1722" s="121"/>
      <c r="O1722" s="121"/>
      <c r="P1722" s="62"/>
      <c r="Q1722" s="148"/>
      <c r="R1722" s="149"/>
      <c r="S1722" s="149"/>
      <c r="T1722" s="147"/>
    </row>
    <row r="1723" spans="4:20" ht="18" customHeight="1">
      <c r="D1723" s="139"/>
      <c r="E1723" s="140"/>
      <c r="F1723" s="141"/>
      <c r="G1723" s="142"/>
      <c r="H1723" s="143"/>
      <c r="I1723" s="144"/>
      <c r="J1723" s="121"/>
      <c r="K1723" s="121"/>
      <c r="M1723" s="121"/>
      <c r="N1723" s="121"/>
      <c r="O1723" s="121"/>
      <c r="P1723" s="62"/>
      <c r="Q1723" s="148"/>
      <c r="R1723" s="149"/>
      <c r="S1723" s="149"/>
      <c r="T1723" s="147"/>
    </row>
    <row r="1724" spans="4:20" ht="18" customHeight="1">
      <c r="D1724" s="139"/>
      <c r="E1724" s="140"/>
      <c r="F1724" s="141"/>
      <c r="G1724" s="142"/>
      <c r="H1724" s="143"/>
      <c r="I1724" s="144"/>
      <c r="J1724" s="121"/>
      <c r="K1724" s="121"/>
      <c r="M1724" s="121"/>
      <c r="N1724" s="121"/>
      <c r="O1724" s="121"/>
      <c r="P1724" s="62"/>
      <c r="Q1724" s="148"/>
      <c r="R1724" s="149"/>
      <c r="S1724" s="149"/>
      <c r="T1724" s="147"/>
    </row>
    <row r="1725" spans="4:20" ht="18" customHeight="1">
      <c r="D1725" s="139"/>
      <c r="E1725" s="140"/>
      <c r="F1725" s="141"/>
      <c r="G1725" s="142"/>
      <c r="H1725" s="143"/>
      <c r="I1725" s="144"/>
      <c r="J1725" s="121"/>
      <c r="K1725" s="121"/>
      <c r="M1725" s="121"/>
      <c r="N1725" s="121"/>
      <c r="O1725" s="121"/>
      <c r="P1725" s="62"/>
      <c r="Q1725" s="148"/>
      <c r="R1725" s="149"/>
      <c r="S1725" s="149"/>
      <c r="T1725" s="147"/>
    </row>
    <row r="1726" spans="4:20" ht="18" customHeight="1">
      <c r="D1726" s="139"/>
      <c r="E1726" s="140"/>
      <c r="F1726" s="141"/>
      <c r="G1726" s="142"/>
      <c r="H1726" s="143"/>
      <c r="I1726" s="144"/>
      <c r="J1726" s="121"/>
      <c r="K1726" s="121"/>
      <c r="M1726" s="121"/>
      <c r="N1726" s="121"/>
      <c r="O1726" s="121"/>
      <c r="P1726" s="62"/>
      <c r="Q1726" s="148"/>
      <c r="R1726" s="149"/>
      <c r="S1726" s="149"/>
      <c r="T1726" s="147"/>
    </row>
    <row r="1727" spans="4:20" ht="18" customHeight="1">
      <c r="D1727" s="139"/>
      <c r="E1727" s="140"/>
      <c r="F1727" s="141"/>
      <c r="G1727" s="142"/>
      <c r="H1727" s="143"/>
      <c r="I1727" s="144"/>
      <c r="J1727" s="121"/>
      <c r="K1727" s="121"/>
      <c r="M1727" s="121"/>
      <c r="N1727" s="121"/>
      <c r="O1727" s="121"/>
      <c r="P1727" s="62"/>
      <c r="Q1727" s="148"/>
      <c r="R1727" s="149"/>
      <c r="S1727" s="149"/>
      <c r="T1727" s="147"/>
    </row>
    <row r="1728" spans="4:20" ht="18" customHeight="1">
      <c r="D1728" s="139"/>
      <c r="E1728" s="140"/>
      <c r="F1728" s="141"/>
      <c r="G1728" s="142"/>
      <c r="H1728" s="143"/>
      <c r="I1728" s="144"/>
      <c r="J1728" s="121"/>
      <c r="K1728" s="121"/>
      <c r="M1728" s="121"/>
      <c r="N1728" s="121"/>
      <c r="O1728" s="121"/>
      <c r="P1728" s="62"/>
      <c r="Q1728" s="148"/>
      <c r="R1728" s="149"/>
      <c r="S1728" s="149"/>
      <c r="T1728" s="147"/>
    </row>
    <row r="1729" spans="4:20" ht="18" customHeight="1">
      <c r="D1729" s="139"/>
      <c r="E1729" s="140"/>
      <c r="F1729" s="141"/>
      <c r="G1729" s="142"/>
      <c r="H1729" s="143"/>
      <c r="I1729" s="144"/>
      <c r="J1729" s="121"/>
      <c r="K1729" s="121"/>
      <c r="M1729" s="121"/>
      <c r="N1729" s="121"/>
      <c r="O1729" s="121"/>
      <c r="P1729" s="62"/>
      <c r="Q1729" s="148"/>
      <c r="R1729" s="149"/>
      <c r="S1729" s="149"/>
      <c r="T1729" s="147"/>
    </row>
    <row r="1730" spans="4:20" ht="18" customHeight="1">
      <c r="D1730" s="139"/>
      <c r="E1730" s="140"/>
      <c r="F1730" s="141"/>
      <c r="G1730" s="142"/>
      <c r="H1730" s="143"/>
      <c r="I1730" s="144"/>
      <c r="J1730" s="121"/>
      <c r="K1730" s="121"/>
      <c r="M1730" s="121"/>
      <c r="N1730" s="121"/>
      <c r="O1730" s="121"/>
      <c r="P1730" s="62"/>
      <c r="Q1730" s="148"/>
      <c r="R1730" s="149"/>
      <c r="S1730" s="149"/>
      <c r="T1730" s="147"/>
    </row>
    <row r="1731" spans="4:20" ht="18" customHeight="1">
      <c r="D1731" s="139"/>
      <c r="E1731" s="140"/>
      <c r="F1731" s="141"/>
      <c r="G1731" s="142"/>
      <c r="H1731" s="143"/>
      <c r="I1731" s="144"/>
      <c r="J1731" s="121"/>
      <c r="K1731" s="121"/>
      <c r="M1731" s="121"/>
      <c r="N1731" s="121"/>
      <c r="O1731" s="121"/>
      <c r="P1731" s="62"/>
      <c r="Q1731" s="148"/>
      <c r="R1731" s="149"/>
      <c r="S1731" s="149"/>
      <c r="T1731" s="147"/>
    </row>
    <row r="1732" spans="4:20" ht="18" customHeight="1">
      <c r="D1732" s="139"/>
      <c r="E1732" s="140"/>
      <c r="F1732" s="141"/>
      <c r="G1732" s="142"/>
      <c r="H1732" s="143"/>
      <c r="I1732" s="144"/>
      <c r="J1732" s="121"/>
      <c r="K1732" s="121"/>
      <c r="M1732" s="121"/>
      <c r="N1732" s="121"/>
      <c r="O1732" s="121"/>
      <c r="P1732" s="62"/>
      <c r="Q1732" s="148"/>
      <c r="R1732" s="149"/>
      <c r="S1732" s="149"/>
      <c r="T1732" s="147"/>
    </row>
    <row r="1733" spans="4:20" ht="18" customHeight="1">
      <c r="D1733" s="139"/>
      <c r="E1733" s="140"/>
      <c r="F1733" s="141"/>
      <c r="G1733" s="142"/>
      <c r="H1733" s="143"/>
      <c r="I1733" s="144"/>
      <c r="J1733" s="121"/>
      <c r="K1733" s="121"/>
      <c r="M1733" s="121"/>
      <c r="N1733" s="121"/>
      <c r="O1733" s="121"/>
      <c r="P1733" s="62"/>
      <c r="Q1733" s="148"/>
      <c r="R1733" s="149"/>
      <c r="S1733" s="149"/>
      <c r="T1733" s="147"/>
    </row>
    <row r="1734" spans="4:20" ht="18" customHeight="1">
      <c r="D1734" s="139"/>
      <c r="E1734" s="140"/>
      <c r="F1734" s="141"/>
      <c r="G1734" s="142"/>
      <c r="H1734" s="143"/>
      <c r="I1734" s="144"/>
      <c r="J1734" s="121"/>
      <c r="K1734" s="121"/>
      <c r="M1734" s="121"/>
      <c r="N1734" s="121"/>
      <c r="O1734" s="121"/>
      <c r="P1734" s="62"/>
      <c r="Q1734" s="148"/>
      <c r="R1734" s="149"/>
      <c r="S1734" s="149"/>
      <c r="T1734" s="147"/>
    </row>
    <row r="1735" spans="4:20" ht="18" customHeight="1">
      <c r="D1735" s="139"/>
      <c r="E1735" s="140"/>
      <c r="F1735" s="141"/>
      <c r="G1735" s="142"/>
      <c r="H1735" s="143"/>
      <c r="I1735" s="144"/>
      <c r="J1735" s="121"/>
      <c r="K1735" s="121"/>
      <c r="M1735" s="121"/>
      <c r="N1735" s="121"/>
      <c r="O1735" s="121"/>
      <c r="P1735" s="62"/>
      <c r="Q1735" s="148"/>
      <c r="R1735" s="149"/>
      <c r="S1735" s="149"/>
      <c r="T1735" s="147"/>
    </row>
    <row r="1736" spans="4:20" ht="18" customHeight="1">
      <c r="D1736" s="139"/>
      <c r="E1736" s="140"/>
      <c r="F1736" s="141"/>
      <c r="G1736" s="142"/>
      <c r="H1736" s="143"/>
      <c r="I1736" s="144"/>
      <c r="J1736" s="121"/>
      <c r="K1736" s="121"/>
      <c r="M1736" s="121"/>
      <c r="N1736" s="121"/>
      <c r="O1736" s="121"/>
      <c r="P1736" s="62"/>
      <c r="Q1736" s="148"/>
      <c r="R1736" s="149"/>
      <c r="S1736" s="149"/>
      <c r="T1736" s="147"/>
    </row>
    <row r="1737" spans="4:20" ht="18" customHeight="1">
      <c r="D1737" s="139"/>
      <c r="E1737" s="140"/>
      <c r="F1737" s="141"/>
      <c r="G1737" s="142"/>
      <c r="H1737" s="143"/>
      <c r="I1737" s="144"/>
      <c r="J1737" s="121"/>
      <c r="K1737" s="121"/>
      <c r="M1737" s="121"/>
      <c r="N1737" s="121"/>
      <c r="O1737" s="121"/>
      <c r="P1737" s="62"/>
      <c r="Q1737" s="148"/>
      <c r="R1737" s="149"/>
      <c r="S1737" s="149"/>
      <c r="T1737" s="147"/>
    </row>
    <row r="1738" spans="4:20" ht="18" customHeight="1">
      <c r="D1738" s="139"/>
      <c r="E1738" s="140"/>
      <c r="F1738" s="141"/>
      <c r="G1738" s="142"/>
      <c r="H1738" s="143"/>
      <c r="I1738" s="144"/>
      <c r="J1738" s="121"/>
      <c r="K1738" s="121"/>
      <c r="M1738" s="121"/>
      <c r="N1738" s="121"/>
      <c r="O1738" s="121"/>
      <c r="P1738" s="62"/>
      <c r="Q1738" s="148"/>
      <c r="R1738" s="149"/>
      <c r="S1738" s="149"/>
      <c r="T1738" s="147"/>
    </row>
    <row r="1739" spans="4:20" ht="18" customHeight="1">
      <c r="D1739" s="139"/>
      <c r="E1739" s="140"/>
      <c r="F1739" s="141"/>
      <c r="G1739" s="142"/>
      <c r="H1739" s="143"/>
      <c r="I1739" s="144"/>
      <c r="J1739" s="121"/>
      <c r="K1739" s="121"/>
      <c r="M1739" s="121"/>
      <c r="N1739" s="121"/>
      <c r="O1739" s="121"/>
      <c r="P1739" s="62"/>
      <c r="Q1739" s="148"/>
      <c r="R1739" s="149"/>
      <c r="S1739" s="149"/>
      <c r="T1739" s="147"/>
    </row>
    <row r="1740" spans="4:20" ht="18" customHeight="1">
      <c r="D1740" s="139"/>
      <c r="E1740" s="140"/>
      <c r="F1740" s="141"/>
      <c r="G1740" s="142"/>
      <c r="H1740" s="143"/>
      <c r="I1740" s="144"/>
      <c r="J1740" s="121"/>
      <c r="K1740" s="121"/>
      <c r="M1740" s="121"/>
      <c r="N1740" s="121"/>
      <c r="O1740" s="121"/>
      <c r="P1740" s="62"/>
      <c r="Q1740" s="148"/>
      <c r="R1740" s="149"/>
      <c r="S1740" s="149"/>
      <c r="T1740" s="147"/>
    </row>
    <row r="1741" spans="4:20" ht="18" customHeight="1">
      <c r="D1741" s="139"/>
      <c r="E1741" s="140"/>
      <c r="F1741" s="141"/>
      <c r="G1741" s="142"/>
      <c r="H1741" s="143"/>
      <c r="I1741" s="144"/>
      <c r="J1741" s="121"/>
      <c r="K1741" s="121"/>
      <c r="M1741" s="121"/>
      <c r="N1741" s="121"/>
      <c r="O1741" s="121"/>
      <c r="P1741" s="62"/>
      <c r="Q1741" s="148"/>
      <c r="R1741" s="149"/>
      <c r="S1741" s="149"/>
      <c r="T1741" s="147"/>
    </row>
    <row r="1742" spans="4:20" ht="18" customHeight="1">
      <c r="D1742" s="139"/>
      <c r="E1742" s="140"/>
      <c r="F1742" s="141"/>
      <c r="G1742" s="142"/>
      <c r="H1742" s="143"/>
      <c r="I1742" s="144"/>
      <c r="J1742" s="121"/>
      <c r="K1742" s="121"/>
      <c r="M1742" s="121"/>
      <c r="N1742" s="121"/>
      <c r="O1742" s="121"/>
      <c r="P1742" s="62"/>
      <c r="Q1742" s="148"/>
      <c r="R1742" s="149"/>
      <c r="S1742" s="149"/>
      <c r="T1742" s="117"/>
    </row>
    <row r="1743" spans="4:20" ht="18" customHeight="1">
      <c r="D1743" s="139"/>
      <c r="E1743" s="140"/>
      <c r="F1743" s="141"/>
      <c r="G1743" s="142"/>
      <c r="H1743" s="143"/>
      <c r="I1743" s="144"/>
      <c r="J1743" s="121"/>
      <c r="K1743" s="121"/>
      <c r="M1743" s="121"/>
      <c r="N1743" s="121"/>
      <c r="O1743" s="121"/>
      <c r="P1743" s="62"/>
      <c r="Q1743" s="148"/>
      <c r="R1743" s="149"/>
      <c r="S1743" s="149"/>
      <c r="T1743" s="117"/>
    </row>
    <row r="1744" spans="4:20" ht="18" customHeight="1">
      <c r="D1744" s="139"/>
      <c r="E1744" s="140"/>
      <c r="F1744" s="141"/>
      <c r="G1744" s="142"/>
      <c r="H1744" s="143"/>
      <c r="I1744" s="144"/>
      <c r="J1744" s="121"/>
      <c r="K1744" s="121"/>
      <c r="M1744" s="121"/>
      <c r="N1744" s="121"/>
      <c r="O1744" s="121"/>
      <c r="P1744" s="62"/>
      <c r="Q1744" s="148"/>
      <c r="R1744" s="149"/>
      <c r="S1744" s="149"/>
      <c r="T1744" s="117"/>
    </row>
    <row r="1745" spans="4:20" ht="18" customHeight="1">
      <c r="D1745" s="139"/>
      <c r="E1745" s="140"/>
      <c r="F1745" s="141"/>
      <c r="G1745" s="142"/>
      <c r="H1745" s="143"/>
      <c r="I1745" s="144"/>
      <c r="J1745" s="121"/>
      <c r="K1745" s="121"/>
      <c r="M1745" s="121"/>
      <c r="N1745" s="121"/>
      <c r="O1745" s="121"/>
      <c r="P1745" s="62"/>
      <c r="Q1745" s="148"/>
      <c r="R1745" s="149"/>
      <c r="S1745" s="149"/>
      <c r="T1745" s="117"/>
    </row>
    <row r="1746" spans="4:20" ht="18" customHeight="1">
      <c r="D1746" s="139"/>
      <c r="E1746" s="140"/>
      <c r="F1746" s="141"/>
      <c r="G1746" s="142"/>
      <c r="H1746" s="143"/>
      <c r="I1746" s="144"/>
      <c r="J1746" s="121"/>
      <c r="K1746" s="121"/>
      <c r="M1746" s="121"/>
      <c r="N1746" s="121"/>
      <c r="O1746" s="121"/>
      <c r="P1746" s="62"/>
      <c r="Q1746" s="148"/>
      <c r="R1746" s="149"/>
      <c r="S1746" s="149"/>
      <c r="T1746" s="117"/>
    </row>
    <row r="1747" spans="4:20" ht="18" customHeight="1">
      <c r="D1747" s="139"/>
      <c r="E1747" s="140"/>
      <c r="F1747" s="141"/>
      <c r="G1747" s="142"/>
      <c r="H1747" s="143"/>
      <c r="I1747" s="144"/>
      <c r="J1747" s="121"/>
      <c r="K1747" s="121"/>
      <c r="M1747" s="121"/>
      <c r="N1747" s="121"/>
      <c r="O1747" s="121"/>
      <c r="P1747" s="62"/>
      <c r="Q1747" s="148"/>
      <c r="R1747" s="149"/>
      <c r="S1747" s="149"/>
      <c r="T1747" s="117"/>
    </row>
    <row r="1748" spans="4:20" ht="18" customHeight="1">
      <c r="D1748" s="139"/>
      <c r="E1748" s="140"/>
      <c r="F1748" s="141"/>
      <c r="G1748" s="142"/>
      <c r="H1748" s="143"/>
      <c r="I1748" s="144"/>
      <c r="J1748" s="121"/>
      <c r="K1748" s="121"/>
      <c r="M1748" s="121"/>
      <c r="N1748" s="121"/>
      <c r="O1748" s="121"/>
      <c r="P1748" s="62"/>
      <c r="Q1748" s="148"/>
      <c r="R1748" s="149"/>
      <c r="S1748" s="149"/>
      <c r="T1748" s="117"/>
    </row>
    <row r="1749" spans="4:20" ht="18" customHeight="1">
      <c r="D1749" s="139"/>
      <c r="E1749" s="140"/>
      <c r="F1749" s="141"/>
      <c r="G1749" s="142"/>
      <c r="H1749" s="143"/>
      <c r="I1749" s="144"/>
      <c r="J1749" s="121"/>
      <c r="K1749" s="121"/>
      <c r="M1749" s="121"/>
      <c r="N1749" s="121"/>
      <c r="O1749" s="121"/>
      <c r="P1749" s="62"/>
      <c r="Q1749" s="148"/>
      <c r="R1749" s="149"/>
      <c r="S1749" s="149"/>
      <c r="T1749" s="117"/>
    </row>
    <row r="1750" spans="4:20" ht="18" customHeight="1">
      <c r="D1750" s="139"/>
      <c r="E1750" s="140"/>
      <c r="F1750" s="141"/>
      <c r="G1750" s="142"/>
      <c r="H1750" s="143"/>
      <c r="I1750" s="144"/>
      <c r="J1750" s="121"/>
      <c r="K1750" s="121"/>
      <c r="M1750" s="121"/>
      <c r="N1750" s="121"/>
      <c r="O1750" s="121"/>
      <c r="P1750" s="62"/>
      <c r="Q1750" s="148"/>
      <c r="R1750" s="149"/>
      <c r="S1750" s="149"/>
      <c r="T1750" s="117"/>
    </row>
    <row r="1751" spans="4:20" ht="18" customHeight="1">
      <c r="D1751" s="139"/>
      <c r="E1751" s="140"/>
      <c r="F1751" s="141"/>
      <c r="G1751" s="142"/>
      <c r="H1751" s="143"/>
      <c r="I1751" s="144"/>
      <c r="J1751" s="121"/>
      <c r="K1751" s="121"/>
      <c r="M1751" s="121"/>
      <c r="N1751" s="121"/>
      <c r="O1751" s="121"/>
      <c r="P1751" s="62"/>
      <c r="Q1751" s="148"/>
      <c r="R1751" s="149"/>
      <c r="S1751" s="149"/>
      <c r="T1751" s="117"/>
    </row>
    <row r="1752" spans="4:20" ht="18" customHeight="1">
      <c r="D1752" s="139"/>
      <c r="E1752" s="140"/>
      <c r="F1752" s="141"/>
      <c r="G1752" s="142"/>
      <c r="H1752" s="143"/>
      <c r="I1752" s="144"/>
      <c r="J1752" s="121"/>
      <c r="K1752" s="121"/>
      <c r="M1752" s="121"/>
      <c r="N1752" s="121"/>
      <c r="O1752" s="121"/>
      <c r="P1752" s="62"/>
      <c r="Q1752" s="148"/>
      <c r="R1752" s="149"/>
      <c r="S1752" s="149"/>
      <c r="T1752" s="117"/>
    </row>
    <row r="1753" spans="4:20" ht="18" customHeight="1">
      <c r="D1753" s="139"/>
      <c r="E1753" s="140"/>
      <c r="F1753" s="141"/>
      <c r="G1753" s="142"/>
      <c r="H1753" s="143"/>
      <c r="I1753" s="144"/>
      <c r="J1753" s="121"/>
      <c r="K1753" s="121"/>
      <c r="M1753" s="121"/>
      <c r="N1753" s="121"/>
      <c r="O1753" s="121"/>
      <c r="P1753" s="62"/>
      <c r="Q1753" s="148"/>
      <c r="R1753" s="149"/>
      <c r="S1753" s="149"/>
      <c r="T1753" s="117"/>
    </row>
    <row r="1754" spans="4:20" ht="18" customHeight="1">
      <c r="D1754" s="139"/>
      <c r="E1754" s="140"/>
      <c r="F1754" s="141"/>
      <c r="G1754" s="142"/>
      <c r="H1754" s="143"/>
      <c r="I1754" s="144"/>
      <c r="J1754" s="121"/>
      <c r="K1754" s="121"/>
      <c r="M1754" s="121"/>
      <c r="N1754" s="121"/>
      <c r="O1754" s="121"/>
      <c r="P1754" s="62"/>
      <c r="Q1754" s="148"/>
      <c r="R1754" s="149"/>
      <c r="S1754" s="149"/>
      <c r="T1754" s="117"/>
    </row>
    <row r="1755" spans="4:20" ht="18" customHeight="1">
      <c r="D1755" s="139"/>
      <c r="E1755" s="140"/>
      <c r="F1755" s="141"/>
      <c r="G1755" s="142"/>
      <c r="H1755" s="143"/>
      <c r="I1755" s="144"/>
      <c r="J1755" s="121"/>
      <c r="K1755" s="121"/>
      <c r="M1755" s="121"/>
      <c r="N1755" s="121"/>
      <c r="O1755" s="121"/>
      <c r="P1755" s="62"/>
      <c r="Q1755" s="148"/>
      <c r="R1755" s="149"/>
      <c r="S1755" s="149"/>
      <c r="T1755" s="117"/>
    </row>
    <row r="1756" spans="4:20" ht="18" customHeight="1">
      <c r="D1756" s="139"/>
      <c r="E1756" s="140"/>
      <c r="F1756" s="141"/>
      <c r="G1756" s="142"/>
      <c r="H1756" s="143"/>
      <c r="I1756" s="144"/>
      <c r="J1756" s="121"/>
      <c r="K1756" s="121"/>
      <c r="M1756" s="121"/>
      <c r="N1756" s="121"/>
      <c r="O1756" s="121"/>
      <c r="P1756" s="62"/>
      <c r="Q1756" s="148"/>
      <c r="R1756" s="149"/>
      <c r="S1756" s="149"/>
      <c r="T1756" s="117"/>
    </row>
    <row r="1757" spans="4:20" ht="18" customHeight="1">
      <c r="D1757" s="139"/>
      <c r="E1757" s="140"/>
      <c r="F1757" s="141"/>
      <c r="G1757" s="142"/>
      <c r="H1757" s="143"/>
      <c r="I1757" s="144"/>
      <c r="J1757" s="121"/>
      <c r="K1757" s="121"/>
      <c r="M1757" s="121"/>
      <c r="N1757" s="121"/>
      <c r="O1757" s="121"/>
      <c r="P1757" s="62"/>
      <c r="Q1757" s="148"/>
      <c r="R1757" s="149"/>
      <c r="S1757" s="149"/>
      <c r="T1757" s="117"/>
    </row>
    <row r="1758" spans="4:20" ht="18" customHeight="1">
      <c r="D1758" s="139"/>
      <c r="E1758" s="140"/>
      <c r="F1758" s="141"/>
      <c r="G1758" s="142"/>
      <c r="H1758" s="143"/>
      <c r="I1758" s="144"/>
      <c r="J1758" s="121"/>
      <c r="K1758" s="121"/>
      <c r="M1758" s="121"/>
      <c r="N1758" s="121"/>
      <c r="O1758" s="121"/>
      <c r="P1758" s="62"/>
      <c r="Q1758" s="148"/>
      <c r="R1758" s="149"/>
      <c r="S1758" s="149"/>
      <c r="T1758" s="117"/>
    </row>
    <row r="1759" spans="4:20" ht="18" customHeight="1">
      <c r="D1759" s="139"/>
      <c r="E1759" s="140"/>
      <c r="F1759" s="141"/>
      <c r="G1759" s="142"/>
      <c r="H1759" s="143"/>
      <c r="I1759" s="144"/>
      <c r="J1759" s="121"/>
      <c r="K1759" s="121"/>
      <c r="M1759" s="121"/>
      <c r="N1759" s="121"/>
      <c r="O1759" s="121"/>
      <c r="P1759" s="62"/>
      <c r="Q1759" s="148"/>
      <c r="R1759" s="149"/>
      <c r="S1759" s="149"/>
      <c r="T1759" s="117"/>
    </row>
    <row r="1760" spans="4:20" ht="18" customHeight="1">
      <c r="D1760" s="139"/>
      <c r="E1760" s="140"/>
      <c r="F1760" s="141"/>
      <c r="G1760" s="142"/>
      <c r="H1760" s="143"/>
      <c r="I1760" s="144"/>
      <c r="J1760" s="121"/>
      <c r="K1760" s="121"/>
      <c r="M1760" s="121"/>
      <c r="N1760" s="121"/>
      <c r="O1760" s="121"/>
      <c r="P1760" s="62"/>
      <c r="Q1760" s="148"/>
      <c r="R1760" s="149"/>
      <c r="S1760" s="149"/>
      <c r="T1760" s="117"/>
    </row>
    <row r="1761" spans="4:20" ht="18" customHeight="1">
      <c r="D1761" s="139"/>
      <c r="E1761" s="140"/>
      <c r="F1761" s="141"/>
      <c r="G1761" s="142"/>
      <c r="H1761" s="143"/>
      <c r="I1761" s="144"/>
      <c r="J1761" s="121"/>
      <c r="K1761" s="121"/>
      <c r="M1761" s="121"/>
      <c r="N1761" s="121"/>
      <c r="O1761" s="121"/>
      <c r="P1761" s="62"/>
      <c r="Q1761" s="148"/>
      <c r="R1761" s="149"/>
      <c r="S1761" s="149"/>
      <c r="T1761" s="117"/>
    </row>
    <row r="1762" spans="4:20" ht="18" customHeight="1">
      <c r="D1762" s="139"/>
      <c r="E1762" s="140"/>
      <c r="F1762" s="141"/>
      <c r="G1762" s="142"/>
      <c r="H1762" s="143"/>
      <c r="I1762" s="144"/>
      <c r="J1762" s="121"/>
      <c r="K1762" s="121"/>
      <c r="M1762" s="121"/>
      <c r="N1762" s="121"/>
      <c r="O1762" s="121"/>
      <c r="P1762" s="62"/>
      <c r="Q1762" s="148"/>
      <c r="R1762" s="149"/>
      <c r="S1762" s="149"/>
      <c r="T1762" s="117"/>
    </row>
    <row r="1763" spans="4:20" ht="18" customHeight="1">
      <c r="D1763" s="139"/>
      <c r="E1763" s="140"/>
      <c r="F1763" s="141"/>
      <c r="G1763" s="142"/>
      <c r="H1763" s="143"/>
      <c r="I1763" s="144"/>
      <c r="J1763" s="121"/>
      <c r="K1763" s="121"/>
      <c r="M1763" s="121"/>
      <c r="N1763" s="121"/>
      <c r="O1763" s="121"/>
      <c r="P1763" s="62"/>
      <c r="Q1763" s="148"/>
      <c r="R1763" s="149"/>
      <c r="S1763" s="149"/>
      <c r="T1763" s="117"/>
    </row>
    <row r="1764" spans="4:20" ht="18" customHeight="1">
      <c r="D1764" s="139"/>
      <c r="E1764" s="140"/>
      <c r="F1764" s="141"/>
      <c r="G1764" s="142"/>
      <c r="H1764" s="143"/>
      <c r="I1764" s="144"/>
      <c r="J1764" s="121"/>
      <c r="K1764" s="121"/>
      <c r="M1764" s="121"/>
      <c r="N1764" s="121"/>
      <c r="O1764" s="121"/>
      <c r="P1764" s="62"/>
      <c r="Q1764" s="148"/>
      <c r="R1764" s="149"/>
      <c r="S1764" s="149"/>
      <c r="T1764" s="117"/>
    </row>
    <row r="1765" spans="4:20" ht="18" customHeight="1">
      <c r="D1765" s="139"/>
      <c r="E1765" s="140"/>
      <c r="F1765" s="141"/>
      <c r="G1765" s="142"/>
      <c r="H1765" s="143"/>
      <c r="I1765" s="144"/>
      <c r="J1765" s="121"/>
      <c r="K1765" s="121"/>
      <c r="M1765" s="121"/>
      <c r="N1765" s="121"/>
      <c r="O1765" s="121"/>
      <c r="P1765" s="62"/>
      <c r="Q1765" s="148"/>
      <c r="R1765" s="149"/>
      <c r="S1765" s="149"/>
      <c r="T1765" s="117"/>
    </row>
    <row r="1766" spans="4:20" ht="18" customHeight="1">
      <c r="D1766" s="139"/>
      <c r="E1766" s="140"/>
      <c r="F1766" s="141"/>
      <c r="G1766" s="142"/>
      <c r="H1766" s="143"/>
      <c r="I1766" s="144"/>
      <c r="J1766" s="121"/>
      <c r="K1766" s="121"/>
      <c r="M1766" s="121"/>
      <c r="N1766" s="121"/>
      <c r="O1766" s="121"/>
      <c r="P1766" s="62"/>
      <c r="Q1766" s="148"/>
      <c r="R1766" s="149"/>
      <c r="S1766" s="149"/>
      <c r="T1766" s="117"/>
    </row>
    <row r="1767" spans="4:20" ht="18" customHeight="1">
      <c r="D1767" s="139"/>
      <c r="E1767" s="140"/>
      <c r="F1767" s="141"/>
      <c r="G1767" s="142"/>
      <c r="H1767" s="143"/>
      <c r="I1767" s="144"/>
      <c r="J1767" s="121"/>
      <c r="K1767" s="121"/>
      <c r="M1767" s="121"/>
      <c r="N1767" s="121"/>
      <c r="O1767" s="121"/>
      <c r="P1767" s="62"/>
      <c r="Q1767" s="148"/>
      <c r="R1767" s="149"/>
      <c r="S1767" s="149"/>
      <c r="T1767" s="117"/>
    </row>
    <row r="1768" spans="4:20" ht="18" customHeight="1">
      <c r="D1768" s="139"/>
      <c r="E1768" s="140"/>
      <c r="F1768" s="141"/>
      <c r="G1768" s="142"/>
      <c r="H1768" s="143"/>
      <c r="I1768" s="144"/>
      <c r="J1768" s="121"/>
      <c r="K1768" s="121"/>
      <c r="M1768" s="121"/>
      <c r="N1768" s="121"/>
      <c r="O1768" s="121"/>
      <c r="P1768" s="62"/>
      <c r="Q1768" s="148"/>
      <c r="R1768" s="149"/>
      <c r="S1768" s="149"/>
      <c r="T1768" s="117"/>
    </row>
    <row r="1769" spans="4:20" ht="18" customHeight="1">
      <c r="D1769" s="139"/>
      <c r="E1769" s="140"/>
      <c r="F1769" s="141"/>
      <c r="G1769" s="142"/>
      <c r="H1769" s="143"/>
      <c r="I1769" s="144"/>
      <c r="J1769" s="121"/>
      <c r="K1769" s="121"/>
      <c r="M1769" s="121"/>
      <c r="N1769" s="121"/>
      <c r="O1769" s="121"/>
      <c r="P1769" s="62"/>
      <c r="Q1769" s="148"/>
      <c r="R1769" s="149"/>
      <c r="S1769" s="149"/>
      <c r="T1769" s="117"/>
    </row>
    <row r="1770" spans="4:20" ht="18" customHeight="1">
      <c r="D1770" s="139"/>
      <c r="E1770" s="140"/>
      <c r="F1770" s="141"/>
      <c r="G1770" s="142"/>
      <c r="H1770" s="143"/>
      <c r="I1770" s="144"/>
      <c r="J1770" s="121"/>
      <c r="K1770" s="121"/>
      <c r="M1770" s="121"/>
      <c r="N1770" s="121"/>
      <c r="O1770" s="121"/>
      <c r="P1770" s="62"/>
      <c r="Q1770" s="148"/>
      <c r="R1770" s="149"/>
      <c r="S1770" s="149"/>
      <c r="T1770" s="117"/>
    </row>
    <row r="1771" spans="4:20" ht="18" customHeight="1">
      <c r="D1771" s="139"/>
      <c r="E1771" s="140"/>
      <c r="F1771" s="141"/>
      <c r="G1771" s="142"/>
      <c r="H1771" s="143"/>
      <c r="I1771" s="144"/>
      <c r="J1771" s="121"/>
      <c r="K1771" s="121"/>
      <c r="M1771" s="121"/>
      <c r="N1771" s="121"/>
      <c r="O1771" s="121"/>
      <c r="P1771" s="62"/>
      <c r="Q1771" s="148"/>
      <c r="R1771" s="149"/>
      <c r="S1771" s="149"/>
      <c r="T1771" s="117"/>
    </row>
    <row r="1772" spans="4:20" ht="18" customHeight="1">
      <c r="D1772" s="139"/>
      <c r="E1772" s="140"/>
      <c r="F1772" s="141"/>
      <c r="G1772" s="142"/>
      <c r="H1772" s="143"/>
      <c r="I1772" s="144"/>
      <c r="J1772" s="121"/>
      <c r="K1772" s="121"/>
      <c r="M1772" s="121"/>
      <c r="N1772" s="121"/>
      <c r="O1772" s="121"/>
      <c r="P1772" s="62"/>
      <c r="Q1772" s="148"/>
      <c r="R1772" s="149"/>
      <c r="S1772" s="149"/>
      <c r="T1772" s="117"/>
    </row>
    <row r="1773" spans="4:20" ht="18" customHeight="1">
      <c r="D1773" s="139"/>
      <c r="E1773" s="140"/>
      <c r="F1773" s="141"/>
      <c r="G1773" s="142"/>
      <c r="H1773" s="143"/>
      <c r="I1773" s="144"/>
      <c r="J1773" s="121"/>
      <c r="K1773" s="121"/>
      <c r="M1773" s="121"/>
      <c r="N1773" s="121"/>
      <c r="O1773" s="121"/>
      <c r="P1773" s="62"/>
      <c r="Q1773" s="148"/>
      <c r="R1773" s="149"/>
      <c r="S1773" s="149"/>
      <c r="T1773" s="117"/>
    </row>
    <row r="1774" spans="4:20" ht="18" customHeight="1">
      <c r="D1774" s="139"/>
      <c r="E1774" s="140"/>
      <c r="F1774" s="141"/>
      <c r="G1774" s="142"/>
      <c r="H1774" s="143"/>
      <c r="I1774" s="144"/>
      <c r="J1774" s="121"/>
      <c r="K1774" s="121"/>
      <c r="M1774" s="121"/>
      <c r="N1774" s="121"/>
      <c r="O1774" s="121"/>
      <c r="P1774" s="62"/>
      <c r="Q1774" s="148"/>
      <c r="R1774" s="149"/>
      <c r="S1774" s="149"/>
      <c r="T1774" s="117"/>
    </row>
    <row r="1775" spans="4:20" ht="18" customHeight="1">
      <c r="D1775" s="139"/>
      <c r="E1775" s="140"/>
      <c r="F1775" s="141"/>
      <c r="G1775" s="142"/>
      <c r="H1775" s="143"/>
      <c r="I1775" s="144"/>
      <c r="J1775" s="121"/>
      <c r="K1775" s="121"/>
      <c r="M1775" s="121"/>
      <c r="N1775" s="121"/>
      <c r="O1775" s="121"/>
      <c r="P1775" s="62"/>
      <c r="Q1775" s="148"/>
      <c r="R1775" s="149"/>
      <c r="S1775" s="149"/>
      <c r="T1775" s="117"/>
    </row>
    <row r="1776" spans="4:20" ht="18" customHeight="1">
      <c r="D1776" s="139"/>
      <c r="E1776" s="140"/>
      <c r="F1776" s="141"/>
      <c r="G1776" s="142"/>
      <c r="H1776" s="143"/>
      <c r="I1776" s="144"/>
      <c r="J1776" s="121"/>
      <c r="K1776" s="121"/>
      <c r="M1776" s="121"/>
      <c r="N1776" s="121"/>
      <c r="O1776" s="121"/>
      <c r="P1776" s="62"/>
      <c r="Q1776" s="148"/>
      <c r="R1776" s="149"/>
      <c r="S1776" s="149"/>
      <c r="T1776" s="117"/>
    </row>
    <row r="1777" spans="4:20" ht="18" customHeight="1">
      <c r="D1777" s="139"/>
      <c r="E1777" s="140"/>
      <c r="F1777" s="141"/>
      <c r="G1777" s="142"/>
      <c r="H1777" s="143"/>
      <c r="I1777" s="144"/>
      <c r="J1777" s="121"/>
      <c r="K1777" s="121"/>
      <c r="M1777" s="121"/>
      <c r="N1777" s="121"/>
      <c r="O1777" s="121"/>
      <c r="P1777" s="62"/>
      <c r="Q1777" s="148"/>
      <c r="R1777" s="149"/>
      <c r="S1777" s="149"/>
      <c r="T1777" s="117"/>
    </row>
    <row r="1778" spans="4:20" ht="18" customHeight="1">
      <c r="D1778" s="139"/>
      <c r="E1778" s="140"/>
      <c r="F1778" s="141"/>
      <c r="G1778" s="142"/>
      <c r="H1778" s="143"/>
      <c r="I1778" s="144"/>
      <c r="J1778" s="121"/>
      <c r="K1778" s="121"/>
      <c r="M1778" s="121"/>
      <c r="N1778" s="121"/>
      <c r="O1778" s="121"/>
      <c r="P1778" s="62"/>
      <c r="Q1778" s="148"/>
      <c r="R1778" s="149"/>
      <c r="S1778" s="149"/>
      <c r="T1778" s="117"/>
    </row>
    <row r="1779" spans="4:20" ht="18" customHeight="1">
      <c r="D1779" s="139"/>
      <c r="E1779" s="140"/>
      <c r="F1779" s="141"/>
      <c r="G1779" s="142"/>
      <c r="H1779" s="143"/>
      <c r="I1779" s="144"/>
      <c r="J1779" s="121"/>
      <c r="K1779" s="121"/>
      <c r="M1779" s="121"/>
      <c r="N1779" s="121"/>
      <c r="O1779" s="121"/>
      <c r="P1779" s="62"/>
      <c r="Q1779" s="148"/>
      <c r="R1779" s="149"/>
      <c r="S1779" s="149"/>
      <c r="T1779" s="117"/>
    </row>
    <row r="1780" spans="4:20" ht="18" customHeight="1">
      <c r="D1780" s="139"/>
      <c r="E1780" s="140"/>
      <c r="F1780" s="141"/>
      <c r="G1780" s="142"/>
      <c r="H1780" s="143"/>
      <c r="I1780" s="144"/>
      <c r="J1780" s="121"/>
      <c r="K1780" s="121"/>
      <c r="M1780" s="121"/>
      <c r="N1780" s="121"/>
      <c r="O1780" s="121"/>
      <c r="P1780" s="62"/>
      <c r="Q1780" s="148"/>
      <c r="R1780" s="149"/>
      <c r="S1780" s="149"/>
      <c r="T1780" s="117"/>
    </row>
    <row r="1781" spans="4:20" ht="18" customHeight="1">
      <c r="D1781" s="139"/>
      <c r="E1781" s="140"/>
      <c r="F1781" s="141"/>
      <c r="G1781" s="142"/>
      <c r="H1781" s="143"/>
      <c r="I1781" s="144"/>
      <c r="J1781" s="121"/>
      <c r="K1781" s="121"/>
      <c r="M1781" s="121"/>
      <c r="N1781" s="121"/>
      <c r="O1781" s="121"/>
      <c r="P1781" s="62"/>
      <c r="Q1781" s="148"/>
      <c r="R1781" s="149"/>
      <c r="S1781" s="149"/>
      <c r="T1781" s="117"/>
    </row>
    <row r="1782" spans="4:20" ht="18" customHeight="1">
      <c r="D1782" s="139"/>
      <c r="E1782" s="140"/>
      <c r="F1782" s="141"/>
      <c r="G1782" s="142"/>
      <c r="H1782" s="143"/>
      <c r="I1782" s="144"/>
      <c r="J1782" s="121"/>
      <c r="K1782" s="121"/>
      <c r="M1782" s="121"/>
      <c r="N1782" s="121"/>
      <c r="O1782" s="121"/>
      <c r="P1782" s="62"/>
      <c r="Q1782" s="148"/>
      <c r="R1782" s="149"/>
      <c r="S1782" s="149"/>
      <c r="T1782" s="117"/>
    </row>
    <row r="1783" spans="4:20" ht="18" customHeight="1">
      <c r="D1783" s="139"/>
      <c r="E1783" s="140"/>
      <c r="F1783" s="141"/>
      <c r="G1783" s="142"/>
      <c r="H1783" s="143"/>
      <c r="I1783" s="144"/>
      <c r="J1783" s="121"/>
      <c r="K1783" s="121"/>
      <c r="M1783" s="121"/>
      <c r="N1783" s="121"/>
      <c r="O1783" s="121"/>
      <c r="P1783" s="62"/>
      <c r="Q1783" s="148"/>
      <c r="R1783" s="149"/>
      <c r="S1783" s="149"/>
      <c r="T1783" s="117"/>
    </row>
    <row r="1784" spans="4:20" ht="18" customHeight="1">
      <c r="D1784" s="139"/>
      <c r="E1784" s="140"/>
      <c r="F1784" s="141"/>
      <c r="G1784" s="142"/>
      <c r="H1784" s="143"/>
      <c r="I1784" s="144"/>
      <c r="J1784" s="121"/>
      <c r="K1784" s="121"/>
      <c r="M1784" s="121"/>
      <c r="N1784" s="121"/>
      <c r="O1784" s="121"/>
      <c r="P1784" s="62"/>
      <c r="Q1784" s="148"/>
      <c r="R1784" s="149"/>
      <c r="S1784" s="149"/>
      <c r="T1784" s="117"/>
    </row>
    <row r="1785" spans="4:20" ht="18" customHeight="1">
      <c r="D1785" s="139"/>
      <c r="E1785" s="140"/>
      <c r="F1785" s="141"/>
      <c r="G1785" s="142"/>
      <c r="H1785" s="143"/>
      <c r="I1785" s="144"/>
      <c r="J1785" s="121"/>
      <c r="K1785" s="121"/>
      <c r="M1785" s="121"/>
      <c r="N1785" s="121"/>
      <c r="O1785" s="121"/>
      <c r="P1785" s="62"/>
      <c r="Q1785" s="148"/>
      <c r="R1785" s="149"/>
      <c r="S1785" s="149"/>
      <c r="T1785" s="117"/>
    </row>
    <row r="1786" spans="4:20" ht="18" customHeight="1">
      <c r="D1786" s="139"/>
      <c r="E1786" s="140"/>
      <c r="F1786" s="141"/>
      <c r="G1786" s="142"/>
      <c r="H1786" s="143"/>
      <c r="I1786" s="144"/>
      <c r="J1786" s="121"/>
      <c r="K1786" s="121"/>
      <c r="M1786" s="121"/>
      <c r="N1786" s="121"/>
      <c r="O1786" s="121"/>
      <c r="P1786" s="62"/>
      <c r="Q1786" s="148"/>
      <c r="R1786" s="149"/>
      <c r="S1786" s="149"/>
      <c r="T1786" s="117"/>
    </row>
    <row r="1787" spans="4:20" ht="18" customHeight="1">
      <c r="D1787" s="139"/>
      <c r="E1787" s="140"/>
      <c r="F1787" s="141"/>
      <c r="G1787" s="142"/>
      <c r="H1787" s="143"/>
      <c r="I1787" s="144"/>
      <c r="J1787" s="121"/>
      <c r="K1787" s="121"/>
      <c r="M1787" s="121"/>
      <c r="N1787" s="121"/>
      <c r="O1787" s="121"/>
      <c r="P1787" s="62"/>
      <c r="Q1787" s="148"/>
      <c r="R1787" s="149"/>
      <c r="S1787" s="149"/>
      <c r="T1787" s="117"/>
    </row>
    <row r="1788" spans="4:20" ht="18" customHeight="1">
      <c r="D1788" s="139"/>
      <c r="E1788" s="140"/>
      <c r="F1788" s="141"/>
      <c r="G1788" s="142"/>
      <c r="H1788" s="143"/>
      <c r="I1788" s="144"/>
      <c r="J1788" s="121"/>
      <c r="K1788" s="121"/>
      <c r="M1788" s="121"/>
      <c r="N1788" s="121"/>
      <c r="O1788" s="121"/>
      <c r="P1788" s="62"/>
      <c r="Q1788" s="148"/>
      <c r="R1788" s="149"/>
      <c r="S1788" s="149"/>
      <c r="T1788" s="117"/>
    </row>
    <row r="1789" spans="4:20">
      <c r="O1789" s="122"/>
      <c r="P1789" s="62"/>
      <c r="Q1789" s="117"/>
      <c r="R1789" s="122"/>
      <c r="T1789" s="117"/>
    </row>
    <row r="1790" spans="4:20">
      <c r="O1790" s="122"/>
      <c r="P1790" s="62"/>
      <c r="Q1790" s="117"/>
      <c r="R1790" s="122"/>
      <c r="T1790" s="117"/>
    </row>
    <row r="1791" spans="4:20">
      <c r="O1791" s="122"/>
      <c r="P1791" s="62"/>
      <c r="Q1791" s="117"/>
      <c r="R1791" s="122"/>
      <c r="T1791" s="117"/>
    </row>
  </sheetData>
  <autoFilter ref="A5:S1788" xr:uid="{00000000-0009-0000-0000-000000000000}"/>
  <mergeCells count="2">
    <mergeCell ref="E2:E3"/>
    <mergeCell ref="F2:H3"/>
  </mergeCells>
  <phoneticPr fontId="2" type="noConversion"/>
  <conditionalFormatting sqref="F7:F1048576">
    <cfRule type="cellIs" dxfId="44" priority="12" operator="lessThanOrEqual">
      <formula>12</formula>
    </cfRule>
  </conditionalFormatting>
  <conditionalFormatting sqref="G7:G1048576">
    <cfRule type="cellIs" dxfId="43" priority="11" operator="lessThanOrEqual">
      <formula>1.2</formula>
    </cfRule>
  </conditionalFormatting>
  <conditionalFormatting sqref="H7:H1048576">
    <cfRule type="cellIs" dxfId="42" priority="7" operator="greaterThan">
      <formula>0.15</formula>
    </cfRule>
  </conditionalFormatting>
  <conditionalFormatting sqref="D1 D4:D5 D7:D1048576">
    <cfRule type="cellIs" dxfId="41" priority="5" operator="equal">
      <formula>"3Q"</formula>
    </cfRule>
  </conditionalFormatting>
  <conditionalFormatting sqref="F6">
    <cfRule type="cellIs" dxfId="40" priority="4" operator="lessThanOrEqual">
      <formula>12</formula>
    </cfRule>
  </conditionalFormatting>
  <conditionalFormatting sqref="G6">
    <cfRule type="cellIs" dxfId="39" priority="3" operator="lessThanOrEqual">
      <formula>1.2</formula>
    </cfRule>
  </conditionalFormatting>
  <conditionalFormatting sqref="H6">
    <cfRule type="cellIs" dxfId="38" priority="2" operator="greaterThan">
      <formula>0.15</formula>
    </cfRule>
  </conditionalFormatting>
  <conditionalFormatting sqref="D6">
    <cfRule type="cellIs" dxfId="37" priority="1" operator="equal">
      <formula>"3Q"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7"/>
  </sheetPr>
  <dimension ref="A1:AC178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U6" sqref="U6"/>
    </sheetView>
  </sheetViews>
  <sheetFormatPr defaultColWidth="9" defaultRowHeight="16.5"/>
  <cols>
    <col min="1" max="1" width="9" style="118" customWidth="1"/>
    <col min="2" max="2" width="22.25" style="117" customWidth="1"/>
    <col min="3" max="3" width="6.125" style="117" customWidth="1"/>
    <col min="4" max="4" width="5" style="31" customWidth="1"/>
    <col min="5" max="5" width="9" style="117" customWidth="1"/>
    <col min="6" max="6" width="6.75" style="120" customWidth="1"/>
    <col min="7" max="7" width="5.75" style="120" customWidth="1"/>
    <col min="8" max="8" width="6" style="117" customWidth="1"/>
    <col min="9" max="9" width="5.625" style="117" customWidth="1"/>
    <col min="10" max="10" width="8.5" style="99" customWidth="1"/>
    <col min="11" max="11" width="9.5" style="117" customWidth="1"/>
    <col min="12" max="12" width="8.875" style="99" customWidth="1"/>
    <col min="13" max="13" width="6.25" style="117" customWidth="1"/>
    <col min="14" max="14" width="9" style="117" customWidth="1"/>
    <col min="15" max="15" width="7.625" style="117" customWidth="1"/>
    <col min="16" max="16" width="8.5" style="117" customWidth="1"/>
    <col min="17" max="17" width="4.875" style="101" customWidth="1"/>
    <col min="18" max="19" width="8" style="122" customWidth="1"/>
    <col min="20" max="20" width="7.875" style="122" customWidth="1"/>
    <col min="21" max="21" width="8.25" style="122" customWidth="1"/>
    <col min="22" max="22" width="7.875" style="122" customWidth="1"/>
    <col min="23" max="23" width="7.75" style="122" customWidth="1"/>
    <col min="24" max="24" width="7" style="122" customWidth="1"/>
    <col min="25" max="25" width="14.25" style="62" customWidth="1"/>
    <col min="26" max="26" width="11.25" style="62" hidden="1" customWidth="1"/>
    <col min="27" max="36" width="9" style="117" customWidth="1"/>
    <col min="37" max="16384" width="9" style="117"/>
  </cols>
  <sheetData>
    <row r="1" spans="1:29" ht="17.25" customHeight="1" thickBot="1">
      <c r="A1" s="106"/>
      <c r="B1" s="30"/>
      <c r="C1" s="30"/>
    </row>
    <row r="2" spans="1:29" ht="25.5" customHeight="1">
      <c r="D2" s="32" t="s">
        <v>150</v>
      </c>
      <c r="E2" s="33" t="s">
        <v>151</v>
      </c>
      <c r="F2" s="151"/>
      <c r="G2" s="151"/>
      <c r="H2" s="152"/>
      <c r="I2" s="254" t="s">
        <v>9</v>
      </c>
      <c r="J2" s="255"/>
      <c r="K2" s="34" t="s">
        <v>152</v>
      </c>
      <c r="L2" s="35" t="s">
        <v>153</v>
      </c>
      <c r="M2" s="36" t="s">
        <v>154</v>
      </c>
      <c r="N2" s="37" t="s">
        <v>155</v>
      </c>
      <c r="O2" s="37" t="s">
        <v>156</v>
      </c>
      <c r="P2" s="36" t="s">
        <v>157</v>
      </c>
      <c r="Q2" s="50" t="s">
        <v>158</v>
      </c>
    </row>
    <row r="3" spans="1:29" ht="18.75" customHeight="1" thickBot="1">
      <c r="C3" s="153" t="s">
        <v>159</v>
      </c>
      <c r="D3" s="48">
        <v>0.08</v>
      </c>
      <c r="E3" s="49">
        <v>12</v>
      </c>
      <c r="I3" s="252"/>
      <c r="J3" s="256"/>
      <c r="K3" s="154">
        <f t="shared" ref="K3:Q3" si="0">VLOOKUP($I2,$B:$X,COLUMN(K6)-1,FALSE)</f>
        <v>71500</v>
      </c>
      <c r="L3" s="154">
        <f t="shared" si="0"/>
        <v>1056148.8012119697</v>
      </c>
      <c r="M3" s="38">
        <f t="shared" si="0"/>
        <v>3.4393777469226006E-2</v>
      </c>
      <c r="N3" s="154">
        <f t="shared" si="0"/>
        <v>1644037.4433393718</v>
      </c>
      <c r="O3" s="155">
        <f t="shared" si="0"/>
        <v>0.72504720898545516</v>
      </c>
      <c r="P3" s="154">
        <f t="shared" si="0"/>
        <v>137003.12027828099</v>
      </c>
      <c r="Q3" s="156">
        <f t="shared" si="0"/>
        <v>5.75</v>
      </c>
      <c r="S3" s="39"/>
      <c r="T3" s="130"/>
      <c r="U3" s="130"/>
      <c r="V3" s="130"/>
      <c r="W3" s="130"/>
      <c r="X3" s="130"/>
      <c r="Y3" s="40"/>
      <c r="AA3" s="40"/>
      <c r="AB3" s="40"/>
      <c r="AC3" s="40"/>
    </row>
    <row r="4" spans="1:29" s="41" customFormat="1" ht="21.75" customHeight="1">
      <c r="A4" s="65"/>
      <c r="D4" s="63"/>
      <c r="F4" s="131"/>
      <c r="G4" s="131"/>
      <c r="M4" s="64"/>
      <c r="P4" s="53"/>
      <c r="Q4" s="157" t="s">
        <v>160</v>
      </c>
      <c r="R4" s="132"/>
      <c r="S4" s="158">
        <v>0.75</v>
      </c>
      <c r="T4" s="158">
        <v>1.75</v>
      </c>
      <c r="U4" s="158">
        <v>2.75</v>
      </c>
      <c r="V4" s="158">
        <v>3.75</v>
      </c>
      <c r="W4" s="158">
        <v>4.75</v>
      </c>
      <c r="X4" s="158">
        <v>5.75</v>
      </c>
      <c r="Z4" s="88"/>
    </row>
    <row r="5" spans="1:29" s="29" customFormat="1" ht="27.95" customHeight="1">
      <c r="A5" s="133" t="s">
        <v>12</v>
      </c>
      <c r="B5" s="133" t="s">
        <v>13</v>
      </c>
      <c r="C5" s="133" t="s">
        <v>14</v>
      </c>
      <c r="D5" s="159" t="s">
        <v>15</v>
      </c>
      <c r="E5" s="24" t="s">
        <v>161</v>
      </c>
      <c r="F5" s="134" t="s">
        <v>17</v>
      </c>
      <c r="G5" s="134" t="s">
        <v>18</v>
      </c>
      <c r="H5" s="25" t="s">
        <v>19</v>
      </c>
      <c r="I5" s="25" t="s">
        <v>162</v>
      </c>
      <c r="J5" s="42" t="s">
        <v>163</v>
      </c>
      <c r="K5" s="26" t="s">
        <v>164</v>
      </c>
      <c r="L5" s="27" t="s">
        <v>165</v>
      </c>
      <c r="M5" s="43" t="s">
        <v>154</v>
      </c>
      <c r="N5" s="44" t="s">
        <v>155</v>
      </c>
      <c r="O5" s="44" t="s">
        <v>156</v>
      </c>
      <c r="P5" s="43" t="s">
        <v>157</v>
      </c>
      <c r="Q5" s="51" t="s">
        <v>158</v>
      </c>
      <c r="R5" s="45" t="s">
        <v>166</v>
      </c>
      <c r="S5" s="45">
        <v>2020</v>
      </c>
      <c r="T5" s="45">
        <v>2019</v>
      </c>
      <c r="U5" s="45">
        <v>2018</v>
      </c>
      <c r="V5" s="45">
        <v>2017</v>
      </c>
      <c r="W5" s="45">
        <v>2016</v>
      </c>
      <c r="X5" s="45">
        <v>2015</v>
      </c>
      <c r="Y5" s="22" t="s">
        <v>27</v>
      </c>
      <c r="Z5" s="46" t="s">
        <v>28</v>
      </c>
      <c r="AA5" s="28"/>
      <c r="AB5" s="28"/>
      <c r="AC5" s="28"/>
    </row>
    <row r="6" spans="1:29" ht="16.5" customHeight="1">
      <c r="A6" s="118" t="s">
        <v>31</v>
      </c>
      <c r="B6" s="117" t="s">
        <v>9</v>
      </c>
      <c r="C6" s="118" t="s">
        <v>32</v>
      </c>
      <c r="D6" s="160" t="s">
        <v>33</v>
      </c>
      <c r="E6" s="140">
        <f t="shared" ref="E6:E50" si="1">K6*Z6/100000000</f>
        <v>100585.725955</v>
      </c>
      <c r="F6" s="151" t="str">
        <f>VLOOKUP($A6,종합!$A:$T,COLUMN(종합!F34),FALSE)</f>
        <v>-</v>
      </c>
      <c r="G6" s="151" t="str">
        <f>VLOOKUP($A6,종합!$A:$T,COLUMN(종합!G34),FALSE)</f>
        <v>-</v>
      </c>
      <c r="H6" s="161" t="str">
        <f>VLOOKUP($A6,종합!$A:$T,COLUMN(종합!H34),FALSE)</f>
        <v>-</v>
      </c>
      <c r="I6" s="162" t="str">
        <f t="shared" ref="I6:I50" si="2">IFERROR(F6/(M6*100),"-")</f>
        <v>-</v>
      </c>
      <c r="J6" s="163">
        <f t="shared" ref="J6:J50" si="3">IFERROR((L6-K6)/K6,"-")</f>
        <v>13.771311905062513</v>
      </c>
      <c r="K6" s="144">
        <f>IF(COUNTIF(현재가!$A:$A,$B6),VLOOKUP($B6,현재가!$A:$B,2,FALSE),VLOOKUP($B6,현재가!$D:$E,2,FALSE))</f>
        <v>71500</v>
      </c>
      <c r="L6" s="164">
        <f t="shared" ref="L6:L50" si="4">IFERROR(N6/(1+$D$3)^Q6,"-")</f>
        <v>1056148.8012119697</v>
      </c>
      <c r="M6" s="47">
        <f t="shared" ref="M6:M50" si="5">IF(R6&lt;0,"적자",IF(Q6=5.75,(R6/X6)^(1/Q6)-1,IF(Q6=4.75,(R6/W6)^(1/Q6)-1,IF(Q6=3.75,(R6/V6)^(1/Q6)-1,IF(Q6=2.75,(R6/U6)^(1/Q6)-1,IF(Q6=1.75,(R6/T6)^(1/Q6)-1,IF(Q6=0.75,(R6/S6)^(1/Q6)-1)))))))</f>
        <v>3.4393777469226006E-2</v>
      </c>
      <c r="N6" s="121">
        <f t="shared" ref="N6:N50" si="6">IFERROR(P6*$E$3,"-")</f>
        <v>1644037.4433393718</v>
      </c>
      <c r="O6" s="143">
        <f t="shared" ref="O6:O50" si="7">IFERROR((N6/K6)^(1/Q6)-1,"-")</f>
        <v>0.72504720898545516</v>
      </c>
      <c r="P6" s="121">
        <f t="shared" ref="P6:P50" si="8">IFERROR(R6*(1+M6)^Q6,"-")</f>
        <v>137003.12027828099</v>
      </c>
      <c r="Q6" s="165">
        <v>5.75</v>
      </c>
      <c r="R6" s="166">
        <v>112794.14</v>
      </c>
      <c r="S6" s="166">
        <v>109882.59</v>
      </c>
      <c r="T6" s="166">
        <v>135673.45000000001</v>
      </c>
      <c r="U6" s="166">
        <v>175282.02</v>
      </c>
      <c r="V6" s="166">
        <v>136278.13</v>
      </c>
      <c r="W6" s="166">
        <v>78660.009999999995</v>
      </c>
      <c r="X6" s="166">
        <v>92862.98</v>
      </c>
      <c r="Y6" s="111" t="s">
        <v>34</v>
      </c>
      <c r="Z6" s="167">
        <v>140679337</v>
      </c>
    </row>
    <row r="7" spans="1:29" ht="16.5" customHeight="1">
      <c r="A7" s="118" t="s">
        <v>35</v>
      </c>
      <c r="B7" s="117" t="s">
        <v>36</v>
      </c>
      <c r="C7" s="118" t="s">
        <v>32</v>
      </c>
      <c r="D7" s="160" t="s">
        <v>33</v>
      </c>
      <c r="E7" s="140">
        <f t="shared" si="1"/>
        <v>146367.80955599999</v>
      </c>
      <c r="F7" s="151">
        <f>VLOOKUP($A7,종합!$A:$T,COLUMN(종합!F35),FALSE)</f>
        <v>1.7572433443997577</v>
      </c>
      <c r="G7" s="151">
        <f>VLOOKUP($A7,종합!$A:$T,COLUMN(종합!G35),FALSE)</f>
        <v>0.20613511266120751</v>
      </c>
      <c r="H7" s="161">
        <f>VLOOKUP($A7,종합!$A:$T,COLUMN(종합!H35),FALSE)</f>
        <v>0.11730595726434208</v>
      </c>
      <c r="I7" s="162">
        <f t="shared" si="2"/>
        <v>-3.7904404597362287E-2</v>
      </c>
      <c r="J7" s="163">
        <f t="shared" si="3"/>
        <v>3.0401636035987121</v>
      </c>
      <c r="K7" s="144">
        <f>IF(COUNTIF(현재가!$A:$A,$B7),VLOOKUP($B7,현재가!$A:$B,2,FALSE),VLOOKUP($B7,현재가!$D:$E,2,FALSE))</f>
        <v>22800</v>
      </c>
      <c r="L7" s="164">
        <f t="shared" si="4"/>
        <v>92115.730162050633</v>
      </c>
      <c r="M7" s="47">
        <f t="shared" si="5"/>
        <v>-0.46359871974404832</v>
      </c>
      <c r="N7" s="121">
        <f t="shared" si="6"/>
        <v>97589.168024644547</v>
      </c>
      <c r="O7" s="143">
        <f t="shared" si="7"/>
        <v>5.9495341178523518</v>
      </c>
      <c r="P7" s="121">
        <f t="shared" si="8"/>
        <v>8132.4306687203789</v>
      </c>
      <c r="Q7" s="168">
        <v>0.75</v>
      </c>
      <c r="R7" s="169">
        <v>12974.87</v>
      </c>
      <c r="S7" s="169">
        <v>20700.73</v>
      </c>
      <c r="T7" s="169">
        <v>4185.3900000000003</v>
      </c>
      <c r="U7" s="169">
        <v>93.48</v>
      </c>
      <c r="V7" s="169">
        <v>-4932.7</v>
      </c>
      <c r="W7" s="169">
        <v>-5251.46</v>
      </c>
      <c r="X7" s="169">
        <v>-186.93</v>
      </c>
      <c r="Y7" s="62" t="s">
        <v>37</v>
      </c>
      <c r="Z7" s="167">
        <v>641964077</v>
      </c>
    </row>
    <row r="8" spans="1:29" ht="16.5" customHeight="1">
      <c r="A8" s="118" t="s">
        <v>38</v>
      </c>
      <c r="B8" s="117" t="s">
        <v>39</v>
      </c>
      <c r="C8" s="118" t="s">
        <v>32</v>
      </c>
      <c r="D8" s="160" t="s">
        <v>33</v>
      </c>
      <c r="E8" s="140">
        <f t="shared" si="1"/>
        <v>388864.58815000003</v>
      </c>
      <c r="F8" s="151">
        <f>VLOOKUP($A8,종합!$A:$T,COLUMN(종합!F36),FALSE)</f>
        <v>7.4789359048124426</v>
      </c>
      <c r="G8" s="151">
        <f>VLOOKUP($A8,종합!$A:$T,COLUMN(종합!G36),FALSE)</f>
        <v>0.70267482664004477</v>
      </c>
      <c r="H8" s="161">
        <f>VLOOKUP($A8,종합!$A:$T,COLUMN(종합!H36),FALSE)</f>
        <v>9.395385059897321E-2</v>
      </c>
      <c r="I8" s="162" t="str">
        <f t="shared" si="2"/>
        <v>-</v>
      </c>
      <c r="J8" s="163" t="str">
        <f t="shared" si="3"/>
        <v>-</v>
      </c>
      <c r="K8" s="144">
        <f>IF(COUNTIF(현재가!$A:$A,$B8),VLOOKUP($B8,현재가!$A:$B,2,FALSE),VLOOKUP($B8,현재가!$D:$E,2,FALSE))</f>
        <v>205000</v>
      </c>
      <c r="L8" s="164" t="str">
        <f t="shared" si="4"/>
        <v>-</v>
      </c>
      <c r="M8" s="47" t="str">
        <f t="shared" si="5"/>
        <v>적자</v>
      </c>
      <c r="N8" s="121" t="str">
        <f t="shared" si="6"/>
        <v>-</v>
      </c>
      <c r="O8" s="143" t="str">
        <f t="shared" si="7"/>
        <v>-</v>
      </c>
      <c r="P8" s="121" t="str">
        <f t="shared" si="8"/>
        <v>-</v>
      </c>
      <c r="Q8" s="168">
        <v>5.75</v>
      </c>
      <c r="R8" s="169">
        <v>-1393.97</v>
      </c>
      <c r="S8" s="169">
        <v>17749.13</v>
      </c>
      <c r="T8" s="169">
        <v>3632.44</v>
      </c>
      <c r="U8" s="169">
        <v>361.73</v>
      </c>
      <c r="V8" s="169">
        <v>1127.1600000000001</v>
      </c>
      <c r="W8" s="169">
        <v>2367.96</v>
      </c>
      <c r="X8" s="169">
        <v>1411.12</v>
      </c>
      <c r="Y8" s="62" t="s">
        <v>40</v>
      </c>
      <c r="Z8" s="167">
        <v>189690043</v>
      </c>
    </row>
    <row r="9" spans="1:29" ht="16.5" customHeight="1">
      <c r="A9" s="118" t="s">
        <v>41</v>
      </c>
      <c r="B9" s="117" t="s">
        <v>42</v>
      </c>
      <c r="C9" s="118" t="s">
        <v>32</v>
      </c>
      <c r="D9" s="160" t="s">
        <v>33</v>
      </c>
      <c r="E9" s="140">
        <f t="shared" si="1"/>
        <v>888162.88529999997</v>
      </c>
      <c r="F9" s="151">
        <f>VLOOKUP($A9,종합!$A:$T,COLUMN(종합!F37),FALSE)</f>
        <v>-86.775021642347525</v>
      </c>
      <c r="G9" s="151">
        <f>VLOOKUP($A9,종합!$A:$T,COLUMN(종합!G37),FALSE)</f>
        <v>1.4060193923908724</v>
      </c>
      <c r="H9" s="161">
        <f>VLOOKUP($A9,종합!$A:$T,COLUMN(종합!H37),FALSE)</f>
        <v>-1.6203042831679497E-2</v>
      </c>
      <c r="I9" s="162">
        <f t="shared" si="2"/>
        <v>13.365087993278051</v>
      </c>
      <c r="J9" s="163">
        <f t="shared" si="3"/>
        <v>-0.87035204438367786</v>
      </c>
      <c r="K9" s="144">
        <f>IF(COUNTIF(현재가!$A:$A,$B9),VLOOKUP($B9,현재가!$A:$B,2,FALSE),VLOOKUP($B9,현재가!$D:$E,2,FALSE))</f>
        <v>122000</v>
      </c>
      <c r="L9" s="164">
        <f t="shared" si="4"/>
        <v>15817.0505851913</v>
      </c>
      <c r="M9" s="47">
        <f t="shared" si="5"/>
        <v>-6.4926636985847663E-2</v>
      </c>
      <c r="N9" s="121">
        <f t="shared" si="6"/>
        <v>24621.363367933645</v>
      </c>
      <c r="O9" s="143">
        <f t="shared" si="7"/>
        <v>-0.24295423660930726</v>
      </c>
      <c r="P9" s="121">
        <f t="shared" si="8"/>
        <v>2051.7802806611371</v>
      </c>
      <c r="Q9" s="168">
        <v>5.75</v>
      </c>
      <c r="R9" s="169">
        <v>3018.34</v>
      </c>
      <c r="S9" s="169">
        <v>5937.28</v>
      </c>
      <c r="T9" s="169">
        <v>5766.24</v>
      </c>
      <c r="U9" s="169">
        <v>4044.59</v>
      </c>
      <c r="V9" s="169">
        <v>-233.12</v>
      </c>
      <c r="W9" s="169">
        <v>-95.65</v>
      </c>
      <c r="X9" s="169">
        <v>4440.2299999999996</v>
      </c>
      <c r="Y9" s="62" t="s">
        <v>43</v>
      </c>
      <c r="Z9" s="167">
        <v>728002365</v>
      </c>
    </row>
    <row r="10" spans="1:29" ht="16.5" customHeight="1">
      <c r="A10" s="118" t="s">
        <v>44</v>
      </c>
      <c r="B10" s="117" t="s">
        <v>45</v>
      </c>
      <c r="C10" s="118" t="s">
        <v>32</v>
      </c>
      <c r="D10" s="160" t="s">
        <v>33</v>
      </c>
      <c r="E10" s="140">
        <f t="shared" si="1"/>
        <v>855774.12091499998</v>
      </c>
      <c r="F10" s="151">
        <f>VLOOKUP($A10,종합!$A:$T,COLUMN(종합!F38),FALSE)</f>
        <v>17.923566749337514</v>
      </c>
      <c r="G10" s="151">
        <f>VLOOKUP($A10,종합!$A:$T,COLUMN(종합!G38),FALSE)</f>
        <v>3.454223104935584</v>
      </c>
      <c r="H10" s="161">
        <f>VLOOKUP($A10,종합!$A:$T,COLUMN(종합!H38),FALSE)</f>
        <v>0.19271962736229709</v>
      </c>
      <c r="I10" s="162">
        <f t="shared" si="2"/>
        <v>12.607879455677667</v>
      </c>
      <c r="J10" s="163">
        <f t="shared" si="3"/>
        <v>-0.49615006218508062</v>
      </c>
      <c r="K10" s="144">
        <f>IF(COUNTIF(현재가!$A:$A,$B10),VLOOKUP($B10,현재가!$A:$B,2,FALSE),VLOOKUP($B10,현재가!$D:$E,2,FALSE))</f>
        <v>388500</v>
      </c>
      <c r="L10" s="164">
        <f t="shared" si="4"/>
        <v>195745.70084109617</v>
      </c>
      <c r="M10" s="47">
        <f t="shared" si="5"/>
        <v>1.4216162846691915E-2</v>
      </c>
      <c r="N10" s="121">
        <f t="shared" si="6"/>
        <v>304704.47079632786</v>
      </c>
      <c r="O10" s="143">
        <f t="shared" si="7"/>
        <v>-4.1372126118703334E-2</v>
      </c>
      <c r="P10" s="121">
        <f t="shared" si="8"/>
        <v>25392.039233027321</v>
      </c>
      <c r="Q10" s="168">
        <v>5.75</v>
      </c>
      <c r="R10" s="169">
        <v>23412.46</v>
      </c>
      <c r="S10" s="169">
        <v>24883.84</v>
      </c>
      <c r="T10" s="169">
        <v>28488.1</v>
      </c>
      <c r="U10" s="169">
        <v>33121.96</v>
      </c>
      <c r="V10" s="169">
        <v>33217.870000000003</v>
      </c>
      <c r="W10" s="169">
        <v>29686.54</v>
      </c>
      <c r="X10" s="169">
        <v>21587.21</v>
      </c>
      <c r="Y10" s="62" t="s">
        <v>46</v>
      </c>
      <c r="Z10" s="167">
        <v>220276479</v>
      </c>
    </row>
    <row r="11" spans="1:29" ht="16.5" customHeight="1">
      <c r="A11" s="118" t="s">
        <v>47</v>
      </c>
      <c r="B11" s="117" t="s">
        <v>48</v>
      </c>
      <c r="C11" s="118" t="s">
        <v>32</v>
      </c>
      <c r="D11" s="160" t="s">
        <v>33</v>
      </c>
      <c r="E11" s="140">
        <f t="shared" si="1"/>
        <v>87680.726139999999</v>
      </c>
      <c r="F11" s="151">
        <f>VLOOKUP($A11,종합!$A:$T,COLUMN(종합!F39),FALSE)</f>
        <v>8.0958982392137937</v>
      </c>
      <c r="G11" s="151">
        <f>VLOOKUP($A11,종합!$A:$T,COLUMN(종합!G39),FALSE)</f>
        <v>0.94896482710886243</v>
      </c>
      <c r="H11" s="161">
        <f>VLOOKUP($A11,종합!$A:$T,COLUMN(종합!H39),FALSE)</f>
        <v>0.1172155082820085</v>
      </c>
      <c r="I11" s="162">
        <f t="shared" si="2"/>
        <v>0.54912798157652243</v>
      </c>
      <c r="J11" s="163">
        <f t="shared" si="3"/>
        <v>0.38518993024820575</v>
      </c>
      <c r="K11" s="144">
        <f>IF(COUNTIF(현재가!$A:$A,$B11),VLOOKUP($B11,현재가!$A:$B,2,FALSE),VLOOKUP($B11,현재가!$D:$E,2,FALSE))</f>
        <v>266000</v>
      </c>
      <c r="L11" s="164">
        <f t="shared" si="4"/>
        <v>368460.52144602273</v>
      </c>
      <c r="M11" s="47">
        <f t="shared" si="5"/>
        <v>0.1474319013205414</v>
      </c>
      <c r="N11" s="121">
        <f t="shared" si="6"/>
        <v>573558.28360026143</v>
      </c>
      <c r="O11" s="143">
        <f t="shared" si="7"/>
        <v>0.14296800397184439</v>
      </c>
      <c r="P11" s="121">
        <f t="shared" si="8"/>
        <v>47796.523633355122</v>
      </c>
      <c r="Q11" s="168">
        <v>5.75</v>
      </c>
      <c r="R11" s="169">
        <v>21675.37</v>
      </c>
      <c r="S11" s="169">
        <v>15737.39</v>
      </c>
      <c r="T11" s="169">
        <v>13787.03</v>
      </c>
      <c r="U11" s="169">
        <v>45425.48</v>
      </c>
      <c r="V11" s="169">
        <v>11346.4</v>
      </c>
      <c r="W11" s="169">
        <v>9349.81</v>
      </c>
      <c r="X11" s="169">
        <v>9829.6200000000008</v>
      </c>
      <c r="Y11" s="62" t="s">
        <v>49</v>
      </c>
      <c r="Z11" s="167">
        <v>32962679</v>
      </c>
    </row>
    <row r="12" spans="1:29" ht="16.5" customHeight="1">
      <c r="A12" s="118" t="s">
        <v>50</v>
      </c>
      <c r="B12" s="117" t="s">
        <v>51</v>
      </c>
      <c r="C12" s="118" t="s">
        <v>32</v>
      </c>
      <c r="D12" s="160" t="s">
        <v>33</v>
      </c>
      <c r="E12" s="140">
        <f t="shared" si="1"/>
        <v>91503.231220000001</v>
      </c>
      <c r="F12" s="151">
        <f>VLOOKUP($A12,종합!$A:$T,COLUMN(종합!F40),FALSE)</f>
        <v>31.142941280873991</v>
      </c>
      <c r="G12" s="151">
        <f>VLOOKUP($A12,종합!$A:$T,COLUMN(종합!G40),FALSE)</f>
        <v>3.1104659215729873</v>
      </c>
      <c r="H12" s="161">
        <f>VLOOKUP($A12,종합!$A:$T,COLUMN(종합!H40),FALSE)</f>
        <v>9.9877076269711138E-2</v>
      </c>
      <c r="I12" s="162">
        <f t="shared" si="2"/>
        <v>10.726894206624296</v>
      </c>
      <c r="J12" s="163">
        <f t="shared" si="3"/>
        <v>2.1763846980686123</v>
      </c>
      <c r="K12" s="144">
        <f>IF(COUNTIF(현재가!$A:$A,$B12),VLOOKUP($B12,현재가!$A:$B,2,FALSE),VLOOKUP($B12,현재가!$D:$E,2,FALSE))</f>
        <v>94000</v>
      </c>
      <c r="L12" s="164">
        <f t="shared" si="4"/>
        <v>298580.16161844955</v>
      </c>
      <c r="M12" s="47">
        <f t="shared" si="5"/>
        <v>2.9032579869802344E-2</v>
      </c>
      <c r="N12" s="121">
        <f t="shared" si="6"/>
        <v>464780.11902844836</v>
      </c>
      <c r="O12" s="143">
        <f t="shared" si="7"/>
        <v>0.32043329825468403</v>
      </c>
      <c r="P12" s="121">
        <f t="shared" si="8"/>
        <v>38731.67658570403</v>
      </c>
      <c r="Q12" s="168">
        <v>5.75</v>
      </c>
      <c r="R12" s="169">
        <v>32854.800000000003</v>
      </c>
      <c r="S12" s="169">
        <v>31386.560000000001</v>
      </c>
      <c r="T12" s="169">
        <v>35165</v>
      </c>
      <c r="U12" s="169">
        <v>35148.78</v>
      </c>
      <c r="V12" s="169">
        <v>36556.43</v>
      </c>
      <c r="W12" s="169">
        <v>31054.400000000001</v>
      </c>
      <c r="X12" s="169">
        <v>27869.64</v>
      </c>
      <c r="Y12" s="62" t="s">
        <v>52</v>
      </c>
      <c r="Z12" s="167">
        <v>97343863</v>
      </c>
    </row>
    <row r="13" spans="1:29" ht="16.5" customHeight="1">
      <c r="A13" s="118" t="s">
        <v>53</v>
      </c>
      <c r="B13" s="117" t="s">
        <v>54</v>
      </c>
      <c r="C13" s="118" t="s">
        <v>32</v>
      </c>
      <c r="D13" s="160" t="s">
        <v>33</v>
      </c>
      <c r="E13" s="140">
        <f t="shared" si="1"/>
        <v>106102.15935</v>
      </c>
      <c r="F13" s="151">
        <f>VLOOKUP($A13,종합!$A:$T,COLUMN(종합!F41),FALSE)</f>
        <v>16.675698827438985</v>
      </c>
      <c r="G13" s="151">
        <f>VLOOKUP($A13,종합!$A:$T,COLUMN(종합!G41),FALSE)</f>
        <v>2.7864910318758405</v>
      </c>
      <c r="H13" s="161">
        <f>VLOOKUP($A13,종합!$A:$T,COLUMN(종합!H41),FALSE)</f>
        <v>0.16709890606148486</v>
      </c>
      <c r="I13" s="162">
        <f t="shared" si="2"/>
        <v>1.4038614510949536</v>
      </c>
      <c r="J13" s="163">
        <f t="shared" si="3"/>
        <v>-0.2533817596008423</v>
      </c>
      <c r="K13" s="144">
        <f>IF(COUNTIF(현재가!$A:$A,$B13),VLOOKUP($B13,현재가!$A:$B,2,FALSE),VLOOKUP($B13,현재가!$D:$E,2,FALSE))</f>
        <v>181500</v>
      </c>
      <c r="L13" s="164">
        <f t="shared" si="4"/>
        <v>135511.21063244712</v>
      </c>
      <c r="M13" s="47">
        <f t="shared" si="5"/>
        <v>0.1187845055110861</v>
      </c>
      <c r="N13" s="121">
        <f t="shared" si="6"/>
        <v>210941.39766701142</v>
      </c>
      <c r="O13" s="143">
        <f t="shared" si="7"/>
        <v>2.6488163992694602E-2</v>
      </c>
      <c r="P13" s="121">
        <f t="shared" si="8"/>
        <v>17578.449805584285</v>
      </c>
      <c r="Q13" s="168">
        <v>5.75</v>
      </c>
      <c r="R13" s="169">
        <v>9219.1</v>
      </c>
      <c r="S13" s="169">
        <v>9703.9500000000007</v>
      </c>
      <c r="T13" s="169">
        <v>6369.97</v>
      </c>
      <c r="U13" s="169">
        <v>4502.71</v>
      </c>
      <c r="V13" s="169">
        <v>4543.95</v>
      </c>
      <c r="W13" s="169">
        <v>5494.96</v>
      </c>
      <c r="X13" s="169">
        <v>4835</v>
      </c>
      <c r="Y13" s="62" t="s">
        <v>55</v>
      </c>
      <c r="Z13" s="167">
        <v>58458490</v>
      </c>
    </row>
    <row r="14" spans="1:29" ht="16.5" customHeight="1">
      <c r="A14" s="118" t="s">
        <v>56</v>
      </c>
      <c r="B14" s="117" t="s">
        <v>57</v>
      </c>
      <c r="C14" s="118" t="s">
        <v>32</v>
      </c>
      <c r="D14" s="160" t="s">
        <v>33</v>
      </c>
      <c r="E14" s="140">
        <f t="shared" si="1"/>
        <v>278997.87199999997</v>
      </c>
      <c r="F14" s="151">
        <f>VLOOKUP($A14,종합!$A:$T,COLUMN(종합!F43),FALSE)</f>
        <v>20.180325560873069</v>
      </c>
      <c r="G14" s="151">
        <f>VLOOKUP($A14,종합!$A:$T,COLUMN(종합!G43),FALSE)</f>
        <v>0.66951997534120977</v>
      </c>
      <c r="H14" s="161">
        <f>VLOOKUP($A14,종합!$A:$T,COLUMN(종합!H43),FALSE)</f>
        <v>3.3176866910379223E-2</v>
      </c>
      <c r="I14" s="162">
        <f t="shared" si="2"/>
        <v>-1.1701609992067483</v>
      </c>
      <c r="J14" s="163">
        <f t="shared" si="3"/>
        <v>-0.87136467969099862</v>
      </c>
      <c r="K14" s="144">
        <f>IF(COUNTIF(현재가!$A:$A,$B14),VLOOKUP($B14,현재가!$A:$B,2,FALSE),VLOOKUP($B14,현재가!$D:$E,2,FALSE))</f>
        <v>320000</v>
      </c>
      <c r="L14" s="164">
        <f t="shared" si="4"/>
        <v>41163.302498880425</v>
      </c>
      <c r="M14" s="47">
        <f t="shared" si="5"/>
        <v>-0.17245768381063209</v>
      </c>
      <c r="N14" s="121">
        <f t="shared" si="6"/>
        <v>64076.208316485456</v>
      </c>
      <c r="O14" s="143">
        <f t="shared" si="7"/>
        <v>-0.24398592180263823</v>
      </c>
      <c r="P14" s="121">
        <f t="shared" si="8"/>
        <v>5339.6840263737877</v>
      </c>
      <c r="Q14" s="168">
        <v>5.75</v>
      </c>
      <c r="R14" s="169">
        <v>15857.03</v>
      </c>
      <c r="S14" s="169">
        <v>2071.9499999999998</v>
      </c>
      <c r="T14" s="169">
        <v>7181.12</v>
      </c>
      <c r="U14" s="169">
        <v>15786.74</v>
      </c>
      <c r="V14" s="169">
        <v>28239.13</v>
      </c>
      <c r="W14" s="169">
        <v>41842.74</v>
      </c>
      <c r="X14" s="169">
        <v>47089.94</v>
      </c>
      <c r="Y14" s="62" t="s">
        <v>58</v>
      </c>
      <c r="Z14" s="167">
        <v>87186835</v>
      </c>
    </row>
    <row r="15" spans="1:29" ht="16.5" customHeight="1">
      <c r="A15" s="118" t="s">
        <v>59</v>
      </c>
      <c r="B15" s="117" t="s">
        <v>60</v>
      </c>
      <c r="C15" s="118" t="s">
        <v>32</v>
      </c>
      <c r="D15" s="160" t="s">
        <v>33</v>
      </c>
      <c r="E15" s="140">
        <f t="shared" si="1"/>
        <v>245870.68999499999</v>
      </c>
      <c r="F15" s="151">
        <f>VLOOKUP($A15,종합!$A:$T,COLUMN(종합!F45),FALSE)</f>
        <v>16.578126400863592</v>
      </c>
      <c r="G15" s="151">
        <f>VLOOKUP($A15,종합!$A:$T,COLUMN(종합!G45),FALSE)</f>
        <v>1.5989016791379391</v>
      </c>
      <c r="H15" s="161">
        <f>VLOOKUP($A15,종합!$A:$T,COLUMN(종합!H45),FALSE)</f>
        <v>9.6446464484349015E-2</v>
      </c>
      <c r="I15" s="162">
        <f t="shared" si="2"/>
        <v>-4.4862776266362792</v>
      </c>
      <c r="J15" s="163">
        <f t="shared" si="3"/>
        <v>-0.62551673969096788</v>
      </c>
      <c r="K15" s="144">
        <f>IF(COUNTIF(현재가!$A:$A,$B15),VLOOKUP($B15,현재가!$A:$B,2,FALSE),VLOOKUP($B15,현재가!$D:$E,2,FALSE))</f>
        <v>304500</v>
      </c>
      <c r="L15" s="164">
        <f t="shared" si="4"/>
        <v>114030.15276410029</v>
      </c>
      <c r="M15" s="47">
        <f t="shared" si="5"/>
        <v>-3.6952965867369958E-2</v>
      </c>
      <c r="N15" s="121">
        <f t="shared" si="6"/>
        <v>177503.24632169341</v>
      </c>
      <c r="O15" s="143">
        <f t="shared" si="7"/>
        <v>-8.958776089714815E-2</v>
      </c>
      <c r="P15" s="121">
        <f t="shared" si="8"/>
        <v>14791.93719347445</v>
      </c>
      <c r="Q15" s="168">
        <v>5.75</v>
      </c>
      <c r="R15" s="169">
        <v>18367.580000000002</v>
      </c>
      <c r="S15" s="169">
        <v>18807.240000000002</v>
      </c>
      <c r="T15" s="169">
        <v>22306.79</v>
      </c>
      <c r="U15" s="169">
        <v>20297.849999999999</v>
      </c>
      <c r="V15" s="169">
        <v>14263.36</v>
      </c>
      <c r="W15" s="169">
        <v>19974.919999999998</v>
      </c>
      <c r="X15" s="169">
        <v>22807.56</v>
      </c>
      <c r="Y15" s="62" t="s">
        <v>61</v>
      </c>
      <c r="Z15" s="167">
        <v>80745711</v>
      </c>
    </row>
    <row r="16" spans="1:29" ht="16.5" customHeight="1">
      <c r="A16" s="118" t="s">
        <v>62</v>
      </c>
      <c r="B16" s="117" t="s">
        <v>63</v>
      </c>
      <c r="C16" s="118" t="s">
        <v>32</v>
      </c>
      <c r="D16" s="160" t="s">
        <v>33</v>
      </c>
      <c r="E16" s="140">
        <f t="shared" si="1"/>
        <v>3096975.97108</v>
      </c>
      <c r="F16" s="151">
        <f>VLOOKUP($A16,종합!$A:$T,COLUMN(종합!F46),FALSE)</f>
        <v>44.112744366750725</v>
      </c>
      <c r="G16" s="151">
        <f>VLOOKUP($A16,종합!$A:$T,COLUMN(종합!G46),FALSE)</f>
        <v>3.9691770077985891</v>
      </c>
      <c r="H16" s="161">
        <f>VLOOKUP($A16,종합!$A:$T,COLUMN(종합!H46),FALSE)</f>
        <v>8.9978011225034835E-2</v>
      </c>
      <c r="I16" s="162">
        <f t="shared" si="2"/>
        <v>73.427413203998654</v>
      </c>
      <c r="J16" s="163">
        <f t="shared" si="3"/>
        <v>-0.92617483804958667</v>
      </c>
      <c r="K16" s="144">
        <f>IF(COUNTIF(현재가!$A:$A,$B16),VLOOKUP($B16,현재가!$A:$B,2,FALSE),VLOOKUP($B16,현재가!$D:$E,2,FALSE))</f>
        <v>764000</v>
      </c>
      <c r="L16" s="164">
        <f t="shared" si="4"/>
        <v>56402.423730115705</v>
      </c>
      <c r="M16" s="47">
        <f t="shared" si="5"/>
        <v>6.0076669518773773E-3</v>
      </c>
      <c r="N16" s="121">
        <f t="shared" si="6"/>
        <v>87797.947032648139</v>
      </c>
      <c r="O16" s="143">
        <f t="shared" si="7"/>
        <v>-0.31358029931706632</v>
      </c>
      <c r="P16" s="121">
        <f t="shared" si="8"/>
        <v>7316.4955860540113</v>
      </c>
      <c r="Q16" s="168">
        <v>5.75</v>
      </c>
      <c r="R16" s="169">
        <v>7068.8</v>
      </c>
      <c r="S16" s="169">
        <v>6489.49</v>
      </c>
      <c r="T16" s="169">
        <v>7384.96</v>
      </c>
      <c r="U16" s="169">
        <v>9416.39</v>
      </c>
      <c r="V16" s="169">
        <v>9537.43</v>
      </c>
      <c r="W16" s="169">
        <v>8555.74</v>
      </c>
      <c r="X16" s="169">
        <v>6829.49</v>
      </c>
      <c r="Y16" s="62" t="s">
        <v>64</v>
      </c>
      <c r="Z16" s="167">
        <v>405363347</v>
      </c>
    </row>
    <row r="17" spans="1:26" ht="16.5" customHeight="1">
      <c r="A17" s="118" t="s">
        <v>65</v>
      </c>
      <c r="B17" s="117" t="s">
        <v>66</v>
      </c>
      <c r="C17" s="118" t="s">
        <v>32</v>
      </c>
      <c r="D17" s="160" t="s">
        <v>33</v>
      </c>
      <c r="E17" s="140">
        <f t="shared" si="1"/>
        <v>112442.555043</v>
      </c>
      <c r="F17" s="151">
        <f>VLOOKUP($A17,종합!$A:$T,COLUMN(종합!F47),FALSE)</f>
        <v>11.586130714471924</v>
      </c>
      <c r="G17" s="151">
        <f>VLOOKUP($A17,종합!$A:$T,COLUMN(종합!G47),FALSE)</f>
        <v>1.2977104170832854</v>
      </c>
      <c r="H17" s="161">
        <f>VLOOKUP($A17,종합!$A:$T,COLUMN(종합!H47),FALSE)</f>
        <v>0.11200550460408239</v>
      </c>
      <c r="I17" s="162">
        <f t="shared" si="2"/>
        <v>-13.617754100835299</v>
      </c>
      <c r="J17" s="163">
        <f t="shared" si="3"/>
        <v>-0.35879834538483946</v>
      </c>
      <c r="K17" s="144">
        <f>IF(COUNTIF(현재가!$A:$A,$B17),VLOOKUP($B17,현재가!$A:$B,2,FALSE),VLOOKUP($B17,현재가!$D:$E,2,FALSE))</f>
        <v>81900</v>
      </c>
      <c r="L17" s="164">
        <f t="shared" si="4"/>
        <v>52514.41551298165</v>
      </c>
      <c r="M17" s="47">
        <f t="shared" si="5"/>
        <v>-8.5081068645241897E-3</v>
      </c>
      <c r="N17" s="121">
        <f t="shared" si="6"/>
        <v>81745.740107218269</v>
      </c>
      <c r="O17" s="143">
        <f t="shared" si="7"/>
        <v>-3.278229881370498E-4</v>
      </c>
      <c r="P17" s="121">
        <f t="shared" si="8"/>
        <v>6812.1450089348555</v>
      </c>
      <c r="Q17" s="168">
        <v>5.75</v>
      </c>
      <c r="R17" s="169">
        <v>7155.19</v>
      </c>
      <c r="S17" s="169">
        <v>7543.87</v>
      </c>
      <c r="T17" s="169">
        <v>6013.48</v>
      </c>
      <c r="U17" s="169">
        <v>4156.58</v>
      </c>
      <c r="V17" s="169">
        <v>5375.66</v>
      </c>
      <c r="W17" s="169">
        <v>5943.94</v>
      </c>
      <c r="X17" s="169">
        <v>7515.51</v>
      </c>
      <c r="Y17" s="62" t="s">
        <v>40</v>
      </c>
      <c r="Z17" s="167">
        <v>137292497</v>
      </c>
    </row>
    <row r="18" spans="1:26" ht="16.5" customHeight="1">
      <c r="A18" s="118" t="s">
        <v>67</v>
      </c>
      <c r="B18" s="117" t="s">
        <v>68</v>
      </c>
      <c r="C18" s="118" t="s">
        <v>32</v>
      </c>
      <c r="D18" s="160" t="s">
        <v>33</v>
      </c>
      <c r="E18" s="140">
        <f t="shared" si="1"/>
        <v>56968.020800999999</v>
      </c>
      <c r="F18" s="151">
        <f>VLOOKUP($A18,종합!$A:$T,COLUMN(종합!F48),FALSE)</f>
        <v>11.27852591990764</v>
      </c>
      <c r="G18" s="151">
        <f>VLOOKUP($A18,종합!$A:$T,COLUMN(종합!G48),FALSE)</f>
        <v>1.6721970034732103</v>
      </c>
      <c r="H18" s="161">
        <f>VLOOKUP($A18,종합!$A:$T,COLUMN(종합!H48),FALSE)</f>
        <v>0.1482637904410565</v>
      </c>
      <c r="I18" s="162">
        <f t="shared" si="2"/>
        <v>-1.1984408989939273</v>
      </c>
      <c r="J18" s="163">
        <f t="shared" si="3"/>
        <v>-0.10474359871223059</v>
      </c>
      <c r="K18" s="144">
        <f>IF(COUNTIF(현재가!$A:$A,$B18),VLOOKUP($B18,현재가!$A:$B,2,FALSE),VLOOKUP($B18,현재가!$D:$E,2,FALSE))</f>
        <v>80700</v>
      </c>
      <c r="L18" s="164">
        <f t="shared" si="4"/>
        <v>72247.191583922991</v>
      </c>
      <c r="M18" s="47">
        <f t="shared" si="5"/>
        <v>-9.4109988480665097E-2</v>
      </c>
      <c r="N18" s="121">
        <f t="shared" si="6"/>
        <v>112462.45605144034</v>
      </c>
      <c r="O18" s="143">
        <f t="shared" si="7"/>
        <v>5.9416634266613588E-2</v>
      </c>
      <c r="P18" s="121">
        <f t="shared" si="8"/>
        <v>9371.8713376200285</v>
      </c>
      <c r="Q18" s="168">
        <v>5.75</v>
      </c>
      <c r="R18" s="169">
        <v>16544.07</v>
      </c>
      <c r="S18" s="169">
        <v>15601.98</v>
      </c>
      <c r="T18" s="169">
        <v>11744.57</v>
      </c>
      <c r="U18" s="169">
        <v>17130.82</v>
      </c>
      <c r="V18" s="169">
        <v>20223.09</v>
      </c>
      <c r="W18" s="169">
        <v>28929.98</v>
      </c>
      <c r="X18" s="169">
        <v>29205.08</v>
      </c>
      <c r="Y18" s="62" t="s">
        <v>69</v>
      </c>
      <c r="Z18" s="167">
        <v>70592343</v>
      </c>
    </row>
    <row r="19" spans="1:26" ht="16.5" customHeight="1">
      <c r="A19" s="118" t="s">
        <v>70</v>
      </c>
      <c r="B19" s="117" t="s">
        <v>71</v>
      </c>
      <c r="C19" s="118" t="s">
        <v>32</v>
      </c>
      <c r="D19" s="160" t="s">
        <v>33</v>
      </c>
      <c r="E19" s="140">
        <f t="shared" si="1"/>
        <v>180825.96329000001</v>
      </c>
      <c r="F19" s="151">
        <f>VLOOKUP($A19,종합!$A:$T,COLUMN(종합!F50),FALSE)</f>
        <v>18.660165780229672</v>
      </c>
      <c r="G19" s="151">
        <f>VLOOKUP($A19,종합!$A:$T,COLUMN(종합!G50),FALSE)</f>
        <v>1.3998688840203293</v>
      </c>
      <c r="H19" s="161">
        <f>VLOOKUP($A19,종합!$A:$T,COLUMN(종합!H50),FALSE)</f>
        <v>7.5019102215237637E-2</v>
      </c>
      <c r="I19" s="162">
        <f t="shared" si="2"/>
        <v>-0.20224073800412029</v>
      </c>
      <c r="J19" s="163">
        <f t="shared" si="3"/>
        <v>-0.91169721556997274</v>
      </c>
      <c r="K19" s="144">
        <f>IF(COUNTIF(현재가!$A:$A,$B19),VLOOKUP($B19,현재가!$A:$B,2,FALSE),VLOOKUP($B19,현재가!$D:$E,2,FALSE))</f>
        <v>257000</v>
      </c>
      <c r="L19" s="164">
        <f t="shared" si="4"/>
        <v>22693.815598517012</v>
      </c>
      <c r="M19" s="47">
        <f t="shared" si="5"/>
        <v>-0.92267096947843941</v>
      </c>
      <c r="N19" s="121">
        <f t="shared" si="6"/>
        <v>24042.26270223242</v>
      </c>
      <c r="O19" s="143">
        <f t="shared" si="7"/>
        <v>-0.95753253998541465</v>
      </c>
      <c r="P19" s="121">
        <f t="shared" si="8"/>
        <v>2003.5218918527016</v>
      </c>
      <c r="Q19" s="168">
        <v>0.75</v>
      </c>
      <c r="R19" s="169">
        <v>13662.72</v>
      </c>
      <c r="S19" s="169">
        <v>93170.89</v>
      </c>
      <c r="T19" s="169">
        <v>2545.88</v>
      </c>
      <c r="U19" s="169">
        <v>4045.12</v>
      </c>
      <c r="V19" s="169">
        <v>7122.34</v>
      </c>
      <c r="W19" s="169">
        <v>8765.01</v>
      </c>
      <c r="X19" s="169">
        <v>6493.88</v>
      </c>
      <c r="Y19" s="62" t="s">
        <v>72</v>
      </c>
      <c r="Z19" s="167">
        <v>70360297</v>
      </c>
    </row>
    <row r="20" spans="1:26" ht="16.5" customHeight="1">
      <c r="A20" s="118" t="s">
        <v>73</v>
      </c>
      <c r="B20" s="117" t="s">
        <v>74</v>
      </c>
      <c r="C20" s="118" t="s">
        <v>32</v>
      </c>
      <c r="D20" s="160" t="s">
        <v>33</v>
      </c>
      <c r="E20" s="140">
        <f t="shared" si="1"/>
        <v>216155.84648000001</v>
      </c>
      <c r="F20" s="151">
        <f>VLOOKUP($A20,종합!$A:$T,COLUMN(종합!F51),FALSE)</f>
        <v>36.330367850569765</v>
      </c>
      <c r="G20" s="151">
        <f>VLOOKUP($A20,종합!$A:$T,COLUMN(종합!G51),FALSE)</f>
        <v>8.684727517416766</v>
      </c>
      <c r="H20" s="161">
        <f>VLOOKUP($A20,종합!$A:$T,COLUMN(종합!H51),FALSE)</f>
        <v>0.23904870859380975</v>
      </c>
      <c r="I20" s="162">
        <f t="shared" si="2"/>
        <v>2.0275125196618751</v>
      </c>
      <c r="J20" s="163">
        <f t="shared" si="3"/>
        <v>-0.51744828935538856</v>
      </c>
      <c r="K20" s="144">
        <f>IF(COUNTIF(현재가!$A:$A,$B20),VLOOKUP($B20,현재가!$A:$B,2,FALSE),VLOOKUP($B20,현재가!$D:$E,2,FALSE))</f>
        <v>1384000</v>
      </c>
      <c r="L20" s="164">
        <f t="shared" si="4"/>
        <v>667851.56753214228</v>
      </c>
      <c r="M20" s="47">
        <f t="shared" si="5"/>
        <v>0.17918689772938379</v>
      </c>
      <c r="N20" s="121">
        <f t="shared" si="6"/>
        <v>1039600.6531994077</v>
      </c>
      <c r="O20" s="143">
        <f t="shared" si="7"/>
        <v>-4.8545761859336345E-2</v>
      </c>
      <c r="P20" s="121">
        <f t="shared" si="8"/>
        <v>86633.387766617307</v>
      </c>
      <c r="Q20" s="168">
        <v>5.75</v>
      </c>
      <c r="R20" s="169">
        <v>33580.339999999997</v>
      </c>
      <c r="S20" s="169">
        <v>25982.28</v>
      </c>
      <c r="T20" s="169">
        <v>19721.990000000002</v>
      </c>
      <c r="U20" s="169">
        <v>20166.310000000001</v>
      </c>
      <c r="V20" s="169">
        <v>17154.16</v>
      </c>
      <c r="W20" s="169">
        <v>14941.01</v>
      </c>
      <c r="X20" s="169">
        <v>13016.22</v>
      </c>
      <c r="Y20" s="62" t="s">
        <v>75</v>
      </c>
      <c r="Z20" s="167">
        <v>15618197</v>
      </c>
    </row>
    <row r="21" spans="1:26" ht="16.5" customHeight="1">
      <c r="A21" s="118" t="s">
        <v>76</v>
      </c>
      <c r="B21" s="117" t="s">
        <v>77</v>
      </c>
      <c r="C21" s="118" t="s">
        <v>32</v>
      </c>
      <c r="D21" s="160" t="s">
        <v>33</v>
      </c>
      <c r="E21" s="140">
        <f t="shared" si="1"/>
        <v>229314.59872000001</v>
      </c>
      <c r="F21" s="151">
        <f>VLOOKUP($A21,종합!$A:$T,COLUMN(종합!F52),FALSE)</f>
        <v>17.298866507921765</v>
      </c>
      <c r="G21" s="151">
        <f>VLOOKUP($A21,종합!$A:$T,COLUMN(종합!G52),FALSE)</f>
        <v>1.3697576111712986</v>
      </c>
      <c r="H21" s="161">
        <f>VLOOKUP($A21,종합!$A:$T,COLUMN(종합!H52),FALSE)</f>
        <v>7.9181928512139094E-2</v>
      </c>
      <c r="I21" s="162">
        <f t="shared" si="2"/>
        <v>6.4606368487118155</v>
      </c>
      <c r="J21" s="163">
        <f t="shared" si="3"/>
        <v>-0.48815614180944095</v>
      </c>
      <c r="K21" s="144">
        <f>IF(COUNTIF(현재가!$A:$A,$B21),VLOOKUP($B21,현재가!$A:$B,2,FALSE),VLOOKUP($B21,현재가!$D:$E,2,FALSE))</f>
        <v>248000</v>
      </c>
      <c r="L21" s="164">
        <f t="shared" si="4"/>
        <v>126937.27683125864</v>
      </c>
      <c r="M21" s="47">
        <f t="shared" si="5"/>
        <v>2.6775791478468536E-2</v>
      </c>
      <c r="N21" s="121">
        <f t="shared" si="6"/>
        <v>197594.91827917192</v>
      </c>
      <c r="O21" s="143">
        <f t="shared" si="7"/>
        <v>-3.8744202217257717E-2</v>
      </c>
      <c r="P21" s="121">
        <f t="shared" si="8"/>
        <v>16466.243189930992</v>
      </c>
      <c r="Q21" s="168">
        <v>5.75</v>
      </c>
      <c r="R21" s="169">
        <v>14145.22</v>
      </c>
      <c r="S21" s="169">
        <v>8695.9</v>
      </c>
      <c r="T21" s="169">
        <v>-6283.29</v>
      </c>
      <c r="U21" s="169">
        <v>7788.8</v>
      </c>
      <c r="V21" s="169">
        <v>12649.46</v>
      </c>
      <c r="W21" s="169">
        <v>33815.74</v>
      </c>
      <c r="X21" s="169">
        <v>12151.36</v>
      </c>
      <c r="Y21" s="62" t="s">
        <v>72</v>
      </c>
      <c r="Z21" s="167">
        <v>92465564</v>
      </c>
    </row>
    <row r="22" spans="1:26" ht="16.5" customHeight="1">
      <c r="A22" s="118" t="s">
        <v>78</v>
      </c>
      <c r="B22" s="117" t="s">
        <v>79</v>
      </c>
      <c r="C22" s="118" t="s">
        <v>32</v>
      </c>
      <c r="D22" s="160" t="s">
        <v>33</v>
      </c>
      <c r="E22" s="140">
        <f t="shared" si="1"/>
        <v>132345.37890000001</v>
      </c>
      <c r="F22" s="151">
        <f>VLOOKUP($A22,종합!$A:$T,COLUMN(종합!F54),FALSE)</f>
        <v>25.982275504375597</v>
      </c>
      <c r="G22" s="151">
        <f>VLOOKUP($A22,종합!$A:$T,COLUMN(종합!G54),FALSE)</f>
        <v>2.568434316069534</v>
      </c>
      <c r="H22" s="161">
        <f>VLOOKUP($A22,종합!$A:$T,COLUMN(종합!H54),FALSE)</f>
        <v>9.8853324668849413E-2</v>
      </c>
      <c r="I22" s="162">
        <f t="shared" si="2"/>
        <v>1.3697405247819474</v>
      </c>
      <c r="J22" s="163">
        <f t="shared" si="3"/>
        <v>-0.44746547391795682</v>
      </c>
      <c r="K22" s="144">
        <f>IF(COUNTIF(현재가!$A:$A,$B22),VLOOKUP($B22,현재가!$A:$B,2,FALSE),VLOOKUP($B22,현재가!$D:$E,2,FALSE))</f>
        <v>160500</v>
      </c>
      <c r="L22" s="164">
        <f t="shared" si="4"/>
        <v>88681.791436167929</v>
      </c>
      <c r="M22" s="47">
        <f t="shared" si="5"/>
        <v>0.18968757245838064</v>
      </c>
      <c r="N22" s="121">
        <f t="shared" si="6"/>
        <v>138045.11778659071</v>
      </c>
      <c r="O22" s="143">
        <f t="shared" si="7"/>
        <v>-2.5870493798775596E-2</v>
      </c>
      <c r="P22" s="121">
        <f t="shared" si="8"/>
        <v>11503.759815549225</v>
      </c>
      <c r="Q22" s="168">
        <v>5.75</v>
      </c>
      <c r="R22" s="169">
        <v>4237.41</v>
      </c>
      <c r="S22" s="169">
        <v>3158.41</v>
      </c>
      <c r="T22" s="169">
        <v>2696.63</v>
      </c>
      <c r="U22" s="169">
        <v>1976.9</v>
      </c>
      <c r="V22" s="169">
        <v>1877.65</v>
      </c>
      <c r="W22" s="169">
        <v>1800.91</v>
      </c>
      <c r="X22" s="169">
        <v>1560.85</v>
      </c>
      <c r="Y22" s="62" t="s">
        <v>80</v>
      </c>
      <c r="Z22" s="167">
        <v>82458180</v>
      </c>
    </row>
    <row r="23" spans="1:26" ht="16.5" customHeight="1">
      <c r="A23" s="118" t="s">
        <v>81</v>
      </c>
      <c r="B23" s="117" t="s">
        <v>82</v>
      </c>
      <c r="C23" s="118" t="s">
        <v>32</v>
      </c>
      <c r="D23" s="160" t="s">
        <v>33</v>
      </c>
      <c r="E23" s="140">
        <f t="shared" si="1"/>
        <v>173326.272</v>
      </c>
      <c r="F23" s="151">
        <f>VLOOKUP($A23,종합!$A:$T,COLUMN(종합!F55),FALSE)</f>
        <v>147.8110110766919</v>
      </c>
      <c r="G23" s="151">
        <f>VLOOKUP($A23,종합!$A:$T,COLUMN(종합!G55),FALSE)</f>
        <v>13.191926347652313</v>
      </c>
      <c r="H23" s="161">
        <f>VLOOKUP($A23,종합!$A:$T,COLUMN(종합!H55),FALSE)</f>
        <v>8.9248603683575831E-2</v>
      </c>
      <c r="I23" s="162">
        <f t="shared" si="2"/>
        <v>26.216665347490633</v>
      </c>
      <c r="J23" s="163">
        <f t="shared" si="3"/>
        <v>-0.70858499341805636</v>
      </c>
      <c r="K23" s="144">
        <f>IF(COUNTIF(현재가!$A:$A,$B23),VLOOKUP($B23,현재가!$A:$B,2,FALSE),VLOOKUP($B23,현재가!$D:$E,2,FALSE))</f>
        <v>224000</v>
      </c>
      <c r="L23" s="164">
        <f t="shared" si="4"/>
        <v>65276.961474355368</v>
      </c>
      <c r="M23" s="47">
        <f t="shared" si="5"/>
        <v>5.6380553788027754E-2</v>
      </c>
      <c r="N23" s="121">
        <f t="shared" si="6"/>
        <v>101612.35682709745</v>
      </c>
      <c r="O23" s="143">
        <f t="shared" si="7"/>
        <v>-0.12844380859212834</v>
      </c>
      <c r="P23" s="121">
        <f t="shared" si="8"/>
        <v>8467.6964022581215</v>
      </c>
      <c r="Q23" s="168">
        <v>5.75</v>
      </c>
      <c r="R23" s="169">
        <v>6177.29</v>
      </c>
      <c r="S23" s="169">
        <v>5673.72</v>
      </c>
      <c r="T23" s="169">
        <v>5335.9</v>
      </c>
      <c r="U23" s="169">
        <v>4312.2</v>
      </c>
      <c r="V23" s="169">
        <v>5477.76</v>
      </c>
      <c r="W23" s="169">
        <v>4522.76</v>
      </c>
      <c r="X23" s="169">
        <v>4506.41</v>
      </c>
      <c r="Y23" s="62" t="s">
        <v>83</v>
      </c>
      <c r="Z23" s="167">
        <v>77377800</v>
      </c>
    </row>
    <row r="24" spans="1:26" ht="16.5" customHeight="1">
      <c r="A24" s="118" t="s">
        <v>84</v>
      </c>
      <c r="B24" s="117" t="s">
        <v>85</v>
      </c>
      <c r="C24" s="118" t="s">
        <v>32</v>
      </c>
      <c r="D24" s="160" t="s">
        <v>33</v>
      </c>
      <c r="E24" s="140">
        <f t="shared" si="1"/>
        <v>58007.667682500003</v>
      </c>
      <c r="F24" s="151">
        <f>VLOOKUP($A24,종합!$A:$T,COLUMN(종합!F56),FALSE)</f>
        <v>11.740651767999745</v>
      </c>
      <c r="G24" s="151">
        <f>VLOOKUP($A24,종합!$A:$T,COLUMN(종합!G56),FALSE)</f>
        <v>1.4633949701492637</v>
      </c>
      <c r="H24" s="161">
        <f>VLOOKUP($A24,종합!$A:$T,COLUMN(종합!H56),FALSE)</f>
        <v>0.1246434183609708</v>
      </c>
      <c r="I24" s="162">
        <f t="shared" si="2"/>
        <v>1.8606939477135764</v>
      </c>
      <c r="J24" s="163">
        <f t="shared" si="3"/>
        <v>-0.66583253969745826</v>
      </c>
      <c r="K24" s="144">
        <f>IF(COUNTIF(현재가!$A:$A,$B24),VLOOKUP($B24,현재가!$A:$B,2,FALSE),VLOOKUP($B24,현재가!$D:$E,2,FALSE))</f>
        <v>49750</v>
      </c>
      <c r="L24" s="164">
        <f t="shared" si="4"/>
        <v>16624.831150051454</v>
      </c>
      <c r="M24" s="47">
        <f t="shared" si="5"/>
        <v>6.309824236504169E-2</v>
      </c>
      <c r="N24" s="121">
        <f t="shared" si="6"/>
        <v>25878.782297073143</v>
      </c>
      <c r="O24" s="143">
        <f t="shared" si="7"/>
        <v>-0.10744515168008273</v>
      </c>
      <c r="P24" s="121">
        <f t="shared" si="8"/>
        <v>2156.5651914227619</v>
      </c>
      <c r="Q24" s="168">
        <v>5.75</v>
      </c>
      <c r="R24" s="169">
        <v>1516.93</v>
      </c>
      <c r="S24" s="169">
        <v>1331.91</v>
      </c>
      <c r="T24" s="169">
        <v>1007.58</v>
      </c>
      <c r="U24" s="169">
        <v>980.61</v>
      </c>
      <c r="V24" s="169">
        <v>1673.89</v>
      </c>
      <c r="W24" s="169">
        <v>1616.05</v>
      </c>
      <c r="X24" s="169">
        <v>1067.01</v>
      </c>
      <c r="Y24" s="62" t="s">
        <v>55</v>
      </c>
      <c r="Z24" s="167">
        <v>116598327</v>
      </c>
    </row>
    <row r="25" spans="1:26" ht="16.5" customHeight="1">
      <c r="A25" s="118" t="s">
        <v>86</v>
      </c>
      <c r="B25" s="117" t="s">
        <v>87</v>
      </c>
      <c r="C25" s="118" t="s">
        <v>32</v>
      </c>
      <c r="D25" s="160" t="s">
        <v>33</v>
      </c>
      <c r="E25" s="140">
        <f t="shared" si="1"/>
        <v>69844</v>
      </c>
      <c r="F25" s="151">
        <f>VLOOKUP($A25,종합!$A:$T,COLUMN(종합!F57),FALSE)</f>
        <v>14.780226241378665</v>
      </c>
      <c r="G25" s="151">
        <f>VLOOKUP($A25,종합!$A:$T,COLUMN(종합!G57),FALSE)</f>
        <v>1.1768437655630497</v>
      </c>
      <c r="H25" s="161">
        <f>VLOOKUP($A25,종합!$A:$T,COLUMN(종합!H57),FALSE)</f>
        <v>7.9622851933643768E-2</v>
      </c>
      <c r="I25" s="162" t="str">
        <f t="shared" si="2"/>
        <v>-</v>
      </c>
      <c r="J25" s="163">
        <f t="shared" si="3"/>
        <v>-0.26751947769314482</v>
      </c>
      <c r="K25" s="144">
        <f>IF(COUNTIF(현재가!$A:$A,$B25),VLOOKUP($B25,현재가!$A:$B,2,FALSE),VLOOKUP($B25,현재가!$D:$E,2,FALSE))</f>
        <v>91900</v>
      </c>
      <c r="L25" s="164">
        <f t="shared" si="4"/>
        <v>67314.959999999992</v>
      </c>
      <c r="M25" s="47" t="b">
        <f t="shared" si="5"/>
        <v>0</v>
      </c>
      <c r="N25" s="121">
        <f t="shared" si="6"/>
        <v>67314.959999999992</v>
      </c>
      <c r="O25" s="143" t="str">
        <f t="shared" si="7"/>
        <v>-</v>
      </c>
      <c r="P25" s="121">
        <f t="shared" si="8"/>
        <v>5609.58</v>
      </c>
      <c r="Q25" s="168"/>
      <c r="R25" s="169">
        <v>5609.58</v>
      </c>
      <c r="S25" s="169">
        <v>-17761.990000000002</v>
      </c>
      <c r="T25" s="169">
        <v>-23279.14</v>
      </c>
      <c r="U25" s="169">
        <v>3667.18</v>
      </c>
      <c r="V25" s="169">
        <v>13060.61</v>
      </c>
      <c r="W25" s="169">
        <v>33671.129999999997</v>
      </c>
      <c r="X25" s="169">
        <v>54651.78</v>
      </c>
      <c r="Y25" s="62" t="s">
        <v>43</v>
      </c>
      <c r="Z25" s="167">
        <v>76000000</v>
      </c>
    </row>
    <row r="26" spans="1:26" ht="16.5" customHeight="1">
      <c r="A26" s="118" t="s">
        <v>88</v>
      </c>
      <c r="B26" s="117" t="s">
        <v>89</v>
      </c>
      <c r="C26" s="118" t="s">
        <v>32</v>
      </c>
      <c r="D26" s="160" t="s">
        <v>33</v>
      </c>
      <c r="E26" s="140">
        <f t="shared" si="1"/>
        <v>64049.010300000002</v>
      </c>
      <c r="F26" s="151">
        <f>VLOOKUP($A26,종합!$A:$T,COLUMN(종합!F58),FALSE)</f>
        <v>68.987850518628633</v>
      </c>
      <c r="G26" s="151">
        <f>VLOOKUP($A26,종합!$A:$T,COLUMN(종합!G58),FALSE)</f>
        <v>0.54086841502585237</v>
      </c>
      <c r="H26" s="161">
        <f>VLOOKUP($A26,종합!$A:$T,COLUMN(종합!H58),FALSE)</f>
        <v>7.840053153704259E-3</v>
      </c>
      <c r="I26" s="162">
        <f t="shared" si="2"/>
        <v>-1.9428840689722591</v>
      </c>
      <c r="J26" s="163">
        <f t="shared" si="3"/>
        <v>-0.99102800716632811</v>
      </c>
      <c r="K26" s="144">
        <f>IF(COUNTIF(현재가!$A:$A,$B26),VLOOKUP($B26,현재가!$A:$B,2,FALSE),VLOOKUP($B26,현재가!$D:$E,2,FALSE))</f>
        <v>17900</v>
      </c>
      <c r="L26" s="164">
        <f t="shared" si="4"/>
        <v>160.59867172272752</v>
      </c>
      <c r="M26" s="47">
        <f t="shared" si="5"/>
        <v>-0.35507960366941305</v>
      </c>
      <c r="N26" s="121">
        <f t="shared" si="6"/>
        <v>249.99339994492027</v>
      </c>
      <c r="O26" s="143">
        <f t="shared" si="7"/>
        <v>-0.52422191179286082</v>
      </c>
      <c r="P26" s="121">
        <f t="shared" si="8"/>
        <v>20.832783328743357</v>
      </c>
      <c r="Q26" s="168">
        <v>5.75</v>
      </c>
      <c r="R26" s="169">
        <v>259.47000000000003</v>
      </c>
      <c r="S26" s="169">
        <v>2701.26</v>
      </c>
      <c r="T26" s="169">
        <v>2527.19</v>
      </c>
      <c r="U26" s="169">
        <v>1190.8900000000001</v>
      </c>
      <c r="V26" s="169">
        <v>651.74</v>
      </c>
      <c r="W26" s="169">
        <v>-2155.36</v>
      </c>
      <c r="X26" s="169">
        <v>3231.67</v>
      </c>
      <c r="Y26" s="62" t="s">
        <v>90</v>
      </c>
      <c r="Z26" s="167">
        <v>357815700</v>
      </c>
    </row>
    <row r="27" spans="1:26" ht="16.5" customHeight="1">
      <c r="A27" s="118" t="s">
        <v>91</v>
      </c>
      <c r="B27" s="117" t="s">
        <v>92</v>
      </c>
      <c r="C27" s="118" t="s">
        <v>32</v>
      </c>
      <c r="D27" s="160" t="s">
        <v>33</v>
      </c>
      <c r="E27" s="140">
        <f t="shared" si="1"/>
        <v>180322.20189500001</v>
      </c>
      <c r="F27" s="151">
        <f>VLOOKUP($A27,종합!$A:$T,COLUMN(종합!F59),FALSE)</f>
        <v>18.628854174059011</v>
      </c>
      <c r="G27" s="151">
        <f>VLOOKUP($A27,종합!$A:$T,COLUMN(종합!G59),FALSE)</f>
        <v>0.49191463165424765</v>
      </c>
      <c r="H27" s="161">
        <f>VLOOKUP($A27,종합!$A:$T,COLUMN(종합!H59),FALSE)</f>
        <v>2.6406059495556466E-2</v>
      </c>
      <c r="I27" s="162">
        <f t="shared" si="2"/>
        <v>-3.1190621404315264</v>
      </c>
      <c r="J27" s="163">
        <f t="shared" si="3"/>
        <v>-0.68416305840757918</v>
      </c>
      <c r="K27" s="144">
        <f>IF(COUNTIF(현재가!$A:$A,$B27),VLOOKUP($B27,현재가!$A:$B,2,FALSE),VLOOKUP($B27,현재가!$D:$E,2,FALSE))</f>
        <v>104500</v>
      </c>
      <c r="L27" s="164">
        <f t="shared" si="4"/>
        <v>33004.960396407972</v>
      </c>
      <c r="M27" s="47">
        <f t="shared" si="5"/>
        <v>-5.9725819285798787E-2</v>
      </c>
      <c r="N27" s="121">
        <f t="shared" si="6"/>
        <v>51376.653219092652</v>
      </c>
      <c r="O27" s="143">
        <f t="shared" si="7"/>
        <v>-0.11615963993148593</v>
      </c>
      <c r="P27" s="121">
        <f t="shared" si="8"/>
        <v>4281.3877682577213</v>
      </c>
      <c r="Q27" s="168">
        <v>5.75</v>
      </c>
      <c r="R27" s="169">
        <v>6100.58</v>
      </c>
      <c r="S27" s="169">
        <v>5368.62</v>
      </c>
      <c r="T27" s="169">
        <v>4802.07</v>
      </c>
      <c r="U27" s="169">
        <v>5095.29</v>
      </c>
      <c r="V27" s="169">
        <v>5334.36</v>
      </c>
      <c r="W27" s="169">
        <v>5562.69</v>
      </c>
      <c r="X27" s="169">
        <v>8692.76</v>
      </c>
      <c r="Y27" s="62" t="s">
        <v>93</v>
      </c>
      <c r="Z27" s="167">
        <v>172557131</v>
      </c>
    </row>
    <row r="28" spans="1:26" ht="16.5" customHeight="1">
      <c r="A28" s="118" t="s">
        <v>94</v>
      </c>
      <c r="B28" s="117" t="s">
        <v>95</v>
      </c>
      <c r="C28" s="118" t="s">
        <v>32</v>
      </c>
      <c r="D28" s="160" t="s">
        <v>33</v>
      </c>
      <c r="E28" s="140">
        <f t="shared" si="1"/>
        <v>81746.874314999994</v>
      </c>
      <c r="F28" s="151">
        <f>VLOOKUP($A28,종합!$A:$T,COLUMN(종합!F60),FALSE)</f>
        <v>5.7237365144481585</v>
      </c>
      <c r="G28" s="151">
        <f>VLOOKUP($A28,종합!$A:$T,COLUMN(종합!G60),FALSE)</f>
        <v>0.96273301596614647</v>
      </c>
      <c r="H28" s="161">
        <f>VLOOKUP($A28,종합!$A:$T,COLUMN(종합!H60),FALSE)</f>
        <v>0.16820009333692507</v>
      </c>
      <c r="I28" s="162">
        <f t="shared" si="2"/>
        <v>0.60690112751517489</v>
      </c>
      <c r="J28" s="163">
        <f t="shared" si="3"/>
        <v>1.2613825634603308</v>
      </c>
      <c r="K28" s="144">
        <f>IF(COUNTIF(현재가!$A:$A,$B28),VLOOKUP($B28,현재가!$A:$B,2,FALSE),VLOOKUP($B28,현재가!$D:$E,2,FALSE))</f>
        <v>238500</v>
      </c>
      <c r="L28" s="164">
        <f t="shared" si="4"/>
        <v>539339.74138528889</v>
      </c>
      <c r="M28" s="47">
        <f t="shared" si="5"/>
        <v>9.4310856496226281E-2</v>
      </c>
      <c r="N28" s="121">
        <f t="shared" si="6"/>
        <v>839554.73745827633</v>
      </c>
      <c r="O28" s="143">
        <f t="shared" si="7"/>
        <v>0.24466943024528631</v>
      </c>
      <c r="P28" s="121">
        <f t="shared" si="8"/>
        <v>69962.894788189689</v>
      </c>
      <c r="Q28" s="168">
        <v>5.75</v>
      </c>
      <c r="R28" s="169">
        <v>41668.58</v>
      </c>
      <c r="S28" s="169">
        <v>28956.97</v>
      </c>
      <c r="T28" s="169">
        <v>4284.58</v>
      </c>
      <c r="U28" s="169">
        <v>8400.2199999999993</v>
      </c>
      <c r="V28" s="169">
        <v>9862.27</v>
      </c>
      <c r="W28" s="169">
        <v>30701.4</v>
      </c>
      <c r="X28" s="169">
        <v>24817.02</v>
      </c>
      <c r="Y28" s="62" t="s">
        <v>64</v>
      </c>
      <c r="Z28" s="167">
        <v>34275419</v>
      </c>
    </row>
    <row r="29" spans="1:26" ht="16.5" customHeight="1">
      <c r="A29" s="118" t="s">
        <v>96</v>
      </c>
      <c r="B29" s="117" t="s">
        <v>97</v>
      </c>
      <c r="C29" s="118" t="s">
        <v>32</v>
      </c>
      <c r="D29" s="160" t="s">
        <v>33</v>
      </c>
      <c r="E29" s="140">
        <f t="shared" si="1"/>
        <v>597814.62552</v>
      </c>
      <c r="F29" s="151">
        <f>VLOOKUP($A29,종합!$A:$T,COLUMN(종합!F61),FALSE)</f>
        <v>19.662154504189072</v>
      </c>
      <c r="G29" s="151">
        <f>VLOOKUP($A29,종합!$A:$T,COLUMN(종합!G61),FALSE)</f>
        <v>1.893131032841201</v>
      </c>
      <c r="H29" s="161">
        <f>VLOOKUP($A29,종합!$A:$T,COLUMN(종합!H61),FALSE)</f>
        <v>9.6282990373097954E-2</v>
      </c>
      <c r="I29" s="162">
        <f t="shared" si="2"/>
        <v>2.5796128494916637</v>
      </c>
      <c r="J29" s="163">
        <f t="shared" si="3"/>
        <v>-0.79410962473585955</v>
      </c>
      <c r="K29" s="144">
        <f>IF(COUNTIF(현재가!$A:$A,$B29),VLOOKUP($B29,현재가!$A:$B,2,FALSE),VLOOKUP($B29,현재가!$D:$E,2,FALSE))</f>
        <v>531000</v>
      </c>
      <c r="L29" s="164">
        <f t="shared" si="4"/>
        <v>109327.78926525859</v>
      </c>
      <c r="M29" s="47">
        <f t="shared" si="5"/>
        <v>7.6221338826342411E-2</v>
      </c>
      <c r="N29" s="121">
        <f t="shared" si="6"/>
        <v>170183.38603740709</v>
      </c>
      <c r="O29" s="143">
        <f t="shared" si="7"/>
        <v>-0.17954245879459352</v>
      </c>
      <c r="P29" s="121">
        <f t="shared" si="8"/>
        <v>14181.948836450592</v>
      </c>
      <c r="Q29" s="168">
        <v>5.75</v>
      </c>
      <c r="R29" s="169">
        <v>9296.1200000000008</v>
      </c>
      <c r="S29" s="169">
        <v>5414.21</v>
      </c>
      <c r="T29" s="169">
        <v>-2468.41</v>
      </c>
      <c r="U29" s="169">
        <v>2483.94</v>
      </c>
      <c r="V29" s="169">
        <v>5018.32</v>
      </c>
      <c r="W29" s="169">
        <v>10213.790000000001</v>
      </c>
      <c r="X29" s="169">
        <v>6093.51</v>
      </c>
      <c r="Y29" s="62" t="s">
        <v>58</v>
      </c>
      <c r="Z29" s="167">
        <v>112582792</v>
      </c>
    </row>
    <row r="30" spans="1:26" ht="16.5" customHeight="1">
      <c r="A30" s="118" t="s">
        <v>98</v>
      </c>
      <c r="B30" s="117" t="s">
        <v>99</v>
      </c>
      <c r="C30" s="118" t="s">
        <v>32</v>
      </c>
      <c r="D30" s="160" t="s">
        <v>33</v>
      </c>
      <c r="E30" s="140">
        <f t="shared" si="1"/>
        <v>5340.21</v>
      </c>
      <c r="F30" s="151">
        <f>VLOOKUP($A30,종합!$A:$T,COLUMN(종합!F63),FALSE)</f>
        <v>12.514295301619111</v>
      </c>
      <c r="G30" s="151">
        <f>VLOOKUP($A30,종합!$A:$T,COLUMN(종합!G63),FALSE)</f>
        <v>1.8936223961775525</v>
      </c>
      <c r="H30" s="161">
        <f>VLOOKUP($A30,종합!$A:$T,COLUMN(종합!H63),FALSE)</f>
        <v>0.1513167422166036</v>
      </c>
      <c r="I30" s="162">
        <f t="shared" si="2"/>
        <v>-9.7614151019168069</v>
      </c>
      <c r="J30" s="163">
        <f t="shared" si="3"/>
        <v>5.8304651522808095</v>
      </c>
      <c r="K30" s="144">
        <f>IF(COUNTIF(현재가!$A:$A,$B30),VLOOKUP($B30,현재가!$A:$B,2,FALSE),VLOOKUP($B30,현재가!$D:$E,2,FALSE))</f>
        <v>28300</v>
      </c>
      <c r="L30" s="164">
        <f t="shared" si="4"/>
        <v>193302.16380954691</v>
      </c>
      <c r="M30" s="47">
        <f t="shared" si="5"/>
        <v>-1.282016507950956E-2</v>
      </c>
      <c r="N30" s="121">
        <f t="shared" si="6"/>
        <v>300900.77725480858</v>
      </c>
      <c r="O30" s="143">
        <f t="shared" si="7"/>
        <v>0.50850079472678122</v>
      </c>
      <c r="P30" s="121">
        <f t="shared" si="8"/>
        <v>25075.064771234047</v>
      </c>
      <c r="Q30" s="168">
        <v>5.75</v>
      </c>
      <c r="R30" s="169">
        <v>27006.2</v>
      </c>
      <c r="S30" s="169">
        <v>26993.919999999998</v>
      </c>
      <c r="T30" s="169">
        <v>26564.58</v>
      </c>
      <c r="U30" s="169">
        <v>23745.47</v>
      </c>
      <c r="V30" s="169">
        <v>29684.78</v>
      </c>
      <c r="W30" s="169">
        <v>37341.68</v>
      </c>
      <c r="X30" s="169">
        <v>29086.06</v>
      </c>
      <c r="Y30" s="62" t="s">
        <v>100</v>
      </c>
      <c r="Z30" s="167">
        <v>18870000</v>
      </c>
    </row>
    <row r="31" spans="1:26" ht="16.5" customHeight="1">
      <c r="A31" s="118" t="s">
        <v>101</v>
      </c>
      <c r="B31" s="117" t="s">
        <v>102</v>
      </c>
      <c r="C31" s="118" t="s">
        <v>32</v>
      </c>
      <c r="D31" s="160" t="s">
        <v>33</v>
      </c>
      <c r="E31" s="140">
        <f t="shared" si="1"/>
        <v>313334.16960000002</v>
      </c>
      <c r="F31" s="151">
        <f>VLOOKUP($A31,종합!$A:$T,COLUMN(종합!F64),FALSE)</f>
        <v>78.248909927679151</v>
      </c>
      <c r="G31" s="151">
        <f>VLOOKUP($A31,종합!$A:$T,COLUMN(종합!G64),FALSE)</f>
        <v>1.73321707320173</v>
      </c>
      <c r="H31" s="161">
        <f>VLOOKUP($A31,종합!$A:$T,COLUMN(종합!H64),FALSE)</f>
        <v>2.2150047518919309E-2</v>
      </c>
      <c r="I31" s="162">
        <f t="shared" si="2"/>
        <v>-5.1422262669911429</v>
      </c>
      <c r="J31" s="163">
        <f t="shared" si="3"/>
        <v>-0.95223680458749715</v>
      </c>
      <c r="K31" s="144">
        <f>IF(COUNTIF(현재가!$A:$A,$B31),VLOOKUP($B31,현재가!$A:$B,2,FALSE),VLOOKUP($B31,현재가!$D:$E,2,FALSE))</f>
        <v>120000</v>
      </c>
      <c r="L31" s="164">
        <f t="shared" si="4"/>
        <v>5731.5834495003373</v>
      </c>
      <c r="M31" s="47">
        <f t="shared" si="5"/>
        <v>-0.15216932485054713</v>
      </c>
      <c r="N31" s="121">
        <f t="shared" si="6"/>
        <v>8921.9793553613126</v>
      </c>
      <c r="O31" s="143">
        <f t="shared" si="7"/>
        <v>-0.36364294398511521</v>
      </c>
      <c r="P31" s="121">
        <f t="shared" si="8"/>
        <v>743.49827961344272</v>
      </c>
      <c r="Q31" s="168">
        <v>5.75</v>
      </c>
      <c r="R31" s="169">
        <v>1920.89</v>
      </c>
      <c r="S31" s="169">
        <v>2117.73</v>
      </c>
      <c r="T31" s="169">
        <v>-4040.43</v>
      </c>
      <c r="U31" s="169">
        <v>-622.1</v>
      </c>
      <c r="V31" s="169">
        <v>4006.43</v>
      </c>
      <c r="W31" s="169">
        <v>5539.97</v>
      </c>
      <c r="X31" s="169">
        <v>4962.78</v>
      </c>
      <c r="Y31" s="62" t="s">
        <v>103</v>
      </c>
      <c r="Z31" s="167">
        <v>261111808</v>
      </c>
    </row>
    <row r="32" spans="1:26" ht="16.5" customHeight="1">
      <c r="A32" s="118" t="s">
        <v>104</v>
      </c>
      <c r="B32" s="117" t="s">
        <v>105</v>
      </c>
      <c r="C32" s="118" t="s">
        <v>32</v>
      </c>
      <c r="D32" s="160" t="s">
        <v>33</v>
      </c>
      <c r="E32" s="140">
        <f t="shared" si="1"/>
        <v>51303.589689</v>
      </c>
      <c r="F32" s="151">
        <f>VLOOKUP($A32,종합!$A:$T,COLUMN(종합!F65),FALSE)</f>
        <v>16.320561721165866</v>
      </c>
      <c r="G32" s="151">
        <f>VLOOKUP($A32,종합!$A:$T,COLUMN(종합!G65),FALSE)</f>
        <v>0.72186919463511012</v>
      </c>
      <c r="H32" s="161">
        <f>VLOOKUP($A32,종합!$A:$T,COLUMN(종합!H65),FALSE)</f>
        <v>4.4230658660414236E-2</v>
      </c>
      <c r="I32" s="162">
        <f t="shared" si="2"/>
        <v>-0.64873538272143816</v>
      </c>
      <c r="J32" s="163">
        <f t="shared" si="3"/>
        <v>-0.93551735775135081</v>
      </c>
      <c r="K32" s="144">
        <f>IF(COUNTIF(현재가!$A:$A,$B32),VLOOKUP($B32,현재가!$A:$B,2,FALSE),VLOOKUP($B32,현재가!$D:$E,2,FALSE))</f>
        <v>31350</v>
      </c>
      <c r="L32" s="164">
        <f t="shared" si="4"/>
        <v>2021.5308344951532</v>
      </c>
      <c r="M32" s="47">
        <f t="shared" si="5"/>
        <v>-0.25157502050684022</v>
      </c>
      <c r="N32" s="121">
        <f t="shared" si="6"/>
        <v>3146.784222981943</v>
      </c>
      <c r="O32" s="143">
        <f t="shared" si="7"/>
        <v>-0.32954391966886065</v>
      </c>
      <c r="P32" s="121">
        <f t="shared" si="8"/>
        <v>262.23201858182858</v>
      </c>
      <c r="Q32" s="168">
        <v>5.75</v>
      </c>
      <c r="R32" s="169">
        <v>1387.82</v>
      </c>
      <c r="S32" s="169">
        <v>687.89</v>
      </c>
      <c r="T32" s="169">
        <v>2208.38</v>
      </c>
      <c r="U32" s="169">
        <v>977.52</v>
      </c>
      <c r="V32" s="169">
        <v>510.87</v>
      </c>
      <c r="W32" s="169">
        <v>-2809.35</v>
      </c>
      <c r="X32" s="169">
        <v>7344.81</v>
      </c>
      <c r="Y32" s="62" t="s">
        <v>61</v>
      </c>
      <c r="Z32" s="167">
        <v>163647814</v>
      </c>
    </row>
    <row r="33" spans="1:26" ht="16.5" customHeight="1">
      <c r="A33" s="118" t="s">
        <v>106</v>
      </c>
      <c r="B33" s="117" t="s">
        <v>107</v>
      </c>
      <c r="C33" s="118" t="s">
        <v>32</v>
      </c>
      <c r="D33" s="160" t="s">
        <v>33</v>
      </c>
      <c r="E33" s="140">
        <f t="shared" si="1"/>
        <v>226776.93</v>
      </c>
      <c r="F33" s="151">
        <f>VLOOKUP($A33,종합!$A:$T,COLUMN(종합!F66),FALSE)</f>
        <v>11.009312935493663</v>
      </c>
      <c r="G33" s="151">
        <f>VLOOKUP($A33,종합!$A:$T,COLUMN(종합!G66),FALSE)</f>
        <v>1.9158699836102868</v>
      </c>
      <c r="H33" s="161">
        <f>VLOOKUP($A33,종합!$A:$T,COLUMN(종합!H66),FALSE)</f>
        <v>0.17402266561372645</v>
      </c>
      <c r="I33" s="162">
        <f t="shared" si="2"/>
        <v>4.9393618679263875</v>
      </c>
      <c r="J33" s="163">
        <f t="shared" si="3"/>
        <v>-0.81331189492497358</v>
      </c>
      <c r="K33" s="144">
        <f>IF(COUNTIF(현재가!$A:$A,$B33),VLOOKUP($B33,현재가!$A:$B,2,FALSE),VLOOKUP($B33,현재가!$D:$E,2,FALSE))</f>
        <v>106000</v>
      </c>
      <c r="L33" s="164">
        <f t="shared" si="4"/>
        <v>19788.939137952791</v>
      </c>
      <c r="M33" s="47">
        <f t="shared" si="5"/>
        <v>2.2288937781583362E-2</v>
      </c>
      <c r="N33" s="121">
        <f t="shared" si="6"/>
        <v>30804.141300377993</v>
      </c>
      <c r="O33" s="143">
        <f t="shared" si="7"/>
        <v>-0.1933940276653292</v>
      </c>
      <c r="P33" s="121">
        <f t="shared" si="8"/>
        <v>2567.0117750314994</v>
      </c>
      <c r="Q33" s="168">
        <v>5.75</v>
      </c>
      <c r="R33" s="169">
        <v>2261.41</v>
      </c>
      <c r="S33" s="169">
        <v>2064.34</v>
      </c>
      <c r="T33" s="169">
        <v>1679.74</v>
      </c>
      <c r="U33" s="169">
        <v>1391.04</v>
      </c>
      <c r="V33" s="169">
        <v>1431.37</v>
      </c>
      <c r="W33" s="169">
        <v>1781.69</v>
      </c>
      <c r="X33" s="169">
        <v>1992.19</v>
      </c>
      <c r="Y33" s="62" t="s">
        <v>72</v>
      </c>
      <c r="Z33" s="167">
        <v>213940500</v>
      </c>
    </row>
    <row r="34" spans="1:26" ht="16.5" customHeight="1">
      <c r="A34" s="118" t="s">
        <v>108</v>
      </c>
      <c r="B34" s="117" t="s">
        <v>109</v>
      </c>
      <c r="C34" s="118" t="s">
        <v>32</v>
      </c>
      <c r="D34" s="160" t="s">
        <v>33</v>
      </c>
      <c r="E34" s="140">
        <f t="shared" si="1"/>
        <v>18327.699143999998</v>
      </c>
      <c r="F34" s="151">
        <f>VLOOKUP($A34,종합!$A:$T,COLUMN(종합!F68),FALSE)</f>
        <v>18.307289247318259</v>
      </c>
      <c r="G34" s="151">
        <f>VLOOKUP($A34,종합!$A:$T,COLUMN(종합!G68),FALSE)</f>
        <v>5.0687463924826375</v>
      </c>
      <c r="H34" s="161">
        <f>VLOOKUP($A34,종합!$A:$T,COLUMN(종합!H68),FALSE)</f>
        <v>0.27687039430073634</v>
      </c>
      <c r="I34" s="162" t="str">
        <f t="shared" si="2"/>
        <v>-</v>
      </c>
      <c r="J34" s="163" t="str">
        <f t="shared" si="3"/>
        <v>-</v>
      </c>
      <c r="K34" s="144">
        <f>IF(COUNTIF(현재가!$A:$A,$B34),VLOOKUP($B34,현재가!$A:$B,2,FALSE),VLOOKUP($B34,현재가!$D:$E,2,FALSE))</f>
        <v>58200</v>
      </c>
      <c r="L34" s="164" t="str">
        <f t="shared" si="4"/>
        <v>-</v>
      </c>
      <c r="M34" s="47" t="str">
        <f t="shared" si="5"/>
        <v>적자</v>
      </c>
      <c r="N34" s="121" t="str">
        <f t="shared" si="6"/>
        <v>-</v>
      </c>
      <c r="O34" s="143" t="str">
        <f t="shared" si="7"/>
        <v>-</v>
      </c>
      <c r="P34" s="121" t="str">
        <f t="shared" si="8"/>
        <v>-</v>
      </c>
      <c r="Q34" s="168"/>
      <c r="R34" s="169">
        <v>-12226.96</v>
      </c>
      <c r="S34" s="169">
        <v>-12164.39</v>
      </c>
      <c r="T34" s="169">
        <v>16723.88</v>
      </c>
      <c r="U34" s="169">
        <v>25047.919999999998</v>
      </c>
      <c r="V34" s="169">
        <v>37194.74</v>
      </c>
      <c r="W34" s="169">
        <v>32083.57</v>
      </c>
      <c r="X34" s="169">
        <v>35626.21</v>
      </c>
      <c r="Y34" s="62" t="s">
        <v>110</v>
      </c>
      <c r="Z34" s="167">
        <v>31490892</v>
      </c>
    </row>
    <row r="35" spans="1:26" ht="16.5" customHeight="1">
      <c r="A35" s="118" t="s">
        <v>111</v>
      </c>
      <c r="B35" s="117" t="s">
        <v>112</v>
      </c>
      <c r="C35" s="118" t="s">
        <v>32</v>
      </c>
      <c r="D35" s="160" t="s">
        <v>33</v>
      </c>
      <c r="E35" s="140">
        <f t="shared" si="1"/>
        <v>523970.31917999999</v>
      </c>
      <c r="F35" s="151">
        <f>VLOOKUP($A35,종합!$A:$T,COLUMN(종합!F69),FALSE)</f>
        <v>4552.9272385959948</v>
      </c>
      <c r="G35" s="151">
        <f>VLOOKUP($A35,종합!$A:$T,COLUMN(종합!G69),FALSE)</f>
        <v>4.3364422504631799</v>
      </c>
      <c r="H35" s="161">
        <f>VLOOKUP($A35,종합!$A:$T,COLUMN(종합!H69),FALSE)</f>
        <v>9.5245147203372102E-4</v>
      </c>
      <c r="I35" s="162">
        <f t="shared" si="2"/>
        <v>915.27376613511456</v>
      </c>
      <c r="J35" s="163">
        <f t="shared" si="3"/>
        <v>-0.95062409135279446</v>
      </c>
      <c r="K35" s="144">
        <f>IF(COUNTIF(현재가!$A:$A,$B35),VLOOKUP($B35,현재가!$A:$B,2,FALSE),VLOOKUP($B35,현재가!$D:$E,2,FALSE))</f>
        <v>686000</v>
      </c>
      <c r="L35" s="164">
        <f t="shared" si="4"/>
        <v>33871.873331983028</v>
      </c>
      <c r="M35" s="47">
        <f t="shared" si="5"/>
        <v>4.974388436611088E-2</v>
      </c>
      <c r="N35" s="121">
        <f t="shared" si="6"/>
        <v>52726.119624361614</v>
      </c>
      <c r="O35" s="143">
        <f t="shared" si="7"/>
        <v>-0.35995723836866844</v>
      </c>
      <c r="P35" s="121">
        <f t="shared" si="8"/>
        <v>4393.8433020301345</v>
      </c>
      <c r="Q35" s="168">
        <v>5.75</v>
      </c>
      <c r="R35" s="169">
        <v>3323.65</v>
      </c>
      <c r="S35" s="169">
        <v>4449.26</v>
      </c>
      <c r="T35" s="169">
        <v>3237.5</v>
      </c>
      <c r="U35" s="169">
        <v>3177.64</v>
      </c>
      <c r="V35" s="169">
        <v>1219.3599999999999</v>
      </c>
      <c r="W35" s="169">
        <v>2166.02</v>
      </c>
      <c r="X35" s="169">
        <v>2514.12</v>
      </c>
      <c r="Y35" s="62" t="s">
        <v>113</v>
      </c>
      <c r="Z35" s="167">
        <v>76380513</v>
      </c>
    </row>
    <row r="36" spans="1:26" ht="16.5" customHeight="1">
      <c r="A36" s="118" t="s">
        <v>114</v>
      </c>
      <c r="B36" s="117" t="s">
        <v>115</v>
      </c>
      <c r="C36" s="118" t="s">
        <v>32</v>
      </c>
      <c r="D36" s="160" t="s">
        <v>33</v>
      </c>
      <c r="E36" s="140">
        <f t="shared" si="1"/>
        <v>39082.584269500003</v>
      </c>
      <c r="F36" s="151">
        <f>VLOOKUP($A36,종합!$A:$T,COLUMN(종합!F70),FALSE)</f>
        <v>13.141853931637842</v>
      </c>
      <c r="G36" s="151">
        <f>VLOOKUP($A36,종합!$A:$T,COLUMN(종합!G70),FALSE)</f>
        <v>2.3239212981557715</v>
      </c>
      <c r="H36" s="161">
        <f>VLOOKUP($A36,종합!$A:$T,COLUMN(종합!H70),FALSE)</f>
        <v>0.1768335967089954</v>
      </c>
      <c r="I36" s="162">
        <f t="shared" si="2"/>
        <v>2.379484038321936</v>
      </c>
      <c r="J36" s="163">
        <f t="shared" si="3"/>
        <v>1.4643618649896497</v>
      </c>
      <c r="K36" s="144">
        <f>IF(COUNTIF(현재가!$A:$A,$B36),VLOOKUP($B36,현재가!$A:$B,2,FALSE),VLOOKUP($B36,현재가!$D:$E,2,FALSE))</f>
        <v>31550</v>
      </c>
      <c r="L36" s="164">
        <f t="shared" si="4"/>
        <v>77750.616840423449</v>
      </c>
      <c r="M36" s="47">
        <f t="shared" si="5"/>
        <v>5.5229846975169306E-2</v>
      </c>
      <c r="N36" s="121">
        <f t="shared" si="6"/>
        <v>96076.941824133537</v>
      </c>
      <c r="O36" s="143">
        <f t="shared" si="7"/>
        <v>0.49920750660768798</v>
      </c>
      <c r="P36" s="121">
        <f t="shared" si="8"/>
        <v>8006.4118186777941</v>
      </c>
      <c r="Q36" s="168">
        <v>2.75</v>
      </c>
      <c r="R36" s="169">
        <v>6906.11</v>
      </c>
      <c r="S36" s="169">
        <v>5291.04</v>
      </c>
      <c r="T36" s="169">
        <v>5653.76</v>
      </c>
      <c r="U36" s="169">
        <v>5957.02</v>
      </c>
      <c r="V36" s="169">
        <v>1869.38</v>
      </c>
      <c r="W36" s="169">
        <v>0</v>
      </c>
      <c r="X36" s="169">
        <v>0</v>
      </c>
      <c r="Y36" s="62" t="s">
        <v>116</v>
      </c>
      <c r="Z36" s="167">
        <v>123875069</v>
      </c>
    </row>
    <row r="37" spans="1:26" ht="16.5" customHeight="1">
      <c r="A37" s="118" t="s">
        <v>117</v>
      </c>
      <c r="B37" s="117" t="s">
        <v>118</v>
      </c>
      <c r="C37" s="118" t="s">
        <v>32</v>
      </c>
      <c r="D37" s="160" t="s">
        <v>33</v>
      </c>
      <c r="E37" s="140">
        <f t="shared" si="1"/>
        <v>72034.104072999995</v>
      </c>
      <c r="F37" s="151">
        <f>VLOOKUP($A37,종합!$A:$T,COLUMN(종합!F71),FALSE)</f>
        <v>22.022932544882799</v>
      </c>
      <c r="G37" s="151">
        <f>VLOOKUP($A37,종합!$A:$T,COLUMN(종합!G71),FALSE)</f>
        <v>4.7030701185153738</v>
      </c>
      <c r="H37" s="161">
        <f>VLOOKUP($A37,종합!$A:$T,COLUMN(종합!H71),FALSE)</f>
        <v>0.21355330898510011</v>
      </c>
      <c r="I37" s="162">
        <f t="shared" si="2"/>
        <v>1.3375200244433556</v>
      </c>
      <c r="J37" s="163">
        <f t="shared" si="3"/>
        <v>-0.39837215626062444</v>
      </c>
      <c r="K37" s="144">
        <f>IF(COUNTIF(현재가!$A:$A,$B37),VLOOKUP($B37,현재가!$A:$B,2,FALSE),VLOOKUP($B37,현재가!$D:$E,2,FALSE))</f>
        <v>73900</v>
      </c>
      <c r="L37" s="164">
        <f t="shared" si="4"/>
        <v>44460.297652339854</v>
      </c>
      <c r="M37" s="47">
        <f t="shared" si="5"/>
        <v>0.16465497444831323</v>
      </c>
      <c r="N37" s="121">
        <f t="shared" si="6"/>
        <v>69208.424038906058</v>
      </c>
      <c r="O37" s="143">
        <f t="shared" si="7"/>
        <v>-1.1342184800103627E-2</v>
      </c>
      <c r="P37" s="121">
        <f t="shared" si="8"/>
        <v>5767.3686699088375</v>
      </c>
      <c r="Q37" s="168">
        <v>5.75</v>
      </c>
      <c r="R37" s="169">
        <v>2400.73</v>
      </c>
      <c r="S37" s="169">
        <v>1852.43</v>
      </c>
      <c r="T37" s="169">
        <v>1139.8699999999999</v>
      </c>
      <c r="U37" s="169">
        <v>924.16</v>
      </c>
      <c r="V37" s="169">
        <v>760.25</v>
      </c>
      <c r="W37" s="169">
        <v>797.02</v>
      </c>
      <c r="X37" s="169">
        <v>999.33</v>
      </c>
      <c r="Y37" s="62" t="s">
        <v>103</v>
      </c>
      <c r="Z37" s="167">
        <v>97475107</v>
      </c>
    </row>
    <row r="38" spans="1:26" ht="16.5" customHeight="1">
      <c r="A38" s="118" t="s">
        <v>119</v>
      </c>
      <c r="B38" s="117" t="s">
        <v>120</v>
      </c>
      <c r="C38" s="118" t="s">
        <v>32</v>
      </c>
      <c r="D38" s="160" t="s">
        <v>33</v>
      </c>
      <c r="E38" s="140">
        <f t="shared" si="1"/>
        <v>60784.555067499998</v>
      </c>
      <c r="F38" s="151">
        <f>VLOOKUP($A38,종합!$A:$T,COLUMN(종합!F73),FALSE)</f>
        <v>6.2730464314418057</v>
      </c>
      <c r="G38" s="151">
        <f>VLOOKUP($A38,종합!$A:$T,COLUMN(종합!G73),FALSE)</f>
        <v>0.38196792533242951</v>
      </c>
      <c r="H38" s="161">
        <f>VLOOKUP($A38,종합!$A:$T,COLUMN(종합!H73),FALSE)</f>
        <v>6.0890339248555102E-2</v>
      </c>
      <c r="I38" s="162">
        <f t="shared" si="2"/>
        <v>-0.93770245207426861</v>
      </c>
      <c r="J38" s="163">
        <f t="shared" si="3"/>
        <v>-0.17470697021120343</v>
      </c>
      <c r="K38" s="144">
        <f>IF(COUNTIF(현재가!$A:$A,$B38),VLOOKUP($B38,현재가!$A:$B,2,FALSE),VLOOKUP($B38,현재가!$D:$E,2,FALSE))</f>
        <v>45550</v>
      </c>
      <c r="L38" s="164">
        <f t="shared" si="4"/>
        <v>37592.097506879683</v>
      </c>
      <c r="M38" s="47">
        <f t="shared" si="5"/>
        <v>-6.6898048710071656E-2</v>
      </c>
      <c r="N38" s="121">
        <f t="shared" si="6"/>
        <v>58517.148155689662</v>
      </c>
      <c r="O38" s="143">
        <f t="shared" si="7"/>
        <v>4.4529788086214328E-2</v>
      </c>
      <c r="P38" s="121">
        <f t="shared" si="8"/>
        <v>4876.4290129741385</v>
      </c>
      <c r="Q38" s="168">
        <v>5.75</v>
      </c>
      <c r="R38" s="169">
        <v>7261.22</v>
      </c>
      <c r="S38" s="169">
        <v>5865.81</v>
      </c>
      <c r="T38" s="169">
        <v>6561.67</v>
      </c>
      <c r="U38" s="169">
        <v>8102</v>
      </c>
      <c r="V38" s="169">
        <v>9334.84</v>
      </c>
      <c r="W38" s="169">
        <v>8757.48</v>
      </c>
      <c r="X38" s="169">
        <v>10812.28</v>
      </c>
      <c r="Y38" s="62" t="s">
        <v>58</v>
      </c>
      <c r="Z38" s="167">
        <v>133445785</v>
      </c>
    </row>
    <row r="39" spans="1:26" ht="16.5" customHeight="1">
      <c r="A39" s="118" t="s">
        <v>121</v>
      </c>
      <c r="B39" s="117" t="s">
        <v>122</v>
      </c>
      <c r="C39" s="118" t="s">
        <v>32</v>
      </c>
      <c r="D39" s="160" t="s">
        <v>33</v>
      </c>
      <c r="E39" s="140">
        <f t="shared" si="1"/>
        <v>97687.5</v>
      </c>
      <c r="F39" s="151">
        <f>VLOOKUP($A39,종합!$A:$T,COLUMN(종합!F74),FALSE)</f>
        <v>12.345322331917211</v>
      </c>
      <c r="G39" s="151">
        <f>VLOOKUP($A39,종합!$A:$T,COLUMN(종합!G74),FALSE)</f>
        <v>3.91596012137745</v>
      </c>
      <c r="H39" s="161">
        <f>VLOOKUP($A39,종합!$A:$T,COLUMN(종합!H74),FALSE)</f>
        <v>0.31720193414903786</v>
      </c>
      <c r="I39" s="162">
        <f t="shared" si="2"/>
        <v>0.81439166489338377</v>
      </c>
      <c r="J39" s="163">
        <f t="shared" si="3"/>
        <v>0.1166717725425258</v>
      </c>
      <c r="K39" s="144">
        <f>IF(COUNTIF(현재가!$A:$A,$B39),VLOOKUP($B39,현재가!$A:$B,2,FALSE),VLOOKUP($B39,현재가!$D:$E,2,FALSE))</f>
        <v>260500</v>
      </c>
      <c r="L39" s="164">
        <f t="shared" si="4"/>
        <v>290892.99674732797</v>
      </c>
      <c r="M39" s="47">
        <f t="shared" si="5"/>
        <v>0.15158949758570284</v>
      </c>
      <c r="N39" s="121">
        <f t="shared" si="6"/>
        <v>452814.01456784166</v>
      </c>
      <c r="O39" s="143">
        <f t="shared" si="7"/>
        <v>0.10092727591569228</v>
      </c>
      <c r="P39" s="121">
        <f t="shared" si="8"/>
        <v>37734.501213986805</v>
      </c>
      <c r="Q39" s="168">
        <v>5.75</v>
      </c>
      <c r="R39" s="169">
        <v>16760.11</v>
      </c>
      <c r="S39" s="169">
        <v>10052.379999999999</v>
      </c>
      <c r="T39" s="169">
        <v>14299.73</v>
      </c>
      <c r="U39" s="169">
        <v>12834.16</v>
      </c>
      <c r="V39" s="169">
        <v>13271.17</v>
      </c>
      <c r="W39" s="169">
        <v>9568.19</v>
      </c>
      <c r="X39" s="169">
        <v>7444.15</v>
      </c>
      <c r="Y39" s="62" t="s">
        <v>110</v>
      </c>
      <c r="Z39" s="167">
        <v>37500000</v>
      </c>
    </row>
    <row r="40" spans="1:26" ht="16.5" customHeight="1">
      <c r="A40" s="118" t="s">
        <v>123</v>
      </c>
      <c r="B40" s="117" t="s">
        <v>124</v>
      </c>
      <c r="C40" s="118" t="s">
        <v>32</v>
      </c>
      <c r="D40" s="160" t="s">
        <v>33</v>
      </c>
      <c r="E40" s="140">
        <f t="shared" si="1"/>
        <v>29396.836575000001</v>
      </c>
      <c r="F40" s="151">
        <f>VLOOKUP($A40,종합!$A:$T,COLUMN(종합!F75),FALSE)</f>
        <v>6.1901688012939768</v>
      </c>
      <c r="G40" s="151">
        <f>VLOOKUP($A40,종합!$A:$T,COLUMN(종합!G75),FALSE)</f>
        <v>0.9491829762718581</v>
      </c>
      <c r="H40" s="161">
        <f>VLOOKUP($A40,종합!$A:$T,COLUMN(종합!H75),FALSE)</f>
        <v>0.15333717168963848</v>
      </c>
      <c r="I40" s="162">
        <f t="shared" si="2"/>
        <v>-0.12485818207297665</v>
      </c>
      <c r="J40" s="163">
        <f t="shared" si="3"/>
        <v>-0.99948229646659537</v>
      </c>
      <c r="K40" s="144">
        <f>IF(COUNTIF(현재가!$A:$A,$B40),VLOOKUP($B40,현재가!$A:$B,2,FALSE),VLOOKUP($B40,현재가!$D:$E,2,FALSE))</f>
        <v>42750</v>
      </c>
      <c r="L40" s="164">
        <f t="shared" si="4"/>
        <v>22.131826053046414</v>
      </c>
      <c r="M40" s="47">
        <f t="shared" si="5"/>
        <v>-0.49577598348148055</v>
      </c>
      <c r="N40" s="121">
        <f t="shared" si="6"/>
        <v>34.451159418945863</v>
      </c>
      <c r="O40" s="143">
        <f t="shared" si="7"/>
        <v>-0.71029258966441544</v>
      </c>
      <c r="P40" s="121">
        <f t="shared" si="8"/>
        <v>2.8709299515788218</v>
      </c>
      <c r="Q40" s="168">
        <v>5.75</v>
      </c>
      <c r="R40" s="169">
        <v>147.21</v>
      </c>
      <c r="S40" s="169">
        <v>765.05</v>
      </c>
      <c r="T40" s="169">
        <v>-1425.71</v>
      </c>
      <c r="U40" s="169">
        <v>2768.31</v>
      </c>
      <c r="V40" s="169">
        <v>31191.59</v>
      </c>
      <c r="W40" s="169">
        <v>6785.39</v>
      </c>
      <c r="X40" s="169">
        <v>7548.35</v>
      </c>
      <c r="Y40" s="62" t="s">
        <v>49</v>
      </c>
      <c r="Z40" s="167">
        <v>68764530</v>
      </c>
    </row>
    <row r="41" spans="1:26" ht="16.5" customHeight="1">
      <c r="A41" s="118" t="s">
        <v>125</v>
      </c>
      <c r="B41" s="117" t="s">
        <v>126</v>
      </c>
      <c r="C41" s="118" t="s">
        <v>32</v>
      </c>
      <c r="D41" s="160" t="s">
        <v>33</v>
      </c>
      <c r="E41" s="140">
        <f t="shared" si="1"/>
        <v>37717.917840000002</v>
      </c>
      <c r="F41" s="151">
        <f>VLOOKUP($A41,종합!$A:$T,COLUMN(종합!F76),FALSE)</f>
        <v>10.262465090578425</v>
      </c>
      <c r="G41" s="151">
        <f>VLOOKUP($A41,종합!$A:$T,COLUMN(종합!G76),FALSE)</f>
        <v>1.8745616985935403</v>
      </c>
      <c r="H41" s="161">
        <f>VLOOKUP($A41,종합!$A:$T,COLUMN(종합!H76),FALSE)</f>
        <v>0.18266193181153945</v>
      </c>
      <c r="I41" s="162">
        <f t="shared" si="2"/>
        <v>1.0497582158108125</v>
      </c>
      <c r="J41" s="163">
        <f t="shared" si="3"/>
        <v>-0.13510977016777112</v>
      </c>
      <c r="K41" s="144">
        <f>IF(COUNTIF(현재가!$A:$A,$B41),VLOOKUP($B41,현재가!$A:$B,2,FALSE),VLOOKUP($B41,현재가!$D:$E,2,FALSE))</f>
        <v>172000</v>
      </c>
      <c r="L41" s="164">
        <f t="shared" si="4"/>
        <v>148761.11953114337</v>
      </c>
      <c r="M41" s="47">
        <f t="shared" si="5"/>
        <v>9.7760274089895072E-2</v>
      </c>
      <c r="N41" s="121">
        <f t="shared" si="6"/>
        <v>231566.66024866182</v>
      </c>
      <c r="O41" s="143">
        <f t="shared" si="7"/>
        <v>5.3077780909791095E-2</v>
      </c>
      <c r="P41" s="121">
        <f t="shared" si="8"/>
        <v>19297.221687388486</v>
      </c>
      <c r="Q41" s="168">
        <v>5.75</v>
      </c>
      <c r="R41" s="169">
        <v>11286.95</v>
      </c>
      <c r="S41" s="169">
        <v>7542.22</v>
      </c>
      <c r="T41" s="169">
        <v>10487.13</v>
      </c>
      <c r="U41" s="169">
        <v>7245.48</v>
      </c>
      <c r="V41" s="169">
        <v>7120.51</v>
      </c>
      <c r="W41" s="169">
        <v>5529.04</v>
      </c>
      <c r="X41" s="169">
        <v>6601.74</v>
      </c>
      <c r="Y41" s="62" t="s">
        <v>127</v>
      </c>
      <c r="Z41" s="167">
        <v>21929022</v>
      </c>
    </row>
    <row r="42" spans="1:26" ht="16.5" customHeight="1">
      <c r="A42" s="118" t="s">
        <v>128</v>
      </c>
      <c r="B42" s="117" t="s">
        <v>129</v>
      </c>
      <c r="C42" s="118" t="s">
        <v>32</v>
      </c>
      <c r="D42" s="160" t="s">
        <v>33</v>
      </c>
      <c r="E42" s="140">
        <f t="shared" si="1"/>
        <v>547145</v>
      </c>
      <c r="F42" s="151">
        <f>VLOOKUP($A42,종합!$A:$T,COLUMN(종합!F77),FALSE)</f>
        <v>-8.3831113848530059</v>
      </c>
      <c r="G42" s="151">
        <f>VLOOKUP($A42,종합!$A:$T,COLUMN(종합!G77),FALSE)</f>
        <v>0.19857322147145223</v>
      </c>
      <c r="H42" s="161">
        <f>VLOOKUP($A42,종합!$A:$T,COLUMN(종합!H77),FALSE)</f>
        <v>-2.3687293697450273E-2</v>
      </c>
      <c r="I42" s="162">
        <f t="shared" si="2"/>
        <v>-2.7825762518051018</v>
      </c>
      <c r="J42" s="163">
        <f t="shared" si="3"/>
        <v>-0.95536944555999748</v>
      </c>
      <c r="K42" s="144">
        <f>IF(COUNTIF(현재가!$A:$A,$B42),VLOOKUP($B42,현재가!$A:$B,2,FALSE),VLOOKUP($B42,현재가!$D:$E,2,FALSE))</f>
        <v>102500</v>
      </c>
      <c r="L42" s="164">
        <f t="shared" si="4"/>
        <v>4574.6318301002593</v>
      </c>
      <c r="M42" s="47">
        <f t="shared" si="5"/>
        <v>3.0127157807139149E-2</v>
      </c>
      <c r="N42" s="121">
        <f t="shared" si="6"/>
        <v>7121.0287883170167</v>
      </c>
      <c r="O42" s="143">
        <f t="shared" si="7"/>
        <v>-0.37110636997154611</v>
      </c>
      <c r="P42" s="121">
        <f t="shared" si="8"/>
        <v>593.41906569308469</v>
      </c>
      <c r="Q42" s="168">
        <v>5.75</v>
      </c>
      <c r="R42" s="169">
        <v>500.31</v>
      </c>
      <c r="S42" s="169">
        <v>431.83</v>
      </c>
      <c r="T42" s="169">
        <v>515.9</v>
      </c>
      <c r="U42" s="169">
        <v>555.25</v>
      </c>
      <c r="V42" s="169">
        <v>433.89</v>
      </c>
      <c r="W42" s="169">
        <v>418.19</v>
      </c>
      <c r="X42" s="169">
        <v>421.81</v>
      </c>
      <c r="Y42" s="62" t="s">
        <v>130</v>
      </c>
      <c r="Z42" s="167">
        <v>533800000</v>
      </c>
    </row>
    <row r="43" spans="1:26" ht="16.5" customHeight="1">
      <c r="A43" s="118" t="s">
        <v>131</v>
      </c>
      <c r="B43" s="117" t="s">
        <v>132</v>
      </c>
      <c r="C43" s="118" t="s">
        <v>32</v>
      </c>
      <c r="D43" s="160" t="s">
        <v>33</v>
      </c>
      <c r="E43" s="140">
        <f t="shared" si="1"/>
        <v>8801.8366590000005</v>
      </c>
      <c r="F43" s="151">
        <f>VLOOKUP($A43,종합!$A:$T,COLUMN(종합!F79),FALSE)</f>
        <v>30.181328450631803</v>
      </c>
      <c r="G43" s="151">
        <f>VLOOKUP($A43,종합!$A:$T,COLUMN(종합!G79),FALSE)</f>
        <v>4.5361136104268951</v>
      </c>
      <c r="H43" s="161">
        <f>VLOOKUP($A43,종합!$A:$T,COLUMN(종합!H79),FALSE)</f>
        <v>0.15029535952490317</v>
      </c>
      <c r="I43" s="162">
        <f t="shared" si="2"/>
        <v>0.42217614214953797</v>
      </c>
      <c r="J43" s="163">
        <f t="shared" si="3"/>
        <v>35.073477901970584</v>
      </c>
      <c r="K43" s="144">
        <f>IF(COUNTIF(현재가!$A:$A,$B43),VLOOKUP($B43,현재가!$A:$B,2,FALSE),VLOOKUP($B43,현재가!$D:$E,2,FALSE))</f>
        <v>15100</v>
      </c>
      <c r="L43" s="164">
        <f t="shared" si="4"/>
        <v>544709.51631975581</v>
      </c>
      <c r="M43" s="47">
        <f t="shared" si="5"/>
        <v>0.71489895892651711</v>
      </c>
      <c r="N43" s="121">
        <f t="shared" si="6"/>
        <v>847913.5132713418</v>
      </c>
      <c r="O43" s="143">
        <f t="shared" si="7"/>
        <v>1.0148330332108335</v>
      </c>
      <c r="P43" s="121">
        <f t="shared" si="8"/>
        <v>70659.459439278478</v>
      </c>
      <c r="Q43" s="168">
        <v>5.75</v>
      </c>
      <c r="R43" s="169">
        <v>3179.06</v>
      </c>
      <c r="S43" s="169">
        <v>3062.62</v>
      </c>
      <c r="T43" s="169">
        <v>365.62</v>
      </c>
      <c r="U43" s="169">
        <v>164.32</v>
      </c>
      <c r="V43" s="169">
        <v>214.09</v>
      </c>
      <c r="W43" s="169">
        <v>-252.02</v>
      </c>
      <c r="X43" s="169">
        <v>143.03</v>
      </c>
      <c r="Y43" s="62" t="s">
        <v>49</v>
      </c>
      <c r="Z43" s="167">
        <v>58290309</v>
      </c>
    </row>
    <row r="44" spans="1:26" ht="16.5" customHeight="1">
      <c r="A44" s="118" t="s">
        <v>133</v>
      </c>
      <c r="B44" s="117" t="s">
        <v>134</v>
      </c>
      <c r="C44" s="118" t="s">
        <v>32</v>
      </c>
      <c r="D44" s="160" t="s">
        <v>33</v>
      </c>
      <c r="E44" s="140">
        <f t="shared" si="1"/>
        <v>79448.465125000002</v>
      </c>
      <c r="F44" s="151">
        <f>VLOOKUP($A44,종합!$A:$T,COLUMN(종합!F80),FALSE)</f>
        <v>175.64048889252706</v>
      </c>
      <c r="G44" s="151">
        <f>VLOOKUP($A44,종합!$A:$T,COLUMN(종합!G80),FALSE)</f>
        <v>2.3900798964814829</v>
      </c>
      <c r="H44" s="161">
        <f>VLOOKUP($A44,종합!$A:$T,COLUMN(종합!H80),FALSE)</f>
        <v>1.3607795739762217E-2</v>
      </c>
      <c r="I44" s="162">
        <f t="shared" si="2"/>
        <v>-4.8616260844920163</v>
      </c>
      <c r="J44" s="163">
        <f t="shared" si="3"/>
        <v>-0.99648396215631241</v>
      </c>
      <c r="K44" s="144">
        <f>IF(COUNTIF(현재가!$A:$A,$B44),VLOOKUP($B44,현재가!$A:$B,2,FALSE),VLOOKUP($B44,현재가!$D:$E,2,FALSE))</f>
        <v>117500</v>
      </c>
      <c r="L44" s="164">
        <f t="shared" si="4"/>
        <v>413.13444663329068</v>
      </c>
      <c r="M44" s="47">
        <f t="shared" si="5"/>
        <v>-0.36127930416697085</v>
      </c>
      <c r="N44" s="121">
        <f t="shared" si="6"/>
        <v>643.09924758614</v>
      </c>
      <c r="O44" s="143">
        <f t="shared" si="7"/>
        <v>-0.59574960006560973</v>
      </c>
      <c r="P44" s="121">
        <f t="shared" si="8"/>
        <v>53.591603965511666</v>
      </c>
      <c r="Q44" s="168">
        <v>5.75</v>
      </c>
      <c r="R44" s="169">
        <v>705.6</v>
      </c>
      <c r="S44" s="169">
        <v>1269.27</v>
      </c>
      <c r="T44" s="169">
        <v>6117.11</v>
      </c>
      <c r="U44" s="169">
        <v>4531.8500000000004</v>
      </c>
      <c r="V44" s="169">
        <v>5655.86</v>
      </c>
      <c r="W44" s="169">
        <v>8079.62</v>
      </c>
      <c r="X44" s="169">
        <v>9290.1</v>
      </c>
      <c r="Y44" s="62" t="s">
        <v>46</v>
      </c>
      <c r="Z44" s="167">
        <v>67615715</v>
      </c>
    </row>
    <row r="45" spans="1:26" ht="16.5" customHeight="1">
      <c r="A45" s="118" t="s">
        <v>135</v>
      </c>
      <c r="B45" s="117" t="s">
        <v>136</v>
      </c>
      <c r="C45" s="118" t="s">
        <v>32</v>
      </c>
      <c r="D45" s="160" t="s">
        <v>33</v>
      </c>
      <c r="E45" s="140">
        <f t="shared" si="1"/>
        <v>28360.042055999998</v>
      </c>
      <c r="F45" s="151">
        <f>VLOOKUP($A45,종합!$A:$T,COLUMN(종합!F82),FALSE)</f>
        <v>11.269121116547314</v>
      </c>
      <c r="G45" s="151">
        <f>VLOOKUP($A45,종합!$A:$T,COLUMN(종합!G82),FALSE)</f>
        <v>0.75972977626350768</v>
      </c>
      <c r="H45" s="161">
        <f>VLOOKUP($A45,종합!$A:$T,COLUMN(종합!H82),FALSE)</f>
        <v>6.7416950124703001E-2</v>
      </c>
      <c r="I45" s="162">
        <f t="shared" si="2"/>
        <v>11.072680662530008</v>
      </c>
      <c r="J45" s="163">
        <f t="shared" si="3"/>
        <v>-0.27412953794807171</v>
      </c>
      <c r="K45" s="144">
        <f>IF(COUNTIF(현재가!$A:$A,$B45),VLOOKUP($B45,현재가!$A:$B,2,FALSE),VLOOKUP($B45,현재가!$D:$E,2,FALSE))</f>
        <v>97200</v>
      </c>
      <c r="L45" s="164">
        <f t="shared" si="4"/>
        <v>70554.608911447431</v>
      </c>
      <c r="M45" s="47">
        <f t="shared" si="5"/>
        <v>1.0177410023827438E-2</v>
      </c>
      <c r="N45" s="121">
        <f t="shared" si="6"/>
        <v>109827.72381834588</v>
      </c>
      <c r="O45" s="143">
        <f t="shared" si="7"/>
        <v>2.1469355760843634E-2</v>
      </c>
      <c r="P45" s="121">
        <f t="shared" si="8"/>
        <v>9152.3103181954903</v>
      </c>
      <c r="Q45" s="168">
        <v>5.75</v>
      </c>
      <c r="R45" s="169">
        <v>8634.64</v>
      </c>
      <c r="S45" s="169">
        <v>7068.64</v>
      </c>
      <c r="T45" s="169">
        <v>7197.81</v>
      </c>
      <c r="U45" s="169">
        <v>5154.34</v>
      </c>
      <c r="V45" s="169">
        <v>7613.21</v>
      </c>
      <c r="W45" s="169">
        <v>12734.61</v>
      </c>
      <c r="X45" s="169">
        <v>8146.25</v>
      </c>
      <c r="Y45" s="62" t="s">
        <v>137</v>
      </c>
      <c r="Z45" s="167">
        <v>29176998</v>
      </c>
    </row>
    <row r="46" spans="1:26" ht="16.5" customHeight="1">
      <c r="A46" s="118" t="s">
        <v>138</v>
      </c>
      <c r="B46" s="117" t="s">
        <v>139</v>
      </c>
      <c r="C46" s="118" t="s">
        <v>32</v>
      </c>
      <c r="D46" s="160" t="s">
        <v>33</v>
      </c>
      <c r="E46" s="140">
        <f t="shared" si="1"/>
        <v>2523613.66658</v>
      </c>
      <c r="F46" s="151">
        <f>VLOOKUP($A46,종합!$A:$T,COLUMN(종합!F83),FALSE)</f>
        <v>51.209592090244698</v>
      </c>
      <c r="G46" s="151">
        <f>VLOOKUP($A46,종합!$A:$T,COLUMN(종합!G83),FALSE)</f>
        <v>7.2357156266016958</v>
      </c>
      <c r="H46" s="161">
        <f>VLOOKUP($A46,종합!$A:$T,COLUMN(종합!H83),FALSE)</f>
        <v>0.14129609964184975</v>
      </c>
      <c r="I46" s="162">
        <f t="shared" si="2"/>
        <v>-18.762687354560338</v>
      </c>
      <c r="J46" s="163">
        <f t="shared" si="3"/>
        <v>-0.98920484315689572</v>
      </c>
      <c r="K46" s="144">
        <f>IF(COUNTIF(현재가!$A:$A,$B46),VLOOKUP($B46,현재가!$A:$B,2,FALSE),VLOOKUP($B46,현재가!$D:$E,2,FALSE))</f>
        <v>578000</v>
      </c>
      <c r="L46" s="164">
        <f t="shared" si="4"/>
        <v>6239.6006553143043</v>
      </c>
      <c r="M46" s="47">
        <f t="shared" si="5"/>
        <v>-2.729331418390768E-2</v>
      </c>
      <c r="N46" s="121">
        <f t="shared" si="6"/>
        <v>9712.7763597799931</v>
      </c>
      <c r="O46" s="143">
        <f t="shared" si="7"/>
        <v>-0.50866622691642627</v>
      </c>
      <c r="P46" s="121">
        <f t="shared" si="8"/>
        <v>809.39802998166601</v>
      </c>
      <c r="Q46" s="168">
        <v>5.75</v>
      </c>
      <c r="R46" s="169">
        <v>949</v>
      </c>
      <c r="S46" s="169">
        <v>804.94</v>
      </c>
      <c r="T46" s="169">
        <v>522.65</v>
      </c>
      <c r="U46" s="169">
        <v>640.07000000000005</v>
      </c>
      <c r="V46" s="169">
        <v>-122.17</v>
      </c>
      <c r="W46" s="169">
        <v>164.4</v>
      </c>
      <c r="X46" s="169">
        <v>1112.68</v>
      </c>
      <c r="Y46" s="62" t="s">
        <v>140</v>
      </c>
      <c r="Z46" s="167">
        <v>436611361</v>
      </c>
    </row>
    <row r="47" spans="1:26" ht="16.5" customHeight="1">
      <c r="A47" s="118" t="s">
        <v>141</v>
      </c>
      <c r="B47" s="117" t="s">
        <v>142</v>
      </c>
      <c r="C47" s="118" t="s">
        <v>32</v>
      </c>
      <c r="D47" s="160" t="s">
        <v>33</v>
      </c>
      <c r="E47" s="140">
        <f t="shared" si="1"/>
        <v>0</v>
      </c>
      <c r="F47" s="151">
        <f>VLOOKUP($A47,종합!$A:$T,COLUMN(종합!F84),FALSE)</f>
        <v>3.6648396615202303</v>
      </c>
      <c r="G47" s="151">
        <f>VLOOKUP($A47,종합!$A:$T,COLUMN(종합!G84),FALSE)</f>
        <v>0.47921786562524454</v>
      </c>
      <c r="H47" s="161">
        <f>VLOOKUP($A47,종합!$A:$T,COLUMN(종합!H84),FALSE)</f>
        <v>0.13076093632605412</v>
      </c>
      <c r="I47" s="162">
        <f t="shared" si="2"/>
        <v>-1.3427609548718873</v>
      </c>
      <c r="J47" s="163">
        <f t="shared" si="3"/>
        <v>-0.94667007986910845</v>
      </c>
      <c r="K47" s="144">
        <f>IF(COUNTIF(현재가!$A:$A,$B47),VLOOKUP($B47,현재가!$A:$B,2,FALSE),VLOOKUP($B47,현재가!$D:$E,2,FALSE))</f>
        <v>117000</v>
      </c>
      <c r="L47" s="164">
        <f t="shared" si="4"/>
        <v>6239.6006553143043</v>
      </c>
      <c r="M47" s="47">
        <f t="shared" si="5"/>
        <v>-2.729331418390768E-2</v>
      </c>
      <c r="N47" s="121">
        <f t="shared" si="6"/>
        <v>9712.7763597799931</v>
      </c>
      <c r="O47" s="143">
        <f t="shared" si="7"/>
        <v>-0.35132464816750231</v>
      </c>
      <c r="P47" s="121">
        <f t="shared" si="8"/>
        <v>809.39802998166601</v>
      </c>
      <c r="Q47" s="168">
        <v>5.75</v>
      </c>
      <c r="R47" s="169">
        <v>949</v>
      </c>
      <c r="S47" s="169">
        <v>804.94</v>
      </c>
      <c r="T47" s="169">
        <v>522.65</v>
      </c>
      <c r="U47" s="169">
        <v>640.07000000000005</v>
      </c>
      <c r="V47" s="169">
        <v>-122.17</v>
      </c>
      <c r="W47" s="169">
        <v>164.4</v>
      </c>
      <c r="X47" s="169">
        <v>1112.68</v>
      </c>
      <c r="Y47" s="62" t="s">
        <v>137</v>
      </c>
      <c r="Z47" s="167"/>
    </row>
    <row r="48" spans="1:26" ht="16.5" customHeight="1">
      <c r="A48" s="118" t="s">
        <v>143</v>
      </c>
      <c r="B48" s="117" t="s">
        <v>144</v>
      </c>
      <c r="C48" s="118" t="s">
        <v>32</v>
      </c>
      <c r="D48" s="160" t="s">
        <v>33</v>
      </c>
      <c r="E48" s="140">
        <f t="shared" si="1"/>
        <v>0</v>
      </c>
      <c r="F48" s="151">
        <f>VLOOKUP($A48,종합!$A:$T,COLUMN(종합!F85),FALSE)</f>
        <v>51.544957585640013</v>
      </c>
      <c r="G48" s="151">
        <f>VLOOKUP($A48,종합!$A:$T,COLUMN(종합!G85),FALSE)</f>
        <v>10.129077435294693</v>
      </c>
      <c r="H48" s="161">
        <f>VLOOKUP($A48,종합!$A:$T,COLUMN(종합!H85),FALSE)</f>
        <v>0.19650956969875494</v>
      </c>
      <c r="I48" s="162">
        <f t="shared" si="2"/>
        <v>-18.885561950564167</v>
      </c>
      <c r="J48" s="163">
        <f t="shared" si="3"/>
        <v>-0.96533555191492049</v>
      </c>
      <c r="K48" s="144">
        <f>IF(COUNTIF(현재가!$A:$A,$B48),VLOOKUP($B48,현재가!$A:$B,2,FALSE),VLOOKUP($B48,현재가!$D:$E,2,FALSE))</f>
        <v>180000</v>
      </c>
      <c r="L48" s="164">
        <f t="shared" si="4"/>
        <v>6239.6006553143043</v>
      </c>
      <c r="M48" s="47">
        <f t="shared" si="5"/>
        <v>-2.729331418390768E-2</v>
      </c>
      <c r="N48" s="121">
        <f t="shared" si="6"/>
        <v>9712.7763597799931</v>
      </c>
      <c r="O48" s="143">
        <f t="shared" si="7"/>
        <v>-0.39814677985006708</v>
      </c>
      <c r="P48" s="121">
        <f t="shared" si="8"/>
        <v>809.39802998166601</v>
      </c>
      <c r="Q48" s="168">
        <v>5.75</v>
      </c>
      <c r="R48" s="169">
        <v>949</v>
      </c>
      <c r="S48" s="169">
        <v>804.94</v>
      </c>
      <c r="T48" s="169">
        <v>522.65</v>
      </c>
      <c r="U48" s="169">
        <v>640.07000000000005</v>
      </c>
      <c r="V48" s="169">
        <v>-122.17</v>
      </c>
      <c r="W48" s="169">
        <v>164.4</v>
      </c>
      <c r="X48" s="169">
        <v>1112.68</v>
      </c>
      <c r="Y48" s="62" t="s">
        <v>145</v>
      </c>
      <c r="Z48" s="167"/>
    </row>
    <row r="49" spans="1:26" ht="16.5" customHeight="1">
      <c r="A49" s="118" t="s">
        <v>146</v>
      </c>
      <c r="B49" s="117" t="s">
        <v>147</v>
      </c>
      <c r="C49" s="118" t="s">
        <v>32</v>
      </c>
      <c r="D49" s="160" t="s">
        <v>33</v>
      </c>
      <c r="E49" s="140">
        <f t="shared" si="1"/>
        <v>0</v>
      </c>
      <c r="F49" s="151">
        <f>VLOOKUP($A49,종합!$A:$T,COLUMN(종합!F86),FALSE)</f>
        <v>18.086481016973774</v>
      </c>
      <c r="G49" s="151">
        <f>VLOOKUP($A49,종합!$A:$T,COLUMN(종합!G86),FALSE)</f>
        <v>1.5890873589495955</v>
      </c>
      <c r="H49" s="161">
        <f>VLOOKUP($A49,종합!$A:$T,COLUMN(종합!H86),FALSE)</f>
        <v>8.7860505172801223E-2</v>
      </c>
      <c r="I49" s="162">
        <f t="shared" si="2"/>
        <v>-6.6267075134604516</v>
      </c>
      <c r="J49" s="163">
        <f t="shared" si="3"/>
        <v>-0.9843619031195131</v>
      </c>
      <c r="K49" s="144">
        <f>IF(COUNTIF(현재가!$A:$A,$B49),VLOOKUP($B49,현재가!$A:$B,2,FALSE),VLOOKUP($B49,현재가!$D:$E,2,FALSE))</f>
        <v>399000</v>
      </c>
      <c r="L49" s="164">
        <f t="shared" si="4"/>
        <v>6239.6006553143043</v>
      </c>
      <c r="M49" s="47">
        <f t="shared" si="5"/>
        <v>-2.729331418390768E-2</v>
      </c>
      <c r="N49" s="121">
        <f t="shared" si="6"/>
        <v>9712.7763597799931</v>
      </c>
      <c r="O49" s="143">
        <f t="shared" si="7"/>
        <v>-0.47595475891884775</v>
      </c>
      <c r="P49" s="121">
        <f t="shared" si="8"/>
        <v>809.39802998166601</v>
      </c>
      <c r="Q49" s="168">
        <v>5.75</v>
      </c>
      <c r="R49" s="169">
        <v>949</v>
      </c>
      <c r="S49" s="169">
        <v>804.94</v>
      </c>
      <c r="T49" s="169">
        <v>522.65</v>
      </c>
      <c r="U49" s="169">
        <v>640.07000000000005</v>
      </c>
      <c r="V49" s="169">
        <v>-122.17</v>
      </c>
      <c r="W49" s="169">
        <v>164.4</v>
      </c>
      <c r="X49" s="169">
        <v>1112.68</v>
      </c>
      <c r="Y49" s="62" t="s">
        <v>137</v>
      </c>
      <c r="Z49" s="167"/>
    </row>
    <row r="50" spans="1:26" ht="16.5" customHeight="1">
      <c r="A50" s="118" t="s">
        <v>148</v>
      </c>
      <c r="B50" s="117" t="s">
        <v>149</v>
      </c>
      <c r="C50" s="118" t="s">
        <v>32</v>
      </c>
      <c r="D50" s="160" t="s">
        <v>33</v>
      </c>
      <c r="E50" s="140">
        <f t="shared" si="1"/>
        <v>0</v>
      </c>
      <c r="F50" s="151">
        <f>VLOOKUP($A50,종합!$A:$T,COLUMN(종합!F87),FALSE)</f>
        <v>15.226560940788334</v>
      </c>
      <c r="G50" s="151">
        <f>VLOOKUP($A50,종합!$A:$T,COLUMN(종합!G87),FALSE)</f>
        <v>1.3386052963523256</v>
      </c>
      <c r="H50" s="161">
        <f>VLOOKUP($A50,종합!$A:$T,COLUMN(종합!H87),FALSE)</f>
        <v>8.7912516920778908E-2</v>
      </c>
      <c r="I50" s="162">
        <f t="shared" si="2"/>
        <v>-5.5788611226136897</v>
      </c>
      <c r="J50" s="163">
        <f t="shared" si="3"/>
        <v>-0.56819372627582665</v>
      </c>
      <c r="K50" s="144">
        <f>IF(COUNTIF(현재가!$A:$A,$B50),VLOOKUP($B50,현재가!$A:$B,2,FALSE),VLOOKUP($B50,현재가!$D:$E,2,FALSE))</f>
        <v>14450</v>
      </c>
      <c r="L50" s="164">
        <f t="shared" si="4"/>
        <v>6239.6006553143043</v>
      </c>
      <c r="M50" s="47">
        <f t="shared" si="5"/>
        <v>-2.729331418390768E-2</v>
      </c>
      <c r="N50" s="121">
        <f t="shared" si="6"/>
        <v>9712.7763597799931</v>
      </c>
      <c r="O50" s="143">
        <f t="shared" si="7"/>
        <v>-6.6754839645084885E-2</v>
      </c>
      <c r="P50" s="121">
        <f t="shared" si="8"/>
        <v>809.39802998166601</v>
      </c>
      <c r="Q50" s="168">
        <v>5.75</v>
      </c>
      <c r="R50" s="169">
        <v>949</v>
      </c>
      <c r="S50" s="169">
        <v>804.94</v>
      </c>
      <c r="T50" s="169">
        <v>522.65</v>
      </c>
      <c r="U50" s="169">
        <v>640.07000000000005</v>
      </c>
      <c r="V50" s="169">
        <v>-122.17</v>
      </c>
      <c r="W50" s="169">
        <v>164.4</v>
      </c>
      <c r="X50" s="169">
        <v>1112.68</v>
      </c>
      <c r="Y50" s="62" t="s">
        <v>61</v>
      </c>
      <c r="Z50" s="167"/>
    </row>
    <row r="51" spans="1:26" ht="16.5" customHeight="1">
      <c r="C51" s="118"/>
      <c r="D51" s="160"/>
      <c r="E51" s="140"/>
      <c r="F51" s="151"/>
      <c r="G51" s="151"/>
      <c r="H51" s="161"/>
      <c r="I51" s="162"/>
      <c r="J51" s="163"/>
      <c r="K51" s="144"/>
      <c r="L51" s="164"/>
      <c r="M51" s="47"/>
      <c r="N51" s="121"/>
      <c r="O51" s="143"/>
      <c r="P51" s="121"/>
      <c r="Q51" s="168"/>
      <c r="R51" s="169"/>
      <c r="S51" s="169"/>
      <c r="T51" s="169"/>
      <c r="U51" s="169"/>
      <c r="V51" s="169"/>
      <c r="W51" s="169"/>
      <c r="X51" s="169"/>
      <c r="Y51" s="167"/>
      <c r="Z51" s="167"/>
    </row>
    <row r="52" spans="1:26" ht="16.5" customHeight="1">
      <c r="C52" s="118"/>
      <c r="D52" s="160"/>
      <c r="E52" s="140"/>
      <c r="F52" s="151"/>
      <c r="G52" s="151"/>
      <c r="H52" s="161"/>
      <c r="I52" s="162"/>
      <c r="J52" s="163"/>
      <c r="K52" s="144"/>
      <c r="L52" s="164"/>
      <c r="M52" s="47"/>
      <c r="N52" s="121"/>
      <c r="O52" s="143"/>
      <c r="P52" s="121"/>
      <c r="Q52" s="168"/>
      <c r="R52" s="169"/>
      <c r="S52" s="169"/>
      <c r="T52" s="169"/>
      <c r="U52" s="169"/>
      <c r="V52" s="169"/>
      <c r="W52" s="169"/>
      <c r="X52" s="169"/>
      <c r="Y52" s="167"/>
      <c r="Z52" s="167"/>
    </row>
    <row r="53" spans="1:26" ht="16.5" customHeight="1">
      <c r="C53" s="118"/>
      <c r="D53" s="160"/>
      <c r="E53" s="140"/>
      <c r="F53" s="151"/>
      <c r="G53" s="151"/>
      <c r="H53" s="161"/>
      <c r="I53" s="162"/>
      <c r="J53" s="163"/>
      <c r="K53" s="144"/>
      <c r="L53" s="164"/>
      <c r="M53" s="47"/>
      <c r="N53" s="121"/>
      <c r="O53" s="143"/>
      <c r="P53" s="121"/>
      <c r="Q53" s="168"/>
      <c r="R53" s="169"/>
      <c r="S53" s="169"/>
      <c r="T53" s="169"/>
      <c r="U53" s="169"/>
      <c r="V53" s="169"/>
      <c r="W53" s="169"/>
      <c r="X53" s="169"/>
      <c r="Y53" s="167"/>
      <c r="Z53" s="167"/>
    </row>
    <row r="54" spans="1:26" ht="16.5" customHeight="1">
      <c r="C54" s="118"/>
      <c r="D54" s="160"/>
      <c r="E54" s="140"/>
      <c r="F54" s="151"/>
      <c r="G54" s="151"/>
      <c r="H54" s="161"/>
      <c r="I54" s="162"/>
      <c r="J54" s="163"/>
      <c r="K54" s="144"/>
      <c r="L54" s="164"/>
      <c r="M54" s="47"/>
      <c r="N54" s="121"/>
      <c r="O54" s="143"/>
      <c r="P54" s="121"/>
      <c r="Q54" s="168"/>
      <c r="R54" s="169"/>
      <c r="S54" s="169"/>
      <c r="T54" s="169"/>
      <c r="U54" s="169"/>
      <c r="V54" s="169"/>
      <c r="W54" s="169"/>
      <c r="X54" s="169"/>
      <c r="Y54" s="167"/>
      <c r="Z54" s="167"/>
    </row>
    <row r="55" spans="1:26" ht="16.5" customHeight="1">
      <c r="C55" s="118"/>
      <c r="D55" s="160"/>
      <c r="E55" s="140"/>
      <c r="F55" s="151"/>
      <c r="G55" s="151"/>
      <c r="H55" s="161"/>
      <c r="I55" s="162"/>
      <c r="J55" s="163"/>
      <c r="K55" s="144"/>
      <c r="L55" s="164"/>
      <c r="M55" s="47"/>
      <c r="N55" s="121"/>
      <c r="O55" s="143"/>
      <c r="P55" s="121"/>
      <c r="Q55" s="168"/>
      <c r="R55" s="169"/>
      <c r="S55" s="169"/>
      <c r="T55" s="169"/>
      <c r="U55" s="169"/>
      <c r="V55" s="169"/>
      <c r="W55" s="169"/>
      <c r="X55" s="169"/>
      <c r="Y55" s="167"/>
      <c r="Z55" s="167"/>
    </row>
    <row r="56" spans="1:26" ht="16.5" customHeight="1">
      <c r="C56" s="118"/>
      <c r="D56" s="160"/>
      <c r="E56" s="140"/>
      <c r="F56" s="151"/>
      <c r="G56" s="151"/>
      <c r="H56" s="161"/>
      <c r="I56" s="162"/>
      <c r="J56" s="163"/>
      <c r="K56" s="144"/>
      <c r="L56" s="164"/>
      <c r="M56" s="47"/>
      <c r="N56" s="121"/>
      <c r="O56" s="143"/>
      <c r="P56" s="121"/>
      <c r="Q56" s="168"/>
      <c r="R56" s="169"/>
      <c r="S56" s="169"/>
      <c r="T56" s="169"/>
      <c r="U56" s="169"/>
      <c r="V56" s="169"/>
      <c r="W56" s="169"/>
      <c r="X56" s="169"/>
      <c r="Y56" s="167"/>
      <c r="Z56" s="167"/>
    </row>
    <row r="57" spans="1:26" ht="16.5" customHeight="1">
      <c r="C57" s="118"/>
      <c r="D57" s="160"/>
      <c r="E57" s="140"/>
      <c r="F57" s="151"/>
      <c r="G57" s="151"/>
      <c r="H57" s="161"/>
      <c r="I57" s="162"/>
      <c r="J57" s="163"/>
      <c r="K57" s="144"/>
      <c r="L57" s="164"/>
      <c r="M57" s="47"/>
      <c r="N57" s="121"/>
      <c r="O57" s="143"/>
      <c r="P57" s="121"/>
      <c r="Q57" s="168"/>
      <c r="R57" s="169"/>
      <c r="S57" s="169"/>
      <c r="T57" s="169"/>
      <c r="U57" s="169"/>
      <c r="V57" s="169"/>
      <c r="W57" s="169"/>
      <c r="X57" s="169"/>
      <c r="Y57" s="167"/>
      <c r="Z57" s="167"/>
    </row>
    <row r="58" spans="1:26" ht="16.5" customHeight="1">
      <c r="C58" s="118"/>
      <c r="D58" s="160"/>
      <c r="E58" s="140"/>
      <c r="F58" s="151"/>
      <c r="G58" s="151"/>
      <c r="H58" s="161"/>
      <c r="I58" s="162"/>
      <c r="J58" s="163"/>
      <c r="K58" s="144"/>
      <c r="L58" s="164"/>
      <c r="M58" s="47"/>
      <c r="N58" s="121"/>
      <c r="O58" s="143"/>
      <c r="P58" s="121"/>
      <c r="Q58" s="168"/>
      <c r="R58" s="169"/>
      <c r="S58" s="169"/>
      <c r="T58" s="169"/>
      <c r="U58" s="169"/>
      <c r="V58" s="169"/>
      <c r="W58" s="169"/>
      <c r="X58" s="169"/>
      <c r="Y58" s="167"/>
      <c r="Z58" s="167"/>
    </row>
    <row r="59" spans="1:26" ht="16.5" customHeight="1">
      <c r="C59" s="118"/>
      <c r="D59" s="160"/>
      <c r="E59" s="140"/>
      <c r="F59" s="151"/>
      <c r="G59" s="151"/>
      <c r="H59" s="161"/>
      <c r="I59" s="162"/>
      <c r="J59" s="163"/>
      <c r="K59" s="144"/>
      <c r="L59" s="164"/>
      <c r="M59" s="47"/>
      <c r="N59" s="121"/>
      <c r="O59" s="143"/>
      <c r="P59" s="121"/>
      <c r="Q59" s="168"/>
      <c r="R59" s="169"/>
      <c r="S59" s="169"/>
      <c r="T59" s="169"/>
      <c r="U59" s="169"/>
      <c r="V59" s="169"/>
      <c r="W59" s="169"/>
      <c r="X59" s="169"/>
      <c r="Y59" s="167"/>
      <c r="Z59" s="167"/>
    </row>
    <row r="60" spans="1:26" ht="16.5" customHeight="1">
      <c r="C60" s="118"/>
      <c r="D60" s="160"/>
      <c r="E60" s="140"/>
      <c r="F60" s="151"/>
      <c r="G60" s="151"/>
      <c r="H60" s="161"/>
      <c r="I60" s="162"/>
      <c r="J60" s="163"/>
      <c r="K60" s="144"/>
      <c r="L60" s="164"/>
      <c r="M60" s="47"/>
      <c r="N60" s="121"/>
      <c r="O60" s="143"/>
      <c r="P60" s="121"/>
      <c r="Q60" s="168"/>
      <c r="R60" s="169"/>
      <c r="S60" s="169"/>
      <c r="T60" s="169"/>
      <c r="U60" s="169"/>
      <c r="V60" s="169"/>
      <c r="W60" s="169"/>
      <c r="X60" s="169"/>
      <c r="Y60" s="167"/>
      <c r="Z60" s="167"/>
    </row>
    <row r="61" spans="1:26" ht="16.5" customHeight="1">
      <c r="C61" s="118"/>
      <c r="D61" s="160"/>
      <c r="E61" s="140"/>
      <c r="F61" s="151"/>
      <c r="G61" s="151"/>
      <c r="H61" s="161"/>
      <c r="I61" s="162"/>
      <c r="J61" s="163"/>
      <c r="K61" s="144"/>
      <c r="L61" s="164"/>
      <c r="M61" s="47"/>
      <c r="N61" s="121"/>
      <c r="O61" s="143"/>
      <c r="P61" s="121"/>
      <c r="Q61" s="168"/>
      <c r="R61" s="169"/>
      <c r="S61" s="169"/>
      <c r="T61" s="169"/>
      <c r="U61" s="169"/>
      <c r="V61" s="169"/>
      <c r="W61" s="169"/>
      <c r="X61" s="169"/>
      <c r="Y61" s="167"/>
      <c r="Z61" s="167"/>
    </row>
    <row r="62" spans="1:26" ht="16.5" customHeight="1">
      <c r="C62" s="118"/>
      <c r="D62" s="160"/>
      <c r="E62" s="140"/>
      <c r="F62" s="151"/>
      <c r="G62" s="151"/>
      <c r="H62" s="161"/>
      <c r="I62" s="162"/>
      <c r="J62" s="163"/>
      <c r="K62" s="144"/>
      <c r="L62" s="164"/>
      <c r="M62" s="47"/>
      <c r="N62" s="121"/>
      <c r="O62" s="143"/>
      <c r="P62" s="121"/>
      <c r="Q62" s="168"/>
      <c r="R62" s="169"/>
      <c r="S62" s="169"/>
      <c r="T62" s="169"/>
      <c r="U62" s="169"/>
      <c r="V62" s="169"/>
      <c r="W62" s="169"/>
      <c r="X62" s="169"/>
      <c r="Y62" s="167"/>
      <c r="Z62" s="167"/>
    </row>
    <row r="63" spans="1:26" ht="16.5" customHeight="1">
      <c r="C63" s="118"/>
      <c r="D63" s="160"/>
      <c r="E63" s="140"/>
      <c r="F63" s="151"/>
      <c r="G63" s="151"/>
      <c r="H63" s="161"/>
      <c r="I63" s="162"/>
      <c r="J63" s="163"/>
      <c r="K63" s="144"/>
      <c r="L63" s="164"/>
      <c r="M63" s="47"/>
      <c r="N63" s="121"/>
      <c r="O63" s="143"/>
      <c r="P63" s="121"/>
      <c r="Q63" s="168"/>
      <c r="R63" s="169"/>
      <c r="S63" s="169"/>
      <c r="T63" s="169"/>
      <c r="U63" s="169"/>
      <c r="V63" s="169"/>
      <c r="W63" s="169"/>
      <c r="X63" s="169"/>
      <c r="Y63" s="167"/>
      <c r="Z63" s="167"/>
    </row>
    <row r="64" spans="1:26" ht="16.5" customHeight="1">
      <c r="C64" s="118"/>
      <c r="D64" s="160"/>
      <c r="E64" s="140"/>
      <c r="F64" s="151"/>
      <c r="G64" s="151"/>
      <c r="H64" s="161"/>
      <c r="I64" s="162"/>
      <c r="J64" s="163"/>
      <c r="K64" s="144"/>
      <c r="L64" s="164"/>
      <c r="M64" s="47"/>
      <c r="N64" s="121"/>
      <c r="O64" s="143"/>
      <c r="P64" s="121"/>
      <c r="Q64" s="168"/>
      <c r="R64" s="169"/>
      <c r="S64" s="169"/>
      <c r="T64" s="169"/>
      <c r="U64" s="169"/>
      <c r="V64" s="169"/>
      <c r="W64" s="169"/>
      <c r="X64" s="169"/>
      <c r="Y64" s="167"/>
      <c r="Z64" s="167"/>
    </row>
    <row r="65" spans="3:26" ht="16.5" customHeight="1">
      <c r="C65" s="118"/>
      <c r="D65" s="160"/>
      <c r="E65" s="140"/>
      <c r="F65" s="151"/>
      <c r="G65" s="151"/>
      <c r="H65" s="161"/>
      <c r="I65" s="162"/>
      <c r="J65" s="163"/>
      <c r="K65" s="144"/>
      <c r="L65" s="164"/>
      <c r="M65" s="47"/>
      <c r="N65" s="121"/>
      <c r="O65" s="143"/>
      <c r="P65" s="121"/>
      <c r="Q65" s="168"/>
      <c r="R65" s="169"/>
      <c r="S65" s="169"/>
      <c r="T65" s="169"/>
      <c r="U65" s="169"/>
      <c r="V65" s="169"/>
      <c r="W65" s="169"/>
      <c r="X65" s="169"/>
      <c r="Y65" s="167"/>
      <c r="Z65" s="167"/>
    </row>
    <row r="66" spans="3:26" ht="16.5" customHeight="1">
      <c r="C66" s="118"/>
      <c r="D66" s="160"/>
      <c r="E66" s="140"/>
      <c r="F66" s="151"/>
      <c r="G66" s="151"/>
      <c r="H66" s="161"/>
      <c r="I66" s="162"/>
      <c r="J66" s="163"/>
      <c r="K66" s="144"/>
      <c r="L66" s="164"/>
      <c r="M66" s="47"/>
      <c r="N66" s="121"/>
      <c r="O66" s="143"/>
      <c r="P66" s="121"/>
      <c r="Q66" s="168"/>
      <c r="R66" s="169"/>
      <c r="S66" s="169"/>
      <c r="T66" s="169"/>
      <c r="U66" s="169"/>
      <c r="V66" s="169"/>
      <c r="W66" s="169"/>
      <c r="X66" s="169"/>
      <c r="Y66" s="167"/>
      <c r="Z66" s="167"/>
    </row>
    <row r="67" spans="3:26" ht="16.5" customHeight="1">
      <c r="C67" s="118"/>
      <c r="D67" s="160"/>
      <c r="E67" s="140"/>
      <c r="F67" s="151"/>
      <c r="G67" s="151"/>
      <c r="H67" s="161"/>
      <c r="I67" s="162"/>
      <c r="J67" s="163"/>
      <c r="K67" s="144"/>
      <c r="L67" s="164"/>
      <c r="M67" s="47"/>
      <c r="N67" s="121"/>
      <c r="O67" s="143"/>
      <c r="P67" s="121"/>
      <c r="Q67" s="168"/>
      <c r="R67" s="169"/>
      <c r="S67" s="169"/>
      <c r="T67" s="169"/>
      <c r="U67" s="169"/>
      <c r="V67" s="169"/>
      <c r="W67" s="169"/>
      <c r="X67" s="169"/>
      <c r="Y67" s="167"/>
      <c r="Z67" s="167"/>
    </row>
    <row r="68" spans="3:26" ht="16.5" customHeight="1">
      <c r="C68" s="118"/>
      <c r="D68" s="160"/>
      <c r="E68" s="140"/>
      <c r="F68" s="151"/>
      <c r="G68" s="151"/>
      <c r="H68" s="161"/>
      <c r="I68" s="162"/>
      <c r="J68" s="163"/>
      <c r="K68" s="144"/>
      <c r="L68" s="164"/>
      <c r="M68" s="47"/>
      <c r="N68" s="121"/>
      <c r="O68" s="143"/>
      <c r="P68" s="121"/>
      <c r="Q68" s="168"/>
      <c r="R68" s="169"/>
      <c r="S68" s="169"/>
      <c r="T68" s="169"/>
      <c r="U68" s="169"/>
      <c r="V68" s="169"/>
      <c r="W68" s="169"/>
      <c r="X68" s="169"/>
      <c r="Y68" s="167"/>
      <c r="Z68" s="167"/>
    </row>
    <row r="69" spans="3:26" ht="16.5" customHeight="1">
      <c r="C69" s="118"/>
      <c r="D69" s="160"/>
      <c r="E69" s="140"/>
      <c r="F69" s="151"/>
      <c r="G69" s="151"/>
      <c r="H69" s="161"/>
      <c r="I69" s="162"/>
      <c r="J69" s="163"/>
      <c r="K69" s="144"/>
      <c r="L69" s="164"/>
      <c r="M69" s="47"/>
      <c r="N69" s="121"/>
      <c r="O69" s="143"/>
      <c r="P69" s="121"/>
      <c r="Q69" s="168"/>
      <c r="R69" s="169"/>
      <c r="S69" s="169"/>
      <c r="T69" s="169"/>
      <c r="U69" s="169"/>
      <c r="V69" s="169"/>
      <c r="W69" s="169"/>
      <c r="X69" s="169"/>
      <c r="Y69" s="167"/>
      <c r="Z69" s="167"/>
    </row>
    <row r="70" spans="3:26" ht="16.5" customHeight="1">
      <c r="C70" s="118"/>
      <c r="D70" s="160"/>
      <c r="E70" s="140"/>
      <c r="F70" s="151"/>
      <c r="G70" s="151"/>
      <c r="H70" s="161"/>
      <c r="I70" s="162"/>
      <c r="J70" s="163"/>
      <c r="K70" s="144"/>
      <c r="L70" s="164"/>
      <c r="M70" s="47"/>
      <c r="N70" s="121"/>
      <c r="O70" s="143"/>
      <c r="P70" s="121"/>
      <c r="Q70" s="168"/>
      <c r="R70" s="169"/>
      <c r="S70" s="169"/>
      <c r="T70" s="169"/>
      <c r="U70" s="169"/>
      <c r="V70" s="169"/>
      <c r="W70" s="169"/>
      <c r="X70" s="169"/>
      <c r="Y70" s="167"/>
      <c r="Z70" s="167"/>
    </row>
    <row r="71" spans="3:26" ht="16.5" customHeight="1">
      <c r="C71" s="118"/>
      <c r="D71" s="160"/>
      <c r="E71" s="140"/>
      <c r="F71" s="151"/>
      <c r="G71" s="151"/>
      <c r="H71" s="161"/>
      <c r="I71" s="162"/>
      <c r="J71" s="163"/>
      <c r="K71" s="144"/>
      <c r="L71" s="164"/>
      <c r="M71" s="47"/>
      <c r="N71" s="121"/>
      <c r="O71" s="143"/>
      <c r="P71" s="121"/>
      <c r="Q71" s="168"/>
      <c r="R71" s="169"/>
      <c r="S71" s="169"/>
      <c r="T71" s="169"/>
      <c r="U71" s="169"/>
      <c r="V71" s="169"/>
      <c r="W71" s="169"/>
      <c r="X71" s="169"/>
      <c r="Y71" s="167"/>
      <c r="Z71" s="167"/>
    </row>
    <row r="72" spans="3:26" ht="16.5" customHeight="1">
      <c r="C72" s="118"/>
      <c r="D72" s="160"/>
      <c r="E72" s="140"/>
      <c r="F72" s="151"/>
      <c r="G72" s="151"/>
      <c r="H72" s="161"/>
      <c r="I72" s="162"/>
      <c r="J72" s="163"/>
      <c r="K72" s="144"/>
      <c r="L72" s="164"/>
      <c r="M72" s="47"/>
      <c r="N72" s="121"/>
      <c r="O72" s="143"/>
      <c r="P72" s="121"/>
      <c r="Q72" s="168"/>
      <c r="R72" s="169"/>
      <c r="S72" s="169"/>
      <c r="T72" s="169"/>
      <c r="U72" s="169"/>
      <c r="V72" s="169"/>
      <c r="W72" s="169"/>
      <c r="X72" s="169"/>
      <c r="Y72" s="167"/>
      <c r="Z72" s="167"/>
    </row>
    <row r="73" spans="3:26" ht="16.5" customHeight="1">
      <c r="C73" s="118"/>
      <c r="D73" s="160"/>
      <c r="E73" s="140"/>
      <c r="F73" s="151"/>
      <c r="G73" s="151"/>
      <c r="H73" s="161"/>
      <c r="I73" s="162"/>
      <c r="J73" s="163"/>
      <c r="K73" s="144"/>
      <c r="L73" s="164"/>
      <c r="M73" s="47"/>
      <c r="N73" s="121"/>
      <c r="O73" s="143"/>
      <c r="P73" s="121"/>
      <c r="Q73" s="168"/>
      <c r="R73" s="169"/>
      <c r="S73" s="169"/>
      <c r="T73" s="169"/>
      <c r="U73" s="169"/>
      <c r="V73" s="169"/>
      <c r="W73" s="169"/>
      <c r="X73" s="169"/>
      <c r="Y73" s="167"/>
      <c r="Z73" s="167"/>
    </row>
    <row r="74" spans="3:26" ht="16.5" customHeight="1">
      <c r="C74" s="118"/>
      <c r="D74" s="160"/>
      <c r="E74" s="140"/>
      <c r="F74" s="151"/>
      <c r="G74" s="151"/>
      <c r="H74" s="161"/>
      <c r="I74" s="162"/>
      <c r="J74" s="163"/>
      <c r="K74" s="144"/>
      <c r="L74" s="164"/>
      <c r="M74" s="47"/>
      <c r="N74" s="121"/>
      <c r="O74" s="143"/>
      <c r="P74" s="121"/>
      <c r="Q74" s="168"/>
      <c r="R74" s="169"/>
      <c r="S74" s="169"/>
      <c r="T74" s="169"/>
      <c r="U74" s="169"/>
      <c r="V74" s="169"/>
      <c r="W74" s="169"/>
      <c r="X74" s="169"/>
      <c r="Y74" s="167"/>
      <c r="Z74" s="167"/>
    </row>
    <row r="75" spans="3:26" ht="16.5" customHeight="1">
      <c r="C75" s="118"/>
      <c r="D75" s="160"/>
      <c r="E75" s="140"/>
      <c r="F75" s="151"/>
      <c r="G75" s="151"/>
      <c r="H75" s="161"/>
      <c r="I75" s="162"/>
      <c r="J75" s="163"/>
      <c r="K75" s="144"/>
      <c r="L75" s="164"/>
      <c r="M75" s="47"/>
      <c r="N75" s="121"/>
      <c r="O75" s="143"/>
      <c r="P75" s="121"/>
      <c r="Q75" s="168"/>
      <c r="R75" s="169"/>
      <c r="S75" s="169"/>
      <c r="T75" s="169"/>
      <c r="U75" s="169"/>
      <c r="V75" s="169"/>
      <c r="W75" s="169"/>
      <c r="X75" s="169"/>
      <c r="Y75" s="167"/>
      <c r="Z75" s="167"/>
    </row>
    <row r="76" spans="3:26" ht="16.5" customHeight="1">
      <c r="C76" s="118"/>
      <c r="D76" s="160"/>
      <c r="E76" s="140"/>
      <c r="F76" s="151"/>
      <c r="G76" s="151"/>
      <c r="H76" s="161"/>
      <c r="I76" s="162"/>
      <c r="J76" s="163"/>
      <c r="K76" s="144"/>
      <c r="L76" s="164"/>
      <c r="M76" s="47"/>
      <c r="N76" s="121"/>
      <c r="O76" s="143"/>
      <c r="P76" s="121"/>
      <c r="Q76" s="168"/>
      <c r="R76" s="169"/>
      <c r="S76" s="169"/>
      <c r="T76" s="169"/>
      <c r="U76" s="169"/>
      <c r="V76" s="169"/>
      <c r="W76" s="169"/>
      <c r="X76" s="169"/>
      <c r="Y76" s="167"/>
      <c r="Z76" s="167"/>
    </row>
    <row r="77" spans="3:26" ht="16.5" customHeight="1">
      <c r="C77" s="118"/>
      <c r="D77" s="160"/>
      <c r="E77" s="140"/>
      <c r="F77" s="151"/>
      <c r="G77" s="151"/>
      <c r="H77" s="161"/>
      <c r="I77" s="162"/>
      <c r="J77" s="163"/>
      <c r="K77" s="144"/>
      <c r="L77" s="164"/>
      <c r="M77" s="47"/>
      <c r="N77" s="121"/>
      <c r="O77" s="143"/>
      <c r="P77" s="121"/>
      <c r="Q77" s="168"/>
      <c r="R77" s="169"/>
      <c r="S77" s="169"/>
      <c r="T77" s="169"/>
      <c r="U77" s="169"/>
      <c r="V77" s="169"/>
      <c r="W77" s="169"/>
      <c r="X77" s="169"/>
      <c r="Y77" s="167"/>
      <c r="Z77" s="167"/>
    </row>
    <row r="78" spans="3:26" ht="16.5" customHeight="1">
      <c r="C78" s="118"/>
      <c r="D78" s="160"/>
      <c r="E78" s="140"/>
      <c r="F78" s="151"/>
      <c r="G78" s="151"/>
      <c r="H78" s="161"/>
      <c r="I78" s="162"/>
      <c r="J78" s="163"/>
      <c r="K78" s="144"/>
      <c r="L78" s="164"/>
      <c r="M78" s="47"/>
      <c r="N78" s="121"/>
      <c r="O78" s="143"/>
      <c r="P78" s="121"/>
      <c r="Q78" s="168"/>
      <c r="R78" s="169"/>
      <c r="S78" s="169"/>
      <c r="T78" s="169"/>
      <c r="U78" s="169"/>
      <c r="V78" s="169"/>
      <c r="W78" s="169"/>
      <c r="X78" s="169"/>
      <c r="Y78" s="167"/>
      <c r="Z78" s="167"/>
    </row>
    <row r="79" spans="3:26" ht="16.5" customHeight="1">
      <c r="C79" s="118"/>
      <c r="D79" s="160"/>
      <c r="E79" s="140"/>
      <c r="F79" s="151"/>
      <c r="G79" s="151"/>
      <c r="H79" s="161"/>
      <c r="I79" s="162"/>
      <c r="J79" s="163"/>
      <c r="K79" s="144"/>
      <c r="L79" s="164"/>
      <c r="M79" s="47"/>
      <c r="N79" s="121"/>
      <c r="O79" s="143"/>
      <c r="P79" s="121"/>
      <c r="Q79" s="168"/>
      <c r="R79" s="169"/>
      <c r="S79" s="169"/>
      <c r="T79" s="169"/>
      <c r="U79" s="169"/>
      <c r="V79" s="169"/>
      <c r="W79" s="169"/>
      <c r="X79" s="169"/>
      <c r="Y79" s="167"/>
      <c r="Z79" s="167"/>
    </row>
    <row r="80" spans="3:26" ht="16.5" customHeight="1">
      <c r="C80" s="118"/>
      <c r="D80" s="160"/>
      <c r="E80" s="140"/>
      <c r="F80" s="151"/>
      <c r="G80" s="151"/>
      <c r="H80" s="161"/>
      <c r="I80" s="162"/>
      <c r="J80" s="163"/>
      <c r="K80" s="144"/>
      <c r="L80" s="164"/>
      <c r="M80" s="47"/>
      <c r="N80" s="121"/>
      <c r="O80" s="143"/>
      <c r="P80" s="121"/>
      <c r="Q80" s="168"/>
      <c r="R80" s="169"/>
      <c r="S80" s="169"/>
      <c r="T80" s="169"/>
      <c r="U80" s="169"/>
      <c r="V80" s="169"/>
      <c r="W80" s="169"/>
      <c r="X80" s="169"/>
      <c r="Y80" s="167"/>
      <c r="Z80" s="167"/>
    </row>
    <row r="81" spans="3:26" ht="16.5" customHeight="1">
      <c r="C81" s="118"/>
      <c r="D81" s="160"/>
      <c r="E81" s="140"/>
      <c r="F81" s="151"/>
      <c r="G81" s="151"/>
      <c r="H81" s="161"/>
      <c r="I81" s="162"/>
      <c r="J81" s="163"/>
      <c r="K81" s="144"/>
      <c r="L81" s="164"/>
      <c r="M81" s="47"/>
      <c r="N81" s="121"/>
      <c r="O81" s="143"/>
      <c r="P81" s="121"/>
      <c r="Q81" s="168"/>
      <c r="R81" s="169"/>
      <c r="S81" s="169"/>
      <c r="T81" s="169"/>
      <c r="U81" s="169"/>
      <c r="V81" s="169"/>
      <c r="W81" s="169"/>
      <c r="X81" s="169"/>
      <c r="Y81" s="167"/>
      <c r="Z81" s="167"/>
    </row>
    <row r="82" spans="3:26" ht="16.5" customHeight="1">
      <c r="C82" s="118"/>
      <c r="D82" s="160"/>
      <c r="E82" s="140"/>
      <c r="F82" s="151"/>
      <c r="G82" s="151"/>
      <c r="H82" s="161"/>
      <c r="I82" s="162"/>
      <c r="J82" s="163"/>
      <c r="K82" s="144"/>
      <c r="L82" s="164"/>
      <c r="M82" s="47"/>
      <c r="N82" s="121"/>
      <c r="O82" s="143"/>
      <c r="P82" s="121"/>
      <c r="Q82" s="168"/>
      <c r="R82" s="169"/>
      <c r="S82" s="169"/>
      <c r="T82" s="169"/>
      <c r="U82" s="169"/>
      <c r="V82" s="169"/>
      <c r="W82" s="169"/>
      <c r="X82" s="169"/>
      <c r="Y82" s="167"/>
      <c r="Z82" s="167"/>
    </row>
    <row r="83" spans="3:26" ht="16.5" customHeight="1">
      <c r="C83" s="118"/>
      <c r="D83" s="160"/>
      <c r="E83" s="140"/>
      <c r="F83" s="151"/>
      <c r="G83" s="151"/>
      <c r="H83" s="161"/>
      <c r="I83" s="162"/>
      <c r="J83" s="163"/>
      <c r="K83" s="144"/>
      <c r="L83" s="164"/>
      <c r="M83" s="47"/>
      <c r="N83" s="121"/>
      <c r="O83" s="143"/>
      <c r="P83" s="121"/>
      <c r="Q83" s="168"/>
      <c r="R83" s="169"/>
      <c r="S83" s="169"/>
      <c r="T83" s="169"/>
      <c r="U83" s="169"/>
      <c r="V83" s="169"/>
      <c r="W83" s="169"/>
      <c r="X83" s="169"/>
      <c r="Y83" s="167"/>
      <c r="Z83" s="167"/>
    </row>
    <row r="84" spans="3:26" ht="16.5" customHeight="1">
      <c r="C84" s="118"/>
      <c r="D84" s="160"/>
      <c r="E84" s="140"/>
      <c r="F84" s="151"/>
      <c r="G84" s="151"/>
      <c r="H84" s="161"/>
      <c r="I84" s="162"/>
      <c r="J84" s="163"/>
      <c r="K84" s="144"/>
      <c r="L84" s="164"/>
      <c r="M84" s="47"/>
      <c r="N84" s="121"/>
      <c r="O84" s="143"/>
      <c r="P84" s="121"/>
      <c r="Q84" s="168"/>
      <c r="R84" s="169"/>
      <c r="S84" s="169"/>
      <c r="T84" s="169"/>
      <c r="U84" s="169"/>
      <c r="V84" s="169"/>
      <c r="W84" s="169"/>
      <c r="X84" s="169"/>
      <c r="Y84" s="167"/>
      <c r="Z84" s="167"/>
    </row>
    <row r="85" spans="3:26" ht="16.5" customHeight="1">
      <c r="C85" s="118"/>
      <c r="D85" s="160"/>
      <c r="E85" s="140"/>
      <c r="F85" s="151"/>
      <c r="G85" s="151"/>
      <c r="H85" s="161"/>
      <c r="I85" s="162"/>
      <c r="J85" s="163"/>
      <c r="K85" s="144"/>
      <c r="L85" s="164"/>
      <c r="M85" s="47"/>
      <c r="N85" s="121"/>
      <c r="O85" s="143"/>
      <c r="P85" s="121"/>
      <c r="Q85" s="168"/>
      <c r="R85" s="169"/>
      <c r="S85" s="169"/>
      <c r="T85" s="169"/>
      <c r="U85" s="169"/>
      <c r="V85" s="169"/>
      <c r="W85" s="169"/>
      <c r="X85" s="169"/>
      <c r="Y85" s="167"/>
      <c r="Z85" s="167"/>
    </row>
    <row r="86" spans="3:26" ht="16.5" customHeight="1">
      <c r="C86" s="118"/>
      <c r="D86" s="160"/>
      <c r="E86" s="140"/>
      <c r="F86" s="151"/>
      <c r="G86" s="151"/>
      <c r="H86" s="161"/>
      <c r="I86" s="162"/>
      <c r="J86" s="163"/>
      <c r="K86" s="144"/>
      <c r="L86" s="164"/>
      <c r="M86" s="47"/>
      <c r="N86" s="121"/>
      <c r="O86" s="143"/>
      <c r="P86" s="121"/>
      <c r="Q86" s="168"/>
      <c r="R86" s="169"/>
      <c r="S86" s="169"/>
      <c r="T86" s="169"/>
      <c r="U86" s="169"/>
      <c r="V86" s="169"/>
      <c r="W86" s="169"/>
      <c r="X86" s="169"/>
      <c r="Y86" s="167"/>
      <c r="Z86" s="167"/>
    </row>
    <row r="87" spans="3:26" ht="16.5" customHeight="1">
      <c r="C87" s="118"/>
      <c r="D87" s="160"/>
      <c r="E87" s="140"/>
      <c r="F87" s="151"/>
      <c r="G87" s="151"/>
      <c r="H87" s="161"/>
      <c r="I87" s="162"/>
      <c r="J87" s="163"/>
      <c r="K87" s="144"/>
      <c r="L87" s="164"/>
      <c r="M87" s="47"/>
      <c r="N87" s="121"/>
      <c r="O87" s="143"/>
      <c r="P87" s="121"/>
      <c r="Q87" s="168"/>
      <c r="R87" s="169"/>
      <c r="S87" s="169"/>
      <c r="T87" s="169"/>
      <c r="U87" s="169"/>
      <c r="V87" s="169"/>
      <c r="W87" s="169"/>
      <c r="X87" s="169"/>
      <c r="Y87" s="167"/>
      <c r="Z87" s="167"/>
    </row>
    <row r="88" spans="3:26" ht="16.5" customHeight="1">
      <c r="C88" s="118"/>
      <c r="D88" s="160"/>
      <c r="E88" s="140"/>
      <c r="F88" s="151"/>
      <c r="G88" s="151"/>
      <c r="H88" s="161"/>
      <c r="I88" s="162"/>
      <c r="J88" s="163"/>
      <c r="K88" s="144"/>
      <c r="L88" s="164"/>
      <c r="M88" s="47"/>
      <c r="N88" s="121"/>
      <c r="O88" s="143"/>
      <c r="P88" s="121"/>
      <c r="Q88" s="168"/>
      <c r="R88" s="169"/>
      <c r="S88" s="169"/>
      <c r="T88" s="169"/>
      <c r="U88" s="169"/>
      <c r="V88" s="169"/>
      <c r="W88" s="169"/>
      <c r="X88" s="169"/>
      <c r="Y88" s="167"/>
      <c r="Z88" s="167"/>
    </row>
    <row r="89" spans="3:26" ht="16.5" customHeight="1">
      <c r="C89" s="118"/>
      <c r="D89" s="160"/>
      <c r="E89" s="140"/>
      <c r="F89" s="151"/>
      <c r="G89" s="151"/>
      <c r="H89" s="161"/>
      <c r="I89" s="162"/>
      <c r="J89" s="163"/>
      <c r="K89" s="144"/>
      <c r="L89" s="164"/>
      <c r="M89" s="47"/>
      <c r="N89" s="121"/>
      <c r="O89" s="143"/>
      <c r="P89" s="121"/>
      <c r="Q89" s="168"/>
      <c r="R89" s="169"/>
      <c r="S89" s="169"/>
      <c r="T89" s="169"/>
      <c r="U89" s="169"/>
      <c r="V89" s="169"/>
      <c r="W89" s="169"/>
      <c r="X89" s="169"/>
      <c r="Y89" s="167"/>
      <c r="Z89" s="167"/>
    </row>
    <row r="90" spans="3:26" ht="16.5" customHeight="1">
      <c r="C90" s="118"/>
      <c r="D90" s="160"/>
      <c r="E90" s="140"/>
      <c r="F90" s="151"/>
      <c r="G90" s="151"/>
      <c r="H90" s="161"/>
      <c r="I90" s="162"/>
      <c r="J90" s="163"/>
      <c r="K90" s="144"/>
      <c r="L90" s="164"/>
      <c r="M90" s="47"/>
      <c r="N90" s="121"/>
      <c r="O90" s="143"/>
      <c r="P90" s="121"/>
      <c r="Q90" s="168"/>
      <c r="R90" s="169"/>
      <c r="S90" s="169"/>
      <c r="T90" s="169"/>
      <c r="U90" s="169"/>
      <c r="V90" s="169"/>
      <c r="W90" s="169"/>
      <c r="X90" s="169"/>
      <c r="Y90" s="167"/>
      <c r="Z90" s="167"/>
    </row>
    <row r="91" spans="3:26" ht="16.5" customHeight="1">
      <c r="C91" s="118"/>
      <c r="D91" s="160"/>
      <c r="E91" s="140"/>
      <c r="F91" s="151"/>
      <c r="G91" s="151"/>
      <c r="H91" s="161"/>
      <c r="I91" s="162"/>
      <c r="J91" s="163"/>
      <c r="K91" s="144"/>
      <c r="L91" s="164"/>
      <c r="M91" s="47"/>
      <c r="N91" s="121"/>
      <c r="O91" s="143"/>
      <c r="P91" s="121"/>
      <c r="Q91" s="168"/>
      <c r="R91" s="169"/>
      <c r="S91" s="169"/>
      <c r="T91" s="169"/>
      <c r="U91" s="169"/>
      <c r="V91" s="169"/>
      <c r="W91" s="169"/>
      <c r="X91" s="169"/>
      <c r="Y91" s="167"/>
      <c r="Z91" s="167"/>
    </row>
    <row r="92" spans="3:26" ht="16.5" customHeight="1">
      <c r="C92" s="118"/>
      <c r="D92" s="160"/>
      <c r="E92" s="140"/>
      <c r="F92" s="151"/>
      <c r="G92" s="151"/>
      <c r="H92" s="161"/>
      <c r="I92" s="162"/>
      <c r="J92" s="163"/>
      <c r="K92" s="144"/>
      <c r="L92" s="164"/>
      <c r="M92" s="47"/>
      <c r="N92" s="121"/>
      <c r="O92" s="143"/>
      <c r="P92" s="121"/>
      <c r="Q92" s="168"/>
      <c r="R92" s="169"/>
      <c r="S92" s="169"/>
      <c r="T92" s="169"/>
      <c r="U92" s="169"/>
      <c r="V92" s="169"/>
      <c r="W92" s="169"/>
      <c r="X92" s="169"/>
      <c r="Y92" s="167"/>
      <c r="Z92" s="167"/>
    </row>
    <row r="93" spans="3:26" ht="16.5" customHeight="1">
      <c r="C93" s="118"/>
      <c r="D93" s="160"/>
      <c r="E93" s="140"/>
      <c r="F93" s="151"/>
      <c r="G93" s="151"/>
      <c r="H93" s="161"/>
      <c r="I93" s="162"/>
      <c r="J93" s="163"/>
      <c r="K93" s="144"/>
      <c r="L93" s="164"/>
      <c r="M93" s="47"/>
      <c r="N93" s="121"/>
      <c r="O93" s="143"/>
      <c r="P93" s="121"/>
      <c r="Q93" s="168"/>
      <c r="R93" s="169"/>
      <c r="S93" s="169"/>
      <c r="T93" s="169"/>
      <c r="U93" s="169"/>
      <c r="V93" s="169"/>
      <c r="W93" s="169"/>
      <c r="X93" s="169"/>
      <c r="Y93" s="167"/>
      <c r="Z93" s="167"/>
    </row>
    <row r="94" spans="3:26" ht="16.5" customHeight="1">
      <c r="C94" s="118"/>
      <c r="D94" s="160"/>
      <c r="E94" s="140"/>
      <c r="F94" s="151"/>
      <c r="G94" s="151"/>
      <c r="H94" s="161"/>
      <c r="I94" s="162"/>
      <c r="J94" s="163"/>
      <c r="K94" s="144"/>
      <c r="L94" s="164"/>
      <c r="M94" s="47"/>
      <c r="N94" s="121"/>
      <c r="O94" s="143"/>
      <c r="P94" s="121"/>
      <c r="Q94" s="168"/>
      <c r="R94" s="169"/>
      <c r="S94" s="169"/>
      <c r="T94" s="169"/>
      <c r="U94" s="169"/>
      <c r="V94" s="169"/>
      <c r="W94" s="169"/>
      <c r="X94" s="169"/>
      <c r="Y94" s="167"/>
      <c r="Z94" s="167"/>
    </row>
    <row r="95" spans="3:26" ht="16.5" customHeight="1">
      <c r="C95" s="118"/>
      <c r="D95" s="160"/>
      <c r="E95" s="140"/>
      <c r="F95" s="151"/>
      <c r="G95" s="151"/>
      <c r="H95" s="161"/>
      <c r="I95" s="162"/>
      <c r="J95" s="163"/>
      <c r="K95" s="144"/>
      <c r="L95" s="164"/>
      <c r="M95" s="47"/>
      <c r="N95" s="121"/>
      <c r="O95" s="143"/>
      <c r="P95" s="121"/>
      <c r="Q95" s="168"/>
      <c r="R95" s="169"/>
      <c r="S95" s="169"/>
      <c r="T95" s="169"/>
      <c r="U95" s="169"/>
      <c r="V95" s="169"/>
      <c r="W95" s="169"/>
      <c r="X95" s="169"/>
      <c r="Y95" s="167"/>
      <c r="Z95" s="167"/>
    </row>
    <row r="96" spans="3:26" ht="16.5" customHeight="1">
      <c r="C96" s="118"/>
      <c r="D96" s="160"/>
      <c r="E96" s="140"/>
      <c r="F96" s="151"/>
      <c r="G96" s="151"/>
      <c r="H96" s="161"/>
      <c r="I96" s="162"/>
      <c r="J96" s="163"/>
      <c r="K96" s="144"/>
      <c r="L96" s="164"/>
      <c r="M96" s="47"/>
      <c r="N96" s="121"/>
      <c r="O96" s="143"/>
      <c r="P96" s="121"/>
      <c r="Q96" s="168"/>
      <c r="R96" s="169"/>
      <c r="S96" s="169"/>
      <c r="T96" s="169"/>
      <c r="U96" s="169"/>
      <c r="V96" s="169"/>
      <c r="W96" s="169"/>
      <c r="X96" s="169"/>
      <c r="Y96" s="167"/>
      <c r="Z96" s="167"/>
    </row>
    <row r="97" spans="3:26" ht="16.5" customHeight="1">
      <c r="C97" s="118"/>
      <c r="D97" s="160"/>
      <c r="E97" s="140"/>
      <c r="F97" s="151"/>
      <c r="G97" s="151"/>
      <c r="H97" s="161"/>
      <c r="I97" s="162"/>
      <c r="J97" s="163"/>
      <c r="K97" s="144"/>
      <c r="L97" s="164"/>
      <c r="M97" s="47"/>
      <c r="N97" s="121"/>
      <c r="O97" s="143"/>
      <c r="P97" s="121"/>
      <c r="Q97" s="168"/>
      <c r="R97" s="169"/>
      <c r="S97" s="169"/>
      <c r="T97" s="169"/>
      <c r="U97" s="169"/>
      <c r="V97" s="169"/>
      <c r="W97" s="169"/>
      <c r="X97" s="169"/>
      <c r="Y97" s="167"/>
      <c r="Z97" s="167"/>
    </row>
    <row r="98" spans="3:26" ht="16.5" customHeight="1">
      <c r="C98" s="118"/>
      <c r="D98" s="160"/>
      <c r="E98" s="140"/>
      <c r="F98" s="151"/>
      <c r="G98" s="151"/>
      <c r="H98" s="161"/>
      <c r="I98" s="162"/>
      <c r="J98" s="163"/>
      <c r="K98" s="144"/>
      <c r="L98" s="164"/>
      <c r="M98" s="47"/>
      <c r="N98" s="121"/>
      <c r="O98" s="143"/>
      <c r="P98" s="121"/>
      <c r="Q98" s="168"/>
      <c r="R98" s="169"/>
      <c r="S98" s="169"/>
      <c r="T98" s="169"/>
      <c r="U98" s="169"/>
      <c r="V98" s="169"/>
      <c r="W98" s="169"/>
      <c r="X98" s="169"/>
      <c r="Y98" s="167"/>
      <c r="Z98" s="167"/>
    </row>
    <row r="99" spans="3:26" ht="16.5" customHeight="1">
      <c r="C99" s="118"/>
      <c r="D99" s="160"/>
      <c r="E99" s="140"/>
      <c r="F99" s="151"/>
      <c r="G99" s="151"/>
      <c r="H99" s="161"/>
      <c r="I99" s="162"/>
      <c r="J99" s="163"/>
      <c r="K99" s="144"/>
      <c r="L99" s="164"/>
      <c r="M99" s="47"/>
      <c r="N99" s="121"/>
      <c r="O99" s="143"/>
      <c r="P99" s="121"/>
      <c r="Q99" s="168"/>
      <c r="R99" s="169"/>
      <c r="S99" s="169"/>
      <c r="T99" s="169"/>
      <c r="U99" s="169"/>
      <c r="V99" s="169"/>
      <c r="W99" s="169"/>
      <c r="X99" s="169"/>
      <c r="Y99" s="167"/>
      <c r="Z99" s="167"/>
    </row>
    <row r="100" spans="3:26" ht="16.5" customHeight="1">
      <c r="C100" s="118"/>
      <c r="D100" s="160"/>
      <c r="E100" s="140"/>
      <c r="F100" s="151"/>
      <c r="G100" s="151"/>
      <c r="H100" s="161"/>
      <c r="I100" s="162"/>
      <c r="J100" s="163"/>
      <c r="K100" s="144"/>
      <c r="L100" s="164"/>
      <c r="M100" s="47"/>
      <c r="N100" s="121"/>
      <c r="O100" s="143"/>
      <c r="P100" s="121"/>
      <c r="Q100" s="168"/>
      <c r="R100" s="169"/>
      <c r="S100" s="169"/>
      <c r="T100" s="169"/>
      <c r="U100" s="169"/>
      <c r="V100" s="169"/>
      <c r="W100" s="169"/>
      <c r="X100" s="169"/>
      <c r="Y100" s="167"/>
      <c r="Z100" s="167"/>
    </row>
    <row r="101" spans="3:26" ht="16.5" customHeight="1">
      <c r="C101" s="118"/>
      <c r="D101" s="160"/>
      <c r="E101" s="140"/>
      <c r="F101" s="151"/>
      <c r="G101" s="151"/>
      <c r="H101" s="161"/>
      <c r="I101" s="162"/>
      <c r="J101" s="163"/>
      <c r="K101" s="144"/>
      <c r="L101" s="164"/>
      <c r="M101" s="47"/>
      <c r="N101" s="121"/>
      <c r="O101" s="143"/>
      <c r="P101" s="121"/>
      <c r="Q101" s="168"/>
      <c r="R101" s="169"/>
      <c r="S101" s="169"/>
      <c r="T101" s="169"/>
      <c r="U101" s="169"/>
      <c r="V101" s="169"/>
      <c r="W101" s="169"/>
      <c r="X101" s="169"/>
      <c r="Y101" s="167"/>
      <c r="Z101" s="167"/>
    </row>
    <row r="102" spans="3:26" ht="16.5" customHeight="1">
      <c r="C102" s="118"/>
      <c r="D102" s="160"/>
      <c r="E102" s="140"/>
      <c r="F102" s="151"/>
      <c r="G102" s="151"/>
      <c r="H102" s="161"/>
      <c r="I102" s="162"/>
      <c r="J102" s="163"/>
      <c r="K102" s="144"/>
      <c r="L102" s="164"/>
      <c r="M102" s="47"/>
      <c r="N102" s="121"/>
      <c r="O102" s="143"/>
      <c r="P102" s="121"/>
      <c r="Q102" s="168"/>
      <c r="R102" s="169"/>
      <c r="S102" s="169"/>
      <c r="T102" s="169"/>
      <c r="U102" s="169"/>
      <c r="V102" s="169"/>
      <c r="W102" s="169"/>
      <c r="X102" s="169"/>
      <c r="Y102" s="167"/>
      <c r="Z102" s="167"/>
    </row>
    <row r="103" spans="3:26" ht="16.5" customHeight="1">
      <c r="C103" s="118"/>
      <c r="D103" s="160"/>
      <c r="E103" s="140"/>
      <c r="F103" s="151"/>
      <c r="G103" s="151"/>
      <c r="H103" s="161"/>
      <c r="I103" s="162"/>
      <c r="J103" s="163"/>
      <c r="K103" s="144"/>
      <c r="L103" s="164"/>
      <c r="M103" s="47"/>
      <c r="N103" s="121"/>
      <c r="O103" s="143"/>
      <c r="P103" s="121"/>
      <c r="Q103" s="168"/>
      <c r="R103" s="169"/>
      <c r="S103" s="169"/>
      <c r="T103" s="169"/>
      <c r="U103" s="169"/>
      <c r="V103" s="169"/>
      <c r="W103" s="169"/>
      <c r="X103" s="169"/>
      <c r="Y103" s="167"/>
      <c r="Z103" s="167"/>
    </row>
    <row r="104" spans="3:26" ht="16.5" customHeight="1">
      <c r="C104" s="118"/>
      <c r="D104" s="160"/>
      <c r="E104" s="140"/>
      <c r="F104" s="151"/>
      <c r="G104" s="151"/>
      <c r="H104" s="161"/>
      <c r="I104" s="162"/>
      <c r="J104" s="163"/>
      <c r="K104" s="144"/>
      <c r="L104" s="164"/>
      <c r="M104" s="47"/>
      <c r="N104" s="121"/>
      <c r="O104" s="143"/>
      <c r="P104" s="121"/>
      <c r="Q104" s="168"/>
      <c r="R104" s="169"/>
      <c r="S104" s="169"/>
      <c r="T104" s="169"/>
      <c r="U104" s="169"/>
      <c r="V104" s="169"/>
      <c r="W104" s="169"/>
      <c r="X104" s="169"/>
      <c r="Y104" s="167"/>
      <c r="Z104" s="167"/>
    </row>
    <row r="105" spans="3:26" ht="16.5" customHeight="1">
      <c r="C105" s="118"/>
      <c r="D105" s="160"/>
      <c r="E105" s="140"/>
      <c r="F105" s="151"/>
      <c r="G105" s="151"/>
      <c r="H105" s="161"/>
      <c r="I105" s="162"/>
      <c r="J105" s="163"/>
      <c r="K105" s="144"/>
      <c r="L105" s="164"/>
      <c r="M105" s="47"/>
      <c r="N105" s="121"/>
      <c r="O105" s="143"/>
      <c r="P105" s="121"/>
      <c r="Q105" s="168"/>
      <c r="R105" s="169"/>
      <c r="S105" s="169"/>
      <c r="T105" s="169"/>
      <c r="U105" s="169"/>
      <c r="V105" s="169"/>
      <c r="W105" s="169"/>
      <c r="X105" s="169"/>
      <c r="Y105" s="167"/>
      <c r="Z105" s="167"/>
    </row>
    <row r="106" spans="3:26" ht="16.5" customHeight="1">
      <c r="C106" s="118"/>
      <c r="D106" s="160"/>
      <c r="E106" s="140"/>
      <c r="F106" s="151"/>
      <c r="G106" s="151"/>
      <c r="H106" s="161"/>
      <c r="I106" s="162"/>
      <c r="J106" s="163"/>
      <c r="K106" s="144"/>
      <c r="L106" s="164"/>
      <c r="M106" s="47"/>
      <c r="N106" s="121"/>
      <c r="O106" s="143"/>
      <c r="P106" s="121"/>
      <c r="Q106" s="168"/>
      <c r="R106" s="169"/>
      <c r="S106" s="169"/>
      <c r="T106" s="169"/>
      <c r="U106" s="169"/>
      <c r="V106" s="169"/>
      <c r="W106" s="169"/>
      <c r="X106" s="169"/>
      <c r="Y106" s="167"/>
      <c r="Z106" s="167"/>
    </row>
    <row r="107" spans="3:26" ht="16.5" customHeight="1">
      <c r="C107" s="118"/>
      <c r="D107" s="160"/>
      <c r="E107" s="140"/>
      <c r="F107" s="151"/>
      <c r="G107" s="151"/>
      <c r="H107" s="161"/>
      <c r="I107" s="162"/>
      <c r="J107" s="163"/>
      <c r="K107" s="144"/>
      <c r="L107" s="164"/>
      <c r="M107" s="47"/>
      <c r="N107" s="121"/>
      <c r="O107" s="143"/>
      <c r="P107" s="121"/>
      <c r="Q107" s="168"/>
      <c r="R107" s="169"/>
      <c r="S107" s="169"/>
      <c r="T107" s="169"/>
      <c r="U107" s="169"/>
      <c r="V107" s="169"/>
      <c r="W107" s="169"/>
      <c r="X107" s="169"/>
      <c r="Y107" s="167"/>
      <c r="Z107" s="167"/>
    </row>
    <row r="108" spans="3:26" ht="16.5" customHeight="1">
      <c r="C108" s="118"/>
      <c r="D108" s="160"/>
      <c r="E108" s="140"/>
      <c r="F108" s="151"/>
      <c r="G108" s="151"/>
      <c r="H108" s="161"/>
      <c r="I108" s="162"/>
      <c r="J108" s="163"/>
      <c r="K108" s="144"/>
      <c r="L108" s="164"/>
      <c r="M108" s="47"/>
      <c r="N108" s="121"/>
      <c r="O108" s="143"/>
      <c r="P108" s="121"/>
      <c r="Q108" s="168"/>
      <c r="R108" s="169"/>
      <c r="S108" s="169"/>
      <c r="T108" s="169"/>
      <c r="U108" s="169"/>
      <c r="V108" s="169"/>
      <c r="W108" s="169"/>
      <c r="X108" s="169"/>
      <c r="Y108" s="167"/>
      <c r="Z108" s="167"/>
    </row>
    <row r="109" spans="3:26" ht="16.5" customHeight="1">
      <c r="C109" s="118"/>
      <c r="D109" s="160"/>
      <c r="E109" s="140"/>
      <c r="F109" s="151"/>
      <c r="G109" s="151"/>
      <c r="H109" s="161"/>
      <c r="I109" s="162"/>
      <c r="J109" s="163"/>
      <c r="K109" s="144"/>
      <c r="L109" s="164"/>
      <c r="M109" s="47"/>
      <c r="N109" s="121"/>
      <c r="O109" s="143"/>
      <c r="P109" s="121"/>
      <c r="Q109" s="168"/>
      <c r="R109" s="169"/>
      <c r="S109" s="169"/>
      <c r="T109" s="169"/>
      <c r="U109" s="169"/>
      <c r="V109" s="169"/>
      <c r="W109" s="169"/>
      <c r="X109" s="169"/>
      <c r="Y109" s="167"/>
      <c r="Z109" s="167"/>
    </row>
    <row r="110" spans="3:26" ht="16.5" customHeight="1">
      <c r="C110" s="118"/>
      <c r="D110" s="160"/>
      <c r="E110" s="140"/>
      <c r="F110" s="151"/>
      <c r="G110" s="151"/>
      <c r="H110" s="161"/>
      <c r="I110" s="162"/>
      <c r="J110" s="163"/>
      <c r="K110" s="144"/>
      <c r="L110" s="164"/>
      <c r="M110" s="47"/>
      <c r="N110" s="121"/>
      <c r="O110" s="143"/>
      <c r="P110" s="121"/>
      <c r="Q110" s="168"/>
      <c r="R110" s="169"/>
      <c r="S110" s="169"/>
      <c r="T110" s="169"/>
      <c r="U110" s="169"/>
      <c r="V110" s="169"/>
      <c r="W110" s="169"/>
      <c r="X110" s="169"/>
      <c r="Y110" s="167"/>
      <c r="Z110" s="167"/>
    </row>
    <row r="111" spans="3:26" ht="16.5" customHeight="1">
      <c r="C111" s="118"/>
      <c r="D111" s="160"/>
      <c r="E111" s="140"/>
      <c r="F111" s="151"/>
      <c r="G111" s="151"/>
      <c r="H111" s="161"/>
      <c r="I111" s="162"/>
      <c r="J111" s="163"/>
      <c r="K111" s="144"/>
      <c r="L111" s="164"/>
      <c r="M111" s="47"/>
      <c r="N111" s="121"/>
      <c r="O111" s="143"/>
      <c r="P111" s="121"/>
      <c r="Q111" s="168"/>
      <c r="R111" s="169"/>
      <c r="S111" s="169"/>
      <c r="T111" s="169"/>
      <c r="U111" s="169"/>
      <c r="V111" s="169"/>
      <c r="W111" s="169"/>
      <c r="X111" s="169"/>
      <c r="Y111" s="167"/>
      <c r="Z111" s="167"/>
    </row>
    <row r="112" spans="3:26" ht="16.5" customHeight="1">
      <c r="C112" s="118"/>
      <c r="D112" s="160"/>
      <c r="E112" s="140"/>
      <c r="F112" s="151"/>
      <c r="G112" s="151"/>
      <c r="H112" s="161"/>
      <c r="I112" s="162"/>
      <c r="J112" s="163"/>
      <c r="K112" s="144"/>
      <c r="L112" s="164"/>
      <c r="M112" s="47"/>
      <c r="N112" s="121"/>
      <c r="O112" s="143"/>
      <c r="P112" s="121"/>
      <c r="Q112" s="168"/>
      <c r="R112" s="169"/>
      <c r="S112" s="169"/>
      <c r="T112" s="169"/>
      <c r="U112" s="169"/>
      <c r="V112" s="169"/>
      <c r="W112" s="169"/>
      <c r="X112" s="169"/>
      <c r="Y112" s="167"/>
      <c r="Z112" s="167"/>
    </row>
    <row r="113" spans="3:26" ht="16.5" customHeight="1">
      <c r="C113" s="118"/>
      <c r="D113" s="160"/>
      <c r="E113" s="140"/>
      <c r="F113" s="151"/>
      <c r="G113" s="151"/>
      <c r="H113" s="161"/>
      <c r="I113" s="162"/>
      <c r="J113" s="163"/>
      <c r="K113" s="144"/>
      <c r="L113" s="164"/>
      <c r="M113" s="47"/>
      <c r="N113" s="121"/>
      <c r="O113" s="143"/>
      <c r="P113" s="121"/>
      <c r="Q113" s="168"/>
      <c r="R113" s="169"/>
      <c r="S113" s="169"/>
      <c r="T113" s="169"/>
      <c r="U113" s="169"/>
      <c r="V113" s="169"/>
      <c r="W113" s="169"/>
      <c r="X113" s="169"/>
      <c r="Y113" s="167"/>
      <c r="Z113" s="167"/>
    </row>
    <row r="114" spans="3:26" ht="16.5" customHeight="1">
      <c r="C114" s="118"/>
      <c r="D114" s="160"/>
      <c r="E114" s="140"/>
      <c r="F114" s="151"/>
      <c r="G114" s="151"/>
      <c r="H114" s="161"/>
      <c r="I114" s="162"/>
      <c r="J114" s="163"/>
      <c r="K114" s="144"/>
      <c r="L114" s="164"/>
      <c r="M114" s="47"/>
      <c r="N114" s="121"/>
      <c r="O114" s="143"/>
      <c r="P114" s="121"/>
      <c r="Q114" s="168"/>
      <c r="R114" s="169"/>
      <c r="S114" s="169"/>
      <c r="T114" s="169"/>
      <c r="U114" s="169"/>
      <c r="V114" s="169"/>
      <c r="W114" s="169"/>
      <c r="X114" s="169"/>
      <c r="Y114" s="167"/>
      <c r="Z114" s="167"/>
    </row>
    <row r="115" spans="3:26" ht="16.5" customHeight="1">
      <c r="C115" s="118"/>
      <c r="D115" s="160"/>
      <c r="E115" s="140"/>
      <c r="F115" s="151"/>
      <c r="G115" s="151"/>
      <c r="H115" s="161"/>
      <c r="I115" s="162"/>
      <c r="J115" s="163"/>
      <c r="K115" s="144"/>
      <c r="L115" s="164"/>
      <c r="M115" s="47"/>
      <c r="N115" s="121"/>
      <c r="O115" s="143"/>
      <c r="P115" s="121"/>
      <c r="Q115" s="168"/>
      <c r="R115" s="169"/>
      <c r="S115" s="169"/>
      <c r="T115" s="169"/>
      <c r="U115" s="169"/>
      <c r="V115" s="169"/>
      <c r="W115" s="169"/>
      <c r="X115" s="169"/>
      <c r="Y115" s="167"/>
      <c r="Z115" s="167"/>
    </row>
    <row r="116" spans="3:26" ht="16.5" customHeight="1">
      <c r="C116" s="118"/>
      <c r="D116" s="160"/>
      <c r="E116" s="140"/>
      <c r="F116" s="151"/>
      <c r="G116" s="151"/>
      <c r="H116" s="161"/>
      <c r="I116" s="162"/>
      <c r="J116" s="163"/>
      <c r="K116" s="144"/>
      <c r="L116" s="164"/>
      <c r="M116" s="47"/>
      <c r="N116" s="121"/>
      <c r="O116" s="143"/>
      <c r="P116" s="121"/>
      <c r="Q116" s="168"/>
      <c r="R116" s="169"/>
      <c r="S116" s="169"/>
      <c r="T116" s="169"/>
      <c r="U116" s="169"/>
      <c r="V116" s="169"/>
      <c r="W116" s="169"/>
      <c r="X116" s="169"/>
      <c r="Y116" s="167"/>
      <c r="Z116" s="167"/>
    </row>
    <row r="117" spans="3:26" ht="16.5" customHeight="1">
      <c r="C117" s="118"/>
      <c r="D117" s="160"/>
      <c r="E117" s="140"/>
      <c r="F117" s="151"/>
      <c r="G117" s="151"/>
      <c r="H117" s="161"/>
      <c r="I117" s="162"/>
      <c r="J117" s="163"/>
      <c r="K117" s="144"/>
      <c r="L117" s="164"/>
      <c r="M117" s="47"/>
      <c r="N117" s="121"/>
      <c r="O117" s="143"/>
      <c r="P117" s="121"/>
      <c r="Q117" s="168"/>
      <c r="R117" s="169"/>
      <c r="S117" s="169"/>
      <c r="T117" s="169"/>
      <c r="U117" s="169"/>
      <c r="V117" s="169"/>
      <c r="W117" s="169"/>
      <c r="X117" s="169"/>
      <c r="Y117" s="167"/>
      <c r="Z117" s="167"/>
    </row>
    <row r="118" spans="3:26" ht="16.5" customHeight="1">
      <c r="C118" s="118"/>
      <c r="D118" s="160"/>
      <c r="E118" s="140"/>
      <c r="F118" s="151"/>
      <c r="G118" s="151"/>
      <c r="H118" s="161"/>
      <c r="I118" s="162"/>
      <c r="J118" s="163"/>
      <c r="K118" s="144"/>
      <c r="L118" s="164"/>
      <c r="M118" s="47"/>
      <c r="N118" s="121"/>
      <c r="O118" s="143"/>
      <c r="P118" s="121"/>
      <c r="Q118" s="168"/>
      <c r="R118" s="169"/>
      <c r="S118" s="169"/>
      <c r="T118" s="169"/>
      <c r="U118" s="169"/>
      <c r="V118" s="169"/>
      <c r="W118" s="169"/>
      <c r="X118" s="169"/>
      <c r="Y118" s="167"/>
      <c r="Z118" s="167"/>
    </row>
    <row r="119" spans="3:26" ht="16.5" customHeight="1">
      <c r="C119" s="118"/>
      <c r="D119" s="160"/>
      <c r="E119" s="140"/>
      <c r="F119" s="151"/>
      <c r="G119" s="151"/>
      <c r="H119" s="161"/>
      <c r="I119" s="162"/>
      <c r="J119" s="163"/>
      <c r="K119" s="144"/>
      <c r="L119" s="164"/>
      <c r="M119" s="47"/>
      <c r="N119" s="121"/>
      <c r="O119" s="143"/>
      <c r="P119" s="121"/>
      <c r="Q119" s="168"/>
      <c r="R119" s="169"/>
      <c r="S119" s="169"/>
      <c r="T119" s="169"/>
      <c r="U119" s="169"/>
      <c r="V119" s="169"/>
      <c r="W119" s="169"/>
      <c r="X119" s="169"/>
      <c r="Y119" s="167"/>
      <c r="Z119" s="167"/>
    </row>
    <row r="120" spans="3:26" ht="16.5" customHeight="1">
      <c r="C120" s="118"/>
      <c r="D120" s="160"/>
      <c r="E120" s="140"/>
      <c r="F120" s="151"/>
      <c r="G120" s="151"/>
      <c r="H120" s="161"/>
      <c r="I120" s="162"/>
      <c r="J120" s="163"/>
      <c r="K120" s="144"/>
      <c r="L120" s="164"/>
      <c r="M120" s="47"/>
      <c r="N120" s="121"/>
      <c r="O120" s="143"/>
      <c r="P120" s="121"/>
      <c r="Q120" s="168"/>
      <c r="R120" s="169"/>
      <c r="S120" s="169"/>
      <c r="T120" s="169"/>
      <c r="U120" s="169"/>
      <c r="V120" s="169"/>
      <c r="W120" s="169"/>
      <c r="X120" s="169"/>
      <c r="Y120" s="167"/>
      <c r="Z120" s="167"/>
    </row>
    <row r="121" spans="3:26" ht="16.5" customHeight="1">
      <c r="C121" s="118"/>
      <c r="D121" s="160"/>
      <c r="E121" s="140"/>
      <c r="F121" s="151"/>
      <c r="G121" s="151"/>
      <c r="H121" s="161"/>
      <c r="I121" s="162"/>
      <c r="J121" s="163"/>
      <c r="K121" s="144"/>
      <c r="L121" s="164"/>
      <c r="M121" s="47"/>
      <c r="N121" s="121"/>
      <c r="O121" s="143"/>
      <c r="P121" s="121"/>
      <c r="Q121" s="168"/>
      <c r="R121" s="169"/>
      <c r="S121" s="169"/>
      <c r="T121" s="169"/>
      <c r="U121" s="169"/>
      <c r="V121" s="169"/>
      <c r="W121" s="169"/>
      <c r="X121" s="169"/>
      <c r="Y121" s="167"/>
      <c r="Z121" s="167"/>
    </row>
    <row r="122" spans="3:26" ht="16.5" customHeight="1">
      <c r="C122" s="118"/>
      <c r="D122" s="160"/>
      <c r="E122" s="140"/>
      <c r="F122" s="151"/>
      <c r="G122" s="151"/>
      <c r="H122" s="161"/>
      <c r="I122" s="162"/>
      <c r="J122" s="163"/>
      <c r="K122" s="144"/>
      <c r="L122" s="164"/>
      <c r="M122" s="47"/>
      <c r="N122" s="121"/>
      <c r="O122" s="143"/>
      <c r="P122" s="121"/>
      <c r="Q122" s="168"/>
      <c r="R122" s="169"/>
      <c r="S122" s="169"/>
      <c r="T122" s="169"/>
      <c r="U122" s="169"/>
      <c r="V122" s="169"/>
      <c r="W122" s="169"/>
      <c r="X122" s="169"/>
      <c r="Y122" s="167"/>
      <c r="Z122" s="167"/>
    </row>
    <row r="123" spans="3:26" ht="16.5" customHeight="1">
      <c r="C123" s="118"/>
      <c r="D123" s="160"/>
      <c r="E123" s="140"/>
      <c r="F123" s="151"/>
      <c r="G123" s="151"/>
      <c r="H123" s="161"/>
      <c r="I123" s="162"/>
      <c r="J123" s="163"/>
      <c r="K123" s="144"/>
      <c r="L123" s="164"/>
      <c r="M123" s="47"/>
      <c r="N123" s="121"/>
      <c r="O123" s="143"/>
      <c r="P123" s="121"/>
      <c r="Q123" s="168"/>
      <c r="R123" s="169"/>
      <c r="S123" s="169"/>
      <c r="T123" s="169"/>
      <c r="U123" s="169"/>
      <c r="V123" s="169"/>
      <c r="W123" s="169"/>
      <c r="X123" s="169"/>
      <c r="Y123" s="167"/>
      <c r="Z123" s="167"/>
    </row>
    <row r="124" spans="3:26" ht="16.5" customHeight="1">
      <c r="C124" s="118"/>
      <c r="D124" s="160"/>
      <c r="E124" s="140"/>
      <c r="F124" s="151"/>
      <c r="G124" s="151"/>
      <c r="H124" s="161"/>
      <c r="I124" s="162"/>
      <c r="J124" s="163"/>
      <c r="K124" s="144"/>
      <c r="L124" s="164"/>
      <c r="M124" s="47"/>
      <c r="N124" s="121"/>
      <c r="O124" s="143"/>
      <c r="P124" s="121"/>
      <c r="Q124" s="168"/>
      <c r="R124" s="169"/>
      <c r="S124" s="169"/>
      <c r="T124" s="169"/>
      <c r="U124" s="169"/>
      <c r="V124" s="169"/>
      <c r="W124" s="169"/>
      <c r="X124" s="169"/>
      <c r="Y124" s="167"/>
      <c r="Z124" s="167"/>
    </row>
    <row r="125" spans="3:26" ht="16.5" customHeight="1">
      <c r="C125" s="118"/>
      <c r="D125" s="160"/>
      <c r="E125" s="140"/>
      <c r="F125" s="151"/>
      <c r="G125" s="151"/>
      <c r="H125" s="161"/>
      <c r="I125" s="162"/>
      <c r="J125" s="163"/>
      <c r="K125" s="144"/>
      <c r="L125" s="164"/>
      <c r="M125" s="47"/>
      <c r="N125" s="121"/>
      <c r="O125" s="143"/>
      <c r="P125" s="121"/>
      <c r="Q125" s="168"/>
      <c r="R125" s="169"/>
      <c r="S125" s="169"/>
      <c r="T125" s="169"/>
      <c r="U125" s="169"/>
      <c r="V125" s="169"/>
      <c r="W125" s="169"/>
      <c r="X125" s="169"/>
      <c r="Y125" s="167"/>
      <c r="Z125" s="167"/>
    </row>
    <row r="126" spans="3:26" ht="16.5" customHeight="1">
      <c r="C126" s="118"/>
      <c r="D126" s="160"/>
      <c r="E126" s="140"/>
      <c r="F126" s="151"/>
      <c r="G126" s="151"/>
      <c r="H126" s="161"/>
      <c r="I126" s="162"/>
      <c r="J126" s="163"/>
      <c r="K126" s="144"/>
      <c r="L126" s="164"/>
      <c r="M126" s="47"/>
      <c r="N126" s="121"/>
      <c r="O126" s="143"/>
      <c r="P126" s="121"/>
      <c r="Q126" s="168"/>
      <c r="R126" s="169"/>
      <c r="S126" s="169"/>
      <c r="T126" s="169"/>
      <c r="U126" s="169"/>
      <c r="V126" s="169"/>
      <c r="W126" s="169"/>
      <c r="X126" s="169"/>
      <c r="Y126" s="167"/>
      <c r="Z126" s="167"/>
    </row>
    <row r="127" spans="3:26" ht="16.5" customHeight="1">
      <c r="C127" s="118"/>
      <c r="D127" s="160"/>
      <c r="E127" s="140"/>
      <c r="F127" s="151"/>
      <c r="G127" s="151"/>
      <c r="H127" s="161"/>
      <c r="I127" s="162"/>
      <c r="J127" s="163"/>
      <c r="K127" s="144"/>
      <c r="L127" s="164"/>
      <c r="M127" s="47"/>
      <c r="N127" s="121"/>
      <c r="O127" s="143"/>
      <c r="P127" s="121"/>
      <c r="Q127" s="168"/>
      <c r="R127" s="169"/>
      <c r="S127" s="169"/>
      <c r="T127" s="169"/>
      <c r="U127" s="169"/>
      <c r="V127" s="169"/>
      <c r="W127" s="169"/>
      <c r="X127" s="169"/>
      <c r="Y127" s="167"/>
      <c r="Z127" s="167"/>
    </row>
    <row r="128" spans="3:26" ht="16.5" customHeight="1">
      <c r="C128" s="118"/>
      <c r="D128" s="160"/>
      <c r="E128" s="140"/>
      <c r="F128" s="151"/>
      <c r="G128" s="151"/>
      <c r="H128" s="161"/>
      <c r="I128" s="162"/>
      <c r="J128" s="163"/>
      <c r="K128" s="144"/>
      <c r="L128" s="164"/>
      <c r="M128" s="47"/>
      <c r="N128" s="121"/>
      <c r="O128" s="143"/>
      <c r="P128" s="121"/>
      <c r="Q128" s="168"/>
      <c r="R128" s="169"/>
      <c r="S128" s="169"/>
      <c r="T128" s="169"/>
      <c r="U128" s="169"/>
      <c r="V128" s="169"/>
      <c r="W128" s="169"/>
      <c r="X128" s="169"/>
      <c r="Y128" s="167"/>
      <c r="Z128" s="167"/>
    </row>
    <row r="129" spans="3:26" ht="16.5" customHeight="1">
      <c r="C129" s="118"/>
      <c r="D129" s="160"/>
      <c r="E129" s="140"/>
      <c r="F129" s="151"/>
      <c r="G129" s="151"/>
      <c r="H129" s="161"/>
      <c r="I129" s="162"/>
      <c r="J129" s="163"/>
      <c r="K129" s="144"/>
      <c r="L129" s="164"/>
      <c r="M129" s="47"/>
      <c r="N129" s="121"/>
      <c r="O129" s="143"/>
      <c r="P129" s="121"/>
      <c r="Q129" s="168"/>
      <c r="R129" s="169"/>
      <c r="S129" s="169"/>
      <c r="T129" s="169"/>
      <c r="U129" s="169"/>
      <c r="V129" s="169"/>
      <c r="W129" s="169"/>
      <c r="X129" s="169"/>
      <c r="Y129" s="167"/>
      <c r="Z129" s="167"/>
    </row>
    <row r="130" spans="3:26" ht="16.5" customHeight="1">
      <c r="C130" s="118"/>
      <c r="D130" s="160"/>
      <c r="E130" s="140"/>
      <c r="F130" s="151"/>
      <c r="G130" s="151"/>
      <c r="H130" s="161"/>
      <c r="I130" s="162"/>
      <c r="J130" s="163"/>
      <c r="K130" s="144"/>
      <c r="L130" s="164"/>
      <c r="M130" s="47"/>
      <c r="N130" s="121"/>
      <c r="O130" s="143"/>
      <c r="P130" s="121"/>
      <c r="Q130" s="168"/>
      <c r="R130" s="169"/>
      <c r="S130" s="169"/>
      <c r="T130" s="169"/>
      <c r="U130" s="169"/>
      <c r="V130" s="169"/>
      <c r="W130" s="169"/>
      <c r="X130" s="169"/>
      <c r="Y130" s="167"/>
      <c r="Z130" s="167"/>
    </row>
    <row r="131" spans="3:26" ht="16.5" customHeight="1">
      <c r="C131" s="118"/>
      <c r="D131" s="160"/>
      <c r="E131" s="140"/>
      <c r="F131" s="151"/>
      <c r="G131" s="151"/>
      <c r="H131" s="161"/>
      <c r="I131" s="162"/>
      <c r="J131" s="163"/>
      <c r="K131" s="144"/>
      <c r="L131" s="164"/>
      <c r="M131" s="47"/>
      <c r="N131" s="121"/>
      <c r="O131" s="143"/>
      <c r="P131" s="121"/>
      <c r="Q131" s="168"/>
      <c r="R131" s="169"/>
      <c r="S131" s="169"/>
      <c r="T131" s="169"/>
      <c r="U131" s="169"/>
      <c r="V131" s="169"/>
      <c r="W131" s="169"/>
      <c r="X131" s="169"/>
      <c r="Y131" s="167"/>
      <c r="Z131" s="167"/>
    </row>
    <row r="132" spans="3:26" ht="16.5" customHeight="1">
      <c r="C132" s="118"/>
      <c r="D132" s="160"/>
      <c r="E132" s="140"/>
      <c r="F132" s="151"/>
      <c r="G132" s="151"/>
      <c r="H132" s="161"/>
      <c r="I132" s="162"/>
      <c r="J132" s="163"/>
      <c r="K132" s="144"/>
      <c r="L132" s="164"/>
      <c r="M132" s="47"/>
      <c r="N132" s="121"/>
      <c r="O132" s="143"/>
      <c r="P132" s="121"/>
      <c r="Q132" s="168"/>
      <c r="R132" s="169"/>
      <c r="S132" s="169"/>
      <c r="T132" s="169"/>
      <c r="U132" s="169"/>
      <c r="V132" s="169"/>
      <c r="W132" s="169"/>
      <c r="X132" s="169"/>
      <c r="Y132" s="167"/>
      <c r="Z132" s="167"/>
    </row>
    <row r="133" spans="3:26" ht="16.5" customHeight="1">
      <c r="C133" s="118"/>
      <c r="D133" s="160"/>
      <c r="E133" s="140"/>
      <c r="F133" s="151"/>
      <c r="G133" s="151"/>
      <c r="H133" s="161"/>
      <c r="I133" s="162"/>
      <c r="J133" s="163"/>
      <c r="K133" s="144"/>
      <c r="L133" s="164"/>
      <c r="M133" s="47"/>
      <c r="N133" s="121"/>
      <c r="O133" s="143"/>
      <c r="P133" s="121"/>
      <c r="Q133" s="168"/>
      <c r="R133" s="169"/>
      <c r="S133" s="169"/>
      <c r="T133" s="169"/>
      <c r="U133" s="169"/>
      <c r="V133" s="169"/>
      <c r="W133" s="169"/>
      <c r="X133" s="169"/>
      <c r="Y133" s="167"/>
      <c r="Z133" s="167"/>
    </row>
    <row r="134" spans="3:26" ht="16.5" customHeight="1">
      <c r="C134" s="118"/>
      <c r="D134" s="160"/>
      <c r="E134" s="140"/>
      <c r="F134" s="151"/>
      <c r="G134" s="151"/>
      <c r="H134" s="161"/>
      <c r="I134" s="162"/>
      <c r="J134" s="163"/>
      <c r="K134" s="144"/>
      <c r="L134" s="164"/>
      <c r="M134" s="47"/>
      <c r="N134" s="121"/>
      <c r="O134" s="143"/>
      <c r="P134" s="121"/>
      <c r="Q134" s="168"/>
      <c r="R134" s="169"/>
      <c r="S134" s="169"/>
      <c r="T134" s="169"/>
      <c r="U134" s="169"/>
      <c r="V134" s="169"/>
      <c r="W134" s="169"/>
      <c r="X134" s="169"/>
      <c r="Y134" s="167"/>
      <c r="Z134" s="167"/>
    </row>
    <row r="135" spans="3:26" ht="16.5" customHeight="1">
      <c r="C135" s="118"/>
      <c r="D135" s="160"/>
      <c r="E135" s="140"/>
      <c r="F135" s="151"/>
      <c r="G135" s="151"/>
      <c r="H135" s="161"/>
      <c r="I135" s="162"/>
      <c r="J135" s="163"/>
      <c r="K135" s="144"/>
      <c r="L135" s="164"/>
      <c r="M135" s="47"/>
      <c r="N135" s="121"/>
      <c r="O135" s="143"/>
      <c r="P135" s="121"/>
      <c r="Q135" s="168"/>
      <c r="R135" s="169"/>
      <c r="S135" s="169"/>
      <c r="T135" s="169"/>
      <c r="U135" s="169"/>
      <c r="V135" s="169"/>
      <c r="W135" s="169"/>
      <c r="X135" s="169"/>
      <c r="Y135" s="167"/>
      <c r="Z135" s="167"/>
    </row>
    <row r="136" spans="3:26" ht="16.5" customHeight="1">
      <c r="C136" s="118"/>
      <c r="D136" s="160"/>
      <c r="E136" s="140"/>
      <c r="F136" s="151"/>
      <c r="G136" s="151"/>
      <c r="H136" s="161"/>
      <c r="I136" s="162"/>
      <c r="J136" s="163"/>
      <c r="K136" s="144"/>
      <c r="L136" s="164"/>
      <c r="M136" s="47"/>
      <c r="N136" s="121"/>
      <c r="O136" s="143"/>
      <c r="P136" s="121"/>
      <c r="Q136" s="168"/>
      <c r="R136" s="169"/>
      <c r="S136" s="169"/>
      <c r="T136" s="169"/>
      <c r="U136" s="169"/>
      <c r="V136" s="169"/>
      <c r="W136" s="169"/>
      <c r="X136" s="169"/>
      <c r="Y136" s="167"/>
      <c r="Z136" s="167"/>
    </row>
    <row r="137" spans="3:26" ht="16.5" customHeight="1">
      <c r="C137" s="118"/>
      <c r="D137" s="160"/>
      <c r="E137" s="140"/>
      <c r="F137" s="151"/>
      <c r="G137" s="151"/>
      <c r="H137" s="161"/>
      <c r="I137" s="162"/>
      <c r="J137" s="163"/>
      <c r="K137" s="144"/>
      <c r="L137" s="164"/>
      <c r="M137" s="47"/>
      <c r="N137" s="121"/>
      <c r="O137" s="143"/>
      <c r="P137" s="121"/>
      <c r="Q137" s="168"/>
      <c r="R137" s="169"/>
      <c r="S137" s="169"/>
      <c r="T137" s="169"/>
      <c r="U137" s="169"/>
      <c r="V137" s="169"/>
      <c r="W137" s="169"/>
      <c r="X137" s="169"/>
      <c r="Y137" s="167"/>
      <c r="Z137" s="167"/>
    </row>
    <row r="138" spans="3:26" ht="16.5" customHeight="1">
      <c r="C138" s="118"/>
      <c r="D138" s="160"/>
      <c r="E138" s="140"/>
      <c r="F138" s="151"/>
      <c r="G138" s="151"/>
      <c r="H138" s="161"/>
      <c r="I138" s="162"/>
      <c r="J138" s="163"/>
      <c r="K138" s="144"/>
      <c r="L138" s="164"/>
      <c r="M138" s="47"/>
      <c r="N138" s="121"/>
      <c r="O138" s="143"/>
      <c r="P138" s="121"/>
      <c r="Q138" s="168"/>
      <c r="R138" s="169"/>
      <c r="S138" s="169"/>
      <c r="T138" s="169"/>
      <c r="U138" s="169"/>
      <c r="V138" s="169"/>
      <c r="W138" s="169"/>
      <c r="X138" s="169"/>
      <c r="Y138" s="167"/>
      <c r="Z138" s="167"/>
    </row>
    <row r="139" spans="3:26" ht="16.5" customHeight="1">
      <c r="C139" s="118"/>
      <c r="D139" s="160"/>
      <c r="E139" s="140"/>
      <c r="F139" s="151"/>
      <c r="G139" s="151"/>
      <c r="H139" s="161"/>
      <c r="I139" s="162"/>
      <c r="J139" s="163"/>
      <c r="K139" s="144"/>
      <c r="L139" s="164"/>
      <c r="M139" s="47"/>
      <c r="N139" s="121"/>
      <c r="O139" s="143"/>
      <c r="P139" s="121"/>
      <c r="Q139" s="168"/>
      <c r="R139" s="169"/>
      <c r="S139" s="169"/>
      <c r="T139" s="169"/>
      <c r="U139" s="169"/>
      <c r="V139" s="169"/>
      <c r="W139" s="169"/>
      <c r="X139" s="169"/>
      <c r="Y139" s="167"/>
      <c r="Z139" s="167"/>
    </row>
    <row r="140" spans="3:26" ht="16.5" customHeight="1">
      <c r="C140" s="118"/>
      <c r="D140" s="160"/>
      <c r="E140" s="140"/>
      <c r="F140" s="151"/>
      <c r="G140" s="151"/>
      <c r="H140" s="161"/>
      <c r="I140" s="162"/>
      <c r="J140" s="163"/>
      <c r="K140" s="144"/>
      <c r="L140" s="164"/>
      <c r="M140" s="47"/>
      <c r="N140" s="121"/>
      <c r="O140" s="143"/>
      <c r="P140" s="121"/>
      <c r="Q140" s="168"/>
      <c r="R140" s="169"/>
      <c r="S140" s="169"/>
      <c r="T140" s="169"/>
      <c r="U140" s="169"/>
      <c r="V140" s="169"/>
      <c r="W140" s="169"/>
      <c r="X140" s="169"/>
      <c r="Y140" s="167"/>
      <c r="Z140" s="167"/>
    </row>
    <row r="141" spans="3:26" ht="16.5" customHeight="1">
      <c r="C141" s="118"/>
      <c r="D141" s="160"/>
      <c r="E141" s="140"/>
      <c r="F141" s="151"/>
      <c r="G141" s="151"/>
      <c r="H141" s="161"/>
      <c r="I141" s="162"/>
      <c r="J141" s="163"/>
      <c r="K141" s="144"/>
      <c r="L141" s="164"/>
      <c r="M141" s="47"/>
      <c r="N141" s="121"/>
      <c r="O141" s="143"/>
      <c r="P141" s="121"/>
      <c r="Q141" s="168"/>
      <c r="R141" s="169"/>
      <c r="S141" s="169"/>
      <c r="T141" s="169"/>
      <c r="U141" s="169"/>
      <c r="V141" s="169"/>
      <c r="W141" s="169"/>
      <c r="X141" s="169"/>
      <c r="Y141" s="167"/>
      <c r="Z141" s="167"/>
    </row>
    <row r="142" spans="3:26" ht="16.5" customHeight="1">
      <c r="C142" s="118"/>
      <c r="D142" s="160"/>
      <c r="E142" s="140"/>
      <c r="F142" s="151"/>
      <c r="G142" s="151"/>
      <c r="H142" s="161"/>
      <c r="I142" s="162"/>
      <c r="J142" s="163"/>
      <c r="K142" s="144"/>
      <c r="L142" s="164"/>
      <c r="M142" s="47"/>
      <c r="N142" s="121"/>
      <c r="O142" s="143"/>
      <c r="P142" s="121"/>
      <c r="Q142" s="168"/>
      <c r="R142" s="169"/>
      <c r="S142" s="169"/>
      <c r="T142" s="169"/>
      <c r="U142" s="169"/>
      <c r="V142" s="169"/>
      <c r="W142" s="169"/>
      <c r="X142" s="169"/>
      <c r="Y142" s="167"/>
      <c r="Z142" s="167"/>
    </row>
    <row r="143" spans="3:26" ht="16.5" customHeight="1">
      <c r="C143" s="118"/>
      <c r="D143" s="160"/>
      <c r="E143" s="140"/>
      <c r="F143" s="151"/>
      <c r="G143" s="151"/>
      <c r="H143" s="161"/>
      <c r="I143" s="162"/>
      <c r="J143" s="163"/>
      <c r="K143" s="144"/>
      <c r="L143" s="164"/>
      <c r="M143" s="47"/>
      <c r="N143" s="121"/>
      <c r="O143" s="143"/>
      <c r="P143" s="121"/>
      <c r="Q143" s="168"/>
      <c r="R143" s="169"/>
      <c r="S143" s="169"/>
      <c r="T143" s="169"/>
      <c r="U143" s="169"/>
      <c r="V143" s="169"/>
      <c r="W143" s="169"/>
      <c r="X143" s="169"/>
      <c r="Y143" s="167"/>
      <c r="Z143" s="167"/>
    </row>
    <row r="144" spans="3:26" ht="16.5" customHeight="1">
      <c r="C144" s="118"/>
      <c r="D144" s="160"/>
      <c r="E144" s="140"/>
      <c r="F144" s="151"/>
      <c r="G144" s="151"/>
      <c r="H144" s="161"/>
      <c r="I144" s="162"/>
      <c r="J144" s="163"/>
      <c r="K144" s="144"/>
      <c r="L144" s="164"/>
      <c r="M144" s="47"/>
      <c r="N144" s="121"/>
      <c r="O144" s="143"/>
      <c r="P144" s="121"/>
      <c r="Q144" s="168"/>
      <c r="R144" s="169"/>
      <c r="S144" s="169"/>
      <c r="T144" s="169"/>
      <c r="U144" s="169"/>
      <c r="V144" s="169"/>
      <c r="W144" s="169"/>
      <c r="X144" s="169"/>
      <c r="Y144" s="167"/>
      <c r="Z144" s="167"/>
    </row>
    <row r="145" spans="3:26" ht="16.5" customHeight="1">
      <c r="C145" s="118"/>
      <c r="D145" s="160"/>
      <c r="E145" s="140"/>
      <c r="F145" s="151"/>
      <c r="G145" s="151"/>
      <c r="H145" s="161"/>
      <c r="I145" s="162"/>
      <c r="J145" s="163"/>
      <c r="K145" s="144"/>
      <c r="L145" s="164"/>
      <c r="M145" s="47"/>
      <c r="N145" s="121"/>
      <c r="O145" s="143"/>
      <c r="P145" s="121"/>
      <c r="Q145" s="168"/>
      <c r="R145" s="169"/>
      <c r="S145" s="169"/>
      <c r="T145" s="169"/>
      <c r="U145" s="169"/>
      <c r="V145" s="169"/>
      <c r="W145" s="169"/>
      <c r="X145" s="169"/>
      <c r="Y145" s="167"/>
      <c r="Z145" s="167"/>
    </row>
    <row r="146" spans="3:26" ht="16.5" customHeight="1">
      <c r="C146" s="118"/>
      <c r="D146" s="160"/>
      <c r="E146" s="140"/>
      <c r="F146" s="151"/>
      <c r="G146" s="151"/>
      <c r="H146" s="161"/>
      <c r="I146" s="162"/>
      <c r="J146" s="163"/>
      <c r="K146" s="144"/>
      <c r="L146" s="164"/>
      <c r="M146" s="47"/>
      <c r="N146" s="121"/>
      <c r="O146" s="143"/>
      <c r="P146" s="121"/>
      <c r="Q146" s="168"/>
      <c r="R146" s="169"/>
      <c r="S146" s="169"/>
      <c r="T146" s="169"/>
      <c r="U146" s="169"/>
      <c r="V146" s="169"/>
      <c r="W146" s="169"/>
      <c r="X146" s="169"/>
      <c r="Y146" s="167"/>
      <c r="Z146" s="167"/>
    </row>
    <row r="147" spans="3:26" ht="16.5" customHeight="1">
      <c r="C147" s="118"/>
      <c r="D147" s="160"/>
      <c r="E147" s="140"/>
      <c r="F147" s="151"/>
      <c r="G147" s="151"/>
      <c r="H147" s="161"/>
      <c r="I147" s="162"/>
      <c r="J147" s="163"/>
      <c r="K147" s="144"/>
      <c r="L147" s="164"/>
      <c r="M147" s="47"/>
      <c r="N147" s="121"/>
      <c r="O147" s="143"/>
      <c r="P147" s="121"/>
      <c r="Q147" s="168"/>
      <c r="R147" s="169"/>
      <c r="S147" s="169"/>
      <c r="T147" s="169"/>
      <c r="U147" s="169"/>
      <c r="V147" s="169"/>
      <c r="W147" s="169"/>
      <c r="X147" s="169"/>
      <c r="Y147" s="167"/>
      <c r="Z147" s="167"/>
    </row>
    <row r="148" spans="3:26" ht="16.5" customHeight="1">
      <c r="C148" s="118"/>
      <c r="D148" s="160"/>
      <c r="E148" s="140"/>
      <c r="F148" s="151"/>
      <c r="G148" s="151"/>
      <c r="H148" s="161"/>
      <c r="I148" s="162"/>
      <c r="J148" s="163"/>
      <c r="K148" s="144"/>
      <c r="L148" s="164"/>
      <c r="M148" s="47"/>
      <c r="N148" s="121"/>
      <c r="O148" s="143"/>
      <c r="P148" s="121"/>
      <c r="Q148" s="168"/>
      <c r="R148" s="169"/>
      <c r="S148" s="169"/>
      <c r="T148" s="169"/>
      <c r="U148" s="169"/>
      <c r="V148" s="169"/>
      <c r="W148" s="169"/>
      <c r="X148" s="169"/>
      <c r="Y148" s="167"/>
      <c r="Z148" s="167"/>
    </row>
    <row r="149" spans="3:26" ht="16.5" customHeight="1">
      <c r="C149" s="118"/>
      <c r="D149" s="160"/>
      <c r="E149" s="140"/>
      <c r="F149" s="151"/>
      <c r="G149" s="151"/>
      <c r="H149" s="161"/>
      <c r="I149" s="162"/>
      <c r="J149" s="163"/>
      <c r="K149" s="144"/>
      <c r="L149" s="164"/>
      <c r="M149" s="47"/>
      <c r="N149" s="121"/>
      <c r="O149" s="143"/>
      <c r="P149" s="121"/>
      <c r="Q149" s="168"/>
      <c r="R149" s="169"/>
      <c r="S149" s="169"/>
      <c r="T149" s="169"/>
      <c r="U149" s="169"/>
      <c r="V149" s="169"/>
      <c r="W149" s="169"/>
      <c r="X149" s="169"/>
      <c r="Y149" s="167"/>
      <c r="Z149" s="167"/>
    </row>
    <row r="150" spans="3:26" ht="16.5" customHeight="1">
      <c r="C150" s="118"/>
      <c r="D150" s="160"/>
      <c r="E150" s="140"/>
      <c r="F150" s="151"/>
      <c r="G150" s="151"/>
      <c r="H150" s="161"/>
      <c r="I150" s="162"/>
      <c r="J150" s="163"/>
      <c r="K150" s="144"/>
      <c r="L150" s="164"/>
      <c r="M150" s="47"/>
      <c r="N150" s="121"/>
      <c r="O150" s="143"/>
      <c r="P150" s="121"/>
      <c r="Q150" s="168"/>
      <c r="R150" s="169"/>
      <c r="S150" s="169"/>
      <c r="T150" s="169"/>
      <c r="U150" s="169"/>
      <c r="V150" s="169"/>
      <c r="W150" s="169"/>
      <c r="X150" s="169"/>
      <c r="Y150" s="167"/>
      <c r="Z150" s="167"/>
    </row>
    <row r="151" spans="3:26" ht="16.5" customHeight="1">
      <c r="C151" s="118"/>
      <c r="D151" s="160"/>
      <c r="E151" s="140"/>
      <c r="F151" s="151"/>
      <c r="G151" s="151"/>
      <c r="H151" s="161"/>
      <c r="I151" s="162"/>
      <c r="J151" s="163"/>
      <c r="K151" s="144"/>
      <c r="L151" s="164"/>
      <c r="M151" s="47"/>
      <c r="N151" s="121"/>
      <c r="O151" s="143"/>
      <c r="P151" s="121"/>
      <c r="Q151" s="168"/>
      <c r="R151" s="169"/>
      <c r="S151" s="169"/>
      <c r="T151" s="169"/>
      <c r="U151" s="169"/>
      <c r="V151" s="169"/>
      <c r="W151" s="169"/>
      <c r="X151" s="169"/>
      <c r="Y151" s="167"/>
      <c r="Z151" s="167"/>
    </row>
    <row r="152" spans="3:26" ht="16.5" customHeight="1">
      <c r="C152" s="118"/>
      <c r="D152" s="160"/>
      <c r="E152" s="140"/>
      <c r="F152" s="151"/>
      <c r="G152" s="151"/>
      <c r="H152" s="161"/>
      <c r="I152" s="162"/>
      <c r="J152" s="163"/>
      <c r="K152" s="144"/>
      <c r="L152" s="164"/>
      <c r="M152" s="47"/>
      <c r="N152" s="121"/>
      <c r="O152" s="143"/>
      <c r="P152" s="121"/>
      <c r="Q152" s="168"/>
      <c r="R152" s="169"/>
      <c r="S152" s="169"/>
      <c r="T152" s="169"/>
      <c r="U152" s="169"/>
      <c r="V152" s="169"/>
      <c r="W152" s="169"/>
      <c r="X152" s="169"/>
      <c r="Y152" s="167"/>
      <c r="Z152" s="167"/>
    </row>
    <row r="153" spans="3:26" ht="16.5" customHeight="1">
      <c r="C153" s="118"/>
      <c r="D153" s="160"/>
      <c r="E153" s="140"/>
      <c r="F153" s="151"/>
      <c r="G153" s="151"/>
      <c r="H153" s="161"/>
      <c r="I153" s="162"/>
      <c r="J153" s="163"/>
      <c r="K153" s="144"/>
      <c r="L153" s="164"/>
      <c r="M153" s="47"/>
      <c r="N153" s="121"/>
      <c r="O153" s="143"/>
      <c r="P153" s="121"/>
      <c r="Q153" s="168"/>
      <c r="R153" s="169"/>
      <c r="S153" s="169"/>
      <c r="T153" s="169"/>
      <c r="U153" s="169"/>
      <c r="V153" s="169"/>
      <c r="W153" s="169"/>
      <c r="X153" s="169"/>
      <c r="Y153" s="167"/>
      <c r="Z153" s="167"/>
    </row>
    <row r="154" spans="3:26" ht="16.5" customHeight="1">
      <c r="C154" s="118"/>
      <c r="D154" s="160"/>
      <c r="E154" s="140"/>
      <c r="F154" s="151"/>
      <c r="G154" s="151"/>
      <c r="H154" s="161"/>
      <c r="I154" s="162"/>
      <c r="J154" s="163"/>
      <c r="K154" s="144"/>
      <c r="L154" s="164"/>
      <c r="M154" s="47"/>
      <c r="N154" s="121"/>
      <c r="O154" s="143"/>
      <c r="P154" s="121"/>
      <c r="Q154" s="168"/>
      <c r="R154" s="169"/>
      <c r="S154" s="169"/>
      <c r="T154" s="169"/>
      <c r="U154" s="169"/>
      <c r="V154" s="169"/>
      <c r="W154" s="169"/>
      <c r="X154" s="169"/>
      <c r="Y154" s="167"/>
      <c r="Z154" s="167"/>
    </row>
    <row r="155" spans="3:26" ht="16.5" customHeight="1">
      <c r="C155" s="118"/>
      <c r="D155" s="160"/>
      <c r="E155" s="140"/>
      <c r="F155" s="151"/>
      <c r="G155" s="151"/>
      <c r="H155" s="161"/>
      <c r="I155" s="162"/>
      <c r="J155" s="163"/>
      <c r="K155" s="144"/>
      <c r="L155" s="164"/>
      <c r="M155" s="47"/>
      <c r="N155" s="121"/>
      <c r="O155" s="143"/>
      <c r="P155" s="121"/>
      <c r="Q155" s="168"/>
      <c r="R155" s="169"/>
      <c r="S155" s="169"/>
      <c r="T155" s="169"/>
      <c r="U155" s="169"/>
      <c r="V155" s="169"/>
      <c r="W155" s="169"/>
      <c r="X155" s="169"/>
      <c r="Y155" s="167"/>
      <c r="Z155" s="167"/>
    </row>
    <row r="156" spans="3:26" ht="16.5" customHeight="1">
      <c r="C156" s="118"/>
      <c r="D156" s="160"/>
      <c r="E156" s="140"/>
      <c r="F156" s="151"/>
      <c r="G156" s="151"/>
      <c r="H156" s="161"/>
      <c r="I156" s="162"/>
      <c r="J156" s="163"/>
      <c r="K156" s="144"/>
      <c r="L156" s="164"/>
      <c r="M156" s="47"/>
      <c r="N156" s="121"/>
      <c r="O156" s="143"/>
      <c r="P156" s="121"/>
      <c r="Q156" s="168"/>
      <c r="R156" s="169"/>
      <c r="S156" s="169"/>
      <c r="T156" s="169"/>
      <c r="U156" s="169"/>
      <c r="V156" s="169"/>
      <c r="W156" s="169"/>
      <c r="X156" s="169"/>
      <c r="Y156" s="167"/>
      <c r="Z156" s="167"/>
    </row>
    <row r="157" spans="3:26" ht="16.5" customHeight="1">
      <c r="C157" s="118"/>
      <c r="D157" s="160"/>
      <c r="E157" s="140"/>
      <c r="F157" s="151"/>
      <c r="G157" s="151"/>
      <c r="H157" s="161"/>
      <c r="I157" s="162"/>
      <c r="J157" s="163"/>
      <c r="K157" s="144"/>
      <c r="L157" s="164"/>
      <c r="M157" s="47"/>
      <c r="N157" s="121"/>
      <c r="O157" s="143"/>
      <c r="P157" s="121"/>
      <c r="Q157" s="168"/>
      <c r="R157" s="169"/>
      <c r="S157" s="169"/>
      <c r="T157" s="169"/>
      <c r="U157" s="169"/>
      <c r="V157" s="169"/>
      <c r="W157" s="169"/>
      <c r="X157" s="169"/>
      <c r="Y157" s="167"/>
      <c r="Z157" s="167"/>
    </row>
    <row r="158" spans="3:26" ht="16.5" customHeight="1">
      <c r="C158" s="118"/>
      <c r="D158" s="160"/>
      <c r="E158" s="140"/>
      <c r="F158" s="151"/>
      <c r="G158" s="151"/>
      <c r="H158" s="161"/>
      <c r="I158" s="162"/>
      <c r="J158" s="163"/>
      <c r="K158" s="144"/>
      <c r="L158" s="164"/>
      <c r="M158" s="47"/>
      <c r="N158" s="121"/>
      <c r="O158" s="143"/>
      <c r="P158" s="121"/>
      <c r="Q158" s="168"/>
      <c r="R158" s="169"/>
      <c r="S158" s="169"/>
      <c r="T158" s="169"/>
      <c r="U158" s="169"/>
      <c r="V158" s="169"/>
      <c r="W158" s="169"/>
      <c r="X158" s="169"/>
      <c r="Y158" s="167"/>
      <c r="Z158" s="167"/>
    </row>
    <row r="159" spans="3:26" ht="16.5" customHeight="1">
      <c r="C159" s="118"/>
      <c r="D159" s="160"/>
      <c r="E159" s="140"/>
      <c r="F159" s="151"/>
      <c r="G159" s="151"/>
      <c r="H159" s="161"/>
      <c r="I159" s="162"/>
      <c r="J159" s="163"/>
      <c r="K159" s="144"/>
      <c r="L159" s="164"/>
      <c r="M159" s="47"/>
      <c r="N159" s="121"/>
      <c r="O159" s="143"/>
      <c r="P159" s="121"/>
      <c r="Q159" s="168"/>
      <c r="R159" s="169"/>
      <c r="S159" s="169"/>
      <c r="T159" s="169"/>
      <c r="U159" s="169"/>
      <c r="V159" s="169"/>
      <c r="W159" s="169"/>
      <c r="X159" s="169"/>
      <c r="Y159" s="167"/>
      <c r="Z159" s="167"/>
    </row>
    <row r="160" spans="3:26" ht="16.5" customHeight="1">
      <c r="C160" s="118"/>
      <c r="D160" s="160"/>
      <c r="E160" s="140"/>
      <c r="F160" s="151"/>
      <c r="G160" s="151"/>
      <c r="H160" s="161"/>
      <c r="I160" s="162"/>
      <c r="J160" s="163"/>
      <c r="K160" s="144"/>
      <c r="L160" s="164"/>
      <c r="M160" s="47"/>
      <c r="N160" s="121"/>
      <c r="O160" s="143"/>
      <c r="P160" s="121"/>
      <c r="Q160" s="168"/>
      <c r="R160" s="169"/>
      <c r="S160" s="169"/>
      <c r="T160" s="169"/>
      <c r="U160" s="169"/>
      <c r="V160" s="169"/>
      <c r="W160" s="169"/>
      <c r="X160" s="169"/>
      <c r="Y160" s="167"/>
      <c r="Z160" s="167"/>
    </row>
    <row r="161" spans="3:26" ht="16.5" customHeight="1">
      <c r="C161" s="118"/>
      <c r="D161" s="160"/>
      <c r="E161" s="140"/>
      <c r="F161" s="151"/>
      <c r="G161" s="151"/>
      <c r="H161" s="161"/>
      <c r="I161" s="162"/>
      <c r="J161" s="163"/>
      <c r="K161" s="144"/>
      <c r="L161" s="164"/>
      <c r="M161" s="47"/>
      <c r="N161" s="121"/>
      <c r="O161" s="143"/>
      <c r="P161" s="121"/>
      <c r="Q161" s="168"/>
      <c r="R161" s="169"/>
      <c r="S161" s="169"/>
      <c r="T161" s="169"/>
      <c r="U161" s="169"/>
      <c r="V161" s="169"/>
      <c r="W161" s="169"/>
      <c r="X161" s="169"/>
      <c r="Y161" s="167"/>
      <c r="Z161" s="167"/>
    </row>
    <row r="162" spans="3:26" ht="16.5" customHeight="1">
      <c r="C162" s="118"/>
      <c r="D162" s="160"/>
      <c r="E162" s="140"/>
      <c r="F162" s="151"/>
      <c r="G162" s="151"/>
      <c r="H162" s="161"/>
      <c r="I162" s="162"/>
      <c r="J162" s="163"/>
      <c r="K162" s="144"/>
      <c r="L162" s="164"/>
      <c r="M162" s="47"/>
      <c r="N162" s="121"/>
      <c r="O162" s="143"/>
      <c r="P162" s="121"/>
      <c r="Q162" s="168"/>
      <c r="R162" s="169"/>
      <c r="S162" s="169"/>
      <c r="T162" s="169"/>
      <c r="U162" s="169"/>
      <c r="V162" s="169"/>
      <c r="W162" s="169"/>
      <c r="X162" s="169"/>
      <c r="Y162" s="167"/>
      <c r="Z162" s="167"/>
    </row>
    <row r="163" spans="3:26" ht="16.5" customHeight="1">
      <c r="C163" s="118"/>
      <c r="D163" s="160"/>
      <c r="E163" s="140"/>
      <c r="F163" s="151"/>
      <c r="G163" s="151"/>
      <c r="H163" s="161"/>
      <c r="I163" s="162"/>
      <c r="J163" s="163"/>
      <c r="K163" s="144"/>
      <c r="L163" s="164"/>
      <c r="M163" s="47"/>
      <c r="N163" s="121"/>
      <c r="O163" s="143"/>
      <c r="P163" s="121"/>
      <c r="Q163" s="168"/>
      <c r="R163" s="169"/>
      <c r="S163" s="169"/>
      <c r="T163" s="169"/>
      <c r="U163" s="169"/>
      <c r="V163" s="169"/>
      <c r="W163" s="169"/>
      <c r="X163" s="169"/>
      <c r="Y163" s="167"/>
      <c r="Z163" s="167"/>
    </row>
    <row r="164" spans="3:26" ht="16.5" customHeight="1">
      <c r="C164" s="118"/>
      <c r="D164" s="160"/>
      <c r="E164" s="140"/>
      <c r="F164" s="151"/>
      <c r="G164" s="151"/>
      <c r="H164" s="161"/>
      <c r="I164" s="162"/>
      <c r="J164" s="163"/>
      <c r="K164" s="144"/>
      <c r="L164" s="164"/>
      <c r="M164" s="47"/>
      <c r="N164" s="121"/>
      <c r="O164" s="143"/>
      <c r="P164" s="121"/>
      <c r="Q164" s="168"/>
      <c r="R164" s="169"/>
      <c r="S164" s="169"/>
      <c r="T164" s="169"/>
      <c r="U164" s="169"/>
      <c r="V164" s="169"/>
      <c r="W164" s="169"/>
      <c r="X164" s="169"/>
      <c r="Y164" s="167"/>
      <c r="Z164" s="167"/>
    </row>
    <row r="165" spans="3:26" ht="16.5" customHeight="1">
      <c r="C165" s="118"/>
      <c r="D165" s="160"/>
      <c r="E165" s="140"/>
      <c r="F165" s="151"/>
      <c r="G165" s="151"/>
      <c r="H165" s="161"/>
      <c r="I165" s="162"/>
      <c r="J165" s="163"/>
      <c r="K165" s="144"/>
      <c r="L165" s="164"/>
      <c r="M165" s="47"/>
      <c r="N165" s="121"/>
      <c r="O165" s="143"/>
      <c r="P165" s="121"/>
      <c r="Q165" s="168"/>
      <c r="R165" s="169"/>
      <c r="S165" s="169"/>
      <c r="T165" s="169"/>
      <c r="U165" s="169"/>
      <c r="V165" s="169"/>
      <c r="W165" s="169"/>
      <c r="X165" s="169"/>
      <c r="Y165" s="167"/>
      <c r="Z165" s="167"/>
    </row>
    <row r="166" spans="3:26" ht="16.5" customHeight="1">
      <c r="C166" s="118"/>
      <c r="D166" s="160"/>
      <c r="E166" s="140"/>
      <c r="F166" s="151"/>
      <c r="G166" s="151"/>
      <c r="H166" s="161"/>
      <c r="I166" s="162"/>
      <c r="J166" s="163"/>
      <c r="K166" s="144"/>
      <c r="L166" s="164"/>
      <c r="M166" s="47"/>
      <c r="N166" s="121"/>
      <c r="O166" s="143"/>
      <c r="P166" s="121"/>
      <c r="Q166" s="168"/>
      <c r="R166" s="169"/>
      <c r="S166" s="169"/>
      <c r="T166" s="169"/>
      <c r="U166" s="169"/>
      <c r="V166" s="169"/>
      <c r="W166" s="169"/>
      <c r="X166" s="169"/>
      <c r="Y166" s="167"/>
      <c r="Z166" s="167"/>
    </row>
    <row r="167" spans="3:26" ht="16.5" customHeight="1">
      <c r="C167" s="118"/>
      <c r="D167" s="160"/>
      <c r="E167" s="140"/>
      <c r="F167" s="151"/>
      <c r="G167" s="151"/>
      <c r="H167" s="161"/>
      <c r="I167" s="162"/>
      <c r="J167" s="163"/>
      <c r="K167" s="144"/>
      <c r="L167" s="164"/>
      <c r="M167" s="47"/>
      <c r="N167" s="121"/>
      <c r="O167" s="143"/>
      <c r="P167" s="121"/>
      <c r="Q167" s="168"/>
      <c r="R167" s="169"/>
      <c r="S167" s="169"/>
      <c r="T167" s="169"/>
      <c r="U167" s="169"/>
      <c r="V167" s="169"/>
      <c r="W167" s="169"/>
      <c r="X167" s="169"/>
      <c r="Y167" s="167"/>
      <c r="Z167" s="167"/>
    </row>
    <row r="168" spans="3:26" ht="16.5" customHeight="1">
      <c r="C168" s="118"/>
      <c r="D168" s="160"/>
      <c r="E168" s="140"/>
      <c r="F168" s="151"/>
      <c r="G168" s="151"/>
      <c r="H168" s="161"/>
      <c r="I168" s="162"/>
      <c r="J168" s="163"/>
      <c r="K168" s="144"/>
      <c r="L168" s="164"/>
      <c r="M168" s="47"/>
      <c r="N168" s="121"/>
      <c r="O168" s="143"/>
      <c r="P168" s="121"/>
      <c r="Q168" s="168"/>
      <c r="R168" s="169"/>
      <c r="S168" s="169"/>
      <c r="T168" s="169"/>
      <c r="U168" s="169"/>
      <c r="V168" s="169"/>
      <c r="W168" s="169"/>
      <c r="X168" s="169"/>
      <c r="Y168" s="167"/>
      <c r="Z168" s="167"/>
    </row>
    <row r="169" spans="3:26" ht="16.5" customHeight="1">
      <c r="C169" s="118"/>
      <c r="D169" s="160"/>
      <c r="E169" s="140"/>
      <c r="F169" s="151"/>
      <c r="G169" s="151"/>
      <c r="H169" s="161"/>
      <c r="I169" s="162"/>
      <c r="J169" s="163"/>
      <c r="K169" s="144"/>
      <c r="L169" s="164"/>
      <c r="M169" s="47"/>
      <c r="N169" s="121"/>
      <c r="O169" s="143"/>
      <c r="P169" s="121"/>
      <c r="Q169" s="168"/>
      <c r="R169" s="169"/>
      <c r="S169" s="169"/>
      <c r="T169" s="169"/>
      <c r="U169" s="169"/>
      <c r="V169" s="169"/>
      <c r="W169" s="169"/>
      <c r="X169" s="169"/>
      <c r="Y169" s="167"/>
      <c r="Z169" s="167"/>
    </row>
    <row r="170" spans="3:26" ht="16.5" customHeight="1">
      <c r="C170" s="118"/>
      <c r="D170" s="160"/>
      <c r="E170" s="140"/>
      <c r="F170" s="151"/>
      <c r="G170" s="151"/>
      <c r="H170" s="161"/>
      <c r="I170" s="162"/>
      <c r="J170" s="163"/>
      <c r="K170" s="144"/>
      <c r="L170" s="164"/>
      <c r="M170" s="47"/>
      <c r="N170" s="121"/>
      <c r="O170" s="143"/>
      <c r="P170" s="121"/>
      <c r="Q170" s="168"/>
      <c r="R170" s="169"/>
      <c r="S170" s="169"/>
      <c r="T170" s="169"/>
      <c r="U170" s="169"/>
      <c r="V170" s="169"/>
      <c r="W170" s="169"/>
      <c r="X170" s="169"/>
      <c r="Y170" s="167"/>
      <c r="Z170" s="167"/>
    </row>
    <row r="171" spans="3:26" ht="16.5" customHeight="1">
      <c r="C171" s="118"/>
      <c r="D171" s="160"/>
      <c r="E171" s="140"/>
      <c r="F171" s="151"/>
      <c r="G171" s="151"/>
      <c r="H171" s="161"/>
      <c r="I171" s="162"/>
      <c r="J171" s="163"/>
      <c r="K171" s="144"/>
      <c r="L171" s="164"/>
      <c r="M171" s="47"/>
      <c r="N171" s="121"/>
      <c r="O171" s="143"/>
      <c r="P171" s="121"/>
      <c r="Q171" s="168"/>
      <c r="R171" s="169"/>
      <c r="S171" s="169"/>
      <c r="T171" s="169"/>
      <c r="U171" s="169"/>
      <c r="V171" s="169"/>
      <c r="W171" s="169"/>
      <c r="X171" s="169"/>
      <c r="Y171" s="167"/>
      <c r="Z171" s="167"/>
    </row>
    <row r="172" spans="3:26" ht="16.5" customHeight="1">
      <c r="C172" s="118"/>
      <c r="D172" s="160"/>
      <c r="E172" s="140"/>
      <c r="F172" s="151"/>
      <c r="G172" s="151"/>
      <c r="H172" s="161"/>
      <c r="I172" s="162"/>
      <c r="J172" s="163"/>
      <c r="K172" s="144"/>
      <c r="L172" s="164"/>
      <c r="M172" s="47"/>
      <c r="N172" s="121"/>
      <c r="O172" s="143"/>
      <c r="P172" s="121"/>
      <c r="Q172" s="168"/>
      <c r="R172" s="169"/>
      <c r="S172" s="169"/>
      <c r="T172" s="169"/>
      <c r="U172" s="169"/>
      <c r="V172" s="169"/>
      <c r="W172" s="169"/>
      <c r="X172" s="169"/>
      <c r="Y172" s="167"/>
      <c r="Z172" s="167"/>
    </row>
    <row r="173" spans="3:26" ht="16.5" customHeight="1">
      <c r="C173" s="118"/>
      <c r="D173" s="160"/>
      <c r="E173" s="140"/>
      <c r="F173" s="151"/>
      <c r="G173" s="151"/>
      <c r="H173" s="161"/>
      <c r="I173" s="162"/>
      <c r="J173" s="163"/>
      <c r="K173" s="144"/>
      <c r="L173" s="164"/>
      <c r="M173" s="47"/>
      <c r="N173" s="121"/>
      <c r="O173" s="143"/>
      <c r="P173" s="121"/>
      <c r="Q173" s="168"/>
      <c r="R173" s="169"/>
      <c r="S173" s="169"/>
      <c r="T173" s="169"/>
      <c r="U173" s="169"/>
      <c r="V173" s="169"/>
      <c r="W173" s="169"/>
      <c r="X173" s="169"/>
      <c r="Y173" s="167"/>
      <c r="Z173" s="167"/>
    </row>
    <row r="174" spans="3:26" ht="16.5" customHeight="1">
      <c r="C174" s="118"/>
      <c r="D174" s="160"/>
      <c r="E174" s="140"/>
      <c r="F174" s="151"/>
      <c r="G174" s="151"/>
      <c r="H174" s="161"/>
      <c r="I174" s="162"/>
      <c r="J174" s="163"/>
      <c r="K174" s="144"/>
      <c r="L174" s="164"/>
      <c r="M174" s="47"/>
      <c r="N174" s="121"/>
      <c r="O174" s="143"/>
      <c r="P174" s="121"/>
      <c r="Q174" s="168"/>
      <c r="R174" s="169"/>
      <c r="S174" s="169"/>
      <c r="T174" s="169"/>
      <c r="U174" s="169"/>
      <c r="V174" s="169"/>
      <c r="W174" s="169"/>
      <c r="X174" s="169"/>
      <c r="Y174" s="167"/>
      <c r="Z174" s="167"/>
    </row>
    <row r="175" spans="3:26" ht="16.5" customHeight="1">
      <c r="C175" s="118"/>
      <c r="D175" s="160"/>
      <c r="E175" s="140"/>
      <c r="F175" s="151"/>
      <c r="G175" s="151"/>
      <c r="H175" s="161"/>
      <c r="I175" s="162"/>
      <c r="J175" s="163"/>
      <c r="K175" s="144"/>
      <c r="L175" s="164"/>
      <c r="M175" s="47"/>
      <c r="N175" s="121"/>
      <c r="O175" s="143"/>
      <c r="P175" s="121"/>
      <c r="Q175" s="168"/>
      <c r="R175" s="169"/>
      <c r="S175" s="169"/>
      <c r="T175" s="169"/>
      <c r="U175" s="169"/>
      <c r="V175" s="169"/>
      <c r="W175" s="169"/>
      <c r="X175" s="169"/>
      <c r="Y175" s="167"/>
      <c r="Z175" s="167"/>
    </row>
    <row r="176" spans="3:26" ht="16.5" customHeight="1">
      <c r="C176" s="118"/>
      <c r="D176" s="160"/>
      <c r="E176" s="140"/>
      <c r="F176" s="151"/>
      <c r="G176" s="151"/>
      <c r="H176" s="161"/>
      <c r="I176" s="162"/>
      <c r="J176" s="163"/>
      <c r="K176" s="144"/>
      <c r="L176" s="164"/>
      <c r="M176" s="47"/>
      <c r="N176" s="121"/>
      <c r="O176" s="143"/>
      <c r="P176" s="121"/>
      <c r="Q176" s="168"/>
      <c r="R176" s="169"/>
      <c r="S176" s="169"/>
      <c r="T176" s="169"/>
      <c r="U176" s="169"/>
      <c r="V176" s="169"/>
      <c r="W176" s="169"/>
      <c r="X176" s="169"/>
      <c r="Y176" s="167"/>
      <c r="Z176" s="167"/>
    </row>
    <row r="177" spans="3:26" ht="16.5" customHeight="1">
      <c r="C177" s="118"/>
      <c r="D177" s="160"/>
      <c r="E177" s="140"/>
      <c r="F177" s="151"/>
      <c r="G177" s="151"/>
      <c r="H177" s="161"/>
      <c r="I177" s="162"/>
      <c r="J177" s="163"/>
      <c r="K177" s="144"/>
      <c r="L177" s="164"/>
      <c r="M177" s="47"/>
      <c r="N177" s="121"/>
      <c r="O177" s="143"/>
      <c r="P177" s="121"/>
      <c r="Q177" s="168"/>
      <c r="R177" s="169"/>
      <c r="S177" s="169"/>
      <c r="T177" s="169"/>
      <c r="U177" s="169"/>
      <c r="V177" s="169"/>
      <c r="W177" s="169"/>
      <c r="X177" s="169"/>
      <c r="Y177" s="167"/>
      <c r="Z177" s="167"/>
    </row>
    <row r="178" spans="3:26" ht="16.5" customHeight="1">
      <c r="C178" s="118"/>
      <c r="D178" s="160"/>
      <c r="E178" s="140"/>
      <c r="F178" s="151"/>
      <c r="G178" s="151"/>
      <c r="H178" s="161"/>
      <c r="I178" s="162"/>
      <c r="J178" s="163"/>
      <c r="K178" s="144"/>
      <c r="L178" s="164"/>
      <c r="M178" s="47"/>
      <c r="N178" s="121"/>
      <c r="O178" s="143"/>
      <c r="P178" s="121"/>
      <c r="Q178" s="168"/>
      <c r="R178" s="169"/>
      <c r="S178" s="169"/>
      <c r="T178" s="169"/>
      <c r="U178" s="169"/>
      <c r="V178" s="169"/>
      <c r="W178" s="169"/>
      <c r="X178" s="169"/>
      <c r="Y178" s="167"/>
      <c r="Z178" s="167"/>
    </row>
    <row r="179" spans="3:26" ht="16.5" customHeight="1">
      <c r="C179" s="118"/>
      <c r="D179" s="160"/>
      <c r="E179" s="140"/>
      <c r="F179" s="151"/>
      <c r="G179" s="151"/>
      <c r="H179" s="161"/>
      <c r="I179" s="162"/>
      <c r="J179" s="163"/>
      <c r="K179" s="144"/>
      <c r="L179" s="164"/>
      <c r="M179" s="47"/>
      <c r="N179" s="121"/>
      <c r="O179" s="143"/>
      <c r="P179" s="121"/>
      <c r="Q179" s="168"/>
      <c r="R179" s="169"/>
      <c r="S179" s="169"/>
      <c r="T179" s="169"/>
      <c r="U179" s="169"/>
      <c r="V179" s="169"/>
      <c r="W179" s="169"/>
      <c r="X179" s="169"/>
      <c r="Y179" s="167"/>
      <c r="Z179" s="167"/>
    </row>
    <row r="180" spans="3:26" ht="16.5" customHeight="1">
      <c r="C180" s="118"/>
      <c r="D180" s="160"/>
      <c r="E180" s="140"/>
      <c r="F180" s="151"/>
      <c r="G180" s="151"/>
      <c r="H180" s="161"/>
      <c r="I180" s="162"/>
      <c r="J180" s="163"/>
      <c r="K180" s="144"/>
      <c r="L180" s="164"/>
      <c r="M180" s="47"/>
      <c r="N180" s="121"/>
      <c r="O180" s="143"/>
      <c r="P180" s="121"/>
      <c r="Q180" s="168"/>
      <c r="R180" s="169"/>
      <c r="S180" s="169"/>
      <c r="T180" s="169"/>
      <c r="U180" s="169"/>
      <c r="V180" s="169"/>
      <c r="W180" s="169"/>
      <c r="X180" s="169"/>
      <c r="Y180" s="167"/>
      <c r="Z180" s="167"/>
    </row>
    <row r="181" spans="3:26" ht="16.5" customHeight="1">
      <c r="C181" s="118"/>
      <c r="D181" s="160"/>
      <c r="E181" s="140"/>
      <c r="F181" s="151"/>
      <c r="G181" s="151"/>
      <c r="H181" s="161"/>
      <c r="I181" s="162"/>
      <c r="J181" s="163"/>
      <c r="K181" s="144"/>
      <c r="L181" s="164"/>
      <c r="M181" s="47"/>
      <c r="N181" s="121"/>
      <c r="O181" s="143"/>
      <c r="P181" s="121"/>
      <c r="Q181" s="168"/>
      <c r="R181" s="169"/>
      <c r="S181" s="169"/>
      <c r="T181" s="169"/>
      <c r="U181" s="169"/>
      <c r="V181" s="169"/>
      <c r="W181" s="169"/>
      <c r="X181" s="169"/>
      <c r="Y181" s="167"/>
      <c r="Z181" s="167"/>
    </row>
    <row r="182" spans="3:26" ht="16.5" customHeight="1">
      <c r="C182" s="118"/>
      <c r="D182" s="160"/>
      <c r="E182" s="140"/>
      <c r="F182" s="151"/>
      <c r="G182" s="151"/>
      <c r="H182" s="161"/>
      <c r="I182" s="162"/>
      <c r="J182" s="163"/>
      <c r="K182" s="144"/>
      <c r="L182" s="164"/>
      <c r="M182" s="47"/>
      <c r="N182" s="121"/>
      <c r="O182" s="143"/>
      <c r="P182" s="121"/>
      <c r="Q182" s="168"/>
      <c r="R182" s="169"/>
      <c r="S182" s="169"/>
      <c r="T182" s="169"/>
      <c r="U182" s="169"/>
      <c r="V182" s="169"/>
      <c r="W182" s="169"/>
      <c r="X182" s="169"/>
      <c r="Y182" s="167"/>
      <c r="Z182" s="167"/>
    </row>
    <row r="183" spans="3:26" ht="16.5" customHeight="1">
      <c r="C183" s="118"/>
      <c r="D183" s="160"/>
      <c r="E183" s="140"/>
      <c r="F183" s="151"/>
      <c r="G183" s="151"/>
      <c r="H183" s="161"/>
      <c r="I183" s="162"/>
      <c r="J183" s="163"/>
      <c r="K183" s="144"/>
      <c r="L183" s="164"/>
      <c r="M183" s="47"/>
      <c r="N183" s="121"/>
      <c r="O183" s="143"/>
      <c r="P183" s="121"/>
      <c r="Q183" s="168"/>
      <c r="R183" s="169"/>
      <c r="S183" s="169"/>
      <c r="T183" s="169"/>
      <c r="U183" s="169"/>
      <c r="V183" s="169"/>
      <c r="W183" s="169"/>
      <c r="X183" s="169"/>
      <c r="Y183" s="167"/>
      <c r="Z183" s="167"/>
    </row>
    <row r="184" spans="3:26" ht="16.5" customHeight="1">
      <c r="C184" s="118"/>
      <c r="D184" s="160"/>
      <c r="E184" s="140"/>
      <c r="F184" s="151"/>
      <c r="G184" s="151"/>
      <c r="H184" s="161"/>
      <c r="I184" s="162"/>
      <c r="J184" s="163"/>
      <c r="K184" s="144"/>
      <c r="L184" s="164"/>
      <c r="M184" s="47"/>
      <c r="N184" s="121"/>
      <c r="O184" s="143"/>
      <c r="P184" s="121"/>
      <c r="Q184" s="168"/>
      <c r="R184" s="169"/>
      <c r="S184" s="169"/>
      <c r="T184" s="169"/>
      <c r="U184" s="169"/>
      <c r="V184" s="169"/>
      <c r="W184" s="169"/>
      <c r="X184" s="169"/>
      <c r="Y184" s="167"/>
      <c r="Z184" s="167"/>
    </row>
    <row r="185" spans="3:26" ht="16.5" customHeight="1">
      <c r="C185" s="118"/>
      <c r="D185" s="160"/>
      <c r="E185" s="140"/>
      <c r="F185" s="151"/>
      <c r="G185" s="151"/>
      <c r="H185" s="161"/>
      <c r="I185" s="162"/>
      <c r="J185" s="163"/>
      <c r="K185" s="144"/>
      <c r="L185" s="164"/>
      <c r="M185" s="47"/>
      <c r="N185" s="121"/>
      <c r="O185" s="143"/>
      <c r="P185" s="121"/>
      <c r="Q185" s="168"/>
      <c r="R185" s="169"/>
      <c r="S185" s="169"/>
      <c r="T185" s="169"/>
      <c r="U185" s="169"/>
      <c r="V185" s="169"/>
      <c r="W185" s="169"/>
      <c r="X185" s="169"/>
      <c r="Y185" s="167"/>
      <c r="Z185" s="167"/>
    </row>
    <row r="186" spans="3:26" ht="16.5" customHeight="1">
      <c r="C186" s="118"/>
      <c r="D186" s="160"/>
      <c r="E186" s="140"/>
      <c r="F186" s="151"/>
      <c r="G186" s="151"/>
      <c r="H186" s="161"/>
      <c r="I186" s="162"/>
      <c r="J186" s="163"/>
      <c r="K186" s="144"/>
      <c r="L186" s="164"/>
      <c r="M186" s="47"/>
      <c r="N186" s="121"/>
      <c r="O186" s="143"/>
      <c r="P186" s="121"/>
      <c r="Q186" s="168"/>
      <c r="R186" s="169"/>
      <c r="S186" s="169"/>
      <c r="T186" s="169"/>
      <c r="U186" s="169"/>
      <c r="V186" s="169"/>
      <c r="W186" s="169"/>
      <c r="X186" s="169"/>
      <c r="Y186" s="167"/>
      <c r="Z186" s="167"/>
    </row>
    <row r="187" spans="3:26" ht="16.5" customHeight="1">
      <c r="C187" s="118"/>
      <c r="D187" s="160"/>
      <c r="E187" s="140"/>
      <c r="F187" s="151"/>
      <c r="G187" s="151"/>
      <c r="H187" s="161"/>
      <c r="I187" s="162"/>
      <c r="J187" s="163"/>
      <c r="K187" s="144"/>
      <c r="L187" s="164"/>
      <c r="M187" s="47"/>
      <c r="N187" s="121"/>
      <c r="O187" s="143"/>
      <c r="P187" s="121"/>
      <c r="Q187" s="168"/>
      <c r="R187" s="169"/>
      <c r="S187" s="169"/>
      <c r="T187" s="169"/>
      <c r="U187" s="169"/>
      <c r="V187" s="169"/>
      <c r="W187" s="169"/>
      <c r="X187" s="169"/>
      <c r="Y187" s="167"/>
      <c r="Z187" s="167"/>
    </row>
    <row r="188" spans="3:26" ht="16.5" customHeight="1">
      <c r="C188" s="118"/>
      <c r="D188" s="160"/>
      <c r="E188" s="140"/>
      <c r="F188" s="151"/>
      <c r="G188" s="151"/>
      <c r="H188" s="161"/>
      <c r="I188" s="162"/>
      <c r="J188" s="163"/>
      <c r="K188" s="144"/>
      <c r="L188" s="164"/>
      <c r="M188" s="47"/>
      <c r="N188" s="121"/>
      <c r="O188" s="143"/>
      <c r="P188" s="121"/>
      <c r="Q188" s="168"/>
      <c r="R188" s="169"/>
      <c r="S188" s="169"/>
      <c r="T188" s="169"/>
      <c r="U188" s="169"/>
      <c r="V188" s="169"/>
      <c r="W188" s="169"/>
      <c r="X188" s="169"/>
      <c r="Y188" s="167"/>
      <c r="Z188" s="167"/>
    </row>
    <row r="189" spans="3:26" ht="16.5" customHeight="1">
      <c r="C189" s="118"/>
      <c r="D189" s="160"/>
      <c r="E189" s="140"/>
      <c r="F189" s="151"/>
      <c r="G189" s="151"/>
      <c r="H189" s="161"/>
      <c r="I189" s="162"/>
      <c r="J189" s="163"/>
      <c r="K189" s="144"/>
      <c r="L189" s="164"/>
      <c r="M189" s="47"/>
      <c r="N189" s="121"/>
      <c r="O189" s="143"/>
      <c r="P189" s="121"/>
      <c r="Q189" s="168"/>
      <c r="R189" s="169"/>
      <c r="S189" s="169"/>
      <c r="T189" s="169"/>
      <c r="U189" s="169"/>
      <c r="V189" s="169"/>
      <c r="W189" s="169"/>
      <c r="X189" s="169"/>
      <c r="Y189" s="167"/>
      <c r="Z189" s="167"/>
    </row>
    <row r="190" spans="3:26" ht="16.5" customHeight="1">
      <c r="C190" s="118"/>
      <c r="D190" s="160"/>
      <c r="E190" s="140"/>
      <c r="F190" s="151"/>
      <c r="G190" s="151"/>
      <c r="H190" s="161"/>
      <c r="I190" s="162"/>
      <c r="J190" s="163"/>
      <c r="K190" s="144"/>
      <c r="L190" s="164"/>
      <c r="M190" s="47"/>
      <c r="N190" s="121"/>
      <c r="O190" s="143"/>
      <c r="P190" s="121"/>
      <c r="Q190" s="168"/>
      <c r="R190" s="169"/>
      <c r="S190" s="169"/>
      <c r="T190" s="169"/>
      <c r="U190" s="169"/>
      <c r="V190" s="169"/>
      <c r="W190" s="169"/>
      <c r="X190" s="169"/>
      <c r="Y190" s="167"/>
      <c r="Z190" s="167"/>
    </row>
    <row r="191" spans="3:26" ht="16.5" customHeight="1">
      <c r="C191" s="118"/>
      <c r="D191" s="160"/>
      <c r="E191" s="140"/>
      <c r="F191" s="151"/>
      <c r="G191" s="151"/>
      <c r="H191" s="161"/>
      <c r="I191" s="162"/>
      <c r="J191" s="163"/>
      <c r="K191" s="144"/>
      <c r="L191" s="164"/>
      <c r="M191" s="47"/>
      <c r="N191" s="121"/>
      <c r="O191" s="143"/>
      <c r="P191" s="121"/>
      <c r="Q191" s="168"/>
      <c r="R191" s="169"/>
      <c r="S191" s="169"/>
      <c r="T191" s="169"/>
      <c r="U191" s="169"/>
      <c r="V191" s="169"/>
      <c r="W191" s="169"/>
      <c r="X191" s="169"/>
      <c r="Y191" s="167"/>
      <c r="Z191" s="167"/>
    </row>
    <row r="192" spans="3:26" ht="16.5" customHeight="1">
      <c r="C192" s="118"/>
      <c r="D192" s="160"/>
      <c r="E192" s="140"/>
      <c r="F192" s="151"/>
      <c r="G192" s="151"/>
      <c r="H192" s="161"/>
      <c r="I192" s="162"/>
      <c r="J192" s="163"/>
      <c r="K192" s="144"/>
      <c r="L192" s="164"/>
      <c r="M192" s="47"/>
      <c r="N192" s="121"/>
      <c r="O192" s="143"/>
      <c r="P192" s="121"/>
      <c r="Q192" s="168"/>
      <c r="R192" s="169"/>
      <c r="S192" s="169"/>
      <c r="T192" s="169"/>
      <c r="U192" s="169"/>
      <c r="V192" s="169"/>
      <c r="W192" s="169"/>
      <c r="X192" s="169"/>
      <c r="Y192" s="167"/>
      <c r="Z192" s="167"/>
    </row>
    <row r="193" spans="3:26" ht="16.5" customHeight="1">
      <c r="C193" s="118"/>
      <c r="D193" s="160"/>
      <c r="E193" s="140"/>
      <c r="F193" s="151"/>
      <c r="G193" s="151"/>
      <c r="H193" s="161"/>
      <c r="I193" s="162"/>
      <c r="J193" s="163"/>
      <c r="K193" s="144"/>
      <c r="L193" s="164"/>
      <c r="M193" s="47"/>
      <c r="N193" s="121"/>
      <c r="O193" s="143"/>
      <c r="P193" s="121"/>
      <c r="Q193" s="168"/>
      <c r="R193" s="169"/>
      <c r="S193" s="169"/>
      <c r="T193" s="169"/>
      <c r="U193" s="169"/>
      <c r="V193" s="169"/>
      <c r="W193" s="169"/>
      <c r="X193" s="169"/>
      <c r="Y193" s="167"/>
      <c r="Z193" s="167"/>
    </row>
    <row r="194" spans="3:26" ht="16.5" customHeight="1">
      <c r="C194" s="118"/>
      <c r="D194" s="160"/>
      <c r="E194" s="140"/>
      <c r="F194" s="151"/>
      <c r="G194" s="151"/>
      <c r="H194" s="161"/>
      <c r="I194" s="162"/>
      <c r="J194" s="163"/>
      <c r="K194" s="144"/>
      <c r="L194" s="164"/>
      <c r="M194" s="47"/>
      <c r="N194" s="121"/>
      <c r="O194" s="143"/>
      <c r="P194" s="121"/>
      <c r="Q194" s="168"/>
      <c r="R194" s="169"/>
      <c r="S194" s="169"/>
      <c r="T194" s="169"/>
      <c r="U194" s="169"/>
      <c r="V194" s="169"/>
      <c r="W194" s="169"/>
      <c r="X194" s="169"/>
      <c r="Y194" s="167"/>
      <c r="Z194" s="167"/>
    </row>
    <row r="195" spans="3:26" ht="16.5" customHeight="1">
      <c r="C195" s="118"/>
      <c r="D195" s="160"/>
      <c r="E195" s="140"/>
      <c r="F195" s="151"/>
      <c r="G195" s="151"/>
      <c r="H195" s="161"/>
      <c r="I195" s="162"/>
      <c r="J195" s="163"/>
      <c r="K195" s="144"/>
      <c r="L195" s="164"/>
      <c r="M195" s="47"/>
      <c r="N195" s="121"/>
      <c r="O195" s="143"/>
      <c r="P195" s="121"/>
      <c r="Q195" s="168"/>
      <c r="R195" s="169"/>
      <c r="S195" s="169"/>
      <c r="T195" s="169"/>
      <c r="U195" s="169"/>
      <c r="V195" s="169"/>
      <c r="W195" s="169"/>
      <c r="X195" s="169"/>
      <c r="Y195" s="167"/>
      <c r="Z195" s="167"/>
    </row>
    <row r="196" spans="3:26" ht="16.5" customHeight="1">
      <c r="C196" s="118"/>
      <c r="D196" s="160"/>
      <c r="E196" s="140"/>
      <c r="F196" s="151"/>
      <c r="G196" s="151"/>
      <c r="H196" s="161"/>
      <c r="I196" s="162"/>
      <c r="J196" s="163"/>
      <c r="K196" s="144"/>
      <c r="L196" s="164"/>
      <c r="M196" s="47"/>
      <c r="N196" s="121"/>
      <c r="O196" s="143"/>
      <c r="P196" s="121"/>
      <c r="Q196" s="168"/>
      <c r="R196" s="169"/>
      <c r="S196" s="169"/>
      <c r="T196" s="169"/>
      <c r="U196" s="169"/>
      <c r="V196" s="169"/>
      <c r="W196" s="169"/>
      <c r="X196" s="169"/>
      <c r="Y196" s="167"/>
      <c r="Z196" s="167"/>
    </row>
    <row r="197" spans="3:26" ht="16.5" customHeight="1">
      <c r="C197" s="118"/>
      <c r="D197" s="160"/>
      <c r="E197" s="140"/>
      <c r="F197" s="151"/>
      <c r="G197" s="151"/>
      <c r="H197" s="161"/>
      <c r="I197" s="162"/>
      <c r="J197" s="163"/>
      <c r="K197" s="144"/>
      <c r="L197" s="164"/>
      <c r="M197" s="47"/>
      <c r="N197" s="121"/>
      <c r="O197" s="143"/>
      <c r="P197" s="121"/>
      <c r="Q197" s="168"/>
      <c r="R197" s="169"/>
      <c r="S197" s="169"/>
      <c r="T197" s="169"/>
      <c r="U197" s="169"/>
      <c r="V197" s="169"/>
      <c r="W197" s="169"/>
      <c r="X197" s="169"/>
      <c r="Y197" s="167"/>
      <c r="Z197" s="167"/>
    </row>
    <row r="198" spans="3:26" ht="16.5" customHeight="1">
      <c r="C198" s="118"/>
      <c r="D198" s="160"/>
      <c r="E198" s="140"/>
      <c r="F198" s="151"/>
      <c r="G198" s="151"/>
      <c r="H198" s="161"/>
      <c r="I198" s="162"/>
      <c r="J198" s="163"/>
      <c r="K198" s="144"/>
      <c r="L198" s="164"/>
      <c r="M198" s="47"/>
      <c r="N198" s="121"/>
      <c r="O198" s="143"/>
      <c r="P198" s="121"/>
      <c r="Q198" s="168"/>
      <c r="R198" s="169"/>
      <c r="S198" s="169"/>
      <c r="T198" s="169"/>
      <c r="U198" s="169"/>
      <c r="V198" s="169"/>
      <c r="W198" s="169"/>
      <c r="X198" s="169"/>
      <c r="Y198" s="167"/>
      <c r="Z198" s="167"/>
    </row>
    <row r="199" spans="3:26" ht="16.5" customHeight="1">
      <c r="C199" s="118"/>
      <c r="D199" s="160"/>
      <c r="E199" s="140"/>
      <c r="F199" s="151"/>
      <c r="G199" s="151"/>
      <c r="H199" s="161"/>
      <c r="I199" s="162"/>
      <c r="J199" s="163"/>
      <c r="K199" s="144"/>
      <c r="L199" s="164"/>
      <c r="M199" s="47"/>
      <c r="N199" s="121"/>
      <c r="O199" s="143"/>
      <c r="P199" s="121"/>
      <c r="Q199" s="168"/>
      <c r="R199" s="169"/>
      <c r="S199" s="169"/>
      <c r="T199" s="169"/>
      <c r="U199" s="169"/>
      <c r="V199" s="169"/>
      <c r="W199" s="169"/>
      <c r="X199" s="169"/>
      <c r="Y199" s="167"/>
      <c r="Z199" s="167"/>
    </row>
    <row r="200" spans="3:26" ht="16.5" customHeight="1">
      <c r="C200" s="118"/>
      <c r="D200" s="160"/>
      <c r="E200" s="140"/>
      <c r="F200" s="151"/>
      <c r="G200" s="151"/>
      <c r="H200" s="161"/>
      <c r="I200" s="162"/>
      <c r="J200" s="163"/>
      <c r="K200" s="144"/>
      <c r="L200" s="164"/>
      <c r="M200" s="47"/>
      <c r="N200" s="121"/>
      <c r="O200" s="143"/>
      <c r="P200" s="121"/>
      <c r="Q200" s="168"/>
      <c r="R200" s="169"/>
      <c r="S200" s="169"/>
      <c r="T200" s="169"/>
      <c r="U200" s="169"/>
      <c r="V200" s="169"/>
      <c r="W200" s="169"/>
      <c r="X200" s="169"/>
      <c r="Y200" s="167"/>
      <c r="Z200" s="167"/>
    </row>
    <row r="201" spans="3:26" ht="16.5" customHeight="1">
      <c r="C201" s="118"/>
      <c r="D201" s="160"/>
      <c r="E201" s="140"/>
      <c r="F201" s="151"/>
      <c r="G201" s="151"/>
      <c r="H201" s="161"/>
      <c r="I201" s="162"/>
      <c r="J201" s="163"/>
      <c r="K201" s="144"/>
      <c r="L201" s="164"/>
      <c r="M201" s="47"/>
      <c r="N201" s="121"/>
      <c r="O201" s="143"/>
      <c r="P201" s="121"/>
      <c r="Q201" s="168"/>
      <c r="R201" s="169"/>
      <c r="S201" s="169"/>
      <c r="T201" s="169"/>
      <c r="U201" s="169"/>
      <c r="V201" s="169"/>
      <c r="W201" s="169"/>
      <c r="X201" s="169"/>
      <c r="Y201" s="167"/>
      <c r="Z201" s="167"/>
    </row>
    <row r="202" spans="3:26" ht="16.5" customHeight="1">
      <c r="C202" s="118"/>
      <c r="D202" s="160"/>
      <c r="E202" s="140"/>
      <c r="F202" s="151"/>
      <c r="G202" s="151"/>
      <c r="H202" s="161"/>
      <c r="I202" s="162"/>
      <c r="J202" s="163"/>
      <c r="K202" s="144"/>
      <c r="L202" s="164"/>
      <c r="M202" s="47"/>
      <c r="N202" s="121"/>
      <c r="O202" s="143"/>
      <c r="P202" s="121"/>
      <c r="Q202" s="168"/>
      <c r="R202" s="169"/>
      <c r="S202" s="169"/>
      <c r="T202" s="169"/>
      <c r="U202" s="169"/>
      <c r="V202" s="169"/>
      <c r="W202" s="169"/>
      <c r="X202" s="169"/>
      <c r="Y202" s="167"/>
      <c r="Z202" s="167"/>
    </row>
    <row r="203" spans="3:26" ht="16.5" customHeight="1">
      <c r="C203" s="118"/>
      <c r="D203" s="160"/>
      <c r="E203" s="140"/>
      <c r="F203" s="151"/>
      <c r="G203" s="151"/>
      <c r="H203" s="161"/>
      <c r="I203" s="162"/>
      <c r="J203" s="163"/>
      <c r="K203" s="144"/>
      <c r="L203" s="164"/>
      <c r="M203" s="47"/>
      <c r="N203" s="121"/>
      <c r="O203" s="143"/>
      <c r="P203" s="121"/>
      <c r="Q203" s="168"/>
      <c r="R203" s="169"/>
      <c r="S203" s="169"/>
      <c r="T203" s="169"/>
      <c r="U203" s="169"/>
      <c r="V203" s="169"/>
      <c r="W203" s="169"/>
      <c r="X203" s="169"/>
      <c r="Y203" s="167"/>
      <c r="Z203" s="167"/>
    </row>
    <row r="204" spans="3:26" ht="16.5" customHeight="1">
      <c r="C204" s="118"/>
      <c r="D204" s="160"/>
      <c r="E204" s="140"/>
      <c r="F204" s="151"/>
      <c r="G204" s="151"/>
      <c r="H204" s="161"/>
      <c r="I204" s="162"/>
      <c r="J204" s="163"/>
      <c r="K204" s="144"/>
      <c r="L204" s="164"/>
      <c r="M204" s="47"/>
      <c r="N204" s="121"/>
      <c r="O204" s="143"/>
      <c r="P204" s="121"/>
      <c r="Q204" s="168"/>
      <c r="R204" s="169"/>
      <c r="S204" s="169"/>
      <c r="T204" s="169"/>
      <c r="U204" s="169"/>
      <c r="V204" s="169"/>
      <c r="W204" s="169"/>
      <c r="X204" s="169"/>
      <c r="Y204" s="167"/>
      <c r="Z204" s="167"/>
    </row>
    <row r="205" spans="3:26" ht="16.5" customHeight="1">
      <c r="C205" s="118"/>
      <c r="D205" s="160"/>
      <c r="E205" s="140"/>
      <c r="F205" s="151"/>
      <c r="G205" s="151"/>
      <c r="H205" s="161"/>
      <c r="I205" s="162"/>
      <c r="J205" s="163"/>
      <c r="K205" s="144"/>
      <c r="L205" s="164"/>
      <c r="M205" s="47"/>
      <c r="N205" s="121"/>
      <c r="O205" s="143"/>
      <c r="P205" s="121"/>
      <c r="Q205" s="168"/>
      <c r="R205" s="169"/>
      <c r="S205" s="169"/>
      <c r="T205" s="169"/>
      <c r="U205" s="169"/>
      <c r="V205" s="169"/>
      <c r="W205" s="169"/>
      <c r="X205" s="169"/>
      <c r="Y205" s="167"/>
      <c r="Z205" s="167"/>
    </row>
    <row r="206" spans="3:26" ht="16.5" customHeight="1">
      <c r="C206" s="118"/>
      <c r="D206" s="160"/>
      <c r="E206" s="140"/>
      <c r="F206" s="151"/>
      <c r="G206" s="151"/>
      <c r="H206" s="161"/>
      <c r="I206" s="162"/>
      <c r="J206" s="163"/>
      <c r="K206" s="144"/>
      <c r="L206" s="164"/>
      <c r="M206" s="47"/>
      <c r="N206" s="121"/>
      <c r="O206" s="143"/>
      <c r="P206" s="121"/>
      <c r="Q206" s="168"/>
      <c r="R206" s="169"/>
      <c r="S206" s="169"/>
      <c r="T206" s="169"/>
      <c r="U206" s="169"/>
      <c r="V206" s="169"/>
      <c r="W206" s="169"/>
      <c r="X206" s="169"/>
      <c r="Y206" s="167"/>
      <c r="Z206" s="167"/>
    </row>
    <row r="207" spans="3:26" ht="16.5" customHeight="1">
      <c r="C207" s="118"/>
      <c r="D207" s="160"/>
      <c r="E207" s="140"/>
      <c r="F207" s="151"/>
      <c r="G207" s="151"/>
      <c r="H207" s="161"/>
      <c r="I207" s="162"/>
      <c r="J207" s="163"/>
      <c r="K207" s="144"/>
      <c r="L207" s="164"/>
      <c r="M207" s="47"/>
      <c r="N207" s="121"/>
      <c r="O207" s="143"/>
      <c r="P207" s="121"/>
      <c r="Q207" s="168"/>
      <c r="R207" s="169"/>
      <c r="S207" s="169"/>
      <c r="T207" s="169"/>
      <c r="U207" s="169"/>
      <c r="V207" s="169"/>
      <c r="W207" s="169"/>
      <c r="X207" s="169"/>
      <c r="Y207" s="167"/>
      <c r="Z207" s="167"/>
    </row>
    <row r="208" spans="3:26" ht="16.5" customHeight="1">
      <c r="C208" s="118"/>
      <c r="D208" s="160"/>
      <c r="E208" s="140"/>
      <c r="F208" s="151"/>
      <c r="G208" s="151"/>
      <c r="H208" s="161"/>
      <c r="I208" s="162"/>
      <c r="J208" s="163"/>
      <c r="K208" s="144"/>
      <c r="L208" s="164"/>
      <c r="M208" s="47"/>
      <c r="N208" s="121"/>
      <c r="O208" s="143"/>
      <c r="P208" s="121"/>
      <c r="Q208" s="168"/>
      <c r="R208" s="169"/>
      <c r="S208" s="169"/>
      <c r="T208" s="169"/>
      <c r="U208" s="169"/>
      <c r="V208" s="169"/>
      <c r="W208" s="169"/>
      <c r="X208" s="169"/>
      <c r="Y208" s="167"/>
      <c r="Z208" s="167"/>
    </row>
    <row r="209" spans="3:26" ht="16.5" customHeight="1">
      <c r="C209" s="118"/>
      <c r="D209" s="160"/>
      <c r="E209" s="140"/>
      <c r="F209" s="151"/>
      <c r="G209" s="151"/>
      <c r="H209" s="161"/>
      <c r="I209" s="162"/>
      <c r="J209" s="163"/>
      <c r="K209" s="144"/>
      <c r="L209" s="164"/>
      <c r="M209" s="47"/>
      <c r="N209" s="121"/>
      <c r="O209" s="143"/>
      <c r="P209" s="121"/>
      <c r="Q209" s="168"/>
      <c r="R209" s="169"/>
      <c r="S209" s="169"/>
      <c r="T209" s="169"/>
      <c r="U209" s="169"/>
      <c r="V209" s="169"/>
      <c r="W209" s="169"/>
      <c r="X209" s="169"/>
      <c r="Y209" s="167"/>
      <c r="Z209" s="167"/>
    </row>
    <row r="210" spans="3:26" ht="16.5" customHeight="1">
      <c r="C210" s="118"/>
      <c r="D210" s="160"/>
      <c r="E210" s="140"/>
      <c r="F210" s="151"/>
      <c r="G210" s="151"/>
      <c r="H210" s="161"/>
      <c r="I210" s="162"/>
      <c r="J210" s="163"/>
      <c r="K210" s="144"/>
      <c r="L210" s="164"/>
      <c r="M210" s="47"/>
      <c r="N210" s="121"/>
      <c r="O210" s="143"/>
      <c r="P210" s="121"/>
      <c r="Q210" s="168"/>
      <c r="R210" s="169"/>
      <c r="S210" s="169"/>
      <c r="T210" s="169"/>
      <c r="U210" s="169"/>
      <c r="V210" s="169"/>
      <c r="W210" s="169"/>
      <c r="X210" s="169"/>
      <c r="Y210" s="167"/>
      <c r="Z210" s="167"/>
    </row>
    <row r="211" spans="3:26" ht="16.5" customHeight="1">
      <c r="C211" s="118"/>
      <c r="D211" s="160"/>
      <c r="E211" s="140"/>
      <c r="F211" s="151"/>
      <c r="G211" s="151"/>
      <c r="H211" s="161"/>
      <c r="I211" s="162"/>
      <c r="J211" s="163"/>
      <c r="K211" s="144"/>
      <c r="L211" s="164"/>
      <c r="M211" s="47"/>
      <c r="N211" s="121"/>
      <c r="O211" s="143"/>
      <c r="P211" s="121"/>
      <c r="Q211" s="168"/>
      <c r="R211" s="169"/>
      <c r="S211" s="169"/>
      <c r="T211" s="169"/>
      <c r="U211" s="169"/>
      <c r="V211" s="169"/>
      <c r="W211" s="169"/>
      <c r="X211" s="169"/>
      <c r="Y211" s="167"/>
      <c r="Z211" s="167"/>
    </row>
    <row r="212" spans="3:26" ht="16.5" customHeight="1">
      <c r="C212" s="118"/>
      <c r="D212" s="160"/>
      <c r="E212" s="140"/>
      <c r="F212" s="151"/>
      <c r="G212" s="151"/>
      <c r="H212" s="161"/>
      <c r="I212" s="162"/>
      <c r="J212" s="163"/>
      <c r="K212" s="144"/>
      <c r="L212" s="164"/>
      <c r="M212" s="47"/>
      <c r="N212" s="121"/>
      <c r="O212" s="143"/>
      <c r="P212" s="121"/>
      <c r="Q212" s="168"/>
      <c r="R212" s="169"/>
      <c r="S212" s="169"/>
      <c r="T212" s="169"/>
      <c r="U212" s="169"/>
      <c r="V212" s="169"/>
      <c r="W212" s="169"/>
      <c r="X212" s="169"/>
      <c r="Y212" s="167"/>
      <c r="Z212" s="167"/>
    </row>
    <row r="213" spans="3:26" ht="16.5" customHeight="1">
      <c r="C213" s="118"/>
      <c r="D213" s="160"/>
      <c r="E213" s="140"/>
      <c r="F213" s="151"/>
      <c r="G213" s="151"/>
      <c r="H213" s="161"/>
      <c r="I213" s="162"/>
      <c r="J213" s="163"/>
      <c r="K213" s="144"/>
      <c r="L213" s="164"/>
      <c r="M213" s="47"/>
      <c r="N213" s="121"/>
      <c r="O213" s="143"/>
      <c r="P213" s="121"/>
      <c r="Q213" s="168"/>
      <c r="R213" s="169"/>
      <c r="S213" s="169"/>
      <c r="T213" s="169"/>
      <c r="U213" s="169"/>
      <c r="V213" s="169"/>
      <c r="W213" s="169"/>
      <c r="X213" s="169"/>
      <c r="Y213" s="167"/>
      <c r="Z213" s="167"/>
    </row>
    <row r="214" spans="3:26" ht="16.5" customHeight="1">
      <c r="C214" s="118"/>
      <c r="D214" s="160"/>
      <c r="E214" s="140"/>
      <c r="F214" s="151"/>
      <c r="G214" s="151"/>
      <c r="H214" s="161"/>
      <c r="I214" s="162"/>
      <c r="J214" s="163"/>
      <c r="K214" s="144"/>
      <c r="L214" s="164"/>
      <c r="M214" s="47"/>
      <c r="N214" s="121"/>
      <c r="O214" s="143"/>
      <c r="P214" s="121"/>
      <c r="Q214" s="168"/>
      <c r="R214" s="169"/>
      <c r="S214" s="169"/>
      <c r="T214" s="169"/>
      <c r="U214" s="169"/>
      <c r="V214" s="169"/>
      <c r="W214" s="169"/>
      <c r="X214" s="169"/>
      <c r="Y214" s="167"/>
      <c r="Z214" s="167"/>
    </row>
    <row r="215" spans="3:26" ht="16.5" customHeight="1">
      <c r="C215" s="118"/>
      <c r="D215" s="160"/>
      <c r="E215" s="140"/>
      <c r="F215" s="151"/>
      <c r="G215" s="151"/>
      <c r="H215" s="161"/>
      <c r="I215" s="162"/>
      <c r="J215" s="163"/>
      <c r="K215" s="144"/>
      <c r="L215" s="164"/>
      <c r="M215" s="47"/>
      <c r="N215" s="121"/>
      <c r="O215" s="143"/>
      <c r="P215" s="121"/>
      <c r="Q215" s="168"/>
      <c r="R215" s="169"/>
      <c r="S215" s="169"/>
      <c r="T215" s="169"/>
      <c r="U215" s="169"/>
      <c r="V215" s="169"/>
      <c r="W215" s="169"/>
      <c r="X215" s="169"/>
      <c r="Y215" s="167"/>
      <c r="Z215" s="167"/>
    </row>
    <row r="216" spans="3:26" ht="16.5" customHeight="1">
      <c r="C216" s="118"/>
      <c r="D216" s="160"/>
      <c r="E216" s="140"/>
      <c r="F216" s="151"/>
      <c r="G216" s="151"/>
      <c r="H216" s="161"/>
      <c r="I216" s="162"/>
      <c r="J216" s="163"/>
      <c r="K216" s="144"/>
      <c r="L216" s="164"/>
      <c r="M216" s="47"/>
      <c r="N216" s="121"/>
      <c r="O216" s="143"/>
      <c r="P216" s="121"/>
      <c r="Q216" s="168"/>
      <c r="R216" s="169"/>
      <c r="S216" s="169"/>
      <c r="T216" s="169"/>
      <c r="U216" s="169"/>
      <c r="V216" s="169"/>
      <c r="W216" s="169"/>
      <c r="X216" s="169"/>
      <c r="Y216" s="167"/>
      <c r="Z216" s="167"/>
    </row>
    <row r="217" spans="3:26" ht="16.5" customHeight="1">
      <c r="C217" s="118"/>
      <c r="D217" s="160"/>
      <c r="E217" s="140"/>
      <c r="F217" s="151"/>
      <c r="G217" s="151"/>
      <c r="H217" s="161"/>
      <c r="I217" s="162"/>
      <c r="J217" s="163"/>
      <c r="K217" s="144"/>
      <c r="L217" s="164"/>
      <c r="M217" s="47"/>
      <c r="N217" s="121"/>
      <c r="O217" s="143"/>
      <c r="P217" s="121"/>
      <c r="Q217" s="168"/>
      <c r="R217" s="169"/>
      <c r="S217" s="169"/>
      <c r="T217" s="169"/>
      <c r="U217" s="169"/>
      <c r="V217" s="169"/>
      <c r="W217" s="169"/>
      <c r="X217" s="169"/>
      <c r="Y217" s="167"/>
      <c r="Z217" s="167"/>
    </row>
    <row r="218" spans="3:26" ht="16.5" customHeight="1">
      <c r="C218" s="118"/>
      <c r="D218" s="160"/>
      <c r="E218" s="140"/>
      <c r="F218" s="151"/>
      <c r="G218" s="151"/>
      <c r="H218" s="161"/>
      <c r="I218" s="162"/>
      <c r="J218" s="163"/>
      <c r="K218" s="144"/>
      <c r="L218" s="164"/>
      <c r="M218" s="47"/>
      <c r="N218" s="121"/>
      <c r="O218" s="143"/>
      <c r="P218" s="121"/>
      <c r="Q218" s="168"/>
      <c r="R218" s="169"/>
      <c r="S218" s="169"/>
      <c r="T218" s="169"/>
      <c r="U218" s="169"/>
      <c r="V218" s="169"/>
      <c r="W218" s="169"/>
      <c r="X218" s="169"/>
      <c r="Y218" s="167"/>
      <c r="Z218" s="167"/>
    </row>
    <row r="219" spans="3:26" ht="16.5" customHeight="1">
      <c r="C219" s="118"/>
      <c r="D219" s="160"/>
      <c r="E219" s="140"/>
      <c r="F219" s="151"/>
      <c r="G219" s="151"/>
      <c r="H219" s="161"/>
      <c r="I219" s="162"/>
      <c r="J219" s="163"/>
      <c r="K219" s="144"/>
      <c r="L219" s="164"/>
      <c r="M219" s="47"/>
      <c r="N219" s="121"/>
      <c r="O219" s="143"/>
      <c r="P219" s="121"/>
      <c r="Q219" s="168"/>
      <c r="R219" s="169"/>
      <c r="S219" s="169"/>
      <c r="T219" s="169"/>
      <c r="U219" s="169"/>
      <c r="V219" s="169"/>
      <c r="W219" s="169"/>
      <c r="X219" s="169"/>
      <c r="Y219" s="167"/>
      <c r="Z219" s="167"/>
    </row>
    <row r="220" spans="3:26" ht="16.5" customHeight="1">
      <c r="C220" s="118"/>
      <c r="D220" s="160"/>
      <c r="E220" s="140"/>
      <c r="F220" s="151"/>
      <c r="G220" s="151"/>
      <c r="H220" s="161"/>
      <c r="I220" s="162"/>
      <c r="J220" s="163"/>
      <c r="K220" s="144"/>
      <c r="L220" s="164"/>
      <c r="M220" s="47"/>
      <c r="N220" s="121"/>
      <c r="O220" s="143"/>
      <c r="P220" s="121"/>
      <c r="Q220" s="168"/>
      <c r="R220" s="169"/>
      <c r="S220" s="169"/>
      <c r="T220" s="169"/>
      <c r="U220" s="169"/>
      <c r="V220" s="169"/>
      <c r="W220" s="169"/>
      <c r="X220" s="169"/>
      <c r="Y220" s="167"/>
      <c r="Z220" s="167"/>
    </row>
    <row r="221" spans="3:26" ht="16.5" customHeight="1">
      <c r="C221" s="118"/>
      <c r="D221" s="160"/>
      <c r="E221" s="140"/>
      <c r="F221" s="151"/>
      <c r="G221" s="151"/>
      <c r="H221" s="161"/>
      <c r="I221" s="162"/>
      <c r="J221" s="163"/>
      <c r="K221" s="144"/>
      <c r="L221" s="164"/>
      <c r="M221" s="47"/>
      <c r="N221" s="121"/>
      <c r="O221" s="143"/>
      <c r="P221" s="121"/>
      <c r="Q221" s="168"/>
      <c r="R221" s="169"/>
      <c r="S221" s="169"/>
      <c r="T221" s="169"/>
      <c r="U221" s="169"/>
      <c r="V221" s="169"/>
      <c r="W221" s="169"/>
      <c r="X221" s="169"/>
      <c r="Y221" s="167"/>
      <c r="Z221" s="167"/>
    </row>
    <row r="222" spans="3:26" ht="16.5" customHeight="1">
      <c r="C222" s="118"/>
      <c r="D222" s="160"/>
      <c r="E222" s="140"/>
      <c r="F222" s="151"/>
      <c r="G222" s="151"/>
      <c r="H222" s="161"/>
      <c r="I222" s="162"/>
      <c r="J222" s="163"/>
      <c r="K222" s="144"/>
      <c r="L222" s="164"/>
      <c r="M222" s="47"/>
      <c r="N222" s="121"/>
      <c r="O222" s="143"/>
      <c r="P222" s="121"/>
      <c r="Q222" s="168"/>
      <c r="R222" s="169"/>
      <c r="S222" s="169"/>
      <c r="T222" s="169"/>
      <c r="U222" s="169"/>
      <c r="V222" s="169"/>
      <c r="W222" s="169"/>
      <c r="X222" s="169"/>
      <c r="Y222" s="167"/>
      <c r="Z222" s="167"/>
    </row>
    <row r="223" spans="3:26" ht="16.5" customHeight="1">
      <c r="C223" s="118"/>
      <c r="D223" s="160"/>
      <c r="E223" s="140"/>
      <c r="F223" s="151"/>
      <c r="G223" s="151"/>
      <c r="H223" s="161"/>
      <c r="I223" s="162"/>
      <c r="J223" s="163"/>
      <c r="K223" s="144"/>
      <c r="L223" s="164"/>
      <c r="M223" s="47"/>
      <c r="N223" s="121"/>
      <c r="O223" s="143"/>
      <c r="P223" s="121"/>
      <c r="Q223" s="168"/>
      <c r="R223" s="169"/>
      <c r="S223" s="169"/>
      <c r="T223" s="169"/>
      <c r="U223" s="169"/>
      <c r="V223" s="169"/>
      <c r="W223" s="169"/>
      <c r="X223" s="169"/>
      <c r="Y223" s="167"/>
      <c r="Z223" s="167"/>
    </row>
    <row r="224" spans="3:26" ht="16.5" customHeight="1">
      <c r="C224" s="118"/>
      <c r="D224" s="160"/>
      <c r="E224" s="140"/>
      <c r="F224" s="151"/>
      <c r="G224" s="151"/>
      <c r="H224" s="161"/>
      <c r="I224" s="162"/>
      <c r="J224" s="163"/>
      <c r="K224" s="144"/>
      <c r="L224" s="164"/>
      <c r="M224" s="47"/>
      <c r="N224" s="121"/>
      <c r="O224" s="143"/>
      <c r="P224" s="121"/>
      <c r="Q224" s="168"/>
      <c r="R224" s="169"/>
      <c r="S224" s="169"/>
      <c r="T224" s="169"/>
      <c r="U224" s="169"/>
      <c r="V224" s="169"/>
      <c r="W224" s="169"/>
      <c r="X224" s="169"/>
      <c r="Y224" s="167"/>
      <c r="Z224" s="167"/>
    </row>
    <row r="225" spans="3:26" ht="16.5" customHeight="1">
      <c r="C225" s="118"/>
      <c r="D225" s="160"/>
      <c r="E225" s="140"/>
      <c r="F225" s="151"/>
      <c r="G225" s="151"/>
      <c r="H225" s="161"/>
      <c r="I225" s="162"/>
      <c r="J225" s="163"/>
      <c r="K225" s="144"/>
      <c r="L225" s="164"/>
      <c r="M225" s="47"/>
      <c r="N225" s="121"/>
      <c r="O225" s="143"/>
      <c r="P225" s="121"/>
      <c r="Q225" s="168"/>
      <c r="R225" s="169"/>
      <c r="S225" s="169"/>
      <c r="T225" s="169"/>
      <c r="U225" s="169"/>
      <c r="V225" s="169"/>
      <c r="W225" s="169"/>
      <c r="X225" s="169"/>
      <c r="Y225" s="167"/>
      <c r="Z225" s="167"/>
    </row>
    <row r="226" spans="3:26" ht="16.5" customHeight="1">
      <c r="C226" s="118"/>
      <c r="D226" s="160"/>
      <c r="E226" s="140"/>
      <c r="F226" s="151"/>
      <c r="G226" s="151"/>
      <c r="H226" s="161"/>
      <c r="I226" s="162"/>
      <c r="J226" s="163"/>
      <c r="K226" s="144"/>
      <c r="L226" s="164"/>
      <c r="M226" s="47"/>
      <c r="N226" s="121"/>
      <c r="O226" s="143"/>
      <c r="P226" s="121"/>
      <c r="Q226" s="168"/>
      <c r="R226" s="169"/>
      <c r="S226" s="169"/>
      <c r="T226" s="169"/>
      <c r="U226" s="169"/>
      <c r="V226" s="169"/>
      <c r="W226" s="169"/>
      <c r="X226" s="169"/>
      <c r="Y226" s="167"/>
      <c r="Z226" s="167"/>
    </row>
    <row r="227" spans="3:26" ht="16.5" customHeight="1">
      <c r="C227" s="118"/>
      <c r="D227" s="160"/>
      <c r="E227" s="140"/>
      <c r="F227" s="151"/>
      <c r="G227" s="151"/>
      <c r="H227" s="161"/>
      <c r="I227" s="162"/>
      <c r="J227" s="163"/>
      <c r="K227" s="144"/>
      <c r="L227" s="164"/>
      <c r="M227" s="47"/>
      <c r="N227" s="121"/>
      <c r="O227" s="143"/>
      <c r="P227" s="121"/>
      <c r="Q227" s="168"/>
      <c r="R227" s="169"/>
      <c r="S227" s="169"/>
      <c r="T227" s="169"/>
      <c r="U227" s="169"/>
      <c r="V227" s="169"/>
      <c r="W227" s="169"/>
      <c r="X227" s="169"/>
      <c r="Y227" s="167"/>
      <c r="Z227" s="167"/>
    </row>
    <row r="228" spans="3:26" ht="16.5" customHeight="1">
      <c r="C228" s="118"/>
      <c r="D228" s="160"/>
      <c r="E228" s="140"/>
      <c r="F228" s="151"/>
      <c r="G228" s="151"/>
      <c r="H228" s="161"/>
      <c r="I228" s="162"/>
      <c r="J228" s="163"/>
      <c r="K228" s="144"/>
      <c r="L228" s="164"/>
      <c r="M228" s="47"/>
      <c r="N228" s="121"/>
      <c r="O228" s="143"/>
      <c r="P228" s="121"/>
      <c r="Q228" s="168"/>
      <c r="R228" s="169"/>
      <c r="S228" s="169"/>
      <c r="T228" s="169"/>
      <c r="U228" s="169"/>
      <c r="V228" s="169"/>
      <c r="W228" s="169"/>
      <c r="X228" s="169"/>
      <c r="Y228" s="167"/>
      <c r="Z228" s="167"/>
    </row>
    <row r="229" spans="3:26" ht="16.5" customHeight="1">
      <c r="C229" s="118"/>
      <c r="D229" s="160"/>
      <c r="E229" s="140"/>
      <c r="F229" s="151"/>
      <c r="G229" s="151"/>
      <c r="H229" s="161"/>
      <c r="I229" s="162"/>
      <c r="J229" s="163"/>
      <c r="K229" s="144"/>
      <c r="L229" s="164"/>
      <c r="M229" s="47"/>
      <c r="N229" s="121"/>
      <c r="O229" s="143"/>
      <c r="P229" s="121"/>
      <c r="Q229" s="168"/>
      <c r="R229" s="169"/>
      <c r="S229" s="169"/>
      <c r="T229" s="169"/>
      <c r="U229" s="169"/>
      <c r="V229" s="169"/>
      <c r="W229" s="169"/>
      <c r="X229" s="169"/>
      <c r="Y229" s="167"/>
      <c r="Z229" s="167"/>
    </row>
    <row r="230" spans="3:26" ht="16.5" customHeight="1">
      <c r="C230" s="118"/>
      <c r="D230" s="160"/>
      <c r="E230" s="140"/>
      <c r="F230" s="151"/>
      <c r="G230" s="151"/>
      <c r="H230" s="161"/>
      <c r="I230" s="162"/>
      <c r="J230" s="163"/>
      <c r="K230" s="144"/>
      <c r="L230" s="164"/>
      <c r="M230" s="47"/>
      <c r="N230" s="121"/>
      <c r="O230" s="143"/>
      <c r="P230" s="121"/>
      <c r="Q230" s="168"/>
      <c r="R230" s="169"/>
      <c r="S230" s="169"/>
      <c r="T230" s="169"/>
      <c r="U230" s="169"/>
      <c r="V230" s="169"/>
      <c r="W230" s="169"/>
      <c r="X230" s="169"/>
      <c r="Y230" s="167"/>
      <c r="Z230" s="167"/>
    </row>
    <row r="231" spans="3:26" ht="16.5" customHeight="1">
      <c r="C231" s="118"/>
      <c r="D231" s="160"/>
      <c r="E231" s="140"/>
      <c r="F231" s="151"/>
      <c r="G231" s="151"/>
      <c r="H231" s="161"/>
      <c r="I231" s="162"/>
      <c r="J231" s="163"/>
      <c r="K231" s="144"/>
      <c r="L231" s="164"/>
      <c r="M231" s="47"/>
      <c r="N231" s="121"/>
      <c r="O231" s="143"/>
      <c r="P231" s="121"/>
      <c r="Q231" s="168"/>
      <c r="R231" s="169"/>
      <c r="S231" s="169"/>
      <c r="T231" s="169"/>
      <c r="U231" s="169"/>
      <c r="V231" s="169"/>
      <c r="W231" s="169"/>
      <c r="X231" s="169"/>
      <c r="Y231" s="167"/>
      <c r="Z231" s="167"/>
    </row>
    <row r="232" spans="3:26" ht="16.5" customHeight="1">
      <c r="C232" s="118"/>
      <c r="D232" s="160"/>
      <c r="E232" s="140"/>
      <c r="F232" s="151"/>
      <c r="G232" s="151"/>
      <c r="H232" s="161"/>
      <c r="I232" s="162"/>
      <c r="J232" s="163"/>
      <c r="K232" s="144"/>
      <c r="L232" s="164"/>
      <c r="M232" s="47"/>
      <c r="N232" s="121"/>
      <c r="O232" s="143"/>
      <c r="P232" s="121"/>
      <c r="Q232" s="168"/>
      <c r="R232" s="169"/>
      <c r="S232" s="169"/>
      <c r="T232" s="169"/>
      <c r="U232" s="169"/>
      <c r="V232" s="169"/>
      <c r="W232" s="169"/>
      <c r="X232" s="169"/>
      <c r="Y232" s="167"/>
      <c r="Z232" s="167"/>
    </row>
    <row r="233" spans="3:26" ht="16.5" customHeight="1">
      <c r="C233" s="118"/>
      <c r="D233" s="160"/>
      <c r="E233" s="140"/>
      <c r="F233" s="151"/>
      <c r="G233" s="151"/>
      <c r="H233" s="161"/>
      <c r="I233" s="162"/>
      <c r="J233" s="163"/>
      <c r="K233" s="144"/>
      <c r="L233" s="164"/>
      <c r="M233" s="47"/>
      <c r="N233" s="121"/>
      <c r="O233" s="143"/>
      <c r="P233" s="121"/>
      <c r="Q233" s="168"/>
      <c r="R233" s="169"/>
      <c r="S233" s="169"/>
      <c r="T233" s="169"/>
      <c r="U233" s="169"/>
      <c r="V233" s="169"/>
      <c r="W233" s="169"/>
      <c r="X233" s="169"/>
      <c r="Y233" s="167"/>
      <c r="Z233" s="167"/>
    </row>
    <row r="234" spans="3:26" ht="16.5" customHeight="1">
      <c r="C234" s="118"/>
      <c r="D234" s="160"/>
      <c r="E234" s="140"/>
      <c r="F234" s="151"/>
      <c r="G234" s="151"/>
      <c r="H234" s="161"/>
      <c r="I234" s="162"/>
      <c r="J234" s="163"/>
      <c r="K234" s="144"/>
      <c r="L234" s="164"/>
      <c r="M234" s="47"/>
      <c r="N234" s="121"/>
      <c r="O234" s="143"/>
      <c r="P234" s="121"/>
      <c r="Q234" s="168"/>
      <c r="R234" s="169"/>
      <c r="S234" s="169"/>
      <c r="T234" s="169"/>
      <c r="U234" s="169"/>
      <c r="V234" s="169"/>
      <c r="W234" s="169"/>
      <c r="X234" s="169"/>
      <c r="Y234" s="167"/>
      <c r="Z234" s="167"/>
    </row>
    <row r="235" spans="3:26" ht="16.5" customHeight="1">
      <c r="C235" s="118"/>
      <c r="D235" s="160"/>
      <c r="E235" s="140"/>
      <c r="F235" s="151"/>
      <c r="G235" s="151"/>
      <c r="H235" s="161"/>
      <c r="I235" s="162"/>
      <c r="J235" s="163"/>
      <c r="K235" s="144"/>
      <c r="L235" s="164"/>
      <c r="M235" s="47"/>
      <c r="N235" s="121"/>
      <c r="O235" s="143"/>
      <c r="P235" s="121"/>
      <c r="Q235" s="168"/>
      <c r="R235" s="169"/>
      <c r="S235" s="169"/>
      <c r="T235" s="169"/>
      <c r="U235" s="169"/>
      <c r="V235" s="169"/>
      <c r="W235" s="169"/>
      <c r="X235" s="169"/>
      <c r="Y235" s="167"/>
      <c r="Z235" s="167"/>
    </row>
    <row r="236" spans="3:26" ht="16.5" customHeight="1">
      <c r="C236" s="118"/>
      <c r="D236" s="160"/>
      <c r="E236" s="140"/>
      <c r="F236" s="151"/>
      <c r="G236" s="151"/>
      <c r="H236" s="161"/>
      <c r="I236" s="162"/>
      <c r="J236" s="163"/>
      <c r="K236" s="144"/>
      <c r="L236" s="164"/>
      <c r="M236" s="47"/>
      <c r="N236" s="121"/>
      <c r="O236" s="143"/>
      <c r="P236" s="121"/>
      <c r="Q236" s="168"/>
      <c r="R236" s="169"/>
      <c r="S236" s="169"/>
      <c r="T236" s="169"/>
      <c r="U236" s="169"/>
      <c r="V236" s="169"/>
      <c r="W236" s="169"/>
      <c r="X236" s="169"/>
      <c r="Y236" s="167"/>
      <c r="Z236" s="167"/>
    </row>
    <row r="237" spans="3:26" ht="16.5" customHeight="1">
      <c r="C237" s="118"/>
      <c r="D237" s="160"/>
      <c r="E237" s="140"/>
      <c r="F237" s="151"/>
      <c r="G237" s="151"/>
      <c r="H237" s="161"/>
      <c r="I237" s="162"/>
      <c r="J237" s="163"/>
      <c r="K237" s="144"/>
      <c r="L237" s="164"/>
      <c r="M237" s="47"/>
      <c r="N237" s="121"/>
      <c r="O237" s="143"/>
      <c r="P237" s="121"/>
      <c r="Q237" s="168"/>
      <c r="R237" s="169"/>
      <c r="S237" s="169"/>
      <c r="T237" s="169"/>
      <c r="U237" s="169"/>
      <c r="V237" s="169"/>
      <c r="W237" s="169"/>
      <c r="X237" s="169"/>
      <c r="Y237" s="167"/>
      <c r="Z237" s="167"/>
    </row>
    <row r="238" spans="3:26" ht="16.5" customHeight="1">
      <c r="C238" s="118"/>
      <c r="D238" s="160"/>
      <c r="E238" s="140"/>
      <c r="F238" s="151"/>
      <c r="G238" s="151"/>
      <c r="H238" s="161"/>
      <c r="I238" s="162"/>
      <c r="J238" s="163"/>
      <c r="K238" s="144"/>
      <c r="L238" s="164"/>
      <c r="M238" s="47"/>
      <c r="N238" s="121"/>
      <c r="O238" s="143"/>
      <c r="P238" s="121"/>
      <c r="Q238" s="168"/>
      <c r="R238" s="169"/>
      <c r="S238" s="169"/>
      <c r="T238" s="169"/>
      <c r="U238" s="169"/>
      <c r="V238" s="169"/>
      <c r="W238" s="169"/>
      <c r="X238" s="169"/>
      <c r="Y238" s="167"/>
      <c r="Z238" s="167"/>
    </row>
    <row r="239" spans="3:26" ht="16.5" customHeight="1">
      <c r="C239" s="118"/>
      <c r="D239" s="160"/>
      <c r="E239" s="140"/>
      <c r="F239" s="151"/>
      <c r="G239" s="151"/>
      <c r="H239" s="161"/>
      <c r="I239" s="162"/>
      <c r="J239" s="163"/>
      <c r="K239" s="144"/>
      <c r="L239" s="164"/>
      <c r="M239" s="47"/>
      <c r="N239" s="121"/>
      <c r="O239" s="143"/>
      <c r="P239" s="121"/>
      <c r="Q239" s="168"/>
      <c r="R239" s="169"/>
      <c r="S239" s="169"/>
      <c r="T239" s="169"/>
      <c r="U239" s="169"/>
      <c r="V239" s="169"/>
      <c r="W239" s="169"/>
      <c r="X239" s="169"/>
      <c r="Y239" s="167"/>
      <c r="Z239" s="167"/>
    </row>
    <row r="240" spans="3:26" ht="16.5" customHeight="1">
      <c r="C240" s="118"/>
      <c r="D240" s="160"/>
      <c r="E240" s="140"/>
      <c r="F240" s="151"/>
      <c r="G240" s="151"/>
      <c r="H240" s="161"/>
      <c r="I240" s="162"/>
      <c r="J240" s="163"/>
      <c r="K240" s="144"/>
      <c r="L240" s="164"/>
      <c r="M240" s="47"/>
      <c r="N240" s="121"/>
      <c r="O240" s="143"/>
      <c r="P240" s="121"/>
      <c r="Q240" s="168"/>
      <c r="R240" s="169"/>
      <c r="S240" s="169"/>
      <c r="T240" s="169"/>
      <c r="U240" s="169"/>
      <c r="V240" s="169"/>
      <c r="W240" s="169"/>
      <c r="X240" s="169"/>
      <c r="Y240" s="167"/>
      <c r="Z240" s="167"/>
    </row>
    <row r="241" spans="3:26" ht="16.5" customHeight="1">
      <c r="C241" s="118"/>
      <c r="D241" s="160"/>
      <c r="E241" s="140"/>
      <c r="F241" s="151"/>
      <c r="G241" s="151"/>
      <c r="H241" s="161"/>
      <c r="I241" s="162"/>
      <c r="J241" s="163"/>
      <c r="K241" s="144"/>
      <c r="L241" s="164"/>
      <c r="M241" s="47"/>
      <c r="N241" s="121"/>
      <c r="O241" s="143"/>
      <c r="P241" s="121"/>
      <c r="Q241" s="168"/>
      <c r="R241" s="169"/>
      <c r="S241" s="169"/>
      <c r="T241" s="169"/>
      <c r="U241" s="169"/>
      <c r="V241" s="169"/>
      <c r="W241" s="169"/>
      <c r="X241" s="169"/>
      <c r="Y241" s="167"/>
      <c r="Z241" s="167"/>
    </row>
    <row r="242" spans="3:26" ht="16.5" customHeight="1">
      <c r="C242" s="118"/>
      <c r="D242" s="160"/>
      <c r="E242" s="140"/>
      <c r="F242" s="151"/>
      <c r="G242" s="151"/>
      <c r="H242" s="161"/>
      <c r="I242" s="162"/>
      <c r="J242" s="163"/>
      <c r="K242" s="144"/>
      <c r="L242" s="164"/>
      <c r="M242" s="47"/>
      <c r="N242" s="121"/>
      <c r="O242" s="143"/>
      <c r="P242" s="121"/>
      <c r="Q242" s="168"/>
      <c r="R242" s="169"/>
      <c r="S242" s="169"/>
      <c r="T242" s="169"/>
      <c r="U242" s="169"/>
      <c r="V242" s="169"/>
      <c r="W242" s="169"/>
      <c r="X242" s="169"/>
      <c r="Y242" s="167"/>
      <c r="Z242" s="167"/>
    </row>
    <row r="243" spans="3:26" ht="16.5" customHeight="1">
      <c r="C243" s="118"/>
      <c r="D243" s="160"/>
      <c r="E243" s="140"/>
      <c r="F243" s="151"/>
      <c r="G243" s="151"/>
      <c r="H243" s="161"/>
      <c r="I243" s="162"/>
      <c r="J243" s="163"/>
      <c r="K243" s="144"/>
      <c r="L243" s="164"/>
      <c r="M243" s="47"/>
      <c r="N243" s="121"/>
      <c r="O243" s="143"/>
      <c r="P243" s="121"/>
      <c r="Q243" s="168"/>
      <c r="R243" s="169"/>
      <c r="S243" s="169"/>
      <c r="T243" s="169"/>
      <c r="U243" s="169"/>
      <c r="V243" s="169"/>
      <c r="W243" s="169"/>
      <c r="X243" s="169"/>
      <c r="Y243" s="167"/>
      <c r="Z243" s="167"/>
    </row>
    <row r="244" spans="3:26" ht="16.5" customHeight="1">
      <c r="C244" s="118"/>
      <c r="D244" s="160"/>
      <c r="E244" s="140"/>
      <c r="F244" s="151"/>
      <c r="G244" s="151"/>
      <c r="H244" s="161"/>
      <c r="I244" s="162"/>
      <c r="J244" s="163"/>
      <c r="K244" s="144"/>
      <c r="L244" s="164"/>
      <c r="M244" s="47"/>
      <c r="N244" s="121"/>
      <c r="O244" s="143"/>
      <c r="P244" s="121"/>
      <c r="Q244" s="168"/>
      <c r="R244" s="169"/>
      <c r="S244" s="169"/>
      <c r="T244" s="169"/>
      <c r="U244" s="169"/>
      <c r="V244" s="169"/>
      <c r="W244" s="169"/>
      <c r="X244" s="169"/>
      <c r="Y244" s="167"/>
      <c r="Z244" s="167"/>
    </row>
    <row r="245" spans="3:26" ht="16.5" customHeight="1">
      <c r="C245" s="118"/>
      <c r="D245" s="160"/>
      <c r="E245" s="140"/>
      <c r="F245" s="151"/>
      <c r="G245" s="151"/>
      <c r="H245" s="161"/>
      <c r="I245" s="162"/>
      <c r="J245" s="163"/>
      <c r="K245" s="144"/>
      <c r="L245" s="164"/>
      <c r="M245" s="47"/>
      <c r="N245" s="121"/>
      <c r="O245" s="143"/>
      <c r="P245" s="121"/>
      <c r="Q245" s="168"/>
      <c r="R245" s="169"/>
      <c r="S245" s="169"/>
      <c r="T245" s="169"/>
      <c r="U245" s="169"/>
      <c r="V245" s="169"/>
      <c r="W245" s="169"/>
      <c r="X245" s="169"/>
      <c r="Y245" s="167"/>
      <c r="Z245" s="167"/>
    </row>
    <row r="246" spans="3:26" ht="16.5" customHeight="1">
      <c r="C246" s="118"/>
      <c r="D246" s="160"/>
      <c r="E246" s="140"/>
      <c r="F246" s="151"/>
      <c r="G246" s="151"/>
      <c r="H246" s="161"/>
      <c r="I246" s="162"/>
      <c r="J246" s="163"/>
      <c r="K246" s="144"/>
      <c r="L246" s="164"/>
      <c r="M246" s="47"/>
      <c r="N246" s="121"/>
      <c r="O246" s="143"/>
      <c r="P246" s="121"/>
      <c r="Q246" s="168"/>
      <c r="R246" s="169"/>
      <c r="S246" s="169"/>
      <c r="T246" s="169"/>
      <c r="U246" s="169"/>
      <c r="V246" s="169"/>
      <c r="W246" s="169"/>
      <c r="X246" s="169"/>
      <c r="Y246" s="167"/>
      <c r="Z246" s="167"/>
    </row>
    <row r="247" spans="3:26" ht="16.5" customHeight="1">
      <c r="C247" s="118"/>
      <c r="D247" s="160"/>
      <c r="E247" s="140"/>
      <c r="F247" s="151"/>
      <c r="G247" s="151"/>
      <c r="H247" s="161"/>
      <c r="I247" s="162"/>
      <c r="J247" s="163"/>
      <c r="K247" s="144"/>
      <c r="L247" s="164"/>
      <c r="M247" s="47"/>
      <c r="N247" s="121"/>
      <c r="O247" s="143"/>
      <c r="P247" s="121"/>
      <c r="Q247" s="168"/>
      <c r="R247" s="169"/>
      <c r="S247" s="169"/>
      <c r="T247" s="169"/>
      <c r="U247" s="169"/>
      <c r="V247" s="169"/>
      <c r="W247" s="169"/>
      <c r="X247" s="169"/>
      <c r="Y247" s="167"/>
      <c r="Z247" s="167"/>
    </row>
    <row r="248" spans="3:26" ht="16.5" customHeight="1">
      <c r="C248" s="118"/>
      <c r="D248" s="160"/>
      <c r="E248" s="140"/>
      <c r="F248" s="151"/>
      <c r="G248" s="151"/>
      <c r="H248" s="161"/>
      <c r="I248" s="162"/>
      <c r="J248" s="163"/>
      <c r="K248" s="144"/>
      <c r="L248" s="164"/>
      <c r="M248" s="47"/>
      <c r="N248" s="121"/>
      <c r="O248" s="143"/>
      <c r="P248" s="121"/>
      <c r="Q248" s="168"/>
      <c r="R248" s="169"/>
      <c r="S248" s="169"/>
      <c r="T248" s="169"/>
      <c r="U248" s="169"/>
      <c r="V248" s="169"/>
      <c r="W248" s="169"/>
      <c r="X248" s="169"/>
      <c r="Y248" s="167"/>
      <c r="Z248" s="167"/>
    </row>
    <row r="249" spans="3:26" ht="16.5" customHeight="1">
      <c r="C249" s="118"/>
      <c r="D249" s="160"/>
      <c r="E249" s="140"/>
      <c r="F249" s="151"/>
      <c r="G249" s="151"/>
      <c r="H249" s="161"/>
      <c r="I249" s="162"/>
      <c r="J249" s="163"/>
      <c r="K249" s="144"/>
      <c r="L249" s="164"/>
      <c r="M249" s="47"/>
      <c r="N249" s="121"/>
      <c r="O249" s="143"/>
      <c r="P249" s="121"/>
      <c r="Q249" s="168"/>
      <c r="R249" s="169"/>
      <c r="S249" s="169"/>
      <c r="T249" s="169"/>
      <c r="U249" s="169"/>
      <c r="V249" s="169"/>
      <c r="W249" s="169"/>
      <c r="X249" s="169"/>
      <c r="Y249" s="167"/>
      <c r="Z249" s="167"/>
    </row>
    <row r="250" spans="3:26" ht="16.5" customHeight="1">
      <c r="C250" s="118"/>
      <c r="D250" s="160"/>
      <c r="E250" s="140"/>
      <c r="F250" s="151"/>
      <c r="G250" s="151"/>
      <c r="H250" s="161"/>
      <c r="I250" s="162"/>
      <c r="J250" s="163"/>
      <c r="K250" s="144"/>
      <c r="L250" s="164"/>
      <c r="M250" s="47"/>
      <c r="N250" s="121"/>
      <c r="O250" s="143"/>
      <c r="P250" s="121"/>
      <c r="Q250" s="168"/>
      <c r="R250" s="169"/>
      <c r="S250" s="169"/>
      <c r="T250" s="169"/>
      <c r="U250" s="169"/>
      <c r="V250" s="169"/>
      <c r="W250" s="169"/>
      <c r="X250" s="169"/>
      <c r="Y250" s="167"/>
      <c r="Z250" s="167"/>
    </row>
    <row r="251" spans="3:26" ht="16.5" customHeight="1">
      <c r="C251" s="118"/>
      <c r="D251" s="160"/>
      <c r="E251" s="140"/>
      <c r="F251" s="151"/>
      <c r="G251" s="151"/>
      <c r="H251" s="161"/>
      <c r="I251" s="162"/>
      <c r="J251" s="163"/>
      <c r="K251" s="144"/>
      <c r="L251" s="164"/>
      <c r="M251" s="47"/>
      <c r="N251" s="121"/>
      <c r="O251" s="143"/>
      <c r="P251" s="121"/>
      <c r="Q251" s="168"/>
      <c r="R251" s="169"/>
      <c r="S251" s="169"/>
      <c r="T251" s="169"/>
      <c r="U251" s="169"/>
      <c r="V251" s="169"/>
      <c r="W251" s="169"/>
      <c r="X251" s="169"/>
      <c r="Y251" s="167"/>
      <c r="Z251" s="167"/>
    </row>
    <row r="252" spans="3:26" ht="16.5" customHeight="1">
      <c r="C252" s="118"/>
      <c r="D252" s="160"/>
      <c r="E252" s="140"/>
      <c r="F252" s="151"/>
      <c r="G252" s="151"/>
      <c r="H252" s="161"/>
      <c r="I252" s="162"/>
      <c r="J252" s="163"/>
      <c r="K252" s="144"/>
      <c r="L252" s="164"/>
      <c r="M252" s="47"/>
      <c r="N252" s="121"/>
      <c r="O252" s="143"/>
      <c r="P252" s="121"/>
      <c r="Q252" s="168"/>
      <c r="R252" s="169"/>
      <c r="S252" s="169"/>
      <c r="T252" s="169"/>
      <c r="U252" s="169"/>
      <c r="V252" s="169"/>
      <c r="W252" s="169"/>
      <c r="X252" s="169"/>
      <c r="Y252" s="167"/>
      <c r="Z252" s="167"/>
    </row>
    <row r="253" spans="3:26" ht="16.5" customHeight="1">
      <c r="C253" s="118"/>
      <c r="D253" s="160"/>
      <c r="E253" s="140"/>
      <c r="F253" s="151"/>
      <c r="G253" s="151"/>
      <c r="H253" s="161"/>
      <c r="I253" s="162"/>
      <c r="J253" s="163"/>
      <c r="K253" s="144"/>
      <c r="L253" s="164"/>
      <c r="M253" s="47"/>
      <c r="N253" s="121"/>
      <c r="O253" s="143"/>
      <c r="P253" s="121"/>
      <c r="Q253" s="168"/>
      <c r="R253" s="169"/>
      <c r="S253" s="169"/>
      <c r="T253" s="169"/>
      <c r="U253" s="169"/>
      <c r="V253" s="169"/>
      <c r="W253" s="169"/>
      <c r="X253" s="169"/>
      <c r="Y253" s="167"/>
      <c r="Z253" s="167"/>
    </row>
    <row r="254" spans="3:26" ht="16.5" customHeight="1">
      <c r="C254" s="118"/>
      <c r="D254" s="160"/>
      <c r="E254" s="140"/>
      <c r="F254" s="151"/>
      <c r="G254" s="151"/>
      <c r="H254" s="161"/>
      <c r="I254" s="162"/>
      <c r="J254" s="163"/>
      <c r="K254" s="144"/>
      <c r="L254" s="164"/>
      <c r="M254" s="47"/>
      <c r="N254" s="121"/>
      <c r="O254" s="143"/>
      <c r="P254" s="121"/>
      <c r="Q254" s="168"/>
      <c r="R254" s="169"/>
      <c r="S254" s="169"/>
      <c r="T254" s="169"/>
      <c r="U254" s="169"/>
      <c r="V254" s="169"/>
      <c r="W254" s="169"/>
      <c r="X254" s="169"/>
      <c r="Y254" s="167"/>
      <c r="Z254" s="167"/>
    </row>
    <row r="255" spans="3:26" ht="16.5" customHeight="1">
      <c r="C255" s="118"/>
      <c r="D255" s="160"/>
      <c r="E255" s="140"/>
      <c r="F255" s="151"/>
      <c r="G255" s="151"/>
      <c r="H255" s="161"/>
      <c r="I255" s="162"/>
      <c r="J255" s="163"/>
      <c r="K255" s="144"/>
      <c r="L255" s="164"/>
      <c r="M255" s="47"/>
      <c r="N255" s="121"/>
      <c r="O255" s="143"/>
      <c r="P255" s="121"/>
      <c r="Q255" s="168"/>
      <c r="R255" s="169"/>
      <c r="S255" s="169"/>
      <c r="T255" s="169"/>
      <c r="U255" s="169"/>
      <c r="V255" s="169"/>
      <c r="W255" s="169"/>
      <c r="X255" s="169"/>
      <c r="Y255" s="167"/>
      <c r="Z255" s="167"/>
    </row>
    <row r="256" spans="3:26" ht="16.5" customHeight="1">
      <c r="C256" s="118"/>
      <c r="D256" s="160"/>
      <c r="E256" s="140"/>
      <c r="F256" s="151"/>
      <c r="G256" s="151"/>
      <c r="H256" s="161"/>
      <c r="I256" s="162"/>
      <c r="J256" s="163"/>
      <c r="K256" s="144"/>
      <c r="L256" s="164"/>
      <c r="M256" s="47"/>
      <c r="N256" s="121"/>
      <c r="O256" s="143"/>
      <c r="P256" s="121"/>
      <c r="Q256" s="168"/>
      <c r="R256" s="169"/>
      <c r="S256" s="169"/>
      <c r="T256" s="169"/>
      <c r="U256" s="169"/>
      <c r="V256" s="169"/>
      <c r="W256" s="169"/>
      <c r="X256" s="169"/>
      <c r="Y256" s="167"/>
      <c r="Z256" s="167"/>
    </row>
    <row r="257" spans="3:26" ht="16.5" customHeight="1">
      <c r="C257" s="118"/>
      <c r="D257" s="160"/>
      <c r="E257" s="140"/>
      <c r="F257" s="151"/>
      <c r="G257" s="151"/>
      <c r="H257" s="161"/>
      <c r="I257" s="162"/>
      <c r="J257" s="163"/>
      <c r="K257" s="144"/>
      <c r="L257" s="164"/>
      <c r="M257" s="47"/>
      <c r="N257" s="121"/>
      <c r="O257" s="143"/>
      <c r="P257" s="121"/>
      <c r="Q257" s="168"/>
      <c r="R257" s="169"/>
      <c r="S257" s="169"/>
      <c r="T257" s="169"/>
      <c r="U257" s="169"/>
      <c r="V257" s="169"/>
      <c r="W257" s="169"/>
      <c r="X257" s="169"/>
      <c r="Y257" s="167"/>
      <c r="Z257" s="167"/>
    </row>
    <row r="258" spans="3:26" ht="16.5" customHeight="1">
      <c r="C258" s="118"/>
      <c r="D258" s="160"/>
      <c r="E258" s="140"/>
      <c r="F258" s="151"/>
      <c r="G258" s="151"/>
      <c r="H258" s="161"/>
      <c r="I258" s="162"/>
      <c r="J258" s="163"/>
      <c r="K258" s="144"/>
      <c r="L258" s="164"/>
      <c r="M258" s="47"/>
      <c r="N258" s="121"/>
      <c r="O258" s="143"/>
      <c r="P258" s="121"/>
      <c r="Q258" s="168"/>
      <c r="R258" s="169"/>
      <c r="S258" s="169"/>
      <c r="T258" s="169"/>
      <c r="U258" s="169"/>
      <c r="V258" s="169"/>
      <c r="W258" s="169"/>
      <c r="X258" s="169"/>
      <c r="Y258" s="167"/>
      <c r="Z258" s="167"/>
    </row>
    <row r="259" spans="3:26" ht="16.5" customHeight="1">
      <c r="C259" s="118"/>
      <c r="D259" s="160"/>
      <c r="E259" s="140"/>
      <c r="F259" s="151"/>
      <c r="G259" s="151"/>
      <c r="H259" s="161"/>
      <c r="I259" s="162"/>
      <c r="J259" s="163"/>
      <c r="K259" s="144"/>
      <c r="L259" s="164"/>
      <c r="M259" s="47"/>
      <c r="N259" s="121"/>
      <c r="O259" s="143"/>
      <c r="P259" s="121"/>
      <c r="Q259" s="168"/>
      <c r="R259" s="169"/>
      <c r="S259" s="169"/>
      <c r="T259" s="169"/>
      <c r="U259" s="169"/>
      <c r="V259" s="169"/>
      <c r="W259" s="169"/>
      <c r="X259" s="169"/>
      <c r="Y259" s="167"/>
      <c r="Z259" s="167"/>
    </row>
    <row r="260" spans="3:26" ht="16.5" customHeight="1">
      <c r="C260" s="118"/>
      <c r="D260" s="160"/>
      <c r="E260" s="140"/>
      <c r="F260" s="151"/>
      <c r="G260" s="151"/>
      <c r="H260" s="161"/>
      <c r="I260" s="162"/>
      <c r="J260" s="163"/>
      <c r="K260" s="144"/>
      <c r="L260" s="164"/>
      <c r="M260" s="47"/>
      <c r="N260" s="121"/>
      <c r="O260" s="143"/>
      <c r="P260" s="121"/>
      <c r="Q260" s="168"/>
      <c r="R260" s="169"/>
      <c r="S260" s="169"/>
      <c r="T260" s="169"/>
      <c r="U260" s="169"/>
      <c r="V260" s="169"/>
      <c r="W260" s="169"/>
      <c r="X260" s="169"/>
      <c r="Y260" s="167"/>
      <c r="Z260" s="167"/>
    </row>
    <row r="261" spans="3:26" ht="16.5" customHeight="1">
      <c r="C261" s="118"/>
      <c r="D261" s="160"/>
      <c r="E261" s="140"/>
      <c r="F261" s="151"/>
      <c r="G261" s="151"/>
      <c r="H261" s="161"/>
      <c r="I261" s="162"/>
      <c r="J261" s="163"/>
      <c r="K261" s="144"/>
      <c r="L261" s="164"/>
      <c r="M261" s="47"/>
      <c r="N261" s="121"/>
      <c r="O261" s="143"/>
      <c r="P261" s="121"/>
      <c r="Q261" s="168"/>
      <c r="R261" s="169"/>
      <c r="S261" s="169"/>
      <c r="T261" s="169"/>
      <c r="U261" s="169"/>
      <c r="V261" s="169"/>
      <c r="W261" s="169"/>
      <c r="X261" s="169"/>
      <c r="Y261" s="167"/>
      <c r="Z261" s="167"/>
    </row>
    <row r="262" spans="3:26" ht="16.5" customHeight="1">
      <c r="C262" s="118"/>
      <c r="D262" s="160"/>
      <c r="E262" s="140"/>
      <c r="F262" s="151"/>
      <c r="G262" s="151"/>
      <c r="H262" s="161"/>
      <c r="I262" s="162"/>
      <c r="J262" s="163"/>
      <c r="K262" s="144"/>
      <c r="L262" s="164"/>
      <c r="M262" s="47"/>
      <c r="N262" s="121"/>
      <c r="O262" s="143"/>
      <c r="P262" s="121"/>
      <c r="Q262" s="168"/>
      <c r="R262" s="169"/>
      <c r="S262" s="169"/>
      <c r="T262" s="169"/>
      <c r="U262" s="169"/>
      <c r="V262" s="169"/>
      <c r="W262" s="169"/>
      <c r="X262" s="169"/>
      <c r="Y262" s="167"/>
      <c r="Z262" s="167"/>
    </row>
    <row r="263" spans="3:26" ht="16.5" customHeight="1">
      <c r="C263" s="118"/>
      <c r="D263" s="160"/>
      <c r="E263" s="140"/>
      <c r="F263" s="151"/>
      <c r="G263" s="151"/>
      <c r="H263" s="161"/>
      <c r="I263" s="162"/>
      <c r="J263" s="163"/>
      <c r="K263" s="144"/>
      <c r="L263" s="164"/>
      <c r="M263" s="47"/>
      <c r="N263" s="121"/>
      <c r="O263" s="143"/>
      <c r="P263" s="121"/>
      <c r="Q263" s="168"/>
      <c r="R263" s="169"/>
      <c r="S263" s="169"/>
      <c r="T263" s="169"/>
      <c r="U263" s="169"/>
      <c r="V263" s="169"/>
      <c r="W263" s="169"/>
      <c r="X263" s="169"/>
      <c r="Y263" s="167"/>
      <c r="Z263" s="167"/>
    </row>
    <row r="264" spans="3:26" ht="16.5" customHeight="1">
      <c r="C264" s="118"/>
      <c r="D264" s="160"/>
      <c r="E264" s="140"/>
      <c r="F264" s="151"/>
      <c r="G264" s="151"/>
      <c r="H264" s="161"/>
      <c r="I264" s="162"/>
      <c r="J264" s="163"/>
      <c r="K264" s="144"/>
      <c r="L264" s="164"/>
      <c r="M264" s="47"/>
      <c r="N264" s="121"/>
      <c r="O264" s="143"/>
      <c r="P264" s="121"/>
      <c r="Q264" s="168"/>
      <c r="R264" s="169"/>
      <c r="S264" s="169"/>
      <c r="T264" s="169"/>
      <c r="U264" s="169"/>
      <c r="V264" s="169"/>
      <c r="W264" s="169"/>
      <c r="X264" s="169"/>
      <c r="Y264" s="167"/>
      <c r="Z264" s="167"/>
    </row>
    <row r="265" spans="3:26" ht="16.5" customHeight="1">
      <c r="C265" s="118"/>
      <c r="D265" s="160"/>
      <c r="E265" s="140"/>
      <c r="F265" s="151"/>
      <c r="G265" s="151"/>
      <c r="H265" s="161"/>
      <c r="I265" s="162"/>
      <c r="J265" s="163"/>
      <c r="K265" s="144"/>
      <c r="L265" s="164"/>
      <c r="M265" s="47"/>
      <c r="N265" s="121"/>
      <c r="O265" s="143"/>
      <c r="P265" s="121"/>
      <c r="Q265" s="168"/>
      <c r="R265" s="169"/>
      <c r="S265" s="169"/>
      <c r="T265" s="169"/>
      <c r="U265" s="169"/>
      <c r="V265" s="169"/>
      <c r="W265" s="169"/>
      <c r="X265" s="169"/>
      <c r="Y265" s="167"/>
      <c r="Z265" s="167"/>
    </row>
    <row r="266" spans="3:26" ht="16.5" customHeight="1">
      <c r="C266" s="118"/>
      <c r="D266" s="160"/>
      <c r="E266" s="140"/>
      <c r="F266" s="151"/>
      <c r="G266" s="151"/>
      <c r="H266" s="161"/>
      <c r="I266" s="162"/>
      <c r="J266" s="163"/>
      <c r="K266" s="144"/>
      <c r="L266" s="164"/>
      <c r="M266" s="47"/>
      <c r="N266" s="121"/>
      <c r="O266" s="143"/>
      <c r="P266" s="121"/>
      <c r="Q266" s="168"/>
      <c r="R266" s="169"/>
      <c r="S266" s="169"/>
      <c r="T266" s="169"/>
      <c r="U266" s="169"/>
      <c r="V266" s="169"/>
      <c r="W266" s="169"/>
      <c r="X266" s="169"/>
      <c r="Y266" s="167"/>
      <c r="Z266" s="167"/>
    </row>
    <row r="267" spans="3:26" ht="16.5" customHeight="1">
      <c r="C267" s="118"/>
      <c r="D267" s="160"/>
      <c r="E267" s="140"/>
      <c r="F267" s="151"/>
      <c r="G267" s="151"/>
      <c r="H267" s="161"/>
      <c r="I267" s="162"/>
      <c r="J267" s="163"/>
      <c r="K267" s="144"/>
      <c r="L267" s="164"/>
      <c r="M267" s="47"/>
      <c r="N267" s="121"/>
      <c r="O267" s="143"/>
      <c r="P267" s="121"/>
      <c r="Q267" s="168"/>
      <c r="R267" s="169"/>
      <c r="S267" s="169"/>
      <c r="T267" s="169"/>
      <c r="U267" s="169"/>
      <c r="V267" s="169"/>
      <c r="W267" s="169"/>
      <c r="X267" s="169"/>
      <c r="Y267" s="167"/>
      <c r="Z267" s="167"/>
    </row>
    <row r="268" spans="3:26" ht="16.5" customHeight="1">
      <c r="C268" s="118"/>
      <c r="D268" s="160"/>
      <c r="E268" s="140"/>
      <c r="F268" s="151"/>
      <c r="G268" s="151"/>
      <c r="H268" s="161"/>
      <c r="I268" s="162"/>
      <c r="J268" s="163"/>
      <c r="K268" s="144"/>
      <c r="L268" s="164"/>
      <c r="M268" s="47"/>
      <c r="N268" s="121"/>
      <c r="O268" s="143"/>
      <c r="P268" s="121"/>
      <c r="Q268" s="168"/>
      <c r="R268" s="169"/>
      <c r="S268" s="169"/>
      <c r="T268" s="169"/>
      <c r="U268" s="169"/>
      <c r="V268" s="169"/>
      <c r="W268" s="169"/>
      <c r="X268" s="169"/>
      <c r="Y268" s="167"/>
      <c r="Z268" s="167"/>
    </row>
    <row r="269" spans="3:26" ht="16.5" customHeight="1">
      <c r="C269" s="118"/>
      <c r="D269" s="160"/>
      <c r="E269" s="140"/>
      <c r="F269" s="151"/>
      <c r="G269" s="151"/>
      <c r="H269" s="161"/>
      <c r="I269" s="162"/>
      <c r="J269" s="163"/>
      <c r="K269" s="144"/>
      <c r="L269" s="164"/>
      <c r="M269" s="47"/>
      <c r="N269" s="121"/>
      <c r="O269" s="143"/>
      <c r="P269" s="121"/>
      <c r="Q269" s="168"/>
      <c r="R269" s="169"/>
      <c r="S269" s="169"/>
      <c r="T269" s="169"/>
      <c r="U269" s="169"/>
      <c r="V269" s="169"/>
      <c r="W269" s="169"/>
      <c r="X269" s="169"/>
      <c r="Y269" s="167"/>
      <c r="Z269" s="167"/>
    </row>
    <row r="270" spans="3:26" ht="16.5" customHeight="1">
      <c r="C270" s="118"/>
      <c r="D270" s="160"/>
      <c r="E270" s="140"/>
      <c r="F270" s="151"/>
      <c r="G270" s="151"/>
      <c r="H270" s="161"/>
      <c r="I270" s="162"/>
      <c r="J270" s="163"/>
      <c r="K270" s="144"/>
      <c r="L270" s="164"/>
      <c r="M270" s="47"/>
      <c r="N270" s="121"/>
      <c r="O270" s="143"/>
      <c r="P270" s="121"/>
      <c r="Q270" s="168"/>
      <c r="R270" s="169"/>
      <c r="S270" s="169"/>
      <c r="T270" s="169"/>
      <c r="U270" s="169"/>
      <c r="V270" s="169"/>
      <c r="W270" s="169"/>
      <c r="X270" s="169"/>
      <c r="Y270" s="167"/>
      <c r="Z270" s="167"/>
    </row>
    <row r="271" spans="3:26" ht="16.5" customHeight="1">
      <c r="C271" s="118"/>
      <c r="D271" s="160"/>
      <c r="E271" s="140"/>
      <c r="F271" s="151"/>
      <c r="G271" s="151"/>
      <c r="H271" s="161"/>
      <c r="I271" s="162"/>
      <c r="J271" s="163"/>
      <c r="K271" s="144"/>
      <c r="L271" s="164"/>
      <c r="M271" s="47"/>
      <c r="N271" s="121"/>
      <c r="O271" s="143"/>
      <c r="P271" s="121"/>
      <c r="Q271" s="168"/>
      <c r="R271" s="169"/>
      <c r="S271" s="169"/>
      <c r="T271" s="169"/>
      <c r="U271" s="169"/>
      <c r="V271" s="169"/>
      <c r="W271" s="169"/>
      <c r="X271" s="169"/>
      <c r="Y271" s="167"/>
      <c r="Z271" s="167"/>
    </row>
    <row r="272" spans="3:26" ht="16.5" customHeight="1">
      <c r="C272" s="118"/>
      <c r="D272" s="160"/>
      <c r="E272" s="140"/>
      <c r="F272" s="151"/>
      <c r="G272" s="151"/>
      <c r="H272" s="161"/>
      <c r="I272" s="162"/>
      <c r="J272" s="163"/>
      <c r="K272" s="144"/>
      <c r="L272" s="164"/>
      <c r="M272" s="47"/>
      <c r="N272" s="121"/>
      <c r="O272" s="143"/>
      <c r="P272" s="121"/>
      <c r="Q272" s="168"/>
      <c r="R272" s="169"/>
      <c r="S272" s="169"/>
      <c r="T272" s="169"/>
      <c r="U272" s="169"/>
      <c r="V272" s="169"/>
      <c r="W272" s="169"/>
      <c r="X272" s="169"/>
      <c r="Y272" s="167"/>
      <c r="Z272" s="167"/>
    </row>
    <row r="273" spans="3:26" ht="16.5" customHeight="1">
      <c r="C273" s="118"/>
      <c r="D273" s="160"/>
      <c r="E273" s="140"/>
      <c r="F273" s="151"/>
      <c r="G273" s="151"/>
      <c r="H273" s="161"/>
      <c r="I273" s="162"/>
      <c r="J273" s="163"/>
      <c r="K273" s="144"/>
      <c r="L273" s="164"/>
      <c r="M273" s="47"/>
      <c r="N273" s="121"/>
      <c r="O273" s="143"/>
      <c r="P273" s="121"/>
      <c r="Q273" s="168"/>
      <c r="R273" s="169"/>
      <c r="S273" s="169"/>
      <c r="T273" s="169"/>
      <c r="U273" s="169"/>
      <c r="V273" s="169"/>
      <c r="W273" s="169"/>
      <c r="X273" s="169"/>
      <c r="Y273" s="167"/>
      <c r="Z273" s="167"/>
    </row>
    <row r="274" spans="3:26" ht="16.5" customHeight="1">
      <c r="C274" s="118"/>
      <c r="D274" s="160"/>
      <c r="E274" s="140"/>
      <c r="F274" s="151"/>
      <c r="G274" s="151"/>
      <c r="H274" s="161"/>
      <c r="I274" s="162"/>
      <c r="J274" s="163"/>
      <c r="K274" s="144"/>
      <c r="L274" s="164"/>
      <c r="M274" s="47"/>
      <c r="N274" s="121"/>
      <c r="O274" s="143"/>
      <c r="P274" s="121"/>
      <c r="Q274" s="168"/>
      <c r="R274" s="169"/>
      <c r="S274" s="169"/>
      <c r="T274" s="169"/>
      <c r="U274" s="169"/>
      <c r="V274" s="169"/>
      <c r="W274" s="169"/>
      <c r="X274" s="169"/>
      <c r="Y274" s="167"/>
      <c r="Z274" s="167"/>
    </row>
    <row r="275" spans="3:26" ht="16.5" customHeight="1">
      <c r="C275" s="118"/>
      <c r="D275" s="160"/>
      <c r="E275" s="140"/>
      <c r="F275" s="151"/>
      <c r="G275" s="151"/>
      <c r="H275" s="161"/>
      <c r="I275" s="162"/>
      <c r="J275" s="163"/>
      <c r="K275" s="144"/>
      <c r="L275" s="164"/>
      <c r="M275" s="47"/>
      <c r="N275" s="121"/>
      <c r="O275" s="143"/>
      <c r="P275" s="121"/>
      <c r="Q275" s="168"/>
      <c r="R275" s="169"/>
      <c r="S275" s="169"/>
      <c r="T275" s="169"/>
      <c r="U275" s="169"/>
      <c r="V275" s="169"/>
      <c r="W275" s="169"/>
      <c r="X275" s="169"/>
      <c r="Y275" s="167"/>
      <c r="Z275" s="167"/>
    </row>
    <row r="276" spans="3:26" ht="16.5" customHeight="1">
      <c r="C276" s="118"/>
      <c r="D276" s="160"/>
      <c r="E276" s="140"/>
      <c r="F276" s="151"/>
      <c r="G276" s="151"/>
      <c r="H276" s="161"/>
      <c r="I276" s="162"/>
      <c r="J276" s="163"/>
      <c r="K276" s="144"/>
      <c r="L276" s="164"/>
      <c r="M276" s="47"/>
      <c r="N276" s="121"/>
      <c r="O276" s="143"/>
      <c r="P276" s="121"/>
      <c r="Q276" s="168"/>
      <c r="R276" s="169"/>
      <c r="S276" s="169"/>
      <c r="T276" s="169"/>
      <c r="U276" s="169"/>
      <c r="V276" s="169"/>
      <c r="W276" s="169"/>
      <c r="X276" s="169"/>
      <c r="Y276" s="167"/>
      <c r="Z276" s="167"/>
    </row>
    <row r="277" spans="3:26" ht="16.5" customHeight="1">
      <c r="C277" s="118"/>
      <c r="D277" s="160"/>
      <c r="E277" s="140"/>
      <c r="F277" s="151"/>
      <c r="G277" s="151"/>
      <c r="H277" s="161"/>
      <c r="I277" s="162"/>
      <c r="J277" s="163"/>
      <c r="K277" s="144"/>
      <c r="L277" s="164"/>
      <c r="M277" s="47"/>
      <c r="N277" s="121"/>
      <c r="O277" s="143"/>
      <c r="P277" s="121"/>
      <c r="Q277" s="168"/>
      <c r="R277" s="169"/>
      <c r="S277" s="169"/>
      <c r="T277" s="169"/>
      <c r="U277" s="169"/>
      <c r="V277" s="169"/>
      <c r="W277" s="169"/>
      <c r="X277" s="169"/>
      <c r="Y277" s="167"/>
      <c r="Z277" s="167"/>
    </row>
    <row r="278" spans="3:26" ht="16.5" customHeight="1">
      <c r="C278" s="118"/>
      <c r="D278" s="160"/>
      <c r="E278" s="140"/>
      <c r="F278" s="151"/>
      <c r="G278" s="151"/>
      <c r="H278" s="161"/>
      <c r="I278" s="162"/>
      <c r="J278" s="163"/>
      <c r="K278" s="144"/>
      <c r="L278" s="164"/>
      <c r="M278" s="47"/>
      <c r="N278" s="121"/>
      <c r="O278" s="143"/>
      <c r="P278" s="121"/>
      <c r="Q278" s="168"/>
      <c r="R278" s="169"/>
      <c r="S278" s="169"/>
      <c r="T278" s="169"/>
      <c r="U278" s="169"/>
      <c r="V278" s="169"/>
      <c r="W278" s="169"/>
      <c r="X278" s="169"/>
      <c r="Y278" s="167"/>
      <c r="Z278" s="167"/>
    </row>
    <row r="279" spans="3:26" ht="16.5" customHeight="1">
      <c r="C279" s="118"/>
      <c r="D279" s="160"/>
      <c r="E279" s="140"/>
      <c r="F279" s="151"/>
      <c r="G279" s="151"/>
      <c r="H279" s="161"/>
      <c r="I279" s="162"/>
      <c r="J279" s="163"/>
      <c r="K279" s="144"/>
      <c r="L279" s="164"/>
      <c r="M279" s="47"/>
      <c r="N279" s="121"/>
      <c r="O279" s="143"/>
      <c r="P279" s="121"/>
      <c r="Q279" s="168"/>
      <c r="R279" s="169"/>
      <c r="S279" s="169"/>
      <c r="T279" s="169"/>
      <c r="U279" s="169"/>
      <c r="V279" s="169"/>
      <c r="W279" s="169"/>
      <c r="X279" s="169"/>
      <c r="Y279" s="167"/>
      <c r="Z279" s="167"/>
    </row>
    <row r="280" spans="3:26" ht="16.5" customHeight="1">
      <c r="C280" s="118"/>
      <c r="D280" s="160"/>
      <c r="E280" s="140"/>
      <c r="F280" s="151"/>
      <c r="G280" s="151"/>
      <c r="H280" s="161"/>
      <c r="I280" s="162"/>
      <c r="J280" s="163"/>
      <c r="K280" s="144"/>
      <c r="L280" s="164"/>
      <c r="M280" s="47"/>
      <c r="N280" s="121"/>
      <c r="O280" s="143"/>
      <c r="P280" s="121"/>
      <c r="Q280" s="168"/>
      <c r="R280" s="169"/>
      <c r="S280" s="169"/>
      <c r="T280" s="169"/>
      <c r="U280" s="169"/>
      <c r="V280" s="169"/>
      <c r="W280" s="169"/>
      <c r="X280" s="169"/>
      <c r="Y280" s="167"/>
      <c r="Z280" s="167"/>
    </row>
    <row r="281" spans="3:26" ht="16.5" customHeight="1">
      <c r="C281" s="118"/>
      <c r="D281" s="160"/>
      <c r="E281" s="140"/>
      <c r="F281" s="151"/>
      <c r="G281" s="151"/>
      <c r="H281" s="161"/>
      <c r="I281" s="162"/>
      <c r="J281" s="163"/>
      <c r="K281" s="144"/>
      <c r="L281" s="164"/>
      <c r="M281" s="47"/>
      <c r="N281" s="121"/>
      <c r="O281" s="143"/>
      <c r="P281" s="121"/>
      <c r="Q281" s="168"/>
      <c r="R281" s="169"/>
      <c r="S281" s="169"/>
      <c r="T281" s="169"/>
      <c r="U281" s="169"/>
      <c r="V281" s="169"/>
      <c r="W281" s="169"/>
      <c r="X281" s="169"/>
      <c r="Y281" s="167"/>
      <c r="Z281" s="167"/>
    </row>
    <row r="282" spans="3:26" ht="16.5" customHeight="1">
      <c r="C282" s="118"/>
      <c r="D282" s="160"/>
      <c r="E282" s="140"/>
      <c r="F282" s="151"/>
      <c r="G282" s="151"/>
      <c r="H282" s="161"/>
      <c r="I282" s="162"/>
      <c r="J282" s="163"/>
      <c r="K282" s="144"/>
      <c r="L282" s="164"/>
      <c r="M282" s="47"/>
      <c r="N282" s="121"/>
      <c r="O282" s="143"/>
      <c r="P282" s="121"/>
      <c r="Q282" s="168"/>
      <c r="R282" s="169"/>
      <c r="S282" s="169"/>
      <c r="T282" s="169"/>
      <c r="U282" s="169"/>
      <c r="V282" s="169"/>
      <c r="W282" s="169"/>
      <c r="X282" s="169"/>
      <c r="Y282" s="167"/>
      <c r="Z282" s="167"/>
    </row>
    <row r="283" spans="3:26" ht="16.5" customHeight="1">
      <c r="C283" s="118"/>
      <c r="D283" s="160"/>
      <c r="E283" s="140"/>
      <c r="F283" s="151"/>
      <c r="G283" s="151"/>
      <c r="H283" s="161"/>
      <c r="I283" s="162"/>
      <c r="J283" s="163"/>
      <c r="K283" s="144"/>
      <c r="L283" s="164"/>
      <c r="M283" s="47"/>
      <c r="N283" s="121"/>
      <c r="O283" s="143"/>
      <c r="P283" s="121"/>
      <c r="Q283" s="168"/>
      <c r="R283" s="169"/>
      <c r="S283" s="169"/>
      <c r="T283" s="169"/>
      <c r="U283" s="169"/>
      <c r="V283" s="169"/>
      <c r="W283" s="169"/>
      <c r="X283" s="169"/>
      <c r="Y283" s="167"/>
      <c r="Z283" s="167"/>
    </row>
    <row r="284" spans="3:26" ht="16.5" customHeight="1">
      <c r="C284" s="118"/>
      <c r="D284" s="160"/>
      <c r="E284" s="140"/>
      <c r="F284" s="151"/>
      <c r="G284" s="151"/>
      <c r="H284" s="161"/>
      <c r="I284" s="162"/>
      <c r="J284" s="163"/>
      <c r="K284" s="144"/>
      <c r="L284" s="164"/>
      <c r="M284" s="47"/>
      <c r="N284" s="121"/>
      <c r="O284" s="143"/>
      <c r="P284" s="121"/>
      <c r="Q284" s="168"/>
      <c r="R284" s="169"/>
      <c r="S284" s="169"/>
      <c r="T284" s="169"/>
      <c r="U284" s="169"/>
      <c r="V284" s="169"/>
      <c r="W284" s="169"/>
      <c r="X284" s="169"/>
      <c r="Y284" s="167"/>
      <c r="Z284" s="167"/>
    </row>
    <row r="285" spans="3:26" ht="16.5" customHeight="1">
      <c r="C285" s="118"/>
      <c r="D285" s="160"/>
      <c r="E285" s="140"/>
      <c r="F285" s="151"/>
      <c r="G285" s="151"/>
      <c r="H285" s="161"/>
      <c r="I285" s="162"/>
      <c r="J285" s="163"/>
      <c r="K285" s="144"/>
      <c r="L285" s="164"/>
      <c r="M285" s="47"/>
      <c r="N285" s="121"/>
      <c r="O285" s="143"/>
      <c r="P285" s="121"/>
      <c r="Q285" s="168"/>
      <c r="R285" s="169"/>
      <c r="S285" s="169"/>
      <c r="T285" s="169"/>
      <c r="U285" s="169"/>
      <c r="V285" s="169"/>
      <c r="W285" s="169"/>
      <c r="X285" s="169"/>
      <c r="Y285" s="167"/>
      <c r="Z285" s="167"/>
    </row>
    <row r="286" spans="3:26" ht="16.5" customHeight="1">
      <c r="C286" s="118"/>
      <c r="D286" s="160"/>
      <c r="E286" s="140"/>
      <c r="F286" s="151"/>
      <c r="G286" s="151"/>
      <c r="H286" s="161"/>
      <c r="I286" s="162"/>
      <c r="J286" s="163"/>
      <c r="K286" s="144"/>
      <c r="L286" s="164"/>
      <c r="M286" s="47"/>
      <c r="N286" s="121"/>
      <c r="O286" s="143"/>
      <c r="P286" s="121"/>
      <c r="Q286" s="168"/>
      <c r="R286" s="169"/>
      <c r="S286" s="169"/>
      <c r="T286" s="169"/>
      <c r="U286" s="169"/>
      <c r="V286" s="169"/>
      <c r="W286" s="169"/>
      <c r="X286" s="169"/>
      <c r="Y286" s="167"/>
      <c r="Z286" s="167"/>
    </row>
    <row r="287" spans="3:26" ht="16.5" customHeight="1">
      <c r="C287" s="118"/>
      <c r="D287" s="160"/>
      <c r="E287" s="140"/>
      <c r="F287" s="151"/>
      <c r="G287" s="151"/>
      <c r="H287" s="161"/>
      <c r="I287" s="162"/>
      <c r="J287" s="163"/>
      <c r="K287" s="144"/>
      <c r="L287" s="164"/>
      <c r="M287" s="47"/>
      <c r="N287" s="121"/>
      <c r="O287" s="143"/>
      <c r="P287" s="121"/>
      <c r="Q287" s="168"/>
      <c r="R287" s="169"/>
      <c r="S287" s="169"/>
      <c r="T287" s="169"/>
      <c r="U287" s="169"/>
      <c r="V287" s="169"/>
      <c r="W287" s="169"/>
      <c r="X287" s="169"/>
      <c r="Y287" s="167"/>
      <c r="Z287" s="167"/>
    </row>
    <row r="288" spans="3:26" ht="16.5" customHeight="1">
      <c r="C288" s="118"/>
      <c r="D288" s="160"/>
      <c r="E288" s="140"/>
      <c r="F288" s="151"/>
      <c r="G288" s="151"/>
      <c r="H288" s="161"/>
      <c r="I288" s="162"/>
      <c r="J288" s="163"/>
      <c r="K288" s="144"/>
      <c r="L288" s="164"/>
      <c r="M288" s="47"/>
      <c r="N288" s="121"/>
      <c r="O288" s="143"/>
      <c r="P288" s="121"/>
      <c r="Q288" s="168"/>
      <c r="R288" s="169"/>
      <c r="S288" s="169"/>
      <c r="T288" s="169"/>
      <c r="U288" s="169"/>
      <c r="V288" s="169"/>
      <c r="W288" s="169"/>
      <c r="X288" s="169"/>
      <c r="Y288" s="167"/>
      <c r="Z288" s="167"/>
    </row>
    <row r="289" spans="3:26" ht="16.5" customHeight="1">
      <c r="C289" s="118"/>
      <c r="D289" s="160"/>
      <c r="E289" s="140"/>
      <c r="F289" s="151"/>
      <c r="G289" s="151"/>
      <c r="H289" s="161"/>
      <c r="I289" s="162"/>
      <c r="J289" s="163"/>
      <c r="K289" s="144"/>
      <c r="L289" s="164"/>
      <c r="M289" s="47"/>
      <c r="N289" s="121"/>
      <c r="O289" s="143"/>
      <c r="P289" s="121"/>
      <c r="Q289" s="168"/>
      <c r="R289" s="169"/>
      <c r="S289" s="169"/>
      <c r="T289" s="169"/>
      <c r="U289" s="169"/>
      <c r="V289" s="169"/>
      <c r="W289" s="169"/>
      <c r="X289" s="169"/>
      <c r="Y289" s="167"/>
      <c r="Z289" s="167"/>
    </row>
    <row r="290" spans="3:26" ht="16.5" customHeight="1">
      <c r="C290" s="118"/>
      <c r="D290" s="160"/>
      <c r="E290" s="140"/>
      <c r="F290" s="151"/>
      <c r="G290" s="151"/>
      <c r="H290" s="161"/>
      <c r="I290" s="162"/>
      <c r="J290" s="163"/>
      <c r="K290" s="144"/>
      <c r="L290" s="164"/>
      <c r="M290" s="47"/>
      <c r="N290" s="121"/>
      <c r="O290" s="143"/>
      <c r="P290" s="121"/>
      <c r="Q290" s="168"/>
      <c r="R290" s="169"/>
      <c r="S290" s="169"/>
      <c r="T290" s="169"/>
      <c r="U290" s="169"/>
      <c r="V290" s="169"/>
      <c r="W290" s="169"/>
      <c r="X290" s="169"/>
      <c r="Y290" s="167"/>
      <c r="Z290" s="167"/>
    </row>
    <row r="291" spans="3:26" ht="16.5" customHeight="1">
      <c r="C291" s="118"/>
      <c r="D291" s="160"/>
      <c r="E291" s="140"/>
      <c r="F291" s="151"/>
      <c r="G291" s="151"/>
      <c r="H291" s="161"/>
      <c r="I291" s="162"/>
      <c r="J291" s="163"/>
      <c r="K291" s="144"/>
      <c r="L291" s="164"/>
      <c r="M291" s="47"/>
      <c r="N291" s="121"/>
      <c r="O291" s="143"/>
      <c r="P291" s="121"/>
      <c r="Q291" s="168"/>
      <c r="R291" s="169"/>
      <c r="S291" s="169"/>
      <c r="T291" s="169"/>
      <c r="U291" s="169"/>
      <c r="V291" s="169"/>
      <c r="W291" s="169"/>
      <c r="X291" s="169"/>
      <c r="Y291" s="167"/>
      <c r="Z291" s="167"/>
    </row>
    <row r="292" spans="3:26" ht="16.5" customHeight="1">
      <c r="C292" s="118"/>
      <c r="D292" s="160"/>
      <c r="E292" s="140"/>
      <c r="F292" s="151"/>
      <c r="G292" s="151"/>
      <c r="H292" s="161"/>
      <c r="I292" s="162"/>
      <c r="J292" s="163"/>
      <c r="K292" s="144"/>
      <c r="L292" s="164"/>
      <c r="M292" s="47"/>
      <c r="N292" s="121"/>
      <c r="O292" s="143"/>
      <c r="P292" s="121"/>
      <c r="Q292" s="168"/>
      <c r="R292" s="169"/>
      <c r="S292" s="169"/>
      <c r="T292" s="169"/>
      <c r="U292" s="169"/>
      <c r="V292" s="169"/>
      <c r="W292" s="169"/>
      <c r="X292" s="169"/>
      <c r="Y292" s="167"/>
      <c r="Z292" s="167"/>
    </row>
    <row r="293" spans="3:26" ht="16.5" customHeight="1">
      <c r="C293" s="118"/>
      <c r="D293" s="160"/>
      <c r="E293" s="140"/>
      <c r="F293" s="151"/>
      <c r="G293" s="151"/>
      <c r="H293" s="161"/>
      <c r="I293" s="162"/>
      <c r="J293" s="163"/>
      <c r="K293" s="144"/>
      <c r="L293" s="164"/>
      <c r="M293" s="47"/>
      <c r="N293" s="121"/>
      <c r="O293" s="143"/>
      <c r="P293" s="121"/>
      <c r="Q293" s="168"/>
      <c r="R293" s="169"/>
      <c r="S293" s="169"/>
      <c r="T293" s="169"/>
      <c r="U293" s="169"/>
      <c r="V293" s="169"/>
      <c r="W293" s="169"/>
      <c r="X293" s="169"/>
      <c r="Y293" s="167"/>
      <c r="Z293" s="167"/>
    </row>
    <row r="294" spans="3:26" ht="16.5" customHeight="1">
      <c r="C294" s="118"/>
      <c r="D294" s="160"/>
      <c r="E294" s="140"/>
      <c r="F294" s="151"/>
      <c r="G294" s="151"/>
      <c r="H294" s="161"/>
      <c r="I294" s="162"/>
      <c r="J294" s="163"/>
      <c r="K294" s="144"/>
      <c r="L294" s="164"/>
      <c r="M294" s="47"/>
      <c r="N294" s="121"/>
      <c r="O294" s="143"/>
      <c r="P294" s="121"/>
      <c r="Q294" s="168"/>
      <c r="R294" s="169"/>
      <c r="S294" s="169"/>
      <c r="T294" s="169"/>
      <c r="U294" s="169"/>
      <c r="V294" s="169"/>
      <c r="W294" s="169"/>
      <c r="X294" s="169"/>
      <c r="Y294" s="167"/>
      <c r="Z294" s="167"/>
    </row>
    <row r="295" spans="3:26" ht="16.5" customHeight="1">
      <c r="C295" s="118"/>
      <c r="D295" s="160"/>
      <c r="E295" s="140"/>
      <c r="F295" s="151"/>
      <c r="G295" s="151"/>
      <c r="H295" s="161"/>
      <c r="I295" s="162"/>
      <c r="J295" s="163"/>
      <c r="K295" s="144"/>
      <c r="L295" s="164"/>
      <c r="M295" s="47"/>
      <c r="N295" s="121"/>
      <c r="O295" s="143"/>
      <c r="P295" s="121"/>
      <c r="Q295" s="168"/>
      <c r="R295" s="169"/>
      <c r="S295" s="169"/>
      <c r="T295" s="169"/>
      <c r="U295" s="169"/>
      <c r="V295" s="169"/>
      <c r="W295" s="169"/>
      <c r="X295" s="169"/>
      <c r="Y295" s="167"/>
      <c r="Z295" s="167"/>
    </row>
    <row r="296" spans="3:26" ht="16.5" customHeight="1">
      <c r="C296" s="118"/>
      <c r="D296" s="160"/>
      <c r="E296" s="140"/>
      <c r="F296" s="151"/>
      <c r="G296" s="151"/>
      <c r="H296" s="161"/>
      <c r="I296" s="162"/>
      <c r="J296" s="163"/>
      <c r="K296" s="144"/>
      <c r="L296" s="164"/>
      <c r="M296" s="47"/>
      <c r="N296" s="121"/>
      <c r="O296" s="143"/>
      <c r="P296" s="121"/>
      <c r="Q296" s="168"/>
      <c r="R296" s="169"/>
      <c r="S296" s="169"/>
      <c r="T296" s="169"/>
      <c r="U296" s="169"/>
      <c r="V296" s="169"/>
      <c r="W296" s="169"/>
      <c r="X296" s="169"/>
      <c r="Y296" s="167"/>
      <c r="Z296" s="167"/>
    </row>
    <row r="297" spans="3:26" ht="16.5" customHeight="1">
      <c r="C297" s="118"/>
      <c r="D297" s="160"/>
      <c r="E297" s="140"/>
      <c r="F297" s="151"/>
      <c r="G297" s="151"/>
      <c r="H297" s="161"/>
      <c r="I297" s="162"/>
      <c r="J297" s="163"/>
      <c r="K297" s="144"/>
      <c r="L297" s="164"/>
      <c r="M297" s="47"/>
      <c r="N297" s="121"/>
      <c r="O297" s="143"/>
      <c r="P297" s="121"/>
      <c r="Q297" s="168"/>
      <c r="R297" s="169"/>
      <c r="S297" s="169"/>
      <c r="T297" s="169"/>
      <c r="U297" s="169"/>
      <c r="V297" s="169"/>
      <c r="W297" s="169"/>
      <c r="X297" s="169"/>
      <c r="Y297" s="167"/>
      <c r="Z297" s="167"/>
    </row>
    <row r="298" spans="3:26" ht="16.5" customHeight="1">
      <c r="C298" s="118"/>
      <c r="D298" s="160"/>
      <c r="E298" s="140"/>
      <c r="F298" s="151"/>
      <c r="G298" s="151"/>
      <c r="H298" s="161"/>
      <c r="I298" s="162"/>
      <c r="J298" s="163"/>
      <c r="K298" s="144"/>
      <c r="L298" s="164"/>
      <c r="M298" s="47"/>
      <c r="N298" s="121"/>
      <c r="O298" s="143"/>
      <c r="P298" s="121"/>
      <c r="Q298" s="168"/>
      <c r="R298" s="169"/>
      <c r="S298" s="169"/>
      <c r="T298" s="169"/>
      <c r="U298" s="169"/>
      <c r="V298" s="169"/>
      <c r="W298" s="169"/>
      <c r="X298" s="169"/>
      <c r="Y298" s="167"/>
      <c r="Z298" s="167"/>
    </row>
    <row r="299" spans="3:26" ht="16.5" customHeight="1">
      <c r="C299" s="118"/>
      <c r="D299" s="160"/>
      <c r="E299" s="140"/>
      <c r="F299" s="151"/>
      <c r="G299" s="151"/>
      <c r="H299" s="161"/>
      <c r="I299" s="162"/>
      <c r="J299" s="163"/>
      <c r="K299" s="144"/>
      <c r="L299" s="164"/>
      <c r="M299" s="47"/>
      <c r="N299" s="121"/>
      <c r="O299" s="143"/>
      <c r="P299" s="121"/>
      <c r="Q299" s="168"/>
      <c r="R299" s="169"/>
      <c r="S299" s="169"/>
      <c r="T299" s="169"/>
      <c r="U299" s="169"/>
      <c r="V299" s="169"/>
      <c r="W299" s="169"/>
      <c r="X299" s="169"/>
      <c r="Y299" s="167"/>
      <c r="Z299" s="167"/>
    </row>
    <row r="300" spans="3:26" ht="16.5" customHeight="1">
      <c r="C300" s="118"/>
      <c r="D300" s="160"/>
      <c r="E300" s="140"/>
      <c r="F300" s="151"/>
      <c r="G300" s="151"/>
      <c r="H300" s="161"/>
      <c r="I300" s="162"/>
      <c r="J300" s="163"/>
      <c r="K300" s="144"/>
      <c r="L300" s="164"/>
      <c r="M300" s="47"/>
      <c r="N300" s="121"/>
      <c r="O300" s="143"/>
      <c r="P300" s="121"/>
      <c r="Q300" s="168"/>
      <c r="R300" s="169"/>
      <c r="S300" s="169"/>
      <c r="T300" s="169"/>
      <c r="U300" s="169"/>
      <c r="V300" s="169"/>
      <c r="W300" s="169"/>
      <c r="X300" s="169"/>
      <c r="Y300" s="167"/>
      <c r="Z300" s="167"/>
    </row>
    <row r="301" spans="3:26" ht="16.5" customHeight="1">
      <c r="C301" s="118"/>
      <c r="D301" s="160"/>
      <c r="E301" s="140"/>
      <c r="F301" s="151"/>
      <c r="G301" s="151"/>
      <c r="H301" s="161"/>
      <c r="I301" s="162"/>
      <c r="J301" s="163"/>
      <c r="K301" s="144"/>
      <c r="L301" s="164"/>
      <c r="M301" s="47"/>
      <c r="N301" s="121"/>
      <c r="O301" s="143"/>
      <c r="P301" s="121"/>
      <c r="Q301" s="168"/>
      <c r="R301" s="169"/>
      <c r="S301" s="169"/>
      <c r="T301" s="169"/>
      <c r="U301" s="169"/>
      <c r="V301" s="169"/>
      <c r="W301" s="169"/>
      <c r="X301" s="169"/>
      <c r="Y301" s="167"/>
      <c r="Z301" s="167"/>
    </row>
    <row r="302" spans="3:26" ht="16.5" customHeight="1">
      <c r="C302" s="118"/>
      <c r="D302" s="160"/>
      <c r="E302" s="140"/>
      <c r="F302" s="151"/>
      <c r="G302" s="151"/>
      <c r="H302" s="161"/>
      <c r="I302" s="162"/>
      <c r="J302" s="163"/>
      <c r="K302" s="144"/>
      <c r="L302" s="164"/>
      <c r="M302" s="47"/>
      <c r="N302" s="121"/>
      <c r="O302" s="143"/>
      <c r="P302" s="121"/>
      <c r="Q302" s="168"/>
      <c r="R302" s="169"/>
      <c r="S302" s="169"/>
      <c r="T302" s="169"/>
      <c r="U302" s="169"/>
      <c r="V302" s="169"/>
      <c r="W302" s="169"/>
      <c r="X302" s="169"/>
      <c r="Y302" s="167"/>
      <c r="Z302" s="167"/>
    </row>
    <row r="303" spans="3:26" ht="16.5" customHeight="1">
      <c r="C303" s="118"/>
      <c r="D303" s="160"/>
      <c r="E303" s="140"/>
      <c r="F303" s="151"/>
      <c r="G303" s="151"/>
      <c r="H303" s="161"/>
      <c r="I303" s="162"/>
      <c r="J303" s="163"/>
      <c r="K303" s="144"/>
      <c r="L303" s="164"/>
      <c r="M303" s="47"/>
      <c r="N303" s="121"/>
      <c r="O303" s="143"/>
      <c r="P303" s="121"/>
      <c r="Q303" s="168"/>
      <c r="R303" s="169"/>
      <c r="S303" s="169"/>
      <c r="T303" s="169"/>
      <c r="U303" s="169"/>
      <c r="V303" s="169"/>
      <c r="W303" s="169"/>
      <c r="X303" s="169"/>
      <c r="Y303" s="167"/>
      <c r="Z303" s="167"/>
    </row>
    <row r="304" spans="3:26" ht="16.5" customHeight="1">
      <c r="C304" s="118"/>
      <c r="D304" s="160"/>
      <c r="E304" s="140"/>
      <c r="F304" s="151"/>
      <c r="G304" s="151"/>
      <c r="H304" s="161"/>
      <c r="I304" s="162"/>
      <c r="J304" s="163"/>
      <c r="K304" s="144"/>
      <c r="L304" s="164"/>
      <c r="M304" s="47"/>
      <c r="N304" s="121"/>
      <c r="O304" s="143"/>
      <c r="P304" s="121"/>
      <c r="Q304" s="168"/>
      <c r="R304" s="169"/>
      <c r="S304" s="169"/>
      <c r="T304" s="169"/>
      <c r="U304" s="169"/>
      <c r="V304" s="169"/>
      <c r="W304" s="169"/>
      <c r="X304" s="169"/>
      <c r="Y304" s="167"/>
      <c r="Z304" s="167"/>
    </row>
    <row r="305" spans="3:26" ht="16.5" customHeight="1">
      <c r="C305" s="118"/>
      <c r="D305" s="160"/>
      <c r="E305" s="140"/>
      <c r="F305" s="151"/>
      <c r="G305" s="151"/>
      <c r="H305" s="161"/>
      <c r="I305" s="162"/>
      <c r="J305" s="163"/>
      <c r="K305" s="144"/>
      <c r="L305" s="164"/>
      <c r="M305" s="47"/>
      <c r="N305" s="121"/>
      <c r="O305" s="143"/>
      <c r="P305" s="121"/>
      <c r="Q305" s="168"/>
      <c r="R305" s="169"/>
      <c r="S305" s="169"/>
      <c r="T305" s="169"/>
      <c r="U305" s="169"/>
      <c r="V305" s="169"/>
      <c r="W305" s="169"/>
      <c r="X305" s="169"/>
      <c r="Y305" s="167"/>
      <c r="Z305" s="167"/>
    </row>
    <row r="306" spans="3:26" ht="16.5" customHeight="1">
      <c r="C306" s="118"/>
      <c r="D306" s="160"/>
      <c r="E306" s="140"/>
      <c r="F306" s="151"/>
      <c r="G306" s="151"/>
      <c r="H306" s="161"/>
      <c r="I306" s="162"/>
      <c r="J306" s="163"/>
      <c r="K306" s="144"/>
      <c r="L306" s="164"/>
      <c r="M306" s="47"/>
      <c r="N306" s="121"/>
      <c r="O306" s="143"/>
      <c r="P306" s="121"/>
      <c r="Q306" s="168"/>
      <c r="R306" s="169"/>
      <c r="S306" s="169"/>
      <c r="T306" s="169"/>
      <c r="U306" s="169"/>
      <c r="V306" s="169"/>
      <c r="W306" s="169"/>
      <c r="X306" s="169"/>
      <c r="Y306" s="167"/>
      <c r="Z306" s="167"/>
    </row>
    <row r="307" spans="3:26" ht="16.5" customHeight="1">
      <c r="C307" s="118"/>
      <c r="D307" s="160"/>
      <c r="E307" s="140"/>
      <c r="F307" s="151"/>
      <c r="G307" s="151"/>
      <c r="H307" s="161"/>
      <c r="I307" s="162"/>
      <c r="J307" s="163"/>
      <c r="K307" s="144"/>
      <c r="L307" s="164"/>
      <c r="M307" s="47"/>
      <c r="N307" s="121"/>
      <c r="O307" s="143"/>
      <c r="P307" s="121"/>
      <c r="Q307" s="168"/>
      <c r="R307" s="169"/>
      <c r="S307" s="169"/>
      <c r="T307" s="169"/>
      <c r="U307" s="169"/>
      <c r="V307" s="169"/>
      <c r="W307" s="169"/>
      <c r="X307" s="169"/>
      <c r="Y307" s="167"/>
      <c r="Z307" s="167"/>
    </row>
    <row r="308" spans="3:26" ht="16.5" customHeight="1">
      <c r="C308" s="118"/>
      <c r="D308" s="160"/>
      <c r="E308" s="140"/>
      <c r="F308" s="151"/>
      <c r="G308" s="151"/>
      <c r="H308" s="161"/>
      <c r="I308" s="162"/>
      <c r="J308" s="163"/>
      <c r="K308" s="144"/>
      <c r="L308" s="164"/>
      <c r="M308" s="47"/>
      <c r="N308" s="121"/>
      <c r="O308" s="143"/>
      <c r="P308" s="121"/>
      <c r="Q308" s="168"/>
      <c r="R308" s="169"/>
      <c r="S308" s="169"/>
      <c r="T308" s="169"/>
      <c r="U308" s="169"/>
      <c r="V308" s="169"/>
      <c r="W308" s="169"/>
      <c r="X308" s="169"/>
      <c r="Y308" s="167"/>
      <c r="Z308" s="167"/>
    </row>
    <row r="309" spans="3:26" ht="16.5" customHeight="1">
      <c r="C309" s="118"/>
      <c r="D309" s="160"/>
      <c r="E309" s="140"/>
      <c r="F309" s="151"/>
      <c r="G309" s="151"/>
      <c r="H309" s="161"/>
      <c r="I309" s="162"/>
      <c r="J309" s="163"/>
      <c r="K309" s="144"/>
      <c r="L309" s="164"/>
      <c r="M309" s="47"/>
      <c r="N309" s="121"/>
      <c r="O309" s="143"/>
      <c r="P309" s="121"/>
      <c r="Q309" s="168"/>
      <c r="R309" s="169"/>
      <c r="S309" s="169"/>
      <c r="T309" s="169"/>
      <c r="U309" s="169"/>
      <c r="V309" s="169"/>
      <c r="W309" s="169"/>
      <c r="X309" s="169"/>
      <c r="Y309" s="167"/>
      <c r="Z309" s="167"/>
    </row>
    <row r="310" spans="3:26" ht="16.5" customHeight="1">
      <c r="C310" s="118"/>
      <c r="D310" s="160"/>
      <c r="E310" s="140"/>
      <c r="F310" s="151"/>
      <c r="G310" s="151"/>
      <c r="H310" s="161"/>
      <c r="I310" s="162"/>
      <c r="J310" s="163"/>
      <c r="K310" s="144"/>
      <c r="L310" s="164"/>
      <c r="M310" s="47"/>
      <c r="N310" s="121"/>
      <c r="O310" s="143"/>
      <c r="P310" s="121"/>
      <c r="Q310" s="168"/>
      <c r="R310" s="169"/>
      <c r="S310" s="169"/>
      <c r="T310" s="169"/>
      <c r="U310" s="169"/>
      <c r="V310" s="169"/>
      <c r="W310" s="169"/>
      <c r="X310" s="169"/>
      <c r="Y310" s="167"/>
      <c r="Z310" s="167"/>
    </row>
    <row r="311" spans="3:26" ht="16.5" customHeight="1">
      <c r="C311" s="118"/>
      <c r="D311" s="160"/>
      <c r="E311" s="140"/>
      <c r="F311" s="151"/>
      <c r="G311" s="151"/>
      <c r="H311" s="161"/>
      <c r="I311" s="162"/>
      <c r="J311" s="163"/>
      <c r="K311" s="144"/>
      <c r="L311" s="164"/>
      <c r="M311" s="47"/>
      <c r="N311" s="121"/>
      <c r="O311" s="143"/>
      <c r="P311" s="121"/>
      <c r="Q311" s="168"/>
      <c r="R311" s="169"/>
      <c r="S311" s="169"/>
      <c r="T311" s="169"/>
      <c r="U311" s="169"/>
      <c r="V311" s="169"/>
      <c r="W311" s="169"/>
      <c r="X311" s="169"/>
      <c r="Y311" s="167"/>
      <c r="Z311" s="167"/>
    </row>
    <row r="312" spans="3:26" ht="16.5" customHeight="1">
      <c r="C312" s="118"/>
      <c r="D312" s="160"/>
      <c r="E312" s="140"/>
      <c r="F312" s="151"/>
      <c r="G312" s="151"/>
      <c r="H312" s="161"/>
      <c r="I312" s="162"/>
      <c r="J312" s="163"/>
      <c r="K312" s="144"/>
      <c r="L312" s="164"/>
      <c r="M312" s="47"/>
      <c r="N312" s="121"/>
      <c r="O312" s="143"/>
      <c r="P312" s="121"/>
      <c r="Q312" s="168"/>
      <c r="R312" s="169"/>
      <c r="S312" s="169"/>
      <c r="T312" s="169"/>
      <c r="U312" s="169"/>
      <c r="V312" s="169"/>
      <c r="W312" s="169"/>
      <c r="X312" s="169"/>
      <c r="Y312" s="167"/>
      <c r="Z312" s="167"/>
    </row>
    <row r="313" spans="3:26" ht="16.5" customHeight="1">
      <c r="C313" s="118"/>
      <c r="D313" s="160"/>
      <c r="E313" s="140"/>
      <c r="F313" s="151"/>
      <c r="G313" s="151"/>
      <c r="H313" s="161"/>
      <c r="I313" s="162"/>
      <c r="J313" s="163"/>
      <c r="K313" s="144"/>
      <c r="L313" s="164"/>
      <c r="M313" s="47"/>
      <c r="N313" s="121"/>
      <c r="O313" s="143"/>
      <c r="P313" s="121"/>
      <c r="Q313" s="168"/>
      <c r="R313" s="169"/>
      <c r="S313" s="169"/>
      <c r="T313" s="169"/>
      <c r="U313" s="169"/>
      <c r="V313" s="169"/>
      <c r="W313" s="169"/>
      <c r="X313" s="169"/>
      <c r="Y313" s="167"/>
      <c r="Z313" s="167"/>
    </row>
    <row r="314" spans="3:26" ht="16.5" customHeight="1">
      <c r="C314" s="118"/>
      <c r="D314" s="160"/>
      <c r="E314" s="140"/>
      <c r="F314" s="151"/>
      <c r="G314" s="151"/>
      <c r="H314" s="161"/>
      <c r="I314" s="162"/>
      <c r="J314" s="163"/>
      <c r="K314" s="144"/>
      <c r="L314" s="164"/>
      <c r="M314" s="47"/>
      <c r="N314" s="121"/>
      <c r="O314" s="143"/>
      <c r="P314" s="121"/>
      <c r="Q314" s="168"/>
      <c r="R314" s="169"/>
      <c r="S314" s="169"/>
      <c r="T314" s="169"/>
      <c r="U314" s="169"/>
      <c r="V314" s="169"/>
      <c r="W314" s="169"/>
      <c r="X314" s="169"/>
      <c r="Y314" s="167"/>
      <c r="Z314" s="167"/>
    </row>
    <row r="315" spans="3:26" ht="16.5" customHeight="1">
      <c r="C315" s="118"/>
      <c r="D315" s="160"/>
      <c r="E315" s="140"/>
      <c r="F315" s="151"/>
      <c r="G315" s="151"/>
      <c r="H315" s="161"/>
      <c r="I315" s="162"/>
      <c r="J315" s="163"/>
      <c r="K315" s="144"/>
      <c r="L315" s="164"/>
      <c r="M315" s="47"/>
      <c r="N315" s="121"/>
      <c r="O315" s="143"/>
      <c r="P315" s="121"/>
      <c r="Q315" s="168"/>
      <c r="R315" s="169"/>
      <c r="S315" s="169"/>
      <c r="T315" s="169"/>
      <c r="U315" s="169"/>
      <c r="V315" s="169"/>
      <c r="W315" s="169"/>
      <c r="X315" s="169"/>
      <c r="Y315" s="167"/>
      <c r="Z315" s="167"/>
    </row>
    <row r="316" spans="3:26" ht="16.5" customHeight="1">
      <c r="C316" s="118"/>
      <c r="D316" s="160"/>
      <c r="E316" s="140"/>
      <c r="F316" s="151"/>
      <c r="G316" s="151"/>
      <c r="H316" s="161"/>
      <c r="I316" s="162"/>
      <c r="J316" s="163"/>
      <c r="K316" s="144"/>
      <c r="L316" s="164"/>
      <c r="M316" s="47"/>
      <c r="N316" s="121"/>
      <c r="O316" s="143"/>
      <c r="P316" s="121"/>
      <c r="Q316" s="168"/>
      <c r="R316" s="169"/>
      <c r="S316" s="169"/>
      <c r="T316" s="169"/>
      <c r="U316" s="169"/>
      <c r="V316" s="169"/>
      <c r="W316" s="169"/>
      <c r="X316" s="169"/>
      <c r="Y316" s="167"/>
      <c r="Z316" s="167"/>
    </row>
    <row r="317" spans="3:26" ht="16.5" customHeight="1">
      <c r="C317" s="118"/>
      <c r="D317" s="160"/>
      <c r="E317" s="140"/>
      <c r="F317" s="151"/>
      <c r="G317" s="151"/>
      <c r="H317" s="161"/>
      <c r="I317" s="162"/>
      <c r="J317" s="163"/>
      <c r="K317" s="144"/>
      <c r="L317" s="164"/>
      <c r="M317" s="47"/>
      <c r="N317" s="121"/>
      <c r="O317" s="143"/>
      <c r="P317" s="121"/>
      <c r="Q317" s="168"/>
      <c r="R317" s="169"/>
      <c r="S317" s="169"/>
      <c r="T317" s="169"/>
      <c r="U317" s="169"/>
      <c r="V317" s="169"/>
      <c r="W317" s="169"/>
      <c r="X317" s="169"/>
      <c r="Y317" s="167"/>
      <c r="Z317" s="167"/>
    </row>
    <row r="318" spans="3:26" ht="16.5" customHeight="1">
      <c r="C318" s="118"/>
      <c r="D318" s="160"/>
      <c r="E318" s="140"/>
      <c r="F318" s="151"/>
      <c r="G318" s="151"/>
      <c r="H318" s="161"/>
      <c r="I318" s="162"/>
      <c r="J318" s="163"/>
      <c r="K318" s="144"/>
      <c r="L318" s="164"/>
      <c r="M318" s="47"/>
      <c r="N318" s="121"/>
      <c r="O318" s="143"/>
      <c r="P318" s="121"/>
      <c r="Q318" s="168"/>
      <c r="R318" s="169"/>
      <c r="S318" s="169"/>
      <c r="T318" s="169"/>
      <c r="U318" s="169"/>
      <c r="V318" s="169"/>
      <c r="W318" s="169"/>
      <c r="X318" s="169"/>
      <c r="Y318" s="167"/>
      <c r="Z318" s="167"/>
    </row>
    <row r="319" spans="3:26" ht="16.5" customHeight="1">
      <c r="C319" s="118"/>
      <c r="D319" s="160"/>
      <c r="E319" s="140"/>
      <c r="F319" s="151"/>
      <c r="G319" s="151"/>
      <c r="H319" s="161"/>
      <c r="I319" s="162"/>
      <c r="J319" s="163"/>
      <c r="K319" s="144"/>
      <c r="L319" s="164"/>
      <c r="M319" s="47"/>
      <c r="N319" s="121"/>
      <c r="O319" s="143"/>
      <c r="P319" s="121"/>
      <c r="Q319" s="168"/>
      <c r="R319" s="169"/>
      <c r="S319" s="169"/>
      <c r="T319" s="169"/>
      <c r="U319" s="169"/>
      <c r="V319" s="169"/>
      <c r="W319" s="169"/>
      <c r="X319" s="169"/>
      <c r="Y319" s="167"/>
      <c r="Z319" s="167"/>
    </row>
    <row r="320" spans="3:26" ht="16.5" customHeight="1">
      <c r="C320" s="118"/>
      <c r="D320" s="160"/>
      <c r="E320" s="140"/>
      <c r="F320" s="151"/>
      <c r="G320" s="151"/>
      <c r="H320" s="161"/>
      <c r="I320" s="162"/>
      <c r="J320" s="163"/>
      <c r="K320" s="144"/>
      <c r="L320" s="164"/>
      <c r="M320" s="47"/>
      <c r="N320" s="121"/>
      <c r="O320" s="143"/>
      <c r="P320" s="121"/>
      <c r="Q320" s="168"/>
      <c r="R320" s="169"/>
      <c r="S320" s="169"/>
      <c r="T320" s="169"/>
      <c r="U320" s="169"/>
      <c r="V320" s="169"/>
      <c r="W320" s="169"/>
      <c r="X320" s="169"/>
      <c r="Y320" s="167"/>
      <c r="Z320" s="167"/>
    </row>
    <row r="321" spans="3:26" ht="16.5" customHeight="1">
      <c r="C321" s="118"/>
      <c r="D321" s="160"/>
      <c r="E321" s="140"/>
      <c r="F321" s="151"/>
      <c r="G321" s="151"/>
      <c r="H321" s="161"/>
      <c r="I321" s="162"/>
      <c r="J321" s="163"/>
      <c r="K321" s="144"/>
      <c r="L321" s="164"/>
      <c r="M321" s="47"/>
      <c r="N321" s="121"/>
      <c r="O321" s="143"/>
      <c r="P321" s="121"/>
      <c r="Q321" s="168"/>
      <c r="R321" s="169"/>
      <c r="S321" s="169"/>
      <c r="T321" s="169"/>
      <c r="U321" s="169"/>
      <c r="V321" s="169"/>
      <c r="W321" s="169"/>
      <c r="X321" s="169"/>
      <c r="Y321" s="167"/>
      <c r="Z321" s="167"/>
    </row>
    <row r="322" spans="3:26" ht="16.5" customHeight="1">
      <c r="C322" s="118"/>
      <c r="D322" s="160"/>
      <c r="E322" s="140"/>
      <c r="F322" s="151"/>
      <c r="G322" s="151"/>
      <c r="H322" s="161"/>
      <c r="I322" s="162"/>
      <c r="J322" s="163"/>
      <c r="K322" s="144"/>
      <c r="L322" s="164"/>
      <c r="M322" s="47"/>
      <c r="N322" s="121"/>
      <c r="O322" s="143"/>
      <c r="P322" s="121"/>
      <c r="Q322" s="168"/>
      <c r="R322" s="169"/>
      <c r="S322" s="169"/>
      <c r="T322" s="169"/>
      <c r="U322" s="169"/>
      <c r="V322" s="169"/>
      <c r="W322" s="169"/>
      <c r="X322" s="169"/>
      <c r="Y322" s="167"/>
      <c r="Z322" s="167"/>
    </row>
    <row r="323" spans="3:26" ht="16.5" customHeight="1">
      <c r="C323" s="118"/>
      <c r="D323" s="160"/>
      <c r="E323" s="140"/>
      <c r="F323" s="151"/>
      <c r="G323" s="151"/>
      <c r="H323" s="161"/>
      <c r="I323" s="162"/>
      <c r="J323" s="163"/>
      <c r="K323" s="144"/>
      <c r="L323" s="164"/>
      <c r="M323" s="47"/>
      <c r="N323" s="121"/>
      <c r="O323" s="143"/>
      <c r="P323" s="121"/>
      <c r="Q323" s="168"/>
      <c r="R323" s="169"/>
      <c r="S323" s="169"/>
      <c r="T323" s="169"/>
      <c r="U323" s="169"/>
      <c r="V323" s="169"/>
      <c r="W323" s="169"/>
      <c r="X323" s="169"/>
      <c r="Y323" s="167"/>
      <c r="Z323" s="167"/>
    </row>
    <row r="324" spans="3:26" ht="16.5" customHeight="1">
      <c r="C324" s="118"/>
      <c r="D324" s="160"/>
      <c r="E324" s="140"/>
      <c r="F324" s="151"/>
      <c r="G324" s="151"/>
      <c r="H324" s="161"/>
      <c r="I324" s="162"/>
      <c r="J324" s="163"/>
      <c r="K324" s="144"/>
      <c r="L324" s="164"/>
      <c r="M324" s="47"/>
      <c r="N324" s="121"/>
      <c r="O324" s="143"/>
      <c r="P324" s="121"/>
      <c r="Q324" s="168"/>
      <c r="R324" s="169"/>
      <c r="S324" s="169"/>
      <c r="T324" s="169"/>
      <c r="U324" s="169"/>
      <c r="V324" s="169"/>
      <c r="W324" s="169"/>
      <c r="X324" s="169"/>
      <c r="Y324" s="167"/>
      <c r="Z324" s="167"/>
    </row>
    <row r="325" spans="3:26" ht="16.5" customHeight="1">
      <c r="C325" s="118"/>
      <c r="D325" s="160"/>
      <c r="E325" s="140"/>
      <c r="F325" s="151"/>
      <c r="G325" s="151"/>
      <c r="H325" s="161"/>
      <c r="I325" s="162"/>
      <c r="J325" s="163"/>
      <c r="K325" s="144"/>
      <c r="L325" s="164"/>
      <c r="M325" s="47"/>
      <c r="N325" s="121"/>
      <c r="O325" s="143"/>
      <c r="P325" s="121"/>
      <c r="Q325" s="168"/>
      <c r="R325" s="169"/>
      <c r="S325" s="169"/>
      <c r="T325" s="169"/>
      <c r="U325" s="169"/>
      <c r="V325" s="169"/>
      <c r="W325" s="169"/>
      <c r="X325" s="169"/>
      <c r="Y325" s="167"/>
      <c r="Z325" s="167"/>
    </row>
    <row r="326" spans="3:26" ht="16.5" customHeight="1">
      <c r="C326" s="118"/>
      <c r="D326" s="160"/>
      <c r="E326" s="140"/>
      <c r="F326" s="151"/>
      <c r="G326" s="151"/>
      <c r="H326" s="161"/>
      <c r="I326" s="162"/>
      <c r="J326" s="163"/>
      <c r="K326" s="144"/>
      <c r="L326" s="164"/>
      <c r="M326" s="47"/>
      <c r="N326" s="121"/>
      <c r="O326" s="143"/>
      <c r="P326" s="121"/>
      <c r="Q326" s="168"/>
      <c r="R326" s="169"/>
      <c r="S326" s="169"/>
      <c r="T326" s="169"/>
      <c r="U326" s="169"/>
      <c r="V326" s="169"/>
      <c r="W326" s="169"/>
      <c r="X326" s="169"/>
      <c r="Y326" s="167"/>
      <c r="Z326" s="167"/>
    </row>
    <row r="327" spans="3:26" ht="16.5" customHeight="1">
      <c r="C327" s="118"/>
      <c r="D327" s="160"/>
      <c r="E327" s="140"/>
      <c r="F327" s="151"/>
      <c r="G327" s="151"/>
      <c r="H327" s="161"/>
      <c r="I327" s="162"/>
      <c r="J327" s="163"/>
      <c r="K327" s="144"/>
      <c r="L327" s="164"/>
      <c r="M327" s="47"/>
      <c r="N327" s="121"/>
      <c r="O327" s="143"/>
      <c r="P327" s="121"/>
      <c r="Q327" s="168"/>
      <c r="R327" s="169"/>
      <c r="S327" s="169"/>
      <c r="T327" s="169"/>
      <c r="U327" s="169"/>
      <c r="V327" s="169"/>
      <c r="W327" s="169"/>
      <c r="X327" s="169"/>
      <c r="Y327" s="167"/>
      <c r="Z327" s="167"/>
    </row>
    <row r="328" spans="3:26" ht="16.5" customHeight="1">
      <c r="C328" s="118"/>
      <c r="D328" s="160"/>
      <c r="E328" s="140"/>
      <c r="F328" s="151"/>
      <c r="G328" s="151"/>
      <c r="H328" s="161"/>
      <c r="I328" s="162"/>
      <c r="J328" s="163"/>
      <c r="K328" s="144"/>
      <c r="L328" s="164"/>
      <c r="M328" s="47"/>
      <c r="N328" s="121"/>
      <c r="O328" s="143"/>
      <c r="P328" s="121"/>
      <c r="Q328" s="168"/>
      <c r="R328" s="169"/>
      <c r="S328" s="169"/>
      <c r="T328" s="169"/>
      <c r="U328" s="169"/>
      <c r="V328" s="169"/>
      <c r="W328" s="169"/>
      <c r="X328" s="169"/>
      <c r="Y328" s="167"/>
      <c r="Z328" s="167"/>
    </row>
    <row r="329" spans="3:26" ht="16.5" customHeight="1">
      <c r="C329" s="118"/>
      <c r="D329" s="160"/>
      <c r="E329" s="140"/>
      <c r="F329" s="151"/>
      <c r="G329" s="151"/>
      <c r="H329" s="161"/>
      <c r="I329" s="162"/>
      <c r="J329" s="163"/>
      <c r="K329" s="144"/>
      <c r="L329" s="164"/>
      <c r="M329" s="47"/>
      <c r="N329" s="121"/>
      <c r="O329" s="143"/>
      <c r="P329" s="121"/>
      <c r="Q329" s="168"/>
      <c r="R329" s="169"/>
      <c r="S329" s="169"/>
      <c r="T329" s="169"/>
      <c r="U329" s="169"/>
      <c r="V329" s="169"/>
      <c r="W329" s="169"/>
      <c r="X329" s="169"/>
      <c r="Y329" s="167"/>
      <c r="Z329" s="167"/>
    </row>
    <row r="330" spans="3:26" ht="16.5" customHeight="1">
      <c r="C330" s="118"/>
      <c r="D330" s="160"/>
      <c r="E330" s="140"/>
      <c r="F330" s="151"/>
      <c r="G330" s="151"/>
      <c r="H330" s="161"/>
      <c r="I330" s="162"/>
      <c r="J330" s="163"/>
      <c r="K330" s="144"/>
      <c r="L330" s="164"/>
      <c r="M330" s="47"/>
      <c r="N330" s="121"/>
      <c r="O330" s="143"/>
      <c r="P330" s="121"/>
      <c r="Q330" s="168"/>
      <c r="R330" s="169"/>
      <c r="S330" s="169"/>
      <c r="T330" s="169"/>
      <c r="U330" s="169"/>
      <c r="V330" s="169"/>
      <c r="W330" s="169"/>
      <c r="X330" s="169"/>
      <c r="Y330" s="167"/>
      <c r="Z330" s="167"/>
    </row>
    <row r="331" spans="3:26" ht="16.5" customHeight="1">
      <c r="C331" s="118"/>
      <c r="D331" s="160"/>
      <c r="E331" s="140"/>
      <c r="F331" s="151"/>
      <c r="G331" s="151"/>
      <c r="H331" s="161"/>
      <c r="I331" s="162"/>
      <c r="J331" s="163"/>
      <c r="K331" s="144"/>
      <c r="L331" s="164"/>
      <c r="M331" s="47"/>
      <c r="N331" s="121"/>
      <c r="O331" s="143"/>
      <c r="P331" s="121"/>
      <c r="Q331" s="168"/>
      <c r="R331" s="169"/>
      <c r="S331" s="169"/>
      <c r="T331" s="169"/>
      <c r="U331" s="169"/>
      <c r="V331" s="169"/>
      <c r="W331" s="169"/>
      <c r="X331" s="169"/>
      <c r="Y331" s="167"/>
      <c r="Z331" s="167"/>
    </row>
    <row r="332" spans="3:26" ht="16.5" customHeight="1">
      <c r="C332" s="118"/>
      <c r="D332" s="160"/>
      <c r="E332" s="140"/>
      <c r="F332" s="151"/>
      <c r="G332" s="151"/>
      <c r="H332" s="161"/>
      <c r="I332" s="162"/>
      <c r="J332" s="163"/>
      <c r="K332" s="144"/>
      <c r="L332" s="164"/>
      <c r="M332" s="47"/>
      <c r="N332" s="121"/>
      <c r="O332" s="143"/>
      <c r="P332" s="121"/>
      <c r="Q332" s="168"/>
      <c r="R332" s="169"/>
      <c r="S332" s="169"/>
      <c r="T332" s="169"/>
      <c r="U332" s="169"/>
      <c r="V332" s="169"/>
      <c r="W332" s="169"/>
      <c r="X332" s="169"/>
      <c r="Y332" s="167"/>
      <c r="Z332" s="167"/>
    </row>
    <row r="333" spans="3:26" ht="16.5" customHeight="1">
      <c r="C333" s="118"/>
      <c r="D333" s="160"/>
      <c r="E333" s="140"/>
      <c r="F333" s="151"/>
      <c r="G333" s="151"/>
      <c r="H333" s="161"/>
      <c r="I333" s="162"/>
      <c r="J333" s="163"/>
      <c r="K333" s="144"/>
      <c r="L333" s="164"/>
      <c r="M333" s="47"/>
      <c r="N333" s="121"/>
      <c r="O333" s="143"/>
      <c r="P333" s="121"/>
      <c r="Q333" s="168"/>
      <c r="R333" s="169"/>
      <c r="S333" s="169"/>
      <c r="T333" s="169"/>
      <c r="U333" s="169"/>
      <c r="V333" s="169"/>
      <c r="W333" s="169"/>
      <c r="X333" s="169"/>
      <c r="Y333" s="167"/>
      <c r="Z333" s="167"/>
    </row>
    <row r="334" spans="3:26" ht="16.5" customHeight="1">
      <c r="C334" s="118"/>
      <c r="D334" s="160"/>
      <c r="E334" s="140"/>
      <c r="F334" s="151"/>
      <c r="G334" s="151"/>
      <c r="H334" s="161"/>
      <c r="I334" s="162"/>
      <c r="J334" s="163"/>
      <c r="K334" s="144"/>
      <c r="L334" s="164"/>
      <c r="M334" s="47"/>
      <c r="N334" s="121"/>
      <c r="O334" s="143"/>
      <c r="P334" s="121"/>
      <c r="Q334" s="168"/>
      <c r="R334" s="169"/>
      <c r="S334" s="169"/>
      <c r="T334" s="169"/>
      <c r="U334" s="169"/>
      <c r="V334" s="169"/>
      <c r="W334" s="169"/>
      <c r="X334" s="169"/>
      <c r="Y334" s="167"/>
      <c r="Z334" s="167"/>
    </row>
    <row r="335" spans="3:26" ht="16.5" customHeight="1">
      <c r="C335" s="118"/>
      <c r="D335" s="160"/>
      <c r="E335" s="140"/>
      <c r="F335" s="151"/>
      <c r="G335" s="151"/>
      <c r="H335" s="161"/>
      <c r="I335" s="162"/>
      <c r="J335" s="163"/>
      <c r="K335" s="144"/>
      <c r="L335" s="164"/>
      <c r="M335" s="47"/>
      <c r="N335" s="121"/>
      <c r="O335" s="143"/>
      <c r="P335" s="121"/>
      <c r="Q335" s="168"/>
      <c r="R335" s="169"/>
      <c r="S335" s="169"/>
      <c r="T335" s="169"/>
      <c r="U335" s="169"/>
      <c r="V335" s="169"/>
      <c r="W335" s="169"/>
      <c r="X335" s="169"/>
      <c r="Y335" s="167"/>
      <c r="Z335" s="167"/>
    </row>
    <row r="336" spans="3:26" ht="16.5" customHeight="1">
      <c r="C336" s="118"/>
      <c r="D336" s="160"/>
      <c r="E336" s="140"/>
      <c r="F336" s="151"/>
      <c r="G336" s="151"/>
      <c r="H336" s="161"/>
      <c r="I336" s="162"/>
      <c r="J336" s="163"/>
      <c r="K336" s="144"/>
      <c r="L336" s="164"/>
      <c r="M336" s="47"/>
      <c r="N336" s="121"/>
      <c r="O336" s="143"/>
      <c r="P336" s="121"/>
      <c r="Q336" s="168"/>
      <c r="R336" s="169"/>
      <c r="S336" s="169"/>
      <c r="T336" s="169"/>
      <c r="U336" s="169"/>
      <c r="V336" s="169"/>
      <c r="W336" s="169"/>
      <c r="X336" s="169"/>
      <c r="Y336" s="167"/>
      <c r="Z336" s="167"/>
    </row>
    <row r="337" spans="3:26" ht="16.5" customHeight="1">
      <c r="C337" s="118"/>
      <c r="D337" s="160"/>
      <c r="E337" s="140"/>
      <c r="F337" s="151"/>
      <c r="G337" s="151"/>
      <c r="H337" s="161"/>
      <c r="I337" s="162"/>
      <c r="J337" s="163"/>
      <c r="K337" s="144"/>
      <c r="L337" s="164"/>
      <c r="M337" s="47"/>
      <c r="N337" s="121"/>
      <c r="O337" s="143"/>
      <c r="P337" s="121"/>
      <c r="Q337" s="168"/>
      <c r="R337" s="169"/>
      <c r="S337" s="169"/>
      <c r="T337" s="169"/>
      <c r="U337" s="169"/>
      <c r="V337" s="169"/>
      <c r="W337" s="169"/>
      <c r="X337" s="169"/>
      <c r="Y337" s="167"/>
      <c r="Z337" s="167"/>
    </row>
    <row r="338" spans="3:26" ht="16.5" customHeight="1">
      <c r="C338" s="118"/>
      <c r="D338" s="160"/>
      <c r="E338" s="140"/>
      <c r="F338" s="151"/>
      <c r="G338" s="151"/>
      <c r="H338" s="161"/>
      <c r="I338" s="162"/>
      <c r="J338" s="163"/>
      <c r="K338" s="144"/>
      <c r="L338" s="164"/>
      <c r="M338" s="47"/>
      <c r="N338" s="121"/>
      <c r="O338" s="143"/>
      <c r="P338" s="121"/>
      <c r="Q338" s="168"/>
      <c r="R338" s="169"/>
      <c r="S338" s="169"/>
      <c r="T338" s="169"/>
      <c r="U338" s="169"/>
      <c r="V338" s="169"/>
      <c r="W338" s="169"/>
      <c r="X338" s="169"/>
      <c r="Y338" s="167"/>
      <c r="Z338" s="167"/>
    </row>
    <row r="339" spans="3:26" ht="16.5" customHeight="1">
      <c r="C339" s="118"/>
      <c r="D339" s="160"/>
      <c r="E339" s="140"/>
      <c r="F339" s="151"/>
      <c r="G339" s="151"/>
      <c r="H339" s="161"/>
      <c r="I339" s="162"/>
      <c r="J339" s="163"/>
      <c r="K339" s="144"/>
      <c r="L339" s="164"/>
      <c r="M339" s="47"/>
      <c r="N339" s="121"/>
      <c r="O339" s="143"/>
      <c r="P339" s="121"/>
      <c r="Q339" s="168"/>
      <c r="R339" s="169"/>
      <c r="S339" s="169"/>
      <c r="T339" s="169"/>
      <c r="U339" s="169"/>
      <c r="V339" s="169"/>
      <c r="W339" s="169"/>
      <c r="X339" s="169"/>
      <c r="Y339" s="167"/>
      <c r="Z339" s="167"/>
    </row>
    <row r="340" spans="3:26" ht="16.5" customHeight="1">
      <c r="C340" s="118"/>
      <c r="D340" s="160"/>
      <c r="E340" s="140"/>
      <c r="F340" s="151"/>
      <c r="G340" s="151"/>
      <c r="H340" s="161"/>
      <c r="I340" s="162"/>
      <c r="J340" s="163"/>
      <c r="K340" s="144"/>
      <c r="L340" s="164"/>
      <c r="M340" s="47"/>
      <c r="N340" s="121"/>
      <c r="O340" s="143"/>
      <c r="P340" s="121"/>
      <c r="Q340" s="168"/>
      <c r="R340" s="169"/>
      <c r="S340" s="169"/>
      <c r="T340" s="169"/>
      <c r="U340" s="169"/>
      <c r="V340" s="169"/>
      <c r="W340" s="169"/>
      <c r="X340" s="169"/>
      <c r="Y340" s="167"/>
      <c r="Z340" s="167"/>
    </row>
    <row r="341" spans="3:26" ht="16.5" customHeight="1">
      <c r="C341" s="118"/>
      <c r="D341" s="160"/>
      <c r="E341" s="140"/>
      <c r="F341" s="151"/>
      <c r="G341" s="151"/>
      <c r="H341" s="161"/>
      <c r="I341" s="162"/>
      <c r="J341" s="163"/>
      <c r="K341" s="144"/>
      <c r="L341" s="164"/>
      <c r="M341" s="47"/>
      <c r="N341" s="121"/>
      <c r="O341" s="143"/>
      <c r="P341" s="121"/>
      <c r="Q341" s="168"/>
      <c r="R341" s="169"/>
      <c r="S341" s="169"/>
      <c r="T341" s="169"/>
      <c r="U341" s="169"/>
      <c r="V341" s="169"/>
      <c r="W341" s="169"/>
      <c r="X341" s="169"/>
      <c r="Y341" s="167"/>
      <c r="Z341" s="167"/>
    </row>
    <row r="342" spans="3:26" ht="16.5" customHeight="1">
      <c r="C342" s="118"/>
      <c r="D342" s="160"/>
      <c r="E342" s="140"/>
      <c r="F342" s="151"/>
      <c r="G342" s="151"/>
      <c r="H342" s="161"/>
      <c r="I342" s="162"/>
      <c r="J342" s="163"/>
      <c r="K342" s="144"/>
      <c r="L342" s="164"/>
      <c r="M342" s="47"/>
      <c r="N342" s="121"/>
      <c r="O342" s="143"/>
      <c r="P342" s="121"/>
      <c r="Q342" s="168"/>
      <c r="R342" s="169"/>
      <c r="S342" s="169"/>
      <c r="T342" s="169"/>
      <c r="U342" s="169"/>
      <c r="V342" s="169"/>
      <c r="W342" s="169"/>
      <c r="X342" s="169"/>
      <c r="Y342" s="167"/>
      <c r="Z342" s="167"/>
    </row>
    <row r="343" spans="3:26" ht="16.5" customHeight="1">
      <c r="C343" s="118"/>
      <c r="D343" s="160"/>
      <c r="E343" s="140"/>
      <c r="F343" s="151"/>
      <c r="G343" s="151"/>
      <c r="H343" s="161"/>
      <c r="I343" s="162"/>
      <c r="J343" s="163"/>
      <c r="K343" s="144"/>
      <c r="L343" s="164"/>
      <c r="M343" s="47"/>
      <c r="N343" s="121"/>
      <c r="O343" s="143"/>
      <c r="P343" s="121"/>
      <c r="Q343" s="168"/>
      <c r="R343" s="169"/>
      <c r="S343" s="169"/>
      <c r="T343" s="169"/>
      <c r="U343" s="169"/>
      <c r="V343" s="169"/>
      <c r="W343" s="169"/>
      <c r="X343" s="169"/>
      <c r="Y343" s="167"/>
      <c r="Z343" s="167"/>
    </row>
    <row r="344" spans="3:26" ht="16.5" customHeight="1">
      <c r="C344" s="118"/>
      <c r="D344" s="160"/>
      <c r="E344" s="140"/>
      <c r="F344" s="151"/>
      <c r="G344" s="151"/>
      <c r="H344" s="161"/>
      <c r="I344" s="162"/>
      <c r="J344" s="163"/>
      <c r="K344" s="144"/>
      <c r="L344" s="164"/>
      <c r="M344" s="47"/>
      <c r="N344" s="121"/>
      <c r="O344" s="143"/>
      <c r="P344" s="121"/>
      <c r="Q344" s="168"/>
      <c r="R344" s="169"/>
      <c r="S344" s="169"/>
      <c r="T344" s="169"/>
      <c r="U344" s="169"/>
      <c r="V344" s="169"/>
      <c r="W344" s="169"/>
      <c r="X344" s="169"/>
      <c r="Y344" s="167"/>
      <c r="Z344" s="167"/>
    </row>
    <row r="345" spans="3:26" ht="16.5" customHeight="1">
      <c r="C345" s="118"/>
      <c r="D345" s="160"/>
      <c r="E345" s="140"/>
      <c r="F345" s="151"/>
      <c r="G345" s="151"/>
      <c r="H345" s="161"/>
      <c r="I345" s="162"/>
      <c r="J345" s="163"/>
      <c r="K345" s="144"/>
      <c r="L345" s="164"/>
      <c r="M345" s="47"/>
      <c r="N345" s="121"/>
      <c r="O345" s="143"/>
      <c r="P345" s="121"/>
      <c r="Q345" s="168"/>
      <c r="R345" s="169"/>
      <c r="S345" s="169"/>
      <c r="T345" s="169"/>
      <c r="U345" s="169"/>
      <c r="V345" s="169"/>
      <c r="W345" s="169"/>
      <c r="X345" s="169"/>
      <c r="Y345" s="167"/>
      <c r="Z345" s="167"/>
    </row>
    <row r="346" spans="3:26" ht="16.5" customHeight="1">
      <c r="C346" s="118"/>
      <c r="D346" s="160"/>
      <c r="E346" s="140"/>
      <c r="F346" s="151"/>
      <c r="G346" s="151"/>
      <c r="H346" s="161"/>
      <c r="I346" s="162"/>
      <c r="J346" s="163"/>
      <c r="K346" s="144"/>
      <c r="L346" s="164"/>
      <c r="M346" s="47"/>
      <c r="N346" s="121"/>
      <c r="O346" s="143"/>
      <c r="P346" s="121"/>
      <c r="Q346" s="168"/>
      <c r="R346" s="169"/>
      <c r="S346" s="169"/>
      <c r="T346" s="169"/>
      <c r="U346" s="169"/>
      <c r="V346" s="169"/>
      <c r="W346" s="169"/>
      <c r="X346" s="169"/>
      <c r="Y346" s="167"/>
      <c r="Z346" s="167"/>
    </row>
    <row r="347" spans="3:26" ht="16.5" customHeight="1">
      <c r="C347" s="118"/>
      <c r="D347" s="160"/>
      <c r="E347" s="140"/>
      <c r="F347" s="151"/>
      <c r="G347" s="151"/>
      <c r="H347" s="161"/>
      <c r="I347" s="162"/>
      <c r="J347" s="163"/>
      <c r="K347" s="144"/>
      <c r="L347" s="164"/>
      <c r="M347" s="47"/>
      <c r="N347" s="121"/>
      <c r="O347" s="143"/>
      <c r="P347" s="121"/>
      <c r="Q347" s="168"/>
      <c r="R347" s="169"/>
      <c r="S347" s="169"/>
      <c r="T347" s="169"/>
      <c r="U347" s="169"/>
      <c r="V347" s="169"/>
      <c r="W347" s="169"/>
      <c r="X347" s="169"/>
      <c r="Y347" s="167"/>
      <c r="Z347" s="167"/>
    </row>
    <row r="348" spans="3:26" ht="16.5" customHeight="1">
      <c r="C348" s="118"/>
      <c r="D348" s="160"/>
      <c r="E348" s="140"/>
      <c r="F348" s="151"/>
      <c r="G348" s="151"/>
      <c r="H348" s="161"/>
      <c r="I348" s="162"/>
      <c r="J348" s="163"/>
      <c r="K348" s="144"/>
      <c r="L348" s="164"/>
      <c r="M348" s="47"/>
      <c r="N348" s="121"/>
      <c r="O348" s="143"/>
      <c r="P348" s="121"/>
      <c r="Q348" s="168"/>
      <c r="R348" s="169"/>
      <c r="S348" s="169"/>
      <c r="T348" s="169"/>
      <c r="U348" s="169"/>
      <c r="V348" s="169"/>
      <c r="W348" s="169"/>
      <c r="X348" s="169"/>
      <c r="Y348" s="167"/>
      <c r="Z348" s="167"/>
    </row>
    <row r="349" spans="3:26" ht="16.5" customHeight="1">
      <c r="C349" s="118"/>
      <c r="D349" s="160"/>
      <c r="E349" s="140"/>
      <c r="F349" s="151"/>
      <c r="G349" s="151"/>
      <c r="H349" s="161"/>
      <c r="I349" s="162"/>
      <c r="J349" s="163"/>
      <c r="K349" s="144"/>
      <c r="L349" s="164"/>
      <c r="M349" s="47"/>
      <c r="N349" s="121"/>
      <c r="O349" s="143"/>
      <c r="P349" s="121"/>
      <c r="Q349" s="168"/>
      <c r="R349" s="169"/>
      <c r="S349" s="169"/>
      <c r="T349" s="169"/>
      <c r="U349" s="169"/>
      <c r="V349" s="169"/>
      <c r="W349" s="169"/>
      <c r="X349" s="169"/>
      <c r="Y349" s="167"/>
      <c r="Z349" s="167"/>
    </row>
    <row r="350" spans="3:26" ht="16.5" customHeight="1">
      <c r="C350" s="118"/>
      <c r="D350" s="160"/>
      <c r="E350" s="140"/>
      <c r="F350" s="151"/>
      <c r="G350" s="151"/>
      <c r="H350" s="161"/>
      <c r="I350" s="162"/>
      <c r="J350" s="163"/>
      <c r="K350" s="144"/>
      <c r="L350" s="164"/>
      <c r="M350" s="47"/>
      <c r="N350" s="121"/>
      <c r="O350" s="143"/>
      <c r="P350" s="121"/>
      <c r="Q350" s="168"/>
      <c r="R350" s="169"/>
      <c r="S350" s="169"/>
      <c r="T350" s="169"/>
      <c r="U350" s="169"/>
      <c r="V350" s="169"/>
      <c r="W350" s="169"/>
      <c r="X350" s="169"/>
      <c r="Y350" s="167"/>
      <c r="Z350" s="167"/>
    </row>
    <row r="351" spans="3:26" ht="16.5" customHeight="1">
      <c r="C351" s="118"/>
      <c r="D351" s="160"/>
      <c r="E351" s="140"/>
      <c r="F351" s="151"/>
      <c r="G351" s="151"/>
      <c r="H351" s="161"/>
      <c r="I351" s="162"/>
      <c r="J351" s="163"/>
      <c r="K351" s="144"/>
      <c r="L351" s="164"/>
      <c r="M351" s="47"/>
      <c r="N351" s="121"/>
      <c r="O351" s="143"/>
      <c r="P351" s="121"/>
      <c r="Q351" s="168"/>
      <c r="R351" s="169"/>
      <c r="S351" s="169"/>
      <c r="T351" s="169"/>
      <c r="U351" s="169"/>
      <c r="V351" s="169"/>
      <c r="W351" s="169"/>
      <c r="X351" s="169"/>
      <c r="Y351" s="167"/>
      <c r="Z351" s="167"/>
    </row>
    <row r="352" spans="3:26" ht="16.5" customHeight="1">
      <c r="C352" s="118"/>
      <c r="D352" s="160"/>
      <c r="E352" s="140"/>
      <c r="F352" s="151"/>
      <c r="G352" s="151"/>
      <c r="H352" s="161"/>
      <c r="I352" s="162"/>
      <c r="J352" s="163"/>
      <c r="K352" s="144"/>
      <c r="L352" s="164"/>
      <c r="M352" s="47"/>
      <c r="N352" s="121"/>
      <c r="O352" s="143"/>
      <c r="P352" s="121"/>
      <c r="Q352" s="168"/>
      <c r="R352" s="169"/>
      <c r="S352" s="169"/>
      <c r="T352" s="169"/>
      <c r="U352" s="169"/>
      <c r="V352" s="169"/>
      <c r="W352" s="169"/>
      <c r="X352" s="169"/>
      <c r="Y352" s="167"/>
      <c r="Z352" s="167"/>
    </row>
    <row r="353" spans="3:26" ht="16.5" customHeight="1">
      <c r="C353" s="118"/>
      <c r="D353" s="160"/>
      <c r="E353" s="140"/>
      <c r="F353" s="151"/>
      <c r="G353" s="151"/>
      <c r="H353" s="161"/>
      <c r="I353" s="162"/>
      <c r="J353" s="163"/>
      <c r="K353" s="144"/>
      <c r="L353" s="164"/>
      <c r="M353" s="47"/>
      <c r="N353" s="121"/>
      <c r="O353" s="143"/>
      <c r="P353" s="121"/>
      <c r="Q353" s="168"/>
      <c r="R353" s="169"/>
      <c r="S353" s="169"/>
      <c r="T353" s="169"/>
      <c r="U353" s="169"/>
      <c r="V353" s="169"/>
      <c r="W353" s="169"/>
      <c r="X353" s="169"/>
      <c r="Y353" s="167"/>
      <c r="Z353" s="167"/>
    </row>
    <row r="354" spans="3:26" ht="16.5" customHeight="1">
      <c r="C354" s="118"/>
      <c r="D354" s="160"/>
      <c r="E354" s="140"/>
      <c r="F354" s="151"/>
      <c r="G354" s="151"/>
      <c r="H354" s="161"/>
      <c r="I354" s="162"/>
      <c r="J354" s="163"/>
      <c r="K354" s="144"/>
      <c r="L354" s="164"/>
      <c r="M354" s="47"/>
      <c r="N354" s="121"/>
      <c r="O354" s="143"/>
      <c r="P354" s="121"/>
      <c r="Q354" s="168"/>
      <c r="R354" s="169"/>
      <c r="S354" s="169"/>
      <c r="T354" s="169"/>
      <c r="U354" s="169"/>
      <c r="V354" s="169"/>
      <c r="W354" s="169"/>
      <c r="X354" s="169"/>
      <c r="Y354" s="167"/>
      <c r="Z354" s="167"/>
    </row>
    <row r="355" spans="3:26" ht="16.5" customHeight="1">
      <c r="C355" s="118"/>
      <c r="D355" s="160"/>
      <c r="E355" s="140"/>
      <c r="F355" s="151"/>
      <c r="G355" s="151"/>
      <c r="H355" s="161"/>
      <c r="I355" s="162"/>
      <c r="J355" s="163"/>
      <c r="K355" s="144"/>
      <c r="L355" s="164"/>
      <c r="M355" s="47"/>
      <c r="N355" s="121"/>
      <c r="O355" s="143"/>
      <c r="P355" s="121"/>
      <c r="Q355" s="168"/>
      <c r="R355" s="169"/>
      <c r="S355" s="169"/>
      <c r="T355" s="169"/>
      <c r="U355" s="169"/>
      <c r="V355" s="169"/>
      <c r="W355" s="169"/>
      <c r="X355" s="169"/>
      <c r="Y355" s="167"/>
      <c r="Z355" s="167"/>
    </row>
    <row r="356" spans="3:26" ht="16.5" customHeight="1">
      <c r="C356" s="118"/>
      <c r="D356" s="160"/>
      <c r="E356" s="140"/>
      <c r="F356" s="151"/>
      <c r="G356" s="151"/>
      <c r="H356" s="161"/>
      <c r="I356" s="162"/>
      <c r="J356" s="163"/>
      <c r="K356" s="144"/>
      <c r="L356" s="164"/>
      <c r="M356" s="47"/>
      <c r="N356" s="121"/>
      <c r="O356" s="143"/>
      <c r="P356" s="121"/>
      <c r="Q356" s="168"/>
      <c r="R356" s="169"/>
      <c r="S356" s="169"/>
      <c r="T356" s="169"/>
      <c r="U356" s="169"/>
      <c r="V356" s="169"/>
      <c r="W356" s="169"/>
      <c r="X356" s="169"/>
      <c r="Y356" s="167"/>
      <c r="Z356" s="167"/>
    </row>
    <row r="357" spans="3:26" ht="16.5" customHeight="1">
      <c r="C357" s="118"/>
      <c r="D357" s="160"/>
      <c r="E357" s="140"/>
      <c r="F357" s="151"/>
      <c r="G357" s="151"/>
      <c r="H357" s="161"/>
      <c r="I357" s="162"/>
      <c r="J357" s="163"/>
      <c r="K357" s="144"/>
      <c r="L357" s="164"/>
      <c r="M357" s="47"/>
      <c r="N357" s="121"/>
      <c r="O357" s="143"/>
      <c r="P357" s="121"/>
      <c r="Q357" s="168"/>
      <c r="R357" s="169"/>
      <c r="S357" s="169"/>
      <c r="T357" s="169"/>
      <c r="U357" s="169"/>
      <c r="V357" s="169"/>
      <c r="W357" s="169"/>
      <c r="X357" s="169"/>
      <c r="Y357" s="167"/>
      <c r="Z357" s="167"/>
    </row>
    <row r="358" spans="3:26" ht="16.5" customHeight="1">
      <c r="C358" s="118"/>
      <c r="D358" s="160"/>
      <c r="E358" s="140"/>
      <c r="F358" s="151"/>
      <c r="G358" s="151"/>
      <c r="H358" s="161"/>
      <c r="I358" s="162"/>
      <c r="J358" s="163"/>
      <c r="K358" s="144"/>
      <c r="L358" s="164"/>
      <c r="M358" s="47"/>
      <c r="N358" s="121"/>
      <c r="O358" s="143"/>
      <c r="P358" s="121"/>
      <c r="Q358" s="168"/>
      <c r="R358" s="169"/>
      <c r="S358" s="169"/>
      <c r="T358" s="169"/>
      <c r="U358" s="169"/>
      <c r="V358" s="169"/>
      <c r="W358" s="169"/>
      <c r="X358" s="169"/>
      <c r="Y358" s="167"/>
      <c r="Z358" s="167"/>
    </row>
    <row r="359" spans="3:26" ht="16.5" customHeight="1">
      <c r="C359" s="118"/>
      <c r="D359" s="160"/>
      <c r="E359" s="140"/>
      <c r="F359" s="151"/>
      <c r="G359" s="151"/>
      <c r="H359" s="161"/>
      <c r="I359" s="162"/>
      <c r="J359" s="163"/>
      <c r="K359" s="144"/>
      <c r="L359" s="164"/>
      <c r="M359" s="47"/>
      <c r="N359" s="121"/>
      <c r="O359" s="143"/>
      <c r="P359" s="121"/>
      <c r="Q359" s="168"/>
      <c r="R359" s="169"/>
      <c r="S359" s="169"/>
      <c r="T359" s="169"/>
      <c r="U359" s="169"/>
      <c r="V359" s="169"/>
      <c r="W359" s="169"/>
      <c r="X359" s="169"/>
      <c r="Y359" s="167"/>
      <c r="Z359" s="167"/>
    </row>
    <row r="360" spans="3:26" ht="16.5" customHeight="1">
      <c r="C360" s="118"/>
      <c r="D360" s="160"/>
      <c r="E360" s="140"/>
      <c r="F360" s="151"/>
      <c r="G360" s="151"/>
      <c r="H360" s="161"/>
      <c r="I360" s="162"/>
      <c r="J360" s="163"/>
      <c r="K360" s="144"/>
      <c r="L360" s="164"/>
      <c r="M360" s="47"/>
      <c r="N360" s="121"/>
      <c r="O360" s="143"/>
      <c r="P360" s="121"/>
      <c r="Q360" s="168"/>
      <c r="R360" s="169"/>
      <c r="S360" s="169"/>
      <c r="T360" s="169"/>
      <c r="U360" s="169"/>
      <c r="V360" s="169"/>
      <c r="W360" s="169"/>
      <c r="X360" s="169"/>
      <c r="Y360" s="167"/>
      <c r="Z360" s="167"/>
    </row>
    <row r="361" spans="3:26" ht="16.5" customHeight="1">
      <c r="C361" s="118"/>
      <c r="D361" s="160"/>
      <c r="E361" s="140"/>
      <c r="F361" s="151"/>
      <c r="G361" s="151"/>
      <c r="H361" s="161"/>
      <c r="I361" s="162"/>
      <c r="J361" s="163"/>
      <c r="K361" s="144"/>
      <c r="L361" s="164"/>
      <c r="M361" s="47"/>
      <c r="N361" s="121"/>
      <c r="O361" s="143"/>
      <c r="P361" s="121"/>
      <c r="Q361" s="168"/>
      <c r="R361" s="169"/>
      <c r="S361" s="169"/>
      <c r="T361" s="169"/>
      <c r="U361" s="169"/>
      <c r="V361" s="169"/>
      <c r="W361" s="169"/>
      <c r="X361" s="169"/>
      <c r="Y361" s="167"/>
      <c r="Z361" s="167"/>
    </row>
    <row r="362" spans="3:26" ht="16.5" customHeight="1">
      <c r="C362" s="118"/>
      <c r="D362" s="160"/>
      <c r="E362" s="140"/>
      <c r="F362" s="151"/>
      <c r="G362" s="151"/>
      <c r="H362" s="161"/>
      <c r="I362" s="162"/>
      <c r="J362" s="163"/>
      <c r="K362" s="144"/>
      <c r="L362" s="164"/>
      <c r="M362" s="47"/>
      <c r="N362" s="121"/>
      <c r="O362" s="143"/>
      <c r="P362" s="121"/>
      <c r="Q362" s="168"/>
      <c r="R362" s="169"/>
      <c r="S362" s="169"/>
      <c r="T362" s="169"/>
      <c r="U362" s="169"/>
      <c r="V362" s="169"/>
      <c r="W362" s="169"/>
      <c r="X362" s="169"/>
      <c r="Y362" s="167"/>
      <c r="Z362" s="167"/>
    </row>
    <row r="363" spans="3:26" ht="16.5" customHeight="1">
      <c r="C363" s="118"/>
      <c r="D363" s="160"/>
      <c r="E363" s="140"/>
      <c r="F363" s="151"/>
      <c r="G363" s="151"/>
      <c r="H363" s="161"/>
      <c r="I363" s="162"/>
      <c r="J363" s="163"/>
      <c r="K363" s="144"/>
      <c r="L363" s="164"/>
      <c r="M363" s="47"/>
      <c r="N363" s="121"/>
      <c r="O363" s="143"/>
      <c r="P363" s="121"/>
      <c r="Q363" s="168"/>
      <c r="R363" s="169"/>
      <c r="S363" s="169"/>
      <c r="T363" s="169"/>
      <c r="U363" s="169"/>
      <c r="V363" s="169"/>
      <c r="W363" s="169"/>
      <c r="X363" s="169"/>
      <c r="Y363" s="167"/>
      <c r="Z363" s="167"/>
    </row>
    <row r="364" spans="3:26" ht="16.5" customHeight="1">
      <c r="C364" s="118"/>
      <c r="D364" s="160"/>
      <c r="E364" s="140"/>
      <c r="F364" s="151"/>
      <c r="G364" s="151"/>
      <c r="H364" s="161"/>
      <c r="I364" s="162"/>
      <c r="J364" s="163"/>
      <c r="K364" s="144"/>
      <c r="L364" s="164"/>
      <c r="M364" s="47"/>
      <c r="N364" s="121"/>
      <c r="O364" s="143"/>
      <c r="P364" s="121"/>
      <c r="Q364" s="168"/>
      <c r="R364" s="169"/>
      <c r="S364" s="169"/>
      <c r="T364" s="169"/>
      <c r="U364" s="169"/>
      <c r="V364" s="169"/>
      <c r="W364" s="169"/>
      <c r="X364" s="169"/>
      <c r="Y364" s="167"/>
      <c r="Z364" s="167"/>
    </row>
    <row r="365" spans="3:26" ht="16.5" customHeight="1">
      <c r="C365" s="118"/>
      <c r="D365" s="160"/>
      <c r="E365" s="140"/>
      <c r="F365" s="151"/>
      <c r="G365" s="151"/>
      <c r="H365" s="161"/>
      <c r="I365" s="162"/>
      <c r="J365" s="163"/>
      <c r="K365" s="144"/>
      <c r="L365" s="164"/>
      <c r="M365" s="47"/>
      <c r="N365" s="121"/>
      <c r="O365" s="143"/>
      <c r="P365" s="121"/>
      <c r="Q365" s="168"/>
      <c r="R365" s="169"/>
      <c r="S365" s="169"/>
      <c r="T365" s="169"/>
      <c r="U365" s="169"/>
      <c r="V365" s="169"/>
      <c r="W365" s="169"/>
      <c r="X365" s="169"/>
      <c r="Y365" s="167"/>
      <c r="Z365" s="167"/>
    </row>
    <row r="366" spans="3:26" ht="16.5" customHeight="1">
      <c r="C366" s="118"/>
      <c r="D366" s="160"/>
      <c r="E366" s="140"/>
      <c r="F366" s="151"/>
      <c r="G366" s="151"/>
      <c r="H366" s="161"/>
      <c r="I366" s="162"/>
      <c r="J366" s="163"/>
      <c r="K366" s="144"/>
      <c r="L366" s="164"/>
      <c r="M366" s="47"/>
      <c r="N366" s="121"/>
      <c r="O366" s="143"/>
      <c r="P366" s="121"/>
      <c r="Q366" s="168"/>
      <c r="R366" s="169"/>
      <c r="S366" s="169"/>
      <c r="T366" s="169"/>
      <c r="U366" s="169"/>
      <c r="V366" s="169"/>
      <c r="W366" s="169"/>
      <c r="X366" s="169"/>
      <c r="Y366" s="167"/>
      <c r="Z366" s="167"/>
    </row>
    <row r="367" spans="3:26" ht="16.5" customHeight="1">
      <c r="C367" s="118"/>
      <c r="D367" s="160"/>
      <c r="E367" s="140"/>
      <c r="F367" s="151"/>
      <c r="G367" s="151"/>
      <c r="H367" s="161"/>
      <c r="I367" s="162"/>
      <c r="J367" s="163"/>
      <c r="K367" s="144"/>
      <c r="L367" s="164"/>
      <c r="M367" s="47"/>
      <c r="N367" s="121"/>
      <c r="O367" s="143"/>
      <c r="P367" s="121"/>
      <c r="Q367" s="168"/>
      <c r="R367" s="169"/>
      <c r="S367" s="169"/>
      <c r="T367" s="169"/>
      <c r="U367" s="169"/>
      <c r="V367" s="169"/>
      <c r="W367" s="169"/>
      <c r="X367" s="169"/>
      <c r="Y367" s="167"/>
      <c r="Z367" s="167"/>
    </row>
    <row r="368" spans="3:26" ht="16.5" customHeight="1">
      <c r="C368" s="118"/>
      <c r="D368" s="160"/>
      <c r="E368" s="140"/>
      <c r="F368" s="151"/>
      <c r="G368" s="151"/>
      <c r="H368" s="161"/>
      <c r="I368" s="162"/>
      <c r="J368" s="163"/>
      <c r="K368" s="144"/>
      <c r="L368" s="164"/>
      <c r="M368" s="47"/>
      <c r="N368" s="121"/>
      <c r="O368" s="143"/>
      <c r="P368" s="121"/>
      <c r="Q368" s="168"/>
      <c r="R368" s="169"/>
      <c r="S368" s="169"/>
      <c r="T368" s="169"/>
      <c r="U368" s="169"/>
      <c r="V368" s="169"/>
      <c r="W368" s="169"/>
      <c r="X368" s="169"/>
      <c r="Y368" s="167"/>
      <c r="Z368" s="167"/>
    </row>
    <row r="369" spans="3:26" ht="16.5" customHeight="1">
      <c r="C369" s="118"/>
      <c r="D369" s="160"/>
      <c r="E369" s="140"/>
      <c r="F369" s="151"/>
      <c r="G369" s="151"/>
      <c r="H369" s="161"/>
      <c r="I369" s="162"/>
      <c r="J369" s="163"/>
      <c r="K369" s="144"/>
      <c r="L369" s="164"/>
      <c r="M369" s="47"/>
      <c r="N369" s="121"/>
      <c r="O369" s="143"/>
      <c r="P369" s="121"/>
      <c r="Q369" s="168"/>
      <c r="R369" s="169"/>
      <c r="S369" s="169"/>
      <c r="T369" s="169"/>
      <c r="U369" s="169"/>
      <c r="V369" s="169"/>
      <c r="W369" s="169"/>
      <c r="X369" s="169"/>
      <c r="Y369" s="167"/>
      <c r="Z369" s="167"/>
    </row>
    <row r="370" spans="3:26" ht="16.5" customHeight="1">
      <c r="C370" s="118"/>
      <c r="D370" s="160"/>
      <c r="E370" s="140"/>
      <c r="F370" s="151"/>
      <c r="G370" s="151"/>
      <c r="H370" s="161"/>
      <c r="I370" s="162"/>
      <c r="J370" s="163"/>
      <c r="K370" s="144"/>
      <c r="L370" s="164"/>
      <c r="M370" s="47"/>
      <c r="N370" s="121"/>
      <c r="O370" s="143"/>
      <c r="P370" s="121"/>
      <c r="Q370" s="168"/>
      <c r="R370" s="169"/>
      <c r="S370" s="169"/>
      <c r="T370" s="169"/>
      <c r="U370" s="169"/>
      <c r="V370" s="169"/>
      <c r="W370" s="169"/>
      <c r="X370" s="169"/>
      <c r="Y370" s="167"/>
      <c r="Z370" s="167"/>
    </row>
    <row r="371" spans="3:26" ht="16.5" customHeight="1">
      <c r="C371" s="118"/>
      <c r="D371" s="160"/>
      <c r="E371" s="140"/>
      <c r="F371" s="151"/>
      <c r="G371" s="151"/>
      <c r="H371" s="161"/>
      <c r="I371" s="162"/>
      <c r="J371" s="163"/>
      <c r="K371" s="144"/>
      <c r="L371" s="164"/>
      <c r="M371" s="47"/>
      <c r="N371" s="121"/>
      <c r="O371" s="143"/>
      <c r="P371" s="121"/>
      <c r="Q371" s="168"/>
      <c r="R371" s="169"/>
      <c r="S371" s="169"/>
      <c r="T371" s="169"/>
      <c r="U371" s="169"/>
      <c r="V371" s="169"/>
      <c r="W371" s="169"/>
      <c r="X371" s="169"/>
      <c r="Y371" s="167"/>
      <c r="Z371" s="167"/>
    </row>
    <row r="372" spans="3:26" ht="16.5" customHeight="1">
      <c r="C372" s="118"/>
      <c r="D372" s="160"/>
      <c r="E372" s="140"/>
      <c r="F372" s="151"/>
      <c r="G372" s="151"/>
      <c r="H372" s="161"/>
      <c r="I372" s="162"/>
      <c r="J372" s="163"/>
      <c r="K372" s="144"/>
      <c r="L372" s="164"/>
      <c r="M372" s="47"/>
      <c r="N372" s="121"/>
      <c r="O372" s="143"/>
      <c r="P372" s="121"/>
      <c r="Q372" s="168"/>
      <c r="R372" s="169"/>
      <c r="S372" s="169"/>
      <c r="T372" s="169"/>
      <c r="U372" s="169"/>
      <c r="V372" s="169"/>
      <c r="W372" s="169"/>
      <c r="X372" s="169"/>
      <c r="Y372" s="167"/>
      <c r="Z372" s="167"/>
    </row>
    <row r="373" spans="3:26" ht="16.5" customHeight="1">
      <c r="C373" s="118"/>
      <c r="D373" s="160"/>
      <c r="E373" s="140"/>
      <c r="F373" s="151"/>
      <c r="G373" s="151"/>
      <c r="H373" s="161"/>
      <c r="I373" s="162"/>
      <c r="J373" s="163"/>
      <c r="K373" s="144"/>
      <c r="L373" s="164"/>
      <c r="M373" s="47"/>
      <c r="N373" s="121"/>
      <c r="O373" s="143"/>
      <c r="P373" s="121"/>
      <c r="Q373" s="168"/>
      <c r="R373" s="169"/>
      <c r="S373" s="169"/>
      <c r="T373" s="169"/>
      <c r="U373" s="169"/>
      <c r="V373" s="169"/>
      <c r="W373" s="169"/>
      <c r="X373" s="169"/>
      <c r="Y373" s="167"/>
      <c r="Z373" s="167"/>
    </row>
    <row r="374" spans="3:26" ht="16.5" customHeight="1">
      <c r="C374" s="118"/>
      <c r="D374" s="160"/>
      <c r="E374" s="140"/>
      <c r="F374" s="151"/>
      <c r="G374" s="151"/>
      <c r="H374" s="161"/>
      <c r="I374" s="162"/>
      <c r="J374" s="163"/>
      <c r="K374" s="144"/>
      <c r="L374" s="164"/>
      <c r="M374" s="47"/>
      <c r="N374" s="121"/>
      <c r="O374" s="143"/>
      <c r="P374" s="121"/>
      <c r="Q374" s="168"/>
      <c r="R374" s="169"/>
      <c r="S374" s="169"/>
      <c r="T374" s="169"/>
      <c r="U374" s="169"/>
      <c r="V374" s="169"/>
      <c r="W374" s="169"/>
      <c r="X374" s="169"/>
      <c r="Y374" s="167"/>
      <c r="Z374" s="167"/>
    </row>
    <row r="375" spans="3:26" ht="16.5" customHeight="1">
      <c r="C375" s="118"/>
      <c r="D375" s="160"/>
      <c r="E375" s="140"/>
      <c r="F375" s="151"/>
      <c r="G375" s="151"/>
      <c r="H375" s="161"/>
      <c r="I375" s="162"/>
      <c r="J375" s="163"/>
      <c r="K375" s="144"/>
      <c r="L375" s="164"/>
      <c r="M375" s="47"/>
      <c r="N375" s="121"/>
      <c r="O375" s="143"/>
      <c r="P375" s="121"/>
      <c r="Q375" s="168"/>
      <c r="R375" s="169"/>
      <c r="S375" s="169"/>
      <c r="T375" s="169"/>
      <c r="U375" s="169"/>
      <c r="V375" s="169"/>
      <c r="W375" s="169"/>
      <c r="X375" s="169"/>
      <c r="Y375" s="167"/>
      <c r="Z375" s="167"/>
    </row>
    <row r="376" spans="3:26" ht="16.5" customHeight="1">
      <c r="C376" s="118"/>
      <c r="D376" s="160"/>
      <c r="E376" s="140"/>
      <c r="F376" s="151"/>
      <c r="G376" s="151"/>
      <c r="H376" s="161"/>
      <c r="I376" s="162"/>
      <c r="J376" s="163"/>
      <c r="K376" s="144"/>
      <c r="L376" s="164"/>
      <c r="M376" s="47"/>
      <c r="N376" s="121"/>
      <c r="O376" s="143"/>
      <c r="P376" s="121"/>
      <c r="Q376" s="168"/>
      <c r="R376" s="169"/>
      <c r="S376" s="169"/>
      <c r="T376" s="169"/>
      <c r="U376" s="169"/>
      <c r="V376" s="169"/>
      <c r="W376" s="169"/>
      <c r="X376" s="169"/>
      <c r="Y376" s="167"/>
      <c r="Z376" s="167"/>
    </row>
    <row r="377" spans="3:26" ht="16.5" customHeight="1">
      <c r="C377" s="118"/>
      <c r="D377" s="160"/>
      <c r="E377" s="140"/>
      <c r="F377" s="151"/>
      <c r="G377" s="151"/>
      <c r="H377" s="161"/>
      <c r="I377" s="162"/>
      <c r="J377" s="163"/>
      <c r="K377" s="144"/>
      <c r="L377" s="164"/>
      <c r="M377" s="47"/>
      <c r="N377" s="121"/>
      <c r="O377" s="143"/>
      <c r="P377" s="121"/>
      <c r="Q377" s="168"/>
      <c r="R377" s="169"/>
      <c r="S377" s="169"/>
      <c r="T377" s="169"/>
      <c r="U377" s="169"/>
      <c r="V377" s="169"/>
      <c r="W377" s="169"/>
      <c r="X377" s="169"/>
      <c r="Y377" s="167"/>
      <c r="Z377" s="167"/>
    </row>
    <row r="378" spans="3:26" ht="16.5" customHeight="1">
      <c r="C378" s="118"/>
      <c r="D378" s="160"/>
      <c r="E378" s="140"/>
      <c r="F378" s="151"/>
      <c r="G378" s="151"/>
      <c r="H378" s="161"/>
      <c r="I378" s="162"/>
      <c r="J378" s="163"/>
      <c r="K378" s="144"/>
      <c r="L378" s="164"/>
      <c r="M378" s="47"/>
      <c r="N378" s="121"/>
      <c r="O378" s="143"/>
      <c r="P378" s="121"/>
      <c r="Q378" s="168"/>
      <c r="R378" s="169"/>
      <c r="S378" s="169"/>
      <c r="T378" s="169"/>
      <c r="U378" s="169"/>
      <c r="V378" s="169"/>
      <c r="W378" s="169"/>
      <c r="X378" s="169"/>
      <c r="Y378" s="167"/>
      <c r="Z378" s="167"/>
    </row>
    <row r="379" spans="3:26" ht="16.5" customHeight="1">
      <c r="C379" s="118"/>
      <c r="D379" s="160"/>
      <c r="E379" s="140"/>
      <c r="F379" s="151"/>
      <c r="G379" s="151"/>
      <c r="H379" s="161"/>
      <c r="I379" s="162"/>
      <c r="J379" s="163"/>
      <c r="K379" s="144"/>
      <c r="L379" s="164"/>
      <c r="M379" s="47"/>
      <c r="N379" s="121"/>
      <c r="O379" s="143"/>
      <c r="P379" s="121"/>
      <c r="Q379" s="168"/>
      <c r="R379" s="169"/>
      <c r="S379" s="169"/>
      <c r="T379" s="169"/>
      <c r="U379" s="169"/>
      <c r="V379" s="169"/>
      <c r="W379" s="169"/>
      <c r="X379" s="169"/>
      <c r="Y379" s="167"/>
      <c r="Z379" s="167"/>
    </row>
    <row r="380" spans="3:26" ht="16.5" customHeight="1">
      <c r="C380" s="118"/>
      <c r="D380" s="160"/>
      <c r="E380" s="140"/>
      <c r="F380" s="151"/>
      <c r="G380" s="151"/>
      <c r="H380" s="161"/>
      <c r="I380" s="162"/>
      <c r="J380" s="163"/>
      <c r="K380" s="144"/>
      <c r="L380" s="164"/>
      <c r="M380" s="47"/>
      <c r="N380" s="121"/>
      <c r="O380" s="143"/>
      <c r="P380" s="121"/>
      <c r="Q380" s="168"/>
      <c r="R380" s="169"/>
      <c r="S380" s="169"/>
      <c r="T380" s="169"/>
      <c r="U380" s="169"/>
      <c r="V380" s="169"/>
      <c r="W380" s="169"/>
      <c r="X380" s="169"/>
      <c r="Y380" s="167"/>
      <c r="Z380" s="167"/>
    </row>
    <row r="381" spans="3:26" ht="16.5" customHeight="1">
      <c r="C381" s="118"/>
      <c r="D381" s="160"/>
      <c r="E381" s="140"/>
      <c r="F381" s="151"/>
      <c r="G381" s="151"/>
      <c r="H381" s="161"/>
      <c r="I381" s="162"/>
      <c r="J381" s="163"/>
      <c r="K381" s="144"/>
      <c r="L381" s="164"/>
      <c r="M381" s="47"/>
      <c r="N381" s="121"/>
      <c r="O381" s="143"/>
      <c r="P381" s="121"/>
      <c r="Q381" s="168"/>
      <c r="R381" s="169"/>
      <c r="S381" s="169"/>
      <c r="T381" s="169"/>
      <c r="U381" s="169"/>
      <c r="V381" s="169"/>
      <c r="W381" s="169"/>
      <c r="X381" s="169"/>
      <c r="Y381" s="167"/>
      <c r="Z381" s="167"/>
    </row>
    <row r="382" spans="3:26" ht="16.5" customHeight="1">
      <c r="C382" s="118"/>
      <c r="D382" s="160"/>
      <c r="E382" s="140"/>
      <c r="F382" s="151"/>
      <c r="G382" s="151"/>
      <c r="H382" s="161"/>
      <c r="I382" s="162"/>
      <c r="J382" s="163"/>
      <c r="K382" s="144"/>
      <c r="L382" s="164"/>
      <c r="M382" s="47"/>
      <c r="N382" s="121"/>
      <c r="O382" s="143"/>
      <c r="P382" s="121"/>
      <c r="Q382" s="168"/>
      <c r="R382" s="169"/>
      <c r="S382" s="169"/>
      <c r="T382" s="169"/>
      <c r="U382" s="169"/>
      <c r="V382" s="169"/>
      <c r="W382" s="169"/>
      <c r="X382" s="169"/>
      <c r="Y382" s="167"/>
      <c r="Z382" s="167"/>
    </row>
    <row r="383" spans="3:26" ht="16.5" customHeight="1">
      <c r="C383" s="118"/>
      <c r="D383" s="160"/>
      <c r="E383" s="140"/>
      <c r="F383" s="151"/>
      <c r="G383" s="151"/>
      <c r="H383" s="161"/>
      <c r="I383" s="162"/>
      <c r="J383" s="163"/>
      <c r="K383" s="144"/>
      <c r="L383" s="164"/>
      <c r="M383" s="47"/>
      <c r="N383" s="121"/>
      <c r="O383" s="143"/>
      <c r="P383" s="121"/>
      <c r="Q383" s="168"/>
      <c r="R383" s="169"/>
      <c r="S383" s="169"/>
      <c r="T383" s="169"/>
      <c r="U383" s="169"/>
      <c r="V383" s="169"/>
      <c r="W383" s="169"/>
      <c r="X383" s="169"/>
      <c r="Y383" s="167"/>
      <c r="Z383" s="167"/>
    </row>
    <row r="384" spans="3:26" ht="16.5" customHeight="1">
      <c r="C384" s="118"/>
      <c r="D384" s="160"/>
      <c r="E384" s="140"/>
      <c r="F384" s="151"/>
      <c r="G384" s="151"/>
      <c r="H384" s="161"/>
      <c r="I384" s="162"/>
      <c r="J384" s="163"/>
      <c r="K384" s="144"/>
      <c r="L384" s="164"/>
      <c r="M384" s="47"/>
      <c r="N384" s="121"/>
      <c r="O384" s="143"/>
      <c r="P384" s="121"/>
      <c r="Q384" s="168"/>
      <c r="R384" s="169"/>
      <c r="S384" s="169"/>
      <c r="T384" s="169"/>
      <c r="U384" s="169"/>
      <c r="V384" s="169"/>
      <c r="W384" s="169"/>
      <c r="X384" s="169"/>
      <c r="Y384" s="167"/>
      <c r="Z384" s="167"/>
    </row>
    <row r="385" spans="3:26" ht="16.5" customHeight="1">
      <c r="C385" s="118"/>
      <c r="D385" s="160"/>
      <c r="E385" s="140"/>
      <c r="F385" s="151"/>
      <c r="G385" s="151"/>
      <c r="H385" s="161"/>
      <c r="I385" s="162"/>
      <c r="J385" s="163"/>
      <c r="K385" s="144"/>
      <c r="L385" s="164"/>
      <c r="M385" s="47"/>
      <c r="N385" s="121"/>
      <c r="O385" s="143"/>
      <c r="P385" s="121"/>
      <c r="Q385" s="168"/>
      <c r="R385" s="169"/>
      <c r="S385" s="169"/>
      <c r="T385" s="169"/>
      <c r="U385" s="169"/>
      <c r="V385" s="169"/>
      <c r="W385" s="169"/>
      <c r="X385" s="169"/>
      <c r="Y385" s="167"/>
      <c r="Z385" s="167"/>
    </row>
    <row r="386" spans="3:26" ht="16.5" customHeight="1">
      <c r="C386" s="118"/>
      <c r="D386" s="160"/>
      <c r="E386" s="140"/>
      <c r="F386" s="151"/>
      <c r="G386" s="151"/>
      <c r="H386" s="161"/>
      <c r="I386" s="162"/>
      <c r="J386" s="163"/>
      <c r="K386" s="144"/>
      <c r="L386" s="164"/>
      <c r="M386" s="47"/>
      <c r="N386" s="121"/>
      <c r="O386" s="143"/>
      <c r="P386" s="121"/>
      <c r="Q386" s="168"/>
      <c r="R386" s="169"/>
      <c r="S386" s="169"/>
      <c r="T386" s="169"/>
      <c r="U386" s="169"/>
      <c r="V386" s="169"/>
      <c r="W386" s="169"/>
      <c r="X386" s="169"/>
      <c r="Y386" s="167"/>
      <c r="Z386" s="167"/>
    </row>
    <row r="387" spans="3:26" ht="16.5" customHeight="1">
      <c r="C387" s="118"/>
      <c r="D387" s="160"/>
      <c r="E387" s="140"/>
      <c r="F387" s="151"/>
      <c r="G387" s="151"/>
      <c r="H387" s="161"/>
      <c r="I387" s="162"/>
      <c r="J387" s="163"/>
      <c r="K387" s="144"/>
      <c r="L387" s="164"/>
      <c r="M387" s="47"/>
      <c r="N387" s="121"/>
      <c r="O387" s="143"/>
      <c r="P387" s="121"/>
      <c r="Q387" s="168"/>
      <c r="R387" s="169"/>
      <c r="S387" s="169"/>
      <c r="T387" s="169"/>
      <c r="U387" s="169"/>
      <c r="V387" s="169"/>
      <c r="W387" s="169"/>
      <c r="X387" s="169"/>
      <c r="Y387" s="167"/>
      <c r="Z387" s="167"/>
    </row>
    <row r="388" spans="3:26" ht="16.5" customHeight="1">
      <c r="C388" s="118"/>
      <c r="D388" s="160"/>
      <c r="E388" s="140"/>
      <c r="F388" s="151"/>
      <c r="G388" s="151"/>
      <c r="H388" s="161"/>
      <c r="I388" s="162"/>
      <c r="J388" s="163"/>
      <c r="K388" s="144"/>
      <c r="L388" s="164"/>
      <c r="M388" s="47"/>
      <c r="N388" s="121"/>
      <c r="O388" s="143"/>
      <c r="P388" s="121"/>
      <c r="Q388" s="168"/>
      <c r="R388" s="169"/>
      <c r="S388" s="169"/>
      <c r="T388" s="169"/>
      <c r="U388" s="169"/>
      <c r="V388" s="169"/>
      <c r="W388" s="169"/>
      <c r="X388" s="169"/>
      <c r="Y388" s="167"/>
      <c r="Z388" s="167"/>
    </row>
    <row r="389" spans="3:26" ht="16.5" customHeight="1">
      <c r="C389" s="118"/>
      <c r="D389" s="160"/>
      <c r="E389" s="140"/>
      <c r="F389" s="151"/>
      <c r="G389" s="151"/>
      <c r="H389" s="161"/>
      <c r="I389" s="162"/>
      <c r="J389" s="163"/>
      <c r="K389" s="144"/>
      <c r="L389" s="164"/>
      <c r="M389" s="47"/>
      <c r="N389" s="121"/>
      <c r="O389" s="143"/>
      <c r="P389" s="121"/>
      <c r="Q389" s="168"/>
      <c r="R389" s="169"/>
      <c r="S389" s="169"/>
      <c r="T389" s="169"/>
      <c r="U389" s="169"/>
      <c r="V389" s="169"/>
      <c r="W389" s="169"/>
      <c r="X389" s="169"/>
      <c r="Y389" s="167"/>
      <c r="Z389" s="167"/>
    </row>
    <row r="390" spans="3:26" ht="16.5" customHeight="1">
      <c r="C390" s="118"/>
      <c r="D390" s="160"/>
      <c r="E390" s="140"/>
      <c r="F390" s="151"/>
      <c r="G390" s="151"/>
      <c r="H390" s="161"/>
      <c r="I390" s="162"/>
      <c r="J390" s="163"/>
      <c r="K390" s="144"/>
      <c r="L390" s="164"/>
      <c r="M390" s="47"/>
      <c r="N390" s="121"/>
      <c r="O390" s="143"/>
      <c r="P390" s="121"/>
      <c r="Q390" s="168"/>
      <c r="R390" s="169"/>
      <c r="S390" s="169"/>
      <c r="T390" s="169"/>
      <c r="U390" s="169"/>
      <c r="V390" s="169"/>
      <c r="W390" s="169"/>
      <c r="X390" s="169"/>
      <c r="Y390" s="167"/>
      <c r="Z390" s="167"/>
    </row>
    <row r="391" spans="3:26" ht="16.5" customHeight="1">
      <c r="C391" s="118"/>
      <c r="D391" s="160"/>
      <c r="E391" s="140"/>
      <c r="F391" s="151"/>
      <c r="G391" s="151"/>
      <c r="H391" s="161"/>
      <c r="I391" s="162"/>
      <c r="J391" s="163"/>
      <c r="K391" s="144"/>
      <c r="L391" s="164"/>
      <c r="M391" s="47"/>
      <c r="N391" s="121"/>
      <c r="O391" s="143"/>
      <c r="P391" s="121"/>
      <c r="Q391" s="168"/>
      <c r="R391" s="169"/>
      <c r="S391" s="169"/>
      <c r="T391" s="169"/>
      <c r="U391" s="169"/>
      <c r="V391" s="169"/>
      <c r="W391" s="169"/>
      <c r="X391" s="169"/>
      <c r="Y391" s="167"/>
      <c r="Z391" s="167"/>
    </row>
    <row r="392" spans="3:26" ht="16.5" customHeight="1">
      <c r="C392" s="118"/>
      <c r="D392" s="160"/>
      <c r="E392" s="140"/>
      <c r="F392" s="151"/>
      <c r="G392" s="151"/>
      <c r="H392" s="161"/>
      <c r="I392" s="162"/>
      <c r="J392" s="163"/>
      <c r="K392" s="144"/>
      <c r="L392" s="164"/>
      <c r="M392" s="47"/>
      <c r="N392" s="121"/>
      <c r="O392" s="143"/>
      <c r="P392" s="121"/>
      <c r="Q392" s="168"/>
      <c r="R392" s="169"/>
      <c r="S392" s="169"/>
      <c r="T392" s="169"/>
      <c r="U392" s="169"/>
      <c r="V392" s="169"/>
      <c r="W392" s="169"/>
      <c r="X392" s="169"/>
      <c r="Y392" s="167"/>
      <c r="Z392" s="167"/>
    </row>
    <row r="393" spans="3:26" ht="16.5" customHeight="1">
      <c r="C393" s="118"/>
      <c r="D393" s="160"/>
      <c r="E393" s="140"/>
      <c r="F393" s="151"/>
      <c r="G393" s="151"/>
      <c r="H393" s="161"/>
      <c r="I393" s="162"/>
      <c r="J393" s="163"/>
      <c r="K393" s="144"/>
      <c r="L393" s="164"/>
      <c r="M393" s="47"/>
      <c r="N393" s="121"/>
      <c r="O393" s="143"/>
      <c r="P393" s="121"/>
      <c r="Q393" s="168"/>
      <c r="R393" s="169"/>
      <c r="S393" s="169"/>
      <c r="T393" s="169"/>
      <c r="U393" s="169"/>
      <c r="V393" s="169"/>
      <c r="W393" s="169"/>
      <c r="X393" s="169"/>
      <c r="Y393" s="167"/>
      <c r="Z393" s="167"/>
    </row>
    <row r="394" spans="3:26" ht="16.5" customHeight="1">
      <c r="C394" s="118"/>
      <c r="D394" s="160"/>
      <c r="E394" s="140"/>
      <c r="F394" s="151"/>
      <c r="G394" s="151"/>
      <c r="H394" s="161"/>
      <c r="I394" s="162"/>
      <c r="J394" s="163"/>
      <c r="K394" s="144"/>
      <c r="L394" s="164"/>
      <c r="M394" s="47"/>
      <c r="N394" s="121"/>
      <c r="O394" s="143"/>
      <c r="P394" s="121"/>
      <c r="Q394" s="168"/>
      <c r="R394" s="169"/>
      <c r="S394" s="169"/>
      <c r="T394" s="169"/>
      <c r="U394" s="169"/>
      <c r="V394" s="169"/>
      <c r="W394" s="169"/>
      <c r="X394" s="169"/>
      <c r="Y394" s="167"/>
      <c r="Z394" s="167"/>
    </row>
    <row r="395" spans="3:26" ht="16.5" customHeight="1">
      <c r="C395" s="118"/>
      <c r="D395" s="160"/>
      <c r="E395" s="140"/>
      <c r="F395" s="151"/>
      <c r="G395" s="151"/>
      <c r="H395" s="161"/>
      <c r="I395" s="162"/>
      <c r="J395" s="163"/>
      <c r="K395" s="144"/>
      <c r="L395" s="164"/>
      <c r="M395" s="47"/>
      <c r="N395" s="121"/>
      <c r="O395" s="143"/>
      <c r="P395" s="121"/>
      <c r="Q395" s="168"/>
      <c r="R395" s="169"/>
      <c r="S395" s="169"/>
      <c r="T395" s="169"/>
      <c r="U395" s="169"/>
      <c r="V395" s="169"/>
      <c r="W395" s="169"/>
      <c r="X395" s="169"/>
      <c r="Y395" s="167"/>
      <c r="Z395" s="167"/>
    </row>
    <row r="396" spans="3:26" ht="16.5" customHeight="1">
      <c r="C396" s="118"/>
      <c r="D396" s="160"/>
      <c r="E396" s="140"/>
      <c r="F396" s="151"/>
      <c r="G396" s="151"/>
      <c r="H396" s="161"/>
      <c r="I396" s="162"/>
      <c r="J396" s="163"/>
      <c r="K396" s="144"/>
      <c r="L396" s="164"/>
      <c r="M396" s="47"/>
      <c r="N396" s="121"/>
      <c r="O396" s="143"/>
      <c r="P396" s="121"/>
      <c r="Q396" s="168"/>
      <c r="R396" s="169"/>
      <c r="S396" s="169"/>
      <c r="T396" s="169"/>
      <c r="U396" s="169"/>
      <c r="V396" s="169"/>
      <c r="W396" s="169"/>
      <c r="X396" s="169"/>
      <c r="Y396" s="167"/>
      <c r="Z396" s="167"/>
    </row>
    <row r="397" spans="3:26" ht="16.5" customHeight="1">
      <c r="C397" s="118"/>
      <c r="D397" s="160"/>
      <c r="E397" s="140"/>
      <c r="F397" s="151"/>
      <c r="G397" s="151"/>
      <c r="H397" s="161"/>
      <c r="I397" s="162"/>
      <c r="J397" s="163"/>
      <c r="K397" s="144"/>
      <c r="L397" s="164"/>
      <c r="M397" s="47"/>
      <c r="N397" s="121"/>
      <c r="O397" s="143"/>
      <c r="P397" s="121"/>
      <c r="Q397" s="168"/>
      <c r="R397" s="169"/>
      <c r="S397" s="169"/>
      <c r="T397" s="169"/>
      <c r="U397" s="169"/>
      <c r="V397" s="169"/>
      <c r="W397" s="169"/>
      <c r="X397" s="169"/>
      <c r="Y397" s="167"/>
      <c r="Z397" s="167"/>
    </row>
    <row r="398" spans="3:26" ht="16.5" customHeight="1">
      <c r="C398" s="118"/>
      <c r="D398" s="160"/>
      <c r="E398" s="140"/>
      <c r="F398" s="151"/>
      <c r="G398" s="151"/>
      <c r="H398" s="161"/>
      <c r="I398" s="162"/>
      <c r="J398" s="163"/>
      <c r="K398" s="144"/>
      <c r="L398" s="164"/>
      <c r="M398" s="47"/>
      <c r="N398" s="121"/>
      <c r="O398" s="143"/>
      <c r="P398" s="121"/>
      <c r="Q398" s="168"/>
      <c r="R398" s="169"/>
      <c r="S398" s="169"/>
      <c r="T398" s="169"/>
      <c r="U398" s="169"/>
      <c r="V398" s="169"/>
      <c r="W398" s="169"/>
      <c r="X398" s="169"/>
      <c r="Y398" s="167"/>
      <c r="Z398" s="167"/>
    </row>
    <row r="399" spans="3:26" ht="16.5" customHeight="1">
      <c r="C399" s="118"/>
      <c r="D399" s="160"/>
      <c r="E399" s="140"/>
      <c r="F399" s="151"/>
      <c r="G399" s="151"/>
      <c r="H399" s="161"/>
      <c r="I399" s="162"/>
      <c r="J399" s="163"/>
      <c r="K399" s="144"/>
      <c r="L399" s="164"/>
      <c r="M399" s="47"/>
      <c r="N399" s="121"/>
      <c r="O399" s="143"/>
      <c r="P399" s="121"/>
      <c r="Q399" s="168"/>
      <c r="R399" s="169"/>
      <c r="S399" s="169"/>
      <c r="T399" s="169"/>
      <c r="U399" s="169"/>
      <c r="V399" s="169"/>
      <c r="W399" s="169"/>
      <c r="X399" s="169"/>
      <c r="Y399" s="167"/>
      <c r="Z399" s="167"/>
    </row>
    <row r="400" spans="3:26" ht="16.5" customHeight="1">
      <c r="C400" s="118"/>
      <c r="D400" s="160"/>
      <c r="E400" s="140"/>
      <c r="F400" s="151"/>
      <c r="G400" s="151"/>
      <c r="H400" s="161"/>
      <c r="I400" s="162"/>
      <c r="J400" s="163"/>
      <c r="K400" s="144"/>
      <c r="L400" s="164"/>
      <c r="M400" s="47"/>
      <c r="N400" s="121"/>
      <c r="O400" s="143"/>
      <c r="P400" s="121"/>
      <c r="Q400" s="168"/>
      <c r="R400" s="169"/>
      <c r="S400" s="169"/>
      <c r="T400" s="169"/>
      <c r="U400" s="169"/>
      <c r="V400" s="169"/>
      <c r="W400" s="169"/>
      <c r="X400" s="169"/>
      <c r="Y400" s="167"/>
      <c r="Z400" s="167"/>
    </row>
    <row r="401" spans="3:26" ht="16.5" customHeight="1">
      <c r="C401" s="118"/>
      <c r="D401" s="160"/>
      <c r="E401" s="140"/>
      <c r="F401" s="151"/>
      <c r="G401" s="151"/>
      <c r="H401" s="161"/>
      <c r="I401" s="162"/>
      <c r="J401" s="163"/>
      <c r="K401" s="144"/>
      <c r="L401" s="164"/>
      <c r="M401" s="47"/>
      <c r="N401" s="121"/>
      <c r="O401" s="143"/>
      <c r="P401" s="121"/>
      <c r="Q401" s="168"/>
      <c r="R401" s="169"/>
      <c r="S401" s="169"/>
      <c r="T401" s="169"/>
      <c r="U401" s="169"/>
      <c r="V401" s="169"/>
      <c r="W401" s="169"/>
      <c r="X401" s="169"/>
      <c r="Y401" s="167"/>
      <c r="Z401" s="167"/>
    </row>
    <row r="402" spans="3:26" ht="16.5" customHeight="1">
      <c r="C402" s="118"/>
      <c r="D402" s="160"/>
      <c r="E402" s="140"/>
      <c r="F402" s="151"/>
      <c r="G402" s="151"/>
      <c r="H402" s="161"/>
      <c r="I402" s="162"/>
      <c r="J402" s="163"/>
      <c r="K402" s="144"/>
      <c r="L402" s="164"/>
      <c r="M402" s="47"/>
      <c r="N402" s="121"/>
      <c r="O402" s="143"/>
      <c r="P402" s="121"/>
      <c r="Q402" s="168"/>
      <c r="R402" s="169"/>
      <c r="S402" s="169"/>
      <c r="T402" s="169"/>
      <c r="U402" s="169"/>
      <c r="V402" s="169"/>
      <c r="W402" s="169"/>
      <c r="X402" s="169"/>
      <c r="Y402" s="167"/>
      <c r="Z402" s="167"/>
    </row>
    <row r="403" spans="3:26" ht="16.5" customHeight="1">
      <c r="C403" s="118"/>
      <c r="D403" s="160"/>
      <c r="E403" s="140"/>
      <c r="F403" s="151"/>
      <c r="G403" s="151"/>
      <c r="H403" s="161"/>
      <c r="I403" s="162"/>
      <c r="J403" s="163"/>
      <c r="K403" s="144"/>
      <c r="L403" s="164"/>
      <c r="M403" s="47"/>
      <c r="N403" s="121"/>
      <c r="O403" s="143"/>
      <c r="P403" s="121"/>
      <c r="Q403" s="168"/>
      <c r="R403" s="169"/>
      <c r="S403" s="169"/>
      <c r="T403" s="169"/>
      <c r="U403" s="169"/>
      <c r="V403" s="169"/>
      <c r="W403" s="169"/>
      <c r="X403" s="169"/>
      <c r="Y403" s="167"/>
      <c r="Z403" s="167"/>
    </row>
    <row r="404" spans="3:26" ht="16.5" customHeight="1">
      <c r="C404" s="118"/>
      <c r="D404" s="160"/>
      <c r="E404" s="140"/>
      <c r="F404" s="151"/>
      <c r="G404" s="151"/>
      <c r="H404" s="161"/>
      <c r="I404" s="162"/>
      <c r="J404" s="163"/>
      <c r="K404" s="144"/>
      <c r="L404" s="164"/>
      <c r="M404" s="47"/>
      <c r="N404" s="121"/>
      <c r="O404" s="143"/>
      <c r="P404" s="121"/>
      <c r="Q404" s="168"/>
      <c r="R404" s="169"/>
      <c r="S404" s="169"/>
      <c r="T404" s="169"/>
      <c r="U404" s="169"/>
      <c r="V404" s="169"/>
      <c r="W404" s="169"/>
      <c r="X404" s="169"/>
      <c r="Y404" s="167"/>
      <c r="Z404" s="167"/>
    </row>
    <row r="405" spans="3:26" ht="16.5" customHeight="1">
      <c r="C405" s="118"/>
      <c r="D405" s="160"/>
      <c r="E405" s="140"/>
      <c r="F405" s="151"/>
      <c r="G405" s="151"/>
      <c r="H405" s="161"/>
      <c r="I405" s="162"/>
      <c r="J405" s="163"/>
      <c r="K405" s="144"/>
      <c r="L405" s="164"/>
      <c r="M405" s="47"/>
      <c r="N405" s="121"/>
      <c r="O405" s="143"/>
      <c r="P405" s="121"/>
      <c r="Q405" s="168"/>
      <c r="R405" s="169"/>
      <c r="S405" s="169"/>
      <c r="T405" s="169"/>
      <c r="U405" s="169"/>
      <c r="V405" s="169"/>
      <c r="W405" s="169"/>
      <c r="X405" s="169"/>
      <c r="Y405" s="167"/>
      <c r="Z405" s="167"/>
    </row>
    <row r="406" spans="3:26" ht="16.5" customHeight="1">
      <c r="C406" s="118"/>
      <c r="D406" s="160"/>
      <c r="E406" s="140"/>
      <c r="F406" s="151"/>
      <c r="G406" s="151"/>
      <c r="H406" s="161"/>
      <c r="I406" s="162"/>
      <c r="J406" s="163"/>
      <c r="K406" s="144"/>
      <c r="L406" s="164"/>
      <c r="M406" s="47"/>
      <c r="N406" s="121"/>
      <c r="O406" s="143"/>
      <c r="P406" s="121"/>
      <c r="Q406" s="168"/>
      <c r="R406" s="169"/>
      <c r="S406" s="169"/>
      <c r="T406" s="169"/>
      <c r="U406" s="169"/>
      <c r="V406" s="169"/>
      <c r="W406" s="169"/>
      <c r="X406" s="169"/>
      <c r="Y406" s="167"/>
      <c r="Z406" s="167"/>
    </row>
    <row r="407" spans="3:26" ht="16.5" customHeight="1">
      <c r="C407" s="118"/>
      <c r="D407" s="160"/>
      <c r="E407" s="140"/>
      <c r="F407" s="151"/>
      <c r="G407" s="151"/>
      <c r="H407" s="161"/>
      <c r="I407" s="162"/>
      <c r="J407" s="163"/>
      <c r="K407" s="144"/>
      <c r="L407" s="164"/>
      <c r="M407" s="47"/>
      <c r="N407" s="121"/>
      <c r="O407" s="143"/>
      <c r="P407" s="121"/>
      <c r="Q407" s="168"/>
      <c r="R407" s="169"/>
      <c r="S407" s="169"/>
      <c r="T407" s="169"/>
      <c r="U407" s="169"/>
      <c r="V407" s="169"/>
      <c r="W407" s="169"/>
      <c r="X407" s="169"/>
      <c r="Y407" s="167"/>
      <c r="Z407" s="167"/>
    </row>
    <row r="408" spans="3:26" ht="16.5" customHeight="1">
      <c r="C408" s="118"/>
      <c r="D408" s="160"/>
      <c r="E408" s="140"/>
      <c r="F408" s="151"/>
      <c r="G408" s="151"/>
      <c r="H408" s="161"/>
      <c r="I408" s="162"/>
      <c r="J408" s="163"/>
      <c r="K408" s="144"/>
      <c r="L408" s="164"/>
      <c r="M408" s="47"/>
      <c r="N408" s="121"/>
      <c r="O408" s="143"/>
      <c r="P408" s="121"/>
      <c r="Q408" s="168"/>
      <c r="R408" s="169"/>
      <c r="S408" s="169"/>
      <c r="T408" s="169"/>
      <c r="U408" s="169"/>
      <c r="V408" s="169"/>
      <c r="W408" s="169"/>
      <c r="X408" s="169"/>
      <c r="Y408" s="167"/>
      <c r="Z408" s="167"/>
    </row>
    <row r="409" spans="3:26" ht="16.5" customHeight="1">
      <c r="C409" s="118"/>
      <c r="D409" s="160"/>
      <c r="E409" s="140"/>
      <c r="F409" s="151"/>
      <c r="G409" s="151"/>
      <c r="H409" s="161"/>
      <c r="I409" s="162"/>
      <c r="J409" s="163"/>
      <c r="K409" s="144"/>
      <c r="L409" s="164"/>
      <c r="M409" s="47"/>
      <c r="N409" s="121"/>
      <c r="O409" s="143"/>
      <c r="P409" s="121"/>
      <c r="Q409" s="168"/>
      <c r="R409" s="169"/>
      <c r="S409" s="169"/>
      <c r="T409" s="169"/>
      <c r="U409" s="169"/>
      <c r="V409" s="169"/>
      <c r="W409" s="169"/>
      <c r="X409" s="169"/>
      <c r="Y409" s="167"/>
      <c r="Z409" s="167"/>
    </row>
    <row r="410" spans="3:26" ht="16.5" customHeight="1">
      <c r="C410" s="118"/>
      <c r="D410" s="160"/>
      <c r="E410" s="140"/>
      <c r="F410" s="151"/>
      <c r="G410" s="151"/>
      <c r="H410" s="161"/>
      <c r="I410" s="162"/>
      <c r="J410" s="163"/>
      <c r="K410" s="144"/>
      <c r="L410" s="164"/>
      <c r="M410" s="47"/>
      <c r="N410" s="121"/>
      <c r="O410" s="143"/>
      <c r="P410" s="121"/>
      <c r="Q410" s="168"/>
      <c r="R410" s="169"/>
      <c r="S410" s="169"/>
      <c r="T410" s="169"/>
      <c r="U410" s="169"/>
      <c r="V410" s="169"/>
      <c r="W410" s="169"/>
      <c r="X410" s="169"/>
      <c r="Y410" s="167"/>
      <c r="Z410" s="167"/>
    </row>
    <row r="411" spans="3:26" ht="16.5" customHeight="1">
      <c r="C411" s="118"/>
      <c r="D411" s="160"/>
      <c r="E411" s="140"/>
      <c r="F411" s="151"/>
      <c r="G411" s="151"/>
      <c r="H411" s="161"/>
      <c r="I411" s="162"/>
      <c r="J411" s="163"/>
      <c r="K411" s="144"/>
      <c r="L411" s="164"/>
      <c r="M411" s="47"/>
      <c r="N411" s="121"/>
      <c r="O411" s="143"/>
      <c r="P411" s="121"/>
      <c r="Q411" s="168"/>
      <c r="R411" s="169"/>
      <c r="S411" s="169"/>
      <c r="T411" s="169"/>
      <c r="U411" s="169"/>
      <c r="V411" s="169"/>
      <c r="W411" s="169"/>
      <c r="X411" s="169"/>
      <c r="Y411" s="167"/>
      <c r="Z411" s="167"/>
    </row>
    <row r="412" spans="3:26" ht="16.5" customHeight="1">
      <c r="C412" s="118"/>
      <c r="D412" s="160"/>
      <c r="E412" s="140"/>
      <c r="F412" s="151"/>
      <c r="G412" s="151"/>
      <c r="H412" s="161"/>
      <c r="I412" s="162"/>
      <c r="J412" s="163"/>
      <c r="K412" s="144"/>
      <c r="L412" s="164"/>
      <c r="M412" s="47"/>
      <c r="N412" s="121"/>
      <c r="O412" s="143"/>
      <c r="P412" s="121"/>
      <c r="Q412" s="168"/>
      <c r="R412" s="169"/>
      <c r="S412" s="169"/>
      <c r="T412" s="169"/>
      <c r="U412" s="169"/>
      <c r="V412" s="169"/>
      <c r="W412" s="169"/>
      <c r="X412" s="169"/>
      <c r="Y412" s="167"/>
      <c r="Z412" s="167"/>
    </row>
    <row r="413" spans="3:26" ht="16.5" customHeight="1">
      <c r="C413" s="118"/>
      <c r="D413" s="160"/>
      <c r="E413" s="140"/>
      <c r="F413" s="151"/>
      <c r="G413" s="151"/>
      <c r="H413" s="161"/>
      <c r="I413" s="162"/>
      <c r="J413" s="163"/>
      <c r="K413" s="144"/>
      <c r="L413" s="164"/>
      <c r="M413" s="47"/>
      <c r="N413" s="121"/>
      <c r="O413" s="143"/>
      <c r="P413" s="121"/>
      <c r="Q413" s="168"/>
      <c r="R413" s="169"/>
      <c r="S413" s="169"/>
      <c r="T413" s="169"/>
      <c r="U413" s="169"/>
      <c r="V413" s="169"/>
      <c r="W413" s="169"/>
      <c r="X413" s="169"/>
      <c r="Y413" s="167"/>
      <c r="Z413" s="167"/>
    </row>
    <row r="414" spans="3:26" ht="16.5" customHeight="1">
      <c r="C414" s="118"/>
      <c r="D414" s="160"/>
      <c r="E414" s="140"/>
      <c r="F414" s="151"/>
      <c r="G414" s="151"/>
      <c r="H414" s="161"/>
      <c r="I414" s="162"/>
      <c r="J414" s="163"/>
      <c r="K414" s="144"/>
      <c r="L414" s="164"/>
      <c r="M414" s="47"/>
      <c r="N414" s="121"/>
      <c r="O414" s="143"/>
      <c r="P414" s="121"/>
      <c r="Q414" s="168"/>
      <c r="R414" s="169"/>
      <c r="S414" s="169"/>
      <c r="T414" s="169"/>
      <c r="U414" s="169"/>
      <c r="V414" s="169"/>
      <c r="W414" s="169"/>
      <c r="X414" s="169"/>
      <c r="Y414" s="167"/>
      <c r="Z414" s="167"/>
    </row>
    <row r="415" spans="3:26" ht="16.5" customHeight="1">
      <c r="C415" s="118"/>
      <c r="D415" s="160"/>
      <c r="E415" s="140"/>
      <c r="F415" s="151"/>
      <c r="G415" s="151"/>
      <c r="H415" s="161"/>
      <c r="I415" s="162"/>
      <c r="J415" s="163"/>
      <c r="K415" s="144"/>
      <c r="L415" s="164"/>
      <c r="M415" s="47"/>
      <c r="N415" s="121"/>
      <c r="O415" s="143"/>
      <c r="P415" s="121"/>
      <c r="Q415" s="168"/>
      <c r="R415" s="169"/>
      <c r="S415" s="169"/>
      <c r="T415" s="169"/>
      <c r="U415" s="169"/>
      <c r="V415" s="169"/>
      <c r="W415" s="169"/>
      <c r="X415" s="169"/>
      <c r="Y415" s="167"/>
      <c r="Z415" s="167"/>
    </row>
    <row r="416" spans="3:26" ht="16.5" customHeight="1">
      <c r="C416" s="118"/>
      <c r="D416" s="160"/>
      <c r="E416" s="140"/>
      <c r="F416" s="151"/>
      <c r="G416" s="151"/>
      <c r="H416" s="161"/>
      <c r="I416" s="162"/>
      <c r="J416" s="163"/>
      <c r="K416" s="144"/>
      <c r="L416" s="164"/>
      <c r="M416" s="47"/>
      <c r="N416" s="121"/>
      <c r="O416" s="143"/>
      <c r="P416" s="121"/>
      <c r="Q416" s="168"/>
      <c r="R416" s="169"/>
      <c r="S416" s="169"/>
      <c r="T416" s="169"/>
      <c r="U416" s="169"/>
      <c r="V416" s="169"/>
      <c r="W416" s="169"/>
      <c r="X416" s="169"/>
      <c r="Y416" s="167"/>
      <c r="Z416" s="167"/>
    </row>
    <row r="417" spans="3:26" ht="16.5" customHeight="1">
      <c r="C417" s="118"/>
      <c r="D417" s="160"/>
      <c r="E417" s="140"/>
      <c r="F417" s="151"/>
      <c r="G417" s="151"/>
      <c r="H417" s="161"/>
      <c r="I417" s="162"/>
      <c r="J417" s="163"/>
      <c r="K417" s="144"/>
      <c r="L417" s="164"/>
      <c r="M417" s="47"/>
      <c r="N417" s="121"/>
      <c r="O417" s="143"/>
      <c r="P417" s="121"/>
      <c r="Q417" s="168"/>
      <c r="R417" s="169"/>
      <c r="S417" s="169"/>
      <c r="T417" s="169"/>
      <c r="U417" s="169"/>
      <c r="V417" s="169"/>
      <c r="W417" s="169"/>
      <c r="X417" s="169"/>
      <c r="Y417" s="167"/>
      <c r="Z417" s="167"/>
    </row>
    <row r="418" spans="3:26" ht="16.5" customHeight="1">
      <c r="C418" s="118"/>
      <c r="D418" s="160"/>
      <c r="E418" s="140"/>
      <c r="F418" s="151"/>
      <c r="G418" s="151"/>
      <c r="H418" s="161"/>
      <c r="I418" s="162"/>
      <c r="J418" s="163"/>
      <c r="K418" s="144"/>
      <c r="L418" s="164"/>
      <c r="M418" s="47"/>
      <c r="N418" s="121"/>
      <c r="O418" s="143"/>
      <c r="P418" s="121"/>
      <c r="Q418" s="168"/>
      <c r="R418" s="169"/>
      <c r="S418" s="169"/>
      <c r="T418" s="169"/>
      <c r="U418" s="169"/>
      <c r="V418" s="169"/>
      <c r="W418" s="169"/>
      <c r="X418" s="169"/>
      <c r="Y418" s="167"/>
      <c r="Z418" s="167"/>
    </row>
    <row r="419" spans="3:26" ht="16.5" customHeight="1">
      <c r="C419" s="118"/>
      <c r="D419" s="160"/>
      <c r="E419" s="140"/>
      <c r="F419" s="151"/>
      <c r="G419" s="151"/>
      <c r="H419" s="161"/>
      <c r="I419" s="162"/>
      <c r="J419" s="163"/>
      <c r="K419" s="144"/>
      <c r="L419" s="164"/>
      <c r="M419" s="47"/>
      <c r="N419" s="121"/>
      <c r="O419" s="143"/>
      <c r="P419" s="121"/>
      <c r="Q419" s="168"/>
      <c r="R419" s="169"/>
      <c r="S419" s="169"/>
      <c r="T419" s="169"/>
      <c r="U419" s="169"/>
      <c r="V419" s="169"/>
      <c r="W419" s="169"/>
      <c r="X419" s="169"/>
      <c r="Y419" s="167"/>
      <c r="Z419" s="167"/>
    </row>
    <row r="420" spans="3:26" ht="16.5" customHeight="1">
      <c r="C420" s="118"/>
      <c r="D420" s="160"/>
      <c r="E420" s="140"/>
      <c r="F420" s="151"/>
      <c r="G420" s="151"/>
      <c r="H420" s="161"/>
      <c r="I420" s="162"/>
      <c r="J420" s="163"/>
      <c r="K420" s="144"/>
      <c r="L420" s="164"/>
      <c r="M420" s="47"/>
      <c r="N420" s="121"/>
      <c r="O420" s="143"/>
      <c r="P420" s="121"/>
      <c r="Q420" s="168"/>
      <c r="R420" s="169"/>
      <c r="S420" s="169"/>
      <c r="T420" s="169"/>
      <c r="U420" s="169"/>
      <c r="V420" s="169"/>
      <c r="W420" s="169"/>
      <c r="X420" s="169"/>
      <c r="Y420" s="167"/>
      <c r="Z420" s="167"/>
    </row>
    <row r="421" spans="3:26" ht="16.5" customHeight="1">
      <c r="C421" s="118"/>
      <c r="D421" s="160"/>
      <c r="E421" s="140"/>
      <c r="F421" s="151"/>
      <c r="G421" s="151"/>
      <c r="H421" s="161"/>
      <c r="I421" s="162"/>
      <c r="J421" s="163"/>
      <c r="K421" s="144"/>
      <c r="L421" s="164"/>
      <c r="M421" s="47"/>
      <c r="N421" s="121"/>
      <c r="O421" s="143"/>
      <c r="P421" s="121"/>
      <c r="Q421" s="168"/>
      <c r="R421" s="169"/>
      <c r="S421" s="169"/>
      <c r="T421" s="169"/>
      <c r="U421" s="169"/>
      <c r="V421" s="169"/>
      <c r="W421" s="169"/>
      <c r="X421" s="169"/>
      <c r="Y421" s="167"/>
      <c r="Z421" s="167"/>
    </row>
    <row r="422" spans="3:26" ht="16.5" customHeight="1">
      <c r="C422" s="118"/>
      <c r="D422" s="160"/>
      <c r="E422" s="140"/>
      <c r="F422" s="151"/>
      <c r="G422" s="151"/>
      <c r="H422" s="161"/>
      <c r="I422" s="162"/>
      <c r="J422" s="163"/>
      <c r="K422" s="144"/>
      <c r="L422" s="164"/>
      <c r="M422" s="47"/>
      <c r="N422" s="121"/>
      <c r="O422" s="143"/>
      <c r="P422" s="121"/>
      <c r="Q422" s="168"/>
      <c r="R422" s="169"/>
      <c r="S422" s="169"/>
      <c r="T422" s="169"/>
      <c r="U422" s="169"/>
      <c r="V422" s="169"/>
      <c r="W422" s="169"/>
      <c r="X422" s="169"/>
      <c r="Y422" s="167"/>
      <c r="Z422" s="167"/>
    </row>
    <row r="423" spans="3:26" ht="16.5" customHeight="1">
      <c r="C423" s="118"/>
      <c r="D423" s="160"/>
      <c r="E423" s="140"/>
      <c r="F423" s="151"/>
      <c r="G423" s="151"/>
      <c r="H423" s="161"/>
      <c r="I423" s="162"/>
      <c r="J423" s="163"/>
      <c r="K423" s="144"/>
      <c r="L423" s="164"/>
      <c r="M423" s="47"/>
      <c r="N423" s="121"/>
      <c r="O423" s="143"/>
      <c r="P423" s="121"/>
      <c r="Q423" s="168"/>
      <c r="R423" s="169"/>
      <c r="S423" s="169"/>
      <c r="T423" s="169"/>
      <c r="U423" s="169"/>
      <c r="V423" s="169"/>
      <c r="W423" s="169"/>
      <c r="X423" s="169"/>
      <c r="Y423" s="167"/>
      <c r="Z423" s="167"/>
    </row>
    <row r="424" spans="3:26" ht="16.5" customHeight="1">
      <c r="C424" s="118"/>
      <c r="D424" s="160"/>
      <c r="E424" s="140"/>
      <c r="F424" s="151"/>
      <c r="G424" s="151"/>
      <c r="H424" s="161"/>
      <c r="I424" s="162"/>
      <c r="J424" s="163"/>
      <c r="K424" s="144"/>
      <c r="L424" s="164"/>
      <c r="M424" s="47"/>
      <c r="N424" s="121"/>
      <c r="O424" s="143"/>
      <c r="P424" s="121"/>
      <c r="Q424" s="168"/>
      <c r="R424" s="169"/>
      <c r="S424" s="169"/>
      <c r="T424" s="169"/>
      <c r="U424" s="169"/>
      <c r="V424" s="169"/>
      <c r="W424" s="169"/>
      <c r="X424" s="169"/>
      <c r="Y424" s="167"/>
      <c r="Z424" s="167"/>
    </row>
    <row r="425" spans="3:26" ht="16.5" customHeight="1">
      <c r="C425" s="118"/>
      <c r="D425" s="160"/>
      <c r="E425" s="140"/>
      <c r="F425" s="151"/>
      <c r="G425" s="151"/>
      <c r="H425" s="161"/>
      <c r="I425" s="162"/>
      <c r="J425" s="163"/>
      <c r="K425" s="144"/>
      <c r="L425" s="164"/>
      <c r="M425" s="47"/>
      <c r="N425" s="121"/>
      <c r="O425" s="143"/>
      <c r="P425" s="121"/>
      <c r="Q425" s="168"/>
      <c r="R425" s="169"/>
      <c r="S425" s="169"/>
      <c r="T425" s="169"/>
      <c r="U425" s="169"/>
      <c r="V425" s="169"/>
      <c r="W425" s="169"/>
      <c r="X425" s="169"/>
      <c r="Y425" s="167"/>
      <c r="Z425" s="167"/>
    </row>
    <row r="426" spans="3:26" ht="16.5" customHeight="1">
      <c r="C426" s="118"/>
      <c r="D426" s="160"/>
      <c r="E426" s="140"/>
      <c r="F426" s="151"/>
      <c r="G426" s="151"/>
      <c r="H426" s="161"/>
      <c r="I426" s="162"/>
      <c r="J426" s="163"/>
      <c r="K426" s="144"/>
      <c r="L426" s="164"/>
      <c r="M426" s="47"/>
      <c r="N426" s="121"/>
      <c r="O426" s="143"/>
      <c r="P426" s="121"/>
      <c r="Q426" s="168"/>
      <c r="R426" s="169"/>
      <c r="S426" s="169"/>
      <c r="T426" s="169"/>
      <c r="U426" s="169"/>
      <c r="V426" s="169"/>
      <c r="W426" s="169"/>
      <c r="X426" s="169"/>
      <c r="Y426" s="167"/>
      <c r="Z426" s="167"/>
    </row>
    <row r="427" spans="3:26" ht="16.5" customHeight="1">
      <c r="C427" s="118"/>
      <c r="D427" s="160"/>
      <c r="E427" s="140"/>
      <c r="F427" s="151"/>
      <c r="G427" s="151"/>
      <c r="H427" s="161"/>
      <c r="I427" s="162"/>
      <c r="J427" s="163"/>
      <c r="K427" s="144"/>
      <c r="L427" s="164"/>
      <c r="M427" s="47"/>
      <c r="N427" s="121"/>
      <c r="O427" s="143"/>
      <c r="P427" s="121"/>
      <c r="Q427" s="168"/>
      <c r="R427" s="169"/>
      <c r="S427" s="169"/>
      <c r="T427" s="169"/>
      <c r="U427" s="169"/>
      <c r="V427" s="169"/>
      <c r="W427" s="169"/>
      <c r="X427" s="169"/>
      <c r="Y427" s="167"/>
      <c r="Z427" s="167"/>
    </row>
    <row r="428" spans="3:26" ht="16.5" customHeight="1">
      <c r="C428" s="118"/>
      <c r="D428" s="160"/>
      <c r="E428" s="140"/>
      <c r="F428" s="151"/>
      <c r="G428" s="151"/>
      <c r="H428" s="161"/>
      <c r="I428" s="162"/>
      <c r="J428" s="163"/>
      <c r="K428" s="144"/>
      <c r="L428" s="164"/>
      <c r="M428" s="47"/>
      <c r="N428" s="121"/>
      <c r="O428" s="143"/>
      <c r="P428" s="121"/>
      <c r="Q428" s="168"/>
      <c r="R428" s="169"/>
      <c r="S428" s="169"/>
      <c r="T428" s="169"/>
      <c r="U428" s="169"/>
      <c r="V428" s="169"/>
      <c r="W428" s="169"/>
      <c r="X428" s="169"/>
      <c r="Y428" s="167"/>
      <c r="Z428" s="167"/>
    </row>
    <row r="429" spans="3:26" ht="16.5" customHeight="1">
      <c r="C429" s="118"/>
      <c r="D429" s="160"/>
      <c r="E429" s="140"/>
      <c r="F429" s="151"/>
      <c r="G429" s="151"/>
      <c r="H429" s="161"/>
      <c r="I429" s="162"/>
      <c r="J429" s="163"/>
      <c r="K429" s="144"/>
      <c r="L429" s="164"/>
      <c r="M429" s="47"/>
      <c r="N429" s="121"/>
      <c r="O429" s="143"/>
      <c r="P429" s="121"/>
      <c r="Q429" s="168"/>
      <c r="R429" s="169"/>
      <c r="S429" s="169"/>
      <c r="T429" s="169"/>
      <c r="U429" s="169"/>
      <c r="V429" s="169"/>
      <c r="W429" s="169"/>
      <c r="X429" s="169"/>
      <c r="Y429" s="167"/>
      <c r="Z429" s="167"/>
    </row>
    <row r="430" spans="3:26" ht="16.5" customHeight="1">
      <c r="C430" s="118"/>
      <c r="D430" s="160"/>
      <c r="E430" s="140"/>
      <c r="F430" s="151"/>
      <c r="G430" s="151"/>
      <c r="H430" s="161"/>
      <c r="I430" s="162"/>
      <c r="J430" s="163"/>
      <c r="K430" s="144"/>
      <c r="L430" s="164"/>
      <c r="M430" s="47"/>
      <c r="N430" s="121"/>
      <c r="O430" s="143"/>
      <c r="P430" s="121"/>
      <c r="Q430" s="168"/>
      <c r="R430" s="169"/>
      <c r="S430" s="169"/>
      <c r="T430" s="169"/>
      <c r="U430" s="169"/>
      <c r="V430" s="169"/>
      <c r="W430" s="169"/>
      <c r="X430" s="169"/>
      <c r="Y430" s="167"/>
      <c r="Z430" s="167"/>
    </row>
    <row r="431" spans="3:26" ht="16.5" customHeight="1">
      <c r="C431" s="118"/>
      <c r="D431" s="160"/>
      <c r="E431" s="140"/>
      <c r="F431" s="151"/>
      <c r="G431" s="151"/>
      <c r="H431" s="161"/>
      <c r="I431" s="162"/>
      <c r="J431" s="163"/>
      <c r="K431" s="144"/>
      <c r="L431" s="164"/>
      <c r="M431" s="47"/>
      <c r="N431" s="121"/>
      <c r="O431" s="143"/>
      <c r="P431" s="121"/>
      <c r="Q431" s="168"/>
      <c r="R431" s="169"/>
      <c r="S431" s="169"/>
      <c r="T431" s="169"/>
      <c r="U431" s="169"/>
      <c r="V431" s="169"/>
      <c r="W431" s="169"/>
      <c r="X431" s="169"/>
      <c r="Y431" s="167"/>
      <c r="Z431" s="167"/>
    </row>
    <row r="432" spans="3:26" ht="16.5" customHeight="1">
      <c r="C432" s="118"/>
      <c r="D432" s="160"/>
      <c r="E432" s="140"/>
      <c r="F432" s="151"/>
      <c r="G432" s="151"/>
      <c r="H432" s="161"/>
      <c r="I432" s="162"/>
      <c r="J432" s="163"/>
      <c r="K432" s="144"/>
      <c r="L432" s="164"/>
      <c r="M432" s="47"/>
      <c r="N432" s="121"/>
      <c r="O432" s="143"/>
      <c r="P432" s="121"/>
      <c r="Q432" s="168"/>
      <c r="R432" s="169"/>
      <c r="S432" s="169"/>
      <c r="T432" s="169"/>
      <c r="U432" s="169"/>
      <c r="V432" s="169"/>
      <c r="W432" s="169"/>
      <c r="X432" s="169"/>
      <c r="Y432" s="167"/>
      <c r="Z432" s="167"/>
    </row>
    <row r="433" spans="3:26" ht="16.5" customHeight="1">
      <c r="C433" s="118"/>
      <c r="D433" s="160"/>
      <c r="E433" s="140"/>
      <c r="F433" s="151"/>
      <c r="G433" s="151"/>
      <c r="H433" s="161"/>
      <c r="I433" s="162"/>
      <c r="J433" s="163"/>
      <c r="K433" s="144"/>
      <c r="L433" s="164"/>
      <c r="M433" s="47"/>
      <c r="N433" s="121"/>
      <c r="O433" s="143"/>
      <c r="P433" s="121"/>
      <c r="Q433" s="168"/>
      <c r="R433" s="169"/>
      <c r="S433" s="169"/>
      <c r="T433" s="169"/>
      <c r="U433" s="169"/>
      <c r="V433" s="169"/>
      <c r="W433" s="169"/>
      <c r="X433" s="169"/>
      <c r="Y433" s="167"/>
      <c r="Z433" s="167"/>
    </row>
    <row r="434" spans="3:26" ht="16.5" customHeight="1">
      <c r="C434" s="118"/>
      <c r="D434" s="160"/>
      <c r="E434" s="140"/>
      <c r="F434" s="151"/>
      <c r="G434" s="151"/>
      <c r="H434" s="161"/>
      <c r="I434" s="162"/>
      <c r="J434" s="163"/>
      <c r="K434" s="144"/>
      <c r="L434" s="164"/>
      <c r="M434" s="47"/>
      <c r="N434" s="121"/>
      <c r="O434" s="143"/>
      <c r="P434" s="121"/>
      <c r="Q434" s="168"/>
      <c r="R434" s="169"/>
      <c r="S434" s="169"/>
      <c r="T434" s="169"/>
      <c r="U434" s="169"/>
      <c r="V434" s="169"/>
      <c r="W434" s="169"/>
      <c r="X434" s="169"/>
      <c r="Y434" s="167"/>
      <c r="Z434" s="167"/>
    </row>
    <row r="435" spans="3:26" ht="16.5" customHeight="1">
      <c r="C435" s="118"/>
      <c r="D435" s="160"/>
      <c r="E435" s="140"/>
      <c r="F435" s="151"/>
      <c r="G435" s="151"/>
      <c r="H435" s="161"/>
      <c r="I435" s="162"/>
      <c r="J435" s="163"/>
      <c r="K435" s="144"/>
      <c r="L435" s="164"/>
      <c r="M435" s="47"/>
      <c r="N435" s="121"/>
      <c r="O435" s="143"/>
      <c r="P435" s="121"/>
      <c r="Q435" s="168"/>
      <c r="R435" s="169"/>
      <c r="S435" s="169"/>
      <c r="T435" s="169"/>
      <c r="U435" s="169"/>
      <c r="V435" s="169"/>
      <c r="W435" s="169"/>
      <c r="X435" s="169"/>
      <c r="Y435" s="167"/>
      <c r="Z435" s="167"/>
    </row>
    <row r="436" spans="3:26" ht="16.5" customHeight="1">
      <c r="C436" s="118"/>
      <c r="D436" s="160"/>
      <c r="E436" s="140"/>
      <c r="F436" s="151"/>
      <c r="G436" s="151"/>
      <c r="H436" s="161"/>
      <c r="I436" s="162"/>
      <c r="J436" s="163"/>
      <c r="K436" s="144"/>
      <c r="L436" s="164"/>
      <c r="M436" s="47"/>
      <c r="N436" s="121"/>
      <c r="O436" s="143"/>
      <c r="P436" s="121"/>
      <c r="Q436" s="168"/>
      <c r="R436" s="169"/>
      <c r="S436" s="169"/>
      <c r="T436" s="169"/>
      <c r="U436" s="169"/>
      <c r="V436" s="169"/>
      <c r="W436" s="169"/>
      <c r="X436" s="169"/>
      <c r="Y436" s="167"/>
      <c r="Z436" s="167"/>
    </row>
    <row r="437" spans="3:26" ht="16.5" customHeight="1">
      <c r="C437" s="118"/>
      <c r="D437" s="160"/>
      <c r="E437" s="140"/>
      <c r="F437" s="151"/>
      <c r="G437" s="151"/>
      <c r="H437" s="161"/>
      <c r="I437" s="162"/>
      <c r="J437" s="163"/>
      <c r="K437" s="144"/>
      <c r="L437" s="164"/>
      <c r="M437" s="47"/>
      <c r="N437" s="121"/>
      <c r="O437" s="143"/>
      <c r="P437" s="121"/>
      <c r="Q437" s="168"/>
      <c r="R437" s="169"/>
      <c r="S437" s="169"/>
      <c r="T437" s="169"/>
      <c r="U437" s="169"/>
      <c r="V437" s="169"/>
      <c r="W437" s="169"/>
      <c r="X437" s="169"/>
      <c r="Y437" s="167"/>
      <c r="Z437" s="167"/>
    </row>
    <row r="438" spans="3:26" ht="16.5" customHeight="1">
      <c r="C438" s="118"/>
      <c r="D438" s="160"/>
      <c r="E438" s="140"/>
      <c r="F438" s="151"/>
      <c r="G438" s="151"/>
      <c r="H438" s="161"/>
      <c r="I438" s="162"/>
      <c r="J438" s="163"/>
      <c r="K438" s="144"/>
      <c r="L438" s="164"/>
      <c r="M438" s="47"/>
      <c r="N438" s="121"/>
      <c r="O438" s="143"/>
      <c r="P438" s="121"/>
      <c r="Q438" s="168"/>
      <c r="R438" s="169"/>
      <c r="S438" s="169"/>
      <c r="T438" s="169"/>
      <c r="U438" s="169"/>
      <c r="V438" s="169"/>
      <c r="W438" s="169"/>
      <c r="X438" s="169"/>
      <c r="Y438" s="167"/>
      <c r="Z438" s="167"/>
    </row>
    <row r="439" spans="3:26" ht="16.5" customHeight="1">
      <c r="C439" s="118"/>
      <c r="D439" s="160"/>
      <c r="E439" s="140"/>
      <c r="F439" s="151"/>
      <c r="G439" s="151"/>
      <c r="H439" s="161"/>
      <c r="I439" s="162"/>
      <c r="J439" s="163"/>
      <c r="K439" s="144"/>
      <c r="L439" s="164"/>
      <c r="M439" s="47"/>
      <c r="N439" s="121"/>
      <c r="O439" s="143"/>
      <c r="P439" s="121"/>
      <c r="Q439" s="168"/>
      <c r="R439" s="169"/>
      <c r="S439" s="169"/>
      <c r="T439" s="169"/>
      <c r="U439" s="169"/>
      <c r="V439" s="169"/>
      <c r="W439" s="169"/>
      <c r="X439" s="169"/>
      <c r="Y439" s="167"/>
      <c r="Z439" s="167"/>
    </row>
    <row r="440" spans="3:26" ht="16.5" customHeight="1">
      <c r="C440" s="118"/>
      <c r="D440" s="160"/>
      <c r="E440" s="140"/>
      <c r="F440" s="151"/>
      <c r="G440" s="151"/>
      <c r="H440" s="161"/>
      <c r="I440" s="162"/>
      <c r="J440" s="163"/>
      <c r="K440" s="144"/>
      <c r="L440" s="164"/>
      <c r="M440" s="47"/>
      <c r="N440" s="121"/>
      <c r="O440" s="143"/>
      <c r="P440" s="121"/>
      <c r="Q440" s="168"/>
      <c r="R440" s="169"/>
      <c r="S440" s="169"/>
      <c r="T440" s="169"/>
      <c r="U440" s="169"/>
      <c r="V440" s="169"/>
      <c r="W440" s="169"/>
      <c r="X440" s="169"/>
      <c r="Y440" s="167"/>
      <c r="Z440" s="167"/>
    </row>
    <row r="441" spans="3:26" ht="16.5" customHeight="1">
      <c r="C441" s="118"/>
      <c r="D441" s="160"/>
      <c r="E441" s="140"/>
      <c r="F441" s="151"/>
      <c r="G441" s="151"/>
      <c r="H441" s="161"/>
      <c r="I441" s="162"/>
      <c r="J441" s="163"/>
      <c r="K441" s="144"/>
      <c r="L441" s="164"/>
      <c r="M441" s="47"/>
      <c r="N441" s="121"/>
      <c r="O441" s="143"/>
      <c r="P441" s="121"/>
      <c r="Q441" s="168"/>
      <c r="R441" s="169"/>
      <c r="S441" s="169"/>
      <c r="T441" s="169"/>
      <c r="U441" s="169"/>
      <c r="V441" s="169"/>
      <c r="W441" s="169"/>
      <c r="X441" s="169"/>
      <c r="Y441" s="167"/>
      <c r="Z441" s="167"/>
    </row>
    <row r="442" spans="3:26" ht="16.5" customHeight="1">
      <c r="C442" s="118"/>
      <c r="D442" s="160"/>
      <c r="E442" s="140"/>
      <c r="F442" s="151"/>
      <c r="G442" s="151"/>
      <c r="H442" s="161"/>
      <c r="I442" s="162"/>
      <c r="J442" s="163"/>
      <c r="K442" s="144"/>
      <c r="L442" s="164"/>
      <c r="M442" s="47"/>
      <c r="N442" s="121"/>
      <c r="O442" s="143"/>
      <c r="P442" s="121"/>
      <c r="Q442" s="168"/>
      <c r="R442" s="169"/>
      <c r="S442" s="169"/>
      <c r="T442" s="169"/>
      <c r="U442" s="169"/>
      <c r="V442" s="169"/>
      <c r="W442" s="169"/>
      <c r="X442" s="169"/>
      <c r="Y442" s="167"/>
      <c r="Z442" s="167"/>
    </row>
    <row r="443" spans="3:26" ht="16.5" customHeight="1">
      <c r="C443" s="118"/>
      <c r="D443" s="160"/>
      <c r="E443" s="140"/>
      <c r="F443" s="151"/>
      <c r="G443" s="151"/>
      <c r="H443" s="161"/>
      <c r="I443" s="162"/>
      <c r="J443" s="163"/>
      <c r="K443" s="144"/>
      <c r="L443" s="164"/>
      <c r="M443" s="47"/>
      <c r="N443" s="121"/>
      <c r="O443" s="143"/>
      <c r="P443" s="121"/>
      <c r="Q443" s="168"/>
      <c r="R443" s="169"/>
      <c r="S443" s="169"/>
      <c r="T443" s="169"/>
      <c r="U443" s="169"/>
      <c r="V443" s="169"/>
      <c r="W443" s="169"/>
      <c r="X443" s="169"/>
      <c r="Y443" s="167"/>
      <c r="Z443" s="167"/>
    </row>
    <row r="444" spans="3:26" ht="16.5" customHeight="1">
      <c r="C444" s="118"/>
      <c r="D444" s="160"/>
      <c r="E444" s="140"/>
      <c r="F444" s="151"/>
      <c r="G444" s="151"/>
      <c r="H444" s="161"/>
      <c r="I444" s="162"/>
      <c r="J444" s="163"/>
      <c r="K444" s="144"/>
      <c r="L444" s="164"/>
      <c r="M444" s="47"/>
      <c r="N444" s="121"/>
      <c r="O444" s="143"/>
      <c r="P444" s="121"/>
      <c r="Q444" s="168"/>
      <c r="R444" s="169"/>
      <c r="S444" s="169"/>
      <c r="T444" s="169"/>
      <c r="U444" s="169"/>
      <c r="V444" s="169"/>
      <c r="W444" s="169"/>
      <c r="X444" s="169"/>
      <c r="Y444" s="167"/>
      <c r="Z444" s="167"/>
    </row>
    <row r="445" spans="3:26" ht="16.5" customHeight="1">
      <c r="C445" s="118"/>
      <c r="D445" s="160"/>
      <c r="E445" s="140"/>
      <c r="F445" s="151"/>
      <c r="G445" s="151"/>
      <c r="H445" s="161"/>
      <c r="I445" s="162"/>
      <c r="J445" s="163"/>
      <c r="K445" s="144"/>
      <c r="L445" s="164"/>
      <c r="M445" s="47"/>
      <c r="N445" s="121"/>
      <c r="O445" s="143"/>
      <c r="P445" s="121"/>
      <c r="Q445" s="168"/>
      <c r="R445" s="169"/>
      <c r="S445" s="169"/>
      <c r="T445" s="169"/>
      <c r="U445" s="169"/>
      <c r="V445" s="169"/>
      <c r="W445" s="169"/>
      <c r="X445" s="169"/>
      <c r="Y445" s="167"/>
      <c r="Z445" s="167"/>
    </row>
    <row r="446" spans="3:26" ht="16.5" customHeight="1">
      <c r="C446" s="118"/>
      <c r="D446" s="160"/>
      <c r="E446" s="140"/>
      <c r="F446" s="151"/>
      <c r="G446" s="151"/>
      <c r="H446" s="161"/>
      <c r="I446" s="162"/>
      <c r="J446" s="163"/>
      <c r="K446" s="144"/>
      <c r="L446" s="164"/>
      <c r="M446" s="47"/>
      <c r="N446" s="121"/>
      <c r="O446" s="143"/>
      <c r="P446" s="121"/>
      <c r="Q446" s="168"/>
      <c r="R446" s="169"/>
      <c r="S446" s="169"/>
      <c r="T446" s="169"/>
      <c r="U446" s="169"/>
      <c r="V446" s="169"/>
      <c r="W446" s="169"/>
      <c r="X446" s="169"/>
      <c r="Y446" s="167"/>
      <c r="Z446" s="167"/>
    </row>
    <row r="447" spans="3:26" ht="16.5" customHeight="1">
      <c r="C447" s="118"/>
      <c r="D447" s="160"/>
      <c r="E447" s="140"/>
      <c r="F447" s="151"/>
      <c r="G447" s="151"/>
      <c r="H447" s="161"/>
      <c r="I447" s="162"/>
      <c r="J447" s="163"/>
      <c r="K447" s="144"/>
      <c r="L447" s="164"/>
      <c r="M447" s="47"/>
      <c r="N447" s="121"/>
      <c r="O447" s="143"/>
      <c r="P447" s="121"/>
      <c r="Q447" s="168"/>
      <c r="R447" s="169"/>
      <c r="S447" s="169"/>
      <c r="T447" s="169"/>
      <c r="U447" s="169"/>
      <c r="V447" s="169"/>
      <c r="W447" s="169"/>
      <c r="X447" s="169"/>
      <c r="Y447" s="167"/>
      <c r="Z447" s="167"/>
    </row>
    <row r="448" spans="3:26" ht="16.5" customHeight="1">
      <c r="C448" s="118"/>
      <c r="D448" s="160"/>
      <c r="E448" s="140"/>
      <c r="F448" s="151"/>
      <c r="G448" s="151"/>
      <c r="H448" s="161"/>
      <c r="I448" s="162"/>
      <c r="J448" s="163"/>
      <c r="K448" s="144"/>
      <c r="L448" s="164"/>
      <c r="M448" s="47"/>
      <c r="N448" s="121"/>
      <c r="O448" s="143"/>
      <c r="P448" s="121"/>
      <c r="Q448" s="168"/>
      <c r="R448" s="169"/>
      <c r="S448" s="169"/>
      <c r="T448" s="169"/>
      <c r="U448" s="169"/>
      <c r="V448" s="169"/>
      <c r="W448" s="169"/>
      <c r="X448" s="169"/>
      <c r="Y448" s="167"/>
      <c r="Z448" s="167"/>
    </row>
    <row r="449" spans="3:26" ht="16.5" customHeight="1">
      <c r="C449" s="118"/>
      <c r="D449" s="160"/>
      <c r="E449" s="140"/>
      <c r="F449" s="151"/>
      <c r="G449" s="151"/>
      <c r="H449" s="161"/>
      <c r="I449" s="162"/>
      <c r="J449" s="163"/>
      <c r="K449" s="144"/>
      <c r="L449" s="164"/>
      <c r="M449" s="47"/>
      <c r="N449" s="121"/>
      <c r="O449" s="143"/>
      <c r="P449" s="121"/>
      <c r="Q449" s="168"/>
      <c r="R449" s="169"/>
      <c r="S449" s="169"/>
      <c r="T449" s="169"/>
      <c r="U449" s="169"/>
      <c r="V449" s="169"/>
      <c r="W449" s="169"/>
      <c r="X449" s="169"/>
      <c r="Y449" s="167"/>
      <c r="Z449" s="167"/>
    </row>
    <row r="450" spans="3:26" ht="16.5" customHeight="1">
      <c r="C450" s="118"/>
      <c r="D450" s="160"/>
      <c r="E450" s="140"/>
      <c r="F450" s="151"/>
      <c r="G450" s="151"/>
      <c r="H450" s="161"/>
      <c r="I450" s="162"/>
      <c r="J450" s="163"/>
      <c r="K450" s="144"/>
      <c r="L450" s="164"/>
      <c r="M450" s="47"/>
      <c r="N450" s="121"/>
      <c r="O450" s="143"/>
      <c r="P450" s="121"/>
      <c r="Q450" s="168"/>
      <c r="R450" s="169"/>
      <c r="S450" s="169"/>
      <c r="T450" s="169"/>
      <c r="U450" s="169"/>
      <c r="V450" s="169"/>
      <c r="W450" s="169"/>
      <c r="X450" s="169"/>
      <c r="Y450" s="167"/>
      <c r="Z450" s="167"/>
    </row>
    <row r="451" spans="3:26" ht="16.5" customHeight="1">
      <c r="C451" s="118"/>
      <c r="D451" s="160"/>
      <c r="E451" s="140"/>
      <c r="F451" s="151"/>
      <c r="G451" s="151"/>
      <c r="H451" s="161"/>
      <c r="I451" s="162"/>
      <c r="J451" s="163"/>
      <c r="K451" s="144"/>
      <c r="L451" s="164"/>
      <c r="M451" s="47"/>
      <c r="N451" s="121"/>
      <c r="O451" s="143"/>
      <c r="P451" s="121"/>
      <c r="Q451" s="168"/>
      <c r="R451" s="169"/>
      <c r="S451" s="169"/>
      <c r="T451" s="169"/>
      <c r="U451" s="169"/>
      <c r="V451" s="169"/>
      <c r="W451" s="169"/>
      <c r="X451" s="169"/>
      <c r="Y451" s="167"/>
      <c r="Z451" s="167"/>
    </row>
    <row r="452" spans="3:26" ht="16.5" customHeight="1">
      <c r="C452" s="118"/>
      <c r="D452" s="160"/>
      <c r="E452" s="140"/>
      <c r="F452" s="151"/>
      <c r="G452" s="151"/>
      <c r="H452" s="161"/>
      <c r="I452" s="162"/>
      <c r="J452" s="163"/>
      <c r="K452" s="144"/>
      <c r="L452" s="164"/>
      <c r="M452" s="47"/>
      <c r="N452" s="121"/>
      <c r="O452" s="143"/>
      <c r="P452" s="121"/>
      <c r="Q452" s="168"/>
      <c r="R452" s="169"/>
      <c r="S452" s="169"/>
      <c r="T452" s="169"/>
      <c r="U452" s="169"/>
      <c r="V452" s="169"/>
      <c r="W452" s="169"/>
      <c r="X452" s="169"/>
      <c r="Y452" s="167"/>
      <c r="Z452" s="167"/>
    </row>
    <row r="453" spans="3:26" ht="16.5" customHeight="1">
      <c r="C453" s="118"/>
      <c r="D453" s="160"/>
      <c r="E453" s="140"/>
      <c r="F453" s="151"/>
      <c r="G453" s="151"/>
      <c r="H453" s="161"/>
      <c r="I453" s="162"/>
      <c r="J453" s="163"/>
      <c r="K453" s="144"/>
      <c r="L453" s="164"/>
      <c r="M453" s="47"/>
      <c r="N453" s="121"/>
      <c r="O453" s="143"/>
      <c r="P453" s="121"/>
      <c r="Q453" s="168"/>
      <c r="R453" s="169"/>
      <c r="S453" s="169"/>
      <c r="T453" s="169"/>
      <c r="U453" s="169"/>
      <c r="V453" s="169"/>
      <c r="W453" s="169"/>
      <c r="X453" s="169"/>
      <c r="Y453" s="167"/>
      <c r="Z453" s="167"/>
    </row>
    <row r="454" spans="3:26" ht="16.5" customHeight="1">
      <c r="C454" s="118"/>
      <c r="D454" s="160"/>
      <c r="E454" s="140"/>
      <c r="F454" s="151"/>
      <c r="G454" s="151"/>
      <c r="H454" s="161"/>
      <c r="I454" s="162"/>
      <c r="J454" s="163"/>
      <c r="K454" s="144"/>
      <c r="L454" s="164"/>
      <c r="M454" s="47"/>
      <c r="N454" s="121"/>
      <c r="O454" s="143"/>
      <c r="P454" s="121"/>
      <c r="Q454" s="168"/>
      <c r="R454" s="169"/>
      <c r="S454" s="169"/>
      <c r="T454" s="169"/>
      <c r="U454" s="169"/>
      <c r="V454" s="169"/>
      <c r="W454" s="169"/>
      <c r="X454" s="169"/>
      <c r="Y454" s="167"/>
      <c r="Z454" s="167"/>
    </row>
    <row r="455" spans="3:26" ht="16.5" customHeight="1">
      <c r="C455" s="118"/>
      <c r="D455" s="160"/>
      <c r="E455" s="140"/>
      <c r="F455" s="151"/>
      <c r="G455" s="151"/>
      <c r="H455" s="161"/>
      <c r="I455" s="162"/>
      <c r="J455" s="163"/>
      <c r="K455" s="144"/>
      <c r="L455" s="164"/>
      <c r="M455" s="47"/>
      <c r="N455" s="121"/>
      <c r="O455" s="143"/>
      <c r="P455" s="121"/>
      <c r="Q455" s="168"/>
      <c r="R455" s="169"/>
      <c r="S455" s="169"/>
      <c r="T455" s="169"/>
      <c r="U455" s="169"/>
      <c r="V455" s="169"/>
      <c r="W455" s="169"/>
      <c r="X455" s="169"/>
      <c r="Y455" s="167"/>
      <c r="Z455" s="167"/>
    </row>
    <row r="456" spans="3:26" ht="16.5" customHeight="1">
      <c r="C456" s="118"/>
      <c r="D456" s="160"/>
      <c r="E456" s="140"/>
      <c r="F456" s="151"/>
      <c r="G456" s="151"/>
      <c r="H456" s="161"/>
      <c r="I456" s="162"/>
      <c r="J456" s="163"/>
      <c r="K456" s="144"/>
      <c r="L456" s="164"/>
      <c r="M456" s="47"/>
      <c r="N456" s="121"/>
      <c r="O456" s="143"/>
      <c r="P456" s="121"/>
      <c r="Q456" s="168"/>
      <c r="R456" s="169"/>
      <c r="S456" s="169"/>
      <c r="T456" s="169"/>
      <c r="U456" s="169"/>
      <c r="V456" s="169"/>
      <c r="W456" s="169"/>
      <c r="X456" s="169"/>
      <c r="Y456" s="167"/>
      <c r="Z456" s="167"/>
    </row>
    <row r="457" spans="3:26" ht="16.5" customHeight="1">
      <c r="C457" s="118"/>
      <c r="D457" s="160"/>
      <c r="E457" s="140"/>
      <c r="F457" s="151"/>
      <c r="G457" s="151"/>
      <c r="H457" s="161"/>
      <c r="I457" s="162"/>
      <c r="J457" s="163"/>
      <c r="K457" s="144"/>
      <c r="L457" s="164"/>
      <c r="M457" s="47"/>
      <c r="N457" s="121"/>
      <c r="O457" s="143"/>
      <c r="P457" s="121"/>
      <c r="Q457" s="168"/>
      <c r="R457" s="169"/>
      <c r="S457" s="169"/>
      <c r="T457" s="169"/>
      <c r="U457" s="169"/>
      <c r="V457" s="169"/>
      <c r="W457" s="169"/>
      <c r="X457" s="169"/>
      <c r="Y457" s="167"/>
      <c r="Z457" s="167"/>
    </row>
    <row r="458" spans="3:26" ht="16.5" customHeight="1">
      <c r="C458" s="118"/>
      <c r="D458" s="160"/>
      <c r="E458" s="140"/>
      <c r="F458" s="151"/>
      <c r="G458" s="151"/>
      <c r="H458" s="161"/>
      <c r="I458" s="162"/>
      <c r="J458" s="163"/>
      <c r="K458" s="144"/>
      <c r="L458" s="164"/>
      <c r="M458" s="47"/>
      <c r="N458" s="121"/>
      <c r="O458" s="143"/>
      <c r="P458" s="121"/>
      <c r="Q458" s="168"/>
      <c r="R458" s="169"/>
      <c r="S458" s="169"/>
      <c r="T458" s="169"/>
      <c r="U458" s="169"/>
      <c r="V458" s="169"/>
      <c r="W458" s="169"/>
      <c r="X458" s="169"/>
      <c r="Y458" s="167"/>
      <c r="Z458" s="167"/>
    </row>
    <row r="459" spans="3:26" ht="16.5" customHeight="1">
      <c r="C459" s="118"/>
      <c r="D459" s="160"/>
      <c r="E459" s="140"/>
      <c r="F459" s="151"/>
      <c r="G459" s="151"/>
      <c r="H459" s="161"/>
      <c r="I459" s="162"/>
      <c r="J459" s="163"/>
      <c r="K459" s="144"/>
      <c r="L459" s="164"/>
      <c r="M459" s="47"/>
      <c r="N459" s="121"/>
      <c r="O459" s="143"/>
      <c r="P459" s="121"/>
      <c r="Q459" s="168"/>
      <c r="R459" s="169"/>
      <c r="S459" s="169"/>
      <c r="T459" s="169"/>
      <c r="U459" s="169"/>
      <c r="V459" s="169"/>
      <c r="W459" s="169"/>
      <c r="X459" s="169"/>
      <c r="Y459" s="167"/>
      <c r="Z459" s="167"/>
    </row>
    <row r="460" spans="3:26" ht="16.5" customHeight="1">
      <c r="C460" s="118"/>
      <c r="D460" s="160"/>
      <c r="E460" s="140"/>
      <c r="F460" s="151"/>
      <c r="G460" s="151"/>
      <c r="H460" s="161"/>
      <c r="I460" s="162"/>
      <c r="J460" s="163"/>
      <c r="K460" s="144"/>
      <c r="L460" s="164"/>
      <c r="M460" s="47"/>
      <c r="N460" s="121"/>
      <c r="O460" s="143"/>
      <c r="P460" s="121"/>
      <c r="Q460" s="168"/>
      <c r="R460" s="169"/>
      <c r="S460" s="169"/>
      <c r="T460" s="169"/>
      <c r="U460" s="169"/>
      <c r="V460" s="169"/>
      <c r="W460" s="169"/>
      <c r="X460" s="169"/>
      <c r="Y460" s="167"/>
      <c r="Z460" s="167"/>
    </row>
    <row r="461" spans="3:26" ht="16.5" customHeight="1">
      <c r="C461" s="118"/>
      <c r="D461" s="160"/>
      <c r="E461" s="140"/>
      <c r="F461" s="151"/>
      <c r="G461" s="151"/>
      <c r="H461" s="161"/>
      <c r="I461" s="162"/>
      <c r="J461" s="163"/>
      <c r="K461" s="144"/>
      <c r="L461" s="164"/>
      <c r="M461" s="47"/>
      <c r="N461" s="121"/>
      <c r="O461" s="143"/>
      <c r="P461" s="121"/>
      <c r="Q461" s="168"/>
      <c r="R461" s="169"/>
      <c r="S461" s="169"/>
      <c r="T461" s="169"/>
      <c r="U461" s="169"/>
      <c r="V461" s="169"/>
      <c r="W461" s="169"/>
      <c r="X461" s="169"/>
      <c r="Y461" s="167"/>
      <c r="Z461" s="167"/>
    </row>
    <row r="462" spans="3:26" ht="16.5" customHeight="1">
      <c r="C462" s="118"/>
      <c r="D462" s="160"/>
      <c r="E462" s="140"/>
      <c r="F462" s="151"/>
      <c r="G462" s="151"/>
      <c r="H462" s="161"/>
      <c r="I462" s="162"/>
      <c r="J462" s="163"/>
      <c r="K462" s="144"/>
      <c r="L462" s="164"/>
      <c r="M462" s="47"/>
      <c r="N462" s="121"/>
      <c r="O462" s="143"/>
      <c r="P462" s="121"/>
      <c r="Q462" s="168"/>
      <c r="R462" s="169"/>
      <c r="S462" s="169"/>
      <c r="T462" s="169"/>
      <c r="U462" s="169"/>
      <c r="V462" s="169"/>
      <c r="W462" s="169"/>
      <c r="X462" s="169"/>
      <c r="Y462" s="167"/>
      <c r="Z462" s="167"/>
    </row>
    <row r="463" spans="3:26" ht="16.5" customHeight="1">
      <c r="C463" s="118"/>
      <c r="D463" s="160"/>
      <c r="E463" s="140"/>
      <c r="F463" s="151"/>
      <c r="G463" s="151"/>
      <c r="H463" s="161"/>
      <c r="I463" s="162"/>
      <c r="J463" s="163"/>
      <c r="K463" s="144"/>
      <c r="L463" s="164"/>
      <c r="M463" s="47"/>
      <c r="N463" s="121"/>
      <c r="O463" s="143"/>
      <c r="P463" s="121"/>
      <c r="Q463" s="168"/>
      <c r="R463" s="169"/>
      <c r="S463" s="169"/>
      <c r="T463" s="169"/>
      <c r="U463" s="169"/>
      <c r="V463" s="169"/>
      <c r="W463" s="169"/>
      <c r="X463" s="169"/>
      <c r="Y463" s="167"/>
      <c r="Z463" s="167"/>
    </row>
    <row r="464" spans="3:26" ht="16.5" customHeight="1">
      <c r="C464" s="118"/>
      <c r="D464" s="160"/>
      <c r="E464" s="140"/>
      <c r="F464" s="151"/>
      <c r="G464" s="151"/>
      <c r="H464" s="161"/>
      <c r="I464" s="162"/>
      <c r="J464" s="163"/>
      <c r="K464" s="144"/>
      <c r="L464" s="164"/>
      <c r="M464" s="47"/>
      <c r="N464" s="121"/>
      <c r="O464" s="143"/>
      <c r="P464" s="121"/>
      <c r="Q464" s="168"/>
      <c r="R464" s="169"/>
      <c r="S464" s="169"/>
      <c r="T464" s="169"/>
      <c r="U464" s="169"/>
      <c r="V464" s="169"/>
      <c r="W464" s="169"/>
      <c r="X464" s="169"/>
      <c r="Y464" s="167"/>
      <c r="Z464" s="167"/>
    </row>
    <row r="465" spans="3:26" ht="16.5" customHeight="1">
      <c r="C465" s="118"/>
      <c r="D465" s="160"/>
      <c r="E465" s="140"/>
      <c r="F465" s="151"/>
      <c r="G465" s="151"/>
      <c r="H465" s="161"/>
      <c r="I465" s="162"/>
      <c r="J465" s="163"/>
      <c r="K465" s="144"/>
      <c r="L465" s="164"/>
      <c r="M465" s="47"/>
      <c r="N465" s="121"/>
      <c r="O465" s="143"/>
      <c r="P465" s="121"/>
      <c r="Q465" s="168"/>
      <c r="R465" s="169"/>
      <c r="S465" s="169"/>
      <c r="T465" s="169"/>
      <c r="U465" s="169"/>
      <c r="V465" s="169"/>
      <c r="W465" s="169"/>
      <c r="X465" s="169"/>
      <c r="Y465" s="167"/>
      <c r="Z465" s="167"/>
    </row>
    <row r="466" spans="3:26" ht="16.5" customHeight="1">
      <c r="C466" s="118"/>
      <c r="D466" s="160"/>
      <c r="E466" s="140"/>
      <c r="F466" s="151"/>
      <c r="G466" s="151"/>
      <c r="H466" s="161"/>
      <c r="I466" s="162"/>
      <c r="J466" s="163"/>
      <c r="K466" s="144"/>
      <c r="L466" s="164"/>
      <c r="M466" s="47"/>
      <c r="N466" s="121"/>
      <c r="O466" s="143"/>
      <c r="P466" s="121"/>
      <c r="Q466" s="168"/>
      <c r="R466" s="169"/>
      <c r="S466" s="169"/>
      <c r="T466" s="169"/>
      <c r="U466" s="169"/>
      <c r="V466" s="169"/>
      <c r="W466" s="169"/>
      <c r="X466" s="169"/>
      <c r="Y466" s="167"/>
      <c r="Z466" s="167"/>
    </row>
    <row r="467" spans="3:26" ht="16.5" customHeight="1">
      <c r="C467" s="118"/>
      <c r="D467" s="160"/>
      <c r="E467" s="140"/>
      <c r="F467" s="151"/>
      <c r="G467" s="151"/>
      <c r="H467" s="161"/>
      <c r="I467" s="162"/>
      <c r="J467" s="163"/>
      <c r="K467" s="144"/>
      <c r="L467" s="164"/>
      <c r="M467" s="47"/>
      <c r="N467" s="121"/>
      <c r="O467" s="143"/>
      <c r="P467" s="121"/>
      <c r="Q467" s="168"/>
      <c r="R467" s="169"/>
      <c r="S467" s="169"/>
      <c r="T467" s="169"/>
      <c r="U467" s="169"/>
      <c r="V467" s="169"/>
      <c r="W467" s="169"/>
      <c r="X467" s="169"/>
      <c r="Y467" s="167"/>
      <c r="Z467" s="167"/>
    </row>
    <row r="468" spans="3:26" ht="16.5" customHeight="1">
      <c r="C468" s="118"/>
      <c r="D468" s="160"/>
      <c r="E468" s="140"/>
      <c r="F468" s="151"/>
      <c r="G468" s="151"/>
      <c r="H468" s="161"/>
      <c r="I468" s="162"/>
      <c r="J468" s="163"/>
      <c r="K468" s="144"/>
      <c r="L468" s="164"/>
      <c r="M468" s="47"/>
      <c r="N468" s="121"/>
      <c r="O468" s="143"/>
      <c r="P468" s="121"/>
      <c r="Q468" s="168"/>
      <c r="R468" s="169"/>
      <c r="S468" s="169"/>
      <c r="T468" s="169"/>
      <c r="U468" s="169"/>
      <c r="V468" s="169"/>
      <c r="W468" s="169"/>
      <c r="X468" s="169"/>
      <c r="Y468" s="167"/>
      <c r="Z468" s="167"/>
    </row>
    <row r="469" spans="3:26" ht="16.5" customHeight="1">
      <c r="C469" s="118"/>
      <c r="D469" s="160"/>
      <c r="E469" s="140"/>
      <c r="F469" s="151"/>
      <c r="G469" s="151"/>
      <c r="H469" s="161"/>
      <c r="I469" s="162"/>
      <c r="J469" s="163"/>
      <c r="K469" s="144"/>
      <c r="L469" s="164"/>
      <c r="M469" s="47"/>
      <c r="N469" s="121"/>
      <c r="O469" s="143"/>
      <c r="P469" s="121"/>
      <c r="Q469" s="168"/>
      <c r="R469" s="169"/>
      <c r="S469" s="169"/>
      <c r="T469" s="169"/>
      <c r="U469" s="169"/>
      <c r="V469" s="169"/>
      <c r="W469" s="169"/>
      <c r="X469" s="169"/>
      <c r="Y469" s="167"/>
      <c r="Z469" s="167"/>
    </row>
    <row r="470" spans="3:26" ht="16.5" customHeight="1">
      <c r="C470" s="118"/>
      <c r="D470" s="160"/>
      <c r="E470" s="140"/>
      <c r="F470" s="151"/>
      <c r="G470" s="151"/>
      <c r="H470" s="161"/>
      <c r="I470" s="162"/>
      <c r="J470" s="163"/>
      <c r="K470" s="144"/>
      <c r="L470" s="164"/>
      <c r="M470" s="47"/>
      <c r="N470" s="121"/>
      <c r="O470" s="143"/>
      <c r="P470" s="121"/>
      <c r="Q470" s="168"/>
      <c r="R470" s="169"/>
      <c r="S470" s="169"/>
      <c r="T470" s="169"/>
      <c r="U470" s="169"/>
      <c r="V470" s="169"/>
      <c r="W470" s="169"/>
      <c r="X470" s="169"/>
      <c r="Y470" s="167"/>
      <c r="Z470" s="167"/>
    </row>
    <row r="471" spans="3:26" ht="16.5" customHeight="1">
      <c r="C471" s="118"/>
      <c r="D471" s="160"/>
      <c r="E471" s="140"/>
      <c r="F471" s="151"/>
      <c r="G471" s="151"/>
      <c r="H471" s="161"/>
      <c r="I471" s="162"/>
      <c r="J471" s="163"/>
      <c r="K471" s="144"/>
      <c r="L471" s="164"/>
      <c r="M471" s="47"/>
      <c r="N471" s="121"/>
      <c r="O471" s="143"/>
      <c r="P471" s="121"/>
      <c r="Q471" s="168"/>
      <c r="R471" s="169"/>
      <c r="S471" s="169"/>
      <c r="T471" s="169"/>
      <c r="U471" s="169"/>
      <c r="V471" s="169"/>
      <c r="W471" s="169"/>
      <c r="X471" s="169"/>
      <c r="Y471" s="167"/>
      <c r="Z471" s="167"/>
    </row>
    <row r="472" spans="3:26" ht="16.5" customHeight="1">
      <c r="C472" s="118"/>
      <c r="D472" s="160"/>
      <c r="E472" s="140"/>
      <c r="F472" s="151"/>
      <c r="G472" s="151"/>
      <c r="H472" s="161"/>
      <c r="I472" s="162"/>
      <c r="J472" s="163"/>
      <c r="K472" s="144"/>
      <c r="L472" s="164"/>
      <c r="M472" s="47"/>
      <c r="N472" s="121"/>
      <c r="O472" s="143"/>
      <c r="P472" s="121"/>
      <c r="Q472" s="168"/>
      <c r="R472" s="169"/>
      <c r="S472" s="169"/>
      <c r="T472" s="169"/>
      <c r="U472" s="169"/>
      <c r="V472" s="169"/>
      <c r="W472" s="169"/>
      <c r="X472" s="169"/>
      <c r="Y472" s="167"/>
      <c r="Z472" s="167"/>
    </row>
    <row r="473" spans="3:26" ht="16.5" customHeight="1">
      <c r="C473" s="118"/>
      <c r="D473" s="160"/>
      <c r="E473" s="140"/>
      <c r="F473" s="151"/>
      <c r="G473" s="151"/>
      <c r="H473" s="161"/>
      <c r="I473" s="162"/>
      <c r="J473" s="163"/>
      <c r="K473" s="144"/>
      <c r="L473" s="164"/>
      <c r="M473" s="47"/>
      <c r="N473" s="121"/>
      <c r="O473" s="143"/>
      <c r="P473" s="121"/>
      <c r="Q473" s="168"/>
      <c r="R473" s="169"/>
      <c r="S473" s="169"/>
      <c r="T473" s="169"/>
      <c r="U473" s="169"/>
      <c r="V473" s="169"/>
      <c r="W473" s="169"/>
      <c r="X473" s="169"/>
      <c r="Y473" s="167"/>
      <c r="Z473" s="167"/>
    </row>
    <row r="474" spans="3:26" ht="16.5" customHeight="1">
      <c r="C474" s="118"/>
      <c r="D474" s="160"/>
      <c r="E474" s="140"/>
      <c r="F474" s="151"/>
      <c r="G474" s="151"/>
      <c r="H474" s="161"/>
      <c r="I474" s="162"/>
      <c r="J474" s="163"/>
      <c r="K474" s="144"/>
      <c r="L474" s="164"/>
      <c r="M474" s="47"/>
      <c r="N474" s="121"/>
      <c r="O474" s="143"/>
      <c r="P474" s="121"/>
      <c r="Q474" s="168"/>
      <c r="R474" s="169"/>
      <c r="S474" s="169"/>
      <c r="T474" s="169"/>
      <c r="U474" s="169"/>
      <c r="V474" s="169"/>
      <c r="W474" s="169"/>
      <c r="X474" s="169"/>
      <c r="Y474" s="167"/>
      <c r="Z474" s="167"/>
    </row>
    <row r="475" spans="3:26" ht="16.5" customHeight="1">
      <c r="C475" s="118"/>
      <c r="D475" s="160"/>
      <c r="E475" s="140"/>
      <c r="F475" s="151"/>
      <c r="G475" s="151"/>
      <c r="H475" s="161"/>
      <c r="I475" s="162"/>
      <c r="J475" s="163"/>
      <c r="K475" s="144"/>
      <c r="L475" s="164"/>
      <c r="M475" s="47"/>
      <c r="N475" s="121"/>
      <c r="O475" s="143"/>
      <c r="P475" s="121"/>
      <c r="Q475" s="168"/>
      <c r="R475" s="169"/>
      <c r="S475" s="169"/>
      <c r="T475" s="169"/>
      <c r="U475" s="169"/>
      <c r="V475" s="169"/>
      <c r="W475" s="169"/>
      <c r="X475" s="169"/>
      <c r="Y475" s="167"/>
      <c r="Z475" s="167"/>
    </row>
    <row r="476" spans="3:26" ht="16.5" customHeight="1">
      <c r="C476" s="118"/>
      <c r="D476" s="160"/>
      <c r="E476" s="140"/>
      <c r="F476" s="151"/>
      <c r="G476" s="151"/>
      <c r="H476" s="161"/>
      <c r="I476" s="162"/>
      <c r="J476" s="163"/>
      <c r="K476" s="144"/>
      <c r="L476" s="164"/>
      <c r="M476" s="47"/>
      <c r="N476" s="121"/>
      <c r="O476" s="143"/>
      <c r="P476" s="121"/>
      <c r="Q476" s="168"/>
      <c r="R476" s="169"/>
      <c r="S476" s="169"/>
      <c r="T476" s="169"/>
      <c r="U476" s="169"/>
      <c r="V476" s="169"/>
      <c r="W476" s="169"/>
      <c r="X476" s="169"/>
      <c r="Y476" s="167"/>
      <c r="Z476" s="167"/>
    </row>
    <row r="477" spans="3:26" ht="16.5" customHeight="1">
      <c r="C477" s="118"/>
      <c r="D477" s="160"/>
      <c r="E477" s="140"/>
      <c r="F477" s="151"/>
      <c r="G477" s="151"/>
      <c r="H477" s="161"/>
      <c r="I477" s="162"/>
      <c r="J477" s="163"/>
      <c r="K477" s="144"/>
      <c r="L477" s="164"/>
      <c r="M477" s="47"/>
      <c r="N477" s="121"/>
      <c r="O477" s="143"/>
      <c r="P477" s="121"/>
      <c r="Q477" s="168"/>
      <c r="R477" s="169"/>
      <c r="S477" s="169"/>
      <c r="T477" s="169"/>
      <c r="U477" s="169"/>
      <c r="V477" s="169"/>
      <c r="W477" s="169"/>
      <c r="X477" s="169"/>
      <c r="Y477" s="167"/>
      <c r="Z477" s="167"/>
    </row>
    <row r="478" spans="3:26" ht="16.5" customHeight="1">
      <c r="C478" s="118"/>
      <c r="D478" s="160"/>
      <c r="E478" s="140"/>
      <c r="F478" s="151"/>
      <c r="G478" s="151"/>
      <c r="H478" s="161"/>
      <c r="I478" s="162"/>
      <c r="J478" s="163"/>
      <c r="K478" s="144"/>
      <c r="L478" s="164"/>
      <c r="M478" s="47"/>
      <c r="N478" s="121"/>
      <c r="O478" s="143"/>
      <c r="P478" s="121"/>
      <c r="Q478" s="168"/>
      <c r="R478" s="169"/>
      <c r="S478" s="169"/>
      <c r="T478" s="169"/>
      <c r="U478" s="169"/>
      <c r="V478" s="169"/>
      <c r="W478" s="169"/>
      <c r="X478" s="169"/>
      <c r="Y478" s="167"/>
      <c r="Z478" s="167"/>
    </row>
    <row r="479" spans="3:26" ht="16.5" customHeight="1">
      <c r="C479" s="118"/>
      <c r="D479" s="160"/>
      <c r="E479" s="140"/>
      <c r="F479" s="151"/>
      <c r="G479" s="151"/>
      <c r="H479" s="161"/>
      <c r="I479" s="162"/>
      <c r="J479" s="163"/>
      <c r="K479" s="144"/>
      <c r="L479" s="164"/>
      <c r="M479" s="47"/>
      <c r="N479" s="121"/>
      <c r="O479" s="143"/>
      <c r="P479" s="121"/>
      <c r="Q479" s="168"/>
      <c r="R479" s="169"/>
      <c r="S479" s="169"/>
      <c r="T479" s="169"/>
      <c r="U479" s="169"/>
      <c r="V479" s="169"/>
      <c r="W479" s="169"/>
      <c r="X479" s="169"/>
      <c r="Y479" s="167"/>
      <c r="Z479" s="167"/>
    </row>
    <row r="480" spans="3:26" ht="16.5" customHeight="1">
      <c r="C480" s="118"/>
      <c r="D480" s="160"/>
      <c r="E480" s="140"/>
      <c r="F480" s="151"/>
      <c r="G480" s="151"/>
      <c r="H480" s="161"/>
      <c r="I480" s="162"/>
      <c r="J480" s="163"/>
      <c r="K480" s="144"/>
      <c r="L480" s="164"/>
      <c r="M480" s="47"/>
      <c r="N480" s="121"/>
      <c r="O480" s="143"/>
      <c r="P480" s="121"/>
      <c r="Q480" s="168"/>
      <c r="R480" s="169"/>
      <c r="S480" s="169"/>
      <c r="T480" s="169"/>
      <c r="U480" s="169"/>
      <c r="V480" s="169"/>
      <c r="W480" s="169"/>
      <c r="X480" s="169"/>
      <c r="Y480" s="167"/>
      <c r="Z480" s="167"/>
    </row>
    <row r="481" spans="3:26" ht="16.5" customHeight="1">
      <c r="C481" s="118"/>
      <c r="D481" s="160"/>
      <c r="E481" s="140"/>
      <c r="F481" s="151"/>
      <c r="G481" s="151"/>
      <c r="H481" s="161"/>
      <c r="I481" s="162"/>
      <c r="J481" s="163"/>
      <c r="K481" s="144"/>
      <c r="L481" s="164"/>
      <c r="M481" s="47"/>
      <c r="N481" s="121"/>
      <c r="O481" s="143"/>
      <c r="P481" s="121"/>
      <c r="Q481" s="168"/>
      <c r="R481" s="169"/>
      <c r="S481" s="169"/>
      <c r="T481" s="169"/>
      <c r="U481" s="169"/>
      <c r="V481" s="169"/>
      <c r="W481" s="169"/>
      <c r="X481" s="169"/>
      <c r="Y481" s="167"/>
      <c r="Z481" s="167"/>
    </row>
    <row r="482" spans="3:26" ht="16.5" customHeight="1">
      <c r="C482" s="118"/>
      <c r="D482" s="160"/>
      <c r="E482" s="140"/>
      <c r="F482" s="151"/>
      <c r="G482" s="151"/>
      <c r="H482" s="161"/>
      <c r="I482" s="162"/>
      <c r="J482" s="163"/>
      <c r="K482" s="144"/>
      <c r="L482" s="164"/>
      <c r="M482" s="47"/>
      <c r="N482" s="121"/>
      <c r="O482" s="143"/>
      <c r="P482" s="121"/>
      <c r="Q482" s="168"/>
      <c r="R482" s="169"/>
      <c r="S482" s="169"/>
      <c r="T482" s="169"/>
      <c r="U482" s="169"/>
      <c r="V482" s="169"/>
      <c r="W482" s="169"/>
      <c r="X482" s="169"/>
      <c r="Y482" s="167"/>
      <c r="Z482" s="167"/>
    </row>
    <row r="483" spans="3:26" ht="16.5" customHeight="1">
      <c r="C483" s="118"/>
      <c r="D483" s="160"/>
      <c r="E483" s="140"/>
      <c r="F483" s="151"/>
      <c r="G483" s="151"/>
      <c r="H483" s="161"/>
      <c r="I483" s="162"/>
      <c r="J483" s="163"/>
      <c r="K483" s="144"/>
      <c r="L483" s="164"/>
      <c r="M483" s="47"/>
      <c r="N483" s="121"/>
      <c r="O483" s="143"/>
      <c r="P483" s="121"/>
      <c r="Q483" s="168"/>
      <c r="R483" s="169"/>
      <c r="S483" s="169"/>
      <c r="T483" s="169"/>
      <c r="U483" s="169"/>
      <c r="V483" s="169"/>
      <c r="W483" s="169"/>
      <c r="X483" s="169"/>
      <c r="Y483" s="167"/>
      <c r="Z483" s="167"/>
    </row>
    <row r="484" spans="3:26" ht="16.5" customHeight="1">
      <c r="C484" s="118"/>
      <c r="D484" s="160"/>
      <c r="E484" s="140"/>
      <c r="F484" s="151"/>
      <c r="G484" s="151"/>
      <c r="H484" s="161"/>
      <c r="I484" s="162"/>
      <c r="J484" s="163"/>
      <c r="K484" s="144"/>
      <c r="L484" s="164"/>
      <c r="M484" s="47"/>
      <c r="N484" s="121"/>
      <c r="O484" s="143"/>
      <c r="P484" s="121"/>
      <c r="Q484" s="168"/>
      <c r="R484" s="169"/>
      <c r="S484" s="169"/>
      <c r="T484" s="169"/>
      <c r="U484" s="169"/>
      <c r="V484" s="169"/>
      <c r="W484" s="169"/>
      <c r="X484" s="169"/>
      <c r="Y484" s="167"/>
      <c r="Z484" s="167"/>
    </row>
    <row r="485" spans="3:26" ht="16.5" customHeight="1">
      <c r="C485" s="118"/>
      <c r="D485" s="160"/>
      <c r="E485" s="140"/>
      <c r="F485" s="151"/>
      <c r="G485" s="151"/>
      <c r="H485" s="161"/>
      <c r="I485" s="162"/>
      <c r="J485" s="163"/>
      <c r="K485" s="144"/>
      <c r="L485" s="164"/>
      <c r="M485" s="47"/>
      <c r="N485" s="121"/>
      <c r="O485" s="143"/>
      <c r="P485" s="121"/>
      <c r="Q485" s="168"/>
      <c r="R485" s="169"/>
      <c r="S485" s="169"/>
      <c r="T485" s="169"/>
      <c r="U485" s="169"/>
      <c r="V485" s="169"/>
      <c r="W485" s="169"/>
      <c r="X485" s="169"/>
      <c r="Y485" s="167"/>
      <c r="Z485" s="167"/>
    </row>
    <row r="486" spans="3:26" ht="16.5" customHeight="1">
      <c r="C486" s="118"/>
      <c r="D486" s="160"/>
      <c r="E486" s="140"/>
      <c r="F486" s="151"/>
      <c r="G486" s="151"/>
      <c r="H486" s="161"/>
      <c r="I486" s="162"/>
      <c r="J486" s="163"/>
      <c r="K486" s="144"/>
      <c r="L486" s="164"/>
      <c r="M486" s="47"/>
      <c r="N486" s="121"/>
      <c r="O486" s="143"/>
      <c r="P486" s="121"/>
      <c r="Q486" s="168"/>
      <c r="R486" s="169"/>
      <c r="S486" s="169"/>
      <c r="T486" s="169"/>
      <c r="U486" s="169"/>
      <c r="V486" s="169"/>
      <c r="W486" s="169"/>
      <c r="X486" s="169"/>
      <c r="Y486" s="167"/>
      <c r="Z486" s="167"/>
    </row>
    <row r="487" spans="3:26" ht="16.5" customHeight="1">
      <c r="C487" s="118"/>
      <c r="D487" s="160"/>
      <c r="E487" s="140"/>
      <c r="F487" s="151"/>
      <c r="G487" s="151"/>
      <c r="H487" s="161"/>
      <c r="I487" s="162"/>
      <c r="J487" s="163"/>
      <c r="K487" s="144"/>
      <c r="L487" s="164"/>
      <c r="M487" s="47"/>
      <c r="N487" s="121"/>
      <c r="O487" s="143"/>
      <c r="P487" s="121"/>
      <c r="Q487" s="168"/>
      <c r="R487" s="169"/>
      <c r="S487" s="169"/>
      <c r="T487" s="169"/>
      <c r="U487" s="169"/>
      <c r="V487" s="169"/>
      <c r="W487" s="169"/>
      <c r="X487" s="169"/>
      <c r="Y487" s="167"/>
      <c r="Z487" s="167"/>
    </row>
    <row r="488" spans="3:26" ht="16.5" customHeight="1">
      <c r="C488" s="118"/>
      <c r="D488" s="160"/>
      <c r="E488" s="140"/>
      <c r="F488" s="151"/>
      <c r="G488" s="151"/>
      <c r="H488" s="161"/>
      <c r="I488" s="162"/>
      <c r="J488" s="163"/>
      <c r="K488" s="144"/>
      <c r="L488" s="164"/>
      <c r="M488" s="47"/>
      <c r="N488" s="121"/>
      <c r="O488" s="143"/>
      <c r="P488" s="121"/>
      <c r="Q488" s="168"/>
      <c r="R488" s="169"/>
      <c r="S488" s="169"/>
      <c r="T488" s="169"/>
      <c r="U488" s="169"/>
      <c r="V488" s="169"/>
      <c r="W488" s="169"/>
      <c r="X488" s="169"/>
      <c r="Y488" s="167"/>
      <c r="Z488" s="167"/>
    </row>
    <row r="489" spans="3:26" ht="16.5" customHeight="1">
      <c r="C489" s="118"/>
      <c r="D489" s="160"/>
      <c r="E489" s="140"/>
      <c r="F489" s="151"/>
      <c r="G489" s="151"/>
      <c r="H489" s="161"/>
      <c r="I489" s="162"/>
      <c r="J489" s="163"/>
      <c r="K489" s="144"/>
      <c r="L489" s="164"/>
      <c r="M489" s="47"/>
      <c r="N489" s="121"/>
      <c r="O489" s="143"/>
      <c r="P489" s="121"/>
      <c r="Q489" s="168"/>
      <c r="R489" s="169"/>
      <c r="S489" s="169"/>
      <c r="T489" s="169"/>
      <c r="U489" s="169"/>
      <c r="V489" s="169"/>
      <c r="W489" s="169"/>
      <c r="X489" s="169"/>
      <c r="Y489" s="167"/>
      <c r="Z489" s="167"/>
    </row>
    <row r="490" spans="3:26" ht="16.5" customHeight="1">
      <c r="C490" s="118"/>
      <c r="D490" s="160"/>
      <c r="E490" s="140"/>
      <c r="F490" s="151"/>
      <c r="G490" s="151"/>
      <c r="H490" s="161"/>
      <c r="I490" s="162"/>
      <c r="J490" s="163"/>
      <c r="K490" s="144"/>
      <c r="L490" s="164"/>
      <c r="M490" s="47"/>
      <c r="N490" s="121"/>
      <c r="O490" s="143"/>
      <c r="P490" s="121"/>
      <c r="Q490" s="168"/>
      <c r="R490" s="169"/>
      <c r="S490" s="169"/>
      <c r="T490" s="169"/>
      <c r="U490" s="169"/>
      <c r="V490" s="169"/>
      <c r="W490" s="169"/>
      <c r="X490" s="169"/>
      <c r="Y490" s="167"/>
      <c r="Z490" s="167"/>
    </row>
    <row r="491" spans="3:26" ht="16.5" customHeight="1">
      <c r="C491" s="118"/>
      <c r="D491" s="160"/>
      <c r="E491" s="140"/>
      <c r="F491" s="151"/>
      <c r="G491" s="151"/>
      <c r="H491" s="161"/>
      <c r="I491" s="162"/>
      <c r="J491" s="163"/>
      <c r="K491" s="144"/>
      <c r="L491" s="164"/>
      <c r="M491" s="47"/>
      <c r="N491" s="121"/>
      <c r="O491" s="143"/>
      <c r="P491" s="121"/>
      <c r="Q491" s="168"/>
      <c r="R491" s="169"/>
      <c r="S491" s="169"/>
      <c r="T491" s="169"/>
      <c r="U491" s="169"/>
      <c r="V491" s="169"/>
      <c r="W491" s="169"/>
      <c r="X491" s="169"/>
      <c r="Y491" s="167"/>
      <c r="Z491" s="167"/>
    </row>
    <row r="492" spans="3:26" ht="16.5" customHeight="1">
      <c r="C492" s="118"/>
      <c r="D492" s="160"/>
      <c r="E492" s="140"/>
      <c r="F492" s="151"/>
      <c r="G492" s="151"/>
      <c r="H492" s="161"/>
      <c r="I492" s="162"/>
      <c r="J492" s="163"/>
      <c r="K492" s="144"/>
      <c r="L492" s="164"/>
      <c r="M492" s="47"/>
      <c r="N492" s="121"/>
      <c r="O492" s="143"/>
      <c r="P492" s="121"/>
      <c r="Q492" s="168"/>
      <c r="R492" s="169"/>
      <c r="S492" s="169"/>
      <c r="T492" s="169"/>
      <c r="U492" s="169"/>
      <c r="V492" s="169"/>
      <c r="W492" s="169"/>
      <c r="X492" s="169"/>
      <c r="Y492" s="167"/>
      <c r="Z492" s="167"/>
    </row>
    <row r="493" spans="3:26" ht="16.5" customHeight="1">
      <c r="C493" s="118"/>
      <c r="D493" s="160"/>
      <c r="E493" s="140"/>
      <c r="F493" s="151"/>
      <c r="G493" s="151"/>
      <c r="H493" s="161"/>
      <c r="I493" s="162"/>
      <c r="J493" s="163"/>
      <c r="K493" s="144"/>
      <c r="L493" s="164"/>
      <c r="M493" s="47"/>
      <c r="N493" s="121"/>
      <c r="O493" s="143"/>
      <c r="P493" s="121"/>
      <c r="Q493" s="168"/>
      <c r="R493" s="169"/>
      <c r="S493" s="169"/>
      <c r="T493" s="169"/>
      <c r="U493" s="169"/>
      <c r="V493" s="169"/>
      <c r="W493" s="169"/>
      <c r="X493" s="169"/>
      <c r="Y493" s="167"/>
      <c r="Z493" s="167"/>
    </row>
    <row r="494" spans="3:26" ht="16.5" customHeight="1">
      <c r="C494" s="118"/>
      <c r="D494" s="160"/>
      <c r="E494" s="140"/>
      <c r="F494" s="151"/>
      <c r="G494" s="151"/>
      <c r="H494" s="161"/>
      <c r="I494" s="162"/>
      <c r="J494" s="163"/>
      <c r="K494" s="144"/>
      <c r="L494" s="164"/>
      <c r="M494" s="47"/>
      <c r="N494" s="121"/>
      <c r="O494" s="143"/>
      <c r="P494" s="121"/>
      <c r="Q494" s="168"/>
      <c r="R494" s="169"/>
      <c r="S494" s="169"/>
      <c r="T494" s="169"/>
      <c r="U494" s="169"/>
      <c r="V494" s="169"/>
      <c r="W494" s="169"/>
      <c r="X494" s="169"/>
      <c r="Y494" s="167"/>
      <c r="Z494" s="167"/>
    </row>
    <row r="495" spans="3:26" ht="16.5" customHeight="1">
      <c r="C495" s="118"/>
      <c r="D495" s="160"/>
      <c r="E495" s="140"/>
      <c r="F495" s="151"/>
      <c r="G495" s="151"/>
      <c r="H495" s="161"/>
      <c r="I495" s="162"/>
      <c r="J495" s="163"/>
      <c r="K495" s="144"/>
      <c r="L495" s="164"/>
      <c r="M495" s="47"/>
      <c r="N495" s="121"/>
      <c r="O495" s="143"/>
      <c r="P495" s="121"/>
      <c r="Q495" s="168"/>
      <c r="R495" s="169"/>
      <c r="S495" s="169"/>
      <c r="T495" s="169"/>
      <c r="U495" s="169"/>
      <c r="V495" s="169"/>
      <c r="W495" s="169"/>
      <c r="X495" s="169"/>
      <c r="Y495" s="167"/>
      <c r="Z495" s="167"/>
    </row>
    <row r="496" spans="3:26" ht="16.5" customHeight="1">
      <c r="C496" s="118"/>
      <c r="D496" s="160"/>
      <c r="E496" s="140"/>
      <c r="F496" s="151"/>
      <c r="G496" s="151"/>
      <c r="H496" s="161"/>
      <c r="I496" s="162"/>
      <c r="J496" s="163"/>
      <c r="K496" s="144"/>
      <c r="L496" s="164"/>
      <c r="M496" s="47"/>
      <c r="N496" s="121"/>
      <c r="O496" s="143"/>
      <c r="P496" s="121"/>
      <c r="Q496" s="168"/>
      <c r="R496" s="169"/>
      <c r="S496" s="169"/>
      <c r="T496" s="169"/>
      <c r="U496" s="169"/>
      <c r="V496" s="169"/>
      <c r="W496" s="169"/>
      <c r="X496" s="169"/>
      <c r="Y496" s="167"/>
      <c r="Z496" s="167"/>
    </row>
    <row r="497" spans="3:26" ht="16.5" customHeight="1">
      <c r="C497" s="118"/>
      <c r="D497" s="160"/>
      <c r="E497" s="140"/>
      <c r="F497" s="151"/>
      <c r="G497" s="151"/>
      <c r="H497" s="161"/>
      <c r="I497" s="162"/>
      <c r="J497" s="163"/>
      <c r="K497" s="144"/>
      <c r="L497" s="164"/>
      <c r="M497" s="47"/>
      <c r="N497" s="121"/>
      <c r="O497" s="143"/>
      <c r="P497" s="121"/>
      <c r="Q497" s="168"/>
      <c r="R497" s="169"/>
      <c r="S497" s="169"/>
      <c r="T497" s="169"/>
      <c r="U497" s="169"/>
      <c r="V497" s="169"/>
      <c r="W497" s="169"/>
      <c r="X497" s="169"/>
      <c r="Y497" s="167"/>
      <c r="Z497" s="167"/>
    </row>
    <row r="498" spans="3:26" ht="16.5" customHeight="1">
      <c r="C498" s="118"/>
      <c r="D498" s="160"/>
      <c r="E498" s="140"/>
      <c r="F498" s="151"/>
      <c r="G498" s="151"/>
      <c r="H498" s="161"/>
      <c r="I498" s="162"/>
      <c r="J498" s="163"/>
      <c r="K498" s="144"/>
      <c r="L498" s="164"/>
      <c r="M498" s="47"/>
      <c r="N498" s="121"/>
      <c r="O498" s="143"/>
      <c r="P498" s="121"/>
      <c r="Q498" s="168"/>
      <c r="R498" s="169"/>
      <c r="S498" s="169"/>
      <c r="T498" s="169"/>
      <c r="U498" s="169"/>
      <c r="V498" s="169"/>
      <c r="W498" s="169"/>
      <c r="X498" s="169"/>
      <c r="Y498" s="167"/>
      <c r="Z498" s="167"/>
    </row>
    <row r="499" spans="3:26" ht="16.5" customHeight="1">
      <c r="C499" s="118"/>
      <c r="D499" s="160"/>
      <c r="E499" s="140"/>
      <c r="F499" s="151"/>
      <c r="G499" s="151"/>
      <c r="H499" s="161"/>
      <c r="I499" s="162"/>
      <c r="J499" s="163"/>
      <c r="K499" s="144"/>
      <c r="L499" s="164"/>
      <c r="M499" s="47"/>
      <c r="N499" s="121"/>
      <c r="O499" s="143"/>
      <c r="P499" s="121"/>
      <c r="Q499" s="168"/>
      <c r="R499" s="169"/>
      <c r="S499" s="169"/>
      <c r="T499" s="169"/>
      <c r="U499" s="169"/>
      <c r="V499" s="169"/>
      <c r="W499" s="169"/>
      <c r="X499" s="169"/>
      <c r="Y499" s="167"/>
      <c r="Z499" s="167"/>
    </row>
    <row r="500" spans="3:26" ht="16.5" customHeight="1">
      <c r="C500" s="118"/>
      <c r="D500" s="160"/>
      <c r="E500" s="140"/>
      <c r="F500" s="151"/>
      <c r="G500" s="151"/>
      <c r="H500" s="161"/>
      <c r="I500" s="162"/>
      <c r="J500" s="163"/>
      <c r="K500" s="144"/>
      <c r="L500" s="164"/>
      <c r="M500" s="47"/>
      <c r="N500" s="121"/>
      <c r="O500" s="143"/>
      <c r="P500" s="121"/>
      <c r="Q500" s="168"/>
      <c r="R500" s="169"/>
      <c r="S500" s="169"/>
      <c r="T500" s="169"/>
      <c r="U500" s="169"/>
      <c r="V500" s="169"/>
      <c r="W500" s="169"/>
      <c r="X500" s="169"/>
      <c r="Y500" s="167"/>
      <c r="Z500" s="167"/>
    </row>
    <row r="501" spans="3:26" ht="16.5" customHeight="1">
      <c r="C501" s="118"/>
      <c r="D501" s="160"/>
      <c r="E501" s="140"/>
      <c r="F501" s="151"/>
      <c r="G501" s="151"/>
      <c r="H501" s="161"/>
      <c r="I501" s="162"/>
      <c r="J501" s="163"/>
      <c r="K501" s="144"/>
      <c r="L501" s="164"/>
      <c r="M501" s="47"/>
      <c r="N501" s="121"/>
      <c r="O501" s="143"/>
      <c r="P501" s="121"/>
      <c r="Q501" s="168"/>
      <c r="R501" s="169"/>
      <c r="S501" s="169"/>
      <c r="T501" s="169"/>
      <c r="U501" s="169"/>
      <c r="V501" s="169"/>
      <c r="W501" s="169"/>
      <c r="X501" s="169"/>
      <c r="Y501" s="167"/>
      <c r="Z501" s="167"/>
    </row>
    <row r="502" spans="3:26" ht="16.5" customHeight="1">
      <c r="C502" s="118"/>
      <c r="D502" s="160"/>
      <c r="E502" s="140"/>
      <c r="F502" s="151"/>
      <c r="G502" s="151"/>
      <c r="H502" s="161"/>
      <c r="I502" s="162"/>
      <c r="J502" s="163"/>
      <c r="K502" s="144"/>
      <c r="L502" s="164"/>
      <c r="M502" s="47"/>
      <c r="N502" s="121"/>
      <c r="O502" s="143"/>
      <c r="P502" s="121"/>
      <c r="Q502" s="168"/>
      <c r="R502" s="169"/>
      <c r="S502" s="169"/>
      <c r="T502" s="169"/>
      <c r="U502" s="169"/>
      <c r="V502" s="169"/>
      <c r="W502" s="169"/>
      <c r="X502" s="169"/>
      <c r="Y502" s="167"/>
      <c r="Z502" s="167"/>
    </row>
    <row r="503" spans="3:26" ht="16.5" customHeight="1">
      <c r="C503" s="118"/>
      <c r="D503" s="160"/>
      <c r="E503" s="140"/>
      <c r="F503" s="151"/>
      <c r="G503" s="151"/>
      <c r="H503" s="161"/>
      <c r="I503" s="162"/>
      <c r="J503" s="163"/>
      <c r="K503" s="144"/>
      <c r="L503" s="164"/>
      <c r="M503" s="47"/>
      <c r="N503" s="121"/>
      <c r="O503" s="143"/>
      <c r="P503" s="121"/>
      <c r="Q503" s="168"/>
      <c r="R503" s="169"/>
      <c r="S503" s="169"/>
      <c r="T503" s="169"/>
      <c r="U503" s="169"/>
      <c r="V503" s="169"/>
      <c r="W503" s="169"/>
      <c r="X503" s="169"/>
      <c r="Y503" s="167"/>
      <c r="Z503" s="167"/>
    </row>
    <row r="504" spans="3:26" ht="16.5" customHeight="1">
      <c r="C504" s="118"/>
      <c r="D504" s="160"/>
      <c r="E504" s="140"/>
      <c r="F504" s="151"/>
      <c r="G504" s="151"/>
      <c r="H504" s="161"/>
      <c r="I504" s="162"/>
      <c r="J504" s="163"/>
      <c r="K504" s="144"/>
      <c r="L504" s="164"/>
      <c r="M504" s="47"/>
      <c r="N504" s="121"/>
      <c r="O504" s="143"/>
      <c r="P504" s="121"/>
      <c r="Q504" s="168"/>
      <c r="R504" s="169"/>
      <c r="S504" s="169"/>
      <c r="T504" s="169"/>
      <c r="U504" s="169"/>
      <c r="V504" s="169"/>
      <c r="W504" s="169"/>
      <c r="X504" s="169"/>
      <c r="Y504" s="167"/>
      <c r="Z504" s="167"/>
    </row>
    <row r="505" spans="3:26" ht="16.5" customHeight="1">
      <c r="C505" s="118"/>
      <c r="D505" s="160"/>
      <c r="E505" s="140"/>
      <c r="F505" s="151"/>
      <c r="G505" s="151"/>
      <c r="H505" s="161"/>
      <c r="I505" s="162"/>
      <c r="J505" s="163"/>
      <c r="K505" s="144"/>
      <c r="L505" s="164"/>
      <c r="M505" s="47"/>
      <c r="N505" s="121"/>
      <c r="O505" s="143"/>
      <c r="P505" s="121"/>
      <c r="Q505" s="168"/>
      <c r="R505" s="169"/>
      <c r="S505" s="169"/>
      <c r="T505" s="169"/>
      <c r="U505" s="169"/>
      <c r="V505" s="169"/>
      <c r="W505" s="169"/>
      <c r="X505" s="169"/>
      <c r="Y505" s="167"/>
      <c r="Z505" s="167"/>
    </row>
    <row r="506" spans="3:26" ht="16.5" customHeight="1">
      <c r="C506" s="118"/>
      <c r="D506" s="160"/>
      <c r="E506" s="140"/>
      <c r="F506" s="151"/>
      <c r="G506" s="151"/>
      <c r="H506" s="161"/>
      <c r="I506" s="162"/>
      <c r="J506" s="163"/>
      <c r="K506" s="144"/>
      <c r="L506" s="164"/>
      <c r="M506" s="47"/>
      <c r="N506" s="121"/>
      <c r="O506" s="143"/>
      <c r="P506" s="121"/>
      <c r="Q506" s="168"/>
      <c r="R506" s="169"/>
      <c r="S506" s="169"/>
      <c r="T506" s="169"/>
      <c r="U506" s="169"/>
      <c r="V506" s="169"/>
      <c r="W506" s="169"/>
      <c r="X506" s="169"/>
      <c r="Y506" s="167"/>
      <c r="Z506" s="167"/>
    </row>
    <row r="507" spans="3:26" ht="16.5" customHeight="1">
      <c r="C507" s="118"/>
      <c r="D507" s="160"/>
      <c r="E507" s="140"/>
      <c r="F507" s="151"/>
      <c r="G507" s="151"/>
      <c r="H507" s="161"/>
      <c r="I507" s="162"/>
      <c r="J507" s="163"/>
      <c r="K507" s="144"/>
      <c r="L507" s="164"/>
      <c r="M507" s="47"/>
      <c r="N507" s="121"/>
      <c r="O507" s="143"/>
      <c r="P507" s="121"/>
      <c r="Q507" s="168"/>
      <c r="R507" s="169"/>
      <c r="S507" s="169"/>
      <c r="T507" s="169"/>
      <c r="U507" s="169"/>
      <c r="V507" s="169"/>
      <c r="W507" s="169"/>
      <c r="X507" s="169"/>
      <c r="Y507" s="167"/>
      <c r="Z507" s="167"/>
    </row>
    <row r="508" spans="3:26" ht="16.5" customHeight="1">
      <c r="C508" s="118"/>
      <c r="D508" s="160"/>
      <c r="E508" s="140"/>
      <c r="F508" s="151"/>
      <c r="G508" s="151"/>
      <c r="H508" s="161"/>
      <c r="I508" s="162"/>
      <c r="J508" s="163"/>
      <c r="K508" s="144"/>
      <c r="L508" s="164"/>
      <c r="M508" s="47"/>
      <c r="N508" s="121"/>
      <c r="O508" s="143"/>
      <c r="P508" s="121"/>
      <c r="Q508" s="168"/>
      <c r="R508" s="169"/>
      <c r="S508" s="169"/>
      <c r="T508" s="169"/>
      <c r="U508" s="169"/>
      <c r="V508" s="169"/>
      <c r="W508" s="169"/>
      <c r="X508" s="169"/>
      <c r="Y508" s="167"/>
      <c r="Z508" s="167"/>
    </row>
    <row r="509" spans="3:26" ht="16.5" customHeight="1">
      <c r="C509" s="118"/>
      <c r="D509" s="160"/>
      <c r="E509" s="140"/>
      <c r="F509" s="151"/>
      <c r="G509" s="151"/>
      <c r="H509" s="161"/>
      <c r="I509" s="162"/>
      <c r="J509" s="163"/>
      <c r="K509" s="144"/>
      <c r="L509" s="164"/>
      <c r="M509" s="47"/>
      <c r="N509" s="121"/>
      <c r="O509" s="143"/>
      <c r="P509" s="121"/>
      <c r="Q509" s="168"/>
      <c r="R509" s="169"/>
      <c r="S509" s="169"/>
      <c r="T509" s="169"/>
      <c r="U509" s="169"/>
      <c r="V509" s="169"/>
      <c r="W509" s="169"/>
      <c r="X509" s="169"/>
      <c r="Y509" s="167"/>
      <c r="Z509" s="167"/>
    </row>
    <row r="510" spans="3:26" ht="16.5" customHeight="1">
      <c r="C510" s="118"/>
      <c r="D510" s="160"/>
      <c r="E510" s="140"/>
      <c r="F510" s="151"/>
      <c r="G510" s="151"/>
      <c r="H510" s="161"/>
      <c r="I510" s="162"/>
      <c r="J510" s="163"/>
      <c r="K510" s="144"/>
      <c r="L510" s="164"/>
      <c r="M510" s="47"/>
      <c r="N510" s="121"/>
      <c r="O510" s="143"/>
      <c r="P510" s="121"/>
      <c r="Q510" s="168"/>
      <c r="R510" s="169"/>
      <c r="S510" s="169"/>
      <c r="T510" s="169"/>
      <c r="U510" s="169"/>
      <c r="V510" s="169"/>
      <c r="W510" s="169"/>
      <c r="X510" s="169"/>
      <c r="Y510" s="167"/>
      <c r="Z510" s="167"/>
    </row>
    <row r="511" spans="3:26" ht="16.5" customHeight="1">
      <c r="C511" s="118"/>
      <c r="D511" s="160"/>
      <c r="E511" s="140"/>
      <c r="F511" s="151"/>
      <c r="G511" s="151"/>
      <c r="H511" s="161"/>
      <c r="I511" s="162"/>
      <c r="J511" s="163"/>
      <c r="K511" s="144"/>
      <c r="L511" s="164"/>
      <c r="M511" s="47"/>
      <c r="N511" s="121"/>
      <c r="O511" s="143"/>
      <c r="P511" s="121"/>
      <c r="Q511" s="168"/>
      <c r="R511" s="169"/>
      <c r="S511" s="169"/>
      <c r="T511" s="169"/>
      <c r="U511" s="169"/>
      <c r="V511" s="169"/>
      <c r="W511" s="169"/>
      <c r="X511" s="169"/>
      <c r="Y511" s="167"/>
      <c r="Z511" s="167"/>
    </row>
    <row r="512" spans="3:26" ht="16.5" customHeight="1">
      <c r="C512" s="118"/>
      <c r="D512" s="160"/>
      <c r="E512" s="140"/>
      <c r="F512" s="151"/>
      <c r="G512" s="151"/>
      <c r="H512" s="161"/>
      <c r="I512" s="162"/>
      <c r="J512" s="163"/>
      <c r="K512" s="144"/>
      <c r="L512" s="164"/>
      <c r="M512" s="47"/>
      <c r="N512" s="121"/>
      <c r="O512" s="143"/>
      <c r="P512" s="121"/>
      <c r="Q512" s="168"/>
      <c r="R512" s="169"/>
      <c r="S512" s="169"/>
      <c r="T512" s="169"/>
      <c r="U512" s="169"/>
      <c r="V512" s="169"/>
      <c r="W512" s="169"/>
      <c r="X512" s="169"/>
      <c r="Y512" s="167"/>
      <c r="Z512" s="167"/>
    </row>
    <row r="513" spans="3:26" ht="16.5" customHeight="1">
      <c r="C513" s="118"/>
      <c r="D513" s="160"/>
      <c r="E513" s="140"/>
      <c r="F513" s="151"/>
      <c r="G513" s="151"/>
      <c r="H513" s="161"/>
      <c r="I513" s="162"/>
      <c r="J513" s="163"/>
      <c r="K513" s="144"/>
      <c r="L513" s="164"/>
      <c r="M513" s="47"/>
      <c r="N513" s="121"/>
      <c r="O513" s="143"/>
      <c r="P513" s="121"/>
      <c r="Q513" s="168"/>
      <c r="R513" s="169"/>
      <c r="S513" s="169"/>
      <c r="T513" s="169"/>
      <c r="U513" s="169"/>
      <c r="V513" s="169"/>
      <c r="W513" s="169"/>
      <c r="X513" s="169"/>
      <c r="Y513" s="167"/>
      <c r="Z513" s="167"/>
    </row>
    <row r="514" spans="3:26" ht="16.5" customHeight="1">
      <c r="C514" s="118"/>
      <c r="D514" s="160"/>
      <c r="E514" s="140"/>
      <c r="F514" s="151"/>
      <c r="G514" s="151"/>
      <c r="H514" s="161"/>
      <c r="I514" s="162"/>
      <c r="J514" s="163"/>
      <c r="K514" s="144"/>
      <c r="L514" s="164"/>
      <c r="M514" s="47"/>
      <c r="N514" s="121"/>
      <c r="O514" s="143"/>
      <c r="P514" s="121"/>
      <c r="Q514" s="168"/>
      <c r="R514" s="169"/>
      <c r="S514" s="169"/>
      <c r="T514" s="169"/>
      <c r="U514" s="169"/>
      <c r="V514" s="169"/>
      <c r="W514" s="169"/>
      <c r="X514" s="169"/>
      <c r="Y514" s="167"/>
      <c r="Z514" s="167"/>
    </row>
    <row r="515" spans="3:26" ht="16.5" customHeight="1">
      <c r="C515" s="118"/>
      <c r="D515" s="160"/>
      <c r="E515" s="140"/>
      <c r="F515" s="151"/>
      <c r="G515" s="151"/>
      <c r="H515" s="161"/>
      <c r="I515" s="162"/>
      <c r="J515" s="163"/>
      <c r="K515" s="144"/>
      <c r="L515" s="164"/>
      <c r="M515" s="47"/>
      <c r="N515" s="121"/>
      <c r="O515" s="143"/>
      <c r="P515" s="121"/>
      <c r="Q515" s="168"/>
      <c r="R515" s="169"/>
      <c r="S515" s="169"/>
      <c r="T515" s="169"/>
      <c r="U515" s="169"/>
      <c r="V515" s="169"/>
      <c r="W515" s="169"/>
      <c r="X515" s="169"/>
      <c r="Y515" s="167"/>
      <c r="Z515" s="167"/>
    </row>
    <row r="516" spans="3:26" ht="16.5" customHeight="1">
      <c r="C516" s="118"/>
      <c r="D516" s="160"/>
      <c r="E516" s="140"/>
      <c r="F516" s="151"/>
      <c r="G516" s="151"/>
      <c r="H516" s="161"/>
      <c r="I516" s="162"/>
      <c r="J516" s="163"/>
      <c r="K516" s="144"/>
      <c r="L516" s="164"/>
      <c r="M516" s="47"/>
      <c r="N516" s="121"/>
      <c r="O516" s="143"/>
      <c r="P516" s="121"/>
      <c r="Q516" s="168"/>
      <c r="R516" s="169"/>
      <c r="S516" s="169"/>
      <c r="T516" s="169"/>
      <c r="U516" s="169"/>
      <c r="V516" s="169"/>
      <c r="W516" s="169"/>
      <c r="X516" s="169"/>
      <c r="Y516" s="167"/>
      <c r="Z516" s="167"/>
    </row>
    <row r="517" spans="3:26" ht="16.5" customHeight="1">
      <c r="C517" s="118"/>
      <c r="D517" s="160"/>
      <c r="E517" s="140"/>
      <c r="F517" s="151"/>
      <c r="G517" s="151"/>
      <c r="H517" s="161"/>
      <c r="I517" s="162"/>
      <c r="J517" s="163"/>
      <c r="K517" s="144"/>
      <c r="L517" s="164"/>
      <c r="M517" s="47"/>
      <c r="N517" s="121"/>
      <c r="O517" s="143"/>
      <c r="P517" s="121"/>
      <c r="Q517" s="168"/>
      <c r="R517" s="169"/>
      <c r="S517" s="169"/>
      <c r="T517" s="169"/>
      <c r="U517" s="169"/>
      <c r="V517" s="169"/>
      <c r="W517" s="169"/>
      <c r="X517" s="169"/>
      <c r="Y517" s="167"/>
      <c r="Z517" s="167"/>
    </row>
    <row r="518" spans="3:26" ht="16.5" customHeight="1">
      <c r="C518" s="118"/>
      <c r="D518" s="160"/>
      <c r="E518" s="140"/>
      <c r="F518" s="151"/>
      <c r="G518" s="151"/>
      <c r="H518" s="161"/>
      <c r="I518" s="162"/>
      <c r="J518" s="163"/>
      <c r="K518" s="144"/>
      <c r="L518" s="164"/>
      <c r="M518" s="47"/>
      <c r="N518" s="121"/>
      <c r="O518" s="143"/>
      <c r="P518" s="121"/>
      <c r="Q518" s="168"/>
      <c r="R518" s="169"/>
      <c r="S518" s="169"/>
      <c r="T518" s="169"/>
      <c r="U518" s="169"/>
      <c r="V518" s="169"/>
      <c r="W518" s="169"/>
      <c r="X518" s="169"/>
      <c r="Y518" s="167"/>
      <c r="Z518" s="167"/>
    </row>
    <row r="519" spans="3:26" ht="16.5" customHeight="1">
      <c r="C519" s="118"/>
      <c r="D519" s="160"/>
      <c r="E519" s="140"/>
      <c r="F519" s="151"/>
      <c r="G519" s="151"/>
      <c r="H519" s="161"/>
      <c r="I519" s="162"/>
      <c r="J519" s="163"/>
      <c r="K519" s="144"/>
      <c r="L519" s="164"/>
      <c r="M519" s="47"/>
      <c r="N519" s="121"/>
      <c r="O519" s="143"/>
      <c r="P519" s="121"/>
      <c r="Q519" s="168"/>
      <c r="R519" s="169"/>
      <c r="S519" s="169"/>
      <c r="T519" s="169"/>
      <c r="U519" s="169"/>
      <c r="V519" s="169"/>
      <c r="W519" s="169"/>
      <c r="X519" s="169"/>
      <c r="Y519" s="167"/>
      <c r="Z519" s="167"/>
    </row>
    <row r="520" spans="3:26" ht="16.5" customHeight="1">
      <c r="C520" s="118"/>
      <c r="D520" s="160"/>
      <c r="E520" s="140"/>
      <c r="F520" s="151"/>
      <c r="G520" s="151"/>
      <c r="H520" s="161"/>
      <c r="I520" s="162"/>
      <c r="J520" s="163"/>
      <c r="K520" s="144"/>
      <c r="L520" s="164"/>
      <c r="M520" s="47"/>
      <c r="N520" s="121"/>
      <c r="O520" s="143"/>
      <c r="P520" s="121"/>
      <c r="Q520" s="168"/>
      <c r="R520" s="169"/>
      <c r="S520" s="169"/>
      <c r="T520" s="169"/>
      <c r="U520" s="169"/>
      <c r="V520" s="169"/>
      <c r="W520" s="169"/>
      <c r="X520" s="169"/>
      <c r="Y520" s="167"/>
      <c r="Z520" s="167"/>
    </row>
    <row r="521" spans="3:26" ht="16.5" customHeight="1">
      <c r="C521" s="118"/>
      <c r="D521" s="160"/>
      <c r="E521" s="140"/>
      <c r="F521" s="151"/>
      <c r="G521" s="151"/>
      <c r="H521" s="161"/>
      <c r="I521" s="162"/>
      <c r="J521" s="163"/>
      <c r="K521" s="144"/>
      <c r="L521" s="164"/>
      <c r="M521" s="47"/>
      <c r="N521" s="121"/>
      <c r="O521" s="143"/>
      <c r="P521" s="121"/>
      <c r="Q521" s="168"/>
      <c r="R521" s="169"/>
      <c r="S521" s="169"/>
      <c r="T521" s="169"/>
      <c r="U521" s="169"/>
      <c r="V521" s="169"/>
      <c r="W521" s="169"/>
      <c r="X521" s="169"/>
      <c r="Y521" s="167"/>
      <c r="Z521" s="167"/>
    </row>
    <row r="522" spans="3:26" ht="16.5" customHeight="1">
      <c r="C522" s="118"/>
      <c r="D522" s="160"/>
      <c r="E522" s="140"/>
      <c r="F522" s="151"/>
      <c r="G522" s="151"/>
      <c r="H522" s="161"/>
      <c r="I522" s="162"/>
      <c r="J522" s="163"/>
      <c r="K522" s="144"/>
      <c r="L522" s="164"/>
      <c r="M522" s="47"/>
      <c r="N522" s="121"/>
      <c r="O522" s="143"/>
      <c r="P522" s="121"/>
      <c r="Q522" s="168"/>
      <c r="R522" s="169"/>
      <c r="S522" s="169"/>
      <c r="T522" s="169"/>
      <c r="U522" s="169"/>
      <c r="V522" s="169"/>
      <c r="W522" s="169"/>
      <c r="X522" s="169"/>
      <c r="Y522" s="167"/>
      <c r="Z522" s="167"/>
    </row>
    <row r="523" spans="3:26" ht="16.5" customHeight="1">
      <c r="C523" s="118"/>
      <c r="D523" s="160"/>
      <c r="E523" s="140"/>
      <c r="F523" s="151"/>
      <c r="G523" s="151"/>
      <c r="H523" s="161"/>
      <c r="I523" s="162"/>
      <c r="J523" s="163"/>
      <c r="K523" s="144"/>
      <c r="L523" s="164"/>
      <c r="M523" s="47"/>
      <c r="N523" s="121"/>
      <c r="O523" s="143"/>
      <c r="P523" s="121"/>
      <c r="Q523" s="168"/>
      <c r="R523" s="169"/>
      <c r="S523" s="169"/>
      <c r="T523" s="169"/>
      <c r="U523" s="169"/>
      <c r="V523" s="169"/>
      <c r="W523" s="169"/>
      <c r="X523" s="169"/>
      <c r="Y523" s="167"/>
      <c r="Z523" s="167"/>
    </row>
    <row r="524" spans="3:26" ht="16.5" customHeight="1">
      <c r="C524" s="118"/>
      <c r="D524" s="160"/>
      <c r="E524" s="140"/>
      <c r="F524" s="151"/>
      <c r="G524" s="151"/>
      <c r="H524" s="161"/>
      <c r="I524" s="162"/>
      <c r="J524" s="163"/>
      <c r="K524" s="144"/>
      <c r="L524" s="164"/>
      <c r="M524" s="47"/>
      <c r="N524" s="121"/>
      <c r="O524" s="143"/>
      <c r="P524" s="121"/>
      <c r="Q524" s="168"/>
      <c r="R524" s="169"/>
      <c r="S524" s="169"/>
      <c r="T524" s="169"/>
      <c r="U524" s="169"/>
      <c r="V524" s="169"/>
      <c r="W524" s="169"/>
      <c r="X524" s="169"/>
      <c r="Y524" s="167"/>
      <c r="Z524" s="167"/>
    </row>
    <row r="525" spans="3:26" ht="16.5" customHeight="1">
      <c r="C525" s="118"/>
      <c r="D525" s="160"/>
      <c r="E525" s="140"/>
      <c r="F525" s="151"/>
      <c r="G525" s="151"/>
      <c r="H525" s="161"/>
      <c r="I525" s="162"/>
      <c r="J525" s="163"/>
      <c r="K525" s="144"/>
      <c r="L525" s="164"/>
      <c r="M525" s="47"/>
      <c r="N525" s="121"/>
      <c r="O525" s="143"/>
      <c r="P525" s="121"/>
      <c r="Q525" s="168"/>
      <c r="R525" s="169"/>
      <c r="S525" s="169"/>
      <c r="T525" s="169"/>
      <c r="U525" s="169"/>
      <c r="V525" s="169"/>
      <c r="W525" s="169"/>
      <c r="X525" s="169"/>
      <c r="Y525" s="167"/>
      <c r="Z525" s="167"/>
    </row>
    <row r="526" spans="3:26" ht="16.5" customHeight="1">
      <c r="C526" s="118"/>
      <c r="D526" s="160"/>
      <c r="E526" s="140"/>
      <c r="F526" s="151"/>
      <c r="G526" s="151"/>
      <c r="H526" s="161"/>
      <c r="I526" s="162"/>
      <c r="J526" s="163"/>
      <c r="K526" s="144"/>
      <c r="L526" s="164"/>
      <c r="M526" s="47"/>
      <c r="N526" s="121"/>
      <c r="O526" s="143"/>
      <c r="P526" s="121"/>
      <c r="Q526" s="168"/>
      <c r="R526" s="169"/>
      <c r="S526" s="169"/>
      <c r="T526" s="169"/>
      <c r="U526" s="169"/>
      <c r="V526" s="169"/>
      <c r="W526" s="169"/>
      <c r="X526" s="169"/>
      <c r="Y526" s="167"/>
      <c r="Z526" s="167"/>
    </row>
    <row r="527" spans="3:26" ht="16.5" customHeight="1">
      <c r="C527" s="118"/>
      <c r="D527" s="160"/>
      <c r="E527" s="140"/>
      <c r="F527" s="151"/>
      <c r="G527" s="151"/>
      <c r="H527" s="161"/>
      <c r="I527" s="162"/>
      <c r="J527" s="163"/>
      <c r="K527" s="144"/>
      <c r="L527" s="164"/>
      <c r="M527" s="47"/>
      <c r="N527" s="121"/>
      <c r="O527" s="143"/>
      <c r="P527" s="121"/>
      <c r="Q527" s="168"/>
      <c r="R527" s="169"/>
      <c r="S527" s="169"/>
      <c r="T527" s="169"/>
      <c r="U527" s="169"/>
      <c r="V527" s="169"/>
      <c r="W527" s="169"/>
      <c r="X527" s="169"/>
      <c r="Y527" s="167"/>
      <c r="Z527" s="167"/>
    </row>
    <row r="528" spans="3:26" ht="16.5" customHeight="1">
      <c r="C528" s="118"/>
      <c r="D528" s="160"/>
      <c r="E528" s="140"/>
      <c r="F528" s="151"/>
      <c r="G528" s="151"/>
      <c r="H528" s="161"/>
      <c r="I528" s="162"/>
      <c r="J528" s="163"/>
      <c r="K528" s="144"/>
      <c r="L528" s="164"/>
      <c r="M528" s="47"/>
      <c r="N528" s="121"/>
      <c r="O528" s="143"/>
      <c r="P528" s="121"/>
      <c r="Q528" s="168"/>
      <c r="R528" s="169"/>
      <c r="S528" s="169"/>
      <c r="T528" s="169"/>
      <c r="U528" s="169"/>
      <c r="V528" s="169"/>
      <c r="W528" s="169"/>
      <c r="X528" s="169"/>
      <c r="Y528" s="167"/>
      <c r="Z528" s="167"/>
    </row>
    <row r="529" spans="3:26" ht="16.5" customHeight="1">
      <c r="C529" s="118"/>
      <c r="D529" s="160"/>
      <c r="E529" s="140"/>
      <c r="F529" s="151"/>
      <c r="G529" s="151"/>
      <c r="H529" s="161"/>
      <c r="I529" s="162"/>
      <c r="J529" s="163"/>
      <c r="K529" s="144"/>
      <c r="L529" s="164"/>
      <c r="M529" s="47"/>
      <c r="N529" s="121"/>
      <c r="O529" s="143"/>
      <c r="P529" s="121"/>
      <c r="Q529" s="168"/>
      <c r="R529" s="169"/>
      <c r="S529" s="169"/>
      <c r="T529" s="169"/>
      <c r="U529" s="169"/>
      <c r="V529" s="169"/>
      <c r="W529" s="169"/>
      <c r="X529" s="169"/>
      <c r="Y529" s="167"/>
      <c r="Z529" s="167"/>
    </row>
    <row r="530" spans="3:26" ht="16.5" customHeight="1">
      <c r="C530" s="118"/>
      <c r="D530" s="160"/>
      <c r="E530" s="140"/>
      <c r="F530" s="151"/>
      <c r="G530" s="151"/>
      <c r="H530" s="161"/>
      <c r="I530" s="162"/>
      <c r="J530" s="163"/>
      <c r="K530" s="144"/>
      <c r="L530" s="164"/>
      <c r="M530" s="47"/>
      <c r="N530" s="121"/>
      <c r="O530" s="143"/>
      <c r="P530" s="121"/>
      <c r="Q530" s="168"/>
      <c r="R530" s="169"/>
      <c r="S530" s="169"/>
      <c r="T530" s="169"/>
      <c r="U530" s="169"/>
      <c r="V530" s="169"/>
      <c r="W530" s="169"/>
      <c r="X530" s="169"/>
      <c r="Y530" s="167"/>
      <c r="Z530" s="167"/>
    </row>
    <row r="531" spans="3:26" ht="16.5" customHeight="1">
      <c r="C531" s="118"/>
      <c r="D531" s="160"/>
      <c r="E531" s="140"/>
      <c r="F531" s="151"/>
      <c r="G531" s="151"/>
      <c r="H531" s="161"/>
      <c r="I531" s="162"/>
      <c r="J531" s="163"/>
      <c r="K531" s="144"/>
      <c r="L531" s="164"/>
      <c r="M531" s="47"/>
      <c r="N531" s="121"/>
      <c r="O531" s="143"/>
      <c r="P531" s="121"/>
      <c r="Q531" s="168"/>
      <c r="R531" s="169"/>
      <c r="S531" s="169"/>
      <c r="T531" s="169"/>
      <c r="U531" s="169"/>
      <c r="V531" s="169"/>
      <c r="W531" s="169"/>
      <c r="X531" s="169"/>
      <c r="Y531" s="167"/>
      <c r="Z531" s="167"/>
    </row>
    <row r="532" spans="3:26" ht="16.5" customHeight="1">
      <c r="C532" s="118"/>
      <c r="D532" s="160"/>
      <c r="E532" s="140"/>
      <c r="F532" s="151"/>
      <c r="G532" s="151"/>
      <c r="H532" s="161"/>
      <c r="I532" s="162"/>
      <c r="J532" s="163"/>
      <c r="K532" s="144"/>
      <c r="L532" s="164"/>
      <c r="M532" s="47"/>
      <c r="N532" s="121"/>
      <c r="O532" s="143"/>
      <c r="P532" s="121"/>
      <c r="Q532" s="168"/>
      <c r="R532" s="169"/>
      <c r="S532" s="169"/>
      <c r="T532" s="169"/>
      <c r="U532" s="169"/>
      <c r="V532" s="169"/>
      <c r="W532" s="169"/>
      <c r="X532" s="169"/>
      <c r="Y532" s="167"/>
      <c r="Z532" s="167"/>
    </row>
    <row r="533" spans="3:26" ht="16.5" customHeight="1">
      <c r="C533" s="118"/>
      <c r="D533" s="160"/>
      <c r="E533" s="140"/>
      <c r="F533" s="151"/>
      <c r="G533" s="151"/>
      <c r="H533" s="161"/>
      <c r="I533" s="162"/>
      <c r="J533" s="163"/>
      <c r="K533" s="144"/>
      <c r="L533" s="164"/>
      <c r="M533" s="47"/>
      <c r="N533" s="121"/>
      <c r="O533" s="143"/>
      <c r="P533" s="121"/>
      <c r="Q533" s="168"/>
      <c r="R533" s="169"/>
      <c r="S533" s="169"/>
      <c r="T533" s="169"/>
      <c r="U533" s="169"/>
      <c r="V533" s="169"/>
      <c r="W533" s="169"/>
      <c r="X533" s="169"/>
      <c r="Y533" s="167"/>
      <c r="Z533" s="167"/>
    </row>
    <row r="534" spans="3:26" ht="16.5" customHeight="1">
      <c r="C534" s="118"/>
      <c r="D534" s="160"/>
      <c r="E534" s="140"/>
      <c r="F534" s="151"/>
      <c r="G534" s="151"/>
      <c r="H534" s="161"/>
      <c r="I534" s="162"/>
      <c r="J534" s="163"/>
      <c r="K534" s="144"/>
      <c r="L534" s="164"/>
      <c r="M534" s="47"/>
      <c r="N534" s="121"/>
      <c r="O534" s="143"/>
      <c r="P534" s="121"/>
      <c r="Q534" s="168"/>
      <c r="R534" s="169"/>
      <c r="S534" s="169"/>
      <c r="T534" s="169"/>
      <c r="U534" s="169"/>
      <c r="V534" s="169"/>
      <c r="W534" s="169"/>
      <c r="X534" s="169"/>
      <c r="Y534" s="167"/>
      <c r="Z534" s="167"/>
    </row>
    <row r="535" spans="3:26" ht="16.5" customHeight="1">
      <c r="C535" s="118"/>
      <c r="D535" s="160"/>
      <c r="E535" s="140"/>
      <c r="F535" s="151"/>
      <c r="G535" s="151"/>
      <c r="H535" s="161"/>
      <c r="I535" s="162"/>
      <c r="J535" s="163"/>
      <c r="K535" s="144"/>
      <c r="L535" s="164"/>
      <c r="M535" s="47"/>
      <c r="N535" s="121"/>
      <c r="O535" s="143"/>
      <c r="P535" s="121"/>
      <c r="Q535" s="168"/>
      <c r="R535" s="169"/>
      <c r="S535" s="169"/>
      <c r="T535" s="169"/>
      <c r="U535" s="169"/>
      <c r="V535" s="169"/>
      <c r="W535" s="169"/>
      <c r="X535" s="169"/>
      <c r="Y535" s="167"/>
      <c r="Z535" s="167"/>
    </row>
    <row r="536" spans="3:26" ht="16.5" customHeight="1">
      <c r="C536" s="118"/>
      <c r="D536" s="160"/>
      <c r="E536" s="140"/>
      <c r="F536" s="151"/>
      <c r="G536" s="151"/>
      <c r="H536" s="161"/>
      <c r="I536" s="162"/>
      <c r="J536" s="163"/>
      <c r="K536" s="144"/>
      <c r="L536" s="164"/>
      <c r="M536" s="47"/>
      <c r="N536" s="121"/>
      <c r="O536" s="143"/>
      <c r="P536" s="121"/>
      <c r="Q536" s="168"/>
      <c r="R536" s="169"/>
      <c r="S536" s="169"/>
      <c r="T536" s="169"/>
      <c r="U536" s="169"/>
      <c r="V536" s="169"/>
      <c r="W536" s="169"/>
      <c r="X536" s="169"/>
      <c r="Y536" s="167"/>
      <c r="Z536" s="167"/>
    </row>
    <row r="537" spans="3:26" ht="16.5" customHeight="1">
      <c r="C537" s="118"/>
      <c r="D537" s="160"/>
      <c r="E537" s="140"/>
      <c r="F537" s="151"/>
      <c r="G537" s="151"/>
      <c r="H537" s="161"/>
      <c r="I537" s="162"/>
      <c r="J537" s="163"/>
      <c r="K537" s="144"/>
      <c r="L537" s="164"/>
      <c r="M537" s="47"/>
      <c r="N537" s="121"/>
      <c r="O537" s="143"/>
      <c r="P537" s="121"/>
      <c r="Q537" s="168"/>
      <c r="R537" s="169"/>
      <c r="S537" s="169"/>
      <c r="T537" s="169"/>
      <c r="U537" s="169"/>
      <c r="V537" s="169"/>
      <c r="W537" s="169"/>
      <c r="X537" s="169"/>
      <c r="Y537" s="167"/>
      <c r="Z537" s="167"/>
    </row>
    <row r="538" spans="3:26" ht="16.5" customHeight="1">
      <c r="C538" s="118"/>
      <c r="D538" s="160"/>
      <c r="E538" s="140"/>
      <c r="F538" s="151"/>
      <c r="G538" s="151"/>
      <c r="H538" s="161"/>
      <c r="I538" s="162"/>
      <c r="J538" s="163"/>
      <c r="K538" s="144"/>
      <c r="L538" s="164"/>
      <c r="M538" s="47"/>
      <c r="N538" s="121"/>
      <c r="O538" s="143"/>
      <c r="P538" s="121"/>
      <c r="Q538" s="168"/>
      <c r="R538" s="169"/>
      <c r="S538" s="169"/>
      <c r="T538" s="169"/>
      <c r="U538" s="169"/>
      <c r="V538" s="169"/>
      <c r="W538" s="169"/>
      <c r="X538" s="169"/>
      <c r="Y538" s="167"/>
      <c r="Z538" s="167"/>
    </row>
    <row r="539" spans="3:26" ht="16.5" customHeight="1">
      <c r="C539" s="118"/>
      <c r="D539" s="160"/>
      <c r="E539" s="140"/>
      <c r="F539" s="151"/>
      <c r="G539" s="151"/>
      <c r="H539" s="161"/>
      <c r="I539" s="162"/>
      <c r="J539" s="163"/>
      <c r="K539" s="144"/>
      <c r="L539" s="164"/>
      <c r="M539" s="47"/>
      <c r="N539" s="121"/>
      <c r="O539" s="143"/>
      <c r="P539" s="121"/>
      <c r="Q539" s="168"/>
      <c r="R539" s="169"/>
      <c r="S539" s="169"/>
      <c r="T539" s="169"/>
      <c r="U539" s="169"/>
      <c r="V539" s="169"/>
      <c r="W539" s="169"/>
      <c r="X539" s="169"/>
      <c r="Y539" s="167"/>
      <c r="Z539" s="167"/>
    </row>
    <row r="540" spans="3:26" ht="16.5" customHeight="1">
      <c r="C540" s="118"/>
      <c r="D540" s="160"/>
      <c r="E540" s="140"/>
      <c r="F540" s="151"/>
      <c r="G540" s="151"/>
      <c r="H540" s="161"/>
      <c r="I540" s="162"/>
      <c r="J540" s="163"/>
      <c r="K540" s="144"/>
      <c r="L540" s="164"/>
      <c r="M540" s="47"/>
      <c r="N540" s="121"/>
      <c r="O540" s="143"/>
      <c r="P540" s="121"/>
      <c r="Q540" s="168"/>
      <c r="R540" s="169"/>
      <c r="S540" s="169"/>
      <c r="T540" s="169"/>
      <c r="U540" s="169"/>
      <c r="V540" s="169"/>
      <c r="W540" s="169"/>
      <c r="X540" s="169"/>
      <c r="Y540" s="167"/>
      <c r="Z540" s="167"/>
    </row>
    <row r="541" spans="3:26" ht="16.5" customHeight="1">
      <c r="C541" s="118"/>
      <c r="D541" s="160"/>
      <c r="E541" s="140"/>
      <c r="F541" s="151"/>
      <c r="G541" s="151"/>
      <c r="H541" s="161"/>
      <c r="I541" s="162"/>
      <c r="J541" s="163"/>
      <c r="K541" s="144"/>
      <c r="L541" s="164"/>
      <c r="M541" s="47"/>
      <c r="N541" s="121"/>
      <c r="O541" s="143"/>
      <c r="P541" s="121"/>
      <c r="Q541" s="168"/>
      <c r="R541" s="169"/>
      <c r="S541" s="169"/>
      <c r="T541" s="169"/>
      <c r="U541" s="169"/>
      <c r="V541" s="169"/>
      <c r="W541" s="169"/>
      <c r="X541" s="169"/>
      <c r="Y541" s="167"/>
      <c r="Z541" s="167"/>
    </row>
    <row r="542" spans="3:26" ht="16.5" customHeight="1">
      <c r="C542" s="118"/>
      <c r="D542" s="160"/>
      <c r="E542" s="140"/>
      <c r="F542" s="151"/>
      <c r="G542" s="151"/>
      <c r="H542" s="161"/>
      <c r="I542" s="162"/>
      <c r="J542" s="163"/>
      <c r="K542" s="144"/>
      <c r="L542" s="164"/>
      <c r="M542" s="47"/>
      <c r="N542" s="121"/>
      <c r="O542" s="143"/>
      <c r="P542" s="121"/>
      <c r="Q542" s="168"/>
      <c r="R542" s="169"/>
      <c r="S542" s="169"/>
      <c r="T542" s="169"/>
      <c r="U542" s="169"/>
      <c r="V542" s="169"/>
      <c r="W542" s="169"/>
      <c r="X542" s="169"/>
      <c r="Y542" s="167"/>
      <c r="Z542" s="167"/>
    </row>
    <row r="543" spans="3:26" ht="16.5" customHeight="1">
      <c r="C543" s="118"/>
      <c r="D543" s="160"/>
      <c r="E543" s="140"/>
      <c r="F543" s="151"/>
      <c r="G543" s="151"/>
      <c r="H543" s="161"/>
      <c r="I543" s="162"/>
      <c r="J543" s="163"/>
      <c r="K543" s="144"/>
      <c r="L543" s="164"/>
      <c r="M543" s="47"/>
      <c r="N543" s="121"/>
      <c r="O543" s="143"/>
      <c r="P543" s="121"/>
      <c r="Q543" s="168"/>
      <c r="R543" s="169"/>
      <c r="S543" s="169"/>
      <c r="T543" s="169"/>
      <c r="U543" s="169"/>
      <c r="V543" s="169"/>
      <c r="W543" s="169"/>
      <c r="X543" s="169"/>
      <c r="Y543" s="167"/>
      <c r="Z543" s="167"/>
    </row>
    <row r="544" spans="3:26" ht="16.5" customHeight="1">
      <c r="C544" s="118"/>
      <c r="D544" s="160"/>
      <c r="E544" s="140"/>
      <c r="F544" s="151"/>
      <c r="G544" s="151"/>
      <c r="H544" s="161"/>
      <c r="I544" s="162"/>
      <c r="J544" s="163"/>
      <c r="K544" s="144"/>
      <c r="L544" s="164"/>
      <c r="M544" s="47"/>
      <c r="N544" s="121"/>
      <c r="O544" s="143"/>
      <c r="P544" s="121"/>
      <c r="Q544" s="168"/>
      <c r="R544" s="169"/>
      <c r="S544" s="169"/>
      <c r="T544" s="169"/>
      <c r="U544" s="169"/>
      <c r="V544" s="169"/>
      <c r="W544" s="169"/>
      <c r="X544" s="169"/>
      <c r="Y544" s="167"/>
      <c r="Z544" s="167"/>
    </row>
    <row r="545" spans="3:26" ht="16.5" customHeight="1">
      <c r="C545" s="118"/>
      <c r="D545" s="160"/>
      <c r="E545" s="140"/>
      <c r="F545" s="151"/>
      <c r="G545" s="151"/>
      <c r="H545" s="161"/>
      <c r="I545" s="162"/>
      <c r="J545" s="163"/>
      <c r="K545" s="144"/>
      <c r="L545" s="164"/>
      <c r="M545" s="47"/>
      <c r="N545" s="121"/>
      <c r="O545" s="143"/>
      <c r="P545" s="121"/>
      <c r="Q545" s="168"/>
      <c r="R545" s="169"/>
      <c r="S545" s="169"/>
      <c r="T545" s="169"/>
      <c r="U545" s="169"/>
      <c r="V545" s="169"/>
      <c r="W545" s="169"/>
      <c r="X545" s="169"/>
      <c r="Y545" s="167"/>
      <c r="Z545" s="167"/>
    </row>
    <row r="546" spans="3:26" ht="16.5" customHeight="1">
      <c r="C546" s="118"/>
      <c r="D546" s="160"/>
      <c r="E546" s="140"/>
      <c r="F546" s="151"/>
      <c r="G546" s="151"/>
      <c r="H546" s="161"/>
      <c r="I546" s="162"/>
      <c r="J546" s="163"/>
      <c r="K546" s="144"/>
      <c r="L546" s="164"/>
      <c r="M546" s="47"/>
      <c r="N546" s="121"/>
      <c r="O546" s="143"/>
      <c r="P546" s="121"/>
      <c r="Q546" s="168"/>
      <c r="R546" s="169"/>
      <c r="S546" s="169"/>
      <c r="T546" s="169"/>
      <c r="U546" s="169"/>
      <c r="V546" s="169"/>
      <c r="W546" s="169"/>
      <c r="X546" s="169"/>
      <c r="Y546" s="167"/>
      <c r="Z546" s="167"/>
    </row>
    <row r="547" spans="3:26" ht="16.5" customHeight="1">
      <c r="C547" s="118"/>
      <c r="D547" s="160"/>
      <c r="E547" s="140"/>
      <c r="F547" s="151"/>
      <c r="G547" s="151"/>
      <c r="H547" s="161"/>
      <c r="I547" s="162"/>
      <c r="J547" s="163"/>
      <c r="K547" s="144"/>
      <c r="L547" s="164"/>
      <c r="M547" s="47"/>
      <c r="N547" s="121"/>
      <c r="O547" s="143"/>
      <c r="P547" s="121"/>
      <c r="Q547" s="168"/>
      <c r="R547" s="169"/>
      <c r="S547" s="169"/>
      <c r="T547" s="169"/>
      <c r="U547" s="169"/>
      <c r="V547" s="169"/>
      <c r="W547" s="169"/>
      <c r="X547" s="169"/>
      <c r="Y547" s="167"/>
      <c r="Z547" s="167"/>
    </row>
    <row r="548" spans="3:26" ht="16.5" customHeight="1">
      <c r="C548" s="118"/>
      <c r="D548" s="160"/>
      <c r="E548" s="140"/>
      <c r="F548" s="151"/>
      <c r="G548" s="151"/>
      <c r="H548" s="161"/>
      <c r="I548" s="162"/>
      <c r="J548" s="163"/>
      <c r="K548" s="144"/>
      <c r="L548" s="164"/>
      <c r="M548" s="47"/>
      <c r="N548" s="121"/>
      <c r="O548" s="143"/>
      <c r="P548" s="121"/>
      <c r="Q548" s="168"/>
      <c r="R548" s="169"/>
      <c r="S548" s="169"/>
      <c r="T548" s="169"/>
      <c r="U548" s="169"/>
      <c r="V548" s="169"/>
      <c r="W548" s="169"/>
      <c r="X548" s="169"/>
      <c r="Y548" s="167"/>
      <c r="Z548" s="167"/>
    </row>
    <row r="549" spans="3:26" ht="16.5" customHeight="1">
      <c r="C549" s="118"/>
      <c r="D549" s="160"/>
      <c r="E549" s="140"/>
      <c r="F549" s="151"/>
      <c r="G549" s="151"/>
      <c r="H549" s="161"/>
      <c r="I549" s="162"/>
      <c r="J549" s="163"/>
      <c r="K549" s="144"/>
      <c r="L549" s="164"/>
      <c r="M549" s="47"/>
      <c r="N549" s="121"/>
      <c r="O549" s="143"/>
      <c r="P549" s="121"/>
      <c r="Q549" s="168"/>
      <c r="R549" s="169"/>
      <c r="S549" s="169"/>
      <c r="T549" s="169"/>
      <c r="U549" s="169"/>
      <c r="V549" s="169"/>
      <c r="W549" s="169"/>
      <c r="X549" s="169"/>
      <c r="Y549" s="167"/>
      <c r="Z549" s="167"/>
    </row>
    <row r="550" spans="3:26" ht="16.5" customHeight="1">
      <c r="C550" s="118"/>
      <c r="D550" s="160"/>
      <c r="E550" s="140"/>
      <c r="F550" s="151"/>
      <c r="G550" s="151"/>
      <c r="H550" s="161"/>
      <c r="I550" s="162"/>
      <c r="J550" s="163"/>
      <c r="K550" s="144"/>
      <c r="L550" s="164"/>
      <c r="M550" s="47"/>
      <c r="N550" s="121"/>
      <c r="O550" s="143"/>
      <c r="P550" s="121"/>
      <c r="Q550" s="168"/>
      <c r="R550" s="169"/>
      <c r="S550" s="169"/>
      <c r="T550" s="169"/>
      <c r="U550" s="169"/>
      <c r="V550" s="169"/>
      <c r="W550" s="169"/>
      <c r="X550" s="169"/>
      <c r="Y550" s="167"/>
      <c r="Z550" s="167"/>
    </row>
    <row r="551" spans="3:26" ht="16.5" customHeight="1">
      <c r="C551" s="118"/>
      <c r="D551" s="160"/>
      <c r="E551" s="140"/>
      <c r="F551" s="151"/>
      <c r="G551" s="151"/>
      <c r="H551" s="161"/>
      <c r="I551" s="162"/>
      <c r="J551" s="163"/>
      <c r="K551" s="144"/>
      <c r="L551" s="164"/>
      <c r="M551" s="47"/>
      <c r="N551" s="121"/>
      <c r="O551" s="143"/>
      <c r="P551" s="121"/>
      <c r="Q551" s="168"/>
      <c r="R551" s="169"/>
      <c r="S551" s="169"/>
      <c r="T551" s="169"/>
      <c r="U551" s="169"/>
      <c r="V551" s="169"/>
      <c r="W551" s="169"/>
      <c r="X551" s="169"/>
      <c r="Y551" s="167"/>
      <c r="Z551" s="167"/>
    </row>
    <row r="552" spans="3:26" ht="16.5" customHeight="1">
      <c r="C552" s="118"/>
      <c r="D552" s="160"/>
      <c r="E552" s="140"/>
      <c r="F552" s="151"/>
      <c r="G552" s="151"/>
      <c r="H552" s="161"/>
      <c r="I552" s="162"/>
      <c r="J552" s="163"/>
      <c r="K552" s="144"/>
      <c r="L552" s="164"/>
      <c r="M552" s="47"/>
      <c r="N552" s="121"/>
      <c r="O552" s="143"/>
      <c r="P552" s="121"/>
      <c r="Q552" s="168"/>
      <c r="R552" s="169"/>
      <c r="S552" s="169"/>
      <c r="T552" s="169"/>
      <c r="U552" s="169"/>
      <c r="V552" s="169"/>
      <c r="W552" s="169"/>
      <c r="X552" s="169"/>
      <c r="Y552" s="167"/>
      <c r="Z552" s="167"/>
    </row>
    <row r="553" spans="3:26" ht="16.5" customHeight="1">
      <c r="C553" s="118"/>
      <c r="D553" s="160"/>
      <c r="E553" s="140"/>
      <c r="F553" s="151"/>
      <c r="G553" s="151"/>
      <c r="H553" s="161"/>
      <c r="I553" s="162"/>
      <c r="J553" s="163"/>
      <c r="K553" s="144"/>
      <c r="L553" s="164"/>
      <c r="M553" s="47"/>
      <c r="N553" s="121"/>
      <c r="O553" s="143"/>
      <c r="P553" s="121"/>
      <c r="Q553" s="168"/>
      <c r="R553" s="169"/>
      <c r="S553" s="169"/>
      <c r="T553" s="169"/>
      <c r="U553" s="169"/>
      <c r="V553" s="169"/>
      <c r="W553" s="169"/>
      <c r="X553" s="169"/>
      <c r="Y553" s="167"/>
      <c r="Z553" s="167"/>
    </row>
    <row r="554" spans="3:26" ht="16.5" customHeight="1">
      <c r="C554" s="118"/>
      <c r="D554" s="160"/>
      <c r="E554" s="140"/>
      <c r="F554" s="151"/>
      <c r="G554" s="151"/>
      <c r="H554" s="161"/>
      <c r="I554" s="162"/>
      <c r="J554" s="163"/>
      <c r="K554" s="144"/>
      <c r="L554" s="164"/>
      <c r="M554" s="47"/>
      <c r="N554" s="121"/>
      <c r="O554" s="143"/>
      <c r="P554" s="121"/>
      <c r="Q554" s="168"/>
      <c r="R554" s="169"/>
      <c r="S554" s="169"/>
      <c r="T554" s="169"/>
      <c r="U554" s="169"/>
      <c r="V554" s="169"/>
      <c r="W554" s="169"/>
      <c r="X554" s="169"/>
      <c r="Y554" s="167"/>
      <c r="Z554" s="167"/>
    </row>
    <row r="555" spans="3:26" ht="16.5" customHeight="1">
      <c r="C555" s="118"/>
      <c r="D555" s="160"/>
      <c r="E555" s="140"/>
      <c r="F555" s="151"/>
      <c r="G555" s="151"/>
      <c r="H555" s="161"/>
      <c r="I555" s="162"/>
      <c r="J555" s="163"/>
      <c r="K555" s="144"/>
      <c r="L555" s="164"/>
      <c r="M555" s="47"/>
      <c r="N555" s="121"/>
      <c r="O555" s="143"/>
      <c r="P555" s="121"/>
      <c r="Q555" s="168"/>
      <c r="R555" s="169"/>
      <c r="S555" s="169"/>
      <c r="T555" s="169"/>
      <c r="U555" s="169"/>
      <c r="V555" s="169"/>
      <c r="W555" s="169"/>
      <c r="X555" s="169"/>
      <c r="Y555" s="167"/>
      <c r="Z555" s="167"/>
    </row>
    <row r="556" spans="3:26" ht="16.5" customHeight="1">
      <c r="C556" s="118"/>
      <c r="D556" s="160"/>
      <c r="E556" s="140"/>
      <c r="F556" s="151"/>
      <c r="G556" s="151"/>
      <c r="H556" s="161"/>
      <c r="I556" s="162"/>
      <c r="J556" s="163"/>
      <c r="K556" s="144"/>
      <c r="L556" s="164"/>
      <c r="M556" s="47"/>
      <c r="N556" s="121"/>
      <c r="O556" s="143"/>
      <c r="P556" s="121"/>
      <c r="Q556" s="168"/>
      <c r="R556" s="169"/>
      <c r="S556" s="169"/>
      <c r="T556" s="169"/>
      <c r="U556" s="169"/>
      <c r="V556" s="169"/>
      <c r="W556" s="169"/>
      <c r="X556" s="169"/>
      <c r="Y556" s="167"/>
      <c r="Z556" s="167"/>
    </row>
    <row r="557" spans="3:26" ht="16.5" customHeight="1">
      <c r="C557" s="118"/>
      <c r="D557" s="160"/>
      <c r="E557" s="140"/>
      <c r="F557" s="151"/>
      <c r="G557" s="151"/>
      <c r="H557" s="161"/>
      <c r="I557" s="162"/>
      <c r="J557" s="163"/>
      <c r="K557" s="144"/>
      <c r="L557" s="164"/>
      <c r="M557" s="47"/>
      <c r="N557" s="121"/>
      <c r="O557" s="143"/>
      <c r="P557" s="121"/>
      <c r="Q557" s="168"/>
      <c r="R557" s="169"/>
      <c r="S557" s="169"/>
      <c r="T557" s="169"/>
      <c r="U557" s="169"/>
      <c r="V557" s="169"/>
      <c r="W557" s="169"/>
      <c r="X557" s="169"/>
      <c r="Y557" s="167"/>
      <c r="Z557" s="167"/>
    </row>
    <row r="558" spans="3:26" ht="16.5" customHeight="1">
      <c r="C558" s="118"/>
      <c r="D558" s="160"/>
      <c r="E558" s="140"/>
      <c r="F558" s="151"/>
      <c r="G558" s="151"/>
      <c r="H558" s="161"/>
      <c r="I558" s="162"/>
      <c r="J558" s="163"/>
      <c r="K558" s="144"/>
      <c r="L558" s="164"/>
      <c r="M558" s="47"/>
      <c r="N558" s="121"/>
      <c r="O558" s="143"/>
      <c r="P558" s="121"/>
      <c r="Q558" s="168"/>
      <c r="R558" s="169"/>
      <c r="S558" s="169"/>
      <c r="T558" s="169"/>
      <c r="U558" s="169"/>
      <c r="V558" s="169"/>
      <c r="W558" s="169"/>
      <c r="X558" s="169"/>
      <c r="Y558" s="167"/>
      <c r="Z558" s="167"/>
    </row>
    <row r="559" spans="3:26" ht="16.5" customHeight="1">
      <c r="C559" s="118"/>
      <c r="D559" s="160"/>
      <c r="E559" s="140"/>
      <c r="F559" s="151"/>
      <c r="G559" s="151"/>
      <c r="H559" s="161"/>
      <c r="I559" s="162"/>
      <c r="J559" s="163"/>
      <c r="K559" s="144"/>
      <c r="L559" s="164"/>
      <c r="M559" s="47"/>
      <c r="N559" s="121"/>
      <c r="O559" s="143"/>
      <c r="P559" s="121"/>
      <c r="Q559" s="168"/>
      <c r="R559" s="169"/>
      <c r="S559" s="169"/>
      <c r="T559" s="169"/>
      <c r="U559" s="169"/>
      <c r="V559" s="169"/>
      <c r="W559" s="169"/>
      <c r="X559" s="169"/>
      <c r="Y559" s="167"/>
      <c r="Z559" s="167"/>
    </row>
    <row r="560" spans="3:26" ht="16.5" customHeight="1">
      <c r="C560" s="118"/>
      <c r="D560" s="160"/>
      <c r="E560" s="140"/>
      <c r="F560" s="151"/>
      <c r="G560" s="151"/>
      <c r="H560" s="161"/>
      <c r="I560" s="162"/>
      <c r="J560" s="163"/>
      <c r="K560" s="144"/>
      <c r="L560" s="164"/>
      <c r="M560" s="47"/>
      <c r="N560" s="121"/>
      <c r="O560" s="143"/>
      <c r="P560" s="121"/>
      <c r="Q560" s="168"/>
      <c r="R560" s="169"/>
      <c r="S560" s="169"/>
      <c r="T560" s="169"/>
      <c r="U560" s="169"/>
      <c r="V560" s="169"/>
      <c r="W560" s="169"/>
      <c r="X560" s="169"/>
      <c r="Y560" s="167"/>
      <c r="Z560" s="167"/>
    </row>
    <row r="561" spans="3:26" ht="16.5" customHeight="1">
      <c r="C561" s="118"/>
      <c r="D561" s="160"/>
      <c r="E561" s="140"/>
      <c r="F561" s="151"/>
      <c r="G561" s="151"/>
      <c r="H561" s="161"/>
      <c r="I561" s="162"/>
      <c r="J561" s="163"/>
      <c r="K561" s="144"/>
      <c r="L561" s="164"/>
      <c r="M561" s="47"/>
      <c r="N561" s="121"/>
      <c r="O561" s="143"/>
      <c r="P561" s="121"/>
      <c r="Q561" s="168"/>
      <c r="R561" s="169"/>
      <c r="S561" s="169"/>
      <c r="T561" s="169"/>
      <c r="U561" s="169"/>
      <c r="V561" s="169"/>
      <c r="W561" s="169"/>
      <c r="X561" s="169"/>
      <c r="Y561" s="167"/>
      <c r="Z561" s="167"/>
    </row>
    <row r="562" spans="3:26" ht="16.5" customHeight="1">
      <c r="C562" s="118"/>
      <c r="D562" s="160"/>
      <c r="E562" s="140"/>
      <c r="F562" s="151"/>
      <c r="G562" s="151"/>
      <c r="H562" s="161"/>
      <c r="I562" s="162"/>
      <c r="J562" s="163"/>
      <c r="K562" s="144"/>
      <c r="L562" s="164"/>
      <c r="M562" s="47"/>
      <c r="N562" s="121"/>
      <c r="O562" s="143"/>
      <c r="P562" s="121"/>
      <c r="Q562" s="168"/>
      <c r="R562" s="169"/>
      <c r="S562" s="169"/>
      <c r="T562" s="169"/>
      <c r="U562" s="169"/>
      <c r="V562" s="169"/>
      <c r="W562" s="169"/>
      <c r="X562" s="169"/>
      <c r="Y562" s="167"/>
      <c r="Z562" s="167"/>
    </row>
    <row r="563" spans="3:26" ht="16.5" customHeight="1">
      <c r="C563" s="118"/>
      <c r="D563" s="160"/>
      <c r="E563" s="140"/>
      <c r="F563" s="151"/>
      <c r="G563" s="151"/>
      <c r="H563" s="161"/>
      <c r="I563" s="162"/>
      <c r="J563" s="163"/>
      <c r="K563" s="144"/>
      <c r="L563" s="164"/>
      <c r="M563" s="47"/>
      <c r="N563" s="121"/>
      <c r="O563" s="143"/>
      <c r="P563" s="121"/>
      <c r="Q563" s="168"/>
      <c r="R563" s="169"/>
      <c r="S563" s="169"/>
      <c r="T563" s="169"/>
      <c r="U563" s="169"/>
      <c r="V563" s="169"/>
      <c r="W563" s="169"/>
      <c r="X563" s="169"/>
      <c r="Y563" s="167"/>
      <c r="Z563" s="167"/>
    </row>
    <row r="564" spans="3:26" ht="16.5" customHeight="1">
      <c r="C564" s="118"/>
      <c r="D564" s="160"/>
      <c r="E564" s="140"/>
      <c r="F564" s="151"/>
      <c r="G564" s="151"/>
      <c r="H564" s="161"/>
      <c r="I564" s="162"/>
      <c r="J564" s="163"/>
      <c r="K564" s="144"/>
      <c r="L564" s="164"/>
      <c r="M564" s="47"/>
      <c r="N564" s="121"/>
      <c r="O564" s="143"/>
      <c r="P564" s="121"/>
      <c r="Q564" s="168"/>
      <c r="R564" s="169"/>
      <c r="S564" s="169"/>
      <c r="T564" s="169"/>
      <c r="U564" s="169"/>
      <c r="V564" s="169"/>
      <c r="W564" s="169"/>
      <c r="X564" s="169"/>
      <c r="Y564" s="167"/>
      <c r="Z564" s="167"/>
    </row>
    <row r="565" spans="3:26" ht="16.5" customHeight="1">
      <c r="C565" s="118"/>
      <c r="D565" s="160"/>
      <c r="E565" s="140"/>
      <c r="F565" s="151"/>
      <c r="G565" s="151"/>
      <c r="H565" s="161"/>
      <c r="I565" s="162"/>
      <c r="J565" s="163"/>
      <c r="K565" s="144"/>
      <c r="L565" s="164"/>
      <c r="M565" s="47"/>
      <c r="N565" s="121"/>
      <c r="O565" s="143"/>
      <c r="P565" s="121"/>
      <c r="Q565" s="168"/>
      <c r="R565" s="169"/>
      <c r="S565" s="169"/>
      <c r="T565" s="169"/>
      <c r="U565" s="169"/>
      <c r="V565" s="169"/>
      <c r="W565" s="169"/>
      <c r="X565" s="169"/>
      <c r="Y565" s="167"/>
      <c r="Z565" s="167"/>
    </row>
    <row r="566" spans="3:26" ht="16.5" customHeight="1">
      <c r="C566" s="118"/>
      <c r="D566" s="160"/>
      <c r="E566" s="140"/>
      <c r="F566" s="151"/>
      <c r="G566" s="151"/>
      <c r="H566" s="161"/>
      <c r="I566" s="162"/>
      <c r="J566" s="163"/>
      <c r="K566" s="144"/>
      <c r="L566" s="164"/>
      <c r="M566" s="47"/>
      <c r="N566" s="121"/>
      <c r="O566" s="143"/>
      <c r="P566" s="121"/>
      <c r="Q566" s="168"/>
      <c r="R566" s="169"/>
      <c r="S566" s="169"/>
      <c r="T566" s="169"/>
      <c r="U566" s="169"/>
      <c r="V566" s="169"/>
      <c r="W566" s="169"/>
      <c r="X566" s="169"/>
      <c r="Y566" s="167"/>
      <c r="Z566" s="167"/>
    </row>
    <row r="567" spans="3:26" ht="16.5" customHeight="1">
      <c r="C567" s="118"/>
      <c r="D567" s="160"/>
      <c r="E567" s="140"/>
      <c r="F567" s="151"/>
      <c r="G567" s="151"/>
      <c r="H567" s="161"/>
      <c r="I567" s="162"/>
      <c r="J567" s="163"/>
      <c r="K567" s="144"/>
      <c r="L567" s="164"/>
      <c r="M567" s="47"/>
      <c r="N567" s="121"/>
      <c r="O567" s="143"/>
      <c r="P567" s="121"/>
      <c r="Q567" s="168"/>
      <c r="R567" s="169"/>
      <c r="S567" s="169"/>
      <c r="T567" s="169"/>
      <c r="U567" s="169"/>
      <c r="V567" s="169"/>
      <c r="W567" s="169"/>
      <c r="X567" s="169"/>
      <c r="Y567" s="167"/>
      <c r="Z567" s="167"/>
    </row>
    <row r="568" spans="3:26" ht="16.5" customHeight="1">
      <c r="C568" s="118"/>
      <c r="D568" s="160"/>
      <c r="E568" s="140"/>
      <c r="F568" s="151"/>
      <c r="G568" s="151"/>
      <c r="H568" s="161"/>
      <c r="I568" s="162"/>
      <c r="J568" s="163"/>
      <c r="K568" s="144"/>
      <c r="L568" s="164"/>
      <c r="M568" s="47"/>
      <c r="N568" s="121"/>
      <c r="O568" s="143"/>
      <c r="P568" s="121"/>
      <c r="Q568" s="168"/>
      <c r="R568" s="169"/>
      <c r="S568" s="169"/>
      <c r="T568" s="169"/>
      <c r="U568" s="169"/>
      <c r="V568" s="169"/>
      <c r="W568" s="169"/>
      <c r="X568" s="169"/>
      <c r="Y568" s="167"/>
      <c r="Z568" s="167"/>
    </row>
    <row r="569" spans="3:26" ht="16.5" customHeight="1">
      <c r="C569" s="118"/>
      <c r="D569" s="160"/>
      <c r="E569" s="140"/>
      <c r="F569" s="151"/>
      <c r="G569" s="151"/>
      <c r="H569" s="161"/>
      <c r="I569" s="162"/>
      <c r="J569" s="163"/>
      <c r="K569" s="144"/>
      <c r="L569" s="164"/>
      <c r="M569" s="47"/>
      <c r="N569" s="121"/>
      <c r="O569" s="143"/>
      <c r="P569" s="121"/>
      <c r="Q569" s="168"/>
      <c r="R569" s="169"/>
      <c r="S569" s="169"/>
      <c r="T569" s="169"/>
      <c r="U569" s="169"/>
      <c r="V569" s="169"/>
      <c r="W569" s="169"/>
      <c r="X569" s="169"/>
      <c r="Y569" s="167"/>
      <c r="Z569" s="167"/>
    </row>
    <row r="570" spans="3:26" ht="16.5" customHeight="1">
      <c r="C570" s="118"/>
      <c r="D570" s="160"/>
      <c r="E570" s="140"/>
      <c r="F570" s="151"/>
      <c r="G570" s="151"/>
      <c r="H570" s="161"/>
      <c r="I570" s="162"/>
      <c r="J570" s="163"/>
      <c r="K570" s="144"/>
      <c r="L570" s="164"/>
      <c r="M570" s="47"/>
      <c r="N570" s="121"/>
      <c r="O570" s="143"/>
      <c r="P570" s="121"/>
      <c r="Q570" s="168"/>
      <c r="R570" s="169"/>
      <c r="S570" s="169"/>
      <c r="T570" s="169"/>
      <c r="U570" s="169"/>
      <c r="V570" s="169"/>
      <c r="W570" s="169"/>
      <c r="X570" s="169"/>
      <c r="Y570" s="167"/>
      <c r="Z570" s="167"/>
    </row>
    <row r="571" spans="3:26" ht="16.5" customHeight="1">
      <c r="C571" s="118"/>
      <c r="D571" s="160"/>
      <c r="E571" s="140"/>
      <c r="F571" s="151"/>
      <c r="G571" s="151"/>
      <c r="H571" s="161"/>
      <c r="I571" s="162"/>
      <c r="J571" s="163"/>
      <c r="K571" s="144"/>
      <c r="L571" s="164"/>
      <c r="M571" s="47"/>
      <c r="N571" s="121"/>
      <c r="O571" s="143"/>
      <c r="P571" s="121"/>
      <c r="Q571" s="168"/>
      <c r="R571" s="169"/>
      <c r="S571" s="169"/>
      <c r="T571" s="169"/>
      <c r="U571" s="169"/>
      <c r="V571" s="169"/>
      <c r="W571" s="169"/>
      <c r="X571" s="169"/>
      <c r="Y571" s="167"/>
      <c r="Z571" s="167"/>
    </row>
    <row r="572" spans="3:26" ht="16.5" customHeight="1">
      <c r="C572" s="118"/>
      <c r="D572" s="160"/>
      <c r="E572" s="140"/>
      <c r="F572" s="151"/>
      <c r="G572" s="151"/>
      <c r="H572" s="161"/>
      <c r="I572" s="162"/>
      <c r="J572" s="163"/>
      <c r="K572" s="144"/>
      <c r="L572" s="164"/>
      <c r="M572" s="47"/>
      <c r="N572" s="121"/>
      <c r="O572" s="143"/>
      <c r="P572" s="121"/>
      <c r="Q572" s="168"/>
      <c r="R572" s="169"/>
      <c r="S572" s="169"/>
      <c r="T572" s="169"/>
      <c r="U572" s="169"/>
      <c r="V572" s="169"/>
      <c r="W572" s="169"/>
      <c r="X572" s="169"/>
      <c r="Y572" s="167"/>
      <c r="Z572" s="167"/>
    </row>
    <row r="573" spans="3:26" ht="16.5" customHeight="1">
      <c r="C573" s="118"/>
      <c r="D573" s="160"/>
      <c r="E573" s="140"/>
      <c r="F573" s="151"/>
      <c r="G573" s="151"/>
      <c r="H573" s="161"/>
      <c r="I573" s="162"/>
      <c r="J573" s="163"/>
      <c r="K573" s="144"/>
      <c r="L573" s="164"/>
      <c r="M573" s="47"/>
      <c r="N573" s="121"/>
      <c r="O573" s="143"/>
      <c r="P573" s="121"/>
      <c r="Q573" s="168"/>
      <c r="R573" s="169"/>
      <c r="S573" s="169"/>
      <c r="T573" s="169"/>
      <c r="U573" s="169"/>
      <c r="V573" s="169"/>
      <c r="W573" s="169"/>
      <c r="X573" s="169"/>
      <c r="Y573" s="167"/>
      <c r="Z573" s="167"/>
    </row>
    <row r="574" spans="3:26" ht="16.5" customHeight="1">
      <c r="C574" s="118"/>
      <c r="D574" s="160"/>
      <c r="E574" s="140"/>
      <c r="F574" s="151"/>
      <c r="G574" s="151"/>
      <c r="H574" s="161"/>
      <c r="I574" s="162"/>
      <c r="J574" s="163"/>
      <c r="K574" s="144"/>
      <c r="L574" s="164"/>
      <c r="M574" s="47"/>
      <c r="N574" s="121"/>
      <c r="O574" s="143"/>
      <c r="P574" s="121"/>
      <c r="Q574" s="168"/>
      <c r="R574" s="169"/>
      <c r="S574" s="169"/>
      <c r="T574" s="169"/>
      <c r="U574" s="169"/>
      <c r="V574" s="169"/>
      <c r="W574" s="169"/>
      <c r="X574" s="169"/>
      <c r="Y574" s="167"/>
      <c r="Z574" s="167"/>
    </row>
    <row r="575" spans="3:26" ht="16.5" customHeight="1">
      <c r="C575" s="118"/>
      <c r="D575" s="160"/>
      <c r="E575" s="140"/>
      <c r="F575" s="151"/>
      <c r="G575" s="151"/>
      <c r="H575" s="161"/>
      <c r="I575" s="162"/>
      <c r="J575" s="163"/>
      <c r="K575" s="144"/>
      <c r="L575" s="164"/>
      <c r="M575" s="47"/>
      <c r="N575" s="121"/>
      <c r="O575" s="143"/>
      <c r="P575" s="121"/>
      <c r="Q575" s="168"/>
      <c r="R575" s="169"/>
      <c r="S575" s="169"/>
      <c r="T575" s="169"/>
      <c r="U575" s="169"/>
      <c r="V575" s="169"/>
      <c r="W575" s="169"/>
      <c r="X575" s="169"/>
      <c r="Y575" s="167"/>
      <c r="Z575" s="167"/>
    </row>
    <row r="576" spans="3:26" ht="16.5" customHeight="1">
      <c r="C576" s="118"/>
      <c r="D576" s="160"/>
      <c r="E576" s="140"/>
      <c r="F576" s="151"/>
      <c r="G576" s="151"/>
      <c r="H576" s="161"/>
      <c r="I576" s="162"/>
      <c r="J576" s="163"/>
      <c r="K576" s="144"/>
      <c r="L576" s="164"/>
      <c r="M576" s="47"/>
      <c r="N576" s="121"/>
      <c r="O576" s="143"/>
      <c r="P576" s="121"/>
      <c r="Q576" s="168"/>
      <c r="R576" s="169"/>
      <c r="S576" s="169"/>
      <c r="T576" s="169"/>
      <c r="U576" s="169"/>
      <c r="V576" s="169"/>
      <c r="W576" s="169"/>
      <c r="X576" s="169"/>
      <c r="Y576" s="167"/>
      <c r="Z576" s="167"/>
    </row>
    <row r="577" spans="3:26" ht="16.5" customHeight="1">
      <c r="C577" s="118"/>
      <c r="D577" s="160"/>
      <c r="E577" s="140"/>
      <c r="F577" s="151"/>
      <c r="G577" s="151"/>
      <c r="H577" s="161"/>
      <c r="I577" s="162"/>
      <c r="J577" s="163"/>
      <c r="K577" s="144"/>
      <c r="L577" s="164"/>
      <c r="M577" s="47"/>
      <c r="N577" s="121"/>
      <c r="O577" s="143"/>
      <c r="P577" s="121"/>
      <c r="Q577" s="168"/>
      <c r="R577" s="169"/>
      <c r="S577" s="169"/>
      <c r="T577" s="169"/>
      <c r="U577" s="169"/>
      <c r="V577" s="169"/>
      <c r="W577" s="169"/>
      <c r="X577" s="169"/>
      <c r="Y577" s="167"/>
      <c r="Z577" s="167"/>
    </row>
    <row r="578" spans="3:26" ht="16.5" customHeight="1">
      <c r="C578" s="118"/>
      <c r="D578" s="160"/>
      <c r="E578" s="140"/>
      <c r="F578" s="151"/>
      <c r="G578" s="151"/>
      <c r="H578" s="161"/>
      <c r="I578" s="162"/>
      <c r="J578" s="163"/>
      <c r="K578" s="144"/>
      <c r="L578" s="164"/>
      <c r="M578" s="47"/>
      <c r="N578" s="121"/>
      <c r="O578" s="143"/>
      <c r="P578" s="121"/>
      <c r="Q578" s="168"/>
      <c r="R578" s="169"/>
      <c r="S578" s="169"/>
      <c r="T578" s="169"/>
      <c r="U578" s="169"/>
      <c r="V578" s="169"/>
      <c r="W578" s="169"/>
      <c r="X578" s="169"/>
      <c r="Y578" s="167"/>
      <c r="Z578" s="167"/>
    </row>
    <row r="579" spans="3:26" ht="16.5" customHeight="1">
      <c r="C579" s="118"/>
      <c r="D579" s="160"/>
      <c r="E579" s="140"/>
      <c r="F579" s="151"/>
      <c r="G579" s="151"/>
      <c r="H579" s="161"/>
      <c r="I579" s="162"/>
      <c r="J579" s="163"/>
      <c r="K579" s="144"/>
      <c r="L579" s="164"/>
      <c r="M579" s="47"/>
      <c r="N579" s="121"/>
      <c r="O579" s="143"/>
      <c r="P579" s="121"/>
      <c r="Q579" s="168"/>
      <c r="R579" s="169"/>
      <c r="S579" s="169"/>
      <c r="T579" s="169"/>
      <c r="U579" s="169"/>
      <c r="V579" s="169"/>
      <c r="W579" s="169"/>
      <c r="X579" s="169"/>
      <c r="Y579" s="167"/>
      <c r="Z579" s="167"/>
    </row>
    <row r="580" spans="3:26" ht="16.5" customHeight="1">
      <c r="C580" s="118"/>
      <c r="D580" s="160"/>
      <c r="E580" s="140"/>
      <c r="F580" s="151"/>
      <c r="G580" s="151"/>
      <c r="H580" s="161"/>
      <c r="I580" s="162"/>
      <c r="J580" s="163"/>
      <c r="K580" s="144"/>
      <c r="L580" s="164"/>
      <c r="M580" s="47"/>
      <c r="N580" s="121"/>
      <c r="O580" s="143"/>
      <c r="P580" s="121"/>
      <c r="Q580" s="168"/>
      <c r="R580" s="169"/>
      <c r="S580" s="169"/>
      <c r="T580" s="169"/>
      <c r="U580" s="169"/>
      <c r="V580" s="169"/>
      <c r="W580" s="169"/>
      <c r="X580" s="169"/>
      <c r="Y580" s="167"/>
      <c r="Z580" s="167"/>
    </row>
    <row r="581" spans="3:26" ht="16.5" customHeight="1">
      <c r="C581" s="118"/>
      <c r="D581" s="160"/>
      <c r="E581" s="140"/>
      <c r="F581" s="151"/>
      <c r="G581" s="151"/>
      <c r="H581" s="161"/>
      <c r="I581" s="162"/>
      <c r="J581" s="163"/>
      <c r="K581" s="144"/>
      <c r="L581" s="164"/>
      <c r="M581" s="47"/>
      <c r="N581" s="121"/>
      <c r="O581" s="143"/>
      <c r="P581" s="121"/>
      <c r="Q581" s="168"/>
      <c r="R581" s="169"/>
      <c r="S581" s="169"/>
      <c r="T581" s="169"/>
      <c r="U581" s="169"/>
      <c r="V581" s="169"/>
      <c r="W581" s="169"/>
      <c r="X581" s="169"/>
      <c r="Y581" s="167"/>
      <c r="Z581" s="167"/>
    </row>
    <row r="582" spans="3:26" ht="16.5" customHeight="1">
      <c r="C582" s="118"/>
      <c r="D582" s="160"/>
      <c r="E582" s="140"/>
      <c r="F582" s="151"/>
      <c r="G582" s="151"/>
      <c r="H582" s="161"/>
      <c r="I582" s="162"/>
      <c r="J582" s="163"/>
      <c r="K582" s="144"/>
      <c r="L582" s="164"/>
      <c r="M582" s="47"/>
      <c r="N582" s="121"/>
      <c r="O582" s="143"/>
      <c r="P582" s="121"/>
      <c r="Q582" s="168"/>
      <c r="R582" s="169"/>
      <c r="S582" s="169"/>
      <c r="T582" s="169"/>
      <c r="U582" s="169"/>
      <c r="V582" s="169"/>
      <c r="W582" s="169"/>
      <c r="X582" s="169"/>
      <c r="Y582" s="167"/>
      <c r="Z582" s="167"/>
    </row>
    <row r="583" spans="3:26" ht="16.5" customHeight="1">
      <c r="C583" s="118"/>
      <c r="D583" s="160"/>
      <c r="E583" s="140"/>
      <c r="F583" s="151"/>
      <c r="G583" s="151"/>
      <c r="H583" s="161"/>
      <c r="I583" s="162"/>
      <c r="J583" s="163"/>
      <c r="K583" s="144"/>
      <c r="L583" s="164"/>
      <c r="M583" s="47"/>
      <c r="N583" s="121"/>
      <c r="O583" s="143"/>
      <c r="P583" s="121"/>
      <c r="Q583" s="168"/>
      <c r="R583" s="169"/>
      <c r="S583" s="169"/>
      <c r="T583" s="169"/>
      <c r="U583" s="169"/>
      <c r="V583" s="169"/>
      <c r="W583" s="169"/>
      <c r="X583" s="169"/>
      <c r="Y583" s="167"/>
      <c r="Z583" s="167"/>
    </row>
    <row r="584" spans="3:26" ht="16.5" customHeight="1">
      <c r="C584" s="118"/>
      <c r="D584" s="160"/>
      <c r="E584" s="140"/>
      <c r="F584" s="151"/>
      <c r="G584" s="151"/>
      <c r="H584" s="161"/>
      <c r="I584" s="162"/>
      <c r="J584" s="163"/>
      <c r="K584" s="144"/>
      <c r="L584" s="164"/>
      <c r="M584" s="47"/>
      <c r="N584" s="121"/>
      <c r="O584" s="143"/>
      <c r="P584" s="121"/>
      <c r="Q584" s="168"/>
      <c r="R584" s="169"/>
      <c r="S584" s="169"/>
      <c r="T584" s="169"/>
      <c r="U584" s="169"/>
      <c r="V584" s="169"/>
      <c r="W584" s="169"/>
      <c r="X584" s="169"/>
      <c r="Y584" s="167"/>
      <c r="Z584" s="167"/>
    </row>
    <row r="585" spans="3:26" ht="16.5" customHeight="1">
      <c r="C585" s="118"/>
      <c r="D585" s="160"/>
      <c r="E585" s="140"/>
      <c r="F585" s="151"/>
      <c r="G585" s="151"/>
      <c r="H585" s="161"/>
      <c r="I585" s="162"/>
      <c r="J585" s="163"/>
      <c r="K585" s="144"/>
      <c r="L585" s="164"/>
      <c r="M585" s="47"/>
      <c r="N585" s="121"/>
      <c r="O585" s="143"/>
      <c r="P585" s="121"/>
      <c r="Q585" s="168"/>
      <c r="R585" s="169"/>
      <c r="S585" s="169"/>
      <c r="T585" s="169"/>
      <c r="U585" s="169"/>
      <c r="V585" s="169"/>
      <c r="W585" s="169"/>
      <c r="X585" s="169"/>
      <c r="Y585" s="167"/>
      <c r="Z585" s="167"/>
    </row>
    <row r="586" spans="3:26" ht="16.5" customHeight="1">
      <c r="C586" s="118"/>
      <c r="D586" s="160"/>
      <c r="E586" s="140"/>
      <c r="F586" s="151"/>
      <c r="G586" s="151"/>
      <c r="H586" s="161"/>
      <c r="I586" s="162"/>
      <c r="J586" s="163"/>
      <c r="K586" s="144"/>
      <c r="L586" s="164"/>
      <c r="M586" s="47"/>
      <c r="N586" s="121"/>
      <c r="O586" s="143"/>
      <c r="P586" s="121"/>
      <c r="Q586" s="168"/>
      <c r="R586" s="169"/>
      <c r="S586" s="169"/>
      <c r="T586" s="169"/>
      <c r="U586" s="169"/>
      <c r="V586" s="169"/>
      <c r="W586" s="169"/>
      <c r="X586" s="169"/>
      <c r="Y586" s="167"/>
      <c r="Z586" s="167"/>
    </row>
    <row r="587" spans="3:26" ht="16.5" customHeight="1">
      <c r="C587" s="118"/>
      <c r="D587" s="160"/>
      <c r="E587" s="140"/>
      <c r="F587" s="151"/>
      <c r="G587" s="151"/>
      <c r="H587" s="161"/>
      <c r="I587" s="162"/>
      <c r="J587" s="163"/>
      <c r="K587" s="144"/>
      <c r="L587" s="164"/>
      <c r="M587" s="47"/>
      <c r="N587" s="121"/>
      <c r="O587" s="143"/>
      <c r="P587" s="121"/>
      <c r="Q587" s="168"/>
      <c r="R587" s="169"/>
      <c r="S587" s="169"/>
      <c r="T587" s="169"/>
      <c r="U587" s="169"/>
      <c r="V587" s="169"/>
      <c r="W587" s="169"/>
      <c r="X587" s="169"/>
      <c r="Y587" s="167"/>
      <c r="Z587" s="167"/>
    </row>
    <row r="588" spans="3:26" ht="16.5" customHeight="1">
      <c r="C588" s="118"/>
      <c r="D588" s="160"/>
      <c r="E588" s="140"/>
      <c r="F588" s="151"/>
      <c r="G588" s="151"/>
      <c r="H588" s="161"/>
      <c r="I588" s="162"/>
      <c r="J588" s="163"/>
      <c r="K588" s="144"/>
      <c r="L588" s="164"/>
      <c r="M588" s="47"/>
      <c r="N588" s="121"/>
      <c r="O588" s="143"/>
      <c r="P588" s="121"/>
      <c r="Q588" s="168"/>
      <c r="R588" s="169"/>
      <c r="S588" s="169"/>
      <c r="T588" s="169"/>
      <c r="U588" s="169"/>
      <c r="V588" s="169"/>
      <c r="W588" s="169"/>
      <c r="X588" s="169"/>
      <c r="Y588" s="167"/>
      <c r="Z588" s="167"/>
    </row>
    <row r="589" spans="3:26" ht="16.5" customHeight="1">
      <c r="C589" s="118"/>
      <c r="D589" s="160"/>
      <c r="E589" s="140"/>
      <c r="F589" s="151"/>
      <c r="G589" s="151"/>
      <c r="H589" s="161"/>
      <c r="I589" s="162"/>
      <c r="J589" s="163"/>
      <c r="K589" s="144"/>
      <c r="L589" s="164"/>
      <c r="M589" s="47"/>
      <c r="N589" s="121"/>
      <c r="O589" s="143"/>
      <c r="P589" s="121"/>
      <c r="Q589" s="168"/>
      <c r="R589" s="169"/>
      <c r="S589" s="169"/>
      <c r="T589" s="169"/>
      <c r="U589" s="169"/>
      <c r="V589" s="169"/>
      <c r="W589" s="169"/>
      <c r="X589" s="169"/>
      <c r="Y589" s="167"/>
      <c r="Z589" s="167"/>
    </row>
    <row r="590" spans="3:26" ht="16.5" customHeight="1">
      <c r="C590" s="118"/>
      <c r="D590" s="160"/>
      <c r="E590" s="140"/>
      <c r="F590" s="151"/>
      <c r="G590" s="151"/>
      <c r="H590" s="161"/>
      <c r="I590" s="162"/>
      <c r="J590" s="163"/>
      <c r="K590" s="144"/>
      <c r="L590" s="164"/>
      <c r="M590" s="47"/>
      <c r="N590" s="121"/>
      <c r="O590" s="143"/>
      <c r="P590" s="121"/>
      <c r="Q590" s="168"/>
      <c r="R590" s="169"/>
      <c r="S590" s="169"/>
      <c r="T590" s="169"/>
      <c r="U590" s="169"/>
      <c r="V590" s="169"/>
      <c r="W590" s="169"/>
      <c r="X590" s="169"/>
      <c r="Y590" s="167"/>
      <c r="Z590" s="167"/>
    </row>
    <row r="591" spans="3:26" ht="16.5" customHeight="1">
      <c r="C591" s="118"/>
      <c r="D591" s="160"/>
      <c r="E591" s="140"/>
      <c r="F591" s="151"/>
      <c r="G591" s="151"/>
      <c r="H591" s="161"/>
      <c r="I591" s="162"/>
      <c r="J591" s="163"/>
      <c r="K591" s="144"/>
      <c r="L591" s="164"/>
      <c r="M591" s="47"/>
      <c r="N591" s="121"/>
      <c r="O591" s="143"/>
      <c r="P591" s="121"/>
      <c r="Q591" s="168"/>
      <c r="R591" s="169"/>
      <c r="S591" s="169"/>
      <c r="T591" s="169"/>
      <c r="U591" s="169"/>
      <c r="V591" s="169"/>
      <c r="W591" s="169"/>
      <c r="X591" s="169"/>
      <c r="Y591" s="167"/>
      <c r="Z591" s="167"/>
    </row>
    <row r="592" spans="3:26" ht="16.5" customHeight="1">
      <c r="C592" s="118"/>
      <c r="D592" s="160"/>
      <c r="E592" s="140"/>
      <c r="F592" s="151"/>
      <c r="G592" s="151"/>
      <c r="H592" s="161"/>
      <c r="I592" s="162"/>
      <c r="J592" s="163"/>
      <c r="K592" s="144"/>
      <c r="L592" s="164"/>
      <c r="M592" s="47"/>
      <c r="N592" s="121"/>
      <c r="O592" s="143"/>
      <c r="P592" s="121"/>
      <c r="Q592" s="168"/>
      <c r="R592" s="169"/>
      <c r="S592" s="169"/>
      <c r="T592" s="169"/>
      <c r="U592" s="169"/>
      <c r="V592" s="169"/>
      <c r="W592" s="169"/>
      <c r="X592" s="169"/>
      <c r="Y592" s="167"/>
      <c r="Z592" s="167"/>
    </row>
    <row r="593" spans="3:26" ht="16.5" customHeight="1">
      <c r="C593" s="118"/>
      <c r="D593" s="160"/>
      <c r="E593" s="140"/>
      <c r="F593" s="151"/>
      <c r="G593" s="151"/>
      <c r="H593" s="161"/>
      <c r="I593" s="162"/>
      <c r="J593" s="163"/>
      <c r="K593" s="144"/>
      <c r="L593" s="164"/>
      <c r="M593" s="47"/>
      <c r="N593" s="121"/>
      <c r="O593" s="143"/>
      <c r="P593" s="121"/>
      <c r="Q593" s="168"/>
      <c r="R593" s="169"/>
      <c r="S593" s="169"/>
      <c r="T593" s="169"/>
      <c r="U593" s="169"/>
      <c r="V593" s="169"/>
      <c r="W593" s="169"/>
      <c r="X593" s="169"/>
      <c r="Y593" s="167"/>
      <c r="Z593" s="167"/>
    </row>
    <row r="594" spans="3:26" ht="16.5" customHeight="1">
      <c r="C594" s="118"/>
      <c r="D594" s="160"/>
      <c r="E594" s="140"/>
      <c r="F594" s="151"/>
      <c r="G594" s="151"/>
      <c r="H594" s="161"/>
      <c r="I594" s="162"/>
      <c r="J594" s="163"/>
      <c r="K594" s="144"/>
      <c r="L594" s="164"/>
      <c r="M594" s="47"/>
      <c r="N594" s="121"/>
      <c r="O594" s="143"/>
      <c r="P594" s="121"/>
      <c r="Q594" s="168"/>
      <c r="R594" s="169"/>
      <c r="S594" s="169"/>
      <c r="T594" s="169"/>
      <c r="U594" s="169"/>
      <c r="V594" s="169"/>
      <c r="W594" s="169"/>
      <c r="X594" s="169"/>
      <c r="Y594" s="167"/>
      <c r="Z594" s="167"/>
    </row>
    <row r="595" spans="3:26" ht="16.5" customHeight="1">
      <c r="C595" s="118"/>
      <c r="D595" s="160"/>
      <c r="E595" s="140"/>
      <c r="F595" s="151"/>
      <c r="G595" s="151"/>
      <c r="H595" s="161"/>
      <c r="I595" s="162"/>
      <c r="J595" s="163"/>
      <c r="K595" s="144"/>
      <c r="L595" s="164"/>
      <c r="M595" s="47"/>
      <c r="N595" s="121"/>
      <c r="O595" s="143"/>
      <c r="P595" s="121"/>
      <c r="Q595" s="168"/>
      <c r="R595" s="169"/>
      <c r="S595" s="169"/>
      <c r="T595" s="169"/>
      <c r="U595" s="169"/>
      <c r="V595" s="169"/>
      <c r="W595" s="169"/>
      <c r="X595" s="169"/>
      <c r="Y595" s="167"/>
      <c r="Z595" s="167"/>
    </row>
    <row r="596" spans="3:26" ht="16.5" customHeight="1">
      <c r="C596" s="118"/>
      <c r="D596" s="160"/>
      <c r="E596" s="140"/>
      <c r="F596" s="151"/>
      <c r="G596" s="151"/>
      <c r="H596" s="161"/>
      <c r="I596" s="162"/>
      <c r="J596" s="163"/>
      <c r="K596" s="144"/>
      <c r="L596" s="164"/>
      <c r="M596" s="47"/>
      <c r="N596" s="121"/>
      <c r="O596" s="143"/>
      <c r="P596" s="121"/>
      <c r="Q596" s="168"/>
      <c r="R596" s="169"/>
      <c r="S596" s="169"/>
      <c r="T596" s="169"/>
      <c r="U596" s="169"/>
      <c r="V596" s="169"/>
      <c r="W596" s="169"/>
      <c r="X596" s="169"/>
      <c r="Y596" s="167"/>
      <c r="Z596" s="167"/>
    </row>
    <row r="597" spans="3:26" ht="16.5" customHeight="1">
      <c r="C597" s="118"/>
      <c r="D597" s="160"/>
      <c r="E597" s="140"/>
      <c r="F597" s="151"/>
      <c r="G597" s="151"/>
      <c r="H597" s="161"/>
      <c r="I597" s="162"/>
      <c r="J597" s="163"/>
      <c r="K597" s="144"/>
      <c r="L597" s="164"/>
      <c r="M597" s="47"/>
      <c r="N597" s="121"/>
      <c r="O597" s="143"/>
      <c r="P597" s="121"/>
      <c r="Q597" s="168"/>
      <c r="R597" s="169"/>
      <c r="S597" s="169"/>
      <c r="T597" s="169"/>
      <c r="U597" s="169"/>
      <c r="V597" s="169"/>
      <c r="W597" s="169"/>
      <c r="X597" s="169"/>
      <c r="Y597" s="167"/>
      <c r="Z597" s="167"/>
    </row>
    <row r="598" spans="3:26" ht="16.5" customHeight="1">
      <c r="C598" s="118"/>
      <c r="D598" s="160"/>
      <c r="E598" s="140"/>
      <c r="F598" s="151"/>
      <c r="G598" s="151"/>
      <c r="H598" s="161"/>
      <c r="I598" s="162"/>
      <c r="J598" s="163"/>
      <c r="K598" s="144"/>
      <c r="L598" s="164"/>
      <c r="M598" s="47"/>
      <c r="N598" s="121"/>
      <c r="O598" s="143"/>
      <c r="P598" s="121"/>
      <c r="Q598" s="168"/>
      <c r="R598" s="169"/>
      <c r="S598" s="169"/>
      <c r="T598" s="169"/>
      <c r="U598" s="169"/>
      <c r="V598" s="169"/>
      <c r="W598" s="169"/>
      <c r="X598" s="169"/>
      <c r="Y598" s="167"/>
      <c r="Z598" s="167"/>
    </row>
    <row r="599" spans="3:26" ht="16.5" customHeight="1">
      <c r="C599" s="118"/>
      <c r="D599" s="160"/>
      <c r="E599" s="140"/>
      <c r="F599" s="151"/>
      <c r="G599" s="151"/>
      <c r="H599" s="161"/>
      <c r="I599" s="162"/>
      <c r="J599" s="163"/>
      <c r="K599" s="144"/>
      <c r="L599" s="164"/>
      <c r="M599" s="47"/>
      <c r="N599" s="121"/>
      <c r="O599" s="143"/>
      <c r="P599" s="121"/>
      <c r="Q599" s="168"/>
      <c r="R599" s="169"/>
      <c r="S599" s="169"/>
      <c r="T599" s="169"/>
      <c r="U599" s="169"/>
      <c r="V599" s="169"/>
      <c r="W599" s="169"/>
      <c r="X599" s="169"/>
      <c r="Y599" s="167"/>
      <c r="Z599" s="167"/>
    </row>
    <row r="600" spans="3:26" ht="16.5" customHeight="1">
      <c r="C600" s="118"/>
      <c r="D600" s="160"/>
      <c r="E600" s="140"/>
      <c r="F600" s="151"/>
      <c r="G600" s="151"/>
      <c r="H600" s="161"/>
      <c r="I600" s="162"/>
      <c r="J600" s="163"/>
      <c r="K600" s="144"/>
      <c r="L600" s="164"/>
      <c r="M600" s="47"/>
      <c r="N600" s="121"/>
      <c r="O600" s="143"/>
      <c r="P600" s="121"/>
      <c r="Q600" s="168"/>
      <c r="R600" s="169"/>
      <c r="S600" s="169"/>
      <c r="T600" s="169"/>
      <c r="U600" s="169"/>
      <c r="V600" s="169"/>
      <c r="W600" s="169"/>
      <c r="X600" s="169"/>
      <c r="Y600" s="167"/>
      <c r="Z600" s="167"/>
    </row>
    <row r="601" spans="3:26" ht="16.5" customHeight="1">
      <c r="C601" s="118"/>
      <c r="D601" s="160"/>
      <c r="E601" s="140"/>
      <c r="F601" s="151"/>
      <c r="G601" s="151"/>
      <c r="H601" s="161"/>
      <c r="I601" s="162"/>
      <c r="J601" s="163"/>
      <c r="K601" s="144"/>
      <c r="L601" s="164"/>
      <c r="M601" s="47"/>
      <c r="N601" s="121"/>
      <c r="O601" s="143"/>
      <c r="P601" s="121"/>
      <c r="Q601" s="168"/>
      <c r="R601" s="169"/>
      <c r="S601" s="169"/>
      <c r="T601" s="169"/>
      <c r="U601" s="169"/>
      <c r="V601" s="169"/>
      <c r="W601" s="169"/>
      <c r="X601" s="169"/>
      <c r="Y601" s="167"/>
      <c r="Z601" s="167"/>
    </row>
    <row r="602" spans="3:26" ht="16.5" customHeight="1">
      <c r="C602" s="118"/>
      <c r="D602" s="160"/>
      <c r="E602" s="140"/>
      <c r="F602" s="151"/>
      <c r="G602" s="151"/>
      <c r="H602" s="161"/>
      <c r="I602" s="162"/>
      <c r="J602" s="163"/>
      <c r="K602" s="144"/>
      <c r="L602" s="164"/>
      <c r="M602" s="47"/>
      <c r="N602" s="121"/>
      <c r="O602" s="143"/>
      <c r="P602" s="121"/>
      <c r="Q602" s="168"/>
      <c r="R602" s="169"/>
      <c r="S602" s="169"/>
      <c r="T602" s="169"/>
      <c r="U602" s="169"/>
      <c r="V602" s="169"/>
      <c r="W602" s="169"/>
      <c r="X602" s="169"/>
      <c r="Y602" s="167"/>
      <c r="Z602" s="167"/>
    </row>
    <row r="603" spans="3:26" ht="16.5" customHeight="1">
      <c r="C603" s="118"/>
      <c r="D603" s="160"/>
      <c r="E603" s="140"/>
      <c r="F603" s="151"/>
      <c r="G603" s="151"/>
      <c r="H603" s="161"/>
      <c r="I603" s="162"/>
      <c r="J603" s="163"/>
      <c r="K603" s="144"/>
      <c r="L603" s="164"/>
      <c r="M603" s="47"/>
      <c r="N603" s="121"/>
      <c r="O603" s="143"/>
      <c r="P603" s="121"/>
      <c r="Q603" s="168"/>
      <c r="R603" s="169"/>
      <c r="S603" s="169"/>
      <c r="T603" s="169"/>
      <c r="U603" s="169"/>
      <c r="V603" s="169"/>
      <c r="W603" s="169"/>
      <c r="X603" s="169"/>
      <c r="Y603" s="167"/>
      <c r="Z603" s="167"/>
    </row>
    <row r="604" spans="3:26" ht="16.5" customHeight="1">
      <c r="C604" s="118"/>
      <c r="D604" s="160"/>
      <c r="E604" s="140"/>
      <c r="F604" s="151"/>
      <c r="G604" s="151"/>
      <c r="H604" s="161"/>
      <c r="I604" s="162"/>
      <c r="J604" s="163"/>
      <c r="K604" s="144"/>
      <c r="L604" s="164"/>
      <c r="M604" s="47"/>
      <c r="N604" s="121"/>
      <c r="O604" s="143"/>
      <c r="P604" s="121"/>
      <c r="Q604" s="168"/>
      <c r="R604" s="169"/>
      <c r="S604" s="169"/>
      <c r="T604" s="169"/>
      <c r="U604" s="169"/>
      <c r="V604" s="169"/>
      <c r="W604" s="169"/>
      <c r="X604" s="169"/>
      <c r="Y604" s="167"/>
      <c r="Z604" s="167"/>
    </row>
    <row r="605" spans="3:26" ht="16.5" customHeight="1">
      <c r="C605" s="118"/>
      <c r="D605" s="160"/>
      <c r="E605" s="140"/>
      <c r="F605" s="151"/>
      <c r="G605" s="151"/>
      <c r="H605" s="161"/>
      <c r="I605" s="162"/>
      <c r="J605" s="163"/>
      <c r="K605" s="144"/>
      <c r="L605" s="164"/>
      <c r="M605" s="47"/>
      <c r="N605" s="121"/>
      <c r="O605" s="143"/>
      <c r="P605" s="121"/>
      <c r="Q605" s="168"/>
      <c r="R605" s="169"/>
      <c r="S605" s="169"/>
      <c r="T605" s="169"/>
      <c r="U605" s="169"/>
      <c r="V605" s="169"/>
      <c r="W605" s="169"/>
      <c r="X605" s="169"/>
      <c r="Y605" s="167"/>
      <c r="Z605" s="167"/>
    </row>
    <row r="606" spans="3:26" ht="16.5" customHeight="1">
      <c r="C606" s="118"/>
      <c r="D606" s="160"/>
      <c r="E606" s="140"/>
      <c r="F606" s="151"/>
      <c r="G606" s="151"/>
      <c r="H606" s="161"/>
      <c r="I606" s="162"/>
      <c r="J606" s="163"/>
      <c r="K606" s="144"/>
      <c r="L606" s="164"/>
      <c r="M606" s="47"/>
      <c r="N606" s="121"/>
      <c r="O606" s="143"/>
      <c r="P606" s="121"/>
      <c r="Q606" s="168"/>
      <c r="R606" s="169"/>
      <c r="S606" s="169"/>
      <c r="T606" s="169"/>
      <c r="U606" s="169"/>
      <c r="V606" s="169"/>
      <c r="W606" s="169"/>
      <c r="X606" s="169"/>
      <c r="Y606" s="167"/>
      <c r="Z606" s="167"/>
    </row>
    <row r="607" spans="3:26" ht="16.5" customHeight="1">
      <c r="C607" s="118"/>
      <c r="D607" s="160"/>
      <c r="E607" s="140"/>
      <c r="F607" s="151"/>
      <c r="G607" s="151"/>
      <c r="H607" s="161"/>
      <c r="I607" s="162"/>
      <c r="J607" s="163"/>
      <c r="K607" s="144"/>
      <c r="L607" s="164"/>
      <c r="M607" s="47"/>
      <c r="N607" s="121"/>
      <c r="O607" s="143"/>
      <c r="P607" s="121"/>
      <c r="Q607" s="168"/>
      <c r="R607" s="169"/>
      <c r="S607" s="169"/>
      <c r="T607" s="169"/>
      <c r="U607" s="169"/>
      <c r="V607" s="169"/>
      <c r="W607" s="169"/>
      <c r="X607" s="169"/>
      <c r="Y607" s="167"/>
      <c r="Z607" s="167"/>
    </row>
    <row r="608" spans="3:26" ht="16.5" customHeight="1">
      <c r="C608" s="118"/>
      <c r="D608" s="160"/>
      <c r="E608" s="140"/>
      <c r="F608" s="151"/>
      <c r="G608" s="151"/>
      <c r="H608" s="161"/>
      <c r="I608" s="162"/>
      <c r="J608" s="163"/>
      <c r="K608" s="144"/>
      <c r="L608" s="164"/>
      <c r="M608" s="47"/>
      <c r="N608" s="121"/>
      <c r="O608" s="143"/>
      <c r="P608" s="121"/>
      <c r="Q608" s="168"/>
      <c r="R608" s="169"/>
      <c r="S608" s="169"/>
      <c r="T608" s="169"/>
      <c r="U608" s="169"/>
      <c r="V608" s="169"/>
      <c r="W608" s="169"/>
      <c r="X608" s="169"/>
      <c r="Y608" s="167"/>
      <c r="Z608" s="167"/>
    </row>
    <row r="609" spans="3:26" ht="16.5" customHeight="1">
      <c r="C609" s="118"/>
      <c r="D609" s="160"/>
      <c r="E609" s="140"/>
      <c r="F609" s="151"/>
      <c r="G609" s="151"/>
      <c r="H609" s="161"/>
      <c r="I609" s="162"/>
      <c r="J609" s="163"/>
      <c r="K609" s="144"/>
      <c r="L609" s="164"/>
      <c r="M609" s="47"/>
      <c r="N609" s="121"/>
      <c r="O609" s="143"/>
      <c r="P609" s="121"/>
      <c r="Q609" s="168"/>
      <c r="R609" s="169"/>
      <c r="S609" s="169"/>
      <c r="T609" s="169"/>
      <c r="U609" s="169"/>
      <c r="V609" s="169"/>
      <c r="W609" s="169"/>
      <c r="X609" s="169"/>
      <c r="Y609" s="167"/>
      <c r="Z609" s="167"/>
    </row>
    <row r="610" spans="3:26" ht="16.5" customHeight="1">
      <c r="C610" s="118"/>
      <c r="D610" s="160"/>
      <c r="E610" s="140"/>
      <c r="F610" s="151"/>
      <c r="G610" s="151"/>
      <c r="H610" s="161"/>
      <c r="I610" s="162"/>
      <c r="J610" s="163"/>
      <c r="K610" s="144"/>
      <c r="L610" s="164"/>
      <c r="M610" s="47"/>
      <c r="N610" s="121"/>
      <c r="O610" s="143"/>
      <c r="P610" s="121"/>
      <c r="Q610" s="168"/>
      <c r="R610" s="169"/>
      <c r="S610" s="169"/>
      <c r="T610" s="169"/>
      <c r="U610" s="169"/>
      <c r="V610" s="169"/>
      <c r="W610" s="169"/>
      <c r="X610" s="169"/>
      <c r="Y610" s="167"/>
      <c r="Z610" s="167"/>
    </row>
    <row r="611" spans="3:26" ht="16.5" customHeight="1">
      <c r="C611" s="118"/>
      <c r="D611" s="160"/>
      <c r="E611" s="140"/>
      <c r="F611" s="151"/>
      <c r="G611" s="151"/>
      <c r="H611" s="161"/>
      <c r="I611" s="162"/>
      <c r="J611" s="163"/>
      <c r="K611" s="144"/>
      <c r="L611" s="164"/>
      <c r="M611" s="47"/>
      <c r="N611" s="121"/>
      <c r="O611" s="143"/>
      <c r="P611" s="121"/>
      <c r="Q611" s="168"/>
      <c r="R611" s="169"/>
      <c r="S611" s="169"/>
      <c r="T611" s="169"/>
      <c r="U611" s="169"/>
      <c r="V611" s="169"/>
      <c r="W611" s="169"/>
      <c r="X611" s="169"/>
      <c r="Y611" s="167"/>
      <c r="Z611" s="167"/>
    </row>
    <row r="612" spans="3:26" ht="16.5" customHeight="1">
      <c r="C612" s="118"/>
      <c r="D612" s="160"/>
      <c r="E612" s="140"/>
      <c r="F612" s="151"/>
      <c r="G612" s="151"/>
      <c r="H612" s="161"/>
      <c r="I612" s="162"/>
      <c r="J612" s="163"/>
      <c r="K612" s="144"/>
      <c r="L612" s="164"/>
      <c r="M612" s="47"/>
      <c r="N612" s="121"/>
      <c r="O612" s="143"/>
      <c r="P612" s="121"/>
      <c r="Q612" s="168"/>
      <c r="R612" s="169"/>
      <c r="S612" s="169"/>
      <c r="T612" s="169"/>
      <c r="U612" s="169"/>
      <c r="V612" s="169"/>
      <c r="W612" s="169"/>
      <c r="X612" s="169"/>
      <c r="Y612" s="167"/>
      <c r="Z612" s="167"/>
    </row>
    <row r="613" spans="3:26" ht="16.5" customHeight="1">
      <c r="C613" s="118"/>
      <c r="D613" s="160"/>
      <c r="E613" s="140"/>
      <c r="F613" s="151"/>
      <c r="G613" s="151"/>
      <c r="H613" s="161"/>
      <c r="I613" s="162"/>
      <c r="J613" s="163"/>
      <c r="K613" s="144"/>
      <c r="L613" s="164"/>
      <c r="M613" s="47"/>
      <c r="N613" s="121"/>
      <c r="O613" s="143"/>
      <c r="P613" s="121"/>
      <c r="Q613" s="168"/>
      <c r="R613" s="169"/>
      <c r="S613" s="169"/>
      <c r="T613" s="169"/>
      <c r="U613" s="169"/>
      <c r="V613" s="169"/>
      <c r="W613" s="169"/>
      <c r="X613" s="169"/>
      <c r="Y613" s="167"/>
      <c r="Z613" s="167"/>
    </row>
    <row r="614" spans="3:26" ht="16.5" customHeight="1">
      <c r="C614" s="118"/>
      <c r="D614" s="160"/>
      <c r="E614" s="140"/>
      <c r="F614" s="151"/>
      <c r="G614" s="151"/>
      <c r="H614" s="161"/>
      <c r="I614" s="162"/>
      <c r="J614" s="163"/>
      <c r="K614" s="144"/>
      <c r="L614" s="164"/>
      <c r="M614" s="47"/>
      <c r="N614" s="121"/>
      <c r="O614" s="143"/>
      <c r="P614" s="121"/>
      <c r="Q614" s="168"/>
      <c r="R614" s="169"/>
      <c r="S614" s="169"/>
      <c r="T614" s="169"/>
      <c r="U614" s="169"/>
      <c r="V614" s="169"/>
      <c r="W614" s="169"/>
      <c r="X614" s="169"/>
      <c r="Y614" s="167"/>
      <c r="Z614" s="167"/>
    </row>
    <row r="615" spans="3:26" ht="16.5" customHeight="1">
      <c r="C615" s="118"/>
      <c r="D615" s="160"/>
      <c r="E615" s="140"/>
      <c r="F615" s="151"/>
      <c r="G615" s="151"/>
      <c r="H615" s="161"/>
      <c r="I615" s="162"/>
      <c r="J615" s="163"/>
      <c r="K615" s="144"/>
      <c r="L615" s="164"/>
      <c r="M615" s="47"/>
      <c r="N615" s="121"/>
      <c r="O615" s="143"/>
      <c r="P615" s="121"/>
      <c r="Q615" s="168"/>
      <c r="R615" s="169"/>
      <c r="S615" s="169"/>
      <c r="T615" s="169"/>
      <c r="U615" s="169"/>
      <c r="V615" s="169"/>
      <c r="W615" s="169"/>
      <c r="X615" s="169"/>
      <c r="Y615" s="167"/>
      <c r="Z615" s="167"/>
    </row>
    <row r="616" spans="3:26" ht="16.5" customHeight="1">
      <c r="C616" s="118"/>
      <c r="D616" s="160"/>
      <c r="E616" s="140"/>
      <c r="F616" s="151"/>
      <c r="G616" s="151"/>
      <c r="H616" s="161"/>
      <c r="I616" s="162"/>
      <c r="J616" s="163"/>
      <c r="K616" s="144"/>
      <c r="L616" s="164"/>
      <c r="M616" s="47"/>
      <c r="N616" s="121"/>
      <c r="O616" s="143"/>
      <c r="P616" s="121"/>
      <c r="Q616" s="168"/>
      <c r="R616" s="169"/>
      <c r="S616" s="169"/>
      <c r="T616" s="169"/>
      <c r="U616" s="169"/>
      <c r="V616" s="169"/>
      <c r="W616" s="169"/>
      <c r="X616" s="169"/>
      <c r="Y616" s="167"/>
      <c r="Z616" s="167"/>
    </row>
    <row r="617" spans="3:26" ht="16.5" customHeight="1">
      <c r="C617" s="118"/>
      <c r="D617" s="160"/>
      <c r="E617" s="140"/>
      <c r="F617" s="151"/>
      <c r="G617" s="151"/>
      <c r="H617" s="161"/>
      <c r="I617" s="162"/>
      <c r="J617" s="163"/>
      <c r="K617" s="144"/>
      <c r="L617" s="164"/>
      <c r="M617" s="47"/>
      <c r="N617" s="121"/>
      <c r="O617" s="143"/>
      <c r="P617" s="121"/>
      <c r="Q617" s="168"/>
      <c r="R617" s="169"/>
      <c r="S617" s="169"/>
      <c r="T617" s="169"/>
      <c r="U617" s="169"/>
      <c r="V617" s="169"/>
      <c r="W617" s="169"/>
      <c r="X617" s="169"/>
      <c r="Y617" s="167"/>
      <c r="Z617" s="167"/>
    </row>
    <row r="618" spans="3:26" ht="16.5" customHeight="1">
      <c r="C618" s="118"/>
      <c r="D618" s="160"/>
      <c r="E618" s="140"/>
      <c r="F618" s="151"/>
      <c r="G618" s="151"/>
      <c r="H618" s="161"/>
      <c r="I618" s="162"/>
      <c r="J618" s="163"/>
      <c r="K618" s="144"/>
      <c r="L618" s="164"/>
      <c r="M618" s="47"/>
      <c r="N618" s="121"/>
      <c r="O618" s="143"/>
      <c r="P618" s="121"/>
      <c r="Q618" s="168"/>
      <c r="R618" s="169"/>
      <c r="S618" s="169"/>
      <c r="T618" s="169"/>
      <c r="U618" s="169"/>
      <c r="V618" s="169"/>
      <c r="W618" s="169"/>
      <c r="X618" s="169"/>
      <c r="Y618" s="167"/>
      <c r="Z618" s="167"/>
    </row>
    <row r="619" spans="3:26" ht="16.5" customHeight="1">
      <c r="C619" s="118"/>
      <c r="D619" s="160"/>
      <c r="E619" s="140"/>
      <c r="F619" s="151"/>
      <c r="G619" s="151"/>
      <c r="H619" s="161"/>
      <c r="I619" s="162"/>
      <c r="J619" s="163"/>
      <c r="K619" s="144"/>
      <c r="L619" s="164"/>
      <c r="M619" s="47"/>
      <c r="N619" s="121"/>
      <c r="O619" s="143"/>
      <c r="P619" s="121"/>
      <c r="Q619" s="168"/>
      <c r="R619" s="169"/>
      <c r="S619" s="169"/>
      <c r="T619" s="169"/>
      <c r="U619" s="169"/>
      <c r="V619" s="169"/>
      <c r="W619" s="169"/>
      <c r="X619" s="169"/>
      <c r="Y619" s="167"/>
      <c r="Z619" s="167"/>
    </row>
    <row r="620" spans="3:26" ht="16.5" customHeight="1">
      <c r="C620" s="118"/>
      <c r="D620" s="160"/>
      <c r="E620" s="140"/>
      <c r="F620" s="151"/>
      <c r="G620" s="151"/>
      <c r="H620" s="161"/>
      <c r="I620" s="162"/>
      <c r="J620" s="163"/>
      <c r="K620" s="144"/>
      <c r="L620" s="164"/>
      <c r="M620" s="47"/>
      <c r="N620" s="121"/>
      <c r="O620" s="143"/>
      <c r="P620" s="121"/>
      <c r="Q620" s="168"/>
      <c r="R620" s="169"/>
      <c r="S620" s="169"/>
      <c r="T620" s="169"/>
      <c r="U620" s="169"/>
      <c r="V620" s="169"/>
      <c r="W620" s="169"/>
      <c r="X620" s="169"/>
      <c r="Y620" s="167"/>
      <c r="Z620" s="167"/>
    </row>
    <row r="621" spans="3:26" ht="16.5" customHeight="1">
      <c r="C621" s="118"/>
      <c r="D621" s="160"/>
      <c r="E621" s="140"/>
      <c r="F621" s="151"/>
      <c r="G621" s="151"/>
      <c r="H621" s="161"/>
      <c r="I621" s="162"/>
      <c r="J621" s="163"/>
      <c r="K621" s="144"/>
      <c r="L621" s="164"/>
      <c r="M621" s="47"/>
      <c r="N621" s="121"/>
      <c r="O621" s="143"/>
      <c r="P621" s="121"/>
      <c r="Q621" s="168"/>
      <c r="R621" s="169"/>
      <c r="S621" s="169"/>
      <c r="T621" s="169"/>
      <c r="U621" s="169"/>
      <c r="V621" s="169"/>
      <c r="W621" s="169"/>
      <c r="X621" s="169"/>
      <c r="Y621" s="167"/>
      <c r="Z621" s="167"/>
    </row>
    <row r="622" spans="3:26" ht="16.5" customHeight="1">
      <c r="C622" s="118"/>
      <c r="D622" s="160"/>
      <c r="E622" s="140"/>
      <c r="F622" s="151"/>
      <c r="G622" s="151"/>
      <c r="H622" s="161"/>
      <c r="I622" s="162"/>
      <c r="J622" s="163"/>
      <c r="K622" s="144"/>
      <c r="L622" s="164"/>
      <c r="M622" s="47"/>
      <c r="N622" s="121"/>
      <c r="O622" s="143"/>
      <c r="P622" s="121"/>
      <c r="Q622" s="168"/>
      <c r="R622" s="169"/>
      <c r="S622" s="169"/>
      <c r="T622" s="169"/>
      <c r="U622" s="169"/>
      <c r="V622" s="169"/>
      <c r="W622" s="169"/>
      <c r="X622" s="169"/>
      <c r="Y622" s="167"/>
      <c r="Z622" s="167"/>
    </row>
    <row r="623" spans="3:26" ht="16.5" customHeight="1">
      <c r="C623" s="118"/>
      <c r="D623" s="160"/>
      <c r="E623" s="140"/>
      <c r="F623" s="151"/>
      <c r="G623" s="151"/>
      <c r="H623" s="161"/>
      <c r="I623" s="162"/>
      <c r="J623" s="163"/>
      <c r="K623" s="144"/>
      <c r="L623" s="164"/>
      <c r="M623" s="47"/>
      <c r="N623" s="121"/>
      <c r="O623" s="143"/>
      <c r="P623" s="121"/>
      <c r="Q623" s="168"/>
      <c r="R623" s="169"/>
      <c r="S623" s="169"/>
      <c r="T623" s="169"/>
      <c r="U623" s="169"/>
      <c r="V623" s="169"/>
      <c r="W623" s="169"/>
      <c r="X623" s="169"/>
      <c r="Y623" s="167"/>
      <c r="Z623" s="167"/>
    </row>
    <row r="624" spans="3:26" ht="16.5" customHeight="1">
      <c r="C624" s="118"/>
      <c r="D624" s="160"/>
      <c r="E624" s="140"/>
      <c r="F624" s="151"/>
      <c r="G624" s="151"/>
      <c r="H624" s="161"/>
      <c r="I624" s="162"/>
      <c r="J624" s="163"/>
      <c r="K624" s="144"/>
      <c r="L624" s="164"/>
      <c r="M624" s="47"/>
      <c r="N624" s="121"/>
      <c r="O624" s="143"/>
      <c r="P624" s="121"/>
      <c r="Q624" s="168"/>
      <c r="R624" s="169"/>
      <c r="S624" s="169"/>
      <c r="T624" s="169"/>
      <c r="U624" s="169"/>
      <c r="V624" s="169"/>
      <c r="W624" s="169"/>
      <c r="X624" s="169"/>
      <c r="Y624" s="167"/>
      <c r="Z624" s="167"/>
    </row>
    <row r="625" spans="3:26" ht="16.5" customHeight="1">
      <c r="C625" s="118"/>
      <c r="D625" s="160"/>
      <c r="E625" s="140"/>
      <c r="F625" s="151"/>
      <c r="G625" s="151"/>
      <c r="H625" s="161"/>
      <c r="I625" s="162"/>
      <c r="J625" s="163"/>
      <c r="K625" s="144"/>
      <c r="L625" s="164"/>
      <c r="M625" s="47"/>
      <c r="N625" s="121"/>
      <c r="O625" s="143"/>
      <c r="P625" s="121"/>
      <c r="Q625" s="168"/>
      <c r="R625" s="169"/>
      <c r="S625" s="169"/>
      <c r="T625" s="169"/>
      <c r="U625" s="169"/>
      <c r="V625" s="169"/>
      <c r="W625" s="169"/>
      <c r="X625" s="169"/>
      <c r="Y625" s="167"/>
      <c r="Z625" s="167"/>
    </row>
    <row r="626" spans="3:26" ht="16.5" customHeight="1">
      <c r="C626" s="118"/>
      <c r="D626" s="160"/>
      <c r="E626" s="140"/>
      <c r="F626" s="151"/>
      <c r="G626" s="151"/>
      <c r="H626" s="161"/>
      <c r="I626" s="162"/>
      <c r="J626" s="163"/>
      <c r="K626" s="144"/>
      <c r="L626" s="164"/>
      <c r="M626" s="47"/>
      <c r="N626" s="121"/>
      <c r="O626" s="143"/>
      <c r="P626" s="121"/>
      <c r="Q626" s="168"/>
      <c r="R626" s="169"/>
      <c r="S626" s="169"/>
      <c r="T626" s="169"/>
      <c r="U626" s="169"/>
      <c r="V626" s="169"/>
      <c r="W626" s="169"/>
      <c r="X626" s="169"/>
      <c r="Y626" s="167"/>
      <c r="Z626" s="167"/>
    </row>
    <row r="627" spans="3:26" ht="16.5" customHeight="1">
      <c r="C627" s="118"/>
      <c r="D627" s="160"/>
      <c r="E627" s="140"/>
      <c r="F627" s="151"/>
      <c r="G627" s="151"/>
      <c r="H627" s="161"/>
      <c r="I627" s="162"/>
      <c r="J627" s="163"/>
      <c r="K627" s="144"/>
      <c r="L627" s="164"/>
      <c r="M627" s="47"/>
      <c r="N627" s="121"/>
      <c r="O627" s="143"/>
      <c r="P627" s="121"/>
      <c r="Q627" s="168"/>
      <c r="R627" s="169"/>
      <c r="S627" s="169"/>
      <c r="T627" s="169"/>
      <c r="U627" s="169"/>
      <c r="V627" s="169"/>
      <c r="W627" s="169"/>
      <c r="X627" s="169"/>
      <c r="Y627" s="167"/>
      <c r="Z627" s="167"/>
    </row>
    <row r="628" spans="3:26" ht="16.5" customHeight="1">
      <c r="C628" s="118"/>
      <c r="D628" s="160"/>
      <c r="E628" s="140"/>
      <c r="F628" s="151"/>
      <c r="G628" s="151"/>
      <c r="H628" s="161"/>
      <c r="I628" s="162"/>
      <c r="J628" s="163"/>
      <c r="K628" s="144"/>
      <c r="L628" s="164"/>
      <c r="M628" s="47"/>
      <c r="N628" s="121"/>
      <c r="O628" s="143"/>
      <c r="P628" s="121"/>
      <c r="Q628" s="168"/>
      <c r="R628" s="169"/>
      <c r="S628" s="169"/>
      <c r="T628" s="169"/>
      <c r="U628" s="169"/>
      <c r="V628" s="169"/>
      <c r="W628" s="169"/>
      <c r="X628" s="169"/>
      <c r="Y628" s="167"/>
      <c r="Z628" s="167"/>
    </row>
    <row r="629" spans="3:26" ht="16.5" customHeight="1">
      <c r="C629" s="118"/>
      <c r="D629" s="160"/>
      <c r="E629" s="140"/>
      <c r="F629" s="151"/>
      <c r="G629" s="151"/>
      <c r="H629" s="161"/>
      <c r="I629" s="162"/>
      <c r="J629" s="163"/>
      <c r="K629" s="144"/>
      <c r="L629" s="164"/>
      <c r="M629" s="47"/>
      <c r="N629" s="121"/>
      <c r="O629" s="143"/>
      <c r="P629" s="121"/>
      <c r="Q629" s="168"/>
      <c r="R629" s="169"/>
      <c r="S629" s="169"/>
      <c r="T629" s="169"/>
      <c r="U629" s="169"/>
      <c r="V629" s="169"/>
      <c r="W629" s="169"/>
      <c r="X629" s="169"/>
      <c r="Y629" s="167"/>
      <c r="Z629" s="167"/>
    </row>
    <row r="630" spans="3:26" ht="16.5" customHeight="1">
      <c r="C630" s="118"/>
      <c r="D630" s="160"/>
      <c r="E630" s="140"/>
      <c r="F630" s="151"/>
      <c r="G630" s="151"/>
      <c r="H630" s="161"/>
      <c r="I630" s="162"/>
      <c r="J630" s="163"/>
      <c r="K630" s="144"/>
      <c r="L630" s="164"/>
      <c r="M630" s="47"/>
      <c r="N630" s="121"/>
      <c r="O630" s="143"/>
      <c r="P630" s="121"/>
      <c r="Q630" s="168"/>
      <c r="R630" s="169"/>
      <c r="S630" s="169"/>
      <c r="T630" s="169"/>
      <c r="U630" s="169"/>
      <c r="V630" s="169"/>
      <c r="W630" s="169"/>
      <c r="X630" s="169"/>
      <c r="Y630" s="167"/>
      <c r="Z630" s="167"/>
    </row>
    <row r="631" spans="3:26" ht="16.5" customHeight="1">
      <c r="C631" s="118"/>
      <c r="D631" s="160"/>
      <c r="E631" s="140"/>
      <c r="F631" s="151"/>
      <c r="G631" s="151"/>
      <c r="H631" s="161"/>
      <c r="I631" s="162"/>
      <c r="J631" s="163"/>
      <c r="K631" s="144"/>
      <c r="L631" s="164"/>
      <c r="M631" s="47"/>
      <c r="N631" s="121"/>
      <c r="O631" s="143"/>
      <c r="P631" s="121"/>
      <c r="Q631" s="168"/>
      <c r="R631" s="169"/>
      <c r="S631" s="169"/>
      <c r="T631" s="169"/>
      <c r="U631" s="169"/>
      <c r="V631" s="169"/>
      <c r="W631" s="169"/>
      <c r="X631" s="169"/>
      <c r="Y631" s="167"/>
      <c r="Z631" s="167"/>
    </row>
    <row r="632" spans="3:26" ht="16.5" customHeight="1">
      <c r="C632" s="118"/>
      <c r="D632" s="160"/>
      <c r="E632" s="140"/>
      <c r="F632" s="151"/>
      <c r="G632" s="151"/>
      <c r="H632" s="161"/>
      <c r="I632" s="162"/>
      <c r="J632" s="163"/>
      <c r="K632" s="144"/>
      <c r="L632" s="164"/>
      <c r="M632" s="47"/>
      <c r="N632" s="121"/>
      <c r="O632" s="143"/>
      <c r="P632" s="121"/>
      <c r="Q632" s="168"/>
      <c r="R632" s="169"/>
      <c r="S632" s="169"/>
      <c r="T632" s="169"/>
      <c r="U632" s="169"/>
      <c r="V632" s="169"/>
      <c r="W632" s="169"/>
      <c r="X632" s="169"/>
      <c r="Y632" s="167"/>
      <c r="Z632" s="167"/>
    </row>
    <row r="633" spans="3:26" ht="16.5" customHeight="1">
      <c r="C633" s="118"/>
      <c r="D633" s="160"/>
      <c r="E633" s="140"/>
      <c r="F633" s="151"/>
      <c r="G633" s="151"/>
      <c r="H633" s="161"/>
      <c r="I633" s="162"/>
      <c r="J633" s="163"/>
      <c r="K633" s="144"/>
      <c r="L633" s="164"/>
      <c r="M633" s="47"/>
      <c r="N633" s="121"/>
      <c r="O633" s="143"/>
      <c r="P633" s="121"/>
      <c r="Q633" s="168"/>
      <c r="R633" s="169"/>
      <c r="S633" s="169"/>
      <c r="T633" s="169"/>
      <c r="U633" s="169"/>
      <c r="V633" s="169"/>
      <c r="W633" s="169"/>
      <c r="X633" s="169"/>
      <c r="Y633" s="167"/>
      <c r="Z633" s="167"/>
    </row>
    <row r="634" spans="3:26" ht="16.5" customHeight="1">
      <c r="C634" s="118"/>
      <c r="D634" s="160"/>
      <c r="E634" s="140"/>
      <c r="F634" s="151"/>
      <c r="G634" s="151"/>
      <c r="H634" s="161"/>
      <c r="I634" s="162"/>
      <c r="J634" s="163"/>
      <c r="K634" s="144"/>
      <c r="L634" s="164"/>
      <c r="M634" s="47"/>
      <c r="N634" s="121"/>
      <c r="O634" s="143"/>
      <c r="P634" s="121"/>
      <c r="Q634" s="168"/>
      <c r="R634" s="169"/>
      <c r="S634" s="169"/>
      <c r="T634" s="169"/>
      <c r="U634" s="169"/>
      <c r="V634" s="169"/>
      <c r="W634" s="169"/>
      <c r="X634" s="169"/>
      <c r="Y634" s="167"/>
      <c r="Z634" s="167"/>
    </row>
    <row r="635" spans="3:26" ht="16.5" customHeight="1">
      <c r="C635" s="118"/>
      <c r="D635" s="160"/>
      <c r="E635" s="140"/>
      <c r="F635" s="151"/>
      <c r="G635" s="151"/>
      <c r="H635" s="161"/>
      <c r="I635" s="162"/>
      <c r="J635" s="163"/>
      <c r="K635" s="144"/>
      <c r="L635" s="164"/>
      <c r="M635" s="47"/>
      <c r="N635" s="121"/>
      <c r="O635" s="143"/>
      <c r="P635" s="121"/>
      <c r="Q635" s="168"/>
      <c r="R635" s="169"/>
      <c r="S635" s="169"/>
      <c r="T635" s="169"/>
      <c r="U635" s="169"/>
      <c r="V635" s="169"/>
      <c r="W635" s="169"/>
      <c r="X635" s="169"/>
      <c r="Y635" s="167"/>
      <c r="Z635" s="167"/>
    </row>
    <row r="636" spans="3:26" ht="16.5" customHeight="1">
      <c r="C636" s="118"/>
      <c r="D636" s="160"/>
      <c r="E636" s="140"/>
      <c r="F636" s="151"/>
      <c r="G636" s="151"/>
      <c r="H636" s="161"/>
      <c r="I636" s="162"/>
      <c r="J636" s="163"/>
      <c r="K636" s="144"/>
      <c r="L636" s="164"/>
      <c r="M636" s="47"/>
      <c r="N636" s="121"/>
      <c r="O636" s="143"/>
      <c r="P636" s="121"/>
      <c r="Q636" s="168"/>
      <c r="R636" s="169"/>
      <c r="S636" s="169"/>
      <c r="T636" s="169"/>
      <c r="U636" s="169"/>
      <c r="V636" s="169"/>
      <c r="W636" s="169"/>
      <c r="X636" s="169"/>
      <c r="Y636" s="167"/>
      <c r="Z636" s="167"/>
    </row>
    <row r="637" spans="3:26" ht="16.5" customHeight="1">
      <c r="C637" s="118"/>
      <c r="D637" s="160"/>
      <c r="E637" s="140"/>
      <c r="F637" s="151"/>
      <c r="G637" s="151"/>
      <c r="H637" s="161"/>
      <c r="I637" s="162"/>
      <c r="J637" s="163"/>
      <c r="K637" s="144"/>
      <c r="L637" s="164"/>
      <c r="M637" s="47"/>
      <c r="N637" s="121"/>
      <c r="O637" s="143"/>
      <c r="P637" s="121"/>
      <c r="Q637" s="168"/>
      <c r="R637" s="169"/>
      <c r="S637" s="169"/>
      <c r="T637" s="169"/>
      <c r="U637" s="169"/>
      <c r="V637" s="169"/>
      <c r="W637" s="169"/>
      <c r="X637" s="169"/>
      <c r="Y637" s="167"/>
      <c r="Z637" s="167"/>
    </row>
    <row r="638" spans="3:26" ht="16.5" customHeight="1">
      <c r="C638" s="118"/>
      <c r="D638" s="160"/>
      <c r="E638" s="140"/>
      <c r="F638" s="151"/>
      <c r="G638" s="151"/>
      <c r="H638" s="161"/>
      <c r="I638" s="162"/>
      <c r="J638" s="163"/>
      <c r="K638" s="144"/>
      <c r="L638" s="164"/>
      <c r="M638" s="47"/>
      <c r="N638" s="121"/>
      <c r="O638" s="143"/>
      <c r="P638" s="121"/>
      <c r="Q638" s="168"/>
      <c r="R638" s="169"/>
      <c r="S638" s="169"/>
      <c r="T638" s="169"/>
      <c r="U638" s="169"/>
      <c r="V638" s="169"/>
      <c r="W638" s="169"/>
      <c r="X638" s="169"/>
      <c r="Y638" s="167"/>
      <c r="Z638" s="167"/>
    </row>
    <row r="639" spans="3:26" ht="16.5" customHeight="1">
      <c r="C639" s="118"/>
      <c r="D639" s="160"/>
      <c r="E639" s="140"/>
      <c r="F639" s="151"/>
      <c r="G639" s="151"/>
      <c r="H639" s="161"/>
      <c r="I639" s="162"/>
      <c r="J639" s="163"/>
      <c r="K639" s="144"/>
      <c r="L639" s="164"/>
      <c r="M639" s="47"/>
      <c r="N639" s="121"/>
      <c r="O639" s="143"/>
      <c r="P639" s="121"/>
      <c r="Q639" s="168"/>
      <c r="R639" s="169"/>
      <c r="S639" s="169"/>
      <c r="T639" s="169"/>
      <c r="U639" s="169"/>
      <c r="V639" s="169"/>
      <c r="W639" s="169"/>
      <c r="X639" s="169"/>
      <c r="Y639" s="167"/>
      <c r="Z639" s="167"/>
    </row>
    <row r="640" spans="3:26" ht="16.5" customHeight="1">
      <c r="C640" s="118"/>
      <c r="D640" s="160"/>
      <c r="E640" s="140"/>
      <c r="F640" s="151"/>
      <c r="G640" s="151"/>
      <c r="H640" s="161"/>
      <c r="I640" s="162"/>
      <c r="J640" s="163"/>
      <c r="K640" s="144"/>
      <c r="L640" s="164"/>
      <c r="M640" s="47"/>
      <c r="N640" s="121"/>
      <c r="O640" s="143"/>
      <c r="P640" s="121"/>
      <c r="Q640" s="168"/>
      <c r="R640" s="169"/>
      <c r="S640" s="169"/>
      <c r="T640" s="169"/>
      <c r="U640" s="169"/>
      <c r="V640" s="169"/>
      <c r="W640" s="169"/>
      <c r="X640" s="169"/>
      <c r="Y640" s="167"/>
      <c r="Z640" s="167"/>
    </row>
    <row r="641" spans="3:26" ht="16.5" customHeight="1">
      <c r="C641" s="118"/>
      <c r="D641" s="160"/>
      <c r="E641" s="140"/>
      <c r="F641" s="151"/>
      <c r="G641" s="151"/>
      <c r="H641" s="161"/>
      <c r="I641" s="162"/>
      <c r="J641" s="163"/>
      <c r="K641" s="144"/>
      <c r="L641" s="164"/>
      <c r="M641" s="47"/>
      <c r="N641" s="121"/>
      <c r="O641" s="143"/>
      <c r="P641" s="121"/>
      <c r="Q641" s="168"/>
      <c r="R641" s="169"/>
      <c r="S641" s="169"/>
      <c r="T641" s="169"/>
      <c r="U641" s="169"/>
      <c r="V641" s="169"/>
      <c r="W641" s="169"/>
      <c r="X641" s="169"/>
      <c r="Y641" s="167"/>
      <c r="Z641" s="167"/>
    </row>
    <row r="642" spans="3:26" ht="16.5" customHeight="1">
      <c r="C642" s="118"/>
      <c r="D642" s="160"/>
      <c r="E642" s="140"/>
      <c r="F642" s="151"/>
      <c r="G642" s="151"/>
      <c r="H642" s="161"/>
      <c r="I642" s="162"/>
      <c r="J642" s="163"/>
      <c r="K642" s="144"/>
      <c r="L642" s="164"/>
      <c r="M642" s="47"/>
      <c r="N642" s="121"/>
      <c r="O642" s="143"/>
      <c r="P642" s="121"/>
      <c r="Q642" s="168"/>
      <c r="R642" s="169"/>
      <c r="S642" s="169"/>
      <c r="T642" s="169"/>
      <c r="U642" s="169"/>
      <c r="V642" s="169"/>
      <c r="W642" s="169"/>
      <c r="X642" s="169"/>
      <c r="Y642" s="167"/>
      <c r="Z642" s="167"/>
    </row>
    <row r="643" spans="3:26" ht="16.5" customHeight="1">
      <c r="C643" s="118"/>
      <c r="D643" s="160"/>
      <c r="E643" s="140"/>
      <c r="F643" s="151"/>
      <c r="G643" s="151"/>
      <c r="H643" s="161"/>
      <c r="I643" s="162"/>
      <c r="J643" s="163"/>
      <c r="K643" s="144"/>
      <c r="L643" s="164"/>
      <c r="M643" s="47"/>
      <c r="N643" s="121"/>
      <c r="O643" s="143"/>
      <c r="P643" s="121"/>
      <c r="Q643" s="168"/>
      <c r="R643" s="169"/>
      <c r="S643" s="169"/>
      <c r="T643" s="169"/>
      <c r="U643" s="169"/>
      <c r="V643" s="169"/>
      <c r="W643" s="169"/>
      <c r="X643" s="169"/>
      <c r="Y643" s="167"/>
      <c r="Z643" s="167"/>
    </row>
    <row r="644" spans="3:26" ht="16.5" customHeight="1">
      <c r="C644" s="118"/>
      <c r="D644" s="160"/>
      <c r="E644" s="140"/>
      <c r="F644" s="151"/>
      <c r="G644" s="151"/>
      <c r="H644" s="161"/>
      <c r="I644" s="162"/>
      <c r="J644" s="163"/>
      <c r="K644" s="144"/>
      <c r="L644" s="164"/>
      <c r="M644" s="47"/>
      <c r="N644" s="121"/>
      <c r="O644" s="143"/>
      <c r="P644" s="121"/>
      <c r="Q644" s="168"/>
      <c r="R644" s="169"/>
      <c r="S644" s="169"/>
      <c r="T644" s="169"/>
      <c r="U644" s="169"/>
      <c r="V644" s="169"/>
      <c r="W644" s="169"/>
      <c r="X644" s="169"/>
      <c r="Y644" s="167"/>
      <c r="Z644" s="167"/>
    </row>
    <row r="645" spans="3:26" ht="16.5" customHeight="1">
      <c r="C645" s="118"/>
      <c r="D645" s="160"/>
      <c r="E645" s="140"/>
      <c r="F645" s="151"/>
      <c r="G645" s="151"/>
      <c r="H645" s="161"/>
      <c r="I645" s="162"/>
      <c r="J645" s="163"/>
      <c r="K645" s="144"/>
      <c r="L645" s="164"/>
      <c r="M645" s="47"/>
      <c r="N645" s="121"/>
      <c r="O645" s="143"/>
      <c r="P645" s="121"/>
      <c r="Q645" s="168"/>
      <c r="R645" s="169"/>
      <c r="S645" s="169"/>
      <c r="T645" s="169"/>
      <c r="U645" s="169"/>
      <c r="V645" s="169"/>
      <c r="W645" s="169"/>
      <c r="X645" s="169"/>
      <c r="Y645" s="167"/>
      <c r="Z645" s="167"/>
    </row>
    <row r="646" spans="3:26" ht="16.5" customHeight="1">
      <c r="C646" s="118"/>
      <c r="D646" s="160"/>
      <c r="E646" s="140"/>
      <c r="F646" s="151"/>
      <c r="G646" s="151"/>
      <c r="H646" s="161"/>
      <c r="I646" s="162"/>
      <c r="J646" s="163"/>
      <c r="K646" s="144"/>
      <c r="L646" s="164"/>
      <c r="M646" s="47"/>
      <c r="N646" s="121"/>
      <c r="O646" s="143"/>
      <c r="P646" s="121"/>
      <c r="Q646" s="168"/>
      <c r="R646" s="169"/>
      <c r="S646" s="169"/>
      <c r="T646" s="169"/>
      <c r="U646" s="169"/>
      <c r="V646" s="169"/>
      <c r="W646" s="169"/>
      <c r="X646" s="169"/>
      <c r="Y646" s="167"/>
      <c r="Z646" s="167"/>
    </row>
    <row r="647" spans="3:26" ht="16.5" customHeight="1">
      <c r="C647" s="118"/>
      <c r="D647" s="160"/>
      <c r="E647" s="140"/>
      <c r="F647" s="151"/>
      <c r="G647" s="151"/>
      <c r="H647" s="161"/>
      <c r="I647" s="162"/>
      <c r="J647" s="163"/>
      <c r="K647" s="144"/>
      <c r="L647" s="164"/>
      <c r="M647" s="47"/>
      <c r="N647" s="121"/>
      <c r="O647" s="143"/>
      <c r="P647" s="121"/>
      <c r="Q647" s="168"/>
      <c r="R647" s="169"/>
      <c r="S647" s="169"/>
      <c r="T647" s="169"/>
      <c r="U647" s="169"/>
      <c r="V647" s="169"/>
      <c r="W647" s="169"/>
      <c r="X647" s="169"/>
      <c r="Y647" s="167"/>
      <c r="Z647" s="167"/>
    </row>
    <row r="648" spans="3:26" ht="16.5" customHeight="1">
      <c r="C648" s="118"/>
      <c r="D648" s="160"/>
      <c r="E648" s="140"/>
      <c r="F648" s="151"/>
      <c r="G648" s="151"/>
      <c r="H648" s="161"/>
      <c r="I648" s="162"/>
      <c r="J648" s="163"/>
      <c r="K648" s="144"/>
      <c r="L648" s="164"/>
      <c r="M648" s="47"/>
      <c r="N648" s="121"/>
      <c r="O648" s="143"/>
      <c r="P648" s="121"/>
      <c r="Q648" s="168"/>
      <c r="R648" s="169"/>
      <c r="S648" s="169"/>
      <c r="T648" s="169"/>
      <c r="U648" s="169"/>
      <c r="V648" s="169"/>
      <c r="W648" s="169"/>
      <c r="X648" s="169"/>
      <c r="Y648" s="167"/>
      <c r="Z648" s="167"/>
    </row>
    <row r="649" spans="3:26" ht="16.5" customHeight="1">
      <c r="C649" s="118"/>
      <c r="D649" s="160"/>
      <c r="E649" s="140"/>
      <c r="F649" s="151"/>
      <c r="G649" s="151"/>
      <c r="H649" s="161"/>
      <c r="I649" s="162"/>
      <c r="J649" s="163"/>
      <c r="K649" s="144"/>
      <c r="L649" s="164"/>
      <c r="M649" s="47"/>
      <c r="N649" s="121"/>
      <c r="O649" s="143"/>
      <c r="P649" s="121"/>
      <c r="Q649" s="168"/>
      <c r="R649" s="169"/>
      <c r="S649" s="169"/>
      <c r="T649" s="169"/>
      <c r="U649" s="169"/>
      <c r="V649" s="169"/>
      <c r="W649" s="169"/>
      <c r="X649" s="169"/>
      <c r="Y649" s="167"/>
      <c r="Z649" s="167"/>
    </row>
    <row r="650" spans="3:26" ht="16.5" customHeight="1">
      <c r="C650" s="118"/>
      <c r="D650" s="160"/>
      <c r="E650" s="140"/>
      <c r="F650" s="151"/>
      <c r="G650" s="151"/>
      <c r="H650" s="161"/>
      <c r="I650" s="162"/>
      <c r="J650" s="163"/>
      <c r="K650" s="144"/>
      <c r="L650" s="164"/>
      <c r="M650" s="47"/>
      <c r="N650" s="121"/>
      <c r="O650" s="143"/>
      <c r="P650" s="121"/>
      <c r="Q650" s="168"/>
      <c r="R650" s="169"/>
      <c r="S650" s="169"/>
      <c r="T650" s="169"/>
      <c r="U650" s="169"/>
      <c r="V650" s="169"/>
      <c r="W650" s="169"/>
      <c r="X650" s="169"/>
      <c r="Y650" s="167"/>
      <c r="Z650" s="167"/>
    </row>
    <row r="651" spans="3:26" ht="16.5" customHeight="1">
      <c r="C651" s="118"/>
      <c r="D651" s="160"/>
      <c r="E651" s="140"/>
      <c r="F651" s="151"/>
      <c r="G651" s="151"/>
      <c r="H651" s="161"/>
      <c r="I651" s="162"/>
      <c r="J651" s="163"/>
      <c r="K651" s="144"/>
      <c r="L651" s="164"/>
      <c r="M651" s="47"/>
      <c r="N651" s="121"/>
      <c r="O651" s="143"/>
      <c r="P651" s="121"/>
      <c r="Q651" s="168"/>
      <c r="R651" s="169"/>
      <c r="S651" s="169"/>
      <c r="T651" s="169"/>
      <c r="U651" s="169"/>
      <c r="V651" s="169"/>
      <c r="W651" s="169"/>
      <c r="X651" s="169"/>
      <c r="Y651" s="167"/>
      <c r="Z651" s="167"/>
    </row>
    <row r="652" spans="3:26" ht="16.5" customHeight="1">
      <c r="C652" s="118"/>
      <c r="D652" s="160"/>
      <c r="E652" s="140"/>
      <c r="F652" s="151"/>
      <c r="G652" s="151"/>
      <c r="H652" s="161"/>
      <c r="I652" s="162"/>
      <c r="J652" s="163"/>
      <c r="K652" s="144"/>
      <c r="L652" s="164"/>
      <c r="M652" s="47"/>
      <c r="N652" s="121"/>
      <c r="O652" s="143"/>
      <c r="P652" s="121"/>
      <c r="Q652" s="168"/>
      <c r="R652" s="169"/>
      <c r="S652" s="169"/>
      <c r="T652" s="169"/>
      <c r="U652" s="169"/>
      <c r="V652" s="169"/>
      <c r="W652" s="169"/>
      <c r="X652" s="169"/>
      <c r="Y652" s="167"/>
      <c r="Z652" s="167"/>
    </row>
    <row r="653" spans="3:26" ht="16.5" customHeight="1">
      <c r="C653" s="118"/>
      <c r="D653" s="160"/>
      <c r="E653" s="140"/>
      <c r="F653" s="151"/>
      <c r="G653" s="151"/>
      <c r="H653" s="161"/>
      <c r="I653" s="162"/>
      <c r="J653" s="163"/>
      <c r="K653" s="144"/>
      <c r="L653" s="164"/>
      <c r="M653" s="47"/>
      <c r="N653" s="121"/>
      <c r="O653" s="143"/>
      <c r="P653" s="121"/>
      <c r="Q653" s="168"/>
      <c r="R653" s="169"/>
      <c r="S653" s="169"/>
      <c r="T653" s="169"/>
      <c r="U653" s="169"/>
      <c r="V653" s="169"/>
      <c r="W653" s="169"/>
      <c r="X653" s="169"/>
      <c r="Y653" s="167"/>
      <c r="Z653" s="167"/>
    </row>
    <row r="654" spans="3:26" ht="16.5" customHeight="1">
      <c r="C654" s="118"/>
      <c r="D654" s="160"/>
      <c r="E654" s="140"/>
      <c r="F654" s="151"/>
      <c r="G654" s="151"/>
      <c r="H654" s="161"/>
      <c r="I654" s="162"/>
      <c r="J654" s="163"/>
      <c r="K654" s="144"/>
      <c r="L654" s="164"/>
      <c r="M654" s="47"/>
      <c r="N654" s="121"/>
      <c r="O654" s="143"/>
      <c r="P654" s="121"/>
      <c r="Q654" s="168"/>
      <c r="R654" s="169"/>
      <c r="S654" s="169"/>
      <c r="T654" s="169"/>
      <c r="U654" s="169"/>
      <c r="V654" s="169"/>
      <c r="W654" s="169"/>
      <c r="X654" s="169"/>
      <c r="Y654" s="167"/>
      <c r="Z654" s="167"/>
    </row>
    <row r="655" spans="3:26" ht="16.5" customHeight="1">
      <c r="C655" s="118"/>
      <c r="D655" s="160"/>
      <c r="E655" s="140"/>
      <c r="F655" s="151"/>
      <c r="G655" s="151"/>
      <c r="H655" s="161"/>
      <c r="I655" s="162"/>
      <c r="J655" s="163"/>
      <c r="K655" s="144"/>
      <c r="L655" s="164"/>
      <c r="M655" s="47"/>
      <c r="N655" s="121"/>
      <c r="O655" s="143"/>
      <c r="P655" s="121"/>
      <c r="Q655" s="168"/>
      <c r="R655" s="169"/>
      <c r="S655" s="169"/>
      <c r="T655" s="169"/>
      <c r="U655" s="169"/>
      <c r="V655" s="169"/>
      <c r="W655" s="169"/>
      <c r="X655" s="169"/>
      <c r="Y655" s="167"/>
      <c r="Z655" s="167"/>
    </row>
    <row r="656" spans="3:26" ht="16.5" customHeight="1">
      <c r="C656" s="118"/>
      <c r="D656" s="160"/>
      <c r="E656" s="140"/>
      <c r="F656" s="151"/>
      <c r="G656" s="151"/>
      <c r="H656" s="161"/>
      <c r="I656" s="162"/>
      <c r="J656" s="163"/>
      <c r="K656" s="144"/>
      <c r="L656" s="164"/>
      <c r="M656" s="47"/>
      <c r="N656" s="121"/>
      <c r="O656" s="143"/>
      <c r="P656" s="121"/>
      <c r="Q656" s="168"/>
      <c r="R656" s="169"/>
      <c r="S656" s="169"/>
      <c r="T656" s="169"/>
      <c r="U656" s="169"/>
      <c r="V656" s="169"/>
      <c r="W656" s="169"/>
      <c r="X656" s="169"/>
      <c r="Y656" s="167"/>
      <c r="Z656" s="167"/>
    </row>
    <row r="657" spans="3:26" ht="16.5" customHeight="1">
      <c r="C657" s="118"/>
      <c r="D657" s="160"/>
      <c r="E657" s="140"/>
      <c r="F657" s="151"/>
      <c r="G657" s="151"/>
      <c r="H657" s="161"/>
      <c r="I657" s="162"/>
      <c r="J657" s="163"/>
      <c r="K657" s="144"/>
      <c r="L657" s="164"/>
      <c r="M657" s="47"/>
      <c r="N657" s="121"/>
      <c r="O657" s="143"/>
      <c r="P657" s="121"/>
      <c r="Q657" s="168"/>
      <c r="R657" s="169"/>
      <c r="S657" s="169"/>
      <c r="T657" s="169"/>
      <c r="U657" s="169"/>
      <c r="V657" s="169"/>
      <c r="W657" s="169"/>
      <c r="X657" s="169"/>
      <c r="Y657" s="167"/>
      <c r="Z657" s="167"/>
    </row>
    <row r="658" spans="3:26" ht="16.5" customHeight="1">
      <c r="C658" s="118"/>
      <c r="D658" s="160"/>
      <c r="E658" s="140"/>
      <c r="F658" s="151"/>
      <c r="G658" s="151"/>
      <c r="H658" s="161"/>
      <c r="I658" s="162"/>
      <c r="J658" s="163"/>
      <c r="K658" s="144"/>
      <c r="L658" s="164"/>
      <c r="M658" s="47"/>
      <c r="N658" s="121"/>
      <c r="O658" s="143"/>
      <c r="P658" s="121"/>
      <c r="Q658" s="168"/>
      <c r="R658" s="169"/>
      <c r="S658" s="169"/>
      <c r="T658" s="169"/>
      <c r="U658" s="169"/>
      <c r="V658" s="169"/>
      <c r="W658" s="169"/>
      <c r="X658" s="169"/>
      <c r="Y658" s="167"/>
      <c r="Z658" s="167"/>
    </row>
    <row r="659" spans="3:26" ht="16.5" customHeight="1">
      <c r="C659" s="118"/>
      <c r="D659" s="160"/>
      <c r="E659" s="140"/>
      <c r="F659" s="151"/>
      <c r="G659" s="151"/>
      <c r="H659" s="161"/>
      <c r="I659" s="162"/>
      <c r="J659" s="163"/>
      <c r="K659" s="144"/>
      <c r="L659" s="164"/>
      <c r="M659" s="47"/>
      <c r="N659" s="121"/>
      <c r="O659" s="143"/>
      <c r="P659" s="121"/>
      <c r="Q659" s="168"/>
      <c r="R659" s="169"/>
      <c r="S659" s="169"/>
      <c r="T659" s="169"/>
      <c r="U659" s="169"/>
      <c r="V659" s="169"/>
      <c r="W659" s="169"/>
      <c r="X659" s="169"/>
      <c r="Y659" s="167"/>
      <c r="Z659" s="167"/>
    </row>
    <row r="660" spans="3:26" ht="16.5" customHeight="1">
      <c r="C660" s="118"/>
      <c r="D660" s="160"/>
      <c r="E660" s="140"/>
      <c r="F660" s="151"/>
      <c r="G660" s="151"/>
      <c r="H660" s="161"/>
      <c r="I660" s="162"/>
      <c r="J660" s="163"/>
      <c r="K660" s="144"/>
      <c r="L660" s="164"/>
      <c r="M660" s="47"/>
      <c r="N660" s="121"/>
      <c r="O660" s="143"/>
      <c r="P660" s="121"/>
      <c r="Q660" s="168"/>
      <c r="R660" s="169"/>
      <c r="S660" s="169"/>
      <c r="T660" s="169"/>
      <c r="U660" s="169"/>
      <c r="V660" s="169"/>
      <c r="W660" s="169"/>
      <c r="X660" s="169"/>
      <c r="Y660" s="167"/>
      <c r="Z660" s="167"/>
    </row>
    <row r="661" spans="3:26" ht="16.5" customHeight="1">
      <c r="C661" s="118"/>
      <c r="D661" s="160"/>
      <c r="E661" s="140"/>
      <c r="F661" s="151"/>
      <c r="G661" s="151"/>
      <c r="H661" s="161"/>
      <c r="I661" s="162"/>
      <c r="J661" s="163"/>
      <c r="K661" s="144"/>
      <c r="L661" s="164"/>
      <c r="M661" s="47"/>
      <c r="N661" s="121"/>
      <c r="O661" s="143"/>
      <c r="P661" s="121"/>
      <c r="Q661" s="168"/>
      <c r="R661" s="169"/>
      <c r="S661" s="169"/>
      <c r="T661" s="169"/>
      <c r="U661" s="169"/>
      <c r="V661" s="169"/>
      <c r="W661" s="169"/>
      <c r="X661" s="169"/>
      <c r="Y661" s="167"/>
      <c r="Z661" s="167"/>
    </row>
    <row r="662" spans="3:26" ht="16.5" customHeight="1">
      <c r="C662" s="118"/>
      <c r="D662" s="160"/>
      <c r="E662" s="140"/>
      <c r="F662" s="151"/>
      <c r="G662" s="151"/>
      <c r="H662" s="161"/>
      <c r="I662" s="162"/>
      <c r="J662" s="163"/>
      <c r="K662" s="144"/>
      <c r="L662" s="164"/>
      <c r="M662" s="47"/>
      <c r="N662" s="121"/>
      <c r="O662" s="143"/>
      <c r="P662" s="121"/>
      <c r="Q662" s="168"/>
      <c r="R662" s="169"/>
      <c r="S662" s="169"/>
      <c r="T662" s="169"/>
      <c r="U662" s="169"/>
      <c r="V662" s="169"/>
      <c r="W662" s="169"/>
      <c r="X662" s="169"/>
      <c r="Y662" s="167"/>
      <c r="Z662" s="167"/>
    </row>
    <row r="663" spans="3:26" ht="16.5" customHeight="1">
      <c r="C663" s="118"/>
      <c r="D663" s="160"/>
      <c r="E663" s="140"/>
      <c r="F663" s="151"/>
      <c r="G663" s="151"/>
      <c r="H663" s="161"/>
      <c r="I663" s="162"/>
      <c r="J663" s="163"/>
      <c r="K663" s="144"/>
      <c r="L663" s="164"/>
      <c r="M663" s="47"/>
      <c r="N663" s="121"/>
      <c r="O663" s="143"/>
      <c r="P663" s="121"/>
      <c r="Q663" s="168"/>
      <c r="R663" s="169"/>
      <c r="S663" s="169"/>
      <c r="T663" s="169"/>
      <c r="U663" s="169"/>
      <c r="V663" s="169"/>
      <c r="W663" s="169"/>
      <c r="X663" s="169"/>
      <c r="Y663" s="167"/>
      <c r="Z663" s="167"/>
    </row>
    <row r="664" spans="3:26" ht="16.5" customHeight="1">
      <c r="C664" s="118"/>
      <c r="D664" s="160"/>
      <c r="E664" s="140"/>
      <c r="F664" s="151"/>
      <c r="G664" s="151"/>
      <c r="H664" s="161"/>
      <c r="I664" s="162"/>
      <c r="J664" s="163"/>
      <c r="K664" s="144"/>
      <c r="L664" s="164"/>
      <c r="M664" s="47"/>
      <c r="N664" s="121"/>
      <c r="O664" s="143"/>
      <c r="P664" s="121"/>
      <c r="Q664" s="168"/>
      <c r="R664" s="169"/>
      <c r="S664" s="169"/>
      <c r="T664" s="169"/>
      <c r="U664" s="169"/>
      <c r="V664" s="169"/>
      <c r="W664" s="169"/>
      <c r="X664" s="169"/>
      <c r="Y664" s="167"/>
      <c r="Z664" s="167"/>
    </row>
    <row r="665" spans="3:26" ht="16.5" customHeight="1">
      <c r="C665" s="118"/>
      <c r="D665" s="160"/>
      <c r="E665" s="140"/>
      <c r="F665" s="151"/>
      <c r="G665" s="151"/>
      <c r="H665" s="161"/>
      <c r="I665" s="162"/>
      <c r="J665" s="163"/>
      <c r="K665" s="144"/>
      <c r="L665" s="164"/>
      <c r="M665" s="47"/>
      <c r="N665" s="121"/>
      <c r="O665" s="143"/>
      <c r="P665" s="121"/>
      <c r="Q665" s="168"/>
      <c r="R665" s="169"/>
      <c r="S665" s="169"/>
      <c r="T665" s="169"/>
      <c r="U665" s="169"/>
      <c r="V665" s="169"/>
      <c r="W665" s="169"/>
      <c r="X665" s="169"/>
      <c r="Y665" s="167"/>
      <c r="Z665" s="167"/>
    </row>
    <row r="666" spans="3:26" ht="16.5" customHeight="1">
      <c r="C666" s="118"/>
      <c r="D666" s="160"/>
      <c r="E666" s="140"/>
      <c r="F666" s="151"/>
      <c r="G666" s="151"/>
      <c r="H666" s="161"/>
      <c r="I666" s="162"/>
      <c r="J666" s="163"/>
      <c r="K666" s="144"/>
      <c r="L666" s="164"/>
      <c r="M666" s="47"/>
      <c r="N666" s="121"/>
      <c r="O666" s="143"/>
      <c r="P666" s="121"/>
      <c r="Q666" s="168"/>
      <c r="R666" s="169"/>
      <c r="S666" s="169"/>
      <c r="T666" s="169"/>
      <c r="U666" s="169"/>
      <c r="V666" s="169"/>
      <c r="W666" s="169"/>
      <c r="X666" s="169"/>
      <c r="Y666" s="167"/>
      <c r="Z666" s="167"/>
    </row>
    <row r="667" spans="3:26" ht="16.5" customHeight="1">
      <c r="C667" s="118"/>
      <c r="D667" s="160"/>
      <c r="E667" s="140"/>
      <c r="F667" s="151"/>
      <c r="G667" s="151"/>
      <c r="H667" s="161"/>
      <c r="I667" s="162"/>
      <c r="J667" s="163"/>
      <c r="K667" s="144"/>
      <c r="L667" s="164"/>
      <c r="M667" s="47"/>
      <c r="N667" s="121"/>
      <c r="O667" s="143"/>
      <c r="P667" s="121"/>
      <c r="Q667" s="168"/>
      <c r="R667" s="169"/>
      <c r="S667" s="169"/>
      <c r="T667" s="169"/>
      <c r="U667" s="169"/>
      <c r="V667" s="169"/>
      <c r="W667" s="169"/>
      <c r="X667" s="169"/>
      <c r="Y667" s="167"/>
      <c r="Z667" s="167"/>
    </row>
    <row r="668" spans="3:26" ht="16.5" customHeight="1">
      <c r="C668" s="118"/>
      <c r="D668" s="160"/>
      <c r="E668" s="140"/>
      <c r="F668" s="151"/>
      <c r="G668" s="151"/>
      <c r="H668" s="161"/>
      <c r="I668" s="162"/>
      <c r="J668" s="163"/>
      <c r="K668" s="144"/>
      <c r="L668" s="164"/>
      <c r="M668" s="47"/>
      <c r="N668" s="121"/>
      <c r="O668" s="143"/>
      <c r="P668" s="121"/>
      <c r="Q668" s="168"/>
      <c r="R668" s="169"/>
      <c r="S668" s="169"/>
      <c r="T668" s="169"/>
      <c r="U668" s="169"/>
      <c r="V668" s="169"/>
      <c r="W668" s="169"/>
      <c r="X668" s="169"/>
      <c r="Y668" s="167"/>
      <c r="Z668" s="167"/>
    </row>
    <row r="669" spans="3:26" ht="16.5" customHeight="1">
      <c r="C669" s="118"/>
      <c r="D669" s="160"/>
      <c r="E669" s="140"/>
      <c r="F669" s="151"/>
      <c r="G669" s="151"/>
      <c r="H669" s="161"/>
      <c r="I669" s="162"/>
      <c r="J669" s="163"/>
      <c r="K669" s="144"/>
      <c r="L669" s="164"/>
      <c r="M669" s="47"/>
      <c r="N669" s="121"/>
      <c r="O669" s="143"/>
      <c r="P669" s="121"/>
      <c r="Q669" s="168"/>
      <c r="R669" s="169"/>
      <c r="S669" s="169"/>
      <c r="T669" s="169"/>
      <c r="U669" s="169"/>
      <c r="V669" s="169"/>
      <c r="W669" s="169"/>
      <c r="X669" s="169"/>
      <c r="Y669" s="167"/>
      <c r="Z669" s="167"/>
    </row>
    <row r="670" spans="3:26" ht="16.5" customHeight="1">
      <c r="C670" s="118"/>
      <c r="D670" s="160"/>
      <c r="E670" s="140"/>
      <c r="F670" s="151"/>
      <c r="G670" s="151"/>
      <c r="H670" s="161"/>
      <c r="I670" s="162"/>
      <c r="J670" s="163"/>
      <c r="K670" s="144"/>
      <c r="L670" s="164"/>
      <c r="M670" s="47"/>
      <c r="N670" s="121"/>
      <c r="O670" s="143"/>
      <c r="P670" s="121"/>
      <c r="Q670" s="168"/>
      <c r="R670" s="169"/>
      <c r="S670" s="169"/>
      <c r="T670" s="169"/>
      <c r="U670" s="169"/>
      <c r="V670" s="169"/>
      <c r="W670" s="169"/>
      <c r="X670" s="169"/>
      <c r="Y670" s="167"/>
      <c r="Z670" s="167"/>
    </row>
    <row r="671" spans="3:26" ht="16.5" customHeight="1">
      <c r="C671" s="118"/>
      <c r="D671" s="160"/>
      <c r="E671" s="140"/>
      <c r="F671" s="151"/>
      <c r="G671" s="151"/>
      <c r="H671" s="161"/>
      <c r="I671" s="162"/>
      <c r="J671" s="163"/>
      <c r="K671" s="144"/>
      <c r="L671" s="164"/>
      <c r="M671" s="47"/>
      <c r="N671" s="121"/>
      <c r="O671" s="143"/>
      <c r="P671" s="121"/>
      <c r="Q671" s="168"/>
      <c r="R671" s="169"/>
      <c r="S671" s="169"/>
      <c r="T671" s="169"/>
      <c r="U671" s="169"/>
      <c r="V671" s="169"/>
      <c r="W671" s="169"/>
      <c r="X671" s="169"/>
      <c r="Y671" s="167"/>
      <c r="Z671" s="167"/>
    </row>
    <row r="672" spans="3:26" ht="16.5" customHeight="1">
      <c r="C672" s="118"/>
      <c r="D672" s="160"/>
      <c r="E672" s="140"/>
      <c r="F672" s="151"/>
      <c r="G672" s="151"/>
      <c r="H672" s="161"/>
      <c r="I672" s="162"/>
      <c r="J672" s="163"/>
      <c r="K672" s="144"/>
      <c r="L672" s="164"/>
      <c r="M672" s="47"/>
      <c r="N672" s="121"/>
      <c r="O672" s="143"/>
      <c r="P672" s="121"/>
      <c r="Q672" s="168"/>
      <c r="R672" s="169"/>
      <c r="S672" s="169"/>
      <c r="T672" s="169"/>
      <c r="U672" s="169"/>
      <c r="V672" s="169"/>
      <c r="W672" s="169"/>
      <c r="X672" s="169"/>
      <c r="Y672" s="167"/>
      <c r="Z672" s="167"/>
    </row>
    <row r="673" spans="3:26" ht="16.5" customHeight="1">
      <c r="C673" s="118"/>
      <c r="D673" s="160"/>
      <c r="E673" s="140"/>
      <c r="F673" s="151"/>
      <c r="G673" s="151"/>
      <c r="H673" s="161"/>
      <c r="I673" s="162"/>
      <c r="J673" s="163"/>
      <c r="K673" s="144"/>
      <c r="L673" s="164"/>
      <c r="M673" s="47"/>
      <c r="N673" s="121"/>
      <c r="O673" s="143"/>
      <c r="P673" s="121"/>
      <c r="Q673" s="168"/>
      <c r="R673" s="169"/>
      <c r="S673" s="169"/>
      <c r="T673" s="169"/>
      <c r="U673" s="169"/>
      <c r="V673" s="169"/>
      <c r="W673" s="169"/>
      <c r="X673" s="169"/>
      <c r="Y673" s="167"/>
      <c r="Z673" s="167"/>
    </row>
    <row r="674" spans="3:26" ht="16.5" customHeight="1">
      <c r="C674" s="118"/>
      <c r="D674" s="160"/>
      <c r="E674" s="140"/>
      <c r="F674" s="151"/>
      <c r="G674" s="151"/>
      <c r="H674" s="161"/>
      <c r="I674" s="162"/>
      <c r="J674" s="163"/>
      <c r="K674" s="144"/>
      <c r="L674" s="164"/>
      <c r="M674" s="47"/>
      <c r="N674" s="121"/>
      <c r="O674" s="143"/>
      <c r="P674" s="121"/>
      <c r="Q674" s="168"/>
      <c r="R674" s="169"/>
      <c r="S674" s="169"/>
      <c r="T674" s="169"/>
      <c r="U674" s="169"/>
      <c r="V674" s="169"/>
      <c r="W674" s="169"/>
      <c r="X674" s="169"/>
      <c r="Y674" s="167"/>
      <c r="Z674" s="167"/>
    </row>
    <row r="675" spans="3:26" ht="16.5" customHeight="1">
      <c r="C675" s="118"/>
      <c r="D675" s="160"/>
      <c r="E675" s="140"/>
      <c r="F675" s="151"/>
      <c r="G675" s="151"/>
      <c r="H675" s="161"/>
      <c r="I675" s="162"/>
      <c r="J675" s="163"/>
      <c r="K675" s="144"/>
      <c r="L675" s="164"/>
      <c r="M675" s="47"/>
      <c r="N675" s="121"/>
      <c r="O675" s="143"/>
      <c r="P675" s="121"/>
      <c r="Q675" s="168"/>
      <c r="R675" s="169"/>
      <c r="S675" s="169"/>
      <c r="T675" s="169"/>
      <c r="U675" s="169"/>
      <c r="V675" s="169"/>
      <c r="W675" s="169"/>
      <c r="X675" s="169"/>
      <c r="Y675" s="167"/>
      <c r="Z675" s="167"/>
    </row>
    <row r="676" spans="3:26" ht="16.5" customHeight="1">
      <c r="C676" s="118"/>
      <c r="D676" s="160"/>
      <c r="E676" s="140"/>
      <c r="F676" s="151"/>
      <c r="G676" s="151"/>
      <c r="H676" s="161"/>
      <c r="I676" s="162"/>
      <c r="J676" s="163"/>
      <c r="K676" s="144"/>
      <c r="L676" s="164"/>
      <c r="M676" s="47"/>
      <c r="N676" s="121"/>
      <c r="O676" s="143"/>
      <c r="P676" s="121"/>
      <c r="Q676" s="168"/>
      <c r="R676" s="169"/>
      <c r="S676" s="169"/>
      <c r="T676" s="169"/>
      <c r="U676" s="169"/>
      <c r="V676" s="169"/>
      <c r="W676" s="169"/>
      <c r="X676" s="169"/>
      <c r="Y676" s="167"/>
      <c r="Z676" s="167"/>
    </row>
    <row r="677" spans="3:26" ht="16.5" customHeight="1">
      <c r="C677" s="118"/>
      <c r="D677" s="160"/>
      <c r="E677" s="140"/>
      <c r="F677" s="151"/>
      <c r="G677" s="151"/>
      <c r="H677" s="161"/>
      <c r="I677" s="162"/>
      <c r="J677" s="163"/>
      <c r="K677" s="144"/>
      <c r="L677" s="164"/>
      <c r="M677" s="47"/>
      <c r="N677" s="121"/>
      <c r="O677" s="143"/>
      <c r="P677" s="121"/>
      <c r="Q677" s="168"/>
      <c r="R677" s="169"/>
      <c r="S677" s="169"/>
      <c r="T677" s="169"/>
      <c r="U677" s="169"/>
      <c r="V677" s="169"/>
      <c r="W677" s="169"/>
      <c r="X677" s="169"/>
      <c r="Y677" s="167"/>
      <c r="Z677" s="167"/>
    </row>
    <row r="678" spans="3:26" ht="16.5" customHeight="1">
      <c r="C678" s="118"/>
      <c r="D678" s="160"/>
      <c r="E678" s="140"/>
      <c r="F678" s="151"/>
      <c r="G678" s="151"/>
      <c r="H678" s="161"/>
      <c r="I678" s="162"/>
      <c r="J678" s="163"/>
      <c r="K678" s="144"/>
      <c r="L678" s="164"/>
      <c r="M678" s="47"/>
      <c r="N678" s="121"/>
      <c r="O678" s="143"/>
      <c r="P678" s="121"/>
      <c r="Q678" s="168"/>
      <c r="R678" s="169"/>
      <c r="S678" s="169"/>
      <c r="T678" s="169"/>
      <c r="U678" s="169"/>
      <c r="V678" s="169"/>
      <c r="W678" s="169"/>
      <c r="X678" s="169"/>
      <c r="Y678" s="167"/>
      <c r="Z678" s="167"/>
    </row>
    <row r="679" spans="3:26" ht="16.5" customHeight="1">
      <c r="C679" s="118"/>
      <c r="D679" s="160"/>
      <c r="E679" s="140"/>
      <c r="F679" s="151"/>
      <c r="G679" s="151"/>
      <c r="H679" s="161"/>
      <c r="I679" s="162"/>
      <c r="J679" s="163"/>
      <c r="K679" s="144"/>
      <c r="L679" s="164"/>
      <c r="M679" s="47"/>
      <c r="N679" s="121"/>
      <c r="O679" s="143"/>
      <c r="P679" s="121"/>
      <c r="Q679" s="168"/>
      <c r="R679" s="169"/>
      <c r="S679" s="169"/>
      <c r="T679" s="169"/>
      <c r="U679" s="169"/>
      <c r="V679" s="169"/>
      <c r="W679" s="169"/>
      <c r="X679" s="169"/>
      <c r="Y679" s="167"/>
      <c r="Z679" s="167"/>
    </row>
    <row r="680" spans="3:26" ht="16.5" customHeight="1">
      <c r="C680" s="118"/>
      <c r="D680" s="160"/>
      <c r="E680" s="140"/>
      <c r="F680" s="151"/>
      <c r="G680" s="151"/>
      <c r="H680" s="161"/>
      <c r="I680" s="162"/>
      <c r="J680" s="163"/>
      <c r="K680" s="144"/>
      <c r="L680" s="164"/>
      <c r="M680" s="47"/>
      <c r="N680" s="121"/>
      <c r="O680" s="143"/>
      <c r="P680" s="121"/>
      <c r="Q680" s="168"/>
      <c r="R680" s="169"/>
      <c r="S680" s="169"/>
      <c r="T680" s="169"/>
      <c r="U680" s="169"/>
      <c r="V680" s="169"/>
      <c r="W680" s="169"/>
      <c r="X680" s="169"/>
      <c r="Y680" s="167"/>
      <c r="Z680" s="167"/>
    </row>
    <row r="681" spans="3:26" ht="16.5" customHeight="1">
      <c r="C681" s="118"/>
      <c r="D681" s="160"/>
      <c r="E681" s="140"/>
      <c r="F681" s="151"/>
      <c r="G681" s="151"/>
      <c r="H681" s="161"/>
      <c r="I681" s="162"/>
      <c r="J681" s="163"/>
      <c r="K681" s="144"/>
      <c r="L681" s="164"/>
      <c r="M681" s="47"/>
      <c r="N681" s="121"/>
      <c r="O681" s="143"/>
      <c r="P681" s="121"/>
      <c r="Q681" s="168"/>
      <c r="R681" s="169"/>
      <c r="S681" s="169"/>
      <c r="T681" s="169"/>
      <c r="U681" s="169"/>
      <c r="V681" s="169"/>
      <c r="W681" s="169"/>
      <c r="X681" s="169"/>
      <c r="Y681" s="167"/>
      <c r="Z681" s="167"/>
    </row>
    <row r="682" spans="3:26" ht="16.5" customHeight="1">
      <c r="C682" s="118"/>
      <c r="D682" s="160"/>
      <c r="E682" s="140"/>
      <c r="F682" s="151"/>
      <c r="G682" s="151"/>
      <c r="H682" s="161"/>
      <c r="I682" s="162"/>
      <c r="J682" s="163"/>
      <c r="K682" s="144"/>
      <c r="L682" s="164"/>
      <c r="M682" s="47"/>
      <c r="N682" s="121"/>
      <c r="O682" s="143"/>
      <c r="P682" s="121"/>
      <c r="Q682" s="168"/>
      <c r="R682" s="169"/>
      <c r="S682" s="169"/>
      <c r="T682" s="169"/>
      <c r="U682" s="169"/>
      <c r="V682" s="169"/>
      <c r="W682" s="169"/>
      <c r="X682" s="169"/>
      <c r="Y682" s="167"/>
      <c r="Z682" s="167"/>
    </row>
    <row r="683" spans="3:26" ht="16.5" customHeight="1">
      <c r="C683" s="118"/>
      <c r="D683" s="160"/>
      <c r="E683" s="140"/>
      <c r="F683" s="151"/>
      <c r="G683" s="151"/>
      <c r="H683" s="161"/>
      <c r="I683" s="162"/>
      <c r="J683" s="163"/>
      <c r="K683" s="144"/>
      <c r="L683" s="164"/>
      <c r="M683" s="47"/>
      <c r="N683" s="121"/>
      <c r="O683" s="143"/>
      <c r="P683" s="121"/>
      <c r="Q683" s="168"/>
      <c r="R683" s="169"/>
      <c r="S683" s="169"/>
      <c r="T683" s="169"/>
      <c r="U683" s="169"/>
      <c r="V683" s="169"/>
      <c r="W683" s="169"/>
      <c r="X683" s="169"/>
      <c r="Y683" s="167"/>
      <c r="Z683" s="167"/>
    </row>
    <row r="684" spans="3:26" ht="16.5" customHeight="1">
      <c r="C684" s="118"/>
      <c r="D684" s="160"/>
      <c r="E684" s="140"/>
      <c r="F684" s="151"/>
      <c r="G684" s="151"/>
      <c r="H684" s="161"/>
      <c r="I684" s="162"/>
      <c r="J684" s="163"/>
      <c r="K684" s="144"/>
      <c r="L684" s="164"/>
      <c r="M684" s="47"/>
      <c r="N684" s="121"/>
      <c r="O684" s="143"/>
      <c r="P684" s="121"/>
      <c r="Q684" s="168"/>
      <c r="R684" s="169"/>
      <c r="S684" s="169"/>
      <c r="T684" s="169"/>
      <c r="U684" s="169"/>
      <c r="V684" s="169"/>
      <c r="W684" s="169"/>
      <c r="X684" s="169"/>
      <c r="Y684" s="167"/>
      <c r="Z684" s="167"/>
    </row>
    <row r="685" spans="3:26" ht="16.5" customHeight="1">
      <c r="C685" s="118"/>
      <c r="D685" s="160"/>
      <c r="E685" s="140"/>
      <c r="F685" s="151"/>
      <c r="G685" s="151"/>
      <c r="H685" s="161"/>
      <c r="I685" s="162"/>
      <c r="J685" s="163"/>
      <c r="K685" s="144"/>
      <c r="L685" s="164"/>
      <c r="M685" s="47"/>
      <c r="N685" s="121"/>
      <c r="O685" s="143"/>
      <c r="P685" s="121"/>
      <c r="Q685" s="168"/>
      <c r="R685" s="169"/>
      <c r="S685" s="169"/>
      <c r="T685" s="169"/>
      <c r="U685" s="169"/>
      <c r="V685" s="169"/>
      <c r="W685" s="169"/>
      <c r="X685" s="169"/>
      <c r="Y685" s="167"/>
      <c r="Z685" s="167"/>
    </row>
    <row r="686" spans="3:26" ht="16.5" customHeight="1">
      <c r="C686" s="118"/>
      <c r="D686" s="160"/>
      <c r="E686" s="140"/>
      <c r="F686" s="151"/>
      <c r="G686" s="151"/>
      <c r="H686" s="161"/>
      <c r="I686" s="162"/>
      <c r="J686" s="163"/>
      <c r="K686" s="144"/>
      <c r="L686" s="164"/>
      <c r="M686" s="47"/>
      <c r="N686" s="121"/>
      <c r="O686" s="143"/>
      <c r="P686" s="121"/>
      <c r="Q686" s="168"/>
      <c r="R686" s="169"/>
      <c r="S686" s="169"/>
      <c r="T686" s="169"/>
      <c r="U686" s="169"/>
      <c r="V686" s="169"/>
      <c r="W686" s="169"/>
      <c r="X686" s="169"/>
      <c r="Y686" s="167"/>
      <c r="Z686" s="167"/>
    </row>
    <row r="687" spans="3:26" ht="16.5" customHeight="1">
      <c r="C687" s="118"/>
      <c r="D687" s="160"/>
      <c r="E687" s="140"/>
      <c r="F687" s="151"/>
      <c r="G687" s="151"/>
      <c r="H687" s="161"/>
      <c r="I687" s="162"/>
      <c r="J687" s="163"/>
      <c r="K687" s="144"/>
      <c r="L687" s="164"/>
      <c r="M687" s="47"/>
      <c r="N687" s="121"/>
      <c r="O687" s="143"/>
      <c r="P687" s="121"/>
      <c r="Q687" s="168"/>
      <c r="R687" s="169"/>
      <c r="S687" s="169"/>
      <c r="T687" s="169"/>
      <c r="U687" s="169"/>
      <c r="V687" s="169"/>
      <c r="W687" s="169"/>
      <c r="X687" s="169"/>
      <c r="Y687" s="167"/>
      <c r="Z687" s="167"/>
    </row>
    <row r="688" spans="3:26" ht="16.5" customHeight="1">
      <c r="C688" s="118"/>
      <c r="D688" s="160"/>
      <c r="E688" s="140"/>
      <c r="F688" s="151"/>
      <c r="G688" s="151"/>
      <c r="H688" s="161"/>
      <c r="I688" s="162"/>
      <c r="J688" s="163"/>
      <c r="K688" s="144"/>
      <c r="L688" s="164"/>
      <c r="M688" s="47"/>
      <c r="N688" s="121"/>
      <c r="O688" s="143"/>
      <c r="P688" s="121"/>
      <c r="Q688" s="168"/>
      <c r="R688" s="169"/>
      <c r="S688" s="169"/>
      <c r="T688" s="169"/>
      <c r="U688" s="169"/>
      <c r="V688" s="169"/>
      <c r="W688" s="169"/>
      <c r="X688" s="169"/>
      <c r="Y688" s="167"/>
      <c r="Z688" s="167"/>
    </row>
    <row r="689" spans="3:26" ht="16.5" customHeight="1">
      <c r="C689" s="118"/>
      <c r="D689" s="160"/>
      <c r="E689" s="140"/>
      <c r="F689" s="151"/>
      <c r="G689" s="151"/>
      <c r="H689" s="161"/>
      <c r="I689" s="162"/>
      <c r="J689" s="163"/>
      <c r="K689" s="144"/>
      <c r="L689" s="164"/>
      <c r="M689" s="47"/>
      <c r="N689" s="121"/>
      <c r="O689" s="143"/>
      <c r="P689" s="121"/>
      <c r="Q689" s="168"/>
      <c r="R689" s="169"/>
      <c r="S689" s="169"/>
      <c r="T689" s="169"/>
      <c r="U689" s="169"/>
      <c r="V689" s="169"/>
      <c r="W689" s="169"/>
      <c r="X689" s="169"/>
      <c r="Y689" s="167"/>
      <c r="Z689" s="167"/>
    </row>
    <row r="690" spans="3:26" ht="16.5" customHeight="1">
      <c r="C690" s="118"/>
      <c r="D690" s="160"/>
      <c r="E690" s="140"/>
      <c r="F690" s="151"/>
      <c r="G690" s="151"/>
      <c r="H690" s="161"/>
      <c r="I690" s="162"/>
      <c r="J690" s="163"/>
      <c r="K690" s="144"/>
      <c r="L690" s="164"/>
      <c r="M690" s="47"/>
      <c r="N690" s="121"/>
      <c r="O690" s="143"/>
      <c r="P690" s="121"/>
      <c r="Q690" s="168"/>
      <c r="R690" s="169"/>
      <c r="S690" s="169"/>
      <c r="T690" s="169"/>
      <c r="U690" s="169"/>
      <c r="V690" s="169"/>
      <c r="W690" s="169"/>
      <c r="X690" s="169"/>
      <c r="Y690" s="167"/>
      <c r="Z690" s="167"/>
    </row>
    <row r="691" spans="3:26" ht="16.5" customHeight="1">
      <c r="C691" s="118"/>
      <c r="D691" s="160"/>
      <c r="E691" s="140"/>
      <c r="F691" s="151"/>
      <c r="G691" s="151"/>
      <c r="H691" s="161"/>
      <c r="I691" s="162"/>
      <c r="J691" s="163"/>
      <c r="K691" s="144"/>
      <c r="L691" s="164"/>
      <c r="M691" s="47"/>
      <c r="N691" s="121"/>
      <c r="O691" s="143"/>
      <c r="P691" s="121"/>
      <c r="Q691" s="168"/>
      <c r="R691" s="169"/>
      <c r="S691" s="169"/>
      <c r="T691" s="169"/>
      <c r="U691" s="169"/>
      <c r="V691" s="169"/>
      <c r="W691" s="169"/>
      <c r="X691" s="169"/>
      <c r="Y691" s="167"/>
      <c r="Z691" s="167"/>
    </row>
    <row r="692" spans="3:26" ht="16.5" customHeight="1">
      <c r="C692" s="118"/>
      <c r="D692" s="160"/>
      <c r="E692" s="140"/>
      <c r="F692" s="151"/>
      <c r="G692" s="151"/>
      <c r="H692" s="161"/>
      <c r="I692" s="162"/>
      <c r="J692" s="163"/>
      <c r="K692" s="144"/>
      <c r="L692" s="164"/>
      <c r="M692" s="47"/>
      <c r="N692" s="121"/>
      <c r="O692" s="143"/>
      <c r="P692" s="121"/>
      <c r="Q692" s="168"/>
      <c r="R692" s="169"/>
      <c r="S692" s="169"/>
      <c r="T692" s="169"/>
      <c r="U692" s="169"/>
      <c r="V692" s="169"/>
      <c r="W692" s="169"/>
      <c r="X692" s="169"/>
      <c r="Y692" s="167"/>
      <c r="Z692" s="167"/>
    </row>
    <row r="693" spans="3:26" ht="16.5" customHeight="1">
      <c r="C693" s="118"/>
      <c r="D693" s="160"/>
      <c r="E693" s="140"/>
      <c r="F693" s="151"/>
      <c r="G693" s="151"/>
      <c r="H693" s="161"/>
      <c r="I693" s="162"/>
      <c r="J693" s="163"/>
      <c r="K693" s="144"/>
      <c r="L693" s="164"/>
      <c r="M693" s="47"/>
      <c r="N693" s="121"/>
      <c r="O693" s="143"/>
      <c r="P693" s="121"/>
      <c r="Q693" s="168"/>
      <c r="R693" s="169"/>
      <c r="S693" s="169"/>
      <c r="T693" s="169"/>
      <c r="U693" s="169"/>
      <c r="V693" s="169"/>
      <c r="W693" s="169"/>
      <c r="X693" s="169"/>
      <c r="Y693" s="167"/>
      <c r="Z693" s="167"/>
    </row>
    <row r="694" spans="3:26" ht="16.5" customHeight="1">
      <c r="C694" s="118"/>
      <c r="D694" s="160"/>
      <c r="E694" s="140"/>
      <c r="F694" s="151"/>
      <c r="G694" s="151"/>
      <c r="H694" s="161"/>
      <c r="I694" s="162"/>
      <c r="J694" s="163"/>
      <c r="K694" s="144"/>
      <c r="L694" s="164"/>
      <c r="M694" s="47"/>
      <c r="N694" s="121"/>
      <c r="O694" s="143"/>
      <c r="P694" s="121"/>
      <c r="Q694" s="168"/>
      <c r="R694" s="169"/>
      <c r="S694" s="169"/>
      <c r="T694" s="169"/>
      <c r="U694" s="169"/>
      <c r="V694" s="169"/>
      <c r="W694" s="169"/>
      <c r="X694" s="169"/>
      <c r="Y694" s="167"/>
      <c r="Z694" s="167"/>
    </row>
    <row r="695" spans="3:26" ht="16.5" customHeight="1">
      <c r="C695" s="118"/>
      <c r="D695" s="160"/>
      <c r="E695" s="140"/>
      <c r="F695" s="151"/>
      <c r="G695" s="151"/>
      <c r="H695" s="161"/>
      <c r="I695" s="162"/>
      <c r="J695" s="163"/>
      <c r="K695" s="144"/>
      <c r="L695" s="164"/>
      <c r="M695" s="47"/>
      <c r="N695" s="121"/>
      <c r="O695" s="143"/>
      <c r="P695" s="121"/>
      <c r="Q695" s="168"/>
      <c r="R695" s="169"/>
      <c r="S695" s="169"/>
      <c r="T695" s="169"/>
      <c r="U695" s="169"/>
      <c r="V695" s="169"/>
      <c r="W695" s="169"/>
      <c r="X695" s="169"/>
      <c r="Y695" s="167"/>
      <c r="Z695" s="167"/>
    </row>
    <row r="696" spans="3:26" ht="16.5" customHeight="1">
      <c r="C696" s="118"/>
      <c r="D696" s="160"/>
      <c r="E696" s="140"/>
      <c r="F696" s="151"/>
      <c r="G696" s="151"/>
      <c r="H696" s="161"/>
      <c r="I696" s="162"/>
      <c r="J696" s="163"/>
      <c r="K696" s="144"/>
      <c r="L696" s="164"/>
      <c r="M696" s="47"/>
      <c r="N696" s="121"/>
      <c r="O696" s="143"/>
      <c r="P696" s="121"/>
      <c r="Q696" s="168"/>
      <c r="R696" s="169"/>
      <c r="S696" s="169"/>
      <c r="T696" s="169"/>
      <c r="U696" s="169"/>
      <c r="V696" s="169"/>
      <c r="W696" s="169"/>
      <c r="X696" s="169"/>
      <c r="Y696" s="167"/>
      <c r="Z696" s="167"/>
    </row>
    <row r="697" spans="3:26" ht="16.5" customHeight="1">
      <c r="C697" s="118"/>
      <c r="D697" s="160"/>
      <c r="E697" s="140"/>
      <c r="F697" s="151"/>
      <c r="G697" s="151"/>
      <c r="H697" s="161"/>
      <c r="I697" s="162"/>
      <c r="J697" s="163"/>
      <c r="K697" s="144"/>
      <c r="L697" s="164"/>
      <c r="M697" s="47"/>
      <c r="N697" s="121"/>
      <c r="O697" s="143"/>
      <c r="P697" s="121"/>
      <c r="Q697" s="168"/>
      <c r="R697" s="169"/>
      <c r="S697" s="169"/>
      <c r="T697" s="169"/>
      <c r="U697" s="169"/>
      <c r="V697" s="169"/>
      <c r="W697" s="169"/>
      <c r="X697" s="169"/>
      <c r="Y697" s="167"/>
      <c r="Z697" s="167"/>
    </row>
    <row r="698" spans="3:26" ht="16.5" customHeight="1">
      <c r="C698" s="118"/>
      <c r="D698" s="160"/>
      <c r="E698" s="140"/>
      <c r="F698" s="151"/>
      <c r="G698" s="151"/>
      <c r="H698" s="161"/>
      <c r="I698" s="162"/>
      <c r="J698" s="163"/>
      <c r="K698" s="144"/>
      <c r="L698" s="164"/>
      <c r="M698" s="47"/>
      <c r="N698" s="121"/>
      <c r="O698" s="143"/>
      <c r="P698" s="121"/>
      <c r="Q698" s="168"/>
      <c r="R698" s="169"/>
      <c r="S698" s="169"/>
      <c r="T698" s="169"/>
      <c r="U698" s="169"/>
      <c r="V698" s="169"/>
      <c r="W698" s="169"/>
      <c r="X698" s="169"/>
      <c r="Y698" s="167"/>
      <c r="Z698" s="167"/>
    </row>
    <row r="699" spans="3:26" ht="16.5" customHeight="1">
      <c r="C699" s="118"/>
      <c r="D699" s="160"/>
      <c r="E699" s="140"/>
      <c r="F699" s="151"/>
      <c r="G699" s="151"/>
      <c r="H699" s="161"/>
      <c r="I699" s="162"/>
      <c r="J699" s="163"/>
      <c r="K699" s="144"/>
      <c r="L699" s="164"/>
      <c r="M699" s="47"/>
      <c r="N699" s="121"/>
      <c r="O699" s="143"/>
      <c r="P699" s="121"/>
      <c r="Q699" s="168"/>
      <c r="R699" s="169"/>
      <c r="S699" s="169"/>
      <c r="T699" s="169"/>
      <c r="U699" s="169"/>
      <c r="V699" s="169"/>
      <c r="W699" s="169"/>
      <c r="X699" s="169"/>
      <c r="Y699" s="167"/>
      <c r="Z699" s="167"/>
    </row>
    <row r="700" spans="3:26" ht="16.5" customHeight="1">
      <c r="C700" s="118"/>
      <c r="D700" s="160"/>
      <c r="E700" s="140"/>
      <c r="F700" s="151"/>
      <c r="G700" s="151"/>
      <c r="H700" s="161"/>
      <c r="I700" s="162"/>
      <c r="J700" s="163"/>
      <c r="K700" s="144"/>
      <c r="L700" s="164"/>
      <c r="M700" s="47"/>
      <c r="N700" s="121"/>
      <c r="O700" s="143"/>
      <c r="P700" s="121"/>
      <c r="Q700" s="168"/>
      <c r="R700" s="169"/>
      <c r="S700" s="169"/>
      <c r="T700" s="169"/>
      <c r="U700" s="169"/>
      <c r="V700" s="169"/>
      <c r="W700" s="169"/>
      <c r="X700" s="169"/>
      <c r="Y700" s="167"/>
      <c r="Z700" s="167"/>
    </row>
    <row r="701" spans="3:26" ht="16.5" customHeight="1">
      <c r="C701" s="118"/>
      <c r="D701" s="160"/>
      <c r="E701" s="140"/>
      <c r="F701" s="151"/>
      <c r="G701" s="151"/>
      <c r="H701" s="161"/>
      <c r="I701" s="162"/>
      <c r="J701" s="163"/>
      <c r="K701" s="144"/>
      <c r="L701" s="164"/>
      <c r="M701" s="47"/>
      <c r="N701" s="121"/>
      <c r="O701" s="143"/>
      <c r="P701" s="121"/>
      <c r="Q701" s="168"/>
      <c r="R701" s="169"/>
      <c r="S701" s="169"/>
      <c r="T701" s="169"/>
      <c r="U701" s="169"/>
      <c r="V701" s="169"/>
      <c r="W701" s="169"/>
      <c r="X701" s="169"/>
      <c r="Y701" s="167"/>
      <c r="Z701" s="167"/>
    </row>
    <row r="702" spans="3:26" ht="16.5" customHeight="1">
      <c r="C702" s="118"/>
      <c r="D702" s="160"/>
      <c r="E702" s="140"/>
      <c r="F702" s="151"/>
      <c r="G702" s="151"/>
      <c r="H702" s="161"/>
      <c r="I702" s="162"/>
      <c r="J702" s="163"/>
      <c r="K702" s="144"/>
      <c r="L702" s="164"/>
      <c r="M702" s="47"/>
      <c r="N702" s="121"/>
      <c r="O702" s="143"/>
      <c r="P702" s="121"/>
      <c r="Q702" s="168"/>
      <c r="R702" s="169"/>
      <c r="S702" s="169"/>
      <c r="T702" s="169"/>
      <c r="U702" s="169"/>
      <c r="V702" s="169"/>
      <c r="W702" s="169"/>
      <c r="X702" s="169"/>
      <c r="Y702" s="167"/>
      <c r="Z702" s="167"/>
    </row>
    <row r="703" spans="3:26" ht="16.5" customHeight="1">
      <c r="C703" s="118"/>
      <c r="D703" s="160"/>
      <c r="E703" s="140"/>
      <c r="F703" s="151"/>
      <c r="G703" s="151"/>
      <c r="H703" s="161"/>
      <c r="I703" s="162"/>
      <c r="J703" s="163"/>
      <c r="K703" s="144"/>
      <c r="L703" s="164"/>
      <c r="M703" s="47"/>
      <c r="N703" s="121"/>
      <c r="O703" s="143"/>
      <c r="P703" s="121"/>
      <c r="Q703" s="168"/>
      <c r="R703" s="169"/>
      <c r="S703" s="169"/>
      <c r="T703" s="169"/>
      <c r="U703" s="169"/>
      <c r="V703" s="169"/>
      <c r="W703" s="169"/>
      <c r="X703" s="169"/>
      <c r="Y703" s="167"/>
      <c r="Z703" s="167"/>
    </row>
    <row r="704" spans="3:26" ht="16.5" customHeight="1">
      <c r="C704" s="118"/>
      <c r="D704" s="160"/>
      <c r="E704" s="140"/>
      <c r="F704" s="151"/>
      <c r="G704" s="151"/>
      <c r="H704" s="161"/>
      <c r="I704" s="162"/>
      <c r="J704" s="163"/>
      <c r="K704" s="144"/>
      <c r="L704" s="164"/>
      <c r="M704" s="47"/>
      <c r="N704" s="121"/>
      <c r="O704" s="143"/>
      <c r="P704" s="121"/>
      <c r="Q704" s="168"/>
      <c r="R704" s="169"/>
      <c r="S704" s="169"/>
      <c r="T704" s="169"/>
      <c r="U704" s="169"/>
      <c r="V704" s="169"/>
      <c r="W704" s="169"/>
      <c r="X704" s="169"/>
      <c r="Y704" s="167"/>
      <c r="Z704" s="167"/>
    </row>
    <row r="705" spans="3:26" ht="16.5" customHeight="1">
      <c r="C705" s="118"/>
      <c r="D705" s="160"/>
      <c r="E705" s="140"/>
      <c r="F705" s="151"/>
      <c r="G705" s="151"/>
      <c r="H705" s="161"/>
      <c r="I705" s="162"/>
      <c r="J705" s="163"/>
      <c r="K705" s="144"/>
      <c r="L705" s="164"/>
      <c r="M705" s="47"/>
      <c r="N705" s="121"/>
      <c r="O705" s="143"/>
      <c r="P705" s="121"/>
      <c r="Q705" s="168"/>
      <c r="R705" s="169"/>
      <c r="S705" s="169"/>
      <c r="T705" s="169"/>
      <c r="U705" s="169"/>
      <c r="V705" s="169"/>
      <c r="W705" s="169"/>
      <c r="X705" s="169"/>
      <c r="Y705" s="167"/>
      <c r="Z705" s="167"/>
    </row>
    <row r="706" spans="3:26" ht="16.5" customHeight="1">
      <c r="C706" s="118"/>
      <c r="D706" s="160"/>
      <c r="E706" s="140"/>
      <c r="F706" s="151"/>
      <c r="G706" s="151"/>
      <c r="H706" s="161"/>
      <c r="I706" s="162"/>
      <c r="J706" s="163"/>
      <c r="K706" s="144"/>
      <c r="L706" s="164"/>
      <c r="M706" s="47"/>
      <c r="N706" s="121"/>
      <c r="O706" s="143"/>
      <c r="P706" s="121"/>
      <c r="Q706" s="168"/>
      <c r="R706" s="169"/>
      <c r="S706" s="169"/>
      <c r="T706" s="169"/>
      <c r="U706" s="169"/>
      <c r="V706" s="169"/>
      <c r="W706" s="169"/>
      <c r="X706" s="169"/>
      <c r="Y706" s="167"/>
      <c r="Z706" s="167"/>
    </row>
    <row r="707" spans="3:26" ht="16.5" customHeight="1">
      <c r="C707" s="118"/>
      <c r="D707" s="160"/>
      <c r="E707" s="140"/>
      <c r="F707" s="151"/>
      <c r="G707" s="151"/>
      <c r="H707" s="161"/>
      <c r="I707" s="162"/>
      <c r="J707" s="163"/>
      <c r="K707" s="144"/>
      <c r="L707" s="164"/>
      <c r="M707" s="47"/>
      <c r="N707" s="121"/>
      <c r="O707" s="143"/>
      <c r="P707" s="121"/>
      <c r="Q707" s="168"/>
      <c r="R707" s="169"/>
      <c r="S707" s="169"/>
      <c r="T707" s="169"/>
      <c r="U707" s="169"/>
      <c r="V707" s="169"/>
      <c r="W707" s="169"/>
      <c r="X707" s="169"/>
      <c r="Y707" s="167"/>
      <c r="Z707" s="167"/>
    </row>
    <row r="708" spans="3:26" ht="16.5" customHeight="1">
      <c r="C708" s="118"/>
      <c r="D708" s="160"/>
      <c r="E708" s="140"/>
      <c r="F708" s="151"/>
      <c r="G708" s="151"/>
      <c r="H708" s="161"/>
      <c r="I708" s="162"/>
      <c r="J708" s="163"/>
      <c r="K708" s="144"/>
      <c r="L708" s="164"/>
      <c r="M708" s="47"/>
      <c r="N708" s="121"/>
      <c r="O708" s="143"/>
      <c r="P708" s="121"/>
      <c r="Q708" s="168"/>
      <c r="R708" s="169"/>
      <c r="S708" s="169"/>
      <c r="T708" s="169"/>
      <c r="U708" s="169"/>
      <c r="V708" s="169"/>
      <c r="W708" s="169"/>
      <c r="X708" s="169"/>
      <c r="Y708" s="167"/>
      <c r="Z708" s="167"/>
    </row>
    <row r="709" spans="3:26" ht="16.5" customHeight="1">
      <c r="C709" s="118"/>
      <c r="D709" s="160"/>
      <c r="E709" s="140"/>
      <c r="F709" s="151"/>
      <c r="G709" s="151"/>
      <c r="H709" s="161"/>
      <c r="I709" s="162"/>
      <c r="J709" s="163"/>
      <c r="K709" s="144"/>
      <c r="L709" s="164"/>
      <c r="M709" s="47"/>
      <c r="N709" s="121"/>
      <c r="O709" s="143"/>
      <c r="P709" s="121"/>
      <c r="Q709" s="168"/>
      <c r="R709" s="169"/>
      <c r="S709" s="169"/>
      <c r="T709" s="169"/>
      <c r="U709" s="169"/>
      <c r="V709" s="169"/>
      <c r="W709" s="169"/>
      <c r="X709" s="169"/>
      <c r="Y709" s="167"/>
      <c r="Z709" s="167"/>
    </row>
    <row r="710" spans="3:26" ht="16.5" customHeight="1">
      <c r="C710" s="118"/>
      <c r="D710" s="160"/>
      <c r="E710" s="140"/>
      <c r="F710" s="151"/>
      <c r="G710" s="151"/>
      <c r="H710" s="161"/>
      <c r="I710" s="162"/>
      <c r="J710" s="163"/>
      <c r="K710" s="144"/>
      <c r="L710" s="164"/>
      <c r="M710" s="47"/>
      <c r="N710" s="121"/>
      <c r="O710" s="143"/>
      <c r="P710" s="121"/>
      <c r="Q710" s="168"/>
      <c r="R710" s="169"/>
      <c r="S710" s="169"/>
      <c r="T710" s="169"/>
      <c r="U710" s="169"/>
      <c r="V710" s="169"/>
      <c r="W710" s="169"/>
      <c r="X710" s="169"/>
      <c r="Y710" s="167"/>
      <c r="Z710" s="167"/>
    </row>
    <row r="711" spans="3:26" ht="16.5" customHeight="1">
      <c r="C711" s="118"/>
      <c r="D711" s="160"/>
      <c r="E711" s="140"/>
      <c r="F711" s="151"/>
      <c r="G711" s="151"/>
      <c r="H711" s="161"/>
      <c r="I711" s="162"/>
      <c r="J711" s="163"/>
      <c r="K711" s="144"/>
      <c r="L711" s="164"/>
      <c r="M711" s="47"/>
      <c r="N711" s="121"/>
      <c r="O711" s="143"/>
      <c r="P711" s="121"/>
      <c r="Q711" s="168"/>
      <c r="R711" s="169"/>
      <c r="S711" s="169"/>
      <c r="T711" s="169"/>
      <c r="U711" s="169"/>
      <c r="V711" s="169"/>
      <c r="W711" s="169"/>
      <c r="X711" s="169"/>
      <c r="Y711" s="167"/>
      <c r="Z711" s="167"/>
    </row>
    <row r="712" spans="3:26" ht="16.5" customHeight="1">
      <c r="C712" s="118"/>
      <c r="D712" s="160"/>
      <c r="E712" s="140"/>
      <c r="F712" s="151"/>
      <c r="G712" s="151"/>
      <c r="H712" s="161"/>
      <c r="I712" s="162"/>
      <c r="J712" s="163"/>
      <c r="K712" s="144"/>
      <c r="L712" s="164"/>
      <c r="M712" s="47"/>
      <c r="N712" s="121"/>
      <c r="O712" s="143"/>
      <c r="P712" s="121"/>
      <c r="Q712" s="168"/>
      <c r="R712" s="169"/>
      <c r="S712" s="169"/>
      <c r="T712" s="169"/>
      <c r="U712" s="169"/>
      <c r="V712" s="169"/>
      <c r="W712" s="169"/>
      <c r="X712" s="169"/>
      <c r="Y712" s="167"/>
      <c r="Z712" s="167"/>
    </row>
    <row r="713" spans="3:26" ht="16.5" customHeight="1">
      <c r="C713" s="118"/>
      <c r="D713" s="160"/>
      <c r="E713" s="140"/>
      <c r="F713" s="151"/>
      <c r="G713" s="151"/>
      <c r="H713" s="161"/>
      <c r="I713" s="162"/>
      <c r="J713" s="163"/>
      <c r="K713" s="144"/>
      <c r="L713" s="164"/>
      <c r="M713" s="47"/>
      <c r="N713" s="121"/>
      <c r="O713" s="143"/>
      <c r="P713" s="121"/>
      <c r="Q713" s="168"/>
      <c r="R713" s="169"/>
      <c r="S713" s="169"/>
      <c r="T713" s="169"/>
      <c r="U713" s="169"/>
      <c r="V713" s="169"/>
      <c r="W713" s="169"/>
      <c r="X713" s="169"/>
      <c r="Y713" s="167"/>
      <c r="Z713" s="167"/>
    </row>
    <row r="714" spans="3:26" ht="16.5" customHeight="1">
      <c r="C714" s="118"/>
      <c r="D714" s="160"/>
      <c r="E714" s="140"/>
      <c r="F714" s="151"/>
      <c r="G714" s="151"/>
      <c r="H714" s="161"/>
      <c r="I714" s="162"/>
      <c r="J714" s="163"/>
      <c r="K714" s="144"/>
      <c r="L714" s="164"/>
      <c r="M714" s="47"/>
      <c r="N714" s="121"/>
      <c r="O714" s="143"/>
      <c r="P714" s="121"/>
      <c r="Q714" s="168"/>
      <c r="R714" s="169"/>
      <c r="S714" s="169"/>
      <c r="T714" s="169"/>
      <c r="U714" s="169"/>
      <c r="V714" s="169"/>
      <c r="W714" s="169"/>
      <c r="X714" s="169"/>
      <c r="Y714" s="167"/>
      <c r="Z714" s="167"/>
    </row>
    <row r="715" spans="3:26" ht="16.5" customHeight="1">
      <c r="C715" s="118"/>
      <c r="D715" s="160"/>
      <c r="E715" s="140"/>
      <c r="F715" s="151"/>
      <c r="G715" s="151"/>
      <c r="H715" s="161"/>
      <c r="I715" s="162"/>
      <c r="J715" s="163"/>
      <c r="K715" s="144"/>
      <c r="L715" s="164"/>
      <c r="M715" s="47"/>
      <c r="N715" s="121"/>
      <c r="O715" s="143"/>
      <c r="P715" s="121"/>
      <c r="Q715" s="168"/>
      <c r="R715" s="169"/>
      <c r="S715" s="169"/>
      <c r="T715" s="169"/>
      <c r="U715" s="169"/>
      <c r="V715" s="169"/>
      <c r="W715" s="169"/>
      <c r="X715" s="169"/>
      <c r="Y715" s="167"/>
      <c r="Z715" s="167"/>
    </row>
    <row r="716" spans="3:26" ht="16.5" customHeight="1">
      <c r="C716" s="118"/>
      <c r="D716" s="160"/>
      <c r="E716" s="140"/>
      <c r="F716" s="151"/>
      <c r="G716" s="151"/>
      <c r="H716" s="161"/>
      <c r="I716" s="162"/>
      <c r="J716" s="163"/>
      <c r="K716" s="144"/>
      <c r="L716" s="164"/>
      <c r="M716" s="47"/>
      <c r="N716" s="121"/>
      <c r="O716" s="143"/>
      <c r="P716" s="121"/>
      <c r="Q716" s="168"/>
      <c r="R716" s="169"/>
      <c r="S716" s="169"/>
      <c r="T716" s="169"/>
      <c r="U716" s="169"/>
      <c r="V716" s="169"/>
      <c r="W716" s="169"/>
      <c r="X716" s="169"/>
      <c r="Y716" s="167"/>
      <c r="Z716" s="167"/>
    </row>
    <row r="717" spans="3:26" ht="16.5" customHeight="1">
      <c r="C717" s="118"/>
      <c r="D717" s="160"/>
      <c r="E717" s="140"/>
      <c r="F717" s="151"/>
      <c r="G717" s="151"/>
      <c r="H717" s="161"/>
      <c r="I717" s="162"/>
      <c r="J717" s="163"/>
      <c r="K717" s="144"/>
      <c r="L717" s="164"/>
      <c r="M717" s="47"/>
      <c r="N717" s="121"/>
      <c r="O717" s="143"/>
      <c r="P717" s="121"/>
      <c r="Q717" s="168"/>
      <c r="R717" s="169"/>
      <c r="S717" s="169"/>
      <c r="T717" s="169"/>
      <c r="U717" s="169"/>
      <c r="V717" s="169"/>
      <c r="W717" s="169"/>
      <c r="X717" s="169"/>
      <c r="Y717" s="167"/>
      <c r="Z717" s="167"/>
    </row>
    <row r="718" spans="3:26" ht="16.5" customHeight="1">
      <c r="C718" s="118"/>
      <c r="D718" s="160"/>
      <c r="E718" s="140"/>
      <c r="F718" s="151"/>
      <c r="G718" s="151"/>
      <c r="H718" s="161"/>
      <c r="I718" s="162"/>
      <c r="J718" s="163"/>
      <c r="K718" s="144"/>
      <c r="L718" s="164"/>
      <c r="M718" s="47"/>
      <c r="N718" s="121"/>
      <c r="O718" s="143"/>
      <c r="P718" s="121"/>
      <c r="Q718" s="168"/>
      <c r="R718" s="169"/>
      <c r="S718" s="169"/>
      <c r="T718" s="169"/>
      <c r="U718" s="169"/>
      <c r="V718" s="169"/>
      <c r="W718" s="169"/>
      <c r="X718" s="169"/>
      <c r="Y718" s="167"/>
      <c r="Z718" s="167"/>
    </row>
    <row r="719" spans="3:26" ht="16.5" customHeight="1">
      <c r="C719" s="118"/>
      <c r="D719" s="160"/>
      <c r="E719" s="140"/>
      <c r="F719" s="151"/>
      <c r="G719" s="151"/>
      <c r="H719" s="161"/>
      <c r="I719" s="162"/>
      <c r="J719" s="163"/>
      <c r="K719" s="144"/>
      <c r="L719" s="164"/>
      <c r="M719" s="47"/>
      <c r="N719" s="121"/>
      <c r="O719" s="143"/>
      <c r="P719" s="121"/>
      <c r="Q719" s="168"/>
      <c r="R719" s="169"/>
      <c r="S719" s="169"/>
      <c r="T719" s="169"/>
      <c r="U719" s="169"/>
      <c r="V719" s="169"/>
      <c r="W719" s="169"/>
      <c r="X719" s="169"/>
      <c r="Y719" s="167"/>
      <c r="Z719" s="167"/>
    </row>
    <row r="720" spans="3:26" ht="16.5" customHeight="1">
      <c r="C720" s="118"/>
      <c r="D720" s="160"/>
      <c r="E720" s="140"/>
      <c r="F720" s="151"/>
      <c r="G720" s="151"/>
      <c r="H720" s="161"/>
      <c r="I720" s="162"/>
      <c r="J720" s="163"/>
      <c r="K720" s="144"/>
      <c r="L720" s="164"/>
      <c r="M720" s="47"/>
      <c r="N720" s="121"/>
      <c r="O720" s="143"/>
      <c r="P720" s="121"/>
      <c r="Q720" s="168"/>
      <c r="R720" s="169"/>
      <c r="S720" s="169"/>
      <c r="T720" s="169"/>
      <c r="U720" s="169"/>
      <c r="V720" s="169"/>
      <c r="W720" s="169"/>
      <c r="X720" s="169"/>
      <c r="Y720" s="167"/>
      <c r="Z720" s="167"/>
    </row>
    <row r="721" spans="3:26" ht="16.5" customHeight="1">
      <c r="C721" s="118"/>
      <c r="D721" s="160"/>
      <c r="E721" s="140"/>
      <c r="F721" s="151"/>
      <c r="G721" s="151"/>
      <c r="H721" s="161"/>
      <c r="I721" s="162"/>
      <c r="J721" s="163"/>
      <c r="K721" s="144"/>
      <c r="L721" s="164"/>
      <c r="M721" s="47"/>
      <c r="N721" s="121"/>
      <c r="O721" s="143"/>
      <c r="P721" s="121"/>
      <c r="Q721" s="168"/>
      <c r="R721" s="169"/>
      <c r="S721" s="169"/>
      <c r="T721" s="169"/>
      <c r="U721" s="169"/>
      <c r="V721" s="169"/>
      <c r="W721" s="169"/>
      <c r="X721" s="169"/>
      <c r="Y721" s="167"/>
      <c r="Z721" s="167"/>
    </row>
    <row r="722" spans="3:26" ht="16.5" customHeight="1">
      <c r="C722" s="118"/>
      <c r="D722" s="160"/>
      <c r="E722" s="140"/>
      <c r="F722" s="151"/>
      <c r="G722" s="151"/>
      <c r="H722" s="161"/>
      <c r="I722" s="162"/>
      <c r="J722" s="163"/>
      <c r="K722" s="144"/>
      <c r="L722" s="164"/>
      <c r="M722" s="47"/>
      <c r="N722" s="121"/>
      <c r="O722" s="143"/>
      <c r="P722" s="121"/>
      <c r="Q722" s="168"/>
      <c r="R722" s="169"/>
      <c r="S722" s="169"/>
      <c r="T722" s="169"/>
      <c r="U722" s="169"/>
      <c r="V722" s="169"/>
      <c r="W722" s="169"/>
      <c r="X722" s="169"/>
      <c r="Y722" s="167"/>
      <c r="Z722" s="167"/>
    </row>
    <row r="723" spans="3:26" ht="16.5" customHeight="1">
      <c r="C723" s="118"/>
      <c r="D723" s="160"/>
      <c r="E723" s="140"/>
      <c r="F723" s="151"/>
      <c r="G723" s="151"/>
      <c r="H723" s="161"/>
      <c r="I723" s="162"/>
      <c r="J723" s="163"/>
      <c r="K723" s="144"/>
      <c r="L723" s="164"/>
      <c r="M723" s="47"/>
      <c r="N723" s="121"/>
      <c r="O723" s="143"/>
      <c r="P723" s="121"/>
      <c r="Q723" s="168"/>
      <c r="R723" s="169"/>
      <c r="S723" s="169"/>
      <c r="T723" s="169"/>
      <c r="U723" s="169"/>
      <c r="V723" s="169"/>
      <c r="W723" s="169"/>
      <c r="X723" s="169"/>
      <c r="Y723" s="167"/>
      <c r="Z723" s="167"/>
    </row>
    <row r="724" spans="3:26" ht="16.5" customHeight="1">
      <c r="C724" s="118"/>
      <c r="D724" s="160"/>
      <c r="E724" s="140"/>
      <c r="F724" s="151"/>
      <c r="G724" s="151"/>
      <c r="H724" s="161"/>
      <c r="I724" s="162"/>
      <c r="J724" s="163"/>
      <c r="K724" s="144"/>
      <c r="L724" s="164"/>
      <c r="M724" s="47"/>
      <c r="N724" s="121"/>
      <c r="O724" s="143"/>
      <c r="P724" s="121"/>
      <c r="Q724" s="168"/>
      <c r="R724" s="169"/>
      <c r="S724" s="169"/>
      <c r="T724" s="169"/>
      <c r="U724" s="169"/>
      <c r="V724" s="169"/>
      <c r="W724" s="169"/>
      <c r="X724" s="169"/>
      <c r="Y724" s="167"/>
      <c r="Z724" s="167"/>
    </row>
    <row r="725" spans="3:26" ht="16.5" customHeight="1">
      <c r="C725" s="118"/>
      <c r="D725" s="160"/>
      <c r="E725" s="140"/>
      <c r="F725" s="151"/>
      <c r="G725" s="151"/>
      <c r="H725" s="161"/>
      <c r="I725" s="162"/>
      <c r="J725" s="163"/>
      <c r="K725" s="144"/>
      <c r="L725" s="164"/>
      <c r="M725" s="47"/>
      <c r="N725" s="121"/>
      <c r="O725" s="143"/>
      <c r="P725" s="121"/>
      <c r="Q725" s="168"/>
      <c r="R725" s="169"/>
      <c r="S725" s="169"/>
      <c r="T725" s="169"/>
      <c r="U725" s="169"/>
      <c r="V725" s="169"/>
      <c r="W725" s="169"/>
      <c r="X725" s="169"/>
      <c r="Y725" s="167"/>
      <c r="Z725" s="167"/>
    </row>
    <row r="726" spans="3:26" ht="16.5" customHeight="1">
      <c r="C726" s="118"/>
      <c r="D726" s="160"/>
      <c r="E726" s="140"/>
      <c r="F726" s="151"/>
      <c r="G726" s="151"/>
      <c r="H726" s="161"/>
      <c r="I726" s="162"/>
      <c r="J726" s="163"/>
      <c r="K726" s="144"/>
      <c r="L726" s="164"/>
      <c r="M726" s="47"/>
      <c r="N726" s="121"/>
      <c r="O726" s="143"/>
      <c r="P726" s="121"/>
      <c r="Q726" s="168"/>
      <c r="R726" s="169"/>
      <c r="S726" s="169"/>
      <c r="T726" s="169"/>
      <c r="U726" s="169"/>
      <c r="V726" s="169"/>
      <c r="W726" s="169"/>
      <c r="X726" s="169"/>
      <c r="Y726" s="167"/>
      <c r="Z726" s="167"/>
    </row>
    <row r="727" spans="3:26" ht="16.5" customHeight="1">
      <c r="C727" s="118"/>
      <c r="D727" s="160"/>
      <c r="E727" s="140"/>
      <c r="F727" s="151"/>
      <c r="G727" s="151"/>
      <c r="H727" s="161"/>
      <c r="I727" s="162"/>
      <c r="J727" s="163"/>
      <c r="K727" s="144"/>
      <c r="L727" s="164"/>
      <c r="M727" s="47"/>
      <c r="N727" s="121"/>
      <c r="O727" s="143"/>
      <c r="P727" s="121"/>
      <c r="Q727" s="168"/>
      <c r="R727" s="169"/>
      <c r="S727" s="169"/>
      <c r="T727" s="169"/>
      <c r="U727" s="169"/>
      <c r="V727" s="169"/>
      <c r="W727" s="169"/>
      <c r="X727" s="169"/>
      <c r="Y727" s="167"/>
      <c r="Z727" s="167"/>
    </row>
    <row r="728" spans="3:26" ht="16.5" customHeight="1">
      <c r="C728" s="118"/>
      <c r="D728" s="160"/>
      <c r="E728" s="140"/>
      <c r="F728" s="151"/>
      <c r="G728" s="151"/>
      <c r="H728" s="161"/>
      <c r="I728" s="162"/>
      <c r="J728" s="163"/>
      <c r="K728" s="144"/>
      <c r="L728" s="164"/>
      <c r="M728" s="47"/>
      <c r="N728" s="121"/>
      <c r="O728" s="143"/>
      <c r="P728" s="121"/>
      <c r="Q728" s="168"/>
      <c r="R728" s="169"/>
      <c r="S728" s="169"/>
      <c r="T728" s="169"/>
      <c r="U728" s="169"/>
      <c r="V728" s="169"/>
      <c r="W728" s="169"/>
      <c r="X728" s="169"/>
      <c r="Y728" s="167"/>
      <c r="Z728" s="167"/>
    </row>
    <row r="729" spans="3:26" ht="16.5" customHeight="1">
      <c r="C729" s="118"/>
      <c r="D729" s="160"/>
      <c r="E729" s="140"/>
      <c r="F729" s="151"/>
      <c r="G729" s="151"/>
      <c r="H729" s="161"/>
      <c r="I729" s="162"/>
      <c r="J729" s="163"/>
      <c r="K729" s="144"/>
      <c r="L729" s="164"/>
      <c r="M729" s="47"/>
      <c r="N729" s="121"/>
      <c r="O729" s="143"/>
      <c r="P729" s="121"/>
      <c r="Q729" s="168"/>
      <c r="R729" s="169"/>
      <c r="S729" s="169"/>
      <c r="T729" s="169"/>
      <c r="U729" s="169"/>
      <c r="V729" s="169"/>
      <c r="W729" s="169"/>
      <c r="X729" s="169"/>
      <c r="Y729" s="167"/>
      <c r="Z729" s="167"/>
    </row>
    <row r="730" spans="3:26" ht="16.5" customHeight="1">
      <c r="C730" s="118"/>
      <c r="D730" s="160"/>
      <c r="E730" s="140"/>
      <c r="F730" s="151"/>
      <c r="G730" s="151"/>
      <c r="H730" s="161"/>
      <c r="I730" s="162"/>
      <c r="J730" s="163"/>
      <c r="K730" s="144"/>
      <c r="L730" s="164"/>
      <c r="M730" s="47"/>
      <c r="N730" s="121"/>
      <c r="O730" s="143"/>
      <c r="P730" s="121"/>
      <c r="Q730" s="168"/>
      <c r="R730" s="169"/>
      <c r="S730" s="169"/>
      <c r="T730" s="169"/>
      <c r="U730" s="169"/>
      <c r="V730" s="169"/>
      <c r="W730" s="169"/>
      <c r="X730" s="169"/>
      <c r="Y730" s="167"/>
      <c r="Z730" s="167"/>
    </row>
    <row r="731" spans="3:26" ht="16.5" customHeight="1">
      <c r="C731" s="118"/>
      <c r="D731" s="160"/>
      <c r="E731" s="140"/>
      <c r="F731" s="151"/>
      <c r="G731" s="151"/>
      <c r="H731" s="161"/>
      <c r="I731" s="162"/>
      <c r="J731" s="163"/>
      <c r="K731" s="144"/>
      <c r="L731" s="164"/>
      <c r="M731" s="47"/>
      <c r="N731" s="121"/>
      <c r="O731" s="143"/>
      <c r="P731" s="121"/>
      <c r="Q731" s="168"/>
      <c r="R731" s="169"/>
      <c r="S731" s="169"/>
      <c r="T731" s="169"/>
      <c r="U731" s="169"/>
      <c r="V731" s="169"/>
      <c r="W731" s="169"/>
      <c r="X731" s="169"/>
      <c r="Y731" s="167"/>
      <c r="Z731" s="167"/>
    </row>
    <row r="732" spans="3:26" ht="16.5" customHeight="1">
      <c r="C732" s="118"/>
      <c r="D732" s="160"/>
      <c r="E732" s="140"/>
      <c r="F732" s="151"/>
      <c r="G732" s="151"/>
      <c r="H732" s="161"/>
      <c r="I732" s="162"/>
      <c r="J732" s="163"/>
      <c r="K732" s="144"/>
      <c r="L732" s="164"/>
      <c r="M732" s="47"/>
      <c r="N732" s="121"/>
      <c r="O732" s="143"/>
      <c r="P732" s="121"/>
      <c r="Q732" s="168"/>
      <c r="R732" s="169"/>
      <c r="S732" s="169"/>
      <c r="T732" s="169"/>
      <c r="U732" s="169"/>
      <c r="V732" s="169"/>
      <c r="W732" s="169"/>
      <c r="X732" s="169"/>
      <c r="Y732" s="167"/>
      <c r="Z732" s="167"/>
    </row>
    <row r="733" spans="3:26" ht="16.5" customHeight="1">
      <c r="C733" s="118"/>
      <c r="D733" s="160"/>
      <c r="E733" s="140"/>
      <c r="F733" s="151"/>
      <c r="G733" s="151"/>
      <c r="H733" s="161"/>
      <c r="I733" s="162"/>
      <c r="J733" s="163"/>
      <c r="K733" s="144"/>
      <c r="L733" s="164"/>
      <c r="M733" s="47"/>
      <c r="N733" s="121"/>
      <c r="O733" s="143"/>
      <c r="P733" s="121"/>
      <c r="Q733" s="168"/>
      <c r="R733" s="169"/>
      <c r="S733" s="169"/>
      <c r="T733" s="169"/>
      <c r="U733" s="169"/>
      <c r="V733" s="169"/>
      <c r="W733" s="169"/>
      <c r="X733" s="169"/>
      <c r="Y733" s="167"/>
      <c r="Z733" s="167"/>
    </row>
    <row r="734" spans="3:26" ht="16.5" customHeight="1">
      <c r="C734" s="118"/>
      <c r="D734" s="160"/>
      <c r="E734" s="140"/>
      <c r="F734" s="151"/>
      <c r="G734" s="151"/>
      <c r="H734" s="161"/>
      <c r="I734" s="162"/>
      <c r="J734" s="163"/>
      <c r="K734" s="144"/>
      <c r="L734" s="164"/>
      <c r="M734" s="47"/>
      <c r="N734" s="121"/>
      <c r="O734" s="143"/>
      <c r="P734" s="121"/>
      <c r="Q734" s="168"/>
      <c r="R734" s="169"/>
      <c r="S734" s="169"/>
      <c r="T734" s="169"/>
      <c r="U734" s="169"/>
      <c r="V734" s="169"/>
      <c r="W734" s="169"/>
      <c r="X734" s="169"/>
      <c r="Y734" s="167"/>
      <c r="Z734" s="167"/>
    </row>
    <row r="735" spans="3:26" ht="16.5" customHeight="1">
      <c r="C735" s="118"/>
      <c r="D735" s="160"/>
      <c r="E735" s="140"/>
      <c r="F735" s="151"/>
      <c r="G735" s="151"/>
      <c r="H735" s="161"/>
      <c r="I735" s="162"/>
      <c r="J735" s="163"/>
      <c r="K735" s="144"/>
      <c r="L735" s="164"/>
      <c r="M735" s="47"/>
      <c r="N735" s="121"/>
      <c r="O735" s="143"/>
      <c r="P735" s="121"/>
      <c r="Q735" s="168"/>
      <c r="R735" s="169"/>
      <c r="S735" s="169"/>
      <c r="T735" s="169"/>
      <c r="U735" s="169"/>
      <c r="V735" s="169"/>
      <c r="W735" s="169"/>
      <c r="X735" s="169"/>
      <c r="Y735" s="167"/>
      <c r="Z735" s="167"/>
    </row>
    <row r="736" spans="3:26" ht="16.5" customHeight="1">
      <c r="C736" s="118"/>
      <c r="D736" s="160"/>
      <c r="E736" s="140"/>
      <c r="F736" s="151"/>
      <c r="G736" s="151"/>
      <c r="H736" s="161"/>
      <c r="I736" s="162"/>
      <c r="J736" s="163"/>
      <c r="K736" s="144"/>
      <c r="L736" s="164"/>
      <c r="M736" s="47"/>
      <c r="N736" s="121"/>
      <c r="O736" s="143"/>
      <c r="P736" s="121"/>
      <c r="Q736" s="168"/>
      <c r="R736" s="169"/>
      <c r="S736" s="169"/>
      <c r="T736" s="169"/>
      <c r="U736" s="169"/>
      <c r="V736" s="169"/>
      <c r="W736" s="169"/>
      <c r="X736" s="169"/>
      <c r="Y736" s="167"/>
      <c r="Z736" s="167"/>
    </row>
    <row r="737" spans="3:26" ht="16.5" customHeight="1">
      <c r="C737" s="118"/>
      <c r="D737" s="160"/>
      <c r="E737" s="140"/>
      <c r="F737" s="151"/>
      <c r="G737" s="151"/>
      <c r="H737" s="161"/>
      <c r="I737" s="162"/>
      <c r="J737" s="163"/>
      <c r="K737" s="144"/>
      <c r="L737" s="164"/>
      <c r="M737" s="47"/>
      <c r="N737" s="121"/>
      <c r="O737" s="143"/>
      <c r="P737" s="121"/>
      <c r="Q737" s="168"/>
      <c r="R737" s="169"/>
      <c r="S737" s="169"/>
      <c r="T737" s="169"/>
      <c r="U737" s="169"/>
      <c r="V737" s="169"/>
      <c r="W737" s="169"/>
      <c r="X737" s="169"/>
      <c r="Y737" s="167"/>
      <c r="Z737" s="167"/>
    </row>
    <row r="738" spans="3:26" ht="16.5" customHeight="1">
      <c r="C738" s="118"/>
      <c r="D738" s="160"/>
      <c r="E738" s="140"/>
      <c r="F738" s="151"/>
      <c r="G738" s="151"/>
      <c r="H738" s="161"/>
      <c r="I738" s="162"/>
      <c r="J738" s="163"/>
      <c r="K738" s="144"/>
      <c r="L738" s="164"/>
      <c r="M738" s="47"/>
      <c r="N738" s="121"/>
      <c r="O738" s="143"/>
      <c r="P738" s="121"/>
      <c r="Q738" s="168"/>
      <c r="R738" s="169"/>
      <c r="S738" s="169"/>
      <c r="T738" s="169"/>
      <c r="U738" s="169"/>
      <c r="V738" s="169"/>
      <c r="W738" s="169"/>
      <c r="X738" s="169"/>
      <c r="Y738" s="167"/>
      <c r="Z738" s="167"/>
    </row>
    <row r="739" spans="3:26" ht="16.5" customHeight="1">
      <c r="C739" s="118"/>
      <c r="D739" s="160"/>
      <c r="E739" s="140"/>
      <c r="F739" s="151"/>
      <c r="G739" s="151"/>
      <c r="H739" s="161"/>
      <c r="I739" s="162"/>
      <c r="J739" s="163"/>
      <c r="K739" s="144"/>
      <c r="L739" s="164"/>
      <c r="M739" s="47"/>
      <c r="N739" s="121"/>
      <c r="O739" s="143"/>
      <c r="P739" s="121"/>
      <c r="Q739" s="168"/>
      <c r="R739" s="169"/>
      <c r="S739" s="169"/>
      <c r="T739" s="169"/>
      <c r="U739" s="169"/>
      <c r="V739" s="169"/>
      <c r="W739" s="169"/>
      <c r="X739" s="169"/>
      <c r="Y739" s="167"/>
      <c r="Z739" s="167"/>
    </row>
    <row r="740" spans="3:26" ht="16.5" customHeight="1">
      <c r="C740" s="118"/>
      <c r="D740" s="160"/>
      <c r="E740" s="140"/>
      <c r="F740" s="151"/>
      <c r="G740" s="151"/>
      <c r="H740" s="161"/>
      <c r="I740" s="162"/>
      <c r="J740" s="163"/>
      <c r="K740" s="144"/>
      <c r="L740" s="164"/>
      <c r="M740" s="47"/>
      <c r="N740" s="121"/>
      <c r="O740" s="143"/>
      <c r="P740" s="121"/>
      <c r="Q740" s="168"/>
      <c r="R740" s="169"/>
      <c r="S740" s="169"/>
      <c r="T740" s="169"/>
      <c r="U740" s="169"/>
      <c r="V740" s="169"/>
      <c r="W740" s="169"/>
      <c r="X740" s="169"/>
      <c r="Y740" s="167"/>
      <c r="Z740" s="167"/>
    </row>
    <row r="741" spans="3:26" ht="16.5" customHeight="1">
      <c r="C741" s="118"/>
      <c r="D741" s="160"/>
      <c r="E741" s="140"/>
      <c r="F741" s="151"/>
      <c r="G741" s="151"/>
      <c r="H741" s="161"/>
      <c r="I741" s="162"/>
      <c r="J741" s="163"/>
      <c r="K741" s="144"/>
      <c r="L741" s="164"/>
      <c r="M741" s="47"/>
      <c r="N741" s="121"/>
      <c r="O741" s="143"/>
      <c r="P741" s="121"/>
      <c r="Q741" s="168"/>
      <c r="R741" s="169"/>
      <c r="S741" s="169"/>
      <c r="T741" s="169"/>
      <c r="U741" s="169"/>
      <c r="V741" s="169"/>
      <c r="W741" s="169"/>
      <c r="X741" s="169"/>
      <c r="Y741" s="167"/>
      <c r="Z741" s="167"/>
    </row>
    <row r="742" spans="3:26" ht="16.5" customHeight="1">
      <c r="C742" s="118"/>
      <c r="D742" s="160"/>
      <c r="E742" s="140"/>
      <c r="F742" s="151"/>
      <c r="G742" s="151"/>
      <c r="H742" s="161"/>
      <c r="I742" s="162"/>
      <c r="J742" s="163"/>
      <c r="K742" s="144"/>
      <c r="L742" s="164"/>
      <c r="M742" s="47"/>
      <c r="N742" s="121"/>
      <c r="O742" s="143"/>
      <c r="P742" s="121"/>
      <c r="Q742" s="168"/>
      <c r="R742" s="169"/>
      <c r="S742" s="169"/>
      <c r="T742" s="169"/>
      <c r="U742" s="169"/>
      <c r="V742" s="169"/>
      <c r="W742" s="169"/>
      <c r="X742" s="169"/>
      <c r="Y742" s="167"/>
      <c r="Z742" s="167"/>
    </row>
    <row r="743" spans="3:26" ht="16.5" customHeight="1">
      <c r="C743" s="118"/>
      <c r="D743" s="160"/>
      <c r="E743" s="140"/>
      <c r="F743" s="151"/>
      <c r="G743" s="151"/>
      <c r="H743" s="161"/>
      <c r="I743" s="162"/>
      <c r="J743" s="163"/>
      <c r="K743" s="144"/>
      <c r="L743" s="164"/>
      <c r="M743" s="47"/>
      <c r="N743" s="121"/>
      <c r="O743" s="143"/>
      <c r="P743" s="121"/>
      <c r="Q743" s="168"/>
      <c r="R743" s="169"/>
      <c r="S743" s="169"/>
      <c r="T743" s="169"/>
      <c r="U743" s="169"/>
      <c r="V743" s="169"/>
      <c r="W743" s="169"/>
      <c r="X743" s="169"/>
      <c r="Y743" s="167"/>
      <c r="Z743" s="167"/>
    </row>
    <row r="744" spans="3:26" ht="16.5" customHeight="1">
      <c r="C744" s="118"/>
      <c r="D744" s="160"/>
      <c r="E744" s="140"/>
      <c r="F744" s="151"/>
      <c r="G744" s="151"/>
      <c r="H744" s="161"/>
      <c r="I744" s="162"/>
      <c r="J744" s="163"/>
      <c r="K744" s="144"/>
      <c r="L744" s="164"/>
      <c r="M744" s="47"/>
      <c r="N744" s="121"/>
      <c r="O744" s="143"/>
      <c r="P744" s="121"/>
      <c r="Q744" s="168"/>
      <c r="R744" s="169"/>
      <c r="S744" s="169"/>
      <c r="T744" s="169"/>
      <c r="U744" s="169"/>
      <c r="V744" s="169"/>
      <c r="W744" s="169"/>
      <c r="X744" s="169"/>
      <c r="Y744" s="167"/>
      <c r="Z744" s="167"/>
    </row>
    <row r="745" spans="3:26" ht="16.5" customHeight="1">
      <c r="C745" s="118"/>
      <c r="D745" s="160"/>
      <c r="E745" s="140"/>
      <c r="F745" s="151"/>
      <c r="G745" s="151"/>
      <c r="H745" s="161"/>
      <c r="I745" s="162"/>
      <c r="J745" s="163"/>
      <c r="K745" s="144"/>
      <c r="L745" s="164"/>
      <c r="M745" s="47"/>
      <c r="N745" s="121"/>
      <c r="O745" s="143"/>
      <c r="P745" s="121"/>
      <c r="Q745" s="168"/>
      <c r="R745" s="169"/>
      <c r="S745" s="169"/>
      <c r="T745" s="169"/>
      <c r="U745" s="169"/>
      <c r="V745" s="169"/>
      <c r="W745" s="169"/>
      <c r="X745" s="169"/>
      <c r="Y745" s="167"/>
      <c r="Z745" s="167"/>
    </row>
    <row r="746" spans="3:26" ht="16.5" customHeight="1">
      <c r="C746" s="118"/>
      <c r="D746" s="160"/>
      <c r="E746" s="140"/>
      <c r="F746" s="151"/>
      <c r="G746" s="151"/>
      <c r="H746" s="161"/>
      <c r="I746" s="162"/>
      <c r="J746" s="163"/>
      <c r="K746" s="144"/>
      <c r="L746" s="164"/>
      <c r="M746" s="47"/>
      <c r="N746" s="121"/>
      <c r="O746" s="143"/>
      <c r="P746" s="121"/>
      <c r="Q746" s="168"/>
      <c r="R746" s="169"/>
      <c r="S746" s="169"/>
      <c r="T746" s="169"/>
      <c r="U746" s="169"/>
      <c r="V746" s="169"/>
      <c r="W746" s="169"/>
      <c r="X746" s="169"/>
      <c r="Y746" s="167"/>
      <c r="Z746" s="167"/>
    </row>
    <row r="747" spans="3:26" ht="16.5" customHeight="1">
      <c r="C747" s="118"/>
      <c r="D747" s="160"/>
      <c r="E747" s="140"/>
      <c r="F747" s="151"/>
      <c r="G747" s="151"/>
      <c r="H747" s="161"/>
      <c r="I747" s="162"/>
      <c r="J747" s="163"/>
      <c r="K747" s="144"/>
      <c r="L747" s="164"/>
      <c r="M747" s="47"/>
      <c r="N747" s="121"/>
      <c r="O747" s="143"/>
      <c r="P747" s="121"/>
      <c r="Q747" s="168"/>
      <c r="R747" s="169"/>
      <c r="S747" s="169"/>
      <c r="T747" s="169"/>
      <c r="U747" s="169"/>
      <c r="V747" s="169"/>
      <c r="W747" s="169"/>
      <c r="X747" s="169"/>
      <c r="Y747" s="167"/>
      <c r="Z747" s="167"/>
    </row>
    <row r="748" spans="3:26" ht="16.5" customHeight="1">
      <c r="C748" s="118"/>
      <c r="D748" s="160"/>
      <c r="E748" s="140"/>
      <c r="F748" s="151"/>
      <c r="G748" s="151"/>
      <c r="H748" s="161"/>
      <c r="I748" s="162"/>
      <c r="J748" s="163"/>
      <c r="K748" s="144"/>
      <c r="L748" s="164"/>
      <c r="M748" s="47"/>
      <c r="N748" s="121"/>
      <c r="O748" s="143"/>
      <c r="P748" s="121"/>
      <c r="Q748" s="168"/>
      <c r="R748" s="169"/>
      <c r="S748" s="169"/>
      <c r="T748" s="169"/>
      <c r="U748" s="169"/>
      <c r="V748" s="169"/>
      <c r="W748" s="169"/>
      <c r="X748" s="169"/>
      <c r="Y748" s="167"/>
      <c r="Z748" s="167"/>
    </row>
    <row r="749" spans="3:26" ht="16.5" customHeight="1">
      <c r="C749" s="118"/>
      <c r="D749" s="160"/>
      <c r="E749" s="140"/>
      <c r="F749" s="151"/>
      <c r="G749" s="151"/>
      <c r="H749" s="161"/>
      <c r="I749" s="162"/>
      <c r="J749" s="163"/>
      <c r="K749" s="144"/>
      <c r="L749" s="164"/>
      <c r="M749" s="47"/>
      <c r="N749" s="121"/>
      <c r="O749" s="143"/>
      <c r="P749" s="121"/>
      <c r="Q749" s="168"/>
      <c r="R749" s="169"/>
      <c r="S749" s="169"/>
      <c r="T749" s="169"/>
      <c r="U749" s="169"/>
      <c r="V749" s="169"/>
      <c r="W749" s="169"/>
      <c r="X749" s="169"/>
      <c r="Y749" s="167"/>
      <c r="Z749" s="167"/>
    </row>
    <row r="750" spans="3:26" ht="16.5" customHeight="1">
      <c r="C750" s="118"/>
      <c r="D750" s="160"/>
      <c r="E750" s="140"/>
      <c r="F750" s="151"/>
      <c r="G750" s="151"/>
      <c r="H750" s="161"/>
      <c r="I750" s="162"/>
      <c r="J750" s="163"/>
      <c r="K750" s="144"/>
      <c r="L750" s="164"/>
      <c r="M750" s="47"/>
      <c r="N750" s="121"/>
      <c r="O750" s="143"/>
      <c r="P750" s="121"/>
      <c r="Q750" s="168"/>
      <c r="R750" s="169"/>
      <c r="S750" s="169"/>
      <c r="T750" s="169"/>
      <c r="U750" s="169"/>
      <c r="V750" s="169"/>
      <c r="W750" s="169"/>
      <c r="X750" s="169"/>
      <c r="Y750" s="167"/>
      <c r="Z750" s="167"/>
    </row>
    <row r="751" spans="3:26" ht="16.5" customHeight="1">
      <c r="C751" s="118"/>
      <c r="D751" s="160"/>
      <c r="E751" s="140"/>
      <c r="F751" s="151"/>
      <c r="G751" s="151"/>
      <c r="H751" s="161"/>
      <c r="I751" s="162"/>
      <c r="J751" s="163"/>
      <c r="K751" s="144"/>
      <c r="L751" s="164"/>
      <c r="M751" s="47"/>
      <c r="N751" s="121"/>
      <c r="O751" s="143"/>
      <c r="P751" s="121"/>
      <c r="Q751" s="168"/>
      <c r="R751" s="169"/>
      <c r="S751" s="169"/>
      <c r="T751" s="169"/>
      <c r="U751" s="169"/>
      <c r="V751" s="169"/>
      <c r="W751" s="169"/>
      <c r="X751" s="169"/>
      <c r="Y751" s="167"/>
      <c r="Z751" s="167"/>
    </row>
    <row r="752" spans="3:26" ht="16.5" customHeight="1">
      <c r="C752" s="118"/>
      <c r="D752" s="160"/>
      <c r="E752" s="140"/>
      <c r="F752" s="151"/>
      <c r="G752" s="151"/>
      <c r="H752" s="161"/>
      <c r="I752" s="162"/>
      <c r="J752" s="163"/>
      <c r="K752" s="144"/>
      <c r="L752" s="164"/>
      <c r="M752" s="47"/>
      <c r="N752" s="121"/>
      <c r="O752" s="143"/>
      <c r="P752" s="121"/>
      <c r="Q752" s="168"/>
      <c r="R752" s="169"/>
      <c r="S752" s="169"/>
      <c r="T752" s="169"/>
      <c r="U752" s="169"/>
      <c r="V752" s="169"/>
      <c r="W752" s="169"/>
      <c r="X752" s="169"/>
      <c r="Y752" s="167"/>
      <c r="Z752" s="167"/>
    </row>
    <row r="753" spans="3:26" ht="16.5" customHeight="1">
      <c r="C753" s="118"/>
      <c r="D753" s="160"/>
      <c r="E753" s="140"/>
      <c r="F753" s="151"/>
      <c r="G753" s="151"/>
      <c r="H753" s="161"/>
      <c r="I753" s="162"/>
      <c r="J753" s="163"/>
      <c r="K753" s="144"/>
      <c r="L753" s="164"/>
      <c r="M753" s="47"/>
      <c r="N753" s="121"/>
      <c r="O753" s="143"/>
      <c r="P753" s="121"/>
      <c r="Q753" s="168"/>
      <c r="R753" s="169"/>
      <c r="S753" s="169"/>
      <c r="T753" s="169"/>
      <c r="U753" s="169"/>
      <c r="V753" s="169"/>
      <c r="W753" s="169"/>
      <c r="X753" s="169"/>
      <c r="Y753" s="167"/>
      <c r="Z753" s="167"/>
    </row>
    <row r="754" spans="3:26" ht="16.5" customHeight="1">
      <c r="C754" s="118"/>
      <c r="D754" s="160"/>
      <c r="E754" s="140"/>
      <c r="F754" s="151"/>
      <c r="G754" s="151"/>
      <c r="H754" s="161"/>
      <c r="I754" s="162"/>
      <c r="J754" s="163"/>
      <c r="K754" s="144"/>
      <c r="L754" s="164"/>
      <c r="M754" s="47"/>
      <c r="N754" s="121"/>
      <c r="O754" s="143"/>
      <c r="P754" s="121"/>
      <c r="Q754" s="168"/>
      <c r="R754" s="169"/>
      <c r="S754" s="169"/>
      <c r="T754" s="169"/>
      <c r="U754" s="169"/>
      <c r="V754" s="169"/>
      <c r="W754" s="169"/>
      <c r="X754" s="169"/>
      <c r="Y754" s="167"/>
      <c r="Z754" s="167"/>
    </row>
    <row r="755" spans="3:26" ht="16.5" customHeight="1">
      <c r="C755" s="118"/>
      <c r="D755" s="160"/>
      <c r="E755" s="140"/>
      <c r="F755" s="151"/>
      <c r="G755" s="151"/>
      <c r="H755" s="161"/>
      <c r="I755" s="162"/>
      <c r="J755" s="163"/>
      <c r="K755" s="144"/>
      <c r="L755" s="164"/>
      <c r="M755" s="47"/>
      <c r="N755" s="121"/>
      <c r="O755" s="143"/>
      <c r="P755" s="121"/>
      <c r="Q755" s="168"/>
      <c r="R755" s="169"/>
      <c r="S755" s="169"/>
      <c r="T755" s="169"/>
      <c r="U755" s="169"/>
      <c r="V755" s="169"/>
      <c r="W755" s="169"/>
      <c r="X755" s="169"/>
      <c r="Y755" s="167"/>
      <c r="Z755" s="167"/>
    </row>
    <row r="756" spans="3:26" ht="16.5" customHeight="1">
      <c r="C756" s="118"/>
      <c r="D756" s="160"/>
      <c r="E756" s="140"/>
      <c r="F756" s="151"/>
      <c r="G756" s="151"/>
      <c r="H756" s="161"/>
      <c r="I756" s="162"/>
      <c r="J756" s="163"/>
      <c r="K756" s="144"/>
      <c r="L756" s="164"/>
      <c r="M756" s="47"/>
      <c r="N756" s="121"/>
      <c r="O756" s="143"/>
      <c r="P756" s="121"/>
      <c r="Q756" s="168"/>
      <c r="R756" s="169"/>
      <c r="S756" s="169"/>
      <c r="T756" s="169"/>
      <c r="U756" s="169"/>
      <c r="V756" s="169"/>
      <c r="W756" s="169"/>
      <c r="X756" s="169"/>
      <c r="Y756" s="167"/>
      <c r="Z756" s="167"/>
    </row>
    <row r="757" spans="3:26" ht="16.5" customHeight="1">
      <c r="C757" s="118"/>
      <c r="D757" s="160"/>
      <c r="E757" s="140"/>
      <c r="F757" s="151"/>
      <c r="G757" s="151"/>
      <c r="H757" s="161"/>
      <c r="I757" s="162"/>
      <c r="J757" s="163"/>
      <c r="K757" s="144"/>
      <c r="L757" s="164"/>
      <c r="M757" s="47"/>
      <c r="N757" s="121"/>
      <c r="O757" s="143"/>
      <c r="P757" s="121"/>
      <c r="Q757" s="168"/>
      <c r="R757" s="169"/>
      <c r="S757" s="169"/>
      <c r="T757" s="169"/>
      <c r="U757" s="169"/>
      <c r="V757" s="169"/>
      <c r="W757" s="169"/>
      <c r="X757" s="169"/>
      <c r="Y757" s="167"/>
      <c r="Z757" s="167"/>
    </row>
    <row r="758" spans="3:26" ht="16.5" customHeight="1">
      <c r="C758" s="118"/>
      <c r="D758" s="160"/>
      <c r="E758" s="140"/>
      <c r="F758" s="151"/>
      <c r="G758" s="151"/>
      <c r="H758" s="161"/>
      <c r="I758" s="162"/>
      <c r="J758" s="163"/>
      <c r="K758" s="144"/>
      <c r="L758" s="164"/>
      <c r="M758" s="47"/>
      <c r="N758" s="121"/>
      <c r="O758" s="143"/>
      <c r="P758" s="121"/>
      <c r="Q758" s="168"/>
      <c r="R758" s="169"/>
      <c r="S758" s="169"/>
      <c r="T758" s="169"/>
      <c r="U758" s="169"/>
      <c r="V758" s="169"/>
      <c r="W758" s="169"/>
      <c r="X758" s="169"/>
      <c r="Y758" s="167"/>
      <c r="Z758" s="167"/>
    </row>
    <row r="759" spans="3:26" ht="16.5" customHeight="1">
      <c r="C759" s="118"/>
      <c r="D759" s="160"/>
      <c r="E759" s="140"/>
      <c r="F759" s="151"/>
      <c r="G759" s="151"/>
      <c r="H759" s="161"/>
      <c r="I759" s="162"/>
      <c r="J759" s="163"/>
      <c r="K759" s="144"/>
      <c r="L759" s="164"/>
      <c r="M759" s="47"/>
      <c r="N759" s="121"/>
      <c r="O759" s="143"/>
      <c r="P759" s="121"/>
      <c r="Q759" s="168"/>
      <c r="R759" s="169"/>
      <c r="S759" s="169"/>
      <c r="T759" s="169"/>
      <c r="U759" s="169"/>
      <c r="V759" s="169"/>
      <c r="W759" s="169"/>
      <c r="X759" s="169"/>
      <c r="Y759" s="167"/>
      <c r="Z759" s="167"/>
    </row>
    <row r="760" spans="3:26" ht="16.5" customHeight="1">
      <c r="C760" s="118"/>
      <c r="D760" s="160"/>
      <c r="E760" s="140"/>
      <c r="F760" s="151"/>
      <c r="G760" s="151"/>
      <c r="H760" s="161"/>
      <c r="I760" s="162"/>
      <c r="J760" s="163"/>
      <c r="K760" s="144"/>
      <c r="L760" s="164"/>
      <c r="M760" s="47"/>
      <c r="N760" s="121"/>
      <c r="O760" s="143"/>
      <c r="P760" s="121"/>
      <c r="Q760" s="168"/>
      <c r="R760" s="169"/>
      <c r="S760" s="169"/>
      <c r="T760" s="169"/>
      <c r="U760" s="169"/>
      <c r="V760" s="169"/>
      <c r="W760" s="169"/>
      <c r="X760" s="169"/>
      <c r="Y760" s="167"/>
      <c r="Z760" s="167"/>
    </row>
    <row r="761" spans="3:26" ht="16.5" customHeight="1">
      <c r="C761" s="118"/>
      <c r="D761" s="160"/>
      <c r="E761" s="140"/>
      <c r="F761" s="151"/>
      <c r="G761" s="151"/>
      <c r="H761" s="161"/>
      <c r="I761" s="162"/>
      <c r="J761" s="163"/>
      <c r="K761" s="144"/>
      <c r="L761" s="164"/>
      <c r="M761" s="47"/>
      <c r="N761" s="121"/>
      <c r="O761" s="143"/>
      <c r="P761" s="121"/>
      <c r="Q761" s="168"/>
      <c r="R761" s="169"/>
      <c r="S761" s="169"/>
      <c r="T761" s="169"/>
      <c r="U761" s="169"/>
      <c r="V761" s="169"/>
      <c r="W761" s="169"/>
      <c r="X761" s="169"/>
      <c r="Y761" s="167"/>
      <c r="Z761" s="167"/>
    </row>
    <row r="762" spans="3:26" ht="16.5" customHeight="1">
      <c r="C762" s="118"/>
      <c r="D762" s="160"/>
      <c r="E762" s="140"/>
      <c r="F762" s="151"/>
      <c r="G762" s="151"/>
      <c r="H762" s="161"/>
      <c r="I762" s="162"/>
      <c r="J762" s="163"/>
      <c r="K762" s="144"/>
      <c r="L762" s="164"/>
      <c r="M762" s="47"/>
      <c r="N762" s="121"/>
      <c r="O762" s="143"/>
      <c r="P762" s="121"/>
      <c r="Q762" s="168"/>
      <c r="R762" s="169"/>
      <c r="S762" s="169"/>
      <c r="T762" s="169"/>
      <c r="U762" s="169"/>
      <c r="V762" s="169"/>
      <c r="W762" s="169"/>
      <c r="X762" s="169"/>
      <c r="Y762" s="167"/>
      <c r="Z762" s="167"/>
    </row>
    <row r="763" spans="3:26" ht="16.5" customHeight="1">
      <c r="C763" s="118"/>
      <c r="D763" s="160"/>
      <c r="E763" s="140"/>
      <c r="F763" s="151"/>
      <c r="G763" s="151"/>
      <c r="H763" s="161"/>
      <c r="I763" s="162"/>
      <c r="J763" s="163"/>
      <c r="K763" s="144"/>
      <c r="L763" s="164"/>
      <c r="M763" s="47"/>
      <c r="N763" s="121"/>
      <c r="O763" s="143"/>
      <c r="P763" s="121"/>
      <c r="Q763" s="168"/>
      <c r="R763" s="169"/>
      <c r="S763" s="169"/>
      <c r="T763" s="169"/>
      <c r="U763" s="169"/>
      <c r="V763" s="169"/>
      <c r="W763" s="169"/>
      <c r="X763" s="169"/>
      <c r="Y763" s="167"/>
      <c r="Z763" s="167"/>
    </row>
    <row r="764" spans="3:26" ht="16.5" customHeight="1">
      <c r="C764" s="118"/>
      <c r="D764" s="160"/>
      <c r="E764" s="140"/>
      <c r="F764" s="151"/>
      <c r="G764" s="151"/>
      <c r="H764" s="161"/>
      <c r="I764" s="162"/>
      <c r="J764" s="163"/>
      <c r="K764" s="144"/>
      <c r="L764" s="164"/>
      <c r="M764" s="47"/>
      <c r="N764" s="121"/>
      <c r="O764" s="143"/>
      <c r="P764" s="121"/>
      <c r="Q764" s="168"/>
      <c r="R764" s="169"/>
      <c r="S764" s="169"/>
      <c r="T764" s="169"/>
      <c r="U764" s="169"/>
      <c r="V764" s="169"/>
      <c r="W764" s="169"/>
      <c r="X764" s="169"/>
      <c r="Y764" s="167"/>
      <c r="Z764" s="167"/>
    </row>
    <row r="765" spans="3:26" ht="16.5" customHeight="1">
      <c r="C765" s="118"/>
      <c r="D765" s="160"/>
      <c r="E765" s="140"/>
      <c r="F765" s="151"/>
      <c r="G765" s="151"/>
      <c r="H765" s="161"/>
      <c r="I765" s="162"/>
      <c r="J765" s="163"/>
      <c r="K765" s="144"/>
      <c r="L765" s="164"/>
      <c r="M765" s="47"/>
      <c r="N765" s="121"/>
      <c r="O765" s="143"/>
      <c r="P765" s="121"/>
      <c r="Q765" s="168"/>
      <c r="R765" s="169"/>
      <c r="S765" s="169"/>
      <c r="T765" s="169"/>
      <c r="U765" s="169"/>
      <c r="V765" s="169"/>
      <c r="W765" s="169"/>
      <c r="X765" s="169"/>
      <c r="Y765" s="167"/>
      <c r="Z765" s="167"/>
    </row>
    <row r="766" spans="3:26" ht="16.5" customHeight="1">
      <c r="C766" s="118"/>
      <c r="D766" s="160"/>
      <c r="E766" s="140"/>
      <c r="F766" s="151"/>
      <c r="G766" s="151"/>
      <c r="H766" s="161"/>
      <c r="I766" s="162"/>
      <c r="J766" s="163"/>
      <c r="K766" s="144"/>
      <c r="L766" s="164"/>
      <c r="M766" s="47"/>
      <c r="N766" s="121"/>
      <c r="O766" s="143"/>
      <c r="P766" s="121"/>
      <c r="Q766" s="168"/>
      <c r="R766" s="169"/>
      <c r="S766" s="169"/>
      <c r="T766" s="169"/>
      <c r="U766" s="169"/>
      <c r="V766" s="169"/>
      <c r="W766" s="169"/>
      <c r="X766" s="169"/>
      <c r="Y766" s="167"/>
      <c r="Z766" s="167"/>
    </row>
    <row r="767" spans="3:26" ht="16.5" customHeight="1">
      <c r="C767" s="118"/>
      <c r="D767" s="160"/>
      <c r="E767" s="140"/>
      <c r="F767" s="151"/>
      <c r="G767" s="151"/>
      <c r="H767" s="161"/>
      <c r="I767" s="162"/>
      <c r="J767" s="163"/>
      <c r="K767" s="144"/>
      <c r="L767" s="164"/>
      <c r="M767" s="47"/>
      <c r="N767" s="121"/>
      <c r="O767" s="143"/>
      <c r="P767" s="121"/>
      <c r="Q767" s="168"/>
      <c r="R767" s="169"/>
      <c r="S767" s="169"/>
      <c r="T767" s="169"/>
      <c r="U767" s="169"/>
      <c r="V767" s="169"/>
      <c r="W767" s="169"/>
      <c r="X767" s="169"/>
      <c r="Y767" s="167"/>
      <c r="Z767" s="167"/>
    </row>
    <row r="768" spans="3:26" ht="16.5" customHeight="1">
      <c r="C768" s="118"/>
      <c r="D768" s="160"/>
      <c r="E768" s="140"/>
      <c r="F768" s="151"/>
      <c r="G768" s="151"/>
      <c r="H768" s="161"/>
      <c r="I768" s="162"/>
      <c r="J768" s="163"/>
      <c r="K768" s="144"/>
      <c r="L768" s="164"/>
      <c r="M768" s="47"/>
      <c r="N768" s="121"/>
      <c r="O768" s="143"/>
      <c r="P768" s="121"/>
      <c r="Q768" s="168"/>
      <c r="R768" s="169"/>
      <c r="S768" s="169"/>
      <c r="T768" s="169"/>
      <c r="U768" s="169"/>
      <c r="V768" s="169"/>
      <c r="W768" s="169"/>
      <c r="X768" s="169"/>
      <c r="Y768" s="167"/>
      <c r="Z768" s="167"/>
    </row>
    <row r="769" spans="3:26" ht="16.5" customHeight="1">
      <c r="C769" s="118"/>
      <c r="D769" s="160"/>
      <c r="E769" s="140"/>
      <c r="F769" s="151"/>
      <c r="G769" s="151"/>
      <c r="H769" s="161"/>
      <c r="I769" s="162"/>
      <c r="J769" s="163"/>
      <c r="K769" s="144"/>
      <c r="L769" s="164"/>
      <c r="M769" s="47"/>
      <c r="N769" s="121"/>
      <c r="O769" s="143"/>
      <c r="P769" s="121"/>
      <c r="Q769" s="168"/>
      <c r="R769" s="169"/>
      <c r="S769" s="169"/>
      <c r="T769" s="169"/>
      <c r="U769" s="169"/>
      <c r="V769" s="169"/>
      <c r="W769" s="169"/>
      <c r="X769" s="169"/>
      <c r="Y769" s="167"/>
      <c r="Z769" s="167"/>
    </row>
    <row r="770" spans="3:26" ht="16.5" customHeight="1">
      <c r="C770" s="118"/>
      <c r="D770" s="160"/>
      <c r="E770" s="140"/>
      <c r="F770" s="151"/>
      <c r="G770" s="151"/>
      <c r="H770" s="161"/>
      <c r="I770" s="162"/>
      <c r="J770" s="163"/>
      <c r="K770" s="144"/>
      <c r="L770" s="164"/>
      <c r="M770" s="47"/>
      <c r="N770" s="121"/>
      <c r="O770" s="143"/>
      <c r="P770" s="121"/>
      <c r="Q770" s="168"/>
      <c r="R770" s="169"/>
      <c r="S770" s="169"/>
      <c r="T770" s="169"/>
      <c r="U770" s="169"/>
      <c r="V770" s="169"/>
      <c r="W770" s="169"/>
      <c r="X770" s="169"/>
      <c r="Y770" s="167"/>
      <c r="Z770" s="167"/>
    </row>
    <row r="771" spans="3:26" ht="16.5" customHeight="1">
      <c r="C771" s="118"/>
      <c r="D771" s="160"/>
      <c r="E771" s="140"/>
      <c r="F771" s="151"/>
      <c r="G771" s="151"/>
      <c r="H771" s="161"/>
      <c r="I771" s="162"/>
      <c r="J771" s="163"/>
      <c r="K771" s="144"/>
      <c r="L771" s="164"/>
      <c r="M771" s="47"/>
      <c r="N771" s="121"/>
      <c r="O771" s="143"/>
      <c r="P771" s="121"/>
      <c r="Q771" s="168"/>
      <c r="R771" s="169"/>
      <c r="S771" s="169"/>
      <c r="T771" s="169"/>
      <c r="U771" s="169"/>
      <c r="V771" s="169"/>
      <c r="W771" s="169"/>
      <c r="X771" s="169"/>
      <c r="Y771" s="167"/>
      <c r="Z771" s="167"/>
    </row>
    <row r="772" spans="3:26" ht="16.5" customHeight="1">
      <c r="C772" s="118"/>
      <c r="D772" s="160"/>
      <c r="E772" s="140"/>
      <c r="F772" s="151"/>
      <c r="G772" s="151"/>
      <c r="H772" s="161"/>
      <c r="I772" s="162"/>
      <c r="J772" s="163"/>
      <c r="K772" s="144"/>
      <c r="L772" s="164"/>
      <c r="M772" s="47"/>
      <c r="N772" s="121"/>
      <c r="O772" s="143"/>
      <c r="P772" s="121"/>
      <c r="Q772" s="168"/>
      <c r="R772" s="169"/>
      <c r="S772" s="169"/>
      <c r="T772" s="169"/>
      <c r="U772" s="169"/>
      <c r="V772" s="169"/>
      <c r="W772" s="169"/>
      <c r="X772" s="169"/>
      <c r="Y772" s="167"/>
      <c r="Z772" s="167"/>
    </row>
    <row r="773" spans="3:26" ht="16.5" customHeight="1">
      <c r="C773" s="118"/>
      <c r="D773" s="160"/>
      <c r="E773" s="140"/>
      <c r="F773" s="151"/>
      <c r="G773" s="151"/>
      <c r="H773" s="161"/>
      <c r="I773" s="162"/>
      <c r="J773" s="163"/>
      <c r="K773" s="144"/>
      <c r="L773" s="164"/>
      <c r="M773" s="47"/>
      <c r="N773" s="121"/>
      <c r="O773" s="143"/>
      <c r="P773" s="121"/>
      <c r="Q773" s="168"/>
      <c r="R773" s="169"/>
      <c r="S773" s="169"/>
      <c r="T773" s="169"/>
      <c r="U773" s="169"/>
      <c r="V773" s="169"/>
      <c r="W773" s="169"/>
      <c r="X773" s="169"/>
      <c r="Y773" s="167"/>
      <c r="Z773" s="167"/>
    </row>
    <row r="774" spans="3:26" ht="16.5" customHeight="1">
      <c r="C774" s="118"/>
      <c r="D774" s="160"/>
      <c r="E774" s="140"/>
      <c r="F774" s="151"/>
      <c r="G774" s="151"/>
      <c r="H774" s="161"/>
      <c r="I774" s="162"/>
      <c r="J774" s="163"/>
      <c r="K774" s="144"/>
      <c r="L774" s="164"/>
      <c r="M774" s="47"/>
      <c r="N774" s="121"/>
      <c r="O774" s="143"/>
      <c r="P774" s="121"/>
      <c r="Q774" s="168"/>
      <c r="R774" s="169"/>
      <c r="S774" s="169"/>
      <c r="T774" s="169"/>
      <c r="U774" s="169"/>
      <c r="V774" s="169"/>
      <c r="W774" s="169"/>
      <c r="X774" s="169"/>
      <c r="Y774" s="167"/>
      <c r="Z774" s="167"/>
    </row>
    <row r="775" spans="3:26" ht="16.5" customHeight="1">
      <c r="C775" s="118"/>
      <c r="D775" s="160"/>
      <c r="E775" s="140"/>
      <c r="F775" s="151"/>
      <c r="G775" s="151"/>
      <c r="H775" s="161"/>
      <c r="I775" s="162"/>
      <c r="J775" s="163"/>
      <c r="K775" s="144"/>
      <c r="L775" s="164"/>
      <c r="M775" s="47"/>
      <c r="N775" s="121"/>
      <c r="O775" s="143"/>
      <c r="P775" s="121"/>
      <c r="Q775" s="168"/>
      <c r="R775" s="169"/>
      <c r="S775" s="169"/>
      <c r="T775" s="169"/>
      <c r="U775" s="169"/>
      <c r="V775" s="169"/>
      <c r="W775" s="169"/>
      <c r="X775" s="169"/>
      <c r="Y775" s="167"/>
      <c r="Z775" s="167"/>
    </row>
    <row r="776" spans="3:26" ht="16.5" customHeight="1">
      <c r="C776" s="118"/>
      <c r="D776" s="160"/>
      <c r="E776" s="140"/>
      <c r="F776" s="151"/>
      <c r="G776" s="151"/>
      <c r="H776" s="161"/>
      <c r="I776" s="162"/>
      <c r="J776" s="163"/>
      <c r="K776" s="144"/>
      <c r="L776" s="164"/>
      <c r="M776" s="47"/>
      <c r="N776" s="121"/>
      <c r="O776" s="143"/>
      <c r="P776" s="121"/>
      <c r="Q776" s="168"/>
      <c r="R776" s="169"/>
      <c r="S776" s="169"/>
      <c r="T776" s="169"/>
      <c r="U776" s="169"/>
      <c r="V776" s="169"/>
      <c r="W776" s="169"/>
      <c r="X776" s="169"/>
      <c r="Y776" s="167"/>
      <c r="Z776" s="167"/>
    </row>
    <row r="777" spans="3:26" ht="16.5" customHeight="1">
      <c r="C777" s="118"/>
      <c r="D777" s="160"/>
      <c r="E777" s="140"/>
      <c r="F777" s="151"/>
      <c r="G777" s="151"/>
      <c r="H777" s="161"/>
      <c r="I777" s="162"/>
      <c r="J777" s="163"/>
      <c r="K777" s="144"/>
      <c r="L777" s="164"/>
      <c r="M777" s="47"/>
      <c r="N777" s="121"/>
      <c r="O777" s="143"/>
      <c r="P777" s="121"/>
      <c r="Q777" s="168"/>
      <c r="R777" s="169"/>
      <c r="S777" s="169"/>
      <c r="T777" s="169"/>
      <c r="U777" s="169"/>
      <c r="V777" s="169"/>
      <c r="W777" s="169"/>
      <c r="X777" s="169"/>
      <c r="Y777" s="167"/>
      <c r="Z777" s="167"/>
    </row>
    <row r="778" spans="3:26" ht="16.5" customHeight="1">
      <c r="C778" s="118"/>
      <c r="D778" s="160"/>
      <c r="E778" s="140"/>
      <c r="F778" s="151"/>
      <c r="G778" s="151"/>
      <c r="H778" s="161"/>
      <c r="I778" s="162"/>
      <c r="J778" s="163"/>
      <c r="K778" s="144"/>
      <c r="L778" s="164"/>
      <c r="M778" s="47"/>
      <c r="N778" s="121"/>
      <c r="O778" s="143"/>
      <c r="P778" s="121"/>
      <c r="Q778" s="168"/>
      <c r="R778" s="169"/>
      <c r="S778" s="169"/>
      <c r="T778" s="169"/>
      <c r="U778" s="169"/>
      <c r="V778" s="169"/>
      <c r="W778" s="169"/>
      <c r="X778" s="169"/>
      <c r="Y778" s="167"/>
      <c r="Z778" s="167"/>
    </row>
    <row r="779" spans="3:26" ht="16.5" customHeight="1">
      <c r="C779" s="118"/>
      <c r="D779" s="160"/>
      <c r="E779" s="140"/>
      <c r="F779" s="151"/>
      <c r="G779" s="151"/>
      <c r="H779" s="161"/>
      <c r="I779" s="162"/>
      <c r="J779" s="163"/>
      <c r="K779" s="144"/>
      <c r="L779" s="164"/>
      <c r="M779" s="47"/>
      <c r="N779" s="121"/>
      <c r="O779" s="143"/>
      <c r="P779" s="121"/>
      <c r="Q779" s="168"/>
      <c r="R779" s="169"/>
      <c r="S779" s="169"/>
      <c r="T779" s="169"/>
      <c r="U779" s="169"/>
      <c r="V779" s="169"/>
      <c r="W779" s="169"/>
      <c r="X779" s="169"/>
      <c r="Y779" s="167"/>
      <c r="Z779" s="167"/>
    </row>
    <row r="780" spans="3:26" ht="16.5" customHeight="1">
      <c r="C780" s="118"/>
      <c r="D780" s="160"/>
      <c r="E780" s="140"/>
      <c r="F780" s="151"/>
      <c r="G780" s="151"/>
      <c r="H780" s="161"/>
      <c r="I780" s="162"/>
      <c r="J780" s="163"/>
      <c r="K780" s="144"/>
      <c r="L780" s="164"/>
      <c r="M780" s="47"/>
      <c r="N780" s="121"/>
      <c r="O780" s="143"/>
      <c r="P780" s="121"/>
      <c r="Q780" s="168"/>
      <c r="R780" s="169"/>
      <c r="S780" s="169"/>
      <c r="T780" s="169"/>
      <c r="U780" s="169"/>
      <c r="V780" s="169"/>
      <c r="W780" s="169"/>
      <c r="X780" s="169"/>
      <c r="Y780" s="167"/>
      <c r="Z780" s="167"/>
    </row>
    <row r="781" spans="3:26" ht="16.5" customHeight="1">
      <c r="C781" s="118"/>
      <c r="D781" s="160"/>
      <c r="E781" s="140"/>
      <c r="F781" s="151"/>
      <c r="G781" s="151"/>
      <c r="H781" s="161"/>
      <c r="I781" s="162"/>
      <c r="J781" s="163"/>
      <c r="K781" s="144"/>
      <c r="L781" s="164"/>
      <c r="M781" s="47"/>
      <c r="N781" s="121"/>
      <c r="O781" s="143"/>
      <c r="P781" s="121"/>
      <c r="Q781" s="168"/>
      <c r="R781" s="169"/>
      <c r="S781" s="169"/>
      <c r="T781" s="169"/>
      <c r="U781" s="169"/>
      <c r="V781" s="169"/>
      <c r="W781" s="169"/>
      <c r="X781" s="169"/>
      <c r="Y781" s="167"/>
      <c r="Z781" s="167"/>
    </row>
    <row r="782" spans="3:26" ht="16.5" customHeight="1">
      <c r="C782" s="118"/>
      <c r="D782" s="160"/>
      <c r="E782" s="140"/>
      <c r="F782" s="151"/>
      <c r="G782" s="151"/>
      <c r="H782" s="161"/>
      <c r="I782" s="162"/>
      <c r="J782" s="163"/>
      <c r="K782" s="144"/>
      <c r="L782" s="164"/>
      <c r="M782" s="47"/>
      <c r="N782" s="121"/>
      <c r="O782" s="143"/>
      <c r="P782" s="121"/>
      <c r="Q782" s="168"/>
      <c r="R782" s="169"/>
      <c r="S782" s="169"/>
      <c r="T782" s="169"/>
      <c r="U782" s="169"/>
      <c r="V782" s="169"/>
      <c r="W782" s="169"/>
      <c r="X782" s="169"/>
      <c r="Y782" s="167"/>
      <c r="Z782" s="167"/>
    </row>
    <row r="783" spans="3:26" ht="16.5" customHeight="1">
      <c r="C783" s="118"/>
      <c r="D783" s="160"/>
      <c r="E783" s="140"/>
      <c r="F783" s="151"/>
      <c r="G783" s="151"/>
      <c r="H783" s="161"/>
      <c r="I783" s="162"/>
      <c r="J783" s="163"/>
      <c r="K783" s="144"/>
      <c r="L783" s="164"/>
      <c r="M783" s="47"/>
      <c r="N783" s="121"/>
      <c r="O783" s="143"/>
      <c r="P783" s="121"/>
      <c r="Q783" s="168"/>
      <c r="R783" s="169"/>
      <c r="S783" s="169"/>
      <c r="T783" s="169"/>
      <c r="U783" s="169"/>
      <c r="V783" s="169"/>
      <c r="W783" s="169"/>
      <c r="X783" s="169"/>
      <c r="Y783" s="167"/>
      <c r="Z783" s="167"/>
    </row>
    <row r="784" spans="3:26" ht="16.5" customHeight="1">
      <c r="C784" s="118"/>
      <c r="D784" s="160"/>
      <c r="E784" s="140"/>
      <c r="F784" s="151"/>
      <c r="G784" s="151"/>
      <c r="H784" s="161"/>
      <c r="I784" s="162"/>
      <c r="J784" s="163"/>
      <c r="K784" s="144"/>
      <c r="L784" s="164"/>
      <c r="M784" s="47"/>
      <c r="N784" s="121"/>
      <c r="O784" s="143"/>
      <c r="P784" s="121"/>
      <c r="Q784" s="168"/>
      <c r="R784" s="169"/>
      <c r="S784" s="169"/>
      <c r="T784" s="169"/>
      <c r="U784" s="169"/>
      <c r="V784" s="169"/>
      <c r="W784" s="169"/>
      <c r="X784" s="169"/>
      <c r="Y784" s="167"/>
      <c r="Z784" s="167"/>
    </row>
    <row r="785" spans="3:26" ht="16.5" customHeight="1">
      <c r="C785" s="118"/>
      <c r="D785" s="160"/>
      <c r="E785" s="140"/>
      <c r="F785" s="151"/>
      <c r="G785" s="151"/>
      <c r="H785" s="161"/>
      <c r="I785" s="162"/>
      <c r="J785" s="163"/>
      <c r="K785" s="144"/>
      <c r="L785" s="164"/>
      <c r="M785" s="47"/>
      <c r="N785" s="121"/>
      <c r="O785" s="143"/>
      <c r="P785" s="121"/>
      <c r="Q785" s="168"/>
      <c r="R785" s="169"/>
      <c r="S785" s="169"/>
      <c r="T785" s="169"/>
      <c r="U785" s="169"/>
      <c r="V785" s="169"/>
      <c r="W785" s="169"/>
      <c r="X785" s="169"/>
      <c r="Y785" s="167"/>
      <c r="Z785" s="167"/>
    </row>
    <row r="786" spans="3:26" ht="16.5" customHeight="1">
      <c r="C786" s="118"/>
      <c r="D786" s="160"/>
      <c r="E786" s="140"/>
      <c r="F786" s="151"/>
      <c r="G786" s="151"/>
      <c r="H786" s="161"/>
      <c r="I786" s="162"/>
      <c r="J786" s="163"/>
      <c r="K786" s="144"/>
      <c r="L786" s="164"/>
      <c r="M786" s="47"/>
      <c r="N786" s="121"/>
      <c r="O786" s="143"/>
      <c r="P786" s="121"/>
      <c r="Q786" s="168"/>
      <c r="R786" s="169"/>
      <c r="S786" s="169"/>
      <c r="T786" s="169"/>
      <c r="U786" s="169"/>
      <c r="V786" s="169"/>
      <c r="W786" s="169"/>
      <c r="X786" s="169"/>
      <c r="Y786" s="167"/>
      <c r="Z786" s="167"/>
    </row>
    <row r="787" spans="3:26" ht="16.5" customHeight="1">
      <c r="C787" s="118"/>
      <c r="D787" s="160"/>
      <c r="E787" s="140"/>
      <c r="F787" s="151"/>
      <c r="G787" s="151"/>
      <c r="H787" s="161"/>
      <c r="I787" s="162"/>
      <c r="J787" s="163"/>
      <c r="K787" s="144"/>
      <c r="L787" s="164"/>
      <c r="M787" s="47"/>
      <c r="N787" s="121"/>
      <c r="O787" s="143"/>
      <c r="P787" s="121"/>
      <c r="Q787" s="168"/>
      <c r="R787" s="169"/>
      <c r="S787" s="169"/>
      <c r="T787" s="169"/>
      <c r="U787" s="169"/>
      <c r="V787" s="169"/>
      <c r="W787" s="169"/>
      <c r="X787" s="169"/>
      <c r="Y787" s="167"/>
      <c r="Z787" s="167"/>
    </row>
    <row r="788" spans="3:26" ht="16.5" customHeight="1">
      <c r="C788" s="118"/>
      <c r="D788" s="160"/>
      <c r="E788" s="140"/>
      <c r="F788" s="151"/>
      <c r="G788" s="151"/>
      <c r="H788" s="161"/>
      <c r="I788" s="162"/>
      <c r="J788" s="163"/>
      <c r="K788" s="144"/>
      <c r="L788" s="164"/>
      <c r="M788" s="47"/>
      <c r="N788" s="121"/>
      <c r="O788" s="143"/>
      <c r="P788" s="121"/>
      <c r="Q788" s="168"/>
      <c r="R788" s="169"/>
      <c r="S788" s="169"/>
      <c r="T788" s="169"/>
      <c r="U788" s="169"/>
      <c r="V788" s="169"/>
      <c r="W788" s="169"/>
      <c r="X788" s="169"/>
      <c r="Y788" s="167"/>
      <c r="Z788" s="167"/>
    </row>
    <row r="789" spans="3:26" ht="16.5" customHeight="1">
      <c r="C789" s="118"/>
      <c r="D789" s="160"/>
      <c r="E789" s="140"/>
      <c r="F789" s="151"/>
      <c r="G789" s="151"/>
      <c r="H789" s="161"/>
      <c r="I789" s="162"/>
      <c r="J789" s="163"/>
      <c r="K789" s="144"/>
      <c r="L789" s="164"/>
      <c r="M789" s="47"/>
      <c r="N789" s="121"/>
      <c r="O789" s="143"/>
      <c r="P789" s="121"/>
      <c r="Q789" s="168"/>
      <c r="R789" s="169"/>
      <c r="S789" s="169"/>
      <c r="T789" s="169"/>
      <c r="U789" s="169"/>
      <c r="V789" s="169"/>
      <c r="W789" s="169"/>
      <c r="X789" s="169"/>
      <c r="Y789" s="167"/>
      <c r="Z789" s="167"/>
    </row>
    <row r="790" spans="3:26" ht="16.5" customHeight="1">
      <c r="C790" s="118"/>
      <c r="D790" s="160"/>
      <c r="E790" s="140"/>
      <c r="F790" s="151"/>
      <c r="G790" s="151"/>
      <c r="H790" s="161"/>
      <c r="I790" s="162"/>
      <c r="J790" s="163"/>
      <c r="K790" s="144"/>
      <c r="L790" s="164"/>
      <c r="M790" s="47"/>
      <c r="N790" s="121"/>
      <c r="O790" s="143"/>
      <c r="P790" s="121"/>
      <c r="Q790" s="168"/>
      <c r="R790" s="169"/>
      <c r="S790" s="169"/>
      <c r="T790" s="169"/>
      <c r="U790" s="169"/>
      <c r="V790" s="169"/>
      <c r="W790" s="169"/>
      <c r="X790" s="169"/>
      <c r="Y790" s="167"/>
      <c r="Z790" s="167"/>
    </row>
    <row r="791" spans="3:26" ht="16.5" customHeight="1">
      <c r="C791" s="118"/>
      <c r="D791" s="160"/>
      <c r="E791" s="140"/>
      <c r="F791" s="151"/>
      <c r="G791" s="151"/>
      <c r="H791" s="161"/>
      <c r="I791" s="162"/>
      <c r="J791" s="163"/>
      <c r="K791" s="144"/>
      <c r="L791" s="164"/>
      <c r="M791" s="47"/>
      <c r="N791" s="121"/>
      <c r="O791" s="143"/>
      <c r="P791" s="121"/>
      <c r="Q791" s="168"/>
      <c r="R791" s="169"/>
      <c r="S791" s="169"/>
      <c r="T791" s="169"/>
      <c r="U791" s="169"/>
      <c r="V791" s="169"/>
      <c r="W791" s="169"/>
      <c r="X791" s="169"/>
      <c r="Y791" s="167"/>
      <c r="Z791" s="167"/>
    </row>
    <row r="792" spans="3:26" ht="16.5" customHeight="1">
      <c r="C792" s="118"/>
      <c r="D792" s="160"/>
      <c r="E792" s="140"/>
      <c r="F792" s="151"/>
      <c r="G792" s="151"/>
      <c r="H792" s="161"/>
      <c r="I792" s="162"/>
      <c r="J792" s="163"/>
      <c r="K792" s="144"/>
      <c r="L792" s="164"/>
      <c r="M792" s="47"/>
      <c r="N792" s="121"/>
      <c r="O792" s="143"/>
      <c r="P792" s="121"/>
      <c r="Q792" s="168"/>
      <c r="R792" s="169"/>
      <c r="S792" s="169"/>
      <c r="T792" s="169"/>
      <c r="U792" s="169"/>
      <c r="V792" s="169"/>
      <c r="W792" s="169"/>
      <c r="X792" s="169"/>
      <c r="Y792" s="167"/>
      <c r="Z792" s="167"/>
    </row>
    <row r="793" spans="3:26" ht="16.5" customHeight="1">
      <c r="C793" s="118"/>
      <c r="D793" s="160"/>
      <c r="E793" s="140"/>
      <c r="F793" s="151"/>
      <c r="G793" s="151"/>
      <c r="H793" s="161"/>
      <c r="I793" s="162"/>
      <c r="J793" s="163"/>
      <c r="K793" s="144"/>
      <c r="L793" s="164"/>
      <c r="M793" s="47"/>
      <c r="N793" s="121"/>
      <c r="O793" s="143"/>
      <c r="P793" s="121"/>
      <c r="Q793" s="168"/>
      <c r="R793" s="169"/>
      <c r="S793" s="169"/>
      <c r="T793" s="169"/>
      <c r="U793" s="169"/>
      <c r="V793" s="169"/>
      <c r="W793" s="169"/>
      <c r="X793" s="169"/>
      <c r="Y793" s="167"/>
      <c r="Z793" s="167"/>
    </row>
    <row r="794" spans="3:26" ht="16.5" customHeight="1">
      <c r="C794" s="118"/>
      <c r="D794" s="160"/>
      <c r="E794" s="140"/>
      <c r="F794" s="151"/>
      <c r="G794" s="151"/>
      <c r="H794" s="161"/>
      <c r="I794" s="162"/>
      <c r="J794" s="163"/>
      <c r="K794" s="144"/>
      <c r="L794" s="164"/>
      <c r="M794" s="47"/>
      <c r="N794" s="121"/>
      <c r="O794" s="143"/>
      <c r="P794" s="121"/>
      <c r="Q794" s="168"/>
      <c r="R794" s="169"/>
      <c r="S794" s="169"/>
      <c r="T794" s="169"/>
      <c r="U794" s="169"/>
      <c r="V794" s="169"/>
      <c r="W794" s="169"/>
      <c r="X794" s="169"/>
      <c r="Y794" s="167"/>
      <c r="Z794" s="167"/>
    </row>
    <row r="795" spans="3:26" ht="16.5" customHeight="1">
      <c r="C795" s="118"/>
      <c r="D795" s="160"/>
      <c r="E795" s="140"/>
      <c r="F795" s="151"/>
      <c r="G795" s="151"/>
      <c r="H795" s="161"/>
      <c r="I795" s="162"/>
      <c r="J795" s="163"/>
      <c r="K795" s="144"/>
      <c r="L795" s="164"/>
      <c r="M795" s="47"/>
      <c r="N795" s="121"/>
      <c r="O795" s="143"/>
      <c r="P795" s="121"/>
      <c r="Q795" s="168"/>
      <c r="R795" s="169"/>
      <c r="S795" s="169"/>
      <c r="T795" s="169"/>
      <c r="U795" s="169"/>
      <c r="V795" s="169"/>
      <c r="W795" s="169"/>
      <c r="X795" s="169"/>
      <c r="Y795" s="167"/>
      <c r="Z795" s="167"/>
    </row>
    <row r="796" spans="3:26" ht="16.5" customHeight="1">
      <c r="C796" s="118"/>
      <c r="D796" s="160"/>
      <c r="E796" s="140"/>
      <c r="F796" s="151"/>
      <c r="G796" s="151"/>
      <c r="H796" s="161"/>
      <c r="I796" s="162"/>
      <c r="J796" s="163"/>
      <c r="K796" s="144"/>
      <c r="L796" s="164"/>
      <c r="M796" s="47"/>
      <c r="N796" s="121"/>
      <c r="O796" s="143"/>
      <c r="P796" s="121"/>
      <c r="Q796" s="168"/>
      <c r="R796" s="169"/>
      <c r="S796" s="169"/>
      <c r="T796" s="169"/>
      <c r="U796" s="169"/>
      <c r="V796" s="169"/>
      <c r="W796" s="169"/>
      <c r="X796" s="169"/>
      <c r="Y796" s="167"/>
      <c r="Z796" s="167"/>
    </row>
    <row r="797" spans="3:26" ht="16.5" customHeight="1">
      <c r="C797" s="118"/>
      <c r="D797" s="160"/>
      <c r="E797" s="140"/>
      <c r="F797" s="151"/>
      <c r="G797" s="151"/>
      <c r="H797" s="161"/>
      <c r="I797" s="162"/>
      <c r="J797" s="163"/>
      <c r="K797" s="144"/>
      <c r="L797" s="164"/>
      <c r="M797" s="47"/>
      <c r="N797" s="121"/>
      <c r="O797" s="143"/>
      <c r="P797" s="121"/>
      <c r="Q797" s="168"/>
      <c r="R797" s="169"/>
      <c r="S797" s="169"/>
      <c r="T797" s="169"/>
      <c r="U797" s="169"/>
      <c r="V797" s="169"/>
      <c r="W797" s="169"/>
      <c r="X797" s="169"/>
      <c r="Y797" s="167"/>
      <c r="Z797" s="167"/>
    </row>
    <row r="798" spans="3:26" ht="16.5" customHeight="1">
      <c r="C798" s="118"/>
      <c r="D798" s="160"/>
      <c r="E798" s="140"/>
      <c r="F798" s="151"/>
      <c r="G798" s="151"/>
      <c r="H798" s="161"/>
      <c r="I798" s="162"/>
      <c r="J798" s="163"/>
      <c r="K798" s="144"/>
      <c r="L798" s="164"/>
      <c r="M798" s="47"/>
      <c r="N798" s="121"/>
      <c r="O798" s="143"/>
      <c r="P798" s="121"/>
      <c r="Q798" s="168"/>
      <c r="R798" s="169"/>
      <c r="S798" s="169"/>
      <c r="T798" s="169"/>
      <c r="U798" s="169"/>
      <c r="V798" s="169"/>
      <c r="W798" s="169"/>
      <c r="X798" s="169"/>
      <c r="Y798" s="167"/>
      <c r="Z798" s="167"/>
    </row>
    <row r="799" spans="3:26" ht="16.5" customHeight="1">
      <c r="C799" s="118"/>
      <c r="D799" s="160"/>
      <c r="E799" s="140"/>
      <c r="F799" s="151"/>
      <c r="G799" s="151"/>
      <c r="H799" s="161"/>
      <c r="I799" s="162"/>
      <c r="J799" s="163"/>
      <c r="K799" s="144"/>
      <c r="L799" s="164"/>
      <c r="M799" s="47"/>
      <c r="N799" s="121"/>
      <c r="O799" s="143"/>
      <c r="P799" s="121"/>
      <c r="Q799" s="168"/>
      <c r="R799" s="169"/>
      <c r="S799" s="169"/>
      <c r="T799" s="169"/>
      <c r="U799" s="169"/>
      <c r="V799" s="169"/>
      <c r="W799" s="169"/>
      <c r="X799" s="169"/>
      <c r="Y799" s="167"/>
      <c r="Z799" s="167"/>
    </row>
    <row r="800" spans="3:26" ht="16.5" customHeight="1">
      <c r="C800" s="118"/>
      <c r="D800" s="160"/>
      <c r="E800" s="140"/>
      <c r="F800" s="151"/>
      <c r="G800" s="151"/>
      <c r="H800" s="161"/>
      <c r="I800" s="162"/>
      <c r="J800" s="163"/>
      <c r="K800" s="144"/>
      <c r="L800" s="164"/>
      <c r="M800" s="47"/>
      <c r="N800" s="121"/>
      <c r="O800" s="143"/>
      <c r="P800" s="121"/>
      <c r="Q800" s="168"/>
      <c r="R800" s="169"/>
      <c r="S800" s="169"/>
      <c r="T800" s="169"/>
      <c r="U800" s="169"/>
      <c r="V800" s="169"/>
      <c r="W800" s="169"/>
      <c r="X800" s="169"/>
      <c r="Y800" s="167"/>
      <c r="Z800" s="167"/>
    </row>
    <row r="801" spans="3:26" ht="16.5" customHeight="1">
      <c r="C801" s="118"/>
      <c r="D801" s="160"/>
      <c r="E801" s="140"/>
      <c r="F801" s="151"/>
      <c r="G801" s="151"/>
      <c r="H801" s="161"/>
      <c r="I801" s="162"/>
      <c r="J801" s="163"/>
      <c r="K801" s="144"/>
      <c r="L801" s="164"/>
      <c r="M801" s="47"/>
      <c r="N801" s="121"/>
      <c r="O801" s="143"/>
      <c r="P801" s="121"/>
      <c r="Q801" s="168"/>
      <c r="R801" s="169"/>
      <c r="S801" s="169"/>
      <c r="T801" s="169"/>
      <c r="U801" s="169"/>
      <c r="V801" s="169"/>
      <c r="W801" s="169"/>
      <c r="X801" s="169"/>
      <c r="Y801" s="167"/>
      <c r="Z801" s="167"/>
    </row>
    <row r="802" spans="3:26" ht="16.5" customHeight="1">
      <c r="C802" s="118"/>
      <c r="D802" s="160"/>
      <c r="E802" s="140"/>
      <c r="F802" s="151"/>
      <c r="G802" s="151"/>
      <c r="H802" s="161"/>
      <c r="I802" s="162"/>
      <c r="J802" s="163"/>
      <c r="K802" s="144"/>
      <c r="L802" s="164"/>
      <c r="M802" s="47"/>
      <c r="N802" s="121"/>
      <c r="O802" s="143"/>
      <c r="P802" s="121"/>
      <c r="Q802" s="168"/>
      <c r="R802" s="169"/>
      <c r="S802" s="169"/>
      <c r="T802" s="169"/>
      <c r="U802" s="169"/>
      <c r="V802" s="169"/>
      <c r="W802" s="169"/>
      <c r="X802" s="169"/>
      <c r="Y802" s="167"/>
      <c r="Z802" s="167"/>
    </row>
    <row r="803" spans="3:26" ht="16.5" customHeight="1">
      <c r="C803" s="118"/>
      <c r="D803" s="160"/>
      <c r="E803" s="140"/>
      <c r="F803" s="151"/>
      <c r="G803" s="151"/>
      <c r="H803" s="161"/>
      <c r="I803" s="162"/>
      <c r="J803" s="163"/>
      <c r="K803" s="144"/>
      <c r="L803" s="164"/>
      <c r="M803" s="47"/>
      <c r="N803" s="121"/>
      <c r="O803" s="143"/>
      <c r="P803" s="121"/>
      <c r="Q803" s="168"/>
      <c r="R803" s="169"/>
      <c r="S803" s="169"/>
      <c r="T803" s="169"/>
      <c r="U803" s="169"/>
      <c r="V803" s="169"/>
      <c r="W803" s="169"/>
      <c r="X803" s="169"/>
      <c r="Y803" s="167"/>
      <c r="Z803" s="167"/>
    </row>
    <row r="804" spans="3:26" ht="16.5" customHeight="1">
      <c r="C804" s="118"/>
      <c r="D804" s="160"/>
      <c r="E804" s="140"/>
      <c r="F804" s="151"/>
      <c r="G804" s="151"/>
      <c r="H804" s="161"/>
      <c r="I804" s="162"/>
      <c r="J804" s="163"/>
      <c r="K804" s="144"/>
      <c r="L804" s="164"/>
      <c r="M804" s="47"/>
      <c r="N804" s="121"/>
      <c r="O804" s="143"/>
      <c r="P804" s="121"/>
      <c r="Q804" s="168"/>
      <c r="R804" s="169"/>
      <c r="S804" s="169"/>
      <c r="T804" s="169"/>
      <c r="U804" s="169"/>
      <c r="V804" s="169"/>
      <c r="W804" s="169"/>
      <c r="X804" s="169"/>
      <c r="Y804" s="167"/>
      <c r="Z804" s="167"/>
    </row>
    <row r="805" spans="3:26" ht="16.5" customHeight="1">
      <c r="C805" s="118"/>
      <c r="D805" s="160"/>
      <c r="E805" s="140"/>
      <c r="F805" s="151"/>
      <c r="G805" s="151"/>
      <c r="H805" s="161"/>
      <c r="I805" s="162"/>
      <c r="J805" s="163"/>
      <c r="K805" s="144"/>
      <c r="L805" s="164"/>
      <c r="M805" s="47"/>
      <c r="N805" s="121"/>
      <c r="O805" s="143"/>
      <c r="P805" s="121"/>
      <c r="Q805" s="168"/>
      <c r="R805" s="169"/>
      <c r="S805" s="169"/>
      <c r="T805" s="169"/>
      <c r="U805" s="169"/>
      <c r="V805" s="169"/>
      <c r="W805" s="169"/>
      <c r="X805" s="169"/>
      <c r="Y805" s="167"/>
      <c r="Z805" s="167"/>
    </row>
    <row r="806" spans="3:26" ht="16.5" customHeight="1">
      <c r="C806" s="118"/>
      <c r="D806" s="160"/>
      <c r="E806" s="140"/>
      <c r="F806" s="151"/>
      <c r="G806" s="151"/>
      <c r="H806" s="161"/>
      <c r="I806" s="162"/>
      <c r="J806" s="163"/>
      <c r="K806" s="144"/>
      <c r="L806" s="164"/>
      <c r="M806" s="47"/>
      <c r="N806" s="121"/>
      <c r="O806" s="143"/>
      <c r="P806" s="121"/>
      <c r="Q806" s="168"/>
      <c r="R806" s="169"/>
      <c r="S806" s="169"/>
      <c r="T806" s="169"/>
      <c r="U806" s="169"/>
      <c r="V806" s="169"/>
      <c r="W806" s="169"/>
      <c r="X806" s="169"/>
      <c r="Y806" s="167"/>
      <c r="Z806" s="167"/>
    </row>
    <row r="807" spans="3:26" ht="16.5" customHeight="1">
      <c r="C807" s="118"/>
      <c r="D807" s="160"/>
      <c r="E807" s="140"/>
      <c r="F807" s="151"/>
      <c r="G807" s="151"/>
      <c r="H807" s="161"/>
      <c r="I807" s="162"/>
      <c r="J807" s="163"/>
      <c r="K807" s="144"/>
      <c r="L807" s="164"/>
      <c r="M807" s="47"/>
      <c r="N807" s="121"/>
      <c r="O807" s="143"/>
      <c r="P807" s="121"/>
      <c r="Q807" s="168"/>
      <c r="R807" s="169"/>
      <c r="S807" s="169"/>
      <c r="T807" s="169"/>
      <c r="U807" s="169"/>
      <c r="V807" s="169"/>
      <c r="W807" s="169"/>
      <c r="X807" s="169"/>
      <c r="Y807" s="167"/>
      <c r="Z807" s="167"/>
    </row>
    <row r="808" spans="3:26" ht="16.5" customHeight="1">
      <c r="C808" s="118"/>
      <c r="D808" s="160"/>
      <c r="E808" s="140"/>
      <c r="F808" s="151"/>
      <c r="G808" s="151"/>
      <c r="H808" s="161"/>
      <c r="I808" s="162"/>
      <c r="J808" s="163"/>
      <c r="K808" s="144"/>
      <c r="L808" s="164"/>
      <c r="M808" s="47"/>
      <c r="N808" s="121"/>
      <c r="O808" s="143"/>
      <c r="P808" s="121"/>
      <c r="Q808" s="168"/>
      <c r="R808" s="169"/>
      <c r="S808" s="169"/>
      <c r="T808" s="169"/>
      <c r="U808" s="169"/>
      <c r="V808" s="169"/>
      <c r="W808" s="169"/>
      <c r="X808" s="169"/>
      <c r="Y808" s="167"/>
      <c r="Z808" s="167"/>
    </row>
    <row r="809" spans="3:26" ht="16.5" customHeight="1">
      <c r="C809" s="118"/>
      <c r="D809" s="160"/>
      <c r="E809" s="140"/>
      <c r="F809" s="151"/>
      <c r="G809" s="151"/>
      <c r="H809" s="161"/>
      <c r="I809" s="162"/>
      <c r="J809" s="163"/>
      <c r="K809" s="144"/>
      <c r="L809" s="164"/>
      <c r="M809" s="47"/>
      <c r="N809" s="121"/>
      <c r="O809" s="143"/>
      <c r="P809" s="121"/>
      <c r="Q809" s="168"/>
      <c r="R809" s="169"/>
      <c r="S809" s="169"/>
      <c r="T809" s="169"/>
      <c r="U809" s="169"/>
      <c r="V809" s="169"/>
      <c r="W809" s="169"/>
      <c r="X809" s="169"/>
      <c r="Y809" s="167"/>
      <c r="Z809" s="167"/>
    </row>
    <row r="810" spans="3:26" ht="16.5" customHeight="1">
      <c r="C810" s="118"/>
      <c r="D810" s="160"/>
      <c r="E810" s="140"/>
      <c r="F810" s="151"/>
      <c r="G810" s="151"/>
      <c r="H810" s="161"/>
      <c r="I810" s="162"/>
      <c r="J810" s="163"/>
      <c r="K810" s="144"/>
      <c r="L810" s="164"/>
      <c r="M810" s="47"/>
      <c r="N810" s="121"/>
      <c r="O810" s="143"/>
      <c r="P810" s="121"/>
      <c r="Q810" s="168"/>
      <c r="R810" s="169"/>
      <c r="S810" s="169"/>
      <c r="T810" s="169"/>
      <c r="U810" s="169"/>
      <c r="V810" s="169"/>
      <c r="W810" s="169"/>
      <c r="X810" s="169"/>
      <c r="Y810" s="167"/>
      <c r="Z810" s="167"/>
    </row>
    <row r="811" spans="3:26" ht="16.5" customHeight="1">
      <c r="C811" s="118"/>
      <c r="D811" s="160"/>
      <c r="E811" s="140"/>
      <c r="F811" s="151"/>
      <c r="G811" s="151"/>
      <c r="H811" s="161"/>
      <c r="I811" s="162"/>
      <c r="J811" s="163"/>
      <c r="K811" s="144"/>
      <c r="L811" s="164"/>
      <c r="M811" s="47"/>
      <c r="N811" s="121"/>
      <c r="O811" s="143"/>
      <c r="P811" s="121"/>
      <c r="Q811" s="168"/>
      <c r="R811" s="169"/>
      <c r="S811" s="169"/>
      <c r="T811" s="169"/>
      <c r="U811" s="169"/>
      <c r="V811" s="169"/>
      <c r="W811" s="169"/>
      <c r="X811" s="169"/>
      <c r="Y811" s="167"/>
      <c r="Z811" s="167"/>
    </row>
    <row r="812" spans="3:26" ht="16.5" customHeight="1">
      <c r="C812" s="118"/>
      <c r="D812" s="160"/>
      <c r="E812" s="140"/>
      <c r="F812" s="151"/>
      <c r="G812" s="151"/>
      <c r="H812" s="161"/>
      <c r="I812" s="162"/>
      <c r="J812" s="163"/>
      <c r="K812" s="144"/>
      <c r="L812" s="164"/>
      <c r="M812" s="47"/>
      <c r="N812" s="121"/>
      <c r="O812" s="143"/>
      <c r="P812" s="121"/>
      <c r="Q812" s="168"/>
      <c r="R812" s="169"/>
      <c r="S812" s="169"/>
      <c r="T812" s="169"/>
      <c r="U812" s="169"/>
      <c r="V812" s="169"/>
      <c r="W812" s="169"/>
      <c r="X812" s="169"/>
      <c r="Y812" s="167"/>
      <c r="Z812" s="167"/>
    </row>
    <row r="813" spans="3:26" ht="16.5" customHeight="1">
      <c r="C813" s="118"/>
      <c r="D813" s="160"/>
      <c r="E813" s="140"/>
      <c r="F813" s="151"/>
      <c r="G813" s="151"/>
      <c r="H813" s="161"/>
      <c r="I813" s="162"/>
      <c r="J813" s="163"/>
      <c r="K813" s="144"/>
      <c r="L813" s="164"/>
      <c r="M813" s="47"/>
      <c r="N813" s="121"/>
      <c r="O813" s="143"/>
      <c r="P813" s="121"/>
      <c r="Q813" s="168"/>
      <c r="R813" s="169"/>
      <c r="S813" s="169"/>
      <c r="T813" s="169"/>
      <c r="U813" s="169"/>
      <c r="V813" s="169"/>
      <c r="W813" s="169"/>
      <c r="X813" s="169"/>
      <c r="Y813" s="167"/>
      <c r="Z813" s="167"/>
    </row>
    <row r="814" spans="3:26" ht="16.5" customHeight="1">
      <c r="C814" s="118"/>
      <c r="D814" s="160"/>
      <c r="E814" s="140"/>
      <c r="F814" s="151"/>
      <c r="G814" s="151"/>
      <c r="H814" s="161"/>
      <c r="I814" s="162"/>
      <c r="J814" s="163"/>
      <c r="K814" s="144"/>
      <c r="L814" s="164"/>
      <c r="M814" s="47"/>
      <c r="N814" s="121"/>
      <c r="O814" s="143"/>
      <c r="P814" s="121"/>
      <c r="Q814" s="168"/>
      <c r="R814" s="169"/>
      <c r="S814" s="169"/>
      <c r="T814" s="169"/>
      <c r="U814" s="169"/>
      <c r="V814" s="169"/>
      <c r="W814" s="169"/>
      <c r="X814" s="169"/>
      <c r="Y814" s="167"/>
      <c r="Z814" s="167"/>
    </row>
    <row r="815" spans="3:26" ht="16.5" customHeight="1">
      <c r="C815" s="118"/>
      <c r="D815" s="160"/>
      <c r="E815" s="140"/>
      <c r="F815" s="151"/>
      <c r="G815" s="151"/>
      <c r="H815" s="161"/>
      <c r="I815" s="162"/>
      <c r="J815" s="163"/>
      <c r="K815" s="144"/>
      <c r="L815" s="164"/>
      <c r="M815" s="47"/>
      <c r="N815" s="121"/>
      <c r="O815" s="143"/>
      <c r="P815" s="121"/>
      <c r="Q815" s="168"/>
      <c r="R815" s="169"/>
      <c r="S815" s="169"/>
      <c r="T815" s="169"/>
      <c r="U815" s="169"/>
      <c r="V815" s="169"/>
      <c r="W815" s="169"/>
      <c r="X815" s="169"/>
      <c r="Y815" s="167"/>
      <c r="Z815" s="167"/>
    </row>
    <row r="816" spans="3:26" ht="16.5" customHeight="1">
      <c r="C816" s="118"/>
      <c r="D816" s="160"/>
      <c r="E816" s="140"/>
      <c r="F816" s="151"/>
      <c r="G816" s="151"/>
      <c r="H816" s="161"/>
      <c r="I816" s="162"/>
      <c r="J816" s="163"/>
      <c r="K816" s="144"/>
      <c r="L816" s="164"/>
      <c r="M816" s="47"/>
      <c r="N816" s="121"/>
      <c r="O816" s="143"/>
      <c r="P816" s="121"/>
      <c r="Q816" s="168"/>
      <c r="R816" s="169"/>
      <c r="S816" s="169"/>
      <c r="T816" s="169"/>
      <c r="U816" s="169"/>
      <c r="V816" s="169"/>
      <c r="W816" s="169"/>
      <c r="X816" s="169"/>
      <c r="Y816" s="167"/>
      <c r="Z816" s="167"/>
    </row>
    <row r="817" spans="3:26" ht="16.5" customHeight="1">
      <c r="C817" s="118"/>
      <c r="D817" s="160"/>
      <c r="E817" s="140"/>
      <c r="F817" s="151"/>
      <c r="G817" s="151"/>
      <c r="H817" s="161"/>
      <c r="I817" s="162"/>
      <c r="J817" s="163"/>
      <c r="K817" s="144"/>
      <c r="L817" s="164"/>
      <c r="M817" s="47"/>
      <c r="N817" s="121"/>
      <c r="O817" s="143"/>
      <c r="P817" s="121"/>
      <c r="Q817" s="168"/>
      <c r="R817" s="169"/>
      <c r="S817" s="169"/>
      <c r="T817" s="169"/>
      <c r="U817" s="169"/>
      <c r="V817" s="169"/>
      <c r="W817" s="169"/>
      <c r="X817" s="169"/>
      <c r="Y817" s="167"/>
      <c r="Z817" s="167"/>
    </row>
    <row r="818" spans="3:26" ht="16.5" customHeight="1">
      <c r="C818" s="118"/>
      <c r="D818" s="160"/>
      <c r="E818" s="140"/>
      <c r="F818" s="151"/>
      <c r="G818" s="151"/>
      <c r="H818" s="161"/>
      <c r="I818" s="162"/>
      <c r="J818" s="163"/>
      <c r="K818" s="144"/>
      <c r="L818" s="164"/>
      <c r="M818" s="47"/>
      <c r="N818" s="121"/>
      <c r="O818" s="143"/>
      <c r="P818" s="121"/>
      <c r="Q818" s="168"/>
      <c r="R818" s="169"/>
      <c r="S818" s="169"/>
      <c r="T818" s="169"/>
      <c r="U818" s="169"/>
      <c r="V818" s="169"/>
      <c r="W818" s="169"/>
      <c r="X818" s="169"/>
      <c r="Y818" s="167"/>
      <c r="Z818" s="167"/>
    </row>
    <row r="819" spans="3:26" ht="16.5" customHeight="1">
      <c r="C819" s="118"/>
      <c r="D819" s="160"/>
      <c r="E819" s="140"/>
      <c r="F819" s="151"/>
      <c r="G819" s="151"/>
      <c r="H819" s="161"/>
      <c r="I819" s="162"/>
      <c r="J819" s="163"/>
      <c r="K819" s="144"/>
      <c r="L819" s="164"/>
      <c r="M819" s="47"/>
      <c r="N819" s="121"/>
      <c r="O819" s="143"/>
      <c r="P819" s="121"/>
      <c r="Q819" s="168"/>
      <c r="R819" s="169"/>
      <c r="S819" s="169"/>
      <c r="T819" s="169"/>
      <c r="U819" s="169"/>
      <c r="V819" s="169"/>
      <c r="W819" s="169"/>
      <c r="X819" s="169"/>
      <c r="Y819" s="167"/>
      <c r="Z819" s="167"/>
    </row>
    <row r="820" spans="3:26" ht="16.5" customHeight="1">
      <c r="C820" s="118"/>
      <c r="D820" s="160"/>
      <c r="E820" s="140"/>
      <c r="F820" s="151"/>
      <c r="G820" s="151"/>
      <c r="H820" s="161"/>
      <c r="I820" s="162"/>
      <c r="J820" s="163"/>
      <c r="K820" s="144"/>
      <c r="L820" s="164"/>
      <c r="M820" s="47"/>
      <c r="N820" s="121"/>
      <c r="O820" s="143"/>
      <c r="P820" s="121"/>
      <c r="Q820" s="168"/>
      <c r="R820" s="169"/>
      <c r="S820" s="169"/>
      <c r="T820" s="169"/>
      <c r="U820" s="169"/>
      <c r="V820" s="169"/>
      <c r="W820" s="169"/>
      <c r="X820" s="169"/>
      <c r="Y820" s="167"/>
      <c r="Z820" s="167"/>
    </row>
    <row r="821" spans="3:26" ht="16.5" customHeight="1">
      <c r="C821" s="118"/>
      <c r="D821" s="160"/>
      <c r="E821" s="140"/>
      <c r="F821" s="151"/>
      <c r="G821" s="151"/>
      <c r="H821" s="161"/>
      <c r="I821" s="162"/>
      <c r="J821" s="163"/>
      <c r="K821" s="144"/>
      <c r="L821" s="164"/>
      <c r="M821" s="47"/>
      <c r="N821" s="121"/>
      <c r="O821" s="143"/>
      <c r="P821" s="121"/>
      <c r="Q821" s="168"/>
      <c r="R821" s="169"/>
      <c r="S821" s="169"/>
      <c r="T821" s="169"/>
      <c r="U821" s="169"/>
      <c r="V821" s="169"/>
      <c r="W821" s="169"/>
      <c r="X821" s="169"/>
      <c r="Y821" s="167"/>
      <c r="Z821" s="167"/>
    </row>
    <row r="822" spans="3:26" ht="16.5" customHeight="1">
      <c r="C822" s="118"/>
      <c r="D822" s="160"/>
      <c r="E822" s="140"/>
      <c r="F822" s="151"/>
      <c r="G822" s="151"/>
      <c r="H822" s="161"/>
      <c r="I822" s="162"/>
      <c r="J822" s="163"/>
      <c r="K822" s="144"/>
      <c r="L822" s="164"/>
      <c r="M822" s="47"/>
      <c r="N822" s="121"/>
      <c r="O822" s="143"/>
      <c r="P822" s="121"/>
      <c r="Q822" s="168"/>
      <c r="R822" s="169"/>
      <c r="S822" s="169"/>
      <c r="T822" s="169"/>
      <c r="U822" s="169"/>
      <c r="V822" s="169"/>
      <c r="W822" s="169"/>
      <c r="X822" s="169"/>
      <c r="Y822" s="167"/>
      <c r="Z822" s="167"/>
    </row>
    <row r="823" spans="3:26" ht="16.5" customHeight="1">
      <c r="C823" s="118"/>
      <c r="D823" s="160"/>
      <c r="E823" s="140"/>
      <c r="F823" s="151"/>
      <c r="G823" s="151"/>
      <c r="H823" s="161"/>
      <c r="I823" s="162"/>
      <c r="J823" s="163"/>
      <c r="K823" s="144"/>
      <c r="L823" s="164"/>
      <c r="M823" s="47"/>
      <c r="N823" s="121"/>
      <c r="O823" s="143"/>
      <c r="P823" s="121"/>
      <c r="Q823" s="168"/>
      <c r="R823" s="169"/>
      <c r="S823" s="169"/>
      <c r="T823" s="169"/>
      <c r="U823" s="169"/>
      <c r="V823" s="169"/>
      <c r="W823" s="169"/>
      <c r="X823" s="169"/>
      <c r="Y823" s="167"/>
      <c r="Z823" s="167"/>
    </row>
    <row r="824" spans="3:26" ht="16.5" customHeight="1">
      <c r="C824" s="118"/>
      <c r="D824" s="160"/>
      <c r="E824" s="140"/>
      <c r="F824" s="151"/>
      <c r="G824" s="151"/>
      <c r="H824" s="161"/>
      <c r="I824" s="162"/>
      <c r="J824" s="163"/>
      <c r="K824" s="144"/>
      <c r="L824" s="164"/>
      <c r="M824" s="47"/>
      <c r="N824" s="121"/>
      <c r="O824" s="143"/>
      <c r="P824" s="121"/>
      <c r="Q824" s="168"/>
      <c r="R824" s="169"/>
      <c r="S824" s="169"/>
      <c r="T824" s="169"/>
      <c r="U824" s="169"/>
      <c r="V824" s="169"/>
      <c r="W824" s="169"/>
      <c r="X824" s="169"/>
      <c r="Y824" s="167"/>
      <c r="Z824" s="167"/>
    </row>
    <row r="825" spans="3:26" ht="16.5" customHeight="1">
      <c r="C825" s="118"/>
      <c r="D825" s="160"/>
      <c r="E825" s="140"/>
      <c r="F825" s="151"/>
      <c r="G825" s="151"/>
      <c r="H825" s="161"/>
      <c r="I825" s="162"/>
      <c r="J825" s="163"/>
      <c r="K825" s="144"/>
      <c r="L825" s="164"/>
      <c r="M825" s="47"/>
      <c r="N825" s="121"/>
      <c r="O825" s="143"/>
      <c r="P825" s="121"/>
      <c r="Q825" s="168"/>
      <c r="R825" s="169"/>
      <c r="S825" s="169"/>
      <c r="T825" s="169"/>
      <c r="U825" s="169"/>
      <c r="V825" s="169"/>
      <c r="W825" s="169"/>
      <c r="X825" s="169"/>
      <c r="Y825" s="167"/>
      <c r="Z825" s="167"/>
    </row>
    <row r="826" spans="3:26" ht="16.5" customHeight="1">
      <c r="C826" s="118"/>
      <c r="D826" s="160"/>
      <c r="E826" s="140"/>
      <c r="F826" s="151"/>
      <c r="G826" s="151"/>
      <c r="H826" s="161"/>
      <c r="I826" s="162"/>
      <c r="J826" s="163"/>
      <c r="K826" s="144"/>
      <c r="L826" s="164"/>
      <c r="M826" s="47"/>
      <c r="N826" s="121"/>
      <c r="O826" s="143"/>
      <c r="P826" s="121"/>
      <c r="Q826" s="168"/>
      <c r="R826" s="169"/>
      <c r="S826" s="169"/>
      <c r="T826" s="169"/>
      <c r="U826" s="169"/>
      <c r="V826" s="169"/>
      <c r="W826" s="169"/>
      <c r="X826" s="169"/>
      <c r="Y826" s="167"/>
      <c r="Z826" s="167"/>
    </row>
    <row r="827" spans="3:26" ht="16.5" customHeight="1">
      <c r="C827" s="118"/>
      <c r="D827" s="160"/>
      <c r="E827" s="140"/>
      <c r="F827" s="151"/>
      <c r="G827" s="151"/>
      <c r="H827" s="161"/>
      <c r="I827" s="162"/>
      <c r="J827" s="163"/>
      <c r="K827" s="144"/>
      <c r="L827" s="164"/>
      <c r="M827" s="47"/>
      <c r="N827" s="121"/>
      <c r="O827" s="143"/>
      <c r="P827" s="121"/>
      <c r="Q827" s="168"/>
      <c r="R827" s="169"/>
      <c r="S827" s="169"/>
      <c r="T827" s="169"/>
      <c r="U827" s="169"/>
      <c r="V827" s="169"/>
      <c r="W827" s="169"/>
      <c r="X827" s="169"/>
      <c r="Y827" s="167"/>
      <c r="Z827" s="167"/>
    </row>
    <row r="828" spans="3:26" ht="16.5" customHeight="1">
      <c r="C828" s="118"/>
      <c r="D828" s="160"/>
      <c r="E828" s="140"/>
      <c r="F828" s="151"/>
      <c r="G828" s="151"/>
      <c r="H828" s="161"/>
      <c r="I828" s="162"/>
      <c r="J828" s="163"/>
      <c r="K828" s="144"/>
      <c r="L828" s="164"/>
      <c r="M828" s="47"/>
      <c r="N828" s="121"/>
      <c r="O828" s="143"/>
      <c r="P828" s="121"/>
      <c r="Q828" s="168"/>
      <c r="R828" s="169"/>
      <c r="S828" s="169"/>
      <c r="T828" s="169"/>
      <c r="U828" s="169"/>
      <c r="V828" s="169"/>
      <c r="W828" s="169"/>
      <c r="X828" s="169"/>
      <c r="Y828" s="167"/>
      <c r="Z828" s="167"/>
    </row>
    <row r="829" spans="3:26" ht="16.5" customHeight="1">
      <c r="C829" s="118"/>
      <c r="D829" s="160"/>
      <c r="E829" s="140"/>
      <c r="F829" s="151"/>
      <c r="G829" s="151"/>
      <c r="H829" s="161"/>
      <c r="I829" s="162"/>
      <c r="J829" s="163"/>
      <c r="K829" s="144"/>
      <c r="L829" s="164"/>
      <c r="M829" s="47"/>
      <c r="N829" s="121"/>
      <c r="O829" s="143"/>
      <c r="P829" s="121"/>
      <c r="Q829" s="168"/>
      <c r="R829" s="169"/>
      <c r="S829" s="169"/>
      <c r="T829" s="169"/>
      <c r="U829" s="169"/>
      <c r="V829" s="169"/>
      <c r="W829" s="169"/>
      <c r="X829" s="169"/>
      <c r="Y829" s="167"/>
      <c r="Z829" s="167"/>
    </row>
    <row r="830" spans="3:26" ht="16.5" customHeight="1">
      <c r="C830" s="118"/>
      <c r="D830" s="160"/>
      <c r="E830" s="140"/>
      <c r="F830" s="151"/>
      <c r="G830" s="151"/>
      <c r="H830" s="161"/>
      <c r="I830" s="162"/>
      <c r="J830" s="163"/>
      <c r="K830" s="144"/>
      <c r="L830" s="164"/>
      <c r="M830" s="47"/>
      <c r="N830" s="121"/>
      <c r="O830" s="143"/>
      <c r="P830" s="121"/>
      <c r="Q830" s="168"/>
      <c r="R830" s="169"/>
      <c r="S830" s="169"/>
      <c r="T830" s="169"/>
      <c r="U830" s="169"/>
      <c r="V830" s="169"/>
      <c r="W830" s="169"/>
      <c r="X830" s="169"/>
      <c r="Y830" s="167"/>
      <c r="Z830" s="167"/>
    </row>
    <row r="831" spans="3:26" ht="16.5" customHeight="1">
      <c r="C831" s="118"/>
      <c r="D831" s="160"/>
      <c r="E831" s="140"/>
      <c r="F831" s="151"/>
      <c r="G831" s="151"/>
      <c r="H831" s="161"/>
      <c r="I831" s="162"/>
      <c r="J831" s="163"/>
      <c r="K831" s="144"/>
      <c r="L831" s="164"/>
      <c r="M831" s="47"/>
      <c r="N831" s="121"/>
      <c r="O831" s="143"/>
      <c r="P831" s="121"/>
      <c r="Q831" s="168"/>
      <c r="R831" s="169"/>
      <c r="S831" s="169"/>
      <c r="T831" s="169"/>
      <c r="U831" s="169"/>
      <c r="V831" s="169"/>
      <c r="W831" s="169"/>
      <c r="X831" s="169"/>
      <c r="Y831" s="167"/>
      <c r="Z831" s="167"/>
    </row>
    <row r="832" spans="3:26" ht="16.5" customHeight="1">
      <c r="C832" s="118"/>
      <c r="D832" s="160"/>
      <c r="E832" s="140"/>
      <c r="F832" s="151"/>
      <c r="G832" s="151"/>
      <c r="H832" s="161"/>
      <c r="I832" s="162"/>
      <c r="J832" s="163"/>
      <c r="K832" s="144"/>
      <c r="L832" s="164"/>
      <c r="M832" s="47"/>
      <c r="N832" s="121"/>
      <c r="O832" s="143"/>
      <c r="P832" s="121"/>
      <c r="Q832" s="168"/>
      <c r="R832" s="169"/>
      <c r="S832" s="169"/>
      <c r="T832" s="169"/>
      <c r="U832" s="169"/>
      <c r="V832" s="169"/>
      <c r="W832" s="169"/>
      <c r="X832" s="169"/>
      <c r="Y832" s="167"/>
      <c r="Z832" s="167"/>
    </row>
    <row r="833" spans="3:26" ht="16.5" customHeight="1">
      <c r="C833" s="118"/>
      <c r="D833" s="160"/>
      <c r="E833" s="140"/>
      <c r="F833" s="151"/>
      <c r="G833" s="151"/>
      <c r="H833" s="161"/>
      <c r="I833" s="162"/>
      <c r="J833" s="163"/>
      <c r="K833" s="144"/>
      <c r="L833" s="164"/>
      <c r="M833" s="47"/>
      <c r="N833" s="121"/>
      <c r="O833" s="143"/>
      <c r="P833" s="121"/>
      <c r="Q833" s="168"/>
      <c r="R833" s="169"/>
      <c r="S833" s="169"/>
      <c r="T833" s="169"/>
      <c r="U833" s="169"/>
      <c r="V833" s="169"/>
      <c r="W833" s="169"/>
      <c r="X833" s="169"/>
      <c r="Y833" s="167"/>
      <c r="Z833" s="167"/>
    </row>
    <row r="834" spans="3:26" ht="16.5" customHeight="1">
      <c r="C834" s="118"/>
      <c r="D834" s="160"/>
      <c r="E834" s="140"/>
      <c r="F834" s="151"/>
      <c r="G834" s="151"/>
      <c r="H834" s="161"/>
      <c r="I834" s="162"/>
      <c r="J834" s="163"/>
      <c r="K834" s="144"/>
      <c r="L834" s="164"/>
      <c r="M834" s="47"/>
      <c r="N834" s="121"/>
      <c r="O834" s="143"/>
      <c r="P834" s="121"/>
      <c r="Q834" s="168"/>
      <c r="R834" s="169"/>
      <c r="S834" s="169"/>
      <c r="T834" s="169"/>
      <c r="U834" s="169"/>
      <c r="V834" s="169"/>
      <c r="W834" s="169"/>
      <c r="X834" s="169"/>
      <c r="Y834" s="167"/>
      <c r="Z834" s="167"/>
    </row>
    <row r="835" spans="3:26" ht="16.5" customHeight="1">
      <c r="C835" s="118"/>
      <c r="D835" s="160"/>
      <c r="E835" s="140"/>
      <c r="F835" s="151"/>
      <c r="G835" s="151"/>
      <c r="H835" s="161"/>
      <c r="I835" s="162"/>
      <c r="J835" s="163"/>
      <c r="K835" s="144"/>
      <c r="L835" s="164"/>
      <c r="M835" s="47"/>
      <c r="N835" s="121"/>
      <c r="O835" s="143"/>
      <c r="P835" s="121"/>
      <c r="Q835" s="168"/>
      <c r="R835" s="169"/>
      <c r="S835" s="169"/>
      <c r="T835" s="169"/>
      <c r="U835" s="169"/>
      <c r="V835" s="169"/>
      <c r="W835" s="169"/>
      <c r="X835" s="169"/>
      <c r="Y835" s="167"/>
      <c r="Z835" s="167"/>
    </row>
    <row r="836" spans="3:26" ht="16.5" customHeight="1">
      <c r="C836" s="118"/>
      <c r="D836" s="160"/>
      <c r="E836" s="140"/>
      <c r="F836" s="151"/>
      <c r="G836" s="151"/>
      <c r="H836" s="161"/>
      <c r="I836" s="162"/>
      <c r="J836" s="163"/>
      <c r="K836" s="144"/>
      <c r="L836" s="164"/>
      <c r="M836" s="47"/>
      <c r="N836" s="121"/>
      <c r="O836" s="143"/>
      <c r="P836" s="121"/>
      <c r="Q836" s="168"/>
      <c r="R836" s="169"/>
      <c r="S836" s="169"/>
      <c r="T836" s="169"/>
      <c r="U836" s="169"/>
      <c r="V836" s="169"/>
      <c r="W836" s="169"/>
      <c r="X836" s="169"/>
      <c r="Y836" s="167"/>
      <c r="Z836" s="167"/>
    </row>
    <row r="837" spans="3:26" ht="16.5" customHeight="1">
      <c r="C837" s="118"/>
      <c r="D837" s="160"/>
      <c r="E837" s="140"/>
      <c r="F837" s="151"/>
      <c r="G837" s="151"/>
      <c r="H837" s="161"/>
      <c r="I837" s="162"/>
      <c r="J837" s="163"/>
      <c r="K837" s="144"/>
      <c r="L837" s="164"/>
      <c r="M837" s="47"/>
      <c r="N837" s="121"/>
      <c r="O837" s="143"/>
      <c r="P837" s="121"/>
      <c r="Q837" s="168"/>
      <c r="R837" s="169"/>
      <c r="S837" s="169"/>
      <c r="T837" s="169"/>
      <c r="U837" s="169"/>
      <c r="V837" s="169"/>
      <c r="W837" s="169"/>
      <c r="X837" s="169"/>
      <c r="Y837" s="167"/>
      <c r="Z837" s="167"/>
    </row>
    <row r="838" spans="3:26" ht="16.5" customHeight="1">
      <c r="C838" s="118"/>
      <c r="D838" s="160"/>
      <c r="E838" s="140"/>
      <c r="F838" s="151"/>
      <c r="G838" s="151"/>
      <c r="H838" s="161"/>
      <c r="I838" s="162"/>
      <c r="J838" s="163"/>
      <c r="K838" s="144"/>
      <c r="L838" s="164"/>
      <c r="M838" s="47"/>
      <c r="N838" s="121"/>
      <c r="O838" s="143"/>
      <c r="P838" s="121"/>
      <c r="Q838" s="168"/>
      <c r="R838" s="169"/>
      <c r="S838" s="169"/>
      <c r="T838" s="169"/>
      <c r="U838" s="169"/>
      <c r="V838" s="169"/>
      <c r="W838" s="169"/>
      <c r="X838" s="169"/>
      <c r="Y838" s="167"/>
      <c r="Z838" s="167"/>
    </row>
    <row r="839" spans="3:26" ht="16.5" customHeight="1">
      <c r="C839" s="118"/>
      <c r="D839" s="160"/>
      <c r="E839" s="140"/>
      <c r="F839" s="151"/>
      <c r="G839" s="151"/>
      <c r="H839" s="161"/>
      <c r="I839" s="162"/>
      <c r="J839" s="163"/>
      <c r="K839" s="144"/>
      <c r="L839" s="164"/>
      <c r="M839" s="47"/>
      <c r="N839" s="121"/>
      <c r="O839" s="143"/>
      <c r="P839" s="121"/>
      <c r="Q839" s="168"/>
      <c r="R839" s="169"/>
      <c r="S839" s="169"/>
      <c r="T839" s="169"/>
      <c r="U839" s="169"/>
      <c r="V839" s="169"/>
      <c r="W839" s="169"/>
      <c r="X839" s="169"/>
      <c r="Y839" s="167"/>
      <c r="Z839" s="167"/>
    </row>
    <row r="840" spans="3:26" ht="16.5" customHeight="1">
      <c r="C840" s="118"/>
      <c r="D840" s="160"/>
      <c r="E840" s="140"/>
      <c r="F840" s="151"/>
      <c r="G840" s="151"/>
      <c r="H840" s="161"/>
      <c r="I840" s="162"/>
      <c r="J840" s="163"/>
      <c r="K840" s="144"/>
      <c r="L840" s="164"/>
      <c r="M840" s="47"/>
      <c r="N840" s="121"/>
      <c r="O840" s="143"/>
      <c r="P840" s="121"/>
      <c r="Q840" s="168"/>
      <c r="R840" s="169"/>
      <c r="S840" s="169"/>
      <c r="T840" s="169"/>
      <c r="U840" s="169"/>
      <c r="V840" s="169"/>
      <c r="W840" s="169"/>
      <c r="X840" s="169"/>
      <c r="Y840" s="167"/>
      <c r="Z840" s="167"/>
    </row>
    <row r="841" spans="3:26" ht="16.5" customHeight="1">
      <c r="C841" s="118"/>
      <c r="D841" s="160"/>
      <c r="E841" s="140"/>
      <c r="F841" s="151"/>
      <c r="G841" s="151"/>
      <c r="H841" s="161"/>
      <c r="I841" s="162"/>
      <c r="J841" s="163"/>
      <c r="K841" s="144"/>
      <c r="L841" s="164"/>
      <c r="M841" s="47"/>
      <c r="N841" s="121"/>
      <c r="O841" s="143"/>
      <c r="P841" s="121"/>
      <c r="Q841" s="168"/>
      <c r="R841" s="169"/>
      <c r="S841" s="169"/>
      <c r="T841" s="169"/>
      <c r="U841" s="169"/>
      <c r="V841" s="169"/>
      <c r="W841" s="169"/>
      <c r="X841" s="169"/>
      <c r="Y841" s="167"/>
      <c r="Z841" s="167"/>
    </row>
    <row r="842" spans="3:26" ht="16.5" customHeight="1">
      <c r="C842" s="118"/>
      <c r="D842" s="160"/>
      <c r="E842" s="140"/>
      <c r="F842" s="151"/>
      <c r="G842" s="151"/>
      <c r="H842" s="161"/>
      <c r="I842" s="162"/>
      <c r="J842" s="163"/>
      <c r="K842" s="144"/>
      <c r="L842" s="164"/>
      <c r="M842" s="47"/>
      <c r="N842" s="121"/>
      <c r="O842" s="143"/>
      <c r="P842" s="121"/>
      <c r="Q842" s="168"/>
      <c r="R842" s="169"/>
      <c r="S842" s="169"/>
      <c r="T842" s="169"/>
      <c r="U842" s="169"/>
      <c r="V842" s="169"/>
      <c r="W842" s="169"/>
      <c r="X842" s="169"/>
      <c r="Y842" s="167"/>
      <c r="Z842" s="167"/>
    </row>
    <row r="843" spans="3:26" ht="16.5" customHeight="1">
      <c r="C843" s="118"/>
      <c r="D843" s="160"/>
      <c r="E843" s="140"/>
      <c r="F843" s="151"/>
      <c r="G843" s="151"/>
      <c r="H843" s="161"/>
      <c r="I843" s="162"/>
      <c r="J843" s="163"/>
      <c r="K843" s="144"/>
      <c r="L843" s="164"/>
      <c r="M843" s="47"/>
      <c r="N843" s="121"/>
      <c r="O843" s="143"/>
      <c r="P843" s="121"/>
      <c r="Q843" s="168"/>
      <c r="R843" s="169"/>
      <c r="S843" s="169"/>
      <c r="T843" s="169"/>
      <c r="U843" s="169"/>
      <c r="V843" s="169"/>
      <c r="W843" s="169"/>
      <c r="X843" s="169"/>
      <c r="Y843" s="167"/>
      <c r="Z843" s="167"/>
    </row>
    <row r="844" spans="3:26" ht="16.5" customHeight="1">
      <c r="C844" s="118"/>
      <c r="D844" s="160"/>
      <c r="E844" s="140"/>
      <c r="F844" s="151"/>
      <c r="G844" s="151"/>
      <c r="H844" s="161"/>
      <c r="I844" s="162"/>
      <c r="J844" s="163"/>
      <c r="K844" s="144"/>
      <c r="L844" s="164"/>
      <c r="M844" s="47"/>
      <c r="N844" s="121"/>
      <c r="O844" s="143"/>
      <c r="P844" s="121"/>
      <c r="Q844" s="168"/>
      <c r="R844" s="169"/>
      <c r="S844" s="169"/>
      <c r="T844" s="169"/>
      <c r="U844" s="169"/>
      <c r="V844" s="169"/>
      <c r="W844" s="169"/>
      <c r="X844" s="169"/>
      <c r="Y844" s="167"/>
      <c r="Z844" s="167"/>
    </row>
    <row r="845" spans="3:26" ht="16.5" customHeight="1">
      <c r="C845" s="118"/>
      <c r="D845" s="160"/>
      <c r="E845" s="140"/>
      <c r="F845" s="151"/>
      <c r="G845" s="151"/>
      <c r="H845" s="161"/>
      <c r="I845" s="162"/>
      <c r="J845" s="163"/>
      <c r="K845" s="144"/>
      <c r="L845" s="164"/>
      <c r="M845" s="47"/>
      <c r="N845" s="121"/>
      <c r="O845" s="143"/>
      <c r="P845" s="121"/>
      <c r="Q845" s="168"/>
      <c r="R845" s="169"/>
      <c r="S845" s="169"/>
      <c r="T845" s="169"/>
      <c r="U845" s="169"/>
      <c r="V845" s="169"/>
      <c r="W845" s="169"/>
      <c r="X845" s="169"/>
      <c r="Y845" s="167"/>
      <c r="Z845" s="167"/>
    </row>
    <row r="846" spans="3:26" ht="16.5" customHeight="1">
      <c r="C846" s="118"/>
      <c r="D846" s="160"/>
      <c r="E846" s="140"/>
      <c r="F846" s="151"/>
      <c r="G846" s="151"/>
      <c r="H846" s="161"/>
      <c r="I846" s="162"/>
      <c r="J846" s="163"/>
      <c r="K846" s="144"/>
      <c r="L846" s="164"/>
      <c r="M846" s="47"/>
      <c r="N846" s="121"/>
      <c r="O846" s="143"/>
      <c r="P846" s="121"/>
      <c r="Q846" s="168"/>
      <c r="R846" s="169"/>
      <c r="S846" s="169"/>
      <c r="T846" s="169"/>
      <c r="U846" s="169"/>
      <c r="V846" s="169"/>
      <c r="W846" s="169"/>
      <c r="X846" s="169"/>
      <c r="Y846" s="167"/>
      <c r="Z846" s="167"/>
    </row>
    <row r="847" spans="3:26" ht="16.5" customHeight="1">
      <c r="C847" s="118"/>
      <c r="D847" s="160"/>
      <c r="E847" s="140"/>
      <c r="F847" s="151"/>
      <c r="G847" s="151"/>
      <c r="H847" s="161"/>
      <c r="I847" s="162"/>
      <c r="J847" s="163"/>
      <c r="K847" s="144"/>
      <c r="L847" s="164"/>
      <c r="M847" s="47"/>
      <c r="N847" s="121"/>
      <c r="O847" s="143"/>
      <c r="P847" s="121"/>
      <c r="Q847" s="168"/>
      <c r="R847" s="169"/>
      <c r="S847" s="169"/>
      <c r="T847" s="169"/>
      <c r="U847" s="169"/>
      <c r="V847" s="169"/>
      <c r="W847" s="169"/>
      <c r="X847" s="169"/>
      <c r="Y847" s="167"/>
      <c r="Z847" s="167"/>
    </row>
    <row r="848" spans="3:26" ht="16.5" customHeight="1">
      <c r="C848" s="118"/>
      <c r="D848" s="160"/>
      <c r="E848" s="140"/>
      <c r="F848" s="151"/>
      <c r="G848" s="151"/>
      <c r="H848" s="161"/>
      <c r="I848" s="162"/>
      <c r="J848" s="163"/>
      <c r="K848" s="144"/>
      <c r="L848" s="164"/>
      <c r="M848" s="47"/>
      <c r="N848" s="121"/>
      <c r="O848" s="143"/>
      <c r="P848" s="121"/>
      <c r="Q848" s="168"/>
      <c r="R848" s="169"/>
      <c r="S848" s="169"/>
      <c r="T848" s="169"/>
      <c r="U848" s="169"/>
      <c r="V848" s="169"/>
      <c r="W848" s="169"/>
      <c r="X848" s="169"/>
      <c r="Y848" s="167"/>
      <c r="Z848" s="167"/>
    </row>
    <row r="849" spans="3:26" ht="16.5" customHeight="1">
      <c r="C849" s="118"/>
      <c r="D849" s="160"/>
      <c r="E849" s="140"/>
      <c r="F849" s="151"/>
      <c r="G849" s="151"/>
      <c r="H849" s="161"/>
      <c r="I849" s="162"/>
      <c r="J849" s="163"/>
      <c r="K849" s="144"/>
      <c r="L849" s="164"/>
      <c r="M849" s="47"/>
      <c r="N849" s="121"/>
      <c r="O849" s="143"/>
      <c r="P849" s="121"/>
      <c r="Q849" s="168"/>
      <c r="R849" s="169"/>
      <c r="S849" s="169"/>
      <c r="T849" s="169"/>
      <c r="U849" s="169"/>
      <c r="V849" s="169"/>
      <c r="W849" s="169"/>
      <c r="X849" s="169"/>
      <c r="Y849" s="167"/>
      <c r="Z849" s="167"/>
    </row>
    <row r="850" spans="3:26" ht="16.5" customHeight="1">
      <c r="C850" s="118"/>
      <c r="D850" s="160"/>
      <c r="E850" s="140"/>
      <c r="F850" s="151"/>
      <c r="G850" s="151"/>
      <c r="H850" s="161"/>
      <c r="I850" s="162"/>
      <c r="J850" s="163"/>
      <c r="K850" s="144"/>
      <c r="L850" s="164"/>
      <c r="M850" s="47"/>
      <c r="N850" s="121"/>
      <c r="O850" s="143"/>
      <c r="P850" s="121"/>
      <c r="Q850" s="168"/>
      <c r="R850" s="169"/>
      <c r="S850" s="169"/>
      <c r="T850" s="169"/>
      <c r="U850" s="169"/>
      <c r="V850" s="169"/>
      <c r="W850" s="169"/>
      <c r="X850" s="169"/>
      <c r="Y850" s="167"/>
      <c r="Z850" s="167"/>
    </row>
    <row r="851" spans="3:26" ht="16.5" customHeight="1">
      <c r="C851" s="118"/>
      <c r="D851" s="160"/>
      <c r="E851" s="140"/>
      <c r="F851" s="151"/>
      <c r="G851" s="151"/>
      <c r="H851" s="161"/>
      <c r="I851" s="162"/>
      <c r="J851" s="163"/>
      <c r="K851" s="144"/>
      <c r="L851" s="164"/>
      <c r="M851" s="47"/>
      <c r="N851" s="121"/>
      <c r="O851" s="143"/>
      <c r="P851" s="121"/>
      <c r="Q851" s="168"/>
      <c r="R851" s="169"/>
      <c r="S851" s="169"/>
      <c r="T851" s="169"/>
      <c r="U851" s="169"/>
      <c r="V851" s="169"/>
      <c r="W851" s="169"/>
      <c r="X851" s="169"/>
      <c r="Y851" s="167"/>
      <c r="Z851" s="167"/>
    </row>
    <row r="852" spans="3:26" ht="16.5" customHeight="1">
      <c r="C852" s="118"/>
      <c r="D852" s="160"/>
      <c r="E852" s="140"/>
      <c r="F852" s="151"/>
      <c r="G852" s="151"/>
      <c r="H852" s="161"/>
      <c r="I852" s="162"/>
      <c r="J852" s="163"/>
      <c r="K852" s="144"/>
      <c r="L852" s="164"/>
      <c r="M852" s="47"/>
      <c r="N852" s="121"/>
      <c r="O852" s="143"/>
      <c r="P852" s="121"/>
      <c r="Q852" s="168"/>
      <c r="R852" s="169"/>
      <c r="S852" s="169"/>
      <c r="T852" s="169"/>
      <c r="U852" s="169"/>
      <c r="V852" s="169"/>
      <c r="W852" s="169"/>
      <c r="X852" s="169"/>
      <c r="Y852" s="167"/>
      <c r="Z852" s="167"/>
    </row>
    <row r="853" spans="3:26" ht="16.5" customHeight="1">
      <c r="C853" s="118"/>
      <c r="D853" s="160"/>
      <c r="E853" s="140"/>
      <c r="F853" s="151"/>
      <c r="G853" s="151"/>
      <c r="H853" s="161"/>
      <c r="I853" s="162"/>
      <c r="J853" s="163"/>
      <c r="K853" s="144"/>
      <c r="L853" s="164"/>
      <c r="M853" s="47"/>
      <c r="N853" s="121"/>
      <c r="O853" s="143"/>
      <c r="P853" s="121"/>
      <c r="Q853" s="168"/>
      <c r="R853" s="169"/>
      <c r="S853" s="169"/>
      <c r="T853" s="169"/>
      <c r="U853" s="169"/>
      <c r="V853" s="169"/>
      <c r="W853" s="169"/>
      <c r="X853" s="169"/>
      <c r="Y853" s="167"/>
      <c r="Z853" s="167"/>
    </row>
    <row r="854" spans="3:26" ht="16.5" customHeight="1">
      <c r="C854" s="118"/>
      <c r="D854" s="160"/>
      <c r="E854" s="140"/>
      <c r="F854" s="151"/>
      <c r="G854" s="151"/>
      <c r="H854" s="161"/>
      <c r="I854" s="162"/>
      <c r="J854" s="163"/>
      <c r="K854" s="144"/>
      <c r="L854" s="164"/>
      <c r="M854" s="47"/>
      <c r="N854" s="121"/>
      <c r="O854" s="143"/>
      <c r="P854" s="121"/>
      <c r="Q854" s="168"/>
      <c r="R854" s="169"/>
      <c r="S854" s="169"/>
      <c r="T854" s="169"/>
      <c r="U854" s="169"/>
      <c r="V854" s="169"/>
      <c r="W854" s="169"/>
      <c r="X854" s="169"/>
      <c r="Y854" s="167"/>
      <c r="Z854" s="167"/>
    </row>
    <row r="855" spans="3:26" ht="16.5" customHeight="1">
      <c r="C855" s="118"/>
      <c r="D855" s="160"/>
      <c r="E855" s="140"/>
      <c r="F855" s="151"/>
      <c r="G855" s="151"/>
      <c r="H855" s="161"/>
      <c r="I855" s="162"/>
      <c r="J855" s="163"/>
      <c r="K855" s="144"/>
      <c r="L855" s="164"/>
      <c r="M855" s="47"/>
      <c r="N855" s="121"/>
      <c r="O855" s="143"/>
      <c r="P855" s="121"/>
      <c r="Q855" s="168"/>
      <c r="R855" s="169"/>
      <c r="S855" s="169"/>
      <c r="T855" s="169"/>
      <c r="U855" s="169"/>
      <c r="V855" s="169"/>
      <c r="W855" s="169"/>
      <c r="X855" s="169"/>
      <c r="Y855" s="167"/>
      <c r="Z855" s="167"/>
    </row>
    <row r="856" spans="3:26" ht="16.5" customHeight="1">
      <c r="C856" s="118"/>
      <c r="D856" s="160"/>
      <c r="E856" s="140"/>
      <c r="F856" s="151"/>
      <c r="G856" s="151"/>
      <c r="H856" s="161"/>
      <c r="I856" s="162"/>
      <c r="J856" s="163"/>
      <c r="K856" s="144"/>
      <c r="L856" s="164"/>
      <c r="M856" s="47"/>
      <c r="N856" s="121"/>
      <c r="O856" s="143"/>
      <c r="P856" s="121"/>
      <c r="Q856" s="168"/>
      <c r="R856" s="169"/>
      <c r="S856" s="169"/>
      <c r="T856" s="169"/>
      <c r="U856" s="169"/>
      <c r="V856" s="169"/>
      <c r="W856" s="169"/>
      <c r="X856" s="169"/>
      <c r="Y856" s="167"/>
      <c r="Z856" s="167"/>
    </row>
    <row r="857" spans="3:26" ht="16.5" customHeight="1">
      <c r="C857" s="118"/>
      <c r="D857" s="160"/>
      <c r="E857" s="140"/>
      <c r="F857" s="151"/>
      <c r="G857" s="151"/>
      <c r="H857" s="161"/>
      <c r="I857" s="162"/>
      <c r="J857" s="163"/>
      <c r="K857" s="144"/>
      <c r="L857" s="164"/>
      <c r="M857" s="47"/>
      <c r="N857" s="121"/>
      <c r="O857" s="143"/>
      <c r="P857" s="121"/>
      <c r="Q857" s="168"/>
      <c r="R857" s="169"/>
      <c r="S857" s="169"/>
      <c r="T857" s="169"/>
      <c r="U857" s="169"/>
      <c r="V857" s="169"/>
      <c r="W857" s="169"/>
      <c r="X857" s="169"/>
      <c r="Y857" s="167"/>
      <c r="Z857" s="167"/>
    </row>
    <row r="858" spans="3:26" ht="16.5" customHeight="1">
      <c r="C858" s="118"/>
      <c r="D858" s="160"/>
      <c r="E858" s="140"/>
      <c r="F858" s="151"/>
      <c r="G858" s="151"/>
      <c r="H858" s="161"/>
      <c r="I858" s="162"/>
      <c r="J858" s="163"/>
      <c r="K858" s="144"/>
      <c r="L858" s="164"/>
      <c r="M858" s="47"/>
      <c r="N858" s="121"/>
      <c r="O858" s="143"/>
      <c r="P858" s="121"/>
      <c r="Q858" s="168"/>
      <c r="R858" s="169"/>
      <c r="S858" s="169"/>
      <c r="T858" s="169"/>
      <c r="U858" s="169"/>
      <c r="V858" s="169"/>
      <c r="W858" s="169"/>
      <c r="X858" s="169"/>
      <c r="Y858" s="167"/>
      <c r="Z858" s="167"/>
    </row>
    <row r="859" spans="3:26" ht="16.5" customHeight="1">
      <c r="C859" s="118"/>
      <c r="D859" s="160"/>
      <c r="E859" s="140"/>
      <c r="F859" s="151"/>
      <c r="G859" s="151"/>
      <c r="H859" s="161"/>
      <c r="I859" s="162"/>
      <c r="J859" s="163"/>
      <c r="K859" s="144"/>
      <c r="L859" s="164"/>
      <c r="M859" s="47"/>
      <c r="N859" s="121"/>
      <c r="O859" s="143"/>
      <c r="P859" s="121"/>
      <c r="Q859" s="168"/>
      <c r="R859" s="169"/>
      <c r="S859" s="169"/>
      <c r="T859" s="169"/>
      <c r="U859" s="169"/>
      <c r="V859" s="169"/>
      <c r="W859" s="169"/>
      <c r="X859" s="169"/>
      <c r="Y859" s="167"/>
      <c r="Z859" s="167"/>
    </row>
    <row r="860" spans="3:26" ht="16.5" customHeight="1">
      <c r="C860" s="118"/>
      <c r="D860" s="160"/>
      <c r="E860" s="140"/>
      <c r="F860" s="151"/>
      <c r="G860" s="151"/>
      <c r="H860" s="161"/>
      <c r="I860" s="162"/>
      <c r="J860" s="163"/>
      <c r="K860" s="144"/>
      <c r="L860" s="164"/>
      <c r="M860" s="47"/>
      <c r="N860" s="121"/>
      <c r="O860" s="143"/>
      <c r="P860" s="121"/>
      <c r="Q860" s="168"/>
      <c r="R860" s="169"/>
      <c r="S860" s="169"/>
      <c r="T860" s="169"/>
      <c r="U860" s="169"/>
      <c r="V860" s="169"/>
      <c r="W860" s="169"/>
      <c r="X860" s="169"/>
      <c r="Y860" s="167"/>
      <c r="Z860" s="167"/>
    </row>
    <row r="861" spans="3:26" ht="16.5" customHeight="1">
      <c r="C861" s="118"/>
      <c r="D861" s="160"/>
      <c r="E861" s="140"/>
      <c r="F861" s="151"/>
      <c r="G861" s="151"/>
      <c r="H861" s="161"/>
      <c r="I861" s="162"/>
      <c r="J861" s="163"/>
      <c r="K861" s="144"/>
      <c r="L861" s="164"/>
      <c r="M861" s="47"/>
      <c r="N861" s="121"/>
      <c r="O861" s="143"/>
      <c r="P861" s="121"/>
      <c r="Q861" s="168"/>
      <c r="R861" s="169"/>
      <c r="S861" s="169"/>
      <c r="T861" s="169"/>
      <c r="U861" s="169"/>
      <c r="V861" s="169"/>
      <c r="W861" s="169"/>
      <c r="X861" s="169"/>
      <c r="Y861" s="167"/>
      <c r="Z861" s="167"/>
    </row>
    <row r="862" spans="3:26" ht="16.5" customHeight="1">
      <c r="C862" s="118"/>
      <c r="D862" s="160"/>
      <c r="E862" s="140"/>
      <c r="F862" s="151"/>
      <c r="G862" s="151"/>
      <c r="H862" s="161"/>
      <c r="I862" s="162"/>
      <c r="J862" s="163"/>
      <c r="K862" s="144"/>
      <c r="L862" s="164"/>
      <c r="M862" s="47"/>
      <c r="N862" s="121"/>
      <c r="O862" s="143"/>
      <c r="P862" s="121"/>
      <c r="Q862" s="168"/>
      <c r="R862" s="169"/>
      <c r="S862" s="169"/>
      <c r="T862" s="169"/>
      <c r="U862" s="169"/>
      <c r="V862" s="169"/>
      <c r="W862" s="169"/>
      <c r="X862" s="169"/>
      <c r="Y862" s="167"/>
      <c r="Z862" s="167"/>
    </row>
    <row r="863" spans="3:26" ht="16.5" customHeight="1">
      <c r="C863" s="118"/>
      <c r="D863" s="160"/>
      <c r="E863" s="140"/>
      <c r="F863" s="151"/>
      <c r="G863" s="151"/>
      <c r="H863" s="161"/>
      <c r="I863" s="162"/>
      <c r="J863" s="163"/>
      <c r="K863" s="144"/>
      <c r="L863" s="164"/>
      <c r="M863" s="47"/>
      <c r="N863" s="121"/>
      <c r="O863" s="143"/>
      <c r="P863" s="121"/>
      <c r="Q863" s="168"/>
      <c r="R863" s="169"/>
      <c r="S863" s="169"/>
      <c r="T863" s="169"/>
      <c r="U863" s="169"/>
      <c r="V863" s="169"/>
      <c r="W863" s="169"/>
      <c r="X863" s="169"/>
      <c r="Y863" s="167"/>
      <c r="Z863" s="167"/>
    </row>
    <row r="864" spans="3:26" ht="16.5" customHeight="1">
      <c r="C864" s="118"/>
      <c r="D864" s="160"/>
      <c r="E864" s="140"/>
      <c r="F864" s="151"/>
      <c r="G864" s="151"/>
      <c r="H864" s="161"/>
      <c r="I864" s="162"/>
      <c r="J864" s="163"/>
      <c r="K864" s="144"/>
      <c r="L864" s="164"/>
      <c r="M864" s="47"/>
      <c r="N864" s="121"/>
      <c r="O864" s="143"/>
      <c r="P864" s="121"/>
      <c r="Q864" s="168"/>
      <c r="R864" s="169"/>
      <c r="S864" s="169"/>
      <c r="T864" s="169"/>
      <c r="U864" s="169"/>
      <c r="V864" s="169"/>
      <c r="W864" s="169"/>
      <c r="X864" s="169"/>
      <c r="Y864" s="167"/>
      <c r="Z864" s="167"/>
    </row>
    <row r="865" spans="3:26" ht="16.5" customHeight="1">
      <c r="C865" s="118"/>
      <c r="D865" s="160"/>
      <c r="E865" s="140"/>
      <c r="F865" s="151"/>
      <c r="G865" s="151"/>
      <c r="H865" s="161"/>
      <c r="I865" s="162"/>
      <c r="J865" s="163"/>
      <c r="K865" s="144"/>
      <c r="L865" s="164"/>
      <c r="M865" s="47"/>
      <c r="N865" s="121"/>
      <c r="O865" s="143"/>
      <c r="P865" s="121"/>
      <c r="Q865" s="168"/>
      <c r="R865" s="169"/>
      <c r="S865" s="169"/>
      <c r="T865" s="169"/>
      <c r="U865" s="169"/>
      <c r="V865" s="169"/>
      <c r="W865" s="169"/>
      <c r="X865" s="169"/>
      <c r="Y865" s="167"/>
      <c r="Z865" s="167"/>
    </row>
    <row r="866" spans="3:26" ht="16.5" customHeight="1">
      <c r="C866" s="118"/>
      <c r="D866" s="160"/>
      <c r="E866" s="140"/>
      <c r="F866" s="151"/>
      <c r="G866" s="151"/>
      <c r="H866" s="161"/>
      <c r="I866" s="162"/>
      <c r="J866" s="163"/>
      <c r="K866" s="144"/>
      <c r="L866" s="164"/>
      <c r="M866" s="47"/>
      <c r="N866" s="121"/>
      <c r="O866" s="143"/>
      <c r="P866" s="121"/>
      <c r="Q866" s="168"/>
      <c r="R866" s="169"/>
      <c r="S866" s="169"/>
      <c r="T866" s="169"/>
      <c r="U866" s="169"/>
      <c r="V866" s="169"/>
      <c r="W866" s="169"/>
      <c r="X866" s="169"/>
      <c r="Y866" s="167"/>
      <c r="Z866" s="167"/>
    </row>
    <row r="867" spans="3:26" ht="16.5" customHeight="1">
      <c r="C867" s="118"/>
      <c r="D867" s="160"/>
      <c r="E867" s="140"/>
      <c r="F867" s="151"/>
      <c r="G867" s="151"/>
      <c r="H867" s="161"/>
      <c r="I867" s="162"/>
      <c r="J867" s="163"/>
      <c r="K867" s="144"/>
      <c r="L867" s="164"/>
      <c r="M867" s="47"/>
      <c r="N867" s="121"/>
      <c r="O867" s="143"/>
      <c r="P867" s="121"/>
      <c r="Q867" s="168"/>
      <c r="R867" s="169"/>
      <c r="S867" s="169"/>
      <c r="T867" s="169"/>
      <c r="U867" s="169"/>
      <c r="V867" s="169"/>
      <c r="W867" s="169"/>
      <c r="X867" s="169"/>
      <c r="Y867" s="167"/>
      <c r="Z867" s="167"/>
    </row>
    <row r="868" spans="3:26" ht="16.5" customHeight="1">
      <c r="C868" s="118"/>
      <c r="D868" s="160"/>
      <c r="E868" s="140"/>
      <c r="F868" s="151"/>
      <c r="G868" s="151"/>
      <c r="H868" s="161"/>
      <c r="I868" s="162"/>
      <c r="J868" s="163"/>
      <c r="K868" s="144"/>
      <c r="L868" s="164"/>
      <c r="M868" s="47"/>
      <c r="N868" s="121"/>
      <c r="O868" s="143"/>
      <c r="P868" s="121"/>
      <c r="Q868" s="168"/>
      <c r="R868" s="169"/>
      <c r="S868" s="169"/>
      <c r="T868" s="169"/>
      <c r="U868" s="169"/>
      <c r="V868" s="169"/>
      <c r="W868" s="169"/>
      <c r="X868" s="169"/>
      <c r="Y868" s="167"/>
      <c r="Z868" s="167"/>
    </row>
    <row r="869" spans="3:26" ht="16.5" customHeight="1">
      <c r="C869" s="118"/>
      <c r="D869" s="160"/>
      <c r="E869" s="140"/>
      <c r="F869" s="151"/>
      <c r="G869" s="151"/>
      <c r="H869" s="161"/>
      <c r="I869" s="162"/>
      <c r="J869" s="163"/>
      <c r="K869" s="144"/>
      <c r="L869" s="164"/>
      <c r="M869" s="47"/>
      <c r="N869" s="121"/>
      <c r="O869" s="143"/>
      <c r="P869" s="121"/>
      <c r="Q869" s="168"/>
      <c r="R869" s="169"/>
      <c r="S869" s="169"/>
      <c r="T869" s="169"/>
      <c r="U869" s="169"/>
      <c r="V869" s="169"/>
      <c r="W869" s="169"/>
      <c r="X869" s="169"/>
      <c r="Y869" s="167"/>
      <c r="Z869" s="167"/>
    </row>
    <row r="870" spans="3:26" ht="16.5" customHeight="1">
      <c r="C870" s="118"/>
      <c r="D870" s="160"/>
      <c r="E870" s="140"/>
      <c r="F870" s="151"/>
      <c r="G870" s="151"/>
      <c r="H870" s="161"/>
      <c r="I870" s="162"/>
      <c r="J870" s="163"/>
      <c r="K870" s="144"/>
      <c r="L870" s="164"/>
      <c r="M870" s="47"/>
      <c r="N870" s="121"/>
      <c r="O870" s="143"/>
      <c r="P870" s="121"/>
      <c r="Q870" s="168"/>
      <c r="R870" s="169"/>
      <c r="S870" s="169"/>
      <c r="T870" s="169"/>
      <c r="U870" s="169"/>
      <c r="V870" s="169"/>
      <c r="W870" s="169"/>
      <c r="X870" s="169"/>
      <c r="Y870" s="167"/>
      <c r="Z870" s="167"/>
    </row>
    <row r="871" spans="3:26" ht="16.5" customHeight="1">
      <c r="C871" s="118"/>
      <c r="D871" s="160"/>
      <c r="E871" s="140"/>
      <c r="F871" s="151"/>
      <c r="G871" s="151"/>
      <c r="H871" s="161"/>
      <c r="I871" s="162"/>
      <c r="J871" s="163"/>
      <c r="K871" s="144"/>
      <c r="L871" s="164"/>
      <c r="M871" s="47"/>
      <c r="N871" s="121"/>
      <c r="O871" s="143"/>
      <c r="P871" s="121"/>
      <c r="Q871" s="168"/>
      <c r="R871" s="169"/>
      <c r="S871" s="169"/>
      <c r="T871" s="169"/>
      <c r="U871" s="169"/>
      <c r="V871" s="169"/>
      <c r="W871" s="169"/>
      <c r="X871" s="169"/>
      <c r="Y871" s="167"/>
      <c r="Z871" s="167"/>
    </row>
    <row r="872" spans="3:26" ht="16.5" customHeight="1">
      <c r="C872" s="118"/>
      <c r="D872" s="160"/>
      <c r="E872" s="140"/>
      <c r="F872" s="151"/>
      <c r="G872" s="151"/>
      <c r="H872" s="161"/>
      <c r="I872" s="162"/>
      <c r="J872" s="163"/>
      <c r="K872" s="144"/>
      <c r="L872" s="164"/>
      <c r="M872" s="47"/>
      <c r="N872" s="121"/>
      <c r="O872" s="143"/>
      <c r="P872" s="121"/>
      <c r="Q872" s="168"/>
      <c r="R872" s="169"/>
      <c r="S872" s="169"/>
      <c r="T872" s="169"/>
      <c r="U872" s="169"/>
      <c r="V872" s="169"/>
      <c r="W872" s="169"/>
      <c r="X872" s="169"/>
      <c r="Y872" s="167"/>
      <c r="Z872" s="167"/>
    </row>
    <row r="873" spans="3:26" ht="16.5" customHeight="1">
      <c r="C873" s="118"/>
      <c r="D873" s="160"/>
      <c r="E873" s="140"/>
      <c r="F873" s="151"/>
      <c r="G873" s="151"/>
      <c r="H873" s="161"/>
      <c r="I873" s="162"/>
      <c r="J873" s="163"/>
      <c r="K873" s="144"/>
      <c r="L873" s="164"/>
      <c r="M873" s="47"/>
      <c r="N873" s="121"/>
      <c r="O873" s="143"/>
      <c r="P873" s="121"/>
      <c r="Q873" s="168"/>
      <c r="R873" s="169"/>
      <c r="S873" s="169"/>
      <c r="T873" s="169"/>
      <c r="U873" s="169"/>
      <c r="V873" s="169"/>
      <c r="W873" s="169"/>
      <c r="X873" s="169"/>
      <c r="Y873" s="167"/>
      <c r="Z873" s="167"/>
    </row>
    <row r="874" spans="3:26" ht="16.5" customHeight="1">
      <c r="C874" s="118"/>
      <c r="D874" s="160"/>
      <c r="E874" s="140"/>
      <c r="F874" s="151"/>
      <c r="G874" s="151"/>
      <c r="H874" s="161"/>
      <c r="I874" s="162"/>
      <c r="J874" s="163"/>
      <c r="K874" s="144"/>
      <c r="L874" s="164"/>
      <c r="M874" s="47"/>
      <c r="N874" s="121"/>
      <c r="O874" s="143"/>
      <c r="P874" s="121"/>
      <c r="Q874" s="168"/>
      <c r="R874" s="169"/>
      <c r="S874" s="169"/>
      <c r="T874" s="169"/>
      <c r="U874" s="169"/>
      <c r="V874" s="169"/>
      <c r="W874" s="169"/>
      <c r="X874" s="169"/>
      <c r="Y874" s="167"/>
      <c r="Z874" s="167"/>
    </row>
    <row r="875" spans="3:26" ht="16.5" customHeight="1">
      <c r="C875" s="118"/>
      <c r="D875" s="160"/>
      <c r="E875" s="140"/>
      <c r="F875" s="151"/>
      <c r="G875" s="151"/>
      <c r="H875" s="161"/>
      <c r="I875" s="162"/>
      <c r="J875" s="163"/>
      <c r="K875" s="144"/>
      <c r="L875" s="164"/>
      <c r="M875" s="47"/>
      <c r="N875" s="121"/>
      <c r="O875" s="143"/>
      <c r="P875" s="121"/>
      <c r="Q875" s="168"/>
      <c r="R875" s="169"/>
      <c r="S875" s="169"/>
      <c r="T875" s="169"/>
      <c r="U875" s="169"/>
      <c r="V875" s="169"/>
      <c r="W875" s="169"/>
      <c r="X875" s="169"/>
      <c r="Y875" s="167"/>
      <c r="Z875" s="167"/>
    </row>
    <row r="876" spans="3:26" ht="16.5" customHeight="1">
      <c r="C876" s="118"/>
      <c r="D876" s="160"/>
      <c r="E876" s="140"/>
      <c r="F876" s="151"/>
      <c r="G876" s="151"/>
      <c r="H876" s="161"/>
      <c r="I876" s="162"/>
      <c r="J876" s="163"/>
      <c r="K876" s="144"/>
      <c r="L876" s="164"/>
      <c r="M876" s="47"/>
      <c r="N876" s="121"/>
      <c r="O876" s="143"/>
      <c r="P876" s="121"/>
      <c r="Q876" s="168"/>
      <c r="R876" s="169"/>
      <c r="S876" s="169"/>
      <c r="T876" s="169"/>
      <c r="U876" s="169"/>
      <c r="V876" s="169"/>
      <c r="W876" s="169"/>
      <c r="X876" s="169"/>
      <c r="Y876" s="167"/>
      <c r="Z876" s="167"/>
    </row>
    <row r="877" spans="3:26" ht="16.5" customHeight="1">
      <c r="C877" s="118"/>
      <c r="D877" s="160"/>
      <c r="E877" s="140"/>
      <c r="F877" s="151"/>
      <c r="G877" s="151"/>
      <c r="H877" s="161"/>
      <c r="I877" s="162"/>
      <c r="J877" s="163"/>
      <c r="K877" s="144"/>
      <c r="L877" s="164"/>
      <c r="M877" s="47"/>
      <c r="N877" s="121"/>
      <c r="O877" s="143"/>
      <c r="P877" s="121"/>
      <c r="Q877" s="168"/>
      <c r="R877" s="169"/>
      <c r="S877" s="169"/>
      <c r="T877" s="169"/>
      <c r="U877" s="169"/>
      <c r="V877" s="169"/>
      <c r="W877" s="169"/>
      <c r="X877" s="169"/>
      <c r="Y877" s="167"/>
      <c r="Z877" s="167"/>
    </row>
    <row r="878" spans="3:26" ht="16.5" customHeight="1">
      <c r="C878" s="118"/>
      <c r="D878" s="160"/>
      <c r="E878" s="140"/>
      <c r="F878" s="151"/>
      <c r="G878" s="151"/>
      <c r="H878" s="161"/>
      <c r="I878" s="162"/>
      <c r="J878" s="163"/>
      <c r="K878" s="144"/>
      <c r="L878" s="164"/>
      <c r="M878" s="47"/>
      <c r="N878" s="121"/>
      <c r="O878" s="143"/>
      <c r="P878" s="121"/>
      <c r="Q878" s="168"/>
      <c r="R878" s="169"/>
      <c r="S878" s="169"/>
      <c r="T878" s="169"/>
      <c r="U878" s="169"/>
      <c r="V878" s="169"/>
      <c r="W878" s="169"/>
      <c r="X878" s="169"/>
      <c r="Y878" s="167"/>
      <c r="Z878" s="167"/>
    </row>
    <row r="879" spans="3:26" ht="16.5" customHeight="1">
      <c r="C879" s="118"/>
      <c r="D879" s="160"/>
      <c r="E879" s="140"/>
      <c r="F879" s="151"/>
      <c r="G879" s="151"/>
      <c r="H879" s="161"/>
      <c r="I879" s="162"/>
      <c r="J879" s="163"/>
      <c r="K879" s="144"/>
      <c r="L879" s="164"/>
      <c r="M879" s="47"/>
      <c r="N879" s="121"/>
      <c r="O879" s="143"/>
      <c r="P879" s="121"/>
      <c r="Q879" s="168"/>
      <c r="R879" s="169"/>
      <c r="S879" s="169"/>
      <c r="T879" s="169"/>
      <c r="U879" s="169"/>
      <c r="V879" s="169"/>
      <c r="W879" s="169"/>
      <c r="X879" s="169"/>
      <c r="Y879" s="167"/>
      <c r="Z879" s="167"/>
    </row>
    <row r="880" spans="3:26" ht="16.5" customHeight="1">
      <c r="C880" s="118"/>
      <c r="D880" s="160"/>
      <c r="E880" s="140"/>
      <c r="F880" s="151"/>
      <c r="G880" s="151"/>
      <c r="H880" s="161"/>
      <c r="I880" s="162"/>
      <c r="J880" s="163"/>
      <c r="K880" s="144"/>
      <c r="L880" s="164"/>
      <c r="M880" s="47"/>
      <c r="N880" s="121"/>
      <c r="O880" s="143"/>
      <c r="P880" s="121"/>
      <c r="Q880" s="168"/>
      <c r="R880" s="169"/>
      <c r="S880" s="169"/>
      <c r="T880" s="169"/>
      <c r="U880" s="169"/>
      <c r="V880" s="169"/>
      <c r="W880" s="169"/>
      <c r="X880" s="169"/>
      <c r="Y880" s="167"/>
      <c r="Z880" s="167"/>
    </row>
    <row r="881" spans="3:26" ht="16.5" customHeight="1">
      <c r="C881" s="118"/>
      <c r="D881" s="160"/>
      <c r="E881" s="140"/>
      <c r="F881" s="151"/>
      <c r="G881" s="151"/>
      <c r="H881" s="161"/>
      <c r="I881" s="162"/>
      <c r="J881" s="163"/>
      <c r="K881" s="144"/>
      <c r="L881" s="164"/>
      <c r="M881" s="47"/>
      <c r="N881" s="121"/>
      <c r="O881" s="143"/>
      <c r="P881" s="121"/>
      <c r="Q881" s="168"/>
      <c r="R881" s="169"/>
      <c r="S881" s="169"/>
      <c r="T881" s="169"/>
      <c r="U881" s="169"/>
      <c r="V881" s="169"/>
      <c r="W881" s="169"/>
      <c r="X881" s="169"/>
      <c r="Y881" s="167"/>
      <c r="Z881" s="167"/>
    </row>
    <row r="882" spans="3:26" ht="16.5" customHeight="1">
      <c r="C882" s="118"/>
      <c r="D882" s="160"/>
      <c r="E882" s="140"/>
      <c r="F882" s="151"/>
      <c r="G882" s="151"/>
      <c r="H882" s="161"/>
      <c r="I882" s="162"/>
      <c r="J882" s="163"/>
      <c r="K882" s="144"/>
      <c r="L882" s="164"/>
      <c r="M882" s="47"/>
      <c r="N882" s="121"/>
      <c r="O882" s="143"/>
      <c r="P882" s="121"/>
      <c r="Q882" s="168"/>
      <c r="R882" s="169"/>
      <c r="S882" s="169"/>
      <c r="T882" s="169"/>
      <c r="U882" s="169"/>
      <c r="V882" s="169"/>
      <c r="W882" s="169"/>
      <c r="X882" s="169"/>
      <c r="Y882" s="167"/>
      <c r="Z882" s="167"/>
    </row>
    <row r="883" spans="3:26" ht="16.5" customHeight="1">
      <c r="C883" s="118"/>
      <c r="D883" s="160"/>
      <c r="E883" s="140"/>
      <c r="F883" s="151"/>
      <c r="G883" s="151"/>
      <c r="H883" s="161"/>
      <c r="I883" s="162"/>
      <c r="J883" s="163"/>
      <c r="K883" s="144"/>
      <c r="L883" s="164"/>
      <c r="M883" s="47"/>
      <c r="N883" s="121"/>
      <c r="O883" s="143"/>
      <c r="P883" s="121"/>
      <c r="Q883" s="168"/>
      <c r="R883" s="169"/>
      <c r="S883" s="169"/>
      <c r="T883" s="169"/>
      <c r="U883" s="169"/>
      <c r="V883" s="169"/>
      <c r="W883" s="169"/>
      <c r="X883" s="169"/>
      <c r="Y883" s="167"/>
      <c r="Z883" s="167"/>
    </row>
    <row r="884" spans="3:26" ht="16.5" customHeight="1">
      <c r="C884" s="118"/>
      <c r="D884" s="160"/>
      <c r="E884" s="140"/>
      <c r="F884" s="151"/>
      <c r="G884" s="151"/>
      <c r="H884" s="161"/>
      <c r="I884" s="162"/>
      <c r="J884" s="163"/>
      <c r="K884" s="144"/>
      <c r="L884" s="164"/>
      <c r="M884" s="47"/>
      <c r="N884" s="121"/>
      <c r="O884" s="143"/>
      <c r="P884" s="121"/>
      <c r="Q884" s="168"/>
      <c r="R884" s="169"/>
      <c r="S884" s="169"/>
      <c r="T884" s="169"/>
      <c r="U884" s="169"/>
      <c r="V884" s="169"/>
      <c r="W884" s="169"/>
      <c r="X884" s="169"/>
      <c r="Y884" s="167"/>
      <c r="Z884" s="167"/>
    </row>
    <row r="885" spans="3:26" ht="16.5" customHeight="1">
      <c r="C885" s="118"/>
      <c r="D885" s="160"/>
      <c r="E885" s="140"/>
      <c r="F885" s="151"/>
      <c r="G885" s="151"/>
      <c r="H885" s="161"/>
      <c r="I885" s="162"/>
      <c r="J885" s="163"/>
      <c r="K885" s="144"/>
      <c r="L885" s="164"/>
      <c r="M885" s="47"/>
      <c r="N885" s="121"/>
      <c r="O885" s="143"/>
      <c r="P885" s="121"/>
      <c r="Q885" s="168"/>
      <c r="R885" s="169"/>
      <c r="S885" s="169"/>
      <c r="T885" s="169"/>
      <c r="U885" s="169"/>
      <c r="V885" s="169"/>
      <c r="W885" s="169"/>
      <c r="X885" s="169"/>
      <c r="Y885" s="167"/>
      <c r="Z885" s="167"/>
    </row>
    <row r="886" spans="3:26" ht="16.5" customHeight="1">
      <c r="C886" s="118"/>
      <c r="D886" s="160"/>
      <c r="E886" s="140"/>
      <c r="F886" s="151"/>
      <c r="G886" s="151"/>
      <c r="H886" s="161"/>
      <c r="I886" s="162"/>
      <c r="J886" s="163"/>
      <c r="K886" s="144"/>
      <c r="L886" s="164"/>
      <c r="M886" s="47"/>
      <c r="N886" s="121"/>
      <c r="O886" s="143"/>
      <c r="P886" s="121"/>
      <c r="Q886" s="168"/>
      <c r="R886" s="169"/>
      <c r="S886" s="169"/>
      <c r="T886" s="169"/>
      <c r="U886" s="169"/>
      <c r="V886" s="169"/>
      <c r="W886" s="169"/>
      <c r="X886" s="169"/>
      <c r="Y886" s="167"/>
      <c r="Z886" s="167"/>
    </row>
    <row r="887" spans="3:26" ht="16.5" customHeight="1">
      <c r="C887" s="118"/>
      <c r="D887" s="160"/>
      <c r="E887" s="140"/>
      <c r="F887" s="151"/>
      <c r="G887" s="151"/>
      <c r="H887" s="161"/>
      <c r="I887" s="162"/>
      <c r="J887" s="163"/>
      <c r="K887" s="144"/>
      <c r="L887" s="164"/>
      <c r="M887" s="47"/>
      <c r="N887" s="121"/>
      <c r="O887" s="143"/>
      <c r="P887" s="121"/>
      <c r="Q887" s="168"/>
      <c r="R887" s="169"/>
      <c r="S887" s="169"/>
      <c r="T887" s="169"/>
      <c r="U887" s="169"/>
      <c r="V887" s="169"/>
      <c r="W887" s="169"/>
      <c r="X887" s="169"/>
      <c r="Y887" s="167"/>
      <c r="Z887" s="167"/>
    </row>
    <row r="888" spans="3:26" ht="16.5" customHeight="1">
      <c r="C888" s="118"/>
      <c r="D888" s="160"/>
      <c r="E888" s="140"/>
      <c r="F888" s="151"/>
      <c r="G888" s="151"/>
      <c r="H888" s="161"/>
      <c r="I888" s="162"/>
      <c r="J888" s="163"/>
      <c r="K888" s="144"/>
      <c r="L888" s="164"/>
      <c r="M888" s="47"/>
      <c r="N888" s="121"/>
      <c r="O888" s="143"/>
      <c r="P888" s="121"/>
      <c r="Q888" s="168"/>
      <c r="R888" s="169"/>
      <c r="S888" s="169"/>
      <c r="T888" s="169"/>
      <c r="U888" s="169"/>
      <c r="V888" s="169"/>
      <c r="W888" s="169"/>
      <c r="X888" s="169"/>
      <c r="Y888" s="167"/>
      <c r="Z888" s="167"/>
    </row>
    <row r="889" spans="3:26" ht="16.5" customHeight="1">
      <c r="C889" s="118"/>
      <c r="D889" s="160"/>
      <c r="E889" s="140"/>
      <c r="F889" s="151"/>
      <c r="G889" s="151"/>
      <c r="H889" s="161"/>
      <c r="I889" s="162"/>
      <c r="J889" s="163"/>
      <c r="K889" s="144"/>
      <c r="L889" s="164"/>
      <c r="M889" s="47"/>
      <c r="N889" s="121"/>
      <c r="O889" s="143"/>
      <c r="P889" s="121"/>
      <c r="Q889" s="168"/>
      <c r="R889" s="169"/>
      <c r="S889" s="169"/>
      <c r="T889" s="169"/>
      <c r="U889" s="169"/>
      <c r="V889" s="169"/>
      <c r="W889" s="169"/>
      <c r="X889" s="169"/>
      <c r="Y889" s="167"/>
      <c r="Z889" s="167"/>
    </row>
    <row r="890" spans="3:26" ht="16.5" customHeight="1">
      <c r="C890" s="118"/>
      <c r="D890" s="160"/>
      <c r="E890" s="140"/>
      <c r="F890" s="151"/>
      <c r="G890" s="151"/>
      <c r="H890" s="161"/>
      <c r="I890" s="162"/>
      <c r="J890" s="163"/>
      <c r="K890" s="144"/>
      <c r="L890" s="164"/>
      <c r="M890" s="47"/>
      <c r="N890" s="121"/>
      <c r="O890" s="143"/>
      <c r="P890" s="121"/>
      <c r="Q890" s="168"/>
      <c r="R890" s="169"/>
      <c r="S890" s="169"/>
      <c r="T890" s="169"/>
      <c r="U890" s="169"/>
      <c r="V890" s="169"/>
      <c r="W890" s="169"/>
      <c r="X890" s="169"/>
      <c r="Y890" s="167"/>
      <c r="Z890" s="167"/>
    </row>
    <row r="891" spans="3:26" ht="16.5" customHeight="1">
      <c r="C891" s="118"/>
      <c r="D891" s="160"/>
      <c r="E891" s="140"/>
      <c r="F891" s="151"/>
      <c r="G891" s="151"/>
      <c r="H891" s="161"/>
      <c r="I891" s="162"/>
      <c r="J891" s="163"/>
      <c r="K891" s="144"/>
      <c r="L891" s="164"/>
      <c r="M891" s="47"/>
      <c r="N891" s="121"/>
      <c r="O891" s="143"/>
      <c r="P891" s="121"/>
      <c r="Q891" s="168"/>
      <c r="R891" s="169"/>
      <c r="S891" s="169"/>
      <c r="T891" s="169"/>
      <c r="U891" s="169"/>
      <c r="V891" s="169"/>
      <c r="W891" s="169"/>
      <c r="X891" s="169"/>
      <c r="Y891" s="167"/>
      <c r="Z891" s="167"/>
    </row>
    <row r="892" spans="3:26" ht="16.5" customHeight="1">
      <c r="C892" s="118"/>
      <c r="D892" s="160"/>
      <c r="E892" s="140"/>
      <c r="F892" s="151"/>
      <c r="G892" s="151"/>
      <c r="H892" s="161"/>
      <c r="I892" s="162"/>
      <c r="J892" s="163"/>
      <c r="K892" s="144"/>
      <c r="L892" s="164"/>
      <c r="M892" s="47"/>
      <c r="N892" s="121"/>
      <c r="O892" s="143"/>
      <c r="P892" s="121"/>
      <c r="Q892" s="168"/>
      <c r="R892" s="169"/>
      <c r="S892" s="169"/>
      <c r="T892" s="169"/>
      <c r="U892" s="169"/>
      <c r="V892" s="169"/>
      <c r="W892" s="169"/>
      <c r="X892" s="169"/>
      <c r="Y892" s="167"/>
      <c r="Z892" s="167"/>
    </row>
    <row r="893" spans="3:26" ht="16.5" customHeight="1">
      <c r="C893" s="118"/>
      <c r="D893" s="160"/>
      <c r="E893" s="140"/>
      <c r="F893" s="151"/>
      <c r="G893" s="151"/>
      <c r="H893" s="161"/>
      <c r="I893" s="162"/>
      <c r="J893" s="163"/>
      <c r="K893" s="144"/>
      <c r="L893" s="164"/>
      <c r="M893" s="47"/>
      <c r="N893" s="121"/>
      <c r="O893" s="143"/>
      <c r="P893" s="121"/>
      <c r="Q893" s="168"/>
      <c r="R893" s="169"/>
      <c r="S893" s="169"/>
      <c r="T893" s="169"/>
      <c r="U893" s="169"/>
      <c r="V893" s="169"/>
      <c r="W893" s="169"/>
      <c r="X893" s="169"/>
      <c r="Y893" s="167"/>
      <c r="Z893" s="167"/>
    </row>
    <row r="894" spans="3:26" ht="16.5" customHeight="1">
      <c r="C894" s="118"/>
      <c r="D894" s="160"/>
      <c r="E894" s="140"/>
      <c r="F894" s="151"/>
      <c r="G894" s="151"/>
      <c r="H894" s="161"/>
      <c r="I894" s="162"/>
      <c r="J894" s="163"/>
      <c r="K894" s="144"/>
      <c r="L894" s="164"/>
      <c r="M894" s="47"/>
      <c r="N894" s="121"/>
      <c r="O894" s="143"/>
      <c r="P894" s="121"/>
      <c r="Q894" s="168"/>
      <c r="R894" s="169"/>
      <c r="S894" s="169"/>
      <c r="T894" s="169"/>
      <c r="U894" s="169"/>
      <c r="V894" s="169"/>
      <c r="W894" s="169"/>
      <c r="X894" s="169"/>
      <c r="Y894" s="167"/>
      <c r="Z894" s="167"/>
    </row>
    <row r="895" spans="3:26" ht="16.5" customHeight="1">
      <c r="C895" s="118"/>
      <c r="D895" s="160"/>
      <c r="E895" s="140"/>
      <c r="F895" s="151"/>
      <c r="G895" s="151"/>
      <c r="H895" s="161"/>
      <c r="I895" s="162"/>
      <c r="J895" s="163"/>
      <c r="K895" s="144"/>
      <c r="L895" s="164"/>
      <c r="M895" s="47"/>
      <c r="N895" s="121"/>
      <c r="O895" s="143"/>
      <c r="P895" s="121"/>
      <c r="Q895" s="168"/>
      <c r="R895" s="169"/>
      <c r="S895" s="169"/>
      <c r="T895" s="169"/>
      <c r="U895" s="169"/>
      <c r="V895" s="169"/>
      <c r="W895" s="169"/>
      <c r="X895" s="169"/>
      <c r="Y895" s="167"/>
      <c r="Z895" s="167"/>
    </row>
    <row r="896" spans="3:26" ht="16.5" customHeight="1">
      <c r="C896" s="118"/>
      <c r="D896" s="160"/>
      <c r="E896" s="140"/>
      <c r="F896" s="151"/>
      <c r="G896" s="151"/>
      <c r="H896" s="161"/>
      <c r="I896" s="162"/>
      <c r="J896" s="163"/>
      <c r="K896" s="144"/>
      <c r="L896" s="164"/>
      <c r="M896" s="47"/>
      <c r="N896" s="121"/>
      <c r="O896" s="143"/>
      <c r="P896" s="121"/>
      <c r="Q896" s="168"/>
      <c r="R896" s="169"/>
      <c r="S896" s="169"/>
      <c r="T896" s="169"/>
      <c r="U896" s="169"/>
      <c r="V896" s="169"/>
      <c r="W896" s="169"/>
      <c r="X896" s="169"/>
      <c r="Y896" s="167"/>
      <c r="Z896" s="167"/>
    </row>
    <row r="897" spans="3:26" ht="16.5" customHeight="1">
      <c r="C897" s="118"/>
      <c r="D897" s="160"/>
      <c r="E897" s="140"/>
      <c r="F897" s="151"/>
      <c r="G897" s="151"/>
      <c r="H897" s="161"/>
      <c r="I897" s="162"/>
      <c r="J897" s="163"/>
      <c r="K897" s="144"/>
      <c r="L897" s="164"/>
      <c r="M897" s="47"/>
      <c r="N897" s="121"/>
      <c r="O897" s="143"/>
      <c r="P897" s="121"/>
      <c r="Q897" s="168"/>
      <c r="R897" s="169"/>
      <c r="S897" s="169"/>
      <c r="T897" s="169"/>
      <c r="U897" s="169"/>
      <c r="V897" s="169"/>
      <c r="W897" s="169"/>
      <c r="X897" s="169"/>
      <c r="Y897" s="167"/>
      <c r="Z897" s="167"/>
    </row>
    <row r="898" spans="3:26" ht="16.5" customHeight="1">
      <c r="C898" s="118"/>
      <c r="D898" s="160"/>
      <c r="E898" s="140"/>
      <c r="F898" s="151"/>
      <c r="G898" s="151"/>
      <c r="H898" s="161"/>
      <c r="I898" s="162"/>
      <c r="J898" s="163"/>
      <c r="K898" s="144"/>
      <c r="L898" s="164"/>
      <c r="M898" s="47"/>
      <c r="N898" s="121"/>
      <c r="O898" s="143"/>
      <c r="P898" s="121"/>
      <c r="Q898" s="168"/>
      <c r="R898" s="169"/>
      <c r="S898" s="169"/>
      <c r="T898" s="169"/>
      <c r="U898" s="169"/>
      <c r="V898" s="169"/>
      <c r="W898" s="169"/>
      <c r="X898" s="169"/>
      <c r="Y898" s="167"/>
      <c r="Z898" s="167"/>
    </row>
    <row r="899" spans="3:26" ht="16.5" customHeight="1">
      <c r="C899" s="118"/>
      <c r="D899" s="160"/>
      <c r="E899" s="140"/>
      <c r="F899" s="151"/>
      <c r="G899" s="151"/>
      <c r="H899" s="161"/>
      <c r="I899" s="162"/>
      <c r="J899" s="163"/>
      <c r="K899" s="144"/>
      <c r="L899" s="164"/>
      <c r="M899" s="47"/>
      <c r="N899" s="121"/>
      <c r="O899" s="143"/>
      <c r="P899" s="121"/>
      <c r="Q899" s="168"/>
      <c r="R899" s="169"/>
      <c r="S899" s="169"/>
      <c r="T899" s="169"/>
      <c r="U899" s="169"/>
      <c r="V899" s="169"/>
      <c r="W899" s="169"/>
      <c r="X899" s="169"/>
      <c r="Y899" s="167"/>
      <c r="Z899" s="167"/>
    </row>
    <row r="900" spans="3:26" ht="16.5" customHeight="1">
      <c r="C900" s="118"/>
      <c r="D900" s="160"/>
      <c r="E900" s="140"/>
      <c r="F900" s="151"/>
      <c r="G900" s="151"/>
      <c r="H900" s="161"/>
      <c r="I900" s="162"/>
      <c r="J900" s="163"/>
      <c r="K900" s="144"/>
      <c r="L900" s="164"/>
      <c r="M900" s="47"/>
      <c r="N900" s="121"/>
      <c r="O900" s="143"/>
      <c r="P900" s="121"/>
      <c r="Q900" s="168"/>
      <c r="R900" s="169"/>
      <c r="S900" s="169"/>
      <c r="T900" s="169"/>
      <c r="U900" s="169"/>
      <c r="V900" s="169"/>
      <c r="W900" s="169"/>
      <c r="X900" s="169"/>
      <c r="Y900" s="167"/>
      <c r="Z900" s="167"/>
    </row>
    <row r="901" spans="3:26" ht="16.5" customHeight="1">
      <c r="C901" s="118"/>
      <c r="D901" s="160"/>
      <c r="E901" s="140"/>
      <c r="F901" s="151"/>
      <c r="G901" s="151"/>
      <c r="H901" s="161"/>
      <c r="I901" s="162"/>
      <c r="J901" s="163"/>
      <c r="K901" s="144"/>
      <c r="L901" s="164"/>
      <c r="M901" s="47"/>
      <c r="N901" s="121"/>
      <c r="O901" s="143"/>
      <c r="P901" s="121"/>
      <c r="Q901" s="168"/>
      <c r="R901" s="169"/>
      <c r="S901" s="169"/>
      <c r="T901" s="169"/>
      <c r="U901" s="169"/>
      <c r="V901" s="169"/>
      <c r="W901" s="169"/>
      <c r="X901" s="169"/>
      <c r="Y901" s="167"/>
      <c r="Z901" s="167"/>
    </row>
    <row r="902" spans="3:26" ht="16.5" customHeight="1">
      <c r="C902" s="118"/>
      <c r="D902" s="160"/>
      <c r="E902" s="140"/>
      <c r="F902" s="151"/>
      <c r="G902" s="151"/>
      <c r="H902" s="161"/>
      <c r="I902" s="162"/>
      <c r="J902" s="163"/>
      <c r="K902" s="144"/>
      <c r="L902" s="164"/>
      <c r="M902" s="47"/>
      <c r="N902" s="121"/>
      <c r="O902" s="143"/>
      <c r="P902" s="121"/>
      <c r="Q902" s="168"/>
      <c r="R902" s="169"/>
      <c r="S902" s="169"/>
      <c r="T902" s="169"/>
      <c r="U902" s="169"/>
      <c r="V902" s="169"/>
      <c r="W902" s="169"/>
      <c r="X902" s="169"/>
      <c r="Y902" s="167"/>
      <c r="Z902" s="167"/>
    </row>
    <row r="903" spans="3:26" ht="16.5" customHeight="1">
      <c r="C903" s="118"/>
      <c r="D903" s="160"/>
      <c r="E903" s="140"/>
      <c r="F903" s="151"/>
      <c r="G903" s="151"/>
      <c r="H903" s="161"/>
      <c r="I903" s="162"/>
      <c r="J903" s="163"/>
      <c r="K903" s="144"/>
      <c r="L903" s="164"/>
      <c r="M903" s="47"/>
      <c r="N903" s="121"/>
      <c r="O903" s="143"/>
      <c r="P903" s="121"/>
      <c r="Q903" s="168"/>
      <c r="R903" s="169"/>
      <c r="S903" s="169"/>
      <c r="T903" s="169"/>
      <c r="U903" s="169"/>
      <c r="V903" s="169"/>
      <c r="W903" s="169"/>
      <c r="X903" s="169"/>
      <c r="Y903" s="167"/>
      <c r="Z903" s="167"/>
    </row>
    <row r="904" spans="3:26" ht="16.5" customHeight="1">
      <c r="C904" s="118"/>
      <c r="D904" s="160"/>
      <c r="E904" s="140"/>
      <c r="F904" s="151"/>
      <c r="G904" s="151"/>
      <c r="H904" s="161"/>
      <c r="I904" s="162"/>
      <c r="J904" s="163"/>
      <c r="K904" s="144"/>
      <c r="L904" s="164"/>
      <c r="M904" s="47"/>
      <c r="N904" s="121"/>
      <c r="O904" s="143"/>
      <c r="P904" s="121"/>
      <c r="Q904" s="168"/>
      <c r="R904" s="169"/>
      <c r="S904" s="169"/>
      <c r="T904" s="169"/>
      <c r="U904" s="169"/>
      <c r="V904" s="169"/>
      <c r="W904" s="169"/>
      <c r="X904" s="169"/>
      <c r="Y904" s="167"/>
      <c r="Z904" s="167"/>
    </row>
    <row r="905" spans="3:26" ht="16.5" customHeight="1">
      <c r="C905" s="118"/>
      <c r="D905" s="160"/>
      <c r="E905" s="140"/>
      <c r="F905" s="151"/>
      <c r="G905" s="151"/>
      <c r="H905" s="161"/>
      <c r="I905" s="162"/>
      <c r="J905" s="163"/>
      <c r="K905" s="144"/>
      <c r="L905" s="164"/>
      <c r="M905" s="47"/>
      <c r="N905" s="121"/>
      <c r="O905" s="143"/>
      <c r="P905" s="121"/>
      <c r="Q905" s="168"/>
      <c r="R905" s="169"/>
      <c r="S905" s="169"/>
      <c r="T905" s="169"/>
      <c r="U905" s="169"/>
      <c r="V905" s="169"/>
      <c r="W905" s="169"/>
      <c r="X905" s="169"/>
      <c r="Y905" s="167"/>
      <c r="Z905" s="167"/>
    </row>
    <row r="906" spans="3:26" ht="16.5" customHeight="1">
      <c r="C906" s="118"/>
      <c r="D906" s="160"/>
      <c r="E906" s="140"/>
      <c r="F906" s="151"/>
      <c r="G906" s="151"/>
      <c r="H906" s="161"/>
      <c r="I906" s="162"/>
      <c r="J906" s="163"/>
      <c r="K906" s="144"/>
      <c r="L906" s="164"/>
      <c r="M906" s="47"/>
      <c r="N906" s="121"/>
      <c r="O906" s="143"/>
      <c r="P906" s="121"/>
      <c r="Q906" s="168"/>
      <c r="R906" s="169"/>
      <c r="S906" s="169"/>
      <c r="T906" s="169"/>
      <c r="U906" s="169"/>
      <c r="V906" s="169"/>
      <c r="W906" s="169"/>
      <c r="X906" s="169"/>
      <c r="Y906" s="167"/>
      <c r="Z906" s="167"/>
    </row>
    <row r="907" spans="3:26" ht="16.5" customHeight="1">
      <c r="C907" s="118"/>
      <c r="D907" s="160"/>
      <c r="E907" s="140"/>
      <c r="F907" s="151"/>
      <c r="G907" s="151"/>
      <c r="H907" s="161"/>
      <c r="I907" s="162"/>
      <c r="J907" s="163"/>
      <c r="K907" s="144"/>
      <c r="L907" s="164"/>
      <c r="M907" s="47"/>
      <c r="N907" s="121"/>
      <c r="O907" s="143"/>
      <c r="P907" s="121"/>
      <c r="Q907" s="168"/>
      <c r="R907" s="169"/>
      <c r="S907" s="169"/>
      <c r="T907" s="169"/>
      <c r="U907" s="169"/>
      <c r="V907" s="169"/>
      <c r="W907" s="169"/>
      <c r="X907" s="169"/>
      <c r="Y907" s="167"/>
      <c r="Z907" s="167"/>
    </row>
    <row r="908" spans="3:26" ht="16.5" customHeight="1">
      <c r="C908" s="118"/>
      <c r="D908" s="160"/>
      <c r="E908" s="140"/>
      <c r="F908" s="151"/>
      <c r="G908" s="151"/>
      <c r="H908" s="161"/>
      <c r="I908" s="162"/>
      <c r="J908" s="163"/>
      <c r="K908" s="144"/>
      <c r="L908" s="164"/>
      <c r="M908" s="47"/>
      <c r="N908" s="121"/>
      <c r="O908" s="143"/>
      <c r="P908" s="121"/>
      <c r="Q908" s="168"/>
      <c r="R908" s="169"/>
      <c r="S908" s="169"/>
      <c r="T908" s="169"/>
      <c r="U908" s="169"/>
      <c r="V908" s="169"/>
      <c r="W908" s="169"/>
      <c r="X908" s="169"/>
      <c r="Y908" s="167"/>
      <c r="Z908" s="167"/>
    </row>
    <row r="909" spans="3:26" ht="16.5" customHeight="1">
      <c r="C909" s="118"/>
      <c r="D909" s="160"/>
      <c r="E909" s="140"/>
      <c r="F909" s="151"/>
      <c r="G909" s="151"/>
      <c r="H909" s="161"/>
      <c r="I909" s="162"/>
      <c r="J909" s="163"/>
      <c r="K909" s="144"/>
      <c r="L909" s="164"/>
      <c r="M909" s="47"/>
      <c r="N909" s="121"/>
      <c r="O909" s="143"/>
      <c r="P909" s="121"/>
      <c r="Q909" s="168"/>
      <c r="R909" s="169"/>
      <c r="S909" s="169"/>
      <c r="T909" s="169"/>
      <c r="U909" s="169"/>
      <c r="V909" s="169"/>
      <c r="W909" s="169"/>
      <c r="X909" s="169"/>
      <c r="Y909" s="167"/>
      <c r="Z909" s="167"/>
    </row>
    <row r="910" spans="3:26" ht="16.5" customHeight="1">
      <c r="C910" s="118"/>
      <c r="D910" s="160"/>
      <c r="E910" s="140"/>
      <c r="F910" s="151"/>
      <c r="G910" s="151"/>
      <c r="H910" s="161"/>
      <c r="I910" s="162"/>
      <c r="J910" s="163"/>
      <c r="K910" s="144"/>
      <c r="L910" s="164"/>
      <c r="M910" s="47"/>
      <c r="N910" s="121"/>
      <c r="O910" s="143"/>
      <c r="P910" s="121"/>
      <c r="Q910" s="168"/>
      <c r="R910" s="169"/>
      <c r="S910" s="169"/>
      <c r="T910" s="169"/>
      <c r="U910" s="169"/>
      <c r="V910" s="169"/>
      <c r="W910" s="169"/>
      <c r="X910" s="169"/>
      <c r="Y910" s="167"/>
      <c r="Z910" s="167"/>
    </row>
    <row r="911" spans="3:26" ht="16.5" customHeight="1">
      <c r="C911" s="118"/>
      <c r="D911" s="160"/>
      <c r="E911" s="140"/>
      <c r="F911" s="151"/>
      <c r="G911" s="151"/>
      <c r="H911" s="161"/>
      <c r="I911" s="162"/>
      <c r="J911" s="163"/>
      <c r="K911" s="144"/>
      <c r="L911" s="164"/>
      <c r="M911" s="47"/>
      <c r="N911" s="121"/>
      <c r="O911" s="143"/>
      <c r="P911" s="121"/>
      <c r="Q911" s="168"/>
      <c r="R911" s="169"/>
      <c r="S911" s="169"/>
      <c r="T911" s="169"/>
      <c r="U911" s="169"/>
      <c r="V911" s="169"/>
      <c r="W911" s="169"/>
      <c r="X911" s="169"/>
      <c r="Y911" s="167"/>
      <c r="Z911" s="167"/>
    </row>
    <row r="912" spans="3:26" ht="16.5" customHeight="1">
      <c r="C912" s="118"/>
      <c r="D912" s="160"/>
      <c r="E912" s="140"/>
      <c r="F912" s="151"/>
      <c r="G912" s="151"/>
      <c r="H912" s="161"/>
      <c r="I912" s="162"/>
      <c r="J912" s="163"/>
      <c r="K912" s="144"/>
      <c r="L912" s="164"/>
      <c r="M912" s="47"/>
      <c r="N912" s="121"/>
      <c r="O912" s="143"/>
      <c r="P912" s="121"/>
      <c r="Q912" s="168"/>
      <c r="R912" s="169"/>
      <c r="S912" s="169"/>
      <c r="T912" s="169"/>
      <c r="U912" s="169"/>
      <c r="V912" s="169"/>
      <c r="W912" s="169"/>
      <c r="X912" s="169"/>
      <c r="Y912" s="167"/>
      <c r="Z912" s="167"/>
    </row>
    <row r="913" spans="3:26" ht="16.5" customHeight="1">
      <c r="C913" s="118"/>
      <c r="D913" s="160"/>
      <c r="E913" s="140"/>
      <c r="F913" s="151"/>
      <c r="G913" s="151"/>
      <c r="H913" s="161"/>
      <c r="I913" s="162"/>
      <c r="J913" s="163"/>
      <c r="K913" s="144"/>
      <c r="L913" s="164"/>
      <c r="M913" s="47"/>
      <c r="N913" s="121"/>
      <c r="O913" s="143"/>
      <c r="P913" s="121"/>
      <c r="Q913" s="168"/>
      <c r="R913" s="169"/>
      <c r="S913" s="169"/>
      <c r="T913" s="169"/>
      <c r="U913" s="169"/>
      <c r="V913" s="169"/>
      <c r="W913" s="169"/>
      <c r="X913" s="169"/>
      <c r="Y913" s="167"/>
      <c r="Z913" s="167"/>
    </row>
    <row r="914" spans="3:26" ht="16.5" customHeight="1">
      <c r="C914" s="118"/>
      <c r="D914" s="160"/>
      <c r="E914" s="140"/>
      <c r="F914" s="151"/>
      <c r="G914" s="151"/>
      <c r="H914" s="161"/>
      <c r="I914" s="162"/>
      <c r="J914" s="163"/>
      <c r="K914" s="144"/>
      <c r="L914" s="164"/>
      <c r="M914" s="47"/>
      <c r="N914" s="121"/>
      <c r="O914" s="143"/>
      <c r="P914" s="121"/>
      <c r="Q914" s="168"/>
      <c r="R914" s="169"/>
      <c r="S914" s="169"/>
      <c r="T914" s="169"/>
      <c r="U914" s="169"/>
      <c r="V914" s="169"/>
      <c r="W914" s="169"/>
      <c r="X914" s="169"/>
      <c r="Y914" s="167"/>
      <c r="Z914" s="167"/>
    </row>
    <row r="915" spans="3:26" ht="16.5" customHeight="1">
      <c r="C915" s="118"/>
      <c r="D915" s="160"/>
      <c r="E915" s="140"/>
      <c r="F915" s="151"/>
      <c r="G915" s="151"/>
      <c r="H915" s="161"/>
      <c r="I915" s="162"/>
      <c r="J915" s="163"/>
      <c r="K915" s="144"/>
      <c r="L915" s="164"/>
      <c r="M915" s="47"/>
      <c r="N915" s="121"/>
      <c r="O915" s="143"/>
      <c r="P915" s="121"/>
      <c r="Q915" s="168"/>
      <c r="R915" s="169"/>
      <c r="S915" s="169"/>
      <c r="T915" s="169"/>
      <c r="U915" s="169"/>
      <c r="V915" s="169"/>
      <c r="W915" s="169"/>
      <c r="X915" s="169"/>
      <c r="Y915" s="167"/>
      <c r="Z915" s="167"/>
    </row>
    <row r="916" spans="3:26" ht="16.5" customHeight="1">
      <c r="C916" s="118"/>
      <c r="D916" s="160"/>
      <c r="E916" s="140"/>
      <c r="F916" s="151"/>
      <c r="G916" s="151"/>
      <c r="H916" s="161"/>
      <c r="I916" s="162"/>
      <c r="J916" s="163"/>
      <c r="K916" s="144"/>
      <c r="L916" s="164"/>
      <c r="M916" s="47"/>
      <c r="N916" s="121"/>
      <c r="O916" s="143"/>
      <c r="P916" s="121"/>
      <c r="Q916" s="168"/>
      <c r="R916" s="169"/>
      <c r="S916" s="169"/>
      <c r="T916" s="169"/>
      <c r="U916" s="169"/>
      <c r="V916" s="169"/>
      <c r="W916" s="169"/>
      <c r="X916" s="169"/>
      <c r="Y916" s="167"/>
      <c r="Z916" s="167"/>
    </row>
    <row r="917" spans="3:26" ht="16.5" customHeight="1">
      <c r="C917" s="118"/>
      <c r="D917" s="160"/>
      <c r="E917" s="140"/>
      <c r="F917" s="151"/>
      <c r="G917" s="151"/>
      <c r="H917" s="161"/>
      <c r="I917" s="162"/>
      <c r="J917" s="163"/>
      <c r="K917" s="144"/>
      <c r="L917" s="164"/>
      <c r="M917" s="47"/>
      <c r="N917" s="121"/>
      <c r="O917" s="143"/>
      <c r="P917" s="121"/>
      <c r="Q917" s="168"/>
      <c r="R917" s="169"/>
      <c r="S917" s="169"/>
      <c r="T917" s="169"/>
      <c r="U917" s="169"/>
      <c r="V917" s="169"/>
      <c r="W917" s="169"/>
      <c r="X917" s="169"/>
      <c r="Y917" s="167"/>
      <c r="Z917" s="167"/>
    </row>
    <row r="918" spans="3:26" ht="16.5" customHeight="1">
      <c r="C918" s="118"/>
      <c r="D918" s="160"/>
      <c r="E918" s="140"/>
      <c r="F918" s="151"/>
      <c r="G918" s="151"/>
      <c r="H918" s="161"/>
      <c r="I918" s="162"/>
      <c r="J918" s="163"/>
      <c r="K918" s="144"/>
      <c r="L918" s="164"/>
      <c r="M918" s="47"/>
      <c r="N918" s="121"/>
      <c r="O918" s="143"/>
      <c r="P918" s="121"/>
      <c r="Q918" s="168"/>
      <c r="R918" s="169"/>
      <c r="S918" s="169"/>
      <c r="T918" s="169"/>
      <c r="U918" s="169"/>
      <c r="V918" s="169"/>
      <c r="W918" s="169"/>
      <c r="X918" s="169"/>
      <c r="Y918" s="167"/>
      <c r="Z918" s="167"/>
    </row>
    <row r="919" spans="3:26" ht="16.5" customHeight="1">
      <c r="C919" s="118"/>
      <c r="D919" s="160"/>
      <c r="E919" s="140"/>
      <c r="F919" s="151"/>
      <c r="G919" s="151"/>
      <c r="H919" s="161"/>
      <c r="I919" s="162"/>
      <c r="J919" s="163"/>
      <c r="K919" s="144"/>
      <c r="L919" s="164"/>
      <c r="M919" s="47"/>
      <c r="N919" s="121"/>
      <c r="O919" s="143"/>
      <c r="P919" s="121"/>
      <c r="Q919" s="168"/>
      <c r="R919" s="169"/>
      <c r="S919" s="169"/>
      <c r="T919" s="169"/>
      <c r="U919" s="169"/>
      <c r="V919" s="169"/>
      <c r="W919" s="169"/>
      <c r="X919" s="169"/>
      <c r="Y919" s="167"/>
      <c r="Z919" s="167"/>
    </row>
    <row r="920" spans="3:26" ht="16.5" customHeight="1">
      <c r="C920" s="118"/>
      <c r="D920" s="160"/>
      <c r="E920" s="140"/>
      <c r="F920" s="151"/>
      <c r="G920" s="151"/>
      <c r="H920" s="161"/>
      <c r="I920" s="162"/>
      <c r="J920" s="163"/>
      <c r="K920" s="144"/>
      <c r="L920" s="164"/>
      <c r="M920" s="47"/>
      <c r="N920" s="121"/>
      <c r="O920" s="143"/>
      <c r="P920" s="121"/>
      <c r="Q920" s="168"/>
      <c r="R920" s="169"/>
      <c r="S920" s="169"/>
      <c r="T920" s="169"/>
      <c r="U920" s="169"/>
      <c r="V920" s="169"/>
      <c r="W920" s="169"/>
      <c r="X920" s="169"/>
      <c r="Y920" s="167"/>
      <c r="Z920" s="167"/>
    </row>
    <row r="921" spans="3:26" ht="16.5" customHeight="1">
      <c r="C921" s="118"/>
      <c r="D921" s="160"/>
      <c r="E921" s="140"/>
      <c r="F921" s="151"/>
      <c r="G921" s="151"/>
      <c r="H921" s="161"/>
      <c r="I921" s="162"/>
      <c r="J921" s="163"/>
      <c r="K921" s="144"/>
      <c r="L921" s="164"/>
      <c r="M921" s="47"/>
      <c r="N921" s="121"/>
      <c r="O921" s="143"/>
      <c r="P921" s="121"/>
      <c r="Q921" s="168"/>
      <c r="R921" s="169"/>
      <c r="S921" s="169"/>
      <c r="T921" s="169"/>
      <c r="U921" s="169"/>
      <c r="V921" s="169"/>
      <c r="W921" s="169"/>
      <c r="X921" s="169"/>
      <c r="Y921" s="167"/>
      <c r="Z921" s="167"/>
    </row>
    <row r="922" spans="3:26" ht="16.5" customHeight="1">
      <c r="C922" s="118"/>
      <c r="D922" s="160"/>
      <c r="E922" s="140"/>
      <c r="F922" s="151"/>
      <c r="G922" s="151"/>
      <c r="H922" s="161"/>
      <c r="I922" s="162"/>
      <c r="J922" s="163"/>
      <c r="K922" s="144"/>
      <c r="L922" s="164"/>
      <c r="M922" s="47"/>
      <c r="N922" s="121"/>
      <c r="O922" s="143"/>
      <c r="P922" s="121"/>
      <c r="Q922" s="168"/>
      <c r="R922" s="169"/>
      <c r="S922" s="169"/>
      <c r="T922" s="169"/>
      <c r="U922" s="169"/>
      <c r="V922" s="169"/>
      <c r="W922" s="169"/>
      <c r="X922" s="169"/>
      <c r="Y922" s="167"/>
      <c r="Z922" s="167"/>
    </row>
    <row r="923" spans="3:26" ht="16.5" customHeight="1">
      <c r="C923" s="118"/>
      <c r="D923" s="160"/>
      <c r="E923" s="140"/>
      <c r="F923" s="151"/>
      <c r="G923" s="151"/>
      <c r="H923" s="161"/>
      <c r="I923" s="162"/>
      <c r="J923" s="163"/>
      <c r="K923" s="144"/>
      <c r="L923" s="164"/>
      <c r="M923" s="47"/>
      <c r="N923" s="121"/>
      <c r="O923" s="143"/>
      <c r="P923" s="121"/>
      <c r="Q923" s="168"/>
      <c r="R923" s="169"/>
      <c r="S923" s="169"/>
      <c r="T923" s="169"/>
      <c r="U923" s="169"/>
      <c r="V923" s="169"/>
      <c r="W923" s="169"/>
      <c r="X923" s="169"/>
      <c r="Y923" s="167"/>
      <c r="Z923" s="167"/>
    </row>
    <row r="924" spans="3:26" ht="16.5" customHeight="1">
      <c r="C924" s="118"/>
      <c r="D924" s="160"/>
      <c r="E924" s="140"/>
      <c r="F924" s="151"/>
      <c r="G924" s="151"/>
      <c r="H924" s="161"/>
      <c r="I924" s="162"/>
      <c r="J924" s="163"/>
      <c r="K924" s="144"/>
      <c r="L924" s="164"/>
      <c r="M924" s="47"/>
      <c r="N924" s="121"/>
      <c r="O924" s="143"/>
      <c r="P924" s="121"/>
      <c r="Q924" s="168"/>
      <c r="R924" s="169"/>
      <c r="S924" s="169"/>
      <c r="T924" s="169"/>
      <c r="U924" s="169"/>
      <c r="V924" s="169"/>
      <c r="W924" s="169"/>
      <c r="X924" s="169"/>
      <c r="Y924" s="167"/>
      <c r="Z924" s="167"/>
    </row>
    <row r="925" spans="3:26" ht="16.5" customHeight="1">
      <c r="C925" s="118"/>
      <c r="D925" s="160"/>
      <c r="E925" s="140"/>
      <c r="F925" s="151"/>
      <c r="G925" s="151"/>
      <c r="H925" s="161"/>
      <c r="I925" s="162"/>
      <c r="J925" s="163"/>
      <c r="K925" s="144"/>
      <c r="L925" s="164"/>
      <c r="M925" s="47"/>
      <c r="N925" s="121"/>
      <c r="O925" s="143"/>
      <c r="P925" s="121"/>
      <c r="Q925" s="168"/>
      <c r="R925" s="169"/>
      <c r="S925" s="169"/>
      <c r="T925" s="169"/>
      <c r="U925" s="169"/>
      <c r="V925" s="169"/>
      <c r="W925" s="169"/>
      <c r="X925" s="169"/>
      <c r="Y925" s="167"/>
      <c r="Z925" s="167"/>
    </row>
    <row r="926" spans="3:26" ht="16.5" customHeight="1">
      <c r="C926" s="118"/>
      <c r="D926" s="160"/>
      <c r="E926" s="140"/>
      <c r="F926" s="151"/>
      <c r="G926" s="151"/>
      <c r="H926" s="161"/>
      <c r="I926" s="162"/>
      <c r="J926" s="163"/>
      <c r="K926" s="144"/>
      <c r="L926" s="164"/>
      <c r="M926" s="47"/>
      <c r="N926" s="121"/>
      <c r="O926" s="143"/>
      <c r="P926" s="121"/>
      <c r="Q926" s="168"/>
      <c r="R926" s="169"/>
      <c r="S926" s="169"/>
      <c r="T926" s="169"/>
      <c r="U926" s="169"/>
      <c r="V926" s="169"/>
      <c r="W926" s="169"/>
      <c r="X926" s="169"/>
      <c r="Y926" s="167"/>
      <c r="Z926" s="167"/>
    </row>
    <row r="927" spans="3:26" ht="16.5" customHeight="1">
      <c r="C927" s="118"/>
      <c r="D927" s="160"/>
      <c r="E927" s="140"/>
      <c r="F927" s="151"/>
      <c r="G927" s="151"/>
      <c r="H927" s="161"/>
      <c r="I927" s="162"/>
      <c r="J927" s="163"/>
      <c r="K927" s="144"/>
      <c r="L927" s="164"/>
      <c r="M927" s="47"/>
      <c r="N927" s="121"/>
      <c r="O927" s="143"/>
      <c r="P927" s="121"/>
      <c r="Q927" s="168"/>
      <c r="R927" s="169"/>
      <c r="S927" s="169"/>
      <c r="T927" s="169"/>
      <c r="U927" s="169"/>
      <c r="V927" s="169"/>
      <c r="W927" s="169"/>
      <c r="X927" s="169"/>
      <c r="Y927" s="167"/>
      <c r="Z927" s="167"/>
    </row>
    <row r="928" spans="3:26" ht="16.5" customHeight="1">
      <c r="C928" s="118"/>
      <c r="D928" s="160"/>
      <c r="E928" s="140"/>
      <c r="F928" s="151"/>
      <c r="G928" s="151"/>
      <c r="H928" s="161"/>
      <c r="I928" s="162"/>
      <c r="J928" s="163"/>
      <c r="K928" s="144"/>
      <c r="L928" s="164"/>
      <c r="M928" s="47"/>
      <c r="N928" s="121"/>
      <c r="O928" s="143"/>
      <c r="P928" s="121"/>
      <c r="Q928" s="168"/>
      <c r="R928" s="169"/>
      <c r="S928" s="169"/>
      <c r="T928" s="169"/>
      <c r="U928" s="169"/>
      <c r="V928" s="169"/>
      <c r="W928" s="169"/>
      <c r="X928" s="169"/>
      <c r="Y928" s="167"/>
      <c r="Z928" s="167"/>
    </row>
    <row r="929" spans="3:26" ht="16.5" customHeight="1">
      <c r="C929" s="118"/>
      <c r="D929" s="160"/>
      <c r="E929" s="140"/>
      <c r="F929" s="151"/>
      <c r="G929" s="151"/>
      <c r="H929" s="161"/>
      <c r="I929" s="162"/>
      <c r="J929" s="163"/>
      <c r="K929" s="144"/>
      <c r="L929" s="164"/>
      <c r="M929" s="47"/>
      <c r="N929" s="121"/>
      <c r="O929" s="143"/>
      <c r="P929" s="121"/>
      <c r="Q929" s="168"/>
      <c r="R929" s="169"/>
      <c r="S929" s="169"/>
      <c r="T929" s="169"/>
      <c r="U929" s="169"/>
      <c r="V929" s="169"/>
      <c r="W929" s="169"/>
      <c r="X929" s="169"/>
      <c r="Y929" s="167"/>
      <c r="Z929" s="167"/>
    </row>
    <row r="930" spans="3:26" ht="16.5" customHeight="1">
      <c r="C930" s="118"/>
      <c r="D930" s="160"/>
      <c r="E930" s="140"/>
      <c r="F930" s="151"/>
      <c r="G930" s="151"/>
      <c r="H930" s="161"/>
      <c r="I930" s="162"/>
      <c r="J930" s="163"/>
      <c r="K930" s="144"/>
      <c r="L930" s="164"/>
      <c r="M930" s="47"/>
      <c r="N930" s="121"/>
      <c r="O930" s="143"/>
      <c r="P930" s="121"/>
      <c r="Q930" s="168"/>
      <c r="R930" s="169"/>
      <c r="S930" s="169"/>
      <c r="T930" s="169"/>
      <c r="U930" s="169"/>
      <c r="V930" s="169"/>
      <c r="W930" s="169"/>
      <c r="X930" s="169"/>
      <c r="Y930" s="167"/>
      <c r="Z930" s="167"/>
    </row>
    <row r="931" spans="3:26" ht="16.5" customHeight="1">
      <c r="C931" s="118"/>
      <c r="D931" s="160"/>
      <c r="E931" s="140"/>
      <c r="F931" s="151"/>
      <c r="G931" s="151"/>
      <c r="H931" s="161"/>
      <c r="I931" s="162"/>
      <c r="J931" s="163"/>
      <c r="K931" s="144"/>
      <c r="L931" s="164"/>
      <c r="M931" s="47"/>
      <c r="N931" s="121"/>
      <c r="O931" s="143"/>
      <c r="P931" s="121"/>
      <c r="Q931" s="168"/>
      <c r="R931" s="169"/>
      <c r="S931" s="169"/>
      <c r="T931" s="169"/>
      <c r="U931" s="169"/>
      <c r="V931" s="169"/>
      <c r="W931" s="169"/>
      <c r="X931" s="169"/>
      <c r="Y931" s="167"/>
      <c r="Z931" s="167"/>
    </row>
    <row r="932" spans="3:26" ht="16.5" customHeight="1">
      <c r="C932" s="118"/>
      <c r="D932" s="160"/>
      <c r="E932" s="140"/>
      <c r="F932" s="151"/>
      <c r="G932" s="151"/>
      <c r="H932" s="161"/>
      <c r="I932" s="162"/>
      <c r="J932" s="163"/>
      <c r="K932" s="144"/>
      <c r="L932" s="164"/>
      <c r="M932" s="47"/>
      <c r="N932" s="121"/>
      <c r="O932" s="143"/>
      <c r="P932" s="121"/>
      <c r="Q932" s="168"/>
      <c r="R932" s="169"/>
      <c r="S932" s="169"/>
      <c r="T932" s="169"/>
      <c r="U932" s="169"/>
      <c r="V932" s="169"/>
      <c r="W932" s="169"/>
      <c r="X932" s="169"/>
      <c r="Y932" s="167"/>
      <c r="Z932" s="167"/>
    </row>
    <row r="933" spans="3:26" ht="16.5" customHeight="1">
      <c r="C933" s="118"/>
      <c r="D933" s="160"/>
      <c r="E933" s="140"/>
      <c r="F933" s="151"/>
      <c r="G933" s="151"/>
      <c r="H933" s="161"/>
      <c r="I933" s="162"/>
      <c r="J933" s="163"/>
      <c r="K933" s="144"/>
      <c r="L933" s="164"/>
      <c r="M933" s="47"/>
      <c r="N933" s="121"/>
      <c r="O933" s="143"/>
      <c r="P933" s="121"/>
      <c r="Q933" s="168"/>
      <c r="R933" s="169"/>
      <c r="S933" s="169"/>
      <c r="T933" s="169"/>
      <c r="U933" s="169"/>
      <c r="V933" s="169"/>
      <c r="W933" s="169"/>
      <c r="X933" s="169"/>
      <c r="Y933" s="167"/>
      <c r="Z933" s="167"/>
    </row>
    <row r="934" spans="3:26" ht="16.5" customHeight="1">
      <c r="C934" s="118"/>
      <c r="D934" s="160"/>
      <c r="E934" s="140"/>
      <c r="F934" s="151"/>
      <c r="G934" s="151"/>
      <c r="H934" s="161"/>
      <c r="I934" s="162"/>
      <c r="J934" s="163"/>
      <c r="K934" s="144"/>
      <c r="L934" s="164"/>
      <c r="M934" s="47"/>
      <c r="N934" s="121"/>
      <c r="O934" s="143"/>
      <c r="P934" s="121"/>
      <c r="Q934" s="168"/>
      <c r="R934" s="169"/>
      <c r="S934" s="169"/>
      <c r="T934" s="169"/>
      <c r="U934" s="169"/>
      <c r="V934" s="169"/>
      <c r="W934" s="169"/>
      <c r="X934" s="169"/>
      <c r="Y934" s="167"/>
      <c r="Z934" s="167"/>
    </row>
    <row r="935" spans="3:26" ht="16.5" customHeight="1">
      <c r="C935" s="118"/>
      <c r="D935" s="160"/>
      <c r="E935" s="140"/>
      <c r="F935" s="151"/>
      <c r="G935" s="151"/>
      <c r="H935" s="161"/>
      <c r="I935" s="162"/>
      <c r="J935" s="163"/>
      <c r="K935" s="144"/>
      <c r="L935" s="164"/>
      <c r="M935" s="47"/>
      <c r="N935" s="121"/>
      <c r="O935" s="143"/>
      <c r="P935" s="121"/>
      <c r="Q935" s="168"/>
      <c r="R935" s="169"/>
      <c r="S935" s="169"/>
      <c r="T935" s="169"/>
      <c r="U935" s="169"/>
      <c r="V935" s="169"/>
      <c r="W935" s="169"/>
      <c r="X935" s="169"/>
      <c r="Y935" s="167"/>
      <c r="Z935" s="167"/>
    </row>
    <row r="936" spans="3:26" ht="16.5" customHeight="1">
      <c r="C936" s="118"/>
      <c r="D936" s="160"/>
      <c r="E936" s="140"/>
      <c r="F936" s="151"/>
      <c r="G936" s="151"/>
      <c r="H936" s="161"/>
      <c r="I936" s="162"/>
      <c r="J936" s="163"/>
      <c r="K936" s="144"/>
      <c r="L936" s="164"/>
      <c r="M936" s="47"/>
      <c r="N936" s="121"/>
      <c r="O936" s="143"/>
      <c r="P936" s="121"/>
      <c r="Q936" s="168"/>
      <c r="R936" s="169"/>
      <c r="S936" s="169"/>
      <c r="T936" s="169"/>
      <c r="U936" s="169"/>
      <c r="V936" s="169"/>
      <c r="W936" s="169"/>
      <c r="X936" s="169"/>
      <c r="Y936" s="167"/>
      <c r="Z936" s="167"/>
    </row>
    <row r="937" spans="3:26" ht="16.5" customHeight="1">
      <c r="C937" s="118"/>
      <c r="D937" s="160"/>
      <c r="E937" s="140"/>
      <c r="F937" s="151"/>
      <c r="G937" s="151"/>
      <c r="H937" s="161"/>
      <c r="I937" s="162"/>
      <c r="J937" s="163"/>
      <c r="K937" s="144"/>
      <c r="L937" s="164"/>
      <c r="M937" s="47"/>
      <c r="N937" s="121"/>
      <c r="O937" s="143"/>
      <c r="P937" s="121"/>
      <c r="Q937" s="168"/>
      <c r="R937" s="169"/>
      <c r="S937" s="169"/>
      <c r="T937" s="169"/>
      <c r="U937" s="169"/>
      <c r="V937" s="169"/>
      <c r="W937" s="169"/>
      <c r="X937" s="169"/>
      <c r="Y937" s="167"/>
      <c r="Z937" s="167"/>
    </row>
    <row r="938" spans="3:26" ht="16.5" customHeight="1">
      <c r="C938" s="118"/>
      <c r="D938" s="160"/>
      <c r="E938" s="140"/>
      <c r="F938" s="151"/>
      <c r="G938" s="151"/>
      <c r="H938" s="161"/>
      <c r="I938" s="162"/>
      <c r="J938" s="163"/>
      <c r="K938" s="144"/>
      <c r="L938" s="164"/>
      <c r="M938" s="47"/>
      <c r="N938" s="121"/>
      <c r="O938" s="143"/>
      <c r="P938" s="121"/>
      <c r="Q938" s="168"/>
      <c r="R938" s="169"/>
      <c r="S938" s="169"/>
      <c r="T938" s="169"/>
      <c r="U938" s="169"/>
      <c r="V938" s="169"/>
      <c r="W938" s="169"/>
      <c r="X938" s="169"/>
      <c r="Y938" s="167"/>
      <c r="Z938" s="167"/>
    </row>
    <row r="939" spans="3:26" ht="16.5" customHeight="1">
      <c r="C939" s="118"/>
      <c r="D939" s="160"/>
      <c r="E939" s="140"/>
      <c r="F939" s="151"/>
      <c r="G939" s="151"/>
      <c r="H939" s="161"/>
      <c r="I939" s="162"/>
      <c r="J939" s="163"/>
      <c r="K939" s="144"/>
      <c r="L939" s="164"/>
      <c r="M939" s="47"/>
      <c r="N939" s="121"/>
      <c r="O939" s="143"/>
      <c r="P939" s="121"/>
      <c r="Q939" s="168"/>
      <c r="R939" s="169"/>
      <c r="S939" s="169"/>
      <c r="T939" s="169"/>
      <c r="U939" s="169"/>
      <c r="V939" s="169"/>
      <c r="W939" s="169"/>
      <c r="X939" s="169"/>
      <c r="Y939" s="167"/>
      <c r="Z939" s="167"/>
    </row>
    <row r="940" spans="3:26" ht="16.5" customHeight="1">
      <c r="C940" s="118"/>
      <c r="D940" s="160"/>
      <c r="E940" s="140"/>
      <c r="F940" s="151"/>
      <c r="G940" s="151"/>
      <c r="H940" s="161"/>
      <c r="I940" s="162"/>
      <c r="J940" s="163"/>
      <c r="K940" s="144"/>
      <c r="L940" s="164"/>
      <c r="M940" s="47"/>
      <c r="N940" s="121"/>
      <c r="O940" s="143"/>
      <c r="P940" s="121"/>
      <c r="Q940" s="168"/>
      <c r="R940" s="169"/>
      <c r="S940" s="169"/>
      <c r="T940" s="169"/>
      <c r="U940" s="169"/>
      <c r="V940" s="169"/>
      <c r="W940" s="169"/>
      <c r="X940" s="169"/>
      <c r="Y940" s="167"/>
      <c r="Z940" s="167"/>
    </row>
    <row r="941" spans="3:26" ht="16.5" customHeight="1">
      <c r="C941" s="118"/>
      <c r="D941" s="160"/>
      <c r="E941" s="140"/>
      <c r="F941" s="151"/>
      <c r="G941" s="151"/>
      <c r="H941" s="161"/>
      <c r="I941" s="162"/>
      <c r="J941" s="163"/>
      <c r="K941" s="144"/>
      <c r="L941" s="164"/>
      <c r="M941" s="47"/>
      <c r="N941" s="121"/>
      <c r="O941" s="143"/>
      <c r="P941" s="121"/>
      <c r="Q941" s="168"/>
      <c r="R941" s="169"/>
      <c r="S941" s="169"/>
      <c r="T941" s="169"/>
      <c r="U941" s="169"/>
      <c r="V941" s="169"/>
      <c r="W941" s="169"/>
      <c r="X941" s="169"/>
      <c r="Y941" s="167"/>
      <c r="Z941" s="167"/>
    </row>
    <row r="942" spans="3:26" ht="16.5" customHeight="1">
      <c r="C942" s="118"/>
      <c r="D942" s="160"/>
      <c r="E942" s="140"/>
      <c r="F942" s="151"/>
      <c r="G942" s="151"/>
      <c r="H942" s="161"/>
      <c r="I942" s="162"/>
      <c r="J942" s="163"/>
      <c r="K942" s="144"/>
      <c r="L942" s="164"/>
      <c r="M942" s="47"/>
      <c r="N942" s="121"/>
      <c r="O942" s="143"/>
      <c r="P942" s="121"/>
      <c r="Q942" s="168"/>
      <c r="R942" s="169"/>
      <c r="S942" s="169"/>
      <c r="T942" s="169"/>
      <c r="U942" s="169"/>
      <c r="V942" s="169"/>
      <c r="W942" s="169"/>
      <c r="X942" s="169"/>
      <c r="Y942" s="167"/>
      <c r="Z942" s="167"/>
    </row>
    <row r="943" spans="3:26" ht="16.5" customHeight="1">
      <c r="C943" s="118"/>
      <c r="D943" s="160"/>
      <c r="E943" s="140"/>
      <c r="F943" s="151"/>
      <c r="G943" s="151"/>
      <c r="H943" s="161"/>
      <c r="I943" s="162"/>
      <c r="J943" s="163"/>
      <c r="K943" s="144"/>
      <c r="L943" s="164"/>
      <c r="M943" s="47"/>
      <c r="N943" s="121"/>
      <c r="O943" s="143"/>
      <c r="P943" s="121"/>
      <c r="Q943" s="168"/>
      <c r="R943" s="169"/>
      <c r="S943" s="169"/>
      <c r="T943" s="169"/>
      <c r="U943" s="169"/>
      <c r="V943" s="169"/>
      <c r="W943" s="169"/>
      <c r="X943" s="169"/>
      <c r="Y943" s="167"/>
      <c r="Z943" s="167"/>
    </row>
    <row r="944" spans="3:26" ht="16.5" customHeight="1">
      <c r="C944" s="118"/>
      <c r="D944" s="160"/>
      <c r="E944" s="140"/>
      <c r="F944" s="151"/>
      <c r="G944" s="151"/>
      <c r="H944" s="161"/>
      <c r="I944" s="162"/>
      <c r="J944" s="163"/>
      <c r="K944" s="144"/>
      <c r="L944" s="164"/>
      <c r="M944" s="47"/>
      <c r="N944" s="121"/>
      <c r="O944" s="143"/>
      <c r="P944" s="121"/>
      <c r="Q944" s="168"/>
      <c r="R944" s="169"/>
      <c r="S944" s="169"/>
      <c r="T944" s="169"/>
      <c r="U944" s="169"/>
      <c r="V944" s="169"/>
      <c r="W944" s="169"/>
      <c r="X944" s="169"/>
      <c r="Y944" s="167"/>
      <c r="Z944" s="167"/>
    </row>
    <row r="945" spans="3:26" ht="16.5" customHeight="1">
      <c r="C945" s="118"/>
      <c r="D945" s="160"/>
      <c r="E945" s="140"/>
      <c r="F945" s="151"/>
      <c r="G945" s="151"/>
      <c r="H945" s="161"/>
      <c r="I945" s="162"/>
      <c r="J945" s="163"/>
      <c r="K945" s="144"/>
      <c r="L945" s="164"/>
      <c r="M945" s="47"/>
      <c r="N945" s="121"/>
      <c r="O945" s="143"/>
      <c r="P945" s="121"/>
      <c r="Q945" s="168"/>
      <c r="R945" s="169"/>
      <c r="S945" s="169"/>
      <c r="T945" s="169"/>
      <c r="U945" s="169"/>
      <c r="V945" s="169"/>
      <c r="W945" s="169"/>
      <c r="X945" s="169"/>
      <c r="Y945" s="167"/>
      <c r="Z945" s="167"/>
    </row>
    <row r="946" spans="3:26" ht="16.5" customHeight="1">
      <c r="C946" s="118"/>
      <c r="D946" s="160"/>
      <c r="E946" s="140"/>
      <c r="F946" s="151"/>
      <c r="G946" s="151"/>
      <c r="H946" s="161"/>
      <c r="I946" s="162"/>
      <c r="J946" s="163"/>
      <c r="K946" s="144"/>
      <c r="L946" s="164"/>
      <c r="M946" s="47"/>
      <c r="N946" s="121"/>
      <c r="O946" s="143"/>
      <c r="P946" s="121"/>
      <c r="Q946" s="168"/>
      <c r="R946" s="169"/>
      <c r="S946" s="169"/>
      <c r="T946" s="169"/>
      <c r="U946" s="169"/>
      <c r="V946" s="169"/>
      <c r="W946" s="169"/>
      <c r="X946" s="169"/>
      <c r="Y946" s="167"/>
      <c r="Z946" s="167"/>
    </row>
    <row r="947" spans="3:26" ht="16.5" customHeight="1">
      <c r="C947" s="118"/>
      <c r="D947" s="160"/>
      <c r="E947" s="140"/>
      <c r="F947" s="151"/>
      <c r="G947" s="151"/>
      <c r="H947" s="161"/>
      <c r="I947" s="162"/>
      <c r="J947" s="163"/>
      <c r="K947" s="144"/>
      <c r="L947" s="164"/>
      <c r="M947" s="47"/>
      <c r="N947" s="121"/>
      <c r="O947" s="143"/>
      <c r="P947" s="121"/>
      <c r="Q947" s="168"/>
      <c r="R947" s="169"/>
      <c r="S947" s="169"/>
      <c r="T947" s="169"/>
      <c r="U947" s="169"/>
      <c r="V947" s="169"/>
      <c r="W947" s="169"/>
      <c r="X947" s="169"/>
      <c r="Y947" s="167"/>
      <c r="Z947" s="167"/>
    </row>
    <row r="948" spans="3:26" ht="16.5" customHeight="1">
      <c r="C948" s="118"/>
      <c r="D948" s="160"/>
      <c r="E948" s="140"/>
      <c r="F948" s="151"/>
      <c r="G948" s="151"/>
      <c r="H948" s="161"/>
      <c r="I948" s="162"/>
      <c r="J948" s="163"/>
      <c r="K948" s="144"/>
      <c r="L948" s="164"/>
      <c r="M948" s="47"/>
      <c r="N948" s="121"/>
      <c r="O948" s="143"/>
      <c r="P948" s="121"/>
      <c r="Q948" s="168"/>
      <c r="R948" s="169"/>
      <c r="S948" s="169"/>
      <c r="T948" s="169"/>
      <c r="U948" s="169"/>
      <c r="V948" s="169"/>
      <c r="W948" s="169"/>
      <c r="X948" s="169"/>
      <c r="Y948" s="167"/>
      <c r="Z948" s="167"/>
    </row>
    <row r="949" spans="3:26" ht="16.5" customHeight="1">
      <c r="C949" s="118"/>
      <c r="D949" s="160"/>
      <c r="E949" s="140"/>
      <c r="F949" s="151"/>
      <c r="G949" s="151"/>
      <c r="H949" s="161"/>
      <c r="I949" s="162"/>
      <c r="J949" s="163"/>
      <c r="K949" s="144"/>
      <c r="L949" s="164"/>
      <c r="M949" s="47"/>
      <c r="N949" s="121"/>
      <c r="O949" s="143"/>
      <c r="P949" s="121"/>
      <c r="Q949" s="168"/>
      <c r="R949" s="169"/>
      <c r="S949" s="169"/>
      <c r="T949" s="169"/>
      <c r="U949" s="169"/>
      <c r="V949" s="169"/>
      <c r="W949" s="169"/>
      <c r="X949" s="169"/>
      <c r="Y949" s="167"/>
      <c r="Z949" s="167"/>
    </row>
    <row r="950" spans="3:26" ht="16.5" customHeight="1">
      <c r="C950" s="118"/>
      <c r="D950" s="160"/>
      <c r="E950" s="140"/>
      <c r="F950" s="151"/>
      <c r="G950" s="151"/>
      <c r="H950" s="161"/>
      <c r="I950" s="162"/>
      <c r="J950" s="163"/>
      <c r="K950" s="144"/>
      <c r="L950" s="164"/>
      <c r="M950" s="47"/>
      <c r="N950" s="121"/>
      <c r="O950" s="143"/>
      <c r="P950" s="121"/>
      <c r="Q950" s="168"/>
      <c r="R950" s="169"/>
      <c r="S950" s="169"/>
      <c r="T950" s="169"/>
      <c r="U950" s="169"/>
      <c r="V950" s="169"/>
      <c r="W950" s="169"/>
      <c r="X950" s="169"/>
      <c r="Y950" s="167"/>
      <c r="Z950" s="167"/>
    </row>
    <row r="951" spans="3:26" ht="16.5" customHeight="1">
      <c r="C951" s="118"/>
      <c r="D951" s="160"/>
      <c r="E951" s="140"/>
      <c r="F951" s="151"/>
      <c r="G951" s="151"/>
      <c r="H951" s="161"/>
      <c r="I951" s="162"/>
      <c r="J951" s="163"/>
      <c r="K951" s="144"/>
      <c r="L951" s="164"/>
      <c r="M951" s="47"/>
      <c r="N951" s="121"/>
      <c r="O951" s="143"/>
      <c r="P951" s="121"/>
      <c r="Q951" s="168"/>
      <c r="R951" s="169"/>
      <c r="S951" s="169"/>
      <c r="T951" s="169"/>
      <c r="U951" s="169"/>
      <c r="V951" s="169"/>
      <c r="W951" s="169"/>
      <c r="X951" s="169"/>
      <c r="Y951" s="167"/>
      <c r="Z951" s="167"/>
    </row>
    <row r="952" spans="3:26" ht="16.5" customHeight="1">
      <c r="C952" s="118"/>
      <c r="D952" s="160"/>
      <c r="E952" s="140"/>
      <c r="F952" s="151"/>
      <c r="G952" s="151"/>
      <c r="H952" s="161"/>
      <c r="I952" s="162"/>
      <c r="J952" s="163"/>
      <c r="K952" s="144"/>
      <c r="L952" s="164"/>
      <c r="M952" s="47"/>
      <c r="N952" s="121"/>
      <c r="O952" s="143"/>
      <c r="P952" s="121"/>
      <c r="Q952" s="168"/>
      <c r="R952" s="169"/>
      <c r="S952" s="169"/>
      <c r="T952" s="169"/>
      <c r="U952" s="169"/>
      <c r="V952" s="169"/>
      <c r="W952" s="169"/>
      <c r="X952" s="169"/>
      <c r="Y952" s="167"/>
      <c r="Z952" s="167"/>
    </row>
    <row r="953" spans="3:26" ht="16.5" customHeight="1">
      <c r="C953" s="118"/>
      <c r="D953" s="160"/>
      <c r="E953" s="140"/>
      <c r="F953" s="151"/>
      <c r="G953" s="151"/>
      <c r="H953" s="161"/>
      <c r="I953" s="162"/>
      <c r="J953" s="163"/>
      <c r="K953" s="144"/>
      <c r="L953" s="164"/>
      <c r="M953" s="47"/>
      <c r="N953" s="121"/>
      <c r="O953" s="143"/>
      <c r="P953" s="121"/>
      <c r="Q953" s="168"/>
      <c r="R953" s="169"/>
      <c r="S953" s="169"/>
      <c r="T953" s="169"/>
      <c r="U953" s="169"/>
      <c r="V953" s="169"/>
      <c r="W953" s="169"/>
      <c r="X953" s="169"/>
      <c r="Y953" s="167"/>
      <c r="Z953" s="167"/>
    </row>
    <row r="954" spans="3:26" ht="16.5" customHeight="1">
      <c r="C954" s="118"/>
      <c r="D954" s="160"/>
      <c r="E954" s="140"/>
      <c r="F954" s="151"/>
      <c r="G954" s="151"/>
      <c r="H954" s="161"/>
      <c r="I954" s="162"/>
      <c r="J954" s="163"/>
      <c r="K954" s="144"/>
      <c r="L954" s="164"/>
      <c r="M954" s="47"/>
      <c r="N954" s="121"/>
      <c r="O954" s="143"/>
      <c r="P954" s="121"/>
      <c r="Q954" s="168"/>
      <c r="R954" s="169"/>
      <c r="S954" s="169"/>
      <c r="T954" s="169"/>
      <c r="U954" s="169"/>
      <c r="V954" s="169"/>
      <c r="W954" s="169"/>
      <c r="X954" s="169"/>
      <c r="Y954" s="167"/>
      <c r="Z954" s="167"/>
    </row>
    <row r="955" spans="3:26" ht="16.5" customHeight="1">
      <c r="C955" s="118"/>
      <c r="D955" s="160"/>
      <c r="E955" s="140"/>
      <c r="F955" s="151"/>
      <c r="G955" s="151"/>
      <c r="H955" s="161"/>
      <c r="I955" s="162"/>
      <c r="J955" s="163"/>
      <c r="K955" s="144"/>
      <c r="L955" s="164"/>
      <c r="M955" s="47"/>
      <c r="N955" s="121"/>
      <c r="O955" s="143"/>
      <c r="P955" s="121"/>
      <c r="Q955" s="168"/>
      <c r="R955" s="169"/>
      <c r="S955" s="169"/>
      <c r="T955" s="169"/>
      <c r="U955" s="169"/>
      <c r="V955" s="169"/>
      <c r="W955" s="169"/>
      <c r="X955" s="169"/>
      <c r="Y955" s="167"/>
      <c r="Z955" s="167"/>
    </row>
    <row r="956" spans="3:26" ht="16.5" customHeight="1">
      <c r="C956" s="118"/>
      <c r="D956" s="160"/>
      <c r="E956" s="140"/>
      <c r="F956" s="151"/>
      <c r="G956" s="151"/>
      <c r="H956" s="161"/>
      <c r="I956" s="162"/>
      <c r="J956" s="163"/>
      <c r="K956" s="144"/>
      <c r="L956" s="164"/>
      <c r="M956" s="47"/>
      <c r="N956" s="121"/>
      <c r="O956" s="143"/>
      <c r="P956" s="121"/>
      <c r="Q956" s="168"/>
      <c r="R956" s="169"/>
      <c r="S956" s="169"/>
      <c r="T956" s="169"/>
      <c r="U956" s="169"/>
      <c r="V956" s="169"/>
      <c r="W956" s="169"/>
      <c r="X956" s="169"/>
      <c r="Y956" s="167"/>
      <c r="Z956" s="167"/>
    </row>
    <row r="957" spans="3:26" ht="16.5" customHeight="1">
      <c r="C957" s="118"/>
      <c r="D957" s="160"/>
      <c r="E957" s="140"/>
      <c r="F957" s="151"/>
      <c r="G957" s="151"/>
      <c r="H957" s="161"/>
      <c r="I957" s="162"/>
      <c r="J957" s="163"/>
      <c r="K957" s="144"/>
      <c r="L957" s="164"/>
      <c r="M957" s="47"/>
      <c r="N957" s="121"/>
      <c r="O957" s="143"/>
      <c r="P957" s="121"/>
      <c r="Q957" s="168"/>
      <c r="R957" s="169"/>
      <c r="S957" s="169"/>
      <c r="T957" s="169"/>
      <c r="U957" s="169"/>
      <c r="V957" s="169"/>
      <c r="W957" s="169"/>
      <c r="X957" s="169"/>
      <c r="Y957" s="167"/>
      <c r="Z957" s="167"/>
    </row>
    <row r="958" spans="3:26" ht="16.5" customHeight="1">
      <c r="C958" s="118"/>
      <c r="D958" s="160"/>
      <c r="E958" s="140"/>
      <c r="F958" s="151"/>
      <c r="G958" s="151"/>
      <c r="H958" s="161"/>
      <c r="I958" s="162"/>
      <c r="J958" s="163"/>
      <c r="K958" s="144"/>
      <c r="L958" s="164"/>
      <c r="M958" s="47"/>
      <c r="N958" s="121"/>
      <c r="O958" s="143"/>
      <c r="P958" s="121"/>
      <c r="Q958" s="168"/>
      <c r="R958" s="169"/>
      <c r="S958" s="169"/>
      <c r="T958" s="169"/>
      <c r="U958" s="169"/>
      <c r="V958" s="169"/>
      <c r="W958" s="169"/>
      <c r="X958" s="169"/>
      <c r="Y958" s="167"/>
      <c r="Z958" s="167"/>
    </row>
    <row r="959" spans="3:26" ht="16.5" customHeight="1">
      <c r="C959" s="118"/>
      <c r="D959" s="160"/>
      <c r="E959" s="140"/>
      <c r="F959" s="151"/>
      <c r="G959" s="151"/>
      <c r="H959" s="161"/>
      <c r="I959" s="162"/>
      <c r="J959" s="163"/>
      <c r="K959" s="144"/>
      <c r="L959" s="164"/>
      <c r="M959" s="47"/>
      <c r="N959" s="121"/>
      <c r="O959" s="143"/>
      <c r="P959" s="121"/>
      <c r="Q959" s="168"/>
      <c r="R959" s="169"/>
      <c r="S959" s="169"/>
      <c r="T959" s="169"/>
      <c r="U959" s="169"/>
      <c r="V959" s="169"/>
      <c r="W959" s="169"/>
      <c r="X959" s="169"/>
      <c r="Y959" s="167"/>
      <c r="Z959" s="167"/>
    </row>
    <row r="960" spans="3:26" ht="16.5" customHeight="1">
      <c r="C960" s="118"/>
      <c r="D960" s="160"/>
      <c r="E960" s="140"/>
      <c r="F960" s="151"/>
      <c r="G960" s="151"/>
      <c r="H960" s="161"/>
      <c r="I960" s="162"/>
      <c r="J960" s="163"/>
      <c r="K960" s="144"/>
      <c r="L960" s="164"/>
      <c r="M960" s="47"/>
      <c r="N960" s="121"/>
      <c r="O960" s="143"/>
      <c r="P960" s="121"/>
      <c r="Q960" s="168"/>
      <c r="R960" s="169"/>
      <c r="S960" s="169"/>
      <c r="T960" s="169"/>
      <c r="U960" s="169"/>
      <c r="V960" s="169"/>
      <c r="W960" s="169"/>
      <c r="X960" s="169"/>
      <c r="Y960" s="167"/>
      <c r="Z960" s="167"/>
    </row>
    <row r="961" spans="3:26" ht="16.5" customHeight="1">
      <c r="C961" s="118"/>
      <c r="D961" s="160"/>
      <c r="E961" s="140"/>
      <c r="F961" s="151"/>
      <c r="G961" s="151"/>
      <c r="H961" s="161"/>
      <c r="I961" s="162"/>
      <c r="J961" s="163"/>
      <c r="K961" s="144"/>
      <c r="L961" s="164"/>
      <c r="M961" s="47"/>
      <c r="N961" s="121"/>
      <c r="O961" s="143"/>
      <c r="P961" s="121"/>
      <c r="Q961" s="168"/>
      <c r="R961" s="169"/>
      <c r="S961" s="169"/>
      <c r="T961" s="169"/>
      <c r="U961" s="169"/>
      <c r="V961" s="169"/>
      <c r="W961" s="169"/>
      <c r="X961" s="169"/>
      <c r="Y961" s="167"/>
      <c r="Z961" s="167"/>
    </row>
    <row r="962" spans="3:26" ht="16.5" customHeight="1">
      <c r="C962" s="118"/>
      <c r="D962" s="160"/>
      <c r="E962" s="140"/>
      <c r="F962" s="151"/>
      <c r="G962" s="151"/>
      <c r="H962" s="161"/>
      <c r="I962" s="162"/>
      <c r="J962" s="163"/>
      <c r="K962" s="144"/>
      <c r="L962" s="164"/>
      <c r="M962" s="47"/>
      <c r="N962" s="121"/>
      <c r="O962" s="143"/>
      <c r="P962" s="121"/>
      <c r="Q962" s="168"/>
      <c r="R962" s="169"/>
      <c r="S962" s="169"/>
      <c r="T962" s="169"/>
      <c r="U962" s="169"/>
      <c r="V962" s="169"/>
      <c r="W962" s="169"/>
      <c r="X962" s="169"/>
      <c r="Y962" s="167"/>
      <c r="Z962" s="167"/>
    </row>
    <row r="963" spans="3:26" ht="16.5" customHeight="1">
      <c r="C963" s="118"/>
      <c r="D963" s="160"/>
      <c r="E963" s="140"/>
      <c r="F963" s="151"/>
      <c r="G963" s="151"/>
      <c r="H963" s="161"/>
      <c r="I963" s="162"/>
      <c r="J963" s="163"/>
      <c r="K963" s="144"/>
      <c r="L963" s="164"/>
      <c r="M963" s="47"/>
      <c r="N963" s="121"/>
      <c r="O963" s="143"/>
      <c r="P963" s="121"/>
      <c r="Q963" s="168"/>
      <c r="R963" s="169"/>
      <c r="S963" s="169"/>
      <c r="T963" s="169"/>
      <c r="U963" s="169"/>
      <c r="V963" s="169"/>
      <c r="W963" s="169"/>
      <c r="X963" s="169"/>
      <c r="Y963" s="167"/>
      <c r="Z963" s="167"/>
    </row>
    <row r="964" spans="3:26" ht="16.5" customHeight="1">
      <c r="C964" s="118"/>
      <c r="D964" s="160"/>
      <c r="E964" s="140"/>
      <c r="F964" s="151"/>
      <c r="G964" s="151"/>
      <c r="H964" s="161"/>
      <c r="I964" s="162"/>
      <c r="J964" s="163"/>
      <c r="K964" s="144"/>
      <c r="L964" s="164"/>
      <c r="M964" s="47"/>
      <c r="N964" s="121"/>
      <c r="O964" s="143"/>
      <c r="P964" s="121"/>
      <c r="Q964" s="168"/>
      <c r="R964" s="169"/>
      <c r="S964" s="169"/>
      <c r="T964" s="169"/>
      <c r="U964" s="169"/>
      <c r="V964" s="169"/>
      <c r="W964" s="169"/>
      <c r="X964" s="169"/>
      <c r="Y964" s="167"/>
      <c r="Z964" s="167"/>
    </row>
    <row r="965" spans="3:26" ht="16.5" customHeight="1">
      <c r="C965" s="118"/>
      <c r="D965" s="160"/>
      <c r="E965" s="140"/>
      <c r="F965" s="151"/>
      <c r="G965" s="151"/>
      <c r="H965" s="161"/>
      <c r="I965" s="162"/>
      <c r="J965" s="163"/>
      <c r="K965" s="144"/>
      <c r="L965" s="164"/>
      <c r="M965" s="47"/>
      <c r="N965" s="121"/>
      <c r="O965" s="143"/>
      <c r="P965" s="121"/>
      <c r="Q965" s="168"/>
      <c r="R965" s="169"/>
      <c r="S965" s="169"/>
      <c r="T965" s="169"/>
      <c r="U965" s="169"/>
      <c r="V965" s="169"/>
      <c r="W965" s="169"/>
      <c r="X965" s="169"/>
      <c r="Y965" s="167"/>
      <c r="Z965" s="167"/>
    </row>
    <row r="966" spans="3:26" ht="16.5" customHeight="1">
      <c r="C966" s="118"/>
      <c r="D966" s="160"/>
      <c r="E966" s="140"/>
      <c r="F966" s="151"/>
      <c r="G966" s="151"/>
      <c r="H966" s="161"/>
      <c r="I966" s="162"/>
      <c r="J966" s="163"/>
      <c r="K966" s="144"/>
      <c r="L966" s="164"/>
      <c r="M966" s="47"/>
      <c r="N966" s="121"/>
      <c r="O966" s="143"/>
      <c r="P966" s="121"/>
      <c r="Q966" s="168"/>
      <c r="R966" s="169"/>
      <c r="S966" s="169"/>
      <c r="T966" s="169"/>
      <c r="U966" s="169"/>
      <c r="V966" s="169"/>
      <c r="W966" s="169"/>
      <c r="X966" s="169"/>
      <c r="Y966" s="167"/>
      <c r="Z966" s="167"/>
    </row>
    <row r="967" spans="3:26" ht="16.5" customHeight="1">
      <c r="C967" s="118"/>
      <c r="D967" s="160"/>
      <c r="E967" s="140"/>
      <c r="F967" s="151"/>
      <c r="G967" s="151"/>
      <c r="H967" s="161"/>
      <c r="I967" s="162"/>
      <c r="J967" s="163"/>
      <c r="K967" s="144"/>
      <c r="L967" s="164"/>
      <c r="M967" s="47"/>
      <c r="N967" s="121"/>
      <c r="O967" s="143"/>
      <c r="P967" s="121"/>
      <c r="Q967" s="168"/>
      <c r="R967" s="169"/>
      <c r="S967" s="169"/>
      <c r="T967" s="169"/>
      <c r="U967" s="169"/>
      <c r="V967" s="169"/>
      <c r="W967" s="169"/>
      <c r="X967" s="169"/>
      <c r="Y967" s="167"/>
      <c r="Z967" s="167"/>
    </row>
    <row r="968" spans="3:26" ht="16.5" customHeight="1">
      <c r="C968" s="118"/>
      <c r="D968" s="160"/>
      <c r="E968" s="140"/>
      <c r="F968" s="151"/>
      <c r="G968" s="151"/>
      <c r="H968" s="161"/>
      <c r="I968" s="162"/>
      <c r="J968" s="163"/>
      <c r="K968" s="144"/>
      <c r="L968" s="164"/>
      <c r="M968" s="47"/>
      <c r="N968" s="121"/>
      <c r="O968" s="143"/>
      <c r="P968" s="121"/>
      <c r="Q968" s="168"/>
      <c r="R968" s="169"/>
      <c r="S968" s="169"/>
      <c r="T968" s="169"/>
      <c r="U968" s="169"/>
      <c r="V968" s="169"/>
      <c r="W968" s="169"/>
      <c r="X968" s="169"/>
      <c r="Y968" s="167"/>
      <c r="Z968" s="167"/>
    </row>
    <row r="969" spans="3:26" ht="16.5" customHeight="1">
      <c r="C969" s="118"/>
      <c r="D969" s="160"/>
      <c r="E969" s="140"/>
      <c r="F969" s="151"/>
      <c r="G969" s="151"/>
      <c r="H969" s="161"/>
      <c r="I969" s="162"/>
      <c r="J969" s="163"/>
      <c r="K969" s="144"/>
      <c r="L969" s="164"/>
      <c r="M969" s="47"/>
      <c r="N969" s="121"/>
      <c r="O969" s="143"/>
      <c r="P969" s="121"/>
      <c r="Q969" s="168"/>
      <c r="R969" s="169"/>
      <c r="S969" s="169"/>
      <c r="T969" s="169"/>
      <c r="U969" s="169"/>
      <c r="V969" s="169"/>
      <c r="W969" s="169"/>
      <c r="X969" s="169"/>
      <c r="Y969" s="167"/>
      <c r="Z969" s="167"/>
    </row>
    <row r="970" spans="3:26" ht="16.5" customHeight="1">
      <c r="C970" s="118"/>
      <c r="D970" s="160"/>
      <c r="E970" s="140"/>
      <c r="F970" s="151"/>
      <c r="G970" s="151"/>
      <c r="H970" s="161"/>
      <c r="I970" s="162"/>
      <c r="J970" s="163"/>
      <c r="K970" s="144"/>
      <c r="L970" s="164"/>
      <c r="M970" s="47"/>
      <c r="N970" s="121"/>
      <c r="O970" s="143"/>
      <c r="P970" s="121"/>
      <c r="Q970" s="168"/>
      <c r="R970" s="169"/>
      <c r="S970" s="169"/>
      <c r="T970" s="169"/>
      <c r="U970" s="169"/>
      <c r="V970" s="169"/>
      <c r="W970" s="169"/>
      <c r="X970" s="169"/>
      <c r="Y970" s="167"/>
      <c r="Z970" s="167"/>
    </row>
    <row r="971" spans="3:26" ht="16.5" customHeight="1">
      <c r="C971" s="118"/>
      <c r="D971" s="160"/>
      <c r="E971" s="140"/>
      <c r="F971" s="151"/>
      <c r="G971" s="151"/>
      <c r="H971" s="161"/>
      <c r="I971" s="162"/>
      <c r="J971" s="163"/>
      <c r="K971" s="144"/>
      <c r="L971" s="164"/>
      <c r="M971" s="47"/>
      <c r="N971" s="121"/>
      <c r="O971" s="143"/>
      <c r="P971" s="121"/>
      <c r="Q971" s="168"/>
      <c r="R971" s="169"/>
      <c r="S971" s="169"/>
      <c r="T971" s="169"/>
      <c r="U971" s="169"/>
      <c r="V971" s="169"/>
      <c r="W971" s="169"/>
      <c r="X971" s="169"/>
      <c r="Y971" s="167"/>
      <c r="Z971" s="167"/>
    </row>
    <row r="972" spans="3:26" ht="16.5" customHeight="1">
      <c r="C972" s="118"/>
      <c r="D972" s="160"/>
      <c r="E972" s="140"/>
      <c r="F972" s="151"/>
      <c r="G972" s="151"/>
      <c r="H972" s="161"/>
      <c r="I972" s="162"/>
      <c r="J972" s="163"/>
      <c r="K972" s="144"/>
      <c r="L972" s="164"/>
      <c r="M972" s="47"/>
      <c r="N972" s="121"/>
      <c r="O972" s="143"/>
      <c r="P972" s="121"/>
      <c r="Q972" s="168"/>
      <c r="R972" s="169"/>
      <c r="S972" s="169"/>
      <c r="T972" s="169"/>
      <c r="U972" s="169"/>
      <c r="V972" s="169"/>
      <c r="W972" s="169"/>
      <c r="X972" s="169"/>
      <c r="Y972" s="167"/>
      <c r="Z972" s="167"/>
    </row>
    <row r="973" spans="3:26" ht="16.5" customHeight="1">
      <c r="C973" s="118"/>
      <c r="D973" s="160"/>
      <c r="E973" s="140"/>
      <c r="F973" s="151"/>
      <c r="G973" s="151"/>
      <c r="H973" s="161"/>
      <c r="I973" s="162"/>
      <c r="J973" s="163"/>
      <c r="K973" s="144"/>
      <c r="L973" s="164"/>
      <c r="M973" s="47"/>
      <c r="N973" s="121"/>
      <c r="O973" s="143"/>
      <c r="P973" s="121"/>
      <c r="Q973" s="168"/>
      <c r="R973" s="169"/>
      <c r="S973" s="169"/>
      <c r="T973" s="169"/>
      <c r="U973" s="169"/>
      <c r="V973" s="169"/>
      <c r="W973" s="169"/>
      <c r="X973" s="169"/>
      <c r="Y973" s="167"/>
      <c r="Z973" s="167"/>
    </row>
    <row r="974" spans="3:26" ht="16.5" customHeight="1">
      <c r="C974" s="118"/>
      <c r="D974" s="160"/>
      <c r="E974" s="140"/>
      <c r="F974" s="151"/>
      <c r="G974" s="151"/>
      <c r="H974" s="161"/>
      <c r="I974" s="162"/>
      <c r="J974" s="163"/>
      <c r="K974" s="144"/>
      <c r="L974" s="164"/>
      <c r="M974" s="47"/>
      <c r="N974" s="121"/>
      <c r="O974" s="143"/>
      <c r="P974" s="121"/>
      <c r="Q974" s="168"/>
      <c r="R974" s="169"/>
      <c r="S974" s="169"/>
      <c r="T974" s="169"/>
      <c r="U974" s="169"/>
      <c r="V974" s="169"/>
      <c r="W974" s="169"/>
      <c r="X974" s="169"/>
      <c r="Y974" s="167"/>
      <c r="Z974" s="167"/>
    </row>
    <row r="975" spans="3:26" ht="16.5" customHeight="1">
      <c r="C975" s="118"/>
      <c r="D975" s="160"/>
      <c r="E975" s="140"/>
      <c r="F975" s="151"/>
      <c r="G975" s="151"/>
      <c r="H975" s="161"/>
      <c r="I975" s="162"/>
      <c r="J975" s="163"/>
      <c r="K975" s="144"/>
      <c r="L975" s="164"/>
      <c r="M975" s="47"/>
      <c r="N975" s="121"/>
      <c r="O975" s="143"/>
      <c r="P975" s="121"/>
      <c r="Q975" s="168"/>
      <c r="R975" s="169"/>
      <c r="S975" s="169"/>
      <c r="T975" s="169"/>
      <c r="U975" s="169"/>
      <c r="V975" s="169"/>
      <c r="W975" s="169"/>
      <c r="X975" s="169"/>
      <c r="Y975" s="167"/>
      <c r="Z975" s="167"/>
    </row>
    <row r="976" spans="3:26" ht="16.5" customHeight="1">
      <c r="C976" s="118"/>
      <c r="D976" s="160"/>
      <c r="E976" s="140"/>
      <c r="F976" s="151"/>
      <c r="G976" s="151"/>
      <c r="H976" s="161"/>
      <c r="I976" s="162"/>
      <c r="J976" s="163"/>
      <c r="K976" s="144"/>
      <c r="L976" s="164"/>
      <c r="M976" s="47"/>
      <c r="N976" s="121"/>
      <c r="O976" s="143"/>
      <c r="P976" s="121"/>
      <c r="Q976" s="168"/>
      <c r="R976" s="169"/>
      <c r="S976" s="169"/>
      <c r="T976" s="169"/>
      <c r="U976" s="169"/>
      <c r="V976" s="169"/>
      <c r="W976" s="169"/>
      <c r="X976" s="169"/>
      <c r="Y976" s="167"/>
      <c r="Z976" s="167"/>
    </row>
    <row r="977" spans="3:26" ht="16.5" customHeight="1">
      <c r="C977" s="118"/>
      <c r="D977" s="160"/>
      <c r="E977" s="140"/>
      <c r="F977" s="151"/>
      <c r="G977" s="151"/>
      <c r="H977" s="161"/>
      <c r="I977" s="162"/>
      <c r="J977" s="163"/>
      <c r="K977" s="144"/>
      <c r="L977" s="164"/>
      <c r="M977" s="47"/>
      <c r="N977" s="121"/>
      <c r="O977" s="143"/>
      <c r="P977" s="121"/>
      <c r="Q977" s="168"/>
      <c r="R977" s="169"/>
      <c r="S977" s="169"/>
      <c r="T977" s="169"/>
      <c r="U977" s="169"/>
      <c r="V977" s="169"/>
      <c r="W977" s="169"/>
      <c r="X977" s="169"/>
      <c r="Y977" s="167"/>
      <c r="Z977" s="167"/>
    </row>
    <row r="978" spans="3:26" ht="16.5" customHeight="1">
      <c r="C978" s="118"/>
      <c r="D978" s="160"/>
      <c r="E978" s="140"/>
      <c r="F978" s="151"/>
      <c r="G978" s="151"/>
      <c r="H978" s="161"/>
      <c r="I978" s="162"/>
      <c r="J978" s="163"/>
      <c r="K978" s="144"/>
      <c r="L978" s="164"/>
      <c r="M978" s="47"/>
      <c r="N978" s="121"/>
      <c r="O978" s="143"/>
      <c r="P978" s="121"/>
      <c r="Q978" s="168"/>
      <c r="R978" s="169"/>
      <c r="S978" s="169"/>
      <c r="T978" s="169"/>
      <c r="U978" s="169"/>
      <c r="V978" s="169"/>
      <c r="W978" s="169"/>
      <c r="X978" s="169"/>
      <c r="Y978" s="167"/>
      <c r="Z978" s="167"/>
    </row>
    <row r="979" spans="3:26" ht="16.5" customHeight="1">
      <c r="C979" s="118"/>
      <c r="D979" s="160"/>
      <c r="E979" s="140"/>
      <c r="F979" s="151"/>
      <c r="G979" s="151"/>
      <c r="H979" s="161"/>
      <c r="I979" s="162"/>
      <c r="J979" s="163"/>
      <c r="K979" s="144"/>
      <c r="L979" s="164"/>
      <c r="M979" s="47"/>
      <c r="N979" s="121"/>
      <c r="O979" s="143"/>
      <c r="P979" s="121"/>
      <c r="Q979" s="168"/>
      <c r="R979" s="169"/>
      <c r="S979" s="169"/>
      <c r="T979" s="169"/>
      <c r="U979" s="169"/>
      <c r="V979" s="169"/>
      <c r="W979" s="169"/>
      <c r="X979" s="169"/>
      <c r="Y979" s="167"/>
      <c r="Z979" s="167"/>
    </row>
    <row r="980" spans="3:26" ht="16.5" customHeight="1">
      <c r="C980" s="118"/>
      <c r="D980" s="160"/>
      <c r="E980" s="140"/>
      <c r="F980" s="151"/>
      <c r="G980" s="151"/>
      <c r="H980" s="161"/>
      <c r="I980" s="162"/>
      <c r="J980" s="163"/>
      <c r="K980" s="144"/>
      <c r="L980" s="164"/>
      <c r="M980" s="47"/>
      <c r="N980" s="121"/>
      <c r="O980" s="143"/>
      <c r="P980" s="121"/>
      <c r="Q980" s="168"/>
      <c r="R980" s="169"/>
      <c r="S980" s="169"/>
      <c r="T980" s="169"/>
      <c r="U980" s="169"/>
      <c r="V980" s="169"/>
      <c r="W980" s="169"/>
      <c r="X980" s="169"/>
      <c r="Y980" s="167"/>
      <c r="Z980" s="167"/>
    </row>
    <row r="981" spans="3:26" ht="16.5" customHeight="1">
      <c r="C981" s="118"/>
      <c r="D981" s="160"/>
      <c r="E981" s="140"/>
      <c r="F981" s="151"/>
      <c r="G981" s="151"/>
      <c r="H981" s="161"/>
      <c r="I981" s="162"/>
      <c r="J981" s="163"/>
      <c r="K981" s="144"/>
      <c r="L981" s="164"/>
      <c r="M981" s="47"/>
      <c r="N981" s="121"/>
      <c r="O981" s="143"/>
      <c r="P981" s="121"/>
      <c r="Q981" s="168"/>
      <c r="R981" s="169"/>
      <c r="S981" s="169"/>
      <c r="T981" s="169"/>
      <c r="U981" s="169"/>
      <c r="V981" s="169"/>
      <c r="W981" s="169"/>
      <c r="X981" s="169"/>
      <c r="Y981" s="167"/>
      <c r="Z981" s="167"/>
    </row>
    <row r="982" spans="3:26" ht="16.5" customHeight="1">
      <c r="C982" s="118"/>
      <c r="D982" s="160"/>
      <c r="E982" s="140"/>
      <c r="F982" s="151"/>
      <c r="G982" s="151"/>
      <c r="H982" s="161"/>
      <c r="I982" s="162"/>
      <c r="J982" s="163"/>
      <c r="K982" s="144"/>
      <c r="L982" s="164"/>
      <c r="M982" s="47"/>
      <c r="N982" s="121"/>
      <c r="O982" s="143"/>
      <c r="P982" s="121"/>
      <c r="Q982" s="168"/>
      <c r="R982" s="169"/>
      <c r="S982" s="169"/>
      <c r="T982" s="169"/>
      <c r="U982" s="169"/>
      <c r="V982" s="169"/>
      <c r="W982" s="169"/>
      <c r="X982" s="169"/>
      <c r="Y982" s="167"/>
      <c r="Z982" s="167"/>
    </row>
    <row r="983" spans="3:26" ht="16.5" customHeight="1">
      <c r="C983" s="118"/>
      <c r="D983" s="160"/>
      <c r="E983" s="140"/>
      <c r="F983" s="151"/>
      <c r="G983" s="151"/>
      <c r="H983" s="161"/>
      <c r="I983" s="162"/>
      <c r="J983" s="163"/>
      <c r="K983" s="144"/>
      <c r="L983" s="164"/>
      <c r="M983" s="47"/>
      <c r="N983" s="121"/>
      <c r="O983" s="143"/>
      <c r="P983" s="121"/>
      <c r="Q983" s="168"/>
      <c r="R983" s="169"/>
      <c r="S983" s="169"/>
      <c r="T983" s="169"/>
      <c r="U983" s="169"/>
      <c r="V983" s="169"/>
      <c r="W983" s="169"/>
      <c r="X983" s="169"/>
      <c r="Y983" s="167"/>
      <c r="Z983" s="167"/>
    </row>
    <row r="984" spans="3:26" ht="16.5" customHeight="1">
      <c r="C984" s="118"/>
      <c r="D984" s="160"/>
      <c r="E984" s="140"/>
      <c r="F984" s="151"/>
      <c r="G984" s="151"/>
      <c r="H984" s="161"/>
      <c r="I984" s="162"/>
      <c r="J984" s="163"/>
      <c r="K984" s="144"/>
      <c r="L984" s="164"/>
      <c r="M984" s="47"/>
      <c r="N984" s="121"/>
      <c r="O984" s="143"/>
      <c r="P984" s="121"/>
      <c r="Q984" s="168"/>
      <c r="R984" s="169"/>
      <c r="S984" s="169"/>
      <c r="T984" s="169"/>
      <c r="U984" s="169"/>
      <c r="V984" s="169"/>
      <c r="W984" s="169"/>
      <c r="X984" s="169"/>
      <c r="Y984" s="167"/>
      <c r="Z984" s="167"/>
    </row>
    <row r="985" spans="3:26" ht="16.5" customHeight="1">
      <c r="C985" s="118"/>
      <c r="D985" s="160"/>
      <c r="E985" s="140"/>
      <c r="F985" s="151"/>
      <c r="G985" s="151"/>
      <c r="H985" s="161"/>
      <c r="I985" s="162"/>
      <c r="J985" s="163"/>
      <c r="K985" s="144"/>
      <c r="L985" s="164"/>
      <c r="M985" s="47"/>
      <c r="N985" s="121"/>
      <c r="O985" s="143"/>
      <c r="P985" s="121"/>
      <c r="Q985" s="168"/>
      <c r="R985" s="169"/>
      <c r="S985" s="169"/>
      <c r="T985" s="169"/>
      <c r="U985" s="169"/>
      <c r="V985" s="169"/>
      <c r="W985" s="169"/>
      <c r="X985" s="169"/>
      <c r="Y985" s="167"/>
      <c r="Z985" s="167"/>
    </row>
    <row r="986" spans="3:26" ht="16.5" customHeight="1">
      <c r="C986" s="118"/>
      <c r="D986" s="160"/>
      <c r="E986" s="140"/>
      <c r="F986" s="151"/>
      <c r="G986" s="151"/>
      <c r="H986" s="161"/>
      <c r="I986" s="162"/>
      <c r="J986" s="163"/>
      <c r="K986" s="144"/>
      <c r="L986" s="164"/>
      <c r="M986" s="47"/>
      <c r="N986" s="121"/>
      <c r="O986" s="143"/>
      <c r="P986" s="121"/>
      <c r="Q986" s="168"/>
      <c r="R986" s="169"/>
      <c r="S986" s="169"/>
      <c r="T986" s="169"/>
      <c r="U986" s="169"/>
      <c r="V986" s="169"/>
      <c r="W986" s="169"/>
      <c r="X986" s="169"/>
      <c r="Y986" s="167"/>
      <c r="Z986" s="167"/>
    </row>
    <row r="987" spans="3:26" ht="16.5" customHeight="1">
      <c r="C987" s="118"/>
      <c r="D987" s="160"/>
      <c r="E987" s="140"/>
      <c r="F987" s="151"/>
      <c r="G987" s="151"/>
      <c r="H987" s="161"/>
      <c r="I987" s="162"/>
      <c r="J987" s="163"/>
      <c r="K987" s="144"/>
      <c r="L987" s="164"/>
      <c r="M987" s="47"/>
      <c r="N987" s="121"/>
      <c r="O987" s="143"/>
      <c r="P987" s="121"/>
      <c r="Q987" s="168"/>
      <c r="R987" s="169"/>
      <c r="S987" s="169"/>
      <c r="T987" s="169"/>
      <c r="U987" s="169"/>
      <c r="V987" s="169"/>
      <c r="W987" s="169"/>
      <c r="X987" s="169"/>
      <c r="Y987" s="167"/>
      <c r="Z987" s="167"/>
    </row>
    <row r="988" spans="3:26" ht="16.5" customHeight="1">
      <c r="C988" s="118"/>
      <c r="D988" s="160"/>
      <c r="E988" s="140"/>
      <c r="F988" s="151"/>
      <c r="G988" s="151"/>
      <c r="H988" s="161"/>
      <c r="I988" s="162"/>
      <c r="J988" s="163"/>
      <c r="K988" s="144"/>
      <c r="L988" s="164"/>
      <c r="M988" s="47"/>
      <c r="N988" s="121"/>
      <c r="O988" s="143"/>
      <c r="P988" s="121"/>
      <c r="Q988" s="168"/>
      <c r="R988" s="169"/>
      <c r="S988" s="169"/>
      <c r="T988" s="169"/>
      <c r="U988" s="169"/>
      <c r="V988" s="169"/>
      <c r="W988" s="169"/>
      <c r="X988" s="169"/>
      <c r="Y988" s="167"/>
      <c r="Z988" s="167"/>
    </row>
    <row r="989" spans="3:26" ht="16.5" customHeight="1">
      <c r="C989" s="118"/>
      <c r="D989" s="160"/>
      <c r="E989" s="140"/>
      <c r="F989" s="151"/>
      <c r="G989" s="151"/>
      <c r="H989" s="161"/>
      <c r="I989" s="162"/>
      <c r="J989" s="163"/>
      <c r="K989" s="144"/>
      <c r="L989" s="164"/>
      <c r="M989" s="47"/>
      <c r="N989" s="121"/>
      <c r="O989" s="143"/>
      <c r="P989" s="121"/>
      <c r="Q989" s="168"/>
      <c r="R989" s="169"/>
      <c r="S989" s="169"/>
      <c r="T989" s="169"/>
      <c r="U989" s="169"/>
      <c r="V989" s="169"/>
      <c r="W989" s="169"/>
      <c r="X989" s="169"/>
      <c r="Y989" s="167"/>
      <c r="Z989" s="167"/>
    </row>
    <row r="990" spans="3:26" ht="16.5" customHeight="1">
      <c r="C990" s="118"/>
      <c r="D990" s="160"/>
      <c r="E990" s="140"/>
      <c r="F990" s="151"/>
      <c r="G990" s="151"/>
      <c r="H990" s="161"/>
      <c r="I990" s="162"/>
      <c r="J990" s="163"/>
      <c r="K990" s="144"/>
      <c r="L990" s="164"/>
      <c r="M990" s="47"/>
      <c r="N990" s="121"/>
      <c r="O990" s="143"/>
      <c r="P990" s="121"/>
      <c r="Q990" s="168"/>
      <c r="R990" s="169"/>
      <c r="S990" s="169"/>
      <c r="T990" s="169"/>
      <c r="U990" s="169"/>
      <c r="V990" s="169"/>
      <c r="W990" s="169"/>
      <c r="X990" s="169"/>
      <c r="Y990" s="167"/>
      <c r="Z990" s="167"/>
    </row>
    <row r="991" spans="3:26" ht="16.5" customHeight="1">
      <c r="C991" s="118"/>
      <c r="D991" s="160"/>
      <c r="E991" s="140"/>
      <c r="F991" s="151"/>
      <c r="G991" s="151"/>
      <c r="H991" s="161"/>
      <c r="I991" s="162"/>
      <c r="J991" s="163"/>
      <c r="K991" s="144"/>
      <c r="L991" s="164"/>
      <c r="M991" s="47"/>
      <c r="N991" s="121"/>
      <c r="O991" s="143"/>
      <c r="P991" s="121"/>
      <c r="Q991" s="168"/>
      <c r="R991" s="169"/>
      <c r="S991" s="169"/>
      <c r="T991" s="169"/>
      <c r="U991" s="169"/>
      <c r="V991" s="169"/>
      <c r="W991" s="169"/>
      <c r="X991" s="169"/>
      <c r="Y991" s="167"/>
      <c r="Z991" s="167"/>
    </row>
    <row r="992" spans="3:26" ht="16.5" customHeight="1">
      <c r="C992" s="118"/>
      <c r="D992" s="160"/>
      <c r="E992" s="140"/>
      <c r="F992" s="151"/>
      <c r="G992" s="151"/>
      <c r="H992" s="161"/>
      <c r="I992" s="162"/>
      <c r="J992" s="163"/>
      <c r="K992" s="144"/>
      <c r="L992" s="164"/>
      <c r="M992" s="47"/>
      <c r="N992" s="121"/>
      <c r="O992" s="143"/>
      <c r="P992" s="121"/>
      <c r="Q992" s="168"/>
      <c r="R992" s="169"/>
      <c r="S992" s="169"/>
      <c r="T992" s="169"/>
      <c r="U992" s="169"/>
      <c r="V992" s="169"/>
      <c r="W992" s="169"/>
      <c r="X992" s="169"/>
      <c r="Y992" s="167"/>
      <c r="Z992" s="167"/>
    </row>
    <row r="993" spans="3:26" ht="16.5" customHeight="1">
      <c r="C993" s="118"/>
      <c r="D993" s="160"/>
      <c r="E993" s="140"/>
      <c r="F993" s="151"/>
      <c r="G993" s="151"/>
      <c r="H993" s="161"/>
      <c r="I993" s="162"/>
      <c r="J993" s="163"/>
      <c r="K993" s="144"/>
      <c r="L993" s="164"/>
      <c r="M993" s="47"/>
      <c r="N993" s="121"/>
      <c r="O993" s="143"/>
      <c r="P993" s="121"/>
      <c r="Q993" s="168"/>
      <c r="R993" s="169"/>
      <c r="S993" s="169"/>
      <c r="T993" s="169"/>
      <c r="U993" s="169"/>
      <c r="V993" s="169"/>
      <c r="W993" s="169"/>
      <c r="X993" s="169"/>
      <c r="Y993" s="167"/>
      <c r="Z993" s="167"/>
    </row>
    <row r="994" spans="3:26" ht="16.5" customHeight="1">
      <c r="C994" s="118"/>
      <c r="D994" s="160"/>
      <c r="E994" s="140"/>
      <c r="F994" s="151"/>
      <c r="G994" s="151"/>
      <c r="H994" s="161"/>
      <c r="I994" s="162"/>
      <c r="J994" s="163"/>
      <c r="K994" s="144"/>
      <c r="L994" s="164"/>
      <c r="M994" s="47"/>
      <c r="N994" s="121"/>
      <c r="O994" s="143"/>
      <c r="P994" s="121"/>
      <c r="Q994" s="168"/>
      <c r="R994" s="169"/>
      <c r="S994" s="169"/>
      <c r="T994" s="169"/>
      <c r="U994" s="169"/>
      <c r="V994" s="169"/>
      <c r="W994" s="169"/>
      <c r="X994" s="169"/>
      <c r="Y994" s="167"/>
      <c r="Z994" s="167"/>
    </row>
    <row r="995" spans="3:26" ht="16.5" customHeight="1">
      <c r="C995" s="118"/>
      <c r="D995" s="160"/>
      <c r="E995" s="140"/>
      <c r="F995" s="151"/>
      <c r="G995" s="151"/>
      <c r="H995" s="161"/>
      <c r="I995" s="162"/>
      <c r="J995" s="163"/>
      <c r="K995" s="144"/>
      <c r="L995" s="164"/>
      <c r="M995" s="47"/>
      <c r="N995" s="121"/>
      <c r="O995" s="143"/>
      <c r="P995" s="121"/>
      <c r="Q995" s="168"/>
      <c r="R995" s="169"/>
      <c r="S995" s="169"/>
      <c r="T995" s="169"/>
      <c r="U995" s="169"/>
      <c r="V995" s="169"/>
      <c r="W995" s="169"/>
      <c r="X995" s="169"/>
      <c r="Y995" s="167"/>
      <c r="Z995" s="167"/>
    </row>
    <row r="996" spans="3:26" ht="16.5" customHeight="1">
      <c r="C996" s="118"/>
      <c r="D996" s="160"/>
      <c r="E996" s="140"/>
      <c r="F996" s="151"/>
      <c r="G996" s="151"/>
      <c r="H996" s="161"/>
      <c r="I996" s="162"/>
      <c r="J996" s="163"/>
      <c r="K996" s="144"/>
      <c r="L996" s="164"/>
      <c r="M996" s="47"/>
      <c r="N996" s="121"/>
      <c r="O996" s="143"/>
      <c r="P996" s="121"/>
      <c r="Q996" s="168"/>
      <c r="R996" s="169"/>
      <c r="S996" s="169"/>
      <c r="T996" s="169"/>
      <c r="U996" s="169"/>
      <c r="V996" s="169"/>
      <c r="W996" s="169"/>
      <c r="X996" s="169"/>
      <c r="Y996" s="167"/>
      <c r="Z996" s="167"/>
    </row>
    <row r="997" spans="3:26" ht="16.5" customHeight="1">
      <c r="C997" s="118"/>
      <c r="D997" s="160"/>
      <c r="E997" s="140"/>
      <c r="F997" s="151"/>
      <c r="G997" s="151"/>
      <c r="H997" s="161"/>
      <c r="I997" s="162"/>
      <c r="J997" s="163"/>
      <c r="K997" s="144"/>
      <c r="L997" s="164"/>
      <c r="M997" s="47"/>
      <c r="N997" s="121"/>
      <c r="O997" s="143"/>
      <c r="P997" s="121"/>
      <c r="Q997" s="168"/>
      <c r="R997" s="169"/>
      <c r="S997" s="169"/>
      <c r="T997" s="169"/>
      <c r="U997" s="169"/>
      <c r="V997" s="169"/>
      <c r="W997" s="169"/>
      <c r="X997" s="169"/>
      <c r="Y997" s="167"/>
      <c r="Z997" s="167"/>
    </row>
    <row r="998" spans="3:26" ht="16.5" customHeight="1">
      <c r="C998" s="118"/>
      <c r="D998" s="160"/>
      <c r="E998" s="140"/>
      <c r="F998" s="151"/>
      <c r="G998" s="151"/>
      <c r="H998" s="161"/>
      <c r="I998" s="162"/>
      <c r="J998" s="163"/>
      <c r="K998" s="144"/>
      <c r="L998" s="164"/>
      <c r="M998" s="47"/>
      <c r="N998" s="121"/>
      <c r="O998" s="143"/>
      <c r="P998" s="121"/>
      <c r="Q998" s="168"/>
      <c r="R998" s="169"/>
      <c r="S998" s="169"/>
      <c r="T998" s="169"/>
      <c r="U998" s="169"/>
      <c r="V998" s="169"/>
      <c r="W998" s="169"/>
      <c r="X998" s="169"/>
      <c r="Y998" s="167"/>
      <c r="Z998" s="167"/>
    </row>
    <row r="999" spans="3:26" ht="16.5" customHeight="1">
      <c r="C999" s="118"/>
      <c r="D999" s="160"/>
      <c r="E999" s="140"/>
      <c r="F999" s="151"/>
      <c r="G999" s="151"/>
      <c r="H999" s="161"/>
      <c r="I999" s="162"/>
      <c r="J999" s="163"/>
      <c r="K999" s="144"/>
      <c r="L999" s="164"/>
      <c r="M999" s="47"/>
      <c r="N999" s="121"/>
      <c r="O999" s="143"/>
      <c r="P999" s="121"/>
      <c r="Q999" s="168"/>
      <c r="R999" s="169"/>
      <c r="S999" s="169"/>
      <c r="T999" s="169"/>
      <c r="U999" s="169"/>
      <c r="V999" s="169"/>
      <c r="W999" s="169"/>
      <c r="X999" s="169"/>
      <c r="Y999" s="167"/>
      <c r="Z999" s="167"/>
    </row>
    <row r="1000" spans="3:26" ht="16.5" customHeight="1">
      <c r="C1000" s="118"/>
      <c r="D1000" s="160"/>
      <c r="E1000" s="140"/>
      <c r="F1000" s="151"/>
      <c r="G1000" s="151"/>
      <c r="H1000" s="161"/>
      <c r="I1000" s="162"/>
      <c r="J1000" s="163"/>
      <c r="K1000" s="144"/>
      <c r="L1000" s="164"/>
      <c r="M1000" s="47"/>
      <c r="N1000" s="121"/>
      <c r="O1000" s="143"/>
      <c r="P1000" s="121"/>
      <c r="Q1000" s="168"/>
      <c r="R1000" s="169"/>
      <c r="S1000" s="169"/>
      <c r="T1000" s="169"/>
      <c r="U1000" s="169"/>
      <c r="V1000" s="169"/>
      <c r="W1000" s="169"/>
      <c r="X1000" s="169"/>
      <c r="Y1000" s="167"/>
      <c r="Z1000" s="167"/>
    </row>
    <row r="1001" spans="3:26" ht="16.5" customHeight="1">
      <c r="C1001" s="118"/>
      <c r="D1001" s="160"/>
      <c r="E1001" s="140"/>
      <c r="F1001" s="151"/>
      <c r="G1001" s="151"/>
      <c r="H1001" s="161"/>
      <c r="I1001" s="162"/>
      <c r="J1001" s="163"/>
      <c r="K1001" s="144"/>
      <c r="L1001" s="164"/>
      <c r="M1001" s="47"/>
      <c r="N1001" s="121"/>
      <c r="O1001" s="143"/>
      <c r="P1001" s="121"/>
      <c r="Q1001" s="168"/>
      <c r="R1001" s="169"/>
      <c r="S1001" s="169"/>
      <c r="T1001" s="169"/>
      <c r="U1001" s="169"/>
      <c r="V1001" s="169"/>
      <c r="W1001" s="169"/>
      <c r="X1001" s="169"/>
      <c r="Y1001" s="167"/>
      <c r="Z1001" s="167"/>
    </row>
    <row r="1002" spans="3:26" ht="16.5" customHeight="1">
      <c r="C1002" s="118"/>
      <c r="D1002" s="160"/>
      <c r="E1002" s="140"/>
      <c r="F1002" s="151"/>
      <c r="G1002" s="151"/>
      <c r="H1002" s="161"/>
      <c r="I1002" s="162"/>
      <c r="J1002" s="163"/>
      <c r="K1002" s="144"/>
      <c r="L1002" s="164"/>
      <c r="M1002" s="47"/>
      <c r="N1002" s="121"/>
      <c r="O1002" s="143"/>
      <c r="P1002" s="121"/>
      <c r="Q1002" s="168"/>
      <c r="R1002" s="169"/>
      <c r="S1002" s="169"/>
      <c r="T1002" s="169"/>
      <c r="U1002" s="169"/>
      <c r="V1002" s="169"/>
      <c r="W1002" s="169"/>
      <c r="X1002" s="169"/>
      <c r="Y1002" s="167"/>
      <c r="Z1002" s="167"/>
    </row>
    <row r="1003" spans="3:26" ht="16.5" customHeight="1">
      <c r="C1003" s="118"/>
      <c r="D1003" s="160"/>
      <c r="E1003" s="140"/>
      <c r="F1003" s="151"/>
      <c r="G1003" s="151"/>
      <c r="H1003" s="161"/>
      <c r="I1003" s="162"/>
      <c r="J1003" s="163"/>
      <c r="K1003" s="144"/>
      <c r="L1003" s="164"/>
      <c r="M1003" s="47"/>
      <c r="N1003" s="121"/>
      <c r="O1003" s="143"/>
      <c r="P1003" s="121"/>
      <c r="Q1003" s="168"/>
      <c r="R1003" s="169"/>
      <c r="S1003" s="169"/>
      <c r="T1003" s="169"/>
      <c r="U1003" s="169"/>
      <c r="V1003" s="169"/>
      <c r="W1003" s="169"/>
      <c r="X1003" s="169"/>
      <c r="Y1003" s="167"/>
      <c r="Z1003" s="167"/>
    </row>
    <row r="1004" spans="3:26" ht="16.5" customHeight="1">
      <c r="C1004" s="118"/>
      <c r="D1004" s="160"/>
      <c r="E1004" s="140"/>
      <c r="F1004" s="151"/>
      <c r="G1004" s="151"/>
      <c r="H1004" s="161"/>
      <c r="I1004" s="162"/>
      <c r="J1004" s="163"/>
      <c r="K1004" s="144"/>
      <c r="L1004" s="164"/>
      <c r="M1004" s="47"/>
      <c r="N1004" s="121"/>
      <c r="O1004" s="143"/>
      <c r="P1004" s="121"/>
      <c r="Q1004" s="168"/>
      <c r="R1004" s="169"/>
      <c r="S1004" s="169"/>
      <c r="T1004" s="169"/>
      <c r="U1004" s="169"/>
      <c r="V1004" s="169"/>
      <c r="W1004" s="169"/>
      <c r="X1004" s="169"/>
      <c r="Y1004" s="167"/>
      <c r="Z1004" s="167"/>
    </row>
    <row r="1005" spans="3:26" ht="16.5" customHeight="1">
      <c r="C1005" s="118"/>
      <c r="D1005" s="160"/>
      <c r="E1005" s="140"/>
      <c r="F1005" s="151"/>
      <c r="G1005" s="151"/>
      <c r="H1005" s="161"/>
      <c r="I1005" s="162"/>
      <c r="J1005" s="163"/>
      <c r="K1005" s="144"/>
      <c r="L1005" s="164"/>
      <c r="M1005" s="47"/>
      <c r="N1005" s="121"/>
      <c r="O1005" s="143"/>
      <c r="P1005" s="121"/>
      <c r="Q1005" s="168"/>
      <c r="R1005" s="169"/>
      <c r="S1005" s="169"/>
      <c r="T1005" s="169"/>
      <c r="U1005" s="169"/>
      <c r="V1005" s="169"/>
      <c r="W1005" s="169"/>
      <c r="X1005" s="169"/>
      <c r="Y1005" s="167"/>
      <c r="Z1005" s="167"/>
    </row>
    <row r="1006" spans="3:26" ht="16.5" customHeight="1">
      <c r="C1006" s="118"/>
      <c r="D1006" s="160"/>
      <c r="E1006" s="140"/>
      <c r="F1006" s="151"/>
      <c r="G1006" s="151"/>
      <c r="H1006" s="161"/>
      <c r="I1006" s="162"/>
      <c r="J1006" s="163"/>
      <c r="K1006" s="144"/>
      <c r="L1006" s="164"/>
      <c r="M1006" s="47"/>
      <c r="N1006" s="121"/>
      <c r="O1006" s="143"/>
      <c r="P1006" s="121"/>
      <c r="Q1006" s="168"/>
      <c r="R1006" s="169"/>
      <c r="S1006" s="169"/>
      <c r="T1006" s="169"/>
      <c r="U1006" s="169"/>
      <c r="V1006" s="169"/>
      <c r="W1006" s="169"/>
      <c r="X1006" s="169"/>
      <c r="Y1006" s="167"/>
      <c r="Z1006" s="167"/>
    </row>
    <row r="1007" spans="3:26" ht="16.5" customHeight="1">
      <c r="C1007" s="118"/>
      <c r="D1007" s="160"/>
      <c r="E1007" s="140"/>
      <c r="F1007" s="151"/>
      <c r="G1007" s="151"/>
      <c r="H1007" s="161"/>
      <c r="I1007" s="162"/>
      <c r="J1007" s="163"/>
      <c r="K1007" s="144"/>
      <c r="L1007" s="164"/>
      <c r="M1007" s="47"/>
      <c r="N1007" s="121"/>
      <c r="O1007" s="143"/>
      <c r="P1007" s="121"/>
      <c r="Q1007" s="168"/>
      <c r="R1007" s="169"/>
      <c r="S1007" s="169"/>
      <c r="T1007" s="169"/>
      <c r="U1007" s="169"/>
      <c r="V1007" s="169"/>
      <c r="W1007" s="169"/>
      <c r="X1007" s="169"/>
      <c r="Y1007" s="167"/>
      <c r="Z1007" s="167"/>
    </row>
    <row r="1008" spans="3:26" ht="16.5" customHeight="1">
      <c r="C1008" s="118"/>
      <c r="D1008" s="160"/>
      <c r="E1008" s="140"/>
      <c r="F1008" s="151"/>
      <c r="G1008" s="151"/>
      <c r="H1008" s="161"/>
      <c r="I1008" s="162"/>
      <c r="J1008" s="163"/>
      <c r="K1008" s="144"/>
      <c r="L1008" s="164"/>
      <c r="M1008" s="47"/>
      <c r="N1008" s="121"/>
      <c r="O1008" s="143"/>
      <c r="P1008" s="121"/>
      <c r="Q1008" s="168"/>
      <c r="R1008" s="169"/>
      <c r="S1008" s="169"/>
      <c r="T1008" s="169"/>
      <c r="U1008" s="169"/>
      <c r="V1008" s="169"/>
      <c r="W1008" s="169"/>
      <c r="X1008" s="169"/>
      <c r="Y1008" s="167"/>
      <c r="Z1008" s="167"/>
    </row>
    <row r="1009" spans="3:26" ht="16.5" customHeight="1">
      <c r="C1009" s="118"/>
      <c r="D1009" s="160"/>
      <c r="E1009" s="140"/>
      <c r="F1009" s="151"/>
      <c r="G1009" s="151"/>
      <c r="H1009" s="161"/>
      <c r="I1009" s="162"/>
      <c r="J1009" s="163"/>
      <c r="K1009" s="144"/>
      <c r="L1009" s="164"/>
      <c r="M1009" s="47"/>
      <c r="N1009" s="121"/>
      <c r="O1009" s="143"/>
      <c r="P1009" s="121"/>
      <c r="Q1009" s="168"/>
      <c r="R1009" s="169"/>
      <c r="S1009" s="169"/>
      <c r="T1009" s="169"/>
      <c r="U1009" s="169"/>
      <c r="V1009" s="169"/>
      <c r="W1009" s="169"/>
      <c r="X1009" s="169"/>
      <c r="Y1009" s="167"/>
      <c r="Z1009" s="167"/>
    </row>
    <row r="1010" spans="3:26" ht="16.5" customHeight="1">
      <c r="C1010" s="118"/>
      <c r="D1010" s="160"/>
      <c r="E1010" s="140"/>
      <c r="F1010" s="151"/>
      <c r="G1010" s="151"/>
      <c r="H1010" s="161"/>
      <c r="I1010" s="162"/>
      <c r="J1010" s="163"/>
      <c r="K1010" s="144"/>
      <c r="L1010" s="164"/>
      <c r="M1010" s="47"/>
      <c r="N1010" s="121"/>
      <c r="O1010" s="143"/>
      <c r="P1010" s="121"/>
      <c r="Q1010" s="168"/>
      <c r="R1010" s="169"/>
      <c r="S1010" s="169"/>
      <c r="T1010" s="169"/>
      <c r="U1010" s="169"/>
      <c r="V1010" s="169"/>
      <c r="W1010" s="169"/>
      <c r="X1010" s="169"/>
      <c r="Y1010" s="167"/>
      <c r="Z1010" s="167"/>
    </row>
    <row r="1011" spans="3:26" ht="16.5" customHeight="1">
      <c r="C1011" s="118"/>
      <c r="D1011" s="160"/>
      <c r="E1011" s="140"/>
      <c r="F1011" s="151"/>
      <c r="G1011" s="151"/>
      <c r="H1011" s="161"/>
      <c r="I1011" s="162"/>
      <c r="J1011" s="163"/>
      <c r="K1011" s="144"/>
      <c r="L1011" s="164"/>
      <c r="M1011" s="47"/>
      <c r="N1011" s="121"/>
      <c r="O1011" s="143"/>
      <c r="P1011" s="121"/>
      <c r="Q1011" s="168"/>
      <c r="R1011" s="169"/>
      <c r="S1011" s="169"/>
      <c r="T1011" s="169"/>
      <c r="U1011" s="169"/>
      <c r="V1011" s="169"/>
      <c r="W1011" s="169"/>
      <c r="X1011" s="169"/>
      <c r="Y1011" s="167"/>
      <c r="Z1011" s="167"/>
    </row>
    <row r="1012" spans="3:26" ht="16.5" customHeight="1">
      <c r="C1012" s="118"/>
      <c r="D1012" s="160"/>
      <c r="E1012" s="140"/>
      <c r="F1012" s="151"/>
      <c r="G1012" s="151"/>
      <c r="H1012" s="161"/>
      <c r="I1012" s="162"/>
      <c r="J1012" s="163"/>
      <c r="K1012" s="144"/>
      <c r="L1012" s="164"/>
      <c r="M1012" s="47"/>
      <c r="N1012" s="121"/>
      <c r="O1012" s="143"/>
      <c r="P1012" s="121"/>
      <c r="Q1012" s="168"/>
      <c r="R1012" s="169"/>
      <c r="S1012" s="169"/>
      <c r="T1012" s="169"/>
      <c r="U1012" s="169"/>
      <c r="V1012" s="169"/>
      <c r="W1012" s="169"/>
      <c r="X1012" s="169"/>
      <c r="Y1012" s="167"/>
      <c r="Z1012" s="167"/>
    </row>
    <row r="1013" spans="3:26" ht="16.5" customHeight="1">
      <c r="C1013" s="118"/>
      <c r="D1013" s="160"/>
      <c r="E1013" s="140"/>
      <c r="F1013" s="151"/>
      <c r="G1013" s="151"/>
      <c r="H1013" s="161"/>
      <c r="I1013" s="162"/>
      <c r="J1013" s="163"/>
      <c r="K1013" s="144"/>
      <c r="L1013" s="164"/>
      <c r="M1013" s="47"/>
      <c r="N1013" s="121"/>
      <c r="O1013" s="143"/>
      <c r="P1013" s="121"/>
      <c r="Q1013" s="168"/>
      <c r="R1013" s="169"/>
      <c r="S1013" s="169"/>
      <c r="T1013" s="169"/>
      <c r="U1013" s="169"/>
      <c r="V1013" s="169"/>
      <c r="W1013" s="169"/>
      <c r="X1013" s="169"/>
      <c r="Y1013" s="167"/>
      <c r="Z1013" s="167"/>
    </row>
    <row r="1014" spans="3:26" ht="16.5" customHeight="1">
      <c r="C1014" s="118"/>
      <c r="D1014" s="160"/>
      <c r="E1014" s="140"/>
      <c r="F1014" s="151"/>
      <c r="G1014" s="151"/>
      <c r="H1014" s="161"/>
      <c r="I1014" s="162"/>
      <c r="J1014" s="163"/>
      <c r="K1014" s="144"/>
      <c r="L1014" s="164"/>
      <c r="M1014" s="47"/>
      <c r="N1014" s="121"/>
      <c r="O1014" s="143"/>
      <c r="P1014" s="121"/>
      <c r="Q1014" s="168"/>
      <c r="R1014" s="169"/>
      <c r="S1014" s="169"/>
      <c r="T1014" s="169"/>
      <c r="U1014" s="169"/>
      <c r="V1014" s="169"/>
      <c r="W1014" s="169"/>
      <c r="X1014" s="169"/>
      <c r="Y1014" s="167"/>
      <c r="Z1014" s="167"/>
    </row>
    <row r="1015" spans="3:26" ht="16.5" customHeight="1">
      <c r="C1015" s="118"/>
      <c r="D1015" s="160"/>
      <c r="E1015" s="140"/>
      <c r="F1015" s="151"/>
      <c r="G1015" s="151"/>
      <c r="H1015" s="161"/>
      <c r="I1015" s="162"/>
      <c r="J1015" s="163"/>
      <c r="K1015" s="144"/>
      <c r="L1015" s="164"/>
      <c r="M1015" s="47"/>
      <c r="N1015" s="121"/>
      <c r="O1015" s="143"/>
      <c r="P1015" s="121"/>
      <c r="Q1015" s="168"/>
      <c r="R1015" s="169"/>
      <c r="S1015" s="169"/>
      <c r="T1015" s="169"/>
      <c r="U1015" s="169"/>
      <c r="V1015" s="169"/>
      <c r="W1015" s="169"/>
      <c r="X1015" s="169"/>
      <c r="Y1015" s="167"/>
      <c r="Z1015" s="167"/>
    </row>
    <row r="1016" spans="3:26" ht="16.5" customHeight="1">
      <c r="C1016" s="118"/>
      <c r="D1016" s="160"/>
      <c r="E1016" s="140"/>
      <c r="F1016" s="151"/>
      <c r="G1016" s="151"/>
      <c r="H1016" s="161"/>
      <c r="I1016" s="162"/>
      <c r="J1016" s="163"/>
      <c r="K1016" s="144"/>
      <c r="L1016" s="164"/>
      <c r="M1016" s="47"/>
      <c r="N1016" s="121"/>
      <c r="O1016" s="143"/>
      <c r="P1016" s="121"/>
      <c r="Q1016" s="168"/>
      <c r="R1016" s="169"/>
      <c r="S1016" s="169"/>
      <c r="T1016" s="169"/>
      <c r="U1016" s="169"/>
      <c r="V1016" s="169"/>
      <c r="W1016" s="169"/>
      <c r="X1016" s="169"/>
      <c r="Y1016" s="167"/>
      <c r="Z1016" s="167"/>
    </row>
    <row r="1017" spans="3:26" ht="16.5" customHeight="1">
      <c r="C1017" s="118"/>
      <c r="D1017" s="160"/>
      <c r="E1017" s="140"/>
      <c r="F1017" s="151"/>
      <c r="G1017" s="151"/>
      <c r="H1017" s="161"/>
      <c r="I1017" s="162"/>
      <c r="J1017" s="163"/>
      <c r="K1017" s="144"/>
      <c r="L1017" s="164"/>
      <c r="M1017" s="47"/>
      <c r="N1017" s="121"/>
      <c r="O1017" s="143"/>
      <c r="P1017" s="121"/>
      <c r="Q1017" s="168"/>
      <c r="R1017" s="169"/>
      <c r="S1017" s="169"/>
      <c r="T1017" s="169"/>
      <c r="U1017" s="169"/>
      <c r="V1017" s="169"/>
      <c r="W1017" s="169"/>
      <c r="X1017" s="169"/>
      <c r="Y1017" s="167"/>
      <c r="Z1017" s="167"/>
    </row>
    <row r="1018" spans="3:26" ht="16.5" customHeight="1">
      <c r="C1018" s="118"/>
      <c r="D1018" s="160"/>
      <c r="E1018" s="140"/>
      <c r="F1018" s="151"/>
      <c r="G1018" s="151"/>
      <c r="H1018" s="161"/>
      <c r="I1018" s="162"/>
      <c r="J1018" s="163"/>
      <c r="K1018" s="144"/>
      <c r="L1018" s="164"/>
      <c r="M1018" s="47"/>
      <c r="N1018" s="121"/>
      <c r="O1018" s="143"/>
      <c r="P1018" s="121"/>
      <c r="Q1018" s="168"/>
      <c r="R1018" s="169"/>
      <c r="S1018" s="169"/>
      <c r="T1018" s="169"/>
      <c r="U1018" s="169"/>
      <c r="V1018" s="169"/>
      <c r="W1018" s="169"/>
      <c r="X1018" s="169"/>
      <c r="Y1018" s="167"/>
      <c r="Z1018" s="167"/>
    </row>
    <row r="1019" spans="3:26" ht="16.5" customHeight="1">
      <c r="C1019" s="118"/>
      <c r="D1019" s="160"/>
      <c r="E1019" s="140"/>
      <c r="F1019" s="151"/>
      <c r="G1019" s="151"/>
      <c r="H1019" s="161"/>
      <c r="I1019" s="162"/>
      <c r="J1019" s="163"/>
      <c r="K1019" s="144"/>
      <c r="L1019" s="164"/>
      <c r="M1019" s="47"/>
      <c r="N1019" s="121"/>
      <c r="O1019" s="143"/>
      <c r="P1019" s="121"/>
      <c r="Q1019" s="168"/>
      <c r="R1019" s="169"/>
      <c r="S1019" s="169"/>
      <c r="T1019" s="169"/>
      <c r="U1019" s="169"/>
      <c r="V1019" s="169"/>
      <c r="W1019" s="169"/>
      <c r="X1019" s="169"/>
      <c r="Y1019" s="167"/>
      <c r="Z1019" s="167"/>
    </row>
    <row r="1020" spans="3:26" ht="16.5" customHeight="1">
      <c r="C1020" s="118"/>
      <c r="D1020" s="160"/>
      <c r="E1020" s="140"/>
      <c r="F1020" s="151"/>
      <c r="G1020" s="151"/>
      <c r="H1020" s="161"/>
      <c r="I1020" s="162"/>
      <c r="J1020" s="163"/>
      <c r="K1020" s="144"/>
      <c r="L1020" s="164"/>
      <c r="M1020" s="47"/>
      <c r="N1020" s="121"/>
      <c r="O1020" s="143"/>
      <c r="P1020" s="121"/>
      <c r="Q1020" s="168"/>
      <c r="R1020" s="169"/>
      <c r="S1020" s="169"/>
      <c r="T1020" s="169"/>
      <c r="U1020" s="169"/>
      <c r="V1020" s="169"/>
      <c r="W1020" s="169"/>
      <c r="X1020" s="169"/>
      <c r="Y1020" s="167"/>
      <c r="Z1020" s="167"/>
    </row>
    <row r="1021" spans="3:26" ht="16.5" customHeight="1">
      <c r="C1021" s="118"/>
      <c r="D1021" s="160"/>
      <c r="E1021" s="140"/>
      <c r="F1021" s="151"/>
      <c r="G1021" s="151"/>
      <c r="H1021" s="161"/>
      <c r="I1021" s="162"/>
      <c r="J1021" s="163"/>
      <c r="K1021" s="144"/>
      <c r="L1021" s="164"/>
      <c r="M1021" s="47"/>
      <c r="N1021" s="121"/>
      <c r="O1021" s="143"/>
      <c r="P1021" s="121"/>
      <c r="Q1021" s="168"/>
      <c r="R1021" s="169"/>
      <c r="S1021" s="169"/>
      <c r="T1021" s="169"/>
      <c r="U1021" s="169"/>
      <c r="V1021" s="169"/>
      <c r="W1021" s="169"/>
      <c r="X1021" s="169"/>
      <c r="Y1021" s="167"/>
      <c r="Z1021" s="167"/>
    </row>
    <row r="1022" spans="3:26" ht="16.5" customHeight="1">
      <c r="C1022" s="118"/>
      <c r="D1022" s="160"/>
      <c r="E1022" s="140"/>
      <c r="F1022" s="151"/>
      <c r="G1022" s="151"/>
      <c r="H1022" s="161"/>
      <c r="I1022" s="162"/>
      <c r="J1022" s="163"/>
      <c r="K1022" s="144"/>
      <c r="L1022" s="164"/>
      <c r="M1022" s="47"/>
      <c r="N1022" s="121"/>
      <c r="O1022" s="143"/>
      <c r="P1022" s="121"/>
      <c r="Q1022" s="168"/>
      <c r="R1022" s="169"/>
      <c r="S1022" s="169"/>
      <c r="T1022" s="169"/>
      <c r="U1022" s="169"/>
      <c r="V1022" s="169"/>
      <c r="W1022" s="169"/>
      <c r="X1022" s="169"/>
      <c r="Y1022" s="167"/>
      <c r="Z1022" s="167"/>
    </row>
    <row r="1023" spans="3:26" ht="16.5" customHeight="1">
      <c r="C1023" s="118"/>
      <c r="D1023" s="160"/>
      <c r="E1023" s="140"/>
      <c r="F1023" s="151"/>
      <c r="G1023" s="151"/>
      <c r="H1023" s="161"/>
      <c r="I1023" s="162"/>
      <c r="J1023" s="163"/>
      <c r="K1023" s="144"/>
      <c r="L1023" s="164"/>
      <c r="M1023" s="47"/>
      <c r="N1023" s="121"/>
      <c r="O1023" s="143"/>
      <c r="P1023" s="121"/>
      <c r="Q1023" s="168"/>
      <c r="R1023" s="169"/>
      <c r="S1023" s="169"/>
      <c r="T1023" s="169"/>
      <c r="U1023" s="169"/>
      <c r="V1023" s="169"/>
      <c r="W1023" s="169"/>
      <c r="X1023" s="169"/>
      <c r="Y1023" s="167"/>
      <c r="Z1023" s="167"/>
    </row>
    <row r="1024" spans="3:26" ht="16.5" customHeight="1">
      <c r="C1024" s="118"/>
      <c r="D1024" s="160"/>
      <c r="E1024" s="140"/>
      <c r="F1024" s="151"/>
      <c r="G1024" s="151"/>
      <c r="H1024" s="161"/>
      <c r="I1024" s="162"/>
      <c r="J1024" s="163"/>
      <c r="K1024" s="144"/>
      <c r="L1024" s="164"/>
      <c r="M1024" s="47"/>
      <c r="N1024" s="121"/>
      <c r="O1024" s="143"/>
      <c r="P1024" s="121"/>
      <c r="Q1024" s="168"/>
      <c r="R1024" s="169"/>
      <c r="S1024" s="169"/>
      <c r="T1024" s="169"/>
      <c r="U1024" s="169"/>
      <c r="V1024" s="169"/>
      <c r="W1024" s="169"/>
      <c r="X1024" s="169"/>
      <c r="Y1024" s="167"/>
      <c r="Z1024" s="167"/>
    </row>
    <row r="1025" spans="3:26" ht="16.5" customHeight="1">
      <c r="C1025" s="118"/>
      <c r="D1025" s="160"/>
      <c r="E1025" s="140"/>
      <c r="F1025" s="151"/>
      <c r="G1025" s="151"/>
      <c r="H1025" s="161"/>
      <c r="I1025" s="162"/>
      <c r="J1025" s="163"/>
      <c r="K1025" s="144"/>
      <c r="L1025" s="164"/>
      <c r="M1025" s="47"/>
      <c r="N1025" s="121"/>
      <c r="O1025" s="143"/>
      <c r="P1025" s="121"/>
      <c r="Q1025" s="168"/>
      <c r="R1025" s="169"/>
      <c r="S1025" s="169"/>
      <c r="T1025" s="169"/>
      <c r="U1025" s="169"/>
      <c r="V1025" s="169"/>
      <c r="W1025" s="169"/>
      <c r="X1025" s="169"/>
      <c r="Y1025" s="167"/>
      <c r="Z1025" s="167"/>
    </row>
    <row r="1026" spans="3:26" ht="16.5" customHeight="1">
      <c r="C1026" s="118"/>
      <c r="D1026" s="160"/>
      <c r="E1026" s="140"/>
      <c r="F1026" s="151"/>
      <c r="G1026" s="151"/>
      <c r="H1026" s="161"/>
      <c r="I1026" s="162"/>
      <c r="J1026" s="163"/>
      <c r="K1026" s="144"/>
      <c r="L1026" s="164"/>
      <c r="M1026" s="47"/>
      <c r="N1026" s="121"/>
      <c r="O1026" s="143"/>
      <c r="P1026" s="121"/>
      <c r="Q1026" s="168"/>
      <c r="R1026" s="169"/>
      <c r="S1026" s="169"/>
      <c r="T1026" s="169"/>
      <c r="U1026" s="169"/>
      <c r="V1026" s="169"/>
      <c r="W1026" s="169"/>
      <c r="X1026" s="169"/>
      <c r="Y1026" s="167"/>
      <c r="Z1026" s="167"/>
    </row>
    <row r="1027" spans="3:26" ht="16.5" customHeight="1">
      <c r="C1027" s="118"/>
      <c r="D1027" s="160"/>
      <c r="E1027" s="140"/>
      <c r="F1027" s="151"/>
      <c r="G1027" s="151"/>
      <c r="H1027" s="161"/>
      <c r="I1027" s="162"/>
      <c r="J1027" s="163"/>
      <c r="K1027" s="144"/>
      <c r="L1027" s="164"/>
      <c r="M1027" s="47"/>
      <c r="N1027" s="121"/>
      <c r="O1027" s="143"/>
      <c r="P1027" s="121"/>
      <c r="Q1027" s="168"/>
      <c r="R1027" s="169"/>
      <c r="S1027" s="169"/>
      <c r="T1027" s="169"/>
      <c r="U1027" s="169"/>
      <c r="V1027" s="169"/>
      <c r="W1027" s="169"/>
      <c r="X1027" s="169"/>
      <c r="Y1027" s="167"/>
      <c r="Z1027" s="167"/>
    </row>
    <row r="1028" spans="3:26" ht="16.5" customHeight="1">
      <c r="C1028" s="118"/>
      <c r="D1028" s="160"/>
      <c r="E1028" s="140"/>
      <c r="F1028" s="151"/>
      <c r="G1028" s="151"/>
      <c r="H1028" s="161"/>
      <c r="I1028" s="162"/>
      <c r="J1028" s="163"/>
      <c r="K1028" s="144"/>
      <c r="L1028" s="164"/>
      <c r="M1028" s="47"/>
      <c r="N1028" s="121"/>
      <c r="O1028" s="143"/>
      <c r="P1028" s="121"/>
      <c r="Q1028" s="168"/>
      <c r="R1028" s="169"/>
      <c r="S1028" s="169"/>
      <c r="T1028" s="169"/>
      <c r="U1028" s="169"/>
      <c r="V1028" s="169"/>
      <c r="W1028" s="169"/>
      <c r="X1028" s="169"/>
      <c r="Y1028" s="167"/>
      <c r="Z1028" s="167"/>
    </row>
    <row r="1029" spans="3:26" ht="16.5" customHeight="1">
      <c r="C1029" s="118"/>
      <c r="D1029" s="160"/>
      <c r="E1029" s="140"/>
      <c r="F1029" s="151"/>
      <c r="G1029" s="151"/>
      <c r="H1029" s="161"/>
      <c r="I1029" s="162"/>
      <c r="J1029" s="163"/>
      <c r="K1029" s="144"/>
      <c r="L1029" s="164"/>
      <c r="M1029" s="47"/>
      <c r="N1029" s="121"/>
      <c r="O1029" s="143"/>
      <c r="P1029" s="121"/>
      <c r="Q1029" s="168"/>
      <c r="R1029" s="169"/>
      <c r="S1029" s="169"/>
      <c r="T1029" s="169"/>
      <c r="U1029" s="169"/>
      <c r="V1029" s="169"/>
      <c r="W1029" s="169"/>
      <c r="X1029" s="169"/>
      <c r="Y1029" s="167"/>
      <c r="Z1029" s="167"/>
    </row>
    <row r="1030" spans="3:26" ht="16.5" customHeight="1">
      <c r="C1030" s="118"/>
      <c r="D1030" s="160"/>
      <c r="E1030" s="140"/>
      <c r="F1030" s="151"/>
      <c r="G1030" s="151"/>
      <c r="H1030" s="161"/>
      <c r="I1030" s="162"/>
      <c r="J1030" s="163"/>
      <c r="K1030" s="144"/>
      <c r="L1030" s="164"/>
      <c r="M1030" s="47"/>
      <c r="N1030" s="121"/>
      <c r="O1030" s="143"/>
      <c r="P1030" s="121"/>
      <c r="Q1030" s="168"/>
      <c r="R1030" s="169"/>
      <c r="S1030" s="169"/>
      <c r="T1030" s="169"/>
      <c r="U1030" s="169"/>
      <c r="V1030" s="169"/>
      <c r="W1030" s="169"/>
      <c r="X1030" s="169"/>
      <c r="Y1030" s="167"/>
      <c r="Z1030" s="167"/>
    </row>
    <row r="1031" spans="3:26" ht="16.5" customHeight="1">
      <c r="C1031" s="118"/>
      <c r="D1031" s="160"/>
      <c r="E1031" s="140"/>
      <c r="F1031" s="151"/>
      <c r="G1031" s="151"/>
      <c r="H1031" s="161"/>
      <c r="I1031" s="162"/>
      <c r="J1031" s="163"/>
      <c r="K1031" s="144"/>
      <c r="L1031" s="164"/>
      <c r="M1031" s="47"/>
      <c r="N1031" s="121"/>
      <c r="O1031" s="143"/>
      <c r="P1031" s="121"/>
      <c r="Q1031" s="168"/>
      <c r="R1031" s="169"/>
      <c r="S1031" s="169"/>
      <c r="T1031" s="169"/>
      <c r="U1031" s="169"/>
      <c r="V1031" s="169"/>
      <c r="W1031" s="169"/>
      <c r="X1031" s="169"/>
      <c r="Y1031" s="167"/>
      <c r="Z1031" s="167"/>
    </row>
    <row r="1032" spans="3:26" ht="16.5" customHeight="1">
      <c r="C1032" s="118"/>
      <c r="D1032" s="160"/>
      <c r="E1032" s="140"/>
      <c r="F1032" s="151"/>
      <c r="G1032" s="151"/>
      <c r="H1032" s="161"/>
      <c r="I1032" s="162"/>
      <c r="J1032" s="163"/>
      <c r="K1032" s="144"/>
      <c r="L1032" s="164"/>
      <c r="M1032" s="47"/>
      <c r="N1032" s="121"/>
      <c r="O1032" s="143"/>
      <c r="P1032" s="121"/>
      <c r="Q1032" s="168"/>
      <c r="R1032" s="169"/>
      <c r="S1032" s="169"/>
      <c r="T1032" s="169"/>
      <c r="U1032" s="169"/>
      <c r="V1032" s="169"/>
      <c r="W1032" s="169"/>
      <c r="X1032" s="169"/>
      <c r="Y1032" s="167"/>
      <c r="Z1032" s="167"/>
    </row>
    <row r="1033" spans="3:26" ht="16.5" customHeight="1">
      <c r="C1033" s="118"/>
      <c r="D1033" s="160"/>
      <c r="E1033" s="140"/>
      <c r="F1033" s="151"/>
      <c r="G1033" s="151"/>
      <c r="H1033" s="161"/>
      <c r="I1033" s="162"/>
      <c r="J1033" s="163"/>
      <c r="K1033" s="144"/>
      <c r="L1033" s="164"/>
      <c r="M1033" s="47"/>
      <c r="N1033" s="121"/>
      <c r="O1033" s="143"/>
      <c r="P1033" s="121"/>
      <c r="Q1033" s="168"/>
      <c r="R1033" s="169"/>
      <c r="S1033" s="169"/>
      <c r="T1033" s="169"/>
      <c r="U1033" s="169"/>
      <c r="V1033" s="169"/>
      <c r="W1033" s="169"/>
      <c r="X1033" s="169"/>
      <c r="Y1033" s="167"/>
      <c r="Z1033" s="167"/>
    </row>
    <row r="1034" spans="3:26" ht="16.5" customHeight="1">
      <c r="C1034" s="118"/>
      <c r="D1034" s="160"/>
      <c r="E1034" s="140"/>
      <c r="F1034" s="151"/>
      <c r="G1034" s="151"/>
      <c r="H1034" s="161"/>
      <c r="I1034" s="162"/>
      <c r="J1034" s="163"/>
      <c r="K1034" s="144"/>
      <c r="L1034" s="164"/>
      <c r="M1034" s="47"/>
      <c r="N1034" s="121"/>
      <c r="O1034" s="143"/>
      <c r="P1034" s="121"/>
      <c r="Q1034" s="168"/>
      <c r="R1034" s="169"/>
      <c r="S1034" s="169"/>
      <c r="T1034" s="169"/>
      <c r="U1034" s="169"/>
      <c r="V1034" s="169"/>
      <c r="W1034" s="169"/>
      <c r="X1034" s="169"/>
      <c r="Y1034" s="167"/>
      <c r="Z1034" s="167"/>
    </row>
    <row r="1035" spans="3:26" ht="16.5" customHeight="1">
      <c r="C1035" s="118"/>
      <c r="D1035" s="160"/>
      <c r="E1035" s="140"/>
      <c r="F1035" s="151"/>
      <c r="G1035" s="151"/>
      <c r="H1035" s="161"/>
      <c r="I1035" s="162"/>
      <c r="J1035" s="163"/>
      <c r="K1035" s="144"/>
      <c r="L1035" s="164"/>
      <c r="M1035" s="47"/>
      <c r="N1035" s="121"/>
      <c r="O1035" s="143"/>
      <c r="P1035" s="121"/>
      <c r="Q1035" s="168"/>
      <c r="R1035" s="169"/>
      <c r="S1035" s="169"/>
      <c r="T1035" s="169"/>
      <c r="U1035" s="169"/>
      <c r="V1035" s="169"/>
      <c r="W1035" s="169"/>
      <c r="X1035" s="169"/>
      <c r="Y1035" s="167"/>
      <c r="Z1035" s="167"/>
    </row>
    <row r="1036" spans="3:26" ht="16.5" customHeight="1">
      <c r="C1036" s="118"/>
      <c r="D1036" s="160"/>
      <c r="E1036" s="140"/>
      <c r="F1036" s="151"/>
      <c r="G1036" s="151"/>
      <c r="H1036" s="161"/>
      <c r="I1036" s="162"/>
      <c r="J1036" s="163"/>
      <c r="K1036" s="144"/>
      <c r="L1036" s="164"/>
      <c r="M1036" s="47"/>
      <c r="N1036" s="121"/>
      <c r="O1036" s="143"/>
      <c r="P1036" s="121"/>
      <c r="Q1036" s="168"/>
      <c r="R1036" s="169"/>
      <c r="S1036" s="169"/>
      <c r="T1036" s="169"/>
      <c r="U1036" s="169"/>
      <c r="V1036" s="169"/>
      <c r="W1036" s="169"/>
      <c r="X1036" s="169"/>
      <c r="Y1036" s="167"/>
      <c r="Z1036" s="167"/>
    </row>
    <row r="1037" spans="3:26" ht="16.5" customHeight="1">
      <c r="C1037" s="118"/>
      <c r="D1037" s="160"/>
      <c r="E1037" s="140"/>
      <c r="F1037" s="151"/>
      <c r="G1037" s="151"/>
      <c r="H1037" s="161"/>
      <c r="I1037" s="162"/>
      <c r="J1037" s="163"/>
      <c r="K1037" s="144"/>
      <c r="L1037" s="164"/>
      <c r="M1037" s="47"/>
      <c r="N1037" s="121"/>
      <c r="O1037" s="143"/>
      <c r="P1037" s="121"/>
      <c r="Q1037" s="168"/>
      <c r="R1037" s="169"/>
      <c r="S1037" s="169"/>
      <c r="T1037" s="169"/>
      <c r="U1037" s="169"/>
      <c r="V1037" s="169"/>
      <c r="W1037" s="169"/>
      <c r="X1037" s="169"/>
      <c r="Y1037" s="167"/>
      <c r="Z1037" s="167"/>
    </row>
    <row r="1038" spans="3:26" ht="16.5" customHeight="1">
      <c r="C1038" s="118"/>
      <c r="D1038" s="160"/>
      <c r="E1038" s="140"/>
      <c r="F1038" s="151"/>
      <c r="G1038" s="151"/>
      <c r="H1038" s="161"/>
      <c r="I1038" s="162"/>
      <c r="J1038" s="163"/>
      <c r="K1038" s="144"/>
      <c r="L1038" s="164"/>
      <c r="M1038" s="47"/>
      <c r="N1038" s="121"/>
      <c r="O1038" s="143"/>
      <c r="P1038" s="121"/>
      <c r="Q1038" s="168"/>
      <c r="R1038" s="169"/>
      <c r="S1038" s="169"/>
      <c r="T1038" s="169"/>
      <c r="U1038" s="169"/>
      <c r="V1038" s="169"/>
      <c r="W1038" s="169"/>
      <c r="X1038" s="169"/>
      <c r="Y1038" s="167"/>
      <c r="Z1038" s="167"/>
    </row>
    <row r="1039" spans="3:26" ht="16.5" customHeight="1">
      <c r="C1039" s="118"/>
      <c r="D1039" s="160"/>
      <c r="E1039" s="140"/>
      <c r="F1039" s="151"/>
      <c r="G1039" s="151"/>
      <c r="H1039" s="161"/>
      <c r="I1039" s="162"/>
      <c r="J1039" s="163"/>
      <c r="K1039" s="144"/>
      <c r="L1039" s="164"/>
      <c r="M1039" s="47"/>
      <c r="N1039" s="121"/>
      <c r="O1039" s="143"/>
      <c r="P1039" s="121"/>
      <c r="Q1039" s="168"/>
      <c r="R1039" s="169"/>
      <c r="S1039" s="169"/>
      <c r="T1039" s="169"/>
      <c r="U1039" s="169"/>
      <c r="V1039" s="169"/>
      <c r="W1039" s="169"/>
      <c r="X1039" s="169"/>
      <c r="Y1039" s="167"/>
      <c r="Z1039" s="167"/>
    </row>
    <row r="1040" spans="3:26" ht="16.5" customHeight="1">
      <c r="C1040" s="118"/>
      <c r="D1040" s="160"/>
      <c r="E1040" s="140"/>
      <c r="F1040" s="151"/>
      <c r="G1040" s="151"/>
      <c r="H1040" s="161"/>
      <c r="I1040" s="162"/>
      <c r="J1040" s="163"/>
      <c r="K1040" s="144"/>
      <c r="L1040" s="164"/>
      <c r="M1040" s="47"/>
      <c r="N1040" s="121"/>
      <c r="O1040" s="143"/>
      <c r="P1040" s="121"/>
      <c r="Q1040" s="168"/>
      <c r="R1040" s="169"/>
      <c r="S1040" s="169"/>
      <c r="T1040" s="169"/>
      <c r="U1040" s="169"/>
      <c r="V1040" s="169"/>
      <c r="W1040" s="169"/>
      <c r="X1040" s="169"/>
      <c r="Y1040" s="167"/>
      <c r="Z1040" s="167"/>
    </row>
    <row r="1041" spans="3:26" ht="16.5" customHeight="1">
      <c r="C1041" s="118"/>
      <c r="D1041" s="160"/>
      <c r="E1041" s="140"/>
      <c r="F1041" s="151"/>
      <c r="G1041" s="151"/>
      <c r="H1041" s="161"/>
      <c r="I1041" s="162"/>
      <c r="J1041" s="163"/>
      <c r="K1041" s="144"/>
      <c r="L1041" s="164"/>
      <c r="M1041" s="47"/>
      <c r="N1041" s="121"/>
      <c r="O1041" s="143"/>
      <c r="P1041" s="121"/>
      <c r="Q1041" s="168"/>
      <c r="R1041" s="169"/>
      <c r="S1041" s="169"/>
      <c r="T1041" s="169"/>
      <c r="U1041" s="169"/>
      <c r="V1041" s="169"/>
      <c r="W1041" s="169"/>
      <c r="X1041" s="169"/>
      <c r="Y1041" s="167"/>
      <c r="Z1041" s="167"/>
    </row>
    <row r="1042" spans="3:26" ht="16.5" customHeight="1">
      <c r="C1042" s="118"/>
      <c r="D1042" s="160"/>
      <c r="E1042" s="140"/>
      <c r="F1042" s="151"/>
      <c r="G1042" s="151"/>
      <c r="H1042" s="161"/>
      <c r="I1042" s="162"/>
      <c r="J1042" s="163"/>
      <c r="K1042" s="144"/>
      <c r="L1042" s="164"/>
      <c r="M1042" s="47"/>
      <c r="N1042" s="121"/>
      <c r="O1042" s="143"/>
      <c r="P1042" s="121"/>
      <c r="Q1042" s="168"/>
      <c r="R1042" s="169"/>
      <c r="S1042" s="169"/>
      <c r="T1042" s="169"/>
      <c r="U1042" s="169"/>
      <c r="V1042" s="169"/>
      <c r="W1042" s="169"/>
      <c r="X1042" s="169"/>
      <c r="Y1042" s="167"/>
      <c r="Z1042" s="167"/>
    </row>
    <row r="1043" spans="3:26" ht="16.5" customHeight="1">
      <c r="C1043" s="118"/>
      <c r="D1043" s="160"/>
      <c r="E1043" s="140"/>
      <c r="F1043" s="151"/>
      <c r="G1043" s="151"/>
      <c r="H1043" s="161"/>
      <c r="I1043" s="162"/>
      <c r="J1043" s="163"/>
      <c r="K1043" s="144"/>
      <c r="L1043" s="164"/>
      <c r="M1043" s="47"/>
      <c r="N1043" s="121"/>
      <c r="O1043" s="143"/>
      <c r="P1043" s="121"/>
      <c r="Q1043" s="168"/>
      <c r="R1043" s="169"/>
      <c r="S1043" s="169"/>
      <c r="T1043" s="169"/>
      <c r="U1043" s="169"/>
      <c r="V1043" s="169"/>
      <c r="W1043" s="169"/>
      <c r="X1043" s="169"/>
      <c r="Y1043" s="167"/>
      <c r="Z1043" s="167"/>
    </row>
    <row r="1044" spans="3:26" ht="16.5" customHeight="1">
      <c r="C1044" s="118"/>
      <c r="D1044" s="160"/>
      <c r="E1044" s="140"/>
      <c r="F1044" s="151"/>
      <c r="G1044" s="151"/>
      <c r="H1044" s="161"/>
      <c r="I1044" s="162"/>
      <c r="J1044" s="163"/>
      <c r="K1044" s="144"/>
      <c r="L1044" s="164"/>
      <c r="M1044" s="47"/>
      <c r="N1044" s="121"/>
      <c r="O1044" s="143"/>
      <c r="P1044" s="121"/>
      <c r="Q1044" s="168"/>
      <c r="R1044" s="169"/>
      <c r="S1044" s="169"/>
      <c r="T1044" s="169"/>
      <c r="U1044" s="169"/>
      <c r="V1044" s="169"/>
      <c r="W1044" s="169"/>
      <c r="X1044" s="169"/>
      <c r="Y1044" s="167"/>
      <c r="Z1044" s="167"/>
    </row>
    <row r="1045" spans="3:26" ht="16.5" customHeight="1">
      <c r="C1045" s="118"/>
      <c r="D1045" s="160"/>
      <c r="E1045" s="140"/>
      <c r="F1045" s="151"/>
      <c r="G1045" s="151"/>
      <c r="H1045" s="161"/>
      <c r="I1045" s="162"/>
      <c r="J1045" s="163"/>
      <c r="K1045" s="144"/>
      <c r="L1045" s="164"/>
      <c r="M1045" s="47"/>
      <c r="N1045" s="121"/>
      <c r="O1045" s="143"/>
      <c r="P1045" s="121"/>
      <c r="Q1045" s="168"/>
      <c r="R1045" s="169"/>
      <c r="S1045" s="169"/>
      <c r="T1045" s="169"/>
      <c r="U1045" s="169"/>
      <c r="V1045" s="169"/>
      <c r="W1045" s="169"/>
      <c r="X1045" s="169"/>
      <c r="Y1045" s="167"/>
      <c r="Z1045" s="167"/>
    </row>
    <row r="1046" spans="3:26" ht="16.5" customHeight="1">
      <c r="C1046" s="118"/>
      <c r="D1046" s="160"/>
      <c r="E1046" s="140"/>
      <c r="F1046" s="151"/>
      <c r="G1046" s="151"/>
      <c r="H1046" s="161"/>
      <c r="I1046" s="162"/>
      <c r="J1046" s="163"/>
      <c r="K1046" s="144"/>
      <c r="L1046" s="164"/>
      <c r="M1046" s="47"/>
      <c r="N1046" s="121"/>
      <c r="O1046" s="143"/>
      <c r="P1046" s="121"/>
      <c r="Q1046" s="168"/>
      <c r="R1046" s="169"/>
      <c r="S1046" s="169"/>
      <c r="T1046" s="169"/>
      <c r="U1046" s="169"/>
      <c r="V1046" s="169"/>
      <c r="W1046" s="169"/>
      <c r="X1046" s="169"/>
      <c r="Y1046" s="167"/>
      <c r="Z1046" s="167"/>
    </row>
    <row r="1047" spans="3:26" ht="16.5" customHeight="1">
      <c r="C1047" s="118"/>
      <c r="D1047" s="160"/>
      <c r="E1047" s="140"/>
      <c r="F1047" s="151"/>
      <c r="G1047" s="151"/>
      <c r="H1047" s="161"/>
      <c r="I1047" s="162"/>
      <c r="J1047" s="163"/>
      <c r="K1047" s="144"/>
      <c r="L1047" s="164"/>
      <c r="M1047" s="47"/>
      <c r="N1047" s="121"/>
      <c r="O1047" s="143"/>
      <c r="P1047" s="121"/>
      <c r="Q1047" s="168"/>
      <c r="R1047" s="169"/>
      <c r="S1047" s="169"/>
      <c r="T1047" s="169"/>
      <c r="U1047" s="169"/>
      <c r="V1047" s="169"/>
      <c r="W1047" s="169"/>
      <c r="X1047" s="169"/>
      <c r="Y1047" s="167"/>
      <c r="Z1047" s="167"/>
    </row>
    <row r="1048" spans="3:26" ht="16.5" customHeight="1">
      <c r="C1048" s="118"/>
      <c r="D1048" s="160"/>
      <c r="E1048" s="140"/>
      <c r="F1048" s="151"/>
      <c r="G1048" s="151"/>
      <c r="H1048" s="161"/>
      <c r="I1048" s="162"/>
      <c r="J1048" s="163"/>
      <c r="K1048" s="144"/>
      <c r="L1048" s="164"/>
      <c r="M1048" s="47"/>
      <c r="N1048" s="121"/>
      <c r="O1048" s="143"/>
      <c r="P1048" s="121"/>
      <c r="Q1048" s="168"/>
      <c r="R1048" s="169"/>
      <c r="S1048" s="169"/>
      <c r="T1048" s="169"/>
      <c r="U1048" s="169"/>
      <c r="V1048" s="169"/>
      <c r="W1048" s="169"/>
      <c r="X1048" s="169"/>
      <c r="Y1048" s="167"/>
      <c r="Z1048" s="167"/>
    </row>
    <row r="1049" spans="3:26" ht="16.5" customHeight="1">
      <c r="C1049" s="118"/>
      <c r="D1049" s="160"/>
      <c r="E1049" s="140"/>
      <c r="F1049" s="151"/>
      <c r="G1049" s="151"/>
      <c r="H1049" s="161"/>
      <c r="I1049" s="162"/>
      <c r="J1049" s="163"/>
      <c r="K1049" s="144"/>
      <c r="L1049" s="164"/>
      <c r="M1049" s="47"/>
      <c r="N1049" s="121"/>
      <c r="O1049" s="143"/>
      <c r="P1049" s="121"/>
      <c r="Q1049" s="168"/>
      <c r="R1049" s="169"/>
      <c r="S1049" s="169"/>
      <c r="T1049" s="169"/>
      <c r="U1049" s="169"/>
      <c r="V1049" s="169"/>
      <c r="W1049" s="169"/>
      <c r="X1049" s="169"/>
      <c r="Y1049" s="167"/>
      <c r="Z1049" s="167"/>
    </row>
    <row r="1050" spans="3:26" ht="16.5" customHeight="1">
      <c r="C1050" s="118"/>
      <c r="D1050" s="160"/>
      <c r="E1050" s="140"/>
      <c r="F1050" s="151"/>
      <c r="G1050" s="151"/>
      <c r="H1050" s="161"/>
      <c r="I1050" s="162"/>
      <c r="J1050" s="163"/>
      <c r="K1050" s="144"/>
      <c r="L1050" s="164"/>
      <c r="M1050" s="47"/>
      <c r="N1050" s="121"/>
      <c r="O1050" s="143"/>
      <c r="P1050" s="121"/>
      <c r="Q1050" s="168"/>
      <c r="R1050" s="169"/>
      <c r="S1050" s="169"/>
      <c r="T1050" s="169"/>
      <c r="U1050" s="169"/>
      <c r="V1050" s="169"/>
      <c r="W1050" s="169"/>
      <c r="X1050" s="169"/>
      <c r="Y1050" s="167"/>
      <c r="Z1050" s="167"/>
    </row>
    <row r="1051" spans="3:26" ht="16.5" customHeight="1">
      <c r="C1051" s="118"/>
      <c r="D1051" s="160"/>
      <c r="E1051" s="140"/>
      <c r="F1051" s="151"/>
      <c r="G1051" s="151"/>
      <c r="H1051" s="161"/>
      <c r="I1051" s="162"/>
      <c r="J1051" s="163"/>
      <c r="K1051" s="144"/>
      <c r="L1051" s="164"/>
      <c r="M1051" s="47"/>
      <c r="N1051" s="121"/>
      <c r="O1051" s="143"/>
      <c r="P1051" s="121"/>
      <c r="Q1051" s="168"/>
      <c r="R1051" s="169"/>
      <c r="S1051" s="169"/>
      <c r="T1051" s="169"/>
      <c r="U1051" s="169"/>
      <c r="V1051" s="169"/>
      <c r="W1051" s="169"/>
      <c r="X1051" s="169"/>
      <c r="Y1051" s="167"/>
      <c r="Z1051" s="167"/>
    </row>
    <row r="1052" spans="3:26" ht="16.5" customHeight="1">
      <c r="C1052" s="118"/>
      <c r="D1052" s="160"/>
      <c r="E1052" s="140"/>
      <c r="F1052" s="151"/>
      <c r="G1052" s="151"/>
      <c r="H1052" s="161"/>
      <c r="I1052" s="162"/>
      <c r="J1052" s="163"/>
      <c r="K1052" s="144"/>
      <c r="L1052" s="164"/>
      <c r="M1052" s="47"/>
      <c r="N1052" s="121"/>
      <c r="O1052" s="143"/>
      <c r="P1052" s="121"/>
      <c r="Q1052" s="168"/>
      <c r="R1052" s="169"/>
      <c r="S1052" s="169"/>
      <c r="T1052" s="169"/>
      <c r="U1052" s="169"/>
      <c r="V1052" s="169"/>
      <c r="W1052" s="169"/>
      <c r="X1052" s="169"/>
      <c r="Y1052" s="167"/>
      <c r="Z1052" s="167"/>
    </row>
    <row r="1053" spans="3:26" ht="16.5" customHeight="1">
      <c r="C1053" s="118"/>
      <c r="D1053" s="160"/>
      <c r="E1053" s="140"/>
      <c r="F1053" s="151"/>
      <c r="G1053" s="151"/>
      <c r="H1053" s="161"/>
      <c r="I1053" s="162"/>
      <c r="J1053" s="163"/>
      <c r="K1053" s="144"/>
      <c r="L1053" s="164"/>
      <c r="M1053" s="47"/>
      <c r="N1053" s="121"/>
      <c r="O1053" s="143"/>
      <c r="P1053" s="121"/>
      <c r="Q1053" s="168"/>
      <c r="R1053" s="169"/>
      <c r="S1053" s="169"/>
      <c r="T1053" s="169"/>
      <c r="U1053" s="169"/>
      <c r="V1053" s="169"/>
      <c r="W1053" s="169"/>
      <c r="X1053" s="169"/>
      <c r="Y1053" s="167"/>
      <c r="Z1053" s="167"/>
    </row>
    <row r="1054" spans="3:26" ht="16.5" customHeight="1">
      <c r="C1054" s="118"/>
      <c r="D1054" s="160"/>
      <c r="E1054" s="140"/>
      <c r="F1054" s="151"/>
      <c r="G1054" s="151"/>
      <c r="H1054" s="161"/>
      <c r="I1054" s="162"/>
      <c r="J1054" s="163"/>
      <c r="K1054" s="144"/>
      <c r="L1054" s="164"/>
      <c r="M1054" s="47"/>
      <c r="N1054" s="121"/>
      <c r="O1054" s="143"/>
      <c r="P1054" s="121"/>
      <c r="Q1054" s="168"/>
      <c r="R1054" s="169"/>
      <c r="S1054" s="169"/>
      <c r="T1054" s="169"/>
      <c r="U1054" s="169"/>
      <c r="V1054" s="169"/>
      <c r="W1054" s="169"/>
      <c r="X1054" s="169"/>
      <c r="Y1054" s="167"/>
      <c r="Z1054" s="167"/>
    </row>
    <row r="1055" spans="3:26" ht="16.5" customHeight="1">
      <c r="C1055" s="118"/>
      <c r="D1055" s="160"/>
      <c r="E1055" s="140"/>
      <c r="F1055" s="151"/>
      <c r="G1055" s="151"/>
      <c r="H1055" s="161"/>
      <c r="I1055" s="162"/>
      <c r="J1055" s="163"/>
      <c r="K1055" s="144"/>
      <c r="L1055" s="164"/>
      <c r="M1055" s="47"/>
      <c r="N1055" s="121"/>
      <c r="O1055" s="143"/>
      <c r="P1055" s="121"/>
      <c r="Q1055" s="168"/>
      <c r="R1055" s="169"/>
      <c r="S1055" s="169"/>
      <c r="T1055" s="169"/>
      <c r="U1055" s="169"/>
      <c r="V1055" s="169"/>
      <c r="W1055" s="169"/>
      <c r="X1055" s="169"/>
      <c r="Y1055" s="167"/>
      <c r="Z1055" s="167"/>
    </row>
    <row r="1056" spans="3:26" ht="16.5" customHeight="1">
      <c r="C1056" s="118"/>
      <c r="D1056" s="160"/>
      <c r="E1056" s="140"/>
      <c r="F1056" s="151"/>
      <c r="G1056" s="151"/>
      <c r="H1056" s="161"/>
      <c r="I1056" s="162"/>
      <c r="J1056" s="163"/>
      <c r="K1056" s="144"/>
      <c r="L1056" s="164"/>
      <c r="M1056" s="47"/>
      <c r="N1056" s="121"/>
      <c r="O1056" s="143"/>
      <c r="P1056" s="121"/>
      <c r="Q1056" s="168"/>
      <c r="R1056" s="169"/>
      <c r="S1056" s="169"/>
      <c r="T1056" s="169"/>
      <c r="U1056" s="169"/>
      <c r="V1056" s="169"/>
      <c r="W1056" s="169"/>
      <c r="X1056" s="169"/>
      <c r="Y1056" s="167"/>
      <c r="Z1056" s="167"/>
    </row>
    <row r="1057" spans="3:26" ht="16.5" customHeight="1">
      <c r="C1057" s="118"/>
      <c r="D1057" s="160"/>
      <c r="E1057" s="140"/>
      <c r="F1057" s="151"/>
      <c r="G1057" s="151"/>
      <c r="H1057" s="161"/>
      <c r="I1057" s="162"/>
      <c r="J1057" s="163"/>
      <c r="K1057" s="144"/>
      <c r="L1057" s="164"/>
      <c r="M1057" s="47"/>
      <c r="N1057" s="121"/>
      <c r="O1057" s="143"/>
      <c r="P1057" s="121"/>
      <c r="Q1057" s="168"/>
      <c r="R1057" s="169"/>
      <c r="S1057" s="169"/>
      <c r="T1057" s="169"/>
      <c r="U1057" s="169"/>
      <c r="V1057" s="169"/>
      <c r="W1057" s="169"/>
      <c r="X1057" s="169"/>
      <c r="Y1057" s="167"/>
      <c r="Z1057" s="167"/>
    </row>
    <row r="1058" spans="3:26" ht="16.5" customHeight="1">
      <c r="C1058" s="118"/>
      <c r="D1058" s="160"/>
      <c r="E1058" s="140"/>
      <c r="F1058" s="151"/>
      <c r="G1058" s="151"/>
      <c r="H1058" s="161"/>
      <c r="I1058" s="162"/>
      <c r="J1058" s="163"/>
      <c r="K1058" s="144"/>
      <c r="L1058" s="164"/>
      <c r="M1058" s="47"/>
      <c r="N1058" s="121"/>
      <c r="O1058" s="143"/>
      <c r="P1058" s="121"/>
      <c r="Q1058" s="168"/>
      <c r="R1058" s="169"/>
      <c r="S1058" s="169"/>
      <c r="T1058" s="169"/>
      <c r="U1058" s="169"/>
      <c r="V1058" s="169"/>
      <c r="W1058" s="169"/>
      <c r="X1058" s="169"/>
      <c r="Y1058" s="167"/>
      <c r="Z1058" s="167"/>
    </row>
    <row r="1059" spans="3:26" ht="16.5" customHeight="1">
      <c r="C1059" s="118"/>
      <c r="D1059" s="160"/>
      <c r="E1059" s="140"/>
      <c r="F1059" s="151"/>
      <c r="G1059" s="151"/>
      <c r="H1059" s="161"/>
      <c r="I1059" s="162"/>
      <c r="J1059" s="163"/>
      <c r="K1059" s="144"/>
      <c r="L1059" s="164"/>
      <c r="M1059" s="47"/>
      <c r="N1059" s="121"/>
      <c r="O1059" s="143"/>
      <c r="P1059" s="121"/>
      <c r="Q1059" s="168"/>
      <c r="R1059" s="169"/>
      <c r="S1059" s="169"/>
      <c r="T1059" s="169"/>
      <c r="U1059" s="169"/>
      <c r="V1059" s="169"/>
      <c r="W1059" s="169"/>
      <c r="X1059" s="169"/>
      <c r="Y1059" s="167"/>
      <c r="Z1059" s="167"/>
    </row>
    <row r="1060" spans="3:26" ht="16.5" customHeight="1">
      <c r="C1060" s="118"/>
      <c r="D1060" s="160"/>
      <c r="E1060" s="140"/>
      <c r="F1060" s="151"/>
      <c r="G1060" s="151"/>
      <c r="H1060" s="161"/>
      <c r="I1060" s="162"/>
      <c r="J1060" s="163"/>
      <c r="K1060" s="144"/>
      <c r="L1060" s="164"/>
      <c r="M1060" s="47"/>
      <c r="N1060" s="121"/>
      <c r="O1060" s="143"/>
      <c r="P1060" s="121"/>
      <c r="Q1060" s="168"/>
      <c r="R1060" s="169"/>
      <c r="S1060" s="169"/>
      <c r="T1060" s="169"/>
      <c r="U1060" s="169"/>
      <c r="V1060" s="169"/>
      <c r="W1060" s="169"/>
      <c r="X1060" s="169"/>
      <c r="Y1060" s="167"/>
      <c r="Z1060" s="167"/>
    </row>
    <row r="1061" spans="3:26" ht="16.5" customHeight="1">
      <c r="C1061" s="118"/>
      <c r="D1061" s="160"/>
      <c r="E1061" s="140"/>
      <c r="F1061" s="151"/>
      <c r="G1061" s="151"/>
      <c r="H1061" s="161"/>
      <c r="I1061" s="162"/>
      <c r="J1061" s="163"/>
      <c r="K1061" s="144"/>
      <c r="L1061" s="164"/>
      <c r="M1061" s="47"/>
      <c r="N1061" s="121"/>
      <c r="O1061" s="143"/>
      <c r="P1061" s="121"/>
      <c r="Q1061" s="168"/>
      <c r="R1061" s="169"/>
      <c r="S1061" s="169"/>
      <c r="T1061" s="169"/>
      <c r="U1061" s="169"/>
      <c r="V1061" s="169"/>
      <c r="W1061" s="169"/>
      <c r="X1061" s="169"/>
      <c r="Y1061" s="167"/>
      <c r="Z1061" s="167"/>
    </row>
    <row r="1062" spans="3:26" ht="16.5" customHeight="1">
      <c r="C1062" s="118"/>
      <c r="D1062" s="160"/>
      <c r="E1062" s="140"/>
      <c r="F1062" s="151"/>
      <c r="G1062" s="151"/>
      <c r="H1062" s="161"/>
      <c r="I1062" s="162"/>
      <c r="J1062" s="163"/>
      <c r="K1062" s="144"/>
      <c r="L1062" s="164"/>
      <c r="M1062" s="47"/>
      <c r="N1062" s="121"/>
      <c r="O1062" s="143"/>
      <c r="P1062" s="121"/>
      <c r="Q1062" s="168"/>
      <c r="R1062" s="169"/>
      <c r="S1062" s="169"/>
      <c r="T1062" s="169"/>
      <c r="U1062" s="169"/>
      <c r="V1062" s="169"/>
      <c r="W1062" s="169"/>
      <c r="X1062" s="169"/>
      <c r="Y1062" s="167"/>
      <c r="Z1062" s="167"/>
    </row>
    <row r="1063" spans="3:26" ht="16.5" customHeight="1">
      <c r="C1063" s="118"/>
      <c r="D1063" s="160"/>
      <c r="E1063" s="140"/>
      <c r="F1063" s="151"/>
      <c r="G1063" s="151"/>
      <c r="H1063" s="161"/>
      <c r="I1063" s="162"/>
      <c r="J1063" s="163"/>
      <c r="K1063" s="144"/>
      <c r="L1063" s="164"/>
      <c r="M1063" s="47"/>
      <c r="N1063" s="121"/>
      <c r="O1063" s="143"/>
      <c r="P1063" s="121"/>
      <c r="Q1063" s="168"/>
      <c r="R1063" s="169"/>
      <c r="S1063" s="169"/>
      <c r="T1063" s="169"/>
      <c r="U1063" s="169"/>
      <c r="V1063" s="169"/>
      <c r="W1063" s="169"/>
      <c r="X1063" s="169"/>
      <c r="Y1063" s="167"/>
      <c r="Z1063" s="167"/>
    </row>
    <row r="1064" spans="3:26" ht="16.5" customHeight="1">
      <c r="C1064" s="118"/>
      <c r="D1064" s="160"/>
      <c r="E1064" s="140"/>
      <c r="F1064" s="151"/>
      <c r="G1064" s="151"/>
      <c r="H1064" s="161"/>
      <c r="I1064" s="162"/>
      <c r="J1064" s="163"/>
      <c r="K1064" s="144"/>
      <c r="L1064" s="164"/>
      <c r="M1064" s="47"/>
      <c r="N1064" s="121"/>
      <c r="O1064" s="143"/>
      <c r="P1064" s="121"/>
      <c r="Q1064" s="168"/>
      <c r="R1064" s="169"/>
      <c r="S1064" s="169"/>
      <c r="T1064" s="169"/>
      <c r="U1064" s="169"/>
      <c r="V1064" s="169"/>
      <c r="W1064" s="169"/>
      <c r="X1064" s="169"/>
      <c r="Y1064" s="167"/>
      <c r="Z1064" s="167"/>
    </row>
    <row r="1065" spans="3:26" ht="16.5" customHeight="1">
      <c r="C1065" s="118"/>
      <c r="D1065" s="160"/>
      <c r="E1065" s="140"/>
      <c r="F1065" s="151"/>
      <c r="G1065" s="151"/>
      <c r="H1065" s="161"/>
      <c r="I1065" s="162"/>
      <c r="J1065" s="163"/>
      <c r="K1065" s="144"/>
      <c r="L1065" s="164"/>
      <c r="M1065" s="47"/>
      <c r="N1065" s="121"/>
      <c r="O1065" s="143"/>
      <c r="P1065" s="121"/>
      <c r="Q1065" s="168"/>
      <c r="R1065" s="169"/>
      <c r="S1065" s="169"/>
      <c r="T1065" s="169"/>
      <c r="U1065" s="169"/>
      <c r="V1065" s="169"/>
      <c r="W1065" s="169"/>
      <c r="X1065" s="169"/>
      <c r="Y1065" s="167"/>
      <c r="Z1065" s="167"/>
    </row>
    <row r="1066" spans="3:26" ht="16.5" customHeight="1">
      <c r="C1066" s="118"/>
      <c r="D1066" s="160"/>
      <c r="E1066" s="140"/>
      <c r="F1066" s="151"/>
      <c r="G1066" s="151"/>
      <c r="H1066" s="161"/>
      <c r="I1066" s="162"/>
      <c r="J1066" s="163"/>
      <c r="K1066" s="144"/>
      <c r="L1066" s="164"/>
      <c r="M1066" s="47"/>
      <c r="N1066" s="121"/>
      <c r="O1066" s="143"/>
      <c r="P1066" s="121"/>
      <c r="Q1066" s="168"/>
      <c r="R1066" s="169"/>
      <c r="S1066" s="169"/>
      <c r="T1066" s="169"/>
      <c r="U1066" s="169"/>
      <c r="V1066" s="169"/>
      <c r="W1066" s="169"/>
      <c r="X1066" s="169"/>
      <c r="Y1066" s="167"/>
      <c r="Z1066" s="167"/>
    </row>
    <row r="1067" spans="3:26" ht="16.5" customHeight="1">
      <c r="C1067" s="118"/>
      <c r="D1067" s="160"/>
      <c r="E1067" s="140"/>
      <c r="F1067" s="151"/>
      <c r="G1067" s="151"/>
      <c r="H1067" s="161"/>
      <c r="I1067" s="162"/>
      <c r="J1067" s="163"/>
      <c r="K1067" s="144"/>
      <c r="L1067" s="164"/>
      <c r="M1067" s="47"/>
      <c r="N1067" s="121"/>
      <c r="O1067" s="143"/>
      <c r="P1067" s="121"/>
      <c r="Q1067" s="168"/>
      <c r="R1067" s="169"/>
      <c r="S1067" s="169"/>
      <c r="T1067" s="169"/>
      <c r="U1067" s="169"/>
      <c r="V1067" s="169"/>
      <c r="W1067" s="169"/>
      <c r="X1067" s="169"/>
      <c r="Y1067" s="167"/>
      <c r="Z1067" s="167"/>
    </row>
    <row r="1068" spans="3:26" ht="16.5" customHeight="1">
      <c r="C1068" s="118"/>
      <c r="D1068" s="160"/>
      <c r="E1068" s="140"/>
      <c r="F1068" s="151"/>
      <c r="G1068" s="151"/>
      <c r="H1068" s="161"/>
      <c r="I1068" s="162"/>
      <c r="J1068" s="163"/>
      <c r="K1068" s="144"/>
      <c r="L1068" s="164"/>
      <c r="M1068" s="47"/>
      <c r="N1068" s="121"/>
      <c r="O1068" s="143"/>
      <c r="P1068" s="121"/>
      <c r="Q1068" s="168"/>
      <c r="R1068" s="169"/>
      <c r="S1068" s="169"/>
      <c r="T1068" s="169"/>
      <c r="U1068" s="169"/>
      <c r="V1068" s="169"/>
      <c r="W1068" s="169"/>
      <c r="X1068" s="169"/>
      <c r="Y1068" s="167"/>
      <c r="Z1068" s="167"/>
    </row>
    <row r="1069" spans="3:26" ht="16.5" customHeight="1">
      <c r="C1069" s="118"/>
      <c r="D1069" s="160"/>
      <c r="E1069" s="140"/>
      <c r="F1069" s="151"/>
      <c r="G1069" s="151"/>
      <c r="H1069" s="161"/>
      <c r="I1069" s="162"/>
      <c r="J1069" s="163"/>
      <c r="K1069" s="144"/>
      <c r="L1069" s="164"/>
      <c r="M1069" s="47"/>
      <c r="N1069" s="121"/>
      <c r="O1069" s="143"/>
      <c r="P1069" s="121"/>
      <c r="Q1069" s="168"/>
      <c r="R1069" s="169"/>
      <c r="S1069" s="169"/>
      <c r="T1069" s="169"/>
      <c r="U1069" s="169"/>
      <c r="V1069" s="169"/>
      <c r="W1069" s="169"/>
      <c r="X1069" s="169"/>
      <c r="Y1069" s="167"/>
      <c r="Z1069" s="167"/>
    </row>
    <row r="1070" spans="3:26" ht="16.5" customHeight="1">
      <c r="C1070" s="118"/>
      <c r="D1070" s="160"/>
      <c r="E1070" s="140"/>
      <c r="F1070" s="151"/>
      <c r="G1070" s="151"/>
      <c r="H1070" s="161"/>
      <c r="I1070" s="162"/>
      <c r="J1070" s="163"/>
      <c r="K1070" s="144"/>
      <c r="L1070" s="164"/>
      <c r="M1070" s="47"/>
      <c r="N1070" s="121"/>
      <c r="O1070" s="143"/>
      <c r="P1070" s="121"/>
      <c r="Q1070" s="168"/>
      <c r="R1070" s="169"/>
      <c r="S1070" s="169"/>
      <c r="T1070" s="169"/>
      <c r="U1070" s="169"/>
      <c r="V1070" s="169"/>
      <c r="W1070" s="169"/>
      <c r="X1070" s="169"/>
      <c r="Y1070" s="167"/>
      <c r="Z1070" s="167"/>
    </row>
    <row r="1071" spans="3:26" ht="16.5" customHeight="1">
      <c r="C1071" s="118"/>
      <c r="D1071" s="160"/>
      <c r="E1071" s="140"/>
      <c r="F1071" s="151"/>
      <c r="G1071" s="151"/>
      <c r="H1071" s="161"/>
      <c r="I1071" s="162"/>
      <c r="J1071" s="163"/>
      <c r="K1071" s="144"/>
      <c r="L1071" s="164"/>
      <c r="M1071" s="47"/>
      <c r="N1071" s="121"/>
      <c r="O1071" s="143"/>
      <c r="P1071" s="121"/>
      <c r="Q1071" s="168"/>
      <c r="R1071" s="169"/>
      <c r="S1071" s="169"/>
      <c r="T1071" s="169"/>
      <c r="U1071" s="169"/>
      <c r="V1071" s="169"/>
      <c r="W1071" s="169"/>
      <c r="X1071" s="169"/>
      <c r="Y1071" s="167"/>
      <c r="Z1071" s="167"/>
    </row>
    <row r="1072" spans="3:26" ht="16.5" customHeight="1">
      <c r="C1072" s="118"/>
      <c r="D1072" s="160"/>
      <c r="E1072" s="140"/>
      <c r="F1072" s="151"/>
      <c r="G1072" s="151"/>
      <c r="H1072" s="161"/>
      <c r="I1072" s="162"/>
      <c r="J1072" s="163"/>
      <c r="K1072" s="144"/>
      <c r="L1072" s="164"/>
      <c r="M1072" s="47"/>
      <c r="N1072" s="121"/>
      <c r="O1072" s="143"/>
      <c r="P1072" s="121"/>
      <c r="Q1072" s="168"/>
      <c r="R1072" s="169"/>
      <c r="S1072" s="169"/>
      <c r="T1072" s="169"/>
      <c r="U1072" s="169"/>
      <c r="V1072" s="169"/>
      <c r="W1072" s="169"/>
      <c r="X1072" s="169"/>
      <c r="Y1072" s="167"/>
      <c r="Z1072" s="167"/>
    </row>
    <row r="1073" spans="3:26" ht="16.5" customHeight="1">
      <c r="C1073" s="118"/>
      <c r="D1073" s="160"/>
      <c r="E1073" s="140"/>
      <c r="F1073" s="151"/>
      <c r="G1073" s="151"/>
      <c r="H1073" s="161"/>
      <c r="I1073" s="162"/>
      <c r="J1073" s="163"/>
      <c r="K1073" s="144"/>
      <c r="L1073" s="164"/>
      <c r="M1073" s="47"/>
      <c r="N1073" s="121"/>
      <c r="O1073" s="143"/>
      <c r="P1073" s="121"/>
      <c r="Q1073" s="168"/>
      <c r="R1073" s="169"/>
      <c r="S1073" s="169"/>
      <c r="T1073" s="169"/>
      <c r="U1073" s="169"/>
      <c r="V1073" s="169"/>
      <c r="W1073" s="169"/>
      <c r="X1073" s="169"/>
      <c r="Y1073" s="167"/>
      <c r="Z1073" s="167"/>
    </row>
    <row r="1074" spans="3:26" ht="16.5" customHeight="1">
      <c r="C1074" s="118"/>
      <c r="D1074" s="160"/>
      <c r="E1074" s="140"/>
      <c r="F1074" s="151"/>
      <c r="G1074" s="151"/>
      <c r="H1074" s="161"/>
      <c r="I1074" s="162"/>
      <c r="J1074" s="163"/>
      <c r="K1074" s="144"/>
      <c r="L1074" s="164"/>
      <c r="M1074" s="47"/>
      <c r="N1074" s="121"/>
      <c r="O1074" s="143"/>
      <c r="P1074" s="121"/>
      <c r="Q1074" s="168"/>
      <c r="R1074" s="169"/>
      <c r="S1074" s="169"/>
      <c r="T1074" s="169"/>
      <c r="U1074" s="169"/>
      <c r="V1074" s="169"/>
      <c r="W1074" s="169"/>
      <c r="X1074" s="169"/>
      <c r="Y1074" s="167"/>
      <c r="Z1074" s="167"/>
    </row>
    <row r="1075" spans="3:26" ht="16.5" customHeight="1">
      <c r="C1075" s="118"/>
      <c r="D1075" s="160"/>
      <c r="E1075" s="140"/>
      <c r="F1075" s="151"/>
      <c r="G1075" s="151"/>
      <c r="H1075" s="161"/>
      <c r="I1075" s="162"/>
      <c r="J1075" s="163"/>
      <c r="K1075" s="144"/>
      <c r="L1075" s="164"/>
      <c r="M1075" s="47"/>
      <c r="N1075" s="121"/>
      <c r="O1075" s="143"/>
      <c r="P1075" s="121"/>
      <c r="Q1075" s="168"/>
      <c r="R1075" s="169"/>
      <c r="S1075" s="169"/>
      <c r="T1075" s="169"/>
      <c r="U1075" s="169"/>
      <c r="V1075" s="169"/>
      <c r="W1075" s="169"/>
      <c r="X1075" s="169"/>
      <c r="Y1075" s="167"/>
      <c r="Z1075" s="167"/>
    </row>
    <row r="1076" spans="3:26" ht="16.5" customHeight="1">
      <c r="C1076" s="118"/>
      <c r="D1076" s="160"/>
      <c r="E1076" s="140"/>
      <c r="F1076" s="151"/>
      <c r="G1076" s="151"/>
      <c r="H1076" s="161"/>
      <c r="I1076" s="162"/>
      <c r="J1076" s="163"/>
      <c r="K1076" s="144"/>
      <c r="L1076" s="164"/>
      <c r="M1076" s="47"/>
      <c r="N1076" s="121"/>
      <c r="O1076" s="143"/>
      <c r="P1076" s="121"/>
      <c r="Q1076" s="168"/>
      <c r="R1076" s="169"/>
      <c r="S1076" s="169"/>
      <c r="T1076" s="169"/>
      <c r="U1076" s="169"/>
      <c r="V1076" s="169"/>
      <c r="W1076" s="169"/>
      <c r="X1076" s="169"/>
      <c r="Y1076" s="167"/>
      <c r="Z1076" s="167"/>
    </row>
    <row r="1077" spans="3:26" ht="16.5" customHeight="1">
      <c r="C1077" s="118"/>
      <c r="D1077" s="160"/>
      <c r="E1077" s="140"/>
      <c r="F1077" s="151"/>
      <c r="G1077" s="151"/>
      <c r="H1077" s="161"/>
      <c r="I1077" s="162"/>
      <c r="J1077" s="163"/>
      <c r="K1077" s="144"/>
      <c r="L1077" s="164"/>
      <c r="M1077" s="47"/>
      <c r="N1077" s="121"/>
      <c r="O1077" s="143"/>
      <c r="P1077" s="121"/>
      <c r="Q1077" s="168"/>
      <c r="R1077" s="169"/>
      <c r="S1077" s="169"/>
      <c r="T1077" s="169"/>
      <c r="U1077" s="169"/>
      <c r="V1077" s="169"/>
      <c r="W1077" s="169"/>
      <c r="X1077" s="169"/>
      <c r="Y1077" s="167"/>
      <c r="Z1077" s="167"/>
    </row>
    <row r="1078" spans="3:26" ht="16.5" customHeight="1">
      <c r="C1078" s="118"/>
      <c r="D1078" s="160"/>
      <c r="E1078" s="140"/>
      <c r="F1078" s="151"/>
      <c r="G1078" s="151"/>
      <c r="H1078" s="161"/>
      <c r="I1078" s="162"/>
      <c r="J1078" s="163"/>
      <c r="K1078" s="144"/>
      <c r="L1078" s="164"/>
      <c r="M1078" s="47"/>
      <c r="N1078" s="121"/>
      <c r="O1078" s="143"/>
      <c r="P1078" s="121"/>
      <c r="Q1078" s="168"/>
      <c r="R1078" s="169"/>
      <c r="S1078" s="169"/>
      <c r="T1078" s="169"/>
      <c r="U1078" s="169"/>
      <c r="V1078" s="169"/>
      <c r="W1078" s="169"/>
      <c r="X1078" s="169"/>
      <c r="Y1078" s="167"/>
      <c r="Z1078" s="167"/>
    </row>
    <row r="1079" spans="3:26" ht="16.5" customHeight="1">
      <c r="C1079" s="118"/>
      <c r="D1079" s="160"/>
      <c r="E1079" s="140"/>
      <c r="F1079" s="151"/>
      <c r="G1079" s="151"/>
      <c r="H1079" s="161"/>
      <c r="I1079" s="162"/>
      <c r="J1079" s="163"/>
      <c r="K1079" s="144"/>
      <c r="L1079" s="164"/>
      <c r="M1079" s="47"/>
      <c r="N1079" s="121"/>
      <c r="O1079" s="143"/>
      <c r="P1079" s="121"/>
      <c r="Q1079" s="168"/>
      <c r="R1079" s="169"/>
      <c r="S1079" s="169"/>
      <c r="T1079" s="169"/>
      <c r="U1079" s="169"/>
      <c r="V1079" s="169"/>
      <c r="W1079" s="169"/>
      <c r="X1079" s="169"/>
      <c r="Y1079" s="167"/>
      <c r="Z1079" s="167"/>
    </row>
    <row r="1080" spans="3:26" ht="16.5" customHeight="1">
      <c r="C1080" s="118"/>
      <c r="D1080" s="160"/>
      <c r="E1080" s="140"/>
      <c r="F1080" s="151"/>
      <c r="G1080" s="151"/>
      <c r="H1080" s="161"/>
      <c r="I1080" s="162"/>
      <c r="J1080" s="163"/>
      <c r="K1080" s="144"/>
      <c r="L1080" s="164"/>
      <c r="M1080" s="47"/>
      <c r="N1080" s="121"/>
      <c r="O1080" s="143"/>
      <c r="P1080" s="121"/>
      <c r="Q1080" s="168"/>
      <c r="R1080" s="169"/>
      <c r="S1080" s="169"/>
      <c r="T1080" s="169"/>
      <c r="U1080" s="169"/>
      <c r="V1080" s="169"/>
      <c r="W1080" s="169"/>
      <c r="X1080" s="169"/>
      <c r="Y1080" s="167"/>
      <c r="Z1080" s="167"/>
    </row>
    <row r="1081" spans="3:26" ht="16.5" customHeight="1">
      <c r="C1081" s="118"/>
      <c r="D1081" s="160"/>
      <c r="E1081" s="140"/>
      <c r="F1081" s="151"/>
      <c r="G1081" s="151"/>
      <c r="H1081" s="161"/>
      <c r="I1081" s="162"/>
      <c r="J1081" s="163"/>
      <c r="K1081" s="144"/>
      <c r="L1081" s="164"/>
      <c r="M1081" s="47"/>
      <c r="N1081" s="121"/>
      <c r="O1081" s="143"/>
      <c r="P1081" s="121"/>
      <c r="Q1081" s="168"/>
      <c r="R1081" s="169"/>
      <c r="S1081" s="169"/>
      <c r="T1081" s="169"/>
      <c r="U1081" s="169"/>
      <c r="V1081" s="169"/>
      <c r="W1081" s="169"/>
      <c r="X1081" s="169"/>
      <c r="Y1081" s="167"/>
      <c r="Z1081" s="167"/>
    </row>
    <row r="1082" spans="3:26" ht="16.5" customHeight="1">
      <c r="C1082" s="118"/>
      <c r="D1082" s="160"/>
      <c r="E1082" s="140"/>
      <c r="F1082" s="151"/>
      <c r="G1082" s="151"/>
      <c r="H1082" s="161"/>
      <c r="I1082" s="162"/>
      <c r="J1082" s="163"/>
      <c r="K1082" s="144"/>
      <c r="L1082" s="164"/>
      <c r="M1082" s="47"/>
      <c r="N1082" s="121"/>
      <c r="O1082" s="143"/>
      <c r="P1082" s="121"/>
      <c r="Q1082" s="168"/>
      <c r="R1082" s="169"/>
      <c r="S1082" s="169"/>
      <c r="T1082" s="169"/>
      <c r="U1082" s="169"/>
      <c r="V1082" s="169"/>
      <c r="W1082" s="169"/>
      <c r="X1082" s="169"/>
      <c r="Y1082" s="167"/>
      <c r="Z1082" s="167"/>
    </row>
    <row r="1083" spans="3:26" ht="16.5" customHeight="1">
      <c r="C1083" s="118"/>
      <c r="D1083" s="160"/>
      <c r="E1083" s="140"/>
      <c r="F1083" s="151"/>
      <c r="G1083" s="151"/>
      <c r="H1083" s="161"/>
      <c r="I1083" s="162"/>
      <c r="J1083" s="163"/>
      <c r="K1083" s="144"/>
      <c r="L1083" s="164"/>
      <c r="M1083" s="47"/>
      <c r="N1083" s="121"/>
      <c r="O1083" s="143"/>
      <c r="P1083" s="121"/>
      <c r="Q1083" s="168"/>
      <c r="R1083" s="169"/>
      <c r="S1083" s="169"/>
      <c r="T1083" s="169"/>
      <c r="U1083" s="169"/>
      <c r="V1083" s="169"/>
      <c r="W1083" s="169"/>
      <c r="X1083" s="169"/>
      <c r="Y1083" s="167"/>
      <c r="Z1083" s="167"/>
    </row>
    <row r="1084" spans="3:26" ht="16.5" customHeight="1">
      <c r="C1084" s="118"/>
      <c r="D1084" s="160"/>
      <c r="E1084" s="140"/>
      <c r="F1084" s="151"/>
      <c r="G1084" s="151"/>
      <c r="H1084" s="161"/>
      <c r="I1084" s="162"/>
      <c r="J1084" s="163"/>
      <c r="K1084" s="144"/>
      <c r="L1084" s="164"/>
      <c r="M1084" s="47"/>
      <c r="N1084" s="121"/>
      <c r="O1084" s="143"/>
      <c r="P1084" s="121"/>
      <c r="Q1084" s="168"/>
      <c r="R1084" s="169"/>
      <c r="S1084" s="169"/>
      <c r="T1084" s="169"/>
      <c r="U1084" s="169"/>
      <c r="V1084" s="169"/>
      <c r="W1084" s="169"/>
      <c r="X1084" s="169"/>
      <c r="Y1084" s="167"/>
      <c r="Z1084" s="167"/>
    </row>
    <row r="1085" spans="3:26" ht="16.5" customHeight="1">
      <c r="C1085" s="118"/>
      <c r="D1085" s="160"/>
      <c r="E1085" s="140"/>
      <c r="F1085" s="151"/>
      <c r="G1085" s="151"/>
      <c r="H1085" s="161"/>
      <c r="I1085" s="162"/>
      <c r="J1085" s="163"/>
      <c r="K1085" s="144"/>
      <c r="L1085" s="164"/>
      <c r="M1085" s="47"/>
      <c r="N1085" s="121"/>
      <c r="O1085" s="143"/>
      <c r="P1085" s="121"/>
      <c r="Q1085" s="168"/>
      <c r="R1085" s="169"/>
      <c r="S1085" s="169"/>
      <c r="T1085" s="169"/>
      <c r="U1085" s="169"/>
      <c r="V1085" s="169"/>
      <c r="W1085" s="169"/>
      <c r="X1085" s="169"/>
      <c r="Y1085" s="167"/>
      <c r="Z1085" s="167"/>
    </row>
    <row r="1086" spans="3:26" ht="16.5" customHeight="1">
      <c r="C1086" s="118"/>
      <c r="D1086" s="160"/>
      <c r="E1086" s="140"/>
      <c r="F1086" s="151"/>
      <c r="G1086" s="151"/>
      <c r="H1086" s="161"/>
      <c r="I1086" s="162"/>
      <c r="J1086" s="163"/>
      <c r="K1086" s="144"/>
      <c r="L1086" s="164"/>
      <c r="M1086" s="47"/>
      <c r="N1086" s="121"/>
      <c r="O1086" s="143"/>
      <c r="P1086" s="121"/>
      <c r="Q1086" s="168"/>
      <c r="R1086" s="169"/>
      <c r="S1086" s="169"/>
      <c r="T1086" s="169"/>
      <c r="U1086" s="169"/>
      <c r="V1086" s="169"/>
      <c r="W1086" s="169"/>
      <c r="X1086" s="169"/>
      <c r="Y1086" s="167"/>
      <c r="Z1086" s="167"/>
    </row>
    <row r="1087" spans="3:26" ht="16.5" customHeight="1">
      <c r="C1087" s="118"/>
      <c r="D1087" s="160"/>
      <c r="E1087" s="140"/>
      <c r="F1087" s="151"/>
      <c r="G1087" s="151"/>
      <c r="H1087" s="161"/>
      <c r="I1087" s="162"/>
      <c r="J1087" s="163"/>
      <c r="K1087" s="144"/>
      <c r="L1087" s="164"/>
      <c r="M1087" s="47"/>
      <c r="N1087" s="121"/>
      <c r="O1087" s="143"/>
      <c r="P1087" s="121"/>
      <c r="Q1087" s="168"/>
      <c r="R1087" s="169"/>
      <c r="S1087" s="169"/>
      <c r="T1087" s="169"/>
      <c r="U1087" s="169"/>
      <c r="V1087" s="169"/>
      <c r="W1087" s="169"/>
      <c r="X1087" s="169"/>
      <c r="Y1087" s="167"/>
      <c r="Z1087" s="167"/>
    </row>
    <row r="1088" spans="3:26" ht="16.5" customHeight="1">
      <c r="C1088" s="118"/>
      <c r="D1088" s="160"/>
      <c r="E1088" s="140"/>
      <c r="F1088" s="151"/>
      <c r="G1088" s="151"/>
      <c r="H1088" s="161"/>
      <c r="I1088" s="162"/>
      <c r="J1088" s="163"/>
      <c r="K1088" s="144"/>
      <c r="L1088" s="164"/>
      <c r="M1088" s="47"/>
      <c r="N1088" s="121"/>
      <c r="O1088" s="143"/>
      <c r="P1088" s="121"/>
      <c r="Q1088" s="168"/>
      <c r="R1088" s="169"/>
      <c r="S1088" s="169"/>
      <c r="T1088" s="169"/>
      <c r="U1088" s="169"/>
      <c r="V1088" s="169"/>
      <c r="W1088" s="169"/>
      <c r="X1088" s="169"/>
      <c r="Y1088" s="167"/>
      <c r="Z1088" s="167"/>
    </row>
    <row r="1089" spans="3:26" ht="16.5" customHeight="1">
      <c r="C1089" s="118"/>
      <c r="D1089" s="160"/>
      <c r="E1089" s="140"/>
      <c r="F1089" s="151"/>
      <c r="G1089" s="151"/>
      <c r="H1089" s="161"/>
      <c r="I1089" s="162"/>
      <c r="J1089" s="163"/>
      <c r="K1089" s="144"/>
      <c r="L1089" s="164"/>
      <c r="M1089" s="47"/>
      <c r="N1089" s="121"/>
      <c r="O1089" s="143"/>
      <c r="P1089" s="121"/>
      <c r="Q1089" s="168"/>
      <c r="R1089" s="169"/>
      <c r="S1089" s="169"/>
      <c r="T1089" s="169"/>
      <c r="U1089" s="169"/>
      <c r="V1089" s="169"/>
      <c r="W1089" s="169"/>
      <c r="X1089" s="169"/>
      <c r="Y1089" s="167"/>
      <c r="Z1089" s="167"/>
    </row>
    <row r="1090" spans="3:26" ht="16.5" customHeight="1">
      <c r="C1090" s="118"/>
      <c r="D1090" s="160"/>
      <c r="E1090" s="140"/>
      <c r="F1090" s="151"/>
      <c r="G1090" s="151"/>
      <c r="H1090" s="161"/>
      <c r="I1090" s="162"/>
      <c r="J1090" s="163"/>
      <c r="K1090" s="144"/>
      <c r="L1090" s="164"/>
      <c r="M1090" s="47"/>
      <c r="N1090" s="121"/>
      <c r="O1090" s="143"/>
      <c r="P1090" s="121"/>
      <c r="Q1090" s="168"/>
      <c r="R1090" s="169"/>
      <c r="S1090" s="169"/>
      <c r="T1090" s="169"/>
      <c r="U1090" s="169"/>
      <c r="V1090" s="169"/>
      <c r="W1090" s="169"/>
      <c r="X1090" s="169"/>
      <c r="Y1090" s="167"/>
      <c r="Z1090" s="167"/>
    </row>
    <row r="1091" spans="3:26" ht="16.5" customHeight="1">
      <c r="C1091" s="118"/>
      <c r="D1091" s="160"/>
      <c r="E1091" s="140"/>
      <c r="F1091" s="151"/>
      <c r="G1091" s="151"/>
      <c r="H1091" s="161"/>
      <c r="I1091" s="162"/>
      <c r="J1091" s="163"/>
      <c r="K1091" s="144"/>
      <c r="L1091" s="164"/>
      <c r="M1091" s="47"/>
      <c r="N1091" s="121"/>
      <c r="O1091" s="143"/>
      <c r="P1091" s="121"/>
      <c r="Q1091" s="168"/>
      <c r="R1091" s="169"/>
      <c r="S1091" s="169"/>
      <c r="T1091" s="169"/>
      <c r="U1091" s="169"/>
      <c r="V1091" s="169"/>
      <c r="W1091" s="169"/>
      <c r="X1091" s="169"/>
      <c r="Y1091" s="167"/>
      <c r="Z1091" s="167"/>
    </row>
    <row r="1092" spans="3:26" ht="16.5" customHeight="1">
      <c r="C1092" s="118"/>
      <c r="D1092" s="160"/>
      <c r="E1092" s="140"/>
      <c r="F1092" s="151"/>
      <c r="G1092" s="151"/>
      <c r="H1092" s="161"/>
      <c r="I1092" s="162"/>
      <c r="J1092" s="163"/>
      <c r="K1092" s="144"/>
      <c r="L1092" s="164"/>
      <c r="M1092" s="47"/>
      <c r="N1092" s="121"/>
      <c r="O1092" s="143"/>
      <c r="P1092" s="121"/>
      <c r="Q1092" s="168"/>
      <c r="R1092" s="169"/>
      <c r="S1092" s="169"/>
      <c r="T1092" s="169"/>
      <c r="U1092" s="169"/>
      <c r="V1092" s="169"/>
      <c r="W1092" s="169"/>
      <c r="X1092" s="169"/>
      <c r="Y1092" s="167"/>
      <c r="Z1092" s="167"/>
    </row>
    <row r="1093" spans="3:26" ht="16.5" customHeight="1">
      <c r="C1093" s="118"/>
      <c r="D1093" s="160"/>
      <c r="E1093" s="140"/>
      <c r="F1093" s="151"/>
      <c r="G1093" s="151"/>
      <c r="H1093" s="161"/>
      <c r="I1093" s="162"/>
      <c r="J1093" s="163"/>
      <c r="K1093" s="144"/>
      <c r="L1093" s="164"/>
      <c r="M1093" s="47"/>
      <c r="N1093" s="121"/>
      <c r="O1093" s="143"/>
      <c r="P1093" s="121"/>
      <c r="Q1093" s="168"/>
      <c r="R1093" s="169"/>
      <c r="S1093" s="169"/>
      <c r="T1093" s="169"/>
      <c r="U1093" s="169"/>
      <c r="V1093" s="169"/>
      <c r="W1093" s="169"/>
      <c r="X1093" s="169"/>
      <c r="Y1093" s="167"/>
      <c r="Z1093" s="167"/>
    </row>
    <row r="1094" spans="3:26" ht="16.5" customHeight="1">
      <c r="C1094" s="118"/>
      <c r="D1094" s="160"/>
      <c r="E1094" s="140"/>
      <c r="F1094" s="151"/>
      <c r="G1094" s="151"/>
      <c r="H1094" s="161"/>
      <c r="I1094" s="162"/>
      <c r="J1094" s="163"/>
      <c r="K1094" s="144"/>
      <c r="L1094" s="164"/>
      <c r="M1094" s="47"/>
      <c r="N1094" s="121"/>
      <c r="O1094" s="143"/>
      <c r="P1094" s="121"/>
      <c r="Q1094" s="168"/>
      <c r="R1094" s="169"/>
      <c r="S1094" s="169"/>
      <c r="T1094" s="169"/>
      <c r="U1094" s="169"/>
      <c r="V1094" s="169"/>
      <c r="W1094" s="169"/>
      <c r="X1094" s="169"/>
      <c r="Y1094" s="167"/>
      <c r="Z1094" s="167"/>
    </row>
    <row r="1095" spans="3:26" ht="16.5" customHeight="1">
      <c r="C1095" s="118"/>
      <c r="D1095" s="160"/>
      <c r="E1095" s="140"/>
      <c r="F1095" s="151"/>
      <c r="G1095" s="151"/>
      <c r="H1095" s="161"/>
      <c r="I1095" s="162"/>
      <c r="J1095" s="163"/>
      <c r="K1095" s="144"/>
      <c r="L1095" s="164"/>
      <c r="M1095" s="47"/>
      <c r="N1095" s="121"/>
      <c r="O1095" s="143"/>
      <c r="P1095" s="121"/>
      <c r="Q1095" s="168"/>
      <c r="R1095" s="169"/>
      <c r="S1095" s="169"/>
      <c r="T1095" s="169"/>
      <c r="U1095" s="169"/>
      <c r="V1095" s="169"/>
      <c r="W1095" s="169"/>
      <c r="X1095" s="169"/>
      <c r="Y1095" s="167"/>
      <c r="Z1095" s="167"/>
    </row>
    <row r="1096" spans="3:26" ht="16.5" customHeight="1">
      <c r="C1096" s="118"/>
      <c r="D1096" s="160"/>
      <c r="E1096" s="140"/>
      <c r="F1096" s="151"/>
      <c r="G1096" s="151"/>
      <c r="H1096" s="161"/>
      <c r="I1096" s="162"/>
      <c r="J1096" s="163"/>
      <c r="K1096" s="144"/>
      <c r="L1096" s="164"/>
      <c r="M1096" s="47"/>
      <c r="N1096" s="121"/>
      <c r="O1096" s="143"/>
      <c r="P1096" s="121"/>
      <c r="Q1096" s="168"/>
      <c r="R1096" s="169"/>
      <c r="S1096" s="169"/>
      <c r="T1096" s="169"/>
      <c r="U1096" s="169"/>
      <c r="V1096" s="169"/>
      <c r="W1096" s="169"/>
      <c r="X1096" s="169"/>
      <c r="Y1096" s="167"/>
      <c r="Z1096" s="167"/>
    </row>
    <row r="1097" spans="3:26" ht="16.5" customHeight="1">
      <c r="C1097" s="118"/>
      <c r="D1097" s="160"/>
      <c r="E1097" s="140"/>
      <c r="F1097" s="151"/>
      <c r="G1097" s="151"/>
      <c r="H1097" s="161"/>
      <c r="I1097" s="162"/>
      <c r="J1097" s="163"/>
      <c r="K1097" s="144"/>
      <c r="L1097" s="164"/>
      <c r="M1097" s="47"/>
      <c r="N1097" s="121"/>
      <c r="O1097" s="143"/>
      <c r="P1097" s="121"/>
      <c r="Q1097" s="168"/>
      <c r="R1097" s="169"/>
      <c r="S1097" s="169"/>
      <c r="T1097" s="169"/>
      <c r="U1097" s="169"/>
      <c r="V1097" s="169"/>
      <c r="W1097" s="169"/>
      <c r="X1097" s="169"/>
      <c r="Y1097" s="167"/>
      <c r="Z1097" s="167"/>
    </row>
    <row r="1098" spans="3:26" ht="16.5" customHeight="1">
      <c r="C1098" s="118"/>
      <c r="D1098" s="160"/>
      <c r="E1098" s="140"/>
      <c r="F1098" s="151"/>
      <c r="G1098" s="151"/>
      <c r="H1098" s="161"/>
      <c r="I1098" s="162"/>
      <c r="J1098" s="163"/>
      <c r="K1098" s="144"/>
      <c r="L1098" s="164"/>
      <c r="M1098" s="47"/>
      <c r="N1098" s="121"/>
      <c r="O1098" s="143"/>
      <c r="P1098" s="121"/>
      <c r="Q1098" s="168"/>
      <c r="R1098" s="169"/>
      <c r="S1098" s="169"/>
      <c r="T1098" s="169"/>
      <c r="U1098" s="169"/>
      <c r="V1098" s="169"/>
      <c r="W1098" s="169"/>
      <c r="X1098" s="169"/>
      <c r="Y1098" s="167"/>
      <c r="Z1098" s="167"/>
    </row>
    <row r="1099" spans="3:26" ht="16.5" customHeight="1">
      <c r="C1099" s="118"/>
      <c r="D1099" s="160"/>
      <c r="E1099" s="140"/>
      <c r="F1099" s="151"/>
      <c r="G1099" s="151"/>
      <c r="H1099" s="161"/>
      <c r="I1099" s="162"/>
      <c r="J1099" s="163"/>
      <c r="K1099" s="144"/>
      <c r="L1099" s="164"/>
      <c r="M1099" s="47"/>
      <c r="N1099" s="121"/>
      <c r="O1099" s="143"/>
      <c r="P1099" s="121"/>
      <c r="Q1099" s="168"/>
      <c r="R1099" s="169"/>
      <c r="S1099" s="169"/>
      <c r="T1099" s="169"/>
      <c r="U1099" s="169"/>
      <c r="V1099" s="169"/>
      <c r="W1099" s="169"/>
      <c r="X1099" s="169"/>
      <c r="Y1099" s="167"/>
      <c r="Z1099" s="167"/>
    </row>
    <row r="1100" spans="3:26" ht="16.5" customHeight="1">
      <c r="C1100" s="118"/>
      <c r="D1100" s="160"/>
      <c r="E1100" s="140"/>
      <c r="F1100" s="151"/>
      <c r="G1100" s="151"/>
      <c r="H1100" s="161"/>
      <c r="I1100" s="162"/>
      <c r="J1100" s="163"/>
      <c r="K1100" s="144"/>
      <c r="L1100" s="164"/>
      <c r="M1100" s="47"/>
      <c r="N1100" s="121"/>
      <c r="O1100" s="143"/>
      <c r="P1100" s="121"/>
      <c r="Q1100" s="168"/>
      <c r="R1100" s="169"/>
      <c r="S1100" s="169"/>
      <c r="T1100" s="169"/>
      <c r="U1100" s="169"/>
      <c r="V1100" s="169"/>
      <c r="W1100" s="169"/>
      <c r="X1100" s="169"/>
      <c r="Y1100" s="167"/>
      <c r="Z1100" s="167"/>
    </row>
    <row r="1101" spans="3:26" ht="16.5" customHeight="1">
      <c r="C1101" s="118"/>
      <c r="D1101" s="160"/>
      <c r="E1101" s="140"/>
      <c r="F1101" s="151"/>
      <c r="G1101" s="151"/>
      <c r="H1101" s="161"/>
      <c r="I1101" s="162"/>
      <c r="J1101" s="163"/>
      <c r="K1101" s="144"/>
      <c r="L1101" s="164"/>
      <c r="M1101" s="47"/>
      <c r="N1101" s="121"/>
      <c r="O1101" s="143"/>
      <c r="P1101" s="121"/>
      <c r="Q1101" s="168"/>
      <c r="R1101" s="169"/>
      <c r="S1101" s="169"/>
      <c r="T1101" s="169"/>
      <c r="U1101" s="169"/>
      <c r="V1101" s="169"/>
      <c r="W1101" s="169"/>
      <c r="X1101" s="169"/>
      <c r="Y1101" s="167"/>
      <c r="Z1101" s="167"/>
    </row>
    <row r="1102" spans="3:26" ht="16.5" customHeight="1">
      <c r="C1102" s="118"/>
      <c r="D1102" s="160"/>
      <c r="E1102" s="140"/>
      <c r="F1102" s="151"/>
      <c r="G1102" s="151"/>
      <c r="H1102" s="161"/>
      <c r="I1102" s="162"/>
      <c r="J1102" s="163"/>
      <c r="K1102" s="144"/>
      <c r="L1102" s="164"/>
      <c r="M1102" s="47"/>
      <c r="N1102" s="121"/>
      <c r="O1102" s="143"/>
      <c r="P1102" s="121"/>
      <c r="Q1102" s="168"/>
      <c r="R1102" s="169"/>
      <c r="S1102" s="169"/>
      <c r="T1102" s="169"/>
      <c r="U1102" s="169"/>
      <c r="V1102" s="169"/>
      <c r="W1102" s="169"/>
      <c r="X1102" s="169"/>
      <c r="Y1102" s="167"/>
      <c r="Z1102" s="167"/>
    </row>
    <row r="1103" spans="3:26" ht="16.5" customHeight="1">
      <c r="C1103" s="118"/>
      <c r="D1103" s="160"/>
      <c r="E1103" s="140"/>
      <c r="F1103" s="151"/>
      <c r="G1103" s="151"/>
      <c r="H1103" s="161"/>
      <c r="I1103" s="162"/>
      <c r="J1103" s="163"/>
      <c r="K1103" s="144"/>
      <c r="L1103" s="164"/>
      <c r="M1103" s="47"/>
      <c r="N1103" s="121"/>
      <c r="O1103" s="143"/>
      <c r="P1103" s="121"/>
      <c r="Q1103" s="168"/>
      <c r="R1103" s="169"/>
      <c r="S1103" s="169"/>
      <c r="T1103" s="169"/>
      <c r="U1103" s="169"/>
      <c r="V1103" s="169"/>
      <c r="W1103" s="169"/>
      <c r="X1103" s="169"/>
      <c r="Y1103" s="167"/>
      <c r="Z1103" s="167"/>
    </row>
    <row r="1104" spans="3:26" ht="16.5" customHeight="1">
      <c r="C1104" s="118"/>
      <c r="D1104" s="160"/>
      <c r="E1104" s="140"/>
      <c r="F1104" s="151"/>
      <c r="G1104" s="151"/>
      <c r="H1104" s="161"/>
      <c r="I1104" s="162"/>
      <c r="J1104" s="163"/>
      <c r="K1104" s="144"/>
      <c r="L1104" s="164"/>
      <c r="M1104" s="47"/>
      <c r="N1104" s="121"/>
      <c r="O1104" s="143"/>
      <c r="P1104" s="121"/>
      <c r="Q1104" s="168"/>
      <c r="R1104" s="169"/>
      <c r="S1104" s="169"/>
      <c r="T1104" s="169"/>
      <c r="U1104" s="169"/>
      <c r="V1104" s="169"/>
      <c r="W1104" s="169"/>
      <c r="X1104" s="169"/>
      <c r="Y1104" s="167"/>
      <c r="Z1104" s="167"/>
    </row>
    <row r="1105" spans="3:26" ht="16.5" customHeight="1">
      <c r="C1105" s="118"/>
      <c r="D1105" s="160"/>
      <c r="E1105" s="140"/>
      <c r="F1105" s="151"/>
      <c r="G1105" s="151"/>
      <c r="H1105" s="161"/>
      <c r="I1105" s="162"/>
      <c r="J1105" s="163"/>
      <c r="K1105" s="144"/>
      <c r="L1105" s="164"/>
      <c r="M1105" s="47"/>
      <c r="N1105" s="121"/>
      <c r="O1105" s="143"/>
      <c r="P1105" s="121"/>
      <c r="Q1105" s="168"/>
      <c r="R1105" s="169"/>
      <c r="S1105" s="169"/>
      <c r="T1105" s="169"/>
      <c r="U1105" s="169"/>
      <c r="V1105" s="169"/>
      <c r="W1105" s="169"/>
      <c r="X1105" s="169"/>
      <c r="Y1105" s="167"/>
      <c r="Z1105" s="167"/>
    </row>
    <row r="1106" spans="3:26" ht="16.5" customHeight="1">
      <c r="C1106" s="118"/>
      <c r="D1106" s="160"/>
      <c r="E1106" s="140"/>
      <c r="F1106" s="151"/>
      <c r="G1106" s="151"/>
      <c r="H1106" s="161"/>
      <c r="I1106" s="162"/>
      <c r="J1106" s="163"/>
      <c r="K1106" s="144"/>
      <c r="L1106" s="164"/>
      <c r="M1106" s="47"/>
      <c r="N1106" s="121"/>
      <c r="O1106" s="143"/>
      <c r="P1106" s="121"/>
      <c r="Q1106" s="168"/>
      <c r="R1106" s="169"/>
      <c r="S1106" s="169"/>
      <c r="T1106" s="169"/>
      <c r="U1106" s="169"/>
      <c r="V1106" s="169"/>
      <c r="W1106" s="169"/>
      <c r="X1106" s="169"/>
      <c r="Y1106" s="167"/>
      <c r="Z1106" s="167"/>
    </row>
    <row r="1107" spans="3:26" ht="16.5" customHeight="1">
      <c r="C1107" s="118"/>
      <c r="D1107" s="160"/>
      <c r="E1107" s="140"/>
      <c r="F1107" s="151"/>
      <c r="G1107" s="151"/>
      <c r="H1107" s="161"/>
      <c r="I1107" s="162"/>
      <c r="J1107" s="163"/>
      <c r="K1107" s="144"/>
      <c r="L1107" s="164"/>
      <c r="M1107" s="47"/>
      <c r="N1107" s="121"/>
      <c r="O1107" s="143"/>
      <c r="P1107" s="121"/>
      <c r="Q1107" s="168"/>
      <c r="R1107" s="169"/>
      <c r="S1107" s="169"/>
      <c r="T1107" s="169"/>
      <c r="U1107" s="169"/>
      <c r="V1107" s="169"/>
      <c r="W1107" s="169"/>
      <c r="X1107" s="169"/>
      <c r="Y1107" s="167"/>
      <c r="Z1107" s="167"/>
    </row>
    <row r="1108" spans="3:26" ht="16.5" customHeight="1">
      <c r="C1108" s="118"/>
      <c r="D1108" s="160"/>
      <c r="E1108" s="140"/>
      <c r="F1108" s="151"/>
      <c r="G1108" s="151"/>
      <c r="H1108" s="161"/>
      <c r="I1108" s="162"/>
      <c r="J1108" s="163"/>
      <c r="K1108" s="144"/>
      <c r="L1108" s="164"/>
      <c r="M1108" s="47"/>
      <c r="N1108" s="121"/>
      <c r="O1108" s="143"/>
      <c r="P1108" s="121"/>
      <c r="Q1108" s="168"/>
      <c r="R1108" s="169"/>
      <c r="S1108" s="169"/>
      <c r="T1108" s="169"/>
      <c r="U1108" s="169"/>
      <c r="V1108" s="169"/>
      <c r="W1108" s="169"/>
      <c r="X1108" s="169"/>
      <c r="Y1108" s="167"/>
      <c r="Z1108" s="167"/>
    </row>
    <row r="1109" spans="3:26" ht="16.5" customHeight="1">
      <c r="C1109" s="118"/>
      <c r="D1109" s="160"/>
      <c r="E1109" s="140"/>
      <c r="F1109" s="151"/>
      <c r="G1109" s="151"/>
      <c r="H1109" s="161"/>
      <c r="I1109" s="162"/>
      <c r="J1109" s="163"/>
      <c r="K1109" s="144"/>
      <c r="L1109" s="164"/>
      <c r="M1109" s="47"/>
      <c r="N1109" s="121"/>
      <c r="O1109" s="143"/>
      <c r="P1109" s="121"/>
      <c r="Q1109" s="168"/>
      <c r="R1109" s="169"/>
      <c r="S1109" s="169"/>
      <c r="T1109" s="169"/>
      <c r="U1109" s="169"/>
      <c r="V1109" s="169"/>
      <c r="W1109" s="169"/>
      <c r="X1109" s="169"/>
      <c r="Y1109" s="167"/>
      <c r="Z1109" s="167"/>
    </row>
    <row r="1110" spans="3:26" ht="16.5" customHeight="1">
      <c r="C1110" s="118"/>
      <c r="D1110" s="160"/>
      <c r="E1110" s="140"/>
      <c r="F1110" s="151"/>
      <c r="G1110" s="151"/>
      <c r="H1110" s="161"/>
      <c r="I1110" s="162"/>
      <c r="J1110" s="163"/>
      <c r="K1110" s="144"/>
      <c r="L1110" s="164"/>
      <c r="M1110" s="47"/>
      <c r="N1110" s="121"/>
      <c r="O1110" s="143"/>
      <c r="P1110" s="121"/>
      <c r="Q1110" s="168"/>
      <c r="R1110" s="169"/>
      <c r="S1110" s="169"/>
      <c r="T1110" s="169"/>
      <c r="U1110" s="169"/>
      <c r="V1110" s="169"/>
      <c r="W1110" s="169"/>
      <c r="X1110" s="169"/>
      <c r="Y1110" s="167"/>
      <c r="Z1110" s="167"/>
    </row>
    <row r="1111" spans="3:26" ht="16.5" customHeight="1">
      <c r="C1111" s="118"/>
      <c r="D1111" s="160"/>
      <c r="E1111" s="140"/>
      <c r="F1111" s="151"/>
      <c r="G1111" s="151"/>
      <c r="H1111" s="161"/>
      <c r="I1111" s="162"/>
      <c r="J1111" s="163"/>
      <c r="K1111" s="144"/>
      <c r="L1111" s="164"/>
      <c r="M1111" s="47"/>
      <c r="N1111" s="121"/>
      <c r="O1111" s="143"/>
      <c r="P1111" s="121"/>
      <c r="Q1111" s="168"/>
      <c r="R1111" s="169"/>
      <c r="S1111" s="169"/>
      <c r="T1111" s="169"/>
      <c r="U1111" s="169"/>
      <c r="V1111" s="169"/>
      <c r="W1111" s="169"/>
      <c r="X1111" s="169"/>
      <c r="Y1111" s="167"/>
      <c r="Z1111" s="167"/>
    </row>
    <row r="1112" spans="3:26" ht="16.5" customHeight="1">
      <c r="C1112" s="118"/>
      <c r="D1112" s="160"/>
      <c r="E1112" s="140"/>
      <c r="F1112" s="151"/>
      <c r="G1112" s="151"/>
      <c r="H1112" s="161"/>
      <c r="I1112" s="162"/>
      <c r="J1112" s="163"/>
      <c r="K1112" s="144"/>
      <c r="L1112" s="164"/>
      <c r="M1112" s="47"/>
      <c r="N1112" s="121"/>
      <c r="O1112" s="143"/>
      <c r="P1112" s="121"/>
      <c r="Q1112" s="168"/>
      <c r="R1112" s="169"/>
      <c r="S1112" s="169"/>
      <c r="T1112" s="169"/>
      <c r="U1112" s="169"/>
      <c r="V1112" s="169"/>
      <c r="W1112" s="169"/>
      <c r="X1112" s="169"/>
      <c r="Y1112" s="167"/>
      <c r="Z1112" s="167"/>
    </row>
    <row r="1113" spans="3:26" ht="16.5" customHeight="1">
      <c r="C1113" s="118"/>
      <c r="D1113" s="160"/>
      <c r="E1113" s="140"/>
      <c r="F1113" s="151"/>
      <c r="G1113" s="151"/>
      <c r="H1113" s="161"/>
      <c r="I1113" s="162"/>
      <c r="J1113" s="163"/>
      <c r="K1113" s="144"/>
      <c r="L1113" s="164"/>
      <c r="M1113" s="47"/>
      <c r="N1113" s="121"/>
      <c r="O1113" s="143"/>
      <c r="P1113" s="121"/>
      <c r="Q1113" s="168"/>
      <c r="R1113" s="169"/>
      <c r="S1113" s="169"/>
      <c r="T1113" s="169"/>
      <c r="U1113" s="169"/>
      <c r="V1113" s="169"/>
      <c r="W1113" s="169"/>
      <c r="X1113" s="169"/>
      <c r="Y1113" s="167"/>
      <c r="Z1113" s="167"/>
    </row>
    <row r="1114" spans="3:26" ht="16.5" customHeight="1">
      <c r="C1114" s="118"/>
      <c r="D1114" s="160"/>
      <c r="E1114" s="140"/>
      <c r="F1114" s="151"/>
      <c r="G1114" s="151"/>
      <c r="H1114" s="161"/>
      <c r="I1114" s="162"/>
      <c r="J1114" s="163"/>
      <c r="K1114" s="144"/>
      <c r="L1114" s="164"/>
      <c r="M1114" s="47"/>
      <c r="N1114" s="121"/>
      <c r="O1114" s="143"/>
      <c r="P1114" s="121"/>
      <c r="Q1114" s="168"/>
      <c r="R1114" s="169"/>
      <c r="S1114" s="169"/>
      <c r="T1114" s="169"/>
      <c r="U1114" s="169"/>
      <c r="V1114" s="169"/>
      <c r="W1114" s="169"/>
      <c r="X1114" s="169"/>
      <c r="Y1114" s="167"/>
      <c r="Z1114" s="167"/>
    </row>
    <row r="1115" spans="3:26" ht="16.5" customHeight="1">
      <c r="C1115" s="118"/>
      <c r="D1115" s="160"/>
      <c r="E1115" s="140"/>
      <c r="F1115" s="151"/>
      <c r="G1115" s="151"/>
      <c r="H1115" s="161"/>
      <c r="I1115" s="162"/>
      <c r="J1115" s="163"/>
      <c r="K1115" s="144"/>
      <c r="L1115" s="164"/>
      <c r="M1115" s="47"/>
      <c r="N1115" s="121"/>
      <c r="O1115" s="143"/>
      <c r="P1115" s="121"/>
      <c r="Q1115" s="168"/>
      <c r="R1115" s="169"/>
      <c r="S1115" s="169"/>
      <c r="T1115" s="169"/>
      <c r="U1115" s="169"/>
      <c r="V1115" s="169"/>
      <c r="W1115" s="169"/>
      <c r="X1115" s="169"/>
      <c r="Y1115" s="167"/>
      <c r="Z1115" s="167"/>
    </row>
    <row r="1116" spans="3:26" ht="16.5" customHeight="1">
      <c r="C1116" s="118"/>
      <c r="D1116" s="160"/>
      <c r="E1116" s="140"/>
      <c r="F1116" s="151"/>
      <c r="G1116" s="151"/>
      <c r="H1116" s="161"/>
      <c r="I1116" s="162"/>
      <c r="J1116" s="163"/>
      <c r="K1116" s="144"/>
      <c r="L1116" s="164"/>
      <c r="M1116" s="47"/>
      <c r="N1116" s="121"/>
      <c r="O1116" s="143"/>
      <c r="P1116" s="121"/>
      <c r="Q1116" s="168"/>
      <c r="R1116" s="169"/>
      <c r="S1116" s="169"/>
      <c r="T1116" s="169"/>
      <c r="U1116" s="169"/>
      <c r="V1116" s="169"/>
      <c r="W1116" s="169"/>
      <c r="X1116" s="169"/>
      <c r="Y1116" s="167"/>
      <c r="Z1116" s="167"/>
    </row>
    <row r="1117" spans="3:26" ht="16.5" customHeight="1">
      <c r="C1117" s="118"/>
      <c r="D1117" s="160"/>
      <c r="E1117" s="140"/>
      <c r="F1117" s="151"/>
      <c r="G1117" s="151"/>
      <c r="H1117" s="161"/>
      <c r="I1117" s="162"/>
      <c r="J1117" s="163"/>
      <c r="K1117" s="144"/>
      <c r="L1117" s="164"/>
      <c r="M1117" s="47"/>
      <c r="N1117" s="121"/>
      <c r="O1117" s="143"/>
      <c r="P1117" s="121"/>
      <c r="Q1117" s="168"/>
      <c r="R1117" s="169"/>
      <c r="S1117" s="169"/>
      <c r="T1117" s="169"/>
      <c r="U1117" s="169"/>
      <c r="V1117" s="169"/>
      <c r="W1117" s="169"/>
      <c r="X1117" s="169"/>
      <c r="Y1117" s="167"/>
      <c r="Z1117" s="167"/>
    </row>
    <row r="1118" spans="3:26" ht="16.5" customHeight="1">
      <c r="C1118" s="118"/>
      <c r="D1118" s="160"/>
      <c r="E1118" s="140"/>
      <c r="F1118" s="151"/>
      <c r="G1118" s="151"/>
      <c r="H1118" s="161"/>
      <c r="I1118" s="162"/>
      <c r="J1118" s="163"/>
      <c r="K1118" s="144"/>
      <c r="L1118" s="164"/>
      <c r="M1118" s="47"/>
      <c r="N1118" s="121"/>
      <c r="O1118" s="143"/>
      <c r="P1118" s="121"/>
      <c r="Q1118" s="168"/>
      <c r="R1118" s="169"/>
      <c r="S1118" s="169"/>
      <c r="T1118" s="169"/>
      <c r="U1118" s="169"/>
      <c r="V1118" s="169"/>
      <c r="W1118" s="169"/>
      <c r="X1118" s="169"/>
      <c r="Y1118" s="167"/>
      <c r="Z1118" s="167"/>
    </row>
    <row r="1119" spans="3:26" ht="16.5" customHeight="1">
      <c r="C1119" s="118"/>
      <c r="D1119" s="160"/>
      <c r="E1119" s="140"/>
      <c r="F1119" s="151"/>
      <c r="G1119" s="151"/>
      <c r="H1119" s="161"/>
      <c r="I1119" s="162"/>
      <c r="J1119" s="163"/>
      <c r="K1119" s="144"/>
      <c r="L1119" s="164"/>
      <c r="M1119" s="47"/>
      <c r="N1119" s="121"/>
      <c r="O1119" s="143"/>
      <c r="P1119" s="121"/>
      <c r="Q1119" s="168"/>
      <c r="R1119" s="169"/>
      <c r="S1119" s="169"/>
      <c r="T1119" s="169"/>
      <c r="U1119" s="169"/>
      <c r="V1119" s="169"/>
      <c r="W1119" s="169"/>
      <c r="X1119" s="169"/>
      <c r="Y1119" s="167"/>
      <c r="Z1119" s="167"/>
    </row>
    <row r="1120" spans="3:26" ht="16.5" customHeight="1">
      <c r="C1120" s="118"/>
      <c r="D1120" s="160"/>
      <c r="E1120" s="140"/>
      <c r="F1120" s="151"/>
      <c r="G1120" s="151"/>
      <c r="H1120" s="161"/>
      <c r="I1120" s="162"/>
      <c r="J1120" s="163"/>
      <c r="K1120" s="144"/>
      <c r="L1120" s="164"/>
      <c r="M1120" s="47"/>
      <c r="N1120" s="121"/>
      <c r="O1120" s="143"/>
      <c r="P1120" s="121"/>
      <c r="Q1120" s="168"/>
      <c r="R1120" s="169"/>
      <c r="S1120" s="169"/>
      <c r="T1120" s="169"/>
      <c r="U1120" s="169"/>
      <c r="V1120" s="169"/>
      <c r="W1120" s="169"/>
      <c r="X1120" s="169"/>
      <c r="Y1120" s="167"/>
      <c r="Z1120" s="167"/>
    </row>
    <row r="1121" spans="3:26" ht="16.5" customHeight="1">
      <c r="C1121" s="118"/>
      <c r="D1121" s="160"/>
      <c r="E1121" s="140"/>
      <c r="F1121" s="151"/>
      <c r="G1121" s="151"/>
      <c r="H1121" s="161"/>
      <c r="I1121" s="162"/>
      <c r="J1121" s="163"/>
      <c r="K1121" s="144"/>
      <c r="L1121" s="164"/>
      <c r="M1121" s="47"/>
      <c r="N1121" s="121"/>
      <c r="O1121" s="143"/>
      <c r="P1121" s="121"/>
      <c r="Q1121" s="168"/>
      <c r="R1121" s="169"/>
      <c r="S1121" s="169"/>
      <c r="T1121" s="169"/>
      <c r="U1121" s="169"/>
      <c r="V1121" s="169"/>
      <c r="W1121" s="169"/>
      <c r="X1121" s="169"/>
      <c r="Y1121" s="167"/>
      <c r="Z1121" s="167"/>
    </row>
    <row r="1122" spans="3:26" ht="16.5" customHeight="1">
      <c r="C1122" s="118"/>
      <c r="D1122" s="160"/>
      <c r="E1122" s="140"/>
      <c r="F1122" s="151"/>
      <c r="G1122" s="151"/>
      <c r="H1122" s="161"/>
      <c r="I1122" s="162"/>
      <c r="J1122" s="163"/>
      <c r="K1122" s="144"/>
      <c r="L1122" s="164"/>
      <c r="M1122" s="47"/>
      <c r="N1122" s="121"/>
      <c r="O1122" s="143"/>
      <c r="P1122" s="121"/>
      <c r="Q1122" s="168"/>
      <c r="R1122" s="169"/>
      <c r="S1122" s="169"/>
      <c r="T1122" s="169"/>
      <c r="U1122" s="169"/>
      <c r="V1122" s="169"/>
      <c r="W1122" s="169"/>
      <c r="X1122" s="169"/>
      <c r="Y1122" s="167"/>
      <c r="Z1122" s="167"/>
    </row>
    <row r="1123" spans="3:26" ht="16.5" customHeight="1">
      <c r="C1123" s="118"/>
      <c r="D1123" s="160"/>
      <c r="E1123" s="140"/>
      <c r="F1123" s="151"/>
      <c r="G1123" s="151"/>
      <c r="H1123" s="161"/>
      <c r="I1123" s="162"/>
      <c r="J1123" s="163"/>
      <c r="K1123" s="144"/>
      <c r="L1123" s="164"/>
      <c r="M1123" s="47"/>
      <c r="N1123" s="121"/>
      <c r="O1123" s="143"/>
      <c r="P1123" s="121"/>
      <c r="Q1123" s="168"/>
      <c r="R1123" s="169"/>
      <c r="S1123" s="169"/>
      <c r="T1123" s="169"/>
      <c r="U1123" s="169"/>
      <c r="V1123" s="169"/>
      <c r="W1123" s="169"/>
      <c r="X1123" s="169"/>
      <c r="Y1123" s="167"/>
      <c r="Z1123" s="167"/>
    </row>
    <row r="1124" spans="3:26" ht="16.5" customHeight="1">
      <c r="C1124" s="118"/>
      <c r="D1124" s="160"/>
      <c r="E1124" s="140"/>
      <c r="F1124" s="151"/>
      <c r="G1124" s="151"/>
      <c r="H1124" s="161"/>
      <c r="I1124" s="162"/>
      <c r="J1124" s="163"/>
      <c r="K1124" s="144"/>
      <c r="L1124" s="164"/>
      <c r="M1124" s="47"/>
      <c r="N1124" s="121"/>
      <c r="O1124" s="143"/>
      <c r="P1124" s="121"/>
      <c r="Q1124" s="168"/>
      <c r="R1124" s="169"/>
      <c r="S1124" s="169"/>
      <c r="T1124" s="169"/>
      <c r="U1124" s="169"/>
      <c r="V1124" s="169"/>
      <c r="W1124" s="169"/>
      <c r="X1124" s="169"/>
      <c r="Y1124" s="167"/>
      <c r="Z1124" s="167"/>
    </row>
    <row r="1125" spans="3:26" ht="16.5" customHeight="1">
      <c r="C1125" s="118"/>
      <c r="D1125" s="160"/>
      <c r="E1125" s="140"/>
      <c r="F1125" s="151"/>
      <c r="G1125" s="151"/>
      <c r="H1125" s="161"/>
      <c r="I1125" s="162"/>
      <c r="J1125" s="163"/>
      <c r="K1125" s="144"/>
      <c r="L1125" s="164"/>
      <c r="M1125" s="47"/>
      <c r="N1125" s="121"/>
      <c r="O1125" s="143"/>
      <c r="P1125" s="121"/>
      <c r="Q1125" s="168"/>
      <c r="R1125" s="169"/>
      <c r="S1125" s="169"/>
      <c r="T1125" s="169"/>
      <c r="U1125" s="169"/>
      <c r="V1125" s="169"/>
      <c r="W1125" s="169"/>
      <c r="X1125" s="169"/>
      <c r="Y1125" s="167"/>
      <c r="Z1125" s="167"/>
    </row>
    <row r="1126" spans="3:26" ht="16.5" customHeight="1">
      <c r="C1126" s="118"/>
      <c r="D1126" s="160"/>
      <c r="E1126" s="140"/>
      <c r="F1126" s="151"/>
      <c r="G1126" s="151"/>
      <c r="H1126" s="161"/>
      <c r="I1126" s="162"/>
      <c r="J1126" s="163"/>
      <c r="K1126" s="144"/>
      <c r="L1126" s="164"/>
      <c r="M1126" s="47"/>
      <c r="N1126" s="121"/>
      <c r="O1126" s="143"/>
      <c r="P1126" s="121"/>
      <c r="Q1126" s="168"/>
      <c r="R1126" s="169"/>
      <c r="S1126" s="169"/>
      <c r="T1126" s="169"/>
      <c r="U1126" s="169"/>
      <c r="V1126" s="169"/>
      <c r="W1126" s="169"/>
      <c r="X1126" s="169"/>
      <c r="Y1126" s="167"/>
      <c r="Z1126" s="167"/>
    </row>
    <row r="1127" spans="3:26" ht="16.5" customHeight="1">
      <c r="C1127" s="118"/>
      <c r="D1127" s="160"/>
      <c r="E1127" s="140"/>
      <c r="F1127" s="151"/>
      <c r="G1127" s="151"/>
      <c r="H1127" s="161"/>
      <c r="I1127" s="162"/>
      <c r="J1127" s="163"/>
      <c r="K1127" s="144"/>
      <c r="L1127" s="164"/>
      <c r="M1127" s="47"/>
      <c r="N1127" s="121"/>
      <c r="O1127" s="143"/>
      <c r="P1127" s="121"/>
      <c r="Q1127" s="168"/>
      <c r="R1127" s="169"/>
      <c r="S1127" s="169"/>
      <c r="T1127" s="169"/>
      <c r="U1127" s="169"/>
      <c r="V1127" s="169"/>
      <c r="W1127" s="169"/>
      <c r="X1127" s="169"/>
      <c r="Y1127" s="167"/>
      <c r="Z1127" s="167"/>
    </row>
    <row r="1128" spans="3:26" ht="16.5" customHeight="1">
      <c r="C1128" s="118"/>
      <c r="D1128" s="160"/>
      <c r="E1128" s="140"/>
      <c r="F1128" s="151"/>
      <c r="G1128" s="151"/>
      <c r="H1128" s="161"/>
      <c r="I1128" s="162"/>
      <c r="J1128" s="163"/>
      <c r="K1128" s="144"/>
      <c r="L1128" s="164"/>
      <c r="M1128" s="47"/>
      <c r="N1128" s="121"/>
      <c r="O1128" s="143"/>
      <c r="P1128" s="121"/>
      <c r="Q1128" s="168"/>
      <c r="R1128" s="169"/>
      <c r="S1128" s="169"/>
      <c r="T1128" s="169"/>
      <c r="U1128" s="169"/>
      <c r="V1128" s="169"/>
      <c r="W1128" s="169"/>
      <c r="X1128" s="169"/>
      <c r="Y1128" s="167"/>
      <c r="Z1128" s="167"/>
    </row>
    <row r="1129" spans="3:26" ht="16.5" customHeight="1">
      <c r="C1129" s="118"/>
      <c r="D1129" s="160"/>
      <c r="E1129" s="140"/>
      <c r="F1129" s="151"/>
      <c r="G1129" s="151"/>
      <c r="H1129" s="161"/>
      <c r="I1129" s="162"/>
      <c r="J1129" s="163"/>
      <c r="K1129" s="144"/>
      <c r="L1129" s="164"/>
      <c r="M1129" s="47"/>
      <c r="N1129" s="121"/>
      <c r="O1129" s="143"/>
      <c r="P1129" s="121"/>
      <c r="Q1129" s="168"/>
      <c r="R1129" s="169"/>
      <c r="S1129" s="169"/>
      <c r="T1129" s="169"/>
      <c r="U1129" s="169"/>
      <c r="V1129" s="169"/>
      <c r="W1129" s="169"/>
      <c r="X1129" s="169"/>
      <c r="Y1129" s="167"/>
      <c r="Z1129" s="167"/>
    </row>
    <row r="1130" spans="3:26" ht="16.5" customHeight="1">
      <c r="C1130" s="118"/>
      <c r="D1130" s="160"/>
      <c r="E1130" s="140"/>
      <c r="F1130" s="151"/>
      <c r="G1130" s="151"/>
      <c r="H1130" s="161"/>
      <c r="I1130" s="162"/>
      <c r="J1130" s="163"/>
      <c r="K1130" s="144"/>
      <c r="L1130" s="164"/>
      <c r="M1130" s="47"/>
      <c r="N1130" s="121"/>
      <c r="O1130" s="143"/>
      <c r="P1130" s="121"/>
      <c r="Q1130" s="168"/>
      <c r="R1130" s="169"/>
      <c r="S1130" s="169"/>
      <c r="T1130" s="169"/>
      <c r="U1130" s="169"/>
      <c r="V1130" s="169"/>
      <c r="W1130" s="169"/>
      <c r="X1130" s="169"/>
      <c r="Y1130" s="167"/>
      <c r="Z1130" s="167"/>
    </row>
    <row r="1131" spans="3:26" ht="16.5" customHeight="1">
      <c r="C1131" s="118"/>
      <c r="D1131" s="160"/>
      <c r="E1131" s="140"/>
      <c r="F1131" s="151"/>
      <c r="G1131" s="151"/>
      <c r="H1131" s="161"/>
      <c r="I1131" s="162"/>
      <c r="J1131" s="163"/>
      <c r="K1131" s="144"/>
      <c r="L1131" s="164"/>
      <c r="M1131" s="47"/>
      <c r="N1131" s="121"/>
      <c r="O1131" s="143"/>
      <c r="P1131" s="121"/>
      <c r="Q1131" s="168"/>
      <c r="R1131" s="169"/>
      <c r="S1131" s="169"/>
      <c r="T1131" s="169"/>
      <c r="U1131" s="169"/>
      <c r="V1131" s="169"/>
      <c r="W1131" s="169"/>
      <c r="X1131" s="169"/>
      <c r="Y1131" s="167"/>
      <c r="Z1131" s="167"/>
    </row>
    <row r="1132" spans="3:26" ht="16.5" customHeight="1">
      <c r="C1132" s="118"/>
      <c r="D1132" s="160"/>
      <c r="E1132" s="140"/>
      <c r="F1132" s="151"/>
      <c r="G1132" s="151"/>
      <c r="H1132" s="161"/>
      <c r="I1132" s="162"/>
      <c r="J1132" s="163"/>
      <c r="K1132" s="144"/>
      <c r="L1132" s="164"/>
      <c r="M1132" s="47"/>
      <c r="N1132" s="121"/>
      <c r="O1132" s="143"/>
      <c r="P1132" s="121"/>
      <c r="Q1132" s="168"/>
      <c r="R1132" s="169"/>
      <c r="S1132" s="169"/>
      <c r="T1132" s="169"/>
      <c r="U1132" s="169"/>
      <c r="V1132" s="169"/>
      <c r="W1132" s="169"/>
      <c r="X1132" s="169"/>
      <c r="Y1132" s="167"/>
      <c r="Z1132" s="167"/>
    </row>
    <row r="1133" spans="3:26" ht="16.5" customHeight="1">
      <c r="C1133" s="118"/>
      <c r="D1133" s="160"/>
      <c r="E1133" s="140"/>
      <c r="F1133" s="151"/>
      <c r="G1133" s="151"/>
      <c r="H1133" s="161"/>
      <c r="I1133" s="162"/>
      <c r="J1133" s="163"/>
      <c r="K1133" s="144"/>
      <c r="L1133" s="164"/>
      <c r="M1133" s="47"/>
      <c r="N1133" s="121"/>
      <c r="O1133" s="143"/>
      <c r="P1133" s="121"/>
      <c r="Q1133" s="168"/>
      <c r="R1133" s="169"/>
      <c r="S1133" s="169"/>
      <c r="T1133" s="169"/>
      <c r="U1133" s="169"/>
      <c r="V1133" s="169"/>
      <c r="W1133" s="169"/>
      <c r="X1133" s="169"/>
      <c r="Y1133" s="167"/>
      <c r="Z1133" s="167"/>
    </row>
    <row r="1134" spans="3:26" ht="16.5" customHeight="1">
      <c r="C1134" s="118"/>
      <c r="D1134" s="160"/>
      <c r="E1134" s="140"/>
      <c r="F1134" s="151"/>
      <c r="G1134" s="151"/>
      <c r="H1134" s="161"/>
      <c r="I1134" s="162"/>
      <c r="J1134" s="163"/>
      <c r="K1134" s="144"/>
      <c r="L1134" s="164"/>
      <c r="M1134" s="47"/>
      <c r="N1134" s="121"/>
      <c r="O1134" s="143"/>
      <c r="P1134" s="121"/>
      <c r="Q1134" s="168"/>
      <c r="R1134" s="169"/>
      <c r="S1134" s="169"/>
      <c r="T1134" s="169"/>
      <c r="U1134" s="169"/>
      <c r="V1134" s="169"/>
      <c r="W1134" s="169"/>
      <c r="X1134" s="169"/>
      <c r="Y1134" s="167"/>
      <c r="Z1134" s="167"/>
    </row>
    <row r="1135" spans="3:26" ht="16.5" customHeight="1">
      <c r="C1135" s="118"/>
      <c r="D1135" s="160"/>
      <c r="E1135" s="140"/>
      <c r="F1135" s="151"/>
      <c r="G1135" s="151"/>
      <c r="H1135" s="161"/>
      <c r="I1135" s="162"/>
      <c r="J1135" s="163"/>
      <c r="K1135" s="144"/>
      <c r="L1135" s="164"/>
      <c r="M1135" s="47"/>
      <c r="N1135" s="121"/>
      <c r="O1135" s="143"/>
      <c r="P1135" s="121"/>
      <c r="Q1135" s="168"/>
      <c r="R1135" s="169"/>
      <c r="S1135" s="169"/>
      <c r="T1135" s="169"/>
      <c r="U1135" s="169"/>
      <c r="V1135" s="169"/>
      <c r="W1135" s="169"/>
      <c r="X1135" s="169"/>
      <c r="Y1135" s="167"/>
      <c r="Z1135" s="167"/>
    </row>
    <row r="1136" spans="3:26" ht="16.5" customHeight="1">
      <c r="C1136" s="118"/>
      <c r="D1136" s="160"/>
      <c r="E1136" s="140"/>
      <c r="F1136" s="151"/>
      <c r="G1136" s="151"/>
      <c r="H1136" s="161"/>
      <c r="I1136" s="162"/>
      <c r="J1136" s="163"/>
      <c r="K1136" s="144"/>
      <c r="L1136" s="164"/>
      <c r="M1136" s="47"/>
      <c r="N1136" s="121"/>
      <c r="O1136" s="143"/>
      <c r="P1136" s="121"/>
      <c r="Q1136" s="168"/>
      <c r="R1136" s="169"/>
      <c r="S1136" s="169"/>
      <c r="T1136" s="169"/>
      <c r="U1136" s="169"/>
      <c r="V1136" s="169"/>
      <c r="W1136" s="169"/>
      <c r="X1136" s="169"/>
      <c r="Y1136" s="167"/>
      <c r="Z1136" s="167"/>
    </row>
    <row r="1137" spans="3:26" ht="16.5" customHeight="1">
      <c r="C1137" s="118"/>
      <c r="D1137" s="160"/>
      <c r="E1137" s="140"/>
      <c r="F1137" s="151"/>
      <c r="G1137" s="151"/>
      <c r="H1137" s="161"/>
      <c r="I1137" s="162"/>
      <c r="J1137" s="163"/>
      <c r="K1137" s="144"/>
      <c r="L1137" s="164"/>
      <c r="M1137" s="47"/>
      <c r="N1137" s="121"/>
      <c r="O1137" s="143"/>
      <c r="P1137" s="121"/>
      <c r="Q1137" s="168"/>
      <c r="R1137" s="169"/>
      <c r="S1137" s="169"/>
      <c r="T1137" s="169"/>
      <c r="U1137" s="169"/>
      <c r="V1137" s="169"/>
      <c r="W1137" s="169"/>
      <c r="X1137" s="169"/>
      <c r="Y1137" s="167"/>
      <c r="Z1137" s="167"/>
    </row>
    <row r="1138" spans="3:26" ht="16.5" customHeight="1">
      <c r="C1138" s="118"/>
      <c r="D1138" s="160"/>
      <c r="E1138" s="140"/>
      <c r="F1138" s="151"/>
      <c r="G1138" s="151"/>
      <c r="H1138" s="161"/>
      <c r="I1138" s="162"/>
      <c r="J1138" s="163"/>
      <c r="K1138" s="144"/>
      <c r="L1138" s="164"/>
      <c r="M1138" s="47"/>
      <c r="N1138" s="121"/>
      <c r="O1138" s="143"/>
      <c r="P1138" s="121"/>
      <c r="Q1138" s="168"/>
      <c r="R1138" s="169"/>
      <c r="S1138" s="169"/>
      <c r="T1138" s="169"/>
      <c r="U1138" s="169"/>
      <c r="V1138" s="169"/>
      <c r="W1138" s="169"/>
      <c r="X1138" s="169"/>
      <c r="Y1138" s="167"/>
      <c r="Z1138" s="167"/>
    </row>
    <row r="1139" spans="3:26" ht="16.5" customHeight="1">
      <c r="C1139" s="118"/>
      <c r="D1139" s="160"/>
      <c r="E1139" s="140"/>
      <c r="F1139" s="151"/>
      <c r="G1139" s="151"/>
      <c r="H1139" s="161"/>
      <c r="I1139" s="162"/>
      <c r="J1139" s="163"/>
      <c r="K1139" s="144"/>
      <c r="L1139" s="164"/>
      <c r="M1139" s="47"/>
      <c r="N1139" s="121"/>
      <c r="O1139" s="143"/>
      <c r="P1139" s="121"/>
      <c r="Q1139" s="168"/>
      <c r="R1139" s="169"/>
      <c r="S1139" s="169"/>
      <c r="T1139" s="169"/>
      <c r="U1139" s="169"/>
      <c r="V1139" s="169"/>
      <c r="W1139" s="169"/>
      <c r="X1139" s="169"/>
      <c r="Y1139" s="167"/>
      <c r="Z1139" s="167"/>
    </row>
    <row r="1140" spans="3:26" ht="16.5" customHeight="1">
      <c r="C1140" s="118"/>
      <c r="D1140" s="160"/>
      <c r="E1140" s="140"/>
      <c r="F1140" s="151"/>
      <c r="G1140" s="151"/>
      <c r="H1140" s="161"/>
      <c r="I1140" s="162"/>
      <c r="J1140" s="163"/>
      <c r="K1140" s="144"/>
      <c r="L1140" s="164"/>
      <c r="M1140" s="47"/>
      <c r="N1140" s="121"/>
      <c r="O1140" s="143"/>
      <c r="P1140" s="121"/>
      <c r="Q1140" s="168"/>
      <c r="R1140" s="169"/>
      <c r="S1140" s="169"/>
      <c r="T1140" s="169"/>
      <c r="U1140" s="169"/>
      <c r="V1140" s="169"/>
      <c r="W1140" s="169"/>
      <c r="X1140" s="169"/>
      <c r="Y1140" s="167"/>
      <c r="Z1140" s="167"/>
    </row>
    <row r="1141" spans="3:26" ht="16.5" customHeight="1">
      <c r="C1141" s="118"/>
      <c r="D1141" s="160"/>
      <c r="E1141" s="140"/>
      <c r="F1141" s="151"/>
      <c r="G1141" s="151"/>
      <c r="H1141" s="161"/>
      <c r="I1141" s="162"/>
      <c r="J1141" s="163"/>
      <c r="K1141" s="144"/>
      <c r="L1141" s="164"/>
      <c r="M1141" s="47"/>
      <c r="N1141" s="121"/>
      <c r="O1141" s="143"/>
      <c r="P1141" s="121"/>
      <c r="Q1141" s="168"/>
      <c r="R1141" s="169"/>
      <c r="S1141" s="169"/>
      <c r="T1141" s="169"/>
      <c r="U1141" s="169"/>
      <c r="V1141" s="169"/>
      <c r="W1141" s="169"/>
      <c r="X1141" s="169"/>
      <c r="Y1141" s="167"/>
      <c r="Z1141" s="167"/>
    </row>
    <row r="1142" spans="3:26" ht="16.5" customHeight="1">
      <c r="C1142" s="118"/>
      <c r="D1142" s="160"/>
      <c r="E1142" s="140"/>
      <c r="F1142" s="151"/>
      <c r="G1142" s="151"/>
      <c r="H1142" s="161"/>
      <c r="I1142" s="162"/>
      <c r="J1142" s="163"/>
      <c r="K1142" s="144"/>
      <c r="L1142" s="164"/>
      <c r="M1142" s="47"/>
      <c r="N1142" s="121"/>
      <c r="O1142" s="143"/>
      <c r="P1142" s="121"/>
      <c r="Q1142" s="168"/>
      <c r="R1142" s="169"/>
      <c r="S1142" s="169"/>
      <c r="T1142" s="169"/>
      <c r="U1142" s="169"/>
      <c r="V1142" s="169"/>
      <c r="W1142" s="169"/>
      <c r="X1142" s="169"/>
      <c r="Y1142" s="167"/>
      <c r="Z1142" s="167"/>
    </row>
    <row r="1143" spans="3:26" ht="16.5" customHeight="1">
      <c r="C1143" s="118"/>
      <c r="D1143" s="160"/>
      <c r="E1143" s="140"/>
      <c r="F1143" s="151"/>
      <c r="G1143" s="151"/>
      <c r="H1143" s="161"/>
      <c r="I1143" s="162"/>
      <c r="J1143" s="163"/>
      <c r="K1143" s="144"/>
      <c r="L1143" s="164"/>
      <c r="M1143" s="47"/>
      <c r="N1143" s="121"/>
      <c r="O1143" s="143"/>
      <c r="P1143" s="121"/>
      <c r="Q1143" s="168"/>
      <c r="R1143" s="169"/>
      <c r="S1143" s="169"/>
      <c r="T1143" s="169"/>
      <c r="U1143" s="169"/>
      <c r="V1143" s="169"/>
      <c r="W1143" s="169"/>
      <c r="X1143" s="169"/>
      <c r="Y1143" s="167"/>
      <c r="Z1143" s="167"/>
    </row>
    <row r="1144" spans="3:26" ht="16.5" customHeight="1">
      <c r="C1144" s="118"/>
      <c r="D1144" s="160"/>
      <c r="E1144" s="140"/>
      <c r="F1144" s="151"/>
      <c r="G1144" s="151"/>
      <c r="H1144" s="161"/>
      <c r="I1144" s="162"/>
      <c r="J1144" s="163"/>
      <c r="K1144" s="144"/>
      <c r="L1144" s="164"/>
      <c r="M1144" s="47"/>
      <c r="N1144" s="121"/>
      <c r="O1144" s="143"/>
      <c r="P1144" s="121"/>
      <c r="Q1144" s="168"/>
      <c r="R1144" s="169"/>
      <c r="S1144" s="169"/>
      <c r="T1144" s="169"/>
      <c r="U1144" s="169"/>
      <c r="V1144" s="169"/>
      <c r="W1144" s="169"/>
      <c r="X1144" s="169"/>
      <c r="Y1144" s="167"/>
      <c r="Z1144" s="167"/>
    </row>
    <row r="1145" spans="3:26" ht="16.5" customHeight="1">
      <c r="C1145" s="118"/>
      <c r="D1145" s="160"/>
      <c r="E1145" s="140"/>
      <c r="F1145" s="151"/>
      <c r="G1145" s="151"/>
      <c r="H1145" s="161"/>
      <c r="I1145" s="162"/>
      <c r="J1145" s="163"/>
      <c r="K1145" s="144"/>
      <c r="L1145" s="164"/>
      <c r="M1145" s="47"/>
      <c r="N1145" s="121"/>
      <c r="O1145" s="143"/>
      <c r="P1145" s="121"/>
      <c r="Q1145" s="168"/>
      <c r="R1145" s="169"/>
      <c r="S1145" s="169"/>
      <c r="T1145" s="169"/>
      <c r="U1145" s="169"/>
      <c r="V1145" s="169"/>
      <c r="W1145" s="169"/>
      <c r="X1145" s="169"/>
      <c r="Y1145" s="167"/>
      <c r="Z1145" s="167"/>
    </row>
    <row r="1146" spans="3:26" ht="16.5" customHeight="1">
      <c r="C1146" s="118"/>
      <c r="D1146" s="160"/>
      <c r="E1146" s="140"/>
      <c r="F1146" s="151"/>
      <c r="G1146" s="151"/>
      <c r="H1146" s="161"/>
      <c r="I1146" s="162"/>
      <c r="J1146" s="163"/>
      <c r="K1146" s="144"/>
      <c r="L1146" s="164"/>
      <c r="M1146" s="47"/>
      <c r="N1146" s="121"/>
      <c r="O1146" s="143"/>
      <c r="P1146" s="121"/>
      <c r="Q1146" s="168"/>
      <c r="R1146" s="169"/>
      <c r="S1146" s="169"/>
      <c r="T1146" s="169"/>
      <c r="U1146" s="169"/>
      <c r="V1146" s="169"/>
      <c r="W1146" s="169"/>
      <c r="X1146" s="169"/>
      <c r="Y1146" s="167"/>
      <c r="Z1146" s="167"/>
    </row>
    <row r="1147" spans="3:26" ht="16.5" customHeight="1">
      <c r="C1147" s="118"/>
      <c r="D1147" s="160"/>
      <c r="E1147" s="140"/>
      <c r="F1147" s="151"/>
      <c r="G1147" s="151"/>
      <c r="H1147" s="161"/>
      <c r="I1147" s="162"/>
      <c r="J1147" s="163"/>
      <c r="K1147" s="144"/>
      <c r="L1147" s="164"/>
      <c r="M1147" s="47"/>
      <c r="N1147" s="121"/>
      <c r="O1147" s="143"/>
      <c r="P1147" s="121"/>
      <c r="Q1147" s="168"/>
      <c r="R1147" s="169"/>
      <c r="S1147" s="169"/>
      <c r="T1147" s="169"/>
      <c r="U1147" s="169"/>
      <c r="V1147" s="169"/>
      <c r="W1147" s="169"/>
      <c r="X1147" s="169"/>
      <c r="Y1147" s="167"/>
      <c r="Z1147" s="167"/>
    </row>
    <row r="1148" spans="3:26" ht="16.5" customHeight="1">
      <c r="C1148" s="118"/>
      <c r="D1148" s="160"/>
      <c r="E1148" s="140"/>
      <c r="F1148" s="151"/>
      <c r="G1148" s="151"/>
      <c r="H1148" s="161"/>
      <c r="I1148" s="162"/>
      <c r="J1148" s="163"/>
      <c r="K1148" s="144"/>
      <c r="L1148" s="164"/>
      <c r="M1148" s="47"/>
      <c r="N1148" s="121"/>
      <c r="O1148" s="143"/>
      <c r="P1148" s="121"/>
      <c r="Q1148" s="168"/>
      <c r="R1148" s="169"/>
      <c r="S1148" s="169"/>
      <c r="T1148" s="169"/>
      <c r="U1148" s="169"/>
      <c r="V1148" s="169"/>
      <c r="W1148" s="169"/>
      <c r="X1148" s="169"/>
      <c r="Y1148" s="167"/>
      <c r="Z1148" s="167"/>
    </row>
    <row r="1149" spans="3:26" ht="16.5" customHeight="1">
      <c r="C1149" s="118"/>
      <c r="D1149" s="160"/>
      <c r="E1149" s="140"/>
      <c r="F1149" s="151"/>
      <c r="G1149" s="151"/>
      <c r="H1149" s="161"/>
      <c r="I1149" s="162"/>
      <c r="J1149" s="163"/>
      <c r="K1149" s="144"/>
      <c r="L1149" s="164"/>
      <c r="M1149" s="47"/>
      <c r="N1149" s="121"/>
      <c r="O1149" s="143"/>
      <c r="P1149" s="121"/>
      <c r="Q1149" s="168"/>
      <c r="R1149" s="169"/>
      <c r="S1149" s="169"/>
      <c r="T1149" s="169"/>
      <c r="U1149" s="169"/>
      <c r="V1149" s="169"/>
      <c r="W1149" s="169"/>
      <c r="X1149" s="169"/>
      <c r="Y1149" s="167"/>
      <c r="Z1149" s="167"/>
    </row>
    <row r="1150" spans="3:26" ht="16.5" customHeight="1">
      <c r="C1150" s="118"/>
      <c r="D1150" s="160"/>
      <c r="E1150" s="140"/>
      <c r="F1150" s="151"/>
      <c r="G1150" s="151"/>
      <c r="H1150" s="161"/>
      <c r="I1150" s="162"/>
      <c r="J1150" s="163"/>
      <c r="K1150" s="144"/>
      <c r="L1150" s="164"/>
      <c r="M1150" s="47"/>
      <c r="N1150" s="121"/>
      <c r="O1150" s="143"/>
      <c r="P1150" s="121"/>
      <c r="Q1150" s="168"/>
      <c r="R1150" s="169"/>
      <c r="S1150" s="169"/>
      <c r="T1150" s="169"/>
      <c r="U1150" s="169"/>
      <c r="V1150" s="169"/>
      <c r="W1150" s="169"/>
      <c r="X1150" s="169"/>
      <c r="Y1150" s="167"/>
      <c r="Z1150" s="167"/>
    </row>
    <row r="1151" spans="3:26" ht="16.5" customHeight="1">
      <c r="C1151" s="118"/>
      <c r="D1151" s="160"/>
      <c r="E1151" s="140"/>
      <c r="F1151" s="151"/>
      <c r="G1151" s="151"/>
      <c r="H1151" s="161"/>
      <c r="I1151" s="162"/>
      <c r="J1151" s="163"/>
      <c r="K1151" s="144"/>
      <c r="L1151" s="164"/>
      <c r="M1151" s="47"/>
      <c r="N1151" s="121"/>
      <c r="O1151" s="143"/>
      <c r="P1151" s="121"/>
      <c r="Q1151" s="168"/>
      <c r="R1151" s="169"/>
      <c r="S1151" s="169"/>
      <c r="T1151" s="169"/>
      <c r="U1151" s="169"/>
      <c r="V1151" s="169"/>
      <c r="W1151" s="169"/>
      <c r="X1151" s="169"/>
      <c r="Y1151" s="167"/>
      <c r="Z1151" s="167"/>
    </row>
    <row r="1152" spans="3:26" ht="16.5" customHeight="1">
      <c r="C1152" s="118"/>
      <c r="D1152" s="160"/>
      <c r="E1152" s="140"/>
      <c r="F1152" s="151"/>
      <c r="G1152" s="151"/>
      <c r="H1152" s="161"/>
      <c r="I1152" s="162"/>
      <c r="J1152" s="163"/>
      <c r="K1152" s="144"/>
      <c r="L1152" s="164"/>
      <c r="M1152" s="47"/>
      <c r="N1152" s="121"/>
      <c r="O1152" s="143"/>
      <c r="P1152" s="121"/>
      <c r="Q1152" s="168"/>
      <c r="R1152" s="169"/>
      <c r="S1152" s="169"/>
      <c r="T1152" s="169"/>
      <c r="U1152" s="169"/>
      <c r="V1152" s="169"/>
      <c r="W1152" s="169"/>
      <c r="X1152" s="169"/>
      <c r="Y1152" s="167"/>
      <c r="Z1152" s="167"/>
    </row>
    <row r="1153" spans="3:26" ht="16.5" customHeight="1">
      <c r="C1153" s="118"/>
      <c r="D1153" s="160"/>
      <c r="E1153" s="140"/>
      <c r="F1153" s="151"/>
      <c r="G1153" s="151"/>
      <c r="H1153" s="161"/>
      <c r="I1153" s="162"/>
      <c r="J1153" s="163"/>
      <c r="K1153" s="144"/>
      <c r="L1153" s="164"/>
      <c r="M1153" s="47"/>
      <c r="N1153" s="121"/>
      <c r="O1153" s="143"/>
      <c r="P1153" s="121"/>
      <c r="Q1153" s="168"/>
      <c r="R1153" s="169"/>
      <c r="S1153" s="169"/>
      <c r="T1153" s="169"/>
      <c r="U1153" s="169"/>
      <c r="V1153" s="169"/>
      <c r="W1153" s="169"/>
      <c r="X1153" s="169"/>
      <c r="Y1153" s="167"/>
      <c r="Z1153" s="167"/>
    </row>
    <row r="1154" spans="3:26" ht="16.5" customHeight="1">
      <c r="C1154" s="118"/>
      <c r="D1154" s="160"/>
      <c r="E1154" s="140"/>
      <c r="F1154" s="151"/>
      <c r="G1154" s="151"/>
      <c r="H1154" s="161"/>
      <c r="I1154" s="162"/>
      <c r="J1154" s="163"/>
      <c r="K1154" s="144"/>
      <c r="L1154" s="164"/>
      <c r="M1154" s="47"/>
      <c r="N1154" s="121"/>
      <c r="O1154" s="143"/>
      <c r="P1154" s="121"/>
      <c r="Q1154" s="168"/>
      <c r="R1154" s="169"/>
      <c r="S1154" s="169"/>
      <c r="T1154" s="169"/>
      <c r="U1154" s="169"/>
      <c r="V1154" s="169"/>
      <c r="W1154" s="169"/>
      <c r="X1154" s="169"/>
      <c r="Y1154" s="167"/>
      <c r="Z1154" s="167"/>
    </row>
    <row r="1155" spans="3:26" ht="16.5" customHeight="1">
      <c r="C1155" s="118"/>
      <c r="D1155" s="160"/>
      <c r="E1155" s="140"/>
      <c r="F1155" s="151"/>
      <c r="G1155" s="151"/>
      <c r="H1155" s="161"/>
      <c r="I1155" s="162"/>
      <c r="J1155" s="163"/>
      <c r="K1155" s="144"/>
      <c r="L1155" s="164"/>
      <c r="M1155" s="47"/>
      <c r="N1155" s="121"/>
      <c r="O1155" s="143"/>
      <c r="P1155" s="121"/>
      <c r="Q1155" s="168"/>
      <c r="R1155" s="169"/>
      <c r="S1155" s="169"/>
      <c r="T1155" s="169"/>
      <c r="U1155" s="169"/>
      <c r="V1155" s="169"/>
      <c r="W1155" s="169"/>
      <c r="X1155" s="169"/>
      <c r="Y1155" s="167"/>
      <c r="Z1155" s="167"/>
    </row>
    <row r="1156" spans="3:26" ht="16.5" customHeight="1">
      <c r="C1156" s="118"/>
      <c r="D1156" s="160"/>
      <c r="E1156" s="140"/>
      <c r="F1156" s="151"/>
      <c r="G1156" s="151"/>
      <c r="H1156" s="161"/>
      <c r="I1156" s="162"/>
      <c r="J1156" s="163"/>
      <c r="K1156" s="144"/>
      <c r="L1156" s="164"/>
      <c r="M1156" s="47"/>
      <c r="N1156" s="121"/>
      <c r="O1156" s="143"/>
      <c r="P1156" s="121"/>
      <c r="Q1156" s="168"/>
      <c r="R1156" s="169"/>
      <c r="S1156" s="169"/>
      <c r="T1156" s="169"/>
      <c r="U1156" s="169"/>
      <c r="V1156" s="169"/>
      <c r="W1156" s="169"/>
      <c r="X1156" s="169"/>
      <c r="Y1156" s="167"/>
      <c r="Z1156" s="167"/>
    </row>
    <row r="1157" spans="3:26" ht="16.5" customHeight="1">
      <c r="C1157" s="118"/>
      <c r="D1157" s="160"/>
      <c r="E1157" s="140"/>
      <c r="F1157" s="151"/>
      <c r="G1157" s="151"/>
      <c r="H1157" s="161"/>
      <c r="I1157" s="162"/>
      <c r="J1157" s="163"/>
      <c r="K1157" s="144"/>
      <c r="L1157" s="164"/>
      <c r="M1157" s="47"/>
      <c r="N1157" s="121"/>
      <c r="O1157" s="143"/>
      <c r="P1157" s="121"/>
      <c r="Q1157" s="168"/>
      <c r="R1157" s="169"/>
      <c r="S1157" s="169"/>
      <c r="T1157" s="169"/>
      <c r="U1157" s="169"/>
      <c r="V1157" s="169"/>
      <c r="W1157" s="169"/>
      <c r="X1157" s="169"/>
      <c r="Y1157" s="167"/>
      <c r="Z1157" s="167"/>
    </row>
    <row r="1158" spans="3:26" ht="16.5" customHeight="1">
      <c r="C1158" s="118"/>
      <c r="D1158" s="160"/>
      <c r="E1158" s="140"/>
      <c r="F1158" s="151"/>
      <c r="G1158" s="151"/>
      <c r="H1158" s="161"/>
      <c r="I1158" s="162"/>
      <c r="J1158" s="163"/>
      <c r="K1158" s="144"/>
      <c r="L1158" s="164"/>
      <c r="M1158" s="47"/>
      <c r="N1158" s="121"/>
      <c r="O1158" s="143"/>
      <c r="P1158" s="121"/>
      <c r="Q1158" s="168"/>
      <c r="R1158" s="169"/>
      <c r="S1158" s="169"/>
      <c r="T1158" s="169"/>
      <c r="U1158" s="169"/>
      <c r="V1158" s="169"/>
      <c r="W1158" s="169"/>
      <c r="X1158" s="169"/>
      <c r="Y1158" s="167"/>
      <c r="Z1158" s="167"/>
    </row>
    <row r="1159" spans="3:26" ht="16.5" customHeight="1">
      <c r="C1159" s="118"/>
      <c r="D1159" s="160"/>
      <c r="E1159" s="140"/>
      <c r="F1159" s="151"/>
      <c r="G1159" s="151"/>
      <c r="H1159" s="161"/>
      <c r="I1159" s="162"/>
      <c r="J1159" s="163"/>
      <c r="K1159" s="144"/>
      <c r="L1159" s="164"/>
      <c r="M1159" s="47"/>
      <c r="N1159" s="121"/>
      <c r="O1159" s="143"/>
      <c r="P1159" s="121"/>
      <c r="Q1159" s="168"/>
      <c r="R1159" s="169"/>
      <c r="S1159" s="169"/>
      <c r="T1159" s="169"/>
      <c r="U1159" s="169"/>
      <c r="V1159" s="169"/>
      <c r="W1159" s="169"/>
      <c r="X1159" s="169"/>
      <c r="Y1159" s="167"/>
      <c r="Z1159" s="167"/>
    </row>
    <row r="1160" spans="3:26" ht="16.5" customHeight="1">
      <c r="C1160" s="118"/>
      <c r="D1160" s="160"/>
      <c r="E1160" s="140"/>
      <c r="F1160" s="151"/>
      <c r="G1160" s="151"/>
      <c r="H1160" s="161"/>
      <c r="I1160" s="162"/>
      <c r="J1160" s="163"/>
      <c r="K1160" s="144"/>
      <c r="L1160" s="164"/>
      <c r="M1160" s="47"/>
      <c r="N1160" s="121"/>
      <c r="O1160" s="143"/>
      <c r="P1160" s="121"/>
      <c r="Q1160" s="168"/>
      <c r="R1160" s="169"/>
      <c r="S1160" s="169"/>
      <c r="T1160" s="169"/>
      <c r="U1160" s="169"/>
      <c r="V1160" s="169"/>
      <c r="W1160" s="169"/>
      <c r="X1160" s="169"/>
      <c r="Y1160" s="167"/>
      <c r="Z1160" s="167"/>
    </row>
    <row r="1161" spans="3:26" ht="16.5" customHeight="1">
      <c r="C1161" s="118"/>
      <c r="D1161" s="160"/>
      <c r="E1161" s="140"/>
      <c r="F1161" s="151"/>
      <c r="G1161" s="151"/>
      <c r="H1161" s="161"/>
      <c r="I1161" s="162"/>
      <c r="J1161" s="163"/>
      <c r="K1161" s="144"/>
      <c r="L1161" s="164"/>
      <c r="M1161" s="47"/>
      <c r="N1161" s="121"/>
      <c r="O1161" s="143"/>
      <c r="P1161" s="121"/>
      <c r="Q1161" s="168"/>
      <c r="R1161" s="169"/>
      <c r="S1161" s="169"/>
      <c r="T1161" s="169"/>
      <c r="U1161" s="169"/>
      <c r="V1161" s="169"/>
      <c r="W1161" s="169"/>
      <c r="X1161" s="169"/>
      <c r="Y1161" s="167"/>
      <c r="Z1161" s="167"/>
    </row>
    <row r="1162" spans="3:26" ht="16.5" customHeight="1">
      <c r="C1162" s="118"/>
      <c r="D1162" s="160"/>
      <c r="E1162" s="140"/>
      <c r="F1162" s="151"/>
      <c r="G1162" s="151"/>
      <c r="H1162" s="161"/>
      <c r="I1162" s="162"/>
      <c r="J1162" s="163"/>
      <c r="K1162" s="144"/>
      <c r="L1162" s="164"/>
      <c r="M1162" s="47"/>
      <c r="N1162" s="121"/>
      <c r="O1162" s="143"/>
      <c r="P1162" s="121"/>
      <c r="Q1162" s="168"/>
      <c r="R1162" s="169"/>
      <c r="S1162" s="169"/>
      <c r="T1162" s="169"/>
      <c r="U1162" s="169"/>
      <c r="V1162" s="169"/>
      <c r="W1162" s="169"/>
      <c r="X1162" s="169"/>
      <c r="Y1162" s="167"/>
      <c r="Z1162" s="167"/>
    </row>
    <row r="1163" spans="3:26" ht="16.5" customHeight="1">
      <c r="C1163" s="118"/>
      <c r="D1163" s="160"/>
      <c r="E1163" s="140"/>
      <c r="F1163" s="151"/>
      <c r="G1163" s="151"/>
      <c r="H1163" s="161"/>
      <c r="I1163" s="162"/>
      <c r="J1163" s="163"/>
      <c r="K1163" s="144"/>
      <c r="L1163" s="164"/>
      <c r="M1163" s="47"/>
      <c r="N1163" s="121"/>
      <c r="O1163" s="143"/>
      <c r="P1163" s="121"/>
      <c r="Q1163" s="168"/>
      <c r="R1163" s="169"/>
      <c r="S1163" s="169"/>
      <c r="T1163" s="169"/>
      <c r="U1163" s="169"/>
      <c r="V1163" s="169"/>
      <c r="W1163" s="169"/>
      <c r="X1163" s="169"/>
      <c r="Y1163" s="167"/>
      <c r="Z1163" s="167"/>
    </row>
    <row r="1164" spans="3:26" ht="16.5" customHeight="1">
      <c r="C1164" s="118"/>
      <c r="D1164" s="160"/>
      <c r="E1164" s="140"/>
      <c r="F1164" s="151"/>
      <c r="G1164" s="151"/>
      <c r="H1164" s="161"/>
      <c r="I1164" s="162"/>
      <c r="J1164" s="163"/>
      <c r="K1164" s="144"/>
      <c r="L1164" s="164"/>
      <c r="M1164" s="47"/>
      <c r="N1164" s="121"/>
      <c r="O1164" s="143"/>
      <c r="P1164" s="121"/>
      <c r="Q1164" s="168"/>
      <c r="R1164" s="169"/>
      <c r="S1164" s="169"/>
      <c r="T1164" s="169"/>
      <c r="U1164" s="169"/>
      <c r="V1164" s="169"/>
      <c r="W1164" s="169"/>
      <c r="X1164" s="169"/>
      <c r="Y1164" s="167"/>
      <c r="Z1164" s="167"/>
    </row>
    <row r="1165" spans="3:26" ht="16.5" customHeight="1">
      <c r="C1165" s="118"/>
      <c r="D1165" s="160"/>
      <c r="E1165" s="140"/>
      <c r="F1165" s="151"/>
      <c r="G1165" s="151"/>
      <c r="H1165" s="161"/>
      <c r="I1165" s="162"/>
      <c r="J1165" s="163"/>
      <c r="K1165" s="144"/>
      <c r="L1165" s="164"/>
      <c r="M1165" s="47"/>
      <c r="N1165" s="121"/>
      <c r="O1165" s="143"/>
      <c r="P1165" s="121"/>
      <c r="Q1165" s="168"/>
      <c r="R1165" s="169"/>
      <c r="S1165" s="169"/>
      <c r="T1165" s="169"/>
      <c r="U1165" s="169"/>
      <c r="V1165" s="169"/>
      <c r="W1165" s="169"/>
      <c r="X1165" s="169"/>
      <c r="Y1165" s="167"/>
      <c r="Z1165" s="167"/>
    </row>
    <row r="1166" spans="3:26" ht="16.5" customHeight="1">
      <c r="C1166" s="118"/>
      <c r="D1166" s="160"/>
      <c r="E1166" s="140"/>
      <c r="F1166" s="151"/>
      <c r="G1166" s="151"/>
      <c r="H1166" s="161"/>
      <c r="I1166" s="162"/>
      <c r="J1166" s="163"/>
      <c r="K1166" s="144"/>
      <c r="L1166" s="164"/>
      <c r="M1166" s="47"/>
      <c r="N1166" s="121"/>
      <c r="O1166" s="143"/>
      <c r="P1166" s="121"/>
      <c r="Q1166" s="168"/>
      <c r="R1166" s="169"/>
      <c r="S1166" s="169"/>
      <c r="T1166" s="169"/>
      <c r="U1166" s="169"/>
      <c r="V1166" s="169"/>
      <c r="W1166" s="169"/>
      <c r="X1166" s="169"/>
      <c r="Y1166" s="167"/>
      <c r="Z1166" s="167"/>
    </row>
    <row r="1167" spans="3:26" ht="16.5" customHeight="1">
      <c r="C1167" s="118"/>
      <c r="D1167" s="160"/>
      <c r="E1167" s="140"/>
      <c r="F1167" s="151"/>
      <c r="G1167" s="151"/>
      <c r="H1167" s="161"/>
      <c r="I1167" s="162"/>
      <c r="J1167" s="163"/>
      <c r="K1167" s="144"/>
      <c r="L1167" s="164"/>
      <c r="M1167" s="47"/>
      <c r="N1167" s="121"/>
      <c r="O1167" s="143"/>
      <c r="P1167" s="121"/>
      <c r="Q1167" s="168"/>
      <c r="R1167" s="169"/>
      <c r="S1167" s="169"/>
      <c r="T1167" s="169"/>
      <c r="U1167" s="169"/>
      <c r="V1167" s="169"/>
      <c r="W1167" s="169"/>
      <c r="X1167" s="169"/>
      <c r="Y1167" s="167"/>
      <c r="Z1167" s="167"/>
    </row>
    <row r="1168" spans="3:26" ht="16.5" customHeight="1">
      <c r="C1168" s="118"/>
      <c r="D1168" s="160"/>
      <c r="E1168" s="140"/>
      <c r="F1168" s="151"/>
      <c r="G1168" s="151"/>
      <c r="H1168" s="161"/>
      <c r="I1168" s="162"/>
      <c r="J1168" s="163"/>
      <c r="K1168" s="144"/>
      <c r="L1168" s="164"/>
      <c r="M1168" s="47"/>
      <c r="N1168" s="121"/>
      <c r="O1168" s="143"/>
      <c r="P1168" s="121"/>
      <c r="Q1168" s="168"/>
      <c r="R1168" s="169"/>
      <c r="S1168" s="169"/>
      <c r="T1168" s="169"/>
      <c r="U1168" s="169"/>
      <c r="V1168" s="169"/>
      <c r="W1168" s="169"/>
      <c r="X1168" s="169"/>
      <c r="Y1168" s="167"/>
      <c r="Z1168" s="167"/>
    </row>
    <row r="1169" spans="3:26" ht="16.5" customHeight="1">
      <c r="C1169" s="118"/>
      <c r="D1169" s="160"/>
      <c r="E1169" s="140"/>
      <c r="F1169" s="151"/>
      <c r="G1169" s="151"/>
      <c r="H1169" s="161"/>
      <c r="I1169" s="162"/>
      <c r="J1169" s="163"/>
      <c r="K1169" s="144"/>
      <c r="L1169" s="164"/>
      <c r="M1169" s="47"/>
      <c r="N1169" s="121"/>
      <c r="O1169" s="143"/>
      <c r="P1169" s="121"/>
      <c r="Q1169" s="168"/>
      <c r="R1169" s="169"/>
      <c r="S1169" s="169"/>
      <c r="T1169" s="169"/>
      <c r="U1169" s="169"/>
      <c r="V1169" s="169"/>
      <c r="W1169" s="169"/>
      <c r="X1169" s="169"/>
      <c r="Y1169" s="167"/>
      <c r="Z1169" s="167"/>
    </row>
    <row r="1170" spans="3:26" ht="16.5" customHeight="1">
      <c r="C1170" s="118"/>
      <c r="D1170" s="160"/>
      <c r="E1170" s="140"/>
      <c r="F1170" s="151"/>
      <c r="G1170" s="151"/>
      <c r="H1170" s="161"/>
      <c r="I1170" s="162"/>
      <c r="J1170" s="163"/>
      <c r="K1170" s="144"/>
      <c r="L1170" s="164"/>
      <c r="M1170" s="47"/>
      <c r="N1170" s="121"/>
      <c r="O1170" s="143"/>
      <c r="P1170" s="121"/>
      <c r="Q1170" s="168"/>
      <c r="R1170" s="169"/>
      <c r="S1170" s="169"/>
      <c r="T1170" s="169"/>
      <c r="U1170" s="169"/>
      <c r="V1170" s="169"/>
      <c r="W1170" s="169"/>
      <c r="X1170" s="169"/>
      <c r="Y1170" s="167"/>
      <c r="Z1170" s="167"/>
    </row>
    <row r="1171" spans="3:26" ht="16.5" customHeight="1">
      <c r="C1171" s="118"/>
      <c r="D1171" s="160"/>
      <c r="E1171" s="140"/>
      <c r="F1171" s="151"/>
      <c r="G1171" s="151"/>
      <c r="H1171" s="161"/>
      <c r="I1171" s="162"/>
      <c r="J1171" s="163"/>
      <c r="K1171" s="144"/>
      <c r="L1171" s="164"/>
      <c r="M1171" s="47"/>
      <c r="N1171" s="121"/>
      <c r="O1171" s="143"/>
      <c r="P1171" s="121"/>
      <c r="Q1171" s="168"/>
      <c r="R1171" s="169"/>
      <c r="S1171" s="169"/>
      <c r="T1171" s="169"/>
      <c r="U1171" s="169"/>
      <c r="V1171" s="169"/>
      <c r="W1171" s="169"/>
      <c r="X1171" s="169"/>
      <c r="Y1171" s="167"/>
      <c r="Z1171" s="167"/>
    </row>
    <row r="1172" spans="3:26" ht="16.5" customHeight="1">
      <c r="C1172" s="118"/>
      <c r="D1172" s="160"/>
      <c r="E1172" s="140"/>
      <c r="F1172" s="151"/>
      <c r="G1172" s="151"/>
      <c r="H1172" s="161"/>
      <c r="I1172" s="162"/>
      <c r="J1172" s="163"/>
      <c r="K1172" s="144"/>
      <c r="L1172" s="164"/>
      <c r="M1172" s="47"/>
      <c r="N1172" s="121"/>
      <c r="O1172" s="143"/>
      <c r="P1172" s="121"/>
      <c r="Q1172" s="168"/>
      <c r="R1172" s="169"/>
      <c r="S1172" s="169"/>
      <c r="T1172" s="169"/>
      <c r="U1172" s="169"/>
      <c r="V1172" s="169"/>
      <c r="W1172" s="169"/>
      <c r="X1172" s="169"/>
      <c r="Y1172" s="167"/>
      <c r="Z1172" s="167"/>
    </row>
    <row r="1173" spans="3:26" ht="16.5" customHeight="1">
      <c r="C1173" s="118"/>
      <c r="D1173" s="160"/>
      <c r="E1173" s="140"/>
      <c r="F1173" s="151"/>
      <c r="G1173" s="151"/>
      <c r="H1173" s="161"/>
      <c r="I1173" s="162"/>
      <c r="J1173" s="163"/>
      <c r="K1173" s="144"/>
      <c r="L1173" s="164"/>
      <c r="M1173" s="47"/>
      <c r="N1173" s="121"/>
      <c r="O1173" s="143"/>
      <c r="P1173" s="121"/>
      <c r="Q1173" s="168"/>
      <c r="R1173" s="169"/>
      <c r="S1173" s="169"/>
      <c r="T1173" s="169"/>
      <c r="U1173" s="169"/>
      <c r="V1173" s="169"/>
      <c r="W1173" s="169"/>
      <c r="X1173" s="169"/>
      <c r="Y1173" s="167"/>
      <c r="Z1173" s="167"/>
    </row>
    <row r="1174" spans="3:26" ht="16.5" customHeight="1">
      <c r="C1174" s="118"/>
      <c r="D1174" s="160"/>
      <c r="E1174" s="140"/>
      <c r="F1174" s="151"/>
      <c r="G1174" s="151"/>
      <c r="H1174" s="161"/>
      <c r="I1174" s="162"/>
      <c r="J1174" s="163"/>
      <c r="K1174" s="144"/>
      <c r="L1174" s="164"/>
      <c r="M1174" s="47"/>
      <c r="N1174" s="121"/>
      <c r="O1174" s="143"/>
      <c r="P1174" s="121"/>
      <c r="Q1174" s="168"/>
      <c r="R1174" s="169"/>
      <c r="S1174" s="169"/>
      <c r="T1174" s="169"/>
      <c r="U1174" s="169"/>
      <c r="V1174" s="169"/>
      <c r="W1174" s="169"/>
      <c r="X1174" s="169"/>
      <c r="Y1174" s="167"/>
      <c r="Z1174" s="167"/>
    </row>
    <row r="1175" spans="3:26" ht="16.5" customHeight="1">
      <c r="C1175" s="118"/>
      <c r="D1175" s="160"/>
      <c r="E1175" s="140"/>
      <c r="F1175" s="151"/>
      <c r="G1175" s="151"/>
      <c r="H1175" s="161"/>
      <c r="I1175" s="162"/>
      <c r="J1175" s="163"/>
      <c r="K1175" s="144"/>
      <c r="L1175" s="164"/>
      <c r="M1175" s="47"/>
      <c r="N1175" s="121"/>
      <c r="O1175" s="143"/>
      <c r="P1175" s="121"/>
      <c r="Q1175" s="168"/>
      <c r="R1175" s="169"/>
      <c r="S1175" s="169"/>
      <c r="T1175" s="169"/>
      <c r="U1175" s="169"/>
      <c r="V1175" s="169"/>
      <c r="W1175" s="169"/>
      <c r="X1175" s="169"/>
      <c r="Y1175" s="167"/>
      <c r="Z1175" s="167"/>
    </row>
    <row r="1176" spans="3:26" ht="16.5" customHeight="1">
      <c r="C1176" s="118"/>
      <c r="D1176" s="160"/>
      <c r="E1176" s="140"/>
      <c r="F1176" s="151"/>
      <c r="G1176" s="151"/>
      <c r="H1176" s="161"/>
      <c r="I1176" s="162"/>
      <c r="J1176" s="163"/>
      <c r="K1176" s="144"/>
      <c r="L1176" s="164"/>
      <c r="M1176" s="47"/>
      <c r="N1176" s="121"/>
      <c r="O1176" s="143"/>
      <c r="P1176" s="121"/>
      <c r="Q1176" s="168"/>
      <c r="R1176" s="169"/>
      <c r="S1176" s="169"/>
      <c r="T1176" s="169"/>
      <c r="U1176" s="169"/>
      <c r="V1176" s="169"/>
      <c r="W1176" s="169"/>
      <c r="X1176" s="169"/>
      <c r="Y1176" s="167"/>
      <c r="Z1176" s="167"/>
    </row>
    <row r="1177" spans="3:26" ht="16.5" customHeight="1">
      <c r="C1177" s="118"/>
      <c r="D1177" s="160"/>
      <c r="E1177" s="140"/>
      <c r="F1177" s="151"/>
      <c r="G1177" s="151"/>
      <c r="H1177" s="161"/>
      <c r="I1177" s="162"/>
      <c r="J1177" s="163"/>
      <c r="K1177" s="144"/>
      <c r="L1177" s="164"/>
      <c r="M1177" s="47"/>
      <c r="N1177" s="121"/>
      <c r="O1177" s="143"/>
      <c r="P1177" s="121"/>
      <c r="Q1177" s="168"/>
      <c r="R1177" s="169"/>
      <c r="S1177" s="169"/>
      <c r="T1177" s="169"/>
      <c r="U1177" s="169"/>
      <c r="V1177" s="169"/>
      <c r="W1177" s="169"/>
      <c r="X1177" s="169"/>
      <c r="Y1177" s="167"/>
      <c r="Z1177" s="167"/>
    </row>
    <row r="1178" spans="3:26" ht="16.5" customHeight="1">
      <c r="C1178" s="118"/>
      <c r="D1178" s="160"/>
      <c r="E1178" s="140"/>
      <c r="F1178" s="151"/>
      <c r="G1178" s="151"/>
      <c r="H1178" s="161"/>
      <c r="I1178" s="162"/>
      <c r="J1178" s="163"/>
      <c r="K1178" s="144"/>
      <c r="L1178" s="164"/>
      <c r="M1178" s="47"/>
      <c r="N1178" s="121"/>
      <c r="O1178" s="143"/>
      <c r="P1178" s="121"/>
      <c r="Q1178" s="168"/>
      <c r="R1178" s="169"/>
      <c r="S1178" s="169"/>
      <c r="T1178" s="169"/>
      <c r="U1178" s="169"/>
      <c r="V1178" s="169"/>
      <c r="W1178" s="169"/>
      <c r="X1178" s="169"/>
      <c r="Y1178" s="167"/>
      <c r="Z1178" s="167"/>
    </row>
    <row r="1179" spans="3:26" ht="16.5" customHeight="1">
      <c r="C1179" s="118"/>
      <c r="D1179" s="160"/>
      <c r="E1179" s="140"/>
      <c r="F1179" s="151"/>
      <c r="G1179" s="151"/>
      <c r="H1179" s="161"/>
      <c r="I1179" s="162"/>
      <c r="J1179" s="163"/>
      <c r="K1179" s="144"/>
      <c r="L1179" s="164"/>
      <c r="M1179" s="47"/>
      <c r="N1179" s="121"/>
      <c r="O1179" s="143"/>
      <c r="P1179" s="121"/>
      <c r="Q1179" s="168"/>
      <c r="R1179" s="169"/>
      <c r="S1179" s="169"/>
      <c r="T1179" s="169"/>
      <c r="U1179" s="169"/>
      <c r="V1179" s="169"/>
      <c r="W1179" s="169"/>
      <c r="X1179" s="169"/>
      <c r="Y1179" s="167"/>
      <c r="Z1179" s="167"/>
    </row>
    <row r="1180" spans="3:26" ht="16.5" customHeight="1">
      <c r="C1180" s="118"/>
      <c r="D1180" s="160"/>
      <c r="E1180" s="140"/>
      <c r="F1180" s="151"/>
      <c r="G1180" s="151"/>
      <c r="H1180" s="161"/>
      <c r="I1180" s="162"/>
      <c r="J1180" s="163"/>
      <c r="K1180" s="144"/>
      <c r="L1180" s="164"/>
      <c r="M1180" s="47"/>
      <c r="N1180" s="121"/>
      <c r="O1180" s="143"/>
      <c r="P1180" s="121"/>
      <c r="Q1180" s="168"/>
      <c r="R1180" s="169"/>
      <c r="S1180" s="169"/>
      <c r="T1180" s="169"/>
      <c r="U1180" s="169"/>
      <c r="V1180" s="169"/>
      <c r="W1180" s="169"/>
      <c r="X1180" s="169"/>
      <c r="Y1180" s="167"/>
      <c r="Z1180" s="167"/>
    </row>
    <row r="1181" spans="3:26" ht="16.5" customHeight="1">
      <c r="C1181" s="118"/>
      <c r="D1181" s="160"/>
      <c r="E1181" s="140"/>
      <c r="F1181" s="151"/>
      <c r="G1181" s="151"/>
      <c r="H1181" s="161"/>
      <c r="I1181" s="162"/>
      <c r="J1181" s="163"/>
      <c r="K1181" s="144"/>
      <c r="L1181" s="164"/>
      <c r="M1181" s="47"/>
      <c r="N1181" s="121"/>
      <c r="O1181" s="143"/>
      <c r="P1181" s="121"/>
      <c r="Q1181" s="168"/>
      <c r="R1181" s="169"/>
      <c r="S1181" s="169"/>
      <c r="T1181" s="169"/>
      <c r="U1181" s="169"/>
      <c r="V1181" s="169"/>
      <c r="W1181" s="169"/>
      <c r="X1181" s="169"/>
      <c r="Y1181" s="167"/>
      <c r="Z1181" s="167"/>
    </row>
    <row r="1182" spans="3:26" ht="16.5" customHeight="1">
      <c r="C1182" s="118"/>
      <c r="D1182" s="160"/>
      <c r="E1182" s="140"/>
      <c r="F1182" s="151"/>
      <c r="G1182" s="151"/>
      <c r="H1182" s="161"/>
      <c r="I1182" s="162"/>
      <c r="J1182" s="163"/>
      <c r="K1182" s="144"/>
      <c r="L1182" s="164"/>
      <c r="M1182" s="47"/>
      <c r="N1182" s="121"/>
      <c r="O1182" s="143"/>
      <c r="P1182" s="121"/>
      <c r="Q1182" s="168"/>
      <c r="R1182" s="169"/>
      <c r="S1182" s="169"/>
      <c r="T1182" s="169"/>
      <c r="U1182" s="169"/>
      <c r="V1182" s="169"/>
      <c r="W1182" s="169"/>
      <c r="X1182" s="169"/>
      <c r="Y1182" s="167"/>
      <c r="Z1182" s="167"/>
    </row>
    <row r="1183" spans="3:26" ht="16.5" customHeight="1">
      <c r="C1183" s="118"/>
      <c r="D1183" s="160"/>
      <c r="E1183" s="140"/>
      <c r="F1183" s="151"/>
      <c r="G1183" s="151"/>
      <c r="H1183" s="161"/>
      <c r="I1183" s="162"/>
      <c r="J1183" s="163"/>
      <c r="K1183" s="144"/>
      <c r="L1183" s="164"/>
      <c r="M1183" s="47"/>
      <c r="N1183" s="121"/>
      <c r="O1183" s="143"/>
      <c r="P1183" s="121"/>
      <c r="Q1183" s="168"/>
      <c r="R1183" s="169"/>
      <c r="S1183" s="169"/>
      <c r="T1183" s="169"/>
      <c r="U1183" s="169"/>
      <c r="V1183" s="169"/>
      <c r="W1183" s="169"/>
      <c r="X1183" s="169"/>
      <c r="Y1183" s="167"/>
      <c r="Z1183" s="167"/>
    </row>
    <row r="1184" spans="3:26" ht="16.5" customHeight="1">
      <c r="C1184" s="118"/>
      <c r="D1184" s="160"/>
      <c r="E1184" s="140"/>
      <c r="F1184" s="151"/>
      <c r="G1184" s="151"/>
      <c r="H1184" s="161"/>
      <c r="I1184" s="162"/>
      <c r="J1184" s="163"/>
      <c r="K1184" s="144"/>
      <c r="L1184" s="164"/>
      <c r="M1184" s="47"/>
      <c r="N1184" s="121"/>
      <c r="O1184" s="143"/>
      <c r="P1184" s="121"/>
      <c r="Q1184" s="168"/>
      <c r="R1184" s="169"/>
      <c r="S1184" s="169"/>
      <c r="T1184" s="169"/>
      <c r="U1184" s="169"/>
      <c r="V1184" s="169"/>
      <c r="W1184" s="169"/>
      <c r="X1184" s="169"/>
      <c r="Y1184" s="167"/>
      <c r="Z1184" s="167"/>
    </row>
    <row r="1185" spans="3:26" ht="16.5" customHeight="1">
      <c r="C1185" s="118"/>
      <c r="D1185" s="160"/>
      <c r="E1185" s="140"/>
      <c r="F1185" s="151"/>
      <c r="G1185" s="151"/>
      <c r="H1185" s="161"/>
      <c r="I1185" s="162"/>
      <c r="J1185" s="163"/>
      <c r="K1185" s="144"/>
      <c r="L1185" s="164"/>
      <c r="M1185" s="47"/>
      <c r="N1185" s="121"/>
      <c r="O1185" s="143"/>
      <c r="P1185" s="121"/>
      <c r="Q1185" s="168"/>
      <c r="R1185" s="169"/>
      <c r="S1185" s="169"/>
      <c r="T1185" s="169"/>
      <c r="U1185" s="169"/>
      <c r="V1185" s="169"/>
      <c r="W1185" s="169"/>
      <c r="X1185" s="169"/>
      <c r="Y1185" s="167"/>
      <c r="Z1185" s="167"/>
    </row>
    <row r="1186" spans="3:26" ht="16.5" customHeight="1">
      <c r="C1186" s="118"/>
      <c r="D1186" s="160"/>
      <c r="E1186" s="140"/>
      <c r="F1186" s="151"/>
      <c r="G1186" s="151"/>
      <c r="H1186" s="161"/>
      <c r="I1186" s="162"/>
      <c r="J1186" s="163"/>
      <c r="K1186" s="144"/>
      <c r="L1186" s="164"/>
      <c r="M1186" s="47"/>
      <c r="N1186" s="121"/>
      <c r="O1186" s="143"/>
      <c r="P1186" s="121"/>
      <c r="Q1186" s="168"/>
      <c r="R1186" s="169"/>
      <c r="S1186" s="169"/>
      <c r="T1186" s="169"/>
      <c r="U1186" s="169"/>
      <c r="V1186" s="169"/>
      <c r="W1186" s="169"/>
      <c r="X1186" s="169"/>
      <c r="Y1186" s="167"/>
      <c r="Z1186" s="167"/>
    </row>
    <row r="1187" spans="3:26" ht="16.5" customHeight="1">
      <c r="C1187" s="118"/>
      <c r="D1187" s="160"/>
      <c r="E1187" s="140"/>
      <c r="F1187" s="151"/>
      <c r="G1187" s="151"/>
      <c r="H1187" s="161"/>
      <c r="I1187" s="162"/>
      <c r="J1187" s="163"/>
      <c r="K1187" s="144"/>
      <c r="L1187" s="164"/>
      <c r="M1187" s="47"/>
      <c r="N1187" s="121"/>
      <c r="O1187" s="143"/>
      <c r="P1187" s="121"/>
      <c r="Q1187" s="168"/>
      <c r="R1187" s="169"/>
      <c r="S1187" s="169"/>
      <c r="T1187" s="169"/>
      <c r="U1187" s="169"/>
      <c r="V1187" s="169"/>
      <c r="W1187" s="169"/>
      <c r="X1187" s="169"/>
      <c r="Y1187" s="167"/>
      <c r="Z1187" s="167"/>
    </row>
    <row r="1188" spans="3:26" ht="16.5" customHeight="1">
      <c r="C1188" s="118"/>
      <c r="D1188" s="160"/>
      <c r="E1188" s="140"/>
      <c r="F1188" s="151"/>
      <c r="G1188" s="151"/>
      <c r="H1188" s="161"/>
      <c r="I1188" s="162"/>
      <c r="J1188" s="163"/>
      <c r="K1188" s="144"/>
      <c r="L1188" s="164"/>
      <c r="M1188" s="47"/>
      <c r="N1188" s="121"/>
      <c r="O1188" s="143"/>
      <c r="P1188" s="121"/>
      <c r="Q1188" s="168"/>
      <c r="R1188" s="169"/>
      <c r="S1188" s="169"/>
      <c r="T1188" s="169"/>
      <c r="U1188" s="169"/>
      <c r="V1188" s="169"/>
      <c r="W1188" s="169"/>
      <c r="X1188" s="169"/>
      <c r="Y1188" s="167"/>
      <c r="Z1188" s="167"/>
    </row>
    <row r="1189" spans="3:26" ht="16.5" customHeight="1">
      <c r="C1189" s="118"/>
      <c r="D1189" s="160"/>
      <c r="E1189" s="140"/>
      <c r="F1189" s="151"/>
      <c r="G1189" s="151"/>
      <c r="H1189" s="161"/>
      <c r="I1189" s="162"/>
      <c r="J1189" s="163"/>
      <c r="K1189" s="144"/>
      <c r="L1189" s="164"/>
      <c r="M1189" s="47"/>
      <c r="N1189" s="121"/>
      <c r="O1189" s="143"/>
      <c r="P1189" s="121"/>
      <c r="Q1189" s="168"/>
      <c r="R1189" s="169"/>
      <c r="S1189" s="169"/>
      <c r="T1189" s="169"/>
      <c r="U1189" s="169"/>
      <c r="V1189" s="169"/>
      <c r="W1189" s="169"/>
      <c r="X1189" s="169"/>
      <c r="Y1189" s="167"/>
      <c r="Z1189" s="167"/>
    </row>
    <row r="1190" spans="3:26" ht="16.5" customHeight="1">
      <c r="C1190" s="118"/>
      <c r="D1190" s="160"/>
      <c r="E1190" s="140"/>
      <c r="F1190" s="151"/>
      <c r="G1190" s="151"/>
      <c r="H1190" s="161"/>
      <c r="I1190" s="162"/>
      <c r="J1190" s="163"/>
      <c r="K1190" s="144"/>
      <c r="L1190" s="164"/>
      <c r="M1190" s="47"/>
      <c r="N1190" s="121"/>
      <c r="O1190" s="143"/>
      <c r="P1190" s="121"/>
      <c r="Q1190" s="168"/>
      <c r="R1190" s="169"/>
      <c r="S1190" s="169"/>
      <c r="T1190" s="169"/>
      <c r="U1190" s="169"/>
      <c r="V1190" s="169"/>
      <c r="W1190" s="169"/>
      <c r="X1190" s="169"/>
      <c r="Y1190" s="167"/>
      <c r="Z1190" s="167"/>
    </row>
    <row r="1191" spans="3:26" ht="16.5" customHeight="1">
      <c r="C1191" s="118"/>
      <c r="D1191" s="160"/>
      <c r="E1191" s="140"/>
      <c r="F1191" s="151"/>
      <c r="G1191" s="151"/>
      <c r="H1191" s="161"/>
      <c r="I1191" s="162"/>
      <c r="J1191" s="163"/>
      <c r="K1191" s="144"/>
      <c r="L1191" s="164"/>
      <c r="M1191" s="47"/>
      <c r="N1191" s="121"/>
      <c r="O1191" s="143"/>
      <c r="P1191" s="121"/>
      <c r="Q1191" s="168"/>
      <c r="R1191" s="169"/>
      <c r="S1191" s="169"/>
      <c r="T1191" s="169"/>
      <c r="U1191" s="169"/>
      <c r="V1191" s="169"/>
      <c r="W1191" s="169"/>
      <c r="X1191" s="169"/>
      <c r="Y1191" s="167"/>
      <c r="Z1191" s="167"/>
    </row>
    <row r="1192" spans="3:26" ht="16.5" customHeight="1">
      <c r="C1192" s="118"/>
      <c r="D1192" s="160"/>
      <c r="E1192" s="140"/>
      <c r="F1192" s="151"/>
      <c r="G1192" s="151"/>
      <c r="H1192" s="161"/>
      <c r="I1192" s="162"/>
      <c r="J1192" s="163"/>
      <c r="K1192" s="144"/>
      <c r="L1192" s="164"/>
      <c r="M1192" s="47"/>
      <c r="N1192" s="121"/>
      <c r="O1192" s="143"/>
      <c r="P1192" s="121"/>
      <c r="Q1192" s="168"/>
      <c r="R1192" s="169"/>
      <c r="S1192" s="169"/>
      <c r="T1192" s="169"/>
      <c r="U1192" s="169"/>
      <c r="V1192" s="169"/>
      <c r="W1192" s="169"/>
      <c r="X1192" s="169"/>
      <c r="Y1192" s="167"/>
      <c r="Z1192" s="167"/>
    </row>
    <row r="1193" spans="3:26" ht="16.5" customHeight="1">
      <c r="C1193" s="118"/>
      <c r="D1193" s="160"/>
      <c r="E1193" s="140"/>
      <c r="F1193" s="151"/>
      <c r="G1193" s="151"/>
      <c r="H1193" s="161"/>
      <c r="I1193" s="162"/>
      <c r="J1193" s="163"/>
      <c r="K1193" s="144"/>
      <c r="L1193" s="164"/>
      <c r="M1193" s="47"/>
      <c r="N1193" s="121"/>
      <c r="O1193" s="143"/>
      <c r="P1193" s="121"/>
      <c r="Q1193" s="168"/>
      <c r="R1193" s="169"/>
      <c r="S1193" s="169"/>
      <c r="T1193" s="169"/>
      <c r="U1193" s="169"/>
      <c r="V1193" s="169"/>
      <c r="W1193" s="169"/>
      <c r="X1193" s="169"/>
      <c r="Y1193" s="167"/>
      <c r="Z1193" s="167"/>
    </row>
    <row r="1194" spans="3:26" ht="16.5" customHeight="1">
      <c r="C1194" s="118"/>
      <c r="D1194" s="160"/>
      <c r="E1194" s="140"/>
      <c r="F1194" s="151"/>
      <c r="G1194" s="151"/>
      <c r="H1194" s="161"/>
      <c r="I1194" s="162"/>
      <c r="J1194" s="163"/>
      <c r="K1194" s="144"/>
      <c r="L1194" s="164"/>
      <c r="M1194" s="47"/>
      <c r="N1194" s="121"/>
      <c r="O1194" s="143"/>
      <c r="P1194" s="121"/>
      <c r="Q1194" s="168"/>
      <c r="R1194" s="169"/>
      <c r="S1194" s="169"/>
      <c r="T1194" s="169"/>
      <c r="U1194" s="169"/>
      <c r="V1194" s="169"/>
      <c r="W1194" s="169"/>
      <c r="X1194" s="169"/>
      <c r="Y1194" s="167"/>
      <c r="Z1194" s="167"/>
    </row>
    <row r="1195" spans="3:26" ht="16.5" customHeight="1">
      <c r="C1195" s="118"/>
      <c r="D1195" s="160"/>
      <c r="E1195" s="140"/>
      <c r="F1195" s="151"/>
      <c r="G1195" s="151"/>
      <c r="H1195" s="161"/>
      <c r="I1195" s="162"/>
      <c r="J1195" s="163"/>
      <c r="K1195" s="144"/>
      <c r="L1195" s="164"/>
      <c r="M1195" s="47"/>
      <c r="N1195" s="121"/>
      <c r="O1195" s="143"/>
      <c r="P1195" s="121"/>
      <c r="Q1195" s="168"/>
      <c r="R1195" s="169"/>
      <c r="S1195" s="169"/>
      <c r="T1195" s="169"/>
      <c r="U1195" s="169"/>
      <c r="V1195" s="169"/>
      <c r="W1195" s="169"/>
      <c r="X1195" s="169"/>
      <c r="Y1195" s="167"/>
      <c r="Z1195" s="167"/>
    </row>
    <row r="1196" spans="3:26" ht="16.5" customHeight="1">
      <c r="C1196" s="118"/>
      <c r="D1196" s="160"/>
      <c r="E1196" s="140"/>
      <c r="F1196" s="151"/>
      <c r="G1196" s="151"/>
      <c r="H1196" s="161"/>
      <c r="I1196" s="162"/>
      <c r="J1196" s="163"/>
      <c r="K1196" s="144"/>
      <c r="L1196" s="164"/>
      <c r="M1196" s="47"/>
      <c r="N1196" s="121"/>
      <c r="O1196" s="143"/>
      <c r="P1196" s="121"/>
      <c r="Q1196" s="168"/>
      <c r="R1196" s="169"/>
      <c r="S1196" s="169"/>
      <c r="T1196" s="169"/>
      <c r="U1196" s="169"/>
      <c r="V1196" s="169"/>
      <c r="W1196" s="169"/>
      <c r="X1196" s="169"/>
      <c r="Y1196" s="167"/>
      <c r="Z1196" s="167"/>
    </row>
    <row r="1197" spans="3:26" ht="16.5" customHeight="1">
      <c r="C1197" s="118"/>
      <c r="D1197" s="160"/>
      <c r="E1197" s="140"/>
      <c r="F1197" s="151"/>
      <c r="G1197" s="151"/>
      <c r="H1197" s="161"/>
      <c r="I1197" s="162"/>
      <c r="J1197" s="163"/>
      <c r="K1197" s="144"/>
      <c r="L1197" s="164"/>
      <c r="M1197" s="47"/>
      <c r="N1197" s="121"/>
      <c r="O1197" s="143"/>
      <c r="P1197" s="121"/>
      <c r="Q1197" s="168"/>
      <c r="R1197" s="169"/>
      <c r="S1197" s="169"/>
      <c r="T1197" s="169"/>
      <c r="U1197" s="169"/>
      <c r="V1197" s="169"/>
      <c r="W1197" s="169"/>
      <c r="X1197" s="169"/>
      <c r="Y1197" s="167"/>
      <c r="Z1197" s="167"/>
    </row>
    <row r="1198" spans="3:26" ht="16.5" customHeight="1">
      <c r="C1198" s="118"/>
      <c r="D1198" s="160"/>
      <c r="E1198" s="140"/>
      <c r="F1198" s="151"/>
      <c r="G1198" s="151"/>
      <c r="H1198" s="161"/>
      <c r="I1198" s="162"/>
      <c r="J1198" s="163"/>
      <c r="K1198" s="144"/>
      <c r="L1198" s="164"/>
      <c r="M1198" s="47"/>
      <c r="N1198" s="121"/>
      <c r="O1198" s="143"/>
      <c r="P1198" s="121"/>
      <c r="Q1198" s="168"/>
      <c r="R1198" s="169"/>
      <c r="S1198" s="169"/>
      <c r="T1198" s="169"/>
      <c r="U1198" s="169"/>
      <c r="V1198" s="169"/>
      <c r="W1198" s="169"/>
      <c r="X1198" s="169"/>
      <c r="Y1198" s="167"/>
      <c r="Z1198" s="167"/>
    </row>
    <row r="1199" spans="3:26" ht="16.5" customHeight="1">
      <c r="C1199" s="118"/>
      <c r="D1199" s="160"/>
      <c r="E1199" s="140"/>
      <c r="F1199" s="151"/>
      <c r="G1199" s="151"/>
      <c r="H1199" s="161"/>
      <c r="I1199" s="162"/>
      <c r="J1199" s="163"/>
      <c r="K1199" s="144"/>
      <c r="L1199" s="164"/>
      <c r="M1199" s="47"/>
      <c r="N1199" s="121"/>
      <c r="O1199" s="143"/>
      <c r="P1199" s="121"/>
      <c r="Q1199" s="168"/>
      <c r="R1199" s="169"/>
      <c r="S1199" s="169"/>
      <c r="T1199" s="169"/>
      <c r="U1199" s="169"/>
      <c r="V1199" s="169"/>
      <c r="W1199" s="169"/>
      <c r="X1199" s="169"/>
      <c r="Y1199" s="167"/>
      <c r="Z1199" s="167"/>
    </row>
    <row r="1200" spans="3:26" ht="16.5" customHeight="1">
      <c r="C1200" s="118"/>
      <c r="D1200" s="160"/>
      <c r="E1200" s="140"/>
      <c r="F1200" s="151"/>
      <c r="G1200" s="151"/>
      <c r="H1200" s="161"/>
      <c r="I1200" s="162"/>
      <c r="J1200" s="163"/>
      <c r="K1200" s="144"/>
      <c r="L1200" s="164"/>
      <c r="M1200" s="47"/>
      <c r="N1200" s="121"/>
      <c r="O1200" s="143"/>
      <c r="P1200" s="121"/>
      <c r="Q1200" s="168"/>
      <c r="R1200" s="169"/>
      <c r="S1200" s="169"/>
      <c r="T1200" s="169"/>
      <c r="U1200" s="169"/>
      <c r="V1200" s="169"/>
      <c r="W1200" s="169"/>
      <c r="X1200" s="169"/>
      <c r="Y1200" s="167"/>
      <c r="Z1200" s="167"/>
    </row>
    <row r="1201" spans="3:26" ht="16.5" customHeight="1">
      <c r="C1201" s="118"/>
      <c r="D1201" s="160"/>
      <c r="E1201" s="140"/>
      <c r="F1201" s="151"/>
      <c r="G1201" s="151"/>
      <c r="H1201" s="161"/>
      <c r="I1201" s="162"/>
      <c r="J1201" s="163"/>
      <c r="K1201" s="144"/>
      <c r="L1201" s="164"/>
      <c r="M1201" s="47"/>
      <c r="N1201" s="121"/>
      <c r="O1201" s="143"/>
      <c r="P1201" s="121"/>
      <c r="Q1201" s="168"/>
      <c r="R1201" s="169"/>
      <c r="S1201" s="169"/>
      <c r="T1201" s="169"/>
      <c r="U1201" s="169"/>
      <c r="V1201" s="169"/>
      <c r="W1201" s="169"/>
      <c r="X1201" s="169"/>
      <c r="Y1201" s="167"/>
      <c r="Z1201" s="167"/>
    </row>
    <row r="1202" spans="3:26" ht="16.5" customHeight="1">
      <c r="C1202" s="118"/>
      <c r="D1202" s="160"/>
      <c r="E1202" s="140"/>
      <c r="F1202" s="151"/>
      <c r="G1202" s="151"/>
      <c r="H1202" s="161"/>
      <c r="I1202" s="162"/>
      <c r="J1202" s="163"/>
      <c r="K1202" s="144"/>
      <c r="L1202" s="164"/>
      <c r="M1202" s="47"/>
      <c r="N1202" s="121"/>
      <c r="O1202" s="143"/>
      <c r="P1202" s="121"/>
      <c r="Q1202" s="168"/>
      <c r="R1202" s="169"/>
      <c r="S1202" s="169"/>
      <c r="T1202" s="169"/>
      <c r="U1202" s="169"/>
      <c r="V1202" s="169"/>
      <c r="W1202" s="169"/>
      <c r="X1202" s="169"/>
      <c r="Y1202" s="167"/>
      <c r="Z1202" s="167"/>
    </row>
    <row r="1203" spans="3:26" ht="16.5" customHeight="1">
      <c r="C1203" s="118"/>
      <c r="D1203" s="160"/>
      <c r="E1203" s="140"/>
      <c r="F1203" s="151"/>
      <c r="G1203" s="151"/>
      <c r="H1203" s="161"/>
      <c r="I1203" s="162"/>
      <c r="J1203" s="163"/>
      <c r="K1203" s="144"/>
      <c r="L1203" s="164"/>
      <c r="M1203" s="47"/>
      <c r="N1203" s="121"/>
      <c r="O1203" s="143"/>
      <c r="P1203" s="121"/>
      <c r="Q1203" s="168"/>
      <c r="R1203" s="169"/>
      <c r="S1203" s="169"/>
      <c r="T1203" s="169"/>
      <c r="U1203" s="169"/>
      <c r="V1203" s="169"/>
      <c r="W1203" s="169"/>
      <c r="X1203" s="169"/>
      <c r="Y1203" s="167"/>
      <c r="Z1203" s="167"/>
    </row>
    <row r="1204" spans="3:26" ht="16.5" customHeight="1">
      <c r="C1204" s="118"/>
      <c r="D1204" s="160"/>
      <c r="E1204" s="140"/>
      <c r="F1204" s="151"/>
      <c r="G1204" s="151"/>
      <c r="H1204" s="161"/>
      <c r="I1204" s="162"/>
      <c r="J1204" s="163"/>
      <c r="K1204" s="144"/>
      <c r="L1204" s="164"/>
      <c r="M1204" s="47"/>
      <c r="N1204" s="121"/>
      <c r="O1204" s="143"/>
      <c r="P1204" s="121"/>
      <c r="Q1204" s="168"/>
      <c r="R1204" s="169"/>
      <c r="S1204" s="169"/>
      <c r="T1204" s="169"/>
      <c r="U1204" s="169"/>
      <c r="V1204" s="169"/>
      <c r="W1204" s="169"/>
      <c r="X1204" s="169"/>
      <c r="Y1204" s="167"/>
      <c r="Z1204" s="167"/>
    </row>
    <row r="1205" spans="3:26" ht="16.5" customHeight="1">
      <c r="C1205" s="118"/>
      <c r="D1205" s="160"/>
      <c r="E1205" s="140"/>
      <c r="F1205" s="151"/>
      <c r="G1205" s="151"/>
      <c r="H1205" s="161"/>
      <c r="I1205" s="162"/>
      <c r="J1205" s="163"/>
      <c r="K1205" s="144"/>
      <c r="L1205" s="164"/>
      <c r="M1205" s="47"/>
      <c r="N1205" s="121"/>
      <c r="O1205" s="143"/>
      <c r="P1205" s="121"/>
      <c r="Q1205" s="168"/>
      <c r="R1205" s="169"/>
      <c r="S1205" s="169"/>
      <c r="T1205" s="169"/>
      <c r="U1205" s="169"/>
      <c r="V1205" s="169"/>
      <c r="W1205" s="169"/>
      <c r="X1205" s="169"/>
      <c r="Y1205" s="167"/>
      <c r="Z1205" s="167"/>
    </row>
    <row r="1206" spans="3:26" ht="16.5" customHeight="1">
      <c r="C1206" s="118"/>
      <c r="D1206" s="160"/>
      <c r="E1206" s="140"/>
      <c r="F1206" s="151"/>
      <c r="G1206" s="151"/>
      <c r="H1206" s="161"/>
      <c r="I1206" s="162"/>
      <c r="J1206" s="163"/>
      <c r="K1206" s="144"/>
      <c r="L1206" s="164"/>
      <c r="M1206" s="47"/>
      <c r="N1206" s="121"/>
      <c r="O1206" s="143"/>
      <c r="P1206" s="121"/>
      <c r="Q1206" s="168"/>
      <c r="R1206" s="169"/>
      <c r="S1206" s="169"/>
      <c r="T1206" s="169"/>
      <c r="U1206" s="169"/>
      <c r="V1206" s="169"/>
      <c r="W1206" s="169"/>
      <c r="X1206" s="169"/>
      <c r="Y1206" s="167"/>
      <c r="Z1206" s="167"/>
    </row>
    <row r="1207" spans="3:26" ht="16.5" customHeight="1">
      <c r="C1207" s="118"/>
      <c r="D1207" s="160"/>
      <c r="E1207" s="140"/>
      <c r="F1207" s="151"/>
      <c r="G1207" s="151"/>
      <c r="H1207" s="161"/>
      <c r="I1207" s="162"/>
      <c r="J1207" s="163"/>
      <c r="K1207" s="144"/>
      <c r="L1207" s="164"/>
      <c r="M1207" s="47"/>
      <c r="N1207" s="121"/>
      <c r="O1207" s="143"/>
      <c r="P1207" s="121"/>
      <c r="Q1207" s="168"/>
      <c r="R1207" s="169"/>
      <c r="S1207" s="169"/>
      <c r="T1207" s="169"/>
      <c r="U1207" s="169"/>
      <c r="V1207" s="169"/>
      <c r="W1207" s="169"/>
      <c r="X1207" s="169"/>
      <c r="Y1207" s="167"/>
      <c r="Z1207" s="167"/>
    </row>
    <row r="1208" spans="3:26" ht="16.5" customHeight="1">
      <c r="C1208" s="118"/>
      <c r="D1208" s="160"/>
      <c r="E1208" s="140"/>
      <c r="F1208" s="151"/>
      <c r="G1208" s="151"/>
      <c r="H1208" s="161"/>
      <c r="I1208" s="162"/>
      <c r="J1208" s="163"/>
      <c r="K1208" s="144"/>
      <c r="L1208" s="164"/>
      <c r="M1208" s="47"/>
      <c r="N1208" s="121"/>
      <c r="O1208" s="143"/>
      <c r="P1208" s="121"/>
      <c r="Q1208" s="168"/>
      <c r="R1208" s="169"/>
      <c r="S1208" s="169"/>
      <c r="T1208" s="169"/>
      <c r="U1208" s="169"/>
      <c r="V1208" s="169"/>
      <c r="W1208" s="169"/>
      <c r="X1208" s="169"/>
      <c r="Y1208" s="167"/>
      <c r="Z1208" s="167"/>
    </row>
    <row r="1209" spans="3:26" ht="16.5" customHeight="1">
      <c r="C1209" s="118"/>
      <c r="D1209" s="160"/>
      <c r="E1209" s="140"/>
      <c r="F1209" s="151"/>
      <c r="G1209" s="151"/>
      <c r="H1209" s="161"/>
      <c r="I1209" s="162"/>
      <c r="J1209" s="163"/>
      <c r="K1209" s="144"/>
      <c r="L1209" s="164"/>
      <c r="M1209" s="47"/>
      <c r="N1209" s="121"/>
      <c r="O1209" s="143"/>
      <c r="P1209" s="121"/>
      <c r="Q1209" s="168"/>
      <c r="R1209" s="169"/>
      <c r="S1209" s="169"/>
      <c r="T1209" s="169"/>
      <c r="U1209" s="169"/>
      <c r="V1209" s="169"/>
      <c r="W1209" s="169"/>
      <c r="X1209" s="169"/>
      <c r="Y1209" s="167"/>
      <c r="Z1209" s="167"/>
    </row>
    <row r="1210" spans="3:26" ht="16.5" customHeight="1">
      <c r="C1210" s="118"/>
      <c r="D1210" s="160"/>
      <c r="E1210" s="140"/>
      <c r="F1210" s="151"/>
      <c r="G1210" s="151"/>
      <c r="H1210" s="161"/>
      <c r="I1210" s="162"/>
      <c r="J1210" s="163"/>
      <c r="K1210" s="144"/>
      <c r="L1210" s="164"/>
      <c r="M1210" s="47"/>
      <c r="N1210" s="121"/>
      <c r="O1210" s="143"/>
      <c r="P1210" s="121"/>
      <c r="Q1210" s="168"/>
      <c r="R1210" s="169"/>
      <c r="S1210" s="169"/>
      <c r="T1210" s="169"/>
      <c r="U1210" s="169"/>
      <c r="V1210" s="169"/>
      <c r="W1210" s="169"/>
      <c r="X1210" s="169"/>
      <c r="Y1210" s="167"/>
      <c r="Z1210" s="167"/>
    </row>
    <row r="1211" spans="3:26" ht="16.5" customHeight="1">
      <c r="C1211" s="118"/>
      <c r="D1211" s="160"/>
      <c r="E1211" s="140"/>
      <c r="F1211" s="151"/>
      <c r="G1211" s="151"/>
      <c r="H1211" s="161"/>
      <c r="I1211" s="162"/>
      <c r="J1211" s="163"/>
      <c r="K1211" s="144"/>
      <c r="L1211" s="164"/>
      <c r="M1211" s="47"/>
      <c r="N1211" s="121"/>
      <c r="O1211" s="143"/>
      <c r="P1211" s="121"/>
      <c r="Q1211" s="168"/>
      <c r="R1211" s="169"/>
      <c r="S1211" s="169"/>
      <c r="T1211" s="169"/>
      <c r="U1211" s="169"/>
      <c r="V1211" s="169"/>
      <c r="W1211" s="169"/>
      <c r="X1211" s="169"/>
      <c r="Y1211" s="167"/>
      <c r="Z1211" s="167"/>
    </row>
    <row r="1212" spans="3:26" ht="16.5" customHeight="1">
      <c r="C1212" s="118"/>
      <c r="D1212" s="160"/>
      <c r="E1212" s="140"/>
      <c r="F1212" s="151"/>
      <c r="G1212" s="151"/>
      <c r="H1212" s="161"/>
      <c r="I1212" s="162"/>
      <c r="J1212" s="163"/>
      <c r="K1212" s="144"/>
      <c r="L1212" s="164"/>
      <c r="M1212" s="47"/>
      <c r="N1212" s="121"/>
      <c r="O1212" s="143"/>
      <c r="P1212" s="121"/>
      <c r="Q1212" s="168"/>
      <c r="R1212" s="169"/>
      <c r="S1212" s="169"/>
      <c r="T1212" s="169"/>
      <c r="U1212" s="169"/>
      <c r="V1212" s="169"/>
      <c r="W1212" s="169"/>
      <c r="X1212" s="169"/>
      <c r="Y1212" s="167"/>
      <c r="Z1212" s="167"/>
    </row>
    <row r="1213" spans="3:26" ht="16.5" customHeight="1">
      <c r="C1213" s="118"/>
      <c r="D1213" s="160"/>
      <c r="E1213" s="140"/>
      <c r="F1213" s="151"/>
      <c r="G1213" s="151"/>
      <c r="H1213" s="161"/>
      <c r="I1213" s="162"/>
      <c r="J1213" s="163"/>
      <c r="K1213" s="144"/>
      <c r="L1213" s="164"/>
      <c r="M1213" s="47"/>
      <c r="N1213" s="121"/>
      <c r="O1213" s="143"/>
      <c r="P1213" s="121"/>
      <c r="Q1213" s="168"/>
      <c r="R1213" s="169"/>
      <c r="S1213" s="169"/>
      <c r="T1213" s="169"/>
      <c r="U1213" s="169"/>
      <c r="V1213" s="169"/>
      <c r="W1213" s="169"/>
      <c r="X1213" s="169"/>
      <c r="Y1213" s="167"/>
      <c r="Z1213" s="167"/>
    </row>
    <row r="1214" spans="3:26" ht="16.5" customHeight="1">
      <c r="C1214" s="118"/>
      <c r="D1214" s="160"/>
      <c r="E1214" s="140"/>
      <c r="F1214" s="151"/>
      <c r="G1214" s="151"/>
      <c r="H1214" s="161"/>
      <c r="I1214" s="162"/>
      <c r="J1214" s="163"/>
      <c r="K1214" s="144"/>
      <c r="L1214" s="164"/>
      <c r="M1214" s="47"/>
      <c r="N1214" s="121"/>
      <c r="O1214" s="143"/>
      <c r="P1214" s="121"/>
      <c r="Q1214" s="168"/>
      <c r="R1214" s="169"/>
      <c r="S1214" s="169"/>
      <c r="T1214" s="169"/>
      <c r="U1214" s="169"/>
      <c r="V1214" s="169"/>
      <c r="W1214" s="169"/>
      <c r="X1214" s="169"/>
      <c r="Y1214" s="167"/>
      <c r="Z1214" s="167"/>
    </row>
    <row r="1215" spans="3:26" ht="16.5" customHeight="1">
      <c r="C1215" s="118"/>
      <c r="D1215" s="160"/>
      <c r="E1215" s="140"/>
      <c r="F1215" s="151"/>
      <c r="G1215" s="151"/>
      <c r="H1215" s="161"/>
      <c r="I1215" s="162"/>
      <c r="J1215" s="163"/>
      <c r="K1215" s="144"/>
      <c r="L1215" s="164"/>
      <c r="M1215" s="47"/>
      <c r="N1215" s="121"/>
      <c r="O1215" s="143"/>
      <c r="P1215" s="121"/>
      <c r="Q1215" s="168"/>
      <c r="R1215" s="169"/>
      <c r="S1215" s="169"/>
      <c r="T1215" s="169"/>
      <c r="U1215" s="169"/>
      <c r="V1215" s="169"/>
      <c r="W1215" s="169"/>
      <c r="X1215" s="169"/>
      <c r="Y1215" s="167"/>
      <c r="Z1215" s="167"/>
    </row>
    <row r="1216" spans="3:26" ht="16.5" customHeight="1">
      <c r="C1216" s="118"/>
      <c r="D1216" s="160"/>
      <c r="E1216" s="140"/>
      <c r="F1216" s="151"/>
      <c r="G1216" s="151"/>
      <c r="H1216" s="161"/>
      <c r="I1216" s="162"/>
      <c r="J1216" s="163"/>
      <c r="K1216" s="144"/>
      <c r="L1216" s="164"/>
      <c r="M1216" s="47"/>
      <c r="N1216" s="121"/>
      <c r="O1216" s="143"/>
      <c r="P1216" s="121"/>
      <c r="Q1216" s="168"/>
      <c r="R1216" s="169"/>
      <c r="S1216" s="169"/>
      <c r="T1216" s="169"/>
      <c r="U1216" s="169"/>
      <c r="V1216" s="169"/>
      <c r="W1216" s="169"/>
      <c r="X1216" s="169"/>
      <c r="Y1216" s="167"/>
      <c r="Z1216" s="167"/>
    </row>
    <row r="1217" spans="3:26" ht="16.5" customHeight="1">
      <c r="C1217" s="118"/>
      <c r="D1217" s="160"/>
      <c r="E1217" s="140"/>
      <c r="F1217" s="151"/>
      <c r="G1217" s="151"/>
      <c r="H1217" s="161"/>
      <c r="I1217" s="162"/>
      <c r="J1217" s="163"/>
      <c r="K1217" s="144"/>
      <c r="L1217" s="164"/>
      <c r="M1217" s="47"/>
      <c r="N1217" s="121"/>
      <c r="O1217" s="143"/>
      <c r="P1217" s="121"/>
      <c r="Q1217" s="168"/>
      <c r="R1217" s="169"/>
      <c r="S1217" s="169"/>
      <c r="T1217" s="169"/>
      <c r="U1217" s="169"/>
      <c r="V1217" s="169"/>
      <c r="W1217" s="169"/>
      <c r="X1217" s="169"/>
      <c r="Y1217" s="167"/>
      <c r="Z1217" s="167"/>
    </row>
    <row r="1218" spans="3:26" ht="16.5" customHeight="1">
      <c r="C1218" s="118"/>
      <c r="D1218" s="160"/>
      <c r="E1218" s="140"/>
      <c r="F1218" s="151"/>
      <c r="G1218" s="151"/>
      <c r="H1218" s="161"/>
      <c r="I1218" s="162"/>
      <c r="J1218" s="163"/>
      <c r="K1218" s="144"/>
      <c r="L1218" s="164"/>
      <c r="M1218" s="47"/>
      <c r="N1218" s="121"/>
      <c r="O1218" s="143"/>
      <c r="P1218" s="121"/>
      <c r="Q1218" s="168"/>
      <c r="R1218" s="169"/>
      <c r="S1218" s="169"/>
      <c r="T1218" s="169"/>
      <c r="U1218" s="169"/>
      <c r="V1218" s="169"/>
      <c r="W1218" s="169"/>
      <c r="X1218" s="169"/>
      <c r="Y1218" s="167"/>
      <c r="Z1218" s="167"/>
    </row>
    <row r="1219" spans="3:26" ht="16.5" customHeight="1">
      <c r="C1219" s="118"/>
      <c r="D1219" s="160"/>
      <c r="E1219" s="140"/>
      <c r="F1219" s="151"/>
      <c r="G1219" s="151"/>
      <c r="H1219" s="161"/>
      <c r="I1219" s="162"/>
      <c r="J1219" s="163"/>
      <c r="K1219" s="144"/>
      <c r="L1219" s="164"/>
      <c r="M1219" s="47"/>
      <c r="N1219" s="121"/>
      <c r="O1219" s="143"/>
      <c r="P1219" s="121"/>
      <c r="Q1219" s="168"/>
      <c r="R1219" s="169"/>
      <c r="S1219" s="169"/>
      <c r="T1219" s="169"/>
      <c r="U1219" s="169"/>
      <c r="V1219" s="169"/>
      <c r="W1219" s="169"/>
      <c r="X1219" s="169"/>
      <c r="Y1219" s="167"/>
      <c r="Z1219" s="167"/>
    </row>
    <row r="1220" spans="3:26" ht="16.5" customHeight="1">
      <c r="C1220" s="118"/>
      <c r="D1220" s="160"/>
      <c r="E1220" s="140"/>
      <c r="F1220" s="151"/>
      <c r="G1220" s="151"/>
      <c r="H1220" s="161"/>
      <c r="I1220" s="162"/>
      <c r="J1220" s="163"/>
      <c r="K1220" s="144"/>
      <c r="L1220" s="164"/>
      <c r="M1220" s="47"/>
      <c r="N1220" s="121"/>
      <c r="O1220" s="143"/>
      <c r="P1220" s="121"/>
      <c r="Q1220" s="168"/>
      <c r="R1220" s="169"/>
      <c r="S1220" s="169"/>
      <c r="T1220" s="169"/>
      <c r="U1220" s="169"/>
      <c r="V1220" s="169"/>
      <c r="W1220" s="169"/>
      <c r="X1220" s="169"/>
      <c r="Y1220" s="167"/>
      <c r="Z1220" s="167"/>
    </row>
    <row r="1221" spans="3:26" ht="16.5" customHeight="1">
      <c r="C1221" s="118"/>
      <c r="D1221" s="160"/>
      <c r="E1221" s="140"/>
      <c r="F1221" s="151"/>
      <c r="G1221" s="151"/>
      <c r="H1221" s="161"/>
      <c r="I1221" s="162"/>
      <c r="J1221" s="163"/>
      <c r="K1221" s="144"/>
      <c r="L1221" s="164"/>
      <c r="M1221" s="47"/>
      <c r="N1221" s="121"/>
      <c r="O1221" s="143"/>
      <c r="P1221" s="121"/>
      <c r="Q1221" s="168"/>
      <c r="R1221" s="169"/>
      <c r="S1221" s="169"/>
      <c r="T1221" s="169"/>
      <c r="U1221" s="169"/>
      <c r="V1221" s="169"/>
      <c r="W1221" s="169"/>
      <c r="X1221" s="169"/>
      <c r="Y1221" s="167"/>
      <c r="Z1221" s="167"/>
    </row>
    <row r="1222" spans="3:26" ht="16.5" customHeight="1">
      <c r="C1222" s="118"/>
      <c r="D1222" s="160"/>
      <c r="E1222" s="140"/>
      <c r="F1222" s="151"/>
      <c r="G1222" s="151"/>
      <c r="H1222" s="161"/>
      <c r="I1222" s="162"/>
      <c r="J1222" s="163"/>
      <c r="K1222" s="144"/>
      <c r="L1222" s="164"/>
      <c r="M1222" s="47"/>
      <c r="N1222" s="121"/>
      <c r="O1222" s="143"/>
      <c r="P1222" s="121"/>
      <c r="Q1222" s="168"/>
      <c r="R1222" s="169"/>
      <c r="S1222" s="169"/>
      <c r="T1222" s="169"/>
      <c r="U1222" s="169"/>
      <c r="V1222" s="169"/>
      <c r="W1222" s="169"/>
      <c r="X1222" s="169"/>
      <c r="Y1222" s="167"/>
      <c r="Z1222" s="167"/>
    </row>
    <row r="1223" spans="3:26" ht="16.5" customHeight="1">
      <c r="C1223" s="118"/>
      <c r="D1223" s="160"/>
      <c r="E1223" s="140"/>
      <c r="F1223" s="151"/>
      <c r="G1223" s="151"/>
      <c r="H1223" s="161"/>
      <c r="I1223" s="162"/>
      <c r="J1223" s="163"/>
      <c r="K1223" s="144"/>
      <c r="L1223" s="164"/>
      <c r="M1223" s="47"/>
      <c r="N1223" s="121"/>
      <c r="O1223" s="143"/>
      <c r="P1223" s="121"/>
      <c r="Q1223" s="168"/>
      <c r="R1223" s="169"/>
      <c r="S1223" s="169"/>
      <c r="T1223" s="169"/>
      <c r="U1223" s="169"/>
      <c r="V1223" s="169"/>
      <c r="W1223" s="169"/>
      <c r="X1223" s="169"/>
      <c r="Y1223" s="167"/>
      <c r="Z1223" s="167"/>
    </row>
    <row r="1224" spans="3:26" ht="16.5" customHeight="1">
      <c r="C1224" s="118"/>
      <c r="D1224" s="160"/>
      <c r="E1224" s="140"/>
      <c r="F1224" s="151"/>
      <c r="G1224" s="151"/>
      <c r="H1224" s="161"/>
      <c r="I1224" s="162"/>
      <c r="J1224" s="163"/>
      <c r="K1224" s="144"/>
      <c r="L1224" s="164"/>
      <c r="M1224" s="47"/>
      <c r="N1224" s="121"/>
      <c r="O1224" s="143"/>
      <c r="P1224" s="121"/>
      <c r="Q1224" s="168"/>
      <c r="R1224" s="169"/>
      <c r="S1224" s="169"/>
      <c r="T1224" s="169"/>
      <c r="U1224" s="169"/>
      <c r="V1224" s="169"/>
      <c r="W1224" s="169"/>
      <c r="X1224" s="169"/>
      <c r="Y1224" s="167"/>
      <c r="Z1224" s="167"/>
    </row>
    <row r="1225" spans="3:26" ht="16.5" customHeight="1">
      <c r="C1225" s="118"/>
      <c r="D1225" s="160"/>
      <c r="E1225" s="140"/>
      <c r="F1225" s="151"/>
      <c r="G1225" s="151"/>
      <c r="H1225" s="161"/>
      <c r="I1225" s="162"/>
      <c r="J1225" s="163"/>
      <c r="K1225" s="144"/>
      <c r="L1225" s="164"/>
      <c r="M1225" s="47"/>
      <c r="N1225" s="121"/>
      <c r="O1225" s="143"/>
      <c r="P1225" s="121"/>
      <c r="Q1225" s="168"/>
      <c r="R1225" s="169"/>
      <c r="S1225" s="169"/>
      <c r="T1225" s="169"/>
      <c r="U1225" s="169"/>
      <c r="V1225" s="169"/>
      <c r="W1225" s="169"/>
      <c r="X1225" s="169"/>
      <c r="Y1225" s="167"/>
      <c r="Z1225" s="167"/>
    </row>
    <row r="1226" spans="3:26" ht="16.5" customHeight="1">
      <c r="C1226" s="118"/>
      <c r="D1226" s="160"/>
      <c r="E1226" s="140"/>
      <c r="F1226" s="151"/>
      <c r="G1226" s="151"/>
      <c r="H1226" s="161"/>
      <c r="I1226" s="162"/>
      <c r="J1226" s="163"/>
      <c r="K1226" s="144"/>
      <c r="L1226" s="164"/>
      <c r="M1226" s="47"/>
      <c r="N1226" s="121"/>
      <c r="O1226" s="143"/>
      <c r="P1226" s="121"/>
      <c r="Q1226" s="168"/>
      <c r="R1226" s="169"/>
      <c r="S1226" s="169"/>
      <c r="T1226" s="169"/>
      <c r="U1226" s="169"/>
      <c r="V1226" s="169"/>
      <c r="W1226" s="169"/>
      <c r="X1226" s="169"/>
      <c r="Y1226" s="167"/>
      <c r="Z1226" s="167"/>
    </row>
    <row r="1227" spans="3:26" ht="16.5" customHeight="1">
      <c r="C1227" s="118"/>
      <c r="D1227" s="160"/>
      <c r="E1227" s="140"/>
      <c r="F1227" s="151"/>
      <c r="G1227" s="151"/>
      <c r="H1227" s="161"/>
      <c r="I1227" s="162"/>
      <c r="J1227" s="163"/>
      <c r="K1227" s="144"/>
      <c r="L1227" s="164"/>
      <c r="M1227" s="47"/>
      <c r="N1227" s="121"/>
      <c r="O1227" s="143"/>
      <c r="P1227" s="121"/>
      <c r="Q1227" s="168"/>
      <c r="R1227" s="169"/>
      <c r="S1227" s="169"/>
      <c r="T1227" s="169"/>
      <c r="U1227" s="169"/>
      <c r="V1227" s="169"/>
      <c r="W1227" s="169"/>
      <c r="X1227" s="169"/>
      <c r="Y1227" s="167"/>
      <c r="Z1227" s="167"/>
    </row>
    <row r="1228" spans="3:26" ht="16.5" customHeight="1">
      <c r="C1228" s="118"/>
      <c r="D1228" s="160"/>
      <c r="E1228" s="140"/>
      <c r="F1228" s="151"/>
      <c r="G1228" s="151"/>
      <c r="H1228" s="161"/>
      <c r="I1228" s="162"/>
      <c r="J1228" s="163"/>
      <c r="K1228" s="144"/>
      <c r="L1228" s="164"/>
      <c r="M1228" s="47"/>
      <c r="N1228" s="121"/>
      <c r="O1228" s="143"/>
      <c r="P1228" s="121"/>
      <c r="Q1228" s="168"/>
      <c r="R1228" s="169"/>
      <c r="S1228" s="169"/>
      <c r="T1228" s="169"/>
      <c r="U1228" s="169"/>
      <c r="V1228" s="169"/>
      <c r="W1228" s="169"/>
      <c r="X1228" s="169"/>
      <c r="Y1228" s="167"/>
      <c r="Z1228" s="167"/>
    </row>
    <row r="1229" spans="3:26" ht="16.5" customHeight="1">
      <c r="C1229" s="118"/>
      <c r="D1229" s="160"/>
      <c r="E1229" s="140"/>
      <c r="F1229" s="151"/>
      <c r="G1229" s="151"/>
      <c r="H1229" s="161"/>
      <c r="I1229" s="162"/>
      <c r="J1229" s="163"/>
      <c r="K1229" s="144"/>
      <c r="L1229" s="164"/>
      <c r="M1229" s="47"/>
      <c r="N1229" s="121"/>
      <c r="O1229" s="143"/>
      <c r="P1229" s="121"/>
      <c r="Q1229" s="168"/>
      <c r="R1229" s="169"/>
      <c r="S1229" s="169"/>
      <c r="T1229" s="169"/>
      <c r="U1229" s="169"/>
      <c r="V1229" s="169"/>
      <c r="W1229" s="169"/>
      <c r="X1229" s="169"/>
      <c r="Y1229" s="167"/>
      <c r="Z1229" s="167"/>
    </row>
    <row r="1230" spans="3:26" ht="16.5" customHeight="1">
      <c r="C1230" s="118"/>
      <c r="D1230" s="160"/>
      <c r="E1230" s="140"/>
      <c r="F1230" s="151"/>
      <c r="G1230" s="151"/>
      <c r="H1230" s="161"/>
      <c r="I1230" s="162"/>
      <c r="J1230" s="163"/>
      <c r="K1230" s="144"/>
      <c r="L1230" s="164"/>
      <c r="M1230" s="47"/>
      <c r="N1230" s="121"/>
      <c r="O1230" s="143"/>
      <c r="P1230" s="121"/>
      <c r="Q1230" s="168"/>
      <c r="R1230" s="169"/>
      <c r="S1230" s="169"/>
      <c r="T1230" s="169"/>
      <c r="U1230" s="169"/>
      <c r="V1230" s="169"/>
      <c r="W1230" s="169"/>
      <c r="X1230" s="169"/>
      <c r="Y1230" s="167"/>
      <c r="Z1230" s="167"/>
    </row>
    <row r="1231" spans="3:26" ht="16.5" customHeight="1">
      <c r="C1231" s="118"/>
      <c r="D1231" s="160"/>
      <c r="E1231" s="140"/>
      <c r="F1231" s="151"/>
      <c r="G1231" s="151"/>
      <c r="H1231" s="161"/>
      <c r="I1231" s="162"/>
      <c r="J1231" s="163"/>
      <c r="K1231" s="144"/>
      <c r="L1231" s="164"/>
      <c r="M1231" s="47"/>
      <c r="N1231" s="121"/>
      <c r="O1231" s="143"/>
      <c r="P1231" s="121"/>
      <c r="Q1231" s="168"/>
      <c r="R1231" s="169"/>
      <c r="S1231" s="169"/>
      <c r="T1231" s="169"/>
      <c r="U1231" s="169"/>
      <c r="V1231" s="169"/>
      <c r="W1231" s="169"/>
      <c r="X1231" s="169"/>
      <c r="Y1231" s="167"/>
      <c r="Z1231" s="167"/>
    </row>
    <row r="1232" spans="3:26" ht="16.5" customHeight="1">
      <c r="C1232" s="118"/>
      <c r="D1232" s="160"/>
      <c r="E1232" s="140"/>
      <c r="F1232" s="151"/>
      <c r="G1232" s="151"/>
      <c r="H1232" s="161"/>
      <c r="I1232" s="162"/>
      <c r="J1232" s="163"/>
      <c r="K1232" s="144"/>
      <c r="L1232" s="164"/>
      <c r="M1232" s="47"/>
      <c r="N1232" s="121"/>
      <c r="O1232" s="143"/>
      <c r="P1232" s="121"/>
      <c r="Q1232" s="168"/>
      <c r="R1232" s="169"/>
      <c r="S1232" s="169"/>
      <c r="T1232" s="169"/>
      <c r="U1232" s="169"/>
      <c r="V1232" s="169"/>
      <c r="W1232" s="169"/>
      <c r="X1232" s="169"/>
      <c r="Y1232" s="167"/>
      <c r="Z1232" s="167"/>
    </row>
    <row r="1233" spans="3:26" ht="16.5" customHeight="1">
      <c r="C1233" s="118"/>
      <c r="D1233" s="160"/>
      <c r="E1233" s="140"/>
      <c r="F1233" s="151"/>
      <c r="G1233" s="151"/>
      <c r="H1233" s="161"/>
      <c r="I1233" s="162"/>
      <c r="J1233" s="163"/>
      <c r="K1233" s="144"/>
      <c r="L1233" s="164"/>
      <c r="M1233" s="47"/>
      <c r="N1233" s="121"/>
      <c r="O1233" s="143"/>
      <c r="P1233" s="121"/>
      <c r="Q1233" s="168"/>
      <c r="R1233" s="169"/>
      <c r="S1233" s="169"/>
      <c r="T1233" s="169"/>
      <c r="U1233" s="169"/>
      <c r="V1233" s="169"/>
      <c r="W1233" s="169"/>
      <c r="X1233" s="169"/>
      <c r="Y1233" s="167"/>
      <c r="Z1233" s="167"/>
    </row>
    <row r="1234" spans="3:26" ht="16.5" customHeight="1">
      <c r="C1234" s="118"/>
      <c r="D1234" s="160"/>
      <c r="E1234" s="140"/>
      <c r="F1234" s="151"/>
      <c r="G1234" s="151"/>
      <c r="H1234" s="161"/>
      <c r="I1234" s="162"/>
      <c r="J1234" s="163"/>
      <c r="K1234" s="144"/>
      <c r="L1234" s="164"/>
      <c r="M1234" s="47"/>
      <c r="N1234" s="121"/>
      <c r="O1234" s="143"/>
      <c r="P1234" s="121"/>
      <c r="Q1234" s="168"/>
      <c r="R1234" s="169"/>
      <c r="S1234" s="169"/>
      <c r="T1234" s="169"/>
      <c r="U1234" s="169"/>
      <c r="V1234" s="169"/>
      <c r="W1234" s="169"/>
      <c r="X1234" s="169"/>
      <c r="Y1234" s="167"/>
      <c r="Z1234" s="167"/>
    </row>
    <row r="1235" spans="3:26" ht="16.5" customHeight="1">
      <c r="C1235" s="118"/>
      <c r="D1235" s="160"/>
      <c r="E1235" s="140"/>
      <c r="F1235" s="151"/>
      <c r="G1235" s="151"/>
      <c r="H1235" s="161"/>
      <c r="I1235" s="162"/>
      <c r="J1235" s="163"/>
      <c r="K1235" s="144"/>
      <c r="L1235" s="164"/>
      <c r="M1235" s="47"/>
      <c r="N1235" s="121"/>
      <c r="O1235" s="143"/>
      <c r="P1235" s="121"/>
      <c r="Q1235" s="168"/>
      <c r="R1235" s="169"/>
      <c r="S1235" s="169"/>
      <c r="T1235" s="169"/>
      <c r="U1235" s="169"/>
      <c r="V1235" s="169"/>
      <c r="W1235" s="169"/>
      <c r="X1235" s="169"/>
      <c r="Y1235" s="167"/>
      <c r="Z1235" s="167"/>
    </row>
    <row r="1236" spans="3:26" ht="16.5" customHeight="1">
      <c r="C1236" s="118"/>
      <c r="D1236" s="160"/>
      <c r="E1236" s="140"/>
      <c r="F1236" s="151"/>
      <c r="G1236" s="151"/>
      <c r="H1236" s="161"/>
      <c r="I1236" s="162"/>
      <c r="J1236" s="163"/>
      <c r="K1236" s="144"/>
      <c r="L1236" s="164"/>
      <c r="M1236" s="47"/>
      <c r="N1236" s="121"/>
      <c r="O1236" s="143"/>
      <c r="P1236" s="121"/>
      <c r="Q1236" s="168"/>
      <c r="R1236" s="169"/>
      <c r="S1236" s="169"/>
      <c r="T1236" s="169"/>
      <c r="U1236" s="169"/>
      <c r="V1236" s="169"/>
      <c r="W1236" s="169"/>
      <c r="X1236" s="169"/>
      <c r="Y1236" s="167"/>
      <c r="Z1236" s="167"/>
    </row>
    <row r="1237" spans="3:26" ht="16.5" customHeight="1">
      <c r="C1237" s="118"/>
      <c r="D1237" s="160"/>
      <c r="E1237" s="140"/>
      <c r="F1237" s="151"/>
      <c r="G1237" s="151"/>
      <c r="H1237" s="161"/>
      <c r="I1237" s="162"/>
      <c r="J1237" s="163"/>
      <c r="K1237" s="144"/>
      <c r="L1237" s="164"/>
      <c r="M1237" s="47"/>
      <c r="N1237" s="121"/>
      <c r="O1237" s="143"/>
      <c r="P1237" s="121"/>
      <c r="Q1237" s="168"/>
      <c r="R1237" s="169"/>
      <c r="S1237" s="169"/>
      <c r="T1237" s="169"/>
      <c r="U1237" s="169"/>
      <c r="V1237" s="169"/>
      <c r="W1237" s="169"/>
      <c r="X1237" s="169"/>
      <c r="Y1237" s="167"/>
      <c r="Z1237" s="167"/>
    </row>
    <row r="1238" spans="3:26" ht="16.5" customHeight="1">
      <c r="C1238" s="118"/>
      <c r="D1238" s="160"/>
      <c r="E1238" s="140"/>
      <c r="F1238" s="151"/>
      <c r="G1238" s="151"/>
      <c r="H1238" s="161"/>
      <c r="I1238" s="162"/>
      <c r="J1238" s="163"/>
      <c r="K1238" s="144"/>
      <c r="L1238" s="164"/>
      <c r="M1238" s="47"/>
      <c r="N1238" s="121"/>
      <c r="O1238" s="143"/>
      <c r="P1238" s="121"/>
      <c r="Q1238" s="168"/>
      <c r="R1238" s="169"/>
      <c r="S1238" s="169"/>
      <c r="T1238" s="169"/>
      <c r="U1238" s="169"/>
      <c r="V1238" s="169"/>
      <c r="W1238" s="169"/>
      <c r="X1238" s="169"/>
      <c r="Y1238" s="167"/>
      <c r="Z1238" s="167"/>
    </row>
    <row r="1239" spans="3:26" ht="16.5" customHeight="1">
      <c r="C1239" s="118"/>
      <c r="D1239" s="160"/>
      <c r="E1239" s="140"/>
      <c r="F1239" s="151"/>
      <c r="G1239" s="151"/>
      <c r="H1239" s="161"/>
      <c r="I1239" s="162"/>
      <c r="J1239" s="163"/>
      <c r="K1239" s="144"/>
      <c r="L1239" s="164"/>
      <c r="M1239" s="47"/>
      <c r="N1239" s="121"/>
      <c r="O1239" s="143"/>
      <c r="P1239" s="121"/>
      <c r="Q1239" s="168"/>
      <c r="R1239" s="169"/>
      <c r="S1239" s="169"/>
      <c r="T1239" s="169"/>
      <c r="U1239" s="169"/>
      <c r="V1239" s="169"/>
      <c r="W1239" s="169"/>
      <c r="X1239" s="169"/>
      <c r="Y1239" s="167"/>
      <c r="Z1239" s="167"/>
    </row>
    <row r="1240" spans="3:26" ht="16.5" customHeight="1">
      <c r="C1240" s="118"/>
      <c r="D1240" s="160"/>
      <c r="E1240" s="140"/>
      <c r="F1240" s="151"/>
      <c r="G1240" s="151"/>
      <c r="H1240" s="161"/>
      <c r="I1240" s="162"/>
      <c r="J1240" s="163"/>
      <c r="K1240" s="144"/>
      <c r="L1240" s="164"/>
      <c r="M1240" s="47"/>
      <c r="N1240" s="121"/>
      <c r="O1240" s="143"/>
      <c r="P1240" s="121"/>
      <c r="Q1240" s="168"/>
      <c r="R1240" s="169"/>
      <c r="S1240" s="169"/>
      <c r="T1240" s="169"/>
      <c r="U1240" s="169"/>
      <c r="V1240" s="169"/>
      <c r="W1240" s="169"/>
      <c r="X1240" s="169"/>
      <c r="Y1240" s="167"/>
      <c r="Z1240" s="167"/>
    </row>
    <row r="1241" spans="3:26" ht="16.5" customHeight="1">
      <c r="C1241" s="118"/>
      <c r="D1241" s="160"/>
      <c r="E1241" s="140"/>
      <c r="F1241" s="151"/>
      <c r="G1241" s="151"/>
      <c r="H1241" s="161"/>
      <c r="I1241" s="162"/>
      <c r="J1241" s="163"/>
      <c r="K1241" s="144"/>
      <c r="L1241" s="164"/>
      <c r="M1241" s="47"/>
      <c r="N1241" s="121"/>
      <c r="O1241" s="143"/>
      <c r="P1241" s="121"/>
      <c r="Q1241" s="168"/>
      <c r="R1241" s="169"/>
      <c r="S1241" s="169"/>
      <c r="T1241" s="169"/>
      <c r="U1241" s="169"/>
      <c r="V1241" s="169"/>
      <c r="W1241" s="169"/>
      <c r="X1241" s="169"/>
      <c r="Y1241" s="167"/>
      <c r="Z1241" s="167"/>
    </row>
    <row r="1242" spans="3:26" ht="16.5" customHeight="1">
      <c r="C1242" s="118"/>
      <c r="D1242" s="160"/>
      <c r="E1242" s="140"/>
      <c r="F1242" s="151"/>
      <c r="G1242" s="151"/>
      <c r="H1242" s="161"/>
      <c r="I1242" s="162"/>
      <c r="J1242" s="163"/>
      <c r="K1242" s="144"/>
      <c r="L1242" s="164"/>
      <c r="M1242" s="47"/>
      <c r="N1242" s="121"/>
      <c r="O1242" s="143"/>
      <c r="P1242" s="121"/>
      <c r="Q1242" s="168"/>
      <c r="R1242" s="169"/>
      <c r="S1242" s="169"/>
      <c r="T1242" s="169"/>
      <c r="U1242" s="169"/>
      <c r="V1242" s="169"/>
      <c r="W1242" s="169"/>
      <c r="X1242" s="169"/>
      <c r="Y1242" s="167"/>
      <c r="Z1242" s="167"/>
    </row>
    <row r="1243" spans="3:26" ht="16.5" customHeight="1">
      <c r="C1243" s="118"/>
      <c r="D1243" s="160"/>
      <c r="E1243" s="140"/>
      <c r="F1243" s="151"/>
      <c r="G1243" s="151"/>
      <c r="H1243" s="161"/>
      <c r="I1243" s="162"/>
      <c r="J1243" s="163"/>
      <c r="K1243" s="144"/>
      <c r="L1243" s="164"/>
      <c r="M1243" s="47"/>
      <c r="N1243" s="121"/>
      <c r="O1243" s="143"/>
      <c r="P1243" s="121"/>
      <c r="Q1243" s="168"/>
      <c r="R1243" s="169"/>
      <c r="S1243" s="169"/>
      <c r="T1243" s="169"/>
      <c r="U1243" s="169"/>
      <c r="V1243" s="169"/>
      <c r="W1243" s="169"/>
      <c r="X1243" s="169"/>
      <c r="Y1243" s="167"/>
      <c r="Z1243" s="167"/>
    </row>
    <row r="1244" spans="3:26" ht="16.5" customHeight="1">
      <c r="C1244" s="118"/>
      <c r="D1244" s="160"/>
      <c r="E1244" s="140"/>
      <c r="F1244" s="151"/>
      <c r="G1244" s="151"/>
      <c r="H1244" s="161"/>
      <c r="I1244" s="162"/>
      <c r="J1244" s="163"/>
      <c r="K1244" s="144"/>
      <c r="L1244" s="164"/>
      <c r="M1244" s="47"/>
      <c r="N1244" s="121"/>
      <c r="O1244" s="143"/>
      <c r="P1244" s="121"/>
      <c r="Q1244" s="168"/>
      <c r="R1244" s="169"/>
      <c r="S1244" s="169"/>
      <c r="T1244" s="169"/>
      <c r="U1244" s="169"/>
      <c r="V1244" s="169"/>
      <c r="W1244" s="169"/>
      <c r="X1244" s="169"/>
      <c r="Y1244" s="167"/>
      <c r="Z1244" s="167"/>
    </row>
    <row r="1245" spans="3:26" ht="16.5" customHeight="1">
      <c r="C1245" s="118"/>
      <c r="D1245" s="160"/>
      <c r="E1245" s="140"/>
      <c r="F1245" s="151"/>
      <c r="G1245" s="151"/>
      <c r="H1245" s="161"/>
      <c r="I1245" s="162"/>
      <c r="J1245" s="163"/>
      <c r="K1245" s="144"/>
      <c r="L1245" s="164"/>
      <c r="M1245" s="47"/>
      <c r="N1245" s="121"/>
      <c r="O1245" s="143"/>
      <c r="P1245" s="121"/>
      <c r="Q1245" s="168"/>
      <c r="R1245" s="169"/>
      <c r="S1245" s="169"/>
      <c r="T1245" s="169"/>
      <c r="U1245" s="169"/>
      <c r="V1245" s="169"/>
      <c r="W1245" s="169"/>
      <c r="X1245" s="169"/>
      <c r="Y1245" s="167"/>
      <c r="Z1245" s="167"/>
    </row>
    <row r="1246" spans="3:26" ht="16.5" customHeight="1">
      <c r="C1246" s="118"/>
      <c r="D1246" s="160"/>
      <c r="E1246" s="140"/>
      <c r="F1246" s="151"/>
      <c r="G1246" s="151"/>
      <c r="H1246" s="161"/>
      <c r="I1246" s="162"/>
      <c r="J1246" s="163"/>
      <c r="K1246" s="144"/>
      <c r="L1246" s="164"/>
      <c r="M1246" s="47"/>
      <c r="N1246" s="121"/>
      <c r="O1246" s="143"/>
      <c r="P1246" s="121"/>
      <c r="Q1246" s="168"/>
      <c r="R1246" s="169"/>
      <c r="S1246" s="169"/>
      <c r="T1246" s="169"/>
      <c r="U1246" s="169"/>
      <c r="V1246" s="169"/>
      <c r="W1246" s="169"/>
      <c r="X1246" s="169"/>
      <c r="Y1246" s="167"/>
      <c r="Z1246" s="167"/>
    </row>
    <row r="1247" spans="3:26" ht="16.5" customHeight="1">
      <c r="C1247" s="118"/>
      <c r="D1247" s="160"/>
      <c r="E1247" s="140"/>
      <c r="F1247" s="151"/>
      <c r="G1247" s="151"/>
      <c r="H1247" s="161"/>
      <c r="I1247" s="162"/>
      <c r="J1247" s="163"/>
      <c r="K1247" s="144"/>
      <c r="L1247" s="164"/>
      <c r="M1247" s="47"/>
      <c r="N1247" s="121"/>
      <c r="O1247" s="143"/>
      <c r="P1247" s="121"/>
      <c r="Q1247" s="168"/>
      <c r="R1247" s="169"/>
      <c r="S1247" s="169"/>
      <c r="T1247" s="169"/>
      <c r="U1247" s="169"/>
      <c r="V1247" s="169"/>
      <c r="W1247" s="169"/>
      <c r="X1247" s="169"/>
      <c r="Y1247" s="167"/>
      <c r="Z1247" s="167"/>
    </row>
    <row r="1248" spans="3:26" ht="16.5" customHeight="1">
      <c r="C1248" s="118"/>
      <c r="D1248" s="160"/>
      <c r="E1248" s="140"/>
      <c r="F1248" s="151"/>
      <c r="G1248" s="151"/>
      <c r="H1248" s="161"/>
      <c r="I1248" s="162"/>
      <c r="J1248" s="163"/>
      <c r="K1248" s="144"/>
      <c r="L1248" s="164"/>
      <c r="M1248" s="47"/>
      <c r="N1248" s="121"/>
      <c r="O1248" s="143"/>
      <c r="P1248" s="121"/>
      <c r="Q1248" s="168"/>
      <c r="R1248" s="169"/>
      <c r="S1248" s="169"/>
      <c r="T1248" s="169"/>
      <c r="U1248" s="169"/>
      <c r="V1248" s="169"/>
      <c r="W1248" s="169"/>
      <c r="X1248" s="169"/>
      <c r="Y1248" s="167"/>
      <c r="Z1248" s="167"/>
    </row>
    <row r="1249" spans="3:26" ht="16.5" customHeight="1">
      <c r="C1249" s="118"/>
      <c r="D1249" s="160"/>
      <c r="E1249" s="140"/>
      <c r="F1249" s="151"/>
      <c r="G1249" s="151"/>
      <c r="H1249" s="161"/>
      <c r="I1249" s="162"/>
      <c r="J1249" s="163"/>
      <c r="K1249" s="144"/>
      <c r="L1249" s="164"/>
      <c r="M1249" s="47"/>
      <c r="N1249" s="121"/>
      <c r="O1249" s="143"/>
      <c r="P1249" s="121"/>
      <c r="Q1249" s="168"/>
      <c r="R1249" s="169"/>
      <c r="S1249" s="169"/>
      <c r="T1249" s="169"/>
      <c r="U1249" s="169"/>
      <c r="V1249" s="169"/>
      <c r="W1249" s="169"/>
      <c r="X1249" s="169"/>
      <c r="Y1249" s="167"/>
      <c r="Z1249" s="167"/>
    </row>
    <row r="1250" spans="3:26" ht="16.5" customHeight="1">
      <c r="C1250" s="118"/>
      <c r="D1250" s="160"/>
      <c r="E1250" s="140"/>
      <c r="F1250" s="151"/>
      <c r="G1250" s="151"/>
      <c r="H1250" s="161"/>
      <c r="I1250" s="162"/>
      <c r="J1250" s="163"/>
      <c r="K1250" s="144"/>
      <c r="L1250" s="164"/>
      <c r="M1250" s="47"/>
      <c r="N1250" s="121"/>
      <c r="O1250" s="143"/>
      <c r="P1250" s="121"/>
      <c r="Q1250" s="168"/>
      <c r="R1250" s="169"/>
      <c r="S1250" s="169"/>
      <c r="T1250" s="169"/>
      <c r="U1250" s="169"/>
      <c r="V1250" s="169"/>
      <c r="W1250" s="169"/>
      <c r="X1250" s="169"/>
      <c r="Y1250" s="167"/>
      <c r="Z1250" s="167"/>
    </row>
    <row r="1251" spans="3:26" ht="16.5" customHeight="1">
      <c r="C1251" s="118"/>
      <c r="D1251" s="160"/>
      <c r="E1251" s="140"/>
      <c r="F1251" s="151"/>
      <c r="G1251" s="151"/>
      <c r="H1251" s="161"/>
      <c r="I1251" s="162"/>
      <c r="J1251" s="163"/>
      <c r="K1251" s="144"/>
      <c r="L1251" s="164"/>
      <c r="M1251" s="47"/>
      <c r="N1251" s="121"/>
      <c r="O1251" s="143"/>
      <c r="P1251" s="121"/>
      <c r="Q1251" s="168"/>
      <c r="R1251" s="169"/>
      <c r="S1251" s="169"/>
      <c r="T1251" s="169"/>
      <c r="U1251" s="169"/>
      <c r="V1251" s="169"/>
      <c r="W1251" s="169"/>
      <c r="X1251" s="169"/>
      <c r="Y1251" s="167"/>
      <c r="Z1251" s="167"/>
    </row>
    <row r="1252" spans="3:26" ht="16.5" customHeight="1">
      <c r="C1252" s="118"/>
      <c r="D1252" s="160"/>
      <c r="E1252" s="140"/>
      <c r="F1252" s="151"/>
      <c r="G1252" s="151"/>
      <c r="H1252" s="161"/>
      <c r="I1252" s="162"/>
      <c r="J1252" s="163"/>
      <c r="K1252" s="144"/>
      <c r="L1252" s="164"/>
      <c r="M1252" s="47"/>
      <c r="N1252" s="121"/>
      <c r="O1252" s="143"/>
      <c r="P1252" s="121"/>
      <c r="Q1252" s="168"/>
      <c r="R1252" s="169"/>
      <c r="S1252" s="169"/>
      <c r="T1252" s="169"/>
      <c r="U1252" s="169"/>
      <c r="V1252" s="169"/>
      <c r="W1252" s="169"/>
      <c r="X1252" s="169"/>
      <c r="Y1252" s="167"/>
      <c r="Z1252" s="167"/>
    </row>
    <row r="1253" spans="3:26" ht="16.5" customHeight="1">
      <c r="C1253" s="118"/>
      <c r="D1253" s="160"/>
      <c r="E1253" s="140"/>
      <c r="F1253" s="151"/>
      <c r="G1253" s="151"/>
      <c r="H1253" s="161"/>
      <c r="I1253" s="162"/>
      <c r="J1253" s="163"/>
      <c r="K1253" s="144"/>
      <c r="L1253" s="164"/>
      <c r="M1253" s="47"/>
      <c r="N1253" s="121"/>
      <c r="O1253" s="143"/>
      <c r="P1253" s="121"/>
      <c r="Q1253" s="168"/>
      <c r="R1253" s="169"/>
      <c r="S1253" s="169"/>
      <c r="T1253" s="169"/>
      <c r="U1253" s="169"/>
      <c r="V1253" s="169"/>
      <c r="W1253" s="169"/>
      <c r="X1253" s="169"/>
      <c r="Y1253" s="167"/>
      <c r="Z1253" s="167"/>
    </row>
    <row r="1254" spans="3:26" ht="16.5" customHeight="1">
      <c r="C1254" s="118"/>
      <c r="D1254" s="160"/>
      <c r="E1254" s="140"/>
      <c r="F1254" s="151"/>
      <c r="G1254" s="151"/>
      <c r="H1254" s="161"/>
      <c r="I1254" s="162"/>
      <c r="J1254" s="163"/>
      <c r="K1254" s="144"/>
      <c r="L1254" s="164"/>
      <c r="M1254" s="47"/>
      <c r="N1254" s="121"/>
      <c r="O1254" s="143"/>
      <c r="P1254" s="121"/>
      <c r="Q1254" s="168"/>
      <c r="R1254" s="169"/>
      <c r="S1254" s="169"/>
      <c r="T1254" s="169"/>
      <c r="U1254" s="169"/>
      <c r="V1254" s="169"/>
      <c r="W1254" s="169"/>
      <c r="X1254" s="169"/>
      <c r="Y1254" s="167"/>
      <c r="Z1254" s="167"/>
    </row>
    <row r="1255" spans="3:26" ht="16.5" customHeight="1">
      <c r="C1255" s="118"/>
      <c r="D1255" s="160"/>
      <c r="E1255" s="140"/>
      <c r="F1255" s="151"/>
      <c r="G1255" s="151"/>
      <c r="H1255" s="161"/>
      <c r="I1255" s="162"/>
      <c r="J1255" s="163"/>
      <c r="K1255" s="144"/>
      <c r="L1255" s="164"/>
      <c r="M1255" s="47"/>
      <c r="N1255" s="121"/>
      <c r="O1255" s="143"/>
      <c r="P1255" s="121"/>
      <c r="Q1255" s="168"/>
      <c r="R1255" s="169"/>
      <c r="S1255" s="169"/>
      <c r="T1255" s="169"/>
      <c r="U1255" s="169"/>
      <c r="V1255" s="169"/>
      <c r="W1255" s="169"/>
      <c r="X1255" s="169"/>
      <c r="Y1255" s="167"/>
      <c r="Z1255" s="167"/>
    </row>
    <row r="1256" spans="3:26" ht="16.5" customHeight="1">
      <c r="C1256" s="118"/>
      <c r="D1256" s="160"/>
      <c r="E1256" s="140"/>
      <c r="F1256" s="151"/>
      <c r="G1256" s="151"/>
      <c r="H1256" s="161"/>
      <c r="I1256" s="162"/>
      <c r="J1256" s="163"/>
      <c r="K1256" s="144"/>
      <c r="L1256" s="164"/>
      <c r="M1256" s="47"/>
      <c r="N1256" s="121"/>
      <c r="O1256" s="143"/>
      <c r="P1256" s="121"/>
      <c r="Q1256" s="168"/>
      <c r="R1256" s="169"/>
      <c r="S1256" s="169"/>
      <c r="T1256" s="169"/>
      <c r="U1256" s="169"/>
      <c r="V1256" s="169"/>
      <c r="W1256" s="169"/>
      <c r="X1256" s="169"/>
      <c r="Y1256" s="167"/>
      <c r="Z1256" s="167"/>
    </row>
    <row r="1257" spans="3:26" ht="16.5" customHeight="1">
      <c r="C1257" s="118"/>
      <c r="D1257" s="160"/>
      <c r="E1257" s="140"/>
      <c r="F1257" s="151"/>
      <c r="G1257" s="151"/>
      <c r="H1257" s="161"/>
      <c r="I1257" s="162"/>
      <c r="J1257" s="163"/>
      <c r="K1257" s="144"/>
      <c r="L1257" s="164"/>
      <c r="M1257" s="47"/>
      <c r="N1257" s="121"/>
      <c r="O1257" s="143"/>
      <c r="P1257" s="121"/>
      <c r="Q1257" s="168"/>
      <c r="R1257" s="169"/>
      <c r="S1257" s="169"/>
      <c r="T1257" s="169"/>
      <c r="U1257" s="169"/>
      <c r="V1257" s="169"/>
      <c r="W1257" s="169"/>
      <c r="X1257" s="169"/>
      <c r="Y1257" s="167"/>
      <c r="Z1257" s="167"/>
    </row>
    <row r="1258" spans="3:26" ht="16.5" customHeight="1">
      <c r="C1258" s="118"/>
      <c r="D1258" s="160"/>
      <c r="E1258" s="140"/>
      <c r="F1258" s="151"/>
      <c r="G1258" s="151"/>
      <c r="H1258" s="161"/>
      <c r="I1258" s="162"/>
      <c r="J1258" s="163"/>
      <c r="K1258" s="144"/>
      <c r="L1258" s="164"/>
      <c r="M1258" s="47"/>
      <c r="N1258" s="121"/>
      <c r="O1258" s="143"/>
      <c r="P1258" s="121"/>
      <c r="Q1258" s="168"/>
      <c r="R1258" s="169"/>
      <c r="S1258" s="169"/>
      <c r="T1258" s="169"/>
      <c r="U1258" s="169"/>
      <c r="V1258" s="169"/>
      <c r="W1258" s="169"/>
      <c r="X1258" s="169"/>
      <c r="Y1258" s="167"/>
      <c r="Z1258" s="167"/>
    </row>
    <row r="1259" spans="3:26" ht="16.5" customHeight="1">
      <c r="C1259" s="118"/>
      <c r="D1259" s="160"/>
      <c r="E1259" s="140"/>
      <c r="F1259" s="151"/>
      <c r="G1259" s="151"/>
      <c r="H1259" s="161"/>
      <c r="I1259" s="162"/>
      <c r="J1259" s="163"/>
      <c r="K1259" s="144"/>
      <c r="L1259" s="164"/>
      <c r="M1259" s="47"/>
      <c r="N1259" s="121"/>
      <c r="O1259" s="143"/>
      <c r="P1259" s="121"/>
      <c r="Q1259" s="168"/>
      <c r="R1259" s="169"/>
      <c r="S1259" s="169"/>
      <c r="T1259" s="169"/>
      <c r="U1259" s="169"/>
      <c r="V1259" s="169"/>
      <c r="W1259" s="169"/>
      <c r="X1259" s="169"/>
      <c r="Y1259" s="167"/>
      <c r="Z1259" s="167"/>
    </row>
    <row r="1260" spans="3:26" ht="16.5" customHeight="1">
      <c r="C1260" s="118"/>
      <c r="D1260" s="160"/>
      <c r="E1260" s="140"/>
      <c r="F1260" s="151"/>
      <c r="G1260" s="151"/>
      <c r="H1260" s="161"/>
      <c r="I1260" s="162"/>
      <c r="J1260" s="163"/>
      <c r="K1260" s="144"/>
      <c r="L1260" s="164"/>
      <c r="M1260" s="47"/>
      <c r="N1260" s="121"/>
      <c r="O1260" s="143"/>
      <c r="P1260" s="121"/>
      <c r="Q1260" s="168"/>
      <c r="R1260" s="169"/>
      <c r="S1260" s="169"/>
      <c r="T1260" s="169"/>
      <c r="U1260" s="169"/>
      <c r="V1260" s="169"/>
      <c r="W1260" s="169"/>
      <c r="X1260" s="169"/>
      <c r="Y1260" s="167"/>
      <c r="Z1260" s="167"/>
    </row>
    <row r="1261" spans="3:26" ht="16.5" customHeight="1">
      <c r="C1261" s="118"/>
      <c r="D1261" s="160"/>
      <c r="E1261" s="140"/>
      <c r="F1261" s="151"/>
      <c r="G1261" s="151"/>
      <c r="H1261" s="161"/>
      <c r="I1261" s="162"/>
      <c r="J1261" s="163"/>
      <c r="K1261" s="144"/>
      <c r="L1261" s="164"/>
      <c r="M1261" s="47"/>
      <c r="N1261" s="121"/>
      <c r="O1261" s="143"/>
      <c r="P1261" s="121"/>
      <c r="Q1261" s="168"/>
      <c r="R1261" s="169"/>
      <c r="S1261" s="169"/>
      <c r="T1261" s="169"/>
      <c r="U1261" s="169"/>
      <c r="V1261" s="169"/>
      <c r="W1261" s="169"/>
      <c r="X1261" s="169"/>
      <c r="Y1261" s="167"/>
      <c r="Z1261" s="167"/>
    </row>
    <row r="1262" spans="3:26" ht="16.5" customHeight="1">
      <c r="C1262" s="118"/>
      <c r="D1262" s="160"/>
      <c r="E1262" s="140"/>
      <c r="F1262" s="151"/>
      <c r="G1262" s="151"/>
      <c r="H1262" s="161"/>
      <c r="I1262" s="162"/>
      <c r="J1262" s="163"/>
      <c r="K1262" s="144"/>
      <c r="L1262" s="164"/>
      <c r="M1262" s="47"/>
      <c r="N1262" s="121"/>
      <c r="O1262" s="143"/>
      <c r="P1262" s="121"/>
      <c r="Q1262" s="168"/>
      <c r="R1262" s="169"/>
      <c r="S1262" s="169"/>
      <c r="T1262" s="169"/>
      <c r="U1262" s="169"/>
      <c r="V1262" s="169"/>
      <c r="W1262" s="169"/>
      <c r="X1262" s="169"/>
      <c r="Y1262" s="167"/>
      <c r="Z1262" s="167"/>
    </row>
    <row r="1263" spans="3:26" ht="16.5" customHeight="1">
      <c r="C1263" s="118"/>
      <c r="D1263" s="160"/>
      <c r="E1263" s="140"/>
      <c r="F1263" s="151"/>
      <c r="G1263" s="151"/>
      <c r="H1263" s="161"/>
      <c r="I1263" s="162"/>
      <c r="J1263" s="163"/>
      <c r="K1263" s="144"/>
      <c r="L1263" s="164"/>
      <c r="M1263" s="47"/>
      <c r="N1263" s="121"/>
      <c r="O1263" s="143"/>
      <c r="P1263" s="121"/>
      <c r="Q1263" s="168"/>
      <c r="R1263" s="169"/>
      <c r="S1263" s="169"/>
      <c r="T1263" s="169"/>
      <c r="U1263" s="169"/>
      <c r="V1263" s="169"/>
      <c r="W1263" s="169"/>
      <c r="X1263" s="169"/>
      <c r="Y1263" s="167"/>
      <c r="Z1263" s="167"/>
    </row>
    <row r="1264" spans="3:26" ht="16.5" customHeight="1">
      <c r="C1264" s="118"/>
      <c r="D1264" s="160"/>
      <c r="E1264" s="140"/>
      <c r="F1264" s="151"/>
      <c r="G1264" s="151"/>
      <c r="H1264" s="161"/>
      <c r="I1264" s="162"/>
      <c r="J1264" s="163"/>
      <c r="K1264" s="144"/>
      <c r="L1264" s="164"/>
      <c r="M1264" s="47"/>
      <c r="N1264" s="121"/>
      <c r="O1264" s="143"/>
      <c r="P1264" s="121"/>
      <c r="Q1264" s="168"/>
      <c r="R1264" s="169"/>
      <c r="S1264" s="169"/>
      <c r="T1264" s="169"/>
      <c r="U1264" s="169"/>
      <c r="V1264" s="169"/>
      <c r="W1264" s="169"/>
      <c r="X1264" s="169"/>
      <c r="Y1264" s="167"/>
      <c r="Z1264" s="167"/>
    </row>
    <row r="1265" spans="3:26" ht="16.5" customHeight="1">
      <c r="C1265" s="118"/>
      <c r="D1265" s="160"/>
      <c r="E1265" s="140"/>
      <c r="F1265" s="151"/>
      <c r="G1265" s="151"/>
      <c r="H1265" s="161"/>
      <c r="I1265" s="162"/>
      <c r="J1265" s="163"/>
      <c r="K1265" s="144"/>
      <c r="L1265" s="164"/>
      <c r="M1265" s="47"/>
      <c r="N1265" s="121"/>
      <c r="O1265" s="143"/>
      <c r="P1265" s="121"/>
      <c r="Q1265" s="168"/>
      <c r="R1265" s="169"/>
      <c r="S1265" s="169"/>
      <c r="T1265" s="169"/>
      <c r="U1265" s="169"/>
      <c r="V1265" s="169"/>
      <c r="W1265" s="169"/>
      <c r="X1265" s="169"/>
      <c r="Y1265" s="167"/>
      <c r="Z1265" s="167"/>
    </row>
    <row r="1266" spans="3:26" ht="16.5" customHeight="1">
      <c r="C1266" s="118"/>
      <c r="D1266" s="160"/>
      <c r="E1266" s="140"/>
      <c r="F1266" s="151"/>
      <c r="G1266" s="151"/>
      <c r="H1266" s="161"/>
      <c r="I1266" s="162"/>
      <c r="J1266" s="163"/>
      <c r="K1266" s="144"/>
      <c r="L1266" s="164"/>
      <c r="M1266" s="47"/>
      <c r="N1266" s="121"/>
      <c r="O1266" s="143"/>
      <c r="P1266" s="121"/>
      <c r="Q1266" s="168"/>
      <c r="R1266" s="169"/>
      <c r="S1266" s="169"/>
      <c r="T1266" s="169"/>
      <c r="U1266" s="169"/>
      <c r="V1266" s="169"/>
      <c r="W1266" s="169"/>
      <c r="X1266" s="169"/>
      <c r="Y1266" s="167"/>
      <c r="Z1266" s="167"/>
    </row>
    <row r="1267" spans="3:26" ht="16.5" customHeight="1">
      <c r="C1267" s="118"/>
      <c r="D1267" s="160"/>
      <c r="E1267" s="140"/>
      <c r="F1267" s="151"/>
      <c r="G1267" s="151"/>
      <c r="H1267" s="161"/>
      <c r="I1267" s="162"/>
      <c r="J1267" s="163"/>
      <c r="K1267" s="144"/>
      <c r="L1267" s="164"/>
      <c r="M1267" s="47"/>
      <c r="N1267" s="121"/>
      <c r="O1267" s="143"/>
      <c r="P1267" s="121"/>
      <c r="Q1267" s="168"/>
      <c r="R1267" s="169"/>
      <c r="S1267" s="169"/>
      <c r="T1267" s="169"/>
      <c r="U1267" s="169"/>
      <c r="V1267" s="169"/>
      <c r="W1267" s="169"/>
      <c r="X1267" s="169"/>
      <c r="Y1267" s="167"/>
      <c r="Z1267" s="167"/>
    </row>
    <row r="1268" spans="3:26" ht="16.5" customHeight="1">
      <c r="C1268" s="118"/>
      <c r="D1268" s="160"/>
      <c r="E1268" s="140"/>
      <c r="F1268" s="151"/>
      <c r="G1268" s="151"/>
      <c r="H1268" s="161"/>
      <c r="I1268" s="162"/>
      <c r="J1268" s="163"/>
      <c r="K1268" s="144"/>
      <c r="L1268" s="164"/>
      <c r="M1268" s="47"/>
      <c r="N1268" s="121"/>
      <c r="O1268" s="143"/>
      <c r="P1268" s="121"/>
      <c r="Q1268" s="168"/>
      <c r="R1268" s="169"/>
      <c r="S1268" s="169"/>
      <c r="T1268" s="169"/>
      <c r="U1268" s="169"/>
      <c r="V1268" s="169"/>
      <c r="W1268" s="169"/>
      <c r="X1268" s="169"/>
      <c r="Y1268" s="167"/>
      <c r="Z1268" s="167"/>
    </row>
    <row r="1269" spans="3:26" ht="16.5" customHeight="1">
      <c r="C1269" s="118"/>
      <c r="D1269" s="160"/>
      <c r="E1269" s="140"/>
      <c r="F1269" s="151"/>
      <c r="G1269" s="151"/>
      <c r="H1269" s="161"/>
      <c r="I1269" s="162"/>
      <c r="J1269" s="163"/>
      <c r="K1269" s="144"/>
      <c r="L1269" s="164"/>
      <c r="M1269" s="47"/>
      <c r="N1269" s="121"/>
      <c r="O1269" s="143"/>
      <c r="P1269" s="121"/>
      <c r="Q1269" s="168"/>
      <c r="R1269" s="169"/>
      <c r="S1269" s="169"/>
      <c r="T1269" s="169"/>
      <c r="U1269" s="169"/>
      <c r="V1269" s="169"/>
      <c r="W1269" s="169"/>
      <c r="X1269" s="169"/>
      <c r="Y1269" s="167"/>
      <c r="Z1269" s="167"/>
    </row>
    <row r="1270" spans="3:26" ht="16.5" customHeight="1">
      <c r="C1270" s="118"/>
      <c r="D1270" s="160"/>
      <c r="E1270" s="140"/>
      <c r="F1270" s="151"/>
      <c r="G1270" s="151"/>
      <c r="H1270" s="161"/>
      <c r="I1270" s="162"/>
      <c r="J1270" s="163"/>
      <c r="K1270" s="144"/>
      <c r="L1270" s="164"/>
      <c r="M1270" s="47"/>
      <c r="N1270" s="121"/>
      <c r="O1270" s="143"/>
      <c r="P1270" s="121"/>
      <c r="Q1270" s="168"/>
      <c r="R1270" s="169"/>
      <c r="S1270" s="169"/>
      <c r="T1270" s="169"/>
      <c r="U1270" s="169"/>
      <c r="V1270" s="169"/>
      <c r="W1270" s="169"/>
      <c r="X1270" s="169"/>
      <c r="Y1270" s="167"/>
      <c r="Z1270" s="167"/>
    </row>
    <row r="1271" spans="3:26" ht="16.5" customHeight="1">
      <c r="C1271" s="118"/>
      <c r="D1271" s="160"/>
      <c r="E1271" s="140"/>
      <c r="F1271" s="151"/>
      <c r="G1271" s="151"/>
      <c r="H1271" s="161"/>
      <c r="I1271" s="162"/>
      <c r="J1271" s="163"/>
      <c r="K1271" s="144"/>
      <c r="L1271" s="164"/>
      <c r="M1271" s="47"/>
      <c r="N1271" s="121"/>
      <c r="O1271" s="143"/>
      <c r="P1271" s="121"/>
      <c r="Q1271" s="168"/>
      <c r="R1271" s="169"/>
      <c r="S1271" s="169"/>
      <c r="T1271" s="169"/>
      <c r="U1271" s="169"/>
      <c r="V1271" s="169"/>
      <c r="W1271" s="169"/>
      <c r="X1271" s="169"/>
      <c r="Y1271" s="167"/>
      <c r="Z1271" s="167"/>
    </row>
    <row r="1272" spans="3:26" ht="16.5" customHeight="1">
      <c r="C1272" s="118"/>
      <c r="D1272" s="160"/>
      <c r="E1272" s="140"/>
      <c r="F1272" s="151"/>
      <c r="G1272" s="151"/>
      <c r="H1272" s="161"/>
      <c r="I1272" s="162"/>
      <c r="J1272" s="163"/>
      <c r="K1272" s="144"/>
      <c r="L1272" s="164"/>
      <c r="M1272" s="47"/>
      <c r="N1272" s="121"/>
      <c r="O1272" s="143"/>
      <c r="P1272" s="121"/>
      <c r="Q1272" s="168"/>
      <c r="R1272" s="169"/>
      <c r="S1272" s="169"/>
      <c r="T1272" s="169"/>
      <c r="U1272" s="169"/>
      <c r="V1272" s="169"/>
      <c r="W1272" s="169"/>
      <c r="X1272" s="169"/>
      <c r="Y1272" s="167"/>
      <c r="Z1272" s="167"/>
    </row>
    <row r="1273" spans="3:26" ht="16.5" customHeight="1">
      <c r="C1273" s="118"/>
      <c r="D1273" s="160"/>
      <c r="E1273" s="140"/>
      <c r="F1273" s="151"/>
      <c r="G1273" s="151"/>
      <c r="H1273" s="161"/>
      <c r="I1273" s="162"/>
      <c r="J1273" s="163"/>
      <c r="K1273" s="144"/>
      <c r="L1273" s="164"/>
      <c r="M1273" s="47"/>
      <c r="N1273" s="121"/>
      <c r="O1273" s="143"/>
      <c r="P1273" s="121"/>
      <c r="Q1273" s="168"/>
      <c r="R1273" s="169"/>
      <c r="S1273" s="169"/>
      <c r="T1273" s="169"/>
      <c r="U1273" s="169"/>
      <c r="V1273" s="169"/>
      <c r="W1273" s="169"/>
      <c r="X1273" s="169"/>
      <c r="Y1273" s="167"/>
      <c r="Z1273" s="167"/>
    </row>
    <row r="1274" spans="3:26" ht="16.5" customHeight="1">
      <c r="C1274" s="118"/>
      <c r="D1274" s="160"/>
      <c r="E1274" s="140"/>
      <c r="F1274" s="151"/>
      <c r="G1274" s="151"/>
      <c r="H1274" s="161"/>
      <c r="I1274" s="162"/>
      <c r="J1274" s="163"/>
      <c r="K1274" s="144"/>
      <c r="L1274" s="164"/>
      <c r="M1274" s="47"/>
      <c r="N1274" s="121"/>
      <c r="O1274" s="143"/>
      <c r="P1274" s="121"/>
      <c r="Q1274" s="168"/>
      <c r="R1274" s="169"/>
      <c r="S1274" s="169"/>
      <c r="T1274" s="169"/>
      <c r="U1274" s="169"/>
      <c r="V1274" s="169"/>
      <c r="W1274" s="169"/>
      <c r="X1274" s="169"/>
      <c r="Y1274" s="167"/>
      <c r="Z1274" s="167"/>
    </row>
    <row r="1275" spans="3:26" ht="16.5" customHeight="1">
      <c r="C1275" s="118"/>
      <c r="D1275" s="160"/>
      <c r="E1275" s="140"/>
      <c r="F1275" s="151"/>
      <c r="G1275" s="151"/>
      <c r="H1275" s="161"/>
      <c r="I1275" s="162"/>
      <c r="J1275" s="163"/>
      <c r="K1275" s="144"/>
      <c r="L1275" s="164"/>
      <c r="M1275" s="47"/>
      <c r="N1275" s="121"/>
      <c r="O1275" s="143"/>
      <c r="P1275" s="121"/>
      <c r="Q1275" s="168"/>
      <c r="R1275" s="169"/>
      <c r="S1275" s="169"/>
      <c r="T1275" s="169"/>
      <c r="U1275" s="169"/>
      <c r="V1275" s="169"/>
      <c r="W1275" s="169"/>
      <c r="X1275" s="169"/>
      <c r="Y1275" s="167"/>
      <c r="Z1275" s="167"/>
    </row>
    <row r="1276" spans="3:26" ht="16.5" customHeight="1">
      <c r="C1276" s="118"/>
      <c r="D1276" s="160"/>
      <c r="E1276" s="140"/>
      <c r="F1276" s="151"/>
      <c r="G1276" s="151"/>
      <c r="H1276" s="161"/>
      <c r="I1276" s="162"/>
      <c r="J1276" s="163"/>
      <c r="K1276" s="144"/>
      <c r="L1276" s="164"/>
      <c r="M1276" s="47"/>
      <c r="N1276" s="121"/>
      <c r="O1276" s="143"/>
      <c r="P1276" s="121"/>
      <c r="Q1276" s="168"/>
      <c r="R1276" s="169"/>
      <c r="S1276" s="169"/>
      <c r="T1276" s="169"/>
      <c r="U1276" s="169"/>
      <c r="V1276" s="169"/>
      <c r="W1276" s="169"/>
      <c r="X1276" s="169"/>
      <c r="Y1276" s="167"/>
      <c r="Z1276" s="167"/>
    </row>
    <row r="1277" spans="3:26" ht="16.5" customHeight="1">
      <c r="C1277" s="118"/>
      <c r="D1277" s="160"/>
      <c r="E1277" s="140"/>
      <c r="F1277" s="151"/>
      <c r="G1277" s="151"/>
      <c r="H1277" s="161"/>
      <c r="I1277" s="162"/>
      <c r="J1277" s="163"/>
      <c r="K1277" s="144"/>
      <c r="L1277" s="164"/>
      <c r="M1277" s="47"/>
      <c r="N1277" s="121"/>
      <c r="O1277" s="143"/>
      <c r="P1277" s="121"/>
      <c r="Q1277" s="168"/>
      <c r="R1277" s="169"/>
      <c r="S1277" s="169"/>
      <c r="T1277" s="169"/>
      <c r="U1277" s="169"/>
      <c r="V1277" s="169"/>
      <c r="W1277" s="169"/>
      <c r="X1277" s="169"/>
      <c r="Y1277" s="167"/>
      <c r="Z1277" s="167"/>
    </row>
    <row r="1278" spans="3:26" ht="16.5" customHeight="1">
      <c r="C1278" s="118"/>
      <c r="D1278" s="160"/>
      <c r="E1278" s="140"/>
      <c r="F1278" s="151"/>
      <c r="G1278" s="151"/>
      <c r="H1278" s="161"/>
      <c r="I1278" s="162"/>
      <c r="J1278" s="163"/>
      <c r="K1278" s="144"/>
      <c r="L1278" s="164"/>
      <c r="M1278" s="47"/>
      <c r="N1278" s="121"/>
      <c r="O1278" s="143"/>
      <c r="P1278" s="121"/>
      <c r="Q1278" s="168"/>
      <c r="R1278" s="169"/>
      <c r="S1278" s="169"/>
      <c r="T1278" s="169"/>
      <c r="U1278" s="169"/>
      <c r="V1278" s="169"/>
      <c r="W1278" s="169"/>
      <c r="X1278" s="169"/>
      <c r="Y1278" s="167"/>
      <c r="Z1278" s="167"/>
    </row>
    <row r="1279" spans="3:26" ht="16.5" customHeight="1">
      <c r="C1279" s="118"/>
      <c r="D1279" s="160"/>
      <c r="E1279" s="140"/>
      <c r="F1279" s="151"/>
      <c r="G1279" s="151"/>
      <c r="H1279" s="161"/>
      <c r="I1279" s="162"/>
      <c r="J1279" s="163"/>
      <c r="K1279" s="144"/>
      <c r="L1279" s="164"/>
      <c r="M1279" s="47"/>
      <c r="N1279" s="121"/>
      <c r="O1279" s="143"/>
      <c r="P1279" s="121"/>
      <c r="Q1279" s="168"/>
      <c r="R1279" s="169"/>
      <c r="S1279" s="169"/>
      <c r="T1279" s="169"/>
      <c r="U1279" s="169"/>
      <c r="V1279" s="169"/>
      <c r="W1279" s="169"/>
      <c r="X1279" s="169"/>
      <c r="Y1279" s="167"/>
      <c r="Z1279" s="167"/>
    </row>
    <row r="1280" spans="3:26" ht="16.5" customHeight="1">
      <c r="C1280" s="118"/>
      <c r="D1280" s="160"/>
      <c r="E1280" s="140"/>
      <c r="F1280" s="151"/>
      <c r="G1280" s="151"/>
      <c r="H1280" s="161"/>
      <c r="I1280" s="162"/>
      <c r="J1280" s="163"/>
      <c r="K1280" s="144"/>
      <c r="L1280" s="164"/>
      <c r="M1280" s="47"/>
      <c r="N1280" s="121"/>
      <c r="O1280" s="143"/>
      <c r="P1280" s="121"/>
      <c r="Q1280" s="168"/>
      <c r="R1280" s="169"/>
      <c r="S1280" s="169"/>
      <c r="T1280" s="169"/>
      <c r="U1280" s="169"/>
      <c r="V1280" s="169"/>
      <c r="W1280" s="169"/>
      <c r="X1280" s="169"/>
      <c r="Y1280" s="167"/>
      <c r="Z1280" s="167"/>
    </row>
    <row r="1281" spans="3:26" ht="16.5" customHeight="1">
      <c r="C1281" s="118"/>
      <c r="D1281" s="160"/>
      <c r="E1281" s="140"/>
      <c r="F1281" s="151"/>
      <c r="G1281" s="151"/>
      <c r="H1281" s="161"/>
      <c r="I1281" s="162"/>
      <c r="J1281" s="163"/>
      <c r="K1281" s="144"/>
      <c r="L1281" s="164"/>
      <c r="M1281" s="47"/>
      <c r="N1281" s="121"/>
      <c r="O1281" s="143"/>
      <c r="P1281" s="121"/>
      <c r="Q1281" s="168"/>
      <c r="R1281" s="169"/>
      <c r="S1281" s="169"/>
      <c r="T1281" s="169"/>
      <c r="U1281" s="169"/>
      <c r="V1281" s="169"/>
      <c r="W1281" s="169"/>
      <c r="X1281" s="169"/>
      <c r="Y1281" s="167"/>
      <c r="Z1281" s="167"/>
    </row>
    <row r="1282" spans="3:26" ht="16.5" customHeight="1">
      <c r="C1282" s="118"/>
      <c r="D1282" s="160"/>
      <c r="E1282" s="140"/>
      <c r="F1282" s="151"/>
      <c r="G1282" s="151"/>
      <c r="H1282" s="161"/>
      <c r="I1282" s="162"/>
      <c r="J1282" s="163"/>
      <c r="K1282" s="144"/>
      <c r="L1282" s="164"/>
      <c r="M1282" s="47"/>
      <c r="N1282" s="121"/>
      <c r="O1282" s="143"/>
      <c r="P1282" s="121"/>
      <c r="Q1282" s="168"/>
      <c r="R1282" s="169"/>
      <c r="S1282" s="169"/>
      <c r="T1282" s="169"/>
      <c r="U1282" s="169"/>
      <c r="V1282" s="169"/>
      <c r="W1282" s="169"/>
      <c r="X1282" s="169"/>
      <c r="Y1282" s="167"/>
      <c r="Z1282" s="167"/>
    </row>
    <row r="1283" spans="3:26" ht="16.5" customHeight="1">
      <c r="C1283" s="118"/>
      <c r="D1283" s="160"/>
      <c r="E1283" s="140"/>
      <c r="F1283" s="151"/>
      <c r="G1283" s="151"/>
      <c r="H1283" s="161"/>
      <c r="I1283" s="162"/>
      <c r="J1283" s="163"/>
      <c r="K1283" s="144"/>
      <c r="L1283" s="164"/>
      <c r="M1283" s="47"/>
      <c r="N1283" s="121"/>
      <c r="O1283" s="143"/>
      <c r="P1283" s="121"/>
      <c r="Q1283" s="168"/>
      <c r="R1283" s="169"/>
      <c r="S1283" s="169"/>
      <c r="T1283" s="169"/>
      <c r="U1283" s="169"/>
      <c r="V1283" s="169"/>
      <c r="W1283" s="169"/>
      <c r="X1283" s="169"/>
      <c r="Y1283" s="167"/>
      <c r="Z1283" s="167"/>
    </row>
    <row r="1284" spans="3:26" ht="16.5" customHeight="1">
      <c r="C1284" s="118"/>
      <c r="D1284" s="160"/>
      <c r="E1284" s="140"/>
      <c r="F1284" s="151"/>
      <c r="G1284" s="151"/>
      <c r="H1284" s="161"/>
      <c r="I1284" s="162"/>
      <c r="J1284" s="163"/>
      <c r="K1284" s="144"/>
      <c r="L1284" s="164"/>
      <c r="M1284" s="47"/>
      <c r="N1284" s="121"/>
      <c r="O1284" s="143"/>
      <c r="P1284" s="121"/>
      <c r="Q1284" s="168"/>
      <c r="R1284" s="169"/>
      <c r="S1284" s="169"/>
      <c r="T1284" s="169"/>
      <c r="U1284" s="169"/>
      <c r="V1284" s="169"/>
      <c r="W1284" s="169"/>
      <c r="X1284" s="169"/>
      <c r="Y1284" s="167"/>
      <c r="Z1284" s="167"/>
    </row>
    <row r="1285" spans="3:26" ht="16.5" customHeight="1">
      <c r="C1285" s="118"/>
      <c r="D1285" s="160"/>
      <c r="E1285" s="140"/>
      <c r="F1285" s="151"/>
      <c r="G1285" s="151"/>
      <c r="H1285" s="161"/>
      <c r="I1285" s="162"/>
      <c r="J1285" s="163"/>
      <c r="K1285" s="144"/>
      <c r="L1285" s="164"/>
      <c r="M1285" s="47"/>
      <c r="N1285" s="121"/>
      <c r="O1285" s="143"/>
      <c r="P1285" s="121"/>
      <c r="Q1285" s="168"/>
      <c r="R1285" s="169"/>
      <c r="S1285" s="169"/>
      <c r="T1285" s="169"/>
      <c r="U1285" s="169"/>
      <c r="V1285" s="169"/>
      <c r="W1285" s="169"/>
      <c r="X1285" s="169"/>
      <c r="Y1285" s="167"/>
      <c r="Z1285" s="167"/>
    </row>
    <row r="1286" spans="3:26" ht="16.5" customHeight="1">
      <c r="C1286" s="118"/>
      <c r="D1286" s="160"/>
      <c r="E1286" s="140"/>
      <c r="F1286" s="151"/>
      <c r="G1286" s="151"/>
      <c r="H1286" s="161"/>
      <c r="I1286" s="162"/>
      <c r="J1286" s="163"/>
      <c r="K1286" s="144"/>
      <c r="L1286" s="164"/>
      <c r="M1286" s="47"/>
      <c r="N1286" s="121"/>
      <c r="O1286" s="143"/>
      <c r="P1286" s="121"/>
      <c r="Q1286" s="168"/>
      <c r="R1286" s="169"/>
      <c r="S1286" s="169"/>
      <c r="T1286" s="169"/>
      <c r="U1286" s="169"/>
      <c r="V1286" s="169"/>
      <c r="W1286" s="169"/>
      <c r="X1286" s="169"/>
      <c r="Y1286" s="167"/>
      <c r="Z1286" s="167"/>
    </row>
    <row r="1287" spans="3:26" ht="16.5" customHeight="1">
      <c r="C1287" s="118"/>
      <c r="D1287" s="160"/>
      <c r="E1287" s="140"/>
      <c r="F1287" s="151"/>
      <c r="G1287" s="151"/>
      <c r="H1287" s="161"/>
      <c r="I1287" s="162"/>
      <c r="J1287" s="163"/>
      <c r="K1287" s="144"/>
      <c r="L1287" s="164"/>
      <c r="M1287" s="47"/>
      <c r="N1287" s="121"/>
      <c r="O1287" s="143"/>
      <c r="P1287" s="121"/>
      <c r="Q1287" s="168"/>
      <c r="R1287" s="169"/>
      <c r="S1287" s="169"/>
      <c r="T1287" s="169"/>
      <c r="U1287" s="169"/>
      <c r="V1287" s="169"/>
      <c r="W1287" s="169"/>
      <c r="X1287" s="169"/>
      <c r="Y1287" s="167"/>
      <c r="Z1287" s="167"/>
    </row>
    <row r="1288" spans="3:26" ht="16.5" customHeight="1">
      <c r="C1288" s="118"/>
      <c r="D1288" s="160"/>
      <c r="E1288" s="140"/>
      <c r="F1288" s="151"/>
      <c r="G1288" s="151"/>
      <c r="H1288" s="161"/>
      <c r="I1288" s="162"/>
      <c r="J1288" s="163"/>
      <c r="K1288" s="144"/>
      <c r="L1288" s="164"/>
      <c r="M1288" s="47"/>
      <c r="N1288" s="121"/>
      <c r="O1288" s="143"/>
      <c r="P1288" s="121"/>
      <c r="Q1288" s="168"/>
      <c r="R1288" s="169"/>
      <c r="S1288" s="169"/>
      <c r="T1288" s="169"/>
      <c r="U1288" s="169"/>
      <c r="V1288" s="169"/>
      <c r="W1288" s="169"/>
      <c r="X1288" s="169"/>
      <c r="Y1288" s="167"/>
      <c r="Z1288" s="167"/>
    </row>
    <row r="1289" spans="3:26" ht="16.5" customHeight="1">
      <c r="C1289" s="118"/>
      <c r="D1289" s="160"/>
      <c r="E1289" s="140"/>
      <c r="F1289" s="151"/>
      <c r="G1289" s="151"/>
      <c r="H1289" s="161"/>
      <c r="I1289" s="162"/>
      <c r="J1289" s="163"/>
      <c r="K1289" s="144"/>
      <c r="L1289" s="164"/>
      <c r="M1289" s="47"/>
      <c r="N1289" s="121"/>
      <c r="O1289" s="143"/>
      <c r="P1289" s="121"/>
      <c r="Q1289" s="168"/>
      <c r="R1289" s="169"/>
      <c r="S1289" s="169"/>
      <c r="T1289" s="169"/>
      <c r="U1289" s="169"/>
      <c r="V1289" s="169"/>
      <c r="W1289" s="169"/>
      <c r="X1289" s="169"/>
      <c r="Y1289" s="167"/>
      <c r="Z1289" s="167"/>
    </row>
    <row r="1290" spans="3:26" ht="16.5" customHeight="1">
      <c r="C1290" s="118"/>
      <c r="D1290" s="160"/>
      <c r="E1290" s="140"/>
      <c r="F1290" s="151"/>
      <c r="G1290" s="151"/>
      <c r="H1290" s="161"/>
      <c r="I1290" s="162"/>
      <c r="J1290" s="163"/>
      <c r="K1290" s="144"/>
      <c r="L1290" s="164"/>
      <c r="M1290" s="47"/>
      <c r="N1290" s="121"/>
      <c r="O1290" s="143"/>
      <c r="P1290" s="121"/>
      <c r="Q1290" s="168"/>
      <c r="R1290" s="169"/>
      <c r="S1290" s="169"/>
      <c r="T1290" s="169"/>
      <c r="U1290" s="169"/>
      <c r="V1290" s="169"/>
      <c r="W1290" s="169"/>
      <c r="X1290" s="169"/>
      <c r="Y1290" s="167"/>
      <c r="Z1290" s="167"/>
    </row>
    <row r="1291" spans="3:26" ht="16.5" customHeight="1">
      <c r="C1291" s="118"/>
      <c r="D1291" s="160"/>
      <c r="E1291" s="140"/>
      <c r="F1291" s="151"/>
      <c r="G1291" s="151"/>
      <c r="H1291" s="161"/>
      <c r="I1291" s="162"/>
      <c r="J1291" s="163"/>
      <c r="K1291" s="144"/>
      <c r="L1291" s="164"/>
      <c r="M1291" s="47"/>
      <c r="N1291" s="121"/>
      <c r="O1291" s="143"/>
      <c r="P1291" s="121"/>
      <c r="Q1291" s="168"/>
      <c r="R1291" s="169"/>
      <c r="S1291" s="169"/>
      <c r="T1291" s="169"/>
      <c r="U1291" s="169"/>
      <c r="V1291" s="169"/>
      <c r="W1291" s="169"/>
      <c r="X1291" s="169"/>
      <c r="Y1291" s="167"/>
      <c r="Z1291" s="167"/>
    </row>
    <row r="1292" spans="3:26" ht="16.5" customHeight="1">
      <c r="C1292" s="118"/>
      <c r="D1292" s="160"/>
      <c r="E1292" s="140"/>
      <c r="F1292" s="151"/>
      <c r="G1292" s="151"/>
      <c r="H1292" s="161"/>
      <c r="I1292" s="162"/>
      <c r="J1292" s="163"/>
      <c r="K1292" s="144"/>
      <c r="L1292" s="164"/>
      <c r="M1292" s="47"/>
      <c r="N1292" s="121"/>
      <c r="O1292" s="143"/>
      <c r="P1292" s="121"/>
      <c r="Q1292" s="168"/>
      <c r="R1292" s="169"/>
      <c r="S1292" s="169"/>
      <c r="T1292" s="169"/>
      <c r="U1292" s="169"/>
      <c r="V1292" s="169"/>
      <c r="W1292" s="169"/>
      <c r="X1292" s="169"/>
      <c r="Y1292" s="167"/>
      <c r="Z1292" s="167"/>
    </row>
    <row r="1293" spans="3:26" ht="16.5" customHeight="1">
      <c r="C1293" s="118"/>
      <c r="D1293" s="160"/>
      <c r="E1293" s="140"/>
      <c r="F1293" s="151"/>
      <c r="G1293" s="151"/>
      <c r="H1293" s="161"/>
      <c r="I1293" s="162"/>
      <c r="J1293" s="163"/>
      <c r="K1293" s="144"/>
      <c r="L1293" s="164"/>
      <c r="M1293" s="47"/>
      <c r="N1293" s="121"/>
      <c r="O1293" s="143"/>
      <c r="P1293" s="121"/>
      <c r="Q1293" s="168"/>
      <c r="R1293" s="169"/>
      <c r="S1293" s="169"/>
      <c r="T1293" s="169"/>
      <c r="U1293" s="169"/>
      <c r="V1293" s="169"/>
      <c r="W1293" s="169"/>
      <c r="X1293" s="169"/>
      <c r="Y1293" s="167"/>
      <c r="Z1293" s="167"/>
    </row>
    <row r="1294" spans="3:26" ht="16.5" customHeight="1">
      <c r="C1294" s="118"/>
      <c r="D1294" s="160"/>
      <c r="E1294" s="140"/>
      <c r="F1294" s="151"/>
      <c r="G1294" s="151"/>
      <c r="H1294" s="161"/>
      <c r="I1294" s="162"/>
      <c r="J1294" s="163"/>
      <c r="K1294" s="144"/>
      <c r="L1294" s="164"/>
      <c r="M1294" s="47"/>
      <c r="N1294" s="121"/>
      <c r="O1294" s="143"/>
      <c r="P1294" s="121"/>
      <c r="Q1294" s="168"/>
      <c r="R1294" s="169"/>
      <c r="S1294" s="169"/>
      <c r="T1294" s="169"/>
      <c r="U1294" s="169"/>
      <c r="V1294" s="169"/>
      <c r="W1294" s="169"/>
      <c r="X1294" s="169"/>
      <c r="Y1294" s="167"/>
      <c r="Z1294" s="167"/>
    </row>
    <row r="1295" spans="3:26" ht="16.5" customHeight="1">
      <c r="C1295" s="118"/>
      <c r="D1295" s="160"/>
      <c r="E1295" s="140"/>
      <c r="F1295" s="151"/>
      <c r="G1295" s="151"/>
      <c r="H1295" s="161"/>
      <c r="I1295" s="162"/>
      <c r="J1295" s="163"/>
      <c r="K1295" s="144"/>
      <c r="L1295" s="164"/>
      <c r="M1295" s="47"/>
      <c r="N1295" s="121"/>
      <c r="O1295" s="143"/>
      <c r="P1295" s="121"/>
      <c r="Q1295" s="168"/>
      <c r="R1295" s="169"/>
      <c r="S1295" s="169"/>
      <c r="T1295" s="169"/>
      <c r="U1295" s="169"/>
      <c r="V1295" s="169"/>
      <c r="W1295" s="169"/>
      <c r="X1295" s="169"/>
      <c r="Y1295" s="167"/>
      <c r="Z1295" s="167"/>
    </row>
    <row r="1296" spans="3:26" ht="16.5" customHeight="1">
      <c r="C1296" s="118"/>
      <c r="D1296" s="160"/>
      <c r="E1296" s="140"/>
      <c r="F1296" s="151"/>
      <c r="G1296" s="151"/>
      <c r="H1296" s="161"/>
      <c r="I1296" s="162"/>
      <c r="J1296" s="163"/>
      <c r="K1296" s="144"/>
      <c r="L1296" s="164"/>
      <c r="M1296" s="47"/>
      <c r="N1296" s="121"/>
      <c r="O1296" s="143"/>
      <c r="P1296" s="121"/>
      <c r="Q1296" s="168"/>
      <c r="R1296" s="169"/>
      <c r="S1296" s="169"/>
      <c r="T1296" s="169"/>
      <c r="U1296" s="169"/>
      <c r="V1296" s="169"/>
      <c r="W1296" s="169"/>
      <c r="X1296" s="169"/>
      <c r="Y1296" s="167"/>
      <c r="Z1296" s="167"/>
    </row>
    <row r="1297" spans="3:26" ht="16.5" customHeight="1">
      <c r="C1297" s="118"/>
      <c r="D1297" s="160"/>
      <c r="E1297" s="140"/>
      <c r="F1297" s="151"/>
      <c r="G1297" s="151"/>
      <c r="H1297" s="161"/>
      <c r="I1297" s="162"/>
      <c r="J1297" s="163"/>
      <c r="K1297" s="144"/>
      <c r="L1297" s="164"/>
      <c r="M1297" s="47"/>
      <c r="N1297" s="121"/>
      <c r="O1297" s="143"/>
      <c r="P1297" s="121"/>
      <c r="Q1297" s="168"/>
      <c r="R1297" s="169"/>
      <c r="S1297" s="169"/>
      <c r="T1297" s="169"/>
      <c r="U1297" s="169"/>
      <c r="V1297" s="169"/>
      <c r="W1297" s="169"/>
      <c r="X1297" s="169"/>
      <c r="Y1297" s="167"/>
      <c r="Z1297" s="167"/>
    </row>
    <row r="1298" spans="3:26" ht="16.5" customHeight="1">
      <c r="C1298" s="118"/>
      <c r="D1298" s="160"/>
      <c r="E1298" s="140"/>
      <c r="F1298" s="151"/>
      <c r="G1298" s="151"/>
      <c r="H1298" s="161"/>
      <c r="I1298" s="162"/>
      <c r="J1298" s="163"/>
      <c r="K1298" s="144"/>
      <c r="L1298" s="164"/>
      <c r="M1298" s="47"/>
      <c r="N1298" s="121"/>
      <c r="O1298" s="143"/>
      <c r="P1298" s="121"/>
      <c r="Q1298" s="168"/>
      <c r="R1298" s="169"/>
      <c r="S1298" s="169"/>
      <c r="T1298" s="169"/>
      <c r="U1298" s="169"/>
      <c r="V1298" s="169"/>
      <c r="W1298" s="169"/>
      <c r="X1298" s="169"/>
      <c r="Y1298" s="167"/>
      <c r="Z1298" s="167"/>
    </row>
    <row r="1299" spans="3:26" ht="16.5" customHeight="1">
      <c r="C1299" s="118"/>
      <c r="D1299" s="160"/>
      <c r="E1299" s="140"/>
      <c r="F1299" s="151"/>
      <c r="G1299" s="151"/>
      <c r="H1299" s="161"/>
      <c r="I1299" s="162"/>
      <c r="J1299" s="163"/>
      <c r="K1299" s="144"/>
      <c r="L1299" s="164"/>
      <c r="M1299" s="47"/>
      <c r="N1299" s="121"/>
      <c r="O1299" s="143"/>
      <c r="P1299" s="121"/>
      <c r="Q1299" s="168"/>
      <c r="R1299" s="169"/>
      <c r="S1299" s="169"/>
      <c r="T1299" s="169"/>
      <c r="U1299" s="169"/>
      <c r="V1299" s="169"/>
      <c r="W1299" s="169"/>
      <c r="X1299" s="169"/>
      <c r="Y1299" s="167"/>
      <c r="Z1299" s="167"/>
    </row>
    <row r="1300" spans="3:26" ht="16.5" customHeight="1">
      <c r="C1300" s="118"/>
      <c r="D1300" s="160"/>
      <c r="E1300" s="140"/>
      <c r="F1300" s="151"/>
      <c r="G1300" s="151"/>
      <c r="H1300" s="161"/>
      <c r="I1300" s="162"/>
      <c r="J1300" s="163"/>
      <c r="K1300" s="144"/>
      <c r="L1300" s="164"/>
      <c r="M1300" s="47"/>
      <c r="N1300" s="121"/>
      <c r="O1300" s="143"/>
      <c r="P1300" s="121"/>
      <c r="Q1300" s="168"/>
      <c r="R1300" s="169"/>
      <c r="S1300" s="169"/>
      <c r="T1300" s="169"/>
      <c r="U1300" s="169"/>
      <c r="V1300" s="169"/>
      <c r="W1300" s="169"/>
      <c r="X1300" s="169"/>
      <c r="Y1300" s="167"/>
      <c r="Z1300" s="167"/>
    </row>
    <row r="1301" spans="3:26" ht="16.5" customHeight="1">
      <c r="C1301" s="118"/>
      <c r="D1301" s="160"/>
      <c r="E1301" s="140"/>
      <c r="F1301" s="151"/>
      <c r="G1301" s="151"/>
      <c r="H1301" s="161"/>
      <c r="I1301" s="162"/>
      <c r="J1301" s="163"/>
      <c r="K1301" s="144"/>
      <c r="L1301" s="164"/>
      <c r="M1301" s="47"/>
      <c r="N1301" s="121"/>
      <c r="O1301" s="143"/>
      <c r="P1301" s="121"/>
      <c r="Q1301" s="168"/>
      <c r="R1301" s="169"/>
      <c r="S1301" s="169"/>
      <c r="T1301" s="169"/>
      <c r="U1301" s="169"/>
      <c r="V1301" s="169"/>
      <c r="W1301" s="169"/>
      <c r="X1301" s="169"/>
      <c r="Y1301" s="167"/>
      <c r="Z1301" s="167"/>
    </row>
    <row r="1302" spans="3:26" ht="16.5" customHeight="1">
      <c r="C1302" s="118"/>
      <c r="D1302" s="160"/>
      <c r="E1302" s="140"/>
      <c r="F1302" s="151"/>
      <c r="G1302" s="151"/>
      <c r="H1302" s="161"/>
      <c r="I1302" s="162"/>
      <c r="J1302" s="163"/>
      <c r="K1302" s="144"/>
      <c r="L1302" s="164"/>
      <c r="M1302" s="47"/>
      <c r="N1302" s="121"/>
      <c r="O1302" s="143"/>
      <c r="P1302" s="121"/>
      <c r="Q1302" s="168"/>
      <c r="R1302" s="169"/>
      <c r="S1302" s="169"/>
      <c r="T1302" s="169"/>
      <c r="U1302" s="169"/>
      <c r="V1302" s="169"/>
      <c r="W1302" s="169"/>
      <c r="X1302" s="169"/>
      <c r="Y1302" s="167"/>
      <c r="Z1302" s="167"/>
    </row>
    <row r="1303" spans="3:26" ht="16.5" customHeight="1">
      <c r="C1303" s="118"/>
      <c r="D1303" s="160"/>
      <c r="E1303" s="140"/>
      <c r="F1303" s="151"/>
      <c r="G1303" s="151"/>
      <c r="H1303" s="161"/>
      <c r="I1303" s="162"/>
      <c r="J1303" s="163"/>
      <c r="K1303" s="144"/>
      <c r="L1303" s="164"/>
      <c r="M1303" s="47"/>
      <c r="N1303" s="121"/>
      <c r="O1303" s="143"/>
      <c r="P1303" s="121"/>
      <c r="Q1303" s="168"/>
      <c r="R1303" s="169"/>
      <c r="S1303" s="169"/>
      <c r="T1303" s="169"/>
      <c r="U1303" s="169"/>
      <c r="V1303" s="169"/>
      <c r="W1303" s="169"/>
      <c r="X1303" s="169"/>
      <c r="Y1303" s="167"/>
      <c r="Z1303" s="167"/>
    </row>
    <row r="1304" spans="3:26" ht="16.5" customHeight="1">
      <c r="C1304" s="118"/>
      <c r="D1304" s="160"/>
      <c r="E1304" s="140"/>
      <c r="F1304" s="151"/>
      <c r="G1304" s="151"/>
      <c r="H1304" s="161"/>
      <c r="I1304" s="162"/>
      <c r="J1304" s="163"/>
      <c r="K1304" s="144"/>
      <c r="L1304" s="164"/>
      <c r="M1304" s="47"/>
      <c r="N1304" s="121"/>
      <c r="O1304" s="143"/>
      <c r="P1304" s="121"/>
      <c r="Q1304" s="168"/>
      <c r="R1304" s="169"/>
      <c r="S1304" s="169"/>
      <c r="T1304" s="169"/>
      <c r="U1304" s="169"/>
      <c r="V1304" s="169"/>
      <c r="W1304" s="169"/>
      <c r="X1304" s="169"/>
      <c r="Y1304" s="167"/>
      <c r="Z1304" s="167"/>
    </row>
    <row r="1305" spans="3:26" ht="16.5" customHeight="1">
      <c r="C1305" s="118"/>
      <c r="D1305" s="160"/>
      <c r="E1305" s="140"/>
      <c r="F1305" s="151"/>
      <c r="G1305" s="151"/>
      <c r="H1305" s="161"/>
      <c r="I1305" s="162"/>
      <c r="J1305" s="163"/>
      <c r="K1305" s="144"/>
      <c r="L1305" s="164"/>
      <c r="M1305" s="47"/>
      <c r="N1305" s="121"/>
      <c r="O1305" s="143"/>
      <c r="P1305" s="121"/>
      <c r="Q1305" s="168"/>
      <c r="R1305" s="169"/>
      <c r="S1305" s="169"/>
      <c r="T1305" s="169"/>
      <c r="U1305" s="169"/>
      <c r="V1305" s="169"/>
      <c r="W1305" s="169"/>
      <c r="X1305" s="169"/>
      <c r="Y1305" s="167"/>
      <c r="Z1305" s="167"/>
    </row>
    <row r="1306" spans="3:26" ht="16.5" customHeight="1">
      <c r="C1306" s="118"/>
      <c r="D1306" s="160"/>
      <c r="E1306" s="140"/>
      <c r="F1306" s="151"/>
      <c r="G1306" s="151"/>
      <c r="H1306" s="161"/>
      <c r="I1306" s="162"/>
      <c r="J1306" s="163"/>
      <c r="K1306" s="144"/>
      <c r="L1306" s="164"/>
      <c r="M1306" s="47"/>
      <c r="N1306" s="121"/>
      <c r="O1306" s="143"/>
      <c r="P1306" s="121"/>
      <c r="Q1306" s="168"/>
      <c r="R1306" s="169"/>
      <c r="S1306" s="169"/>
      <c r="T1306" s="169"/>
      <c r="U1306" s="169"/>
      <c r="V1306" s="169"/>
      <c r="W1306" s="169"/>
      <c r="X1306" s="169"/>
      <c r="Y1306" s="167"/>
      <c r="Z1306" s="167"/>
    </row>
    <row r="1307" spans="3:26" ht="16.5" customHeight="1">
      <c r="C1307" s="118"/>
      <c r="D1307" s="160"/>
      <c r="E1307" s="140"/>
      <c r="F1307" s="151"/>
      <c r="G1307" s="151"/>
      <c r="H1307" s="161"/>
      <c r="I1307" s="162"/>
      <c r="J1307" s="163"/>
      <c r="K1307" s="144"/>
      <c r="L1307" s="164"/>
      <c r="M1307" s="47"/>
      <c r="N1307" s="121"/>
      <c r="O1307" s="143"/>
      <c r="P1307" s="121"/>
      <c r="Q1307" s="168"/>
      <c r="R1307" s="169"/>
      <c r="S1307" s="169"/>
      <c r="T1307" s="169"/>
      <c r="U1307" s="169"/>
      <c r="V1307" s="169"/>
      <c r="W1307" s="169"/>
      <c r="X1307" s="169"/>
      <c r="Y1307" s="167"/>
      <c r="Z1307" s="167"/>
    </row>
    <row r="1308" spans="3:26" ht="16.5" customHeight="1">
      <c r="C1308" s="118"/>
      <c r="D1308" s="160"/>
      <c r="E1308" s="140"/>
      <c r="F1308" s="151"/>
      <c r="G1308" s="151"/>
      <c r="H1308" s="161"/>
      <c r="I1308" s="162"/>
      <c r="J1308" s="163"/>
      <c r="K1308" s="144"/>
      <c r="L1308" s="164"/>
      <c r="M1308" s="47"/>
      <c r="N1308" s="121"/>
      <c r="O1308" s="143"/>
      <c r="P1308" s="121"/>
      <c r="Q1308" s="168"/>
      <c r="R1308" s="169"/>
      <c r="S1308" s="169"/>
      <c r="T1308" s="169"/>
      <c r="U1308" s="169"/>
      <c r="V1308" s="169"/>
      <c r="W1308" s="169"/>
      <c r="X1308" s="169"/>
      <c r="Y1308" s="167"/>
      <c r="Z1308" s="167"/>
    </row>
    <row r="1309" spans="3:26" ht="16.5" customHeight="1">
      <c r="C1309" s="118"/>
      <c r="D1309" s="160"/>
      <c r="E1309" s="140"/>
      <c r="F1309" s="151"/>
      <c r="G1309" s="151"/>
      <c r="H1309" s="161"/>
      <c r="I1309" s="162"/>
      <c r="J1309" s="163"/>
      <c r="K1309" s="144"/>
      <c r="L1309" s="164"/>
      <c r="M1309" s="47"/>
      <c r="N1309" s="121"/>
      <c r="O1309" s="143"/>
      <c r="P1309" s="121"/>
      <c r="Q1309" s="168"/>
      <c r="R1309" s="169"/>
      <c r="S1309" s="169"/>
      <c r="T1309" s="169"/>
      <c r="U1309" s="169"/>
      <c r="V1309" s="169"/>
      <c r="W1309" s="169"/>
      <c r="X1309" s="169"/>
      <c r="Y1309" s="167"/>
      <c r="Z1309" s="167"/>
    </row>
    <row r="1310" spans="3:26" ht="16.5" customHeight="1">
      <c r="C1310" s="118"/>
      <c r="D1310" s="160"/>
      <c r="E1310" s="140"/>
      <c r="F1310" s="151"/>
      <c r="G1310" s="151"/>
      <c r="H1310" s="161"/>
      <c r="I1310" s="162"/>
      <c r="J1310" s="163"/>
      <c r="K1310" s="144"/>
      <c r="L1310" s="164"/>
      <c r="M1310" s="47"/>
      <c r="N1310" s="121"/>
      <c r="O1310" s="143"/>
      <c r="P1310" s="121"/>
      <c r="Q1310" s="168"/>
      <c r="R1310" s="169"/>
      <c r="S1310" s="169"/>
      <c r="T1310" s="169"/>
      <c r="U1310" s="169"/>
      <c r="V1310" s="169"/>
      <c r="W1310" s="169"/>
      <c r="X1310" s="169"/>
      <c r="Y1310" s="167"/>
      <c r="Z1310" s="167"/>
    </row>
    <row r="1311" spans="3:26" ht="16.5" customHeight="1">
      <c r="C1311" s="118"/>
      <c r="D1311" s="160"/>
      <c r="E1311" s="140"/>
      <c r="F1311" s="151"/>
      <c r="G1311" s="151"/>
      <c r="H1311" s="161"/>
      <c r="I1311" s="162"/>
      <c r="J1311" s="163"/>
      <c r="K1311" s="144"/>
      <c r="L1311" s="164"/>
      <c r="M1311" s="47"/>
      <c r="N1311" s="121"/>
      <c r="O1311" s="143"/>
      <c r="P1311" s="121"/>
      <c r="Q1311" s="168"/>
      <c r="R1311" s="169"/>
      <c r="S1311" s="169"/>
      <c r="T1311" s="169"/>
      <c r="U1311" s="169"/>
      <c r="V1311" s="169"/>
      <c r="W1311" s="169"/>
      <c r="X1311" s="169"/>
      <c r="Y1311" s="167"/>
      <c r="Z1311" s="167"/>
    </row>
    <row r="1312" spans="3:26" ht="16.5" customHeight="1">
      <c r="C1312" s="118"/>
      <c r="D1312" s="160"/>
      <c r="E1312" s="140"/>
      <c r="F1312" s="151"/>
      <c r="G1312" s="151"/>
      <c r="H1312" s="161"/>
      <c r="I1312" s="162"/>
      <c r="J1312" s="163"/>
      <c r="K1312" s="144"/>
      <c r="L1312" s="164"/>
      <c r="M1312" s="47"/>
      <c r="N1312" s="121"/>
      <c r="O1312" s="143"/>
      <c r="P1312" s="121"/>
      <c r="Q1312" s="168"/>
      <c r="R1312" s="169"/>
      <c r="S1312" s="169"/>
      <c r="T1312" s="169"/>
      <c r="U1312" s="169"/>
      <c r="V1312" s="169"/>
      <c r="W1312" s="169"/>
      <c r="X1312" s="169"/>
      <c r="Y1312" s="167"/>
      <c r="Z1312" s="167"/>
    </row>
    <row r="1313" spans="3:26" ht="16.5" customHeight="1">
      <c r="C1313" s="118"/>
      <c r="D1313" s="160"/>
      <c r="E1313" s="140"/>
      <c r="F1313" s="151"/>
      <c r="G1313" s="151"/>
      <c r="H1313" s="161"/>
      <c r="I1313" s="162"/>
      <c r="J1313" s="163"/>
      <c r="K1313" s="144"/>
      <c r="L1313" s="164"/>
      <c r="M1313" s="47"/>
      <c r="N1313" s="121"/>
      <c r="O1313" s="143"/>
      <c r="P1313" s="121"/>
      <c r="Q1313" s="168"/>
      <c r="R1313" s="169"/>
      <c r="S1313" s="169"/>
      <c r="T1313" s="169"/>
      <c r="U1313" s="169"/>
      <c r="V1313" s="169"/>
      <c r="W1313" s="169"/>
      <c r="X1313" s="169"/>
      <c r="Y1313" s="167"/>
      <c r="Z1313" s="167"/>
    </row>
    <row r="1314" spans="3:26" ht="16.5" customHeight="1">
      <c r="C1314" s="118"/>
      <c r="D1314" s="160"/>
      <c r="E1314" s="140"/>
      <c r="F1314" s="151"/>
      <c r="G1314" s="151"/>
      <c r="H1314" s="161"/>
      <c r="I1314" s="162"/>
      <c r="J1314" s="163"/>
      <c r="K1314" s="144"/>
      <c r="L1314" s="164"/>
      <c r="M1314" s="47"/>
      <c r="N1314" s="121"/>
      <c r="O1314" s="143"/>
      <c r="P1314" s="121"/>
      <c r="Q1314" s="168"/>
      <c r="R1314" s="169"/>
      <c r="S1314" s="169"/>
      <c r="T1314" s="169"/>
      <c r="U1314" s="169"/>
      <c r="V1314" s="169"/>
      <c r="W1314" s="169"/>
      <c r="X1314" s="169"/>
      <c r="Y1314" s="167"/>
      <c r="Z1314" s="167"/>
    </row>
    <row r="1315" spans="3:26" ht="16.5" customHeight="1">
      <c r="C1315" s="118"/>
      <c r="D1315" s="160"/>
      <c r="E1315" s="140"/>
      <c r="F1315" s="151"/>
      <c r="G1315" s="151"/>
      <c r="H1315" s="161"/>
      <c r="I1315" s="162"/>
      <c r="J1315" s="163"/>
      <c r="K1315" s="144"/>
      <c r="L1315" s="164"/>
      <c r="M1315" s="47"/>
      <c r="N1315" s="121"/>
      <c r="O1315" s="143"/>
      <c r="P1315" s="121"/>
      <c r="Q1315" s="168"/>
      <c r="R1315" s="169"/>
      <c r="S1315" s="169"/>
      <c r="T1315" s="169"/>
      <c r="U1315" s="169"/>
      <c r="V1315" s="169"/>
      <c r="W1315" s="169"/>
      <c r="X1315" s="169"/>
      <c r="Y1315" s="167"/>
      <c r="Z1315" s="167"/>
    </row>
    <row r="1316" spans="3:26" ht="16.5" customHeight="1">
      <c r="C1316" s="118"/>
      <c r="D1316" s="160"/>
      <c r="E1316" s="140"/>
      <c r="F1316" s="151"/>
      <c r="G1316" s="151"/>
      <c r="H1316" s="161"/>
      <c r="I1316" s="162"/>
      <c r="J1316" s="163"/>
      <c r="K1316" s="144"/>
      <c r="L1316" s="164"/>
      <c r="M1316" s="47"/>
      <c r="N1316" s="121"/>
      <c r="O1316" s="143"/>
      <c r="P1316" s="121"/>
      <c r="Q1316" s="168"/>
      <c r="R1316" s="169"/>
      <c r="S1316" s="169"/>
      <c r="T1316" s="169"/>
      <c r="U1316" s="169"/>
      <c r="V1316" s="169"/>
      <c r="W1316" s="169"/>
      <c r="X1316" s="169"/>
      <c r="Y1316" s="167"/>
      <c r="Z1316" s="167"/>
    </row>
    <row r="1317" spans="3:26" ht="16.5" customHeight="1">
      <c r="C1317" s="118"/>
      <c r="D1317" s="160"/>
      <c r="E1317" s="140"/>
      <c r="F1317" s="151"/>
      <c r="G1317" s="151"/>
      <c r="H1317" s="161"/>
      <c r="I1317" s="162"/>
      <c r="J1317" s="163"/>
      <c r="K1317" s="144"/>
      <c r="L1317" s="164"/>
      <c r="M1317" s="47"/>
      <c r="N1317" s="121"/>
      <c r="O1317" s="143"/>
      <c r="P1317" s="121"/>
      <c r="Q1317" s="168"/>
      <c r="R1317" s="169"/>
      <c r="S1317" s="169"/>
      <c r="T1317" s="169"/>
      <c r="U1317" s="169"/>
      <c r="V1317" s="169"/>
      <c r="W1317" s="169"/>
      <c r="X1317" s="169"/>
      <c r="Y1317" s="167"/>
      <c r="Z1317" s="167"/>
    </row>
    <row r="1318" spans="3:26" ht="16.5" customHeight="1">
      <c r="C1318" s="118"/>
      <c r="D1318" s="160"/>
      <c r="E1318" s="140"/>
      <c r="F1318" s="151"/>
      <c r="G1318" s="151"/>
      <c r="H1318" s="161"/>
      <c r="I1318" s="162"/>
      <c r="J1318" s="163"/>
      <c r="K1318" s="144"/>
      <c r="L1318" s="164"/>
      <c r="M1318" s="47"/>
      <c r="N1318" s="121"/>
      <c r="O1318" s="143"/>
      <c r="P1318" s="121"/>
      <c r="Q1318" s="168"/>
      <c r="R1318" s="169"/>
      <c r="S1318" s="169"/>
      <c r="T1318" s="169"/>
      <c r="U1318" s="169"/>
      <c r="V1318" s="169"/>
      <c r="W1318" s="169"/>
      <c r="X1318" s="169"/>
      <c r="Y1318" s="167"/>
      <c r="Z1318" s="167"/>
    </row>
    <row r="1319" spans="3:26" ht="16.5" customHeight="1">
      <c r="C1319" s="118"/>
      <c r="D1319" s="160"/>
      <c r="E1319" s="140"/>
      <c r="F1319" s="151"/>
      <c r="G1319" s="151"/>
      <c r="H1319" s="161"/>
      <c r="I1319" s="162"/>
      <c r="J1319" s="163"/>
      <c r="K1319" s="144"/>
      <c r="L1319" s="164"/>
      <c r="M1319" s="47"/>
      <c r="N1319" s="121"/>
      <c r="O1319" s="143"/>
      <c r="P1319" s="121"/>
      <c r="Q1319" s="168"/>
      <c r="R1319" s="169"/>
      <c r="S1319" s="169"/>
      <c r="T1319" s="169"/>
      <c r="U1319" s="169"/>
      <c r="V1319" s="169"/>
      <c r="W1319" s="169"/>
      <c r="X1319" s="169"/>
      <c r="Y1319" s="167"/>
      <c r="Z1319" s="167"/>
    </row>
    <row r="1320" spans="3:26" ht="16.5" customHeight="1">
      <c r="C1320" s="118"/>
      <c r="D1320" s="160"/>
      <c r="E1320" s="140"/>
      <c r="F1320" s="151"/>
      <c r="G1320" s="151"/>
      <c r="H1320" s="161"/>
      <c r="I1320" s="162"/>
      <c r="J1320" s="163"/>
      <c r="K1320" s="144"/>
      <c r="L1320" s="164"/>
      <c r="M1320" s="47"/>
      <c r="N1320" s="121"/>
      <c r="O1320" s="143"/>
      <c r="P1320" s="121"/>
      <c r="Q1320" s="168"/>
      <c r="R1320" s="169"/>
      <c r="S1320" s="169"/>
      <c r="T1320" s="169"/>
      <c r="U1320" s="169"/>
      <c r="V1320" s="169"/>
      <c r="W1320" s="169"/>
      <c r="X1320" s="169"/>
      <c r="Y1320" s="167"/>
      <c r="Z1320" s="167"/>
    </row>
    <row r="1321" spans="3:26" ht="16.5" customHeight="1">
      <c r="C1321" s="118"/>
      <c r="D1321" s="160"/>
      <c r="E1321" s="140"/>
      <c r="F1321" s="151"/>
      <c r="G1321" s="151"/>
      <c r="H1321" s="161"/>
      <c r="I1321" s="162"/>
      <c r="J1321" s="163"/>
      <c r="K1321" s="144"/>
      <c r="L1321" s="164"/>
      <c r="M1321" s="47"/>
      <c r="N1321" s="121"/>
      <c r="O1321" s="143"/>
      <c r="P1321" s="121"/>
      <c r="Q1321" s="168"/>
      <c r="R1321" s="169"/>
      <c r="S1321" s="169"/>
      <c r="T1321" s="169"/>
      <c r="U1321" s="169"/>
      <c r="V1321" s="169"/>
      <c r="W1321" s="169"/>
      <c r="X1321" s="169"/>
      <c r="Y1321" s="167"/>
      <c r="Z1321" s="167"/>
    </row>
    <row r="1322" spans="3:26" ht="16.5" customHeight="1">
      <c r="C1322" s="118"/>
      <c r="D1322" s="160"/>
      <c r="E1322" s="140"/>
      <c r="F1322" s="151"/>
      <c r="G1322" s="151"/>
      <c r="H1322" s="161"/>
      <c r="I1322" s="162"/>
      <c r="J1322" s="163"/>
      <c r="K1322" s="144"/>
      <c r="L1322" s="164"/>
      <c r="M1322" s="47"/>
      <c r="N1322" s="121"/>
      <c r="O1322" s="143"/>
      <c r="P1322" s="121"/>
      <c r="Q1322" s="168"/>
      <c r="R1322" s="169"/>
      <c r="S1322" s="169"/>
      <c r="T1322" s="169"/>
      <c r="U1322" s="169"/>
      <c r="V1322" s="169"/>
      <c r="W1322" s="169"/>
      <c r="X1322" s="169"/>
      <c r="Y1322" s="167"/>
      <c r="Z1322" s="167"/>
    </row>
    <row r="1323" spans="3:26" ht="16.5" customHeight="1">
      <c r="C1323" s="118"/>
      <c r="D1323" s="160"/>
      <c r="E1323" s="140"/>
      <c r="F1323" s="151"/>
      <c r="G1323" s="151"/>
      <c r="H1323" s="161"/>
      <c r="I1323" s="162"/>
      <c r="J1323" s="163"/>
      <c r="K1323" s="144"/>
      <c r="L1323" s="164"/>
      <c r="M1323" s="47"/>
      <c r="N1323" s="121"/>
      <c r="O1323" s="143"/>
      <c r="P1323" s="121"/>
      <c r="Q1323" s="168"/>
      <c r="R1323" s="169"/>
      <c r="S1323" s="169"/>
      <c r="T1323" s="169"/>
      <c r="U1323" s="169"/>
      <c r="V1323" s="169"/>
      <c r="W1323" s="169"/>
      <c r="X1323" s="169"/>
      <c r="Y1323" s="167"/>
      <c r="Z1323" s="167"/>
    </row>
    <row r="1324" spans="3:26" ht="16.5" customHeight="1">
      <c r="C1324" s="118"/>
      <c r="D1324" s="160"/>
      <c r="E1324" s="140"/>
      <c r="F1324" s="151"/>
      <c r="G1324" s="151"/>
      <c r="H1324" s="161"/>
      <c r="I1324" s="162"/>
      <c r="J1324" s="163"/>
      <c r="K1324" s="144"/>
      <c r="L1324" s="164"/>
      <c r="M1324" s="47"/>
      <c r="N1324" s="121"/>
      <c r="O1324" s="143"/>
      <c r="P1324" s="121"/>
      <c r="Q1324" s="168"/>
      <c r="R1324" s="169"/>
      <c r="S1324" s="169"/>
      <c r="T1324" s="169"/>
      <c r="U1324" s="169"/>
      <c r="V1324" s="169"/>
      <c r="W1324" s="169"/>
      <c r="X1324" s="169"/>
      <c r="Y1324" s="167"/>
      <c r="Z1324" s="167"/>
    </row>
    <row r="1325" spans="3:26" ht="16.5" customHeight="1">
      <c r="C1325" s="118"/>
      <c r="D1325" s="160"/>
      <c r="E1325" s="140"/>
      <c r="F1325" s="151"/>
      <c r="G1325" s="151"/>
      <c r="H1325" s="161"/>
      <c r="I1325" s="162"/>
      <c r="J1325" s="163"/>
      <c r="K1325" s="144"/>
      <c r="L1325" s="164"/>
      <c r="M1325" s="47"/>
      <c r="N1325" s="121"/>
      <c r="O1325" s="143"/>
      <c r="P1325" s="121"/>
      <c r="Q1325" s="168"/>
      <c r="R1325" s="169"/>
      <c r="S1325" s="169"/>
      <c r="T1325" s="169"/>
      <c r="U1325" s="169"/>
      <c r="V1325" s="169"/>
      <c r="W1325" s="169"/>
      <c r="X1325" s="169"/>
      <c r="Y1325" s="167"/>
      <c r="Z1325" s="167"/>
    </row>
    <row r="1326" spans="3:26" ht="16.5" customHeight="1">
      <c r="C1326" s="118"/>
      <c r="D1326" s="160"/>
      <c r="E1326" s="140"/>
      <c r="F1326" s="151"/>
      <c r="G1326" s="151"/>
      <c r="H1326" s="161"/>
      <c r="I1326" s="162"/>
      <c r="J1326" s="163"/>
      <c r="K1326" s="144"/>
      <c r="L1326" s="164"/>
      <c r="M1326" s="47"/>
      <c r="N1326" s="121"/>
      <c r="O1326" s="143"/>
      <c r="P1326" s="121"/>
      <c r="Q1326" s="168"/>
      <c r="R1326" s="169"/>
      <c r="S1326" s="169"/>
      <c r="T1326" s="169"/>
      <c r="U1326" s="169"/>
      <c r="V1326" s="169"/>
      <c r="W1326" s="169"/>
      <c r="X1326" s="169"/>
      <c r="Y1326" s="167"/>
      <c r="Z1326" s="167"/>
    </row>
    <row r="1327" spans="3:26" ht="16.5" customHeight="1">
      <c r="C1327" s="118"/>
      <c r="D1327" s="160"/>
      <c r="E1327" s="140"/>
      <c r="F1327" s="151"/>
      <c r="G1327" s="151"/>
      <c r="H1327" s="161"/>
      <c r="I1327" s="162"/>
      <c r="J1327" s="163"/>
      <c r="K1327" s="144"/>
      <c r="L1327" s="164"/>
      <c r="M1327" s="47"/>
      <c r="N1327" s="121"/>
      <c r="O1327" s="143"/>
      <c r="P1327" s="121"/>
      <c r="Q1327" s="168"/>
      <c r="R1327" s="169"/>
      <c r="S1327" s="169"/>
      <c r="T1327" s="169"/>
      <c r="U1327" s="169"/>
      <c r="V1327" s="169"/>
      <c r="W1327" s="169"/>
      <c r="X1327" s="169"/>
      <c r="Y1327" s="167"/>
      <c r="Z1327" s="167"/>
    </row>
    <row r="1328" spans="3:26" ht="16.5" customHeight="1">
      <c r="C1328" s="118"/>
      <c r="D1328" s="160"/>
      <c r="E1328" s="140"/>
      <c r="F1328" s="151"/>
      <c r="G1328" s="151"/>
      <c r="H1328" s="161"/>
      <c r="I1328" s="162"/>
      <c r="J1328" s="163"/>
      <c r="K1328" s="144"/>
      <c r="L1328" s="164"/>
      <c r="M1328" s="47"/>
      <c r="N1328" s="121"/>
      <c r="O1328" s="143"/>
      <c r="P1328" s="121"/>
      <c r="Q1328" s="168"/>
      <c r="R1328" s="169"/>
      <c r="S1328" s="169"/>
      <c r="T1328" s="169"/>
      <c r="U1328" s="169"/>
      <c r="V1328" s="169"/>
      <c r="W1328" s="169"/>
      <c r="X1328" s="169"/>
      <c r="Y1328" s="167"/>
      <c r="Z1328" s="167"/>
    </row>
    <row r="1329" spans="3:26" ht="16.5" customHeight="1">
      <c r="C1329" s="118"/>
      <c r="D1329" s="160"/>
      <c r="E1329" s="140"/>
      <c r="F1329" s="151"/>
      <c r="G1329" s="151"/>
      <c r="H1329" s="161"/>
      <c r="I1329" s="162"/>
      <c r="J1329" s="163"/>
      <c r="K1329" s="144"/>
      <c r="L1329" s="164"/>
      <c r="M1329" s="47"/>
      <c r="N1329" s="121"/>
      <c r="O1329" s="143"/>
      <c r="P1329" s="121"/>
      <c r="Q1329" s="168"/>
      <c r="R1329" s="169"/>
      <c r="S1329" s="169"/>
      <c r="T1329" s="169"/>
      <c r="U1329" s="169"/>
      <c r="V1329" s="169"/>
      <c r="W1329" s="169"/>
      <c r="X1329" s="169"/>
      <c r="Y1329" s="167"/>
      <c r="Z1329" s="167"/>
    </row>
    <row r="1330" spans="3:26" ht="16.5" customHeight="1">
      <c r="C1330" s="118"/>
      <c r="D1330" s="160"/>
      <c r="E1330" s="140"/>
      <c r="F1330" s="151"/>
      <c r="G1330" s="151"/>
      <c r="H1330" s="161"/>
      <c r="I1330" s="162"/>
      <c r="J1330" s="163"/>
      <c r="K1330" s="144"/>
      <c r="L1330" s="164"/>
      <c r="M1330" s="47"/>
      <c r="N1330" s="121"/>
      <c r="O1330" s="143"/>
      <c r="P1330" s="121"/>
      <c r="Q1330" s="168"/>
      <c r="R1330" s="169"/>
      <c r="S1330" s="169"/>
      <c r="T1330" s="169"/>
      <c r="U1330" s="169"/>
      <c r="V1330" s="169"/>
      <c r="W1330" s="169"/>
      <c r="X1330" s="169"/>
      <c r="Y1330" s="167"/>
      <c r="Z1330" s="167"/>
    </row>
    <row r="1331" spans="3:26" ht="16.5" customHeight="1">
      <c r="C1331" s="118"/>
      <c r="D1331" s="160"/>
      <c r="E1331" s="140"/>
      <c r="F1331" s="151"/>
      <c r="G1331" s="151"/>
      <c r="H1331" s="161"/>
      <c r="I1331" s="162"/>
      <c r="J1331" s="163"/>
      <c r="K1331" s="144"/>
      <c r="L1331" s="164"/>
      <c r="M1331" s="47"/>
      <c r="N1331" s="121"/>
      <c r="O1331" s="143"/>
      <c r="P1331" s="121"/>
      <c r="Q1331" s="168"/>
      <c r="R1331" s="169"/>
      <c r="S1331" s="169"/>
      <c r="T1331" s="169"/>
      <c r="U1331" s="169"/>
      <c r="V1331" s="169"/>
      <c r="W1331" s="169"/>
      <c r="X1331" s="169"/>
      <c r="Y1331" s="167"/>
      <c r="Z1331" s="167"/>
    </row>
    <row r="1332" spans="3:26" ht="16.5" customHeight="1">
      <c r="C1332" s="118"/>
      <c r="D1332" s="160"/>
      <c r="E1332" s="140"/>
      <c r="F1332" s="151"/>
      <c r="G1332" s="151"/>
      <c r="H1332" s="161"/>
      <c r="I1332" s="162"/>
      <c r="J1332" s="163"/>
      <c r="K1332" s="144"/>
      <c r="L1332" s="164"/>
      <c r="M1332" s="47"/>
      <c r="N1332" s="121"/>
      <c r="O1332" s="143"/>
      <c r="P1332" s="121"/>
      <c r="Q1332" s="168"/>
      <c r="R1332" s="169"/>
      <c r="S1332" s="169"/>
      <c r="T1332" s="169"/>
      <c r="U1332" s="169"/>
      <c r="V1332" s="169"/>
      <c r="W1332" s="169"/>
      <c r="X1332" s="169"/>
      <c r="Y1332" s="167"/>
      <c r="Z1332" s="167"/>
    </row>
    <row r="1333" spans="3:26" ht="16.5" customHeight="1">
      <c r="C1333" s="118"/>
      <c r="D1333" s="160"/>
      <c r="E1333" s="140"/>
      <c r="F1333" s="151"/>
      <c r="G1333" s="151"/>
      <c r="H1333" s="161"/>
      <c r="I1333" s="162"/>
      <c r="J1333" s="163"/>
      <c r="K1333" s="144"/>
      <c r="L1333" s="164"/>
      <c r="M1333" s="47"/>
      <c r="N1333" s="121"/>
      <c r="O1333" s="143"/>
      <c r="P1333" s="121"/>
      <c r="Q1333" s="168"/>
      <c r="R1333" s="169"/>
      <c r="S1333" s="169"/>
      <c r="T1333" s="169"/>
      <c r="U1333" s="169"/>
      <c r="V1333" s="169"/>
      <c r="W1333" s="169"/>
      <c r="X1333" s="169"/>
      <c r="Y1333" s="167"/>
      <c r="Z1333" s="167"/>
    </row>
    <row r="1334" spans="3:26" ht="16.5" customHeight="1">
      <c r="C1334" s="118"/>
      <c r="D1334" s="160"/>
      <c r="E1334" s="140"/>
      <c r="F1334" s="151"/>
      <c r="G1334" s="151"/>
      <c r="H1334" s="161"/>
      <c r="I1334" s="162"/>
      <c r="J1334" s="163"/>
      <c r="K1334" s="144"/>
      <c r="L1334" s="164"/>
      <c r="M1334" s="47"/>
      <c r="N1334" s="121"/>
      <c r="O1334" s="143"/>
      <c r="P1334" s="121"/>
      <c r="Q1334" s="168"/>
      <c r="R1334" s="169"/>
      <c r="S1334" s="169"/>
      <c r="T1334" s="169"/>
      <c r="U1334" s="169"/>
      <c r="V1334" s="169"/>
      <c r="W1334" s="169"/>
      <c r="X1334" s="169"/>
      <c r="Y1334" s="167"/>
      <c r="Z1334" s="167"/>
    </row>
    <row r="1335" spans="3:26" ht="16.5" customHeight="1">
      <c r="C1335" s="118"/>
      <c r="D1335" s="160"/>
      <c r="E1335" s="140"/>
      <c r="F1335" s="151"/>
      <c r="G1335" s="151"/>
      <c r="H1335" s="161"/>
      <c r="I1335" s="162"/>
      <c r="J1335" s="163"/>
      <c r="K1335" s="144"/>
      <c r="L1335" s="164"/>
      <c r="M1335" s="47"/>
      <c r="N1335" s="121"/>
      <c r="O1335" s="143"/>
      <c r="P1335" s="121"/>
      <c r="Q1335" s="168"/>
      <c r="R1335" s="169"/>
      <c r="S1335" s="169"/>
      <c r="T1335" s="169"/>
      <c r="U1335" s="169"/>
      <c r="V1335" s="169"/>
      <c r="W1335" s="169"/>
      <c r="X1335" s="169"/>
      <c r="Y1335" s="167"/>
      <c r="Z1335" s="167"/>
    </row>
    <row r="1336" spans="3:26" ht="16.5" customHeight="1">
      <c r="C1336" s="118"/>
      <c r="D1336" s="160"/>
      <c r="E1336" s="140"/>
      <c r="F1336" s="151"/>
      <c r="G1336" s="151"/>
      <c r="H1336" s="161"/>
      <c r="I1336" s="162"/>
      <c r="J1336" s="163"/>
      <c r="K1336" s="144"/>
      <c r="L1336" s="164"/>
      <c r="M1336" s="47"/>
      <c r="N1336" s="121"/>
      <c r="O1336" s="143"/>
      <c r="P1336" s="121"/>
      <c r="Q1336" s="168"/>
      <c r="R1336" s="169"/>
      <c r="S1336" s="169"/>
      <c r="T1336" s="169"/>
      <c r="U1336" s="169"/>
      <c r="V1336" s="169"/>
      <c r="W1336" s="169"/>
      <c r="X1336" s="169"/>
      <c r="Y1336" s="167"/>
      <c r="Z1336" s="167"/>
    </row>
    <row r="1337" spans="3:26" ht="16.5" customHeight="1">
      <c r="C1337" s="118"/>
      <c r="D1337" s="160"/>
      <c r="E1337" s="140"/>
      <c r="F1337" s="151"/>
      <c r="G1337" s="151"/>
      <c r="H1337" s="161"/>
      <c r="I1337" s="162"/>
      <c r="J1337" s="163"/>
      <c r="K1337" s="144"/>
      <c r="L1337" s="164"/>
      <c r="M1337" s="47"/>
      <c r="N1337" s="121"/>
      <c r="O1337" s="143"/>
      <c r="P1337" s="121"/>
      <c r="Q1337" s="168"/>
      <c r="R1337" s="169"/>
      <c r="S1337" s="169"/>
      <c r="T1337" s="169"/>
      <c r="U1337" s="169"/>
      <c r="V1337" s="169"/>
      <c r="W1337" s="169"/>
      <c r="X1337" s="169"/>
      <c r="Y1337" s="167"/>
      <c r="Z1337" s="167"/>
    </row>
    <row r="1338" spans="3:26" ht="16.5" customHeight="1">
      <c r="C1338" s="118"/>
      <c r="D1338" s="160"/>
      <c r="E1338" s="140"/>
      <c r="F1338" s="151"/>
      <c r="G1338" s="151"/>
      <c r="H1338" s="161"/>
      <c r="I1338" s="162"/>
      <c r="J1338" s="163"/>
      <c r="K1338" s="144"/>
      <c r="L1338" s="164"/>
      <c r="M1338" s="47"/>
      <c r="N1338" s="121"/>
      <c r="O1338" s="143"/>
      <c r="P1338" s="121"/>
      <c r="Q1338" s="168"/>
      <c r="R1338" s="169"/>
      <c r="S1338" s="169"/>
      <c r="T1338" s="169"/>
      <c r="U1338" s="169"/>
      <c r="V1338" s="169"/>
      <c r="W1338" s="169"/>
      <c r="X1338" s="169"/>
      <c r="Y1338" s="167"/>
      <c r="Z1338" s="167"/>
    </row>
    <row r="1339" spans="3:26" ht="16.5" customHeight="1">
      <c r="C1339" s="118"/>
      <c r="D1339" s="160"/>
      <c r="E1339" s="140"/>
      <c r="F1339" s="151"/>
      <c r="G1339" s="151"/>
      <c r="H1339" s="161"/>
      <c r="I1339" s="162"/>
      <c r="J1339" s="163"/>
      <c r="K1339" s="144"/>
      <c r="L1339" s="164"/>
      <c r="M1339" s="47"/>
      <c r="N1339" s="121"/>
      <c r="O1339" s="143"/>
      <c r="P1339" s="121"/>
      <c r="Q1339" s="168"/>
      <c r="R1339" s="169"/>
      <c r="S1339" s="169"/>
      <c r="T1339" s="169"/>
      <c r="U1339" s="169"/>
      <c r="V1339" s="169"/>
      <c r="W1339" s="169"/>
      <c r="X1339" s="169"/>
      <c r="Y1339" s="167"/>
      <c r="Z1339" s="167"/>
    </row>
    <row r="1340" spans="3:26" ht="16.5" customHeight="1">
      <c r="C1340" s="118"/>
      <c r="D1340" s="160"/>
      <c r="E1340" s="140"/>
      <c r="F1340" s="151"/>
      <c r="G1340" s="151"/>
      <c r="H1340" s="161"/>
      <c r="I1340" s="162"/>
      <c r="J1340" s="163"/>
      <c r="K1340" s="144"/>
      <c r="L1340" s="164"/>
      <c r="M1340" s="47"/>
      <c r="N1340" s="121"/>
      <c r="O1340" s="143"/>
      <c r="P1340" s="121"/>
      <c r="Q1340" s="168"/>
      <c r="R1340" s="169"/>
      <c r="S1340" s="169"/>
      <c r="T1340" s="169"/>
      <c r="U1340" s="169"/>
      <c r="V1340" s="169"/>
      <c r="W1340" s="169"/>
      <c r="X1340" s="169"/>
      <c r="Y1340" s="167"/>
      <c r="Z1340" s="167"/>
    </row>
    <row r="1341" spans="3:26" ht="16.5" customHeight="1">
      <c r="C1341" s="118"/>
      <c r="D1341" s="160"/>
      <c r="E1341" s="140"/>
      <c r="F1341" s="151"/>
      <c r="G1341" s="151"/>
      <c r="H1341" s="161"/>
      <c r="I1341" s="162"/>
      <c r="J1341" s="163"/>
      <c r="K1341" s="144"/>
      <c r="L1341" s="164"/>
      <c r="M1341" s="47"/>
      <c r="N1341" s="121"/>
      <c r="O1341" s="143"/>
      <c r="P1341" s="121"/>
      <c r="Q1341" s="168"/>
      <c r="R1341" s="169"/>
      <c r="S1341" s="169"/>
      <c r="T1341" s="169"/>
      <c r="U1341" s="169"/>
      <c r="V1341" s="169"/>
      <c r="W1341" s="169"/>
      <c r="X1341" s="169"/>
      <c r="Y1341" s="167"/>
      <c r="Z1341" s="167"/>
    </row>
    <row r="1342" spans="3:26" ht="16.5" customHeight="1">
      <c r="C1342" s="118"/>
      <c r="D1342" s="160"/>
      <c r="E1342" s="140"/>
      <c r="F1342" s="151"/>
      <c r="G1342" s="151"/>
      <c r="H1342" s="161"/>
      <c r="I1342" s="162"/>
      <c r="J1342" s="163"/>
      <c r="K1342" s="144"/>
      <c r="L1342" s="164"/>
      <c r="M1342" s="47"/>
      <c r="N1342" s="121"/>
      <c r="O1342" s="143"/>
      <c r="P1342" s="121"/>
      <c r="Q1342" s="168"/>
      <c r="R1342" s="169"/>
      <c r="S1342" s="169"/>
      <c r="T1342" s="169"/>
      <c r="U1342" s="169"/>
      <c r="V1342" s="169"/>
      <c r="W1342" s="169"/>
      <c r="X1342" s="169"/>
      <c r="Y1342" s="167"/>
      <c r="Z1342" s="167"/>
    </row>
    <row r="1343" spans="3:26" ht="16.5" customHeight="1">
      <c r="C1343" s="118"/>
      <c r="D1343" s="160"/>
      <c r="E1343" s="140"/>
      <c r="F1343" s="151"/>
      <c r="G1343" s="151"/>
      <c r="H1343" s="161"/>
      <c r="I1343" s="162"/>
      <c r="J1343" s="163"/>
      <c r="K1343" s="144"/>
      <c r="L1343" s="164"/>
      <c r="M1343" s="47"/>
      <c r="N1343" s="121"/>
      <c r="O1343" s="143"/>
      <c r="P1343" s="121"/>
      <c r="Q1343" s="168"/>
      <c r="R1343" s="169"/>
      <c r="S1343" s="169"/>
      <c r="T1343" s="169"/>
      <c r="U1343" s="169"/>
      <c r="V1343" s="169"/>
      <c r="W1343" s="169"/>
      <c r="X1343" s="169"/>
      <c r="Y1343" s="167"/>
      <c r="Z1343" s="167"/>
    </row>
    <row r="1344" spans="3:26" ht="16.5" customHeight="1">
      <c r="C1344" s="118"/>
      <c r="D1344" s="160"/>
      <c r="E1344" s="140"/>
      <c r="F1344" s="151"/>
      <c r="G1344" s="151"/>
      <c r="H1344" s="161"/>
      <c r="I1344" s="162"/>
      <c r="J1344" s="163"/>
      <c r="K1344" s="144"/>
      <c r="L1344" s="164"/>
      <c r="M1344" s="47"/>
      <c r="N1344" s="121"/>
      <c r="O1344" s="143"/>
      <c r="P1344" s="121"/>
      <c r="Q1344" s="168"/>
      <c r="R1344" s="169"/>
      <c r="S1344" s="169"/>
      <c r="T1344" s="169"/>
      <c r="U1344" s="169"/>
      <c r="V1344" s="169"/>
      <c r="W1344" s="169"/>
      <c r="X1344" s="169"/>
      <c r="Y1344" s="167"/>
      <c r="Z1344" s="167"/>
    </row>
    <row r="1345" spans="3:26" ht="16.5" customHeight="1">
      <c r="C1345" s="118"/>
      <c r="D1345" s="160"/>
      <c r="E1345" s="140"/>
      <c r="F1345" s="151"/>
      <c r="G1345" s="151"/>
      <c r="H1345" s="161"/>
      <c r="I1345" s="162"/>
      <c r="J1345" s="163"/>
      <c r="K1345" s="144"/>
      <c r="L1345" s="164"/>
      <c r="M1345" s="47"/>
      <c r="N1345" s="121"/>
      <c r="O1345" s="143"/>
      <c r="P1345" s="121"/>
      <c r="Q1345" s="168"/>
      <c r="R1345" s="169"/>
      <c r="S1345" s="169"/>
      <c r="T1345" s="169"/>
      <c r="U1345" s="169"/>
      <c r="V1345" s="169"/>
      <c r="W1345" s="169"/>
      <c r="X1345" s="169"/>
      <c r="Y1345" s="167"/>
      <c r="Z1345" s="167"/>
    </row>
    <row r="1346" spans="3:26" ht="16.5" customHeight="1">
      <c r="C1346" s="118"/>
      <c r="D1346" s="160"/>
      <c r="E1346" s="140"/>
      <c r="F1346" s="151"/>
      <c r="G1346" s="151"/>
      <c r="H1346" s="161"/>
      <c r="I1346" s="162"/>
      <c r="J1346" s="163"/>
      <c r="K1346" s="144"/>
      <c r="L1346" s="164"/>
      <c r="M1346" s="47"/>
      <c r="N1346" s="121"/>
      <c r="O1346" s="143"/>
      <c r="P1346" s="121"/>
      <c r="Q1346" s="168"/>
      <c r="R1346" s="169"/>
      <c r="S1346" s="169"/>
      <c r="T1346" s="169"/>
      <c r="U1346" s="169"/>
      <c r="V1346" s="169"/>
      <c r="W1346" s="169"/>
      <c r="X1346" s="169"/>
      <c r="Y1346" s="167"/>
      <c r="Z1346" s="167"/>
    </row>
    <row r="1347" spans="3:26" ht="16.5" customHeight="1">
      <c r="C1347" s="118"/>
      <c r="D1347" s="160"/>
      <c r="E1347" s="140"/>
      <c r="F1347" s="151"/>
      <c r="G1347" s="151"/>
      <c r="H1347" s="161"/>
      <c r="I1347" s="162"/>
      <c r="J1347" s="163"/>
      <c r="K1347" s="144"/>
      <c r="L1347" s="164"/>
      <c r="M1347" s="47"/>
      <c r="N1347" s="121"/>
      <c r="O1347" s="143"/>
      <c r="P1347" s="121"/>
      <c r="Q1347" s="168"/>
      <c r="R1347" s="169"/>
      <c r="S1347" s="169"/>
      <c r="T1347" s="169"/>
      <c r="U1347" s="169"/>
      <c r="V1347" s="169"/>
      <c r="W1347" s="169"/>
      <c r="X1347" s="169"/>
      <c r="Y1347" s="167"/>
      <c r="Z1347" s="167"/>
    </row>
    <row r="1348" spans="3:26" ht="16.5" customHeight="1">
      <c r="C1348" s="118"/>
      <c r="D1348" s="160"/>
      <c r="E1348" s="140"/>
      <c r="F1348" s="151"/>
      <c r="G1348" s="151"/>
      <c r="H1348" s="161"/>
      <c r="I1348" s="162"/>
      <c r="J1348" s="163"/>
      <c r="K1348" s="144"/>
      <c r="L1348" s="164"/>
      <c r="M1348" s="47"/>
      <c r="N1348" s="121"/>
      <c r="O1348" s="143"/>
      <c r="P1348" s="121"/>
      <c r="Q1348" s="168"/>
      <c r="R1348" s="169"/>
      <c r="S1348" s="169"/>
      <c r="T1348" s="169"/>
      <c r="U1348" s="169"/>
      <c r="V1348" s="169"/>
      <c r="W1348" s="169"/>
      <c r="X1348" s="169"/>
      <c r="Y1348" s="167"/>
      <c r="Z1348" s="167"/>
    </row>
    <row r="1349" spans="3:26" ht="16.5" customHeight="1">
      <c r="C1349" s="118"/>
      <c r="D1349" s="160"/>
      <c r="E1349" s="140"/>
      <c r="F1349" s="151"/>
      <c r="G1349" s="151"/>
      <c r="H1349" s="161"/>
      <c r="I1349" s="162"/>
      <c r="J1349" s="163"/>
      <c r="K1349" s="144"/>
      <c r="L1349" s="164"/>
      <c r="M1349" s="47"/>
      <c r="N1349" s="121"/>
      <c r="O1349" s="143"/>
      <c r="P1349" s="121"/>
      <c r="Q1349" s="168"/>
      <c r="R1349" s="169"/>
      <c r="S1349" s="169"/>
      <c r="T1349" s="169"/>
      <c r="U1349" s="169"/>
      <c r="V1349" s="169"/>
      <c r="W1349" s="169"/>
      <c r="X1349" s="169"/>
      <c r="Y1349" s="167"/>
      <c r="Z1349" s="167"/>
    </row>
    <row r="1350" spans="3:26" ht="16.5" customHeight="1">
      <c r="C1350" s="118"/>
      <c r="D1350" s="160"/>
      <c r="E1350" s="140"/>
      <c r="F1350" s="151"/>
      <c r="G1350" s="151"/>
      <c r="H1350" s="161"/>
      <c r="I1350" s="162"/>
      <c r="J1350" s="163"/>
      <c r="K1350" s="144"/>
      <c r="L1350" s="164"/>
      <c r="M1350" s="47"/>
      <c r="N1350" s="121"/>
      <c r="O1350" s="143"/>
      <c r="P1350" s="121"/>
      <c r="Q1350" s="168"/>
      <c r="R1350" s="169"/>
      <c r="S1350" s="169"/>
      <c r="T1350" s="169"/>
      <c r="U1350" s="169"/>
      <c r="V1350" s="169"/>
      <c r="W1350" s="169"/>
      <c r="X1350" s="169"/>
      <c r="Y1350" s="167"/>
      <c r="Z1350" s="167"/>
    </row>
    <row r="1351" spans="3:26" ht="16.5" customHeight="1">
      <c r="C1351" s="118"/>
      <c r="D1351" s="160"/>
      <c r="E1351" s="140"/>
      <c r="F1351" s="151"/>
      <c r="G1351" s="151"/>
      <c r="H1351" s="161"/>
      <c r="I1351" s="162"/>
      <c r="J1351" s="163"/>
      <c r="K1351" s="144"/>
      <c r="L1351" s="164"/>
      <c r="M1351" s="47"/>
      <c r="N1351" s="121"/>
      <c r="O1351" s="143"/>
      <c r="P1351" s="121"/>
      <c r="Q1351" s="168"/>
      <c r="R1351" s="169"/>
      <c r="S1351" s="169"/>
      <c r="T1351" s="169"/>
      <c r="U1351" s="169"/>
      <c r="V1351" s="169"/>
      <c r="W1351" s="169"/>
      <c r="X1351" s="169"/>
      <c r="Y1351" s="167"/>
      <c r="Z1351" s="167"/>
    </row>
    <row r="1352" spans="3:26" ht="16.5" customHeight="1">
      <c r="C1352" s="118"/>
      <c r="D1352" s="160"/>
      <c r="E1352" s="140"/>
      <c r="F1352" s="151"/>
      <c r="G1352" s="151"/>
      <c r="H1352" s="161"/>
      <c r="I1352" s="162"/>
      <c r="J1352" s="163"/>
      <c r="K1352" s="144"/>
      <c r="L1352" s="164"/>
      <c r="M1352" s="47"/>
      <c r="N1352" s="121"/>
      <c r="O1352" s="143"/>
      <c r="P1352" s="121"/>
      <c r="Q1352" s="168"/>
      <c r="R1352" s="169"/>
      <c r="S1352" s="169"/>
      <c r="T1352" s="169"/>
      <c r="U1352" s="169"/>
      <c r="V1352" s="169"/>
      <c r="W1352" s="169"/>
      <c r="X1352" s="169"/>
      <c r="Y1352" s="167"/>
      <c r="Z1352" s="167"/>
    </row>
    <row r="1353" spans="3:26" ht="16.5" customHeight="1">
      <c r="C1353" s="118"/>
      <c r="D1353" s="160"/>
      <c r="E1353" s="140"/>
      <c r="F1353" s="151"/>
      <c r="G1353" s="151"/>
      <c r="H1353" s="161"/>
      <c r="I1353" s="162"/>
      <c r="J1353" s="163"/>
      <c r="K1353" s="144"/>
      <c r="L1353" s="164"/>
      <c r="M1353" s="47"/>
      <c r="N1353" s="121"/>
      <c r="O1353" s="143"/>
      <c r="P1353" s="121"/>
      <c r="Q1353" s="168"/>
      <c r="R1353" s="169"/>
      <c r="S1353" s="169"/>
      <c r="T1353" s="169"/>
      <c r="U1353" s="169"/>
      <c r="V1353" s="169"/>
      <c r="W1353" s="169"/>
      <c r="X1353" s="169"/>
      <c r="Y1353" s="167"/>
      <c r="Z1353" s="167"/>
    </row>
    <row r="1354" spans="3:26" ht="16.5" customHeight="1">
      <c r="C1354" s="118"/>
      <c r="D1354" s="160"/>
      <c r="E1354" s="140"/>
      <c r="F1354" s="151"/>
      <c r="G1354" s="151"/>
      <c r="H1354" s="161"/>
      <c r="I1354" s="162"/>
      <c r="J1354" s="163"/>
      <c r="K1354" s="144"/>
      <c r="L1354" s="164"/>
      <c r="M1354" s="47"/>
      <c r="N1354" s="121"/>
      <c r="O1354" s="143"/>
      <c r="P1354" s="121"/>
      <c r="Q1354" s="168"/>
      <c r="R1354" s="169"/>
      <c r="S1354" s="169"/>
      <c r="T1354" s="169"/>
      <c r="U1354" s="169"/>
      <c r="V1354" s="169"/>
      <c r="W1354" s="169"/>
      <c r="X1354" s="169"/>
      <c r="Y1354" s="167"/>
      <c r="Z1354" s="167"/>
    </row>
    <row r="1355" spans="3:26" ht="16.5" customHeight="1">
      <c r="C1355" s="118"/>
      <c r="D1355" s="160"/>
      <c r="E1355" s="140"/>
      <c r="F1355" s="151"/>
      <c r="G1355" s="151"/>
      <c r="H1355" s="161"/>
      <c r="I1355" s="162"/>
      <c r="J1355" s="163"/>
      <c r="K1355" s="144"/>
      <c r="L1355" s="164"/>
      <c r="M1355" s="47"/>
      <c r="N1355" s="121"/>
      <c r="O1355" s="143"/>
      <c r="P1355" s="121"/>
      <c r="Q1355" s="168"/>
      <c r="R1355" s="169"/>
      <c r="S1355" s="169"/>
      <c r="T1355" s="169"/>
      <c r="U1355" s="169"/>
      <c r="V1355" s="169"/>
      <c r="W1355" s="169"/>
      <c r="X1355" s="169"/>
      <c r="Y1355" s="167"/>
      <c r="Z1355" s="167"/>
    </row>
    <row r="1356" spans="3:26" ht="16.5" customHeight="1">
      <c r="C1356" s="118"/>
      <c r="D1356" s="160"/>
      <c r="E1356" s="140"/>
      <c r="F1356" s="151"/>
      <c r="G1356" s="151"/>
      <c r="H1356" s="161"/>
      <c r="I1356" s="162"/>
      <c r="J1356" s="163"/>
      <c r="K1356" s="144"/>
      <c r="L1356" s="164"/>
      <c r="M1356" s="47"/>
      <c r="N1356" s="121"/>
      <c r="O1356" s="143"/>
      <c r="P1356" s="121"/>
      <c r="Q1356" s="168"/>
      <c r="R1356" s="169"/>
      <c r="S1356" s="169"/>
      <c r="T1356" s="169"/>
      <c r="U1356" s="169"/>
      <c r="V1356" s="169"/>
      <c r="W1356" s="169"/>
      <c r="X1356" s="169"/>
      <c r="Y1356" s="167"/>
      <c r="Z1356" s="167"/>
    </row>
    <row r="1357" spans="3:26" ht="16.5" customHeight="1">
      <c r="C1357" s="118"/>
      <c r="D1357" s="160"/>
      <c r="E1357" s="140"/>
      <c r="F1357" s="151"/>
      <c r="G1357" s="151"/>
      <c r="H1357" s="161"/>
      <c r="I1357" s="162"/>
      <c r="J1357" s="163"/>
      <c r="K1357" s="144"/>
      <c r="L1357" s="164"/>
      <c r="M1357" s="47"/>
      <c r="N1357" s="121"/>
      <c r="O1357" s="143"/>
      <c r="P1357" s="121"/>
      <c r="Q1357" s="168"/>
      <c r="R1357" s="169"/>
      <c r="S1357" s="169"/>
      <c r="T1357" s="169"/>
      <c r="U1357" s="169"/>
      <c r="V1357" s="169"/>
      <c r="W1357" s="169"/>
      <c r="X1357" s="169"/>
      <c r="Y1357" s="167"/>
      <c r="Z1357" s="167"/>
    </row>
    <row r="1358" spans="3:26" ht="16.5" customHeight="1">
      <c r="C1358" s="118"/>
      <c r="D1358" s="160"/>
      <c r="E1358" s="140"/>
      <c r="F1358" s="151"/>
      <c r="G1358" s="151"/>
      <c r="H1358" s="161"/>
      <c r="I1358" s="162"/>
      <c r="J1358" s="163"/>
      <c r="K1358" s="144"/>
      <c r="L1358" s="164"/>
      <c r="M1358" s="47"/>
      <c r="N1358" s="121"/>
      <c r="O1358" s="143"/>
      <c r="P1358" s="121"/>
      <c r="Q1358" s="168"/>
      <c r="R1358" s="169"/>
      <c r="S1358" s="169"/>
      <c r="T1358" s="169"/>
      <c r="U1358" s="169"/>
      <c r="V1358" s="169"/>
      <c r="W1358" s="169"/>
      <c r="X1358" s="169"/>
      <c r="Y1358" s="167"/>
      <c r="Z1358" s="167"/>
    </row>
    <row r="1359" spans="3:26" ht="16.5" customHeight="1">
      <c r="C1359" s="118"/>
      <c r="D1359" s="160"/>
      <c r="E1359" s="140"/>
      <c r="F1359" s="151"/>
      <c r="G1359" s="151"/>
      <c r="H1359" s="161"/>
      <c r="I1359" s="162"/>
      <c r="J1359" s="163"/>
      <c r="K1359" s="144"/>
      <c r="L1359" s="164"/>
      <c r="M1359" s="47"/>
      <c r="N1359" s="121"/>
      <c r="O1359" s="143"/>
      <c r="P1359" s="121"/>
      <c r="Q1359" s="168"/>
      <c r="R1359" s="169"/>
      <c r="S1359" s="169"/>
      <c r="T1359" s="169"/>
      <c r="U1359" s="169"/>
      <c r="V1359" s="169"/>
      <c r="W1359" s="169"/>
      <c r="X1359" s="169"/>
      <c r="Y1359" s="167"/>
      <c r="Z1359" s="167"/>
    </row>
    <row r="1360" spans="3:26" ht="16.5" customHeight="1">
      <c r="C1360" s="118"/>
      <c r="D1360" s="160"/>
      <c r="E1360" s="140"/>
      <c r="F1360" s="151"/>
      <c r="G1360" s="151"/>
      <c r="H1360" s="161"/>
      <c r="I1360" s="162"/>
      <c r="J1360" s="163"/>
      <c r="K1360" s="144"/>
      <c r="L1360" s="164"/>
      <c r="M1360" s="47"/>
      <c r="N1360" s="121"/>
      <c r="O1360" s="143"/>
      <c r="P1360" s="121"/>
      <c r="Q1360" s="168"/>
      <c r="R1360" s="169"/>
      <c r="S1360" s="169"/>
      <c r="T1360" s="169"/>
      <c r="U1360" s="169"/>
      <c r="V1360" s="169"/>
      <c r="W1360" s="169"/>
      <c r="X1360" s="169"/>
      <c r="Y1360" s="167"/>
      <c r="Z1360" s="167"/>
    </row>
    <row r="1361" spans="3:26" ht="16.5" customHeight="1">
      <c r="C1361" s="118"/>
      <c r="D1361" s="160"/>
      <c r="E1361" s="140"/>
      <c r="F1361" s="151"/>
      <c r="G1361" s="151"/>
      <c r="H1361" s="161"/>
      <c r="I1361" s="162"/>
      <c r="J1361" s="163"/>
      <c r="K1361" s="144"/>
      <c r="L1361" s="164"/>
      <c r="M1361" s="47"/>
      <c r="N1361" s="121"/>
      <c r="O1361" s="143"/>
      <c r="P1361" s="121"/>
      <c r="Q1361" s="168"/>
      <c r="R1361" s="169"/>
      <c r="S1361" s="169"/>
      <c r="T1361" s="169"/>
      <c r="U1361" s="169"/>
      <c r="V1361" s="169"/>
      <c r="W1361" s="169"/>
      <c r="X1361" s="169"/>
      <c r="Y1361" s="167"/>
      <c r="Z1361" s="167"/>
    </row>
    <row r="1362" spans="3:26" ht="16.5" customHeight="1">
      <c r="C1362" s="118"/>
      <c r="D1362" s="160"/>
      <c r="E1362" s="140"/>
      <c r="F1362" s="151"/>
      <c r="G1362" s="151"/>
      <c r="H1362" s="161"/>
      <c r="I1362" s="162"/>
      <c r="J1362" s="163"/>
      <c r="K1362" s="144"/>
      <c r="L1362" s="164"/>
      <c r="M1362" s="47"/>
      <c r="N1362" s="121"/>
      <c r="O1362" s="143"/>
      <c r="P1362" s="121"/>
      <c r="Q1362" s="168"/>
      <c r="R1362" s="169"/>
      <c r="S1362" s="169"/>
      <c r="T1362" s="169"/>
      <c r="U1362" s="169"/>
      <c r="V1362" s="169"/>
      <c r="W1362" s="169"/>
      <c r="X1362" s="169"/>
      <c r="Y1362" s="167"/>
      <c r="Z1362" s="167"/>
    </row>
    <row r="1363" spans="3:26" ht="16.5" customHeight="1">
      <c r="C1363" s="118"/>
      <c r="D1363" s="160"/>
      <c r="E1363" s="140"/>
      <c r="F1363" s="151"/>
      <c r="G1363" s="151"/>
      <c r="H1363" s="161"/>
      <c r="I1363" s="162"/>
      <c r="J1363" s="163"/>
      <c r="K1363" s="144"/>
      <c r="L1363" s="164"/>
      <c r="M1363" s="47"/>
      <c r="N1363" s="121"/>
      <c r="O1363" s="143"/>
      <c r="P1363" s="121"/>
      <c r="Q1363" s="168"/>
      <c r="R1363" s="169"/>
      <c r="S1363" s="169"/>
      <c r="T1363" s="169"/>
      <c r="U1363" s="169"/>
      <c r="V1363" s="169"/>
      <c r="W1363" s="169"/>
      <c r="X1363" s="169"/>
      <c r="Y1363" s="167"/>
      <c r="Z1363" s="167"/>
    </row>
    <row r="1364" spans="3:26" ht="16.5" customHeight="1">
      <c r="C1364" s="118"/>
      <c r="D1364" s="160"/>
      <c r="E1364" s="140"/>
      <c r="F1364" s="151"/>
      <c r="G1364" s="151"/>
      <c r="H1364" s="161"/>
      <c r="I1364" s="162"/>
      <c r="J1364" s="163"/>
      <c r="K1364" s="144"/>
      <c r="L1364" s="164"/>
      <c r="M1364" s="47"/>
      <c r="N1364" s="121"/>
      <c r="O1364" s="143"/>
      <c r="P1364" s="121"/>
      <c r="Q1364" s="168"/>
      <c r="R1364" s="169"/>
      <c r="S1364" s="169"/>
      <c r="T1364" s="169"/>
      <c r="U1364" s="169"/>
      <c r="V1364" s="169"/>
      <c r="W1364" s="169"/>
      <c r="X1364" s="169"/>
      <c r="Y1364" s="167"/>
      <c r="Z1364" s="167"/>
    </row>
    <row r="1365" spans="3:26" ht="16.5" customHeight="1">
      <c r="C1365" s="118"/>
      <c r="D1365" s="160"/>
      <c r="E1365" s="140"/>
      <c r="F1365" s="151"/>
      <c r="G1365" s="151"/>
      <c r="H1365" s="161"/>
      <c r="I1365" s="162"/>
      <c r="J1365" s="163"/>
      <c r="K1365" s="144"/>
      <c r="L1365" s="164"/>
      <c r="M1365" s="47"/>
      <c r="N1365" s="121"/>
      <c r="O1365" s="143"/>
      <c r="P1365" s="121"/>
      <c r="Q1365" s="168"/>
      <c r="R1365" s="169"/>
      <c r="S1365" s="169"/>
      <c r="T1365" s="169"/>
      <c r="U1365" s="169"/>
      <c r="V1365" s="169"/>
      <c r="W1365" s="169"/>
      <c r="X1365" s="169"/>
      <c r="Y1365" s="167"/>
      <c r="Z1365" s="167"/>
    </row>
    <row r="1366" spans="3:26" ht="16.5" customHeight="1">
      <c r="C1366" s="118"/>
      <c r="D1366" s="160"/>
      <c r="E1366" s="140"/>
      <c r="F1366" s="151"/>
      <c r="G1366" s="151"/>
      <c r="H1366" s="161"/>
      <c r="I1366" s="162"/>
      <c r="J1366" s="163"/>
      <c r="K1366" s="144"/>
      <c r="L1366" s="164"/>
      <c r="M1366" s="47"/>
      <c r="N1366" s="121"/>
      <c r="O1366" s="143"/>
      <c r="P1366" s="121"/>
      <c r="Q1366" s="168"/>
      <c r="R1366" s="169"/>
      <c r="S1366" s="169"/>
      <c r="T1366" s="169"/>
      <c r="U1366" s="169"/>
      <c r="V1366" s="169"/>
      <c r="W1366" s="169"/>
      <c r="X1366" s="169"/>
      <c r="Y1366" s="167"/>
      <c r="Z1366" s="167"/>
    </row>
    <row r="1367" spans="3:26" ht="16.5" customHeight="1">
      <c r="C1367" s="118"/>
      <c r="D1367" s="160"/>
      <c r="E1367" s="140"/>
      <c r="F1367" s="151"/>
      <c r="G1367" s="151"/>
      <c r="H1367" s="161"/>
      <c r="I1367" s="162"/>
      <c r="J1367" s="163"/>
      <c r="K1367" s="144"/>
      <c r="L1367" s="164"/>
      <c r="M1367" s="47"/>
      <c r="N1367" s="121"/>
      <c r="O1367" s="143"/>
      <c r="P1367" s="121"/>
      <c r="Q1367" s="168"/>
      <c r="R1367" s="169"/>
      <c r="S1367" s="169"/>
      <c r="T1367" s="169"/>
      <c r="U1367" s="169"/>
      <c r="V1367" s="169"/>
      <c r="W1367" s="169"/>
      <c r="X1367" s="169"/>
      <c r="Y1367" s="167"/>
      <c r="Z1367" s="167"/>
    </row>
    <row r="1368" spans="3:26" ht="16.5" customHeight="1">
      <c r="C1368" s="118"/>
      <c r="D1368" s="160"/>
      <c r="E1368" s="140"/>
      <c r="F1368" s="151"/>
      <c r="G1368" s="151"/>
      <c r="H1368" s="161"/>
      <c r="I1368" s="162"/>
      <c r="J1368" s="163"/>
      <c r="K1368" s="144"/>
      <c r="L1368" s="164"/>
      <c r="M1368" s="47"/>
      <c r="N1368" s="121"/>
      <c r="O1368" s="143"/>
      <c r="P1368" s="121"/>
      <c r="Q1368" s="168"/>
      <c r="R1368" s="169"/>
      <c r="S1368" s="169"/>
      <c r="T1368" s="169"/>
      <c r="U1368" s="169"/>
      <c r="V1368" s="169"/>
      <c r="W1368" s="169"/>
      <c r="X1368" s="169"/>
      <c r="Y1368" s="167"/>
      <c r="Z1368" s="167"/>
    </row>
    <row r="1369" spans="3:26" ht="16.5" customHeight="1">
      <c r="C1369" s="118"/>
      <c r="D1369" s="160"/>
      <c r="E1369" s="140"/>
      <c r="F1369" s="151"/>
      <c r="G1369" s="151"/>
      <c r="H1369" s="161"/>
      <c r="I1369" s="162"/>
      <c r="J1369" s="163"/>
      <c r="K1369" s="144"/>
      <c r="L1369" s="164"/>
      <c r="M1369" s="47"/>
      <c r="N1369" s="121"/>
      <c r="O1369" s="143"/>
      <c r="P1369" s="121"/>
      <c r="Q1369" s="168"/>
      <c r="R1369" s="169"/>
      <c r="S1369" s="169"/>
      <c r="T1369" s="169"/>
      <c r="U1369" s="169"/>
      <c r="V1369" s="169"/>
      <c r="W1369" s="169"/>
      <c r="X1369" s="169"/>
      <c r="Y1369" s="167"/>
      <c r="Z1369" s="167"/>
    </row>
    <row r="1370" spans="3:26" ht="16.5" customHeight="1">
      <c r="C1370" s="118"/>
      <c r="D1370" s="160"/>
      <c r="E1370" s="140"/>
      <c r="F1370" s="151"/>
      <c r="G1370" s="151"/>
      <c r="H1370" s="161"/>
      <c r="I1370" s="162"/>
      <c r="J1370" s="163"/>
      <c r="K1370" s="144"/>
      <c r="L1370" s="164"/>
      <c r="M1370" s="47"/>
      <c r="N1370" s="121"/>
      <c r="O1370" s="143"/>
      <c r="P1370" s="121"/>
      <c r="Q1370" s="168"/>
      <c r="R1370" s="169"/>
      <c r="S1370" s="169"/>
      <c r="T1370" s="169"/>
      <c r="U1370" s="169"/>
      <c r="V1370" s="169"/>
      <c r="W1370" s="169"/>
      <c r="X1370" s="169"/>
      <c r="Y1370" s="167"/>
      <c r="Z1370" s="167"/>
    </row>
    <row r="1371" spans="3:26" ht="16.5" customHeight="1">
      <c r="C1371" s="118"/>
      <c r="D1371" s="160"/>
      <c r="E1371" s="140"/>
      <c r="F1371" s="151"/>
      <c r="G1371" s="151"/>
      <c r="H1371" s="161"/>
      <c r="I1371" s="162"/>
      <c r="J1371" s="163"/>
      <c r="K1371" s="144"/>
      <c r="L1371" s="164"/>
      <c r="M1371" s="47"/>
      <c r="N1371" s="121"/>
      <c r="O1371" s="143"/>
      <c r="P1371" s="121"/>
      <c r="Q1371" s="168"/>
      <c r="R1371" s="169"/>
      <c r="S1371" s="169"/>
      <c r="T1371" s="169"/>
      <c r="U1371" s="169"/>
      <c r="V1371" s="169"/>
      <c r="W1371" s="169"/>
      <c r="X1371" s="169"/>
      <c r="Y1371" s="167"/>
      <c r="Z1371" s="167"/>
    </row>
    <row r="1372" spans="3:26" ht="16.5" customHeight="1">
      <c r="C1372" s="118"/>
      <c r="D1372" s="160"/>
      <c r="E1372" s="140"/>
      <c r="F1372" s="151"/>
      <c r="G1372" s="151"/>
      <c r="H1372" s="161"/>
      <c r="I1372" s="162"/>
      <c r="J1372" s="163"/>
      <c r="K1372" s="144"/>
      <c r="L1372" s="164"/>
      <c r="M1372" s="47"/>
      <c r="N1372" s="121"/>
      <c r="O1372" s="143"/>
      <c r="P1372" s="121"/>
      <c r="Q1372" s="168"/>
      <c r="R1372" s="169"/>
      <c r="S1372" s="169"/>
      <c r="T1372" s="169"/>
      <c r="U1372" s="169"/>
      <c r="V1372" s="169"/>
      <c r="W1372" s="169"/>
      <c r="X1372" s="169"/>
      <c r="Y1372" s="167"/>
      <c r="Z1372" s="167"/>
    </row>
    <row r="1373" spans="3:26" ht="16.5" customHeight="1">
      <c r="C1373" s="118"/>
      <c r="D1373" s="160"/>
      <c r="E1373" s="140"/>
      <c r="F1373" s="151"/>
      <c r="G1373" s="151"/>
      <c r="H1373" s="161"/>
      <c r="I1373" s="162"/>
      <c r="J1373" s="163"/>
      <c r="K1373" s="144"/>
      <c r="L1373" s="164"/>
      <c r="M1373" s="47"/>
      <c r="N1373" s="121"/>
      <c r="O1373" s="143"/>
      <c r="P1373" s="121"/>
      <c r="Q1373" s="168"/>
      <c r="R1373" s="169"/>
      <c r="S1373" s="169"/>
      <c r="T1373" s="169"/>
      <c r="U1373" s="169"/>
      <c r="V1373" s="169"/>
      <c r="W1373" s="169"/>
      <c r="X1373" s="169"/>
      <c r="Y1373" s="167"/>
      <c r="Z1373" s="167"/>
    </row>
    <row r="1374" spans="3:26" ht="16.5" customHeight="1">
      <c r="C1374" s="118"/>
      <c r="D1374" s="160"/>
      <c r="E1374" s="140"/>
      <c r="F1374" s="151"/>
      <c r="G1374" s="151"/>
      <c r="H1374" s="161"/>
      <c r="I1374" s="162"/>
      <c r="J1374" s="163"/>
      <c r="K1374" s="144"/>
      <c r="L1374" s="164"/>
      <c r="M1374" s="47"/>
      <c r="N1374" s="121"/>
      <c r="O1374" s="143"/>
      <c r="P1374" s="121"/>
      <c r="Q1374" s="168"/>
      <c r="R1374" s="169"/>
      <c r="S1374" s="169"/>
      <c r="T1374" s="169"/>
      <c r="U1374" s="169"/>
      <c r="V1374" s="169"/>
      <c r="W1374" s="169"/>
      <c r="X1374" s="169"/>
      <c r="Y1374" s="167"/>
      <c r="Z1374" s="167"/>
    </row>
    <row r="1375" spans="3:26" ht="16.5" customHeight="1">
      <c r="C1375" s="118"/>
      <c r="D1375" s="160"/>
      <c r="E1375" s="140"/>
      <c r="F1375" s="151"/>
      <c r="G1375" s="151"/>
      <c r="H1375" s="161"/>
      <c r="I1375" s="162"/>
      <c r="J1375" s="163"/>
      <c r="K1375" s="144"/>
      <c r="L1375" s="164"/>
      <c r="M1375" s="47"/>
      <c r="N1375" s="121"/>
      <c r="O1375" s="143"/>
      <c r="P1375" s="121"/>
      <c r="Q1375" s="168"/>
      <c r="R1375" s="169"/>
      <c r="S1375" s="169"/>
      <c r="T1375" s="169"/>
      <c r="U1375" s="169"/>
      <c r="V1375" s="169"/>
      <c r="W1375" s="169"/>
      <c r="X1375" s="169"/>
      <c r="Y1375" s="167"/>
      <c r="Z1375" s="167"/>
    </row>
    <row r="1376" spans="3:26" ht="16.5" customHeight="1">
      <c r="C1376" s="118"/>
      <c r="D1376" s="160"/>
      <c r="E1376" s="140"/>
      <c r="F1376" s="151"/>
      <c r="G1376" s="151"/>
      <c r="H1376" s="161"/>
      <c r="I1376" s="162"/>
      <c r="J1376" s="163"/>
      <c r="K1376" s="144"/>
      <c r="L1376" s="164"/>
      <c r="M1376" s="47"/>
      <c r="N1376" s="121"/>
      <c r="O1376" s="143"/>
      <c r="P1376" s="121"/>
      <c r="Q1376" s="168"/>
      <c r="R1376" s="169"/>
      <c r="S1376" s="169"/>
      <c r="T1376" s="169"/>
      <c r="U1376" s="169"/>
      <c r="V1376" s="169"/>
      <c r="W1376" s="169"/>
      <c r="X1376" s="169"/>
      <c r="Y1376" s="167"/>
      <c r="Z1376" s="167"/>
    </row>
    <row r="1377" spans="3:26" ht="16.5" customHeight="1">
      <c r="C1377" s="118"/>
      <c r="D1377" s="160"/>
      <c r="E1377" s="140"/>
      <c r="F1377" s="151"/>
      <c r="G1377" s="151"/>
      <c r="H1377" s="161"/>
      <c r="I1377" s="162"/>
      <c r="J1377" s="163"/>
      <c r="K1377" s="144"/>
      <c r="L1377" s="164"/>
      <c r="M1377" s="47"/>
      <c r="N1377" s="121"/>
      <c r="O1377" s="143"/>
      <c r="P1377" s="121"/>
      <c r="Q1377" s="168"/>
      <c r="R1377" s="169"/>
      <c r="S1377" s="169"/>
      <c r="T1377" s="169"/>
      <c r="U1377" s="169"/>
      <c r="V1377" s="169"/>
      <c r="W1377" s="169"/>
      <c r="X1377" s="169"/>
      <c r="Y1377" s="167"/>
      <c r="Z1377" s="167"/>
    </row>
    <row r="1378" spans="3:26" ht="16.5" customHeight="1">
      <c r="C1378" s="118"/>
      <c r="D1378" s="160"/>
      <c r="E1378" s="140"/>
      <c r="F1378" s="151"/>
      <c r="G1378" s="151"/>
      <c r="H1378" s="161"/>
      <c r="I1378" s="162"/>
      <c r="J1378" s="163"/>
      <c r="K1378" s="144"/>
      <c r="L1378" s="164"/>
      <c r="M1378" s="47"/>
      <c r="N1378" s="121"/>
      <c r="O1378" s="143"/>
      <c r="P1378" s="121"/>
      <c r="Q1378" s="168"/>
      <c r="R1378" s="169"/>
      <c r="S1378" s="169"/>
      <c r="T1378" s="169"/>
      <c r="U1378" s="169"/>
      <c r="V1378" s="169"/>
      <c r="W1378" s="169"/>
      <c r="X1378" s="169"/>
      <c r="Y1378" s="167"/>
      <c r="Z1378" s="167"/>
    </row>
    <row r="1379" spans="3:26" ht="16.5" customHeight="1">
      <c r="C1379" s="118"/>
      <c r="D1379" s="160"/>
      <c r="E1379" s="140"/>
      <c r="F1379" s="151"/>
      <c r="G1379" s="151"/>
      <c r="H1379" s="161"/>
      <c r="I1379" s="162"/>
      <c r="J1379" s="163"/>
      <c r="K1379" s="144"/>
      <c r="L1379" s="164"/>
      <c r="M1379" s="47"/>
      <c r="N1379" s="121"/>
      <c r="O1379" s="143"/>
      <c r="P1379" s="121"/>
      <c r="Q1379" s="168"/>
      <c r="R1379" s="169"/>
      <c r="S1379" s="169"/>
      <c r="T1379" s="169"/>
      <c r="U1379" s="169"/>
      <c r="V1379" s="169"/>
      <c r="W1379" s="169"/>
      <c r="X1379" s="169"/>
      <c r="Y1379" s="167"/>
      <c r="Z1379" s="167"/>
    </row>
    <row r="1380" spans="3:26" ht="16.5" customHeight="1">
      <c r="C1380" s="118"/>
      <c r="D1380" s="160"/>
      <c r="E1380" s="140"/>
      <c r="F1380" s="151"/>
      <c r="G1380" s="151"/>
      <c r="H1380" s="161"/>
      <c r="I1380" s="162"/>
      <c r="J1380" s="163"/>
      <c r="K1380" s="144"/>
      <c r="L1380" s="164"/>
      <c r="M1380" s="47"/>
      <c r="N1380" s="121"/>
      <c r="O1380" s="143"/>
      <c r="P1380" s="121"/>
      <c r="Q1380" s="168"/>
      <c r="R1380" s="169"/>
      <c r="S1380" s="169"/>
      <c r="T1380" s="169"/>
      <c r="U1380" s="169"/>
      <c r="V1380" s="169"/>
      <c r="W1380" s="169"/>
      <c r="X1380" s="169"/>
      <c r="Y1380" s="167"/>
      <c r="Z1380" s="167"/>
    </row>
    <row r="1381" spans="3:26" ht="16.5" customHeight="1">
      <c r="C1381" s="118"/>
      <c r="D1381" s="160"/>
      <c r="E1381" s="140"/>
      <c r="F1381" s="151"/>
      <c r="G1381" s="151"/>
      <c r="H1381" s="161"/>
      <c r="I1381" s="162"/>
      <c r="J1381" s="163"/>
      <c r="K1381" s="144"/>
      <c r="L1381" s="164"/>
      <c r="M1381" s="47"/>
      <c r="N1381" s="121"/>
      <c r="O1381" s="143"/>
      <c r="P1381" s="121"/>
      <c r="Q1381" s="168"/>
      <c r="R1381" s="169"/>
      <c r="S1381" s="169"/>
      <c r="T1381" s="169"/>
      <c r="U1381" s="169"/>
      <c r="V1381" s="169"/>
      <c r="W1381" s="169"/>
      <c r="X1381" s="169"/>
      <c r="Y1381" s="167"/>
      <c r="Z1381" s="167"/>
    </row>
    <row r="1382" spans="3:26" ht="16.5" customHeight="1">
      <c r="C1382" s="118"/>
      <c r="D1382" s="160"/>
      <c r="E1382" s="140"/>
      <c r="F1382" s="151"/>
      <c r="G1382" s="151"/>
      <c r="H1382" s="161"/>
      <c r="I1382" s="162"/>
      <c r="J1382" s="163"/>
      <c r="K1382" s="144"/>
      <c r="L1382" s="164"/>
      <c r="M1382" s="47"/>
      <c r="N1382" s="121"/>
      <c r="O1382" s="143"/>
      <c r="P1382" s="121"/>
      <c r="Q1382" s="168"/>
      <c r="R1382" s="169"/>
      <c r="S1382" s="169"/>
      <c r="T1382" s="169"/>
      <c r="U1382" s="169"/>
      <c r="V1382" s="169"/>
      <c r="W1382" s="169"/>
      <c r="X1382" s="169"/>
      <c r="Y1382" s="167"/>
      <c r="Z1382" s="167"/>
    </row>
    <row r="1383" spans="3:26" ht="16.5" customHeight="1">
      <c r="C1383" s="118"/>
      <c r="D1383" s="160"/>
      <c r="E1383" s="140"/>
      <c r="F1383" s="151"/>
      <c r="G1383" s="151"/>
      <c r="H1383" s="161"/>
      <c r="I1383" s="162"/>
      <c r="J1383" s="163"/>
      <c r="K1383" s="144"/>
      <c r="L1383" s="164"/>
      <c r="M1383" s="47"/>
      <c r="N1383" s="121"/>
      <c r="O1383" s="143"/>
      <c r="P1383" s="121"/>
      <c r="Q1383" s="168"/>
      <c r="R1383" s="169"/>
      <c r="S1383" s="169"/>
      <c r="T1383" s="169"/>
      <c r="U1383" s="169"/>
      <c r="V1383" s="169"/>
      <c r="W1383" s="169"/>
      <c r="X1383" s="169"/>
      <c r="Y1383" s="167"/>
      <c r="Z1383" s="167"/>
    </row>
    <row r="1384" spans="3:26" ht="16.5" customHeight="1">
      <c r="C1384" s="118"/>
      <c r="D1384" s="160"/>
      <c r="E1384" s="140"/>
      <c r="F1384" s="151"/>
      <c r="G1384" s="151"/>
      <c r="H1384" s="161"/>
      <c r="I1384" s="162"/>
      <c r="J1384" s="163"/>
      <c r="K1384" s="144"/>
      <c r="L1384" s="164"/>
      <c r="M1384" s="47"/>
      <c r="N1384" s="121"/>
      <c r="O1384" s="143"/>
      <c r="P1384" s="121"/>
      <c r="Q1384" s="168"/>
      <c r="R1384" s="169"/>
      <c r="S1384" s="169"/>
      <c r="T1384" s="169"/>
      <c r="U1384" s="169"/>
      <c r="V1384" s="169"/>
      <c r="W1384" s="169"/>
      <c r="X1384" s="169"/>
      <c r="Y1384" s="167"/>
      <c r="Z1384" s="167"/>
    </row>
    <row r="1385" spans="3:26" ht="16.5" customHeight="1">
      <c r="C1385" s="118"/>
      <c r="D1385" s="160"/>
      <c r="E1385" s="140"/>
      <c r="F1385" s="151"/>
      <c r="G1385" s="151"/>
      <c r="H1385" s="161"/>
      <c r="I1385" s="162"/>
      <c r="J1385" s="163"/>
      <c r="K1385" s="144"/>
      <c r="L1385" s="164"/>
      <c r="M1385" s="47"/>
      <c r="N1385" s="121"/>
      <c r="O1385" s="143"/>
      <c r="P1385" s="121"/>
      <c r="Q1385" s="168"/>
      <c r="R1385" s="169"/>
      <c r="S1385" s="169"/>
      <c r="T1385" s="169"/>
      <c r="U1385" s="169"/>
      <c r="V1385" s="169"/>
      <c r="W1385" s="169"/>
      <c r="X1385" s="169"/>
      <c r="Y1385" s="167"/>
      <c r="Z1385" s="167"/>
    </row>
    <row r="1386" spans="3:26" ht="16.5" customHeight="1">
      <c r="C1386" s="118"/>
      <c r="D1386" s="160"/>
      <c r="E1386" s="140"/>
      <c r="F1386" s="151"/>
      <c r="G1386" s="151"/>
      <c r="H1386" s="161"/>
      <c r="I1386" s="162"/>
      <c r="J1386" s="163"/>
      <c r="K1386" s="144"/>
      <c r="L1386" s="164"/>
      <c r="M1386" s="47"/>
      <c r="N1386" s="121"/>
      <c r="O1386" s="143"/>
      <c r="P1386" s="121"/>
      <c r="Q1386" s="168"/>
      <c r="R1386" s="169"/>
      <c r="S1386" s="169"/>
      <c r="T1386" s="169"/>
      <c r="U1386" s="169"/>
      <c r="V1386" s="169"/>
      <c r="W1386" s="169"/>
      <c r="X1386" s="169"/>
      <c r="Y1386" s="167"/>
      <c r="Z1386" s="167"/>
    </row>
    <row r="1387" spans="3:26" ht="16.5" customHeight="1">
      <c r="C1387" s="118"/>
      <c r="D1387" s="160"/>
      <c r="E1387" s="140"/>
      <c r="F1387" s="151"/>
      <c r="G1387" s="151"/>
      <c r="H1387" s="161"/>
      <c r="I1387" s="162"/>
      <c r="J1387" s="163"/>
      <c r="K1387" s="144"/>
      <c r="L1387" s="164"/>
      <c r="M1387" s="47"/>
      <c r="N1387" s="121"/>
      <c r="O1387" s="143"/>
      <c r="P1387" s="121"/>
      <c r="Q1387" s="168"/>
      <c r="R1387" s="169"/>
      <c r="S1387" s="169"/>
      <c r="T1387" s="169"/>
      <c r="U1387" s="169"/>
      <c r="V1387" s="169"/>
      <c r="W1387" s="169"/>
      <c r="X1387" s="169"/>
      <c r="Y1387" s="167"/>
      <c r="Z1387" s="167"/>
    </row>
    <row r="1388" spans="3:26" ht="16.5" customHeight="1">
      <c r="C1388" s="118"/>
      <c r="D1388" s="160"/>
      <c r="E1388" s="140"/>
      <c r="F1388" s="151"/>
      <c r="G1388" s="151"/>
      <c r="H1388" s="161"/>
      <c r="I1388" s="162"/>
      <c r="J1388" s="163"/>
      <c r="K1388" s="144"/>
      <c r="L1388" s="164"/>
      <c r="M1388" s="47"/>
      <c r="N1388" s="121"/>
      <c r="O1388" s="143"/>
      <c r="P1388" s="121"/>
      <c r="Q1388" s="168"/>
      <c r="R1388" s="169"/>
      <c r="S1388" s="169"/>
      <c r="T1388" s="169"/>
      <c r="U1388" s="169"/>
      <c r="V1388" s="169"/>
      <c r="W1388" s="169"/>
      <c r="X1388" s="169"/>
      <c r="Y1388" s="167"/>
      <c r="Z1388" s="167"/>
    </row>
    <row r="1389" spans="3:26" ht="16.5" customHeight="1">
      <c r="C1389" s="118"/>
      <c r="D1389" s="160"/>
      <c r="E1389" s="140"/>
      <c r="F1389" s="151"/>
      <c r="G1389" s="151"/>
      <c r="H1389" s="161"/>
      <c r="I1389" s="162"/>
      <c r="J1389" s="163"/>
      <c r="K1389" s="144"/>
      <c r="L1389" s="164"/>
      <c r="M1389" s="47"/>
      <c r="N1389" s="121"/>
      <c r="O1389" s="143"/>
      <c r="P1389" s="121"/>
      <c r="Q1389" s="168"/>
      <c r="R1389" s="169"/>
      <c r="S1389" s="169"/>
      <c r="T1389" s="169"/>
      <c r="U1389" s="169"/>
      <c r="V1389" s="169"/>
      <c r="W1389" s="169"/>
      <c r="X1389" s="169"/>
      <c r="Y1389" s="167"/>
      <c r="Z1389" s="167"/>
    </row>
    <row r="1390" spans="3:26" ht="16.5" customHeight="1">
      <c r="C1390" s="118"/>
      <c r="D1390" s="160"/>
      <c r="E1390" s="140"/>
      <c r="F1390" s="151"/>
      <c r="G1390" s="151"/>
      <c r="H1390" s="161"/>
      <c r="I1390" s="162"/>
      <c r="J1390" s="163"/>
      <c r="K1390" s="144"/>
      <c r="L1390" s="164"/>
      <c r="M1390" s="47"/>
      <c r="N1390" s="121"/>
      <c r="O1390" s="143"/>
      <c r="P1390" s="121"/>
      <c r="Q1390" s="168"/>
      <c r="R1390" s="169"/>
      <c r="S1390" s="169"/>
      <c r="T1390" s="169"/>
      <c r="U1390" s="169"/>
      <c r="V1390" s="169"/>
      <c r="W1390" s="169"/>
      <c r="X1390" s="169"/>
      <c r="Y1390" s="167"/>
      <c r="Z1390" s="167"/>
    </row>
    <row r="1391" spans="3:26" ht="16.5" customHeight="1">
      <c r="C1391" s="118"/>
      <c r="D1391" s="160"/>
      <c r="E1391" s="140"/>
      <c r="F1391" s="151"/>
      <c r="G1391" s="151"/>
      <c r="H1391" s="161"/>
      <c r="I1391" s="162"/>
      <c r="J1391" s="163"/>
      <c r="K1391" s="144"/>
      <c r="L1391" s="164"/>
      <c r="M1391" s="47"/>
      <c r="N1391" s="121"/>
      <c r="O1391" s="143"/>
      <c r="P1391" s="121"/>
      <c r="Q1391" s="168"/>
      <c r="R1391" s="169"/>
      <c r="S1391" s="169"/>
      <c r="T1391" s="169"/>
      <c r="U1391" s="169"/>
      <c r="V1391" s="169"/>
      <c r="W1391" s="169"/>
      <c r="X1391" s="169"/>
      <c r="Y1391" s="167"/>
      <c r="Z1391" s="167"/>
    </row>
    <row r="1392" spans="3:26" ht="16.5" customHeight="1">
      <c r="C1392" s="118"/>
      <c r="D1392" s="160"/>
      <c r="E1392" s="140"/>
      <c r="F1392" s="151"/>
      <c r="G1392" s="151"/>
      <c r="H1392" s="161"/>
      <c r="I1392" s="162"/>
      <c r="J1392" s="163"/>
      <c r="K1392" s="144"/>
      <c r="L1392" s="164"/>
      <c r="M1392" s="47"/>
      <c r="N1392" s="121"/>
      <c r="O1392" s="143"/>
      <c r="P1392" s="121"/>
      <c r="Q1392" s="168"/>
      <c r="R1392" s="169"/>
      <c r="S1392" s="169"/>
      <c r="T1392" s="169"/>
      <c r="U1392" s="169"/>
      <c r="V1392" s="169"/>
      <c r="W1392" s="169"/>
      <c r="X1392" s="169"/>
      <c r="Y1392" s="167"/>
      <c r="Z1392" s="167"/>
    </row>
    <row r="1393" spans="3:26" ht="16.5" customHeight="1">
      <c r="C1393" s="118"/>
      <c r="D1393" s="160"/>
      <c r="E1393" s="140"/>
      <c r="F1393" s="151"/>
      <c r="G1393" s="151"/>
      <c r="H1393" s="161"/>
      <c r="I1393" s="162"/>
      <c r="J1393" s="163"/>
      <c r="K1393" s="144"/>
      <c r="L1393" s="164"/>
      <c r="M1393" s="47"/>
      <c r="N1393" s="121"/>
      <c r="O1393" s="143"/>
      <c r="P1393" s="121"/>
      <c r="Q1393" s="168"/>
      <c r="R1393" s="169"/>
      <c r="S1393" s="169"/>
      <c r="T1393" s="169"/>
      <c r="U1393" s="169"/>
      <c r="V1393" s="169"/>
      <c r="W1393" s="169"/>
      <c r="X1393" s="169"/>
      <c r="Y1393" s="167"/>
      <c r="Z1393" s="167"/>
    </row>
    <row r="1394" spans="3:26" ht="16.5" customHeight="1">
      <c r="C1394" s="118"/>
      <c r="D1394" s="160"/>
      <c r="E1394" s="140"/>
      <c r="F1394" s="151"/>
      <c r="G1394" s="151"/>
      <c r="H1394" s="161"/>
      <c r="I1394" s="162"/>
      <c r="J1394" s="163"/>
      <c r="K1394" s="144"/>
      <c r="L1394" s="164"/>
      <c r="M1394" s="47"/>
      <c r="N1394" s="121"/>
      <c r="O1394" s="143"/>
      <c r="P1394" s="121"/>
      <c r="Q1394" s="168"/>
      <c r="R1394" s="169"/>
      <c r="S1394" s="169"/>
      <c r="T1394" s="169"/>
      <c r="U1394" s="169"/>
      <c r="V1394" s="169"/>
      <c r="W1394" s="169"/>
      <c r="X1394" s="169"/>
      <c r="Y1394" s="167"/>
      <c r="Z1394" s="167"/>
    </row>
    <row r="1395" spans="3:26" ht="16.5" customHeight="1">
      <c r="C1395" s="118"/>
      <c r="D1395" s="160"/>
      <c r="E1395" s="140"/>
      <c r="F1395" s="151"/>
      <c r="G1395" s="151"/>
      <c r="H1395" s="161"/>
      <c r="I1395" s="162"/>
      <c r="J1395" s="163"/>
      <c r="K1395" s="144"/>
      <c r="L1395" s="164"/>
      <c r="M1395" s="47"/>
      <c r="N1395" s="121"/>
      <c r="O1395" s="143"/>
      <c r="P1395" s="121"/>
      <c r="Q1395" s="168"/>
      <c r="R1395" s="169"/>
      <c r="S1395" s="169"/>
      <c r="T1395" s="169"/>
      <c r="U1395" s="169"/>
      <c r="V1395" s="169"/>
      <c r="W1395" s="169"/>
      <c r="X1395" s="169"/>
      <c r="Y1395" s="167"/>
      <c r="Z1395" s="167"/>
    </row>
    <row r="1396" spans="3:26" ht="16.5" customHeight="1">
      <c r="C1396" s="118"/>
      <c r="D1396" s="160"/>
      <c r="E1396" s="140"/>
      <c r="F1396" s="151"/>
      <c r="G1396" s="151"/>
      <c r="H1396" s="161"/>
      <c r="I1396" s="162"/>
      <c r="J1396" s="163"/>
      <c r="K1396" s="144"/>
      <c r="L1396" s="164"/>
      <c r="M1396" s="47"/>
      <c r="N1396" s="121"/>
      <c r="O1396" s="143"/>
      <c r="P1396" s="121"/>
      <c r="Q1396" s="168"/>
      <c r="R1396" s="169"/>
      <c r="S1396" s="169"/>
      <c r="T1396" s="169"/>
      <c r="U1396" s="169"/>
      <c r="V1396" s="169"/>
      <c r="W1396" s="169"/>
      <c r="X1396" s="169"/>
      <c r="Y1396" s="167"/>
      <c r="Z1396" s="167"/>
    </row>
    <row r="1397" spans="3:26" ht="16.5" customHeight="1">
      <c r="C1397" s="118"/>
      <c r="D1397" s="160"/>
      <c r="E1397" s="140"/>
      <c r="F1397" s="151"/>
      <c r="G1397" s="151"/>
      <c r="H1397" s="161"/>
      <c r="I1397" s="162"/>
      <c r="J1397" s="163"/>
      <c r="K1397" s="144"/>
      <c r="L1397" s="164"/>
      <c r="M1397" s="47"/>
      <c r="N1397" s="121"/>
      <c r="O1397" s="143"/>
      <c r="P1397" s="121"/>
      <c r="Q1397" s="168"/>
      <c r="R1397" s="169"/>
      <c r="S1397" s="169"/>
      <c r="T1397" s="169"/>
      <c r="U1397" s="169"/>
      <c r="V1397" s="169"/>
      <c r="W1397" s="169"/>
      <c r="X1397" s="169"/>
      <c r="Y1397" s="167"/>
      <c r="Z1397" s="167"/>
    </row>
    <row r="1398" spans="3:26" ht="16.5" customHeight="1">
      <c r="C1398" s="118"/>
      <c r="D1398" s="160"/>
      <c r="E1398" s="140"/>
      <c r="F1398" s="151"/>
      <c r="G1398" s="151"/>
      <c r="H1398" s="161"/>
      <c r="I1398" s="162"/>
      <c r="J1398" s="163"/>
      <c r="K1398" s="144"/>
      <c r="L1398" s="164"/>
      <c r="M1398" s="47"/>
      <c r="N1398" s="121"/>
      <c r="O1398" s="143"/>
      <c r="P1398" s="121"/>
      <c r="Q1398" s="168"/>
      <c r="R1398" s="169"/>
      <c r="S1398" s="169"/>
      <c r="T1398" s="169"/>
      <c r="U1398" s="169"/>
      <c r="V1398" s="169"/>
      <c r="W1398" s="169"/>
      <c r="X1398" s="169"/>
      <c r="Y1398" s="167"/>
      <c r="Z1398" s="167"/>
    </row>
    <row r="1399" spans="3:26" ht="16.5" customHeight="1">
      <c r="C1399" s="118"/>
      <c r="D1399" s="160"/>
      <c r="E1399" s="140"/>
      <c r="F1399" s="151"/>
      <c r="G1399" s="151"/>
      <c r="H1399" s="161"/>
      <c r="I1399" s="162"/>
      <c r="J1399" s="163"/>
      <c r="K1399" s="144"/>
      <c r="L1399" s="164"/>
      <c r="M1399" s="47"/>
      <c r="N1399" s="121"/>
      <c r="O1399" s="143"/>
      <c r="P1399" s="121"/>
      <c r="Q1399" s="168"/>
      <c r="R1399" s="169"/>
      <c r="S1399" s="169"/>
      <c r="T1399" s="169"/>
      <c r="U1399" s="169"/>
      <c r="V1399" s="169"/>
      <c r="W1399" s="169"/>
      <c r="X1399" s="169"/>
      <c r="Y1399" s="167"/>
      <c r="Z1399" s="167"/>
    </row>
    <row r="1400" spans="3:26" ht="16.5" customHeight="1">
      <c r="C1400" s="118"/>
      <c r="D1400" s="160"/>
      <c r="E1400" s="140"/>
      <c r="F1400" s="151"/>
      <c r="G1400" s="151"/>
      <c r="H1400" s="161"/>
      <c r="I1400" s="162"/>
      <c r="J1400" s="163"/>
      <c r="K1400" s="144"/>
      <c r="L1400" s="164"/>
      <c r="M1400" s="47"/>
      <c r="N1400" s="121"/>
      <c r="O1400" s="143"/>
      <c r="P1400" s="121"/>
      <c r="Q1400" s="168"/>
      <c r="R1400" s="169"/>
      <c r="S1400" s="169"/>
      <c r="T1400" s="169"/>
      <c r="U1400" s="169"/>
      <c r="V1400" s="169"/>
      <c r="W1400" s="169"/>
      <c r="X1400" s="169"/>
      <c r="Y1400" s="167"/>
      <c r="Z1400" s="167"/>
    </row>
    <row r="1401" spans="3:26" ht="16.5" customHeight="1">
      <c r="C1401" s="118"/>
      <c r="D1401" s="160"/>
      <c r="E1401" s="140"/>
      <c r="F1401" s="151"/>
      <c r="G1401" s="151"/>
      <c r="H1401" s="161"/>
      <c r="I1401" s="162"/>
      <c r="J1401" s="163"/>
      <c r="K1401" s="144"/>
      <c r="L1401" s="164"/>
      <c r="M1401" s="47"/>
      <c r="N1401" s="121"/>
      <c r="O1401" s="143"/>
      <c r="P1401" s="121"/>
      <c r="Q1401" s="168"/>
      <c r="R1401" s="169"/>
      <c r="S1401" s="169"/>
      <c r="T1401" s="169"/>
      <c r="U1401" s="169"/>
      <c r="V1401" s="169"/>
      <c r="W1401" s="169"/>
      <c r="X1401" s="169"/>
      <c r="Y1401" s="167"/>
      <c r="Z1401" s="167"/>
    </row>
    <row r="1402" spans="3:26" ht="16.5" customHeight="1">
      <c r="C1402" s="118"/>
      <c r="D1402" s="160"/>
      <c r="E1402" s="140"/>
      <c r="F1402" s="151"/>
      <c r="G1402" s="151"/>
      <c r="H1402" s="161"/>
      <c r="I1402" s="162"/>
      <c r="J1402" s="163"/>
      <c r="K1402" s="144"/>
      <c r="L1402" s="164"/>
      <c r="M1402" s="47"/>
      <c r="N1402" s="121"/>
      <c r="O1402" s="143"/>
      <c r="P1402" s="121"/>
      <c r="Q1402" s="168"/>
      <c r="R1402" s="169"/>
      <c r="S1402" s="169"/>
      <c r="T1402" s="169"/>
      <c r="U1402" s="169"/>
      <c r="V1402" s="169"/>
      <c r="W1402" s="169"/>
      <c r="X1402" s="169"/>
      <c r="Y1402" s="167"/>
      <c r="Z1402" s="167"/>
    </row>
    <row r="1403" spans="3:26" ht="16.5" customHeight="1">
      <c r="C1403" s="118"/>
      <c r="D1403" s="160"/>
      <c r="E1403" s="140"/>
      <c r="F1403" s="151"/>
      <c r="G1403" s="151"/>
      <c r="H1403" s="161"/>
      <c r="I1403" s="162"/>
      <c r="J1403" s="163"/>
      <c r="K1403" s="144"/>
      <c r="L1403" s="164"/>
      <c r="M1403" s="47"/>
      <c r="N1403" s="121"/>
      <c r="O1403" s="143"/>
      <c r="P1403" s="121"/>
      <c r="Q1403" s="168"/>
      <c r="R1403" s="169"/>
      <c r="S1403" s="169"/>
      <c r="T1403" s="169"/>
      <c r="U1403" s="169"/>
      <c r="V1403" s="169"/>
      <c r="W1403" s="169"/>
      <c r="X1403" s="169"/>
      <c r="Y1403" s="167"/>
      <c r="Z1403" s="167"/>
    </row>
    <row r="1404" spans="3:26" ht="16.5" customHeight="1">
      <c r="C1404" s="118"/>
      <c r="D1404" s="160"/>
      <c r="E1404" s="140"/>
      <c r="F1404" s="151"/>
      <c r="G1404" s="151"/>
      <c r="H1404" s="161"/>
      <c r="I1404" s="162"/>
      <c r="J1404" s="163"/>
      <c r="K1404" s="144"/>
      <c r="L1404" s="164"/>
      <c r="M1404" s="47"/>
      <c r="N1404" s="121"/>
      <c r="O1404" s="143"/>
      <c r="P1404" s="121"/>
      <c r="Q1404" s="168"/>
      <c r="R1404" s="169"/>
      <c r="S1404" s="169"/>
      <c r="T1404" s="169"/>
      <c r="U1404" s="169"/>
      <c r="V1404" s="169"/>
      <c r="W1404" s="169"/>
      <c r="X1404" s="169"/>
      <c r="Y1404" s="167"/>
      <c r="Z1404" s="167"/>
    </row>
    <row r="1405" spans="3:26" ht="16.5" customHeight="1">
      <c r="C1405" s="118"/>
      <c r="D1405" s="160"/>
      <c r="E1405" s="140"/>
      <c r="F1405" s="151"/>
      <c r="G1405" s="151"/>
      <c r="H1405" s="161"/>
      <c r="I1405" s="162"/>
      <c r="J1405" s="163"/>
      <c r="K1405" s="144"/>
      <c r="L1405" s="164"/>
      <c r="M1405" s="47"/>
      <c r="N1405" s="121"/>
      <c r="O1405" s="143"/>
      <c r="P1405" s="121"/>
      <c r="Q1405" s="168"/>
      <c r="R1405" s="169"/>
      <c r="S1405" s="169"/>
      <c r="T1405" s="169"/>
      <c r="U1405" s="169"/>
      <c r="V1405" s="169"/>
      <c r="W1405" s="169"/>
      <c r="X1405" s="169"/>
      <c r="Y1405" s="167"/>
      <c r="Z1405" s="167"/>
    </row>
    <row r="1406" spans="3:26" ht="16.5" customHeight="1">
      <c r="C1406" s="118"/>
      <c r="D1406" s="160"/>
      <c r="E1406" s="140"/>
      <c r="F1406" s="151"/>
      <c r="G1406" s="151"/>
      <c r="H1406" s="161"/>
      <c r="I1406" s="162"/>
      <c r="J1406" s="163"/>
      <c r="K1406" s="144"/>
      <c r="L1406" s="164"/>
      <c r="M1406" s="47"/>
      <c r="N1406" s="121"/>
      <c r="O1406" s="143"/>
      <c r="P1406" s="121"/>
      <c r="Q1406" s="168"/>
      <c r="R1406" s="169"/>
      <c r="S1406" s="169"/>
      <c r="T1406" s="169"/>
      <c r="U1406" s="169"/>
      <c r="V1406" s="169"/>
      <c r="W1406" s="169"/>
      <c r="X1406" s="169"/>
      <c r="Y1406" s="167"/>
      <c r="Z1406" s="167"/>
    </row>
    <row r="1407" spans="3:26" ht="16.5" customHeight="1">
      <c r="C1407" s="118"/>
      <c r="D1407" s="160"/>
      <c r="E1407" s="140"/>
      <c r="F1407" s="151"/>
      <c r="G1407" s="151"/>
      <c r="H1407" s="161"/>
      <c r="I1407" s="162"/>
      <c r="J1407" s="163"/>
      <c r="K1407" s="144"/>
      <c r="L1407" s="164"/>
      <c r="M1407" s="47"/>
      <c r="N1407" s="121"/>
      <c r="O1407" s="143"/>
      <c r="P1407" s="121"/>
      <c r="Q1407" s="168"/>
      <c r="R1407" s="169"/>
      <c r="S1407" s="169"/>
      <c r="T1407" s="169"/>
      <c r="U1407" s="169"/>
      <c r="V1407" s="169"/>
      <c r="W1407" s="169"/>
      <c r="X1407" s="169"/>
      <c r="Y1407" s="167"/>
      <c r="Z1407" s="167"/>
    </row>
    <row r="1408" spans="3:26" ht="16.5" customHeight="1">
      <c r="C1408" s="118"/>
      <c r="D1408" s="160"/>
      <c r="E1408" s="140"/>
      <c r="F1408" s="151"/>
      <c r="G1408" s="151"/>
      <c r="H1408" s="161"/>
      <c r="I1408" s="162"/>
      <c r="J1408" s="163"/>
      <c r="K1408" s="144"/>
      <c r="L1408" s="164"/>
      <c r="M1408" s="47"/>
      <c r="N1408" s="121"/>
      <c r="O1408" s="143"/>
      <c r="P1408" s="121"/>
      <c r="Q1408" s="168"/>
      <c r="R1408" s="169"/>
      <c r="S1408" s="169"/>
      <c r="T1408" s="169"/>
      <c r="U1408" s="169"/>
      <c r="V1408" s="169"/>
      <c r="W1408" s="169"/>
      <c r="X1408" s="169"/>
      <c r="Y1408" s="167"/>
      <c r="Z1408" s="167"/>
    </row>
    <row r="1409" spans="3:26" ht="16.5" customHeight="1">
      <c r="C1409" s="118"/>
      <c r="D1409" s="160"/>
      <c r="E1409" s="140"/>
      <c r="F1409" s="151"/>
      <c r="G1409" s="151"/>
      <c r="H1409" s="161"/>
      <c r="I1409" s="162"/>
      <c r="J1409" s="163"/>
      <c r="K1409" s="144"/>
      <c r="L1409" s="164"/>
      <c r="M1409" s="47"/>
      <c r="N1409" s="121"/>
      <c r="O1409" s="143"/>
      <c r="P1409" s="121"/>
      <c r="Q1409" s="168"/>
      <c r="R1409" s="169"/>
      <c r="S1409" s="169"/>
      <c r="T1409" s="169"/>
      <c r="U1409" s="169"/>
      <c r="V1409" s="169"/>
      <c r="W1409" s="169"/>
      <c r="X1409" s="169"/>
      <c r="Y1409" s="167"/>
      <c r="Z1409" s="167"/>
    </row>
    <row r="1410" spans="3:26" ht="16.5" customHeight="1">
      <c r="C1410" s="118"/>
      <c r="D1410" s="160"/>
      <c r="E1410" s="140"/>
      <c r="F1410" s="151"/>
      <c r="G1410" s="151"/>
      <c r="H1410" s="161"/>
      <c r="I1410" s="162"/>
      <c r="J1410" s="163"/>
      <c r="K1410" s="144"/>
      <c r="L1410" s="164"/>
      <c r="M1410" s="47"/>
      <c r="N1410" s="121"/>
      <c r="O1410" s="143"/>
      <c r="P1410" s="121"/>
      <c r="Q1410" s="168"/>
      <c r="R1410" s="169"/>
      <c r="S1410" s="169"/>
      <c r="T1410" s="169"/>
      <c r="U1410" s="169"/>
      <c r="V1410" s="169"/>
      <c r="W1410" s="169"/>
      <c r="X1410" s="169"/>
      <c r="Y1410" s="167"/>
      <c r="Z1410" s="167"/>
    </row>
    <row r="1411" spans="3:26" ht="16.5" customHeight="1">
      <c r="C1411" s="118"/>
      <c r="D1411" s="160"/>
      <c r="E1411" s="140"/>
      <c r="F1411" s="151"/>
      <c r="G1411" s="151"/>
      <c r="H1411" s="161"/>
      <c r="I1411" s="162"/>
      <c r="J1411" s="163"/>
      <c r="K1411" s="144"/>
      <c r="L1411" s="164"/>
      <c r="M1411" s="47"/>
      <c r="N1411" s="121"/>
      <c r="O1411" s="143"/>
      <c r="P1411" s="121"/>
      <c r="Q1411" s="168"/>
      <c r="R1411" s="169"/>
      <c r="S1411" s="169"/>
      <c r="T1411" s="169"/>
      <c r="U1411" s="169"/>
      <c r="V1411" s="169"/>
      <c r="W1411" s="169"/>
      <c r="X1411" s="169"/>
      <c r="Y1411" s="167"/>
      <c r="Z1411" s="167"/>
    </row>
    <row r="1412" spans="3:26" ht="16.5" customHeight="1">
      <c r="C1412" s="118"/>
      <c r="D1412" s="160"/>
      <c r="E1412" s="140"/>
      <c r="F1412" s="151"/>
      <c r="G1412" s="151"/>
      <c r="H1412" s="161"/>
      <c r="I1412" s="162"/>
      <c r="J1412" s="163"/>
      <c r="K1412" s="144"/>
      <c r="L1412" s="164"/>
      <c r="M1412" s="47"/>
      <c r="N1412" s="121"/>
      <c r="O1412" s="143"/>
      <c r="P1412" s="121"/>
      <c r="Q1412" s="168"/>
      <c r="R1412" s="169"/>
      <c r="S1412" s="169"/>
      <c r="T1412" s="169"/>
      <c r="U1412" s="169"/>
      <c r="V1412" s="169"/>
      <c r="W1412" s="169"/>
      <c r="X1412" s="169"/>
      <c r="Y1412" s="167"/>
      <c r="Z1412" s="167"/>
    </row>
    <row r="1413" spans="3:26" ht="16.5" customHeight="1">
      <c r="C1413" s="118"/>
      <c r="D1413" s="160"/>
      <c r="E1413" s="140"/>
      <c r="F1413" s="151"/>
      <c r="G1413" s="151"/>
      <c r="H1413" s="161"/>
      <c r="I1413" s="162"/>
      <c r="J1413" s="163"/>
      <c r="K1413" s="144"/>
      <c r="L1413" s="164"/>
      <c r="M1413" s="47"/>
      <c r="N1413" s="121"/>
      <c r="O1413" s="143"/>
      <c r="P1413" s="121"/>
      <c r="Q1413" s="168"/>
      <c r="R1413" s="169"/>
      <c r="S1413" s="169"/>
      <c r="T1413" s="169"/>
      <c r="U1413" s="169"/>
      <c r="V1413" s="169"/>
      <c r="W1413" s="169"/>
      <c r="X1413" s="169"/>
      <c r="Y1413" s="167"/>
      <c r="Z1413" s="167"/>
    </row>
    <row r="1414" spans="3:26" ht="16.5" customHeight="1">
      <c r="C1414" s="118"/>
      <c r="D1414" s="160"/>
      <c r="E1414" s="140"/>
      <c r="F1414" s="151"/>
      <c r="G1414" s="151"/>
      <c r="H1414" s="161"/>
      <c r="I1414" s="162"/>
      <c r="J1414" s="163"/>
      <c r="K1414" s="144"/>
      <c r="L1414" s="164"/>
      <c r="M1414" s="47"/>
      <c r="N1414" s="121"/>
      <c r="O1414" s="143"/>
      <c r="P1414" s="121"/>
      <c r="Q1414" s="168"/>
      <c r="R1414" s="169"/>
      <c r="S1414" s="169"/>
      <c r="T1414" s="169"/>
      <c r="U1414" s="169"/>
      <c r="V1414" s="169"/>
      <c r="W1414" s="169"/>
      <c r="X1414" s="169"/>
      <c r="Y1414" s="167"/>
      <c r="Z1414" s="167"/>
    </row>
    <row r="1415" spans="3:26" ht="16.5" customHeight="1">
      <c r="C1415" s="118"/>
      <c r="D1415" s="160"/>
      <c r="E1415" s="140"/>
      <c r="F1415" s="151"/>
      <c r="G1415" s="151"/>
      <c r="H1415" s="161"/>
      <c r="I1415" s="162"/>
      <c r="J1415" s="163"/>
      <c r="K1415" s="144"/>
      <c r="L1415" s="164"/>
      <c r="M1415" s="47"/>
      <c r="N1415" s="121"/>
      <c r="O1415" s="143"/>
      <c r="P1415" s="121"/>
      <c r="Q1415" s="168"/>
      <c r="R1415" s="169"/>
      <c r="S1415" s="169"/>
      <c r="T1415" s="169"/>
      <c r="U1415" s="169"/>
      <c r="V1415" s="169"/>
      <c r="W1415" s="169"/>
      <c r="X1415" s="169"/>
      <c r="Y1415" s="167"/>
      <c r="Z1415" s="167"/>
    </row>
    <row r="1416" spans="3:26" ht="16.5" customHeight="1">
      <c r="C1416" s="118"/>
      <c r="D1416" s="160"/>
      <c r="E1416" s="140"/>
      <c r="F1416" s="151"/>
      <c r="G1416" s="151"/>
      <c r="H1416" s="161"/>
      <c r="I1416" s="162"/>
      <c r="J1416" s="163"/>
      <c r="K1416" s="144"/>
      <c r="L1416" s="164"/>
      <c r="M1416" s="47"/>
      <c r="N1416" s="121"/>
      <c r="O1416" s="143"/>
      <c r="P1416" s="121"/>
      <c r="Q1416" s="168"/>
      <c r="R1416" s="169"/>
      <c r="S1416" s="169"/>
      <c r="T1416" s="169"/>
      <c r="U1416" s="169"/>
      <c r="V1416" s="169"/>
      <c r="W1416" s="169"/>
      <c r="X1416" s="169"/>
      <c r="Y1416" s="167"/>
      <c r="Z1416" s="167"/>
    </row>
    <row r="1417" spans="3:26" ht="16.5" customHeight="1">
      <c r="C1417" s="118"/>
      <c r="D1417" s="160"/>
      <c r="E1417" s="140"/>
      <c r="F1417" s="151"/>
      <c r="G1417" s="151"/>
      <c r="H1417" s="161"/>
      <c r="I1417" s="162"/>
      <c r="J1417" s="163"/>
      <c r="K1417" s="144"/>
      <c r="L1417" s="164"/>
      <c r="M1417" s="47"/>
      <c r="N1417" s="121"/>
      <c r="O1417" s="143"/>
      <c r="P1417" s="121"/>
      <c r="Q1417" s="168"/>
      <c r="R1417" s="169"/>
      <c r="S1417" s="169"/>
      <c r="T1417" s="169"/>
      <c r="U1417" s="169"/>
      <c r="V1417" s="169"/>
      <c r="W1417" s="169"/>
      <c r="X1417" s="169"/>
      <c r="Y1417" s="167"/>
      <c r="Z1417" s="167"/>
    </row>
    <row r="1418" spans="3:26" ht="16.5" customHeight="1">
      <c r="C1418" s="118"/>
      <c r="D1418" s="160"/>
      <c r="E1418" s="140"/>
      <c r="F1418" s="151"/>
      <c r="G1418" s="151"/>
      <c r="H1418" s="161"/>
      <c r="I1418" s="162"/>
      <c r="J1418" s="163"/>
      <c r="K1418" s="144"/>
      <c r="L1418" s="164"/>
      <c r="M1418" s="47"/>
      <c r="N1418" s="121"/>
      <c r="O1418" s="143"/>
      <c r="P1418" s="121"/>
      <c r="Q1418" s="168"/>
      <c r="R1418" s="169"/>
      <c r="S1418" s="169"/>
      <c r="T1418" s="169"/>
      <c r="U1418" s="169"/>
      <c r="V1418" s="169"/>
      <c r="W1418" s="169"/>
      <c r="X1418" s="169"/>
      <c r="Y1418" s="167"/>
      <c r="Z1418" s="167"/>
    </row>
    <row r="1419" spans="3:26" ht="16.5" customHeight="1">
      <c r="C1419" s="118"/>
      <c r="D1419" s="160"/>
      <c r="E1419" s="140"/>
      <c r="F1419" s="151"/>
      <c r="G1419" s="151"/>
      <c r="H1419" s="161"/>
      <c r="I1419" s="162"/>
      <c r="J1419" s="163"/>
      <c r="K1419" s="144"/>
      <c r="L1419" s="164"/>
      <c r="M1419" s="47"/>
      <c r="N1419" s="121"/>
      <c r="O1419" s="143"/>
      <c r="P1419" s="121"/>
      <c r="Q1419" s="168"/>
      <c r="R1419" s="169"/>
      <c r="S1419" s="169"/>
      <c r="T1419" s="169"/>
      <c r="U1419" s="169"/>
      <c r="V1419" s="169"/>
      <c r="W1419" s="169"/>
      <c r="X1419" s="169"/>
      <c r="Y1419" s="167"/>
      <c r="Z1419" s="167"/>
    </row>
    <row r="1420" spans="3:26" ht="16.5" customHeight="1">
      <c r="C1420" s="118"/>
      <c r="D1420" s="160"/>
      <c r="E1420" s="140"/>
      <c r="F1420" s="151"/>
      <c r="G1420" s="151"/>
      <c r="H1420" s="161"/>
      <c r="I1420" s="162"/>
      <c r="J1420" s="163"/>
      <c r="K1420" s="144"/>
      <c r="L1420" s="164"/>
      <c r="M1420" s="47"/>
      <c r="N1420" s="121"/>
      <c r="O1420" s="143"/>
      <c r="P1420" s="121"/>
      <c r="Q1420" s="168"/>
      <c r="R1420" s="169"/>
      <c r="S1420" s="169"/>
      <c r="T1420" s="169"/>
      <c r="U1420" s="169"/>
      <c r="V1420" s="169"/>
      <c r="W1420" s="169"/>
      <c r="X1420" s="169"/>
      <c r="Y1420" s="167"/>
      <c r="Z1420" s="167"/>
    </row>
    <row r="1421" spans="3:26" ht="16.5" customHeight="1">
      <c r="C1421" s="118"/>
      <c r="D1421" s="160"/>
      <c r="E1421" s="140"/>
      <c r="F1421" s="151"/>
      <c r="G1421" s="151"/>
      <c r="H1421" s="161"/>
      <c r="I1421" s="162"/>
      <c r="J1421" s="163"/>
      <c r="K1421" s="144"/>
      <c r="L1421" s="164"/>
      <c r="M1421" s="47"/>
      <c r="N1421" s="121"/>
      <c r="O1421" s="143"/>
      <c r="P1421" s="121"/>
      <c r="Q1421" s="168"/>
      <c r="R1421" s="169"/>
      <c r="S1421" s="169"/>
      <c r="T1421" s="169"/>
      <c r="U1421" s="169"/>
      <c r="V1421" s="169"/>
      <c r="W1421" s="169"/>
      <c r="X1421" s="169"/>
      <c r="Y1421" s="167"/>
      <c r="Z1421" s="167"/>
    </row>
    <row r="1422" spans="3:26" ht="16.5" customHeight="1">
      <c r="C1422" s="118"/>
      <c r="D1422" s="160"/>
      <c r="E1422" s="140"/>
      <c r="F1422" s="151"/>
      <c r="G1422" s="151"/>
      <c r="H1422" s="161"/>
      <c r="I1422" s="162"/>
      <c r="J1422" s="163"/>
      <c r="K1422" s="144"/>
      <c r="L1422" s="164"/>
      <c r="M1422" s="47"/>
      <c r="N1422" s="121"/>
      <c r="O1422" s="143"/>
      <c r="P1422" s="121"/>
      <c r="Q1422" s="168"/>
      <c r="R1422" s="169"/>
      <c r="S1422" s="169"/>
      <c r="T1422" s="169"/>
      <c r="U1422" s="169"/>
      <c r="V1422" s="169"/>
      <c r="W1422" s="169"/>
      <c r="X1422" s="169"/>
      <c r="Y1422" s="167"/>
      <c r="Z1422" s="167"/>
    </row>
    <row r="1423" spans="3:26" ht="16.5" customHeight="1">
      <c r="C1423" s="118"/>
      <c r="D1423" s="160"/>
      <c r="E1423" s="140"/>
      <c r="F1423" s="151"/>
      <c r="G1423" s="151"/>
      <c r="H1423" s="161"/>
      <c r="I1423" s="162"/>
      <c r="J1423" s="163"/>
      <c r="K1423" s="144"/>
      <c r="L1423" s="164"/>
      <c r="M1423" s="47"/>
      <c r="N1423" s="121"/>
      <c r="O1423" s="143"/>
      <c r="P1423" s="121"/>
      <c r="Q1423" s="168"/>
      <c r="R1423" s="169"/>
      <c r="S1423" s="169"/>
      <c r="T1423" s="169"/>
      <c r="U1423" s="169"/>
      <c r="V1423" s="169"/>
      <c r="W1423" s="169"/>
      <c r="X1423" s="169"/>
      <c r="Y1423" s="167"/>
      <c r="Z1423" s="167"/>
    </row>
    <row r="1424" spans="3:26" ht="16.5" customHeight="1">
      <c r="C1424" s="118"/>
      <c r="D1424" s="160"/>
      <c r="E1424" s="140"/>
      <c r="F1424" s="151"/>
      <c r="G1424" s="151"/>
      <c r="H1424" s="161"/>
      <c r="I1424" s="162"/>
      <c r="J1424" s="163"/>
      <c r="K1424" s="144"/>
      <c r="L1424" s="164"/>
      <c r="M1424" s="47"/>
      <c r="N1424" s="121"/>
      <c r="O1424" s="143"/>
      <c r="P1424" s="121"/>
      <c r="Q1424" s="168"/>
      <c r="R1424" s="169"/>
      <c r="S1424" s="169"/>
      <c r="T1424" s="169"/>
      <c r="U1424" s="169"/>
      <c r="V1424" s="169"/>
      <c r="W1424" s="169"/>
      <c r="X1424" s="169"/>
      <c r="Y1424" s="167"/>
      <c r="Z1424" s="167"/>
    </row>
    <row r="1425" spans="3:26" ht="16.5" customHeight="1">
      <c r="C1425" s="118"/>
      <c r="D1425" s="160"/>
      <c r="E1425" s="140"/>
      <c r="F1425" s="151"/>
      <c r="G1425" s="151"/>
      <c r="H1425" s="161"/>
      <c r="I1425" s="162"/>
      <c r="J1425" s="163"/>
      <c r="K1425" s="144"/>
      <c r="L1425" s="164"/>
      <c r="M1425" s="47"/>
      <c r="N1425" s="121"/>
      <c r="O1425" s="143"/>
      <c r="P1425" s="121"/>
      <c r="Q1425" s="168"/>
      <c r="R1425" s="169"/>
      <c r="S1425" s="169"/>
      <c r="T1425" s="169"/>
      <c r="U1425" s="169"/>
      <c r="V1425" s="169"/>
      <c r="W1425" s="169"/>
      <c r="X1425" s="169"/>
      <c r="Y1425" s="167"/>
      <c r="Z1425" s="167"/>
    </row>
    <row r="1426" spans="3:26" ht="16.5" customHeight="1">
      <c r="C1426" s="118"/>
      <c r="D1426" s="160"/>
      <c r="E1426" s="140"/>
      <c r="F1426" s="151"/>
      <c r="G1426" s="151"/>
      <c r="H1426" s="161"/>
      <c r="I1426" s="162"/>
      <c r="J1426" s="163"/>
      <c r="K1426" s="144"/>
      <c r="L1426" s="164"/>
      <c r="M1426" s="47"/>
      <c r="N1426" s="121"/>
      <c r="O1426" s="143"/>
      <c r="P1426" s="121"/>
      <c r="Q1426" s="168"/>
      <c r="R1426" s="169"/>
      <c r="S1426" s="169"/>
      <c r="T1426" s="169"/>
      <c r="U1426" s="169"/>
      <c r="V1426" s="169"/>
      <c r="W1426" s="169"/>
      <c r="X1426" s="169"/>
      <c r="Y1426" s="167"/>
      <c r="Z1426" s="167"/>
    </row>
    <row r="1427" spans="3:26" ht="16.5" customHeight="1">
      <c r="C1427" s="118"/>
      <c r="D1427" s="160"/>
      <c r="E1427" s="140"/>
      <c r="F1427" s="151"/>
      <c r="G1427" s="151"/>
      <c r="H1427" s="161"/>
      <c r="I1427" s="162"/>
      <c r="J1427" s="163"/>
      <c r="K1427" s="144"/>
      <c r="L1427" s="164"/>
      <c r="M1427" s="47"/>
      <c r="N1427" s="121"/>
      <c r="O1427" s="143"/>
      <c r="P1427" s="121"/>
      <c r="Q1427" s="168"/>
      <c r="R1427" s="169"/>
      <c r="S1427" s="169"/>
      <c r="T1427" s="169"/>
      <c r="U1427" s="169"/>
      <c r="V1427" s="169"/>
      <c r="W1427" s="169"/>
      <c r="X1427" s="169"/>
      <c r="Y1427" s="167"/>
      <c r="Z1427" s="167"/>
    </row>
    <row r="1428" spans="3:26" ht="16.5" customHeight="1">
      <c r="C1428" s="118"/>
      <c r="D1428" s="160"/>
      <c r="E1428" s="140"/>
      <c r="F1428" s="151"/>
      <c r="G1428" s="151"/>
      <c r="H1428" s="161"/>
      <c r="I1428" s="162"/>
      <c r="J1428" s="163"/>
      <c r="K1428" s="144"/>
      <c r="L1428" s="164"/>
      <c r="M1428" s="47"/>
      <c r="N1428" s="121"/>
      <c r="O1428" s="143"/>
      <c r="P1428" s="121"/>
      <c r="Q1428" s="168"/>
      <c r="R1428" s="169"/>
      <c r="S1428" s="169"/>
      <c r="T1428" s="169"/>
      <c r="U1428" s="169"/>
      <c r="V1428" s="169"/>
      <c r="W1428" s="169"/>
      <c r="X1428" s="169"/>
      <c r="Y1428" s="167"/>
      <c r="Z1428" s="167"/>
    </row>
    <row r="1429" spans="3:26" ht="16.5" customHeight="1">
      <c r="C1429" s="118"/>
      <c r="D1429" s="160"/>
      <c r="E1429" s="140"/>
      <c r="F1429" s="151"/>
      <c r="G1429" s="151"/>
      <c r="H1429" s="161"/>
      <c r="I1429" s="162"/>
      <c r="J1429" s="163"/>
      <c r="K1429" s="144"/>
      <c r="L1429" s="164"/>
      <c r="M1429" s="47"/>
      <c r="N1429" s="121"/>
      <c r="O1429" s="143"/>
      <c r="P1429" s="121"/>
      <c r="Q1429" s="168"/>
      <c r="R1429" s="169"/>
      <c r="S1429" s="169"/>
      <c r="T1429" s="169"/>
      <c r="U1429" s="169"/>
      <c r="V1429" s="169"/>
      <c r="W1429" s="169"/>
      <c r="X1429" s="169"/>
      <c r="Y1429" s="167"/>
      <c r="Z1429" s="167"/>
    </row>
    <row r="1430" spans="3:26" ht="16.5" customHeight="1">
      <c r="C1430" s="118"/>
      <c r="D1430" s="160"/>
      <c r="E1430" s="140"/>
      <c r="F1430" s="151"/>
      <c r="G1430" s="151"/>
      <c r="H1430" s="161"/>
      <c r="I1430" s="162"/>
      <c r="J1430" s="163"/>
      <c r="K1430" s="144"/>
      <c r="L1430" s="164"/>
      <c r="M1430" s="47"/>
      <c r="N1430" s="121"/>
      <c r="O1430" s="143"/>
      <c r="P1430" s="121"/>
      <c r="Q1430" s="168"/>
      <c r="R1430" s="169"/>
      <c r="S1430" s="169"/>
      <c r="T1430" s="169"/>
      <c r="U1430" s="169"/>
      <c r="V1430" s="169"/>
      <c r="W1430" s="169"/>
      <c r="X1430" s="169"/>
      <c r="Y1430" s="167"/>
      <c r="Z1430" s="167"/>
    </row>
    <row r="1431" spans="3:26" ht="16.5" customHeight="1">
      <c r="C1431" s="118"/>
      <c r="D1431" s="160"/>
      <c r="E1431" s="140"/>
      <c r="F1431" s="151"/>
      <c r="G1431" s="151"/>
      <c r="H1431" s="161"/>
      <c r="I1431" s="162"/>
      <c r="J1431" s="163"/>
      <c r="K1431" s="144"/>
      <c r="L1431" s="164"/>
      <c r="M1431" s="47"/>
      <c r="N1431" s="121"/>
      <c r="O1431" s="143"/>
      <c r="P1431" s="121"/>
      <c r="Q1431" s="168"/>
      <c r="R1431" s="169"/>
      <c r="S1431" s="169"/>
      <c r="T1431" s="169"/>
      <c r="U1431" s="169"/>
      <c r="V1431" s="169"/>
      <c r="W1431" s="169"/>
      <c r="X1431" s="169"/>
      <c r="Y1431" s="167"/>
      <c r="Z1431" s="167"/>
    </row>
    <row r="1432" spans="3:26" ht="16.5" customHeight="1">
      <c r="C1432" s="118"/>
      <c r="D1432" s="160"/>
      <c r="E1432" s="140"/>
      <c r="F1432" s="151"/>
      <c r="G1432" s="151"/>
      <c r="H1432" s="161"/>
      <c r="I1432" s="162"/>
      <c r="J1432" s="163"/>
      <c r="K1432" s="144"/>
      <c r="L1432" s="164"/>
      <c r="M1432" s="47"/>
      <c r="N1432" s="121"/>
      <c r="O1432" s="143"/>
      <c r="P1432" s="121"/>
      <c r="Q1432" s="168"/>
      <c r="R1432" s="169"/>
      <c r="S1432" s="169"/>
      <c r="T1432" s="169"/>
      <c r="U1432" s="169"/>
      <c r="V1432" s="169"/>
      <c r="W1432" s="169"/>
      <c r="X1432" s="169"/>
      <c r="Y1432" s="167"/>
      <c r="Z1432" s="167"/>
    </row>
    <row r="1433" spans="3:26" ht="16.5" customHeight="1">
      <c r="C1433" s="118"/>
      <c r="D1433" s="160"/>
      <c r="E1433" s="140"/>
      <c r="F1433" s="151"/>
      <c r="G1433" s="151"/>
      <c r="H1433" s="161"/>
      <c r="I1433" s="162"/>
      <c r="J1433" s="163"/>
      <c r="K1433" s="144"/>
      <c r="L1433" s="164"/>
      <c r="M1433" s="47"/>
      <c r="N1433" s="121"/>
      <c r="O1433" s="143"/>
      <c r="P1433" s="121"/>
      <c r="Q1433" s="168"/>
      <c r="R1433" s="169"/>
      <c r="S1433" s="169"/>
      <c r="T1433" s="169"/>
      <c r="U1433" s="169"/>
      <c r="V1433" s="169"/>
      <c r="W1433" s="169"/>
      <c r="X1433" s="169"/>
      <c r="Y1433" s="167"/>
      <c r="Z1433" s="167"/>
    </row>
    <row r="1434" spans="3:26" ht="16.5" customHeight="1">
      <c r="C1434" s="118"/>
      <c r="D1434" s="160"/>
      <c r="E1434" s="140"/>
      <c r="F1434" s="151"/>
      <c r="G1434" s="151"/>
      <c r="H1434" s="161"/>
      <c r="I1434" s="162"/>
      <c r="J1434" s="163"/>
      <c r="K1434" s="144"/>
      <c r="L1434" s="164"/>
      <c r="M1434" s="47"/>
      <c r="N1434" s="121"/>
      <c r="O1434" s="143"/>
      <c r="P1434" s="121"/>
      <c r="Q1434" s="168"/>
      <c r="R1434" s="169"/>
      <c r="S1434" s="169"/>
      <c r="T1434" s="169"/>
      <c r="U1434" s="169"/>
      <c r="V1434" s="169"/>
      <c r="W1434" s="169"/>
      <c r="X1434" s="169"/>
      <c r="Y1434" s="167"/>
      <c r="Z1434" s="167"/>
    </row>
    <row r="1435" spans="3:26" ht="16.5" customHeight="1">
      <c r="C1435" s="118"/>
      <c r="D1435" s="160"/>
      <c r="E1435" s="140"/>
      <c r="F1435" s="151"/>
      <c r="G1435" s="151"/>
      <c r="H1435" s="161"/>
      <c r="I1435" s="162"/>
      <c r="J1435" s="163"/>
      <c r="K1435" s="144"/>
      <c r="L1435" s="164"/>
      <c r="M1435" s="47"/>
      <c r="N1435" s="121"/>
      <c r="O1435" s="143"/>
      <c r="P1435" s="121"/>
      <c r="Q1435" s="168"/>
      <c r="R1435" s="169"/>
      <c r="S1435" s="169"/>
      <c r="T1435" s="169"/>
      <c r="U1435" s="169"/>
      <c r="V1435" s="169"/>
      <c r="W1435" s="169"/>
      <c r="X1435" s="169"/>
      <c r="Y1435" s="167"/>
      <c r="Z1435" s="167"/>
    </row>
    <row r="1436" spans="3:26" ht="16.5" customHeight="1">
      <c r="C1436" s="118"/>
      <c r="D1436" s="160"/>
      <c r="E1436" s="140"/>
      <c r="F1436" s="151"/>
      <c r="G1436" s="151"/>
      <c r="H1436" s="161"/>
      <c r="I1436" s="162"/>
      <c r="J1436" s="163"/>
      <c r="K1436" s="144"/>
      <c r="L1436" s="164"/>
      <c r="M1436" s="47"/>
      <c r="N1436" s="121"/>
      <c r="O1436" s="143"/>
      <c r="P1436" s="121"/>
      <c r="Q1436" s="168"/>
      <c r="R1436" s="169"/>
      <c r="S1436" s="169"/>
      <c r="T1436" s="169"/>
      <c r="U1436" s="169"/>
      <c r="V1436" s="169"/>
      <c r="W1436" s="169"/>
      <c r="X1436" s="169"/>
      <c r="Y1436" s="167"/>
      <c r="Z1436" s="167"/>
    </row>
    <row r="1437" spans="3:26" ht="16.5" customHeight="1">
      <c r="C1437" s="118"/>
      <c r="D1437" s="160"/>
      <c r="E1437" s="140"/>
      <c r="F1437" s="151"/>
      <c r="G1437" s="151"/>
      <c r="H1437" s="161"/>
      <c r="I1437" s="162"/>
      <c r="J1437" s="163"/>
      <c r="K1437" s="144"/>
      <c r="L1437" s="164"/>
      <c r="M1437" s="47"/>
      <c r="N1437" s="121"/>
      <c r="O1437" s="143"/>
      <c r="P1437" s="121"/>
      <c r="Q1437" s="168"/>
      <c r="R1437" s="169"/>
      <c r="S1437" s="169"/>
      <c r="T1437" s="169"/>
      <c r="U1437" s="169"/>
      <c r="V1437" s="169"/>
      <c r="W1437" s="169"/>
      <c r="X1437" s="169"/>
      <c r="Y1437" s="167"/>
      <c r="Z1437" s="167"/>
    </row>
    <row r="1438" spans="3:26" ht="16.5" customHeight="1">
      <c r="C1438" s="118"/>
      <c r="D1438" s="160"/>
      <c r="E1438" s="140"/>
      <c r="F1438" s="151"/>
      <c r="G1438" s="151"/>
      <c r="H1438" s="161"/>
      <c r="I1438" s="162"/>
      <c r="J1438" s="163"/>
      <c r="K1438" s="144"/>
      <c r="L1438" s="164"/>
      <c r="M1438" s="47"/>
      <c r="N1438" s="121"/>
      <c r="O1438" s="143"/>
      <c r="P1438" s="121"/>
      <c r="Q1438" s="168"/>
      <c r="R1438" s="169"/>
      <c r="S1438" s="169"/>
      <c r="T1438" s="169"/>
      <c r="U1438" s="169"/>
      <c r="V1438" s="169"/>
      <c r="W1438" s="169"/>
      <c r="X1438" s="169"/>
      <c r="Y1438" s="167"/>
      <c r="Z1438" s="167"/>
    </row>
    <row r="1439" spans="3:26" ht="16.5" customHeight="1">
      <c r="C1439" s="118"/>
      <c r="D1439" s="160"/>
      <c r="E1439" s="140"/>
      <c r="F1439" s="151"/>
      <c r="G1439" s="151"/>
      <c r="H1439" s="161"/>
      <c r="I1439" s="162"/>
      <c r="J1439" s="163"/>
      <c r="K1439" s="144"/>
      <c r="L1439" s="164"/>
      <c r="M1439" s="47"/>
      <c r="N1439" s="121"/>
      <c r="O1439" s="143"/>
      <c r="P1439" s="121"/>
      <c r="Q1439" s="168"/>
      <c r="R1439" s="169"/>
      <c r="S1439" s="169"/>
      <c r="T1439" s="169"/>
      <c r="U1439" s="169"/>
      <c r="V1439" s="169"/>
      <c r="W1439" s="169"/>
      <c r="X1439" s="169"/>
      <c r="Y1439" s="167"/>
      <c r="Z1439" s="167"/>
    </row>
    <row r="1440" spans="3:26" ht="16.5" customHeight="1">
      <c r="C1440" s="118"/>
      <c r="D1440" s="160"/>
      <c r="E1440" s="140"/>
      <c r="F1440" s="151"/>
      <c r="G1440" s="151"/>
      <c r="H1440" s="161"/>
      <c r="I1440" s="162"/>
      <c r="J1440" s="163"/>
      <c r="K1440" s="144"/>
      <c r="L1440" s="164"/>
      <c r="M1440" s="47"/>
      <c r="N1440" s="121"/>
      <c r="O1440" s="143"/>
      <c r="P1440" s="121"/>
      <c r="Q1440" s="168"/>
      <c r="R1440" s="169"/>
      <c r="S1440" s="169"/>
      <c r="T1440" s="169"/>
      <c r="U1440" s="169"/>
      <c r="V1440" s="169"/>
      <c r="W1440" s="169"/>
      <c r="X1440" s="169"/>
      <c r="Y1440" s="167"/>
      <c r="Z1440" s="167"/>
    </row>
    <row r="1441" spans="3:26" ht="16.5" customHeight="1">
      <c r="C1441" s="118"/>
      <c r="D1441" s="160"/>
      <c r="E1441" s="140"/>
      <c r="F1441" s="151"/>
      <c r="G1441" s="151"/>
      <c r="H1441" s="161"/>
      <c r="I1441" s="162"/>
      <c r="J1441" s="163"/>
      <c r="K1441" s="144"/>
      <c r="L1441" s="164"/>
      <c r="M1441" s="47"/>
      <c r="N1441" s="121"/>
      <c r="O1441" s="143"/>
      <c r="P1441" s="121"/>
      <c r="Q1441" s="168"/>
      <c r="R1441" s="169"/>
      <c r="S1441" s="169"/>
      <c r="T1441" s="169"/>
      <c r="U1441" s="169"/>
      <c r="V1441" s="169"/>
      <c r="W1441" s="169"/>
      <c r="X1441" s="169"/>
      <c r="Y1441" s="167"/>
      <c r="Z1441" s="167"/>
    </row>
    <row r="1442" spans="3:26" ht="16.5" customHeight="1">
      <c r="C1442" s="118"/>
      <c r="D1442" s="160"/>
      <c r="E1442" s="140"/>
      <c r="F1442" s="151"/>
      <c r="G1442" s="151"/>
      <c r="H1442" s="161"/>
      <c r="I1442" s="162"/>
      <c r="J1442" s="163"/>
      <c r="K1442" s="144"/>
      <c r="L1442" s="164"/>
      <c r="M1442" s="47"/>
      <c r="N1442" s="121"/>
      <c r="O1442" s="143"/>
      <c r="P1442" s="121"/>
      <c r="Q1442" s="168"/>
      <c r="R1442" s="169"/>
      <c r="S1442" s="169"/>
      <c r="T1442" s="169"/>
      <c r="U1442" s="169"/>
      <c r="V1442" s="169"/>
      <c r="W1442" s="169"/>
      <c r="X1442" s="169"/>
      <c r="Y1442" s="167"/>
      <c r="Z1442" s="167"/>
    </row>
    <row r="1443" spans="3:26" ht="16.5" customHeight="1">
      <c r="C1443" s="118"/>
      <c r="D1443" s="160"/>
      <c r="E1443" s="140"/>
      <c r="F1443" s="151"/>
      <c r="G1443" s="151"/>
      <c r="H1443" s="161"/>
      <c r="I1443" s="162"/>
      <c r="J1443" s="163"/>
      <c r="K1443" s="144"/>
      <c r="L1443" s="164"/>
      <c r="M1443" s="47"/>
      <c r="N1443" s="121"/>
      <c r="O1443" s="143"/>
      <c r="P1443" s="121"/>
      <c r="Q1443" s="168"/>
      <c r="R1443" s="169"/>
      <c r="S1443" s="169"/>
      <c r="T1443" s="169"/>
      <c r="U1443" s="169"/>
      <c r="V1443" s="169"/>
      <c r="W1443" s="169"/>
      <c r="X1443" s="169"/>
      <c r="Y1443" s="167"/>
      <c r="Z1443" s="167"/>
    </row>
    <row r="1444" spans="3:26" ht="16.5" customHeight="1">
      <c r="C1444" s="118"/>
      <c r="D1444" s="160"/>
      <c r="E1444" s="140"/>
      <c r="F1444" s="151"/>
      <c r="G1444" s="151"/>
      <c r="H1444" s="161"/>
      <c r="I1444" s="162"/>
      <c r="J1444" s="163"/>
      <c r="K1444" s="144"/>
      <c r="L1444" s="164"/>
      <c r="M1444" s="47"/>
      <c r="N1444" s="121"/>
      <c r="O1444" s="143"/>
      <c r="P1444" s="121"/>
      <c r="Q1444" s="168"/>
      <c r="R1444" s="169"/>
      <c r="S1444" s="169"/>
      <c r="T1444" s="169"/>
      <c r="U1444" s="169"/>
      <c r="V1444" s="169"/>
      <c r="W1444" s="169"/>
      <c r="X1444" s="169"/>
      <c r="Y1444" s="167"/>
      <c r="Z1444" s="167"/>
    </row>
    <row r="1445" spans="3:26" ht="16.5" customHeight="1">
      <c r="C1445" s="118"/>
      <c r="D1445" s="160"/>
      <c r="E1445" s="140"/>
      <c r="F1445" s="151"/>
      <c r="G1445" s="151"/>
      <c r="H1445" s="161"/>
      <c r="I1445" s="162"/>
      <c r="J1445" s="163"/>
      <c r="K1445" s="144"/>
      <c r="L1445" s="164"/>
      <c r="M1445" s="47"/>
      <c r="N1445" s="121"/>
      <c r="O1445" s="143"/>
      <c r="P1445" s="121"/>
      <c r="Q1445" s="168"/>
      <c r="R1445" s="169"/>
      <c r="S1445" s="169"/>
      <c r="T1445" s="169"/>
      <c r="U1445" s="169"/>
      <c r="V1445" s="169"/>
      <c r="W1445" s="169"/>
      <c r="X1445" s="169"/>
      <c r="Y1445" s="167"/>
      <c r="Z1445" s="167"/>
    </row>
    <row r="1446" spans="3:26" ht="16.5" customHeight="1">
      <c r="C1446" s="118"/>
      <c r="D1446" s="160"/>
      <c r="E1446" s="140"/>
      <c r="F1446" s="151"/>
      <c r="G1446" s="151"/>
      <c r="H1446" s="161"/>
      <c r="I1446" s="162"/>
      <c r="J1446" s="163"/>
      <c r="K1446" s="144"/>
      <c r="L1446" s="164"/>
      <c r="M1446" s="47"/>
      <c r="N1446" s="121"/>
      <c r="O1446" s="143"/>
      <c r="P1446" s="121"/>
      <c r="Q1446" s="168"/>
      <c r="R1446" s="169"/>
      <c r="S1446" s="169"/>
      <c r="T1446" s="169"/>
      <c r="U1446" s="169"/>
      <c r="V1446" s="169"/>
      <c r="W1446" s="169"/>
      <c r="X1446" s="169"/>
      <c r="Y1446" s="167"/>
      <c r="Z1446" s="167"/>
    </row>
    <row r="1447" spans="3:26" ht="16.5" customHeight="1">
      <c r="C1447" s="118"/>
      <c r="D1447" s="160"/>
      <c r="E1447" s="140"/>
      <c r="F1447" s="151"/>
      <c r="G1447" s="151"/>
      <c r="H1447" s="161"/>
      <c r="I1447" s="162"/>
      <c r="J1447" s="163"/>
      <c r="K1447" s="144"/>
      <c r="L1447" s="164"/>
      <c r="M1447" s="47"/>
      <c r="N1447" s="121"/>
      <c r="O1447" s="143"/>
      <c r="P1447" s="121"/>
      <c r="Q1447" s="168"/>
      <c r="R1447" s="169"/>
      <c r="S1447" s="169"/>
      <c r="T1447" s="169"/>
      <c r="U1447" s="169"/>
      <c r="V1447" s="169"/>
      <c r="W1447" s="169"/>
      <c r="X1447" s="169"/>
      <c r="Y1447" s="167"/>
      <c r="Z1447" s="167"/>
    </row>
    <row r="1448" spans="3:26" ht="16.5" customHeight="1">
      <c r="C1448" s="118"/>
      <c r="D1448" s="160"/>
      <c r="E1448" s="140"/>
      <c r="F1448" s="151"/>
      <c r="G1448" s="151"/>
      <c r="H1448" s="161"/>
      <c r="I1448" s="162"/>
      <c r="J1448" s="163"/>
      <c r="K1448" s="144"/>
      <c r="L1448" s="164"/>
      <c r="M1448" s="47"/>
      <c r="N1448" s="121"/>
      <c r="O1448" s="143"/>
      <c r="P1448" s="121"/>
      <c r="Q1448" s="168"/>
      <c r="R1448" s="169"/>
      <c r="S1448" s="169"/>
      <c r="T1448" s="169"/>
      <c r="U1448" s="169"/>
      <c r="V1448" s="169"/>
      <c r="W1448" s="169"/>
      <c r="X1448" s="169"/>
      <c r="Y1448" s="167"/>
      <c r="Z1448" s="167"/>
    </row>
    <row r="1449" spans="3:26" ht="16.5" customHeight="1">
      <c r="C1449" s="118"/>
      <c r="D1449" s="160"/>
      <c r="E1449" s="140"/>
      <c r="F1449" s="151"/>
      <c r="G1449" s="151"/>
      <c r="H1449" s="161"/>
      <c r="I1449" s="162"/>
      <c r="J1449" s="163"/>
      <c r="K1449" s="144"/>
      <c r="L1449" s="164"/>
      <c r="M1449" s="47"/>
      <c r="N1449" s="121"/>
      <c r="O1449" s="143"/>
      <c r="P1449" s="121"/>
      <c r="Q1449" s="168"/>
      <c r="R1449" s="169"/>
      <c r="S1449" s="169"/>
      <c r="T1449" s="169"/>
      <c r="U1449" s="169"/>
      <c r="V1449" s="169"/>
      <c r="W1449" s="169"/>
      <c r="X1449" s="169"/>
      <c r="Y1449" s="167"/>
      <c r="Z1449" s="167"/>
    </row>
    <row r="1450" spans="3:26" ht="16.5" customHeight="1">
      <c r="C1450" s="118"/>
      <c r="D1450" s="160"/>
      <c r="E1450" s="140"/>
      <c r="F1450" s="151"/>
      <c r="G1450" s="151"/>
      <c r="H1450" s="161"/>
      <c r="I1450" s="162"/>
      <c r="J1450" s="163"/>
      <c r="K1450" s="144"/>
      <c r="L1450" s="164"/>
      <c r="M1450" s="47"/>
      <c r="N1450" s="121"/>
      <c r="O1450" s="143"/>
      <c r="P1450" s="121"/>
      <c r="Q1450" s="168"/>
      <c r="R1450" s="169"/>
      <c r="S1450" s="169"/>
      <c r="T1450" s="169"/>
      <c r="U1450" s="169"/>
      <c r="V1450" s="169"/>
      <c r="W1450" s="169"/>
      <c r="X1450" s="169"/>
      <c r="Y1450" s="167"/>
      <c r="Z1450" s="167"/>
    </row>
    <row r="1451" spans="3:26" ht="16.5" customHeight="1">
      <c r="C1451" s="118"/>
      <c r="D1451" s="160"/>
      <c r="E1451" s="140"/>
      <c r="F1451" s="151"/>
      <c r="G1451" s="151"/>
      <c r="H1451" s="161"/>
      <c r="I1451" s="162"/>
      <c r="J1451" s="163"/>
      <c r="K1451" s="144"/>
      <c r="L1451" s="164"/>
      <c r="M1451" s="47"/>
      <c r="N1451" s="121"/>
      <c r="O1451" s="143"/>
      <c r="P1451" s="121"/>
      <c r="Q1451" s="168"/>
      <c r="R1451" s="169"/>
      <c r="S1451" s="169"/>
      <c r="T1451" s="169"/>
      <c r="U1451" s="169"/>
      <c r="V1451" s="169"/>
      <c r="W1451" s="169"/>
      <c r="X1451" s="169"/>
      <c r="Y1451" s="167"/>
      <c r="Z1451" s="167"/>
    </row>
    <row r="1452" spans="3:26" ht="16.5" customHeight="1">
      <c r="C1452" s="118"/>
      <c r="D1452" s="160"/>
      <c r="E1452" s="140"/>
      <c r="F1452" s="151"/>
      <c r="G1452" s="151"/>
      <c r="H1452" s="161"/>
      <c r="I1452" s="162"/>
      <c r="J1452" s="163"/>
      <c r="K1452" s="144"/>
      <c r="L1452" s="164"/>
      <c r="M1452" s="47"/>
      <c r="N1452" s="121"/>
      <c r="O1452" s="143"/>
      <c r="P1452" s="121"/>
      <c r="Q1452" s="168"/>
      <c r="R1452" s="169"/>
      <c r="S1452" s="169"/>
      <c r="T1452" s="169"/>
      <c r="U1452" s="169"/>
      <c r="V1452" s="169"/>
      <c r="W1452" s="169"/>
      <c r="X1452" s="169"/>
      <c r="Y1452" s="167"/>
      <c r="Z1452" s="167"/>
    </row>
    <row r="1453" spans="3:26" ht="16.5" customHeight="1">
      <c r="C1453" s="118"/>
      <c r="D1453" s="160"/>
      <c r="E1453" s="140"/>
      <c r="F1453" s="151"/>
      <c r="G1453" s="151"/>
      <c r="H1453" s="161"/>
      <c r="I1453" s="162"/>
      <c r="J1453" s="163"/>
      <c r="K1453" s="144"/>
      <c r="L1453" s="164"/>
      <c r="M1453" s="47"/>
      <c r="N1453" s="121"/>
      <c r="O1453" s="143"/>
      <c r="P1453" s="121"/>
      <c r="Q1453" s="168"/>
      <c r="R1453" s="169"/>
      <c r="S1453" s="169"/>
      <c r="T1453" s="169"/>
      <c r="U1453" s="169"/>
      <c r="V1453" s="169"/>
      <c r="W1453" s="169"/>
      <c r="X1453" s="169"/>
      <c r="Y1453" s="167"/>
      <c r="Z1453" s="167"/>
    </row>
    <row r="1454" spans="3:26" ht="16.5" customHeight="1">
      <c r="C1454" s="118"/>
      <c r="D1454" s="160"/>
      <c r="E1454" s="140"/>
      <c r="F1454" s="151"/>
      <c r="G1454" s="151"/>
      <c r="H1454" s="161"/>
      <c r="I1454" s="162"/>
      <c r="J1454" s="163"/>
      <c r="K1454" s="144"/>
      <c r="L1454" s="164"/>
      <c r="M1454" s="47"/>
      <c r="N1454" s="121"/>
      <c r="O1454" s="143"/>
      <c r="P1454" s="121"/>
      <c r="Q1454" s="168"/>
      <c r="R1454" s="169"/>
      <c r="S1454" s="169"/>
      <c r="T1454" s="169"/>
      <c r="U1454" s="169"/>
      <c r="V1454" s="169"/>
      <c r="W1454" s="169"/>
      <c r="X1454" s="169"/>
      <c r="Y1454" s="167"/>
      <c r="Z1454" s="167"/>
    </row>
    <row r="1455" spans="3:26" ht="16.5" customHeight="1">
      <c r="C1455" s="118"/>
      <c r="D1455" s="160"/>
      <c r="E1455" s="140"/>
      <c r="F1455" s="151"/>
      <c r="G1455" s="151"/>
      <c r="H1455" s="161"/>
      <c r="I1455" s="162"/>
      <c r="J1455" s="163"/>
      <c r="K1455" s="144"/>
      <c r="L1455" s="164"/>
      <c r="M1455" s="47"/>
      <c r="N1455" s="121"/>
      <c r="O1455" s="143"/>
      <c r="P1455" s="121"/>
      <c r="Q1455" s="168"/>
      <c r="R1455" s="169"/>
      <c r="S1455" s="169"/>
      <c r="T1455" s="169"/>
      <c r="U1455" s="169"/>
      <c r="V1455" s="169"/>
      <c r="W1455" s="169"/>
      <c r="X1455" s="169"/>
      <c r="Y1455" s="167"/>
      <c r="Z1455" s="167"/>
    </row>
    <row r="1456" spans="3:26" ht="16.5" customHeight="1">
      <c r="C1456" s="118"/>
      <c r="D1456" s="160"/>
      <c r="E1456" s="140"/>
      <c r="F1456" s="151"/>
      <c r="G1456" s="151"/>
      <c r="H1456" s="161"/>
      <c r="I1456" s="162"/>
      <c r="J1456" s="163"/>
      <c r="K1456" s="144"/>
      <c r="L1456" s="164"/>
      <c r="M1456" s="47"/>
      <c r="N1456" s="121"/>
      <c r="O1456" s="143"/>
      <c r="P1456" s="121"/>
      <c r="Q1456" s="168"/>
      <c r="R1456" s="169"/>
      <c r="S1456" s="169"/>
      <c r="T1456" s="169"/>
      <c r="U1456" s="169"/>
      <c r="V1456" s="169"/>
      <c r="W1456" s="169"/>
      <c r="X1456" s="169"/>
      <c r="Y1456" s="167"/>
      <c r="Z1456" s="167"/>
    </row>
    <row r="1457" spans="3:26" ht="16.5" customHeight="1">
      <c r="C1457" s="118"/>
      <c r="D1457" s="160"/>
      <c r="E1457" s="140"/>
      <c r="F1457" s="151"/>
      <c r="G1457" s="151"/>
      <c r="H1457" s="161"/>
      <c r="I1457" s="162"/>
      <c r="J1457" s="163"/>
      <c r="K1457" s="144"/>
      <c r="L1457" s="164"/>
      <c r="M1457" s="47"/>
      <c r="N1457" s="121"/>
      <c r="O1457" s="143"/>
      <c r="P1457" s="121"/>
      <c r="Q1457" s="168"/>
      <c r="R1457" s="169"/>
      <c r="S1457" s="169"/>
      <c r="T1457" s="169"/>
      <c r="U1457" s="169"/>
      <c r="V1457" s="169"/>
      <c r="W1457" s="169"/>
      <c r="X1457" s="169"/>
      <c r="Y1457" s="167"/>
      <c r="Z1457" s="167"/>
    </row>
    <row r="1458" spans="3:26" ht="16.5" customHeight="1">
      <c r="C1458" s="118"/>
      <c r="D1458" s="160"/>
      <c r="E1458" s="140"/>
      <c r="F1458" s="151"/>
      <c r="G1458" s="151"/>
      <c r="H1458" s="161"/>
      <c r="I1458" s="162"/>
      <c r="J1458" s="163"/>
      <c r="K1458" s="144"/>
      <c r="L1458" s="164"/>
      <c r="M1458" s="47"/>
      <c r="N1458" s="121"/>
      <c r="O1458" s="143"/>
      <c r="P1458" s="121"/>
      <c r="Q1458" s="168"/>
      <c r="R1458" s="169"/>
      <c r="S1458" s="169"/>
      <c r="T1458" s="169"/>
      <c r="U1458" s="169"/>
      <c r="V1458" s="169"/>
      <c r="W1458" s="169"/>
      <c r="X1458" s="169"/>
      <c r="Y1458" s="167"/>
      <c r="Z1458" s="167"/>
    </row>
    <row r="1459" spans="3:26" ht="16.5" customHeight="1">
      <c r="C1459" s="118"/>
      <c r="D1459" s="160"/>
      <c r="E1459" s="140"/>
      <c r="F1459" s="151"/>
      <c r="G1459" s="151"/>
      <c r="H1459" s="161"/>
      <c r="I1459" s="162"/>
      <c r="J1459" s="163"/>
      <c r="K1459" s="144"/>
      <c r="L1459" s="164"/>
      <c r="M1459" s="47"/>
      <c r="N1459" s="121"/>
      <c r="O1459" s="143"/>
      <c r="P1459" s="121"/>
      <c r="Q1459" s="168"/>
      <c r="R1459" s="169"/>
      <c r="S1459" s="169"/>
      <c r="T1459" s="169"/>
      <c r="U1459" s="169"/>
      <c r="V1459" s="169"/>
      <c r="W1459" s="169"/>
      <c r="X1459" s="169"/>
      <c r="Y1459" s="167"/>
      <c r="Z1459" s="167"/>
    </row>
    <row r="1460" spans="3:26" ht="16.5" customHeight="1">
      <c r="C1460" s="118"/>
      <c r="D1460" s="160"/>
      <c r="E1460" s="140"/>
      <c r="F1460" s="151"/>
      <c r="G1460" s="151"/>
      <c r="H1460" s="161"/>
      <c r="I1460" s="162"/>
      <c r="J1460" s="163"/>
      <c r="K1460" s="144"/>
      <c r="L1460" s="164"/>
      <c r="M1460" s="47"/>
      <c r="N1460" s="121"/>
      <c r="O1460" s="143"/>
      <c r="P1460" s="121"/>
      <c r="Q1460" s="168"/>
      <c r="R1460" s="169"/>
      <c r="S1460" s="169"/>
      <c r="T1460" s="169"/>
      <c r="U1460" s="169"/>
      <c r="V1460" s="169"/>
      <c r="W1460" s="169"/>
      <c r="X1460" s="169"/>
      <c r="Y1460" s="167"/>
      <c r="Z1460" s="167"/>
    </row>
    <row r="1461" spans="3:26" ht="16.5" customHeight="1">
      <c r="C1461" s="118"/>
      <c r="D1461" s="160"/>
      <c r="E1461" s="140"/>
      <c r="F1461" s="151"/>
      <c r="G1461" s="151"/>
      <c r="H1461" s="161"/>
      <c r="I1461" s="162"/>
      <c r="J1461" s="163"/>
      <c r="K1461" s="144"/>
      <c r="L1461" s="164"/>
      <c r="M1461" s="47"/>
      <c r="N1461" s="121"/>
      <c r="O1461" s="143"/>
      <c r="P1461" s="121"/>
      <c r="Q1461" s="168"/>
      <c r="R1461" s="169"/>
      <c r="S1461" s="169"/>
      <c r="T1461" s="169"/>
      <c r="U1461" s="169"/>
      <c r="V1461" s="169"/>
      <c r="W1461" s="169"/>
      <c r="X1461" s="169"/>
      <c r="Y1461" s="167"/>
      <c r="Z1461" s="167"/>
    </row>
    <row r="1462" spans="3:26" ht="16.5" customHeight="1">
      <c r="C1462" s="118"/>
      <c r="D1462" s="160"/>
      <c r="E1462" s="140"/>
      <c r="F1462" s="151"/>
      <c r="G1462" s="151"/>
      <c r="H1462" s="161"/>
      <c r="I1462" s="162"/>
      <c r="J1462" s="163"/>
      <c r="K1462" s="144"/>
      <c r="L1462" s="164"/>
      <c r="M1462" s="47"/>
      <c r="N1462" s="121"/>
      <c r="O1462" s="143"/>
      <c r="P1462" s="121"/>
      <c r="Q1462" s="168"/>
      <c r="R1462" s="169"/>
      <c r="S1462" s="169"/>
      <c r="T1462" s="169"/>
      <c r="U1462" s="169"/>
      <c r="V1462" s="169"/>
      <c r="W1462" s="169"/>
      <c r="X1462" s="169"/>
      <c r="Y1462" s="167"/>
      <c r="Z1462" s="167"/>
    </row>
    <row r="1463" spans="3:26" ht="16.5" customHeight="1">
      <c r="C1463" s="118"/>
      <c r="D1463" s="160"/>
      <c r="E1463" s="140"/>
      <c r="F1463" s="151"/>
      <c r="G1463" s="151"/>
      <c r="H1463" s="161"/>
      <c r="I1463" s="162"/>
      <c r="J1463" s="163"/>
      <c r="K1463" s="144"/>
      <c r="L1463" s="164"/>
      <c r="M1463" s="47"/>
      <c r="N1463" s="121"/>
      <c r="O1463" s="143"/>
      <c r="P1463" s="121"/>
      <c r="Q1463" s="168"/>
      <c r="R1463" s="169"/>
      <c r="S1463" s="169"/>
      <c r="T1463" s="169"/>
      <c r="U1463" s="169"/>
      <c r="V1463" s="169"/>
      <c r="W1463" s="169"/>
      <c r="X1463" s="169"/>
      <c r="Y1463" s="167"/>
      <c r="Z1463" s="167"/>
    </row>
    <row r="1464" spans="3:26" ht="16.5" customHeight="1">
      <c r="C1464" s="118"/>
      <c r="D1464" s="160"/>
      <c r="E1464" s="140"/>
      <c r="F1464" s="151"/>
      <c r="G1464" s="151"/>
      <c r="H1464" s="161"/>
      <c r="I1464" s="162"/>
      <c r="J1464" s="163"/>
      <c r="K1464" s="144"/>
      <c r="L1464" s="164"/>
      <c r="M1464" s="47"/>
      <c r="N1464" s="121"/>
      <c r="O1464" s="143"/>
      <c r="P1464" s="121"/>
      <c r="Q1464" s="168"/>
      <c r="R1464" s="169"/>
      <c r="S1464" s="169"/>
      <c r="T1464" s="169"/>
      <c r="U1464" s="169"/>
      <c r="V1464" s="169"/>
      <c r="W1464" s="169"/>
      <c r="X1464" s="169"/>
      <c r="Y1464" s="167"/>
      <c r="Z1464" s="167"/>
    </row>
    <row r="1465" spans="3:26" ht="16.5" customHeight="1">
      <c r="C1465" s="118"/>
      <c r="D1465" s="160"/>
      <c r="E1465" s="140"/>
      <c r="F1465" s="151"/>
      <c r="G1465" s="151"/>
      <c r="H1465" s="161"/>
      <c r="I1465" s="162"/>
      <c r="J1465" s="163"/>
      <c r="K1465" s="144"/>
      <c r="L1465" s="164"/>
      <c r="M1465" s="47"/>
      <c r="N1465" s="121"/>
      <c r="O1465" s="143"/>
      <c r="P1465" s="121"/>
      <c r="Q1465" s="168"/>
      <c r="R1465" s="169"/>
      <c r="S1465" s="169"/>
      <c r="T1465" s="169"/>
      <c r="U1465" s="169"/>
      <c r="V1465" s="169"/>
      <c r="W1465" s="169"/>
      <c r="X1465" s="169"/>
      <c r="Y1465" s="167"/>
      <c r="Z1465" s="167"/>
    </row>
    <row r="1466" spans="3:26" ht="16.5" customHeight="1">
      <c r="C1466" s="118"/>
      <c r="D1466" s="160"/>
      <c r="E1466" s="140"/>
      <c r="F1466" s="151"/>
      <c r="G1466" s="151"/>
      <c r="H1466" s="161"/>
      <c r="I1466" s="162"/>
      <c r="J1466" s="163"/>
      <c r="K1466" s="144"/>
      <c r="L1466" s="164"/>
      <c r="M1466" s="47"/>
      <c r="N1466" s="121"/>
      <c r="O1466" s="143"/>
      <c r="P1466" s="121"/>
      <c r="Q1466" s="168"/>
      <c r="R1466" s="169"/>
      <c r="S1466" s="169"/>
      <c r="T1466" s="169"/>
      <c r="U1466" s="169"/>
      <c r="V1466" s="169"/>
      <c r="W1466" s="169"/>
      <c r="X1466" s="169"/>
      <c r="Y1466" s="167"/>
      <c r="Z1466" s="167"/>
    </row>
    <row r="1467" spans="3:26" ht="16.5" customHeight="1">
      <c r="C1467" s="118"/>
      <c r="D1467" s="160"/>
      <c r="E1467" s="140"/>
      <c r="F1467" s="151"/>
      <c r="G1467" s="151"/>
      <c r="H1467" s="161"/>
      <c r="I1467" s="162"/>
      <c r="J1467" s="163"/>
      <c r="K1467" s="144"/>
      <c r="L1467" s="164"/>
      <c r="M1467" s="47"/>
      <c r="N1467" s="121"/>
      <c r="O1467" s="143"/>
      <c r="P1467" s="121"/>
      <c r="Q1467" s="168"/>
      <c r="R1467" s="169"/>
      <c r="S1467" s="169"/>
      <c r="T1467" s="169"/>
      <c r="U1467" s="169"/>
      <c r="V1467" s="169"/>
      <c r="W1467" s="169"/>
      <c r="X1467" s="169"/>
      <c r="Y1467" s="167"/>
      <c r="Z1467" s="167"/>
    </row>
    <row r="1468" spans="3:26" ht="16.5" customHeight="1">
      <c r="C1468" s="118"/>
      <c r="D1468" s="160"/>
      <c r="E1468" s="140"/>
      <c r="F1468" s="151"/>
      <c r="G1468" s="151"/>
      <c r="H1468" s="161"/>
      <c r="I1468" s="162"/>
      <c r="J1468" s="163"/>
      <c r="K1468" s="144"/>
      <c r="L1468" s="164"/>
      <c r="M1468" s="47"/>
      <c r="N1468" s="121"/>
      <c r="O1468" s="143"/>
      <c r="P1468" s="121"/>
      <c r="Q1468" s="168"/>
      <c r="R1468" s="169"/>
      <c r="S1468" s="169"/>
      <c r="T1468" s="169"/>
      <c r="U1468" s="169"/>
      <c r="V1468" s="169"/>
      <c r="W1468" s="169"/>
      <c r="X1468" s="169"/>
      <c r="Y1468" s="167"/>
      <c r="Z1468" s="167"/>
    </row>
    <row r="1469" spans="3:26" ht="16.5" customHeight="1">
      <c r="C1469" s="118"/>
      <c r="D1469" s="160"/>
      <c r="E1469" s="140"/>
      <c r="F1469" s="151"/>
      <c r="G1469" s="151"/>
      <c r="H1469" s="161"/>
      <c r="I1469" s="162"/>
      <c r="J1469" s="163"/>
      <c r="K1469" s="144"/>
      <c r="L1469" s="164"/>
      <c r="M1469" s="47"/>
      <c r="N1469" s="121"/>
      <c r="O1469" s="143"/>
      <c r="P1469" s="121"/>
      <c r="Q1469" s="168"/>
      <c r="R1469" s="169"/>
      <c r="S1469" s="169"/>
      <c r="T1469" s="169"/>
      <c r="U1469" s="169"/>
      <c r="V1469" s="169"/>
      <c r="W1469" s="169"/>
      <c r="X1469" s="169"/>
      <c r="Y1469" s="167"/>
      <c r="Z1469" s="167"/>
    </row>
    <row r="1470" spans="3:26" ht="16.5" customHeight="1">
      <c r="C1470" s="118"/>
      <c r="D1470" s="160"/>
      <c r="E1470" s="140"/>
      <c r="F1470" s="151"/>
      <c r="G1470" s="151"/>
      <c r="H1470" s="161"/>
      <c r="I1470" s="162"/>
      <c r="J1470" s="163"/>
      <c r="K1470" s="144"/>
      <c r="L1470" s="164"/>
      <c r="M1470" s="47"/>
      <c r="N1470" s="121"/>
      <c r="O1470" s="143"/>
      <c r="P1470" s="121"/>
      <c r="Q1470" s="168"/>
      <c r="R1470" s="169"/>
      <c r="S1470" s="169"/>
      <c r="T1470" s="169"/>
      <c r="U1470" s="169"/>
      <c r="V1470" s="169"/>
      <c r="W1470" s="169"/>
      <c r="X1470" s="169"/>
      <c r="Y1470" s="167"/>
      <c r="Z1470" s="167"/>
    </row>
    <row r="1471" spans="3:26" ht="16.5" customHeight="1">
      <c r="C1471" s="118"/>
      <c r="D1471" s="160"/>
      <c r="E1471" s="140"/>
      <c r="F1471" s="151"/>
      <c r="G1471" s="151"/>
      <c r="H1471" s="161"/>
      <c r="I1471" s="162"/>
      <c r="J1471" s="163"/>
      <c r="K1471" s="144"/>
      <c r="L1471" s="164"/>
      <c r="M1471" s="47"/>
      <c r="N1471" s="121"/>
      <c r="O1471" s="143"/>
      <c r="P1471" s="121"/>
      <c r="Q1471" s="168"/>
      <c r="R1471" s="169"/>
      <c r="S1471" s="169"/>
      <c r="T1471" s="169"/>
      <c r="U1471" s="169"/>
      <c r="V1471" s="169"/>
      <c r="W1471" s="169"/>
      <c r="X1471" s="169"/>
      <c r="Y1471" s="167"/>
      <c r="Z1471" s="167"/>
    </row>
    <row r="1472" spans="3:26" ht="16.5" customHeight="1">
      <c r="C1472" s="118"/>
      <c r="D1472" s="160"/>
      <c r="E1472" s="140"/>
      <c r="F1472" s="151"/>
      <c r="G1472" s="151"/>
      <c r="H1472" s="161"/>
      <c r="I1472" s="162"/>
      <c r="J1472" s="163"/>
      <c r="K1472" s="144"/>
      <c r="L1472" s="164"/>
      <c r="M1472" s="47"/>
      <c r="N1472" s="121"/>
      <c r="O1472" s="143"/>
      <c r="P1472" s="121"/>
      <c r="Q1472" s="168"/>
      <c r="R1472" s="169"/>
      <c r="S1472" s="169"/>
      <c r="T1472" s="169"/>
      <c r="U1472" s="169"/>
      <c r="V1472" s="169"/>
      <c r="W1472" s="169"/>
      <c r="X1472" s="169"/>
      <c r="Y1472" s="167"/>
      <c r="Z1472" s="167"/>
    </row>
    <row r="1473" spans="3:26" ht="16.5" customHeight="1">
      <c r="C1473" s="118"/>
      <c r="D1473" s="160"/>
      <c r="E1473" s="140"/>
      <c r="F1473" s="151"/>
      <c r="G1473" s="151"/>
      <c r="H1473" s="161"/>
      <c r="I1473" s="162"/>
      <c r="J1473" s="163"/>
      <c r="K1473" s="144"/>
      <c r="L1473" s="164"/>
      <c r="M1473" s="47"/>
      <c r="N1473" s="121"/>
      <c r="O1473" s="143"/>
      <c r="P1473" s="121"/>
      <c r="Q1473" s="168"/>
      <c r="R1473" s="169"/>
      <c r="S1473" s="169"/>
      <c r="T1473" s="169"/>
      <c r="U1473" s="169"/>
      <c r="V1473" s="169"/>
      <c r="W1473" s="169"/>
      <c r="X1473" s="169"/>
      <c r="Y1473" s="167"/>
      <c r="Z1473" s="167"/>
    </row>
    <row r="1474" spans="3:26" ht="16.5" customHeight="1">
      <c r="C1474" s="118"/>
      <c r="D1474" s="160"/>
      <c r="E1474" s="140"/>
      <c r="F1474" s="151"/>
      <c r="G1474" s="151"/>
      <c r="H1474" s="161"/>
      <c r="I1474" s="162"/>
      <c r="J1474" s="163"/>
      <c r="K1474" s="144"/>
      <c r="L1474" s="164"/>
      <c r="M1474" s="47"/>
      <c r="N1474" s="121"/>
      <c r="O1474" s="143"/>
      <c r="P1474" s="121"/>
      <c r="Q1474" s="168"/>
      <c r="R1474" s="169"/>
      <c r="S1474" s="169"/>
      <c r="T1474" s="169"/>
      <c r="U1474" s="169"/>
      <c r="V1474" s="169"/>
      <c r="W1474" s="169"/>
      <c r="X1474" s="169"/>
      <c r="Y1474" s="167"/>
      <c r="Z1474" s="167"/>
    </row>
    <row r="1475" spans="3:26" ht="16.5" customHeight="1">
      <c r="C1475" s="118"/>
      <c r="D1475" s="160"/>
      <c r="E1475" s="140"/>
      <c r="F1475" s="151"/>
      <c r="G1475" s="151"/>
      <c r="H1475" s="161"/>
      <c r="I1475" s="162"/>
      <c r="J1475" s="163"/>
      <c r="K1475" s="144"/>
      <c r="L1475" s="164"/>
      <c r="M1475" s="47"/>
      <c r="N1475" s="121"/>
      <c r="O1475" s="143"/>
      <c r="P1475" s="121"/>
      <c r="Q1475" s="168"/>
      <c r="R1475" s="169"/>
      <c r="S1475" s="169"/>
      <c r="T1475" s="169"/>
      <c r="U1475" s="169"/>
      <c r="V1475" s="169"/>
      <c r="W1475" s="169"/>
      <c r="X1475" s="169"/>
      <c r="Y1475" s="167"/>
      <c r="Z1475" s="167"/>
    </row>
    <row r="1476" spans="3:26" ht="16.5" customHeight="1">
      <c r="C1476" s="118"/>
      <c r="D1476" s="160"/>
      <c r="E1476" s="140"/>
      <c r="F1476" s="151"/>
      <c r="G1476" s="151"/>
      <c r="H1476" s="161"/>
      <c r="I1476" s="162"/>
      <c r="J1476" s="163"/>
      <c r="K1476" s="144"/>
      <c r="L1476" s="164"/>
      <c r="M1476" s="47"/>
      <c r="N1476" s="121"/>
      <c r="O1476" s="143"/>
      <c r="P1476" s="121"/>
      <c r="Q1476" s="168"/>
      <c r="R1476" s="169"/>
      <c r="S1476" s="169"/>
      <c r="T1476" s="169"/>
      <c r="U1476" s="169"/>
      <c r="V1476" s="169"/>
      <c r="W1476" s="169"/>
      <c r="X1476" s="169"/>
      <c r="Y1476" s="167"/>
      <c r="Z1476" s="167"/>
    </row>
    <row r="1477" spans="3:26" ht="16.5" customHeight="1">
      <c r="C1477" s="118"/>
      <c r="D1477" s="160"/>
      <c r="E1477" s="140"/>
      <c r="F1477" s="151"/>
      <c r="G1477" s="151"/>
      <c r="H1477" s="161"/>
      <c r="I1477" s="162"/>
      <c r="J1477" s="163"/>
      <c r="K1477" s="144"/>
      <c r="L1477" s="164"/>
      <c r="M1477" s="47"/>
      <c r="N1477" s="121"/>
      <c r="O1477" s="143"/>
      <c r="P1477" s="121"/>
      <c r="Q1477" s="168"/>
      <c r="R1477" s="169"/>
      <c r="S1477" s="169"/>
      <c r="T1477" s="169"/>
      <c r="U1477" s="169"/>
      <c r="V1477" s="169"/>
      <c r="W1477" s="169"/>
      <c r="X1477" s="169"/>
      <c r="Y1477" s="167"/>
      <c r="Z1477" s="167"/>
    </row>
    <row r="1478" spans="3:26" ht="16.5" customHeight="1">
      <c r="C1478" s="118"/>
      <c r="D1478" s="160"/>
      <c r="E1478" s="140"/>
      <c r="F1478" s="151"/>
      <c r="G1478" s="151"/>
      <c r="H1478" s="161"/>
      <c r="I1478" s="162"/>
      <c r="J1478" s="163"/>
      <c r="K1478" s="144"/>
      <c r="L1478" s="164"/>
      <c r="M1478" s="47"/>
      <c r="N1478" s="121"/>
      <c r="O1478" s="143"/>
      <c r="P1478" s="121"/>
      <c r="Q1478" s="168"/>
      <c r="R1478" s="169"/>
      <c r="S1478" s="169"/>
      <c r="T1478" s="169"/>
      <c r="U1478" s="169"/>
      <c r="V1478" s="169"/>
      <c r="W1478" s="169"/>
      <c r="X1478" s="169"/>
      <c r="Y1478" s="167"/>
      <c r="Z1478" s="167"/>
    </row>
    <row r="1479" spans="3:26" ht="16.5" customHeight="1">
      <c r="C1479" s="118"/>
      <c r="D1479" s="160"/>
      <c r="E1479" s="140"/>
      <c r="F1479" s="151"/>
      <c r="G1479" s="151"/>
      <c r="H1479" s="161"/>
      <c r="I1479" s="162"/>
      <c r="J1479" s="163"/>
      <c r="K1479" s="144"/>
      <c r="L1479" s="164"/>
      <c r="M1479" s="47"/>
      <c r="N1479" s="121"/>
      <c r="O1479" s="143"/>
      <c r="P1479" s="121"/>
      <c r="Q1479" s="168"/>
      <c r="R1479" s="169"/>
      <c r="S1479" s="169"/>
      <c r="T1479" s="169"/>
      <c r="U1479" s="169"/>
      <c r="V1479" s="169"/>
      <c r="W1479" s="169"/>
      <c r="X1479" s="169"/>
      <c r="Y1479" s="167"/>
      <c r="Z1479" s="167"/>
    </row>
    <row r="1480" spans="3:26" ht="16.5" customHeight="1">
      <c r="C1480" s="118"/>
      <c r="D1480" s="160"/>
      <c r="E1480" s="140"/>
      <c r="F1480" s="151"/>
      <c r="G1480" s="151"/>
      <c r="H1480" s="161"/>
      <c r="I1480" s="162"/>
      <c r="J1480" s="163"/>
      <c r="K1480" s="144"/>
      <c r="L1480" s="164"/>
      <c r="M1480" s="47"/>
      <c r="N1480" s="121"/>
      <c r="O1480" s="143"/>
      <c r="P1480" s="121"/>
      <c r="Q1480" s="168"/>
      <c r="R1480" s="169"/>
      <c r="S1480" s="169"/>
      <c r="T1480" s="169"/>
      <c r="U1480" s="169"/>
      <c r="V1480" s="169"/>
      <c r="W1480" s="169"/>
      <c r="X1480" s="169"/>
      <c r="Y1480" s="167"/>
      <c r="Z1480" s="167"/>
    </row>
    <row r="1481" spans="3:26" ht="16.5" customHeight="1">
      <c r="C1481" s="118"/>
      <c r="D1481" s="160"/>
      <c r="E1481" s="140"/>
      <c r="F1481" s="151"/>
      <c r="G1481" s="151"/>
      <c r="H1481" s="161"/>
      <c r="I1481" s="162"/>
      <c r="J1481" s="163"/>
      <c r="K1481" s="144"/>
      <c r="L1481" s="164"/>
      <c r="M1481" s="47"/>
      <c r="N1481" s="121"/>
      <c r="O1481" s="143"/>
      <c r="P1481" s="121"/>
      <c r="Q1481" s="168"/>
      <c r="R1481" s="169"/>
      <c r="S1481" s="169"/>
      <c r="T1481" s="169"/>
      <c r="U1481" s="169"/>
      <c r="V1481" s="169"/>
      <c r="W1481" s="169"/>
      <c r="X1481" s="169"/>
      <c r="Y1481" s="167"/>
      <c r="Z1481" s="167"/>
    </row>
    <row r="1482" spans="3:26" ht="16.5" customHeight="1">
      <c r="C1482" s="118"/>
      <c r="D1482" s="160"/>
      <c r="E1482" s="140"/>
      <c r="F1482" s="151"/>
      <c r="G1482" s="151"/>
      <c r="H1482" s="161"/>
      <c r="I1482" s="162"/>
      <c r="J1482" s="163"/>
      <c r="K1482" s="144"/>
      <c r="L1482" s="164"/>
      <c r="M1482" s="47"/>
      <c r="N1482" s="121"/>
      <c r="O1482" s="143"/>
      <c r="P1482" s="121"/>
      <c r="Q1482" s="168"/>
      <c r="R1482" s="169"/>
      <c r="S1482" s="169"/>
      <c r="T1482" s="169"/>
      <c r="U1482" s="169"/>
      <c r="V1482" s="169"/>
      <c r="W1482" s="169"/>
      <c r="X1482" s="169"/>
      <c r="Y1482" s="167"/>
      <c r="Z1482" s="167"/>
    </row>
    <row r="1483" spans="3:26" ht="16.5" customHeight="1">
      <c r="C1483" s="118"/>
      <c r="D1483" s="160"/>
      <c r="E1483" s="140"/>
      <c r="F1483" s="151"/>
      <c r="G1483" s="151"/>
      <c r="H1483" s="161"/>
      <c r="I1483" s="162"/>
      <c r="J1483" s="163"/>
      <c r="K1483" s="144"/>
      <c r="L1483" s="164"/>
      <c r="M1483" s="47"/>
      <c r="N1483" s="121"/>
      <c r="O1483" s="143"/>
      <c r="P1483" s="121"/>
      <c r="Q1483" s="168"/>
      <c r="R1483" s="169"/>
      <c r="S1483" s="169"/>
      <c r="T1483" s="169"/>
      <c r="U1483" s="169"/>
      <c r="V1483" s="169"/>
      <c r="W1483" s="169"/>
      <c r="X1483" s="169"/>
      <c r="Y1483" s="167"/>
      <c r="Z1483" s="167"/>
    </row>
    <row r="1484" spans="3:26" ht="16.5" customHeight="1">
      <c r="C1484" s="118"/>
      <c r="D1484" s="160"/>
      <c r="E1484" s="140"/>
      <c r="F1484" s="151"/>
      <c r="G1484" s="151"/>
      <c r="H1484" s="161"/>
      <c r="I1484" s="162"/>
      <c r="J1484" s="163"/>
      <c r="K1484" s="144"/>
      <c r="L1484" s="164"/>
      <c r="M1484" s="47"/>
      <c r="N1484" s="121"/>
      <c r="O1484" s="143"/>
      <c r="P1484" s="121"/>
      <c r="Q1484" s="168"/>
      <c r="R1484" s="169"/>
      <c r="S1484" s="169"/>
      <c r="T1484" s="169"/>
      <c r="U1484" s="169"/>
      <c r="V1484" s="169"/>
      <c r="W1484" s="169"/>
      <c r="X1484" s="169"/>
      <c r="Y1484" s="167"/>
      <c r="Z1484" s="167"/>
    </row>
    <row r="1485" spans="3:26" ht="16.5" customHeight="1">
      <c r="C1485" s="118"/>
      <c r="D1485" s="160"/>
      <c r="E1485" s="140"/>
      <c r="F1485" s="151"/>
      <c r="G1485" s="151"/>
      <c r="H1485" s="161"/>
      <c r="I1485" s="162"/>
      <c r="J1485" s="163"/>
      <c r="K1485" s="144"/>
      <c r="L1485" s="164"/>
      <c r="M1485" s="47"/>
      <c r="N1485" s="121"/>
      <c r="O1485" s="143"/>
      <c r="P1485" s="121"/>
      <c r="Q1485" s="168"/>
      <c r="R1485" s="169"/>
      <c r="S1485" s="169"/>
      <c r="T1485" s="169"/>
      <c r="U1485" s="169"/>
      <c r="V1485" s="169"/>
      <c r="W1485" s="169"/>
      <c r="X1485" s="169"/>
      <c r="Y1485" s="167"/>
      <c r="Z1485" s="167"/>
    </row>
    <row r="1486" spans="3:26" ht="16.5" customHeight="1">
      <c r="C1486" s="118"/>
      <c r="D1486" s="160"/>
      <c r="E1486" s="140"/>
      <c r="F1486" s="151"/>
      <c r="G1486" s="151"/>
      <c r="H1486" s="161"/>
      <c r="I1486" s="162"/>
      <c r="J1486" s="163"/>
      <c r="K1486" s="144"/>
      <c r="L1486" s="164"/>
      <c r="M1486" s="47"/>
      <c r="N1486" s="121"/>
      <c r="O1486" s="143"/>
      <c r="P1486" s="121"/>
      <c r="Q1486" s="168"/>
      <c r="R1486" s="169"/>
      <c r="S1486" s="169"/>
      <c r="T1486" s="169"/>
      <c r="U1486" s="169"/>
      <c r="V1486" s="169"/>
      <c r="W1486" s="169"/>
      <c r="X1486" s="169"/>
      <c r="Y1486" s="167"/>
      <c r="Z1486" s="167"/>
    </row>
    <row r="1487" spans="3:26" ht="16.5" customHeight="1">
      <c r="C1487" s="118"/>
      <c r="D1487" s="160"/>
      <c r="E1487" s="140"/>
      <c r="F1487" s="151"/>
      <c r="G1487" s="151"/>
      <c r="H1487" s="161"/>
      <c r="I1487" s="162"/>
      <c r="J1487" s="163"/>
      <c r="K1487" s="144"/>
      <c r="L1487" s="164"/>
      <c r="M1487" s="47"/>
      <c r="N1487" s="121"/>
      <c r="O1487" s="143"/>
      <c r="P1487" s="121"/>
      <c r="Q1487" s="168"/>
      <c r="R1487" s="169"/>
      <c r="S1487" s="169"/>
      <c r="T1487" s="169"/>
      <c r="U1487" s="169"/>
      <c r="V1487" s="169"/>
      <c r="W1487" s="169"/>
      <c r="X1487" s="169"/>
      <c r="Y1487" s="167"/>
      <c r="Z1487" s="167"/>
    </row>
    <row r="1488" spans="3:26" ht="16.5" customHeight="1">
      <c r="C1488" s="118"/>
      <c r="D1488" s="160"/>
      <c r="E1488" s="140"/>
      <c r="F1488" s="151"/>
      <c r="G1488" s="151"/>
      <c r="H1488" s="161"/>
      <c r="I1488" s="162"/>
      <c r="J1488" s="163"/>
      <c r="K1488" s="144"/>
      <c r="L1488" s="164"/>
      <c r="M1488" s="47"/>
      <c r="N1488" s="121"/>
      <c r="O1488" s="143"/>
      <c r="P1488" s="121"/>
      <c r="Q1488" s="168"/>
      <c r="R1488" s="169"/>
      <c r="S1488" s="169"/>
      <c r="T1488" s="169"/>
      <c r="U1488" s="169"/>
      <c r="V1488" s="169"/>
      <c r="W1488" s="169"/>
      <c r="X1488" s="169"/>
      <c r="Y1488" s="167"/>
      <c r="Z1488" s="167"/>
    </row>
    <row r="1489" spans="3:26" ht="16.5" customHeight="1">
      <c r="C1489" s="118"/>
      <c r="D1489" s="160"/>
      <c r="E1489" s="140"/>
      <c r="F1489" s="151"/>
      <c r="G1489" s="151"/>
      <c r="H1489" s="161"/>
      <c r="I1489" s="162"/>
      <c r="J1489" s="163"/>
      <c r="K1489" s="144"/>
      <c r="L1489" s="164"/>
      <c r="M1489" s="47"/>
      <c r="N1489" s="121"/>
      <c r="O1489" s="143"/>
      <c r="P1489" s="121"/>
      <c r="Q1489" s="168"/>
      <c r="R1489" s="169"/>
      <c r="S1489" s="169"/>
      <c r="T1489" s="169"/>
      <c r="U1489" s="169"/>
      <c r="V1489" s="169"/>
      <c r="W1489" s="169"/>
      <c r="X1489" s="169"/>
      <c r="Y1489" s="167"/>
      <c r="Z1489" s="167"/>
    </row>
    <row r="1490" spans="3:26" ht="16.5" customHeight="1">
      <c r="C1490" s="118"/>
      <c r="D1490" s="160"/>
      <c r="E1490" s="140"/>
      <c r="F1490" s="151"/>
      <c r="G1490" s="151"/>
      <c r="H1490" s="161"/>
      <c r="I1490" s="162"/>
      <c r="J1490" s="163"/>
      <c r="K1490" s="144"/>
      <c r="L1490" s="164"/>
      <c r="M1490" s="47"/>
      <c r="N1490" s="121"/>
      <c r="O1490" s="143"/>
      <c r="P1490" s="121"/>
      <c r="Q1490" s="168"/>
      <c r="R1490" s="169"/>
      <c r="S1490" s="169"/>
      <c r="T1490" s="169"/>
      <c r="U1490" s="169"/>
      <c r="V1490" s="169"/>
      <c r="W1490" s="169"/>
      <c r="X1490" s="169"/>
      <c r="Y1490" s="167"/>
      <c r="Z1490" s="167"/>
    </row>
    <row r="1491" spans="3:26" ht="16.5" customHeight="1">
      <c r="C1491" s="118"/>
      <c r="D1491" s="160"/>
      <c r="E1491" s="140"/>
      <c r="F1491" s="151"/>
      <c r="G1491" s="151"/>
      <c r="H1491" s="161"/>
      <c r="I1491" s="162"/>
      <c r="J1491" s="163"/>
      <c r="K1491" s="144"/>
      <c r="L1491" s="164"/>
      <c r="M1491" s="47"/>
      <c r="N1491" s="121"/>
      <c r="O1491" s="143"/>
      <c r="P1491" s="121"/>
      <c r="Q1491" s="168"/>
      <c r="R1491" s="169"/>
      <c r="S1491" s="169"/>
      <c r="T1491" s="169"/>
      <c r="U1491" s="169"/>
      <c r="V1491" s="169"/>
      <c r="W1491" s="169"/>
      <c r="X1491" s="169"/>
      <c r="Y1491" s="167"/>
      <c r="Z1491" s="167"/>
    </row>
    <row r="1492" spans="3:26" ht="16.5" customHeight="1">
      <c r="C1492" s="118"/>
      <c r="D1492" s="160"/>
      <c r="E1492" s="140"/>
      <c r="F1492" s="151"/>
      <c r="G1492" s="151"/>
      <c r="H1492" s="161"/>
      <c r="I1492" s="162"/>
      <c r="J1492" s="163"/>
      <c r="K1492" s="144"/>
      <c r="L1492" s="164"/>
      <c r="M1492" s="47"/>
      <c r="N1492" s="121"/>
      <c r="O1492" s="143"/>
      <c r="P1492" s="121"/>
      <c r="Q1492" s="168"/>
      <c r="R1492" s="169"/>
      <c r="S1492" s="169"/>
      <c r="T1492" s="169"/>
      <c r="U1492" s="169"/>
      <c r="V1492" s="169"/>
      <c r="W1492" s="169"/>
      <c r="X1492" s="169"/>
      <c r="Y1492" s="167"/>
      <c r="Z1492" s="167"/>
    </row>
    <row r="1493" spans="3:26" ht="16.5" customHeight="1">
      <c r="C1493" s="118"/>
      <c r="D1493" s="160"/>
      <c r="E1493" s="140"/>
      <c r="F1493" s="151"/>
      <c r="G1493" s="151"/>
      <c r="H1493" s="161"/>
      <c r="I1493" s="162"/>
      <c r="J1493" s="163"/>
      <c r="K1493" s="144"/>
      <c r="L1493" s="164"/>
      <c r="M1493" s="47"/>
      <c r="N1493" s="121"/>
      <c r="O1493" s="143"/>
      <c r="P1493" s="121"/>
      <c r="Q1493" s="168"/>
      <c r="R1493" s="169"/>
      <c r="S1493" s="169"/>
      <c r="T1493" s="169"/>
      <c r="U1493" s="169"/>
      <c r="V1493" s="169"/>
      <c r="W1493" s="169"/>
      <c r="X1493" s="169"/>
      <c r="Y1493" s="167"/>
      <c r="Z1493" s="167"/>
    </row>
    <row r="1494" spans="3:26" ht="16.5" customHeight="1">
      <c r="C1494" s="118"/>
      <c r="D1494" s="160"/>
      <c r="E1494" s="140"/>
      <c r="F1494" s="151"/>
      <c r="G1494" s="151"/>
      <c r="H1494" s="161"/>
      <c r="I1494" s="162"/>
      <c r="J1494" s="163"/>
      <c r="K1494" s="144"/>
      <c r="L1494" s="164"/>
      <c r="M1494" s="47"/>
      <c r="N1494" s="121"/>
      <c r="O1494" s="143"/>
      <c r="P1494" s="121"/>
      <c r="Q1494" s="168"/>
      <c r="R1494" s="169"/>
      <c r="S1494" s="169"/>
      <c r="T1494" s="169"/>
      <c r="U1494" s="169"/>
      <c r="V1494" s="169"/>
      <c r="W1494" s="169"/>
      <c r="X1494" s="169"/>
      <c r="Y1494" s="167"/>
      <c r="Z1494" s="167"/>
    </row>
    <row r="1495" spans="3:26" ht="16.5" customHeight="1">
      <c r="C1495" s="118"/>
      <c r="D1495" s="160"/>
      <c r="E1495" s="140"/>
      <c r="F1495" s="151"/>
      <c r="G1495" s="151"/>
      <c r="H1495" s="161"/>
      <c r="I1495" s="162"/>
      <c r="J1495" s="163"/>
      <c r="K1495" s="144"/>
      <c r="L1495" s="164"/>
      <c r="M1495" s="47"/>
      <c r="N1495" s="121"/>
      <c r="O1495" s="143"/>
      <c r="P1495" s="121"/>
      <c r="Q1495" s="168"/>
      <c r="R1495" s="169"/>
      <c r="S1495" s="169"/>
      <c r="T1495" s="169"/>
      <c r="U1495" s="169"/>
      <c r="V1495" s="169"/>
      <c r="W1495" s="169"/>
      <c r="X1495" s="169"/>
      <c r="Y1495" s="167"/>
      <c r="Z1495" s="167"/>
    </row>
    <row r="1496" spans="3:26" ht="16.5" customHeight="1">
      <c r="C1496" s="118"/>
      <c r="D1496" s="160"/>
      <c r="E1496" s="140"/>
      <c r="F1496" s="151"/>
      <c r="G1496" s="151"/>
      <c r="H1496" s="161"/>
      <c r="I1496" s="162"/>
      <c r="J1496" s="163"/>
      <c r="K1496" s="144"/>
      <c r="L1496" s="164"/>
      <c r="M1496" s="47"/>
      <c r="N1496" s="121"/>
      <c r="O1496" s="143"/>
      <c r="P1496" s="121"/>
      <c r="Q1496" s="168"/>
      <c r="R1496" s="169"/>
      <c r="S1496" s="169"/>
      <c r="T1496" s="169"/>
      <c r="U1496" s="169"/>
      <c r="V1496" s="169"/>
      <c r="W1496" s="169"/>
      <c r="X1496" s="169"/>
      <c r="Y1496" s="167"/>
      <c r="Z1496" s="167"/>
    </row>
    <row r="1497" spans="3:26" ht="16.5" customHeight="1">
      <c r="C1497" s="118"/>
      <c r="D1497" s="160"/>
      <c r="E1497" s="140"/>
      <c r="F1497" s="151"/>
      <c r="G1497" s="151"/>
      <c r="H1497" s="161"/>
      <c r="I1497" s="162"/>
      <c r="J1497" s="163"/>
      <c r="K1497" s="144"/>
      <c r="L1497" s="164"/>
      <c r="M1497" s="47"/>
      <c r="N1497" s="121"/>
      <c r="O1497" s="143"/>
      <c r="P1497" s="121"/>
      <c r="Q1497" s="168"/>
      <c r="R1497" s="169"/>
      <c r="S1497" s="169"/>
      <c r="T1497" s="169"/>
      <c r="U1497" s="169"/>
      <c r="V1497" s="169"/>
      <c r="W1497" s="169"/>
      <c r="X1497" s="169"/>
      <c r="Y1497" s="167"/>
      <c r="Z1497" s="167"/>
    </row>
    <row r="1498" spans="3:26" ht="16.5" customHeight="1">
      <c r="C1498" s="118"/>
      <c r="D1498" s="160"/>
      <c r="E1498" s="140"/>
      <c r="F1498" s="151"/>
      <c r="G1498" s="151"/>
      <c r="H1498" s="161"/>
      <c r="I1498" s="162"/>
      <c r="J1498" s="163"/>
      <c r="K1498" s="144"/>
      <c r="L1498" s="164"/>
      <c r="M1498" s="47"/>
      <c r="N1498" s="121"/>
      <c r="O1498" s="143"/>
      <c r="P1498" s="121"/>
      <c r="Q1498" s="168"/>
      <c r="R1498" s="169"/>
      <c r="S1498" s="169"/>
      <c r="T1498" s="169"/>
      <c r="U1498" s="169"/>
      <c r="V1498" s="169"/>
      <c r="W1498" s="169"/>
      <c r="X1498" s="169"/>
      <c r="Y1498" s="167"/>
      <c r="Z1498" s="167"/>
    </row>
    <row r="1499" spans="3:26" ht="16.5" customHeight="1">
      <c r="C1499" s="118"/>
      <c r="D1499" s="160"/>
      <c r="E1499" s="140"/>
      <c r="F1499" s="151"/>
      <c r="G1499" s="151"/>
      <c r="H1499" s="161"/>
      <c r="I1499" s="162"/>
      <c r="J1499" s="163"/>
      <c r="K1499" s="144"/>
      <c r="L1499" s="164"/>
      <c r="M1499" s="47"/>
      <c r="N1499" s="121"/>
      <c r="O1499" s="143"/>
      <c r="P1499" s="121"/>
      <c r="Q1499" s="168"/>
      <c r="R1499" s="169"/>
      <c r="S1499" s="169"/>
      <c r="T1499" s="169"/>
      <c r="U1499" s="169"/>
      <c r="V1499" s="169"/>
      <c r="W1499" s="169"/>
      <c r="X1499" s="169"/>
      <c r="Y1499" s="167"/>
      <c r="Z1499" s="167"/>
    </row>
    <row r="1500" spans="3:26" ht="16.5" customHeight="1">
      <c r="C1500" s="118"/>
      <c r="D1500" s="160"/>
      <c r="E1500" s="140"/>
      <c r="F1500" s="151"/>
      <c r="G1500" s="151"/>
      <c r="H1500" s="161"/>
      <c r="I1500" s="162"/>
      <c r="J1500" s="163"/>
      <c r="K1500" s="144"/>
      <c r="L1500" s="164"/>
      <c r="M1500" s="47"/>
      <c r="N1500" s="121"/>
      <c r="O1500" s="143"/>
      <c r="P1500" s="121"/>
      <c r="Q1500" s="168"/>
      <c r="R1500" s="169"/>
      <c r="S1500" s="169"/>
      <c r="T1500" s="169"/>
      <c r="U1500" s="169"/>
      <c r="V1500" s="169"/>
      <c r="W1500" s="169"/>
      <c r="X1500" s="169"/>
      <c r="Y1500" s="167"/>
      <c r="Z1500" s="167"/>
    </row>
    <row r="1501" spans="3:26" ht="16.5" customHeight="1">
      <c r="C1501" s="118"/>
      <c r="D1501" s="160"/>
      <c r="E1501" s="140"/>
      <c r="F1501" s="151"/>
      <c r="G1501" s="151"/>
      <c r="H1501" s="161"/>
      <c r="I1501" s="162"/>
      <c r="J1501" s="163"/>
      <c r="K1501" s="144"/>
      <c r="L1501" s="164"/>
      <c r="M1501" s="47"/>
      <c r="N1501" s="121"/>
      <c r="O1501" s="143"/>
      <c r="P1501" s="121"/>
      <c r="Q1501" s="168"/>
      <c r="R1501" s="169"/>
      <c r="S1501" s="169"/>
      <c r="T1501" s="169"/>
      <c r="U1501" s="169"/>
      <c r="V1501" s="169"/>
      <c r="W1501" s="169"/>
      <c r="X1501" s="169"/>
      <c r="Y1501" s="167"/>
      <c r="Z1501" s="167"/>
    </row>
    <row r="1502" spans="3:26" ht="16.5" customHeight="1">
      <c r="C1502" s="118"/>
      <c r="D1502" s="160"/>
      <c r="E1502" s="140"/>
      <c r="F1502" s="151"/>
      <c r="G1502" s="151"/>
      <c r="H1502" s="161"/>
      <c r="I1502" s="162"/>
      <c r="J1502" s="163"/>
      <c r="K1502" s="144"/>
      <c r="L1502" s="164"/>
      <c r="M1502" s="47"/>
      <c r="N1502" s="121"/>
      <c r="O1502" s="143"/>
      <c r="P1502" s="121"/>
      <c r="Q1502" s="168"/>
      <c r="R1502" s="169"/>
      <c r="S1502" s="169"/>
      <c r="T1502" s="169"/>
      <c r="U1502" s="169"/>
      <c r="V1502" s="169"/>
      <c r="W1502" s="169"/>
      <c r="X1502" s="169"/>
      <c r="Y1502" s="167"/>
      <c r="Z1502" s="167"/>
    </row>
    <row r="1503" spans="3:26" ht="16.5" customHeight="1">
      <c r="C1503" s="118"/>
      <c r="D1503" s="160"/>
      <c r="E1503" s="140"/>
      <c r="F1503" s="151"/>
      <c r="G1503" s="151"/>
      <c r="H1503" s="161"/>
      <c r="I1503" s="162"/>
      <c r="J1503" s="163"/>
      <c r="K1503" s="144"/>
      <c r="L1503" s="164"/>
      <c r="M1503" s="47"/>
      <c r="N1503" s="121"/>
      <c r="O1503" s="143"/>
      <c r="P1503" s="121"/>
      <c r="Q1503" s="168"/>
      <c r="R1503" s="169"/>
      <c r="S1503" s="169"/>
      <c r="T1503" s="169"/>
      <c r="U1503" s="169"/>
      <c r="V1503" s="169"/>
      <c r="W1503" s="169"/>
      <c r="X1503" s="169"/>
      <c r="Y1503" s="167"/>
      <c r="Z1503" s="167"/>
    </row>
    <row r="1504" spans="3:26" ht="16.5" customHeight="1">
      <c r="C1504" s="118"/>
      <c r="D1504" s="160"/>
      <c r="E1504" s="140"/>
      <c r="F1504" s="151"/>
      <c r="G1504" s="151"/>
      <c r="H1504" s="161"/>
      <c r="I1504" s="162"/>
      <c r="J1504" s="163"/>
      <c r="K1504" s="144"/>
      <c r="L1504" s="164"/>
      <c r="M1504" s="47"/>
      <c r="N1504" s="121"/>
      <c r="O1504" s="143"/>
      <c r="P1504" s="121"/>
      <c r="Q1504" s="168"/>
      <c r="R1504" s="169"/>
      <c r="S1504" s="169"/>
      <c r="T1504" s="169"/>
      <c r="U1504" s="169"/>
      <c r="V1504" s="169"/>
      <c r="W1504" s="169"/>
      <c r="X1504" s="169"/>
      <c r="Y1504" s="167"/>
      <c r="Z1504" s="167"/>
    </row>
    <row r="1505" spans="3:26" ht="16.5" customHeight="1">
      <c r="C1505" s="118"/>
      <c r="D1505" s="160"/>
      <c r="E1505" s="140"/>
      <c r="F1505" s="151"/>
      <c r="G1505" s="151"/>
      <c r="H1505" s="161"/>
      <c r="I1505" s="162"/>
      <c r="J1505" s="163"/>
      <c r="K1505" s="144"/>
      <c r="L1505" s="164"/>
      <c r="M1505" s="47"/>
      <c r="N1505" s="121"/>
      <c r="O1505" s="143"/>
      <c r="P1505" s="121"/>
      <c r="Q1505" s="168"/>
      <c r="R1505" s="169"/>
      <c r="S1505" s="169"/>
      <c r="T1505" s="169"/>
      <c r="U1505" s="169"/>
      <c r="V1505" s="169"/>
      <c r="W1505" s="169"/>
      <c r="X1505" s="169"/>
      <c r="Y1505" s="167"/>
      <c r="Z1505" s="167"/>
    </row>
    <row r="1506" spans="3:26" ht="16.5" customHeight="1">
      <c r="C1506" s="118"/>
      <c r="D1506" s="160"/>
      <c r="E1506" s="140"/>
      <c r="F1506" s="151"/>
      <c r="G1506" s="151"/>
      <c r="H1506" s="161"/>
      <c r="I1506" s="162"/>
      <c r="J1506" s="163"/>
      <c r="K1506" s="144"/>
      <c r="L1506" s="164"/>
      <c r="M1506" s="47"/>
      <c r="N1506" s="121"/>
      <c r="O1506" s="143"/>
      <c r="P1506" s="121"/>
      <c r="Q1506" s="168"/>
      <c r="R1506" s="169"/>
      <c r="S1506" s="169"/>
      <c r="T1506" s="169"/>
      <c r="U1506" s="169"/>
      <c r="V1506" s="169"/>
      <c r="W1506" s="169"/>
      <c r="X1506" s="169"/>
      <c r="Y1506" s="167"/>
      <c r="Z1506" s="167"/>
    </row>
    <row r="1507" spans="3:26" ht="16.5" customHeight="1">
      <c r="C1507" s="118"/>
      <c r="D1507" s="160"/>
      <c r="E1507" s="140"/>
      <c r="F1507" s="151"/>
      <c r="G1507" s="151"/>
      <c r="H1507" s="161"/>
      <c r="I1507" s="162"/>
      <c r="J1507" s="163"/>
      <c r="K1507" s="144"/>
      <c r="L1507" s="164"/>
      <c r="M1507" s="47"/>
      <c r="N1507" s="121"/>
      <c r="O1507" s="143"/>
      <c r="P1507" s="121"/>
      <c r="Q1507" s="168"/>
      <c r="R1507" s="169"/>
      <c r="S1507" s="169"/>
      <c r="T1507" s="169"/>
      <c r="U1507" s="169"/>
      <c r="V1507" s="169"/>
      <c r="W1507" s="169"/>
      <c r="X1507" s="169"/>
      <c r="Y1507" s="167"/>
      <c r="Z1507" s="167"/>
    </row>
    <row r="1508" spans="3:26" ht="16.5" customHeight="1">
      <c r="C1508" s="118"/>
      <c r="D1508" s="160"/>
      <c r="E1508" s="140"/>
      <c r="F1508" s="151"/>
      <c r="G1508" s="151"/>
      <c r="H1508" s="161"/>
      <c r="I1508" s="162"/>
      <c r="J1508" s="163"/>
      <c r="K1508" s="144"/>
      <c r="L1508" s="164"/>
      <c r="M1508" s="47"/>
      <c r="N1508" s="121"/>
      <c r="O1508" s="143"/>
      <c r="P1508" s="121"/>
      <c r="Q1508" s="168"/>
      <c r="R1508" s="169"/>
      <c r="S1508" s="169"/>
      <c r="T1508" s="169"/>
      <c r="U1508" s="169"/>
      <c r="V1508" s="169"/>
      <c r="W1508" s="169"/>
      <c r="X1508" s="169"/>
      <c r="Y1508" s="167"/>
      <c r="Z1508" s="167"/>
    </row>
    <row r="1509" spans="3:26" ht="16.5" customHeight="1">
      <c r="C1509" s="118"/>
      <c r="D1509" s="160"/>
      <c r="E1509" s="140"/>
      <c r="F1509" s="151"/>
      <c r="G1509" s="151"/>
      <c r="H1509" s="161"/>
      <c r="I1509" s="162"/>
      <c r="J1509" s="163"/>
      <c r="K1509" s="144"/>
      <c r="L1509" s="164"/>
      <c r="M1509" s="47"/>
      <c r="N1509" s="121"/>
      <c r="O1509" s="143"/>
      <c r="P1509" s="121"/>
      <c r="Q1509" s="168"/>
      <c r="R1509" s="169"/>
      <c r="S1509" s="169"/>
      <c r="T1509" s="169"/>
      <c r="U1509" s="169"/>
      <c r="V1509" s="169"/>
      <c r="W1509" s="169"/>
      <c r="X1509" s="169"/>
      <c r="Y1509" s="167"/>
      <c r="Z1509" s="167"/>
    </row>
    <row r="1510" spans="3:26" ht="16.5" customHeight="1">
      <c r="C1510" s="118"/>
      <c r="D1510" s="160"/>
      <c r="E1510" s="140"/>
      <c r="F1510" s="151"/>
      <c r="G1510" s="151"/>
      <c r="H1510" s="161"/>
      <c r="I1510" s="162"/>
      <c r="J1510" s="163"/>
      <c r="K1510" s="144"/>
      <c r="L1510" s="164"/>
      <c r="M1510" s="47"/>
      <c r="N1510" s="121"/>
      <c r="O1510" s="143"/>
      <c r="P1510" s="121"/>
      <c r="Q1510" s="168"/>
      <c r="R1510" s="169"/>
      <c r="S1510" s="169"/>
      <c r="T1510" s="169"/>
      <c r="U1510" s="169"/>
      <c r="V1510" s="169"/>
      <c r="W1510" s="169"/>
      <c r="X1510" s="169"/>
      <c r="Y1510" s="167"/>
      <c r="Z1510" s="167"/>
    </row>
    <row r="1511" spans="3:26" ht="16.5" customHeight="1">
      <c r="C1511" s="118"/>
      <c r="D1511" s="160"/>
      <c r="E1511" s="140"/>
      <c r="F1511" s="151"/>
      <c r="G1511" s="151"/>
      <c r="H1511" s="161"/>
      <c r="I1511" s="162"/>
      <c r="J1511" s="163"/>
      <c r="K1511" s="144"/>
      <c r="L1511" s="164"/>
      <c r="M1511" s="47"/>
      <c r="N1511" s="121"/>
      <c r="O1511" s="143"/>
      <c r="P1511" s="121"/>
      <c r="Q1511" s="168"/>
      <c r="R1511" s="169"/>
      <c r="S1511" s="169"/>
      <c r="T1511" s="169"/>
      <c r="U1511" s="169"/>
      <c r="V1511" s="169"/>
      <c r="W1511" s="169"/>
      <c r="X1511" s="169"/>
      <c r="Y1511" s="167"/>
      <c r="Z1511" s="167"/>
    </row>
    <row r="1512" spans="3:26" ht="16.5" customHeight="1">
      <c r="C1512" s="118"/>
      <c r="D1512" s="160"/>
      <c r="E1512" s="140"/>
      <c r="F1512" s="151"/>
      <c r="G1512" s="151"/>
      <c r="H1512" s="161"/>
      <c r="I1512" s="162"/>
      <c r="J1512" s="163"/>
      <c r="K1512" s="144"/>
      <c r="L1512" s="164"/>
      <c r="M1512" s="47"/>
      <c r="N1512" s="121"/>
      <c r="O1512" s="143"/>
      <c r="P1512" s="121"/>
      <c r="Q1512" s="168"/>
      <c r="R1512" s="169"/>
      <c r="S1512" s="169"/>
      <c r="T1512" s="169"/>
      <c r="U1512" s="169"/>
      <c r="V1512" s="169"/>
      <c r="W1512" s="169"/>
      <c r="X1512" s="169"/>
      <c r="Y1512" s="167"/>
      <c r="Z1512" s="167"/>
    </row>
    <row r="1513" spans="3:26" ht="16.5" customHeight="1">
      <c r="C1513" s="118"/>
      <c r="D1513" s="160"/>
      <c r="E1513" s="140"/>
      <c r="F1513" s="151"/>
      <c r="G1513" s="151"/>
      <c r="H1513" s="161"/>
      <c r="I1513" s="162"/>
      <c r="J1513" s="163"/>
      <c r="K1513" s="144"/>
      <c r="L1513" s="164"/>
      <c r="M1513" s="47"/>
      <c r="N1513" s="121"/>
      <c r="O1513" s="143"/>
      <c r="P1513" s="121"/>
      <c r="Q1513" s="168"/>
      <c r="R1513" s="169"/>
      <c r="S1513" s="169"/>
      <c r="T1513" s="169"/>
      <c r="U1513" s="169"/>
      <c r="V1513" s="169"/>
      <c r="W1513" s="169"/>
      <c r="X1513" s="169"/>
      <c r="Y1513" s="167"/>
      <c r="Z1513" s="167"/>
    </row>
    <row r="1514" spans="3:26" ht="16.5" customHeight="1">
      <c r="C1514" s="118"/>
      <c r="D1514" s="160"/>
      <c r="E1514" s="140"/>
      <c r="F1514" s="151"/>
      <c r="G1514" s="151"/>
      <c r="H1514" s="161"/>
      <c r="I1514" s="162"/>
      <c r="J1514" s="163"/>
      <c r="K1514" s="144"/>
      <c r="L1514" s="164"/>
      <c r="M1514" s="47"/>
      <c r="N1514" s="121"/>
      <c r="O1514" s="143"/>
      <c r="P1514" s="121"/>
      <c r="Q1514" s="168"/>
      <c r="R1514" s="169"/>
      <c r="S1514" s="169"/>
      <c r="T1514" s="169"/>
      <c r="U1514" s="169"/>
      <c r="V1514" s="169"/>
      <c r="W1514" s="169"/>
      <c r="X1514" s="169"/>
      <c r="Y1514" s="167"/>
      <c r="Z1514" s="167"/>
    </row>
    <row r="1515" spans="3:26" ht="16.5" customHeight="1">
      <c r="C1515" s="118"/>
      <c r="D1515" s="160"/>
      <c r="E1515" s="140"/>
      <c r="F1515" s="151"/>
      <c r="G1515" s="151"/>
      <c r="H1515" s="161"/>
      <c r="I1515" s="162"/>
      <c r="J1515" s="163"/>
      <c r="K1515" s="144"/>
      <c r="L1515" s="164"/>
      <c r="M1515" s="47"/>
      <c r="N1515" s="121"/>
      <c r="O1515" s="143"/>
      <c r="P1515" s="121"/>
      <c r="Q1515" s="168"/>
      <c r="R1515" s="169"/>
      <c r="S1515" s="169"/>
      <c r="T1515" s="169"/>
      <c r="U1515" s="169"/>
      <c r="V1515" s="169"/>
      <c r="W1515" s="169"/>
      <c r="X1515" s="169"/>
      <c r="Y1515" s="167"/>
      <c r="Z1515" s="167"/>
    </row>
    <row r="1516" spans="3:26" ht="16.5" customHeight="1">
      <c r="C1516" s="118"/>
      <c r="D1516" s="160"/>
      <c r="E1516" s="140"/>
      <c r="F1516" s="151"/>
      <c r="G1516" s="151"/>
      <c r="H1516" s="161"/>
      <c r="I1516" s="162"/>
      <c r="J1516" s="163"/>
      <c r="K1516" s="144"/>
      <c r="L1516" s="164"/>
      <c r="M1516" s="47"/>
      <c r="N1516" s="121"/>
      <c r="O1516" s="143"/>
      <c r="P1516" s="121"/>
      <c r="Q1516" s="168"/>
      <c r="R1516" s="169"/>
      <c r="S1516" s="169"/>
      <c r="T1516" s="169"/>
      <c r="U1516" s="169"/>
      <c r="V1516" s="169"/>
      <c r="W1516" s="169"/>
      <c r="X1516" s="169"/>
      <c r="Y1516" s="167"/>
      <c r="Z1516" s="167"/>
    </row>
    <row r="1517" spans="3:26" ht="16.5" customHeight="1">
      <c r="C1517" s="118"/>
      <c r="D1517" s="160"/>
      <c r="E1517" s="140"/>
      <c r="F1517" s="151"/>
      <c r="G1517" s="151"/>
      <c r="H1517" s="161"/>
      <c r="I1517" s="162"/>
      <c r="J1517" s="163"/>
      <c r="K1517" s="144"/>
      <c r="L1517" s="164"/>
      <c r="M1517" s="47"/>
      <c r="N1517" s="121"/>
      <c r="O1517" s="143"/>
      <c r="P1517" s="121"/>
      <c r="Q1517" s="168"/>
      <c r="R1517" s="169"/>
      <c r="S1517" s="169"/>
      <c r="T1517" s="169"/>
      <c r="U1517" s="169"/>
      <c r="V1517" s="169"/>
      <c r="W1517" s="169"/>
      <c r="X1517" s="169"/>
      <c r="Y1517" s="167"/>
      <c r="Z1517" s="167"/>
    </row>
    <row r="1518" spans="3:26" ht="16.5" customHeight="1">
      <c r="C1518" s="118"/>
      <c r="D1518" s="160"/>
      <c r="E1518" s="140"/>
      <c r="F1518" s="151"/>
      <c r="G1518" s="151"/>
      <c r="H1518" s="161"/>
      <c r="I1518" s="162"/>
      <c r="J1518" s="163"/>
      <c r="K1518" s="144"/>
      <c r="L1518" s="164"/>
      <c r="M1518" s="47"/>
      <c r="N1518" s="121"/>
      <c r="O1518" s="143"/>
      <c r="P1518" s="121"/>
      <c r="Q1518" s="168"/>
      <c r="R1518" s="169"/>
      <c r="S1518" s="169"/>
      <c r="T1518" s="169"/>
      <c r="U1518" s="169"/>
      <c r="V1518" s="169"/>
      <c r="W1518" s="169"/>
      <c r="X1518" s="169"/>
      <c r="Y1518" s="167"/>
      <c r="Z1518" s="167"/>
    </row>
    <row r="1519" spans="3:26" ht="16.5" customHeight="1">
      <c r="C1519" s="118"/>
      <c r="D1519" s="160"/>
      <c r="E1519" s="140"/>
      <c r="F1519" s="151"/>
      <c r="G1519" s="151"/>
      <c r="H1519" s="161"/>
      <c r="I1519" s="162"/>
      <c r="J1519" s="163"/>
      <c r="K1519" s="144"/>
      <c r="L1519" s="164"/>
      <c r="M1519" s="47"/>
      <c r="N1519" s="121"/>
      <c r="O1519" s="143"/>
      <c r="P1519" s="121"/>
      <c r="Q1519" s="168"/>
      <c r="R1519" s="169"/>
      <c r="S1519" s="169"/>
      <c r="T1519" s="169"/>
      <c r="U1519" s="169"/>
      <c r="V1519" s="169"/>
      <c r="W1519" s="169"/>
      <c r="X1519" s="169"/>
      <c r="Y1519" s="167"/>
      <c r="Z1519" s="167"/>
    </row>
    <row r="1520" spans="3:26" ht="16.5" customHeight="1">
      <c r="C1520" s="118"/>
      <c r="D1520" s="160"/>
      <c r="E1520" s="140"/>
      <c r="F1520" s="151"/>
      <c r="G1520" s="151"/>
      <c r="H1520" s="161"/>
      <c r="I1520" s="162"/>
      <c r="J1520" s="163"/>
      <c r="K1520" s="144"/>
      <c r="L1520" s="164"/>
      <c r="M1520" s="47"/>
      <c r="N1520" s="121"/>
      <c r="O1520" s="143"/>
      <c r="P1520" s="121"/>
      <c r="Q1520" s="168"/>
      <c r="R1520" s="169"/>
      <c r="S1520" s="169"/>
      <c r="T1520" s="169"/>
      <c r="U1520" s="169"/>
      <c r="V1520" s="169"/>
      <c r="W1520" s="169"/>
      <c r="X1520" s="169"/>
      <c r="Y1520" s="167"/>
      <c r="Z1520" s="167"/>
    </row>
    <row r="1521" spans="3:26" ht="16.5" customHeight="1">
      <c r="C1521" s="118"/>
      <c r="D1521" s="160"/>
      <c r="E1521" s="140"/>
      <c r="F1521" s="151"/>
      <c r="G1521" s="151"/>
      <c r="H1521" s="161"/>
      <c r="I1521" s="162"/>
      <c r="J1521" s="163"/>
      <c r="K1521" s="144"/>
      <c r="L1521" s="164"/>
      <c r="M1521" s="47"/>
      <c r="N1521" s="121"/>
      <c r="O1521" s="143"/>
      <c r="P1521" s="121"/>
      <c r="Q1521" s="168"/>
      <c r="R1521" s="169"/>
      <c r="S1521" s="169"/>
      <c r="T1521" s="169"/>
      <c r="U1521" s="169"/>
      <c r="V1521" s="169"/>
      <c r="W1521" s="169"/>
      <c r="X1521" s="169"/>
      <c r="Y1521" s="167"/>
      <c r="Z1521" s="167"/>
    </row>
    <row r="1522" spans="3:26" ht="16.5" customHeight="1">
      <c r="C1522" s="118"/>
      <c r="D1522" s="160"/>
      <c r="E1522" s="140"/>
      <c r="F1522" s="151"/>
      <c r="G1522" s="151"/>
      <c r="H1522" s="161"/>
      <c r="I1522" s="162"/>
      <c r="J1522" s="163"/>
      <c r="K1522" s="144"/>
      <c r="L1522" s="164"/>
      <c r="M1522" s="47"/>
      <c r="N1522" s="121"/>
      <c r="O1522" s="143"/>
      <c r="P1522" s="121"/>
      <c r="Q1522" s="168"/>
      <c r="R1522" s="169"/>
      <c r="S1522" s="169"/>
      <c r="T1522" s="169"/>
      <c r="U1522" s="169"/>
      <c r="V1522" s="169"/>
      <c r="W1522" s="169"/>
      <c r="X1522" s="169"/>
      <c r="Y1522" s="167"/>
      <c r="Z1522" s="167"/>
    </row>
    <row r="1523" spans="3:26" ht="16.5" customHeight="1">
      <c r="C1523" s="118"/>
      <c r="D1523" s="160"/>
      <c r="E1523" s="140"/>
      <c r="F1523" s="151"/>
      <c r="G1523" s="151"/>
      <c r="H1523" s="161"/>
      <c r="I1523" s="162"/>
      <c r="J1523" s="163"/>
      <c r="K1523" s="144"/>
      <c r="L1523" s="164"/>
      <c r="M1523" s="47"/>
      <c r="N1523" s="121"/>
      <c r="O1523" s="143"/>
      <c r="P1523" s="121"/>
      <c r="Q1523" s="168"/>
      <c r="R1523" s="169"/>
      <c r="S1523" s="169"/>
      <c r="T1523" s="169"/>
      <c r="U1523" s="169"/>
      <c r="V1523" s="169"/>
      <c r="W1523" s="169"/>
      <c r="X1523" s="169"/>
      <c r="Y1523" s="167"/>
      <c r="Z1523" s="167"/>
    </row>
    <row r="1524" spans="3:26" ht="16.5" customHeight="1">
      <c r="C1524" s="118"/>
      <c r="D1524" s="160"/>
      <c r="E1524" s="140"/>
      <c r="F1524" s="151"/>
      <c r="G1524" s="151"/>
      <c r="H1524" s="161"/>
      <c r="I1524" s="162"/>
      <c r="J1524" s="163"/>
      <c r="K1524" s="144"/>
      <c r="L1524" s="164"/>
      <c r="M1524" s="47"/>
      <c r="N1524" s="121"/>
      <c r="O1524" s="143"/>
      <c r="P1524" s="121"/>
      <c r="Q1524" s="168"/>
      <c r="R1524" s="169"/>
      <c r="S1524" s="169"/>
      <c r="T1524" s="169"/>
      <c r="U1524" s="169"/>
      <c r="V1524" s="169"/>
      <c r="W1524" s="169"/>
      <c r="X1524" s="169"/>
      <c r="Y1524" s="167"/>
      <c r="Z1524" s="167"/>
    </row>
    <row r="1525" spans="3:26" ht="16.5" customHeight="1">
      <c r="C1525" s="118"/>
      <c r="D1525" s="160"/>
      <c r="E1525" s="140"/>
      <c r="F1525" s="151"/>
      <c r="G1525" s="151"/>
      <c r="H1525" s="161"/>
      <c r="I1525" s="162"/>
      <c r="J1525" s="163"/>
      <c r="K1525" s="144"/>
      <c r="L1525" s="164"/>
      <c r="M1525" s="47"/>
      <c r="N1525" s="121"/>
      <c r="O1525" s="143"/>
      <c r="P1525" s="121"/>
      <c r="Q1525" s="168"/>
      <c r="R1525" s="169"/>
      <c r="S1525" s="169"/>
      <c r="T1525" s="169"/>
      <c r="U1525" s="169"/>
      <c r="V1525" s="169"/>
      <c r="W1525" s="169"/>
      <c r="X1525" s="169"/>
      <c r="Y1525" s="167"/>
      <c r="Z1525" s="167"/>
    </row>
    <row r="1526" spans="3:26" ht="16.5" customHeight="1">
      <c r="C1526" s="118"/>
      <c r="D1526" s="160"/>
      <c r="E1526" s="140"/>
      <c r="F1526" s="151"/>
      <c r="G1526" s="151"/>
      <c r="H1526" s="161"/>
      <c r="I1526" s="162"/>
      <c r="J1526" s="163"/>
      <c r="K1526" s="144"/>
      <c r="L1526" s="164"/>
      <c r="M1526" s="47"/>
      <c r="N1526" s="121"/>
      <c r="O1526" s="143"/>
      <c r="P1526" s="121"/>
      <c r="Q1526" s="168"/>
      <c r="R1526" s="169"/>
      <c r="S1526" s="169"/>
      <c r="T1526" s="169"/>
      <c r="U1526" s="169"/>
      <c r="V1526" s="169"/>
      <c r="W1526" s="169"/>
      <c r="X1526" s="169"/>
      <c r="Y1526" s="167"/>
      <c r="Z1526" s="167"/>
    </row>
    <row r="1527" spans="3:26" ht="16.5" customHeight="1">
      <c r="C1527" s="118"/>
      <c r="D1527" s="160"/>
      <c r="E1527" s="140"/>
      <c r="F1527" s="151"/>
      <c r="G1527" s="151"/>
      <c r="H1527" s="161"/>
      <c r="I1527" s="162"/>
      <c r="J1527" s="163"/>
      <c r="K1527" s="144"/>
      <c r="L1527" s="164"/>
      <c r="M1527" s="47"/>
      <c r="N1527" s="121"/>
      <c r="O1527" s="143"/>
      <c r="P1527" s="121"/>
      <c r="Q1527" s="168"/>
      <c r="R1527" s="169"/>
      <c r="S1527" s="169"/>
      <c r="T1527" s="169"/>
      <c r="U1527" s="169"/>
      <c r="V1527" s="169"/>
      <c r="W1527" s="169"/>
      <c r="X1527" s="169"/>
      <c r="Y1527" s="167"/>
      <c r="Z1527" s="167"/>
    </row>
    <row r="1528" spans="3:26" ht="16.5" customHeight="1">
      <c r="C1528" s="118"/>
      <c r="D1528" s="160"/>
      <c r="E1528" s="140"/>
      <c r="F1528" s="151"/>
      <c r="G1528" s="151"/>
      <c r="H1528" s="161"/>
      <c r="I1528" s="162"/>
      <c r="J1528" s="163"/>
      <c r="K1528" s="144"/>
      <c r="L1528" s="164"/>
      <c r="M1528" s="47"/>
      <c r="N1528" s="121"/>
      <c r="O1528" s="143"/>
      <c r="P1528" s="121"/>
      <c r="Q1528" s="168"/>
      <c r="R1528" s="169"/>
      <c r="S1528" s="169"/>
      <c r="T1528" s="169"/>
      <c r="U1528" s="169"/>
      <c r="V1528" s="169"/>
      <c r="W1528" s="169"/>
      <c r="X1528" s="169"/>
      <c r="Y1528" s="167"/>
      <c r="Z1528" s="167"/>
    </row>
    <row r="1529" spans="3:26" ht="16.5" customHeight="1">
      <c r="C1529" s="118"/>
      <c r="D1529" s="160"/>
      <c r="E1529" s="140"/>
      <c r="F1529" s="151"/>
      <c r="G1529" s="151"/>
      <c r="H1529" s="161"/>
      <c r="I1529" s="162"/>
      <c r="J1529" s="163"/>
      <c r="K1529" s="144"/>
      <c r="L1529" s="164"/>
      <c r="M1529" s="47"/>
      <c r="N1529" s="121"/>
      <c r="O1529" s="143"/>
      <c r="P1529" s="121"/>
      <c r="Q1529" s="168"/>
      <c r="R1529" s="169"/>
      <c r="S1529" s="169"/>
      <c r="T1529" s="169"/>
      <c r="U1529" s="169"/>
      <c r="V1529" s="169"/>
      <c r="W1529" s="169"/>
      <c r="X1529" s="169"/>
      <c r="Y1529" s="167"/>
      <c r="Z1529" s="167"/>
    </row>
    <row r="1530" spans="3:26" ht="16.5" customHeight="1">
      <c r="C1530" s="118"/>
      <c r="D1530" s="160"/>
      <c r="E1530" s="140"/>
      <c r="F1530" s="151"/>
      <c r="G1530" s="151"/>
      <c r="H1530" s="161"/>
      <c r="I1530" s="162"/>
      <c r="J1530" s="163"/>
      <c r="K1530" s="144"/>
      <c r="L1530" s="164"/>
      <c r="M1530" s="47"/>
      <c r="N1530" s="121"/>
      <c r="O1530" s="143"/>
      <c r="P1530" s="121"/>
      <c r="Q1530" s="168"/>
      <c r="R1530" s="169"/>
      <c r="S1530" s="169"/>
      <c r="T1530" s="169"/>
      <c r="U1530" s="169"/>
      <c r="V1530" s="169"/>
      <c r="W1530" s="169"/>
      <c r="X1530" s="169"/>
      <c r="Y1530" s="167"/>
      <c r="Z1530" s="167"/>
    </row>
    <row r="1531" spans="3:26" ht="16.5" customHeight="1">
      <c r="C1531" s="118"/>
      <c r="D1531" s="160"/>
      <c r="E1531" s="140"/>
      <c r="F1531" s="151"/>
      <c r="G1531" s="151"/>
      <c r="H1531" s="161"/>
      <c r="I1531" s="162"/>
      <c r="J1531" s="163"/>
      <c r="K1531" s="144"/>
      <c r="L1531" s="164"/>
      <c r="M1531" s="47"/>
      <c r="N1531" s="121"/>
      <c r="O1531" s="143"/>
      <c r="P1531" s="121"/>
      <c r="Q1531" s="168"/>
      <c r="R1531" s="169"/>
      <c r="S1531" s="169"/>
      <c r="T1531" s="169"/>
      <c r="U1531" s="169"/>
      <c r="V1531" s="169"/>
      <c r="W1531" s="169"/>
      <c r="X1531" s="169"/>
      <c r="Y1531" s="167"/>
      <c r="Z1531" s="167"/>
    </row>
    <row r="1532" spans="3:26" ht="16.5" customHeight="1">
      <c r="C1532" s="118"/>
      <c r="D1532" s="160"/>
      <c r="E1532" s="140"/>
      <c r="F1532" s="151"/>
      <c r="G1532" s="151"/>
      <c r="H1532" s="161"/>
      <c r="I1532" s="162"/>
      <c r="J1532" s="163"/>
      <c r="K1532" s="144"/>
      <c r="L1532" s="164"/>
      <c r="M1532" s="47"/>
      <c r="N1532" s="121"/>
      <c r="O1532" s="143"/>
      <c r="P1532" s="121"/>
      <c r="Q1532" s="168"/>
      <c r="R1532" s="169"/>
      <c r="S1532" s="169"/>
      <c r="T1532" s="169"/>
      <c r="U1532" s="169"/>
      <c r="V1532" s="169"/>
      <c r="W1532" s="169"/>
      <c r="X1532" s="169"/>
      <c r="Y1532" s="167"/>
      <c r="Z1532" s="167"/>
    </row>
    <row r="1533" spans="3:26" ht="16.5" customHeight="1">
      <c r="C1533" s="118"/>
      <c r="D1533" s="160"/>
      <c r="E1533" s="140"/>
      <c r="F1533" s="151"/>
      <c r="G1533" s="151"/>
      <c r="H1533" s="161"/>
      <c r="I1533" s="162"/>
      <c r="J1533" s="163"/>
      <c r="K1533" s="144"/>
      <c r="L1533" s="164"/>
      <c r="M1533" s="47"/>
      <c r="N1533" s="121"/>
      <c r="O1533" s="143"/>
      <c r="P1533" s="121"/>
      <c r="Q1533" s="168"/>
      <c r="R1533" s="169"/>
      <c r="S1533" s="169"/>
      <c r="T1533" s="169"/>
      <c r="U1533" s="169"/>
      <c r="V1533" s="169"/>
      <c r="W1533" s="169"/>
      <c r="X1533" s="169"/>
      <c r="Y1533" s="167"/>
      <c r="Z1533" s="167"/>
    </row>
    <row r="1534" spans="3:26" ht="16.5" customHeight="1">
      <c r="C1534" s="118"/>
      <c r="D1534" s="160"/>
      <c r="E1534" s="140"/>
      <c r="F1534" s="151"/>
      <c r="G1534" s="151"/>
      <c r="H1534" s="161"/>
      <c r="I1534" s="162"/>
      <c r="J1534" s="163"/>
      <c r="K1534" s="144"/>
      <c r="L1534" s="164"/>
      <c r="M1534" s="47"/>
      <c r="N1534" s="121"/>
      <c r="O1534" s="143"/>
      <c r="P1534" s="121"/>
      <c r="Q1534" s="168"/>
      <c r="R1534" s="169"/>
      <c r="S1534" s="169"/>
      <c r="T1534" s="169"/>
      <c r="U1534" s="169"/>
      <c r="V1534" s="169"/>
      <c r="W1534" s="169"/>
      <c r="X1534" s="169"/>
      <c r="Y1534" s="167"/>
      <c r="Z1534" s="167"/>
    </row>
    <row r="1535" spans="3:26" ht="16.5" customHeight="1">
      <c r="C1535" s="118"/>
      <c r="D1535" s="160"/>
      <c r="E1535" s="140"/>
      <c r="F1535" s="151"/>
      <c r="G1535" s="151"/>
      <c r="H1535" s="161"/>
      <c r="I1535" s="162"/>
      <c r="J1535" s="163"/>
      <c r="K1535" s="144"/>
      <c r="L1535" s="164"/>
      <c r="M1535" s="47"/>
      <c r="N1535" s="121"/>
      <c r="O1535" s="143"/>
      <c r="P1535" s="121"/>
      <c r="Q1535" s="168"/>
      <c r="R1535" s="169"/>
      <c r="S1535" s="169"/>
      <c r="T1535" s="169"/>
      <c r="U1535" s="169"/>
      <c r="V1535" s="169"/>
      <c r="W1535" s="169"/>
      <c r="X1535" s="169"/>
      <c r="Y1535" s="167"/>
      <c r="Z1535" s="167"/>
    </row>
    <row r="1536" spans="3:26" ht="16.5" customHeight="1">
      <c r="C1536" s="118"/>
      <c r="D1536" s="160"/>
      <c r="E1536" s="140"/>
      <c r="F1536" s="151"/>
      <c r="G1536" s="151"/>
      <c r="H1536" s="161"/>
      <c r="I1536" s="162"/>
      <c r="J1536" s="163"/>
      <c r="K1536" s="144"/>
      <c r="L1536" s="164"/>
      <c r="M1536" s="47"/>
      <c r="N1536" s="121"/>
      <c r="O1536" s="143"/>
      <c r="P1536" s="121"/>
      <c r="Q1536" s="168"/>
      <c r="R1536" s="169"/>
      <c r="S1536" s="169"/>
      <c r="T1536" s="169"/>
      <c r="U1536" s="169"/>
      <c r="V1536" s="169"/>
      <c r="W1536" s="169"/>
      <c r="X1536" s="169"/>
      <c r="Y1536" s="167"/>
      <c r="Z1536" s="167"/>
    </row>
    <row r="1537" spans="3:26" ht="16.5" customHeight="1">
      <c r="C1537" s="118"/>
      <c r="D1537" s="160"/>
      <c r="E1537" s="140"/>
      <c r="F1537" s="151"/>
      <c r="G1537" s="151"/>
      <c r="H1537" s="161"/>
      <c r="I1537" s="162"/>
      <c r="J1537" s="163"/>
      <c r="K1537" s="144"/>
      <c r="L1537" s="164"/>
      <c r="M1537" s="47"/>
      <c r="N1537" s="121"/>
      <c r="O1537" s="143"/>
      <c r="P1537" s="121"/>
      <c r="Q1537" s="168"/>
      <c r="R1537" s="169"/>
      <c r="S1537" s="169"/>
      <c r="T1537" s="169"/>
      <c r="U1537" s="169"/>
      <c r="V1537" s="169"/>
      <c r="W1537" s="169"/>
      <c r="X1537" s="169"/>
      <c r="Y1537" s="167"/>
      <c r="Z1537" s="167"/>
    </row>
    <row r="1538" spans="3:26" ht="16.5" customHeight="1">
      <c r="C1538" s="118"/>
      <c r="D1538" s="160"/>
      <c r="E1538" s="140"/>
      <c r="F1538" s="151"/>
      <c r="G1538" s="151"/>
      <c r="H1538" s="161"/>
      <c r="I1538" s="162"/>
      <c r="J1538" s="163"/>
      <c r="K1538" s="144"/>
      <c r="L1538" s="164"/>
      <c r="M1538" s="47"/>
      <c r="N1538" s="121"/>
      <c r="O1538" s="143"/>
      <c r="P1538" s="121"/>
      <c r="Q1538" s="168"/>
      <c r="R1538" s="169"/>
      <c r="S1538" s="169"/>
      <c r="T1538" s="169"/>
      <c r="U1538" s="169"/>
      <c r="V1538" s="169"/>
      <c r="W1538" s="169"/>
      <c r="X1538" s="169"/>
      <c r="Y1538" s="167"/>
      <c r="Z1538" s="167"/>
    </row>
    <row r="1539" spans="3:26" ht="16.5" customHeight="1">
      <c r="C1539" s="118"/>
      <c r="D1539" s="160"/>
      <c r="E1539" s="140"/>
      <c r="F1539" s="151"/>
      <c r="G1539" s="151"/>
      <c r="H1539" s="161"/>
      <c r="I1539" s="162"/>
      <c r="J1539" s="163"/>
      <c r="K1539" s="144"/>
      <c r="L1539" s="164"/>
      <c r="M1539" s="47"/>
      <c r="N1539" s="121"/>
      <c r="O1539" s="143"/>
      <c r="P1539" s="121"/>
      <c r="Q1539" s="168"/>
      <c r="R1539" s="169"/>
      <c r="S1539" s="169"/>
      <c r="T1539" s="169"/>
      <c r="U1539" s="169"/>
      <c r="V1539" s="169"/>
      <c r="W1539" s="169"/>
      <c r="X1539" s="169"/>
      <c r="Y1539" s="167"/>
      <c r="Z1539" s="167"/>
    </row>
    <row r="1540" spans="3:26" ht="16.5" customHeight="1">
      <c r="C1540" s="118"/>
      <c r="D1540" s="160"/>
      <c r="E1540" s="140"/>
      <c r="F1540" s="151"/>
      <c r="G1540" s="151"/>
      <c r="H1540" s="161"/>
      <c r="I1540" s="162"/>
      <c r="J1540" s="163"/>
      <c r="K1540" s="144"/>
      <c r="L1540" s="164"/>
      <c r="M1540" s="47"/>
      <c r="N1540" s="121"/>
      <c r="O1540" s="143"/>
      <c r="P1540" s="121"/>
      <c r="Q1540" s="168"/>
      <c r="R1540" s="169"/>
      <c r="S1540" s="169"/>
      <c r="T1540" s="169"/>
      <c r="U1540" s="169"/>
      <c r="V1540" s="169"/>
      <c r="W1540" s="169"/>
      <c r="X1540" s="169"/>
      <c r="Y1540" s="167"/>
      <c r="Z1540" s="167"/>
    </row>
    <row r="1541" spans="3:26" ht="16.5" customHeight="1">
      <c r="C1541" s="118"/>
      <c r="D1541" s="160"/>
      <c r="E1541" s="140"/>
      <c r="F1541" s="151"/>
      <c r="G1541" s="151"/>
      <c r="H1541" s="161"/>
      <c r="I1541" s="162"/>
      <c r="J1541" s="163"/>
      <c r="K1541" s="144"/>
      <c r="L1541" s="164"/>
      <c r="M1541" s="47"/>
      <c r="N1541" s="121"/>
      <c r="O1541" s="143"/>
      <c r="P1541" s="121"/>
      <c r="Q1541" s="168"/>
      <c r="R1541" s="169"/>
      <c r="S1541" s="169"/>
      <c r="T1541" s="169"/>
      <c r="U1541" s="169"/>
      <c r="V1541" s="169"/>
      <c r="W1541" s="169"/>
      <c r="X1541" s="169"/>
      <c r="Y1541" s="167"/>
      <c r="Z1541" s="167"/>
    </row>
    <row r="1542" spans="3:26" ht="16.5" customHeight="1">
      <c r="C1542" s="118"/>
      <c r="D1542" s="160"/>
      <c r="E1542" s="140"/>
      <c r="F1542" s="151"/>
      <c r="G1542" s="151"/>
      <c r="H1542" s="161"/>
      <c r="I1542" s="162"/>
      <c r="J1542" s="163"/>
      <c r="K1542" s="144"/>
      <c r="L1542" s="164"/>
      <c r="M1542" s="47"/>
      <c r="N1542" s="121"/>
      <c r="O1542" s="143"/>
      <c r="P1542" s="121"/>
      <c r="Q1542" s="168"/>
      <c r="R1542" s="169"/>
      <c r="S1542" s="169"/>
      <c r="T1542" s="169"/>
      <c r="U1542" s="169"/>
      <c r="V1542" s="169"/>
      <c r="W1542" s="169"/>
      <c r="X1542" s="169"/>
      <c r="Y1542" s="167"/>
      <c r="Z1542" s="167"/>
    </row>
    <row r="1543" spans="3:26" ht="16.5" customHeight="1">
      <c r="C1543" s="118"/>
      <c r="D1543" s="160"/>
      <c r="E1543" s="140"/>
      <c r="F1543" s="151"/>
      <c r="G1543" s="151"/>
      <c r="H1543" s="161"/>
      <c r="I1543" s="162"/>
      <c r="J1543" s="163"/>
      <c r="K1543" s="144"/>
      <c r="L1543" s="164"/>
      <c r="M1543" s="47"/>
      <c r="N1543" s="121"/>
      <c r="O1543" s="143"/>
      <c r="P1543" s="121"/>
      <c r="Q1543" s="168"/>
      <c r="R1543" s="169"/>
      <c r="S1543" s="169"/>
      <c r="T1543" s="169"/>
      <c r="U1543" s="169"/>
      <c r="V1543" s="169"/>
      <c r="W1543" s="169"/>
      <c r="X1543" s="169"/>
      <c r="Y1543" s="167"/>
      <c r="Z1543" s="167"/>
    </row>
    <row r="1544" spans="3:26" ht="16.5" customHeight="1">
      <c r="C1544" s="118"/>
      <c r="D1544" s="160"/>
      <c r="E1544" s="140"/>
      <c r="F1544" s="151"/>
      <c r="G1544" s="151"/>
      <c r="H1544" s="161"/>
      <c r="I1544" s="162"/>
      <c r="J1544" s="163"/>
      <c r="K1544" s="144"/>
      <c r="L1544" s="164"/>
      <c r="M1544" s="47"/>
      <c r="N1544" s="121"/>
      <c r="O1544" s="143"/>
      <c r="P1544" s="121"/>
      <c r="Q1544" s="168"/>
      <c r="R1544" s="169"/>
      <c r="S1544" s="169"/>
      <c r="T1544" s="169"/>
      <c r="U1544" s="169"/>
      <c r="V1544" s="169"/>
      <c r="W1544" s="169"/>
      <c r="X1544" s="169"/>
      <c r="Y1544" s="167"/>
      <c r="Z1544" s="167"/>
    </row>
    <row r="1545" spans="3:26" ht="16.5" customHeight="1">
      <c r="C1545" s="118"/>
      <c r="D1545" s="160"/>
      <c r="E1545" s="140"/>
      <c r="F1545" s="151"/>
      <c r="G1545" s="151"/>
      <c r="H1545" s="161"/>
      <c r="I1545" s="162"/>
      <c r="J1545" s="163"/>
      <c r="K1545" s="144"/>
      <c r="L1545" s="164"/>
      <c r="M1545" s="47"/>
      <c r="N1545" s="121"/>
      <c r="O1545" s="143"/>
      <c r="P1545" s="121"/>
      <c r="Q1545" s="168"/>
      <c r="R1545" s="169"/>
      <c r="S1545" s="169"/>
      <c r="T1545" s="169"/>
      <c r="U1545" s="169"/>
      <c r="V1545" s="169"/>
      <c r="W1545" s="169"/>
      <c r="X1545" s="169"/>
      <c r="Y1545" s="167"/>
      <c r="Z1545" s="167"/>
    </row>
    <row r="1546" spans="3:26" ht="16.5" customHeight="1">
      <c r="C1546" s="118"/>
      <c r="D1546" s="160"/>
      <c r="E1546" s="140"/>
      <c r="F1546" s="151"/>
      <c r="G1546" s="151"/>
      <c r="H1546" s="161"/>
      <c r="I1546" s="162"/>
      <c r="J1546" s="163"/>
      <c r="K1546" s="144"/>
      <c r="L1546" s="164"/>
      <c r="M1546" s="47"/>
      <c r="N1546" s="121"/>
      <c r="O1546" s="143"/>
      <c r="P1546" s="121"/>
      <c r="Q1546" s="168"/>
      <c r="R1546" s="169"/>
      <c r="S1546" s="169"/>
      <c r="T1546" s="169"/>
      <c r="U1546" s="169"/>
      <c r="V1546" s="169"/>
      <c r="W1546" s="169"/>
      <c r="X1546" s="169"/>
      <c r="Y1546" s="167"/>
      <c r="Z1546" s="167"/>
    </row>
    <row r="1547" spans="3:26" ht="16.5" customHeight="1">
      <c r="C1547" s="118"/>
      <c r="D1547" s="160"/>
      <c r="E1547" s="140"/>
      <c r="F1547" s="151"/>
      <c r="G1547" s="151"/>
      <c r="H1547" s="161"/>
      <c r="I1547" s="162"/>
      <c r="J1547" s="163"/>
      <c r="K1547" s="144"/>
      <c r="L1547" s="164"/>
      <c r="M1547" s="47"/>
      <c r="N1547" s="121"/>
      <c r="O1547" s="143"/>
      <c r="P1547" s="121"/>
      <c r="Q1547" s="168"/>
      <c r="R1547" s="169"/>
      <c r="S1547" s="169"/>
      <c r="T1547" s="169"/>
      <c r="U1547" s="169"/>
      <c r="V1547" s="169"/>
      <c r="W1547" s="169"/>
      <c r="X1547" s="169"/>
      <c r="Y1547" s="167"/>
      <c r="Z1547" s="167"/>
    </row>
    <row r="1548" spans="3:26" ht="16.5" customHeight="1">
      <c r="C1548" s="118"/>
      <c r="D1548" s="160"/>
      <c r="E1548" s="140"/>
      <c r="F1548" s="151"/>
      <c r="G1548" s="151"/>
      <c r="H1548" s="161"/>
      <c r="I1548" s="162"/>
      <c r="J1548" s="163"/>
      <c r="K1548" s="144"/>
      <c r="L1548" s="164"/>
      <c r="M1548" s="47"/>
      <c r="N1548" s="121"/>
      <c r="O1548" s="143"/>
      <c r="P1548" s="121"/>
      <c r="Q1548" s="168"/>
      <c r="R1548" s="169"/>
      <c r="S1548" s="169"/>
      <c r="T1548" s="169"/>
      <c r="U1548" s="169"/>
      <c r="V1548" s="169"/>
      <c r="W1548" s="169"/>
      <c r="X1548" s="169"/>
      <c r="Y1548" s="167"/>
      <c r="Z1548" s="167"/>
    </row>
    <row r="1549" spans="3:26" ht="16.5" customHeight="1">
      <c r="C1549" s="118"/>
      <c r="D1549" s="160"/>
      <c r="E1549" s="140"/>
      <c r="F1549" s="151"/>
      <c r="G1549" s="151"/>
      <c r="H1549" s="161"/>
      <c r="I1549" s="162"/>
      <c r="J1549" s="163"/>
      <c r="K1549" s="144"/>
      <c r="L1549" s="164"/>
      <c r="M1549" s="47"/>
      <c r="N1549" s="121"/>
      <c r="O1549" s="143"/>
      <c r="P1549" s="121"/>
      <c r="Q1549" s="168"/>
      <c r="R1549" s="169"/>
      <c r="S1549" s="169"/>
      <c r="T1549" s="169"/>
      <c r="U1549" s="169"/>
      <c r="V1549" s="169"/>
      <c r="W1549" s="169"/>
      <c r="X1549" s="169"/>
      <c r="Y1549" s="167"/>
      <c r="Z1549" s="167"/>
    </row>
    <row r="1550" spans="3:26" ht="16.5" customHeight="1">
      <c r="C1550" s="118"/>
      <c r="D1550" s="160"/>
      <c r="E1550" s="140"/>
      <c r="F1550" s="151"/>
      <c r="G1550" s="151"/>
      <c r="H1550" s="161"/>
      <c r="I1550" s="162"/>
      <c r="J1550" s="163"/>
      <c r="K1550" s="144"/>
      <c r="L1550" s="164"/>
      <c r="M1550" s="47"/>
      <c r="N1550" s="121"/>
      <c r="O1550" s="143"/>
      <c r="P1550" s="121"/>
      <c r="Q1550" s="168"/>
      <c r="R1550" s="169"/>
      <c r="S1550" s="169"/>
      <c r="T1550" s="169"/>
      <c r="U1550" s="169"/>
      <c r="V1550" s="169"/>
      <c r="W1550" s="169"/>
      <c r="X1550" s="169"/>
      <c r="Y1550" s="167"/>
      <c r="Z1550" s="167"/>
    </row>
    <row r="1551" spans="3:26" ht="16.5" customHeight="1">
      <c r="C1551" s="118"/>
      <c r="D1551" s="160"/>
      <c r="E1551" s="140"/>
      <c r="F1551" s="151"/>
      <c r="G1551" s="151"/>
      <c r="H1551" s="161"/>
      <c r="I1551" s="162"/>
      <c r="J1551" s="163"/>
      <c r="K1551" s="144"/>
      <c r="L1551" s="164"/>
      <c r="M1551" s="47"/>
      <c r="N1551" s="121"/>
      <c r="O1551" s="143"/>
      <c r="P1551" s="121"/>
      <c r="Q1551" s="168"/>
      <c r="R1551" s="169"/>
      <c r="S1551" s="169"/>
      <c r="T1551" s="169"/>
      <c r="U1551" s="169"/>
      <c r="V1551" s="169"/>
      <c r="W1551" s="169"/>
      <c r="X1551" s="169"/>
      <c r="Y1551" s="167"/>
      <c r="Z1551" s="167"/>
    </row>
    <row r="1552" spans="3:26" ht="16.5" customHeight="1">
      <c r="C1552" s="118"/>
      <c r="D1552" s="160"/>
      <c r="E1552" s="140"/>
      <c r="F1552" s="151"/>
      <c r="G1552" s="151"/>
      <c r="H1552" s="161"/>
      <c r="I1552" s="162"/>
      <c r="J1552" s="163"/>
      <c r="K1552" s="144"/>
      <c r="L1552" s="164"/>
      <c r="M1552" s="47"/>
      <c r="N1552" s="121"/>
      <c r="O1552" s="143"/>
      <c r="P1552" s="121"/>
      <c r="Q1552" s="168"/>
      <c r="R1552" s="169"/>
      <c r="S1552" s="169"/>
      <c r="T1552" s="169"/>
      <c r="U1552" s="169"/>
      <c r="V1552" s="169"/>
      <c r="W1552" s="169"/>
      <c r="X1552" s="169"/>
      <c r="Y1552" s="167"/>
      <c r="Z1552" s="167"/>
    </row>
    <row r="1553" spans="3:26" ht="16.5" customHeight="1">
      <c r="C1553" s="118"/>
      <c r="D1553" s="160"/>
      <c r="E1553" s="140"/>
      <c r="F1553" s="151"/>
      <c r="G1553" s="151"/>
      <c r="H1553" s="161"/>
      <c r="I1553" s="162"/>
      <c r="J1553" s="163"/>
      <c r="K1553" s="144"/>
      <c r="L1553" s="164"/>
      <c r="M1553" s="47"/>
      <c r="N1553" s="121"/>
      <c r="O1553" s="143"/>
      <c r="P1553" s="121"/>
      <c r="Q1553" s="168"/>
      <c r="R1553" s="169"/>
      <c r="S1553" s="169"/>
      <c r="T1553" s="169"/>
      <c r="U1553" s="169"/>
      <c r="V1553" s="169"/>
      <c r="W1553" s="169"/>
      <c r="X1553" s="169"/>
      <c r="Y1553" s="167"/>
      <c r="Z1553" s="167"/>
    </row>
    <row r="1554" spans="3:26" ht="16.5" customHeight="1">
      <c r="C1554" s="118"/>
      <c r="D1554" s="160"/>
      <c r="E1554" s="140"/>
      <c r="F1554" s="151"/>
      <c r="G1554" s="151"/>
      <c r="H1554" s="161"/>
      <c r="I1554" s="162"/>
      <c r="J1554" s="163"/>
      <c r="K1554" s="144"/>
      <c r="L1554" s="164"/>
      <c r="M1554" s="47"/>
      <c r="N1554" s="121"/>
      <c r="O1554" s="143"/>
      <c r="P1554" s="121"/>
      <c r="Q1554" s="168"/>
      <c r="R1554" s="169"/>
      <c r="S1554" s="169"/>
      <c r="T1554" s="169"/>
      <c r="U1554" s="169"/>
      <c r="V1554" s="169"/>
      <c r="W1554" s="169"/>
      <c r="X1554" s="169"/>
      <c r="Y1554" s="167"/>
      <c r="Z1554" s="167"/>
    </row>
    <row r="1555" spans="3:26" ht="16.5" customHeight="1">
      <c r="C1555" s="118"/>
      <c r="D1555" s="160"/>
      <c r="E1555" s="140"/>
      <c r="F1555" s="151"/>
      <c r="G1555" s="151"/>
      <c r="H1555" s="161"/>
      <c r="I1555" s="162"/>
      <c r="J1555" s="163"/>
      <c r="K1555" s="144"/>
      <c r="L1555" s="164"/>
      <c r="M1555" s="47"/>
      <c r="N1555" s="121"/>
      <c r="O1555" s="143"/>
      <c r="P1555" s="121"/>
      <c r="Q1555" s="168"/>
      <c r="R1555" s="169"/>
      <c r="S1555" s="169"/>
      <c r="T1555" s="169"/>
      <c r="U1555" s="169"/>
      <c r="V1555" s="169"/>
      <c r="W1555" s="169"/>
      <c r="X1555" s="169"/>
      <c r="Y1555" s="167"/>
      <c r="Z1555" s="167"/>
    </row>
    <row r="1556" spans="3:26" ht="16.5" customHeight="1">
      <c r="C1556" s="118"/>
      <c r="D1556" s="160"/>
      <c r="E1556" s="140"/>
      <c r="F1556" s="151"/>
      <c r="G1556" s="151"/>
      <c r="H1556" s="161"/>
      <c r="I1556" s="162"/>
      <c r="J1556" s="163"/>
      <c r="K1556" s="144"/>
      <c r="L1556" s="164"/>
      <c r="M1556" s="47"/>
      <c r="N1556" s="121"/>
      <c r="O1556" s="143"/>
      <c r="P1556" s="121"/>
      <c r="Q1556" s="168"/>
      <c r="R1556" s="169"/>
      <c r="S1556" s="169"/>
      <c r="T1556" s="169"/>
      <c r="U1556" s="169"/>
      <c r="V1556" s="169"/>
      <c r="W1556" s="169"/>
      <c r="X1556" s="169"/>
      <c r="Y1556" s="167"/>
      <c r="Z1556" s="167"/>
    </row>
    <row r="1557" spans="3:26" ht="16.5" customHeight="1">
      <c r="C1557" s="118"/>
      <c r="D1557" s="160"/>
      <c r="E1557" s="140"/>
      <c r="F1557" s="151"/>
      <c r="G1557" s="151"/>
      <c r="H1557" s="161"/>
      <c r="I1557" s="162"/>
      <c r="J1557" s="163"/>
      <c r="K1557" s="144"/>
      <c r="L1557" s="164"/>
      <c r="M1557" s="47"/>
      <c r="N1557" s="121"/>
      <c r="O1557" s="143"/>
      <c r="P1557" s="121"/>
      <c r="Q1557" s="168"/>
      <c r="R1557" s="169"/>
      <c r="S1557" s="169"/>
      <c r="T1557" s="169"/>
      <c r="U1557" s="169"/>
      <c r="V1557" s="169"/>
      <c r="W1557" s="169"/>
      <c r="X1557" s="169"/>
      <c r="Y1557" s="167"/>
      <c r="Z1557" s="167"/>
    </row>
    <row r="1558" spans="3:26" ht="16.5" customHeight="1">
      <c r="C1558" s="118"/>
      <c r="D1558" s="160"/>
      <c r="E1558" s="140"/>
      <c r="F1558" s="151"/>
      <c r="G1558" s="151"/>
      <c r="H1558" s="161"/>
      <c r="I1558" s="162"/>
      <c r="J1558" s="163"/>
      <c r="K1558" s="144"/>
      <c r="L1558" s="164"/>
      <c r="M1558" s="47"/>
      <c r="N1558" s="121"/>
      <c r="O1558" s="143"/>
      <c r="P1558" s="121"/>
      <c r="Q1558" s="168"/>
      <c r="R1558" s="169"/>
      <c r="S1558" s="169"/>
      <c r="T1558" s="169"/>
      <c r="U1558" s="169"/>
      <c r="V1558" s="169"/>
      <c r="W1558" s="169"/>
      <c r="X1558" s="169"/>
      <c r="Y1558" s="167"/>
      <c r="Z1558" s="167"/>
    </row>
    <row r="1559" spans="3:26" ht="16.5" customHeight="1">
      <c r="C1559" s="118"/>
      <c r="D1559" s="160"/>
      <c r="E1559" s="140"/>
      <c r="F1559" s="151"/>
      <c r="G1559" s="151"/>
      <c r="H1559" s="161"/>
      <c r="I1559" s="162"/>
      <c r="J1559" s="163"/>
      <c r="K1559" s="144"/>
      <c r="L1559" s="164"/>
      <c r="M1559" s="47"/>
      <c r="N1559" s="121"/>
      <c r="O1559" s="143"/>
      <c r="P1559" s="121"/>
      <c r="Q1559" s="168"/>
      <c r="R1559" s="169"/>
      <c r="S1559" s="169"/>
      <c r="T1559" s="169"/>
      <c r="U1559" s="169"/>
      <c r="V1559" s="169"/>
      <c r="W1559" s="169"/>
      <c r="X1559" s="169"/>
      <c r="Y1559" s="167"/>
      <c r="Z1559" s="167"/>
    </row>
    <row r="1560" spans="3:26" ht="16.5" customHeight="1">
      <c r="C1560" s="118"/>
      <c r="D1560" s="160"/>
      <c r="E1560" s="140"/>
      <c r="F1560" s="151"/>
      <c r="G1560" s="151"/>
      <c r="H1560" s="161"/>
      <c r="I1560" s="162"/>
      <c r="J1560" s="163"/>
      <c r="K1560" s="144"/>
      <c r="L1560" s="164"/>
      <c r="M1560" s="47"/>
      <c r="N1560" s="121"/>
      <c r="O1560" s="143"/>
      <c r="P1560" s="121"/>
      <c r="Q1560" s="168"/>
      <c r="R1560" s="169"/>
      <c r="S1560" s="169"/>
      <c r="T1560" s="169"/>
      <c r="U1560" s="169"/>
      <c r="V1560" s="169"/>
      <c r="W1560" s="169"/>
      <c r="X1560" s="169"/>
      <c r="Y1560" s="167"/>
      <c r="Z1560" s="167"/>
    </row>
    <row r="1561" spans="3:26" ht="16.5" customHeight="1">
      <c r="C1561" s="118"/>
      <c r="D1561" s="160"/>
      <c r="E1561" s="140"/>
      <c r="F1561" s="151"/>
      <c r="G1561" s="151"/>
      <c r="H1561" s="161"/>
      <c r="I1561" s="162"/>
      <c r="J1561" s="163"/>
      <c r="K1561" s="144"/>
      <c r="L1561" s="164"/>
      <c r="M1561" s="47"/>
      <c r="N1561" s="121"/>
      <c r="O1561" s="143"/>
      <c r="P1561" s="121"/>
      <c r="Q1561" s="168"/>
      <c r="R1561" s="169"/>
      <c r="S1561" s="169"/>
      <c r="T1561" s="169"/>
      <c r="U1561" s="169"/>
      <c r="V1561" s="169"/>
      <c r="W1561" s="169"/>
      <c r="X1561" s="169"/>
      <c r="Y1561" s="167"/>
      <c r="Z1561" s="167"/>
    </row>
    <row r="1562" spans="3:26" ht="16.5" customHeight="1">
      <c r="C1562" s="118"/>
      <c r="D1562" s="160"/>
      <c r="E1562" s="140"/>
      <c r="F1562" s="151"/>
      <c r="G1562" s="151"/>
      <c r="H1562" s="161"/>
      <c r="I1562" s="162"/>
      <c r="J1562" s="163"/>
      <c r="K1562" s="144"/>
      <c r="L1562" s="164"/>
      <c r="M1562" s="47"/>
      <c r="N1562" s="121"/>
      <c r="O1562" s="143"/>
      <c r="P1562" s="121"/>
      <c r="Q1562" s="168"/>
      <c r="R1562" s="169"/>
      <c r="S1562" s="169"/>
      <c r="T1562" s="169"/>
      <c r="U1562" s="169"/>
      <c r="V1562" s="169"/>
      <c r="W1562" s="169"/>
      <c r="X1562" s="169"/>
      <c r="Y1562" s="167"/>
      <c r="Z1562" s="167"/>
    </row>
    <row r="1563" spans="3:26" ht="16.5" customHeight="1">
      <c r="C1563" s="118"/>
      <c r="D1563" s="160"/>
      <c r="E1563" s="140"/>
      <c r="F1563" s="151"/>
      <c r="G1563" s="151"/>
      <c r="H1563" s="161"/>
      <c r="I1563" s="162"/>
      <c r="J1563" s="163"/>
      <c r="K1563" s="144"/>
      <c r="L1563" s="164"/>
      <c r="M1563" s="47"/>
      <c r="N1563" s="121"/>
      <c r="O1563" s="143"/>
      <c r="P1563" s="121"/>
      <c r="Q1563" s="168"/>
      <c r="R1563" s="169"/>
      <c r="S1563" s="169"/>
      <c r="T1563" s="169"/>
      <c r="U1563" s="169"/>
      <c r="V1563" s="169"/>
      <c r="W1563" s="169"/>
      <c r="X1563" s="169"/>
      <c r="Y1563" s="167"/>
      <c r="Z1563" s="167"/>
    </row>
    <row r="1564" spans="3:26" ht="16.5" customHeight="1">
      <c r="C1564" s="118"/>
      <c r="D1564" s="160"/>
      <c r="E1564" s="140"/>
      <c r="F1564" s="151"/>
      <c r="G1564" s="151"/>
      <c r="H1564" s="161"/>
      <c r="I1564" s="162"/>
      <c r="J1564" s="163"/>
      <c r="K1564" s="144"/>
      <c r="L1564" s="164"/>
      <c r="M1564" s="47"/>
      <c r="N1564" s="121"/>
      <c r="O1564" s="143"/>
      <c r="P1564" s="121"/>
      <c r="Q1564" s="168"/>
      <c r="R1564" s="169"/>
      <c r="S1564" s="169"/>
      <c r="T1564" s="169"/>
      <c r="U1564" s="169"/>
      <c r="V1564" s="169"/>
      <c r="W1564" s="169"/>
      <c r="X1564" s="169"/>
      <c r="Y1564" s="167"/>
      <c r="Z1564" s="167"/>
    </row>
    <row r="1565" spans="3:26" ht="16.5" customHeight="1">
      <c r="C1565" s="118"/>
      <c r="D1565" s="160"/>
      <c r="E1565" s="140"/>
      <c r="F1565" s="151"/>
      <c r="G1565" s="151"/>
      <c r="H1565" s="161"/>
      <c r="I1565" s="162"/>
      <c r="J1565" s="163"/>
      <c r="K1565" s="144"/>
      <c r="L1565" s="164"/>
      <c r="M1565" s="47"/>
      <c r="N1565" s="121"/>
      <c r="O1565" s="143"/>
      <c r="P1565" s="121"/>
      <c r="Q1565" s="168"/>
      <c r="R1565" s="169"/>
      <c r="S1565" s="169"/>
      <c r="T1565" s="169"/>
      <c r="U1565" s="169"/>
      <c r="V1565" s="169"/>
      <c r="W1565" s="169"/>
      <c r="X1565" s="169"/>
      <c r="Y1565" s="167"/>
      <c r="Z1565" s="167"/>
    </row>
    <row r="1566" spans="3:26" ht="16.5" customHeight="1">
      <c r="C1566" s="118"/>
      <c r="D1566" s="160"/>
      <c r="E1566" s="140"/>
      <c r="F1566" s="151"/>
      <c r="G1566" s="151"/>
      <c r="H1566" s="161"/>
      <c r="I1566" s="162"/>
      <c r="J1566" s="163"/>
      <c r="K1566" s="144"/>
      <c r="L1566" s="164"/>
      <c r="M1566" s="47"/>
      <c r="N1566" s="121"/>
      <c r="O1566" s="143"/>
      <c r="P1566" s="121"/>
      <c r="Q1566" s="168"/>
      <c r="R1566" s="169"/>
      <c r="S1566" s="169"/>
      <c r="T1566" s="169"/>
      <c r="U1566" s="169"/>
      <c r="V1566" s="169"/>
      <c r="W1566" s="169"/>
      <c r="X1566" s="169"/>
      <c r="Y1566" s="167"/>
      <c r="Z1566" s="167"/>
    </row>
    <row r="1567" spans="3:26" ht="16.5" customHeight="1">
      <c r="C1567" s="118"/>
      <c r="D1567" s="160"/>
      <c r="E1567" s="140"/>
      <c r="F1567" s="151"/>
      <c r="G1567" s="151"/>
      <c r="H1567" s="161"/>
      <c r="I1567" s="162"/>
      <c r="J1567" s="163"/>
      <c r="K1567" s="144"/>
      <c r="L1567" s="164"/>
      <c r="M1567" s="47"/>
      <c r="N1567" s="121"/>
      <c r="O1567" s="143"/>
      <c r="P1567" s="121"/>
      <c r="Q1567" s="168"/>
      <c r="R1567" s="169"/>
      <c r="S1567" s="169"/>
      <c r="T1567" s="169"/>
      <c r="U1567" s="169"/>
      <c r="V1567" s="169"/>
      <c r="W1567" s="169"/>
      <c r="X1567" s="169"/>
      <c r="Y1567" s="167"/>
      <c r="Z1567" s="167"/>
    </row>
    <row r="1568" spans="3:26" ht="16.5" customHeight="1">
      <c r="C1568" s="118"/>
      <c r="D1568" s="160"/>
      <c r="E1568" s="140"/>
      <c r="F1568" s="151"/>
      <c r="G1568" s="151"/>
      <c r="H1568" s="161"/>
      <c r="I1568" s="162"/>
      <c r="J1568" s="163"/>
      <c r="K1568" s="144"/>
      <c r="L1568" s="164"/>
      <c r="M1568" s="47"/>
      <c r="N1568" s="121"/>
      <c r="O1568" s="143"/>
      <c r="P1568" s="121"/>
      <c r="Q1568" s="168"/>
      <c r="R1568" s="169"/>
      <c r="S1568" s="169"/>
      <c r="T1568" s="169"/>
      <c r="U1568" s="169"/>
      <c r="V1568" s="169"/>
      <c r="W1568" s="169"/>
      <c r="X1568" s="169"/>
      <c r="Y1568" s="167"/>
      <c r="Z1568" s="167"/>
    </row>
    <row r="1569" spans="3:26" ht="16.5" customHeight="1">
      <c r="C1569" s="118"/>
      <c r="D1569" s="160"/>
      <c r="E1569" s="140"/>
      <c r="F1569" s="151"/>
      <c r="G1569" s="151"/>
      <c r="H1569" s="161"/>
      <c r="I1569" s="162"/>
      <c r="J1569" s="163"/>
      <c r="K1569" s="144"/>
      <c r="L1569" s="164"/>
      <c r="M1569" s="47"/>
      <c r="N1569" s="121"/>
      <c r="O1569" s="143"/>
      <c r="P1569" s="121"/>
      <c r="Q1569" s="168"/>
      <c r="R1569" s="169"/>
      <c r="S1569" s="169"/>
      <c r="T1569" s="169"/>
      <c r="U1569" s="169"/>
      <c r="V1569" s="169"/>
      <c r="W1569" s="169"/>
      <c r="X1569" s="169"/>
      <c r="Y1569" s="167"/>
      <c r="Z1569" s="167"/>
    </row>
    <row r="1570" spans="3:26" ht="16.5" customHeight="1">
      <c r="C1570" s="118"/>
      <c r="D1570" s="160"/>
      <c r="E1570" s="140"/>
      <c r="F1570" s="151"/>
      <c r="G1570" s="151"/>
      <c r="H1570" s="161"/>
      <c r="I1570" s="162"/>
      <c r="J1570" s="163"/>
      <c r="K1570" s="144"/>
      <c r="L1570" s="164"/>
      <c r="M1570" s="47"/>
      <c r="N1570" s="121"/>
      <c r="O1570" s="143"/>
      <c r="P1570" s="121"/>
      <c r="Q1570" s="168"/>
      <c r="R1570" s="169"/>
      <c r="S1570" s="169"/>
      <c r="T1570" s="169"/>
      <c r="U1570" s="169"/>
      <c r="V1570" s="169"/>
      <c r="W1570" s="169"/>
      <c r="X1570" s="169"/>
      <c r="Y1570" s="167"/>
      <c r="Z1570" s="167"/>
    </row>
    <row r="1571" spans="3:26" ht="16.5" customHeight="1">
      <c r="C1571" s="118"/>
      <c r="D1571" s="160"/>
      <c r="E1571" s="140"/>
      <c r="F1571" s="151"/>
      <c r="G1571" s="151"/>
      <c r="H1571" s="161"/>
      <c r="I1571" s="162"/>
      <c r="J1571" s="163"/>
      <c r="K1571" s="144"/>
      <c r="L1571" s="164"/>
      <c r="M1571" s="47"/>
      <c r="N1571" s="121"/>
      <c r="O1571" s="143"/>
      <c r="P1571" s="121"/>
      <c r="Q1571" s="168"/>
      <c r="R1571" s="169"/>
      <c r="S1571" s="169"/>
      <c r="T1571" s="169"/>
      <c r="U1571" s="169"/>
      <c r="V1571" s="169"/>
      <c r="W1571" s="169"/>
      <c r="X1571" s="169"/>
      <c r="Y1571" s="167"/>
      <c r="Z1571" s="167"/>
    </row>
    <row r="1572" spans="3:26" ht="16.5" customHeight="1">
      <c r="C1572" s="118"/>
      <c r="D1572" s="160"/>
      <c r="E1572" s="140"/>
      <c r="F1572" s="151"/>
      <c r="G1572" s="151"/>
      <c r="H1572" s="161"/>
      <c r="I1572" s="162"/>
      <c r="J1572" s="163"/>
      <c r="K1572" s="144"/>
      <c r="L1572" s="164"/>
      <c r="M1572" s="47"/>
      <c r="N1572" s="121"/>
      <c r="O1572" s="143"/>
      <c r="P1572" s="121"/>
      <c r="Q1572" s="168"/>
      <c r="R1572" s="169"/>
      <c r="S1572" s="169"/>
      <c r="T1572" s="169"/>
      <c r="U1572" s="169"/>
      <c r="V1572" s="169"/>
      <c r="W1572" s="169"/>
      <c r="X1572" s="169"/>
      <c r="Y1572" s="167"/>
      <c r="Z1572" s="167"/>
    </row>
    <row r="1573" spans="3:26" ht="16.5" customHeight="1">
      <c r="C1573" s="118"/>
      <c r="D1573" s="160"/>
      <c r="E1573" s="140"/>
      <c r="F1573" s="151"/>
      <c r="G1573" s="151"/>
      <c r="H1573" s="161"/>
      <c r="I1573" s="162"/>
      <c r="J1573" s="163"/>
      <c r="K1573" s="144"/>
      <c r="L1573" s="164"/>
      <c r="M1573" s="47"/>
      <c r="N1573" s="121"/>
      <c r="O1573" s="143"/>
      <c r="P1573" s="121"/>
      <c r="Q1573" s="168"/>
      <c r="R1573" s="169"/>
      <c r="S1573" s="169"/>
      <c r="T1573" s="169"/>
      <c r="U1573" s="169"/>
      <c r="V1573" s="169"/>
      <c r="W1573" s="169"/>
      <c r="X1573" s="169"/>
      <c r="Y1573" s="167"/>
      <c r="Z1573" s="167"/>
    </row>
    <row r="1574" spans="3:26" ht="16.5" customHeight="1">
      <c r="C1574" s="118"/>
      <c r="D1574" s="160"/>
      <c r="E1574" s="140"/>
      <c r="F1574" s="151"/>
      <c r="G1574" s="151"/>
      <c r="H1574" s="161"/>
      <c r="I1574" s="162"/>
      <c r="J1574" s="163"/>
      <c r="K1574" s="144"/>
      <c r="L1574" s="164"/>
      <c r="M1574" s="47"/>
      <c r="N1574" s="121"/>
      <c r="O1574" s="143"/>
      <c r="P1574" s="121"/>
      <c r="Q1574" s="168"/>
      <c r="R1574" s="169"/>
      <c r="S1574" s="169"/>
      <c r="T1574" s="169"/>
      <c r="U1574" s="169"/>
      <c r="V1574" s="169"/>
      <c r="W1574" s="169"/>
      <c r="X1574" s="169"/>
      <c r="Y1574" s="167"/>
      <c r="Z1574" s="167"/>
    </row>
    <row r="1575" spans="3:26" ht="16.5" customHeight="1">
      <c r="C1575" s="118"/>
      <c r="D1575" s="160"/>
      <c r="E1575" s="140"/>
      <c r="F1575" s="151"/>
      <c r="G1575" s="151"/>
      <c r="H1575" s="161"/>
      <c r="I1575" s="162"/>
      <c r="J1575" s="163"/>
      <c r="K1575" s="144"/>
      <c r="L1575" s="164"/>
      <c r="M1575" s="47"/>
      <c r="N1575" s="121"/>
      <c r="O1575" s="143"/>
      <c r="P1575" s="121"/>
      <c r="Q1575" s="168"/>
      <c r="R1575" s="169"/>
      <c r="S1575" s="169"/>
      <c r="T1575" s="169"/>
      <c r="U1575" s="169"/>
      <c r="V1575" s="169"/>
      <c r="W1575" s="169"/>
      <c r="X1575" s="169"/>
      <c r="Y1575" s="167"/>
      <c r="Z1575" s="167"/>
    </row>
    <row r="1576" spans="3:26" ht="16.5" customHeight="1">
      <c r="C1576" s="118"/>
      <c r="D1576" s="160"/>
      <c r="E1576" s="140"/>
      <c r="F1576" s="151"/>
      <c r="G1576" s="151"/>
      <c r="H1576" s="161"/>
      <c r="I1576" s="162"/>
      <c r="J1576" s="163"/>
      <c r="K1576" s="144"/>
      <c r="L1576" s="164"/>
      <c r="M1576" s="47"/>
      <c r="N1576" s="121"/>
      <c r="O1576" s="143"/>
      <c r="P1576" s="121"/>
      <c r="Q1576" s="168"/>
      <c r="R1576" s="169"/>
      <c r="S1576" s="169"/>
      <c r="T1576" s="169"/>
      <c r="U1576" s="169"/>
      <c r="V1576" s="169"/>
      <c r="W1576" s="169"/>
      <c r="X1576" s="169"/>
      <c r="Y1576" s="167"/>
      <c r="Z1576" s="167"/>
    </row>
    <row r="1577" spans="3:26" ht="16.5" customHeight="1">
      <c r="C1577" s="118"/>
      <c r="D1577" s="160"/>
      <c r="E1577" s="140"/>
      <c r="F1577" s="151"/>
      <c r="G1577" s="151"/>
      <c r="H1577" s="161"/>
      <c r="I1577" s="162"/>
      <c r="J1577" s="163"/>
      <c r="K1577" s="144"/>
      <c r="L1577" s="164"/>
      <c r="M1577" s="47"/>
      <c r="N1577" s="121"/>
      <c r="O1577" s="143"/>
      <c r="P1577" s="121"/>
      <c r="Q1577" s="168"/>
      <c r="R1577" s="169"/>
      <c r="S1577" s="169"/>
      <c r="T1577" s="169"/>
      <c r="U1577" s="169"/>
      <c r="V1577" s="169"/>
      <c r="W1577" s="169"/>
      <c r="X1577" s="169"/>
      <c r="Y1577" s="167"/>
      <c r="Z1577" s="167"/>
    </row>
    <row r="1578" spans="3:26" ht="16.5" customHeight="1">
      <c r="C1578" s="118"/>
      <c r="D1578" s="160"/>
      <c r="E1578" s="140"/>
      <c r="F1578" s="151"/>
      <c r="G1578" s="151"/>
      <c r="H1578" s="161"/>
      <c r="I1578" s="162"/>
      <c r="J1578" s="163"/>
      <c r="K1578" s="144"/>
      <c r="L1578" s="164"/>
      <c r="M1578" s="47"/>
      <c r="N1578" s="121"/>
      <c r="O1578" s="143"/>
      <c r="P1578" s="121"/>
      <c r="Q1578" s="168"/>
      <c r="R1578" s="169"/>
      <c r="S1578" s="169"/>
      <c r="T1578" s="169"/>
      <c r="U1578" s="169"/>
      <c r="V1578" s="169"/>
      <c r="W1578" s="169"/>
      <c r="X1578" s="169"/>
      <c r="Y1578" s="167"/>
      <c r="Z1578" s="167"/>
    </row>
    <row r="1579" spans="3:26" ht="16.5" customHeight="1">
      <c r="C1579" s="118"/>
      <c r="D1579" s="160"/>
      <c r="E1579" s="140"/>
      <c r="F1579" s="151"/>
      <c r="G1579" s="151"/>
      <c r="H1579" s="161"/>
      <c r="I1579" s="162"/>
      <c r="J1579" s="163"/>
      <c r="K1579" s="144"/>
      <c r="L1579" s="164"/>
      <c r="M1579" s="47"/>
      <c r="N1579" s="121"/>
      <c r="O1579" s="143"/>
      <c r="P1579" s="121"/>
      <c r="Q1579" s="168"/>
      <c r="R1579" s="169"/>
      <c r="S1579" s="169"/>
      <c r="T1579" s="169"/>
      <c r="U1579" s="169"/>
      <c r="V1579" s="169"/>
      <c r="W1579" s="169"/>
      <c r="X1579" s="169"/>
      <c r="Y1579" s="167"/>
      <c r="Z1579" s="167"/>
    </row>
    <row r="1580" spans="3:26" ht="16.5" customHeight="1">
      <c r="C1580" s="118"/>
      <c r="D1580" s="160"/>
      <c r="E1580" s="140"/>
      <c r="F1580" s="151"/>
      <c r="G1580" s="151"/>
      <c r="H1580" s="161"/>
      <c r="I1580" s="162"/>
      <c r="J1580" s="163"/>
      <c r="K1580" s="144"/>
      <c r="L1580" s="164"/>
      <c r="M1580" s="47"/>
      <c r="N1580" s="121"/>
      <c r="O1580" s="143"/>
      <c r="P1580" s="121"/>
      <c r="Q1580" s="168"/>
      <c r="R1580" s="169"/>
      <c r="S1580" s="169"/>
      <c r="T1580" s="169"/>
      <c r="U1580" s="169"/>
      <c r="V1580" s="169"/>
      <c r="W1580" s="169"/>
      <c r="X1580" s="169"/>
      <c r="Y1580" s="167"/>
      <c r="Z1580" s="167"/>
    </row>
    <row r="1581" spans="3:26" ht="16.5" customHeight="1">
      <c r="C1581" s="118"/>
      <c r="D1581" s="160"/>
      <c r="E1581" s="140"/>
      <c r="F1581" s="151"/>
      <c r="G1581" s="151"/>
      <c r="H1581" s="161"/>
      <c r="I1581" s="162"/>
      <c r="J1581" s="163"/>
      <c r="K1581" s="144"/>
      <c r="L1581" s="164"/>
      <c r="M1581" s="47"/>
      <c r="N1581" s="121"/>
      <c r="O1581" s="143"/>
      <c r="P1581" s="121"/>
      <c r="Q1581" s="168"/>
      <c r="R1581" s="169"/>
      <c r="S1581" s="169"/>
      <c r="T1581" s="169"/>
      <c r="U1581" s="169"/>
      <c r="V1581" s="169"/>
      <c r="W1581" s="169"/>
      <c r="X1581" s="169"/>
      <c r="Y1581" s="167"/>
      <c r="Z1581" s="167"/>
    </row>
    <row r="1582" spans="3:26" ht="16.5" customHeight="1">
      <c r="C1582" s="118"/>
      <c r="D1582" s="160"/>
      <c r="E1582" s="140"/>
      <c r="F1582" s="151"/>
      <c r="G1582" s="151"/>
      <c r="H1582" s="161"/>
      <c r="I1582" s="162"/>
      <c r="J1582" s="163"/>
      <c r="K1582" s="144"/>
      <c r="L1582" s="164"/>
      <c r="M1582" s="47"/>
      <c r="N1582" s="121"/>
      <c r="O1582" s="143"/>
      <c r="P1582" s="121"/>
      <c r="Q1582" s="168"/>
      <c r="R1582" s="169"/>
      <c r="S1582" s="169"/>
      <c r="T1582" s="169"/>
      <c r="U1582" s="169"/>
      <c r="V1582" s="169"/>
      <c r="W1582" s="169"/>
      <c r="X1582" s="169"/>
      <c r="Y1582" s="167"/>
      <c r="Z1582" s="167"/>
    </row>
    <row r="1583" spans="3:26" ht="16.5" customHeight="1">
      <c r="C1583" s="118"/>
      <c r="D1583" s="160"/>
      <c r="E1583" s="140"/>
      <c r="F1583" s="151"/>
      <c r="G1583" s="151"/>
      <c r="H1583" s="161"/>
      <c r="I1583" s="162"/>
      <c r="J1583" s="163"/>
      <c r="K1583" s="144"/>
      <c r="L1583" s="164"/>
      <c r="M1583" s="47"/>
      <c r="N1583" s="121"/>
      <c r="O1583" s="143"/>
      <c r="P1583" s="121"/>
      <c r="Q1583" s="168"/>
      <c r="R1583" s="169"/>
      <c r="S1583" s="169"/>
      <c r="T1583" s="169"/>
      <c r="U1583" s="169"/>
      <c r="V1583" s="169"/>
      <c r="W1583" s="169"/>
      <c r="X1583" s="169"/>
      <c r="Y1583" s="167"/>
      <c r="Z1583" s="167"/>
    </row>
    <row r="1584" spans="3:26" ht="16.5" customHeight="1">
      <c r="C1584" s="118"/>
      <c r="D1584" s="160"/>
      <c r="E1584" s="140"/>
      <c r="F1584" s="151"/>
      <c r="G1584" s="151"/>
      <c r="H1584" s="161"/>
      <c r="I1584" s="162"/>
      <c r="J1584" s="163"/>
      <c r="K1584" s="144"/>
      <c r="L1584" s="164"/>
      <c r="M1584" s="47"/>
      <c r="N1584" s="121"/>
      <c r="O1584" s="143"/>
      <c r="P1584" s="121"/>
      <c r="Q1584" s="168"/>
      <c r="R1584" s="169"/>
      <c r="S1584" s="169"/>
      <c r="T1584" s="169"/>
      <c r="U1584" s="169"/>
      <c r="V1584" s="169"/>
      <c r="W1584" s="169"/>
      <c r="X1584" s="169"/>
      <c r="Y1584" s="167"/>
      <c r="Z1584" s="167"/>
    </row>
    <row r="1585" spans="3:26" ht="16.5" customHeight="1">
      <c r="C1585" s="118"/>
      <c r="D1585" s="160"/>
      <c r="E1585" s="140"/>
      <c r="F1585" s="151"/>
      <c r="G1585" s="151"/>
      <c r="H1585" s="161"/>
      <c r="I1585" s="162"/>
      <c r="J1585" s="163"/>
      <c r="K1585" s="144"/>
      <c r="L1585" s="164"/>
      <c r="M1585" s="47"/>
      <c r="N1585" s="121"/>
      <c r="O1585" s="143"/>
      <c r="P1585" s="121"/>
      <c r="Q1585" s="168"/>
      <c r="R1585" s="169"/>
      <c r="S1585" s="169"/>
      <c r="T1585" s="169"/>
      <c r="U1585" s="169"/>
      <c r="V1585" s="169"/>
      <c r="W1585" s="169"/>
      <c r="X1585" s="169"/>
      <c r="Y1585" s="167"/>
      <c r="Z1585" s="167"/>
    </row>
    <row r="1586" spans="3:26" ht="16.5" customHeight="1">
      <c r="C1586" s="118"/>
      <c r="D1586" s="160"/>
      <c r="E1586" s="140"/>
      <c r="F1586" s="151"/>
      <c r="G1586" s="151"/>
      <c r="H1586" s="161"/>
      <c r="I1586" s="162"/>
      <c r="J1586" s="163"/>
      <c r="K1586" s="144"/>
      <c r="L1586" s="164"/>
      <c r="M1586" s="47"/>
      <c r="N1586" s="121"/>
      <c r="O1586" s="143"/>
      <c r="P1586" s="121"/>
      <c r="Q1586" s="168"/>
      <c r="R1586" s="169"/>
      <c r="S1586" s="169"/>
      <c r="T1586" s="169"/>
      <c r="U1586" s="169"/>
      <c r="V1586" s="169"/>
      <c r="W1586" s="169"/>
      <c r="X1586" s="169"/>
      <c r="Y1586" s="167"/>
      <c r="Z1586" s="167"/>
    </row>
    <row r="1587" spans="3:26" ht="16.5" customHeight="1">
      <c r="C1587" s="118"/>
      <c r="D1587" s="160"/>
      <c r="E1587" s="140"/>
      <c r="F1587" s="151"/>
      <c r="G1587" s="151"/>
      <c r="H1587" s="161"/>
      <c r="I1587" s="162"/>
      <c r="J1587" s="163"/>
      <c r="K1587" s="144"/>
      <c r="L1587" s="164"/>
      <c r="M1587" s="47"/>
      <c r="N1587" s="121"/>
      <c r="O1587" s="143"/>
      <c r="P1587" s="121"/>
      <c r="Q1587" s="168"/>
      <c r="R1587" s="169"/>
      <c r="S1587" s="169"/>
      <c r="T1587" s="169"/>
      <c r="U1587" s="169"/>
      <c r="V1587" s="169"/>
      <c r="W1587" s="169"/>
      <c r="X1587" s="169"/>
      <c r="Y1587" s="167"/>
      <c r="Z1587" s="167"/>
    </row>
    <row r="1588" spans="3:26" ht="16.5" customHeight="1">
      <c r="C1588" s="118"/>
      <c r="D1588" s="160"/>
      <c r="E1588" s="140"/>
      <c r="F1588" s="151"/>
      <c r="G1588" s="151"/>
      <c r="H1588" s="161"/>
      <c r="I1588" s="162"/>
      <c r="J1588" s="163"/>
      <c r="K1588" s="144"/>
      <c r="L1588" s="164"/>
      <c r="M1588" s="47"/>
      <c r="N1588" s="121"/>
      <c r="O1588" s="143"/>
      <c r="P1588" s="121"/>
      <c r="Q1588" s="168"/>
      <c r="R1588" s="169"/>
      <c r="S1588" s="169"/>
      <c r="T1588" s="169"/>
      <c r="U1588" s="169"/>
      <c r="V1588" s="169"/>
      <c r="W1588" s="169"/>
      <c r="X1588" s="169"/>
      <c r="Y1588" s="167"/>
      <c r="Z1588" s="167"/>
    </row>
    <row r="1589" spans="3:26" ht="16.5" customHeight="1">
      <c r="C1589" s="118"/>
      <c r="D1589" s="160"/>
      <c r="E1589" s="140"/>
      <c r="F1589" s="151"/>
      <c r="G1589" s="151"/>
      <c r="H1589" s="161"/>
      <c r="I1589" s="162"/>
      <c r="J1589" s="163"/>
      <c r="K1589" s="144"/>
      <c r="L1589" s="164"/>
      <c r="M1589" s="47"/>
      <c r="N1589" s="121"/>
      <c r="O1589" s="143"/>
      <c r="P1589" s="121"/>
      <c r="Q1589" s="168"/>
      <c r="R1589" s="169"/>
      <c r="S1589" s="169"/>
      <c r="T1589" s="169"/>
      <c r="U1589" s="169"/>
      <c r="V1589" s="169"/>
      <c r="W1589" s="169"/>
      <c r="X1589" s="169"/>
      <c r="Y1589" s="167"/>
      <c r="Z1589" s="167"/>
    </row>
    <row r="1590" spans="3:26" ht="16.5" customHeight="1">
      <c r="C1590" s="118"/>
      <c r="D1590" s="160"/>
      <c r="E1590" s="140"/>
      <c r="F1590" s="151"/>
      <c r="G1590" s="151"/>
      <c r="H1590" s="161"/>
      <c r="I1590" s="162"/>
      <c r="J1590" s="163"/>
      <c r="K1590" s="144"/>
      <c r="L1590" s="164"/>
      <c r="M1590" s="47"/>
      <c r="N1590" s="121"/>
      <c r="O1590" s="143"/>
      <c r="P1590" s="121"/>
      <c r="Q1590" s="168"/>
      <c r="R1590" s="169"/>
      <c r="S1590" s="169"/>
      <c r="T1590" s="169"/>
      <c r="U1590" s="169"/>
      <c r="V1590" s="169"/>
      <c r="W1590" s="169"/>
      <c r="X1590" s="169"/>
      <c r="Y1590" s="167"/>
      <c r="Z1590" s="167"/>
    </row>
    <row r="1591" spans="3:26" ht="16.5" customHeight="1">
      <c r="C1591" s="118"/>
      <c r="D1591" s="160"/>
      <c r="E1591" s="140"/>
      <c r="F1591" s="151"/>
      <c r="G1591" s="151"/>
      <c r="H1591" s="161"/>
      <c r="I1591" s="162"/>
      <c r="J1591" s="163"/>
      <c r="K1591" s="144"/>
      <c r="L1591" s="164"/>
      <c r="M1591" s="47"/>
      <c r="N1591" s="121"/>
      <c r="O1591" s="143"/>
      <c r="P1591" s="121"/>
      <c r="Q1591" s="168"/>
      <c r="R1591" s="169"/>
      <c r="S1591" s="169"/>
      <c r="T1591" s="169"/>
      <c r="U1591" s="169"/>
      <c r="V1591" s="169"/>
      <c r="W1591" s="169"/>
      <c r="X1591" s="169"/>
      <c r="Y1591" s="167"/>
      <c r="Z1591" s="167"/>
    </row>
    <row r="1592" spans="3:26" ht="16.5" customHeight="1">
      <c r="C1592" s="118"/>
      <c r="D1592" s="160"/>
      <c r="E1592" s="140"/>
      <c r="F1592" s="151"/>
      <c r="G1592" s="151"/>
      <c r="H1592" s="161"/>
      <c r="I1592" s="162"/>
      <c r="J1592" s="163"/>
      <c r="K1592" s="144"/>
      <c r="L1592" s="164"/>
      <c r="M1592" s="47"/>
      <c r="N1592" s="121"/>
      <c r="O1592" s="143"/>
      <c r="P1592" s="121"/>
      <c r="Q1592" s="168"/>
      <c r="R1592" s="169"/>
      <c r="S1592" s="169"/>
      <c r="T1592" s="169"/>
      <c r="U1592" s="169"/>
      <c r="V1592" s="169"/>
      <c r="W1592" s="169"/>
      <c r="X1592" s="169"/>
      <c r="Y1592" s="167"/>
      <c r="Z1592" s="167"/>
    </row>
    <row r="1593" spans="3:26" ht="16.5" customHeight="1">
      <c r="C1593" s="118"/>
      <c r="D1593" s="160"/>
      <c r="E1593" s="140"/>
      <c r="F1593" s="151"/>
      <c r="G1593" s="151"/>
      <c r="H1593" s="161"/>
      <c r="I1593" s="162"/>
      <c r="J1593" s="163"/>
      <c r="K1593" s="144"/>
      <c r="L1593" s="164"/>
      <c r="M1593" s="47"/>
      <c r="N1593" s="121"/>
      <c r="O1593" s="143"/>
      <c r="P1593" s="121"/>
      <c r="Q1593" s="168"/>
      <c r="R1593" s="169"/>
      <c r="S1593" s="169"/>
      <c r="T1593" s="169"/>
      <c r="U1593" s="169"/>
      <c r="V1593" s="169"/>
      <c r="W1593" s="169"/>
      <c r="X1593" s="169"/>
      <c r="Y1593" s="167"/>
      <c r="Z1593" s="167"/>
    </row>
    <row r="1594" spans="3:26" ht="16.5" customHeight="1">
      <c r="C1594" s="118"/>
      <c r="D1594" s="160"/>
      <c r="E1594" s="140"/>
      <c r="F1594" s="151"/>
      <c r="G1594" s="151"/>
      <c r="H1594" s="161"/>
      <c r="I1594" s="162"/>
      <c r="J1594" s="163"/>
      <c r="K1594" s="144"/>
      <c r="L1594" s="164"/>
      <c r="M1594" s="47"/>
      <c r="N1594" s="121"/>
      <c r="O1594" s="143"/>
      <c r="P1594" s="121"/>
      <c r="Q1594" s="168"/>
      <c r="R1594" s="169"/>
      <c r="S1594" s="169"/>
      <c r="T1594" s="169"/>
      <c r="U1594" s="169"/>
      <c r="V1594" s="169"/>
      <c r="W1594" s="169"/>
      <c r="X1594" s="169"/>
      <c r="Y1594" s="167"/>
      <c r="Z1594" s="167"/>
    </row>
    <row r="1595" spans="3:26" ht="16.5" customHeight="1">
      <c r="C1595" s="118"/>
      <c r="D1595" s="160"/>
      <c r="E1595" s="140"/>
      <c r="F1595" s="151"/>
      <c r="G1595" s="151"/>
      <c r="H1595" s="161"/>
      <c r="I1595" s="162"/>
      <c r="J1595" s="163"/>
      <c r="K1595" s="144"/>
      <c r="L1595" s="164"/>
      <c r="M1595" s="47"/>
      <c r="N1595" s="121"/>
      <c r="O1595" s="143"/>
      <c r="P1595" s="121"/>
      <c r="Q1595" s="168"/>
      <c r="R1595" s="169"/>
      <c r="S1595" s="169"/>
      <c r="T1595" s="169"/>
      <c r="U1595" s="169"/>
      <c r="V1595" s="169"/>
      <c r="W1595" s="169"/>
      <c r="X1595" s="169"/>
      <c r="Y1595" s="167"/>
      <c r="Z1595" s="167"/>
    </row>
    <row r="1596" spans="3:26" ht="16.5" customHeight="1">
      <c r="C1596" s="118"/>
      <c r="D1596" s="160"/>
      <c r="E1596" s="140"/>
      <c r="F1596" s="151"/>
      <c r="G1596" s="151"/>
      <c r="H1596" s="161"/>
      <c r="I1596" s="162"/>
      <c r="J1596" s="163"/>
      <c r="K1596" s="144"/>
      <c r="L1596" s="164"/>
      <c r="M1596" s="47"/>
      <c r="N1596" s="121"/>
      <c r="O1596" s="143"/>
      <c r="P1596" s="121"/>
      <c r="Q1596" s="168"/>
      <c r="R1596" s="169"/>
      <c r="S1596" s="169"/>
      <c r="T1596" s="169"/>
      <c r="U1596" s="169"/>
      <c r="V1596" s="169"/>
      <c r="W1596" s="169"/>
      <c r="X1596" s="169"/>
      <c r="Y1596" s="167"/>
      <c r="Z1596" s="167"/>
    </row>
    <row r="1597" spans="3:26" ht="16.5" customHeight="1">
      <c r="C1597" s="118"/>
      <c r="D1597" s="160"/>
      <c r="E1597" s="140"/>
      <c r="F1597" s="151"/>
      <c r="G1597" s="151"/>
      <c r="H1597" s="161"/>
      <c r="I1597" s="162"/>
      <c r="J1597" s="163"/>
      <c r="K1597" s="144"/>
      <c r="L1597" s="164"/>
      <c r="M1597" s="47"/>
      <c r="N1597" s="121"/>
      <c r="O1597" s="143"/>
      <c r="P1597" s="121"/>
      <c r="Q1597" s="168"/>
      <c r="R1597" s="169"/>
      <c r="S1597" s="169"/>
      <c r="T1597" s="169"/>
      <c r="U1597" s="169"/>
      <c r="V1597" s="169"/>
      <c r="W1597" s="169"/>
      <c r="X1597" s="169"/>
      <c r="Y1597" s="167"/>
      <c r="Z1597" s="167"/>
    </row>
    <row r="1598" spans="3:26" ht="16.5" customHeight="1">
      <c r="C1598" s="118"/>
      <c r="D1598" s="160"/>
      <c r="E1598" s="140"/>
      <c r="F1598" s="151"/>
      <c r="G1598" s="151"/>
      <c r="H1598" s="161"/>
      <c r="I1598" s="162"/>
      <c r="J1598" s="163"/>
      <c r="K1598" s="144"/>
      <c r="L1598" s="164"/>
      <c r="M1598" s="47"/>
      <c r="N1598" s="121"/>
      <c r="O1598" s="143"/>
      <c r="P1598" s="121"/>
      <c r="Q1598" s="168"/>
      <c r="R1598" s="169"/>
      <c r="S1598" s="169"/>
      <c r="T1598" s="169"/>
      <c r="U1598" s="169"/>
      <c r="V1598" s="169"/>
      <c r="W1598" s="169"/>
      <c r="X1598" s="169"/>
      <c r="Y1598" s="167"/>
      <c r="Z1598" s="167"/>
    </row>
    <row r="1599" spans="3:26" ht="16.5" customHeight="1">
      <c r="C1599" s="118"/>
      <c r="D1599" s="160"/>
      <c r="E1599" s="140"/>
      <c r="F1599" s="151"/>
      <c r="G1599" s="151"/>
      <c r="H1599" s="161"/>
      <c r="I1599" s="162"/>
      <c r="J1599" s="163"/>
      <c r="K1599" s="144"/>
      <c r="L1599" s="164"/>
      <c r="M1599" s="47"/>
      <c r="N1599" s="121"/>
      <c r="O1599" s="143"/>
      <c r="P1599" s="121"/>
      <c r="Q1599" s="168"/>
      <c r="R1599" s="169"/>
      <c r="S1599" s="169"/>
      <c r="T1599" s="169"/>
      <c r="U1599" s="169"/>
      <c r="V1599" s="169"/>
      <c r="W1599" s="169"/>
      <c r="X1599" s="169"/>
      <c r="Y1599" s="167"/>
      <c r="Z1599" s="167"/>
    </row>
    <row r="1600" spans="3:26" ht="16.5" customHeight="1">
      <c r="C1600" s="118"/>
      <c r="D1600" s="160"/>
      <c r="E1600" s="140"/>
      <c r="F1600" s="151"/>
      <c r="G1600" s="151"/>
      <c r="H1600" s="161"/>
      <c r="I1600" s="162"/>
      <c r="J1600" s="163"/>
      <c r="K1600" s="144"/>
      <c r="L1600" s="164"/>
      <c r="M1600" s="47"/>
      <c r="N1600" s="121"/>
      <c r="O1600" s="143"/>
      <c r="P1600" s="121"/>
      <c r="Q1600" s="168"/>
      <c r="R1600" s="169"/>
      <c r="S1600" s="169"/>
      <c r="T1600" s="169"/>
      <c r="U1600" s="169"/>
      <c r="V1600" s="169"/>
      <c r="W1600" s="169"/>
      <c r="X1600" s="169"/>
      <c r="Y1600" s="167"/>
      <c r="Z1600" s="167"/>
    </row>
    <row r="1601" spans="3:26" ht="16.5" customHeight="1">
      <c r="C1601" s="118"/>
      <c r="D1601" s="160"/>
      <c r="E1601" s="140"/>
      <c r="F1601" s="151"/>
      <c r="G1601" s="151"/>
      <c r="H1601" s="161"/>
      <c r="I1601" s="162"/>
      <c r="J1601" s="163"/>
      <c r="K1601" s="144"/>
      <c r="L1601" s="164"/>
      <c r="M1601" s="47"/>
      <c r="N1601" s="121"/>
      <c r="O1601" s="143"/>
      <c r="P1601" s="121"/>
      <c r="Q1601" s="168"/>
      <c r="R1601" s="169"/>
      <c r="S1601" s="169"/>
      <c r="T1601" s="169"/>
      <c r="U1601" s="169"/>
      <c r="V1601" s="169"/>
      <c r="W1601" s="169"/>
      <c r="X1601" s="169"/>
      <c r="Y1601" s="167"/>
      <c r="Z1601" s="167"/>
    </row>
    <row r="1602" spans="3:26" ht="16.5" customHeight="1">
      <c r="C1602" s="118"/>
      <c r="D1602" s="160"/>
      <c r="E1602" s="140"/>
      <c r="F1602" s="151"/>
      <c r="G1602" s="151"/>
      <c r="H1602" s="161"/>
      <c r="I1602" s="162"/>
      <c r="J1602" s="163"/>
      <c r="K1602" s="144"/>
      <c r="L1602" s="164"/>
      <c r="M1602" s="47"/>
      <c r="N1602" s="121"/>
      <c r="O1602" s="143"/>
      <c r="P1602" s="121"/>
      <c r="Q1602" s="168"/>
      <c r="R1602" s="169"/>
      <c r="S1602" s="169"/>
      <c r="T1602" s="169"/>
      <c r="U1602" s="169"/>
      <c r="V1602" s="169"/>
      <c r="W1602" s="169"/>
      <c r="X1602" s="169"/>
      <c r="Y1602" s="167"/>
      <c r="Z1602" s="167"/>
    </row>
    <row r="1603" spans="3:26" ht="16.5" customHeight="1">
      <c r="C1603" s="118"/>
      <c r="D1603" s="160"/>
      <c r="E1603" s="140"/>
      <c r="F1603" s="151"/>
      <c r="G1603" s="151"/>
      <c r="H1603" s="161"/>
      <c r="I1603" s="162"/>
      <c r="J1603" s="163"/>
      <c r="K1603" s="144"/>
      <c r="L1603" s="164"/>
      <c r="M1603" s="47"/>
      <c r="N1603" s="121"/>
      <c r="O1603" s="143"/>
      <c r="P1603" s="121"/>
      <c r="Q1603" s="168"/>
      <c r="R1603" s="169"/>
      <c r="S1603" s="169"/>
      <c r="T1603" s="169"/>
      <c r="U1603" s="169"/>
      <c r="V1603" s="169"/>
      <c r="W1603" s="169"/>
      <c r="X1603" s="169"/>
      <c r="Y1603" s="167"/>
      <c r="Z1603" s="167"/>
    </row>
    <row r="1604" spans="3:26" ht="16.5" customHeight="1">
      <c r="C1604" s="118"/>
      <c r="D1604" s="160"/>
      <c r="E1604" s="140"/>
      <c r="F1604" s="151"/>
      <c r="G1604" s="151"/>
      <c r="H1604" s="161"/>
      <c r="I1604" s="162"/>
      <c r="J1604" s="163"/>
      <c r="K1604" s="144"/>
      <c r="L1604" s="164"/>
      <c r="M1604" s="47"/>
      <c r="N1604" s="121"/>
      <c r="O1604" s="143"/>
      <c r="P1604" s="121"/>
      <c r="Q1604" s="168"/>
      <c r="R1604" s="169"/>
      <c r="S1604" s="169"/>
      <c r="T1604" s="169"/>
      <c r="U1604" s="169"/>
      <c r="V1604" s="169"/>
      <c r="W1604" s="169"/>
      <c r="X1604" s="169"/>
      <c r="Y1604" s="167"/>
      <c r="Z1604" s="167"/>
    </row>
    <row r="1605" spans="3:26" ht="16.5" customHeight="1">
      <c r="C1605" s="118"/>
      <c r="D1605" s="160"/>
      <c r="E1605" s="140"/>
      <c r="F1605" s="151"/>
      <c r="G1605" s="151"/>
      <c r="H1605" s="161"/>
      <c r="I1605" s="162"/>
      <c r="J1605" s="163"/>
      <c r="K1605" s="144"/>
      <c r="L1605" s="164"/>
      <c r="M1605" s="47"/>
      <c r="N1605" s="121"/>
      <c r="O1605" s="143"/>
      <c r="P1605" s="121"/>
      <c r="Q1605" s="168"/>
      <c r="R1605" s="169"/>
      <c r="S1605" s="169"/>
      <c r="T1605" s="169"/>
      <c r="U1605" s="169"/>
      <c r="V1605" s="169"/>
      <c r="W1605" s="169"/>
      <c r="X1605" s="169"/>
      <c r="Y1605" s="167"/>
      <c r="Z1605" s="167"/>
    </row>
    <row r="1606" spans="3:26" ht="16.5" customHeight="1">
      <c r="C1606" s="118"/>
      <c r="D1606" s="160"/>
      <c r="E1606" s="140"/>
      <c r="F1606" s="151"/>
      <c r="G1606" s="151"/>
      <c r="H1606" s="161"/>
      <c r="I1606" s="162"/>
      <c r="J1606" s="163"/>
      <c r="K1606" s="144"/>
      <c r="L1606" s="164"/>
      <c r="M1606" s="47"/>
      <c r="N1606" s="121"/>
      <c r="O1606" s="143"/>
      <c r="P1606" s="121"/>
      <c r="Q1606" s="168"/>
      <c r="R1606" s="169"/>
      <c r="S1606" s="169"/>
      <c r="T1606" s="169"/>
      <c r="U1606" s="169"/>
      <c r="V1606" s="169"/>
      <c r="W1606" s="169"/>
      <c r="X1606" s="169"/>
      <c r="Y1606" s="167"/>
      <c r="Z1606" s="167"/>
    </row>
    <row r="1607" spans="3:26" ht="16.5" customHeight="1">
      <c r="C1607" s="118"/>
      <c r="D1607" s="160"/>
      <c r="E1607" s="140"/>
      <c r="F1607" s="151"/>
      <c r="G1607" s="151"/>
      <c r="H1607" s="161"/>
      <c r="I1607" s="162"/>
      <c r="J1607" s="163"/>
      <c r="K1607" s="144"/>
      <c r="L1607" s="164"/>
      <c r="M1607" s="47"/>
      <c r="N1607" s="121"/>
      <c r="O1607" s="143"/>
      <c r="P1607" s="121"/>
      <c r="Q1607" s="168"/>
      <c r="R1607" s="169"/>
      <c r="S1607" s="169"/>
      <c r="T1607" s="169"/>
      <c r="U1607" s="169"/>
      <c r="V1607" s="169"/>
      <c r="W1607" s="169"/>
      <c r="X1607" s="169"/>
      <c r="Y1607" s="167"/>
      <c r="Z1607" s="167"/>
    </row>
    <row r="1608" spans="3:26" ht="16.5" customHeight="1">
      <c r="C1608" s="118"/>
      <c r="D1608" s="160"/>
      <c r="E1608" s="140"/>
      <c r="F1608" s="151"/>
      <c r="G1608" s="151"/>
      <c r="H1608" s="161"/>
      <c r="I1608" s="162"/>
      <c r="J1608" s="163"/>
      <c r="K1608" s="144"/>
      <c r="L1608" s="164"/>
      <c r="M1608" s="47"/>
      <c r="N1608" s="121"/>
      <c r="O1608" s="143"/>
      <c r="P1608" s="121"/>
      <c r="Q1608" s="168"/>
      <c r="R1608" s="169"/>
      <c r="S1608" s="169"/>
      <c r="T1608" s="169"/>
      <c r="U1608" s="169"/>
      <c r="V1608" s="169"/>
      <c r="W1608" s="169"/>
      <c r="X1608" s="169"/>
      <c r="Y1608" s="167"/>
      <c r="Z1608" s="167"/>
    </row>
    <row r="1609" spans="3:26" ht="16.5" customHeight="1">
      <c r="C1609" s="118"/>
      <c r="D1609" s="160"/>
      <c r="E1609" s="140"/>
      <c r="F1609" s="151"/>
      <c r="G1609" s="151"/>
      <c r="H1609" s="161"/>
      <c r="I1609" s="162"/>
      <c r="J1609" s="163"/>
      <c r="K1609" s="144"/>
      <c r="L1609" s="164"/>
      <c r="M1609" s="47"/>
      <c r="N1609" s="121"/>
      <c r="O1609" s="143"/>
      <c r="P1609" s="121"/>
      <c r="Q1609" s="168"/>
      <c r="R1609" s="169"/>
      <c r="S1609" s="169"/>
      <c r="T1609" s="169"/>
      <c r="U1609" s="169"/>
      <c r="V1609" s="169"/>
      <c r="W1609" s="169"/>
      <c r="X1609" s="169"/>
      <c r="Y1609" s="167"/>
      <c r="Z1609" s="167"/>
    </row>
    <row r="1610" spans="3:26" ht="16.5" customHeight="1">
      <c r="C1610" s="118"/>
      <c r="D1610" s="160"/>
      <c r="E1610" s="140"/>
      <c r="F1610" s="151"/>
      <c r="G1610" s="151"/>
      <c r="H1610" s="161"/>
      <c r="I1610" s="162"/>
      <c r="J1610" s="163"/>
      <c r="K1610" s="144"/>
      <c r="L1610" s="164"/>
      <c r="M1610" s="47"/>
      <c r="N1610" s="121"/>
      <c r="O1610" s="143"/>
      <c r="P1610" s="121"/>
      <c r="Q1610" s="168"/>
      <c r="R1610" s="169"/>
      <c r="S1610" s="169"/>
      <c r="T1610" s="169"/>
      <c r="U1610" s="169"/>
      <c r="V1610" s="169"/>
      <c r="W1610" s="169"/>
      <c r="X1610" s="169"/>
      <c r="Y1610" s="167"/>
      <c r="Z1610" s="167"/>
    </row>
    <row r="1611" spans="3:26" ht="16.5" customHeight="1">
      <c r="C1611" s="118"/>
      <c r="D1611" s="160"/>
      <c r="E1611" s="140"/>
      <c r="F1611" s="151"/>
      <c r="G1611" s="151"/>
      <c r="H1611" s="161"/>
      <c r="I1611" s="162"/>
      <c r="J1611" s="163"/>
      <c r="K1611" s="144"/>
      <c r="L1611" s="164"/>
      <c r="M1611" s="47"/>
      <c r="N1611" s="121"/>
      <c r="O1611" s="143"/>
      <c r="P1611" s="121"/>
      <c r="Q1611" s="168"/>
      <c r="R1611" s="169"/>
      <c r="S1611" s="169"/>
      <c r="T1611" s="169"/>
      <c r="U1611" s="169"/>
      <c r="V1611" s="169"/>
      <c r="W1611" s="169"/>
      <c r="X1611" s="169"/>
      <c r="Y1611" s="167"/>
      <c r="Z1611" s="167"/>
    </row>
    <row r="1612" spans="3:26" ht="16.5" customHeight="1">
      <c r="C1612" s="118"/>
      <c r="D1612" s="160"/>
      <c r="E1612" s="140"/>
      <c r="F1612" s="151"/>
      <c r="G1612" s="151"/>
      <c r="H1612" s="161"/>
      <c r="I1612" s="162"/>
      <c r="J1612" s="163"/>
      <c r="K1612" s="144"/>
      <c r="L1612" s="164"/>
      <c r="M1612" s="47"/>
      <c r="N1612" s="121"/>
      <c r="O1612" s="143"/>
      <c r="P1612" s="121"/>
      <c r="Q1612" s="168"/>
      <c r="R1612" s="169"/>
      <c r="S1612" s="169"/>
      <c r="T1612" s="169"/>
      <c r="U1612" s="169"/>
      <c r="V1612" s="169"/>
      <c r="W1612" s="169"/>
      <c r="X1612" s="169"/>
      <c r="Y1612" s="167"/>
      <c r="Z1612" s="167"/>
    </row>
    <row r="1613" spans="3:26" ht="16.5" customHeight="1">
      <c r="C1613" s="118"/>
      <c r="D1613" s="160"/>
      <c r="E1613" s="140"/>
      <c r="F1613" s="151"/>
      <c r="G1613" s="151"/>
      <c r="H1613" s="161"/>
      <c r="I1613" s="162"/>
      <c r="J1613" s="163"/>
      <c r="K1613" s="144"/>
      <c r="L1613" s="164"/>
      <c r="M1613" s="47"/>
      <c r="N1613" s="121"/>
      <c r="O1613" s="143"/>
      <c r="P1613" s="121"/>
      <c r="Q1613" s="168"/>
      <c r="R1613" s="169"/>
      <c r="S1613" s="169"/>
      <c r="T1613" s="169"/>
      <c r="U1613" s="169"/>
      <c r="V1613" s="169"/>
      <c r="W1613" s="169"/>
      <c r="X1613" s="169"/>
      <c r="Y1613" s="167"/>
      <c r="Z1613" s="167"/>
    </row>
    <row r="1614" spans="3:26" ht="16.5" customHeight="1">
      <c r="C1614" s="118"/>
      <c r="D1614" s="160"/>
      <c r="E1614" s="140"/>
      <c r="F1614" s="151"/>
      <c r="G1614" s="151"/>
      <c r="H1614" s="161"/>
      <c r="I1614" s="162"/>
      <c r="J1614" s="163"/>
      <c r="K1614" s="144"/>
      <c r="L1614" s="164"/>
      <c r="M1614" s="47"/>
      <c r="N1614" s="121"/>
      <c r="O1614" s="143"/>
      <c r="P1614" s="121"/>
      <c r="Q1614" s="168"/>
      <c r="R1614" s="169"/>
      <c r="S1614" s="169"/>
      <c r="T1614" s="169"/>
      <c r="U1614" s="169"/>
      <c r="V1614" s="169"/>
      <c r="W1614" s="169"/>
      <c r="X1614" s="169"/>
      <c r="Y1614" s="167"/>
      <c r="Z1614" s="167"/>
    </row>
    <row r="1615" spans="3:26" ht="16.5" customHeight="1">
      <c r="C1615" s="118"/>
      <c r="D1615" s="160"/>
      <c r="E1615" s="140"/>
      <c r="F1615" s="151"/>
      <c r="G1615" s="151"/>
      <c r="H1615" s="161"/>
      <c r="I1615" s="162"/>
      <c r="J1615" s="163"/>
      <c r="K1615" s="144"/>
      <c r="L1615" s="164"/>
      <c r="M1615" s="47"/>
      <c r="N1615" s="121"/>
      <c r="O1615" s="143"/>
      <c r="P1615" s="121"/>
      <c r="Q1615" s="168"/>
      <c r="R1615" s="169"/>
      <c r="S1615" s="169"/>
      <c r="T1615" s="169"/>
      <c r="U1615" s="169"/>
      <c r="V1615" s="169"/>
      <c r="W1615" s="169"/>
      <c r="X1615" s="169"/>
      <c r="Y1615" s="167"/>
      <c r="Z1615" s="167"/>
    </row>
    <row r="1616" spans="3:26" ht="16.5" customHeight="1">
      <c r="C1616" s="118"/>
      <c r="D1616" s="160"/>
      <c r="E1616" s="140"/>
      <c r="F1616" s="151"/>
      <c r="G1616" s="151"/>
      <c r="H1616" s="161"/>
      <c r="I1616" s="162"/>
      <c r="J1616" s="163"/>
      <c r="K1616" s="144"/>
      <c r="L1616" s="164"/>
      <c r="M1616" s="47"/>
      <c r="N1616" s="121"/>
      <c r="O1616" s="143"/>
      <c r="P1616" s="121"/>
      <c r="Q1616" s="168"/>
      <c r="R1616" s="169"/>
      <c r="S1616" s="169"/>
      <c r="T1616" s="169"/>
      <c r="U1616" s="169"/>
      <c r="V1616" s="169"/>
      <c r="W1616" s="169"/>
      <c r="X1616" s="169"/>
      <c r="Y1616" s="167"/>
      <c r="Z1616" s="167"/>
    </row>
    <row r="1617" spans="3:26" ht="16.5" customHeight="1">
      <c r="C1617" s="118"/>
      <c r="D1617" s="160"/>
      <c r="E1617" s="140"/>
      <c r="F1617" s="151"/>
      <c r="G1617" s="151"/>
      <c r="H1617" s="161"/>
      <c r="I1617" s="162"/>
      <c r="J1617" s="163"/>
      <c r="K1617" s="144"/>
      <c r="L1617" s="164"/>
      <c r="M1617" s="47"/>
      <c r="N1617" s="121"/>
      <c r="O1617" s="143"/>
      <c r="P1617" s="121"/>
      <c r="Q1617" s="168"/>
      <c r="R1617" s="169"/>
      <c r="S1617" s="169"/>
      <c r="T1617" s="169"/>
      <c r="U1617" s="169"/>
      <c r="V1617" s="169"/>
      <c r="W1617" s="169"/>
      <c r="X1617" s="169"/>
      <c r="Y1617" s="167"/>
      <c r="Z1617" s="167"/>
    </row>
    <row r="1618" spans="3:26" ht="16.5" customHeight="1">
      <c r="C1618" s="118"/>
      <c r="D1618" s="160"/>
      <c r="E1618" s="140"/>
      <c r="F1618" s="151"/>
      <c r="G1618" s="151"/>
      <c r="H1618" s="161"/>
      <c r="I1618" s="162"/>
      <c r="J1618" s="163"/>
      <c r="K1618" s="144"/>
      <c r="L1618" s="164"/>
      <c r="M1618" s="47"/>
      <c r="N1618" s="121"/>
      <c r="O1618" s="143"/>
      <c r="P1618" s="121"/>
      <c r="Q1618" s="168"/>
      <c r="R1618" s="169"/>
      <c r="S1618" s="169"/>
      <c r="T1618" s="169"/>
      <c r="U1618" s="169"/>
      <c r="V1618" s="169"/>
      <c r="W1618" s="169"/>
      <c r="X1618" s="169"/>
      <c r="Y1618" s="167"/>
      <c r="Z1618" s="167"/>
    </row>
    <row r="1619" spans="3:26" ht="16.5" customHeight="1">
      <c r="C1619" s="118"/>
      <c r="D1619" s="160"/>
      <c r="E1619" s="140"/>
      <c r="F1619" s="151"/>
      <c r="G1619" s="151"/>
      <c r="H1619" s="161"/>
      <c r="I1619" s="162"/>
      <c r="J1619" s="163"/>
      <c r="K1619" s="144"/>
      <c r="L1619" s="164"/>
      <c r="M1619" s="47"/>
      <c r="N1619" s="121"/>
      <c r="O1619" s="143"/>
      <c r="P1619" s="121"/>
      <c r="Q1619" s="168"/>
      <c r="R1619" s="169"/>
      <c r="S1619" s="169"/>
      <c r="T1619" s="169"/>
      <c r="U1619" s="169"/>
      <c r="V1619" s="169"/>
      <c r="W1619" s="169"/>
      <c r="X1619" s="169"/>
      <c r="Y1619" s="167"/>
      <c r="Z1619" s="167"/>
    </row>
    <row r="1620" spans="3:26" ht="16.5" customHeight="1">
      <c r="C1620" s="118"/>
      <c r="D1620" s="160"/>
      <c r="E1620" s="140"/>
      <c r="F1620" s="151"/>
      <c r="G1620" s="151"/>
      <c r="H1620" s="161"/>
      <c r="I1620" s="162"/>
      <c r="J1620" s="163"/>
      <c r="K1620" s="144"/>
      <c r="L1620" s="164"/>
      <c r="M1620" s="47"/>
      <c r="N1620" s="121"/>
      <c r="O1620" s="143"/>
      <c r="P1620" s="121"/>
      <c r="Q1620" s="168"/>
      <c r="R1620" s="169"/>
      <c r="S1620" s="169"/>
      <c r="T1620" s="169"/>
      <c r="U1620" s="169"/>
      <c r="V1620" s="169"/>
      <c r="W1620" s="169"/>
      <c r="X1620" s="169"/>
      <c r="Y1620" s="167"/>
      <c r="Z1620" s="167"/>
    </row>
    <row r="1621" spans="3:26" ht="16.5" customHeight="1">
      <c r="C1621" s="118"/>
      <c r="D1621" s="160"/>
      <c r="E1621" s="140"/>
      <c r="F1621" s="151"/>
      <c r="G1621" s="151"/>
      <c r="H1621" s="161"/>
      <c r="I1621" s="162"/>
      <c r="J1621" s="163"/>
      <c r="K1621" s="144"/>
      <c r="L1621" s="164"/>
      <c r="M1621" s="47"/>
      <c r="N1621" s="121"/>
      <c r="O1621" s="143"/>
      <c r="P1621" s="121"/>
      <c r="Q1621" s="168"/>
      <c r="R1621" s="169"/>
      <c r="S1621" s="169"/>
      <c r="T1621" s="169"/>
      <c r="U1621" s="169"/>
      <c r="V1621" s="169"/>
      <c r="W1621" s="169"/>
      <c r="X1621" s="169"/>
      <c r="Y1621" s="167"/>
      <c r="Z1621" s="167"/>
    </row>
    <row r="1622" spans="3:26" ht="16.5" customHeight="1">
      <c r="C1622" s="118"/>
      <c r="D1622" s="160"/>
      <c r="E1622" s="140"/>
      <c r="F1622" s="151"/>
      <c r="G1622" s="151"/>
      <c r="H1622" s="161"/>
      <c r="I1622" s="162"/>
      <c r="J1622" s="163"/>
      <c r="K1622" s="144"/>
      <c r="L1622" s="164"/>
      <c r="M1622" s="47"/>
      <c r="N1622" s="121"/>
      <c r="O1622" s="143"/>
      <c r="P1622" s="121"/>
      <c r="Q1622" s="168"/>
      <c r="R1622" s="169"/>
      <c r="S1622" s="169"/>
      <c r="T1622" s="169"/>
      <c r="U1622" s="169"/>
      <c r="V1622" s="169"/>
      <c r="W1622" s="169"/>
      <c r="X1622" s="169"/>
      <c r="Y1622" s="167"/>
      <c r="Z1622" s="167"/>
    </row>
    <row r="1623" spans="3:26" ht="16.5" customHeight="1">
      <c r="C1623" s="118"/>
      <c r="D1623" s="160"/>
      <c r="E1623" s="140"/>
      <c r="F1623" s="151"/>
      <c r="G1623" s="151"/>
      <c r="H1623" s="161"/>
      <c r="I1623" s="162"/>
      <c r="J1623" s="163"/>
      <c r="K1623" s="144"/>
      <c r="L1623" s="164"/>
      <c r="M1623" s="47"/>
      <c r="N1623" s="121"/>
      <c r="O1623" s="143"/>
      <c r="P1623" s="121"/>
      <c r="Q1623" s="168"/>
      <c r="R1623" s="169"/>
      <c r="S1623" s="169"/>
      <c r="T1623" s="169"/>
      <c r="U1623" s="169"/>
      <c r="V1623" s="169"/>
      <c r="W1623" s="169"/>
      <c r="X1623" s="169"/>
      <c r="Y1623" s="167"/>
      <c r="Z1623" s="167"/>
    </row>
    <row r="1624" spans="3:26" ht="16.5" customHeight="1">
      <c r="C1624" s="118"/>
      <c r="D1624" s="160"/>
      <c r="E1624" s="140"/>
      <c r="F1624" s="151"/>
      <c r="G1624" s="151"/>
      <c r="H1624" s="161"/>
      <c r="I1624" s="162"/>
      <c r="J1624" s="163"/>
      <c r="K1624" s="144"/>
      <c r="L1624" s="164"/>
      <c r="M1624" s="47"/>
      <c r="N1624" s="121"/>
      <c r="O1624" s="143"/>
      <c r="P1624" s="121"/>
      <c r="Q1624" s="168"/>
      <c r="R1624" s="169"/>
      <c r="S1624" s="169"/>
      <c r="T1624" s="169"/>
      <c r="U1624" s="169"/>
      <c r="V1624" s="169"/>
      <c r="W1624" s="169"/>
      <c r="X1624" s="169"/>
      <c r="Y1624" s="167"/>
      <c r="Z1624" s="167"/>
    </row>
    <row r="1625" spans="3:26" ht="16.5" customHeight="1">
      <c r="C1625" s="118"/>
      <c r="D1625" s="160"/>
      <c r="E1625" s="140"/>
      <c r="F1625" s="151"/>
      <c r="G1625" s="151"/>
      <c r="H1625" s="161"/>
      <c r="I1625" s="162"/>
      <c r="J1625" s="163"/>
      <c r="K1625" s="144"/>
      <c r="L1625" s="164"/>
      <c r="M1625" s="47"/>
      <c r="N1625" s="121"/>
      <c r="O1625" s="143"/>
      <c r="P1625" s="121"/>
      <c r="Q1625" s="168"/>
      <c r="R1625" s="169"/>
      <c r="S1625" s="169"/>
      <c r="T1625" s="169"/>
      <c r="U1625" s="169"/>
      <c r="V1625" s="169"/>
      <c r="W1625" s="169"/>
      <c r="X1625" s="169"/>
      <c r="Y1625" s="167"/>
      <c r="Z1625" s="167"/>
    </row>
    <row r="1626" spans="3:26" ht="16.5" customHeight="1">
      <c r="C1626" s="118"/>
      <c r="D1626" s="160"/>
      <c r="E1626" s="140"/>
      <c r="F1626" s="151"/>
      <c r="G1626" s="151"/>
      <c r="H1626" s="161"/>
      <c r="I1626" s="162"/>
      <c r="J1626" s="163"/>
      <c r="K1626" s="144"/>
      <c r="L1626" s="164"/>
      <c r="M1626" s="47"/>
      <c r="N1626" s="121"/>
      <c r="O1626" s="143"/>
      <c r="P1626" s="121"/>
      <c r="Q1626" s="168"/>
      <c r="R1626" s="169"/>
      <c r="S1626" s="169"/>
      <c r="T1626" s="169"/>
      <c r="U1626" s="169"/>
      <c r="V1626" s="169"/>
      <c r="W1626" s="169"/>
      <c r="X1626" s="169"/>
      <c r="Y1626" s="167"/>
      <c r="Z1626" s="167"/>
    </row>
    <row r="1627" spans="3:26" ht="16.5" customHeight="1">
      <c r="C1627" s="118"/>
      <c r="D1627" s="160"/>
      <c r="E1627" s="140"/>
      <c r="F1627" s="151"/>
      <c r="G1627" s="151"/>
      <c r="H1627" s="161"/>
      <c r="I1627" s="162"/>
      <c r="J1627" s="163"/>
      <c r="K1627" s="144"/>
      <c r="L1627" s="164"/>
      <c r="M1627" s="47"/>
      <c r="N1627" s="121"/>
      <c r="O1627" s="143"/>
      <c r="P1627" s="121"/>
      <c r="Q1627" s="168"/>
      <c r="R1627" s="169"/>
      <c r="S1627" s="169"/>
      <c r="T1627" s="169"/>
      <c r="U1627" s="169"/>
      <c r="V1627" s="169"/>
      <c r="W1627" s="169"/>
      <c r="X1627" s="169"/>
      <c r="Y1627" s="167"/>
      <c r="Z1627" s="167"/>
    </row>
    <row r="1628" spans="3:26" ht="16.5" customHeight="1">
      <c r="C1628" s="118"/>
      <c r="D1628" s="160"/>
      <c r="E1628" s="140"/>
      <c r="F1628" s="151"/>
      <c r="G1628" s="151"/>
      <c r="H1628" s="161"/>
      <c r="I1628" s="162"/>
      <c r="J1628" s="163"/>
      <c r="K1628" s="144"/>
      <c r="L1628" s="164"/>
      <c r="M1628" s="47"/>
      <c r="N1628" s="121"/>
      <c r="O1628" s="143"/>
      <c r="P1628" s="121"/>
      <c r="Q1628" s="168"/>
      <c r="R1628" s="169"/>
      <c r="S1628" s="169"/>
      <c r="T1628" s="169"/>
      <c r="U1628" s="169"/>
      <c r="V1628" s="169"/>
      <c r="W1628" s="169"/>
      <c r="X1628" s="169"/>
      <c r="Y1628" s="167"/>
      <c r="Z1628" s="167"/>
    </row>
    <row r="1629" spans="3:26" ht="16.5" customHeight="1">
      <c r="C1629" s="118"/>
      <c r="D1629" s="160"/>
      <c r="E1629" s="140"/>
      <c r="F1629" s="151"/>
      <c r="G1629" s="151"/>
      <c r="H1629" s="161"/>
      <c r="I1629" s="162"/>
      <c r="J1629" s="163"/>
      <c r="K1629" s="144"/>
      <c r="L1629" s="164"/>
      <c r="M1629" s="47"/>
      <c r="N1629" s="121"/>
      <c r="O1629" s="143"/>
      <c r="P1629" s="121"/>
      <c r="Q1629" s="168"/>
      <c r="R1629" s="169"/>
      <c r="S1629" s="169"/>
      <c r="T1629" s="169"/>
      <c r="U1629" s="169"/>
      <c r="V1629" s="169"/>
      <c r="W1629" s="169"/>
      <c r="X1629" s="169"/>
      <c r="Y1629" s="167"/>
      <c r="Z1629" s="167"/>
    </row>
    <row r="1630" spans="3:26" ht="16.5" customHeight="1">
      <c r="C1630" s="118"/>
      <c r="D1630" s="160"/>
      <c r="E1630" s="140"/>
      <c r="F1630" s="151"/>
      <c r="G1630" s="151"/>
      <c r="H1630" s="161"/>
      <c r="I1630" s="162"/>
      <c r="J1630" s="163"/>
      <c r="K1630" s="144"/>
      <c r="L1630" s="164"/>
      <c r="M1630" s="47"/>
      <c r="N1630" s="121"/>
      <c r="O1630" s="143"/>
      <c r="P1630" s="121"/>
      <c r="Q1630" s="168"/>
      <c r="R1630" s="169"/>
      <c r="S1630" s="169"/>
      <c r="T1630" s="169"/>
      <c r="U1630" s="169"/>
      <c r="V1630" s="169"/>
      <c r="W1630" s="169"/>
      <c r="X1630" s="169"/>
      <c r="Y1630" s="167"/>
      <c r="Z1630" s="167"/>
    </row>
    <row r="1631" spans="3:26" ht="16.5" customHeight="1">
      <c r="C1631" s="118"/>
      <c r="D1631" s="160"/>
      <c r="E1631" s="140"/>
      <c r="F1631" s="151"/>
      <c r="G1631" s="151"/>
      <c r="H1631" s="161"/>
      <c r="I1631" s="162"/>
      <c r="J1631" s="163"/>
      <c r="K1631" s="144"/>
      <c r="L1631" s="164"/>
      <c r="M1631" s="47"/>
      <c r="N1631" s="121"/>
      <c r="O1631" s="143"/>
      <c r="P1631" s="121"/>
      <c r="Q1631" s="168"/>
      <c r="R1631" s="169"/>
      <c r="S1631" s="169"/>
      <c r="T1631" s="169"/>
      <c r="U1631" s="169"/>
      <c r="V1631" s="169"/>
      <c r="W1631" s="169"/>
      <c r="X1631" s="169"/>
      <c r="Y1631" s="167"/>
      <c r="Z1631" s="167"/>
    </row>
    <row r="1632" spans="3:26" ht="16.5" customHeight="1">
      <c r="C1632" s="118"/>
      <c r="D1632" s="160"/>
      <c r="E1632" s="140"/>
      <c r="F1632" s="151"/>
      <c r="G1632" s="151"/>
      <c r="H1632" s="161"/>
      <c r="I1632" s="162"/>
      <c r="J1632" s="163"/>
      <c r="K1632" s="144"/>
      <c r="L1632" s="164"/>
      <c r="M1632" s="47"/>
      <c r="N1632" s="121"/>
      <c r="O1632" s="143"/>
      <c r="P1632" s="121"/>
      <c r="Q1632" s="168"/>
      <c r="R1632" s="169"/>
      <c r="S1632" s="169"/>
      <c r="T1632" s="169"/>
      <c r="U1632" s="169"/>
      <c r="V1632" s="169"/>
      <c r="W1632" s="169"/>
      <c r="X1632" s="169"/>
      <c r="Y1632" s="167"/>
      <c r="Z1632" s="167"/>
    </row>
    <row r="1633" spans="3:26" ht="16.5" customHeight="1">
      <c r="C1633" s="118"/>
      <c r="D1633" s="160"/>
      <c r="E1633" s="140"/>
      <c r="F1633" s="151"/>
      <c r="G1633" s="151"/>
      <c r="H1633" s="161"/>
      <c r="I1633" s="162"/>
      <c r="J1633" s="163"/>
      <c r="K1633" s="144"/>
      <c r="L1633" s="164"/>
      <c r="M1633" s="47"/>
      <c r="N1633" s="121"/>
      <c r="O1633" s="143"/>
      <c r="P1633" s="121"/>
      <c r="Q1633" s="168"/>
      <c r="R1633" s="169"/>
      <c r="S1633" s="169"/>
      <c r="T1633" s="169"/>
      <c r="U1633" s="169"/>
      <c r="V1633" s="169"/>
      <c r="W1633" s="169"/>
      <c r="X1633" s="169"/>
      <c r="Y1633" s="167"/>
      <c r="Z1633" s="167"/>
    </row>
    <row r="1634" spans="3:26" ht="16.5" customHeight="1">
      <c r="C1634" s="118"/>
      <c r="D1634" s="160"/>
      <c r="E1634" s="140"/>
      <c r="F1634" s="151"/>
      <c r="G1634" s="151"/>
      <c r="H1634" s="161"/>
      <c r="I1634" s="162"/>
      <c r="J1634" s="163"/>
      <c r="K1634" s="144"/>
      <c r="L1634" s="164"/>
      <c r="M1634" s="47"/>
      <c r="N1634" s="121"/>
      <c r="O1634" s="143"/>
      <c r="P1634" s="121"/>
      <c r="Q1634" s="168"/>
      <c r="R1634" s="169"/>
      <c r="S1634" s="169"/>
      <c r="T1634" s="169"/>
      <c r="U1634" s="169"/>
      <c r="V1634" s="169"/>
      <c r="W1634" s="169"/>
      <c r="X1634" s="169"/>
      <c r="Y1634" s="167"/>
      <c r="Z1634" s="167"/>
    </row>
    <row r="1635" spans="3:26" ht="16.5" customHeight="1">
      <c r="C1635" s="118"/>
      <c r="D1635" s="160"/>
      <c r="E1635" s="140"/>
      <c r="F1635" s="151"/>
      <c r="G1635" s="151"/>
      <c r="H1635" s="161"/>
      <c r="I1635" s="162"/>
      <c r="J1635" s="163"/>
      <c r="K1635" s="144"/>
      <c r="L1635" s="164"/>
      <c r="M1635" s="47"/>
      <c r="N1635" s="121"/>
      <c r="O1635" s="143"/>
      <c r="P1635" s="121"/>
      <c r="Q1635" s="168"/>
      <c r="R1635" s="169"/>
      <c r="S1635" s="169"/>
      <c r="T1635" s="169"/>
      <c r="U1635" s="169"/>
      <c r="V1635" s="169"/>
      <c r="W1635" s="169"/>
      <c r="X1635" s="169"/>
      <c r="Y1635" s="167"/>
      <c r="Z1635" s="167"/>
    </row>
    <row r="1636" spans="3:26" ht="16.5" customHeight="1">
      <c r="C1636" s="118"/>
      <c r="D1636" s="160"/>
      <c r="E1636" s="140"/>
      <c r="F1636" s="151"/>
      <c r="G1636" s="151"/>
      <c r="H1636" s="161"/>
      <c r="I1636" s="162"/>
      <c r="J1636" s="163"/>
      <c r="K1636" s="144"/>
      <c r="L1636" s="164"/>
      <c r="M1636" s="47"/>
      <c r="N1636" s="121"/>
      <c r="O1636" s="143"/>
      <c r="P1636" s="121"/>
      <c r="Q1636" s="168"/>
      <c r="R1636" s="169"/>
      <c r="S1636" s="169"/>
      <c r="T1636" s="169"/>
      <c r="U1636" s="169"/>
      <c r="V1636" s="169"/>
      <c r="W1636" s="169"/>
      <c r="X1636" s="169"/>
      <c r="Y1636" s="167"/>
      <c r="Z1636" s="167"/>
    </row>
    <row r="1637" spans="3:26" ht="16.5" customHeight="1">
      <c r="C1637" s="118"/>
      <c r="D1637" s="160"/>
      <c r="E1637" s="140"/>
      <c r="F1637" s="151"/>
      <c r="G1637" s="151"/>
      <c r="H1637" s="161"/>
      <c r="I1637" s="162"/>
      <c r="J1637" s="163"/>
      <c r="K1637" s="144"/>
      <c r="L1637" s="164"/>
      <c r="M1637" s="47"/>
      <c r="N1637" s="121"/>
      <c r="O1637" s="143"/>
      <c r="P1637" s="121"/>
      <c r="Q1637" s="168"/>
      <c r="R1637" s="169"/>
      <c r="S1637" s="169"/>
      <c r="T1637" s="169"/>
      <c r="U1637" s="169"/>
      <c r="V1637" s="169"/>
      <c r="W1637" s="169"/>
      <c r="X1637" s="169"/>
      <c r="Y1637" s="167"/>
      <c r="Z1637" s="167"/>
    </row>
    <row r="1638" spans="3:26" ht="16.5" customHeight="1">
      <c r="C1638" s="118"/>
      <c r="D1638" s="160"/>
      <c r="E1638" s="140"/>
      <c r="F1638" s="151"/>
      <c r="G1638" s="151"/>
      <c r="H1638" s="161"/>
      <c r="I1638" s="162"/>
      <c r="J1638" s="163"/>
      <c r="K1638" s="144"/>
      <c r="L1638" s="164"/>
      <c r="M1638" s="47"/>
      <c r="N1638" s="121"/>
      <c r="O1638" s="143"/>
      <c r="P1638" s="121"/>
      <c r="Q1638" s="168"/>
      <c r="R1638" s="169"/>
      <c r="S1638" s="169"/>
      <c r="T1638" s="169"/>
      <c r="U1638" s="169"/>
      <c r="V1638" s="169"/>
      <c r="W1638" s="169"/>
      <c r="X1638" s="169"/>
      <c r="Y1638" s="167"/>
      <c r="Z1638" s="167"/>
    </row>
    <row r="1639" spans="3:26" ht="16.5" customHeight="1">
      <c r="C1639" s="118"/>
      <c r="D1639" s="160"/>
      <c r="E1639" s="140"/>
      <c r="F1639" s="151"/>
      <c r="G1639" s="151"/>
      <c r="H1639" s="161"/>
      <c r="I1639" s="162"/>
      <c r="J1639" s="163"/>
      <c r="K1639" s="144"/>
      <c r="L1639" s="164"/>
      <c r="M1639" s="47"/>
      <c r="N1639" s="121"/>
      <c r="O1639" s="143"/>
      <c r="P1639" s="121"/>
      <c r="Q1639" s="168"/>
      <c r="R1639" s="169"/>
      <c r="S1639" s="169"/>
      <c r="T1639" s="169"/>
      <c r="U1639" s="169"/>
      <c r="V1639" s="169"/>
      <c r="W1639" s="169"/>
      <c r="X1639" s="169"/>
      <c r="Y1639" s="167"/>
      <c r="Z1639" s="167"/>
    </row>
    <row r="1640" spans="3:26" ht="16.5" customHeight="1">
      <c r="C1640" s="118"/>
      <c r="D1640" s="160"/>
      <c r="E1640" s="140"/>
      <c r="F1640" s="151"/>
      <c r="G1640" s="151"/>
      <c r="H1640" s="161"/>
      <c r="I1640" s="162"/>
      <c r="J1640" s="163"/>
      <c r="K1640" s="144"/>
      <c r="L1640" s="164"/>
      <c r="M1640" s="47"/>
      <c r="N1640" s="121"/>
      <c r="O1640" s="143"/>
      <c r="P1640" s="121"/>
      <c r="Q1640" s="168"/>
      <c r="R1640" s="169"/>
      <c r="S1640" s="169"/>
      <c r="T1640" s="169"/>
      <c r="U1640" s="169"/>
      <c r="V1640" s="169"/>
      <c r="W1640" s="169"/>
      <c r="X1640" s="169"/>
      <c r="Y1640" s="167"/>
      <c r="Z1640" s="167"/>
    </row>
    <row r="1641" spans="3:26" ht="16.5" customHeight="1">
      <c r="C1641" s="118"/>
      <c r="D1641" s="160"/>
      <c r="E1641" s="140"/>
      <c r="F1641" s="151"/>
      <c r="G1641" s="151"/>
      <c r="H1641" s="161"/>
      <c r="I1641" s="162"/>
      <c r="J1641" s="163"/>
      <c r="K1641" s="144"/>
      <c r="L1641" s="164"/>
      <c r="M1641" s="47"/>
      <c r="N1641" s="121"/>
      <c r="O1641" s="143"/>
      <c r="P1641" s="121"/>
      <c r="Q1641" s="168"/>
      <c r="R1641" s="169"/>
      <c r="S1641" s="169"/>
      <c r="T1641" s="169"/>
      <c r="U1641" s="169"/>
      <c r="V1641" s="169"/>
      <c r="W1641" s="169"/>
      <c r="X1641" s="169"/>
      <c r="Y1641" s="167"/>
      <c r="Z1641" s="167"/>
    </row>
    <row r="1642" spans="3:26" ht="16.5" customHeight="1">
      <c r="C1642" s="118"/>
      <c r="D1642" s="160"/>
      <c r="E1642" s="140"/>
      <c r="F1642" s="151"/>
      <c r="G1642" s="151"/>
      <c r="H1642" s="161"/>
      <c r="I1642" s="162"/>
      <c r="J1642" s="163"/>
      <c r="K1642" s="144"/>
      <c r="L1642" s="164"/>
      <c r="M1642" s="47"/>
      <c r="N1642" s="121"/>
      <c r="O1642" s="143"/>
      <c r="P1642" s="121"/>
      <c r="Q1642" s="168"/>
      <c r="R1642" s="169"/>
      <c r="S1642" s="169"/>
      <c r="T1642" s="169"/>
      <c r="U1642" s="169"/>
      <c r="V1642" s="169"/>
      <c r="W1642" s="169"/>
      <c r="X1642" s="169"/>
      <c r="Y1642" s="167"/>
      <c r="Z1642" s="167"/>
    </row>
    <row r="1643" spans="3:26" ht="16.5" customHeight="1">
      <c r="C1643" s="118"/>
      <c r="D1643" s="160"/>
      <c r="E1643" s="140"/>
      <c r="F1643" s="151"/>
      <c r="G1643" s="151"/>
      <c r="H1643" s="161"/>
      <c r="I1643" s="162"/>
      <c r="J1643" s="163"/>
      <c r="K1643" s="144"/>
      <c r="L1643" s="164"/>
      <c r="M1643" s="47"/>
      <c r="N1643" s="121"/>
      <c r="O1643" s="143"/>
      <c r="P1643" s="121"/>
      <c r="Q1643" s="168"/>
      <c r="R1643" s="169"/>
      <c r="S1643" s="169"/>
      <c r="T1643" s="169"/>
      <c r="U1643" s="169"/>
      <c r="V1643" s="169"/>
      <c r="W1643" s="169"/>
      <c r="X1643" s="169"/>
      <c r="Y1643" s="167"/>
      <c r="Z1643" s="167"/>
    </row>
    <row r="1644" spans="3:26" ht="16.5" customHeight="1">
      <c r="C1644" s="118"/>
      <c r="D1644" s="160"/>
      <c r="E1644" s="140"/>
      <c r="F1644" s="151"/>
      <c r="G1644" s="151"/>
      <c r="H1644" s="161"/>
      <c r="I1644" s="162"/>
      <c r="J1644" s="163"/>
      <c r="K1644" s="144"/>
      <c r="L1644" s="164"/>
      <c r="M1644" s="47"/>
      <c r="N1644" s="121"/>
      <c r="O1644" s="143"/>
      <c r="P1644" s="121"/>
      <c r="Q1644" s="168"/>
      <c r="R1644" s="169"/>
      <c r="S1644" s="169"/>
      <c r="T1644" s="169"/>
      <c r="U1644" s="169"/>
      <c r="V1644" s="169"/>
      <c r="W1644" s="169"/>
      <c r="X1644" s="169"/>
      <c r="Y1644" s="167"/>
      <c r="Z1644" s="167"/>
    </row>
    <row r="1645" spans="3:26" ht="16.5" customHeight="1">
      <c r="C1645" s="118"/>
      <c r="D1645" s="160"/>
      <c r="E1645" s="140"/>
      <c r="F1645" s="151"/>
      <c r="G1645" s="151"/>
      <c r="H1645" s="161"/>
      <c r="I1645" s="162"/>
      <c r="J1645" s="163"/>
      <c r="K1645" s="144"/>
      <c r="L1645" s="164"/>
      <c r="M1645" s="47"/>
      <c r="N1645" s="121"/>
      <c r="O1645" s="143"/>
      <c r="P1645" s="121"/>
      <c r="Q1645" s="168"/>
      <c r="R1645" s="169"/>
      <c r="S1645" s="169"/>
      <c r="T1645" s="169"/>
      <c r="U1645" s="169"/>
      <c r="V1645" s="169"/>
      <c r="W1645" s="169"/>
      <c r="X1645" s="169"/>
      <c r="Y1645" s="167"/>
      <c r="Z1645" s="167"/>
    </row>
    <row r="1646" spans="3:26" ht="16.5" customHeight="1">
      <c r="C1646" s="118"/>
      <c r="D1646" s="160"/>
      <c r="E1646" s="140"/>
      <c r="F1646" s="151"/>
      <c r="G1646" s="151"/>
      <c r="H1646" s="161"/>
      <c r="I1646" s="162"/>
      <c r="J1646" s="163"/>
      <c r="K1646" s="144"/>
      <c r="L1646" s="164"/>
      <c r="M1646" s="47"/>
      <c r="N1646" s="121"/>
      <c r="O1646" s="143"/>
      <c r="P1646" s="121"/>
      <c r="Q1646" s="168"/>
      <c r="R1646" s="169"/>
      <c r="S1646" s="169"/>
      <c r="T1646" s="169"/>
      <c r="U1646" s="169"/>
      <c r="V1646" s="169"/>
      <c r="W1646" s="169"/>
      <c r="X1646" s="169"/>
      <c r="Y1646" s="167"/>
      <c r="Z1646" s="167"/>
    </row>
    <row r="1647" spans="3:26" ht="16.5" customHeight="1">
      <c r="C1647" s="118"/>
      <c r="D1647" s="160"/>
      <c r="E1647" s="140"/>
      <c r="F1647" s="151"/>
      <c r="G1647" s="151"/>
      <c r="H1647" s="161"/>
      <c r="I1647" s="162"/>
      <c r="J1647" s="163"/>
      <c r="K1647" s="144"/>
      <c r="L1647" s="164"/>
      <c r="M1647" s="47"/>
      <c r="N1647" s="121"/>
      <c r="O1647" s="143"/>
      <c r="P1647" s="121"/>
      <c r="Q1647" s="168"/>
      <c r="R1647" s="169"/>
      <c r="S1647" s="169"/>
      <c r="T1647" s="169"/>
      <c r="U1647" s="169"/>
      <c r="V1647" s="169"/>
      <c r="W1647" s="169"/>
      <c r="X1647" s="169"/>
      <c r="Y1647" s="167"/>
      <c r="Z1647" s="167"/>
    </row>
    <row r="1648" spans="3:26" ht="16.5" customHeight="1">
      <c r="C1648" s="118"/>
      <c r="D1648" s="160"/>
      <c r="E1648" s="140"/>
      <c r="F1648" s="151"/>
      <c r="G1648" s="151"/>
      <c r="H1648" s="161"/>
      <c r="I1648" s="162"/>
      <c r="J1648" s="163"/>
      <c r="K1648" s="144"/>
      <c r="L1648" s="164"/>
      <c r="M1648" s="47"/>
      <c r="N1648" s="121"/>
      <c r="O1648" s="143"/>
      <c r="P1648" s="121"/>
      <c r="Q1648" s="168"/>
      <c r="R1648" s="169"/>
      <c r="S1648" s="169"/>
      <c r="T1648" s="169"/>
      <c r="U1648" s="169"/>
      <c r="V1648" s="169"/>
      <c r="W1648" s="169"/>
      <c r="X1648" s="169"/>
      <c r="Y1648" s="167"/>
      <c r="Z1648" s="167"/>
    </row>
    <row r="1649" spans="3:26" ht="16.5" customHeight="1">
      <c r="C1649" s="118"/>
      <c r="D1649" s="160"/>
      <c r="E1649" s="140"/>
      <c r="F1649" s="151"/>
      <c r="G1649" s="151"/>
      <c r="H1649" s="161"/>
      <c r="I1649" s="162"/>
      <c r="J1649" s="163"/>
      <c r="K1649" s="144"/>
      <c r="L1649" s="164"/>
      <c r="M1649" s="47"/>
      <c r="N1649" s="121"/>
      <c r="O1649" s="143"/>
      <c r="P1649" s="121"/>
      <c r="Q1649" s="168"/>
      <c r="R1649" s="169"/>
      <c r="S1649" s="169"/>
      <c r="T1649" s="169"/>
      <c r="U1649" s="169"/>
      <c r="V1649" s="169"/>
      <c r="W1649" s="169"/>
      <c r="X1649" s="169"/>
      <c r="Y1649" s="167"/>
      <c r="Z1649" s="167"/>
    </row>
    <row r="1650" spans="3:26" ht="16.5" customHeight="1">
      <c r="C1650" s="118"/>
      <c r="D1650" s="160"/>
      <c r="E1650" s="140"/>
      <c r="F1650" s="151"/>
      <c r="G1650" s="151"/>
      <c r="H1650" s="161"/>
      <c r="I1650" s="162"/>
      <c r="J1650" s="163"/>
      <c r="K1650" s="144"/>
      <c r="L1650" s="164"/>
      <c r="M1650" s="47"/>
      <c r="N1650" s="121"/>
      <c r="O1650" s="143"/>
      <c r="P1650" s="121"/>
      <c r="Q1650" s="168"/>
      <c r="R1650" s="169"/>
      <c r="S1650" s="169"/>
      <c r="T1650" s="169"/>
      <c r="U1650" s="169"/>
      <c r="V1650" s="169"/>
      <c r="W1650" s="169"/>
      <c r="X1650" s="169"/>
      <c r="Y1650" s="167"/>
      <c r="Z1650" s="167"/>
    </row>
    <row r="1651" spans="3:26" ht="16.5" customHeight="1">
      <c r="C1651" s="118"/>
      <c r="D1651" s="160"/>
      <c r="E1651" s="140"/>
      <c r="F1651" s="151"/>
      <c r="G1651" s="151"/>
      <c r="H1651" s="161"/>
      <c r="I1651" s="162"/>
      <c r="J1651" s="163"/>
      <c r="K1651" s="144"/>
      <c r="L1651" s="164"/>
      <c r="M1651" s="47"/>
      <c r="N1651" s="121"/>
      <c r="O1651" s="143"/>
      <c r="P1651" s="121"/>
      <c r="Q1651" s="168"/>
      <c r="R1651" s="169"/>
      <c r="S1651" s="169"/>
      <c r="T1651" s="169"/>
      <c r="U1651" s="169"/>
      <c r="V1651" s="169"/>
      <c r="W1651" s="169"/>
      <c r="X1651" s="169"/>
      <c r="Y1651" s="167"/>
      <c r="Z1651" s="167"/>
    </row>
    <row r="1652" spans="3:26" ht="16.5" customHeight="1">
      <c r="C1652" s="118"/>
      <c r="D1652" s="160"/>
      <c r="E1652" s="140"/>
      <c r="F1652" s="151"/>
      <c r="G1652" s="151"/>
      <c r="H1652" s="161"/>
      <c r="I1652" s="162"/>
      <c r="J1652" s="163"/>
      <c r="K1652" s="144"/>
      <c r="L1652" s="164"/>
      <c r="M1652" s="47"/>
      <c r="N1652" s="121"/>
      <c r="O1652" s="143"/>
      <c r="P1652" s="121"/>
      <c r="Q1652" s="168"/>
      <c r="R1652" s="169"/>
      <c r="S1652" s="169"/>
      <c r="T1652" s="169"/>
      <c r="U1652" s="169"/>
      <c r="V1652" s="169"/>
      <c r="W1652" s="169"/>
      <c r="X1652" s="169"/>
      <c r="Y1652" s="167"/>
      <c r="Z1652" s="167"/>
    </row>
    <row r="1653" spans="3:26" ht="16.5" customHeight="1">
      <c r="C1653" s="118"/>
      <c r="D1653" s="160"/>
      <c r="E1653" s="140"/>
      <c r="F1653" s="151"/>
      <c r="G1653" s="151"/>
      <c r="H1653" s="161"/>
      <c r="I1653" s="162"/>
      <c r="J1653" s="163"/>
      <c r="K1653" s="144"/>
      <c r="L1653" s="164"/>
      <c r="M1653" s="47"/>
      <c r="N1653" s="121"/>
      <c r="O1653" s="143"/>
      <c r="P1653" s="121"/>
      <c r="Q1653" s="168"/>
      <c r="R1653" s="169"/>
      <c r="S1653" s="169"/>
      <c r="T1653" s="169"/>
      <c r="U1653" s="169"/>
      <c r="V1653" s="169"/>
      <c r="W1653" s="169"/>
      <c r="X1653" s="169"/>
      <c r="Y1653" s="167"/>
      <c r="Z1653" s="167"/>
    </row>
    <row r="1654" spans="3:26" ht="16.5" customHeight="1">
      <c r="C1654" s="118"/>
      <c r="D1654" s="160"/>
      <c r="E1654" s="140"/>
      <c r="F1654" s="151"/>
      <c r="G1654" s="151"/>
      <c r="H1654" s="161"/>
      <c r="I1654" s="162"/>
      <c r="J1654" s="163"/>
      <c r="K1654" s="144"/>
      <c r="L1654" s="164"/>
      <c r="M1654" s="47"/>
      <c r="N1654" s="121"/>
      <c r="O1654" s="143"/>
      <c r="P1654" s="121"/>
      <c r="Q1654" s="168"/>
      <c r="R1654" s="169"/>
      <c r="S1654" s="169"/>
      <c r="T1654" s="169"/>
      <c r="U1654" s="169"/>
      <c r="V1654" s="169"/>
      <c r="W1654" s="169"/>
      <c r="X1654" s="169"/>
      <c r="Y1654" s="167"/>
      <c r="Z1654" s="167"/>
    </row>
    <row r="1655" spans="3:26" ht="16.5" customHeight="1">
      <c r="C1655" s="118"/>
      <c r="D1655" s="160"/>
      <c r="E1655" s="140"/>
      <c r="F1655" s="151"/>
      <c r="G1655" s="151"/>
      <c r="H1655" s="161"/>
      <c r="I1655" s="162"/>
      <c r="J1655" s="163"/>
      <c r="K1655" s="144"/>
      <c r="L1655" s="164"/>
      <c r="M1655" s="47"/>
      <c r="N1655" s="121"/>
      <c r="O1655" s="143"/>
      <c r="P1655" s="121"/>
      <c r="Q1655" s="168"/>
      <c r="R1655" s="169"/>
      <c r="S1655" s="169"/>
      <c r="T1655" s="169"/>
      <c r="U1655" s="169"/>
      <c r="V1655" s="169"/>
      <c r="W1655" s="169"/>
      <c r="X1655" s="169"/>
      <c r="Y1655" s="167"/>
      <c r="Z1655" s="167"/>
    </row>
    <row r="1656" spans="3:26" ht="16.5" customHeight="1">
      <c r="C1656" s="118"/>
      <c r="D1656" s="160"/>
      <c r="E1656" s="140"/>
      <c r="F1656" s="151"/>
      <c r="G1656" s="151"/>
      <c r="H1656" s="161"/>
      <c r="I1656" s="162"/>
      <c r="J1656" s="163"/>
      <c r="K1656" s="144"/>
      <c r="L1656" s="164"/>
      <c r="M1656" s="47"/>
      <c r="N1656" s="121"/>
      <c r="O1656" s="143"/>
      <c r="P1656" s="121"/>
      <c r="Q1656" s="168"/>
      <c r="R1656" s="169"/>
      <c r="S1656" s="169"/>
      <c r="T1656" s="169"/>
      <c r="U1656" s="169"/>
      <c r="V1656" s="169"/>
      <c r="W1656" s="169"/>
      <c r="X1656" s="169"/>
      <c r="Y1656" s="167"/>
      <c r="Z1656" s="167"/>
    </row>
    <row r="1657" spans="3:26" ht="16.5" customHeight="1">
      <c r="C1657" s="118"/>
      <c r="D1657" s="160"/>
      <c r="E1657" s="140"/>
      <c r="F1657" s="151"/>
      <c r="G1657" s="151"/>
      <c r="H1657" s="161"/>
      <c r="I1657" s="162"/>
      <c r="J1657" s="163"/>
      <c r="K1657" s="144"/>
      <c r="L1657" s="164"/>
      <c r="M1657" s="47"/>
      <c r="N1657" s="121"/>
      <c r="O1657" s="143"/>
      <c r="P1657" s="121"/>
      <c r="Q1657" s="168"/>
      <c r="R1657" s="169"/>
      <c r="S1657" s="169"/>
      <c r="T1657" s="169"/>
      <c r="U1657" s="169"/>
      <c r="V1657" s="169"/>
      <c r="W1657" s="169"/>
      <c r="X1657" s="169"/>
      <c r="Y1657" s="167"/>
      <c r="Z1657" s="167"/>
    </row>
    <row r="1658" spans="3:26" ht="16.5" customHeight="1">
      <c r="C1658" s="118"/>
      <c r="D1658" s="160"/>
      <c r="E1658" s="140"/>
      <c r="F1658" s="151"/>
      <c r="G1658" s="151"/>
      <c r="H1658" s="161"/>
      <c r="I1658" s="162"/>
      <c r="J1658" s="163"/>
      <c r="K1658" s="144"/>
      <c r="L1658" s="164"/>
      <c r="M1658" s="47"/>
      <c r="N1658" s="121"/>
      <c r="O1658" s="143"/>
      <c r="P1658" s="121"/>
      <c r="Q1658" s="168"/>
      <c r="R1658" s="169"/>
      <c r="S1658" s="169"/>
      <c r="T1658" s="169"/>
      <c r="U1658" s="169"/>
      <c r="V1658" s="169"/>
      <c r="W1658" s="169"/>
      <c r="X1658" s="169"/>
      <c r="Y1658" s="167"/>
      <c r="Z1658" s="167"/>
    </row>
    <row r="1659" spans="3:26" ht="16.5" customHeight="1">
      <c r="C1659" s="118"/>
      <c r="D1659" s="160"/>
      <c r="E1659" s="140"/>
      <c r="F1659" s="151"/>
      <c r="G1659" s="151"/>
      <c r="H1659" s="161"/>
      <c r="I1659" s="162"/>
      <c r="J1659" s="163"/>
      <c r="K1659" s="144"/>
      <c r="L1659" s="164"/>
      <c r="M1659" s="47"/>
      <c r="N1659" s="121"/>
      <c r="O1659" s="143"/>
      <c r="P1659" s="121"/>
      <c r="Q1659" s="168"/>
      <c r="R1659" s="169"/>
      <c r="S1659" s="169"/>
      <c r="T1659" s="169"/>
      <c r="U1659" s="169"/>
      <c r="V1659" s="169"/>
      <c r="W1659" s="169"/>
      <c r="X1659" s="169"/>
      <c r="Y1659" s="167"/>
      <c r="Z1659" s="167"/>
    </row>
    <row r="1660" spans="3:26" ht="16.5" customHeight="1">
      <c r="C1660" s="118"/>
      <c r="D1660" s="160"/>
      <c r="E1660" s="140"/>
      <c r="F1660" s="151"/>
      <c r="G1660" s="151"/>
      <c r="H1660" s="161"/>
      <c r="I1660" s="162"/>
      <c r="J1660" s="163"/>
      <c r="K1660" s="144"/>
      <c r="L1660" s="164"/>
      <c r="M1660" s="47"/>
      <c r="N1660" s="121"/>
      <c r="O1660" s="143"/>
      <c r="P1660" s="121"/>
      <c r="Q1660" s="168"/>
      <c r="R1660" s="169"/>
      <c r="S1660" s="169"/>
      <c r="T1660" s="169"/>
      <c r="U1660" s="169"/>
      <c r="V1660" s="169"/>
      <c r="W1660" s="169"/>
      <c r="X1660" s="169"/>
      <c r="Y1660" s="167"/>
      <c r="Z1660" s="167"/>
    </row>
    <row r="1661" spans="3:26" ht="16.5" customHeight="1">
      <c r="C1661" s="118"/>
      <c r="D1661" s="160"/>
      <c r="E1661" s="140"/>
      <c r="F1661" s="151"/>
      <c r="G1661" s="151"/>
      <c r="H1661" s="161"/>
      <c r="I1661" s="162"/>
      <c r="J1661" s="163"/>
      <c r="K1661" s="144"/>
      <c r="L1661" s="164"/>
      <c r="M1661" s="47"/>
      <c r="N1661" s="121"/>
      <c r="O1661" s="143"/>
      <c r="P1661" s="121"/>
      <c r="Q1661" s="168"/>
      <c r="R1661" s="169"/>
      <c r="S1661" s="169"/>
      <c r="T1661" s="169"/>
      <c r="U1661" s="169"/>
      <c r="V1661" s="169"/>
      <c r="W1661" s="169"/>
      <c r="X1661" s="169"/>
      <c r="Y1661" s="167"/>
      <c r="Z1661" s="167"/>
    </row>
    <row r="1662" spans="3:26" ht="16.5" customHeight="1">
      <c r="C1662" s="118"/>
      <c r="D1662" s="160"/>
      <c r="E1662" s="140"/>
      <c r="F1662" s="151"/>
      <c r="G1662" s="151"/>
      <c r="H1662" s="161"/>
      <c r="I1662" s="162"/>
      <c r="J1662" s="163"/>
      <c r="K1662" s="144"/>
      <c r="L1662" s="164"/>
      <c r="M1662" s="47"/>
      <c r="N1662" s="121"/>
      <c r="O1662" s="143"/>
      <c r="P1662" s="121"/>
      <c r="Q1662" s="168"/>
      <c r="R1662" s="169"/>
      <c r="S1662" s="169"/>
      <c r="T1662" s="169"/>
      <c r="U1662" s="169"/>
      <c r="V1662" s="169"/>
      <c r="W1662" s="169"/>
      <c r="X1662" s="169"/>
      <c r="Y1662" s="167"/>
      <c r="Z1662" s="167"/>
    </row>
    <row r="1663" spans="3:26" ht="16.5" customHeight="1">
      <c r="C1663" s="118"/>
      <c r="D1663" s="160"/>
      <c r="E1663" s="140"/>
      <c r="F1663" s="151"/>
      <c r="G1663" s="151"/>
      <c r="H1663" s="161"/>
      <c r="I1663" s="162"/>
      <c r="J1663" s="163"/>
      <c r="K1663" s="144"/>
      <c r="L1663" s="164"/>
      <c r="M1663" s="47"/>
      <c r="N1663" s="121"/>
      <c r="O1663" s="143"/>
      <c r="P1663" s="121"/>
      <c r="Q1663" s="168"/>
      <c r="R1663" s="169"/>
      <c r="S1663" s="169"/>
      <c r="T1663" s="169"/>
      <c r="U1663" s="169"/>
      <c r="V1663" s="169"/>
      <c r="W1663" s="169"/>
      <c r="X1663" s="169"/>
      <c r="Y1663" s="167"/>
      <c r="Z1663" s="167"/>
    </row>
    <row r="1664" spans="3:26" ht="16.5" customHeight="1">
      <c r="C1664" s="118"/>
      <c r="D1664" s="160"/>
      <c r="E1664" s="140"/>
      <c r="F1664" s="151"/>
      <c r="G1664" s="151"/>
      <c r="H1664" s="161"/>
      <c r="I1664" s="162"/>
      <c r="J1664" s="163"/>
      <c r="K1664" s="144"/>
      <c r="L1664" s="164"/>
      <c r="M1664" s="47"/>
      <c r="N1664" s="121"/>
      <c r="O1664" s="143"/>
      <c r="P1664" s="121"/>
      <c r="Q1664" s="168"/>
      <c r="R1664" s="169"/>
      <c r="S1664" s="169"/>
      <c r="T1664" s="169"/>
      <c r="U1664" s="169"/>
      <c r="V1664" s="169"/>
      <c r="W1664" s="169"/>
      <c r="X1664" s="169"/>
      <c r="Y1664" s="167"/>
      <c r="Z1664" s="167"/>
    </row>
    <row r="1665" spans="3:26" ht="16.5" customHeight="1">
      <c r="C1665" s="118"/>
      <c r="D1665" s="160"/>
      <c r="E1665" s="140"/>
      <c r="F1665" s="151"/>
      <c r="G1665" s="151"/>
      <c r="H1665" s="161"/>
      <c r="I1665" s="162"/>
      <c r="J1665" s="163"/>
      <c r="K1665" s="144"/>
      <c r="L1665" s="164"/>
      <c r="M1665" s="47"/>
      <c r="N1665" s="121"/>
      <c r="O1665" s="143"/>
      <c r="P1665" s="121"/>
      <c r="Q1665" s="168"/>
      <c r="R1665" s="169"/>
      <c r="S1665" s="169"/>
      <c r="T1665" s="169"/>
      <c r="U1665" s="169"/>
      <c r="V1665" s="169"/>
      <c r="W1665" s="169"/>
      <c r="X1665" s="169"/>
      <c r="Y1665" s="167"/>
      <c r="Z1665" s="167"/>
    </row>
    <row r="1666" spans="3:26" ht="16.5" customHeight="1">
      <c r="C1666" s="118"/>
      <c r="D1666" s="160"/>
      <c r="E1666" s="140"/>
      <c r="F1666" s="151"/>
      <c r="G1666" s="151"/>
      <c r="H1666" s="161"/>
      <c r="I1666" s="162"/>
      <c r="J1666" s="163"/>
      <c r="K1666" s="144"/>
      <c r="L1666" s="164"/>
      <c r="M1666" s="47"/>
      <c r="N1666" s="121"/>
      <c r="O1666" s="143"/>
      <c r="P1666" s="121"/>
      <c r="Q1666" s="168"/>
      <c r="R1666" s="169"/>
      <c r="S1666" s="169"/>
      <c r="T1666" s="169"/>
      <c r="U1666" s="169"/>
      <c r="V1666" s="169"/>
      <c r="W1666" s="169"/>
      <c r="X1666" s="169"/>
      <c r="Y1666" s="167"/>
      <c r="Z1666" s="167"/>
    </row>
    <row r="1667" spans="3:26" ht="16.5" customHeight="1">
      <c r="C1667" s="118"/>
      <c r="D1667" s="160"/>
      <c r="E1667" s="140"/>
      <c r="F1667" s="151"/>
      <c r="G1667" s="151"/>
      <c r="H1667" s="161"/>
      <c r="I1667" s="162"/>
      <c r="J1667" s="163"/>
      <c r="K1667" s="144"/>
      <c r="L1667" s="164"/>
      <c r="M1667" s="47"/>
      <c r="N1667" s="121"/>
      <c r="O1667" s="143"/>
      <c r="P1667" s="121"/>
      <c r="Q1667" s="168"/>
      <c r="R1667" s="169"/>
      <c r="S1667" s="169"/>
      <c r="T1667" s="169"/>
      <c r="U1667" s="169"/>
      <c r="V1667" s="169"/>
      <c r="W1667" s="169"/>
      <c r="X1667" s="169"/>
      <c r="Y1667" s="167"/>
      <c r="Z1667" s="167"/>
    </row>
    <row r="1668" spans="3:26" ht="16.5" customHeight="1">
      <c r="C1668" s="118"/>
      <c r="D1668" s="160"/>
      <c r="E1668" s="140"/>
      <c r="F1668" s="151"/>
      <c r="G1668" s="151"/>
      <c r="H1668" s="161"/>
      <c r="I1668" s="162"/>
      <c r="J1668" s="163"/>
      <c r="K1668" s="144"/>
      <c r="L1668" s="164"/>
      <c r="M1668" s="47"/>
      <c r="N1668" s="121"/>
      <c r="O1668" s="143"/>
      <c r="P1668" s="121"/>
      <c r="Q1668" s="168"/>
      <c r="R1668" s="169"/>
      <c r="S1668" s="169"/>
      <c r="T1668" s="169"/>
      <c r="U1668" s="169"/>
      <c r="V1668" s="169"/>
      <c r="W1668" s="169"/>
      <c r="X1668" s="169"/>
      <c r="Y1668" s="167"/>
      <c r="Z1668" s="167"/>
    </row>
    <row r="1669" spans="3:26" ht="16.5" customHeight="1">
      <c r="C1669" s="118"/>
      <c r="D1669" s="160"/>
      <c r="E1669" s="140"/>
      <c r="F1669" s="151"/>
      <c r="G1669" s="151"/>
      <c r="H1669" s="161"/>
      <c r="I1669" s="162"/>
      <c r="J1669" s="163"/>
      <c r="K1669" s="144"/>
      <c r="L1669" s="164"/>
      <c r="M1669" s="47"/>
      <c r="N1669" s="121"/>
      <c r="O1669" s="143"/>
      <c r="P1669" s="121"/>
      <c r="Q1669" s="168"/>
      <c r="R1669" s="169"/>
      <c r="S1669" s="169"/>
      <c r="T1669" s="169"/>
      <c r="U1669" s="169"/>
      <c r="V1669" s="169"/>
      <c r="W1669" s="169"/>
      <c r="X1669" s="169"/>
      <c r="Y1669" s="167"/>
      <c r="Z1669" s="167"/>
    </row>
    <row r="1670" spans="3:26" ht="16.5" customHeight="1">
      <c r="C1670" s="118"/>
      <c r="D1670" s="160"/>
      <c r="E1670" s="140"/>
      <c r="F1670" s="151"/>
      <c r="G1670" s="151"/>
      <c r="H1670" s="161"/>
      <c r="I1670" s="162"/>
      <c r="J1670" s="163"/>
      <c r="K1670" s="144"/>
      <c r="L1670" s="164"/>
      <c r="M1670" s="47"/>
      <c r="N1670" s="121"/>
      <c r="O1670" s="143"/>
      <c r="P1670" s="121"/>
      <c r="Q1670" s="168"/>
      <c r="R1670" s="169"/>
      <c r="S1670" s="169"/>
      <c r="T1670" s="169"/>
      <c r="U1670" s="169"/>
      <c r="V1670" s="169"/>
      <c r="W1670" s="169"/>
      <c r="X1670" s="169"/>
      <c r="Y1670" s="167"/>
      <c r="Z1670" s="167"/>
    </row>
    <row r="1671" spans="3:26" ht="16.5" customHeight="1">
      <c r="C1671" s="118"/>
      <c r="D1671" s="160"/>
      <c r="E1671" s="140"/>
      <c r="F1671" s="151"/>
      <c r="G1671" s="151"/>
      <c r="H1671" s="161"/>
      <c r="I1671" s="162"/>
      <c r="J1671" s="163"/>
      <c r="K1671" s="144"/>
      <c r="L1671" s="164"/>
      <c r="M1671" s="47"/>
      <c r="N1671" s="121"/>
      <c r="O1671" s="143"/>
      <c r="P1671" s="121"/>
      <c r="Q1671" s="168"/>
      <c r="R1671" s="169"/>
      <c r="S1671" s="169"/>
      <c r="T1671" s="169"/>
      <c r="U1671" s="169"/>
      <c r="V1671" s="169"/>
      <c r="W1671" s="169"/>
      <c r="X1671" s="169"/>
      <c r="Y1671" s="167"/>
      <c r="Z1671" s="167"/>
    </row>
    <row r="1672" spans="3:26" ht="16.5" customHeight="1">
      <c r="C1672" s="118"/>
      <c r="D1672" s="160"/>
      <c r="E1672" s="140"/>
      <c r="F1672" s="151"/>
      <c r="G1672" s="151"/>
      <c r="H1672" s="161"/>
      <c r="I1672" s="162"/>
      <c r="J1672" s="163"/>
      <c r="K1672" s="144"/>
      <c r="L1672" s="164"/>
      <c r="M1672" s="47"/>
      <c r="N1672" s="121"/>
      <c r="O1672" s="143"/>
      <c r="P1672" s="121"/>
      <c r="Q1672" s="168"/>
      <c r="R1672" s="169"/>
      <c r="S1672" s="169"/>
      <c r="T1672" s="169"/>
      <c r="U1672" s="169"/>
      <c r="V1672" s="169"/>
      <c r="W1672" s="169"/>
      <c r="X1672" s="169"/>
      <c r="Y1672" s="167"/>
      <c r="Z1672" s="167"/>
    </row>
    <row r="1673" spans="3:26" ht="16.5" customHeight="1">
      <c r="C1673" s="118"/>
      <c r="D1673" s="160"/>
      <c r="E1673" s="140"/>
      <c r="F1673" s="151"/>
      <c r="G1673" s="151"/>
      <c r="H1673" s="161"/>
      <c r="I1673" s="162"/>
      <c r="J1673" s="163"/>
      <c r="K1673" s="144"/>
      <c r="L1673" s="164"/>
      <c r="M1673" s="47"/>
      <c r="N1673" s="121"/>
      <c r="O1673" s="143"/>
      <c r="P1673" s="121"/>
      <c r="Q1673" s="168"/>
      <c r="R1673" s="169"/>
      <c r="S1673" s="169"/>
      <c r="T1673" s="169"/>
      <c r="U1673" s="169"/>
      <c r="V1673" s="169"/>
      <c r="W1673" s="169"/>
      <c r="X1673" s="169"/>
      <c r="Y1673" s="167"/>
      <c r="Z1673" s="167"/>
    </row>
    <row r="1674" spans="3:26" ht="16.5" customHeight="1">
      <c r="C1674" s="118"/>
      <c r="D1674" s="160"/>
      <c r="E1674" s="140"/>
      <c r="F1674" s="151"/>
      <c r="G1674" s="151"/>
      <c r="H1674" s="161"/>
      <c r="I1674" s="162"/>
      <c r="J1674" s="163"/>
      <c r="K1674" s="144"/>
      <c r="L1674" s="164"/>
      <c r="M1674" s="47"/>
      <c r="N1674" s="121"/>
      <c r="O1674" s="143"/>
      <c r="P1674" s="121"/>
      <c r="Q1674" s="168"/>
      <c r="R1674" s="169"/>
      <c r="S1674" s="169"/>
      <c r="T1674" s="169"/>
      <c r="U1674" s="169"/>
      <c r="V1674" s="169"/>
      <c r="W1674" s="169"/>
      <c r="X1674" s="169"/>
      <c r="Y1674" s="167"/>
      <c r="Z1674" s="167"/>
    </row>
    <row r="1675" spans="3:26" ht="16.5" customHeight="1">
      <c r="C1675" s="118"/>
      <c r="D1675" s="160"/>
      <c r="E1675" s="140"/>
      <c r="F1675" s="151"/>
      <c r="G1675" s="151"/>
      <c r="H1675" s="161"/>
      <c r="I1675" s="162"/>
      <c r="J1675" s="163"/>
      <c r="K1675" s="144"/>
      <c r="L1675" s="164"/>
      <c r="M1675" s="47"/>
      <c r="N1675" s="121"/>
      <c r="O1675" s="143"/>
      <c r="P1675" s="121"/>
      <c r="Q1675" s="168"/>
      <c r="R1675" s="169"/>
      <c r="S1675" s="169"/>
      <c r="T1675" s="169"/>
      <c r="U1675" s="169"/>
      <c r="V1675" s="169"/>
      <c r="W1675" s="169"/>
      <c r="X1675" s="169"/>
      <c r="Y1675" s="167"/>
      <c r="Z1675" s="167"/>
    </row>
    <row r="1676" spans="3:26" ht="16.5" customHeight="1">
      <c r="C1676" s="118"/>
      <c r="D1676" s="160"/>
      <c r="E1676" s="140"/>
      <c r="F1676" s="151"/>
      <c r="G1676" s="151"/>
      <c r="H1676" s="161"/>
      <c r="I1676" s="162"/>
      <c r="J1676" s="163"/>
      <c r="K1676" s="144"/>
      <c r="L1676" s="164"/>
      <c r="M1676" s="47"/>
      <c r="N1676" s="121"/>
      <c r="O1676" s="143"/>
      <c r="P1676" s="121"/>
      <c r="Q1676" s="168"/>
      <c r="R1676" s="169"/>
      <c r="S1676" s="169"/>
      <c r="T1676" s="169"/>
      <c r="U1676" s="169"/>
      <c r="V1676" s="169"/>
      <c r="W1676" s="169"/>
      <c r="X1676" s="169"/>
      <c r="Y1676" s="167"/>
      <c r="Z1676" s="167"/>
    </row>
    <row r="1677" spans="3:26" ht="16.5" customHeight="1">
      <c r="C1677" s="118"/>
      <c r="D1677" s="160"/>
      <c r="E1677" s="140"/>
      <c r="F1677" s="151"/>
      <c r="G1677" s="151"/>
      <c r="H1677" s="161"/>
      <c r="I1677" s="162"/>
      <c r="J1677" s="163"/>
      <c r="K1677" s="144"/>
      <c r="L1677" s="164"/>
      <c r="M1677" s="47"/>
      <c r="N1677" s="121"/>
      <c r="O1677" s="143"/>
      <c r="P1677" s="121"/>
      <c r="Q1677" s="168"/>
      <c r="R1677" s="169"/>
      <c r="S1677" s="169"/>
      <c r="T1677" s="169"/>
      <c r="U1677" s="169"/>
      <c r="V1677" s="169"/>
      <c r="W1677" s="169"/>
      <c r="X1677" s="169"/>
      <c r="Y1677" s="167"/>
      <c r="Z1677" s="167"/>
    </row>
    <row r="1678" spans="3:26" ht="16.5" customHeight="1">
      <c r="C1678" s="118"/>
      <c r="D1678" s="160"/>
      <c r="E1678" s="140"/>
      <c r="F1678" s="151"/>
      <c r="G1678" s="151"/>
      <c r="H1678" s="161"/>
      <c r="I1678" s="162"/>
      <c r="J1678" s="163"/>
      <c r="K1678" s="144"/>
      <c r="L1678" s="164"/>
      <c r="M1678" s="47"/>
      <c r="N1678" s="121"/>
      <c r="O1678" s="143"/>
      <c r="P1678" s="121"/>
      <c r="Q1678" s="168"/>
      <c r="R1678" s="169"/>
      <c r="S1678" s="169"/>
      <c r="T1678" s="169"/>
      <c r="U1678" s="169"/>
      <c r="V1678" s="169"/>
      <c r="W1678" s="169"/>
      <c r="X1678" s="169"/>
      <c r="Y1678" s="167"/>
      <c r="Z1678" s="167"/>
    </row>
    <row r="1679" spans="3:26" ht="16.5" customHeight="1">
      <c r="C1679" s="118"/>
      <c r="D1679" s="160"/>
      <c r="E1679" s="140"/>
      <c r="F1679" s="151"/>
      <c r="G1679" s="151"/>
      <c r="H1679" s="161"/>
      <c r="I1679" s="162"/>
      <c r="J1679" s="163"/>
      <c r="K1679" s="144"/>
      <c r="L1679" s="164"/>
      <c r="M1679" s="47"/>
      <c r="N1679" s="121"/>
      <c r="O1679" s="143"/>
      <c r="P1679" s="121"/>
      <c r="Q1679" s="168"/>
      <c r="R1679" s="169"/>
      <c r="S1679" s="169"/>
      <c r="T1679" s="169"/>
      <c r="U1679" s="169"/>
      <c r="V1679" s="169"/>
      <c r="W1679" s="169"/>
      <c r="X1679" s="169"/>
      <c r="Y1679" s="167"/>
      <c r="Z1679" s="167"/>
    </row>
    <row r="1680" spans="3:26" ht="16.5" customHeight="1">
      <c r="C1680" s="118"/>
      <c r="D1680" s="160"/>
      <c r="E1680" s="140"/>
      <c r="F1680" s="151"/>
      <c r="G1680" s="151"/>
      <c r="H1680" s="161"/>
      <c r="I1680" s="162"/>
      <c r="J1680" s="163"/>
      <c r="K1680" s="144"/>
      <c r="L1680" s="164"/>
      <c r="M1680" s="47"/>
      <c r="N1680" s="121"/>
      <c r="O1680" s="143"/>
      <c r="P1680" s="121"/>
      <c r="Q1680" s="168"/>
      <c r="R1680" s="169"/>
      <c r="S1680" s="169"/>
      <c r="T1680" s="169"/>
      <c r="U1680" s="169"/>
      <c r="V1680" s="169"/>
      <c r="W1680" s="169"/>
      <c r="X1680" s="169"/>
      <c r="Y1680" s="167"/>
      <c r="Z1680" s="167"/>
    </row>
    <row r="1681" spans="3:26" ht="16.5" customHeight="1">
      <c r="C1681" s="118"/>
      <c r="D1681" s="160"/>
      <c r="E1681" s="140"/>
      <c r="F1681" s="151"/>
      <c r="G1681" s="151"/>
      <c r="H1681" s="161"/>
      <c r="I1681" s="162"/>
      <c r="J1681" s="163"/>
      <c r="K1681" s="144"/>
      <c r="L1681" s="164"/>
      <c r="M1681" s="47"/>
      <c r="N1681" s="121"/>
      <c r="O1681" s="143"/>
      <c r="P1681" s="121"/>
      <c r="Q1681" s="168"/>
      <c r="R1681" s="169"/>
      <c r="S1681" s="169"/>
      <c r="T1681" s="169"/>
      <c r="U1681" s="169"/>
      <c r="V1681" s="169"/>
      <c r="W1681" s="169"/>
      <c r="X1681" s="169"/>
      <c r="Y1681" s="167"/>
      <c r="Z1681" s="167"/>
    </row>
    <row r="1682" spans="3:26" ht="16.5" customHeight="1">
      <c r="C1682" s="118"/>
      <c r="D1682" s="160"/>
      <c r="E1682" s="140"/>
      <c r="F1682" s="151"/>
      <c r="G1682" s="151"/>
      <c r="H1682" s="161"/>
      <c r="I1682" s="162"/>
      <c r="J1682" s="163"/>
      <c r="K1682" s="144"/>
      <c r="L1682" s="164"/>
      <c r="M1682" s="47"/>
      <c r="N1682" s="121"/>
      <c r="O1682" s="143"/>
      <c r="P1682" s="121"/>
      <c r="Q1682" s="168"/>
      <c r="R1682" s="169"/>
      <c r="S1682" s="169"/>
      <c r="T1682" s="169"/>
      <c r="U1682" s="169"/>
      <c r="V1682" s="169"/>
      <c r="W1682" s="169"/>
      <c r="X1682" s="169"/>
      <c r="Y1682" s="167"/>
      <c r="Z1682" s="167"/>
    </row>
    <row r="1683" spans="3:26" ht="16.5" customHeight="1">
      <c r="C1683" s="118"/>
      <c r="D1683" s="160"/>
      <c r="E1683" s="140"/>
      <c r="F1683" s="151"/>
      <c r="G1683" s="151"/>
      <c r="H1683" s="161"/>
      <c r="I1683" s="162"/>
      <c r="J1683" s="163"/>
      <c r="K1683" s="144"/>
      <c r="L1683" s="164"/>
      <c r="M1683" s="47"/>
      <c r="N1683" s="121"/>
      <c r="O1683" s="143"/>
      <c r="P1683" s="121"/>
      <c r="Q1683" s="168"/>
      <c r="R1683" s="169"/>
      <c r="S1683" s="169"/>
      <c r="T1683" s="169"/>
      <c r="U1683" s="169"/>
      <c r="V1683" s="169"/>
      <c r="W1683" s="169"/>
      <c r="X1683" s="169"/>
      <c r="Y1683" s="167"/>
      <c r="Z1683" s="167"/>
    </row>
    <row r="1684" spans="3:26" ht="16.5" customHeight="1">
      <c r="C1684" s="118"/>
      <c r="D1684" s="160"/>
      <c r="E1684" s="140"/>
      <c r="F1684" s="151"/>
      <c r="G1684" s="151"/>
      <c r="H1684" s="161"/>
      <c r="I1684" s="162"/>
      <c r="J1684" s="163"/>
      <c r="K1684" s="144"/>
      <c r="L1684" s="164"/>
      <c r="M1684" s="47"/>
      <c r="N1684" s="121"/>
      <c r="O1684" s="143"/>
      <c r="P1684" s="121"/>
      <c r="Q1684" s="168"/>
      <c r="R1684" s="169"/>
      <c r="S1684" s="169"/>
      <c r="T1684" s="169"/>
      <c r="U1684" s="169"/>
      <c r="V1684" s="169"/>
      <c r="W1684" s="169"/>
      <c r="X1684" s="169"/>
      <c r="Y1684" s="167"/>
      <c r="Z1684" s="167"/>
    </row>
    <row r="1685" spans="3:26" ht="16.5" customHeight="1">
      <c r="C1685" s="118"/>
      <c r="D1685" s="160"/>
      <c r="E1685" s="140"/>
      <c r="F1685" s="151"/>
      <c r="G1685" s="151"/>
      <c r="H1685" s="161"/>
      <c r="I1685" s="162"/>
      <c r="J1685" s="163"/>
      <c r="K1685" s="144"/>
      <c r="L1685" s="164"/>
      <c r="M1685" s="47"/>
      <c r="N1685" s="121"/>
      <c r="O1685" s="143"/>
      <c r="P1685" s="121"/>
      <c r="Q1685" s="168"/>
      <c r="R1685" s="169"/>
      <c r="S1685" s="169"/>
      <c r="T1685" s="169"/>
      <c r="U1685" s="169"/>
      <c r="V1685" s="169"/>
      <c r="W1685" s="169"/>
      <c r="X1685" s="169"/>
      <c r="Y1685" s="167"/>
      <c r="Z1685" s="167"/>
    </row>
    <row r="1686" spans="3:26" ht="16.5" customHeight="1">
      <c r="C1686" s="118"/>
      <c r="D1686" s="160"/>
      <c r="E1686" s="140"/>
      <c r="F1686" s="151"/>
      <c r="G1686" s="151"/>
      <c r="H1686" s="161"/>
      <c r="I1686" s="162"/>
      <c r="J1686" s="163"/>
      <c r="K1686" s="144"/>
      <c r="L1686" s="164"/>
      <c r="M1686" s="47"/>
      <c r="N1686" s="121"/>
      <c r="O1686" s="143"/>
      <c r="P1686" s="121"/>
      <c r="Q1686" s="168"/>
      <c r="R1686" s="169"/>
      <c r="S1686" s="169"/>
      <c r="T1686" s="169"/>
      <c r="U1686" s="169"/>
      <c r="V1686" s="169"/>
      <c r="W1686" s="169"/>
      <c r="X1686" s="169"/>
      <c r="Y1686" s="167"/>
      <c r="Z1686" s="167"/>
    </row>
    <row r="1687" spans="3:26" ht="16.5" customHeight="1">
      <c r="C1687" s="118"/>
      <c r="D1687" s="160"/>
      <c r="E1687" s="140"/>
      <c r="F1687" s="151"/>
      <c r="G1687" s="151"/>
      <c r="H1687" s="161"/>
      <c r="I1687" s="162"/>
      <c r="J1687" s="163"/>
      <c r="K1687" s="144"/>
      <c r="L1687" s="164"/>
      <c r="M1687" s="47"/>
      <c r="N1687" s="121"/>
      <c r="O1687" s="143"/>
      <c r="P1687" s="121"/>
      <c r="Q1687" s="168"/>
      <c r="R1687" s="169"/>
      <c r="S1687" s="169"/>
      <c r="T1687" s="169"/>
      <c r="U1687" s="169"/>
      <c r="V1687" s="169"/>
      <c r="W1687" s="169"/>
      <c r="X1687" s="169"/>
      <c r="Y1687" s="167"/>
      <c r="Z1687" s="167"/>
    </row>
    <row r="1688" spans="3:26" ht="16.5" customHeight="1">
      <c r="C1688" s="118"/>
      <c r="D1688" s="160"/>
      <c r="E1688" s="140"/>
      <c r="F1688" s="151"/>
      <c r="G1688" s="151"/>
      <c r="H1688" s="161"/>
      <c r="I1688" s="162"/>
      <c r="J1688" s="163"/>
      <c r="K1688" s="144"/>
      <c r="L1688" s="164"/>
      <c r="M1688" s="47"/>
      <c r="N1688" s="121"/>
      <c r="O1688" s="143"/>
      <c r="P1688" s="121"/>
      <c r="Q1688" s="168"/>
      <c r="R1688" s="169"/>
      <c r="S1688" s="169"/>
      <c r="T1688" s="169"/>
      <c r="U1688" s="169"/>
      <c r="V1688" s="169"/>
      <c r="W1688" s="169"/>
      <c r="X1688" s="169"/>
      <c r="Y1688" s="167"/>
      <c r="Z1688" s="167"/>
    </row>
    <row r="1689" spans="3:26" ht="16.5" customHeight="1">
      <c r="C1689" s="118"/>
      <c r="D1689" s="160"/>
      <c r="E1689" s="140"/>
      <c r="F1689" s="151"/>
      <c r="G1689" s="151"/>
      <c r="H1689" s="161"/>
      <c r="I1689" s="162"/>
      <c r="J1689" s="163"/>
      <c r="K1689" s="144"/>
      <c r="L1689" s="164"/>
      <c r="M1689" s="47"/>
      <c r="N1689" s="121"/>
      <c r="O1689" s="143"/>
      <c r="P1689" s="121"/>
      <c r="Q1689" s="168"/>
      <c r="R1689" s="169"/>
      <c r="S1689" s="169"/>
      <c r="T1689" s="169"/>
      <c r="U1689" s="169"/>
      <c r="V1689" s="169"/>
      <c r="W1689" s="169"/>
      <c r="X1689" s="169"/>
      <c r="Y1689" s="167"/>
      <c r="Z1689" s="167"/>
    </row>
    <row r="1690" spans="3:26" ht="16.5" customHeight="1">
      <c r="C1690" s="118"/>
      <c r="D1690" s="160"/>
      <c r="E1690" s="140"/>
      <c r="F1690" s="151"/>
      <c r="G1690" s="151"/>
      <c r="H1690" s="161"/>
      <c r="I1690" s="162"/>
      <c r="J1690" s="163"/>
      <c r="K1690" s="144"/>
      <c r="L1690" s="164"/>
      <c r="M1690" s="47"/>
      <c r="N1690" s="121"/>
      <c r="O1690" s="143"/>
      <c r="P1690" s="121"/>
      <c r="Q1690" s="168"/>
      <c r="R1690" s="169"/>
      <c r="S1690" s="169"/>
      <c r="T1690" s="169"/>
      <c r="U1690" s="169"/>
      <c r="V1690" s="169"/>
      <c r="W1690" s="169"/>
      <c r="X1690" s="169"/>
      <c r="Y1690" s="167"/>
      <c r="Z1690" s="167"/>
    </row>
    <row r="1691" spans="3:26" ht="16.5" customHeight="1">
      <c r="C1691" s="118"/>
      <c r="D1691" s="160"/>
      <c r="E1691" s="140"/>
      <c r="F1691" s="151"/>
      <c r="G1691" s="151"/>
      <c r="H1691" s="161"/>
      <c r="I1691" s="162"/>
      <c r="J1691" s="163"/>
      <c r="K1691" s="144"/>
      <c r="L1691" s="164"/>
      <c r="M1691" s="47"/>
      <c r="N1691" s="121"/>
      <c r="O1691" s="143"/>
      <c r="P1691" s="121"/>
      <c r="Q1691" s="168"/>
      <c r="R1691" s="169"/>
      <c r="S1691" s="169"/>
      <c r="T1691" s="169"/>
      <c r="U1691" s="169"/>
      <c r="V1691" s="169"/>
      <c r="W1691" s="169"/>
      <c r="X1691" s="169"/>
      <c r="Y1691" s="167"/>
      <c r="Z1691" s="167"/>
    </row>
    <row r="1692" spans="3:26" ht="16.5" customHeight="1">
      <c r="C1692" s="118"/>
      <c r="D1692" s="160"/>
      <c r="E1692" s="140"/>
      <c r="F1692" s="151"/>
      <c r="G1692" s="151"/>
      <c r="H1692" s="161"/>
      <c r="I1692" s="162"/>
      <c r="J1692" s="163"/>
      <c r="K1692" s="144"/>
      <c r="L1692" s="164"/>
      <c r="M1692" s="47"/>
      <c r="N1692" s="121"/>
      <c r="O1692" s="143"/>
      <c r="P1692" s="121"/>
      <c r="Q1692" s="168"/>
      <c r="R1692" s="169"/>
      <c r="S1692" s="169"/>
      <c r="T1692" s="169"/>
      <c r="U1692" s="169"/>
      <c r="V1692" s="169"/>
      <c r="W1692" s="169"/>
      <c r="X1692" s="169"/>
      <c r="Y1692" s="167"/>
      <c r="Z1692" s="167"/>
    </row>
    <row r="1693" spans="3:26" ht="16.5" customHeight="1">
      <c r="C1693" s="118"/>
      <c r="D1693" s="160"/>
      <c r="E1693" s="140"/>
      <c r="F1693" s="151"/>
      <c r="G1693" s="151"/>
      <c r="H1693" s="161"/>
      <c r="I1693" s="162"/>
      <c r="J1693" s="163"/>
      <c r="K1693" s="144"/>
      <c r="L1693" s="164"/>
      <c r="M1693" s="47"/>
      <c r="N1693" s="121"/>
      <c r="O1693" s="143"/>
      <c r="P1693" s="121"/>
      <c r="Q1693" s="168"/>
      <c r="R1693" s="169"/>
      <c r="S1693" s="169"/>
      <c r="T1693" s="169"/>
      <c r="U1693" s="169"/>
      <c r="V1693" s="169"/>
      <c r="W1693" s="169"/>
      <c r="X1693" s="169"/>
      <c r="Y1693" s="167"/>
      <c r="Z1693" s="167"/>
    </row>
    <row r="1694" spans="3:26" ht="16.5" customHeight="1">
      <c r="C1694" s="118"/>
      <c r="D1694" s="160"/>
      <c r="E1694" s="140"/>
      <c r="F1694" s="151"/>
      <c r="G1694" s="151"/>
      <c r="H1694" s="161"/>
      <c r="I1694" s="162"/>
      <c r="J1694" s="163"/>
      <c r="K1694" s="144"/>
      <c r="L1694" s="164"/>
      <c r="M1694" s="47"/>
      <c r="N1694" s="121"/>
      <c r="O1694" s="143"/>
      <c r="P1694" s="121"/>
      <c r="Q1694" s="168"/>
      <c r="R1694" s="169"/>
      <c r="S1694" s="169"/>
      <c r="T1694" s="169"/>
      <c r="U1694" s="169"/>
      <c r="V1694" s="169"/>
      <c r="W1694" s="169"/>
      <c r="X1694" s="169"/>
      <c r="Y1694" s="167"/>
      <c r="Z1694" s="167"/>
    </row>
    <row r="1695" spans="3:26" ht="16.5" customHeight="1">
      <c r="C1695" s="118"/>
      <c r="D1695" s="160"/>
      <c r="E1695" s="140"/>
      <c r="F1695" s="151"/>
      <c r="G1695" s="151"/>
      <c r="H1695" s="161"/>
      <c r="I1695" s="162"/>
      <c r="J1695" s="163"/>
      <c r="K1695" s="144"/>
      <c r="L1695" s="164"/>
      <c r="M1695" s="47"/>
      <c r="N1695" s="121"/>
      <c r="O1695" s="143"/>
      <c r="P1695" s="121"/>
      <c r="Q1695" s="168"/>
      <c r="R1695" s="169"/>
      <c r="S1695" s="169"/>
      <c r="T1695" s="169"/>
      <c r="U1695" s="169"/>
      <c r="V1695" s="169"/>
      <c r="W1695" s="169"/>
      <c r="X1695" s="169"/>
      <c r="Y1695" s="167"/>
      <c r="Z1695" s="167"/>
    </row>
    <row r="1696" spans="3:26" ht="16.5" customHeight="1">
      <c r="C1696" s="118"/>
      <c r="D1696" s="160"/>
      <c r="E1696" s="140"/>
      <c r="F1696" s="151"/>
      <c r="G1696" s="151"/>
      <c r="H1696" s="161"/>
      <c r="I1696" s="162"/>
      <c r="J1696" s="163"/>
      <c r="K1696" s="144"/>
      <c r="L1696" s="164"/>
      <c r="M1696" s="47"/>
      <c r="N1696" s="121"/>
      <c r="O1696" s="143"/>
      <c r="P1696" s="121"/>
      <c r="Q1696" s="168"/>
      <c r="R1696" s="169"/>
      <c r="S1696" s="169"/>
      <c r="T1696" s="169"/>
      <c r="U1696" s="169"/>
      <c r="V1696" s="169"/>
      <c r="W1696" s="169"/>
      <c r="X1696" s="169"/>
      <c r="Y1696" s="167"/>
      <c r="Z1696" s="167"/>
    </row>
    <row r="1697" spans="3:26" ht="16.5" customHeight="1">
      <c r="C1697" s="118"/>
      <c r="D1697" s="160"/>
      <c r="E1697" s="140"/>
      <c r="F1697" s="151"/>
      <c r="G1697" s="151"/>
      <c r="H1697" s="161"/>
      <c r="I1697" s="162"/>
      <c r="J1697" s="163"/>
      <c r="K1697" s="144"/>
      <c r="L1697" s="164"/>
      <c r="M1697" s="47"/>
      <c r="N1697" s="121"/>
      <c r="O1697" s="143"/>
      <c r="P1697" s="121"/>
      <c r="Q1697" s="168"/>
      <c r="R1697" s="169"/>
      <c r="S1697" s="169"/>
      <c r="T1697" s="169"/>
      <c r="U1697" s="169"/>
      <c r="V1697" s="169"/>
      <c r="W1697" s="169"/>
      <c r="X1697" s="169"/>
      <c r="Y1697" s="167"/>
      <c r="Z1697" s="167"/>
    </row>
    <row r="1698" spans="3:26" ht="16.5" customHeight="1">
      <c r="C1698" s="118"/>
      <c r="D1698" s="160"/>
      <c r="E1698" s="140"/>
      <c r="F1698" s="151"/>
      <c r="G1698" s="151"/>
      <c r="H1698" s="161"/>
      <c r="I1698" s="162"/>
      <c r="J1698" s="163"/>
      <c r="K1698" s="144"/>
      <c r="L1698" s="164"/>
      <c r="M1698" s="47"/>
      <c r="N1698" s="121"/>
      <c r="O1698" s="143"/>
      <c r="P1698" s="121"/>
      <c r="Q1698" s="168"/>
      <c r="R1698" s="169"/>
      <c r="S1698" s="169"/>
      <c r="T1698" s="169"/>
      <c r="U1698" s="169"/>
      <c r="V1698" s="169"/>
      <c r="W1698" s="169"/>
      <c r="X1698" s="169"/>
      <c r="Y1698" s="167"/>
      <c r="Z1698" s="167"/>
    </row>
    <row r="1699" spans="3:26" ht="18" customHeight="1">
      <c r="C1699" s="118"/>
      <c r="D1699" s="160"/>
      <c r="E1699" s="140"/>
      <c r="F1699" s="151"/>
      <c r="G1699" s="151"/>
      <c r="H1699" s="161"/>
      <c r="I1699" s="162"/>
      <c r="J1699" s="163"/>
      <c r="K1699" s="144"/>
      <c r="L1699" s="164"/>
      <c r="M1699" s="47"/>
      <c r="N1699" s="121"/>
      <c r="O1699" s="143"/>
      <c r="P1699" s="121"/>
      <c r="Q1699" s="168"/>
      <c r="R1699" s="169"/>
      <c r="S1699" s="169"/>
      <c r="T1699" s="169"/>
      <c r="U1699" s="169"/>
      <c r="V1699" s="169"/>
      <c r="W1699" s="169"/>
      <c r="X1699" s="169"/>
      <c r="Y1699" s="167"/>
      <c r="Z1699" s="167"/>
    </row>
    <row r="1700" spans="3:26" ht="18" customHeight="1">
      <c r="C1700" s="118"/>
      <c r="D1700" s="160"/>
      <c r="E1700" s="140"/>
      <c r="F1700" s="151"/>
      <c r="G1700" s="151"/>
      <c r="H1700" s="161"/>
      <c r="I1700" s="162"/>
      <c r="J1700" s="163"/>
      <c r="K1700" s="144"/>
      <c r="L1700" s="164"/>
      <c r="M1700" s="47"/>
      <c r="N1700" s="121"/>
      <c r="O1700" s="143"/>
      <c r="P1700" s="121"/>
      <c r="Q1700" s="168"/>
      <c r="R1700" s="169"/>
      <c r="S1700" s="169"/>
      <c r="T1700" s="169"/>
      <c r="U1700" s="169"/>
      <c r="V1700" s="169"/>
      <c r="W1700" s="169"/>
      <c r="X1700" s="169"/>
      <c r="Y1700" s="167"/>
      <c r="Z1700" s="167"/>
    </row>
    <row r="1701" spans="3:26" ht="18" customHeight="1">
      <c r="C1701" s="118"/>
      <c r="D1701" s="160"/>
      <c r="E1701" s="140"/>
      <c r="F1701" s="151"/>
      <c r="G1701" s="151"/>
      <c r="H1701" s="161"/>
      <c r="I1701" s="162"/>
      <c r="J1701" s="163"/>
      <c r="K1701" s="144"/>
      <c r="L1701" s="164"/>
      <c r="M1701" s="47"/>
      <c r="N1701" s="121"/>
      <c r="O1701" s="143"/>
      <c r="P1701" s="121"/>
      <c r="Q1701" s="168"/>
      <c r="R1701" s="169"/>
      <c r="S1701" s="169"/>
      <c r="T1701" s="169"/>
      <c r="U1701" s="169"/>
      <c r="V1701" s="169"/>
      <c r="W1701" s="169"/>
      <c r="X1701" s="169"/>
      <c r="Y1701" s="167"/>
      <c r="Z1701" s="167"/>
    </row>
    <row r="1702" spans="3:26" ht="18" customHeight="1">
      <c r="C1702" s="118"/>
      <c r="D1702" s="160"/>
      <c r="E1702" s="140"/>
      <c r="F1702" s="151"/>
      <c r="G1702" s="151"/>
      <c r="H1702" s="161"/>
      <c r="I1702" s="162"/>
      <c r="J1702" s="163"/>
      <c r="K1702" s="144"/>
      <c r="L1702" s="164"/>
      <c r="M1702" s="47"/>
      <c r="N1702" s="121"/>
      <c r="O1702" s="143"/>
      <c r="P1702" s="121"/>
      <c r="Q1702" s="168"/>
      <c r="R1702" s="169"/>
      <c r="S1702" s="169"/>
      <c r="T1702" s="169"/>
      <c r="U1702" s="169"/>
      <c r="V1702" s="169"/>
      <c r="W1702" s="169"/>
      <c r="X1702" s="169"/>
      <c r="Y1702" s="167"/>
      <c r="Z1702" s="167"/>
    </row>
    <row r="1703" spans="3:26" ht="18" customHeight="1">
      <c r="C1703" s="118"/>
      <c r="D1703" s="160"/>
      <c r="E1703" s="140"/>
      <c r="F1703" s="151"/>
      <c r="G1703" s="151"/>
      <c r="H1703" s="161"/>
      <c r="I1703" s="162"/>
      <c r="J1703" s="163"/>
      <c r="K1703" s="144"/>
      <c r="L1703" s="164"/>
      <c r="M1703" s="47"/>
      <c r="N1703" s="121"/>
      <c r="O1703" s="143"/>
      <c r="P1703" s="121"/>
      <c r="Q1703" s="168"/>
      <c r="R1703" s="169"/>
      <c r="S1703" s="169"/>
      <c r="T1703" s="169"/>
      <c r="U1703" s="169"/>
      <c r="V1703" s="169"/>
      <c r="W1703" s="169"/>
      <c r="X1703" s="169"/>
      <c r="Y1703" s="167"/>
      <c r="Z1703" s="167"/>
    </row>
    <row r="1704" spans="3:26" ht="18" customHeight="1">
      <c r="C1704" s="118"/>
      <c r="D1704" s="160"/>
      <c r="E1704" s="140"/>
      <c r="F1704" s="151"/>
      <c r="G1704" s="151"/>
      <c r="H1704" s="161"/>
      <c r="I1704" s="162"/>
      <c r="J1704" s="163"/>
      <c r="K1704" s="144"/>
      <c r="L1704" s="164"/>
      <c r="M1704" s="47"/>
      <c r="N1704" s="121"/>
      <c r="O1704" s="143"/>
      <c r="P1704" s="121"/>
      <c r="Q1704" s="168"/>
      <c r="R1704" s="169"/>
      <c r="S1704" s="169"/>
      <c r="T1704" s="169"/>
      <c r="U1704" s="169"/>
      <c r="V1704" s="169"/>
      <c r="W1704" s="169"/>
      <c r="X1704" s="169"/>
      <c r="Y1704" s="167"/>
      <c r="Z1704" s="167"/>
    </row>
    <row r="1705" spans="3:26" ht="18" customHeight="1">
      <c r="C1705" s="118"/>
      <c r="D1705" s="160"/>
      <c r="E1705" s="140"/>
      <c r="F1705" s="151"/>
      <c r="G1705" s="151"/>
      <c r="H1705" s="161"/>
      <c r="I1705" s="162"/>
      <c r="J1705" s="163"/>
      <c r="K1705" s="144"/>
      <c r="L1705" s="164"/>
      <c r="M1705" s="47"/>
      <c r="N1705" s="121"/>
      <c r="O1705" s="143"/>
      <c r="P1705" s="121"/>
      <c r="Q1705" s="168"/>
      <c r="R1705" s="169"/>
      <c r="S1705" s="169"/>
      <c r="T1705" s="169"/>
      <c r="U1705" s="169"/>
      <c r="V1705" s="169"/>
      <c r="W1705" s="169"/>
      <c r="X1705" s="169"/>
      <c r="Y1705" s="167"/>
      <c r="Z1705" s="167"/>
    </row>
    <row r="1706" spans="3:26" ht="18" customHeight="1">
      <c r="C1706" s="118"/>
      <c r="D1706" s="160"/>
      <c r="E1706" s="140"/>
      <c r="F1706" s="151"/>
      <c r="G1706" s="151"/>
      <c r="H1706" s="161"/>
      <c r="I1706" s="162"/>
      <c r="J1706" s="163"/>
      <c r="K1706" s="144"/>
      <c r="L1706" s="164"/>
      <c r="M1706" s="47"/>
      <c r="N1706" s="121"/>
      <c r="O1706" s="143"/>
      <c r="P1706" s="121"/>
      <c r="Q1706" s="168"/>
      <c r="R1706" s="169"/>
      <c r="S1706" s="169"/>
      <c r="T1706" s="169"/>
      <c r="U1706" s="169"/>
      <c r="V1706" s="169"/>
      <c r="W1706" s="169"/>
      <c r="X1706" s="169"/>
      <c r="Y1706" s="167"/>
      <c r="Z1706" s="167"/>
    </row>
    <row r="1707" spans="3:26" ht="18" customHeight="1">
      <c r="C1707" s="118"/>
      <c r="D1707" s="160"/>
      <c r="E1707" s="140"/>
      <c r="F1707" s="151"/>
      <c r="G1707" s="151"/>
      <c r="H1707" s="161"/>
      <c r="I1707" s="162"/>
      <c r="J1707" s="163"/>
      <c r="K1707" s="144"/>
      <c r="L1707" s="164"/>
      <c r="M1707" s="47"/>
      <c r="N1707" s="121"/>
      <c r="O1707" s="143"/>
      <c r="P1707" s="121"/>
      <c r="Q1707" s="168"/>
      <c r="R1707" s="169"/>
      <c r="S1707" s="169"/>
      <c r="T1707" s="169"/>
      <c r="U1707" s="169"/>
      <c r="V1707" s="169"/>
      <c r="W1707" s="169"/>
      <c r="X1707" s="169"/>
      <c r="Y1707" s="167"/>
      <c r="Z1707" s="167"/>
    </row>
    <row r="1708" spans="3:26" ht="18" customHeight="1">
      <c r="C1708" s="118"/>
      <c r="D1708" s="160"/>
      <c r="E1708" s="140"/>
      <c r="F1708" s="151"/>
      <c r="G1708" s="151"/>
      <c r="H1708" s="161"/>
      <c r="I1708" s="162"/>
      <c r="J1708" s="163"/>
      <c r="K1708" s="144"/>
      <c r="L1708" s="164"/>
      <c r="M1708" s="47"/>
      <c r="N1708" s="121"/>
      <c r="O1708" s="143"/>
      <c r="P1708" s="121"/>
      <c r="Q1708" s="168"/>
      <c r="R1708" s="169"/>
      <c r="S1708" s="169"/>
      <c r="T1708" s="169"/>
      <c r="U1708" s="169"/>
      <c r="V1708" s="169"/>
      <c r="W1708" s="169"/>
      <c r="X1708" s="169"/>
      <c r="Y1708" s="167"/>
      <c r="Z1708" s="167"/>
    </row>
    <row r="1709" spans="3:26" ht="18" customHeight="1">
      <c r="C1709" s="118"/>
      <c r="D1709" s="160"/>
      <c r="E1709" s="140"/>
      <c r="F1709" s="151"/>
      <c r="G1709" s="151"/>
      <c r="H1709" s="161"/>
      <c r="I1709" s="162"/>
      <c r="J1709" s="163"/>
      <c r="K1709" s="144"/>
      <c r="L1709" s="164"/>
      <c r="M1709" s="47"/>
      <c r="N1709" s="121"/>
      <c r="O1709" s="143"/>
      <c r="P1709" s="121"/>
      <c r="Q1709" s="168"/>
      <c r="R1709" s="169"/>
      <c r="S1709" s="169"/>
      <c r="T1709" s="169"/>
      <c r="U1709" s="169"/>
      <c r="V1709" s="169"/>
      <c r="W1709" s="169"/>
      <c r="X1709" s="169"/>
      <c r="Y1709" s="167"/>
      <c r="Z1709" s="167"/>
    </row>
    <row r="1710" spans="3:26" ht="18" customHeight="1">
      <c r="C1710" s="118"/>
      <c r="D1710" s="160"/>
      <c r="E1710" s="140"/>
      <c r="F1710" s="151"/>
      <c r="G1710" s="151"/>
      <c r="H1710" s="161"/>
      <c r="I1710" s="162"/>
      <c r="J1710" s="163"/>
      <c r="K1710" s="144"/>
      <c r="L1710" s="164"/>
      <c r="M1710" s="47"/>
      <c r="N1710" s="121"/>
      <c r="O1710" s="143"/>
      <c r="P1710" s="121"/>
      <c r="Q1710" s="168"/>
      <c r="R1710" s="169"/>
      <c r="S1710" s="169"/>
      <c r="T1710" s="169"/>
      <c r="U1710" s="169"/>
      <c r="V1710" s="169"/>
      <c r="W1710" s="169"/>
      <c r="X1710" s="169"/>
      <c r="Y1710" s="167"/>
      <c r="Z1710" s="167"/>
    </row>
    <row r="1711" spans="3:26" ht="18" customHeight="1">
      <c r="C1711" s="118"/>
      <c r="D1711" s="160"/>
      <c r="E1711" s="140"/>
      <c r="F1711" s="151"/>
      <c r="G1711" s="151"/>
      <c r="H1711" s="161"/>
      <c r="I1711" s="162"/>
      <c r="J1711" s="163"/>
      <c r="K1711" s="144"/>
      <c r="L1711" s="164"/>
      <c r="M1711" s="47"/>
      <c r="N1711" s="121"/>
      <c r="O1711" s="143"/>
      <c r="P1711" s="121"/>
      <c r="Q1711" s="168"/>
      <c r="R1711" s="169"/>
      <c r="S1711" s="169"/>
      <c r="T1711" s="169"/>
      <c r="U1711" s="169"/>
      <c r="V1711" s="169"/>
      <c r="W1711" s="169"/>
      <c r="X1711" s="169"/>
      <c r="Y1711" s="167"/>
      <c r="Z1711" s="167"/>
    </row>
    <row r="1712" spans="3:26" ht="18" customHeight="1">
      <c r="C1712" s="118"/>
      <c r="D1712" s="160"/>
      <c r="E1712" s="140"/>
      <c r="F1712" s="151"/>
      <c r="G1712" s="151"/>
      <c r="H1712" s="161"/>
      <c r="I1712" s="162"/>
      <c r="J1712" s="163"/>
      <c r="K1712" s="144"/>
      <c r="L1712" s="164"/>
      <c r="M1712" s="47"/>
      <c r="N1712" s="121"/>
      <c r="O1712" s="143"/>
      <c r="P1712" s="121"/>
      <c r="Q1712" s="168"/>
      <c r="R1712" s="169"/>
      <c r="S1712" s="169"/>
      <c r="T1712" s="169"/>
      <c r="U1712" s="169"/>
      <c r="V1712" s="169"/>
      <c r="W1712" s="169"/>
      <c r="X1712" s="169"/>
      <c r="Y1712" s="167"/>
      <c r="Z1712" s="167"/>
    </row>
    <row r="1713" spans="3:26" ht="18" customHeight="1">
      <c r="C1713" s="118"/>
      <c r="D1713" s="160"/>
      <c r="E1713" s="140"/>
      <c r="F1713" s="151"/>
      <c r="G1713" s="151"/>
      <c r="H1713" s="161"/>
      <c r="I1713" s="162"/>
      <c r="J1713" s="163"/>
      <c r="K1713" s="144"/>
      <c r="L1713" s="164"/>
      <c r="M1713" s="47"/>
      <c r="N1713" s="121"/>
      <c r="O1713" s="143"/>
      <c r="P1713" s="121"/>
      <c r="Q1713" s="168"/>
      <c r="R1713" s="169"/>
      <c r="S1713" s="169"/>
      <c r="T1713" s="169"/>
      <c r="U1713" s="169"/>
      <c r="V1713" s="169"/>
      <c r="W1713" s="169"/>
      <c r="X1713" s="169"/>
      <c r="Y1713" s="167"/>
      <c r="Z1713" s="167"/>
    </row>
    <row r="1714" spans="3:26" ht="18" customHeight="1">
      <c r="C1714" s="118"/>
      <c r="D1714" s="160"/>
      <c r="E1714" s="140"/>
      <c r="F1714" s="151"/>
      <c r="G1714" s="151"/>
      <c r="H1714" s="161"/>
      <c r="I1714" s="162"/>
      <c r="J1714" s="163"/>
      <c r="K1714" s="144"/>
      <c r="L1714" s="164"/>
      <c r="M1714" s="47"/>
      <c r="N1714" s="121"/>
      <c r="O1714" s="143"/>
      <c r="P1714" s="121"/>
      <c r="Q1714" s="168"/>
      <c r="R1714" s="169"/>
      <c r="S1714" s="169"/>
      <c r="T1714" s="169"/>
      <c r="U1714" s="169"/>
      <c r="V1714" s="169"/>
      <c r="W1714" s="169"/>
      <c r="X1714" s="169"/>
      <c r="Y1714" s="167"/>
      <c r="Z1714" s="167"/>
    </row>
    <row r="1715" spans="3:26" ht="18" customHeight="1">
      <c r="C1715" s="118"/>
      <c r="D1715" s="160"/>
      <c r="E1715" s="140"/>
      <c r="F1715" s="151"/>
      <c r="G1715" s="151"/>
      <c r="H1715" s="161"/>
      <c r="I1715" s="162"/>
      <c r="J1715" s="163"/>
      <c r="K1715" s="144"/>
      <c r="L1715" s="164"/>
      <c r="M1715" s="47"/>
      <c r="N1715" s="121"/>
      <c r="O1715" s="143"/>
      <c r="P1715" s="121"/>
      <c r="Q1715" s="168"/>
      <c r="R1715" s="169"/>
      <c r="S1715" s="169"/>
      <c r="T1715" s="169"/>
      <c r="U1715" s="169"/>
      <c r="V1715" s="169"/>
      <c r="W1715" s="169"/>
      <c r="X1715" s="169"/>
      <c r="Y1715" s="167"/>
      <c r="Z1715" s="167"/>
    </row>
    <row r="1716" spans="3:26" ht="18" customHeight="1">
      <c r="C1716" s="118"/>
      <c r="D1716" s="160"/>
      <c r="E1716" s="140"/>
      <c r="F1716" s="151"/>
      <c r="G1716" s="151"/>
      <c r="H1716" s="161"/>
      <c r="I1716" s="162"/>
      <c r="J1716" s="163"/>
      <c r="K1716" s="144"/>
      <c r="L1716" s="164"/>
      <c r="M1716" s="47"/>
      <c r="N1716" s="121"/>
      <c r="O1716" s="143"/>
      <c r="P1716" s="121"/>
      <c r="Q1716" s="168"/>
      <c r="R1716" s="169"/>
      <c r="S1716" s="169"/>
      <c r="T1716" s="169"/>
      <c r="U1716" s="169"/>
      <c r="V1716" s="169"/>
      <c r="W1716" s="169"/>
      <c r="X1716" s="169"/>
      <c r="Y1716" s="167"/>
      <c r="Z1716" s="167"/>
    </row>
    <row r="1717" spans="3:26" ht="18" customHeight="1">
      <c r="C1717" s="118"/>
      <c r="D1717" s="160"/>
      <c r="E1717" s="140"/>
      <c r="F1717" s="151"/>
      <c r="G1717" s="151"/>
      <c r="H1717" s="161"/>
      <c r="I1717" s="162"/>
      <c r="J1717" s="163"/>
      <c r="K1717" s="144"/>
      <c r="L1717" s="164"/>
      <c r="M1717" s="47"/>
      <c r="N1717" s="121"/>
      <c r="O1717" s="143"/>
      <c r="P1717" s="121"/>
      <c r="Q1717" s="168"/>
      <c r="R1717" s="169"/>
      <c r="S1717" s="169"/>
      <c r="T1717" s="169"/>
      <c r="U1717" s="169"/>
      <c r="V1717" s="169"/>
      <c r="W1717" s="169"/>
      <c r="X1717" s="169"/>
      <c r="Y1717" s="167"/>
      <c r="Z1717" s="167"/>
    </row>
    <row r="1718" spans="3:26" ht="18" customHeight="1">
      <c r="C1718" s="118"/>
      <c r="D1718" s="160"/>
      <c r="E1718" s="140"/>
      <c r="F1718" s="151"/>
      <c r="G1718" s="151"/>
      <c r="H1718" s="161"/>
      <c r="I1718" s="162"/>
      <c r="J1718" s="163"/>
      <c r="K1718" s="144"/>
      <c r="L1718" s="164"/>
      <c r="M1718" s="47"/>
      <c r="N1718" s="121"/>
      <c r="O1718" s="143"/>
      <c r="P1718" s="121"/>
      <c r="Q1718" s="168"/>
      <c r="R1718" s="169"/>
      <c r="S1718" s="169"/>
      <c r="T1718" s="169"/>
      <c r="U1718" s="169"/>
      <c r="V1718" s="169"/>
      <c r="W1718" s="169"/>
      <c r="X1718" s="169"/>
      <c r="Y1718" s="167"/>
      <c r="Z1718" s="167"/>
    </row>
    <row r="1719" spans="3:26" ht="18" customHeight="1">
      <c r="C1719" s="118"/>
      <c r="D1719" s="160"/>
      <c r="E1719" s="140"/>
      <c r="F1719" s="151"/>
      <c r="G1719" s="151"/>
      <c r="H1719" s="161"/>
      <c r="I1719" s="162"/>
      <c r="J1719" s="163"/>
      <c r="K1719" s="144"/>
      <c r="L1719" s="164"/>
      <c r="M1719" s="47"/>
      <c r="N1719" s="121"/>
      <c r="O1719" s="143"/>
      <c r="P1719" s="121"/>
      <c r="Q1719" s="168"/>
      <c r="R1719" s="169"/>
      <c r="S1719" s="169"/>
      <c r="T1719" s="169"/>
      <c r="U1719" s="169"/>
      <c r="V1719" s="169"/>
      <c r="W1719" s="169"/>
      <c r="X1719" s="169"/>
      <c r="Y1719" s="167"/>
      <c r="Z1719" s="167"/>
    </row>
    <row r="1720" spans="3:26" ht="18" customHeight="1">
      <c r="C1720" s="118"/>
      <c r="D1720" s="160"/>
      <c r="E1720" s="140"/>
      <c r="F1720" s="151"/>
      <c r="G1720" s="151"/>
      <c r="H1720" s="161"/>
      <c r="I1720" s="162"/>
      <c r="J1720" s="163"/>
      <c r="K1720" s="144"/>
      <c r="L1720" s="164"/>
      <c r="M1720" s="47"/>
      <c r="N1720" s="121"/>
      <c r="O1720" s="143"/>
      <c r="P1720" s="121"/>
      <c r="Q1720" s="168"/>
      <c r="R1720" s="169"/>
      <c r="S1720" s="169"/>
      <c r="T1720" s="169"/>
      <c r="U1720" s="169"/>
      <c r="V1720" s="169"/>
      <c r="W1720" s="169"/>
      <c r="X1720" s="169"/>
      <c r="Y1720" s="167"/>
      <c r="Z1720" s="167"/>
    </row>
    <row r="1721" spans="3:26" ht="18" customHeight="1">
      <c r="C1721" s="118"/>
      <c r="D1721" s="160"/>
      <c r="E1721" s="140"/>
      <c r="F1721" s="151"/>
      <c r="G1721" s="151"/>
      <c r="H1721" s="161"/>
      <c r="I1721" s="162"/>
      <c r="J1721" s="163"/>
      <c r="K1721" s="144"/>
      <c r="L1721" s="164"/>
      <c r="M1721" s="47"/>
      <c r="N1721" s="121"/>
      <c r="O1721" s="143"/>
      <c r="P1721" s="121"/>
      <c r="Q1721" s="168"/>
      <c r="R1721" s="169"/>
      <c r="S1721" s="169"/>
      <c r="T1721" s="169"/>
      <c r="U1721" s="169"/>
      <c r="V1721" s="169"/>
      <c r="W1721" s="169"/>
      <c r="X1721" s="169"/>
      <c r="Y1721" s="167"/>
      <c r="Z1721" s="167"/>
    </row>
    <row r="1722" spans="3:26" ht="18" customHeight="1">
      <c r="C1722" s="118"/>
      <c r="D1722" s="160"/>
      <c r="E1722" s="140"/>
      <c r="F1722" s="151"/>
      <c r="G1722" s="151"/>
      <c r="H1722" s="161"/>
      <c r="I1722" s="162"/>
      <c r="J1722" s="163"/>
      <c r="K1722" s="144"/>
      <c r="L1722" s="164"/>
      <c r="M1722" s="47"/>
      <c r="N1722" s="121"/>
      <c r="O1722" s="143"/>
      <c r="P1722" s="121"/>
      <c r="Q1722" s="168"/>
      <c r="R1722" s="169"/>
      <c r="S1722" s="169"/>
      <c r="T1722" s="169"/>
      <c r="U1722" s="169"/>
      <c r="V1722" s="169"/>
      <c r="W1722" s="169"/>
      <c r="X1722" s="169"/>
      <c r="Y1722" s="167"/>
      <c r="Z1722" s="167"/>
    </row>
    <row r="1723" spans="3:26" ht="18" customHeight="1">
      <c r="C1723" s="118"/>
      <c r="D1723" s="160"/>
      <c r="E1723" s="140"/>
      <c r="F1723" s="151"/>
      <c r="G1723" s="151"/>
      <c r="H1723" s="161"/>
      <c r="I1723" s="162"/>
      <c r="J1723" s="163"/>
      <c r="K1723" s="144"/>
      <c r="L1723" s="164"/>
      <c r="M1723" s="47"/>
      <c r="N1723" s="121"/>
      <c r="O1723" s="143"/>
      <c r="P1723" s="121"/>
      <c r="Q1723" s="168"/>
      <c r="R1723" s="169"/>
      <c r="S1723" s="169"/>
      <c r="T1723" s="169"/>
      <c r="U1723" s="169"/>
      <c r="V1723" s="169"/>
      <c r="W1723" s="169"/>
      <c r="X1723" s="169"/>
      <c r="Y1723" s="167"/>
      <c r="Z1723" s="167"/>
    </row>
    <row r="1724" spans="3:26" ht="18" customHeight="1">
      <c r="C1724" s="118"/>
      <c r="D1724" s="160"/>
      <c r="E1724" s="140"/>
      <c r="F1724" s="151"/>
      <c r="G1724" s="151"/>
      <c r="H1724" s="161"/>
      <c r="I1724" s="162"/>
      <c r="J1724" s="163"/>
      <c r="K1724" s="144"/>
      <c r="L1724" s="164"/>
      <c r="M1724" s="47"/>
      <c r="N1724" s="121"/>
      <c r="O1724" s="143"/>
      <c r="P1724" s="121"/>
      <c r="Q1724" s="168"/>
      <c r="R1724" s="169"/>
      <c r="S1724" s="169"/>
      <c r="T1724" s="169"/>
      <c r="U1724" s="169"/>
      <c r="V1724" s="169"/>
      <c r="W1724" s="169"/>
      <c r="X1724" s="169"/>
      <c r="Y1724" s="167"/>
      <c r="Z1724" s="167"/>
    </row>
    <row r="1725" spans="3:26" ht="18" customHeight="1">
      <c r="C1725" s="118"/>
      <c r="D1725" s="160"/>
      <c r="E1725" s="140"/>
      <c r="F1725" s="151"/>
      <c r="G1725" s="151"/>
      <c r="H1725" s="161"/>
      <c r="I1725" s="162"/>
      <c r="J1725" s="163"/>
      <c r="K1725" s="144"/>
      <c r="L1725" s="164"/>
      <c r="M1725" s="47"/>
      <c r="N1725" s="121"/>
      <c r="O1725" s="143"/>
      <c r="P1725" s="121"/>
      <c r="Q1725" s="168"/>
      <c r="R1725" s="169"/>
      <c r="S1725" s="169"/>
      <c r="T1725" s="169"/>
      <c r="U1725" s="169"/>
      <c r="V1725" s="169"/>
      <c r="W1725" s="169"/>
      <c r="X1725" s="169"/>
      <c r="Y1725" s="167"/>
      <c r="Z1725" s="167"/>
    </row>
    <row r="1726" spans="3:26" ht="18" customHeight="1">
      <c r="C1726" s="118"/>
      <c r="D1726" s="160"/>
      <c r="E1726" s="140"/>
      <c r="F1726" s="151"/>
      <c r="G1726" s="151"/>
      <c r="H1726" s="161"/>
      <c r="I1726" s="162"/>
      <c r="J1726" s="163"/>
      <c r="K1726" s="144"/>
      <c r="L1726" s="164"/>
      <c r="M1726" s="47"/>
      <c r="N1726" s="121"/>
      <c r="O1726" s="143"/>
      <c r="P1726" s="121"/>
      <c r="Q1726" s="168"/>
      <c r="R1726" s="169"/>
      <c r="S1726" s="169"/>
      <c r="T1726" s="169"/>
      <c r="U1726" s="169"/>
      <c r="V1726" s="169"/>
      <c r="W1726" s="169"/>
      <c r="X1726" s="169"/>
      <c r="Y1726" s="167"/>
      <c r="Z1726" s="167"/>
    </row>
    <row r="1727" spans="3:26" ht="18" customHeight="1">
      <c r="C1727" s="118"/>
      <c r="D1727" s="160"/>
      <c r="E1727" s="140"/>
      <c r="F1727" s="151"/>
      <c r="G1727" s="151"/>
      <c r="H1727" s="161"/>
      <c r="I1727" s="162"/>
      <c r="J1727" s="163"/>
      <c r="K1727" s="144"/>
      <c r="L1727" s="164"/>
      <c r="M1727" s="47"/>
      <c r="N1727" s="121"/>
      <c r="O1727" s="143"/>
      <c r="P1727" s="121"/>
      <c r="Q1727" s="168"/>
      <c r="R1727" s="169"/>
      <c r="S1727" s="169"/>
      <c r="T1727" s="169"/>
      <c r="U1727" s="169"/>
      <c r="V1727" s="169"/>
      <c r="W1727" s="169"/>
      <c r="X1727" s="169"/>
      <c r="Y1727" s="167"/>
      <c r="Z1727" s="167"/>
    </row>
    <row r="1728" spans="3:26" ht="18" customHeight="1">
      <c r="C1728" s="118"/>
      <c r="D1728" s="160"/>
      <c r="E1728" s="140"/>
      <c r="F1728" s="151"/>
      <c r="G1728" s="151"/>
      <c r="H1728" s="161"/>
      <c r="I1728" s="162"/>
      <c r="J1728" s="163"/>
      <c r="K1728" s="144"/>
      <c r="L1728" s="164"/>
      <c r="M1728" s="47"/>
      <c r="N1728" s="121"/>
      <c r="O1728" s="143"/>
      <c r="P1728" s="121"/>
      <c r="Q1728" s="168"/>
      <c r="R1728" s="169"/>
      <c r="S1728" s="169"/>
      <c r="T1728" s="169"/>
      <c r="U1728" s="169"/>
      <c r="V1728" s="169"/>
      <c r="W1728" s="169"/>
      <c r="X1728" s="169"/>
      <c r="Y1728" s="167"/>
      <c r="Z1728" s="167"/>
    </row>
    <row r="1729" spans="3:26" ht="18" customHeight="1">
      <c r="C1729" s="118"/>
      <c r="D1729" s="160"/>
      <c r="E1729" s="140"/>
      <c r="F1729" s="151"/>
      <c r="G1729" s="151"/>
      <c r="H1729" s="161"/>
      <c r="I1729" s="162"/>
      <c r="J1729" s="163"/>
      <c r="K1729" s="144"/>
      <c r="L1729" s="164"/>
      <c r="M1729" s="47"/>
      <c r="N1729" s="121"/>
      <c r="O1729" s="143"/>
      <c r="P1729" s="121"/>
      <c r="Q1729" s="168"/>
      <c r="R1729" s="169"/>
      <c r="S1729" s="169"/>
      <c r="T1729" s="169"/>
      <c r="U1729" s="169"/>
      <c r="V1729" s="169"/>
      <c r="W1729" s="169"/>
      <c r="X1729" s="169"/>
      <c r="Y1729" s="167"/>
      <c r="Z1729" s="167"/>
    </row>
    <row r="1730" spans="3:26" ht="18" customHeight="1">
      <c r="C1730" s="118"/>
      <c r="D1730" s="160"/>
      <c r="E1730" s="140"/>
      <c r="F1730" s="151"/>
      <c r="G1730" s="151"/>
      <c r="H1730" s="161"/>
      <c r="I1730" s="162"/>
      <c r="J1730" s="163"/>
      <c r="K1730" s="144"/>
      <c r="L1730" s="164"/>
      <c r="M1730" s="47"/>
      <c r="N1730" s="121"/>
      <c r="O1730" s="143"/>
      <c r="P1730" s="121"/>
      <c r="Q1730" s="168"/>
      <c r="R1730" s="169"/>
      <c r="S1730" s="169"/>
      <c r="T1730" s="169"/>
      <c r="U1730" s="169"/>
      <c r="V1730" s="169"/>
      <c r="W1730" s="169"/>
      <c r="X1730" s="169"/>
      <c r="Y1730" s="167"/>
      <c r="Z1730" s="167"/>
    </row>
    <row r="1731" spans="3:26" ht="18" customHeight="1">
      <c r="C1731" s="118"/>
      <c r="D1731" s="160"/>
      <c r="E1731" s="140"/>
      <c r="F1731" s="151"/>
      <c r="G1731" s="151"/>
      <c r="H1731" s="161"/>
      <c r="I1731" s="162"/>
      <c r="J1731" s="163"/>
      <c r="K1731" s="144"/>
      <c r="L1731" s="164"/>
      <c r="M1731" s="47"/>
      <c r="N1731" s="121"/>
      <c r="O1731" s="143"/>
      <c r="P1731" s="121"/>
      <c r="Q1731" s="168"/>
      <c r="R1731" s="169"/>
      <c r="S1731" s="169"/>
      <c r="T1731" s="169"/>
      <c r="U1731" s="169"/>
      <c r="V1731" s="169"/>
      <c r="W1731" s="169"/>
      <c r="X1731" s="169"/>
      <c r="Y1731" s="167"/>
      <c r="Z1731" s="167"/>
    </row>
    <row r="1732" spans="3:26" ht="18" customHeight="1">
      <c r="C1732" s="118"/>
      <c r="D1732" s="160"/>
      <c r="E1732" s="140"/>
      <c r="F1732" s="151"/>
      <c r="G1732" s="151"/>
      <c r="H1732" s="161"/>
      <c r="I1732" s="162"/>
      <c r="J1732" s="163"/>
      <c r="K1732" s="144"/>
      <c r="L1732" s="164"/>
      <c r="M1732" s="47"/>
      <c r="N1732" s="121"/>
      <c r="O1732" s="143"/>
      <c r="P1732" s="121"/>
      <c r="Q1732" s="168"/>
      <c r="R1732" s="169"/>
      <c r="S1732" s="169"/>
      <c r="T1732" s="169"/>
      <c r="U1732" s="169"/>
      <c r="V1732" s="169"/>
      <c r="W1732" s="169"/>
      <c r="X1732" s="169"/>
      <c r="Y1732" s="167"/>
      <c r="Z1732" s="167"/>
    </row>
    <row r="1733" spans="3:26" ht="18" customHeight="1">
      <c r="C1733" s="118"/>
      <c r="D1733" s="160"/>
      <c r="E1733" s="140"/>
      <c r="F1733" s="151"/>
      <c r="G1733" s="151"/>
      <c r="H1733" s="161"/>
      <c r="I1733" s="162"/>
      <c r="J1733" s="163"/>
      <c r="K1733" s="144"/>
      <c r="L1733" s="164"/>
      <c r="M1733" s="47"/>
      <c r="N1733" s="121"/>
      <c r="O1733" s="143"/>
      <c r="P1733" s="121"/>
      <c r="Q1733" s="168"/>
      <c r="R1733" s="169"/>
      <c r="S1733" s="169"/>
      <c r="T1733" s="169"/>
      <c r="U1733" s="169"/>
      <c r="V1733" s="169"/>
      <c r="W1733" s="169"/>
      <c r="X1733" s="169"/>
      <c r="Y1733" s="167"/>
      <c r="Z1733" s="167"/>
    </row>
    <row r="1734" spans="3:26" ht="18" customHeight="1">
      <c r="C1734" s="118"/>
      <c r="D1734" s="160"/>
      <c r="E1734" s="140"/>
      <c r="F1734" s="151"/>
      <c r="G1734" s="151"/>
      <c r="H1734" s="161"/>
      <c r="I1734" s="162"/>
      <c r="J1734" s="163"/>
      <c r="K1734" s="144"/>
      <c r="L1734" s="164"/>
      <c r="M1734" s="47"/>
      <c r="N1734" s="121"/>
      <c r="O1734" s="143"/>
      <c r="P1734" s="121"/>
      <c r="Q1734" s="168"/>
      <c r="R1734" s="169"/>
      <c r="S1734" s="169"/>
      <c r="T1734" s="169"/>
      <c r="U1734" s="169"/>
      <c r="V1734" s="169"/>
      <c r="W1734" s="169"/>
      <c r="X1734" s="169"/>
      <c r="Y1734" s="167"/>
      <c r="Z1734" s="167"/>
    </row>
    <row r="1735" spans="3:26" ht="18" customHeight="1">
      <c r="C1735" s="118"/>
      <c r="D1735" s="160"/>
      <c r="E1735" s="140"/>
      <c r="F1735" s="151"/>
      <c r="G1735" s="151"/>
      <c r="H1735" s="161"/>
      <c r="I1735" s="162"/>
      <c r="J1735" s="163"/>
      <c r="K1735" s="144"/>
      <c r="L1735" s="164"/>
      <c r="M1735" s="47"/>
      <c r="N1735" s="121"/>
      <c r="O1735" s="143"/>
      <c r="P1735" s="121"/>
      <c r="Q1735" s="168"/>
      <c r="R1735" s="169"/>
      <c r="S1735" s="169"/>
      <c r="T1735" s="169"/>
      <c r="U1735" s="169"/>
      <c r="V1735" s="169"/>
      <c r="W1735" s="169"/>
      <c r="X1735" s="169"/>
      <c r="Y1735" s="167"/>
      <c r="Z1735" s="167"/>
    </row>
    <row r="1736" spans="3:26" ht="18" customHeight="1">
      <c r="C1736" s="118"/>
      <c r="D1736" s="160"/>
      <c r="E1736" s="140"/>
      <c r="F1736" s="151"/>
      <c r="G1736" s="151"/>
      <c r="H1736" s="161"/>
      <c r="I1736" s="162"/>
      <c r="J1736" s="163"/>
      <c r="K1736" s="144"/>
      <c r="L1736" s="164"/>
      <c r="M1736" s="47"/>
      <c r="N1736" s="121"/>
      <c r="O1736" s="143"/>
      <c r="P1736" s="121"/>
      <c r="Q1736" s="168"/>
      <c r="R1736" s="169"/>
      <c r="S1736" s="169"/>
      <c r="T1736" s="169"/>
      <c r="U1736" s="169"/>
      <c r="V1736" s="169"/>
      <c r="W1736" s="169"/>
      <c r="X1736" s="169"/>
      <c r="Y1736" s="167"/>
      <c r="Z1736" s="167"/>
    </row>
    <row r="1737" spans="3:26" ht="18" customHeight="1">
      <c r="C1737" s="118"/>
      <c r="D1737" s="160"/>
      <c r="E1737" s="140"/>
      <c r="F1737" s="151"/>
      <c r="G1737" s="151"/>
      <c r="H1737" s="161"/>
      <c r="I1737" s="162"/>
      <c r="J1737" s="163"/>
      <c r="K1737" s="144"/>
      <c r="L1737" s="164"/>
      <c r="M1737" s="47"/>
      <c r="N1737" s="121"/>
      <c r="O1737" s="143"/>
      <c r="P1737" s="121"/>
      <c r="Q1737" s="168"/>
      <c r="R1737" s="169"/>
      <c r="S1737" s="169"/>
      <c r="T1737" s="169"/>
      <c r="U1737" s="169"/>
      <c r="V1737" s="169"/>
      <c r="W1737" s="169"/>
      <c r="X1737" s="169"/>
      <c r="Y1737" s="167"/>
      <c r="Z1737" s="167"/>
    </row>
    <row r="1738" spans="3:26" ht="18" customHeight="1">
      <c r="C1738" s="118"/>
      <c r="D1738" s="160"/>
      <c r="E1738" s="140"/>
      <c r="F1738" s="151"/>
      <c r="G1738" s="151"/>
      <c r="H1738" s="161"/>
      <c r="I1738" s="162"/>
      <c r="J1738" s="163"/>
      <c r="K1738" s="144"/>
      <c r="L1738" s="164"/>
      <c r="M1738" s="47"/>
      <c r="N1738" s="121"/>
      <c r="O1738" s="143"/>
      <c r="P1738" s="121"/>
      <c r="Q1738" s="168"/>
      <c r="R1738" s="169"/>
      <c r="S1738" s="169"/>
      <c r="T1738" s="169"/>
      <c r="U1738" s="169"/>
      <c r="V1738" s="169"/>
      <c r="W1738" s="169"/>
      <c r="X1738" s="169"/>
      <c r="Y1738" s="167"/>
      <c r="Z1738" s="167"/>
    </row>
    <row r="1739" spans="3:26" ht="18" customHeight="1">
      <c r="C1739" s="118"/>
      <c r="D1739" s="160"/>
      <c r="E1739" s="140"/>
      <c r="F1739" s="151"/>
      <c r="G1739" s="151"/>
      <c r="H1739" s="161"/>
      <c r="I1739" s="162"/>
      <c r="J1739" s="163"/>
      <c r="K1739" s="144"/>
      <c r="L1739" s="164"/>
      <c r="M1739" s="47"/>
      <c r="N1739" s="121"/>
      <c r="O1739" s="143"/>
      <c r="P1739" s="121"/>
      <c r="Q1739" s="168"/>
      <c r="R1739" s="169"/>
      <c r="S1739" s="169"/>
      <c r="T1739" s="169"/>
      <c r="U1739" s="169"/>
      <c r="V1739" s="169"/>
      <c r="W1739" s="169"/>
      <c r="X1739" s="169"/>
      <c r="Y1739" s="167"/>
      <c r="Z1739" s="167"/>
    </row>
    <row r="1740" spans="3:26" ht="18" customHeight="1">
      <c r="C1740" s="118"/>
      <c r="D1740" s="160"/>
      <c r="E1740" s="140"/>
      <c r="F1740" s="151"/>
      <c r="G1740" s="151"/>
      <c r="H1740" s="161"/>
      <c r="I1740" s="162"/>
      <c r="J1740" s="163"/>
      <c r="K1740" s="144"/>
      <c r="L1740" s="164"/>
      <c r="M1740" s="47"/>
      <c r="N1740" s="121"/>
      <c r="O1740" s="143"/>
      <c r="P1740" s="121"/>
      <c r="Q1740" s="168"/>
      <c r="R1740" s="169"/>
      <c r="S1740" s="169"/>
      <c r="T1740" s="169"/>
      <c r="U1740" s="169"/>
      <c r="V1740" s="169"/>
      <c r="W1740" s="169"/>
      <c r="X1740" s="169"/>
      <c r="Y1740" s="167"/>
      <c r="Z1740" s="167"/>
    </row>
    <row r="1741" spans="3:26" ht="18" customHeight="1">
      <c r="C1741" s="118"/>
      <c r="D1741" s="160"/>
      <c r="E1741" s="140"/>
      <c r="F1741" s="151"/>
      <c r="G1741" s="151"/>
      <c r="H1741" s="161"/>
      <c r="I1741" s="162"/>
      <c r="J1741" s="163"/>
      <c r="K1741" s="144"/>
      <c r="L1741" s="164"/>
      <c r="M1741" s="47"/>
      <c r="N1741" s="121"/>
      <c r="O1741" s="143"/>
      <c r="P1741" s="121"/>
      <c r="Q1741" s="168"/>
      <c r="R1741" s="169"/>
      <c r="S1741" s="169"/>
      <c r="T1741" s="169"/>
      <c r="U1741" s="169"/>
      <c r="V1741" s="169"/>
      <c r="W1741" s="169"/>
      <c r="X1741" s="169"/>
      <c r="Y1741" s="167"/>
      <c r="Z1741" s="167"/>
    </row>
    <row r="1742" spans="3:26" ht="18" customHeight="1">
      <c r="C1742" s="118"/>
      <c r="D1742" s="160"/>
      <c r="E1742" s="140"/>
      <c r="F1742" s="151"/>
      <c r="G1742" s="151"/>
      <c r="H1742" s="161"/>
      <c r="I1742" s="162"/>
      <c r="J1742" s="163"/>
      <c r="K1742" s="144"/>
      <c r="L1742" s="164"/>
      <c r="M1742" s="47"/>
      <c r="N1742" s="121"/>
      <c r="O1742" s="143"/>
      <c r="P1742" s="121"/>
      <c r="Q1742" s="168"/>
      <c r="R1742" s="169"/>
      <c r="S1742" s="169"/>
      <c r="T1742" s="169"/>
      <c r="U1742" s="169"/>
      <c r="V1742" s="169"/>
      <c r="W1742" s="169"/>
      <c r="X1742" s="169"/>
      <c r="Y1742" s="167"/>
      <c r="Z1742" s="167"/>
    </row>
    <row r="1743" spans="3:26" ht="18" customHeight="1">
      <c r="C1743" s="118"/>
      <c r="D1743" s="160"/>
      <c r="E1743" s="140"/>
      <c r="F1743" s="151"/>
      <c r="G1743" s="151"/>
      <c r="H1743" s="161"/>
      <c r="I1743" s="162"/>
      <c r="J1743" s="163"/>
      <c r="K1743" s="144"/>
      <c r="L1743" s="164"/>
      <c r="M1743" s="47"/>
      <c r="N1743" s="121"/>
      <c r="O1743" s="143"/>
      <c r="P1743" s="121"/>
      <c r="Q1743" s="168"/>
      <c r="R1743" s="169"/>
      <c r="S1743" s="169"/>
      <c r="T1743" s="169"/>
      <c r="U1743" s="169"/>
      <c r="V1743" s="169"/>
      <c r="W1743" s="169"/>
      <c r="X1743" s="169"/>
      <c r="Y1743" s="167"/>
      <c r="Z1743" s="167"/>
    </row>
    <row r="1744" spans="3:26" ht="18" customHeight="1">
      <c r="C1744" s="118"/>
      <c r="D1744" s="160"/>
      <c r="E1744" s="140"/>
      <c r="F1744" s="151"/>
      <c r="G1744" s="151"/>
      <c r="H1744" s="161"/>
      <c r="I1744" s="162"/>
      <c r="J1744" s="163"/>
      <c r="K1744" s="144"/>
      <c r="L1744" s="164"/>
      <c r="M1744" s="47"/>
      <c r="N1744" s="121"/>
      <c r="O1744" s="143"/>
      <c r="P1744" s="121"/>
      <c r="Q1744" s="168"/>
      <c r="R1744" s="169"/>
      <c r="S1744" s="169"/>
      <c r="T1744" s="169"/>
      <c r="U1744" s="169"/>
      <c r="V1744" s="169"/>
      <c r="W1744" s="169"/>
      <c r="X1744" s="169"/>
      <c r="Y1744" s="167"/>
      <c r="Z1744" s="167"/>
    </row>
    <row r="1745" spans="3:26" ht="18" customHeight="1">
      <c r="C1745" s="118"/>
      <c r="D1745" s="160"/>
      <c r="E1745" s="140"/>
      <c r="F1745" s="151"/>
      <c r="G1745" s="151"/>
      <c r="H1745" s="161"/>
      <c r="I1745" s="162"/>
      <c r="J1745" s="163"/>
      <c r="K1745" s="144"/>
      <c r="L1745" s="164"/>
      <c r="M1745" s="47"/>
      <c r="N1745" s="121"/>
      <c r="O1745" s="143"/>
      <c r="P1745" s="121"/>
      <c r="Q1745" s="168"/>
      <c r="R1745" s="169"/>
      <c r="S1745" s="169"/>
      <c r="T1745" s="169"/>
      <c r="U1745" s="169"/>
      <c r="V1745" s="169"/>
      <c r="W1745" s="169"/>
      <c r="X1745" s="169"/>
      <c r="Y1745" s="167"/>
      <c r="Z1745" s="167"/>
    </row>
    <row r="1746" spans="3:26" ht="18" customHeight="1">
      <c r="C1746" s="118"/>
      <c r="D1746" s="160"/>
      <c r="E1746" s="140"/>
      <c r="F1746" s="151"/>
      <c r="G1746" s="151"/>
      <c r="H1746" s="161"/>
      <c r="I1746" s="162"/>
      <c r="J1746" s="163"/>
      <c r="K1746" s="144"/>
      <c r="L1746" s="164"/>
      <c r="M1746" s="47"/>
      <c r="N1746" s="121"/>
      <c r="O1746" s="143"/>
      <c r="P1746" s="121"/>
      <c r="Q1746" s="168"/>
      <c r="R1746" s="169"/>
      <c r="S1746" s="169"/>
      <c r="T1746" s="169"/>
      <c r="U1746" s="169"/>
      <c r="V1746" s="169"/>
      <c r="W1746" s="169"/>
      <c r="X1746" s="169"/>
      <c r="Y1746" s="167"/>
      <c r="Z1746" s="167"/>
    </row>
    <row r="1747" spans="3:26" ht="18" customHeight="1">
      <c r="C1747" s="118"/>
      <c r="D1747" s="160"/>
      <c r="E1747" s="140"/>
      <c r="F1747" s="151"/>
      <c r="G1747" s="151"/>
      <c r="H1747" s="161"/>
      <c r="I1747" s="162"/>
      <c r="J1747" s="163"/>
      <c r="K1747" s="144"/>
      <c r="L1747" s="164"/>
      <c r="M1747" s="47"/>
      <c r="N1747" s="121"/>
      <c r="O1747" s="143"/>
      <c r="P1747" s="121"/>
      <c r="Q1747" s="168"/>
      <c r="R1747" s="169"/>
      <c r="S1747" s="169"/>
      <c r="T1747" s="169"/>
      <c r="U1747" s="169"/>
      <c r="V1747" s="169"/>
      <c r="W1747" s="169"/>
      <c r="X1747" s="169"/>
      <c r="Y1747" s="167"/>
      <c r="Z1747" s="167"/>
    </row>
    <row r="1748" spans="3:26" ht="18" customHeight="1">
      <c r="C1748" s="118"/>
      <c r="D1748" s="160"/>
      <c r="E1748" s="140"/>
      <c r="F1748" s="151"/>
      <c r="G1748" s="151"/>
      <c r="H1748" s="161"/>
      <c r="I1748" s="162"/>
      <c r="J1748" s="163"/>
      <c r="K1748" s="144"/>
      <c r="L1748" s="164"/>
      <c r="M1748" s="47"/>
      <c r="N1748" s="121"/>
      <c r="O1748" s="143"/>
      <c r="P1748" s="121"/>
      <c r="Q1748" s="168"/>
      <c r="R1748" s="169"/>
      <c r="S1748" s="169"/>
      <c r="T1748" s="169"/>
      <c r="U1748" s="169"/>
      <c r="V1748" s="169"/>
      <c r="W1748" s="169"/>
      <c r="X1748" s="169"/>
      <c r="Y1748" s="167"/>
      <c r="Z1748" s="167"/>
    </row>
    <row r="1749" spans="3:26" ht="18" customHeight="1">
      <c r="C1749" s="118"/>
      <c r="D1749" s="160"/>
      <c r="E1749" s="140"/>
      <c r="F1749" s="151"/>
      <c r="G1749" s="151"/>
      <c r="H1749" s="161"/>
      <c r="I1749" s="162"/>
      <c r="J1749" s="163"/>
      <c r="K1749" s="144"/>
      <c r="L1749" s="164"/>
      <c r="M1749" s="47"/>
      <c r="N1749" s="121"/>
      <c r="O1749" s="143"/>
      <c r="P1749" s="121"/>
      <c r="Q1749" s="168"/>
      <c r="R1749" s="169"/>
      <c r="S1749" s="169"/>
      <c r="T1749" s="169"/>
      <c r="U1749" s="169"/>
      <c r="V1749" s="169"/>
      <c r="W1749" s="169"/>
      <c r="X1749" s="169"/>
      <c r="Y1749" s="167"/>
      <c r="Z1749" s="167"/>
    </row>
    <row r="1750" spans="3:26" ht="18" customHeight="1">
      <c r="C1750" s="118"/>
      <c r="D1750" s="160"/>
      <c r="E1750" s="140"/>
      <c r="F1750" s="151"/>
      <c r="G1750" s="151"/>
      <c r="H1750" s="161"/>
      <c r="I1750" s="162"/>
      <c r="J1750" s="163"/>
      <c r="K1750" s="144"/>
      <c r="L1750" s="164"/>
      <c r="M1750" s="47"/>
      <c r="N1750" s="121"/>
      <c r="O1750" s="143"/>
      <c r="P1750" s="121"/>
      <c r="Q1750" s="168"/>
      <c r="R1750" s="169"/>
      <c r="S1750" s="169"/>
      <c r="T1750" s="169"/>
      <c r="U1750" s="169"/>
      <c r="V1750" s="169"/>
      <c r="W1750" s="169"/>
      <c r="X1750" s="169"/>
      <c r="Y1750" s="167"/>
      <c r="Z1750" s="167"/>
    </row>
    <row r="1751" spans="3:26" ht="18" customHeight="1">
      <c r="C1751" s="118"/>
      <c r="D1751" s="160"/>
      <c r="E1751" s="140"/>
      <c r="F1751" s="151"/>
      <c r="G1751" s="151"/>
      <c r="H1751" s="161"/>
      <c r="I1751" s="162"/>
      <c r="J1751" s="163"/>
      <c r="K1751" s="144"/>
      <c r="L1751" s="164"/>
      <c r="M1751" s="47"/>
      <c r="N1751" s="121"/>
      <c r="O1751" s="143"/>
      <c r="P1751" s="121"/>
      <c r="Q1751" s="168"/>
      <c r="R1751" s="169"/>
      <c r="S1751" s="169"/>
      <c r="T1751" s="169"/>
      <c r="U1751" s="169"/>
      <c r="V1751" s="169"/>
      <c r="W1751" s="169"/>
      <c r="X1751" s="169"/>
      <c r="Y1751" s="167"/>
      <c r="Z1751" s="167"/>
    </row>
    <row r="1752" spans="3:26" ht="18" customHeight="1">
      <c r="C1752" s="118"/>
      <c r="D1752" s="160"/>
      <c r="E1752" s="140"/>
      <c r="F1752" s="151"/>
      <c r="G1752" s="151"/>
      <c r="H1752" s="161"/>
      <c r="I1752" s="162"/>
      <c r="J1752" s="163"/>
      <c r="K1752" s="144"/>
      <c r="L1752" s="164"/>
      <c r="M1752" s="47"/>
      <c r="N1752" s="121"/>
      <c r="O1752" s="143"/>
      <c r="P1752" s="121"/>
      <c r="Q1752" s="168"/>
      <c r="R1752" s="169"/>
      <c r="S1752" s="169"/>
      <c r="T1752" s="169"/>
      <c r="U1752" s="169"/>
      <c r="V1752" s="169"/>
      <c r="W1752" s="169"/>
      <c r="X1752" s="169"/>
      <c r="Y1752" s="167"/>
      <c r="Z1752" s="167"/>
    </row>
    <row r="1753" spans="3:26" ht="18" customHeight="1">
      <c r="C1753" s="118"/>
      <c r="D1753" s="160"/>
      <c r="E1753" s="140"/>
      <c r="F1753" s="151"/>
      <c r="G1753" s="151"/>
      <c r="H1753" s="161"/>
      <c r="I1753" s="162"/>
      <c r="J1753" s="163"/>
      <c r="K1753" s="144"/>
      <c r="L1753" s="164"/>
      <c r="M1753" s="47"/>
      <c r="N1753" s="121"/>
      <c r="O1753" s="143"/>
      <c r="P1753" s="121"/>
      <c r="Q1753" s="168"/>
      <c r="R1753" s="169"/>
      <c r="S1753" s="169"/>
      <c r="T1753" s="169"/>
      <c r="U1753" s="169"/>
      <c r="V1753" s="169"/>
      <c r="W1753" s="169"/>
      <c r="X1753" s="169"/>
      <c r="Y1753" s="167"/>
      <c r="Z1753" s="167"/>
    </row>
    <row r="1754" spans="3:26" ht="18" customHeight="1">
      <c r="C1754" s="118"/>
      <c r="D1754" s="160"/>
      <c r="E1754" s="140"/>
      <c r="F1754" s="151"/>
      <c r="G1754" s="151"/>
      <c r="H1754" s="161"/>
      <c r="I1754" s="162"/>
      <c r="J1754" s="163"/>
      <c r="K1754" s="144"/>
      <c r="L1754" s="164"/>
      <c r="M1754" s="47"/>
      <c r="N1754" s="121"/>
      <c r="O1754" s="143"/>
      <c r="P1754" s="121"/>
      <c r="Q1754" s="168"/>
      <c r="R1754" s="169"/>
      <c r="S1754" s="169"/>
      <c r="T1754" s="169"/>
      <c r="U1754" s="169"/>
      <c r="V1754" s="169"/>
      <c r="W1754" s="169"/>
      <c r="X1754" s="169"/>
      <c r="Y1754" s="167"/>
      <c r="Z1754" s="167"/>
    </row>
    <row r="1755" spans="3:26" ht="18" customHeight="1">
      <c r="C1755" s="118"/>
      <c r="D1755" s="160"/>
      <c r="E1755" s="140"/>
      <c r="F1755" s="151"/>
      <c r="G1755" s="151"/>
      <c r="H1755" s="161"/>
      <c r="I1755" s="162"/>
      <c r="J1755" s="163"/>
      <c r="K1755" s="144"/>
      <c r="L1755" s="164"/>
      <c r="M1755" s="47"/>
      <c r="N1755" s="121"/>
      <c r="O1755" s="143"/>
      <c r="P1755" s="121"/>
      <c r="Q1755" s="168"/>
      <c r="R1755" s="169"/>
      <c r="S1755" s="169"/>
      <c r="T1755" s="169"/>
      <c r="U1755" s="169"/>
      <c r="V1755" s="169"/>
      <c r="W1755" s="169"/>
      <c r="X1755" s="169"/>
      <c r="Y1755" s="167"/>
      <c r="Z1755" s="167"/>
    </row>
    <row r="1756" spans="3:26" ht="18" customHeight="1">
      <c r="C1756" s="118"/>
      <c r="D1756" s="160"/>
      <c r="E1756" s="140"/>
      <c r="F1756" s="151"/>
      <c r="G1756" s="151"/>
      <c r="H1756" s="161"/>
      <c r="I1756" s="162"/>
      <c r="J1756" s="163"/>
      <c r="K1756" s="144"/>
      <c r="L1756" s="164"/>
      <c r="M1756" s="47"/>
      <c r="N1756" s="121"/>
      <c r="O1756" s="143"/>
      <c r="P1756" s="121"/>
      <c r="Q1756" s="168"/>
      <c r="R1756" s="169"/>
      <c r="S1756" s="169"/>
      <c r="T1756" s="169"/>
      <c r="U1756" s="169"/>
      <c r="V1756" s="169"/>
      <c r="W1756" s="169"/>
      <c r="X1756" s="169"/>
      <c r="Y1756" s="167"/>
      <c r="Z1756" s="167"/>
    </row>
    <row r="1757" spans="3:26" ht="18" customHeight="1">
      <c r="C1757" s="118"/>
      <c r="D1757" s="160"/>
      <c r="E1757" s="140"/>
      <c r="F1757" s="151"/>
      <c r="G1757" s="151"/>
      <c r="H1757" s="161"/>
      <c r="I1757" s="162"/>
      <c r="J1757" s="163"/>
      <c r="K1757" s="144"/>
      <c r="L1757" s="164"/>
      <c r="M1757" s="47"/>
      <c r="N1757" s="121"/>
      <c r="O1757" s="143"/>
      <c r="P1757" s="121"/>
      <c r="Q1757" s="168"/>
      <c r="R1757" s="169"/>
      <c r="S1757" s="169"/>
      <c r="T1757" s="169"/>
      <c r="U1757" s="169"/>
      <c r="V1757" s="169"/>
      <c r="W1757" s="169"/>
      <c r="X1757" s="169"/>
      <c r="Y1757" s="167"/>
      <c r="Z1757" s="167"/>
    </row>
    <row r="1758" spans="3:26" ht="18" customHeight="1">
      <c r="C1758" s="118"/>
      <c r="D1758" s="160"/>
      <c r="E1758" s="140"/>
      <c r="F1758" s="151"/>
      <c r="G1758" s="151"/>
      <c r="H1758" s="161"/>
      <c r="I1758" s="162"/>
      <c r="J1758" s="163"/>
      <c r="K1758" s="144"/>
      <c r="L1758" s="164"/>
      <c r="M1758" s="47"/>
      <c r="N1758" s="121"/>
      <c r="O1758" s="143"/>
      <c r="P1758" s="121"/>
      <c r="Q1758" s="168"/>
      <c r="R1758" s="169"/>
      <c r="S1758" s="169"/>
      <c r="T1758" s="169"/>
      <c r="U1758" s="169"/>
      <c r="V1758" s="169"/>
      <c r="W1758" s="169"/>
      <c r="X1758" s="169"/>
      <c r="Y1758" s="167"/>
      <c r="Z1758" s="167"/>
    </row>
    <row r="1759" spans="3:26" ht="18" customHeight="1">
      <c r="C1759" s="118"/>
      <c r="D1759" s="160"/>
      <c r="E1759" s="140"/>
      <c r="F1759" s="151"/>
      <c r="G1759" s="151"/>
      <c r="H1759" s="161"/>
      <c r="I1759" s="162"/>
      <c r="J1759" s="163"/>
      <c r="K1759" s="144"/>
      <c r="L1759" s="164"/>
      <c r="M1759" s="47"/>
      <c r="N1759" s="121"/>
      <c r="O1759" s="143"/>
      <c r="P1759" s="121"/>
      <c r="Q1759" s="168"/>
      <c r="R1759" s="169"/>
      <c r="S1759" s="169"/>
      <c r="T1759" s="169"/>
      <c r="U1759" s="169"/>
      <c r="V1759" s="169"/>
      <c r="W1759" s="169"/>
      <c r="X1759" s="169"/>
      <c r="Y1759" s="167"/>
      <c r="Z1759" s="167"/>
    </row>
    <row r="1760" spans="3:26" ht="18" customHeight="1">
      <c r="C1760" s="118"/>
      <c r="D1760" s="160"/>
      <c r="E1760" s="140"/>
      <c r="F1760" s="151"/>
      <c r="G1760" s="151"/>
      <c r="H1760" s="161"/>
      <c r="I1760" s="162"/>
      <c r="J1760" s="163"/>
      <c r="K1760" s="144"/>
      <c r="L1760" s="164"/>
      <c r="M1760" s="47"/>
      <c r="N1760" s="121"/>
      <c r="O1760" s="143"/>
      <c r="P1760" s="121"/>
      <c r="Q1760" s="168"/>
      <c r="R1760" s="169"/>
      <c r="S1760" s="169"/>
      <c r="T1760" s="169"/>
      <c r="U1760" s="169"/>
      <c r="V1760" s="169"/>
      <c r="W1760" s="169"/>
      <c r="X1760" s="169"/>
      <c r="Y1760" s="167"/>
      <c r="Z1760" s="167"/>
    </row>
    <row r="1761" spans="3:26" ht="18" customHeight="1">
      <c r="C1761" s="118"/>
      <c r="D1761" s="160"/>
      <c r="E1761" s="140"/>
      <c r="F1761" s="151"/>
      <c r="G1761" s="151"/>
      <c r="H1761" s="161"/>
      <c r="I1761" s="162"/>
      <c r="J1761" s="163"/>
      <c r="K1761" s="144"/>
      <c r="L1761" s="164"/>
      <c r="M1761" s="47"/>
      <c r="N1761" s="121"/>
      <c r="O1761" s="143"/>
      <c r="P1761" s="121"/>
      <c r="Q1761" s="168"/>
      <c r="R1761" s="169"/>
      <c r="S1761" s="169"/>
      <c r="T1761" s="169"/>
      <c r="U1761" s="169"/>
      <c r="V1761" s="169"/>
      <c r="W1761" s="169"/>
      <c r="X1761" s="169"/>
      <c r="Y1761" s="167"/>
      <c r="Z1761" s="167"/>
    </row>
    <row r="1762" spans="3:26" ht="18" customHeight="1">
      <c r="C1762" s="118"/>
      <c r="D1762" s="160"/>
      <c r="E1762" s="140"/>
      <c r="F1762" s="151"/>
      <c r="G1762" s="151"/>
      <c r="H1762" s="161"/>
      <c r="I1762" s="162"/>
      <c r="J1762" s="163"/>
      <c r="K1762" s="144"/>
      <c r="L1762" s="164"/>
      <c r="M1762" s="47"/>
      <c r="N1762" s="121"/>
      <c r="O1762" s="143"/>
      <c r="P1762" s="121"/>
      <c r="Q1762" s="168"/>
      <c r="R1762" s="169"/>
      <c r="S1762" s="169"/>
      <c r="T1762" s="169"/>
      <c r="U1762" s="169"/>
      <c r="V1762" s="169"/>
      <c r="W1762" s="169"/>
      <c r="X1762" s="169"/>
      <c r="Y1762" s="167"/>
      <c r="Z1762" s="167"/>
    </row>
    <row r="1763" spans="3:26" ht="18" customHeight="1">
      <c r="C1763" s="118"/>
      <c r="D1763" s="160"/>
      <c r="E1763" s="140"/>
      <c r="F1763" s="151"/>
      <c r="G1763" s="151"/>
      <c r="H1763" s="161"/>
      <c r="I1763" s="162"/>
      <c r="J1763" s="163"/>
      <c r="K1763" s="144"/>
      <c r="L1763" s="164"/>
      <c r="M1763" s="47"/>
      <c r="N1763" s="121"/>
      <c r="O1763" s="143"/>
      <c r="P1763" s="121"/>
      <c r="Q1763" s="168"/>
      <c r="R1763" s="169"/>
      <c r="S1763" s="169"/>
      <c r="T1763" s="169"/>
      <c r="U1763" s="169"/>
      <c r="V1763" s="169"/>
      <c r="W1763" s="169"/>
      <c r="X1763" s="169"/>
      <c r="Y1763" s="167"/>
      <c r="Z1763" s="167"/>
    </row>
    <row r="1764" spans="3:26" ht="18" customHeight="1">
      <c r="C1764" s="118"/>
      <c r="D1764" s="160"/>
      <c r="E1764" s="140"/>
      <c r="F1764" s="151"/>
      <c r="G1764" s="151"/>
      <c r="H1764" s="161"/>
      <c r="I1764" s="162"/>
      <c r="J1764" s="163"/>
      <c r="K1764" s="144"/>
      <c r="L1764" s="164"/>
      <c r="M1764" s="47"/>
      <c r="N1764" s="121"/>
      <c r="O1764" s="143"/>
      <c r="P1764" s="121"/>
      <c r="Q1764" s="168"/>
      <c r="R1764" s="169"/>
      <c r="S1764" s="169"/>
      <c r="T1764" s="169"/>
      <c r="U1764" s="169"/>
      <c r="V1764" s="169"/>
      <c r="W1764" s="169"/>
      <c r="X1764" s="169"/>
      <c r="Y1764" s="167"/>
      <c r="Z1764" s="167"/>
    </row>
    <row r="1765" spans="3:26" ht="18" customHeight="1">
      <c r="C1765" s="118"/>
      <c r="D1765" s="160"/>
      <c r="E1765" s="140"/>
      <c r="F1765" s="151"/>
      <c r="G1765" s="151"/>
      <c r="H1765" s="161"/>
      <c r="I1765" s="162"/>
      <c r="J1765" s="163"/>
      <c r="K1765" s="144"/>
      <c r="L1765" s="164"/>
      <c r="M1765" s="47"/>
      <c r="N1765" s="121"/>
      <c r="O1765" s="143"/>
      <c r="P1765" s="121"/>
      <c r="Q1765" s="168"/>
      <c r="R1765" s="169"/>
      <c r="S1765" s="169"/>
      <c r="T1765" s="169"/>
      <c r="U1765" s="169"/>
      <c r="V1765" s="169"/>
      <c r="W1765" s="169"/>
      <c r="X1765" s="169"/>
      <c r="Y1765" s="167"/>
      <c r="Z1765" s="167"/>
    </row>
    <row r="1766" spans="3:26" ht="18" customHeight="1">
      <c r="C1766" s="118"/>
      <c r="D1766" s="160"/>
      <c r="E1766" s="140"/>
      <c r="F1766" s="151"/>
      <c r="G1766" s="151"/>
      <c r="H1766" s="161"/>
      <c r="I1766" s="162"/>
      <c r="J1766" s="163"/>
      <c r="K1766" s="144"/>
      <c r="L1766" s="164"/>
      <c r="M1766" s="47"/>
      <c r="N1766" s="121"/>
      <c r="O1766" s="143"/>
      <c r="P1766" s="121"/>
      <c r="Q1766" s="168"/>
      <c r="R1766" s="169"/>
      <c r="S1766" s="169"/>
      <c r="T1766" s="169"/>
      <c r="U1766" s="169"/>
      <c r="V1766" s="169"/>
      <c r="W1766" s="169"/>
      <c r="X1766" s="169"/>
      <c r="Y1766" s="167"/>
      <c r="Z1766" s="167"/>
    </row>
    <row r="1767" spans="3:26" ht="18" customHeight="1">
      <c r="C1767" s="118"/>
      <c r="D1767" s="160"/>
      <c r="E1767" s="140"/>
      <c r="F1767" s="151"/>
      <c r="G1767" s="151"/>
      <c r="H1767" s="161"/>
      <c r="I1767" s="162"/>
      <c r="J1767" s="163"/>
      <c r="K1767" s="144"/>
      <c r="L1767" s="164"/>
      <c r="M1767" s="47"/>
      <c r="N1767" s="121"/>
      <c r="O1767" s="143"/>
      <c r="P1767" s="121"/>
      <c r="Q1767" s="168"/>
      <c r="R1767" s="169"/>
      <c r="S1767" s="169"/>
      <c r="T1767" s="169"/>
      <c r="U1767" s="169"/>
      <c r="V1767" s="169"/>
      <c r="W1767" s="169"/>
      <c r="X1767" s="169"/>
      <c r="Y1767" s="167"/>
      <c r="Z1767" s="167"/>
    </row>
    <row r="1768" spans="3:26" ht="18" customHeight="1">
      <c r="C1768" s="118"/>
      <c r="D1768" s="160"/>
      <c r="E1768" s="140"/>
      <c r="F1768" s="151"/>
      <c r="G1768" s="151"/>
      <c r="H1768" s="161"/>
      <c r="I1768" s="162"/>
      <c r="J1768" s="163"/>
      <c r="K1768" s="144"/>
      <c r="L1768" s="164"/>
      <c r="M1768" s="47"/>
      <c r="N1768" s="121"/>
      <c r="O1768" s="143"/>
      <c r="P1768" s="121"/>
      <c r="Q1768" s="168"/>
      <c r="R1768" s="169"/>
      <c r="S1768" s="169"/>
      <c r="T1768" s="169"/>
      <c r="U1768" s="169"/>
      <c r="V1768" s="169"/>
      <c r="W1768" s="169"/>
      <c r="X1768" s="169"/>
      <c r="Y1768" s="167"/>
      <c r="Z1768" s="167"/>
    </row>
    <row r="1769" spans="3:26" ht="18" customHeight="1">
      <c r="C1769" s="118"/>
      <c r="D1769" s="160"/>
      <c r="E1769" s="140"/>
      <c r="F1769" s="151"/>
      <c r="G1769" s="151"/>
      <c r="H1769" s="161"/>
      <c r="I1769" s="162"/>
      <c r="J1769" s="163"/>
      <c r="K1769" s="144"/>
      <c r="L1769" s="164"/>
      <c r="M1769" s="47"/>
      <c r="N1769" s="121"/>
      <c r="O1769" s="143"/>
      <c r="P1769" s="121"/>
      <c r="Q1769" s="168"/>
      <c r="R1769" s="169"/>
      <c r="S1769" s="169"/>
      <c r="T1769" s="169"/>
      <c r="U1769" s="169"/>
      <c r="V1769" s="169"/>
      <c r="W1769" s="169"/>
      <c r="X1769" s="169"/>
      <c r="Y1769" s="167"/>
      <c r="Z1769" s="167"/>
    </row>
    <row r="1770" spans="3:26" ht="18" customHeight="1">
      <c r="C1770" s="118"/>
      <c r="D1770" s="160"/>
      <c r="E1770" s="140"/>
      <c r="F1770" s="151"/>
      <c r="G1770" s="151"/>
      <c r="H1770" s="161"/>
      <c r="I1770" s="162"/>
      <c r="J1770" s="163"/>
      <c r="K1770" s="144"/>
      <c r="L1770" s="164"/>
      <c r="M1770" s="47"/>
      <c r="N1770" s="121"/>
      <c r="O1770" s="143"/>
      <c r="P1770" s="121"/>
      <c r="Q1770" s="168"/>
      <c r="R1770" s="169"/>
      <c r="S1770" s="169"/>
      <c r="T1770" s="169"/>
      <c r="U1770" s="169"/>
      <c r="V1770" s="169"/>
      <c r="W1770" s="169"/>
      <c r="X1770" s="169"/>
      <c r="Y1770" s="167"/>
      <c r="Z1770" s="167"/>
    </row>
    <row r="1771" spans="3:26" ht="18" customHeight="1">
      <c r="C1771" s="118"/>
      <c r="D1771" s="160"/>
      <c r="E1771" s="140"/>
      <c r="F1771" s="151"/>
      <c r="G1771" s="151"/>
      <c r="H1771" s="161"/>
      <c r="I1771" s="162"/>
      <c r="J1771" s="163"/>
      <c r="K1771" s="144"/>
      <c r="L1771" s="164"/>
      <c r="M1771" s="47"/>
      <c r="N1771" s="121"/>
      <c r="O1771" s="143"/>
      <c r="P1771" s="121"/>
      <c r="Q1771" s="168"/>
      <c r="R1771" s="169"/>
      <c r="S1771" s="169"/>
      <c r="T1771" s="169"/>
      <c r="U1771" s="169"/>
      <c r="V1771" s="169"/>
      <c r="W1771" s="169"/>
      <c r="X1771" s="169"/>
      <c r="Y1771" s="167"/>
      <c r="Z1771" s="167"/>
    </row>
    <row r="1772" spans="3:26" ht="18" customHeight="1">
      <c r="C1772" s="118"/>
      <c r="D1772" s="160"/>
      <c r="E1772" s="140"/>
      <c r="F1772" s="151"/>
      <c r="G1772" s="151"/>
      <c r="H1772" s="161"/>
      <c r="I1772" s="162"/>
      <c r="J1772" s="163"/>
      <c r="K1772" s="144"/>
      <c r="L1772" s="164"/>
      <c r="M1772" s="47"/>
      <c r="N1772" s="121"/>
      <c r="O1772" s="143"/>
      <c r="P1772" s="121"/>
      <c r="Q1772" s="168"/>
      <c r="R1772" s="169"/>
      <c r="S1772" s="169"/>
      <c r="T1772" s="169"/>
      <c r="U1772" s="169"/>
      <c r="V1772" s="169"/>
      <c r="W1772" s="169"/>
      <c r="X1772" s="169"/>
      <c r="Y1772" s="167"/>
      <c r="Z1772" s="167"/>
    </row>
    <row r="1773" spans="3:26" ht="18" customHeight="1">
      <c r="C1773" s="118"/>
      <c r="D1773" s="160"/>
      <c r="E1773" s="140"/>
      <c r="F1773" s="151"/>
      <c r="G1773" s="151"/>
      <c r="H1773" s="161"/>
      <c r="I1773" s="162"/>
      <c r="J1773" s="163"/>
      <c r="K1773" s="144"/>
      <c r="L1773" s="164"/>
      <c r="M1773" s="47"/>
      <c r="N1773" s="121"/>
      <c r="O1773" s="143"/>
      <c r="P1773" s="121"/>
      <c r="Q1773" s="168"/>
      <c r="R1773" s="169"/>
      <c r="S1773" s="169"/>
      <c r="T1773" s="169"/>
      <c r="U1773" s="169"/>
      <c r="V1773" s="169"/>
      <c r="W1773" s="169"/>
      <c r="X1773" s="169"/>
      <c r="Y1773" s="167"/>
      <c r="Z1773" s="167"/>
    </row>
    <row r="1774" spans="3:26" ht="18" customHeight="1">
      <c r="C1774" s="118"/>
      <c r="D1774" s="160"/>
      <c r="E1774" s="140"/>
      <c r="F1774" s="151"/>
      <c r="G1774" s="151"/>
      <c r="H1774" s="161"/>
      <c r="I1774" s="162"/>
      <c r="J1774" s="163"/>
      <c r="K1774" s="144"/>
      <c r="L1774" s="164"/>
      <c r="M1774" s="47"/>
      <c r="N1774" s="121"/>
      <c r="O1774" s="143"/>
      <c r="P1774" s="121"/>
      <c r="Q1774" s="168"/>
      <c r="R1774" s="169"/>
      <c r="S1774" s="169"/>
      <c r="T1774" s="169"/>
      <c r="U1774" s="169"/>
      <c r="V1774" s="169"/>
      <c r="W1774" s="169"/>
      <c r="X1774" s="169"/>
      <c r="Y1774" s="167"/>
      <c r="Z1774" s="167"/>
    </row>
    <row r="1775" spans="3:26" ht="18" customHeight="1">
      <c r="C1775" s="118"/>
      <c r="D1775" s="160"/>
      <c r="E1775" s="140"/>
      <c r="F1775" s="151"/>
      <c r="G1775" s="151"/>
      <c r="H1775" s="161"/>
      <c r="I1775" s="162"/>
      <c r="J1775" s="163"/>
      <c r="K1775" s="144"/>
      <c r="L1775" s="164"/>
      <c r="M1775" s="47"/>
      <c r="N1775" s="121"/>
      <c r="O1775" s="143"/>
      <c r="P1775" s="121"/>
      <c r="Q1775" s="168"/>
      <c r="R1775" s="169"/>
      <c r="S1775" s="169"/>
      <c r="T1775" s="169"/>
      <c r="U1775" s="169"/>
      <c r="V1775" s="169"/>
      <c r="W1775" s="169"/>
      <c r="X1775" s="169"/>
      <c r="Y1775" s="167"/>
      <c r="Z1775" s="167"/>
    </row>
    <row r="1776" spans="3:26" ht="18" customHeight="1">
      <c r="C1776" s="118"/>
      <c r="D1776" s="160"/>
      <c r="E1776" s="140"/>
      <c r="F1776" s="151"/>
      <c r="G1776" s="151"/>
      <c r="H1776" s="161"/>
      <c r="I1776" s="162"/>
      <c r="J1776" s="163"/>
      <c r="K1776" s="144"/>
      <c r="L1776" s="164"/>
      <c r="M1776" s="47"/>
      <c r="N1776" s="121"/>
      <c r="O1776" s="143"/>
      <c r="P1776" s="121"/>
      <c r="Q1776" s="168"/>
      <c r="R1776" s="169"/>
      <c r="S1776" s="169"/>
      <c r="T1776" s="169"/>
      <c r="U1776" s="169"/>
      <c r="V1776" s="169"/>
      <c r="W1776" s="169"/>
      <c r="X1776" s="169"/>
      <c r="Y1776" s="167"/>
      <c r="Z1776" s="167"/>
    </row>
    <row r="1777" spans="3:26" ht="18" customHeight="1">
      <c r="C1777" s="118"/>
      <c r="D1777" s="160"/>
      <c r="E1777" s="140"/>
      <c r="F1777" s="151"/>
      <c r="G1777" s="151"/>
      <c r="H1777" s="161"/>
      <c r="I1777" s="162"/>
      <c r="J1777" s="163"/>
      <c r="K1777" s="144"/>
      <c r="L1777" s="164"/>
      <c r="M1777" s="47"/>
      <c r="N1777" s="121"/>
      <c r="O1777" s="143"/>
      <c r="P1777" s="121"/>
      <c r="Q1777" s="168"/>
      <c r="R1777" s="169"/>
      <c r="S1777" s="169"/>
      <c r="T1777" s="169"/>
      <c r="U1777" s="169"/>
      <c r="V1777" s="169"/>
      <c r="W1777" s="169"/>
      <c r="X1777" s="169"/>
      <c r="Y1777" s="167"/>
      <c r="Z1777" s="167"/>
    </row>
    <row r="1778" spans="3:26" ht="18" customHeight="1">
      <c r="C1778" s="118"/>
      <c r="D1778" s="160"/>
      <c r="E1778" s="140"/>
      <c r="F1778" s="151"/>
      <c r="G1778" s="151"/>
      <c r="H1778" s="161"/>
      <c r="I1778" s="162"/>
      <c r="J1778" s="163"/>
      <c r="K1778" s="144"/>
      <c r="L1778" s="164"/>
      <c r="M1778" s="47"/>
      <c r="N1778" s="121"/>
      <c r="O1778" s="143"/>
      <c r="P1778" s="121"/>
      <c r="Q1778" s="168"/>
      <c r="R1778" s="169"/>
      <c r="S1778" s="169"/>
      <c r="T1778" s="169"/>
      <c r="U1778" s="169"/>
      <c r="V1778" s="169"/>
      <c r="W1778" s="169"/>
      <c r="X1778" s="169"/>
      <c r="Y1778" s="167"/>
      <c r="Z1778" s="167"/>
    </row>
    <row r="1779" spans="3:26" ht="18" customHeight="1">
      <c r="C1779" s="118"/>
      <c r="D1779" s="160"/>
      <c r="E1779" s="140"/>
      <c r="F1779" s="151"/>
      <c r="G1779" s="151"/>
      <c r="H1779" s="161"/>
      <c r="I1779" s="162"/>
      <c r="J1779" s="163"/>
      <c r="K1779" s="144"/>
      <c r="L1779" s="164"/>
      <c r="M1779" s="47"/>
      <c r="N1779" s="121"/>
      <c r="O1779" s="143"/>
      <c r="P1779" s="121"/>
      <c r="Q1779" s="168"/>
      <c r="R1779" s="169"/>
      <c r="S1779" s="169"/>
      <c r="T1779" s="169"/>
      <c r="U1779" s="169"/>
      <c r="V1779" s="169"/>
      <c r="W1779" s="169"/>
      <c r="X1779" s="169"/>
      <c r="Y1779" s="167"/>
      <c r="Z1779" s="167"/>
    </row>
    <row r="1780" spans="3:26" ht="18" customHeight="1">
      <c r="C1780" s="118"/>
      <c r="D1780" s="160"/>
      <c r="E1780" s="140"/>
      <c r="F1780" s="151"/>
      <c r="G1780" s="151"/>
      <c r="H1780" s="161"/>
      <c r="I1780" s="162"/>
      <c r="J1780" s="163"/>
      <c r="K1780" s="144"/>
      <c r="L1780" s="164"/>
      <c r="M1780" s="47"/>
      <c r="N1780" s="121"/>
      <c r="O1780" s="143"/>
      <c r="P1780" s="121"/>
      <c r="Q1780" s="168"/>
      <c r="R1780" s="169"/>
      <c r="S1780" s="169"/>
      <c r="T1780" s="169"/>
      <c r="U1780" s="169"/>
      <c r="V1780" s="169"/>
      <c r="W1780" s="169"/>
      <c r="X1780" s="169"/>
      <c r="Y1780" s="167"/>
      <c r="Z1780" s="167"/>
    </row>
    <row r="1781" spans="3:26">
      <c r="Q1781" s="170"/>
    </row>
    <row r="1782" spans="3:26">
      <c r="Q1782" s="170"/>
    </row>
    <row r="1783" spans="3:26">
      <c r="Q1783" s="170"/>
    </row>
    <row r="1784" spans="3:26">
      <c r="Q1784" s="170"/>
    </row>
  </sheetData>
  <autoFilter ref="A5:Z1780" xr:uid="{00000000-0009-0000-0000-000001000000}">
    <sortState ref="A6:Z1849">
      <sortCondition descending="1" ref="E5:E1849"/>
    </sortState>
  </autoFilter>
  <mergeCells count="1">
    <mergeCell ref="I2:J3"/>
  </mergeCells>
  <phoneticPr fontId="2" type="noConversion"/>
  <conditionalFormatting sqref="F1781:F1048576 F6:H46 F51:H1780">
    <cfRule type="cellIs" dxfId="36" priority="13" operator="lessThanOrEqual">
      <formula>12</formula>
    </cfRule>
  </conditionalFormatting>
  <conditionalFormatting sqref="G1781:G1048576">
    <cfRule type="cellIs" dxfId="35" priority="12" operator="lessThanOrEqual">
      <formula>1.2</formula>
    </cfRule>
  </conditionalFormatting>
  <conditionalFormatting sqref="O6:O46 M6:M46 M51:M1048576 O51:O1048576">
    <cfRule type="cellIs" dxfId="34" priority="11" operator="greaterThanOrEqual">
      <formula>0.1</formula>
    </cfRule>
  </conditionalFormatting>
  <conditionalFormatting sqref="D1 D4:D46 D51:D1048576">
    <cfRule type="cellIs" dxfId="33" priority="9" operator="equal">
      <formula>"2Q"</formula>
    </cfRule>
  </conditionalFormatting>
  <conditionalFormatting sqref="I6:I46 I51:I1780">
    <cfRule type="cellIs" dxfId="32" priority="6" operator="lessThan">
      <formula>0</formula>
    </cfRule>
    <cfRule type="cellIs" dxfId="31" priority="7" operator="lessThanOrEqual">
      <formula>1</formula>
    </cfRule>
  </conditionalFormatting>
  <conditionalFormatting sqref="F47:H50">
    <cfRule type="cellIs" dxfId="30" priority="5" operator="lessThanOrEqual">
      <formula>12</formula>
    </cfRule>
  </conditionalFormatting>
  <conditionalFormatting sqref="O47:O50 M47:M50">
    <cfRule type="cellIs" dxfId="29" priority="4" operator="greaterThanOrEqual">
      <formula>0.1</formula>
    </cfRule>
  </conditionalFormatting>
  <conditionalFormatting sqref="D47:D50">
    <cfRule type="cellIs" dxfId="28" priority="3" operator="equal">
      <formula>"2Q"</formula>
    </cfRule>
  </conditionalFormatting>
  <conditionalFormatting sqref="I47:I50">
    <cfRule type="cellIs" dxfId="27" priority="1" operator="lessThan">
      <formula>0</formula>
    </cfRule>
    <cfRule type="cellIs" dxfId="26" priority="2" operator="lessThanOrEqual">
      <formula>1</formula>
    </cfRule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7"/>
  </sheetPr>
  <dimension ref="A1:S1786"/>
  <sheetViews>
    <sheetView showGridLines="0" workbookViewId="0">
      <selection activeCell="C6" sqref="C6"/>
    </sheetView>
  </sheetViews>
  <sheetFormatPr defaultRowHeight="16.5"/>
  <cols>
    <col min="1" max="1" width="9" style="118" customWidth="1"/>
    <col min="2" max="2" width="20.375" style="117" bestFit="1" customWidth="1"/>
    <col min="3" max="3" width="5" style="99" customWidth="1"/>
    <col min="4" max="4" width="5.875" style="99" customWidth="1"/>
    <col min="5" max="5" width="9.125" style="99" customWidth="1"/>
    <col min="6" max="7" width="6.125" style="99" customWidth="1"/>
    <col min="8" max="8" width="6.75" style="99" customWidth="1"/>
    <col min="9" max="9" width="9.25" style="99" customWidth="1"/>
    <col min="10" max="10" width="9.125" style="99" customWidth="1"/>
    <col min="11" max="11" width="9.5" style="99" customWidth="1"/>
    <col min="12" max="12" width="7.25" style="99" customWidth="1"/>
    <col min="13" max="13" width="7.5" style="99" customWidth="1"/>
    <col min="14" max="15" width="7.25" style="99" customWidth="1"/>
    <col min="16" max="16" width="9.75" style="171" customWidth="1"/>
    <col min="17" max="17" width="13.875" style="99" customWidth="1"/>
    <col min="18" max="24" width="9" style="99" customWidth="1"/>
    <col min="25" max="16384" width="9" style="99"/>
  </cols>
  <sheetData>
    <row r="1" spans="1:19" ht="17.25" customHeight="1" thickBot="1">
      <c r="A1" s="106" t="s">
        <v>0</v>
      </c>
    </row>
    <row r="2" spans="1:19">
      <c r="J2" s="32" t="s">
        <v>150</v>
      </c>
      <c r="K2" s="52" t="s">
        <v>167</v>
      </c>
    </row>
    <row r="3" spans="1:19" ht="17.25" customHeight="1" thickBot="1">
      <c r="I3" s="172" t="s">
        <v>159</v>
      </c>
      <c r="J3" s="48">
        <v>0.08</v>
      </c>
      <c r="K3" s="49">
        <v>5</v>
      </c>
    </row>
    <row r="4" spans="1:19" s="118" customFormat="1" ht="13.5" customHeight="1">
      <c r="L4" s="53" t="s">
        <v>19</v>
      </c>
      <c r="P4" s="173" t="s">
        <v>168</v>
      </c>
    </row>
    <row r="5" spans="1:19" s="57" customFormat="1" ht="27.95" customHeight="1">
      <c r="A5" s="174" t="s">
        <v>12</v>
      </c>
      <c r="B5" s="174" t="s">
        <v>13</v>
      </c>
      <c r="C5" s="54" t="s">
        <v>14</v>
      </c>
      <c r="D5" s="159" t="s">
        <v>15</v>
      </c>
      <c r="E5" s="24" t="s">
        <v>169</v>
      </c>
      <c r="F5" s="25" t="s">
        <v>17</v>
      </c>
      <c r="G5" s="25" t="s">
        <v>18</v>
      </c>
      <c r="H5" s="25" t="s">
        <v>163</v>
      </c>
      <c r="I5" s="26" t="s">
        <v>170</v>
      </c>
      <c r="J5" s="55" t="s">
        <v>171</v>
      </c>
      <c r="K5" s="56" t="s">
        <v>172</v>
      </c>
      <c r="L5" s="45" t="s">
        <v>173</v>
      </c>
      <c r="M5" s="45" t="s">
        <v>174</v>
      </c>
      <c r="N5" s="45">
        <v>2020</v>
      </c>
      <c r="O5" s="45">
        <v>2019</v>
      </c>
      <c r="P5" s="45" t="s">
        <v>174</v>
      </c>
      <c r="Q5" s="56" t="s">
        <v>27</v>
      </c>
      <c r="R5" s="28"/>
      <c r="S5" s="28"/>
    </row>
    <row r="6" spans="1:19">
      <c r="A6" s="118" t="s">
        <v>31</v>
      </c>
      <c r="B6" s="117" t="s">
        <v>9</v>
      </c>
      <c r="C6" s="175" t="s">
        <v>32</v>
      </c>
      <c r="D6" s="175" t="s">
        <v>33</v>
      </c>
      <c r="E6" s="164" t="e">
        <f>VLOOKUP($A6,종합!$A:$T,COLUMN(종합!E6),FALSE)</f>
        <v>#N/A</v>
      </c>
      <c r="F6" s="141" t="str">
        <f>VLOOKUP($A6,종합!$A:$T,COLUMN(종합!F6),FALSE)</f>
        <v>-</v>
      </c>
      <c r="G6" s="141" t="str">
        <f>VLOOKUP($A6,종합!$A:$T,COLUMN(종합!G6),FALSE)</f>
        <v>-</v>
      </c>
      <c r="H6" s="143" t="str">
        <f t="shared" ref="H6:H50" si="0">IFERROR((J6-I6)/I6,"-")</f>
        <v>-</v>
      </c>
      <c r="I6" s="164" t="e">
        <f>VLOOKUP($A6,종합!$A:$T,COLUMN(종합!I6),FALSE)</f>
        <v>#N/A</v>
      </c>
      <c r="J6" s="121">
        <f t="shared" ref="J6:J50" si="1">IFERROR(K6/(1+$J$3)^$K$3,"-")</f>
        <v>1411728.1939029379</v>
      </c>
      <c r="K6" s="121">
        <f t="shared" ref="K6:K50" si="2">IFERROR(P6*(1+L6)^$K$3,"-")</f>
        <v>2074291.8721117417</v>
      </c>
      <c r="L6" s="176">
        <v>0.12808903554293449</v>
      </c>
      <c r="M6" s="177">
        <v>8.9157639156519974E-2</v>
      </c>
      <c r="N6" s="177">
        <v>0.1115902354147765</v>
      </c>
      <c r="O6" s="177">
        <v>0.15055881685531289</v>
      </c>
      <c r="P6" s="178">
        <v>1135410.68</v>
      </c>
      <c r="Q6" s="179" t="s">
        <v>34</v>
      </c>
    </row>
    <row r="7" spans="1:19">
      <c r="A7" s="118" t="s">
        <v>35</v>
      </c>
      <c r="B7" s="117" t="s">
        <v>36</v>
      </c>
      <c r="C7" s="175" t="s">
        <v>32</v>
      </c>
      <c r="D7" s="175" t="s">
        <v>33</v>
      </c>
      <c r="E7" s="164">
        <f>VLOOKUP($A7,종합!$A:$T,COLUMN(종합!E7),FALSE)</f>
        <v>146367.80955599999</v>
      </c>
      <c r="F7" s="141">
        <f>VLOOKUP($A7,종합!$A:$T,COLUMN(종합!F7),FALSE)</f>
        <v>1.7572433443997577</v>
      </c>
      <c r="G7" s="141">
        <f>VLOOKUP($A7,종합!$A:$T,COLUMN(종합!G7),FALSE)</f>
        <v>0.20613511266120751</v>
      </c>
      <c r="H7" s="143">
        <f t="shared" si="0"/>
        <v>5.1830024891818294</v>
      </c>
      <c r="I7" s="164">
        <f>VLOOKUP($A7,종합!$A:$T,COLUMN(종합!I7),FALSE)</f>
        <v>22800</v>
      </c>
      <c r="J7" s="121">
        <f t="shared" si="1"/>
        <v>140972.4567533457</v>
      </c>
      <c r="K7" s="121">
        <f t="shared" si="2"/>
        <v>207134.78876316466</v>
      </c>
      <c r="L7" s="161">
        <v>0.133689257903123</v>
      </c>
      <c r="M7" s="143">
        <v>9.9553709847549562E-2</v>
      </c>
      <c r="N7" s="143">
        <v>0.22105108829568379</v>
      </c>
      <c r="O7" s="143">
        <v>5.1739787328639118E-2</v>
      </c>
      <c r="P7" s="121">
        <v>110607.07</v>
      </c>
      <c r="Q7" s="167" t="s">
        <v>37</v>
      </c>
    </row>
    <row r="8" spans="1:19">
      <c r="A8" s="118" t="s">
        <v>38</v>
      </c>
      <c r="B8" s="117" t="s">
        <v>39</v>
      </c>
      <c r="C8" s="175" t="s">
        <v>32</v>
      </c>
      <c r="D8" s="175" t="s">
        <v>33</v>
      </c>
      <c r="E8" s="164">
        <f>VLOOKUP($A8,종합!$A:$T,COLUMN(종합!E8),FALSE)</f>
        <v>451566.78194999998</v>
      </c>
      <c r="F8" s="141">
        <f>VLOOKUP($A8,종합!$A:$T,COLUMN(종합!F8),FALSE)</f>
        <v>7.4789359048124426</v>
      </c>
      <c r="G8" s="141">
        <f>VLOOKUP($A8,종합!$A:$T,COLUMN(종합!G8),FALSE)</f>
        <v>0.70267482664004477</v>
      </c>
      <c r="H8" s="143">
        <f t="shared" si="0"/>
        <v>0.31113110789358728</v>
      </c>
      <c r="I8" s="164">
        <f>VLOOKUP($A8,종합!$A:$T,COLUMN(종합!I8),FALSE)</f>
        <v>205000</v>
      </c>
      <c r="J8" s="121">
        <f t="shared" si="1"/>
        <v>268781.8771181854</v>
      </c>
      <c r="K8" s="121">
        <f t="shared" si="2"/>
        <v>394928.75858475734</v>
      </c>
      <c r="L8" s="161">
        <v>0.1134107482344955</v>
      </c>
      <c r="M8" s="143">
        <v>7.0076726863330274E-2</v>
      </c>
      <c r="N8" s="143">
        <v>0.1072421139031273</v>
      </c>
      <c r="O8" s="143">
        <v>0.13408305499996151</v>
      </c>
      <c r="P8" s="121">
        <v>230803.14</v>
      </c>
      <c r="Q8" s="167" t="s">
        <v>40</v>
      </c>
    </row>
    <row r="9" spans="1:19">
      <c r="A9" s="118" t="s">
        <v>41</v>
      </c>
      <c r="B9" s="117" t="s">
        <v>42</v>
      </c>
      <c r="C9" s="175" t="s">
        <v>32</v>
      </c>
      <c r="D9" s="175" t="s">
        <v>33</v>
      </c>
      <c r="E9" s="164">
        <f>VLOOKUP($A9,종합!$A:$T,COLUMN(종합!E9),FALSE)</f>
        <v>231421.85245999999</v>
      </c>
      <c r="F9" s="141">
        <f>VLOOKUP($A9,종합!$A:$T,COLUMN(종합!F9),FALSE)</f>
        <v>-86.775021642347525</v>
      </c>
      <c r="G9" s="141">
        <f>VLOOKUP($A9,종합!$A:$T,COLUMN(종합!G9),FALSE)</f>
        <v>1.4060193923908724</v>
      </c>
      <c r="H9" s="143">
        <f t="shared" si="0"/>
        <v>-5.6595484356700657E-2</v>
      </c>
      <c r="I9" s="164">
        <f>VLOOKUP($A9,종합!$A:$T,COLUMN(종합!I9),FALSE)</f>
        <v>122000</v>
      </c>
      <c r="J9" s="121">
        <f t="shared" si="1"/>
        <v>115095.35090848252</v>
      </c>
      <c r="K9" s="121">
        <f t="shared" si="2"/>
        <v>169112.83059898179</v>
      </c>
      <c r="L9" s="161">
        <v>0.1198390749361256</v>
      </c>
      <c r="M9" s="143">
        <v>-7.7574718275125821E-3</v>
      </c>
      <c r="N9" s="143">
        <v>0.25217766156001642</v>
      </c>
      <c r="O9" s="143">
        <v>9.8738035118401971E-2</v>
      </c>
      <c r="P9" s="121">
        <v>96028.13</v>
      </c>
      <c r="Q9" s="167" t="s">
        <v>43</v>
      </c>
    </row>
    <row r="10" spans="1:19">
      <c r="A10" s="118" t="s">
        <v>44</v>
      </c>
      <c r="B10" s="117" t="s">
        <v>45</v>
      </c>
      <c r="C10" s="175" t="s">
        <v>32</v>
      </c>
      <c r="D10" s="175" t="s">
        <v>33</v>
      </c>
      <c r="E10" s="164">
        <f>VLOOKUP($A10,종합!$A:$T,COLUMN(종합!E10),FALSE)</f>
        <v>128060.00791499999</v>
      </c>
      <c r="F10" s="141">
        <f>VLOOKUP($A10,종합!$A:$T,COLUMN(종합!F10),FALSE)</f>
        <v>17.923566749337514</v>
      </c>
      <c r="G10" s="141">
        <f>VLOOKUP($A10,종합!$A:$T,COLUMN(종합!G10),FALSE)</f>
        <v>3.454223104935584</v>
      </c>
      <c r="H10" s="143">
        <f t="shared" si="0"/>
        <v>-0.15898899570678598</v>
      </c>
      <c r="I10" s="164">
        <f>VLOOKUP($A10,종합!$A:$T,COLUMN(종합!I10),FALSE)</f>
        <v>388500</v>
      </c>
      <c r="J10" s="121">
        <f t="shared" si="1"/>
        <v>326732.77516791364</v>
      </c>
      <c r="K10" s="121">
        <f t="shared" si="2"/>
        <v>480077.64016499743</v>
      </c>
      <c r="L10" s="161">
        <v>0.26918292309071951</v>
      </c>
      <c r="M10" s="143">
        <v>0.19161090925361471</v>
      </c>
      <c r="N10" s="143">
        <v>0.26463104628665768</v>
      </c>
      <c r="O10" s="143">
        <v>0.278183759396473</v>
      </c>
      <c r="P10" s="121">
        <v>145777.46</v>
      </c>
      <c r="Q10" s="167" t="s">
        <v>46</v>
      </c>
    </row>
    <row r="11" spans="1:19">
      <c r="A11" s="118" t="s">
        <v>47</v>
      </c>
      <c r="B11" s="117" t="s">
        <v>48</v>
      </c>
      <c r="C11" s="175" t="s">
        <v>32</v>
      </c>
      <c r="D11" s="175" t="s">
        <v>33</v>
      </c>
      <c r="E11" s="164">
        <f>VLOOKUP($A11,종합!$A:$T,COLUMN(종합!E11),FALSE)</f>
        <v>258934.67558000001</v>
      </c>
      <c r="F11" s="141">
        <f>VLOOKUP($A11,종합!$A:$T,COLUMN(종합!F11),FALSE)</f>
        <v>8.0958982392137937</v>
      </c>
      <c r="G11" s="141">
        <f>VLOOKUP($A11,종합!$A:$T,COLUMN(종합!G11),FALSE)</f>
        <v>0.94896482710886243</v>
      </c>
      <c r="H11" s="143">
        <f t="shared" si="0"/>
        <v>0.37287420402229454</v>
      </c>
      <c r="I11" s="164">
        <f>VLOOKUP($A11,종합!$A:$T,COLUMN(종합!I11),FALSE)</f>
        <v>266000</v>
      </c>
      <c r="J11" s="121">
        <f t="shared" si="1"/>
        <v>365184.53826993034</v>
      </c>
      <c r="K11" s="121">
        <f t="shared" si="2"/>
        <v>536575.89529325289</v>
      </c>
      <c r="L11" s="161">
        <v>0.13584056683669329</v>
      </c>
      <c r="M11" s="143">
        <v>8.9129043285351997E-2</v>
      </c>
      <c r="N11" s="143">
        <v>0.12526185096351439</v>
      </c>
      <c r="O11" s="143">
        <v>0.15821676761832221</v>
      </c>
      <c r="P11" s="121">
        <v>283820.84000000003</v>
      </c>
      <c r="Q11" s="167" t="s">
        <v>49</v>
      </c>
    </row>
    <row r="12" spans="1:19">
      <c r="A12" s="118" t="s">
        <v>50</v>
      </c>
      <c r="B12" s="117" t="s">
        <v>51</v>
      </c>
      <c r="C12" s="175" t="s">
        <v>32</v>
      </c>
      <c r="D12" s="175" t="s">
        <v>33</v>
      </c>
      <c r="E12" s="164">
        <f>VLOOKUP($A12,종합!$A:$T,COLUMN(종합!E12),FALSE)</f>
        <v>684322.22309999994</v>
      </c>
      <c r="F12" s="141">
        <f>VLOOKUP($A12,종합!$A:$T,COLUMN(종합!F12),FALSE)</f>
        <v>31.142941280873991</v>
      </c>
      <c r="G12" s="141">
        <f>VLOOKUP($A12,종합!$A:$T,COLUMN(종합!G12),FALSE)</f>
        <v>3.1104659215729873</v>
      </c>
      <c r="H12" s="143">
        <f t="shared" si="0"/>
        <v>-0.44060166248774618</v>
      </c>
      <c r="I12" s="164">
        <f>VLOOKUP($A12,종합!$A:$T,COLUMN(종합!I12),FALSE)</f>
        <v>94000</v>
      </c>
      <c r="J12" s="121">
        <f t="shared" si="1"/>
        <v>52583.443726151861</v>
      </c>
      <c r="K12" s="121">
        <f t="shared" si="2"/>
        <v>77262.330241667762</v>
      </c>
      <c r="L12" s="161">
        <v>0.1982233976935184</v>
      </c>
      <c r="M12" s="143">
        <v>6.2062256190657548E-2</v>
      </c>
      <c r="N12" s="143">
        <v>0.21927916971773759</v>
      </c>
      <c r="O12" s="143">
        <v>0.26977218398739489</v>
      </c>
      <c r="P12" s="121">
        <v>31280.87</v>
      </c>
      <c r="Q12" s="167" t="s">
        <v>52</v>
      </c>
    </row>
    <row r="13" spans="1:19">
      <c r="A13" s="118" t="s">
        <v>53</v>
      </c>
      <c r="B13" s="117" t="s">
        <v>54</v>
      </c>
      <c r="C13" s="175" t="s">
        <v>32</v>
      </c>
      <c r="D13" s="175" t="s">
        <v>33</v>
      </c>
      <c r="E13" s="164">
        <f>VLOOKUP($A13,종합!$A:$T,COLUMN(종합!E13),FALSE)</f>
        <v>106102.15935</v>
      </c>
      <c r="F13" s="141">
        <f>VLOOKUP($A13,종합!$A:$T,COLUMN(종합!F13),FALSE)</f>
        <v>16.675698827438985</v>
      </c>
      <c r="G13" s="141">
        <f>VLOOKUP($A13,종합!$A:$T,COLUMN(종합!G13),FALSE)</f>
        <v>2.7864910318758405</v>
      </c>
      <c r="H13" s="143">
        <f t="shared" si="0"/>
        <v>-0.53156969417093225</v>
      </c>
      <c r="I13" s="164">
        <f>VLOOKUP($A13,종합!$A:$T,COLUMN(종합!I13),FALSE)</f>
        <v>181500</v>
      </c>
      <c r="J13" s="121">
        <f t="shared" si="1"/>
        <v>85020.100507975789</v>
      </c>
      <c r="K13" s="121">
        <f t="shared" si="2"/>
        <v>124922.42076872679</v>
      </c>
      <c r="L13" s="161">
        <v>0.1774802273813407</v>
      </c>
      <c r="M13" s="143">
        <v>0.1588977516685211</v>
      </c>
      <c r="N13" s="143">
        <v>0.18616852574561879</v>
      </c>
      <c r="O13" s="143">
        <v>0.14006850172385851</v>
      </c>
      <c r="P13" s="121">
        <v>55191.51</v>
      </c>
      <c r="Q13" s="167" t="s">
        <v>55</v>
      </c>
    </row>
    <row r="14" spans="1:19">
      <c r="A14" s="118" t="s">
        <v>56</v>
      </c>
      <c r="B14" s="117" t="s">
        <v>57</v>
      </c>
      <c r="C14" s="175" t="s">
        <v>32</v>
      </c>
      <c r="D14" s="175" t="s">
        <v>33</v>
      </c>
      <c r="E14" s="164">
        <f>VLOOKUP($A14,종합!$A:$T,COLUMN(종합!E14),FALSE)</f>
        <v>278997.87199999997</v>
      </c>
      <c r="F14" s="141">
        <f>VLOOKUP($A14,종합!$A:$T,COLUMN(종합!F15),FALSE)</f>
        <v>20.180325560873069</v>
      </c>
      <c r="G14" s="141">
        <f>VLOOKUP($A14,종합!$A:$T,COLUMN(종합!G15),FALSE)</f>
        <v>0.66951997534120977</v>
      </c>
      <c r="H14" s="143">
        <f t="shared" si="0"/>
        <v>0.14952097005743381</v>
      </c>
      <c r="I14" s="164">
        <f>VLOOKUP($A14,종합!$A:$T,COLUMN(종합!I15),FALSE)</f>
        <v>320000</v>
      </c>
      <c r="J14" s="121">
        <f t="shared" si="1"/>
        <v>367846.71041837882</v>
      </c>
      <c r="K14" s="121">
        <f t="shared" si="2"/>
        <v>540487.49957624322</v>
      </c>
      <c r="L14" s="161">
        <v>1.7513910259615569E-2</v>
      </c>
      <c r="M14" s="143">
        <v>2.894303382659252E-2</v>
      </c>
      <c r="N14" s="143">
        <v>4.3622543977532794E-3</v>
      </c>
      <c r="O14" s="143">
        <v>1.497246952657711E-2</v>
      </c>
      <c r="P14" s="121">
        <v>495545.89</v>
      </c>
      <c r="Q14" s="167" t="s">
        <v>58</v>
      </c>
    </row>
    <row r="15" spans="1:19">
      <c r="A15" s="118" t="s">
        <v>59</v>
      </c>
      <c r="B15" s="117" t="s">
        <v>60</v>
      </c>
      <c r="C15" s="175" t="s">
        <v>32</v>
      </c>
      <c r="D15" s="175" t="s">
        <v>33</v>
      </c>
      <c r="E15" s="164">
        <f>VLOOKUP($A15,종합!$A:$T,COLUMN(종합!E15),FALSE)</f>
        <v>245870.68999499999</v>
      </c>
      <c r="F15" s="141">
        <f>VLOOKUP($A15,종합!$A:$T,COLUMN(종합!F17),FALSE)</f>
        <v>16.578126400863592</v>
      </c>
      <c r="G15" s="141">
        <f>VLOOKUP($A15,종합!$A:$T,COLUMN(종합!G17),FALSE)</f>
        <v>1.5989016791379391</v>
      </c>
      <c r="H15" s="143">
        <f t="shared" si="0"/>
        <v>-0.16909609908796178</v>
      </c>
      <c r="I15" s="164">
        <f>VLOOKUP($A15,종합!$A:$T,COLUMN(종합!I17),FALSE)</f>
        <v>304500</v>
      </c>
      <c r="J15" s="121">
        <f t="shared" si="1"/>
        <v>253010.23782771564</v>
      </c>
      <c r="K15" s="121">
        <f t="shared" si="2"/>
        <v>371755.0461581081</v>
      </c>
      <c r="L15" s="161">
        <v>0.11220515865330261</v>
      </c>
      <c r="M15" s="143">
        <v>7.6881136799201041E-2</v>
      </c>
      <c r="N15" s="143">
        <v>0.10206420376655299</v>
      </c>
      <c r="O15" s="143">
        <v>0.12884372468065949</v>
      </c>
      <c r="P15" s="121">
        <v>218440.09</v>
      </c>
      <c r="Q15" s="167" t="s">
        <v>61</v>
      </c>
    </row>
    <row r="16" spans="1:19">
      <c r="A16" s="118" t="s">
        <v>62</v>
      </c>
      <c r="B16" s="117" t="s">
        <v>63</v>
      </c>
      <c r="C16" s="175" t="s">
        <v>32</v>
      </c>
      <c r="D16" s="175" t="s">
        <v>33</v>
      </c>
      <c r="E16" s="164">
        <f>VLOOKUP($A16,종합!$A:$T,COLUMN(종합!E16),FALSE)</f>
        <v>539325.50052</v>
      </c>
      <c r="F16" s="141">
        <f>VLOOKUP($A16,종합!$A:$T,COLUMN(종합!F18),FALSE)</f>
        <v>44.112744366750725</v>
      </c>
      <c r="G16" s="141">
        <f>VLOOKUP($A16,종합!$A:$T,COLUMN(종합!G18),FALSE)</f>
        <v>3.9691770077985891</v>
      </c>
      <c r="H16" s="143">
        <f t="shared" si="0"/>
        <v>-0.74992098963594067</v>
      </c>
      <c r="I16" s="164">
        <f>VLOOKUP($A16,종합!$A:$T,COLUMN(종합!I18),FALSE)</f>
        <v>764000</v>
      </c>
      <c r="J16" s="121">
        <f t="shared" si="1"/>
        <v>191060.36391814137</v>
      </c>
      <c r="K16" s="121">
        <f t="shared" si="2"/>
        <v>280730.35706855083</v>
      </c>
      <c r="L16" s="161">
        <v>8.8072332377882478E-2</v>
      </c>
      <c r="M16" s="143">
        <v>7.6542558751968109E-2</v>
      </c>
      <c r="N16" s="143">
        <v>9.1756650343136334E-2</v>
      </c>
      <c r="O16" s="143">
        <v>7.3128700805846894E-2</v>
      </c>
      <c r="P16" s="121">
        <v>184077.43</v>
      </c>
      <c r="Q16" s="167" t="s">
        <v>64</v>
      </c>
    </row>
    <row r="17" spans="1:17">
      <c r="A17" s="118" t="s">
        <v>65</v>
      </c>
      <c r="B17" s="117" t="s">
        <v>66</v>
      </c>
      <c r="C17" s="175" t="s">
        <v>32</v>
      </c>
      <c r="D17" s="175" t="s">
        <v>33</v>
      </c>
      <c r="E17" s="164">
        <f>VLOOKUP($A17,종합!$A:$T,COLUMN(종합!E17),FALSE)</f>
        <v>331992.58119300002</v>
      </c>
      <c r="F17" s="141">
        <f>VLOOKUP($A17,종합!$A:$T,COLUMN(종합!F19),FALSE)</f>
        <v>11.586130714471924</v>
      </c>
      <c r="G17" s="141">
        <f>VLOOKUP($A17,종합!$A:$T,COLUMN(종합!G19),FALSE)</f>
        <v>1.2977104170832854</v>
      </c>
      <c r="H17" s="143">
        <f t="shared" si="0"/>
        <v>-3.30316220655264E-2</v>
      </c>
      <c r="I17" s="164">
        <f>VLOOKUP($A17,종합!$A:$T,COLUMN(종합!I19),FALSE)</f>
        <v>81900</v>
      </c>
      <c r="J17" s="121">
        <f t="shared" si="1"/>
        <v>79194.710152833388</v>
      </c>
      <c r="K17" s="121">
        <f t="shared" si="2"/>
        <v>116363.01116159614</v>
      </c>
      <c r="L17" s="161">
        <v>0.12815299084880899</v>
      </c>
      <c r="M17" s="143">
        <v>9.824647746114662E-2</v>
      </c>
      <c r="N17" s="143">
        <v>0.1126887362840253</v>
      </c>
      <c r="O17" s="143">
        <v>0.1400882947663778</v>
      </c>
      <c r="P17" s="121">
        <v>63675.88</v>
      </c>
      <c r="Q17" s="167" t="s">
        <v>40</v>
      </c>
    </row>
    <row r="18" spans="1:17">
      <c r="A18" s="118" t="s">
        <v>67</v>
      </c>
      <c r="B18" s="117" t="s">
        <v>68</v>
      </c>
      <c r="C18" s="175" t="s">
        <v>32</v>
      </c>
      <c r="D18" s="175" t="s">
        <v>33</v>
      </c>
      <c r="E18" s="164">
        <f>VLOOKUP($A18,종합!$A:$T,COLUMN(종합!E18),FALSE)</f>
        <v>110795.045079</v>
      </c>
      <c r="F18" s="141">
        <f>VLOOKUP($A18,종합!$A:$T,COLUMN(종합!F20),FALSE)</f>
        <v>11.27852591990764</v>
      </c>
      <c r="G18" s="141">
        <f>VLOOKUP($A18,종합!$A:$T,COLUMN(종합!G20),FALSE)</f>
        <v>1.6721970034732103</v>
      </c>
      <c r="H18" s="143">
        <f t="shared" si="0"/>
        <v>-7.657191915092372E-2</v>
      </c>
      <c r="I18" s="164">
        <f>VLOOKUP($A18,종합!$A:$T,COLUMN(종합!I20),FALSE)</f>
        <v>80700</v>
      </c>
      <c r="J18" s="121">
        <f t="shared" si="1"/>
        <v>74520.646124520455</v>
      </c>
      <c r="K18" s="121">
        <f t="shared" si="2"/>
        <v>109495.27765203505</v>
      </c>
      <c r="L18" s="161">
        <v>0.166589133447552</v>
      </c>
      <c r="M18" s="143">
        <v>0.1292013004953658</v>
      </c>
      <c r="N18" s="143">
        <v>0.17495944542229361</v>
      </c>
      <c r="O18" s="143">
        <v>0.15141014590486421</v>
      </c>
      <c r="P18" s="121">
        <v>50676.4</v>
      </c>
      <c r="Q18" s="167" t="s">
        <v>69</v>
      </c>
    </row>
    <row r="19" spans="1:17">
      <c r="A19" s="118" t="s">
        <v>70</v>
      </c>
      <c r="B19" s="117" t="s">
        <v>71</v>
      </c>
      <c r="C19" s="175" t="s">
        <v>32</v>
      </c>
      <c r="D19" s="175" t="s">
        <v>33</v>
      </c>
      <c r="E19" s="164">
        <f>VLOOKUP($A19,종합!$A:$T,COLUMN(종합!E19),FALSE)</f>
        <v>180825.96329000001</v>
      </c>
      <c r="F19" s="141">
        <f>VLOOKUP($A19,종합!$A:$T,COLUMN(종합!F22),FALSE)</f>
        <v>18.660165780229672</v>
      </c>
      <c r="G19" s="141">
        <f>VLOOKUP($A19,종합!$A:$T,COLUMN(종합!G22),FALSE)</f>
        <v>1.3998688840203293</v>
      </c>
      <c r="H19" s="143">
        <f t="shared" si="0"/>
        <v>0.67907309663809423</v>
      </c>
      <c r="I19" s="164">
        <f>VLOOKUP($A19,종합!$A:$T,COLUMN(종합!I22),FALSE)</f>
        <v>257000</v>
      </c>
      <c r="J19" s="121">
        <f t="shared" si="1"/>
        <v>431521.78583599022</v>
      </c>
      <c r="K19" s="121">
        <f t="shared" si="2"/>
        <v>634047.0756796971</v>
      </c>
      <c r="L19" s="161">
        <v>0.26611382144573842</v>
      </c>
      <c r="M19" s="143">
        <v>6.8309035366791462E-2</v>
      </c>
      <c r="N19" s="143">
        <v>0.70564879730669672</v>
      </c>
      <c r="O19" s="143">
        <v>5.0058628551106411E-2</v>
      </c>
      <c r="P19" s="121">
        <v>194875.73</v>
      </c>
      <c r="Q19" s="167" t="s">
        <v>72</v>
      </c>
    </row>
    <row r="20" spans="1:17">
      <c r="A20" s="118" t="s">
        <v>73</v>
      </c>
      <c r="B20" s="117" t="s">
        <v>74</v>
      </c>
      <c r="C20" s="175" t="s">
        <v>32</v>
      </c>
      <c r="D20" s="175" t="s">
        <v>33</v>
      </c>
      <c r="E20" s="164">
        <f>VLOOKUP($A20,종합!$A:$T,COLUMN(종합!E20),FALSE)</f>
        <v>216155.84648000001</v>
      </c>
      <c r="F20" s="141">
        <f>VLOOKUP($A20,종합!$A:$T,COLUMN(종합!F23),FALSE)</f>
        <v>36.330367850569765</v>
      </c>
      <c r="G20" s="141">
        <f>VLOOKUP($A20,종합!$A:$T,COLUMN(종합!G23),FALSE)</f>
        <v>8.684727517416766</v>
      </c>
      <c r="H20" s="143">
        <f t="shared" si="0"/>
        <v>-0.77533138928002499</v>
      </c>
      <c r="I20" s="164">
        <f>VLOOKUP($A20,종합!$A:$T,COLUMN(종합!I23),FALSE)</f>
        <v>1384000</v>
      </c>
      <c r="J20" s="121">
        <f t="shared" si="1"/>
        <v>310941.35723644547</v>
      </c>
      <c r="K20" s="121">
        <f t="shared" si="2"/>
        <v>456874.86642580829</v>
      </c>
      <c r="L20" s="161">
        <v>0.25892772679211912</v>
      </c>
      <c r="M20" s="143">
        <v>0.22518731206915049</v>
      </c>
      <c r="N20" s="143">
        <v>0.25055014340487358</v>
      </c>
      <c r="O20" s="143">
        <v>0.22941524788852569</v>
      </c>
      <c r="P20" s="121">
        <v>144475.19</v>
      </c>
      <c r="Q20" s="167" t="s">
        <v>75</v>
      </c>
    </row>
    <row r="21" spans="1:17">
      <c r="A21" s="118" t="s">
        <v>76</v>
      </c>
      <c r="B21" s="117" t="s">
        <v>77</v>
      </c>
      <c r="C21" s="175" t="s">
        <v>32</v>
      </c>
      <c r="D21" s="175" t="s">
        <v>33</v>
      </c>
      <c r="E21" s="164">
        <f>VLOOKUP($A21,종합!$A:$T,COLUMN(종합!E21),FALSE)</f>
        <v>229314.59872000001</v>
      </c>
      <c r="F21" s="141">
        <f>VLOOKUP($A21,종합!$A:$T,COLUMN(종합!F24),FALSE)</f>
        <v>17.298866507921765</v>
      </c>
      <c r="G21" s="141">
        <f>VLOOKUP($A21,종합!$A:$T,COLUMN(종합!G24),FALSE)</f>
        <v>1.3697576111712986</v>
      </c>
      <c r="H21" s="143">
        <f t="shared" si="0"/>
        <v>-0.40599737255330831</v>
      </c>
      <c r="I21" s="164">
        <f>VLOOKUP($A21,종합!$A:$T,COLUMN(종합!I24),FALSE)</f>
        <v>248000</v>
      </c>
      <c r="J21" s="121">
        <f t="shared" si="1"/>
        <v>147312.65160677955</v>
      </c>
      <c r="K21" s="121">
        <f t="shared" si="2"/>
        <v>216450.61507369787</v>
      </c>
      <c r="L21" s="161">
        <v>3.7461037408508917E-2</v>
      </c>
      <c r="M21" s="143">
        <v>9.2699972008608189E-2</v>
      </c>
      <c r="N21" s="143">
        <v>5.2763050877265162E-2</v>
      </c>
      <c r="O21" s="143">
        <v>-3.8186493301345693E-2</v>
      </c>
      <c r="P21" s="121">
        <v>180094.25</v>
      </c>
      <c r="Q21" s="167" t="s">
        <v>72</v>
      </c>
    </row>
    <row r="22" spans="1:17">
      <c r="A22" s="118" t="s">
        <v>78</v>
      </c>
      <c r="B22" s="117" t="s">
        <v>79</v>
      </c>
      <c r="C22" s="175" t="s">
        <v>32</v>
      </c>
      <c r="D22" s="175" t="s">
        <v>33</v>
      </c>
      <c r="E22" s="164">
        <f>VLOOKUP($A22,종합!$A:$T,COLUMN(종합!E22),FALSE)</f>
        <v>124191.36900000001</v>
      </c>
      <c r="F22" s="141">
        <f>VLOOKUP($A22,종합!$A:$T,COLUMN(종합!F26),FALSE)</f>
        <v>25.982275504375597</v>
      </c>
      <c r="G22" s="141">
        <f>VLOOKUP($A22,종합!$A:$T,COLUMN(종합!G26),FALSE)</f>
        <v>2.568434316069534</v>
      </c>
      <c r="H22" s="143">
        <f t="shared" si="0"/>
        <v>-0.56855440033121341</v>
      </c>
      <c r="I22" s="164">
        <f>VLOOKUP($A22,종합!$A:$T,COLUMN(종합!I26),FALSE)</f>
        <v>160500</v>
      </c>
      <c r="J22" s="121">
        <f t="shared" si="1"/>
        <v>69247.018746840244</v>
      </c>
      <c r="K22" s="121">
        <f t="shared" si="2"/>
        <v>101746.58887942834</v>
      </c>
      <c r="L22" s="161">
        <v>0.1023361704472061</v>
      </c>
      <c r="M22" s="143">
        <v>7.5257788729307662E-2</v>
      </c>
      <c r="N22" s="143">
        <v>0.10091232894227151</v>
      </c>
      <c r="O22" s="143">
        <v>0.10432861836536279</v>
      </c>
      <c r="P22" s="121">
        <v>62510.01</v>
      </c>
      <c r="Q22" s="167" t="s">
        <v>80</v>
      </c>
    </row>
    <row r="23" spans="1:17">
      <c r="A23" s="118" t="s">
        <v>81</v>
      </c>
      <c r="B23" s="117" t="s">
        <v>82</v>
      </c>
      <c r="C23" s="175" t="s">
        <v>32</v>
      </c>
      <c r="D23" s="175" t="s">
        <v>33</v>
      </c>
      <c r="E23" s="164">
        <f>VLOOKUP($A23,종합!$A:$T,COLUMN(종합!E23),FALSE)</f>
        <v>261180.25248</v>
      </c>
      <c r="F23" s="141">
        <f>VLOOKUP($A23,종합!$A:$T,COLUMN(종합!F27),FALSE)</f>
        <v>147.8110110766919</v>
      </c>
      <c r="G23" s="141">
        <f>VLOOKUP($A23,종합!$A:$T,COLUMN(종합!G27),FALSE)</f>
        <v>13.191926347652313</v>
      </c>
      <c r="H23" s="143">
        <f t="shared" si="0"/>
        <v>-0.91610221853695906</v>
      </c>
      <c r="I23" s="164">
        <f>VLOOKUP($A23,종합!$A:$T,COLUMN(종합!I27),FALSE)</f>
        <v>224000</v>
      </c>
      <c r="J23" s="121">
        <f t="shared" si="1"/>
        <v>18793.103047721186</v>
      </c>
      <c r="K23" s="121">
        <f t="shared" si="2"/>
        <v>27613.233958212393</v>
      </c>
      <c r="L23" s="161">
        <v>9.9470268101411241E-2</v>
      </c>
      <c r="M23" s="143">
        <v>7.143070152149629E-2</v>
      </c>
      <c r="N23" s="143">
        <v>0.1047648522463903</v>
      </c>
      <c r="O23" s="143">
        <v>9.6530360703637727E-2</v>
      </c>
      <c r="P23" s="121">
        <v>17186.990000000002</v>
      </c>
      <c r="Q23" s="167" t="s">
        <v>83</v>
      </c>
    </row>
    <row r="24" spans="1:17">
      <c r="A24" s="118" t="s">
        <v>84</v>
      </c>
      <c r="B24" s="117" t="s">
        <v>85</v>
      </c>
      <c r="C24" s="175" t="s">
        <v>32</v>
      </c>
      <c r="D24" s="175" t="s">
        <v>33</v>
      </c>
      <c r="E24" s="164">
        <f>VLOOKUP($A24,종합!$A:$T,COLUMN(종합!E24),FALSE)</f>
        <v>41022.94455</v>
      </c>
      <c r="F24" s="141">
        <f>VLOOKUP($A24,종합!$A:$T,COLUMN(종합!F28),FALSE)</f>
        <v>11.740651767999745</v>
      </c>
      <c r="G24" s="141">
        <f>VLOOKUP($A24,종합!$A:$T,COLUMN(종합!G28),FALSE)</f>
        <v>1.4633949701492637</v>
      </c>
      <c r="H24" s="143">
        <f t="shared" si="0"/>
        <v>-0.20829569603629519</v>
      </c>
      <c r="I24" s="164">
        <f>VLOOKUP($A24,종합!$A:$T,COLUMN(종합!I28),FALSE)</f>
        <v>49750</v>
      </c>
      <c r="J24" s="121">
        <f t="shared" si="1"/>
        <v>39387.289122194314</v>
      </c>
      <c r="K24" s="121">
        <f t="shared" si="2"/>
        <v>57872.849776279341</v>
      </c>
      <c r="L24" s="161">
        <v>0.118205390702256</v>
      </c>
      <c r="M24" s="143">
        <v>0.11611756794884411</v>
      </c>
      <c r="N24" s="143">
        <v>0.1073844066020624</v>
      </c>
      <c r="O24" s="143">
        <v>0.1000843883560083</v>
      </c>
      <c r="P24" s="121">
        <v>33102.97</v>
      </c>
      <c r="Q24" s="167" t="s">
        <v>55</v>
      </c>
    </row>
    <row r="25" spans="1:17">
      <c r="A25" s="118" t="s">
        <v>86</v>
      </c>
      <c r="B25" s="117" t="s">
        <v>87</v>
      </c>
      <c r="C25" s="175" t="s">
        <v>32</v>
      </c>
      <c r="D25" s="175" t="s">
        <v>33</v>
      </c>
      <c r="E25" s="164">
        <f>VLOOKUP($A25,종합!$A:$T,COLUMN(종합!E25),FALSE)</f>
        <v>158580.00338899999</v>
      </c>
      <c r="F25" s="141">
        <f>VLOOKUP($A25,종합!$A:$T,COLUMN(종합!F29),FALSE)</f>
        <v>14.780226241378665</v>
      </c>
      <c r="G25" s="141">
        <f>VLOOKUP($A25,종합!$A:$T,COLUMN(종합!G29),FALSE)</f>
        <v>1.1768437655630497</v>
      </c>
      <c r="H25" s="143">
        <f t="shared" si="0"/>
        <v>-0.17306251736469869</v>
      </c>
      <c r="I25" s="164">
        <f>VLOOKUP($A25,종합!$A:$T,COLUMN(종합!I29),FALSE)</f>
        <v>91900</v>
      </c>
      <c r="J25" s="121">
        <f t="shared" si="1"/>
        <v>75995.55465418419</v>
      </c>
      <c r="K25" s="121">
        <f t="shared" si="2"/>
        <v>111662.40216538176</v>
      </c>
      <c r="L25" s="161">
        <v>7.8200055659368939E-2</v>
      </c>
      <c r="M25" s="143">
        <v>6.9168232567924884E-2</v>
      </c>
      <c r="N25" s="143">
        <v>7.4854073684316513E-2</v>
      </c>
      <c r="O25" s="143">
        <v>7.0354548862830629E-2</v>
      </c>
      <c r="P25" s="121">
        <v>76632.009999999995</v>
      </c>
      <c r="Q25" s="167" t="s">
        <v>43</v>
      </c>
    </row>
    <row r="26" spans="1:17">
      <c r="A26" s="118" t="s">
        <v>88</v>
      </c>
      <c r="B26" s="117" t="s">
        <v>89</v>
      </c>
      <c r="C26" s="175" t="s">
        <v>32</v>
      </c>
      <c r="D26" s="175" t="s">
        <v>33</v>
      </c>
      <c r="E26" s="164">
        <f>VLOOKUP($A26,종합!$A:$T,COLUMN(종합!E26),FALSE)</f>
        <v>64049.010300000002</v>
      </c>
      <c r="F26" s="141">
        <f>VLOOKUP($A26,종합!$A:$T,COLUMN(종합!F30),FALSE)</f>
        <v>68.987850518628633</v>
      </c>
      <c r="G26" s="141">
        <f>VLOOKUP($A26,종합!$A:$T,COLUMN(종합!G30),FALSE)</f>
        <v>0.54086841502585237</v>
      </c>
      <c r="H26" s="143">
        <f t="shared" si="0"/>
        <v>0.70288891324569824</v>
      </c>
      <c r="I26" s="164">
        <f>VLOOKUP($A26,종합!$A:$T,COLUMN(종합!I30),FALSE)</f>
        <v>17900</v>
      </c>
      <c r="J26" s="121">
        <f t="shared" si="1"/>
        <v>30481.711547097999</v>
      </c>
      <c r="K26" s="121">
        <f t="shared" si="2"/>
        <v>44787.634605069863</v>
      </c>
      <c r="L26" s="161">
        <v>6.2378644040419262E-2</v>
      </c>
      <c r="M26" s="143">
        <v>8.9372515319936473E-3</v>
      </c>
      <c r="N26" s="143">
        <v>8.1826795421878873E-2</v>
      </c>
      <c r="O26" s="143">
        <v>8.2047364227017833E-2</v>
      </c>
      <c r="P26" s="121">
        <v>33094.93</v>
      </c>
      <c r="Q26" s="167" t="s">
        <v>90</v>
      </c>
    </row>
    <row r="27" spans="1:17">
      <c r="A27" s="118" t="s">
        <v>91</v>
      </c>
      <c r="B27" s="117" t="s">
        <v>92</v>
      </c>
      <c r="C27" s="175" t="s">
        <v>32</v>
      </c>
      <c r="D27" s="175" t="s">
        <v>33</v>
      </c>
      <c r="E27" s="164">
        <f>VLOOKUP($A27,종합!$A:$T,COLUMN(종합!E27),FALSE)</f>
        <v>79420</v>
      </c>
      <c r="F27" s="141">
        <f>VLOOKUP($A27,종합!$A:$T,COLUMN(종합!F31),FALSE)</f>
        <v>18.628854174059011</v>
      </c>
      <c r="G27" s="141">
        <f>VLOOKUP($A27,종합!$A:$T,COLUMN(종합!G31),FALSE)</f>
        <v>0.49191463165424765</v>
      </c>
      <c r="H27" s="143">
        <f t="shared" si="0"/>
        <v>9.1915794232558454E-2</v>
      </c>
      <c r="I27" s="164">
        <f>VLOOKUP($A27,종합!$A:$T,COLUMN(종합!I31),FALSE)</f>
        <v>104500</v>
      </c>
      <c r="J27" s="121">
        <f t="shared" si="1"/>
        <v>114105.20049730236</v>
      </c>
      <c r="K27" s="121">
        <f t="shared" si="2"/>
        <v>167657.97479957971</v>
      </c>
      <c r="L27" s="161">
        <v>-5.7269940286373562E-2</v>
      </c>
      <c r="M27" s="143">
        <v>5.2761916128411877E-2</v>
      </c>
      <c r="N27" s="143">
        <v>-9.3387479849025748E-2</v>
      </c>
      <c r="O27" s="143">
        <v>-0.1091320223236022</v>
      </c>
      <c r="P27" s="121">
        <v>225158.03</v>
      </c>
      <c r="Q27" s="167" t="s">
        <v>93</v>
      </c>
    </row>
    <row r="28" spans="1:17">
      <c r="A28" s="118" t="s">
        <v>94</v>
      </c>
      <c r="B28" s="117" t="s">
        <v>95</v>
      </c>
      <c r="C28" s="175" t="s">
        <v>32</v>
      </c>
      <c r="D28" s="175" t="s">
        <v>33</v>
      </c>
      <c r="E28" s="164">
        <f>VLOOKUP($A28,종합!$A:$T,COLUMN(종합!E28),FALSE)</f>
        <v>81746.874314999994</v>
      </c>
      <c r="F28" s="141">
        <f>VLOOKUP($A28,종합!$A:$T,COLUMN(종합!F32),FALSE)</f>
        <v>5.7237365144481585</v>
      </c>
      <c r="G28" s="141">
        <f>VLOOKUP($A28,종합!$A:$T,COLUMN(종합!G32),FALSE)</f>
        <v>0.96273301596614647</v>
      </c>
      <c r="H28" s="143">
        <f t="shared" si="0"/>
        <v>0.22547025400382029</v>
      </c>
      <c r="I28" s="164">
        <f>VLOOKUP($A28,종합!$A:$T,COLUMN(종합!I32),FALSE)</f>
        <v>238500</v>
      </c>
      <c r="J28" s="121">
        <f t="shared" si="1"/>
        <v>292274.65557991114</v>
      </c>
      <c r="K28" s="121">
        <f t="shared" si="2"/>
        <v>429447.35758061329</v>
      </c>
      <c r="L28" s="161">
        <v>0.1163117205107391</v>
      </c>
      <c r="M28" s="143">
        <v>0.1580911069788366</v>
      </c>
      <c r="N28" s="143">
        <v>0.1421749064435405</v>
      </c>
      <c r="O28" s="143">
        <v>2.313924022899087E-2</v>
      </c>
      <c r="P28" s="121">
        <v>247732.23</v>
      </c>
      <c r="Q28" s="167" t="s">
        <v>64</v>
      </c>
    </row>
    <row r="29" spans="1:17">
      <c r="A29" s="118" t="s">
        <v>96</v>
      </c>
      <c r="B29" s="117" t="s">
        <v>97</v>
      </c>
      <c r="C29" s="175" t="s">
        <v>32</v>
      </c>
      <c r="D29" s="175" t="s">
        <v>33</v>
      </c>
      <c r="E29" s="164">
        <f>VLOOKUP($A29,종합!$A:$T,COLUMN(종합!E29),FALSE)</f>
        <v>100199.7</v>
      </c>
      <c r="F29" s="141">
        <f>VLOOKUP($A29,종합!$A:$T,COLUMN(종합!F33),FALSE)</f>
        <v>19.662154504189072</v>
      </c>
      <c r="G29" s="141">
        <f>VLOOKUP($A29,종합!$A:$T,COLUMN(종합!G33),FALSE)</f>
        <v>1.893131032841201</v>
      </c>
      <c r="H29" s="143">
        <f t="shared" si="0"/>
        <v>-0.39103014924829677</v>
      </c>
      <c r="I29" s="164">
        <f>VLOOKUP($A29,종합!$A:$T,COLUMN(종합!I33),FALSE)</f>
        <v>531000</v>
      </c>
      <c r="J29" s="121">
        <f t="shared" si="1"/>
        <v>323362.99074915441</v>
      </c>
      <c r="K29" s="121">
        <f t="shared" si="2"/>
        <v>475126.32130575133</v>
      </c>
      <c r="L29" s="161">
        <v>0.10893307851301939</v>
      </c>
      <c r="M29" s="143">
        <v>7.9921261545781191E-2</v>
      </c>
      <c r="N29" s="143">
        <v>0.10490512932549451</v>
      </c>
      <c r="O29" s="143">
        <v>0.1137112302052245</v>
      </c>
      <c r="P29" s="121">
        <v>283323.37</v>
      </c>
      <c r="Q29" s="167" t="s">
        <v>58</v>
      </c>
    </row>
    <row r="30" spans="1:17">
      <c r="A30" s="118" t="s">
        <v>98</v>
      </c>
      <c r="B30" s="117" t="s">
        <v>99</v>
      </c>
      <c r="C30" s="175" t="s">
        <v>32</v>
      </c>
      <c r="D30" s="175" t="s">
        <v>33</v>
      </c>
      <c r="E30" s="164">
        <f>VLOOKUP($A30,종합!$A:$T,COLUMN(종합!E30),FALSE)</f>
        <v>60545.161500000002</v>
      </c>
      <c r="F30" s="141">
        <f>VLOOKUP($A30,종합!$A:$T,COLUMN(종합!F35),FALSE)</f>
        <v>12.514295301619111</v>
      </c>
      <c r="G30" s="141">
        <f>VLOOKUP($A30,종합!$A:$T,COLUMN(종합!G35),FALSE)</f>
        <v>1.8936223961775525</v>
      </c>
      <c r="H30" s="143">
        <f t="shared" si="0"/>
        <v>-0.2245496881303079</v>
      </c>
      <c r="I30" s="164">
        <f>VLOOKUP($A30,종합!$A:$T,COLUMN(종합!I35),FALSE)</f>
        <v>28300</v>
      </c>
      <c r="J30" s="121">
        <f t="shared" si="1"/>
        <v>21945.243825912286</v>
      </c>
      <c r="K30" s="121">
        <f t="shared" si="2"/>
        <v>32244.762905634783</v>
      </c>
      <c r="L30" s="161">
        <v>0.15395467816591249</v>
      </c>
      <c r="M30" s="143">
        <v>0.12844212712045661</v>
      </c>
      <c r="N30" s="143">
        <v>0.15489325136464199</v>
      </c>
      <c r="O30" s="143">
        <v>0.13762187377992441</v>
      </c>
      <c r="P30" s="121">
        <v>15758.52</v>
      </c>
      <c r="Q30" s="167" t="s">
        <v>100</v>
      </c>
    </row>
    <row r="31" spans="1:17">
      <c r="A31" s="118" t="s">
        <v>101</v>
      </c>
      <c r="B31" s="117" t="s">
        <v>102</v>
      </c>
      <c r="C31" s="175" t="s">
        <v>32</v>
      </c>
      <c r="D31" s="175" t="s">
        <v>33</v>
      </c>
      <c r="E31" s="164">
        <f>VLOOKUP($A31,종합!$A:$T,COLUMN(종합!E31),FALSE)</f>
        <v>196377.3768</v>
      </c>
      <c r="F31" s="141">
        <f>VLOOKUP($A31,종합!$A:$T,COLUMN(종합!F36),FALSE)</f>
        <v>78.248909927679151</v>
      </c>
      <c r="G31" s="141">
        <f>VLOOKUP($A31,종합!$A:$T,COLUMN(종합!G36),FALSE)</f>
        <v>1.73321707320173</v>
      </c>
      <c r="H31" s="143">
        <f t="shared" si="0"/>
        <v>-0.5891000013860026</v>
      </c>
      <c r="I31" s="164">
        <f>VLOOKUP($A31,종합!$A:$T,COLUMN(종합!I36),FALSE)</f>
        <v>120000</v>
      </c>
      <c r="J31" s="121">
        <f t="shared" si="1"/>
        <v>49307.999833679685</v>
      </c>
      <c r="K31" s="121">
        <f t="shared" si="2"/>
        <v>72449.628566475309</v>
      </c>
      <c r="L31" s="161">
        <v>2.8660303591682808E-2</v>
      </c>
      <c r="M31" s="143">
        <v>3.4198713376233342E-2</v>
      </c>
      <c r="N31" s="143">
        <v>1.0656560150895261E-2</v>
      </c>
      <c r="O31" s="143">
        <v>3.4047178809499708E-2</v>
      </c>
      <c r="P31" s="121">
        <v>62903.71</v>
      </c>
      <c r="Q31" s="167" t="s">
        <v>103</v>
      </c>
    </row>
    <row r="32" spans="1:17">
      <c r="A32" s="118" t="s">
        <v>104</v>
      </c>
      <c r="B32" s="117" t="s">
        <v>105</v>
      </c>
      <c r="C32" s="175" t="s">
        <v>32</v>
      </c>
      <c r="D32" s="175" t="s">
        <v>33</v>
      </c>
      <c r="E32" s="164">
        <f>VLOOKUP($A32,종합!$A:$T,COLUMN(종합!E32),FALSE)</f>
        <v>81858.551808000004</v>
      </c>
      <c r="F32" s="141">
        <f>VLOOKUP($A32,종합!$A:$T,COLUMN(종합!F37),FALSE)</f>
        <v>16.320561721165866</v>
      </c>
      <c r="G32" s="141">
        <f>VLOOKUP($A32,종합!$A:$T,COLUMN(종합!G37),FALSE)</f>
        <v>0.72186919463511012</v>
      </c>
      <c r="H32" s="143">
        <f t="shared" si="0"/>
        <v>2.3712204770962593E-2</v>
      </c>
      <c r="I32" s="164">
        <f>VLOOKUP($A32,종합!$A:$T,COLUMN(종합!I37),FALSE)</f>
        <v>31350</v>
      </c>
      <c r="J32" s="121">
        <f t="shared" si="1"/>
        <v>32093.377619569677</v>
      </c>
      <c r="K32" s="121">
        <f t="shared" si="2"/>
        <v>47155.700815778488</v>
      </c>
      <c r="L32" s="161">
        <v>1.8508621218855661E-3</v>
      </c>
      <c r="M32" s="143">
        <v>5.6081222745357248E-2</v>
      </c>
      <c r="N32" s="143">
        <v>5.2200796213090733E-2</v>
      </c>
      <c r="O32" s="143">
        <v>-9.5491791055684991E-2</v>
      </c>
      <c r="P32" s="121">
        <v>46721.72</v>
      </c>
      <c r="Q32" s="167" t="s">
        <v>61</v>
      </c>
    </row>
    <row r="33" spans="1:17">
      <c r="A33" s="118" t="s">
        <v>106</v>
      </c>
      <c r="B33" s="117" t="s">
        <v>107</v>
      </c>
      <c r="C33" s="175" t="s">
        <v>32</v>
      </c>
      <c r="D33" s="175" t="s">
        <v>33</v>
      </c>
      <c r="E33" s="164">
        <f>VLOOKUP($A33,종합!$A:$T,COLUMN(종합!E33),FALSE)</f>
        <v>119337.75952000001</v>
      </c>
      <c r="F33" s="141">
        <f>VLOOKUP($A33,종합!$A:$T,COLUMN(종합!F38),FALSE)</f>
        <v>11.009312935493663</v>
      </c>
      <c r="G33" s="141">
        <f>VLOOKUP($A33,종합!$A:$T,COLUMN(종합!G38),FALSE)</f>
        <v>1.9158699836102868</v>
      </c>
      <c r="H33" s="143">
        <f t="shared" si="0"/>
        <v>-0.48439918360644274</v>
      </c>
      <c r="I33" s="164">
        <f>VLOOKUP($A33,종합!$A:$T,COLUMN(종합!I38),FALSE)</f>
        <v>106000</v>
      </c>
      <c r="J33" s="121">
        <f t="shared" si="1"/>
        <v>54653.686537717069</v>
      </c>
      <c r="K33" s="121">
        <f t="shared" si="2"/>
        <v>80304.196130493889</v>
      </c>
      <c r="L33" s="161">
        <v>8.4881628872659709E-2</v>
      </c>
      <c r="M33" s="143">
        <v>0.1807180010169</v>
      </c>
      <c r="N33" s="143">
        <v>0.12259948456801451</v>
      </c>
      <c r="O33" s="143">
        <v>-5.6090290736921213E-2</v>
      </c>
      <c r="P33" s="121">
        <v>53435.08</v>
      </c>
      <c r="Q33" s="167" t="s">
        <v>72</v>
      </c>
    </row>
    <row r="34" spans="1:17">
      <c r="A34" s="118" t="s">
        <v>108</v>
      </c>
      <c r="B34" s="117" t="s">
        <v>109</v>
      </c>
      <c r="C34" s="175" t="s">
        <v>32</v>
      </c>
      <c r="D34" s="175" t="s">
        <v>33</v>
      </c>
      <c r="E34" s="164">
        <f>VLOOKUP($A34,종합!$A:$T,COLUMN(종합!E34),FALSE)</f>
        <v>33924.959838000002</v>
      </c>
      <c r="F34" s="141">
        <f>VLOOKUP($A34,종합!$A:$T,COLUMN(종합!F40),FALSE)</f>
        <v>18.307289247318259</v>
      </c>
      <c r="G34" s="141">
        <f>VLOOKUP($A34,종합!$A:$T,COLUMN(종합!G40),FALSE)</f>
        <v>5.0687463924826375</v>
      </c>
      <c r="H34" s="143">
        <f t="shared" si="0"/>
        <v>-0.70125042203996968</v>
      </c>
      <c r="I34" s="164">
        <f>VLOOKUP($A34,종합!$A:$T,COLUMN(종합!I40),FALSE)</f>
        <v>58200</v>
      </c>
      <c r="J34" s="121">
        <f t="shared" si="1"/>
        <v>17387.225437273766</v>
      </c>
      <c r="K34" s="121">
        <f t="shared" si="2"/>
        <v>25547.538512637508</v>
      </c>
      <c r="L34" s="161">
        <v>0.16877401682917831</v>
      </c>
      <c r="M34" s="143">
        <v>7.5796996427987762E-2</v>
      </c>
      <c r="N34" s="143">
        <v>0.35713606374057261</v>
      </c>
      <c r="O34" s="143">
        <v>5.1732486184080509E-2</v>
      </c>
      <c r="P34" s="121">
        <v>11713.76</v>
      </c>
      <c r="Q34" s="167" t="s">
        <v>110</v>
      </c>
    </row>
    <row r="35" spans="1:17">
      <c r="A35" s="118" t="s">
        <v>111</v>
      </c>
      <c r="B35" s="117" t="s">
        <v>112</v>
      </c>
      <c r="C35" s="175" t="s">
        <v>32</v>
      </c>
      <c r="D35" s="175" t="s">
        <v>33</v>
      </c>
      <c r="E35" s="164">
        <f>VLOOKUP($A35,종합!$A:$T,COLUMN(종합!E35),FALSE)</f>
        <v>471724.67580000003</v>
      </c>
      <c r="F35" s="141">
        <f>VLOOKUP($A35,종합!$A:$T,COLUMN(종합!F41),FALSE)</f>
        <v>4552.9272385959948</v>
      </c>
      <c r="G35" s="141">
        <f>VLOOKUP($A35,종합!$A:$T,COLUMN(종합!G41),FALSE)</f>
        <v>4.3364422504631799</v>
      </c>
      <c r="H35" s="143">
        <f t="shared" si="0"/>
        <v>-0.84232960625340036</v>
      </c>
      <c r="I35" s="164">
        <f>VLOOKUP($A35,종합!$A:$T,COLUMN(종합!I41),FALSE)</f>
        <v>686000</v>
      </c>
      <c r="J35" s="121">
        <f t="shared" si="1"/>
        <v>108161.89011016733</v>
      </c>
      <c r="K35" s="121">
        <f t="shared" si="2"/>
        <v>158925.30197862512</v>
      </c>
      <c r="L35" s="161">
        <v>5.3884014730254393E-3</v>
      </c>
      <c r="M35" s="143">
        <v>1.9085935298031528E-2</v>
      </c>
      <c r="N35" s="143">
        <v>4.7654763387179333E-3</v>
      </c>
      <c r="O35" s="143">
        <v>-8.842589413155879E-3</v>
      </c>
      <c r="P35" s="121">
        <v>154711.89000000001</v>
      </c>
      <c r="Q35" s="167" t="s">
        <v>113</v>
      </c>
    </row>
    <row r="36" spans="1:17">
      <c r="A36" s="118" t="s">
        <v>114</v>
      </c>
      <c r="B36" s="117" t="s">
        <v>115</v>
      </c>
      <c r="C36" s="175" t="s">
        <v>32</v>
      </c>
      <c r="D36" s="175" t="s">
        <v>33</v>
      </c>
      <c r="E36" s="164">
        <f>VLOOKUP($A36,종합!$A:$T,COLUMN(종합!E36),FALSE)</f>
        <v>30753.396258500001</v>
      </c>
      <c r="F36" s="141">
        <f>VLOOKUP($A36,종합!$A:$T,COLUMN(종합!F42),FALSE)</f>
        <v>13.141853931637842</v>
      </c>
      <c r="G36" s="141">
        <f>VLOOKUP($A36,종합!$A:$T,COLUMN(종합!G42),FALSE)</f>
        <v>2.3239212981557715</v>
      </c>
      <c r="H36" s="143">
        <f t="shared" si="0"/>
        <v>-0.39400264086553971</v>
      </c>
      <c r="I36" s="164">
        <f>VLOOKUP($A36,종합!$A:$T,COLUMN(종합!I42),FALSE)</f>
        <v>31550</v>
      </c>
      <c r="J36" s="121">
        <f t="shared" si="1"/>
        <v>19119.216680692221</v>
      </c>
      <c r="K36" s="121">
        <f t="shared" si="2"/>
        <v>28092.401875363987</v>
      </c>
      <c r="L36" s="161">
        <v>0.15654408831231989</v>
      </c>
      <c r="M36" s="143">
        <v>0.15379736591674159</v>
      </c>
      <c r="N36" s="143">
        <v>0.16351259639212459</v>
      </c>
      <c r="O36" s="143">
        <v>0.11120809966815549</v>
      </c>
      <c r="P36" s="121">
        <v>13576.19</v>
      </c>
      <c r="Q36" s="167" t="s">
        <v>116</v>
      </c>
    </row>
    <row r="37" spans="1:17">
      <c r="A37" s="118" t="s">
        <v>117</v>
      </c>
      <c r="B37" s="117" t="s">
        <v>118</v>
      </c>
      <c r="C37" s="175" t="s">
        <v>32</v>
      </c>
      <c r="D37" s="175" t="s">
        <v>33</v>
      </c>
      <c r="E37" s="164">
        <f>VLOOKUP($A37,종합!$A:$T,COLUMN(종합!E37),FALSE)</f>
        <v>56445.199107</v>
      </c>
      <c r="F37" s="141">
        <f>VLOOKUP($A37,종합!$A:$T,COLUMN(종합!F43),FALSE)</f>
        <v>22.022932544882799</v>
      </c>
      <c r="G37" s="141">
        <f>VLOOKUP($A37,종합!$A:$T,COLUMN(종합!G43),FALSE)</f>
        <v>4.7030701185153738</v>
      </c>
      <c r="H37" s="143">
        <f t="shared" si="0"/>
        <v>-0.52074310869622964</v>
      </c>
      <c r="I37" s="164">
        <f>VLOOKUP($A37,종합!$A:$T,COLUMN(종합!I43),FALSE)</f>
        <v>73900</v>
      </c>
      <c r="J37" s="121">
        <f t="shared" si="1"/>
        <v>35417.084267348626</v>
      </c>
      <c r="K37" s="121">
        <f t="shared" si="2"/>
        <v>52039.316312406903</v>
      </c>
      <c r="L37" s="161">
        <v>0.25319926751283611</v>
      </c>
      <c r="M37" s="143">
        <v>0.14127800852187519</v>
      </c>
      <c r="N37" s="143">
        <v>0.3015485379296704</v>
      </c>
      <c r="O37" s="143">
        <v>0.25228606088793681</v>
      </c>
      <c r="P37" s="121">
        <v>16835.689999999999</v>
      </c>
      <c r="Q37" s="167" t="s">
        <v>103</v>
      </c>
    </row>
    <row r="38" spans="1:17">
      <c r="A38" s="118" t="s">
        <v>119</v>
      </c>
      <c r="B38" s="117" t="s">
        <v>120</v>
      </c>
      <c r="C38" s="175" t="s">
        <v>32</v>
      </c>
      <c r="D38" s="175" t="s">
        <v>33</v>
      </c>
      <c r="E38" s="164">
        <f>VLOOKUP($A38,종합!$A:$T,COLUMN(종합!E38),FALSE)</f>
        <v>60784.555067499998</v>
      </c>
      <c r="F38" s="141">
        <f>VLOOKUP($A38,종합!$A:$T,COLUMN(종합!F45),FALSE)</f>
        <v>6.2730464314418057</v>
      </c>
      <c r="G38" s="141">
        <f>VLOOKUP($A38,종합!$A:$T,COLUMN(종합!G45),FALSE)</f>
        <v>0.38196792533242951</v>
      </c>
      <c r="H38" s="143">
        <f t="shared" si="0"/>
        <v>1.3605249298989091</v>
      </c>
      <c r="I38" s="164">
        <f>VLOOKUP($A38,종합!$A:$T,COLUMN(종합!I45),FALSE)</f>
        <v>45550</v>
      </c>
      <c r="J38" s="121">
        <f t="shared" si="1"/>
        <v>107521.91055689531</v>
      </c>
      <c r="K38" s="121">
        <f t="shared" si="2"/>
        <v>157984.96205242464</v>
      </c>
      <c r="L38" s="161">
        <v>5.5888347187124772E-2</v>
      </c>
      <c r="M38" s="143">
        <v>4.5501501455486003E-2</v>
      </c>
      <c r="N38" s="143">
        <v>5.082952711215933E-2</v>
      </c>
      <c r="O38" s="143">
        <v>5.7042778347704527E-2</v>
      </c>
      <c r="P38" s="121">
        <v>120372.08</v>
      </c>
      <c r="Q38" s="167" t="s">
        <v>58</v>
      </c>
    </row>
    <row r="39" spans="1:17">
      <c r="A39" s="118" t="s">
        <v>121</v>
      </c>
      <c r="B39" s="117" t="s">
        <v>122</v>
      </c>
      <c r="C39" s="175" t="s">
        <v>32</v>
      </c>
      <c r="D39" s="175" t="s">
        <v>33</v>
      </c>
      <c r="E39" s="164">
        <f>VLOOKUP($A39,종합!$A:$T,COLUMN(종합!E39),FALSE)</f>
        <v>27183.464155000001</v>
      </c>
      <c r="F39" s="141">
        <f>VLOOKUP($A39,종합!$A:$T,COLUMN(종합!F46),FALSE)</f>
        <v>12.345322331917211</v>
      </c>
      <c r="G39" s="141">
        <f>VLOOKUP($A39,종합!$A:$T,COLUMN(종합!G46),FALSE)</f>
        <v>3.91596012137745</v>
      </c>
      <c r="H39" s="143">
        <f t="shared" si="0"/>
        <v>-0.63565115689929153</v>
      </c>
      <c r="I39" s="164">
        <f>VLOOKUP($A39,종합!$A:$T,COLUMN(종합!I46),FALSE)</f>
        <v>260500</v>
      </c>
      <c r="J39" s="121">
        <f t="shared" si="1"/>
        <v>94912.873627734531</v>
      </c>
      <c r="K39" s="121">
        <f t="shared" si="2"/>
        <v>139458.15007100065</v>
      </c>
      <c r="L39" s="161">
        <v>0.15648865357071531</v>
      </c>
      <c r="M39" s="143">
        <v>0.10308096276612309</v>
      </c>
      <c r="N39" s="143">
        <v>0.25689008226304783</v>
      </c>
      <c r="O39" s="143">
        <v>7.5806331047370362E-2</v>
      </c>
      <c r="P39" s="121">
        <v>67411.97</v>
      </c>
      <c r="Q39" s="167" t="s">
        <v>110</v>
      </c>
    </row>
    <row r="40" spans="1:17">
      <c r="A40" s="118" t="s">
        <v>123</v>
      </c>
      <c r="B40" s="117" t="s">
        <v>124</v>
      </c>
      <c r="C40" s="175" t="s">
        <v>32</v>
      </c>
      <c r="D40" s="175" t="s">
        <v>33</v>
      </c>
      <c r="E40" s="164">
        <f>VLOOKUP($A40,종합!$A:$T,COLUMN(종합!E40),FALSE)</f>
        <v>52956.5919975</v>
      </c>
      <c r="F40" s="141">
        <f>VLOOKUP($A40,종합!$A:$T,COLUMN(종합!F47),FALSE)</f>
        <v>6.1901688012939768</v>
      </c>
      <c r="G40" s="141">
        <f>VLOOKUP($A40,종합!$A:$T,COLUMN(종합!G47),FALSE)</f>
        <v>0.9491829762718581</v>
      </c>
      <c r="H40" s="143">
        <f t="shared" si="0"/>
        <v>0.4818299720708733</v>
      </c>
      <c r="I40" s="164">
        <f>VLOOKUP($A40,종합!$A:$T,COLUMN(종합!I47),FALSE)</f>
        <v>42750</v>
      </c>
      <c r="J40" s="121">
        <f t="shared" si="1"/>
        <v>63348.231306029833</v>
      </c>
      <c r="K40" s="121">
        <f t="shared" si="2"/>
        <v>93079.334873570391</v>
      </c>
      <c r="L40" s="161">
        <v>0.1562093494716523</v>
      </c>
      <c r="M40" s="143">
        <v>0.1252253292215097</v>
      </c>
      <c r="N40" s="143">
        <v>0.13590550504151999</v>
      </c>
      <c r="O40" s="143">
        <v>0.16618810520548019</v>
      </c>
      <c r="P40" s="121">
        <v>45047.519999999997</v>
      </c>
      <c r="Q40" s="167" t="s">
        <v>49</v>
      </c>
    </row>
    <row r="41" spans="1:17">
      <c r="A41" s="118" t="s">
        <v>125</v>
      </c>
      <c r="B41" s="117" t="s">
        <v>126</v>
      </c>
      <c r="C41" s="175" t="s">
        <v>32</v>
      </c>
      <c r="D41" s="175" t="s">
        <v>33</v>
      </c>
      <c r="E41" s="164">
        <f>VLOOKUP($A41,종합!$A:$T,COLUMN(종합!E41),FALSE)</f>
        <v>64500</v>
      </c>
      <c r="F41" s="141">
        <f>VLOOKUP($A41,종합!$A:$T,COLUMN(종합!F48),FALSE)</f>
        <v>10.262465090578425</v>
      </c>
      <c r="G41" s="141">
        <f>VLOOKUP($A41,종합!$A:$T,COLUMN(종합!G48),FALSE)</f>
        <v>1.8745616985935403</v>
      </c>
      <c r="H41" s="143">
        <f t="shared" si="0"/>
        <v>-0.16737725151846453</v>
      </c>
      <c r="I41" s="164">
        <f>VLOOKUP($A41,종합!$A:$T,COLUMN(종합!I48),FALSE)</f>
        <v>172000</v>
      </c>
      <c r="J41" s="121">
        <f t="shared" si="1"/>
        <v>143211.1127388241</v>
      </c>
      <c r="K41" s="121">
        <f t="shared" si="2"/>
        <v>210424.10885692446</v>
      </c>
      <c r="L41" s="161">
        <v>0.18057439479406701</v>
      </c>
      <c r="M41" s="143">
        <v>0.15596038258283099</v>
      </c>
      <c r="N41" s="143">
        <v>0.12848784483810721</v>
      </c>
      <c r="O41" s="143">
        <v>0.21008785857835899</v>
      </c>
      <c r="P41" s="121">
        <v>91754.78</v>
      </c>
      <c r="Q41" s="167" t="s">
        <v>127</v>
      </c>
    </row>
    <row r="42" spans="1:17">
      <c r="A42" s="118" t="s">
        <v>128</v>
      </c>
      <c r="B42" s="117" t="s">
        <v>129</v>
      </c>
      <c r="C42" s="175" t="s">
        <v>32</v>
      </c>
      <c r="D42" s="175" t="s">
        <v>33</v>
      </c>
      <c r="E42" s="164">
        <f>VLOOKUP($A42,종합!$A:$T,COLUMN(종합!E42),FALSE)</f>
        <v>32278.1643</v>
      </c>
      <c r="F42" s="141">
        <f>VLOOKUP($A42,종합!$A:$T,COLUMN(종합!F49),FALSE)</f>
        <v>-8.3831113848530059</v>
      </c>
      <c r="G42" s="141">
        <f>VLOOKUP($A42,종합!$A:$T,COLUMN(종합!G49),FALSE)</f>
        <v>0.19857322147145223</v>
      </c>
      <c r="H42" s="143">
        <f t="shared" si="0"/>
        <v>2.5599543318326625</v>
      </c>
      <c r="I42" s="164">
        <f>VLOOKUP($A42,종합!$A:$T,COLUMN(종합!I49),FALSE)</f>
        <v>102500</v>
      </c>
      <c r="J42" s="121">
        <f t="shared" si="1"/>
        <v>364895.3190128479</v>
      </c>
      <c r="K42" s="121">
        <f t="shared" si="2"/>
        <v>536150.93731847045</v>
      </c>
      <c r="L42" s="161">
        <v>6.642951777144912E-3</v>
      </c>
      <c r="M42" s="143">
        <v>1.0302850107194089E-2</v>
      </c>
      <c r="N42" s="143">
        <v>-2.3235038586623531E-2</v>
      </c>
      <c r="O42" s="143">
        <v>3.1967111428517478E-2</v>
      </c>
      <c r="P42" s="121">
        <v>518692.28</v>
      </c>
      <c r="Q42" s="167" t="s">
        <v>130</v>
      </c>
    </row>
    <row r="43" spans="1:17">
      <c r="A43" s="118" t="s">
        <v>131</v>
      </c>
      <c r="B43" s="117" t="s">
        <v>132</v>
      </c>
      <c r="C43" s="175" t="s">
        <v>32</v>
      </c>
      <c r="D43" s="175" t="s">
        <v>33</v>
      </c>
      <c r="E43" s="164">
        <f>VLOOKUP($A43,종합!$A:$T,COLUMN(종합!E43),FALSE)</f>
        <v>80603.8</v>
      </c>
      <c r="F43" s="141">
        <f>VLOOKUP($A43,종합!$A:$T,COLUMN(종합!F51),FALSE)</f>
        <v>30.181328450631803</v>
      </c>
      <c r="G43" s="141">
        <f>VLOOKUP($A43,종합!$A:$T,COLUMN(종합!G51),FALSE)</f>
        <v>4.5361136104268951</v>
      </c>
      <c r="H43" s="143">
        <f t="shared" si="0"/>
        <v>-0.69024573129535594</v>
      </c>
      <c r="I43" s="164">
        <f>VLOOKUP($A43,종합!$A:$T,COLUMN(종합!I51),FALSE)</f>
        <v>15100</v>
      </c>
      <c r="J43" s="121">
        <f t="shared" si="1"/>
        <v>4677.2894574401262</v>
      </c>
      <c r="K43" s="121">
        <f t="shared" si="2"/>
        <v>6872.4727231374181</v>
      </c>
      <c r="L43" s="161">
        <v>0.15601646753494819</v>
      </c>
      <c r="M43" s="143">
        <v>0.11328056912161411</v>
      </c>
      <c r="N43" s="143">
        <v>0.13707625974114959</v>
      </c>
      <c r="O43" s="143">
        <v>0.1769468083412615</v>
      </c>
      <c r="P43" s="121">
        <v>3328.84</v>
      </c>
      <c r="Q43" s="167" t="s">
        <v>49</v>
      </c>
    </row>
    <row r="44" spans="1:17">
      <c r="A44" s="118" t="s">
        <v>133</v>
      </c>
      <c r="B44" s="117" t="s">
        <v>134</v>
      </c>
      <c r="C44" s="175" t="s">
        <v>32</v>
      </c>
      <c r="D44" s="175" t="s">
        <v>33</v>
      </c>
      <c r="E44" s="164">
        <f>VLOOKUP($A44,종합!$A:$T,COLUMN(종합!E44),FALSE)</f>
        <v>79448.465125000002</v>
      </c>
      <c r="F44" s="141">
        <f>VLOOKUP($A44,종합!$A:$T,COLUMN(종합!F52),FALSE)</f>
        <v>175.64048889252706</v>
      </c>
      <c r="G44" s="141">
        <f>VLOOKUP($A44,종합!$A:$T,COLUMN(종합!G52),FALSE)</f>
        <v>2.3900798964814829</v>
      </c>
      <c r="H44" s="143">
        <f t="shared" si="0"/>
        <v>-0.62576566210091777</v>
      </c>
      <c r="I44" s="164">
        <f>VLOOKUP($A44,종합!$A:$T,COLUMN(종합!I52),FALSE)</f>
        <v>117500</v>
      </c>
      <c r="J44" s="121">
        <f t="shared" si="1"/>
        <v>43972.534703142162</v>
      </c>
      <c r="K44" s="121">
        <f t="shared" si="2"/>
        <v>64610.079847389148</v>
      </c>
      <c r="L44" s="161">
        <v>5.5838912890870063E-2</v>
      </c>
      <c r="M44" s="143">
        <v>1.169749166880363E-2</v>
      </c>
      <c r="N44" s="143">
        <v>3.0223880897970411E-2</v>
      </c>
      <c r="O44" s="143">
        <v>0.1140669475361933</v>
      </c>
      <c r="P44" s="121">
        <v>49239.31</v>
      </c>
      <c r="Q44" s="167" t="s">
        <v>46</v>
      </c>
    </row>
    <row r="45" spans="1:17">
      <c r="A45" s="118" t="s">
        <v>135</v>
      </c>
      <c r="B45" s="117" t="s">
        <v>136</v>
      </c>
      <c r="C45" s="175" t="s">
        <v>32</v>
      </c>
      <c r="D45" s="175" t="s">
        <v>33</v>
      </c>
      <c r="E45" s="164">
        <f>VLOOKUP($A45,종합!$A:$T,COLUMN(종합!E45),FALSE)</f>
        <v>28360.042055999998</v>
      </c>
      <c r="F45" s="141">
        <f>VLOOKUP($A45,종합!$A:$T,COLUMN(종합!F54),FALSE)</f>
        <v>11.269121116547314</v>
      </c>
      <c r="G45" s="141">
        <f>VLOOKUP($A45,종합!$A:$T,COLUMN(종합!G54),FALSE)</f>
        <v>0.75972977626350768</v>
      </c>
      <c r="H45" s="143">
        <f t="shared" si="0"/>
        <v>0.2161696277311117</v>
      </c>
      <c r="I45" s="164">
        <f>VLOOKUP($A45,종합!$A:$T,COLUMN(종합!I54),FALSE)</f>
        <v>97200</v>
      </c>
      <c r="J45" s="121">
        <f t="shared" si="1"/>
        <v>118211.68781546406</v>
      </c>
      <c r="K45" s="121">
        <f t="shared" si="2"/>
        <v>173691.75191317784</v>
      </c>
      <c r="L45" s="161">
        <v>6.8553826275827401E-2</v>
      </c>
      <c r="M45" s="143">
        <v>6.6200688236372526E-2</v>
      </c>
      <c r="N45" s="143">
        <v>5.8742556709840452E-2</v>
      </c>
      <c r="O45" s="143">
        <v>6.3067354552150248E-2</v>
      </c>
      <c r="P45" s="121">
        <v>124680.11</v>
      </c>
      <c r="Q45" s="167" t="s">
        <v>137</v>
      </c>
    </row>
    <row r="46" spans="1:17">
      <c r="A46" s="118" t="s">
        <v>138</v>
      </c>
      <c r="B46" s="117" t="s">
        <v>139</v>
      </c>
      <c r="C46" s="175" t="s">
        <v>32</v>
      </c>
      <c r="D46" s="175" t="s">
        <v>33</v>
      </c>
      <c r="E46" s="164">
        <f>VLOOKUP($A46,종합!$A:$T,COLUMN(종합!E46),FALSE)</f>
        <v>126749.74716</v>
      </c>
      <c r="F46" s="141">
        <f>VLOOKUP($A46,종합!$A:$T,COLUMN(종합!F55),FALSE)</f>
        <v>51.209592090244698</v>
      </c>
      <c r="G46" s="141">
        <f>VLOOKUP($A46,종합!$A:$T,COLUMN(종합!G55),FALSE)</f>
        <v>7.2357156266016958</v>
      </c>
      <c r="H46" s="143">
        <f t="shared" si="0"/>
        <v>-0.79545764120998064</v>
      </c>
      <c r="I46" s="164">
        <f>VLOOKUP($A46,종합!$A:$T,COLUMN(종합!I55),FALSE)</f>
        <v>578000</v>
      </c>
      <c r="J46" s="121">
        <f t="shared" si="1"/>
        <v>118225.48338063122</v>
      </c>
      <c r="K46" s="121">
        <f t="shared" si="2"/>
        <v>173712.02212441328</v>
      </c>
      <c r="L46" s="161">
        <v>0.14833764668126689</v>
      </c>
      <c r="M46" s="143">
        <v>0.1175620806708042</v>
      </c>
      <c r="N46" s="143">
        <v>0.1056794472314164</v>
      </c>
      <c r="O46" s="143">
        <v>0.18383319437551751</v>
      </c>
      <c r="P46" s="121">
        <v>86992.51</v>
      </c>
      <c r="Q46" s="167" t="s">
        <v>140</v>
      </c>
    </row>
    <row r="47" spans="1:17">
      <c r="A47" s="118" t="s">
        <v>141</v>
      </c>
      <c r="B47" s="117" t="s">
        <v>142</v>
      </c>
      <c r="C47" s="175" t="s">
        <v>32</v>
      </c>
      <c r="D47" s="175" t="s">
        <v>33</v>
      </c>
      <c r="E47" s="164">
        <f>VLOOKUP($A47,종합!$A:$T,COLUMN(종합!E47),FALSE)</f>
        <v>7029.86895</v>
      </c>
      <c r="F47" s="141">
        <f>VLOOKUP($A47,종합!$A:$T,COLUMN(종합!F57),FALSE)</f>
        <v>3.6648396615202303</v>
      </c>
      <c r="G47" s="141">
        <f>VLOOKUP($A47,종합!$A:$T,COLUMN(종합!G57),FALSE)</f>
        <v>0.47921786562524454</v>
      </c>
      <c r="H47" s="143">
        <f t="shared" si="0"/>
        <v>1.7579564921775048</v>
      </c>
      <c r="I47" s="164">
        <f>VLOOKUP($A47,종합!$A:$T,COLUMN(종합!I57),FALSE)</f>
        <v>117000</v>
      </c>
      <c r="J47" s="121">
        <f t="shared" si="1"/>
        <v>322680.90958476806</v>
      </c>
      <c r="K47" s="121">
        <f t="shared" si="2"/>
        <v>474124.120300262</v>
      </c>
      <c r="L47" s="161">
        <v>0.13695646556977209</v>
      </c>
      <c r="M47" s="143">
        <v>0.1131254005409735</v>
      </c>
      <c r="N47" s="143">
        <v>0.1236316953909864</v>
      </c>
      <c r="O47" s="143">
        <v>0.1379612506276035</v>
      </c>
      <c r="P47" s="121">
        <v>249558.79</v>
      </c>
      <c r="Q47" s="167" t="s">
        <v>137</v>
      </c>
    </row>
    <row r="48" spans="1:17">
      <c r="A48" s="118" t="s">
        <v>143</v>
      </c>
      <c r="B48" s="117" t="s">
        <v>144</v>
      </c>
      <c r="C48" s="175" t="s">
        <v>32</v>
      </c>
      <c r="D48" s="175" t="s">
        <v>33</v>
      </c>
      <c r="E48" s="164">
        <f>VLOOKUP($A48,종합!$A:$T,COLUMN(종합!E48),FALSE)</f>
        <v>89185.725000000006</v>
      </c>
      <c r="F48" s="141">
        <f>VLOOKUP($A48,종합!$A:$T,COLUMN(종합!F58),FALSE)</f>
        <v>51.544957585640013</v>
      </c>
      <c r="G48" s="141">
        <f>VLOOKUP($A48,종합!$A:$T,COLUMN(종합!G58),FALSE)</f>
        <v>10.129077435294693</v>
      </c>
      <c r="H48" s="143">
        <f t="shared" si="0"/>
        <v>-0.79689378447886894</v>
      </c>
      <c r="I48" s="164">
        <f>VLOOKUP($A48,종합!$A:$T,COLUMN(종합!I58),FALSE)</f>
        <v>180000</v>
      </c>
      <c r="J48" s="121">
        <f t="shared" si="1"/>
        <v>36559.118793803595</v>
      </c>
      <c r="K48" s="121">
        <f t="shared" si="2"/>
        <v>53717.33970680218</v>
      </c>
      <c r="L48" s="161">
        <v>0.24760541555339599</v>
      </c>
      <c r="M48" s="143">
        <v>0.1783508736260567</v>
      </c>
      <c r="N48" s="143">
        <v>0.227713299617436</v>
      </c>
      <c r="O48" s="143">
        <v>0.27010858723876158</v>
      </c>
      <c r="P48" s="121">
        <v>17771.669999999998</v>
      </c>
      <c r="Q48" s="167" t="s">
        <v>145</v>
      </c>
    </row>
    <row r="49" spans="1:17">
      <c r="A49" s="118" t="s">
        <v>146</v>
      </c>
      <c r="B49" s="117" t="s">
        <v>147</v>
      </c>
      <c r="C49" s="175" t="s">
        <v>32</v>
      </c>
      <c r="D49" s="175" t="s">
        <v>33</v>
      </c>
      <c r="E49" s="164">
        <f>VLOOKUP($A49,종합!$A:$T,COLUMN(종합!E49),FALSE)</f>
        <v>52515.973019999998</v>
      </c>
      <c r="F49" s="141">
        <f>VLOOKUP($A49,종합!$A:$T,COLUMN(종합!F59),FALSE)</f>
        <v>18.086481016973774</v>
      </c>
      <c r="G49" s="141">
        <f>VLOOKUP($A49,종합!$A:$T,COLUMN(종합!G59),FALSE)</f>
        <v>1.5890873589495955</v>
      </c>
      <c r="H49" s="143">
        <f t="shared" si="0"/>
        <v>-0.45095846067571221</v>
      </c>
      <c r="I49" s="164">
        <f>VLOOKUP($A49,종합!$A:$T,COLUMN(종합!I59),FALSE)</f>
        <v>399000</v>
      </c>
      <c r="J49" s="121">
        <f t="shared" si="1"/>
        <v>219067.57419039082</v>
      </c>
      <c r="K49" s="121">
        <f t="shared" si="2"/>
        <v>321882.13747440832</v>
      </c>
      <c r="L49" s="161">
        <v>6.4936097399268089E-2</v>
      </c>
      <c r="M49" s="143">
        <v>8.5698164852534411E-2</v>
      </c>
      <c r="N49" s="143">
        <v>6.1768784686738153E-2</v>
      </c>
      <c r="O49" s="143">
        <v>3.1337242436311391E-2</v>
      </c>
      <c r="P49" s="121">
        <v>235006.1</v>
      </c>
      <c r="Q49" s="167" t="s">
        <v>137</v>
      </c>
    </row>
    <row r="50" spans="1:17">
      <c r="A50" s="118" t="s">
        <v>148</v>
      </c>
      <c r="B50" s="117" t="s">
        <v>149</v>
      </c>
      <c r="C50" s="175" t="s">
        <v>32</v>
      </c>
      <c r="D50" s="175" t="s">
        <v>33</v>
      </c>
      <c r="E50" s="164">
        <f>VLOOKUP($A50,종합!$A:$T,COLUMN(종합!E50),FALSE)</f>
        <v>63090.341664500003</v>
      </c>
      <c r="F50" s="141">
        <f>VLOOKUP($A50,종합!$A:$T,COLUMN(종합!F60),FALSE)</f>
        <v>15.226560940788334</v>
      </c>
      <c r="G50" s="141">
        <f>VLOOKUP($A50,종합!$A:$T,COLUMN(종합!G60),FALSE)</f>
        <v>1.3386052963523256</v>
      </c>
      <c r="H50" s="143">
        <f t="shared" si="0"/>
        <v>-0.25332745822765068</v>
      </c>
      <c r="I50" s="164">
        <f>VLOOKUP($A50,종합!$A:$T,COLUMN(종합!I60),FALSE)</f>
        <v>14450</v>
      </c>
      <c r="J50" s="121">
        <f t="shared" si="1"/>
        <v>10789.418228610448</v>
      </c>
      <c r="K50" s="121">
        <f t="shared" si="2"/>
        <v>15853.195135635055</v>
      </c>
      <c r="L50" s="161">
        <v>7.989189108893191E-2</v>
      </c>
      <c r="M50" s="143">
        <v>8.2040604695449465E-2</v>
      </c>
      <c r="N50" s="143">
        <v>8.1493614039871806E-2</v>
      </c>
      <c r="O50" s="143">
        <v>5.567017602923615E-2</v>
      </c>
      <c r="P50" s="121">
        <v>10794.82</v>
      </c>
      <c r="Q50" s="167" t="s">
        <v>61</v>
      </c>
    </row>
    <row r="51" spans="1:17">
      <c r="B51" s="180"/>
      <c r="C51" s="175"/>
      <c r="D51" s="175"/>
      <c r="E51" s="164"/>
      <c r="F51" s="141"/>
      <c r="G51" s="141"/>
      <c r="H51" s="143"/>
      <c r="I51" s="164"/>
      <c r="J51" s="121"/>
      <c r="K51" s="121"/>
      <c r="L51" s="161"/>
      <c r="M51" s="143"/>
      <c r="N51" s="143"/>
      <c r="O51" s="143"/>
      <c r="P51" s="121"/>
      <c r="Q51" s="167"/>
    </row>
    <row r="52" spans="1:17">
      <c r="B52" s="180"/>
      <c r="C52" s="175"/>
      <c r="D52" s="175"/>
      <c r="E52" s="164"/>
      <c r="F52" s="141"/>
      <c r="G52" s="141"/>
      <c r="H52" s="143"/>
      <c r="I52" s="164"/>
      <c r="J52" s="121"/>
      <c r="K52" s="121"/>
      <c r="L52" s="161"/>
      <c r="M52" s="143"/>
      <c r="N52" s="143"/>
      <c r="O52" s="143"/>
      <c r="P52" s="121"/>
      <c r="Q52" s="167"/>
    </row>
    <row r="53" spans="1:17">
      <c r="B53" s="180"/>
      <c r="C53" s="175"/>
      <c r="D53" s="175"/>
      <c r="E53" s="164"/>
      <c r="F53" s="141"/>
      <c r="G53" s="141"/>
      <c r="H53" s="143"/>
      <c r="I53" s="164"/>
      <c r="J53" s="121"/>
      <c r="K53" s="121"/>
      <c r="L53" s="161"/>
      <c r="M53" s="143"/>
      <c r="N53" s="143"/>
      <c r="O53" s="143"/>
      <c r="P53" s="121"/>
      <c r="Q53" s="167"/>
    </row>
    <row r="54" spans="1:17">
      <c r="B54" s="180"/>
      <c r="C54" s="175"/>
      <c r="D54" s="175"/>
      <c r="E54" s="164"/>
      <c r="F54" s="141"/>
      <c r="G54" s="141"/>
      <c r="H54" s="143"/>
      <c r="I54" s="164"/>
      <c r="J54" s="121"/>
      <c r="K54" s="121"/>
      <c r="L54" s="161"/>
      <c r="M54" s="143"/>
      <c r="N54" s="143"/>
      <c r="O54" s="143"/>
      <c r="P54" s="121"/>
      <c r="Q54" s="167"/>
    </row>
    <row r="55" spans="1:17">
      <c r="B55" s="180"/>
      <c r="C55" s="175"/>
      <c r="D55" s="175"/>
      <c r="E55" s="164"/>
      <c r="F55" s="141"/>
      <c r="G55" s="141"/>
      <c r="H55" s="143"/>
      <c r="I55" s="164"/>
      <c r="J55" s="121"/>
      <c r="K55" s="121"/>
      <c r="L55" s="161"/>
      <c r="M55" s="143"/>
      <c r="N55" s="143"/>
      <c r="O55" s="143"/>
      <c r="P55" s="121"/>
      <c r="Q55" s="167"/>
    </row>
    <row r="56" spans="1:17">
      <c r="B56" s="180"/>
      <c r="C56" s="175"/>
      <c r="D56" s="175"/>
      <c r="E56" s="164"/>
      <c r="F56" s="141"/>
      <c r="G56" s="141"/>
      <c r="H56" s="143"/>
      <c r="I56" s="164"/>
      <c r="J56" s="121"/>
      <c r="K56" s="121"/>
      <c r="L56" s="161"/>
      <c r="M56" s="143"/>
      <c r="N56" s="143"/>
      <c r="O56" s="143"/>
      <c r="P56" s="121"/>
      <c r="Q56" s="167"/>
    </row>
    <row r="57" spans="1:17">
      <c r="B57" s="180"/>
      <c r="C57" s="175"/>
      <c r="D57" s="175"/>
      <c r="E57" s="164"/>
      <c r="F57" s="141"/>
      <c r="G57" s="141"/>
      <c r="H57" s="143"/>
      <c r="I57" s="164"/>
      <c r="J57" s="121"/>
      <c r="K57" s="121"/>
      <c r="L57" s="161"/>
      <c r="M57" s="143"/>
      <c r="N57" s="143"/>
      <c r="O57" s="143"/>
      <c r="P57" s="121"/>
      <c r="Q57" s="167"/>
    </row>
    <row r="58" spans="1:17">
      <c r="B58" s="180"/>
      <c r="C58" s="175"/>
      <c r="D58" s="175"/>
      <c r="E58" s="164"/>
      <c r="F58" s="141"/>
      <c r="G58" s="141"/>
      <c r="H58" s="143"/>
      <c r="I58" s="164"/>
      <c r="J58" s="121"/>
      <c r="K58" s="121"/>
      <c r="L58" s="161"/>
      <c r="M58" s="143"/>
      <c r="N58" s="143"/>
      <c r="O58" s="143"/>
      <c r="P58" s="121"/>
      <c r="Q58" s="167"/>
    </row>
    <row r="59" spans="1:17">
      <c r="B59" s="180"/>
      <c r="C59" s="175"/>
      <c r="D59" s="175"/>
      <c r="E59" s="164"/>
      <c r="F59" s="141"/>
      <c r="G59" s="141"/>
      <c r="H59" s="143"/>
      <c r="I59" s="164"/>
      <c r="J59" s="121"/>
      <c r="K59" s="121"/>
      <c r="L59" s="161"/>
      <c r="M59" s="143"/>
      <c r="N59" s="143"/>
      <c r="O59" s="143"/>
      <c r="P59" s="121"/>
      <c r="Q59" s="167"/>
    </row>
    <row r="60" spans="1:17">
      <c r="B60" s="180"/>
      <c r="C60" s="175"/>
      <c r="D60" s="175"/>
      <c r="E60" s="164"/>
      <c r="F60" s="141"/>
      <c r="G60" s="141"/>
      <c r="H60" s="143"/>
      <c r="I60" s="164"/>
      <c r="J60" s="121"/>
      <c r="K60" s="121"/>
      <c r="L60" s="161"/>
      <c r="M60" s="143"/>
      <c r="N60" s="143"/>
      <c r="O60" s="143"/>
      <c r="P60" s="121"/>
      <c r="Q60" s="167"/>
    </row>
    <row r="61" spans="1:17">
      <c r="B61" s="180"/>
      <c r="C61" s="175"/>
      <c r="D61" s="175"/>
      <c r="E61" s="164"/>
      <c r="F61" s="141"/>
      <c r="G61" s="141"/>
      <c r="H61" s="143"/>
      <c r="I61" s="164"/>
      <c r="J61" s="121"/>
      <c r="K61" s="121"/>
      <c r="L61" s="161"/>
      <c r="M61" s="143"/>
      <c r="N61" s="143"/>
      <c r="O61" s="143"/>
      <c r="P61" s="121"/>
      <c r="Q61" s="167"/>
    </row>
    <row r="62" spans="1:17">
      <c r="B62" s="180"/>
      <c r="C62" s="175"/>
      <c r="D62" s="175"/>
      <c r="E62" s="164"/>
      <c r="F62" s="141"/>
      <c r="G62" s="141"/>
      <c r="H62" s="143"/>
      <c r="I62" s="164"/>
      <c r="J62" s="121"/>
      <c r="K62" s="121"/>
      <c r="L62" s="161"/>
      <c r="M62" s="143"/>
      <c r="N62" s="143"/>
      <c r="O62" s="143"/>
      <c r="P62" s="121"/>
      <c r="Q62" s="167"/>
    </row>
    <row r="63" spans="1:17">
      <c r="B63" s="180"/>
      <c r="C63" s="175"/>
      <c r="D63" s="175"/>
      <c r="E63" s="164"/>
      <c r="F63" s="141"/>
      <c r="G63" s="141"/>
      <c r="H63" s="143"/>
      <c r="I63" s="164"/>
      <c r="J63" s="121"/>
      <c r="K63" s="121"/>
      <c r="L63" s="161"/>
      <c r="M63" s="143"/>
      <c r="N63" s="143"/>
      <c r="O63" s="143"/>
      <c r="P63" s="121"/>
      <c r="Q63" s="167"/>
    </row>
    <row r="64" spans="1:17">
      <c r="B64" s="180"/>
      <c r="C64" s="175"/>
      <c r="D64" s="175"/>
      <c r="E64" s="164"/>
      <c r="F64" s="141"/>
      <c r="G64" s="141"/>
      <c r="H64" s="143"/>
      <c r="I64" s="164"/>
      <c r="J64" s="121"/>
      <c r="K64" s="121"/>
      <c r="L64" s="161"/>
      <c r="M64" s="143"/>
      <c r="N64" s="143"/>
      <c r="O64" s="143"/>
      <c r="P64" s="121"/>
      <c r="Q64" s="167"/>
    </row>
    <row r="65" spans="2:17">
      <c r="B65" s="180"/>
      <c r="C65" s="175"/>
      <c r="D65" s="175"/>
      <c r="E65" s="164"/>
      <c r="F65" s="141"/>
      <c r="G65" s="141"/>
      <c r="H65" s="143"/>
      <c r="I65" s="164"/>
      <c r="J65" s="121"/>
      <c r="K65" s="121"/>
      <c r="L65" s="161"/>
      <c r="M65" s="143"/>
      <c r="N65" s="143"/>
      <c r="O65" s="143"/>
      <c r="P65" s="121"/>
      <c r="Q65" s="167"/>
    </row>
    <row r="66" spans="2:17">
      <c r="B66" s="180"/>
      <c r="C66" s="175"/>
      <c r="D66" s="175"/>
      <c r="E66" s="164"/>
      <c r="F66" s="141"/>
      <c r="G66" s="141"/>
      <c r="H66" s="143"/>
      <c r="I66" s="164"/>
      <c r="J66" s="121"/>
      <c r="K66" s="121"/>
      <c r="L66" s="161"/>
      <c r="M66" s="143"/>
      <c r="N66" s="143"/>
      <c r="O66" s="143"/>
      <c r="P66" s="121"/>
      <c r="Q66" s="167"/>
    </row>
    <row r="67" spans="2:17">
      <c r="B67" s="180"/>
      <c r="C67" s="175"/>
      <c r="D67" s="175"/>
      <c r="E67" s="164"/>
      <c r="F67" s="141"/>
      <c r="G67" s="141"/>
      <c r="H67" s="143"/>
      <c r="I67" s="164"/>
      <c r="J67" s="121"/>
      <c r="K67" s="121"/>
      <c r="L67" s="161"/>
      <c r="M67" s="143"/>
      <c r="N67" s="143"/>
      <c r="O67" s="143"/>
      <c r="P67" s="121"/>
      <c r="Q67" s="167"/>
    </row>
    <row r="68" spans="2:17">
      <c r="B68" s="180"/>
      <c r="C68" s="175"/>
      <c r="D68" s="175"/>
      <c r="E68" s="164"/>
      <c r="F68" s="141"/>
      <c r="G68" s="141"/>
      <c r="H68" s="143"/>
      <c r="I68" s="164"/>
      <c r="J68" s="121"/>
      <c r="K68" s="121"/>
      <c r="L68" s="161"/>
      <c r="M68" s="143"/>
      <c r="N68" s="143"/>
      <c r="O68" s="143"/>
      <c r="P68" s="121"/>
      <c r="Q68" s="167"/>
    </row>
    <row r="69" spans="2:17">
      <c r="B69" s="180"/>
      <c r="C69" s="175"/>
      <c r="D69" s="175"/>
      <c r="E69" s="164"/>
      <c r="F69" s="141"/>
      <c r="G69" s="141"/>
      <c r="H69" s="143"/>
      <c r="I69" s="164"/>
      <c r="J69" s="121"/>
      <c r="K69" s="121"/>
      <c r="L69" s="161"/>
      <c r="M69" s="143"/>
      <c r="N69" s="143"/>
      <c r="O69" s="143"/>
      <c r="P69" s="121"/>
      <c r="Q69" s="167"/>
    </row>
    <row r="70" spans="2:17">
      <c r="B70" s="180"/>
      <c r="C70" s="175"/>
      <c r="D70" s="175"/>
      <c r="E70" s="164"/>
      <c r="F70" s="141"/>
      <c r="G70" s="141"/>
      <c r="H70" s="143"/>
      <c r="I70" s="164"/>
      <c r="J70" s="121"/>
      <c r="K70" s="121"/>
      <c r="L70" s="161"/>
      <c r="M70" s="143"/>
      <c r="N70" s="143"/>
      <c r="O70" s="143"/>
      <c r="P70" s="121"/>
      <c r="Q70" s="167"/>
    </row>
    <row r="71" spans="2:17">
      <c r="B71" s="180"/>
      <c r="C71" s="175"/>
      <c r="D71" s="175"/>
      <c r="E71" s="164"/>
      <c r="F71" s="141"/>
      <c r="G71" s="141"/>
      <c r="H71" s="143"/>
      <c r="I71" s="164"/>
      <c r="J71" s="121"/>
      <c r="K71" s="121"/>
      <c r="L71" s="161"/>
      <c r="M71" s="143"/>
      <c r="N71" s="143"/>
      <c r="O71" s="143"/>
      <c r="P71" s="121"/>
      <c r="Q71" s="167"/>
    </row>
    <row r="72" spans="2:17">
      <c r="B72" s="180"/>
      <c r="C72" s="175"/>
      <c r="D72" s="175"/>
      <c r="E72" s="164"/>
      <c r="F72" s="141"/>
      <c r="G72" s="141"/>
      <c r="H72" s="143"/>
      <c r="I72" s="164"/>
      <c r="J72" s="121"/>
      <c r="K72" s="121"/>
      <c r="L72" s="161"/>
      <c r="M72" s="143"/>
      <c r="N72" s="143"/>
      <c r="O72" s="143"/>
      <c r="P72" s="121"/>
      <c r="Q72" s="167"/>
    </row>
    <row r="73" spans="2:17">
      <c r="B73" s="180"/>
      <c r="C73" s="175"/>
      <c r="D73" s="175"/>
      <c r="E73" s="164"/>
      <c r="F73" s="141"/>
      <c r="G73" s="141"/>
      <c r="H73" s="143"/>
      <c r="I73" s="164"/>
      <c r="J73" s="121"/>
      <c r="K73" s="121"/>
      <c r="L73" s="161"/>
      <c r="M73" s="143"/>
      <c r="N73" s="143"/>
      <c r="O73" s="143"/>
      <c r="P73" s="121"/>
      <c r="Q73" s="167"/>
    </row>
    <row r="74" spans="2:17">
      <c r="B74" s="180"/>
      <c r="C74" s="175"/>
      <c r="D74" s="175"/>
      <c r="E74" s="164"/>
      <c r="F74" s="141"/>
      <c r="G74" s="141"/>
      <c r="H74" s="143"/>
      <c r="I74" s="164"/>
      <c r="J74" s="121"/>
      <c r="K74" s="121"/>
      <c r="L74" s="161"/>
      <c r="M74" s="143"/>
      <c r="N74" s="143"/>
      <c r="O74" s="143"/>
      <c r="P74" s="121"/>
      <c r="Q74" s="167"/>
    </row>
    <row r="75" spans="2:17">
      <c r="B75" s="180"/>
      <c r="C75" s="175"/>
      <c r="D75" s="175"/>
      <c r="E75" s="164"/>
      <c r="F75" s="141"/>
      <c r="G75" s="141"/>
      <c r="H75" s="143"/>
      <c r="I75" s="164"/>
      <c r="J75" s="121"/>
      <c r="K75" s="121"/>
      <c r="L75" s="161"/>
      <c r="M75" s="143"/>
      <c r="N75" s="143"/>
      <c r="O75" s="143"/>
      <c r="P75" s="121"/>
      <c r="Q75" s="167"/>
    </row>
    <row r="76" spans="2:17">
      <c r="B76" s="180"/>
      <c r="C76" s="175"/>
      <c r="D76" s="175"/>
      <c r="E76" s="164"/>
      <c r="F76" s="141"/>
      <c r="G76" s="141"/>
      <c r="H76" s="143"/>
      <c r="I76" s="164"/>
      <c r="J76" s="121"/>
      <c r="K76" s="121"/>
      <c r="L76" s="161"/>
      <c r="M76" s="143"/>
      <c r="N76" s="143"/>
      <c r="O76" s="143"/>
      <c r="P76" s="121"/>
      <c r="Q76" s="167"/>
    </row>
    <row r="77" spans="2:17">
      <c r="B77" s="180"/>
      <c r="C77" s="175"/>
      <c r="D77" s="175"/>
      <c r="E77" s="164"/>
      <c r="F77" s="141"/>
      <c r="G77" s="141"/>
      <c r="H77" s="143"/>
      <c r="I77" s="164"/>
      <c r="J77" s="121"/>
      <c r="K77" s="121"/>
      <c r="L77" s="161"/>
      <c r="M77" s="143"/>
      <c r="N77" s="143"/>
      <c r="O77" s="143"/>
      <c r="P77" s="121"/>
      <c r="Q77" s="167"/>
    </row>
    <row r="78" spans="2:17">
      <c r="B78" s="180"/>
      <c r="C78" s="175"/>
      <c r="D78" s="175"/>
      <c r="E78" s="164"/>
      <c r="F78" s="141"/>
      <c r="G78" s="141"/>
      <c r="H78" s="143"/>
      <c r="I78" s="164"/>
      <c r="J78" s="121"/>
      <c r="K78" s="121"/>
      <c r="L78" s="161"/>
      <c r="M78" s="143"/>
      <c r="N78" s="143"/>
      <c r="O78" s="143"/>
      <c r="P78" s="121"/>
      <c r="Q78" s="167"/>
    </row>
    <row r="79" spans="2:17">
      <c r="B79" s="180"/>
      <c r="C79" s="175"/>
      <c r="D79" s="175"/>
      <c r="E79" s="164"/>
      <c r="F79" s="141"/>
      <c r="G79" s="141"/>
      <c r="H79" s="143"/>
      <c r="I79" s="164"/>
      <c r="J79" s="121"/>
      <c r="K79" s="121"/>
      <c r="L79" s="161"/>
      <c r="M79" s="143"/>
      <c r="N79" s="143"/>
      <c r="O79" s="143"/>
      <c r="P79" s="121"/>
      <c r="Q79" s="167"/>
    </row>
    <row r="80" spans="2:17">
      <c r="B80" s="180"/>
      <c r="C80" s="175"/>
      <c r="D80" s="175"/>
      <c r="E80" s="164"/>
      <c r="F80" s="141"/>
      <c r="G80" s="141"/>
      <c r="H80" s="143"/>
      <c r="I80" s="164"/>
      <c r="J80" s="121"/>
      <c r="K80" s="121"/>
      <c r="L80" s="161"/>
      <c r="M80" s="143"/>
      <c r="N80" s="143"/>
      <c r="O80" s="143"/>
      <c r="P80" s="121"/>
      <c r="Q80" s="167"/>
    </row>
    <row r="81" spans="2:17">
      <c r="B81" s="180"/>
      <c r="C81" s="175"/>
      <c r="D81" s="175"/>
      <c r="E81" s="164"/>
      <c r="F81" s="141"/>
      <c r="G81" s="141"/>
      <c r="H81" s="143"/>
      <c r="I81" s="164"/>
      <c r="J81" s="121"/>
      <c r="K81" s="121"/>
      <c r="L81" s="161"/>
      <c r="M81" s="143"/>
      <c r="N81" s="143"/>
      <c r="O81" s="143"/>
      <c r="P81" s="121"/>
      <c r="Q81" s="167"/>
    </row>
    <row r="82" spans="2:17">
      <c r="B82" s="180"/>
      <c r="C82" s="175"/>
      <c r="D82" s="175"/>
      <c r="E82" s="164"/>
      <c r="F82" s="141"/>
      <c r="G82" s="141"/>
      <c r="H82" s="143"/>
      <c r="I82" s="164"/>
      <c r="J82" s="121"/>
      <c r="K82" s="121"/>
      <c r="L82" s="161"/>
      <c r="M82" s="143"/>
      <c r="N82" s="143"/>
      <c r="O82" s="143"/>
      <c r="P82" s="121"/>
      <c r="Q82" s="167"/>
    </row>
    <row r="83" spans="2:17">
      <c r="B83" s="180"/>
      <c r="C83" s="175"/>
      <c r="D83" s="175"/>
      <c r="E83" s="164"/>
      <c r="F83" s="141"/>
      <c r="G83" s="141"/>
      <c r="H83" s="143"/>
      <c r="I83" s="164"/>
      <c r="J83" s="121"/>
      <c r="K83" s="121"/>
      <c r="L83" s="161"/>
      <c r="M83" s="143"/>
      <c r="N83" s="143"/>
      <c r="O83" s="143"/>
      <c r="P83" s="121"/>
      <c r="Q83" s="167"/>
    </row>
    <row r="84" spans="2:17">
      <c r="B84" s="180"/>
      <c r="C84" s="175"/>
      <c r="D84" s="175"/>
      <c r="E84" s="164"/>
      <c r="F84" s="141"/>
      <c r="G84" s="141"/>
      <c r="H84" s="143"/>
      <c r="I84" s="164"/>
      <c r="J84" s="121"/>
      <c r="K84" s="121"/>
      <c r="L84" s="161"/>
      <c r="M84" s="143"/>
      <c r="N84" s="143"/>
      <c r="O84" s="143"/>
      <c r="P84" s="121"/>
      <c r="Q84" s="167"/>
    </row>
    <row r="85" spans="2:17">
      <c r="B85" s="180"/>
      <c r="C85" s="175"/>
      <c r="D85" s="175"/>
      <c r="E85" s="164"/>
      <c r="F85" s="141"/>
      <c r="G85" s="141"/>
      <c r="H85" s="143"/>
      <c r="I85" s="164"/>
      <c r="J85" s="121"/>
      <c r="K85" s="121"/>
      <c r="L85" s="161"/>
      <c r="M85" s="143"/>
      <c r="N85" s="143"/>
      <c r="O85" s="143"/>
      <c r="P85" s="121"/>
      <c r="Q85" s="167"/>
    </row>
    <row r="86" spans="2:17">
      <c r="B86" s="180"/>
      <c r="C86" s="175"/>
      <c r="D86" s="175"/>
      <c r="E86" s="164"/>
      <c r="F86" s="141"/>
      <c r="G86" s="141"/>
      <c r="H86" s="143"/>
      <c r="I86" s="164"/>
      <c r="J86" s="121"/>
      <c r="K86" s="121"/>
      <c r="L86" s="161"/>
      <c r="M86" s="143"/>
      <c r="N86" s="143"/>
      <c r="O86" s="143"/>
      <c r="P86" s="121"/>
      <c r="Q86" s="167"/>
    </row>
    <row r="87" spans="2:17">
      <c r="B87" s="180"/>
      <c r="C87" s="175"/>
      <c r="D87" s="175"/>
      <c r="E87" s="164"/>
      <c r="F87" s="141"/>
      <c r="G87" s="141"/>
      <c r="H87" s="143"/>
      <c r="I87" s="164"/>
      <c r="J87" s="121"/>
      <c r="K87" s="121"/>
      <c r="L87" s="161"/>
      <c r="M87" s="143"/>
      <c r="N87" s="143"/>
      <c r="O87" s="143"/>
      <c r="P87" s="121"/>
      <c r="Q87" s="167"/>
    </row>
    <row r="88" spans="2:17">
      <c r="B88" s="180"/>
      <c r="C88" s="175"/>
      <c r="D88" s="175"/>
      <c r="E88" s="164"/>
      <c r="F88" s="141"/>
      <c r="G88" s="141"/>
      <c r="H88" s="143"/>
      <c r="I88" s="164"/>
      <c r="J88" s="121"/>
      <c r="K88" s="121"/>
      <c r="L88" s="161"/>
      <c r="M88" s="143"/>
      <c r="N88" s="143"/>
      <c r="O88" s="143"/>
      <c r="P88" s="121"/>
      <c r="Q88" s="167"/>
    </row>
    <row r="89" spans="2:17">
      <c r="B89" s="180"/>
      <c r="C89" s="175"/>
      <c r="D89" s="175"/>
      <c r="E89" s="164"/>
      <c r="F89" s="141"/>
      <c r="G89" s="141"/>
      <c r="H89" s="143"/>
      <c r="I89" s="164"/>
      <c r="J89" s="121"/>
      <c r="K89" s="121"/>
      <c r="L89" s="161"/>
      <c r="M89" s="143"/>
      <c r="N89" s="143"/>
      <c r="O89" s="143"/>
      <c r="P89" s="121"/>
      <c r="Q89" s="167"/>
    </row>
    <row r="90" spans="2:17">
      <c r="B90" s="180"/>
      <c r="C90" s="175"/>
      <c r="D90" s="175"/>
      <c r="E90" s="164"/>
      <c r="F90" s="141"/>
      <c r="G90" s="141"/>
      <c r="H90" s="143"/>
      <c r="I90" s="164"/>
      <c r="J90" s="121"/>
      <c r="K90" s="121"/>
      <c r="L90" s="161"/>
      <c r="M90" s="143"/>
      <c r="N90" s="143"/>
      <c r="O90" s="143"/>
      <c r="P90" s="121"/>
      <c r="Q90" s="167"/>
    </row>
    <row r="91" spans="2:17">
      <c r="B91" s="180"/>
      <c r="C91" s="175"/>
      <c r="D91" s="175"/>
      <c r="E91" s="164"/>
      <c r="F91" s="141"/>
      <c r="G91" s="141"/>
      <c r="H91" s="143"/>
      <c r="I91" s="164"/>
      <c r="J91" s="121"/>
      <c r="K91" s="121"/>
      <c r="L91" s="161"/>
      <c r="M91" s="143"/>
      <c r="N91" s="143"/>
      <c r="O91" s="143"/>
      <c r="P91" s="121"/>
      <c r="Q91" s="167"/>
    </row>
    <row r="92" spans="2:17">
      <c r="B92" s="180"/>
      <c r="C92" s="175"/>
      <c r="D92" s="175"/>
      <c r="E92" s="164"/>
      <c r="F92" s="141"/>
      <c r="G92" s="141"/>
      <c r="H92" s="143"/>
      <c r="I92" s="164"/>
      <c r="J92" s="121"/>
      <c r="K92" s="121"/>
      <c r="L92" s="161"/>
      <c r="M92" s="143"/>
      <c r="N92" s="143"/>
      <c r="O92" s="143"/>
      <c r="P92" s="121"/>
      <c r="Q92" s="167"/>
    </row>
    <row r="93" spans="2:17">
      <c r="B93" s="180"/>
      <c r="C93" s="175"/>
      <c r="D93" s="175"/>
      <c r="E93" s="164"/>
      <c r="F93" s="141"/>
      <c r="G93" s="141"/>
      <c r="H93" s="143"/>
      <c r="I93" s="164"/>
      <c r="J93" s="121"/>
      <c r="K93" s="121"/>
      <c r="L93" s="161"/>
      <c r="M93" s="143"/>
      <c r="N93" s="143"/>
      <c r="O93" s="143"/>
      <c r="P93" s="121"/>
      <c r="Q93" s="167"/>
    </row>
    <row r="94" spans="2:17">
      <c r="B94" s="180"/>
      <c r="C94" s="175"/>
      <c r="D94" s="175"/>
      <c r="E94" s="164"/>
      <c r="F94" s="141"/>
      <c r="G94" s="141"/>
      <c r="H94" s="143"/>
      <c r="I94" s="164"/>
      <c r="J94" s="121"/>
      <c r="K94" s="121"/>
      <c r="L94" s="161"/>
      <c r="M94" s="143"/>
      <c r="N94" s="143"/>
      <c r="O94" s="143"/>
      <c r="P94" s="121"/>
      <c r="Q94" s="167"/>
    </row>
    <row r="95" spans="2:17">
      <c r="B95" s="180"/>
      <c r="C95" s="175"/>
      <c r="D95" s="175"/>
      <c r="E95" s="164"/>
      <c r="F95" s="141"/>
      <c r="G95" s="141"/>
      <c r="H95" s="143"/>
      <c r="I95" s="164"/>
      <c r="J95" s="121"/>
      <c r="K95" s="121"/>
      <c r="L95" s="161"/>
      <c r="M95" s="143"/>
      <c r="N95" s="143"/>
      <c r="O95" s="143"/>
      <c r="P95" s="121"/>
      <c r="Q95" s="167"/>
    </row>
    <row r="96" spans="2:17">
      <c r="B96" s="180"/>
      <c r="C96" s="175"/>
      <c r="D96" s="175"/>
      <c r="E96" s="164"/>
      <c r="F96" s="141"/>
      <c r="G96" s="141"/>
      <c r="H96" s="143"/>
      <c r="I96" s="164"/>
      <c r="J96" s="121"/>
      <c r="K96" s="121"/>
      <c r="L96" s="161"/>
      <c r="M96" s="143"/>
      <c r="N96" s="143"/>
      <c r="O96" s="143"/>
      <c r="P96" s="121"/>
      <c r="Q96" s="167"/>
    </row>
    <row r="97" spans="2:17">
      <c r="B97" s="180"/>
      <c r="C97" s="175"/>
      <c r="D97" s="175"/>
      <c r="E97" s="164"/>
      <c r="F97" s="141"/>
      <c r="G97" s="141"/>
      <c r="H97" s="143"/>
      <c r="I97" s="164"/>
      <c r="J97" s="121"/>
      <c r="K97" s="121"/>
      <c r="L97" s="161"/>
      <c r="M97" s="143"/>
      <c r="N97" s="143"/>
      <c r="O97" s="143"/>
      <c r="P97" s="121"/>
      <c r="Q97" s="167"/>
    </row>
    <row r="98" spans="2:17">
      <c r="B98" s="180"/>
      <c r="C98" s="175"/>
      <c r="D98" s="175"/>
      <c r="E98" s="164"/>
      <c r="F98" s="141"/>
      <c r="G98" s="141"/>
      <c r="H98" s="143"/>
      <c r="I98" s="164"/>
      <c r="J98" s="121"/>
      <c r="K98" s="121"/>
      <c r="L98" s="161"/>
      <c r="M98" s="143"/>
      <c r="N98" s="143"/>
      <c r="O98" s="143"/>
      <c r="P98" s="121"/>
      <c r="Q98" s="167"/>
    </row>
    <row r="99" spans="2:17">
      <c r="B99" s="180"/>
      <c r="C99" s="175"/>
      <c r="D99" s="175"/>
      <c r="E99" s="164"/>
      <c r="F99" s="141"/>
      <c r="G99" s="141"/>
      <c r="H99" s="143"/>
      <c r="I99" s="164"/>
      <c r="J99" s="121"/>
      <c r="K99" s="121"/>
      <c r="L99" s="161"/>
      <c r="M99" s="143"/>
      <c r="N99" s="143"/>
      <c r="O99" s="143"/>
      <c r="P99" s="121"/>
      <c r="Q99" s="167"/>
    </row>
    <row r="100" spans="2:17">
      <c r="B100" s="180"/>
      <c r="C100" s="175"/>
      <c r="D100" s="175"/>
      <c r="E100" s="164"/>
      <c r="F100" s="141"/>
      <c r="G100" s="141"/>
      <c r="H100" s="143"/>
      <c r="I100" s="164"/>
      <c r="J100" s="121"/>
      <c r="K100" s="121"/>
      <c r="L100" s="161"/>
      <c r="M100" s="143"/>
      <c r="N100" s="143"/>
      <c r="O100" s="143"/>
      <c r="P100" s="121"/>
      <c r="Q100" s="167"/>
    </row>
    <row r="101" spans="2:17">
      <c r="B101" s="180"/>
      <c r="C101" s="175"/>
      <c r="D101" s="175"/>
      <c r="E101" s="164"/>
      <c r="F101" s="141"/>
      <c r="G101" s="141"/>
      <c r="H101" s="143"/>
      <c r="I101" s="164"/>
      <c r="J101" s="121"/>
      <c r="K101" s="121"/>
      <c r="L101" s="161"/>
      <c r="M101" s="143"/>
      <c r="N101" s="143"/>
      <c r="O101" s="143"/>
      <c r="P101" s="121"/>
      <c r="Q101" s="167"/>
    </row>
    <row r="102" spans="2:17">
      <c r="B102" s="180"/>
      <c r="C102" s="175"/>
      <c r="D102" s="175"/>
      <c r="E102" s="164"/>
      <c r="F102" s="141"/>
      <c r="G102" s="141"/>
      <c r="H102" s="143"/>
      <c r="I102" s="164"/>
      <c r="J102" s="121"/>
      <c r="K102" s="121"/>
      <c r="L102" s="161"/>
      <c r="M102" s="143"/>
      <c r="N102" s="143"/>
      <c r="O102" s="143"/>
      <c r="P102" s="121"/>
      <c r="Q102" s="167"/>
    </row>
    <row r="103" spans="2:17">
      <c r="B103" s="180"/>
      <c r="C103" s="175"/>
      <c r="D103" s="175"/>
      <c r="E103" s="164"/>
      <c r="F103" s="141"/>
      <c r="G103" s="141"/>
      <c r="H103" s="143"/>
      <c r="I103" s="164"/>
      <c r="J103" s="121"/>
      <c r="K103" s="121"/>
      <c r="L103" s="161"/>
      <c r="M103" s="143"/>
      <c r="N103" s="143"/>
      <c r="O103" s="143"/>
      <c r="P103" s="121"/>
      <c r="Q103" s="167"/>
    </row>
    <row r="104" spans="2:17">
      <c r="B104" s="180"/>
      <c r="C104" s="175"/>
      <c r="D104" s="175"/>
      <c r="E104" s="164"/>
      <c r="F104" s="141"/>
      <c r="G104" s="141"/>
      <c r="H104" s="143"/>
      <c r="I104" s="164"/>
      <c r="J104" s="121"/>
      <c r="K104" s="121"/>
      <c r="L104" s="161"/>
      <c r="M104" s="143"/>
      <c r="N104" s="143"/>
      <c r="O104" s="143"/>
      <c r="P104" s="121"/>
      <c r="Q104" s="167"/>
    </row>
    <row r="105" spans="2:17">
      <c r="B105" s="180"/>
      <c r="C105" s="175"/>
      <c r="D105" s="175"/>
      <c r="E105" s="164"/>
      <c r="F105" s="141"/>
      <c r="G105" s="141"/>
      <c r="H105" s="143"/>
      <c r="I105" s="164"/>
      <c r="J105" s="121"/>
      <c r="K105" s="121"/>
      <c r="L105" s="161"/>
      <c r="M105" s="143"/>
      <c r="N105" s="143"/>
      <c r="O105" s="143"/>
      <c r="P105" s="121"/>
      <c r="Q105" s="167"/>
    </row>
    <row r="106" spans="2:17">
      <c r="B106" s="180"/>
      <c r="C106" s="175"/>
      <c r="D106" s="175"/>
      <c r="E106" s="164"/>
      <c r="F106" s="141"/>
      <c r="G106" s="141"/>
      <c r="H106" s="143"/>
      <c r="I106" s="164"/>
      <c r="J106" s="121"/>
      <c r="K106" s="121"/>
      <c r="L106" s="161"/>
      <c r="M106" s="143"/>
      <c r="N106" s="143"/>
      <c r="O106" s="143"/>
      <c r="P106" s="121"/>
      <c r="Q106" s="167"/>
    </row>
    <row r="107" spans="2:17">
      <c r="B107" s="180"/>
      <c r="C107" s="175"/>
      <c r="D107" s="175"/>
      <c r="E107" s="164"/>
      <c r="F107" s="141"/>
      <c r="G107" s="141"/>
      <c r="H107" s="143"/>
      <c r="I107" s="164"/>
      <c r="J107" s="121"/>
      <c r="K107" s="121"/>
      <c r="L107" s="161"/>
      <c r="M107" s="143"/>
      <c r="N107" s="143"/>
      <c r="O107" s="143"/>
      <c r="P107" s="121"/>
      <c r="Q107" s="167"/>
    </row>
    <row r="108" spans="2:17">
      <c r="B108" s="180"/>
      <c r="C108" s="175"/>
      <c r="D108" s="175"/>
      <c r="E108" s="164"/>
      <c r="F108" s="141"/>
      <c r="G108" s="141"/>
      <c r="H108" s="143"/>
      <c r="I108" s="164"/>
      <c r="J108" s="121"/>
      <c r="K108" s="121"/>
      <c r="L108" s="161"/>
      <c r="M108" s="143"/>
      <c r="N108" s="143"/>
      <c r="O108" s="143"/>
      <c r="P108" s="121"/>
      <c r="Q108" s="167"/>
    </row>
    <row r="109" spans="2:17">
      <c r="B109" s="180"/>
      <c r="C109" s="175"/>
      <c r="D109" s="175"/>
      <c r="E109" s="164"/>
      <c r="F109" s="141"/>
      <c r="G109" s="141"/>
      <c r="H109" s="143"/>
      <c r="I109" s="164"/>
      <c r="J109" s="121"/>
      <c r="K109" s="121"/>
      <c r="L109" s="161"/>
      <c r="M109" s="143"/>
      <c r="N109" s="143"/>
      <c r="O109" s="143"/>
      <c r="P109" s="121"/>
      <c r="Q109" s="167"/>
    </row>
    <row r="110" spans="2:17">
      <c r="B110" s="180"/>
      <c r="C110" s="175"/>
      <c r="D110" s="175"/>
      <c r="E110" s="164"/>
      <c r="F110" s="141"/>
      <c r="G110" s="141"/>
      <c r="H110" s="143"/>
      <c r="I110" s="164"/>
      <c r="J110" s="121"/>
      <c r="K110" s="121"/>
      <c r="L110" s="161"/>
      <c r="M110" s="143"/>
      <c r="N110" s="143"/>
      <c r="O110" s="143"/>
      <c r="P110" s="121"/>
      <c r="Q110" s="167"/>
    </row>
    <row r="111" spans="2:17">
      <c r="B111" s="180"/>
      <c r="C111" s="175"/>
      <c r="D111" s="175"/>
      <c r="E111" s="164"/>
      <c r="F111" s="141"/>
      <c r="G111" s="141"/>
      <c r="H111" s="143"/>
      <c r="I111" s="164"/>
      <c r="J111" s="121"/>
      <c r="K111" s="121"/>
      <c r="L111" s="161"/>
      <c r="M111" s="143"/>
      <c r="N111" s="143"/>
      <c r="O111" s="143"/>
      <c r="P111" s="121"/>
      <c r="Q111" s="167"/>
    </row>
    <row r="112" spans="2:17">
      <c r="B112" s="180"/>
      <c r="C112" s="175"/>
      <c r="D112" s="175"/>
      <c r="E112" s="164"/>
      <c r="F112" s="141"/>
      <c r="G112" s="141"/>
      <c r="H112" s="143"/>
      <c r="I112" s="164"/>
      <c r="J112" s="121"/>
      <c r="K112" s="121"/>
      <c r="L112" s="161"/>
      <c r="M112" s="143"/>
      <c r="N112" s="143"/>
      <c r="O112" s="143"/>
      <c r="P112" s="121"/>
      <c r="Q112" s="167"/>
    </row>
    <row r="113" spans="2:17">
      <c r="B113" s="180"/>
      <c r="C113" s="175"/>
      <c r="D113" s="175"/>
      <c r="E113" s="164"/>
      <c r="F113" s="141"/>
      <c r="G113" s="141"/>
      <c r="H113" s="143"/>
      <c r="I113" s="164"/>
      <c r="J113" s="121"/>
      <c r="K113" s="121"/>
      <c r="L113" s="161"/>
      <c r="M113" s="143"/>
      <c r="N113" s="143"/>
      <c r="O113" s="143"/>
      <c r="P113" s="121"/>
      <c r="Q113" s="167"/>
    </row>
    <row r="114" spans="2:17">
      <c r="B114" s="180"/>
      <c r="C114" s="175"/>
      <c r="D114" s="175"/>
      <c r="E114" s="164"/>
      <c r="F114" s="141"/>
      <c r="G114" s="141"/>
      <c r="H114" s="143"/>
      <c r="I114" s="164"/>
      <c r="J114" s="121"/>
      <c r="K114" s="121"/>
      <c r="L114" s="161"/>
      <c r="M114" s="143"/>
      <c r="N114" s="143"/>
      <c r="O114" s="143"/>
      <c r="P114" s="121"/>
      <c r="Q114" s="167"/>
    </row>
    <row r="115" spans="2:17">
      <c r="B115" s="180"/>
      <c r="C115" s="175"/>
      <c r="D115" s="175"/>
      <c r="E115" s="164"/>
      <c r="F115" s="141"/>
      <c r="G115" s="141"/>
      <c r="H115" s="143"/>
      <c r="I115" s="164"/>
      <c r="J115" s="121"/>
      <c r="K115" s="121"/>
      <c r="L115" s="161"/>
      <c r="M115" s="143"/>
      <c r="N115" s="143"/>
      <c r="O115" s="143"/>
      <c r="P115" s="121"/>
      <c r="Q115" s="167"/>
    </row>
    <row r="116" spans="2:17">
      <c r="B116" s="180"/>
      <c r="C116" s="175"/>
      <c r="D116" s="175"/>
      <c r="E116" s="164"/>
      <c r="F116" s="141"/>
      <c r="G116" s="141"/>
      <c r="H116" s="143"/>
      <c r="I116" s="164"/>
      <c r="J116" s="121"/>
      <c r="K116" s="121"/>
      <c r="L116" s="161"/>
      <c r="M116" s="143"/>
      <c r="N116" s="143"/>
      <c r="O116" s="143"/>
      <c r="P116" s="121"/>
      <c r="Q116" s="167"/>
    </row>
    <row r="117" spans="2:17">
      <c r="B117" s="180"/>
      <c r="C117" s="175"/>
      <c r="D117" s="175"/>
      <c r="E117" s="164"/>
      <c r="F117" s="141"/>
      <c r="G117" s="141"/>
      <c r="H117" s="143"/>
      <c r="I117" s="164"/>
      <c r="J117" s="121"/>
      <c r="K117" s="121"/>
      <c r="L117" s="161"/>
      <c r="M117" s="143"/>
      <c r="N117" s="143"/>
      <c r="O117" s="143"/>
      <c r="P117" s="121"/>
      <c r="Q117" s="167"/>
    </row>
    <row r="118" spans="2:17">
      <c r="B118" s="180"/>
      <c r="C118" s="175"/>
      <c r="D118" s="175"/>
      <c r="E118" s="164"/>
      <c r="F118" s="141"/>
      <c r="G118" s="141"/>
      <c r="H118" s="143"/>
      <c r="I118" s="164"/>
      <c r="J118" s="121"/>
      <c r="K118" s="121"/>
      <c r="L118" s="161"/>
      <c r="M118" s="143"/>
      <c r="N118" s="143"/>
      <c r="O118" s="143"/>
      <c r="P118" s="121"/>
      <c r="Q118" s="167"/>
    </row>
    <row r="119" spans="2:17">
      <c r="B119" s="180"/>
      <c r="C119" s="175"/>
      <c r="D119" s="175"/>
      <c r="E119" s="164"/>
      <c r="F119" s="141"/>
      <c r="G119" s="141"/>
      <c r="H119" s="143"/>
      <c r="I119" s="164"/>
      <c r="J119" s="121"/>
      <c r="K119" s="121"/>
      <c r="L119" s="161"/>
      <c r="M119" s="143"/>
      <c r="N119" s="143"/>
      <c r="O119" s="143"/>
      <c r="P119" s="121"/>
      <c r="Q119" s="167"/>
    </row>
    <row r="120" spans="2:17">
      <c r="B120" s="180"/>
      <c r="C120" s="175"/>
      <c r="D120" s="175"/>
      <c r="E120" s="164"/>
      <c r="F120" s="141"/>
      <c r="G120" s="141"/>
      <c r="H120" s="143"/>
      <c r="I120" s="164"/>
      <c r="J120" s="121"/>
      <c r="K120" s="121"/>
      <c r="L120" s="161"/>
      <c r="M120" s="143"/>
      <c r="N120" s="143"/>
      <c r="O120" s="143"/>
      <c r="P120" s="121"/>
      <c r="Q120" s="167"/>
    </row>
    <row r="121" spans="2:17">
      <c r="B121" s="180"/>
      <c r="C121" s="175"/>
      <c r="D121" s="175"/>
      <c r="E121" s="164"/>
      <c r="F121" s="141"/>
      <c r="G121" s="141"/>
      <c r="H121" s="143"/>
      <c r="I121" s="164"/>
      <c r="J121" s="121"/>
      <c r="K121" s="121"/>
      <c r="L121" s="161"/>
      <c r="M121" s="143"/>
      <c r="N121" s="143"/>
      <c r="O121" s="143"/>
      <c r="P121" s="121"/>
      <c r="Q121" s="167"/>
    </row>
    <row r="122" spans="2:17">
      <c r="B122" s="180"/>
      <c r="C122" s="175"/>
      <c r="D122" s="175"/>
      <c r="E122" s="164"/>
      <c r="F122" s="141"/>
      <c r="G122" s="141"/>
      <c r="H122" s="143"/>
      <c r="I122" s="164"/>
      <c r="J122" s="121"/>
      <c r="K122" s="121"/>
      <c r="L122" s="161"/>
      <c r="M122" s="143"/>
      <c r="N122" s="143"/>
      <c r="O122" s="143"/>
      <c r="P122" s="121"/>
      <c r="Q122" s="167"/>
    </row>
    <row r="123" spans="2:17">
      <c r="B123" s="180"/>
      <c r="C123" s="175"/>
      <c r="D123" s="175"/>
      <c r="E123" s="164"/>
      <c r="F123" s="141"/>
      <c r="G123" s="141"/>
      <c r="H123" s="143"/>
      <c r="I123" s="164"/>
      <c r="J123" s="121"/>
      <c r="K123" s="121"/>
      <c r="L123" s="161"/>
      <c r="M123" s="143"/>
      <c r="N123" s="143"/>
      <c r="O123" s="143"/>
      <c r="P123" s="121"/>
      <c r="Q123" s="167"/>
    </row>
    <row r="124" spans="2:17">
      <c r="B124" s="180"/>
      <c r="C124" s="175"/>
      <c r="D124" s="175"/>
      <c r="E124" s="164"/>
      <c r="F124" s="141"/>
      <c r="G124" s="141"/>
      <c r="H124" s="143"/>
      <c r="I124" s="164"/>
      <c r="J124" s="121"/>
      <c r="K124" s="121"/>
      <c r="L124" s="161"/>
      <c r="M124" s="143"/>
      <c r="N124" s="143"/>
      <c r="O124" s="143"/>
      <c r="P124" s="121"/>
      <c r="Q124" s="167"/>
    </row>
    <row r="125" spans="2:17">
      <c r="B125" s="180"/>
      <c r="C125" s="175"/>
      <c r="D125" s="175"/>
      <c r="E125" s="164"/>
      <c r="F125" s="141"/>
      <c r="G125" s="141"/>
      <c r="H125" s="143"/>
      <c r="I125" s="164"/>
      <c r="J125" s="121"/>
      <c r="K125" s="121"/>
      <c r="L125" s="161"/>
      <c r="M125" s="143"/>
      <c r="N125" s="143"/>
      <c r="O125" s="143"/>
      <c r="P125" s="121"/>
      <c r="Q125" s="167"/>
    </row>
    <row r="126" spans="2:17">
      <c r="B126" s="180"/>
      <c r="C126" s="175"/>
      <c r="D126" s="175"/>
      <c r="E126" s="164"/>
      <c r="F126" s="141"/>
      <c r="G126" s="141"/>
      <c r="H126" s="143"/>
      <c r="I126" s="164"/>
      <c r="J126" s="121"/>
      <c r="K126" s="121"/>
      <c r="L126" s="161"/>
      <c r="M126" s="143"/>
      <c r="N126" s="143"/>
      <c r="O126" s="143"/>
      <c r="P126" s="121"/>
      <c r="Q126" s="167"/>
    </row>
    <row r="127" spans="2:17">
      <c r="B127" s="180"/>
      <c r="C127" s="175"/>
      <c r="D127" s="175"/>
      <c r="E127" s="164"/>
      <c r="F127" s="141"/>
      <c r="G127" s="141"/>
      <c r="H127" s="143"/>
      <c r="I127" s="164"/>
      <c r="J127" s="121"/>
      <c r="K127" s="121"/>
      <c r="L127" s="161"/>
      <c r="M127" s="143"/>
      <c r="N127" s="143"/>
      <c r="O127" s="143"/>
      <c r="P127" s="121"/>
      <c r="Q127" s="167"/>
    </row>
    <row r="128" spans="2:17">
      <c r="B128" s="180"/>
      <c r="C128" s="175"/>
      <c r="D128" s="175"/>
      <c r="E128" s="164"/>
      <c r="F128" s="141"/>
      <c r="G128" s="141"/>
      <c r="H128" s="143"/>
      <c r="I128" s="164"/>
      <c r="J128" s="121"/>
      <c r="K128" s="121"/>
      <c r="L128" s="161"/>
      <c r="M128" s="143"/>
      <c r="N128" s="143"/>
      <c r="O128" s="143"/>
      <c r="P128" s="121"/>
      <c r="Q128" s="167"/>
    </row>
    <row r="129" spans="2:17">
      <c r="B129" s="180"/>
      <c r="C129" s="175"/>
      <c r="D129" s="175"/>
      <c r="E129" s="164"/>
      <c r="F129" s="141"/>
      <c r="G129" s="141"/>
      <c r="H129" s="143"/>
      <c r="I129" s="164"/>
      <c r="J129" s="121"/>
      <c r="K129" s="121"/>
      <c r="L129" s="161"/>
      <c r="M129" s="143"/>
      <c r="N129" s="143"/>
      <c r="O129" s="143"/>
      <c r="P129" s="121"/>
      <c r="Q129" s="167"/>
    </row>
    <row r="130" spans="2:17">
      <c r="B130" s="180"/>
      <c r="C130" s="175"/>
      <c r="D130" s="175"/>
      <c r="E130" s="164"/>
      <c r="F130" s="141"/>
      <c r="G130" s="141"/>
      <c r="H130" s="143"/>
      <c r="I130" s="164"/>
      <c r="J130" s="121"/>
      <c r="K130" s="121"/>
      <c r="L130" s="161"/>
      <c r="M130" s="143"/>
      <c r="N130" s="143"/>
      <c r="O130" s="143"/>
      <c r="P130" s="121"/>
      <c r="Q130" s="167"/>
    </row>
    <row r="131" spans="2:17">
      <c r="B131" s="180"/>
      <c r="C131" s="175"/>
      <c r="D131" s="175"/>
      <c r="E131" s="164"/>
      <c r="F131" s="141"/>
      <c r="G131" s="141"/>
      <c r="H131" s="143"/>
      <c r="I131" s="164"/>
      <c r="J131" s="121"/>
      <c r="K131" s="121"/>
      <c r="L131" s="161"/>
      <c r="M131" s="143"/>
      <c r="N131" s="143"/>
      <c r="O131" s="143"/>
      <c r="P131" s="121"/>
      <c r="Q131" s="167"/>
    </row>
    <row r="132" spans="2:17">
      <c r="B132" s="180"/>
      <c r="C132" s="175"/>
      <c r="D132" s="175"/>
      <c r="E132" s="164"/>
      <c r="F132" s="141"/>
      <c r="G132" s="141"/>
      <c r="H132" s="143"/>
      <c r="I132" s="164"/>
      <c r="J132" s="121"/>
      <c r="K132" s="121"/>
      <c r="L132" s="161"/>
      <c r="M132" s="143"/>
      <c r="N132" s="143"/>
      <c r="O132" s="143"/>
      <c r="P132" s="121"/>
      <c r="Q132" s="167"/>
    </row>
    <row r="133" spans="2:17">
      <c r="B133" s="180"/>
      <c r="C133" s="175"/>
      <c r="D133" s="175"/>
      <c r="E133" s="164"/>
      <c r="F133" s="141"/>
      <c r="G133" s="141"/>
      <c r="H133" s="143"/>
      <c r="I133" s="164"/>
      <c r="J133" s="121"/>
      <c r="K133" s="121"/>
      <c r="L133" s="161"/>
      <c r="M133" s="143"/>
      <c r="N133" s="143"/>
      <c r="O133" s="143"/>
      <c r="P133" s="121"/>
      <c r="Q133" s="167"/>
    </row>
    <row r="134" spans="2:17">
      <c r="B134" s="180"/>
      <c r="C134" s="175"/>
      <c r="D134" s="175"/>
      <c r="E134" s="164"/>
      <c r="F134" s="141"/>
      <c r="G134" s="141"/>
      <c r="H134" s="143"/>
      <c r="I134" s="164"/>
      <c r="J134" s="121"/>
      <c r="K134" s="121"/>
      <c r="L134" s="161"/>
      <c r="M134" s="143"/>
      <c r="N134" s="143"/>
      <c r="O134" s="143"/>
      <c r="P134" s="121"/>
      <c r="Q134" s="167"/>
    </row>
    <row r="135" spans="2:17">
      <c r="B135" s="180"/>
      <c r="C135" s="175"/>
      <c r="D135" s="175"/>
      <c r="E135" s="164"/>
      <c r="F135" s="141"/>
      <c r="G135" s="141"/>
      <c r="H135" s="143"/>
      <c r="I135" s="164"/>
      <c r="J135" s="121"/>
      <c r="K135" s="121"/>
      <c r="L135" s="161"/>
      <c r="M135" s="143"/>
      <c r="N135" s="143"/>
      <c r="O135" s="143"/>
      <c r="P135" s="121"/>
      <c r="Q135" s="167"/>
    </row>
    <row r="136" spans="2:17">
      <c r="B136" s="180"/>
      <c r="C136" s="175"/>
      <c r="D136" s="175"/>
      <c r="E136" s="164"/>
      <c r="F136" s="141"/>
      <c r="G136" s="141"/>
      <c r="H136" s="143"/>
      <c r="I136" s="164"/>
      <c r="J136" s="121"/>
      <c r="K136" s="121"/>
      <c r="L136" s="161"/>
      <c r="M136" s="143"/>
      <c r="N136" s="143"/>
      <c r="O136" s="143"/>
      <c r="P136" s="121"/>
      <c r="Q136" s="167"/>
    </row>
    <row r="137" spans="2:17">
      <c r="B137" s="180"/>
      <c r="C137" s="175"/>
      <c r="D137" s="175"/>
      <c r="E137" s="164"/>
      <c r="F137" s="141"/>
      <c r="G137" s="141"/>
      <c r="H137" s="143"/>
      <c r="I137" s="164"/>
      <c r="J137" s="121"/>
      <c r="K137" s="121"/>
      <c r="L137" s="161"/>
      <c r="M137" s="143"/>
      <c r="N137" s="143"/>
      <c r="O137" s="143"/>
      <c r="P137" s="121"/>
      <c r="Q137" s="167"/>
    </row>
    <row r="138" spans="2:17">
      <c r="B138" s="180"/>
      <c r="C138" s="175"/>
      <c r="D138" s="175"/>
      <c r="E138" s="164"/>
      <c r="F138" s="141"/>
      <c r="G138" s="141"/>
      <c r="H138" s="143"/>
      <c r="I138" s="164"/>
      <c r="J138" s="121"/>
      <c r="K138" s="121"/>
      <c r="L138" s="161"/>
      <c r="M138" s="143"/>
      <c r="N138" s="143"/>
      <c r="O138" s="143"/>
      <c r="P138" s="121"/>
      <c r="Q138" s="167"/>
    </row>
    <row r="139" spans="2:17">
      <c r="B139" s="180"/>
      <c r="C139" s="175"/>
      <c r="D139" s="175"/>
      <c r="E139" s="164"/>
      <c r="F139" s="141"/>
      <c r="G139" s="141"/>
      <c r="H139" s="143"/>
      <c r="I139" s="164"/>
      <c r="J139" s="121"/>
      <c r="K139" s="121"/>
      <c r="L139" s="161"/>
      <c r="M139" s="143"/>
      <c r="N139" s="143"/>
      <c r="O139" s="143"/>
      <c r="P139" s="121"/>
      <c r="Q139" s="167"/>
    </row>
    <row r="140" spans="2:17">
      <c r="B140" s="180"/>
      <c r="C140" s="175"/>
      <c r="D140" s="175"/>
      <c r="E140" s="164"/>
      <c r="F140" s="141"/>
      <c r="G140" s="141"/>
      <c r="H140" s="143"/>
      <c r="I140" s="164"/>
      <c r="J140" s="121"/>
      <c r="K140" s="121"/>
      <c r="L140" s="161"/>
      <c r="M140" s="143"/>
      <c r="N140" s="143"/>
      <c r="O140" s="143"/>
      <c r="P140" s="121"/>
      <c r="Q140" s="167"/>
    </row>
    <row r="141" spans="2:17">
      <c r="B141" s="180"/>
      <c r="C141" s="175"/>
      <c r="D141" s="175"/>
      <c r="E141" s="164"/>
      <c r="F141" s="141"/>
      <c r="G141" s="141"/>
      <c r="H141" s="143"/>
      <c r="I141" s="164"/>
      <c r="J141" s="121"/>
      <c r="K141" s="121"/>
      <c r="L141" s="161"/>
      <c r="M141" s="143"/>
      <c r="N141" s="143"/>
      <c r="O141" s="143"/>
      <c r="P141" s="121"/>
      <c r="Q141" s="167"/>
    </row>
    <row r="142" spans="2:17">
      <c r="B142" s="180"/>
      <c r="C142" s="175"/>
      <c r="D142" s="175"/>
      <c r="E142" s="164"/>
      <c r="F142" s="141"/>
      <c r="G142" s="141"/>
      <c r="H142" s="143"/>
      <c r="I142" s="164"/>
      <c r="J142" s="121"/>
      <c r="K142" s="121"/>
      <c r="L142" s="161"/>
      <c r="M142" s="143"/>
      <c r="N142" s="143"/>
      <c r="O142" s="143"/>
      <c r="P142" s="121"/>
      <c r="Q142" s="167"/>
    </row>
    <row r="143" spans="2:17">
      <c r="B143" s="180"/>
      <c r="C143" s="175"/>
      <c r="D143" s="175"/>
      <c r="E143" s="164"/>
      <c r="F143" s="141"/>
      <c r="G143" s="141"/>
      <c r="H143" s="143"/>
      <c r="I143" s="164"/>
      <c r="J143" s="121"/>
      <c r="K143" s="121"/>
      <c r="L143" s="161"/>
      <c r="M143" s="143"/>
      <c r="N143" s="143"/>
      <c r="O143" s="143"/>
      <c r="P143" s="121"/>
      <c r="Q143" s="167"/>
    </row>
    <row r="144" spans="2:17">
      <c r="B144" s="180"/>
      <c r="C144" s="175"/>
      <c r="D144" s="175"/>
      <c r="E144" s="164"/>
      <c r="F144" s="141"/>
      <c r="G144" s="141"/>
      <c r="H144" s="143"/>
      <c r="I144" s="164"/>
      <c r="J144" s="121"/>
      <c r="K144" s="121"/>
      <c r="L144" s="161"/>
      <c r="M144" s="143"/>
      <c r="N144" s="143"/>
      <c r="O144" s="143"/>
      <c r="P144" s="121"/>
      <c r="Q144" s="167"/>
    </row>
    <row r="145" spans="2:17">
      <c r="B145" s="180"/>
      <c r="C145" s="175"/>
      <c r="D145" s="175"/>
      <c r="E145" s="164"/>
      <c r="F145" s="141"/>
      <c r="G145" s="141"/>
      <c r="H145" s="143"/>
      <c r="I145" s="164"/>
      <c r="J145" s="121"/>
      <c r="K145" s="121"/>
      <c r="L145" s="161"/>
      <c r="M145" s="143"/>
      <c r="N145" s="143"/>
      <c r="O145" s="143"/>
      <c r="P145" s="121"/>
      <c r="Q145" s="167"/>
    </row>
    <row r="146" spans="2:17">
      <c r="B146" s="180"/>
      <c r="C146" s="175"/>
      <c r="D146" s="175"/>
      <c r="E146" s="164"/>
      <c r="F146" s="141"/>
      <c r="G146" s="141"/>
      <c r="H146" s="143"/>
      <c r="I146" s="164"/>
      <c r="J146" s="121"/>
      <c r="K146" s="121"/>
      <c r="L146" s="161"/>
      <c r="M146" s="143"/>
      <c r="N146" s="143"/>
      <c r="O146" s="143"/>
      <c r="P146" s="121"/>
      <c r="Q146" s="167"/>
    </row>
    <row r="147" spans="2:17">
      <c r="B147" s="180"/>
      <c r="C147" s="175"/>
      <c r="D147" s="175"/>
      <c r="E147" s="164"/>
      <c r="F147" s="141"/>
      <c r="G147" s="141"/>
      <c r="H147" s="143"/>
      <c r="I147" s="164"/>
      <c r="J147" s="121"/>
      <c r="K147" s="121"/>
      <c r="L147" s="161"/>
      <c r="M147" s="143"/>
      <c r="N147" s="143"/>
      <c r="O147" s="143"/>
      <c r="P147" s="121"/>
      <c r="Q147" s="167"/>
    </row>
    <row r="148" spans="2:17">
      <c r="B148" s="180"/>
      <c r="C148" s="175"/>
      <c r="D148" s="175"/>
      <c r="E148" s="164"/>
      <c r="F148" s="141"/>
      <c r="G148" s="141"/>
      <c r="H148" s="143"/>
      <c r="I148" s="164"/>
      <c r="J148" s="121"/>
      <c r="K148" s="121"/>
      <c r="L148" s="161"/>
      <c r="M148" s="143"/>
      <c r="N148" s="143"/>
      <c r="O148" s="143"/>
      <c r="P148" s="121"/>
      <c r="Q148" s="167"/>
    </row>
    <row r="149" spans="2:17">
      <c r="B149" s="180"/>
      <c r="C149" s="175"/>
      <c r="D149" s="175"/>
      <c r="E149" s="164"/>
      <c r="F149" s="141"/>
      <c r="G149" s="141"/>
      <c r="H149" s="143"/>
      <c r="I149" s="164"/>
      <c r="J149" s="121"/>
      <c r="K149" s="121"/>
      <c r="L149" s="161"/>
      <c r="M149" s="143"/>
      <c r="N149" s="143"/>
      <c r="O149" s="143"/>
      <c r="P149" s="121"/>
      <c r="Q149" s="167"/>
    </row>
    <row r="150" spans="2:17">
      <c r="B150" s="180"/>
      <c r="C150" s="175"/>
      <c r="D150" s="175"/>
      <c r="E150" s="164"/>
      <c r="F150" s="141"/>
      <c r="G150" s="141"/>
      <c r="H150" s="143"/>
      <c r="I150" s="164"/>
      <c r="J150" s="121"/>
      <c r="K150" s="121"/>
      <c r="L150" s="161"/>
      <c r="M150" s="143"/>
      <c r="N150" s="143"/>
      <c r="O150" s="143"/>
      <c r="P150" s="121"/>
      <c r="Q150" s="167"/>
    </row>
    <row r="151" spans="2:17">
      <c r="B151" s="180"/>
      <c r="C151" s="175"/>
      <c r="D151" s="175"/>
      <c r="E151" s="164"/>
      <c r="F151" s="141"/>
      <c r="G151" s="141"/>
      <c r="H151" s="143"/>
      <c r="I151" s="164"/>
      <c r="J151" s="121"/>
      <c r="K151" s="121"/>
      <c r="L151" s="161"/>
      <c r="M151" s="143"/>
      <c r="N151" s="143"/>
      <c r="O151" s="143"/>
      <c r="P151" s="121"/>
      <c r="Q151" s="167"/>
    </row>
    <row r="152" spans="2:17">
      <c r="B152" s="180"/>
      <c r="C152" s="175"/>
      <c r="D152" s="175"/>
      <c r="E152" s="164"/>
      <c r="F152" s="141"/>
      <c r="G152" s="141"/>
      <c r="H152" s="143"/>
      <c r="I152" s="164"/>
      <c r="J152" s="121"/>
      <c r="K152" s="121"/>
      <c r="L152" s="161"/>
      <c r="M152" s="143"/>
      <c r="N152" s="143"/>
      <c r="O152" s="143"/>
      <c r="P152" s="121"/>
      <c r="Q152" s="167"/>
    </row>
    <row r="153" spans="2:17">
      <c r="B153" s="180"/>
      <c r="C153" s="175"/>
      <c r="D153" s="175"/>
      <c r="E153" s="164"/>
      <c r="F153" s="141"/>
      <c r="G153" s="141"/>
      <c r="H153" s="143"/>
      <c r="I153" s="164"/>
      <c r="J153" s="121"/>
      <c r="K153" s="121"/>
      <c r="L153" s="161"/>
      <c r="M153" s="143"/>
      <c r="N153" s="143"/>
      <c r="O153" s="143"/>
      <c r="P153" s="121"/>
      <c r="Q153" s="167"/>
    </row>
    <row r="154" spans="2:17">
      <c r="B154" s="180"/>
      <c r="C154" s="175"/>
      <c r="D154" s="175"/>
      <c r="E154" s="164"/>
      <c r="F154" s="141"/>
      <c r="G154" s="141"/>
      <c r="H154" s="143"/>
      <c r="I154" s="164"/>
      <c r="J154" s="121"/>
      <c r="K154" s="121"/>
      <c r="L154" s="161"/>
      <c r="M154" s="143"/>
      <c r="N154" s="143"/>
      <c r="O154" s="143"/>
      <c r="P154" s="121"/>
      <c r="Q154" s="167"/>
    </row>
    <row r="155" spans="2:17">
      <c r="B155" s="180"/>
      <c r="C155" s="175"/>
      <c r="D155" s="175"/>
      <c r="E155" s="164"/>
      <c r="F155" s="141"/>
      <c r="G155" s="141"/>
      <c r="H155" s="143"/>
      <c r="I155" s="164"/>
      <c r="J155" s="121"/>
      <c r="K155" s="121"/>
      <c r="L155" s="161"/>
      <c r="M155" s="143"/>
      <c r="N155" s="143"/>
      <c r="O155" s="143"/>
      <c r="P155" s="121"/>
      <c r="Q155" s="167"/>
    </row>
    <row r="156" spans="2:17">
      <c r="B156" s="180"/>
      <c r="C156" s="175"/>
      <c r="D156" s="175"/>
      <c r="E156" s="164"/>
      <c r="F156" s="141"/>
      <c r="G156" s="141"/>
      <c r="H156" s="143"/>
      <c r="I156" s="164"/>
      <c r="J156" s="121"/>
      <c r="K156" s="121"/>
      <c r="L156" s="161"/>
      <c r="M156" s="143"/>
      <c r="N156" s="143"/>
      <c r="O156" s="143"/>
      <c r="P156" s="121"/>
      <c r="Q156" s="167"/>
    </row>
    <row r="157" spans="2:17">
      <c r="B157" s="180"/>
      <c r="C157" s="175"/>
      <c r="D157" s="175"/>
      <c r="E157" s="164"/>
      <c r="F157" s="141"/>
      <c r="G157" s="141"/>
      <c r="H157" s="143"/>
      <c r="I157" s="164"/>
      <c r="J157" s="121"/>
      <c r="K157" s="121"/>
      <c r="L157" s="161"/>
      <c r="M157" s="143"/>
      <c r="N157" s="143"/>
      <c r="O157" s="143"/>
      <c r="P157" s="121"/>
      <c r="Q157" s="167"/>
    </row>
    <row r="158" spans="2:17">
      <c r="B158" s="180"/>
      <c r="C158" s="175"/>
      <c r="D158" s="175"/>
      <c r="E158" s="164"/>
      <c r="F158" s="141"/>
      <c r="G158" s="141"/>
      <c r="H158" s="143"/>
      <c r="I158" s="164"/>
      <c r="J158" s="121"/>
      <c r="K158" s="121"/>
      <c r="L158" s="161"/>
      <c r="M158" s="143"/>
      <c r="N158" s="143"/>
      <c r="O158" s="143"/>
      <c r="P158" s="121"/>
      <c r="Q158" s="167"/>
    </row>
    <row r="159" spans="2:17">
      <c r="B159" s="180"/>
      <c r="C159" s="175"/>
      <c r="D159" s="175"/>
      <c r="E159" s="164"/>
      <c r="F159" s="141"/>
      <c r="G159" s="141"/>
      <c r="H159" s="143"/>
      <c r="I159" s="164"/>
      <c r="J159" s="121"/>
      <c r="K159" s="121"/>
      <c r="L159" s="161"/>
      <c r="M159" s="143"/>
      <c r="N159" s="143"/>
      <c r="O159" s="143"/>
      <c r="P159" s="121"/>
      <c r="Q159" s="167"/>
    </row>
    <row r="160" spans="2:17">
      <c r="B160" s="180"/>
      <c r="C160" s="175"/>
      <c r="D160" s="175"/>
      <c r="E160" s="164"/>
      <c r="F160" s="141"/>
      <c r="G160" s="141"/>
      <c r="H160" s="143"/>
      <c r="I160" s="164"/>
      <c r="J160" s="121"/>
      <c r="K160" s="121"/>
      <c r="L160" s="161"/>
      <c r="M160" s="143"/>
      <c r="N160" s="143"/>
      <c r="O160" s="143"/>
      <c r="P160" s="121"/>
      <c r="Q160" s="167"/>
    </row>
    <row r="161" spans="2:17">
      <c r="B161" s="180"/>
      <c r="C161" s="175"/>
      <c r="D161" s="175"/>
      <c r="E161" s="164"/>
      <c r="F161" s="141"/>
      <c r="G161" s="141"/>
      <c r="H161" s="143"/>
      <c r="I161" s="164"/>
      <c r="J161" s="121"/>
      <c r="K161" s="121"/>
      <c r="L161" s="161"/>
      <c r="M161" s="143"/>
      <c r="N161" s="143"/>
      <c r="O161" s="143"/>
      <c r="P161" s="121"/>
      <c r="Q161" s="167"/>
    </row>
    <row r="162" spans="2:17">
      <c r="B162" s="180"/>
      <c r="C162" s="175"/>
      <c r="D162" s="175"/>
      <c r="E162" s="164"/>
      <c r="F162" s="141"/>
      <c r="G162" s="141"/>
      <c r="H162" s="143"/>
      <c r="I162" s="164"/>
      <c r="J162" s="121"/>
      <c r="K162" s="121"/>
      <c r="L162" s="161"/>
      <c r="M162" s="143"/>
      <c r="N162" s="143"/>
      <c r="O162" s="143"/>
      <c r="P162" s="121"/>
      <c r="Q162" s="167"/>
    </row>
    <row r="163" spans="2:17">
      <c r="B163" s="180"/>
      <c r="C163" s="175"/>
      <c r="D163" s="175"/>
      <c r="E163" s="164"/>
      <c r="F163" s="141"/>
      <c r="G163" s="141"/>
      <c r="H163" s="143"/>
      <c r="I163" s="164"/>
      <c r="J163" s="121"/>
      <c r="K163" s="121"/>
      <c r="L163" s="161"/>
      <c r="M163" s="143"/>
      <c r="N163" s="143"/>
      <c r="O163" s="143"/>
      <c r="P163" s="121"/>
      <c r="Q163" s="167"/>
    </row>
    <row r="164" spans="2:17">
      <c r="B164" s="180"/>
      <c r="C164" s="175"/>
      <c r="D164" s="175"/>
      <c r="E164" s="164"/>
      <c r="F164" s="141"/>
      <c r="G164" s="141"/>
      <c r="H164" s="143"/>
      <c r="I164" s="164"/>
      <c r="J164" s="121"/>
      <c r="K164" s="121"/>
      <c r="L164" s="161"/>
      <c r="M164" s="143"/>
      <c r="N164" s="143"/>
      <c r="O164" s="143"/>
      <c r="P164" s="121"/>
      <c r="Q164" s="167"/>
    </row>
    <row r="165" spans="2:17">
      <c r="B165" s="180"/>
      <c r="C165" s="175"/>
      <c r="D165" s="175"/>
      <c r="E165" s="164"/>
      <c r="F165" s="141"/>
      <c r="G165" s="141"/>
      <c r="H165" s="143"/>
      <c r="I165" s="164"/>
      <c r="J165" s="121"/>
      <c r="K165" s="121"/>
      <c r="L165" s="161"/>
      <c r="M165" s="143"/>
      <c r="N165" s="143"/>
      <c r="O165" s="143"/>
      <c r="P165" s="121"/>
      <c r="Q165" s="167"/>
    </row>
    <row r="166" spans="2:17">
      <c r="B166" s="180"/>
      <c r="C166" s="175"/>
      <c r="D166" s="175"/>
      <c r="E166" s="164"/>
      <c r="F166" s="141"/>
      <c r="G166" s="141"/>
      <c r="H166" s="143"/>
      <c r="I166" s="164"/>
      <c r="J166" s="121"/>
      <c r="K166" s="121"/>
      <c r="L166" s="161"/>
      <c r="M166" s="143"/>
      <c r="N166" s="143"/>
      <c r="O166" s="143"/>
      <c r="P166" s="121"/>
      <c r="Q166" s="167"/>
    </row>
    <row r="167" spans="2:17">
      <c r="B167" s="180"/>
      <c r="C167" s="175"/>
      <c r="D167" s="175"/>
      <c r="E167" s="164"/>
      <c r="F167" s="141"/>
      <c r="G167" s="141"/>
      <c r="H167" s="143"/>
      <c r="I167" s="164"/>
      <c r="J167" s="121"/>
      <c r="K167" s="121"/>
      <c r="L167" s="161"/>
      <c r="M167" s="143"/>
      <c r="N167" s="143"/>
      <c r="O167" s="143"/>
      <c r="P167" s="121"/>
      <c r="Q167" s="167"/>
    </row>
    <row r="168" spans="2:17">
      <c r="B168" s="180"/>
      <c r="C168" s="175"/>
      <c r="D168" s="175"/>
      <c r="E168" s="164"/>
      <c r="F168" s="141"/>
      <c r="G168" s="141"/>
      <c r="H168" s="143"/>
      <c r="I168" s="164"/>
      <c r="J168" s="121"/>
      <c r="K168" s="121"/>
      <c r="L168" s="161"/>
      <c r="M168" s="143"/>
      <c r="N168" s="143"/>
      <c r="O168" s="143"/>
      <c r="P168" s="121"/>
      <c r="Q168" s="167"/>
    </row>
    <row r="169" spans="2:17">
      <c r="B169" s="180"/>
      <c r="C169" s="175"/>
      <c r="D169" s="175"/>
      <c r="E169" s="164"/>
      <c r="F169" s="141"/>
      <c r="G169" s="141"/>
      <c r="H169" s="143"/>
      <c r="I169" s="164"/>
      <c r="J169" s="121"/>
      <c r="K169" s="121"/>
      <c r="L169" s="161"/>
      <c r="M169" s="143"/>
      <c r="N169" s="143"/>
      <c r="O169" s="143"/>
      <c r="P169" s="121"/>
      <c r="Q169" s="167"/>
    </row>
    <row r="170" spans="2:17">
      <c r="B170" s="180"/>
      <c r="C170" s="175"/>
      <c r="D170" s="175"/>
      <c r="E170" s="164"/>
      <c r="F170" s="141"/>
      <c r="G170" s="141"/>
      <c r="H170" s="143"/>
      <c r="I170" s="164"/>
      <c r="J170" s="121"/>
      <c r="K170" s="121"/>
      <c r="L170" s="161"/>
      <c r="M170" s="143"/>
      <c r="N170" s="143"/>
      <c r="O170" s="143"/>
      <c r="P170" s="121"/>
      <c r="Q170" s="167"/>
    </row>
    <row r="171" spans="2:17">
      <c r="B171" s="180"/>
      <c r="C171" s="175"/>
      <c r="D171" s="175"/>
      <c r="E171" s="164"/>
      <c r="F171" s="141"/>
      <c r="G171" s="141"/>
      <c r="H171" s="143"/>
      <c r="I171" s="164"/>
      <c r="J171" s="121"/>
      <c r="K171" s="121"/>
      <c r="L171" s="161"/>
      <c r="M171" s="143"/>
      <c r="N171" s="143"/>
      <c r="O171" s="143"/>
      <c r="P171" s="121"/>
      <c r="Q171" s="167"/>
    </row>
    <row r="172" spans="2:17">
      <c r="B172" s="180"/>
      <c r="C172" s="175"/>
      <c r="D172" s="175"/>
      <c r="E172" s="164"/>
      <c r="F172" s="141"/>
      <c r="G172" s="141"/>
      <c r="H172" s="143"/>
      <c r="I172" s="164"/>
      <c r="J172" s="121"/>
      <c r="K172" s="121"/>
      <c r="L172" s="161"/>
      <c r="M172" s="143"/>
      <c r="N172" s="143"/>
      <c r="O172" s="143"/>
      <c r="P172" s="121"/>
      <c r="Q172" s="167"/>
    </row>
    <row r="173" spans="2:17">
      <c r="B173" s="180"/>
      <c r="C173" s="175"/>
      <c r="D173" s="175"/>
      <c r="E173" s="164"/>
      <c r="F173" s="141"/>
      <c r="G173" s="141"/>
      <c r="H173" s="143"/>
      <c r="I173" s="164"/>
      <c r="J173" s="121"/>
      <c r="K173" s="121"/>
      <c r="L173" s="161"/>
      <c r="M173" s="143"/>
      <c r="N173" s="143"/>
      <c r="O173" s="143"/>
      <c r="P173" s="121"/>
      <c r="Q173" s="167"/>
    </row>
    <row r="174" spans="2:17">
      <c r="B174" s="180"/>
      <c r="C174" s="175"/>
      <c r="D174" s="175"/>
      <c r="E174" s="164"/>
      <c r="F174" s="141"/>
      <c r="G174" s="141"/>
      <c r="H174" s="143"/>
      <c r="I174" s="164"/>
      <c r="J174" s="121"/>
      <c r="K174" s="121"/>
      <c r="L174" s="161"/>
      <c r="M174" s="143"/>
      <c r="N174" s="143"/>
      <c r="O174" s="143"/>
      <c r="P174" s="121"/>
      <c r="Q174" s="167"/>
    </row>
    <row r="175" spans="2:17">
      <c r="B175" s="180"/>
      <c r="C175" s="175"/>
      <c r="D175" s="175"/>
      <c r="E175" s="164"/>
      <c r="F175" s="141"/>
      <c r="G175" s="141"/>
      <c r="H175" s="143"/>
      <c r="I175" s="164"/>
      <c r="J175" s="121"/>
      <c r="K175" s="121"/>
      <c r="L175" s="161"/>
      <c r="M175" s="143"/>
      <c r="N175" s="143"/>
      <c r="O175" s="143"/>
      <c r="P175" s="121"/>
      <c r="Q175" s="167"/>
    </row>
    <row r="176" spans="2:17">
      <c r="B176" s="180"/>
      <c r="C176" s="175"/>
      <c r="D176" s="175"/>
      <c r="E176" s="164"/>
      <c r="F176" s="141"/>
      <c r="G176" s="141"/>
      <c r="H176" s="143"/>
      <c r="I176" s="164"/>
      <c r="J176" s="121"/>
      <c r="K176" s="121"/>
      <c r="L176" s="161"/>
      <c r="M176" s="143"/>
      <c r="N176" s="143"/>
      <c r="O176" s="143"/>
      <c r="P176" s="121"/>
      <c r="Q176" s="167"/>
    </row>
    <row r="177" spans="2:17">
      <c r="B177" s="180"/>
      <c r="C177" s="175"/>
      <c r="D177" s="175"/>
      <c r="E177" s="164"/>
      <c r="F177" s="141"/>
      <c r="G177" s="141"/>
      <c r="H177" s="143"/>
      <c r="I177" s="164"/>
      <c r="J177" s="121"/>
      <c r="K177" s="121"/>
      <c r="L177" s="161"/>
      <c r="M177" s="143"/>
      <c r="N177" s="143"/>
      <c r="O177" s="143"/>
      <c r="P177" s="121"/>
      <c r="Q177" s="167"/>
    </row>
    <row r="178" spans="2:17">
      <c r="B178" s="180"/>
      <c r="C178" s="175"/>
      <c r="D178" s="175"/>
      <c r="E178" s="164"/>
      <c r="F178" s="141"/>
      <c r="G178" s="141"/>
      <c r="H178" s="143"/>
      <c r="I178" s="164"/>
      <c r="J178" s="121"/>
      <c r="K178" s="121"/>
      <c r="L178" s="161"/>
      <c r="M178" s="143"/>
      <c r="N178" s="143"/>
      <c r="O178" s="143"/>
      <c r="P178" s="121"/>
      <c r="Q178" s="167"/>
    </row>
    <row r="179" spans="2:17">
      <c r="B179" s="180"/>
      <c r="C179" s="175"/>
      <c r="D179" s="175"/>
      <c r="E179" s="164"/>
      <c r="F179" s="141"/>
      <c r="G179" s="141"/>
      <c r="H179" s="143"/>
      <c r="I179" s="164"/>
      <c r="J179" s="121"/>
      <c r="K179" s="121"/>
      <c r="L179" s="161"/>
      <c r="M179" s="143"/>
      <c r="N179" s="143"/>
      <c r="O179" s="143"/>
      <c r="P179" s="121"/>
      <c r="Q179" s="167"/>
    </row>
    <row r="180" spans="2:17">
      <c r="B180" s="180"/>
      <c r="C180" s="175"/>
      <c r="D180" s="175"/>
      <c r="E180" s="164"/>
      <c r="F180" s="141"/>
      <c r="G180" s="141"/>
      <c r="H180" s="143"/>
      <c r="I180" s="164"/>
      <c r="J180" s="121"/>
      <c r="K180" s="121"/>
      <c r="L180" s="161"/>
      <c r="M180" s="143"/>
      <c r="N180" s="143"/>
      <c r="O180" s="143"/>
      <c r="P180" s="121"/>
      <c r="Q180" s="167"/>
    </row>
    <row r="181" spans="2:17">
      <c r="B181" s="180"/>
      <c r="C181" s="175"/>
      <c r="D181" s="175"/>
      <c r="E181" s="164"/>
      <c r="F181" s="141"/>
      <c r="G181" s="141"/>
      <c r="H181" s="143"/>
      <c r="I181" s="164"/>
      <c r="J181" s="121"/>
      <c r="K181" s="121"/>
      <c r="L181" s="161"/>
      <c r="M181" s="143"/>
      <c r="N181" s="143"/>
      <c r="O181" s="143"/>
      <c r="P181" s="121"/>
      <c r="Q181" s="167"/>
    </row>
    <row r="182" spans="2:17">
      <c r="B182" s="180"/>
      <c r="C182" s="175"/>
      <c r="D182" s="175"/>
      <c r="E182" s="164"/>
      <c r="F182" s="141"/>
      <c r="G182" s="141"/>
      <c r="H182" s="143"/>
      <c r="I182" s="164"/>
      <c r="J182" s="121"/>
      <c r="K182" s="121"/>
      <c r="L182" s="161"/>
      <c r="M182" s="143"/>
      <c r="N182" s="143"/>
      <c r="O182" s="143"/>
      <c r="P182" s="121"/>
      <c r="Q182" s="167"/>
    </row>
    <row r="183" spans="2:17">
      <c r="B183" s="180"/>
      <c r="C183" s="175"/>
      <c r="D183" s="175"/>
      <c r="E183" s="164"/>
      <c r="F183" s="141"/>
      <c r="G183" s="141"/>
      <c r="H183" s="143"/>
      <c r="I183" s="164"/>
      <c r="J183" s="121"/>
      <c r="K183" s="121"/>
      <c r="L183" s="161"/>
      <c r="M183" s="143"/>
      <c r="N183" s="143"/>
      <c r="O183" s="143"/>
      <c r="P183" s="121"/>
      <c r="Q183" s="167"/>
    </row>
    <row r="184" spans="2:17">
      <c r="B184" s="180"/>
      <c r="C184" s="175"/>
      <c r="D184" s="175"/>
      <c r="E184" s="164"/>
      <c r="F184" s="141"/>
      <c r="G184" s="141"/>
      <c r="H184" s="143"/>
      <c r="I184" s="164"/>
      <c r="J184" s="121"/>
      <c r="K184" s="121"/>
      <c r="L184" s="161"/>
      <c r="M184" s="143"/>
      <c r="N184" s="143"/>
      <c r="O184" s="143"/>
      <c r="P184" s="121"/>
      <c r="Q184" s="167"/>
    </row>
    <row r="185" spans="2:17">
      <c r="B185" s="180"/>
      <c r="C185" s="175"/>
      <c r="D185" s="175"/>
      <c r="E185" s="164"/>
      <c r="F185" s="141"/>
      <c r="G185" s="141"/>
      <c r="H185" s="143"/>
      <c r="I185" s="164"/>
      <c r="J185" s="121"/>
      <c r="K185" s="121"/>
      <c r="L185" s="161"/>
      <c r="M185" s="143"/>
      <c r="N185" s="143"/>
      <c r="O185" s="143"/>
      <c r="P185" s="121"/>
      <c r="Q185" s="167"/>
    </row>
    <row r="186" spans="2:17">
      <c r="B186" s="180"/>
      <c r="C186" s="175"/>
      <c r="D186" s="175"/>
      <c r="E186" s="164"/>
      <c r="F186" s="141"/>
      <c r="G186" s="141"/>
      <c r="H186" s="143"/>
      <c r="I186" s="164"/>
      <c r="J186" s="121"/>
      <c r="K186" s="121"/>
      <c r="L186" s="161"/>
      <c r="M186" s="143"/>
      <c r="N186" s="143"/>
      <c r="O186" s="143"/>
      <c r="P186" s="121"/>
      <c r="Q186" s="167"/>
    </row>
    <row r="187" spans="2:17">
      <c r="B187" s="180"/>
      <c r="C187" s="175"/>
      <c r="D187" s="175"/>
      <c r="E187" s="164"/>
      <c r="F187" s="141"/>
      <c r="G187" s="141"/>
      <c r="H187" s="143"/>
      <c r="I187" s="164"/>
      <c r="J187" s="121"/>
      <c r="K187" s="121"/>
      <c r="L187" s="161"/>
      <c r="M187" s="143"/>
      <c r="N187" s="143"/>
      <c r="O187" s="143"/>
      <c r="P187" s="121"/>
      <c r="Q187" s="167"/>
    </row>
    <row r="188" spans="2:17">
      <c r="B188" s="180"/>
      <c r="C188" s="175"/>
      <c r="D188" s="175"/>
      <c r="E188" s="164"/>
      <c r="F188" s="141"/>
      <c r="G188" s="141"/>
      <c r="H188" s="143"/>
      <c r="I188" s="164"/>
      <c r="J188" s="121"/>
      <c r="K188" s="121"/>
      <c r="L188" s="161"/>
      <c r="M188" s="143"/>
      <c r="N188" s="143"/>
      <c r="O188" s="143"/>
      <c r="P188" s="121"/>
      <c r="Q188" s="167"/>
    </row>
    <row r="189" spans="2:17">
      <c r="B189" s="180"/>
      <c r="C189" s="175"/>
      <c r="D189" s="175"/>
      <c r="E189" s="164"/>
      <c r="F189" s="141"/>
      <c r="G189" s="141"/>
      <c r="H189" s="143"/>
      <c r="I189" s="164"/>
      <c r="J189" s="121"/>
      <c r="K189" s="121"/>
      <c r="L189" s="161"/>
      <c r="M189" s="143"/>
      <c r="N189" s="143"/>
      <c r="O189" s="143"/>
      <c r="P189" s="121"/>
      <c r="Q189" s="167"/>
    </row>
    <row r="190" spans="2:17">
      <c r="B190" s="180"/>
      <c r="C190" s="175"/>
      <c r="D190" s="175"/>
      <c r="E190" s="164"/>
      <c r="F190" s="141"/>
      <c r="G190" s="141"/>
      <c r="H190" s="143"/>
      <c r="I190" s="164"/>
      <c r="J190" s="121"/>
      <c r="K190" s="121"/>
      <c r="L190" s="161"/>
      <c r="M190" s="143"/>
      <c r="N190" s="143"/>
      <c r="O190" s="143"/>
      <c r="P190" s="121"/>
      <c r="Q190" s="167"/>
    </row>
    <row r="191" spans="2:17">
      <c r="B191" s="180"/>
      <c r="C191" s="175"/>
      <c r="D191" s="175"/>
      <c r="E191" s="164"/>
      <c r="F191" s="141"/>
      <c r="G191" s="141"/>
      <c r="H191" s="143"/>
      <c r="I191" s="164"/>
      <c r="J191" s="121"/>
      <c r="K191" s="121"/>
      <c r="L191" s="161"/>
      <c r="M191" s="143"/>
      <c r="N191" s="143"/>
      <c r="O191" s="143"/>
      <c r="P191" s="121"/>
      <c r="Q191" s="167"/>
    </row>
    <row r="192" spans="2:17">
      <c r="B192" s="180"/>
      <c r="C192" s="175"/>
      <c r="D192" s="175"/>
      <c r="E192" s="164"/>
      <c r="F192" s="141"/>
      <c r="G192" s="141"/>
      <c r="H192" s="143"/>
      <c r="I192" s="164"/>
      <c r="J192" s="121"/>
      <c r="K192" s="121"/>
      <c r="L192" s="161"/>
      <c r="M192" s="143"/>
      <c r="N192" s="143"/>
      <c r="O192" s="143"/>
      <c r="P192" s="121"/>
      <c r="Q192" s="167"/>
    </row>
    <row r="193" spans="2:17">
      <c r="B193" s="180"/>
      <c r="C193" s="175"/>
      <c r="D193" s="175"/>
      <c r="E193" s="164"/>
      <c r="F193" s="141"/>
      <c r="G193" s="141"/>
      <c r="H193" s="143"/>
      <c r="I193" s="164"/>
      <c r="J193" s="121"/>
      <c r="K193" s="121"/>
      <c r="L193" s="161"/>
      <c r="M193" s="143"/>
      <c r="N193" s="143"/>
      <c r="O193" s="143"/>
      <c r="P193" s="121"/>
      <c r="Q193" s="167"/>
    </row>
    <row r="194" spans="2:17">
      <c r="B194" s="180"/>
      <c r="C194" s="175"/>
      <c r="D194" s="175"/>
      <c r="E194" s="164"/>
      <c r="F194" s="141"/>
      <c r="G194" s="141"/>
      <c r="H194" s="143"/>
      <c r="I194" s="164"/>
      <c r="J194" s="121"/>
      <c r="K194" s="121"/>
      <c r="L194" s="161"/>
      <c r="M194" s="143"/>
      <c r="N194" s="143"/>
      <c r="O194" s="143"/>
      <c r="P194" s="121"/>
      <c r="Q194" s="167"/>
    </row>
    <row r="195" spans="2:17">
      <c r="B195" s="180"/>
      <c r="C195" s="175"/>
      <c r="D195" s="175"/>
      <c r="E195" s="164"/>
      <c r="F195" s="141"/>
      <c r="G195" s="141"/>
      <c r="H195" s="143"/>
      <c r="I195" s="164"/>
      <c r="J195" s="121"/>
      <c r="K195" s="121"/>
      <c r="L195" s="161"/>
      <c r="M195" s="143"/>
      <c r="N195" s="143"/>
      <c r="O195" s="143"/>
      <c r="P195" s="121"/>
      <c r="Q195" s="167"/>
    </row>
    <row r="196" spans="2:17">
      <c r="B196" s="180"/>
      <c r="C196" s="175"/>
      <c r="D196" s="175"/>
      <c r="E196" s="164"/>
      <c r="F196" s="141"/>
      <c r="G196" s="141"/>
      <c r="H196" s="143"/>
      <c r="I196" s="164"/>
      <c r="J196" s="121"/>
      <c r="K196" s="121"/>
      <c r="L196" s="161"/>
      <c r="M196" s="143"/>
      <c r="N196" s="143"/>
      <c r="O196" s="143"/>
      <c r="P196" s="121"/>
      <c r="Q196" s="167"/>
    </row>
    <row r="197" spans="2:17">
      <c r="B197" s="180"/>
      <c r="C197" s="175"/>
      <c r="D197" s="175"/>
      <c r="E197" s="164"/>
      <c r="F197" s="141"/>
      <c r="G197" s="141"/>
      <c r="H197" s="143"/>
      <c r="I197" s="164"/>
      <c r="J197" s="121"/>
      <c r="K197" s="121"/>
      <c r="L197" s="161"/>
      <c r="M197" s="143"/>
      <c r="N197" s="143"/>
      <c r="O197" s="143"/>
      <c r="P197" s="121"/>
      <c r="Q197" s="167"/>
    </row>
    <row r="198" spans="2:17">
      <c r="B198" s="180"/>
      <c r="C198" s="175"/>
      <c r="D198" s="175"/>
      <c r="E198" s="164"/>
      <c r="F198" s="141"/>
      <c r="G198" s="141"/>
      <c r="H198" s="143"/>
      <c r="I198" s="164"/>
      <c r="J198" s="121"/>
      <c r="K198" s="121"/>
      <c r="L198" s="161"/>
      <c r="M198" s="143"/>
      <c r="N198" s="143"/>
      <c r="O198" s="143"/>
      <c r="P198" s="121"/>
      <c r="Q198" s="167"/>
    </row>
    <row r="199" spans="2:17">
      <c r="B199" s="180"/>
      <c r="C199" s="175"/>
      <c r="D199" s="175"/>
      <c r="E199" s="164"/>
      <c r="F199" s="141"/>
      <c r="G199" s="141"/>
      <c r="H199" s="143"/>
      <c r="I199" s="164"/>
      <c r="J199" s="121"/>
      <c r="K199" s="121"/>
      <c r="L199" s="161"/>
      <c r="M199" s="143"/>
      <c r="N199" s="143"/>
      <c r="O199" s="143"/>
      <c r="P199" s="121"/>
      <c r="Q199" s="167"/>
    </row>
    <row r="200" spans="2:17">
      <c r="B200" s="180"/>
      <c r="C200" s="175"/>
      <c r="D200" s="175"/>
      <c r="E200" s="164"/>
      <c r="F200" s="141"/>
      <c r="G200" s="141"/>
      <c r="H200" s="143"/>
      <c r="I200" s="164"/>
      <c r="J200" s="121"/>
      <c r="K200" s="121"/>
      <c r="L200" s="161"/>
      <c r="M200" s="143"/>
      <c r="N200" s="143"/>
      <c r="O200" s="143"/>
      <c r="P200" s="121"/>
      <c r="Q200" s="167"/>
    </row>
    <row r="201" spans="2:17">
      <c r="B201" s="180"/>
      <c r="C201" s="175"/>
      <c r="D201" s="175"/>
      <c r="E201" s="164"/>
      <c r="F201" s="141"/>
      <c r="G201" s="141"/>
      <c r="H201" s="143"/>
      <c r="I201" s="164"/>
      <c r="J201" s="121"/>
      <c r="K201" s="121"/>
      <c r="L201" s="161"/>
      <c r="M201" s="143"/>
      <c r="N201" s="143"/>
      <c r="O201" s="143"/>
      <c r="P201" s="121"/>
      <c r="Q201" s="167"/>
    </row>
    <row r="202" spans="2:17">
      <c r="B202" s="180"/>
      <c r="C202" s="175"/>
      <c r="D202" s="175"/>
      <c r="E202" s="164"/>
      <c r="F202" s="141"/>
      <c r="G202" s="141"/>
      <c r="H202" s="143"/>
      <c r="I202" s="164"/>
      <c r="J202" s="121"/>
      <c r="K202" s="121"/>
      <c r="L202" s="161"/>
      <c r="M202" s="143"/>
      <c r="N202" s="143"/>
      <c r="O202" s="143"/>
      <c r="P202" s="121"/>
      <c r="Q202" s="167"/>
    </row>
    <row r="203" spans="2:17">
      <c r="B203" s="180"/>
      <c r="C203" s="175"/>
      <c r="D203" s="175"/>
      <c r="E203" s="164"/>
      <c r="F203" s="141"/>
      <c r="G203" s="141"/>
      <c r="H203" s="143"/>
      <c r="I203" s="164"/>
      <c r="J203" s="121"/>
      <c r="K203" s="121"/>
      <c r="L203" s="161"/>
      <c r="M203" s="143"/>
      <c r="N203" s="143"/>
      <c r="O203" s="143"/>
      <c r="P203" s="121"/>
      <c r="Q203" s="167"/>
    </row>
    <row r="204" spans="2:17">
      <c r="B204" s="180"/>
      <c r="C204" s="175"/>
      <c r="D204" s="175"/>
      <c r="E204" s="164"/>
      <c r="F204" s="141"/>
      <c r="G204" s="141"/>
      <c r="H204" s="143"/>
      <c r="I204" s="164"/>
      <c r="J204" s="121"/>
      <c r="K204" s="121"/>
      <c r="L204" s="161"/>
      <c r="M204" s="143"/>
      <c r="N204" s="143"/>
      <c r="O204" s="143"/>
      <c r="P204" s="121"/>
      <c r="Q204" s="167"/>
    </row>
    <row r="205" spans="2:17">
      <c r="B205" s="180"/>
      <c r="C205" s="175"/>
      <c r="D205" s="175"/>
      <c r="E205" s="164"/>
      <c r="F205" s="141"/>
      <c r="G205" s="141"/>
      <c r="H205" s="143"/>
      <c r="I205" s="164"/>
      <c r="J205" s="121"/>
      <c r="K205" s="121"/>
      <c r="L205" s="161"/>
      <c r="M205" s="143"/>
      <c r="N205" s="143"/>
      <c r="O205" s="143"/>
      <c r="P205" s="121"/>
      <c r="Q205" s="167"/>
    </row>
    <row r="206" spans="2:17">
      <c r="B206" s="180"/>
      <c r="C206" s="175"/>
      <c r="D206" s="175"/>
      <c r="E206" s="164"/>
      <c r="F206" s="141"/>
      <c r="G206" s="141"/>
      <c r="H206" s="143"/>
      <c r="I206" s="164"/>
      <c r="J206" s="121"/>
      <c r="K206" s="121"/>
      <c r="L206" s="161"/>
      <c r="M206" s="143"/>
      <c r="N206" s="143"/>
      <c r="O206" s="143"/>
      <c r="P206" s="121"/>
      <c r="Q206" s="167"/>
    </row>
    <row r="207" spans="2:17">
      <c r="B207" s="180"/>
      <c r="C207" s="175"/>
      <c r="D207" s="175"/>
      <c r="E207" s="164"/>
      <c r="F207" s="141"/>
      <c r="G207" s="141"/>
      <c r="H207" s="143"/>
      <c r="I207" s="164"/>
      <c r="J207" s="121"/>
      <c r="K207" s="121"/>
      <c r="L207" s="161"/>
      <c r="M207" s="143"/>
      <c r="N207" s="143"/>
      <c r="O207" s="143"/>
      <c r="P207" s="121"/>
      <c r="Q207" s="167"/>
    </row>
    <row r="208" spans="2:17">
      <c r="B208" s="180"/>
      <c r="C208" s="175"/>
      <c r="D208" s="175"/>
      <c r="E208" s="164"/>
      <c r="F208" s="141"/>
      <c r="G208" s="141"/>
      <c r="H208" s="143"/>
      <c r="I208" s="164"/>
      <c r="J208" s="121"/>
      <c r="K208" s="121"/>
      <c r="L208" s="161"/>
      <c r="M208" s="143"/>
      <c r="N208" s="143"/>
      <c r="O208" s="143"/>
      <c r="P208" s="121"/>
      <c r="Q208" s="167"/>
    </row>
    <row r="209" spans="2:17">
      <c r="B209" s="180"/>
      <c r="C209" s="175"/>
      <c r="D209" s="175"/>
      <c r="E209" s="164"/>
      <c r="F209" s="141"/>
      <c r="G209" s="141"/>
      <c r="H209" s="143"/>
      <c r="I209" s="164"/>
      <c r="J209" s="121"/>
      <c r="K209" s="121"/>
      <c r="L209" s="161"/>
      <c r="M209" s="143"/>
      <c r="N209" s="143"/>
      <c r="O209" s="143"/>
      <c r="P209" s="121"/>
      <c r="Q209" s="167"/>
    </row>
    <row r="210" spans="2:17">
      <c r="B210" s="180"/>
      <c r="C210" s="175"/>
      <c r="D210" s="175"/>
      <c r="E210" s="164"/>
      <c r="F210" s="141"/>
      <c r="G210" s="141"/>
      <c r="H210" s="143"/>
      <c r="I210" s="164"/>
      <c r="J210" s="121"/>
      <c r="K210" s="121"/>
      <c r="L210" s="161"/>
      <c r="M210" s="143"/>
      <c r="N210" s="143"/>
      <c r="O210" s="143"/>
      <c r="P210" s="121"/>
      <c r="Q210" s="167"/>
    </row>
    <row r="211" spans="2:17">
      <c r="B211" s="180"/>
      <c r="C211" s="175"/>
      <c r="D211" s="175"/>
      <c r="E211" s="164"/>
      <c r="F211" s="141"/>
      <c r="G211" s="141"/>
      <c r="H211" s="143"/>
      <c r="I211" s="164"/>
      <c r="J211" s="121"/>
      <c r="K211" s="121"/>
      <c r="L211" s="161"/>
      <c r="M211" s="143"/>
      <c r="N211" s="143"/>
      <c r="O211" s="143"/>
      <c r="P211" s="121"/>
      <c r="Q211" s="167"/>
    </row>
    <row r="212" spans="2:17">
      <c r="B212" s="180"/>
      <c r="C212" s="175"/>
      <c r="D212" s="175"/>
      <c r="E212" s="164"/>
      <c r="F212" s="141"/>
      <c r="G212" s="141"/>
      <c r="H212" s="143"/>
      <c r="I212" s="164"/>
      <c r="J212" s="121"/>
      <c r="K212" s="121"/>
      <c r="L212" s="161"/>
      <c r="M212" s="143"/>
      <c r="N212" s="143"/>
      <c r="O212" s="143"/>
      <c r="P212" s="121"/>
      <c r="Q212" s="167"/>
    </row>
    <row r="213" spans="2:17">
      <c r="B213" s="180"/>
      <c r="C213" s="175"/>
      <c r="D213" s="175"/>
      <c r="E213" s="164"/>
      <c r="F213" s="141"/>
      <c r="G213" s="141"/>
      <c r="H213" s="143"/>
      <c r="I213" s="164"/>
      <c r="J213" s="121"/>
      <c r="K213" s="121"/>
      <c r="L213" s="161"/>
      <c r="M213" s="143"/>
      <c r="N213" s="143"/>
      <c r="O213" s="143"/>
      <c r="P213" s="121"/>
      <c r="Q213" s="167"/>
    </row>
    <row r="214" spans="2:17">
      <c r="B214" s="180"/>
      <c r="C214" s="175"/>
      <c r="D214" s="175"/>
      <c r="E214" s="164"/>
      <c r="F214" s="141"/>
      <c r="G214" s="141"/>
      <c r="H214" s="143"/>
      <c r="I214" s="164"/>
      <c r="J214" s="121"/>
      <c r="K214" s="121"/>
      <c r="L214" s="161"/>
      <c r="M214" s="143"/>
      <c r="N214" s="143"/>
      <c r="O214" s="143"/>
      <c r="P214" s="121"/>
      <c r="Q214" s="167"/>
    </row>
    <row r="215" spans="2:17">
      <c r="B215" s="180"/>
      <c r="C215" s="175"/>
      <c r="D215" s="175"/>
      <c r="E215" s="164"/>
      <c r="F215" s="141"/>
      <c r="G215" s="141"/>
      <c r="H215" s="143"/>
      <c r="I215" s="164"/>
      <c r="J215" s="121"/>
      <c r="K215" s="121"/>
      <c r="L215" s="161"/>
      <c r="M215" s="143"/>
      <c r="N215" s="143"/>
      <c r="O215" s="143"/>
      <c r="P215" s="121"/>
      <c r="Q215" s="167"/>
    </row>
    <row r="216" spans="2:17">
      <c r="B216" s="180"/>
      <c r="C216" s="175"/>
      <c r="D216" s="175"/>
      <c r="E216" s="164"/>
      <c r="F216" s="141"/>
      <c r="G216" s="141"/>
      <c r="H216" s="143"/>
      <c r="I216" s="164"/>
      <c r="J216" s="121"/>
      <c r="K216" s="121"/>
      <c r="L216" s="161"/>
      <c r="M216" s="143"/>
      <c r="N216" s="143"/>
      <c r="O216" s="143"/>
      <c r="P216" s="121"/>
      <c r="Q216" s="167"/>
    </row>
    <row r="217" spans="2:17">
      <c r="B217" s="180"/>
      <c r="C217" s="175"/>
      <c r="D217" s="175"/>
      <c r="E217" s="164"/>
      <c r="F217" s="141"/>
      <c r="G217" s="141"/>
      <c r="H217" s="143"/>
      <c r="I217" s="164"/>
      <c r="J217" s="121"/>
      <c r="K217" s="121"/>
      <c r="L217" s="161"/>
      <c r="M217" s="143"/>
      <c r="N217" s="143"/>
      <c r="O217" s="143"/>
      <c r="P217" s="121"/>
      <c r="Q217" s="167"/>
    </row>
    <row r="218" spans="2:17">
      <c r="B218" s="180"/>
      <c r="C218" s="175"/>
      <c r="D218" s="175"/>
      <c r="E218" s="164"/>
      <c r="F218" s="141"/>
      <c r="G218" s="141"/>
      <c r="H218" s="143"/>
      <c r="I218" s="164"/>
      <c r="J218" s="121"/>
      <c r="K218" s="121"/>
      <c r="L218" s="161"/>
      <c r="M218" s="143"/>
      <c r="N218" s="143"/>
      <c r="O218" s="143"/>
      <c r="P218" s="121"/>
      <c r="Q218" s="167"/>
    </row>
    <row r="219" spans="2:17">
      <c r="B219" s="180"/>
      <c r="C219" s="175"/>
      <c r="D219" s="175"/>
      <c r="E219" s="164"/>
      <c r="F219" s="141"/>
      <c r="G219" s="141"/>
      <c r="H219" s="143"/>
      <c r="I219" s="164"/>
      <c r="J219" s="121"/>
      <c r="K219" s="121"/>
      <c r="L219" s="161"/>
      <c r="M219" s="143"/>
      <c r="N219" s="143"/>
      <c r="O219" s="143"/>
      <c r="P219" s="121"/>
      <c r="Q219" s="167"/>
    </row>
    <row r="220" spans="2:17">
      <c r="B220" s="180"/>
      <c r="C220" s="175"/>
      <c r="D220" s="175"/>
      <c r="E220" s="164"/>
      <c r="F220" s="141"/>
      <c r="G220" s="141"/>
      <c r="H220" s="143"/>
      <c r="I220" s="164"/>
      <c r="J220" s="121"/>
      <c r="K220" s="121"/>
      <c r="L220" s="161"/>
      <c r="M220" s="143"/>
      <c r="N220" s="143"/>
      <c r="O220" s="143"/>
      <c r="P220" s="121"/>
      <c r="Q220" s="167"/>
    </row>
    <row r="221" spans="2:17">
      <c r="B221" s="180"/>
      <c r="C221" s="175"/>
      <c r="D221" s="175"/>
      <c r="E221" s="164"/>
      <c r="F221" s="141"/>
      <c r="G221" s="141"/>
      <c r="H221" s="143"/>
      <c r="I221" s="164"/>
      <c r="J221" s="121"/>
      <c r="K221" s="121"/>
      <c r="L221" s="161"/>
      <c r="M221" s="143"/>
      <c r="N221" s="143"/>
      <c r="O221" s="143"/>
      <c r="P221" s="121"/>
      <c r="Q221" s="167"/>
    </row>
    <row r="222" spans="2:17">
      <c r="B222" s="180"/>
      <c r="C222" s="175"/>
      <c r="D222" s="175"/>
      <c r="E222" s="164"/>
      <c r="F222" s="141"/>
      <c r="G222" s="141"/>
      <c r="H222" s="143"/>
      <c r="I222" s="164"/>
      <c r="J222" s="121"/>
      <c r="K222" s="121"/>
      <c r="L222" s="161"/>
      <c r="M222" s="143"/>
      <c r="N222" s="143"/>
      <c r="O222" s="143"/>
      <c r="P222" s="121"/>
      <c r="Q222" s="167"/>
    </row>
    <row r="223" spans="2:17">
      <c r="B223" s="180"/>
      <c r="C223" s="175"/>
      <c r="D223" s="175"/>
      <c r="E223" s="164"/>
      <c r="F223" s="141"/>
      <c r="G223" s="141"/>
      <c r="H223" s="143"/>
      <c r="I223" s="164"/>
      <c r="J223" s="121"/>
      <c r="K223" s="121"/>
      <c r="L223" s="161"/>
      <c r="M223" s="143"/>
      <c r="N223" s="143"/>
      <c r="O223" s="143"/>
      <c r="P223" s="121"/>
      <c r="Q223" s="167"/>
    </row>
    <row r="224" spans="2:17">
      <c r="B224" s="180"/>
      <c r="C224" s="175"/>
      <c r="D224" s="175"/>
      <c r="E224" s="164"/>
      <c r="F224" s="141"/>
      <c r="G224" s="141"/>
      <c r="H224" s="143"/>
      <c r="I224" s="164"/>
      <c r="J224" s="121"/>
      <c r="K224" s="121"/>
      <c r="L224" s="161"/>
      <c r="M224" s="143"/>
      <c r="N224" s="143"/>
      <c r="O224" s="143"/>
      <c r="P224" s="121"/>
      <c r="Q224" s="167"/>
    </row>
    <row r="225" spans="2:17">
      <c r="B225" s="180"/>
      <c r="C225" s="175"/>
      <c r="D225" s="175"/>
      <c r="E225" s="164"/>
      <c r="F225" s="141"/>
      <c r="G225" s="141"/>
      <c r="H225" s="143"/>
      <c r="I225" s="164"/>
      <c r="J225" s="121"/>
      <c r="K225" s="121"/>
      <c r="L225" s="161"/>
      <c r="M225" s="143"/>
      <c r="N225" s="143"/>
      <c r="O225" s="143"/>
      <c r="P225" s="121"/>
      <c r="Q225" s="167"/>
    </row>
    <row r="226" spans="2:17">
      <c r="B226" s="180"/>
      <c r="C226" s="175"/>
      <c r="D226" s="175"/>
      <c r="E226" s="164"/>
      <c r="F226" s="141"/>
      <c r="G226" s="141"/>
      <c r="H226" s="143"/>
      <c r="I226" s="164"/>
      <c r="J226" s="121"/>
      <c r="K226" s="121"/>
      <c r="L226" s="161"/>
      <c r="M226" s="143"/>
      <c r="N226" s="143"/>
      <c r="O226" s="143"/>
      <c r="P226" s="121"/>
      <c r="Q226" s="167"/>
    </row>
    <row r="227" spans="2:17">
      <c r="B227" s="180"/>
      <c r="C227" s="175"/>
      <c r="D227" s="175"/>
      <c r="E227" s="164"/>
      <c r="F227" s="141"/>
      <c r="G227" s="141"/>
      <c r="H227" s="143"/>
      <c r="I227" s="164"/>
      <c r="J227" s="121"/>
      <c r="K227" s="121"/>
      <c r="L227" s="161"/>
      <c r="M227" s="143"/>
      <c r="N227" s="143"/>
      <c r="O227" s="143"/>
      <c r="P227" s="121"/>
      <c r="Q227" s="167"/>
    </row>
    <row r="228" spans="2:17">
      <c r="B228" s="180"/>
      <c r="C228" s="175"/>
      <c r="D228" s="175"/>
      <c r="E228" s="164"/>
      <c r="F228" s="141"/>
      <c r="G228" s="141"/>
      <c r="H228" s="143"/>
      <c r="I228" s="164"/>
      <c r="J228" s="121"/>
      <c r="K228" s="121"/>
      <c r="L228" s="161"/>
      <c r="M228" s="143"/>
      <c r="N228" s="143"/>
      <c r="O228" s="143"/>
      <c r="P228" s="121"/>
      <c r="Q228" s="167"/>
    </row>
    <row r="229" spans="2:17">
      <c r="B229" s="180"/>
      <c r="C229" s="175"/>
      <c r="D229" s="175"/>
      <c r="E229" s="164"/>
      <c r="F229" s="141"/>
      <c r="G229" s="141"/>
      <c r="H229" s="143"/>
      <c r="I229" s="164"/>
      <c r="J229" s="121"/>
      <c r="K229" s="121"/>
      <c r="L229" s="161"/>
      <c r="M229" s="143"/>
      <c r="N229" s="143"/>
      <c r="O229" s="143"/>
      <c r="P229" s="121"/>
      <c r="Q229" s="167"/>
    </row>
    <row r="230" spans="2:17">
      <c r="B230" s="180"/>
      <c r="C230" s="175"/>
      <c r="D230" s="175"/>
      <c r="E230" s="164"/>
      <c r="F230" s="141"/>
      <c r="G230" s="141"/>
      <c r="H230" s="143"/>
      <c r="I230" s="164"/>
      <c r="J230" s="121"/>
      <c r="K230" s="121"/>
      <c r="L230" s="161"/>
      <c r="M230" s="143"/>
      <c r="N230" s="143"/>
      <c r="O230" s="143"/>
      <c r="P230" s="121"/>
      <c r="Q230" s="167"/>
    </row>
    <row r="231" spans="2:17">
      <c r="B231" s="180"/>
      <c r="C231" s="175"/>
      <c r="D231" s="175"/>
      <c r="E231" s="164"/>
      <c r="F231" s="141"/>
      <c r="G231" s="141"/>
      <c r="H231" s="143"/>
      <c r="I231" s="164"/>
      <c r="J231" s="121"/>
      <c r="K231" s="121"/>
      <c r="L231" s="161"/>
      <c r="M231" s="143"/>
      <c r="N231" s="143"/>
      <c r="O231" s="143"/>
      <c r="P231" s="121"/>
      <c r="Q231" s="167"/>
    </row>
    <row r="232" spans="2:17">
      <c r="B232" s="180"/>
      <c r="C232" s="175"/>
      <c r="D232" s="175"/>
      <c r="E232" s="164"/>
      <c r="F232" s="141"/>
      <c r="G232" s="141"/>
      <c r="H232" s="143"/>
      <c r="I232" s="164"/>
      <c r="J232" s="121"/>
      <c r="K232" s="121"/>
      <c r="L232" s="161"/>
      <c r="M232" s="143"/>
      <c r="N232" s="143"/>
      <c r="O232" s="143"/>
      <c r="P232" s="121"/>
      <c r="Q232" s="167"/>
    </row>
    <row r="233" spans="2:17">
      <c r="B233" s="180"/>
      <c r="C233" s="175"/>
      <c r="D233" s="175"/>
      <c r="E233" s="164"/>
      <c r="F233" s="141"/>
      <c r="G233" s="141"/>
      <c r="H233" s="143"/>
      <c r="I233" s="164"/>
      <c r="J233" s="121"/>
      <c r="K233" s="121"/>
      <c r="L233" s="161"/>
      <c r="M233" s="143"/>
      <c r="N233" s="143"/>
      <c r="O233" s="143"/>
      <c r="P233" s="121"/>
      <c r="Q233" s="167"/>
    </row>
    <row r="234" spans="2:17">
      <c r="B234" s="180"/>
      <c r="C234" s="175"/>
      <c r="D234" s="175"/>
      <c r="E234" s="164"/>
      <c r="F234" s="141"/>
      <c r="G234" s="141"/>
      <c r="H234" s="143"/>
      <c r="I234" s="164"/>
      <c r="J234" s="121"/>
      <c r="K234" s="121"/>
      <c r="L234" s="161"/>
      <c r="M234" s="143"/>
      <c r="N234" s="143"/>
      <c r="O234" s="143"/>
      <c r="P234" s="121"/>
      <c r="Q234" s="167"/>
    </row>
    <row r="235" spans="2:17">
      <c r="B235" s="180"/>
      <c r="C235" s="175"/>
      <c r="D235" s="175"/>
      <c r="E235" s="164"/>
      <c r="F235" s="141"/>
      <c r="G235" s="141"/>
      <c r="H235" s="143"/>
      <c r="I235" s="164"/>
      <c r="J235" s="121"/>
      <c r="K235" s="121"/>
      <c r="L235" s="161"/>
      <c r="M235" s="143"/>
      <c r="N235" s="143"/>
      <c r="O235" s="143"/>
      <c r="P235" s="121"/>
      <c r="Q235" s="167"/>
    </row>
    <row r="236" spans="2:17">
      <c r="B236" s="180"/>
      <c r="C236" s="175"/>
      <c r="D236" s="175"/>
      <c r="E236" s="164"/>
      <c r="F236" s="141"/>
      <c r="G236" s="141"/>
      <c r="H236" s="143"/>
      <c r="I236" s="164"/>
      <c r="J236" s="121"/>
      <c r="K236" s="121"/>
      <c r="L236" s="161"/>
      <c r="M236" s="143"/>
      <c r="N236" s="143"/>
      <c r="O236" s="143"/>
      <c r="P236" s="121"/>
      <c r="Q236" s="167"/>
    </row>
    <row r="237" spans="2:17">
      <c r="B237" s="180"/>
      <c r="C237" s="175"/>
      <c r="D237" s="175"/>
      <c r="E237" s="164"/>
      <c r="F237" s="141"/>
      <c r="G237" s="141"/>
      <c r="H237" s="143"/>
      <c r="I237" s="164"/>
      <c r="J237" s="121"/>
      <c r="K237" s="121"/>
      <c r="L237" s="161"/>
      <c r="M237" s="143"/>
      <c r="N237" s="143"/>
      <c r="O237" s="143"/>
      <c r="P237" s="121"/>
      <c r="Q237" s="167"/>
    </row>
    <row r="238" spans="2:17">
      <c r="B238" s="180"/>
      <c r="C238" s="175"/>
      <c r="D238" s="175"/>
      <c r="E238" s="164"/>
      <c r="F238" s="141"/>
      <c r="G238" s="141"/>
      <c r="H238" s="143"/>
      <c r="I238" s="164"/>
      <c r="J238" s="121"/>
      <c r="K238" s="121"/>
      <c r="L238" s="161"/>
      <c r="M238" s="143"/>
      <c r="N238" s="143"/>
      <c r="O238" s="143"/>
      <c r="P238" s="121"/>
      <c r="Q238" s="167"/>
    </row>
    <row r="239" spans="2:17">
      <c r="B239" s="180"/>
      <c r="C239" s="175"/>
      <c r="D239" s="175"/>
      <c r="E239" s="164"/>
      <c r="F239" s="141"/>
      <c r="G239" s="141"/>
      <c r="H239" s="143"/>
      <c r="I239" s="164"/>
      <c r="J239" s="121"/>
      <c r="K239" s="121"/>
      <c r="L239" s="161"/>
      <c r="M239" s="143"/>
      <c r="N239" s="143"/>
      <c r="O239" s="143"/>
      <c r="P239" s="121"/>
      <c r="Q239" s="167"/>
    </row>
    <row r="240" spans="2:17">
      <c r="B240" s="180"/>
      <c r="C240" s="175"/>
      <c r="D240" s="175"/>
      <c r="E240" s="164"/>
      <c r="F240" s="141"/>
      <c r="G240" s="141"/>
      <c r="H240" s="143"/>
      <c r="I240" s="164"/>
      <c r="J240" s="121"/>
      <c r="K240" s="121"/>
      <c r="L240" s="161"/>
      <c r="M240" s="143"/>
      <c r="N240" s="143"/>
      <c r="O240" s="143"/>
      <c r="P240" s="121"/>
      <c r="Q240" s="167"/>
    </row>
    <row r="241" spans="2:17">
      <c r="B241" s="180"/>
      <c r="C241" s="175"/>
      <c r="D241" s="175"/>
      <c r="E241" s="164"/>
      <c r="F241" s="141"/>
      <c r="G241" s="141"/>
      <c r="H241" s="143"/>
      <c r="I241" s="164"/>
      <c r="J241" s="121"/>
      <c r="K241" s="121"/>
      <c r="L241" s="161"/>
      <c r="M241" s="143"/>
      <c r="N241" s="143"/>
      <c r="O241" s="143"/>
      <c r="P241" s="121"/>
      <c r="Q241" s="167"/>
    </row>
    <row r="242" spans="2:17">
      <c r="B242" s="180"/>
      <c r="C242" s="175"/>
      <c r="D242" s="175"/>
      <c r="E242" s="164"/>
      <c r="F242" s="141"/>
      <c r="G242" s="141"/>
      <c r="H242" s="143"/>
      <c r="I242" s="164"/>
      <c r="J242" s="121"/>
      <c r="K242" s="121"/>
      <c r="L242" s="161"/>
      <c r="M242" s="143"/>
      <c r="N242" s="143"/>
      <c r="O242" s="143"/>
      <c r="P242" s="121"/>
      <c r="Q242" s="167"/>
    </row>
    <row r="243" spans="2:17">
      <c r="B243" s="180"/>
      <c r="C243" s="175"/>
      <c r="D243" s="175"/>
      <c r="E243" s="164"/>
      <c r="F243" s="141"/>
      <c r="G243" s="141"/>
      <c r="H243" s="143"/>
      <c r="I243" s="164"/>
      <c r="J243" s="121"/>
      <c r="K243" s="121"/>
      <c r="L243" s="161"/>
      <c r="M243" s="143"/>
      <c r="N243" s="143"/>
      <c r="O243" s="143"/>
      <c r="P243" s="121"/>
      <c r="Q243" s="167"/>
    </row>
    <row r="244" spans="2:17">
      <c r="B244" s="180"/>
      <c r="C244" s="175"/>
      <c r="D244" s="175"/>
      <c r="E244" s="164"/>
      <c r="F244" s="141"/>
      <c r="G244" s="141"/>
      <c r="H244" s="143"/>
      <c r="I244" s="164"/>
      <c r="J244" s="121"/>
      <c r="K244" s="121"/>
      <c r="L244" s="161"/>
      <c r="M244" s="143"/>
      <c r="N244" s="143"/>
      <c r="O244" s="143"/>
      <c r="P244" s="121"/>
      <c r="Q244" s="167"/>
    </row>
    <row r="245" spans="2:17">
      <c r="B245" s="180"/>
      <c r="C245" s="175"/>
      <c r="D245" s="175"/>
      <c r="E245" s="164"/>
      <c r="F245" s="141"/>
      <c r="G245" s="141"/>
      <c r="H245" s="143"/>
      <c r="I245" s="164"/>
      <c r="J245" s="121"/>
      <c r="K245" s="121"/>
      <c r="L245" s="161"/>
      <c r="M245" s="143"/>
      <c r="N245" s="143"/>
      <c r="O245" s="143"/>
      <c r="P245" s="121"/>
      <c r="Q245" s="167"/>
    </row>
    <row r="246" spans="2:17">
      <c r="B246" s="180"/>
      <c r="C246" s="175"/>
      <c r="D246" s="175"/>
      <c r="E246" s="164"/>
      <c r="F246" s="141"/>
      <c r="G246" s="141"/>
      <c r="H246" s="143"/>
      <c r="I246" s="164"/>
      <c r="J246" s="121"/>
      <c r="K246" s="121"/>
      <c r="L246" s="161"/>
      <c r="M246" s="143"/>
      <c r="N246" s="143"/>
      <c r="O246" s="143"/>
      <c r="P246" s="121"/>
      <c r="Q246" s="167"/>
    </row>
    <row r="247" spans="2:17">
      <c r="B247" s="180"/>
      <c r="C247" s="175"/>
      <c r="D247" s="175"/>
      <c r="E247" s="164"/>
      <c r="F247" s="141"/>
      <c r="G247" s="141"/>
      <c r="H247" s="143"/>
      <c r="I247" s="164"/>
      <c r="J247" s="121"/>
      <c r="K247" s="121"/>
      <c r="L247" s="161"/>
      <c r="M247" s="143"/>
      <c r="N247" s="143"/>
      <c r="O247" s="143"/>
      <c r="P247" s="121"/>
      <c r="Q247" s="167"/>
    </row>
    <row r="248" spans="2:17">
      <c r="B248" s="180"/>
      <c r="C248" s="175"/>
      <c r="D248" s="175"/>
      <c r="E248" s="164"/>
      <c r="F248" s="141"/>
      <c r="G248" s="141"/>
      <c r="H248" s="143"/>
      <c r="I248" s="164"/>
      <c r="J248" s="121"/>
      <c r="K248" s="121"/>
      <c r="L248" s="161"/>
      <c r="M248" s="143"/>
      <c r="N248" s="143"/>
      <c r="O248" s="143"/>
      <c r="P248" s="121"/>
      <c r="Q248" s="167"/>
    </row>
    <row r="249" spans="2:17">
      <c r="B249" s="180"/>
      <c r="C249" s="175"/>
      <c r="D249" s="175"/>
      <c r="E249" s="164"/>
      <c r="F249" s="141"/>
      <c r="G249" s="141"/>
      <c r="H249" s="143"/>
      <c r="I249" s="164"/>
      <c r="J249" s="121"/>
      <c r="K249" s="121"/>
      <c r="L249" s="161"/>
      <c r="M249" s="143"/>
      <c r="N249" s="143"/>
      <c r="O249" s="143"/>
      <c r="P249" s="121"/>
      <c r="Q249" s="167"/>
    </row>
    <row r="250" spans="2:17">
      <c r="B250" s="180"/>
      <c r="C250" s="175"/>
      <c r="D250" s="175"/>
      <c r="E250" s="164"/>
      <c r="F250" s="141"/>
      <c r="G250" s="141"/>
      <c r="H250" s="143"/>
      <c r="I250" s="164"/>
      <c r="J250" s="121"/>
      <c r="K250" s="121"/>
      <c r="L250" s="161"/>
      <c r="M250" s="143"/>
      <c r="N250" s="143"/>
      <c r="O250" s="143"/>
      <c r="P250" s="121"/>
      <c r="Q250" s="167"/>
    </row>
    <row r="251" spans="2:17">
      <c r="B251" s="180"/>
      <c r="C251" s="175"/>
      <c r="D251" s="175"/>
      <c r="E251" s="164"/>
      <c r="F251" s="141"/>
      <c r="G251" s="141"/>
      <c r="H251" s="143"/>
      <c r="I251" s="164"/>
      <c r="J251" s="121"/>
      <c r="K251" s="121"/>
      <c r="L251" s="161"/>
      <c r="M251" s="143"/>
      <c r="N251" s="143"/>
      <c r="O251" s="143"/>
      <c r="P251" s="121"/>
      <c r="Q251" s="167"/>
    </row>
    <row r="252" spans="2:17">
      <c r="B252" s="180"/>
      <c r="C252" s="175"/>
      <c r="D252" s="175"/>
      <c r="E252" s="164"/>
      <c r="F252" s="141"/>
      <c r="G252" s="141"/>
      <c r="H252" s="143"/>
      <c r="I252" s="164"/>
      <c r="J252" s="121"/>
      <c r="K252" s="121"/>
      <c r="L252" s="161"/>
      <c r="M252" s="143"/>
      <c r="N252" s="143"/>
      <c r="O252" s="143"/>
      <c r="P252" s="121"/>
      <c r="Q252" s="167"/>
    </row>
    <row r="253" spans="2:17">
      <c r="B253" s="180"/>
      <c r="C253" s="175"/>
      <c r="D253" s="175"/>
      <c r="E253" s="164"/>
      <c r="F253" s="141"/>
      <c r="G253" s="141"/>
      <c r="H253" s="143"/>
      <c r="I253" s="164"/>
      <c r="J253" s="121"/>
      <c r="K253" s="121"/>
      <c r="L253" s="161"/>
      <c r="M253" s="143"/>
      <c r="N253" s="143"/>
      <c r="O253" s="143"/>
      <c r="P253" s="121"/>
      <c r="Q253" s="167"/>
    </row>
    <row r="254" spans="2:17">
      <c r="B254" s="180"/>
      <c r="C254" s="175"/>
      <c r="D254" s="175"/>
      <c r="E254" s="164"/>
      <c r="F254" s="141"/>
      <c r="G254" s="141"/>
      <c r="H254" s="143"/>
      <c r="I254" s="164"/>
      <c r="J254" s="121"/>
      <c r="K254" s="121"/>
      <c r="L254" s="161"/>
      <c r="M254" s="143"/>
      <c r="N254" s="143"/>
      <c r="O254" s="143"/>
      <c r="P254" s="121"/>
      <c r="Q254" s="167"/>
    </row>
    <row r="255" spans="2:17">
      <c r="B255" s="180"/>
      <c r="C255" s="175"/>
      <c r="D255" s="175"/>
      <c r="E255" s="164"/>
      <c r="F255" s="141"/>
      <c r="G255" s="141"/>
      <c r="H255" s="143"/>
      <c r="I255" s="164"/>
      <c r="J255" s="121"/>
      <c r="K255" s="121"/>
      <c r="L255" s="161"/>
      <c r="M255" s="143"/>
      <c r="N255" s="143"/>
      <c r="O255" s="143"/>
      <c r="P255" s="121"/>
      <c r="Q255" s="167"/>
    </row>
    <row r="256" spans="2:17">
      <c r="B256" s="180"/>
      <c r="C256" s="175"/>
      <c r="D256" s="175"/>
      <c r="E256" s="164"/>
      <c r="F256" s="141"/>
      <c r="G256" s="141"/>
      <c r="H256" s="143"/>
      <c r="I256" s="164"/>
      <c r="J256" s="121"/>
      <c r="K256" s="121"/>
      <c r="L256" s="161"/>
      <c r="M256" s="143"/>
      <c r="N256" s="143"/>
      <c r="O256" s="143"/>
      <c r="P256" s="121"/>
      <c r="Q256" s="167"/>
    </row>
    <row r="257" spans="2:17">
      <c r="B257" s="180"/>
      <c r="C257" s="175"/>
      <c r="D257" s="175"/>
      <c r="E257" s="164"/>
      <c r="F257" s="141"/>
      <c r="G257" s="141"/>
      <c r="H257" s="143"/>
      <c r="I257" s="164"/>
      <c r="J257" s="121"/>
      <c r="K257" s="121"/>
      <c r="L257" s="161"/>
      <c r="M257" s="143"/>
      <c r="N257" s="143"/>
      <c r="O257" s="143"/>
      <c r="P257" s="121"/>
      <c r="Q257" s="167"/>
    </row>
    <row r="258" spans="2:17">
      <c r="B258" s="180"/>
      <c r="C258" s="175"/>
      <c r="D258" s="175"/>
      <c r="E258" s="164"/>
      <c r="F258" s="141"/>
      <c r="G258" s="141"/>
      <c r="H258" s="143"/>
      <c r="I258" s="164"/>
      <c r="J258" s="121"/>
      <c r="K258" s="121"/>
      <c r="L258" s="161"/>
      <c r="M258" s="143"/>
      <c r="N258" s="143"/>
      <c r="O258" s="143"/>
      <c r="P258" s="121"/>
      <c r="Q258" s="167"/>
    </row>
    <row r="259" spans="2:17">
      <c r="B259" s="180"/>
      <c r="C259" s="175"/>
      <c r="D259" s="175"/>
      <c r="E259" s="164"/>
      <c r="F259" s="141"/>
      <c r="G259" s="141"/>
      <c r="H259" s="143"/>
      <c r="I259" s="164"/>
      <c r="J259" s="121"/>
      <c r="K259" s="121"/>
      <c r="L259" s="161"/>
      <c r="M259" s="143"/>
      <c r="N259" s="143"/>
      <c r="O259" s="143"/>
      <c r="P259" s="121"/>
      <c r="Q259" s="167"/>
    </row>
    <row r="260" spans="2:17">
      <c r="B260" s="180"/>
      <c r="C260" s="175"/>
      <c r="D260" s="175"/>
      <c r="E260" s="164"/>
      <c r="F260" s="141"/>
      <c r="G260" s="141"/>
      <c r="H260" s="143"/>
      <c r="I260" s="164"/>
      <c r="J260" s="121"/>
      <c r="K260" s="121"/>
      <c r="L260" s="161"/>
      <c r="M260" s="143"/>
      <c r="N260" s="143"/>
      <c r="O260" s="143"/>
      <c r="P260" s="121"/>
      <c r="Q260" s="167"/>
    </row>
    <row r="261" spans="2:17">
      <c r="B261" s="180"/>
      <c r="C261" s="175"/>
      <c r="D261" s="175"/>
      <c r="E261" s="164"/>
      <c r="F261" s="141"/>
      <c r="G261" s="141"/>
      <c r="H261" s="143"/>
      <c r="I261" s="164"/>
      <c r="J261" s="121"/>
      <c r="K261" s="121"/>
      <c r="L261" s="161"/>
      <c r="M261" s="143"/>
      <c r="N261" s="143"/>
      <c r="O261" s="143"/>
      <c r="P261" s="121"/>
      <c r="Q261" s="167"/>
    </row>
    <row r="262" spans="2:17">
      <c r="B262" s="180"/>
      <c r="C262" s="175"/>
      <c r="D262" s="175"/>
      <c r="E262" s="164"/>
      <c r="F262" s="141"/>
      <c r="G262" s="141"/>
      <c r="H262" s="143"/>
      <c r="I262" s="164"/>
      <c r="J262" s="121"/>
      <c r="K262" s="121"/>
      <c r="L262" s="161"/>
      <c r="M262" s="143"/>
      <c r="N262" s="143"/>
      <c r="O262" s="143"/>
      <c r="P262" s="121"/>
      <c r="Q262" s="167"/>
    </row>
    <row r="263" spans="2:17">
      <c r="B263" s="180"/>
      <c r="C263" s="175"/>
      <c r="D263" s="175"/>
      <c r="E263" s="164"/>
      <c r="F263" s="141"/>
      <c r="G263" s="141"/>
      <c r="H263" s="143"/>
      <c r="I263" s="164"/>
      <c r="J263" s="121"/>
      <c r="K263" s="121"/>
      <c r="L263" s="161"/>
      <c r="M263" s="143"/>
      <c r="N263" s="143"/>
      <c r="O263" s="143"/>
      <c r="P263" s="121"/>
      <c r="Q263" s="167"/>
    </row>
    <row r="264" spans="2:17">
      <c r="B264" s="180"/>
      <c r="C264" s="175"/>
      <c r="D264" s="175"/>
      <c r="E264" s="164"/>
      <c r="F264" s="141"/>
      <c r="G264" s="141"/>
      <c r="H264" s="143"/>
      <c r="I264" s="164"/>
      <c r="J264" s="121"/>
      <c r="K264" s="121"/>
      <c r="L264" s="161"/>
      <c r="M264" s="143"/>
      <c r="N264" s="143"/>
      <c r="O264" s="143"/>
      <c r="P264" s="121"/>
      <c r="Q264" s="167"/>
    </row>
    <row r="265" spans="2:17">
      <c r="B265" s="180"/>
      <c r="C265" s="175"/>
      <c r="D265" s="175"/>
      <c r="E265" s="164"/>
      <c r="F265" s="141"/>
      <c r="G265" s="141"/>
      <c r="H265" s="143"/>
      <c r="I265" s="164"/>
      <c r="J265" s="121"/>
      <c r="K265" s="121"/>
      <c r="L265" s="161"/>
      <c r="M265" s="143"/>
      <c r="N265" s="143"/>
      <c r="O265" s="143"/>
      <c r="P265" s="121"/>
      <c r="Q265" s="167"/>
    </row>
    <row r="266" spans="2:17">
      <c r="B266" s="180"/>
      <c r="C266" s="175"/>
      <c r="D266" s="175"/>
      <c r="E266" s="164"/>
      <c r="F266" s="141"/>
      <c r="G266" s="141"/>
      <c r="H266" s="143"/>
      <c r="I266" s="164"/>
      <c r="J266" s="121"/>
      <c r="K266" s="121"/>
      <c r="L266" s="161"/>
      <c r="M266" s="143"/>
      <c r="N266" s="143"/>
      <c r="O266" s="143"/>
      <c r="P266" s="121"/>
      <c r="Q266" s="167"/>
    </row>
    <row r="267" spans="2:17">
      <c r="B267" s="180"/>
      <c r="C267" s="175"/>
      <c r="D267" s="175"/>
      <c r="E267" s="164"/>
      <c r="F267" s="141"/>
      <c r="G267" s="141"/>
      <c r="H267" s="143"/>
      <c r="I267" s="164"/>
      <c r="J267" s="121"/>
      <c r="K267" s="121"/>
      <c r="L267" s="161"/>
      <c r="M267" s="143"/>
      <c r="N267" s="143"/>
      <c r="O267" s="143"/>
      <c r="P267" s="121"/>
      <c r="Q267" s="167"/>
    </row>
    <row r="268" spans="2:17">
      <c r="B268" s="180"/>
      <c r="C268" s="175"/>
      <c r="D268" s="175"/>
      <c r="E268" s="164"/>
      <c r="F268" s="141"/>
      <c r="G268" s="141"/>
      <c r="H268" s="143"/>
      <c r="I268" s="164"/>
      <c r="J268" s="121"/>
      <c r="K268" s="121"/>
      <c r="L268" s="161"/>
      <c r="M268" s="143"/>
      <c r="N268" s="143"/>
      <c r="O268" s="143"/>
      <c r="P268" s="121"/>
      <c r="Q268" s="167"/>
    </row>
    <row r="269" spans="2:17">
      <c r="B269" s="180"/>
      <c r="C269" s="175"/>
      <c r="D269" s="175"/>
      <c r="E269" s="164"/>
      <c r="F269" s="141"/>
      <c r="G269" s="141"/>
      <c r="H269" s="143"/>
      <c r="I269" s="164"/>
      <c r="J269" s="121"/>
      <c r="K269" s="121"/>
      <c r="L269" s="161"/>
      <c r="M269" s="143"/>
      <c r="N269" s="143"/>
      <c r="O269" s="143"/>
      <c r="P269" s="121"/>
      <c r="Q269" s="167"/>
    </row>
    <row r="270" spans="2:17">
      <c r="B270" s="180"/>
      <c r="C270" s="175"/>
      <c r="D270" s="175"/>
      <c r="E270" s="164"/>
      <c r="F270" s="141"/>
      <c r="G270" s="141"/>
      <c r="H270" s="143"/>
      <c r="I270" s="164"/>
      <c r="J270" s="121"/>
      <c r="K270" s="121"/>
      <c r="L270" s="161"/>
      <c r="M270" s="143"/>
      <c r="N270" s="143"/>
      <c r="O270" s="143"/>
      <c r="P270" s="121"/>
      <c r="Q270" s="167"/>
    </row>
    <row r="271" spans="2:17">
      <c r="B271" s="180"/>
      <c r="C271" s="175"/>
      <c r="D271" s="175"/>
      <c r="E271" s="164"/>
      <c r="F271" s="141"/>
      <c r="G271" s="141"/>
      <c r="H271" s="143"/>
      <c r="I271" s="164"/>
      <c r="J271" s="121"/>
      <c r="K271" s="121"/>
      <c r="L271" s="161"/>
      <c r="M271" s="143"/>
      <c r="N271" s="143"/>
      <c r="O271" s="143"/>
      <c r="P271" s="121"/>
      <c r="Q271" s="167"/>
    </row>
    <row r="272" spans="2:17">
      <c r="B272" s="180"/>
      <c r="C272" s="175"/>
      <c r="D272" s="175"/>
      <c r="E272" s="164"/>
      <c r="F272" s="141"/>
      <c r="G272" s="141"/>
      <c r="H272" s="143"/>
      <c r="I272" s="164"/>
      <c r="J272" s="121"/>
      <c r="K272" s="121"/>
      <c r="L272" s="161"/>
      <c r="M272" s="143"/>
      <c r="N272" s="143"/>
      <c r="O272" s="143"/>
      <c r="P272" s="121"/>
      <c r="Q272" s="167"/>
    </row>
    <row r="273" spans="2:17">
      <c r="B273" s="180"/>
      <c r="C273" s="175"/>
      <c r="D273" s="175"/>
      <c r="E273" s="164"/>
      <c r="F273" s="141"/>
      <c r="G273" s="141"/>
      <c r="H273" s="143"/>
      <c r="I273" s="164"/>
      <c r="J273" s="121"/>
      <c r="K273" s="121"/>
      <c r="L273" s="161"/>
      <c r="M273" s="143"/>
      <c r="N273" s="143"/>
      <c r="O273" s="143"/>
      <c r="P273" s="121"/>
      <c r="Q273" s="167"/>
    </row>
    <row r="274" spans="2:17">
      <c r="B274" s="180"/>
      <c r="C274" s="175"/>
      <c r="D274" s="175"/>
      <c r="E274" s="164"/>
      <c r="F274" s="141"/>
      <c r="G274" s="141"/>
      <c r="H274" s="143"/>
      <c r="I274" s="164"/>
      <c r="J274" s="121"/>
      <c r="K274" s="121"/>
      <c r="L274" s="161"/>
      <c r="M274" s="143"/>
      <c r="N274" s="143"/>
      <c r="O274" s="143"/>
      <c r="P274" s="121"/>
      <c r="Q274" s="167"/>
    </row>
    <row r="275" spans="2:17">
      <c r="B275" s="180"/>
      <c r="C275" s="175"/>
      <c r="D275" s="175"/>
      <c r="E275" s="164"/>
      <c r="F275" s="141"/>
      <c r="G275" s="141"/>
      <c r="H275" s="143"/>
      <c r="I275" s="164"/>
      <c r="J275" s="121"/>
      <c r="K275" s="121"/>
      <c r="L275" s="161"/>
      <c r="M275" s="143"/>
      <c r="N275" s="143"/>
      <c r="O275" s="143"/>
      <c r="P275" s="121"/>
      <c r="Q275" s="167"/>
    </row>
    <row r="276" spans="2:17">
      <c r="B276" s="180"/>
      <c r="C276" s="175"/>
      <c r="D276" s="175"/>
      <c r="E276" s="164"/>
      <c r="F276" s="141"/>
      <c r="G276" s="141"/>
      <c r="H276" s="143"/>
      <c r="I276" s="164"/>
      <c r="J276" s="121"/>
      <c r="K276" s="121"/>
      <c r="L276" s="161"/>
      <c r="M276" s="143"/>
      <c r="N276" s="143"/>
      <c r="O276" s="143"/>
      <c r="P276" s="121"/>
      <c r="Q276" s="167"/>
    </row>
    <row r="277" spans="2:17">
      <c r="B277" s="180"/>
      <c r="C277" s="175"/>
      <c r="D277" s="175"/>
      <c r="E277" s="164"/>
      <c r="F277" s="141"/>
      <c r="G277" s="141"/>
      <c r="H277" s="143"/>
      <c r="I277" s="164"/>
      <c r="J277" s="121"/>
      <c r="K277" s="121"/>
      <c r="L277" s="161"/>
      <c r="M277" s="143"/>
      <c r="N277" s="143"/>
      <c r="O277" s="143"/>
      <c r="P277" s="121"/>
      <c r="Q277" s="167"/>
    </row>
    <row r="278" spans="2:17">
      <c r="B278" s="180"/>
      <c r="C278" s="175"/>
      <c r="D278" s="175"/>
      <c r="E278" s="164"/>
      <c r="F278" s="141"/>
      <c r="G278" s="141"/>
      <c r="H278" s="143"/>
      <c r="I278" s="164"/>
      <c r="J278" s="121"/>
      <c r="K278" s="121"/>
      <c r="L278" s="161"/>
      <c r="M278" s="143"/>
      <c r="N278" s="143"/>
      <c r="O278" s="143"/>
      <c r="P278" s="121"/>
      <c r="Q278" s="167"/>
    </row>
    <row r="279" spans="2:17">
      <c r="B279" s="180"/>
      <c r="C279" s="175"/>
      <c r="D279" s="175"/>
      <c r="E279" s="164"/>
      <c r="F279" s="141"/>
      <c r="G279" s="141"/>
      <c r="H279" s="143"/>
      <c r="I279" s="164"/>
      <c r="J279" s="121"/>
      <c r="K279" s="121"/>
      <c r="L279" s="161"/>
      <c r="M279" s="143"/>
      <c r="N279" s="143"/>
      <c r="O279" s="143"/>
      <c r="P279" s="121"/>
      <c r="Q279" s="167"/>
    </row>
    <row r="280" spans="2:17">
      <c r="B280" s="180"/>
      <c r="C280" s="175"/>
      <c r="D280" s="175"/>
      <c r="E280" s="164"/>
      <c r="F280" s="141"/>
      <c r="G280" s="141"/>
      <c r="H280" s="143"/>
      <c r="I280" s="164"/>
      <c r="J280" s="121"/>
      <c r="K280" s="121"/>
      <c r="L280" s="161"/>
      <c r="M280" s="143"/>
      <c r="N280" s="143"/>
      <c r="O280" s="143"/>
      <c r="P280" s="121"/>
      <c r="Q280" s="167"/>
    </row>
    <row r="281" spans="2:17">
      <c r="B281" s="180"/>
      <c r="C281" s="175"/>
      <c r="D281" s="175"/>
      <c r="E281" s="164"/>
      <c r="F281" s="141"/>
      <c r="G281" s="141"/>
      <c r="H281" s="143"/>
      <c r="I281" s="164"/>
      <c r="J281" s="121"/>
      <c r="K281" s="121"/>
      <c r="L281" s="161"/>
      <c r="M281" s="143"/>
      <c r="N281" s="143"/>
      <c r="O281" s="143"/>
      <c r="P281" s="121"/>
      <c r="Q281" s="167"/>
    </row>
    <row r="282" spans="2:17">
      <c r="B282" s="180"/>
      <c r="C282" s="175"/>
      <c r="D282" s="175"/>
      <c r="E282" s="164"/>
      <c r="F282" s="141"/>
      <c r="G282" s="141"/>
      <c r="H282" s="143"/>
      <c r="I282" s="164"/>
      <c r="J282" s="121"/>
      <c r="K282" s="121"/>
      <c r="L282" s="161"/>
      <c r="M282" s="143"/>
      <c r="N282" s="143"/>
      <c r="O282" s="143"/>
      <c r="P282" s="121"/>
      <c r="Q282" s="167"/>
    </row>
    <row r="283" spans="2:17">
      <c r="B283" s="180"/>
      <c r="C283" s="175"/>
      <c r="D283" s="175"/>
      <c r="E283" s="164"/>
      <c r="F283" s="141"/>
      <c r="G283" s="141"/>
      <c r="H283" s="143"/>
      <c r="I283" s="164"/>
      <c r="J283" s="121"/>
      <c r="K283" s="121"/>
      <c r="L283" s="161"/>
      <c r="M283" s="143"/>
      <c r="N283" s="143"/>
      <c r="O283" s="143"/>
      <c r="P283" s="121"/>
      <c r="Q283" s="167"/>
    </row>
    <row r="284" spans="2:17">
      <c r="B284" s="180"/>
      <c r="C284" s="175"/>
      <c r="D284" s="175"/>
      <c r="E284" s="164"/>
      <c r="F284" s="141"/>
      <c r="G284" s="141"/>
      <c r="H284" s="143"/>
      <c r="I284" s="164"/>
      <c r="J284" s="121"/>
      <c r="K284" s="121"/>
      <c r="L284" s="161"/>
      <c r="M284" s="143"/>
      <c r="N284" s="143"/>
      <c r="O284" s="143"/>
      <c r="P284" s="121"/>
      <c r="Q284" s="167"/>
    </row>
    <row r="285" spans="2:17">
      <c r="B285" s="180"/>
      <c r="C285" s="175"/>
      <c r="D285" s="175"/>
      <c r="E285" s="164"/>
      <c r="F285" s="141"/>
      <c r="G285" s="141"/>
      <c r="H285" s="143"/>
      <c r="I285" s="164"/>
      <c r="J285" s="121"/>
      <c r="K285" s="121"/>
      <c r="L285" s="161"/>
      <c r="M285" s="143"/>
      <c r="N285" s="143"/>
      <c r="O285" s="143"/>
      <c r="P285" s="121"/>
      <c r="Q285" s="167"/>
    </row>
    <row r="286" spans="2:17">
      <c r="B286" s="180"/>
      <c r="C286" s="175"/>
      <c r="D286" s="175"/>
      <c r="E286" s="164"/>
      <c r="F286" s="141"/>
      <c r="G286" s="141"/>
      <c r="H286" s="143"/>
      <c r="I286" s="164"/>
      <c r="J286" s="121"/>
      <c r="K286" s="121"/>
      <c r="L286" s="161"/>
      <c r="M286" s="143"/>
      <c r="N286" s="143"/>
      <c r="O286" s="143"/>
      <c r="P286" s="121"/>
      <c r="Q286" s="167"/>
    </row>
    <row r="287" spans="2:17">
      <c r="B287" s="180"/>
      <c r="C287" s="175"/>
      <c r="D287" s="175"/>
      <c r="E287" s="164"/>
      <c r="F287" s="141"/>
      <c r="G287" s="141"/>
      <c r="H287" s="143"/>
      <c r="I287" s="164"/>
      <c r="J287" s="121"/>
      <c r="K287" s="121"/>
      <c r="L287" s="161"/>
      <c r="M287" s="143"/>
      <c r="N287" s="143"/>
      <c r="O287" s="143"/>
      <c r="P287" s="121"/>
      <c r="Q287" s="167"/>
    </row>
    <row r="288" spans="2:17">
      <c r="B288" s="180"/>
      <c r="C288" s="175"/>
      <c r="D288" s="175"/>
      <c r="E288" s="164"/>
      <c r="F288" s="141"/>
      <c r="G288" s="141"/>
      <c r="H288" s="143"/>
      <c r="I288" s="164"/>
      <c r="J288" s="121"/>
      <c r="K288" s="121"/>
      <c r="L288" s="161"/>
      <c r="M288" s="143"/>
      <c r="N288" s="143"/>
      <c r="O288" s="143"/>
      <c r="P288" s="121"/>
      <c r="Q288" s="167"/>
    </row>
    <row r="289" spans="2:17">
      <c r="B289" s="180"/>
      <c r="C289" s="175"/>
      <c r="D289" s="175"/>
      <c r="E289" s="164"/>
      <c r="F289" s="141"/>
      <c r="G289" s="141"/>
      <c r="H289" s="143"/>
      <c r="I289" s="164"/>
      <c r="J289" s="121"/>
      <c r="K289" s="121"/>
      <c r="L289" s="161"/>
      <c r="M289" s="143"/>
      <c r="N289" s="143"/>
      <c r="O289" s="143"/>
      <c r="P289" s="121"/>
      <c r="Q289" s="167"/>
    </row>
    <row r="290" spans="2:17">
      <c r="B290" s="180"/>
      <c r="C290" s="175"/>
      <c r="D290" s="175"/>
      <c r="E290" s="164"/>
      <c r="F290" s="141"/>
      <c r="G290" s="141"/>
      <c r="H290" s="143"/>
      <c r="I290" s="164"/>
      <c r="J290" s="121"/>
      <c r="K290" s="121"/>
      <c r="L290" s="161"/>
      <c r="M290" s="143"/>
      <c r="N290" s="143"/>
      <c r="O290" s="143"/>
      <c r="P290" s="121"/>
      <c r="Q290" s="167"/>
    </row>
    <row r="291" spans="2:17">
      <c r="B291" s="180"/>
      <c r="C291" s="175"/>
      <c r="D291" s="175"/>
      <c r="E291" s="164"/>
      <c r="F291" s="141"/>
      <c r="G291" s="141"/>
      <c r="H291" s="143"/>
      <c r="I291" s="164"/>
      <c r="J291" s="121"/>
      <c r="K291" s="121"/>
      <c r="L291" s="161"/>
      <c r="M291" s="143"/>
      <c r="N291" s="143"/>
      <c r="O291" s="143"/>
      <c r="P291" s="121"/>
      <c r="Q291" s="167"/>
    </row>
    <row r="292" spans="2:17">
      <c r="B292" s="180"/>
      <c r="C292" s="175"/>
      <c r="D292" s="175"/>
      <c r="E292" s="164"/>
      <c r="F292" s="141"/>
      <c r="G292" s="141"/>
      <c r="H292" s="143"/>
      <c r="I292" s="164"/>
      <c r="J292" s="121"/>
      <c r="K292" s="121"/>
      <c r="L292" s="161"/>
      <c r="M292" s="143"/>
      <c r="N292" s="143"/>
      <c r="O292" s="143"/>
      <c r="P292" s="121"/>
      <c r="Q292" s="167"/>
    </row>
    <row r="293" spans="2:17">
      <c r="B293" s="180"/>
      <c r="C293" s="175"/>
      <c r="D293" s="175"/>
      <c r="E293" s="164"/>
      <c r="F293" s="141"/>
      <c r="G293" s="141"/>
      <c r="H293" s="143"/>
      <c r="I293" s="164"/>
      <c r="J293" s="121"/>
      <c r="K293" s="121"/>
      <c r="L293" s="161"/>
      <c r="M293" s="143"/>
      <c r="N293" s="143"/>
      <c r="O293" s="143"/>
      <c r="P293" s="121"/>
      <c r="Q293" s="167"/>
    </row>
    <row r="294" spans="2:17">
      <c r="B294" s="180"/>
      <c r="C294" s="175"/>
      <c r="D294" s="175"/>
      <c r="E294" s="164"/>
      <c r="F294" s="141"/>
      <c r="G294" s="141"/>
      <c r="H294" s="143"/>
      <c r="I294" s="164"/>
      <c r="J294" s="121"/>
      <c r="K294" s="121"/>
      <c r="L294" s="161"/>
      <c r="M294" s="143"/>
      <c r="N294" s="143"/>
      <c r="O294" s="143"/>
      <c r="P294" s="121"/>
      <c r="Q294" s="167"/>
    </row>
    <row r="295" spans="2:17">
      <c r="B295" s="180"/>
      <c r="C295" s="175"/>
      <c r="D295" s="175"/>
      <c r="E295" s="164"/>
      <c r="F295" s="141"/>
      <c r="G295" s="141"/>
      <c r="H295" s="143"/>
      <c r="I295" s="164"/>
      <c r="J295" s="121"/>
      <c r="K295" s="121"/>
      <c r="L295" s="161"/>
      <c r="M295" s="143"/>
      <c r="N295" s="143"/>
      <c r="O295" s="143"/>
      <c r="P295" s="121"/>
      <c r="Q295" s="167"/>
    </row>
    <row r="296" spans="2:17">
      <c r="B296" s="180"/>
      <c r="C296" s="175"/>
      <c r="D296" s="175"/>
      <c r="E296" s="164"/>
      <c r="F296" s="141"/>
      <c r="G296" s="141"/>
      <c r="H296" s="143"/>
      <c r="I296" s="164"/>
      <c r="J296" s="121"/>
      <c r="K296" s="121"/>
      <c r="L296" s="161"/>
      <c r="M296" s="143"/>
      <c r="N296" s="143"/>
      <c r="O296" s="143"/>
      <c r="P296" s="121"/>
      <c r="Q296" s="167"/>
    </row>
    <row r="297" spans="2:17">
      <c r="B297" s="180"/>
      <c r="C297" s="175"/>
      <c r="D297" s="175"/>
      <c r="E297" s="164"/>
      <c r="F297" s="141"/>
      <c r="G297" s="141"/>
      <c r="H297" s="143"/>
      <c r="I297" s="164"/>
      <c r="J297" s="121"/>
      <c r="K297" s="121"/>
      <c r="L297" s="161"/>
      <c r="M297" s="143"/>
      <c r="N297" s="143"/>
      <c r="O297" s="143"/>
      <c r="P297" s="121"/>
      <c r="Q297" s="167"/>
    </row>
    <row r="298" spans="2:17">
      <c r="B298" s="180"/>
      <c r="C298" s="175"/>
      <c r="D298" s="175"/>
      <c r="E298" s="164"/>
      <c r="F298" s="141"/>
      <c r="G298" s="141"/>
      <c r="H298" s="143"/>
      <c r="I298" s="164"/>
      <c r="J298" s="121"/>
      <c r="K298" s="121"/>
      <c r="L298" s="161"/>
      <c r="M298" s="143"/>
      <c r="N298" s="143"/>
      <c r="O298" s="143"/>
      <c r="P298" s="121"/>
      <c r="Q298" s="167"/>
    </row>
    <row r="299" spans="2:17">
      <c r="B299" s="180"/>
      <c r="C299" s="175"/>
      <c r="D299" s="175"/>
      <c r="E299" s="164"/>
      <c r="F299" s="141"/>
      <c r="G299" s="141"/>
      <c r="H299" s="143"/>
      <c r="I299" s="164"/>
      <c r="J299" s="121"/>
      <c r="K299" s="121"/>
      <c r="L299" s="161"/>
      <c r="M299" s="143"/>
      <c r="N299" s="143"/>
      <c r="O299" s="143"/>
      <c r="P299" s="121"/>
      <c r="Q299" s="167"/>
    </row>
    <row r="300" spans="2:17">
      <c r="B300" s="180"/>
      <c r="C300" s="175"/>
      <c r="D300" s="175"/>
      <c r="E300" s="164"/>
      <c r="F300" s="141"/>
      <c r="G300" s="141"/>
      <c r="H300" s="143"/>
      <c r="I300" s="164"/>
      <c r="J300" s="121"/>
      <c r="K300" s="121"/>
      <c r="L300" s="161"/>
      <c r="M300" s="143"/>
      <c r="N300" s="143"/>
      <c r="O300" s="143"/>
      <c r="P300" s="121"/>
      <c r="Q300" s="167"/>
    </row>
    <row r="301" spans="2:17">
      <c r="B301" s="180"/>
      <c r="C301" s="175"/>
      <c r="D301" s="175"/>
      <c r="E301" s="164"/>
      <c r="F301" s="141"/>
      <c r="G301" s="141"/>
      <c r="H301" s="143"/>
      <c r="I301" s="164"/>
      <c r="J301" s="121"/>
      <c r="K301" s="121"/>
      <c r="L301" s="161"/>
      <c r="M301" s="143"/>
      <c r="N301" s="143"/>
      <c r="O301" s="143"/>
      <c r="P301" s="121"/>
      <c r="Q301" s="167"/>
    </row>
    <row r="302" spans="2:17">
      <c r="B302" s="180"/>
      <c r="C302" s="175"/>
      <c r="D302" s="175"/>
      <c r="E302" s="164"/>
      <c r="F302" s="141"/>
      <c r="G302" s="141"/>
      <c r="H302" s="143"/>
      <c r="I302" s="164"/>
      <c r="J302" s="121"/>
      <c r="K302" s="121"/>
      <c r="L302" s="161"/>
      <c r="M302" s="143"/>
      <c r="N302" s="143"/>
      <c r="O302" s="143"/>
      <c r="P302" s="121"/>
      <c r="Q302" s="167"/>
    </row>
    <row r="303" spans="2:17">
      <c r="B303" s="180"/>
      <c r="C303" s="175"/>
      <c r="D303" s="175"/>
      <c r="E303" s="164"/>
      <c r="F303" s="141"/>
      <c r="G303" s="141"/>
      <c r="H303" s="143"/>
      <c r="I303" s="164"/>
      <c r="J303" s="121"/>
      <c r="K303" s="121"/>
      <c r="L303" s="161"/>
      <c r="M303" s="143"/>
      <c r="N303" s="143"/>
      <c r="O303" s="143"/>
      <c r="P303" s="121"/>
      <c r="Q303" s="167"/>
    </row>
    <row r="304" spans="2:17">
      <c r="B304" s="180"/>
      <c r="C304" s="175"/>
      <c r="D304" s="175"/>
      <c r="E304" s="164"/>
      <c r="F304" s="141"/>
      <c r="G304" s="141"/>
      <c r="H304" s="143"/>
      <c r="I304" s="164"/>
      <c r="J304" s="121"/>
      <c r="K304" s="121"/>
      <c r="L304" s="161"/>
      <c r="M304" s="143"/>
      <c r="N304" s="143"/>
      <c r="O304" s="143"/>
      <c r="P304" s="121"/>
      <c r="Q304" s="167"/>
    </row>
    <row r="305" spans="2:17">
      <c r="B305" s="180"/>
      <c r="C305" s="175"/>
      <c r="D305" s="175"/>
      <c r="E305" s="164"/>
      <c r="F305" s="141"/>
      <c r="G305" s="141"/>
      <c r="H305" s="143"/>
      <c r="I305" s="164"/>
      <c r="J305" s="121"/>
      <c r="K305" s="121"/>
      <c r="L305" s="161"/>
      <c r="M305" s="143"/>
      <c r="N305" s="143"/>
      <c r="O305" s="143"/>
      <c r="P305" s="121"/>
      <c r="Q305" s="167"/>
    </row>
    <row r="306" spans="2:17">
      <c r="B306" s="180"/>
      <c r="C306" s="175"/>
      <c r="D306" s="175"/>
      <c r="E306" s="164"/>
      <c r="F306" s="141"/>
      <c r="G306" s="141"/>
      <c r="H306" s="143"/>
      <c r="I306" s="164"/>
      <c r="J306" s="121"/>
      <c r="K306" s="121"/>
      <c r="L306" s="161"/>
      <c r="M306" s="143"/>
      <c r="N306" s="143"/>
      <c r="O306" s="143"/>
      <c r="P306" s="121"/>
      <c r="Q306" s="167"/>
    </row>
    <row r="307" spans="2:17">
      <c r="B307" s="180"/>
      <c r="C307" s="175"/>
      <c r="D307" s="175"/>
      <c r="E307" s="164"/>
      <c r="F307" s="141"/>
      <c r="G307" s="141"/>
      <c r="H307" s="143"/>
      <c r="I307" s="164"/>
      <c r="J307" s="121"/>
      <c r="K307" s="121"/>
      <c r="L307" s="161"/>
      <c r="M307" s="143"/>
      <c r="N307" s="143"/>
      <c r="O307" s="143"/>
      <c r="P307" s="121"/>
      <c r="Q307" s="167"/>
    </row>
    <row r="308" spans="2:17">
      <c r="B308" s="180"/>
      <c r="C308" s="175"/>
      <c r="D308" s="175"/>
      <c r="E308" s="164"/>
      <c r="F308" s="141"/>
      <c r="G308" s="141"/>
      <c r="H308" s="143"/>
      <c r="I308" s="164"/>
      <c r="J308" s="121"/>
      <c r="K308" s="121"/>
      <c r="L308" s="161"/>
      <c r="M308" s="143"/>
      <c r="N308" s="143"/>
      <c r="O308" s="143"/>
      <c r="P308" s="121"/>
      <c r="Q308" s="167"/>
    </row>
    <row r="309" spans="2:17">
      <c r="B309" s="180"/>
      <c r="C309" s="175"/>
      <c r="D309" s="175"/>
      <c r="E309" s="164"/>
      <c r="F309" s="141"/>
      <c r="G309" s="141"/>
      <c r="H309" s="143"/>
      <c r="I309" s="164"/>
      <c r="J309" s="121"/>
      <c r="K309" s="121"/>
      <c r="L309" s="161"/>
      <c r="M309" s="143"/>
      <c r="N309" s="143"/>
      <c r="O309" s="143"/>
      <c r="P309" s="121"/>
      <c r="Q309" s="167"/>
    </row>
    <row r="310" spans="2:17">
      <c r="B310" s="180"/>
      <c r="C310" s="175"/>
      <c r="D310" s="175"/>
      <c r="E310" s="164"/>
      <c r="F310" s="141"/>
      <c r="G310" s="141"/>
      <c r="H310" s="143"/>
      <c r="I310" s="164"/>
      <c r="J310" s="121"/>
      <c r="K310" s="121"/>
      <c r="L310" s="161"/>
      <c r="M310" s="143"/>
      <c r="N310" s="143"/>
      <c r="O310" s="143"/>
      <c r="P310" s="121"/>
      <c r="Q310" s="167"/>
    </row>
    <row r="311" spans="2:17">
      <c r="B311" s="180"/>
      <c r="C311" s="175"/>
      <c r="D311" s="175"/>
      <c r="E311" s="164"/>
      <c r="F311" s="141"/>
      <c r="G311" s="141"/>
      <c r="H311" s="143"/>
      <c r="I311" s="164"/>
      <c r="J311" s="121"/>
      <c r="K311" s="121"/>
      <c r="L311" s="161"/>
      <c r="M311" s="143"/>
      <c r="N311" s="143"/>
      <c r="O311" s="143"/>
      <c r="P311" s="121"/>
      <c r="Q311" s="167"/>
    </row>
    <row r="312" spans="2:17">
      <c r="B312" s="180"/>
      <c r="C312" s="175"/>
      <c r="D312" s="175"/>
      <c r="E312" s="164"/>
      <c r="F312" s="141"/>
      <c r="G312" s="141"/>
      <c r="H312" s="143"/>
      <c r="I312" s="164"/>
      <c r="J312" s="121"/>
      <c r="K312" s="121"/>
      <c r="L312" s="161"/>
      <c r="M312" s="143"/>
      <c r="N312" s="143"/>
      <c r="O312" s="143"/>
      <c r="P312" s="121"/>
      <c r="Q312" s="167"/>
    </row>
    <row r="313" spans="2:17">
      <c r="B313" s="180"/>
      <c r="C313" s="175"/>
      <c r="D313" s="175"/>
      <c r="E313" s="164"/>
      <c r="F313" s="141"/>
      <c r="G313" s="141"/>
      <c r="H313" s="143"/>
      <c r="I313" s="164"/>
      <c r="J313" s="121"/>
      <c r="K313" s="121"/>
      <c r="L313" s="161"/>
      <c r="M313" s="143"/>
      <c r="N313" s="143"/>
      <c r="O313" s="143"/>
      <c r="P313" s="121"/>
      <c r="Q313" s="167"/>
    </row>
    <row r="314" spans="2:17">
      <c r="B314" s="180"/>
      <c r="C314" s="175"/>
      <c r="D314" s="175"/>
      <c r="E314" s="164"/>
      <c r="F314" s="141"/>
      <c r="G314" s="141"/>
      <c r="H314" s="143"/>
      <c r="I314" s="164"/>
      <c r="J314" s="121"/>
      <c r="K314" s="121"/>
      <c r="L314" s="161"/>
      <c r="M314" s="143"/>
      <c r="N314" s="143"/>
      <c r="O314" s="143"/>
      <c r="P314" s="121"/>
      <c r="Q314" s="167"/>
    </row>
    <row r="315" spans="2:17">
      <c r="B315" s="180"/>
      <c r="C315" s="175"/>
      <c r="D315" s="175"/>
      <c r="E315" s="164"/>
      <c r="F315" s="141"/>
      <c r="G315" s="141"/>
      <c r="H315" s="143"/>
      <c r="I315" s="164"/>
      <c r="J315" s="121"/>
      <c r="K315" s="121"/>
      <c r="L315" s="161"/>
      <c r="M315" s="143"/>
      <c r="N315" s="143"/>
      <c r="O315" s="143"/>
      <c r="P315" s="121"/>
      <c r="Q315" s="167"/>
    </row>
    <row r="316" spans="2:17">
      <c r="B316" s="180"/>
      <c r="C316" s="175"/>
      <c r="D316" s="175"/>
      <c r="E316" s="164"/>
      <c r="F316" s="141"/>
      <c r="G316" s="141"/>
      <c r="H316" s="143"/>
      <c r="I316" s="164"/>
      <c r="J316" s="121"/>
      <c r="K316" s="121"/>
      <c r="L316" s="161"/>
      <c r="M316" s="143"/>
      <c r="N316" s="143"/>
      <c r="O316" s="143"/>
      <c r="P316" s="121"/>
      <c r="Q316" s="167"/>
    </row>
    <row r="317" spans="2:17">
      <c r="B317" s="180"/>
      <c r="C317" s="175"/>
      <c r="D317" s="175"/>
      <c r="E317" s="164"/>
      <c r="F317" s="141"/>
      <c r="G317" s="141"/>
      <c r="H317" s="143"/>
      <c r="I317" s="164"/>
      <c r="J317" s="121"/>
      <c r="K317" s="121"/>
      <c r="L317" s="161"/>
      <c r="M317" s="143"/>
      <c r="N317" s="143"/>
      <c r="O317" s="143"/>
      <c r="P317" s="121"/>
      <c r="Q317" s="167"/>
    </row>
    <row r="318" spans="2:17">
      <c r="B318" s="180"/>
      <c r="C318" s="175"/>
      <c r="D318" s="175"/>
      <c r="E318" s="164"/>
      <c r="F318" s="141"/>
      <c r="G318" s="141"/>
      <c r="H318" s="143"/>
      <c r="I318" s="164"/>
      <c r="J318" s="121"/>
      <c r="K318" s="121"/>
      <c r="L318" s="161"/>
      <c r="M318" s="143"/>
      <c r="N318" s="143"/>
      <c r="O318" s="143"/>
      <c r="P318" s="121"/>
      <c r="Q318" s="167"/>
    </row>
    <row r="319" spans="2:17">
      <c r="B319" s="180"/>
      <c r="C319" s="175"/>
      <c r="D319" s="175"/>
      <c r="E319" s="164"/>
      <c r="F319" s="141"/>
      <c r="G319" s="141"/>
      <c r="H319" s="143"/>
      <c r="I319" s="164"/>
      <c r="J319" s="121"/>
      <c r="K319" s="121"/>
      <c r="L319" s="161"/>
      <c r="M319" s="143"/>
      <c r="N319" s="143"/>
      <c r="O319" s="143"/>
      <c r="P319" s="121"/>
      <c r="Q319" s="167"/>
    </row>
    <row r="320" spans="2:17">
      <c r="B320" s="180"/>
      <c r="C320" s="175"/>
      <c r="D320" s="175"/>
      <c r="E320" s="164"/>
      <c r="F320" s="141"/>
      <c r="G320" s="141"/>
      <c r="H320" s="143"/>
      <c r="I320" s="164"/>
      <c r="J320" s="121"/>
      <c r="K320" s="121"/>
      <c r="L320" s="161"/>
      <c r="M320" s="143"/>
      <c r="N320" s="143"/>
      <c r="O320" s="143"/>
      <c r="P320" s="121"/>
      <c r="Q320" s="167"/>
    </row>
    <row r="321" spans="2:17">
      <c r="B321" s="180"/>
      <c r="C321" s="175"/>
      <c r="D321" s="175"/>
      <c r="E321" s="164"/>
      <c r="F321" s="141"/>
      <c r="G321" s="141"/>
      <c r="H321" s="143"/>
      <c r="I321" s="164"/>
      <c r="J321" s="121"/>
      <c r="K321" s="121"/>
      <c r="L321" s="161"/>
      <c r="M321" s="143"/>
      <c r="N321" s="143"/>
      <c r="O321" s="143"/>
      <c r="P321" s="121"/>
      <c r="Q321" s="167"/>
    </row>
    <row r="322" spans="2:17">
      <c r="B322" s="180"/>
      <c r="C322" s="175"/>
      <c r="D322" s="175"/>
      <c r="E322" s="164"/>
      <c r="F322" s="141"/>
      <c r="G322" s="141"/>
      <c r="H322" s="143"/>
      <c r="I322" s="164"/>
      <c r="J322" s="121"/>
      <c r="K322" s="121"/>
      <c r="L322" s="161"/>
      <c r="M322" s="143"/>
      <c r="N322" s="143"/>
      <c r="O322" s="143"/>
      <c r="P322" s="121"/>
      <c r="Q322" s="167"/>
    </row>
    <row r="323" spans="2:17">
      <c r="B323" s="180"/>
      <c r="C323" s="175"/>
      <c r="D323" s="175"/>
      <c r="E323" s="164"/>
      <c r="F323" s="141"/>
      <c r="G323" s="141"/>
      <c r="H323" s="143"/>
      <c r="I323" s="164"/>
      <c r="J323" s="121"/>
      <c r="K323" s="121"/>
      <c r="L323" s="161"/>
      <c r="M323" s="143"/>
      <c r="N323" s="143"/>
      <c r="O323" s="143"/>
      <c r="P323" s="121"/>
      <c r="Q323" s="167"/>
    </row>
    <row r="324" spans="2:17">
      <c r="B324" s="180"/>
      <c r="C324" s="175"/>
      <c r="D324" s="175"/>
      <c r="E324" s="164"/>
      <c r="F324" s="141"/>
      <c r="G324" s="141"/>
      <c r="H324" s="143"/>
      <c r="I324" s="164"/>
      <c r="J324" s="121"/>
      <c r="K324" s="121"/>
      <c r="L324" s="161"/>
      <c r="M324" s="143"/>
      <c r="N324" s="143"/>
      <c r="O324" s="143"/>
      <c r="P324" s="121"/>
      <c r="Q324" s="167"/>
    </row>
    <row r="325" spans="2:17">
      <c r="B325" s="180"/>
      <c r="C325" s="175"/>
      <c r="D325" s="175"/>
      <c r="E325" s="164"/>
      <c r="F325" s="141"/>
      <c r="G325" s="141"/>
      <c r="H325" s="143"/>
      <c r="I325" s="164"/>
      <c r="J325" s="121"/>
      <c r="K325" s="121"/>
      <c r="L325" s="161"/>
      <c r="M325" s="143"/>
      <c r="N325" s="143"/>
      <c r="O325" s="143"/>
      <c r="P325" s="121"/>
      <c r="Q325" s="167"/>
    </row>
    <row r="326" spans="2:17">
      <c r="B326" s="180"/>
      <c r="C326" s="175"/>
      <c r="D326" s="175"/>
      <c r="E326" s="164"/>
      <c r="F326" s="141"/>
      <c r="G326" s="141"/>
      <c r="H326" s="143"/>
      <c r="I326" s="164"/>
      <c r="J326" s="121"/>
      <c r="K326" s="121"/>
      <c r="L326" s="161"/>
      <c r="M326" s="143"/>
      <c r="N326" s="143"/>
      <c r="O326" s="143"/>
      <c r="P326" s="121"/>
      <c r="Q326" s="167"/>
    </row>
    <row r="327" spans="2:17">
      <c r="B327" s="180"/>
      <c r="C327" s="175"/>
      <c r="D327" s="175"/>
      <c r="E327" s="164"/>
      <c r="F327" s="141"/>
      <c r="G327" s="141"/>
      <c r="H327" s="143"/>
      <c r="I327" s="164"/>
      <c r="J327" s="121"/>
      <c r="K327" s="121"/>
      <c r="L327" s="161"/>
      <c r="M327" s="143"/>
      <c r="N327" s="143"/>
      <c r="O327" s="143"/>
      <c r="P327" s="121"/>
      <c r="Q327" s="167"/>
    </row>
    <row r="328" spans="2:17">
      <c r="B328" s="180"/>
      <c r="C328" s="175"/>
      <c r="D328" s="175"/>
      <c r="E328" s="164"/>
      <c r="F328" s="141"/>
      <c r="G328" s="141"/>
      <c r="H328" s="143"/>
      <c r="I328" s="164"/>
      <c r="J328" s="121"/>
      <c r="K328" s="121"/>
      <c r="L328" s="161"/>
      <c r="M328" s="143"/>
      <c r="N328" s="143"/>
      <c r="O328" s="143"/>
      <c r="P328" s="121"/>
      <c r="Q328" s="167"/>
    </row>
    <row r="329" spans="2:17">
      <c r="B329" s="180"/>
      <c r="C329" s="175"/>
      <c r="D329" s="175"/>
      <c r="E329" s="164"/>
      <c r="F329" s="141"/>
      <c r="G329" s="141"/>
      <c r="H329" s="143"/>
      <c r="I329" s="164"/>
      <c r="J329" s="121"/>
      <c r="K329" s="121"/>
      <c r="L329" s="161"/>
      <c r="M329" s="143"/>
      <c r="N329" s="143"/>
      <c r="O329" s="143"/>
      <c r="P329" s="121"/>
      <c r="Q329" s="167"/>
    </row>
    <row r="330" spans="2:17">
      <c r="B330" s="180"/>
      <c r="C330" s="175"/>
      <c r="D330" s="175"/>
      <c r="E330" s="164"/>
      <c r="F330" s="141"/>
      <c r="G330" s="141"/>
      <c r="H330" s="143"/>
      <c r="I330" s="164"/>
      <c r="J330" s="121"/>
      <c r="K330" s="121"/>
      <c r="L330" s="161"/>
      <c r="M330" s="143"/>
      <c r="N330" s="143"/>
      <c r="O330" s="143"/>
      <c r="P330" s="121"/>
      <c r="Q330" s="167"/>
    </row>
    <row r="331" spans="2:17">
      <c r="B331" s="180"/>
      <c r="C331" s="175"/>
      <c r="D331" s="175"/>
      <c r="E331" s="164"/>
      <c r="F331" s="141"/>
      <c r="G331" s="141"/>
      <c r="H331" s="143"/>
      <c r="I331" s="164"/>
      <c r="J331" s="121"/>
      <c r="K331" s="121"/>
      <c r="L331" s="161"/>
      <c r="M331" s="143"/>
      <c r="N331" s="143"/>
      <c r="O331" s="143"/>
      <c r="P331" s="121"/>
      <c r="Q331" s="167"/>
    </row>
    <row r="332" spans="2:17">
      <c r="B332" s="180"/>
      <c r="C332" s="175"/>
      <c r="D332" s="175"/>
      <c r="E332" s="164"/>
      <c r="F332" s="141"/>
      <c r="G332" s="141"/>
      <c r="H332" s="143"/>
      <c r="I332" s="164"/>
      <c r="J332" s="121"/>
      <c r="K332" s="121"/>
      <c r="L332" s="161"/>
      <c r="M332" s="143"/>
      <c r="N332" s="143"/>
      <c r="O332" s="143"/>
      <c r="P332" s="121"/>
      <c r="Q332" s="167"/>
    </row>
    <row r="333" spans="2:17">
      <c r="B333" s="180"/>
      <c r="C333" s="175"/>
      <c r="D333" s="175"/>
      <c r="E333" s="164"/>
      <c r="F333" s="141"/>
      <c r="G333" s="141"/>
      <c r="H333" s="143"/>
      <c r="I333" s="164"/>
      <c r="J333" s="121"/>
      <c r="K333" s="121"/>
      <c r="L333" s="161"/>
      <c r="M333" s="143"/>
      <c r="N333" s="143"/>
      <c r="O333" s="143"/>
      <c r="P333" s="121"/>
      <c r="Q333" s="167"/>
    </row>
    <row r="334" spans="2:17">
      <c r="B334" s="180"/>
      <c r="C334" s="175"/>
      <c r="D334" s="175"/>
      <c r="E334" s="164"/>
      <c r="F334" s="141"/>
      <c r="G334" s="141"/>
      <c r="H334" s="143"/>
      <c r="I334" s="164"/>
      <c r="J334" s="121"/>
      <c r="K334" s="121"/>
      <c r="L334" s="161"/>
      <c r="M334" s="143"/>
      <c r="N334" s="143"/>
      <c r="O334" s="143"/>
      <c r="P334" s="121"/>
      <c r="Q334" s="167"/>
    </row>
    <row r="335" spans="2:17">
      <c r="B335" s="180"/>
      <c r="C335" s="175"/>
      <c r="D335" s="175"/>
      <c r="E335" s="164"/>
      <c r="F335" s="141"/>
      <c r="G335" s="141"/>
      <c r="H335" s="143"/>
      <c r="I335" s="164"/>
      <c r="J335" s="121"/>
      <c r="K335" s="121"/>
      <c r="L335" s="161"/>
      <c r="M335" s="143"/>
      <c r="N335" s="143"/>
      <c r="O335" s="143"/>
      <c r="P335" s="121"/>
      <c r="Q335" s="167"/>
    </row>
    <row r="336" spans="2:17">
      <c r="B336" s="180"/>
      <c r="C336" s="175"/>
      <c r="D336" s="175"/>
      <c r="E336" s="164"/>
      <c r="F336" s="141"/>
      <c r="G336" s="141"/>
      <c r="H336" s="143"/>
      <c r="I336" s="164"/>
      <c r="J336" s="121"/>
      <c r="K336" s="121"/>
      <c r="L336" s="161"/>
      <c r="M336" s="143"/>
      <c r="N336" s="143"/>
      <c r="O336" s="143"/>
      <c r="P336" s="121"/>
      <c r="Q336" s="167"/>
    </row>
    <row r="337" spans="2:17">
      <c r="B337" s="180"/>
      <c r="C337" s="175"/>
      <c r="D337" s="175"/>
      <c r="E337" s="164"/>
      <c r="F337" s="141"/>
      <c r="G337" s="141"/>
      <c r="H337" s="143"/>
      <c r="I337" s="164"/>
      <c r="J337" s="121"/>
      <c r="K337" s="121"/>
      <c r="L337" s="161"/>
      <c r="M337" s="143"/>
      <c r="N337" s="143"/>
      <c r="O337" s="143"/>
      <c r="P337" s="121"/>
      <c r="Q337" s="167"/>
    </row>
    <row r="338" spans="2:17">
      <c r="B338" s="180"/>
      <c r="C338" s="175"/>
      <c r="D338" s="175"/>
      <c r="E338" s="164"/>
      <c r="F338" s="141"/>
      <c r="G338" s="141"/>
      <c r="H338" s="143"/>
      <c r="I338" s="164"/>
      <c r="J338" s="121"/>
      <c r="K338" s="121"/>
      <c r="L338" s="161"/>
      <c r="M338" s="143"/>
      <c r="N338" s="143"/>
      <c r="O338" s="143"/>
      <c r="P338" s="121"/>
      <c r="Q338" s="167"/>
    </row>
    <row r="339" spans="2:17">
      <c r="B339" s="180"/>
      <c r="C339" s="175"/>
      <c r="D339" s="175"/>
      <c r="E339" s="164"/>
      <c r="F339" s="141"/>
      <c r="G339" s="141"/>
      <c r="H339" s="143"/>
      <c r="I339" s="164"/>
      <c r="J339" s="121"/>
      <c r="K339" s="121"/>
      <c r="L339" s="161"/>
      <c r="M339" s="143"/>
      <c r="N339" s="143"/>
      <c r="O339" s="143"/>
      <c r="P339" s="121"/>
      <c r="Q339" s="167"/>
    </row>
    <row r="340" spans="2:17">
      <c r="B340" s="180"/>
      <c r="C340" s="175"/>
      <c r="D340" s="175"/>
      <c r="E340" s="164"/>
      <c r="F340" s="141"/>
      <c r="G340" s="141"/>
      <c r="H340" s="143"/>
      <c r="I340" s="164"/>
      <c r="J340" s="121"/>
      <c r="K340" s="121"/>
      <c r="L340" s="161"/>
      <c r="M340" s="143"/>
      <c r="N340" s="143"/>
      <c r="O340" s="143"/>
      <c r="P340" s="121"/>
      <c r="Q340" s="167"/>
    </row>
    <row r="341" spans="2:17">
      <c r="B341" s="180"/>
      <c r="C341" s="175"/>
      <c r="D341" s="175"/>
      <c r="E341" s="164"/>
      <c r="F341" s="141"/>
      <c r="G341" s="141"/>
      <c r="H341" s="143"/>
      <c r="I341" s="164"/>
      <c r="J341" s="121"/>
      <c r="K341" s="121"/>
      <c r="L341" s="161"/>
      <c r="M341" s="143"/>
      <c r="N341" s="143"/>
      <c r="O341" s="143"/>
      <c r="P341" s="121"/>
      <c r="Q341" s="167"/>
    </row>
    <row r="342" spans="2:17">
      <c r="B342" s="180"/>
      <c r="C342" s="175"/>
      <c r="D342" s="175"/>
      <c r="E342" s="164"/>
      <c r="F342" s="141"/>
      <c r="G342" s="141"/>
      <c r="H342" s="143"/>
      <c r="I342" s="164"/>
      <c r="J342" s="121"/>
      <c r="K342" s="121"/>
      <c r="L342" s="161"/>
      <c r="M342" s="143"/>
      <c r="N342" s="143"/>
      <c r="O342" s="143"/>
      <c r="P342" s="121"/>
      <c r="Q342" s="167"/>
    </row>
    <row r="343" spans="2:17">
      <c r="B343" s="180"/>
      <c r="C343" s="175"/>
      <c r="D343" s="175"/>
      <c r="E343" s="164"/>
      <c r="F343" s="141"/>
      <c r="G343" s="141"/>
      <c r="H343" s="143"/>
      <c r="I343" s="164"/>
      <c r="J343" s="121"/>
      <c r="K343" s="121"/>
      <c r="L343" s="161"/>
      <c r="M343" s="143"/>
      <c r="N343" s="143"/>
      <c r="O343" s="143"/>
      <c r="P343" s="121"/>
      <c r="Q343" s="167"/>
    </row>
    <row r="344" spans="2:17">
      <c r="B344" s="180"/>
      <c r="C344" s="175"/>
      <c r="D344" s="175"/>
      <c r="E344" s="164"/>
      <c r="F344" s="141"/>
      <c r="G344" s="141"/>
      <c r="H344" s="143"/>
      <c r="I344" s="164"/>
      <c r="J344" s="121"/>
      <c r="K344" s="121"/>
      <c r="L344" s="161"/>
      <c r="M344" s="143"/>
      <c r="N344" s="143"/>
      <c r="O344" s="143"/>
      <c r="P344" s="121"/>
      <c r="Q344" s="167"/>
    </row>
    <row r="345" spans="2:17">
      <c r="B345" s="180"/>
      <c r="C345" s="175"/>
      <c r="D345" s="175"/>
      <c r="E345" s="164"/>
      <c r="F345" s="141"/>
      <c r="G345" s="141"/>
      <c r="H345" s="143"/>
      <c r="I345" s="164"/>
      <c r="J345" s="121"/>
      <c r="K345" s="121"/>
      <c r="L345" s="161"/>
      <c r="M345" s="143"/>
      <c r="N345" s="143"/>
      <c r="O345" s="143"/>
      <c r="P345" s="121"/>
      <c r="Q345" s="167"/>
    </row>
    <row r="346" spans="2:17">
      <c r="B346" s="180"/>
      <c r="C346" s="175"/>
      <c r="D346" s="175"/>
      <c r="E346" s="164"/>
      <c r="F346" s="141"/>
      <c r="G346" s="141"/>
      <c r="H346" s="143"/>
      <c r="I346" s="164"/>
      <c r="J346" s="121"/>
      <c r="K346" s="121"/>
      <c r="L346" s="161"/>
      <c r="M346" s="143"/>
      <c r="N346" s="143"/>
      <c r="O346" s="143"/>
      <c r="P346" s="121"/>
      <c r="Q346" s="167"/>
    </row>
    <row r="347" spans="2:17">
      <c r="B347" s="180"/>
      <c r="C347" s="175"/>
      <c r="D347" s="175"/>
      <c r="E347" s="164"/>
      <c r="F347" s="141"/>
      <c r="G347" s="141"/>
      <c r="H347" s="143"/>
      <c r="I347" s="164"/>
      <c r="J347" s="121"/>
      <c r="K347" s="121"/>
      <c r="L347" s="161"/>
      <c r="M347" s="143"/>
      <c r="N347" s="143"/>
      <c r="O347" s="143"/>
      <c r="P347" s="121"/>
      <c r="Q347" s="167"/>
    </row>
    <row r="348" spans="2:17">
      <c r="B348" s="180"/>
      <c r="C348" s="175"/>
      <c r="D348" s="175"/>
      <c r="E348" s="164"/>
      <c r="F348" s="141"/>
      <c r="G348" s="141"/>
      <c r="H348" s="143"/>
      <c r="I348" s="164"/>
      <c r="J348" s="121"/>
      <c r="K348" s="121"/>
      <c r="L348" s="161"/>
      <c r="M348" s="143"/>
      <c r="N348" s="143"/>
      <c r="O348" s="143"/>
      <c r="P348" s="121"/>
      <c r="Q348" s="167"/>
    </row>
    <row r="349" spans="2:17">
      <c r="B349" s="180"/>
      <c r="C349" s="175"/>
      <c r="D349" s="175"/>
      <c r="E349" s="164"/>
      <c r="F349" s="141"/>
      <c r="G349" s="141"/>
      <c r="H349" s="143"/>
      <c r="I349" s="164"/>
      <c r="J349" s="121"/>
      <c r="K349" s="121"/>
      <c r="L349" s="161"/>
      <c r="M349" s="143"/>
      <c r="N349" s="143"/>
      <c r="O349" s="143"/>
      <c r="P349" s="121"/>
      <c r="Q349" s="167"/>
    </row>
    <row r="350" spans="2:17">
      <c r="B350" s="180"/>
      <c r="C350" s="175"/>
      <c r="D350" s="175"/>
      <c r="E350" s="164"/>
      <c r="F350" s="141"/>
      <c r="G350" s="141"/>
      <c r="H350" s="143"/>
      <c r="I350" s="164"/>
      <c r="J350" s="121"/>
      <c r="K350" s="121"/>
      <c r="L350" s="161"/>
      <c r="M350" s="143"/>
      <c r="N350" s="143"/>
      <c r="O350" s="143"/>
      <c r="P350" s="121"/>
      <c r="Q350" s="167"/>
    </row>
    <row r="351" spans="2:17">
      <c r="B351" s="180"/>
      <c r="C351" s="175"/>
      <c r="D351" s="175"/>
      <c r="E351" s="164"/>
      <c r="F351" s="141"/>
      <c r="G351" s="141"/>
      <c r="H351" s="143"/>
      <c r="I351" s="164"/>
      <c r="J351" s="121"/>
      <c r="K351" s="121"/>
      <c r="L351" s="161"/>
      <c r="M351" s="143"/>
      <c r="N351" s="143"/>
      <c r="O351" s="143"/>
      <c r="P351" s="121"/>
      <c r="Q351" s="167"/>
    </row>
    <row r="352" spans="2:17">
      <c r="B352" s="180"/>
      <c r="C352" s="175"/>
      <c r="D352" s="175"/>
      <c r="E352" s="164"/>
      <c r="F352" s="141"/>
      <c r="G352" s="141"/>
      <c r="H352" s="143"/>
      <c r="I352" s="164"/>
      <c r="J352" s="121"/>
      <c r="K352" s="121"/>
      <c r="L352" s="161"/>
      <c r="M352" s="143"/>
      <c r="N352" s="143"/>
      <c r="O352" s="143"/>
      <c r="P352" s="121"/>
      <c r="Q352" s="167"/>
    </row>
    <row r="353" spans="2:17">
      <c r="B353" s="180"/>
      <c r="C353" s="175"/>
      <c r="D353" s="175"/>
      <c r="E353" s="164"/>
      <c r="F353" s="141"/>
      <c r="G353" s="141"/>
      <c r="H353" s="143"/>
      <c r="I353" s="164"/>
      <c r="J353" s="121"/>
      <c r="K353" s="121"/>
      <c r="L353" s="161"/>
      <c r="M353" s="143"/>
      <c r="N353" s="143"/>
      <c r="O353" s="143"/>
      <c r="P353" s="121"/>
      <c r="Q353" s="167"/>
    </row>
    <row r="354" spans="2:17">
      <c r="B354" s="180"/>
      <c r="C354" s="175"/>
      <c r="D354" s="175"/>
      <c r="E354" s="164"/>
      <c r="F354" s="141"/>
      <c r="G354" s="141"/>
      <c r="H354" s="143"/>
      <c r="I354" s="164"/>
      <c r="J354" s="121"/>
      <c r="K354" s="121"/>
      <c r="L354" s="161"/>
      <c r="M354" s="143"/>
      <c r="N354" s="143"/>
      <c r="O354" s="143"/>
      <c r="P354" s="121"/>
      <c r="Q354" s="167"/>
    </row>
    <row r="355" spans="2:17">
      <c r="B355" s="180"/>
      <c r="C355" s="175"/>
      <c r="D355" s="175"/>
      <c r="E355" s="164"/>
      <c r="F355" s="141"/>
      <c r="G355" s="141"/>
      <c r="H355" s="143"/>
      <c r="I355" s="164"/>
      <c r="J355" s="121"/>
      <c r="K355" s="121"/>
      <c r="L355" s="161"/>
      <c r="M355" s="143"/>
      <c r="N355" s="143"/>
      <c r="O355" s="143"/>
      <c r="P355" s="121"/>
      <c r="Q355" s="167"/>
    </row>
    <row r="356" spans="2:17">
      <c r="B356" s="180"/>
      <c r="C356" s="175"/>
      <c r="D356" s="175"/>
      <c r="E356" s="164"/>
      <c r="F356" s="141"/>
      <c r="G356" s="141"/>
      <c r="H356" s="143"/>
      <c r="I356" s="164"/>
      <c r="J356" s="121"/>
      <c r="K356" s="121"/>
      <c r="L356" s="161"/>
      <c r="M356" s="143"/>
      <c r="N356" s="143"/>
      <c r="O356" s="143"/>
      <c r="P356" s="121"/>
      <c r="Q356" s="167"/>
    </row>
    <row r="357" spans="2:17">
      <c r="B357" s="180"/>
      <c r="C357" s="175"/>
      <c r="D357" s="175"/>
      <c r="E357" s="164"/>
      <c r="F357" s="141"/>
      <c r="G357" s="141"/>
      <c r="H357" s="143"/>
      <c r="I357" s="164"/>
      <c r="J357" s="121"/>
      <c r="K357" s="121"/>
      <c r="L357" s="161"/>
      <c r="M357" s="143"/>
      <c r="N357" s="143"/>
      <c r="O357" s="143"/>
      <c r="P357" s="121"/>
      <c r="Q357" s="167"/>
    </row>
    <row r="358" spans="2:17">
      <c r="B358" s="180"/>
      <c r="C358" s="175"/>
      <c r="D358" s="175"/>
      <c r="E358" s="164"/>
      <c r="F358" s="141"/>
      <c r="G358" s="141"/>
      <c r="H358" s="143"/>
      <c r="I358" s="164"/>
      <c r="J358" s="121"/>
      <c r="K358" s="121"/>
      <c r="L358" s="161"/>
      <c r="M358" s="143"/>
      <c r="N358" s="143"/>
      <c r="O358" s="143"/>
      <c r="P358" s="121"/>
      <c r="Q358" s="167"/>
    </row>
    <row r="359" spans="2:17">
      <c r="B359" s="180"/>
      <c r="C359" s="175"/>
      <c r="D359" s="175"/>
      <c r="E359" s="164"/>
      <c r="F359" s="141"/>
      <c r="G359" s="141"/>
      <c r="H359" s="143"/>
      <c r="I359" s="164"/>
      <c r="J359" s="121"/>
      <c r="K359" s="121"/>
      <c r="L359" s="161"/>
      <c r="M359" s="143"/>
      <c r="N359" s="143"/>
      <c r="O359" s="143"/>
      <c r="P359" s="121"/>
      <c r="Q359" s="167"/>
    </row>
    <row r="360" spans="2:17">
      <c r="B360" s="180"/>
      <c r="C360" s="175"/>
      <c r="D360" s="175"/>
      <c r="E360" s="164"/>
      <c r="F360" s="141"/>
      <c r="G360" s="141"/>
      <c r="H360" s="143"/>
      <c r="I360" s="164"/>
      <c r="J360" s="121"/>
      <c r="K360" s="121"/>
      <c r="L360" s="161"/>
      <c r="M360" s="143"/>
      <c r="N360" s="143"/>
      <c r="O360" s="143"/>
      <c r="P360" s="121"/>
      <c r="Q360" s="167"/>
    </row>
    <row r="361" spans="2:17">
      <c r="B361" s="180"/>
      <c r="C361" s="175"/>
      <c r="D361" s="175"/>
      <c r="E361" s="164"/>
      <c r="F361" s="141"/>
      <c r="G361" s="141"/>
      <c r="H361" s="143"/>
      <c r="I361" s="164"/>
      <c r="J361" s="121"/>
      <c r="K361" s="121"/>
      <c r="L361" s="161"/>
      <c r="M361" s="143"/>
      <c r="N361" s="143"/>
      <c r="O361" s="143"/>
      <c r="P361" s="121"/>
      <c r="Q361" s="167"/>
    </row>
    <row r="362" spans="2:17">
      <c r="B362" s="180"/>
      <c r="C362" s="175"/>
      <c r="D362" s="175"/>
      <c r="E362" s="164"/>
      <c r="F362" s="141"/>
      <c r="G362" s="141"/>
      <c r="H362" s="143"/>
      <c r="I362" s="164"/>
      <c r="J362" s="121"/>
      <c r="K362" s="121"/>
      <c r="L362" s="161"/>
      <c r="M362" s="143"/>
      <c r="N362" s="143"/>
      <c r="O362" s="143"/>
      <c r="P362" s="121"/>
      <c r="Q362" s="167"/>
    </row>
    <row r="363" spans="2:17">
      <c r="B363" s="180"/>
      <c r="C363" s="175"/>
      <c r="D363" s="175"/>
      <c r="E363" s="164"/>
      <c r="F363" s="141"/>
      <c r="G363" s="141"/>
      <c r="H363" s="143"/>
      <c r="I363" s="164"/>
      <c r="J363" s="121"/>
      <c r="K363" s="121"/>
      <c r="L363" s="161"/>
      <c r="M363" s="143"/>
      <c r="N363" s="143"/>
      <c r="O363" s="143"/>
      <c r="P363" s="121"/>
      <c r="Q363" s="167"/>
    </row>
    <row r="364" spans="2:17">
      <c r="B364" s="180"/>
      <c r="C364" s="175"/>
      <c r="D364" s="175"/>
      <c r="E364" s="164"/>
      <c r="F364" s="141"/>
      <c r="G364" s="141"/>
      <c r="H364" s="143"/>
      <c r="I364" s="164"/>
      <c r="J364" s="121"/>
      <c r="K364" s="121"/>
      <c r="L364" s="161"/>
      <c r="M364" s="143"/>
      <c r="N364" s="143"/>
      <c r="O364" s="143"/>
      <c r="P364" s="121"/>
      <c r="Q364" s="167"/>
    </row>
    <row r="365" spans="2:17">
      <c r="B365" s="180"/>
      <c r="C365" s="175"/>
      <c r="D365" s="175"/>
      <c r="E365" s="164"/>
      <c r="F365" s="141"/>
      <c r="G365" s="141"/>
      <c r="H365" s="143"/>
      <c r="I365" s="164"/>
      <c r="J365" s="121"/>
      <c r="K365" s="121"/>
      <c r="L365" s="161"/>
      <c r="M365" s="143"/>
      <c r="N365" s="143"/>
      <c r="O365" s="143"/>
      <c r="P365" s="121"/>
      <c r="Q365" s="167"/>
    </row>
    <row r="366" spans="2:17">
      <c r="B366" s="180"/>
      <c r="C366" s="175"/>
      <c r="D366" s="175"/>
      <c r="E366" s="164"/>
      <c r="F366" s="141"/>
      <c r="G366" s="141"/>
      <c r="H366" s="143"/>
      <c r="I366" s="164"/>
      <c r="J366" s="121"/>
      <c r="K366" s="121"/>
      <c r="L366" s="161"/>
      <c r="M366" s="143"/>
      <c r="N366" s="143"/>
      <c r="O366" s="143"/>
      <c r="P366" s="121"/>
      <c r="Q366" s="167"/>
    </row>
    <row r="367" spans="2:17">
      <c r="B367" s="180"/>
      <c r="C367" s="175"/>
      <c r="D367" s="175"/>
      <c r="E367" s="164"/>
      <c r="F367" s="141"/>
      <c r="G367" s="141"/>
      <c r="H367" s="143"/>
      <c r="I367" s="164"/>
      <c r="J367" s="121"/>
      <c r="K367" s="121"/>
      <c r="L367" s="161"/>
      <c r="M367" s="143"/>
      <c r="N367" s="143"/>
      <c r="O367" s="143"/>
      <c r="P367" s="121"/>
      <c r="Q367" s="167"/>
    </row>
    <row r="368" spans="2:17">
      <c r="B368" s="180"/>
      <c r="C368" s="175"/>
      <c r="D368" s="175"/>
      <c r="E368" s="164"/>
      <c r="F368" s="141"/>
      <c r="G368" s="141"/>
      <c r="H368" s="143"/>
      <c r="I368" s="164"/>
      <c r="J368" s="121"/>
      <c r="K368" s="121"/>
      <c r="L368" s="161"/>
      <c r="M368" s="143"/>
      <c r="N368" s="143"/>
      <c r="O368" s="143"/>
      <c r="P368" s="121"/>
      <c r="Q368" s="167"/>
    </row>
    <row r="369" spans="2:17">
      <c r="B369" s="180"/>
      <c r="C369" s="175"/>
      <c r="D369" s="175"/>
      <c r="E369" s="164"/>
      <c r="F369" s="141"/>
      <c r="G369" s="141"/>
      <c r="H369" s="143"/>
      <c r="I369" s="164"/>
      <c r="J369" s="121"/>
      <c r="K369" s="121"/>
      <c r="L369" s="161"/>
      <c r="M369" s="143"/>
      <c r="N369" s="143"/>
      <c r="O369" s="143"/>
      <c r="P369" s="121"/>
      <c r="Q369" s="167"/>
    </row>
    <row r="370" spans="2:17">
      <c r="B370" s="180"/>
      <c r="C370" s="175"/>
      <c r="D370" s="175"/>
      <c r="E370" s="164"/>
      <c r="F370" s="141"/>
      <c r="G370" s="141"/>
      <c r="H370" s="143"/>
      <c r="I370" s="164"/>
      <c r="J370" s="121"/>
      <c r="K370" s="121"/>
      <c r="L370" s="161"/>
      <c r="M370" s="143"/>
      <c r="N370" s="143"/>
      <c r="O370" s="143"/>
      <c r="P370" s="121"/>
      <c r="Q370" s="167"/>
    </row>
    <row r="371" spans="2:17">
      <c r="B371" s="180"/>
      <c r="C371" s="175"/>
      <c r="D371" s="175"/>
      <c r="E371" s="164"/>
      <c r="F371" s="141"/>
      <c r="G371" s="141"/>
      <c r="H371" s="143"/>
      <c r="I371" s="164"/>
      <c r="J371" s="121"/>
      <c r="K371" s="121"/>
      <c r="L371" s="161"/>
      <c r="M371" s="143"/>
      <c r="N371" s="143"/>
      <c r="O371" s="143"/>
      <c r="P371" s="121"/>
      <c r="Q371" s="167"/>
    </row>
    <row r="372" spans="2:17">
      <c r="B372" s="180"/>
      <c r="C372" s="175"/>
      <c r="D372" s="175"/>
      <c r="E372" s="164"/>
      <c r="F372" s="141"/>
      <c r="G372" s="141"/>
      <c r="H372" s="143"/>
      <c r="I372" s="164"/>
      <c r="J372" s="121"/>
      <c r="K372" s="121"/>
      <c r="L372" s="161"/>
      <c r="M372" s="143"/>
      <c r="N372" s="143"/>
      <c r="O372" s="143"/>
      <c r="P372" s="121"/>
      <c r="Q372" s="167"/>
    </row>
    <row r="373" spans="2:17">
      <c r="B373" s="180"/>
      <c r="C373" s="175"/>
      <c r="D373" s="175"/>
      <c r="E373" s="164"/>
      <c r="F373" s="141"/>
      <c r="G373" s="141"/>
      <c r="H373" s="143"/>
      <c r="I373" s="164"/>
      <c r="J373" s="121"/>
      <c r="K373" s="121"/>
      <c r="L373" s="161"/>
      <c r="M373" s="143"/>
      <c r="N373" s="143"/>
      <c r="O373" s="143"/>
      <c r="P373" s="121"/>
      <c r="Q373" s="167"/>
    </row>
    <row r="374" spans="2:17">
      <c r="B374" s="180"/>
      <c r="C374" s="175"/>
      <c r="D374" s="175"/>
      <c r="E374" s="164"/>
      <c r="F374" s="141"/>
      <c r="G374" s="141"/>
      <c r="H374" s="143"/>
      <c r="I374" s="164"/>
      <c r="J374" s="121"/>
      <c r="K374" s="121"/>
      <c r="L374" s="161"/>
      <c r="M374" s="143"/>
      <c r="N374" s="143"/>
      <c r="O374" s="143"/>
      <c r="P374" s="121"/>
      <c r="Q374" s="167"/>
    </row>
    <row r="375" spans="2:17">
      <c r="B375" s="180"/>
      <c r="C375" s="175"/>
      <c r="D375" s="175"/>
      <c r="E375" s="164"/>
      <c r="F375" s="141"/>
      <c r="G375" s="141"/>
      <c r="H375" s="143"/>
      <c r="I375" s="164"/>
      <c r="J375" s="121"/>
      <c r="K375" s="121"/>
      <c r="L375" s="161"/>
      <c r="M375" s="143"/>
      <c r="N375" s="143"/>
      <c r="O375" s="143"/>
      <c r="P375" s="121"/>
      <c r="Q375" s="167"/>
    </row>
    <row r="376" spans="2:17">
      <c r="B376" s="180"/>
      <c r="C376" s="175"/>
      <c r="D376" s="175"/>
      <c r="E376" s="164"/>
      <c r="F376" s="141"/>
      <c r="G376" s="141"/>
      <c r="H376" s="143"/>
      <c r="I376" s="164"/>
      <c r="J376" s="121"/>
      <c r="K376" s="121"/>
      <c r="L376" s="161"/>
      <c r="M376" s="143"/>
      <c r="N376" s="143"/>
      <c r="O376" s="143"/>
      <c r="P376" s="121"/>
      <c r="Q376" s="167"/>
    </row>
    <row r="377" spans="2:17">
      <c r="B377" s="180"/>
      <c r="C377" s="175"/>
      <c r="D377" s="175"/>
      <c r="E377" s="164"/>
      <c r="F377" s="141"/>
      <c r="G377" s="141"/>
      <c r="H377" s="143"/>
      <c r="I377" s="164"/>
      <c r="J377" s="121"/>
      <c r="K377" s="121"/>
      <c r="L377" s="161"/>
      <c r="M377" s="143"/>
      <c r="N377" s="143"/>
      <c r="O377" s="143"/>
      <c r="P377" s="121"/>
      <c r="Q377" s="167"/>
    </row>
    <row r="378" spans="2:17">
      <c r="B378" s="180"/>
      <c r="C378" s="175"/>
      <c r="D378" s="175"/>
      <c r="E378" s="164"/>
      <c r="F378" s="141"/>
      <c r="G378" s="141"/>
      <c r="H378" s="143"/>
      <c r="I378" s="164"/>
      <c r="J378" s="121"/>
      <c r="K378" s="121"/>
      <c r="L378" s="161"/>
      <c r="M378" s="143"/>
      <c r="N378" s="143"/>
      <c r="O378" s="143"/>
      <c r="P378" s="121"/>
      <c r="Q378" s="167"/>
    </row>
    <row r="379" spans="2:17">
      <c r="B379" s="180"/>
      <c r="C379" s="175"/>
      <c r="D379" s="175"/>
      <c r="E379" s="164"/>
      <c r="F379" s="141"/>
      <c r="G379" s="141"/>
      <c r="H379" s="143"/>
      <c r="I379" s="164"/>
      <c r="J379" s="121"/>
      <c r="K379" s="121"/>
      <c r="L379" s="161"/>
      <c r="M379" s="143"/>
      <c r="N379" s="143"/>
      <c r="O379" s="143"/>
      <c r="P379" s="121"/>
      <c r="Q379" s="167"/>
    </row>
    <row r="380" spans="2:17">
      <c r="B380" s="180"/>
      <c r="C380" s="175"/>
      <c r="D380" s="175"/>
      <c r="E380" s="164"/>
      <c r="F380" s="141"/>
      <c r="G380" s="141"/>
      <c r="H380" s="143"/>
      <c r="I380" s="164"/>
      <c r="J380" s="121"/>
      <c r="K380" s="121"/>
      <c r="L380" s="161"/>
      <c r="M380" s="143"/>
      <c r="N380" s="143"/>
      <c r="O380" s="143"/>
      <c r="P380" s="121"/>
      <c r="Q380" s="167"/>
    </row>
    <row r="381" spans="2:17">
      <c r="B381" s="180"/>
      <c r="C381" s="175"/>
      <c r="D381" s="175"/>
      <c r="E381" s="164"/>
      <c r="F381" s="141"/>
      <c r="G381" s="141"/>
      <c r="H381" s="143"/>
      <c r="I381" s="164"/>
      <c r="J381" s="121"/>
      <c r="K381" s="121"/>
      <c r="L381" s="161"/>
      <c r="M381" s="143"/>
      <c r="N381" s="143"/>
      <c r="O381" s="143"/>
      <c r="P381" s="121"/>
      <c r="Q381" s="167"/>
    </row>
    <row r="382" spans="2:17">
      <c r="B382" s="180"/>
      <c r="C382" s="175"/>
      <c r="D382" s="175"/>
      <c r="E382" s="164"/>
      <c r="F382" s="141"/>
      <c r="G382" s="141"/>
      <c r="H382" s="143"/>
      <c r="I382" s="164"/>
      <c r="J382" s="121"/>
      <c r="K382" s="121"/>
      <c r="L382" s="161"/>
      <c r="M382" s="143"/>
      <c r="N382" s="143"/>
      <c r="O382" s="143"/>
      <c r="P382" s="121"/>
      <c r="Q382" s="167"/>
    </row>
    <row r="383" spans="2:17">
      <c r="B383" s="180"/>
      <c r="C383" s="175"/>
      <c r="D383" s="175"/>
      <c r="E383" s="164"/>
      <c r="F383" s="141"/>
      <c r="G383" s="141"/>
      <c r="H383" s="143"/>
      <c r="I383" s="164"/>
      <c r="J383" s="121"/>
      <c r="K383" s="121"/>
      <c r="L383" s="161"/>
      <c r="M383" s="143"/>
      <c r="N383" s="143"/>
      <c r="O383" s="143"/>
      <c r="P383" s="121"/>
      <c r="Q383" s="167"/>
    </row>
    <row r="384" spans="2:17">
      <c r="B384" s="180"/>
      <c r="C384" s="175"/>
      <c r="D384" s="175"/>
      <c r="E384" s="164"/>
      <c r="F384" s="141"/>
      <c r="G384" s="141"/>
      <c r="H384" s="143"/>
      <c r="I384" s="164"/>
      <c r="J384" s="121"/>
      <c r="K384" s="121"/>
      <c r="L384" s="161"/>
      <c r="M384" s="143"/>
      <c r="N384" s="143"/>
      <c r="O384" s="143"/>
      <c r="P384" s="121"/>
      <c r="Q384" s="167"/>
    </row>
    <row r="385" spans="2:17">
      <c r="B385" s="180"/>
      <c r="C385" s="175"/>
      <c r="D385" s="175"/>
      <c r="E385" s="164"/>
      <c r="F385" s="141"/>
      <c r="G385" s="141"/>
      <c r="H385" s="143"/>
      <c r="I385" s="164"/>
      <c r="J385" s="121"/>
      <c r="K385" s="121"/>
      <c r="L385" s="161"/>
      <c r="M385" s="143"/>
      <c r="N385" s="143"/>
      <c r="O385" s="143"/>
      <c r="P385" s="121"/>
      <c r="Q385" s="167"/>
    </row>
    <row r="386" spans="2:17">
      <c r="B386" s="180"/>
      <c r="C386" s="175"/>
      <c r="D386" s="175"/>
      <c r="E386" s="164"/>
      <c r="F386" s="141"/>
      <c r="G386" s="141"/>
      <c r="H386" s="143"/>
      <c r="I386" s="164"/>
      <c r="J386" s="121"/>
      <c r="K386" s="121"/>
      <c r="L386" s="161"/>
      <c r="M386" s="143"/>
      <c r="N386" s="143"/>
      <c r="O386" s="143"/>
      <c r="P386" s="121"/>
      <c r="Q386" s="167"/>
    </row>
    <row r="387" spans="2:17">
      <c r="B387" s="180"/>
      <c r="C387" s="175"/>
      <c r="D387" s="175"/>
      <c r="E387" s="164"/>
      <c r="F387" s="141"/>
      <c r="G387" s="141"/>
      <c r="H387" s="143"/>
      <c r="I387" s="164"/>
      <c r="J387" s="121"/>
      <c r="K387" s="121"/>
      <c r="L387" s="161"/>
      <c r="M387" s="143"/>
      <c r="N387" s="143"/>
      <c r="O387" s="143"/>
      <c r="P387" s="121"/>
      <c r="Q387" s="167"/>
    </row>
    <row r="388" spans="2:17">
      <c r="B388" s="180"/>
      <c r="C388" s="175"/>
      <c r="D388" s="175"/>
      <c r="E388" s="164"/>
      <c r="F388" s="141"/>
      <c r="G388" s="141"/>
      <c r="H388" s="143"/>
      <c r="I388" s="164"/>
      <c r="J388" s="121"/>
      <c r="K388" s="121"/>
      <c r="L388" s="161"/>
      <c r="M388" s="143"/>
      <c r="N388" s="143"/>
      <c r="O388" s="143"/>
      <c r="P388" s="121"/>
      <c r="Q388" s="167"/>
    </row>
    <row r="389" spans="2:17">
      <c r="B389" s="180"/>
      <c r="C389" s="175"/>
      <c r="D389" s="175"/>
      <c r="E389" s="164"/>
      <c r="F389" s="141"/>
      <c r="G389" s="141"/>
      <c r="H389" s="143"/>
      <c r="I389" s="164"/>
      <c r="J389" s="121"/>
      <c r="K389" s="121"/>
      <c r="L389" s="161"/>
      <c r="M389" s="143"/>
      <c r="N389" s="143"/>
      <c r="O389" s="143"/>
      <c r="P389" s="121"/>
      <c r="Q389" s="167"/>
    </row>
    <row r="390" spans="2:17">
      <c r="B390" s="180"/>
      <c r="C390" s="175"/>
      <c r="D390" s="175"/>
      <c r="E390" s="164"/>
      <c r="F390" s="141"/>
      <c r="G390" s="141"/>
      <c r="H390" s="143"/>
      <c r="I390" s="164"/>
      <c r="J390" s="121"/>
      <c r="K390" s="121"/>
      <c r="L390" s="161"/>
      <c r="M390" s="143"/>
      <c r="N390" s="143"/>
      <c r="O390" s="143"/>
      <c r="P390" s="121"/>
      <c r="Q390" s="167"/>
    </row>
    <row r="391" spans="2:17">
      <c r="B391" s="180"/>
      <c r="C391" s="175"/>
      <c r="D391" s="175"/>
      <c r="E391" s="164"/>
      <c r="F391" s="141"/>
      <c r="G391" s="141"/>
      <c r="H391" s="143"/>
      <c r="I391" s="164"/>
      <c r="J391" s="121"/>
      <c r="K391" s="121"/>
      <c r="L391" s="161"/>
      <c r="M391" s="143"/>
      <c r="N391" s="143"/>
      <c r="O391" s="143"/>
      <c r="P391" s="121"/>
      <c r="Q391" s="167"/>
    </row>
    <row r="392" spans="2:17">
      <c r="B392" s="180"/>
      <c r="C392" s="175"/>
      <c r="D392" s="175"/>
      <c r="E392" s="164"/>
      <c r="F392" s="141"/>
      <c r="G392" s="141"/>
      <c r="H392" s="143"/>
      <c r="I392" s="164"/>
      <c r="J392" s="121"/>
      <c r="K392" s="121"/>
      <c r="L392" s="161"/>
      <c r="M392" s="143"/>
      <c r="N392" s="143"/>
      <c r="O392" s="143"/>
      <c r="P392" s="121"/>
      <c r="Q392" s="167"/>
    </row>
    <row r="393" spans="2:17">
      <c r="B393" s="180"/>
      <c r="C393" s="175"/>
      <c r="D393" s="175"/>
      <c r="E393" s="164"/>
      <c r="F393" s="141"/>
      <c r="G393" s="141"/>
      <c r="H393" s="143"/>
      <c r="I393" s="164"/>
      <c r="J393" s="121"/>
      <c r="K393" s="121"/>
      <c r="L393" s="161"/>
      <c r="M393" s="143"/>
      <c r="N393" s="143"/>
      <c r="O393" s="143"/>
      <c r="P393" s="121"/>
      <c r="Q393" s="167"/>
    </row>
    <row r="394" spans="2:17">
      <c r="B394" s="180"/>
      <c r="C394" s="175"/>
      <c r="D394" s="175"/>
      <c r="E394" s="164"/>
      <c r="F394" s="141"/>
      <c r="G394" s="141"/>
      <c r="H394" s="143"/>
      <c r="I394" s="164"/>
      <c r="J394" s="121"/>
      <c r="K394" s="121"/>
      <c r="L394" s="161"/>
      <c r="M394" s="143"/>
      <c r="N394" s="143"/>
      <c r="O394" s="143"/>
      <c r="P394" s="121"/>
      <c r="Q394" s="167"/>
    </row>
    <row r="395" spans="2:17">
      <c r="B395" s="180"/>
      <c r="C395" s="175"/>
      <c r="D395" s="175"/>
      <c r="E395" s="164"/>
      <c r="F395" s="141"/>
      <c r="G395" s="141"/>
      <c r="H395" s="143"/>
      <c r="I395" s="164"/>
      <c r="J395" s="121"/>
      <c r="K395" s="121"/>
      <c r="L395" s="161"/>
      <c r="M395" s="143"/>
      <c r="N395" s="143"/>
      <c r="O395" s="143"/>
      <c r="P395" s="121"/>
      <c r="Q395" s="167"/>
    </row>
    <row r="396" spans="2:17">
      <c r="B396" s="180"/>
      <c r="C396" s="175"/>
      <c r="D396" s="175"/>
      <c r="E396" s="164"/>
      <c r="F396" s="141"/>
      <c r="G396" s="141"/>
      <c r="H396" s="143"/>
      <c r="I396" s="164"/>
      <c r="J396" s="121"/>
      <c r="K396" s="121"/>
      <c r="L396" s="161"/>
      <c r="M396" s="143"/>
      <c r="N396" s="143"/>
      <c r="O396" s="143"/>
      <c r="P396" s="121"/>
      <c r="Q396" s="167"/>
    </row>
    <row r="397" spans="2:17">
      <c r="B397" s="180"/>
      <c r="C397" s="175"/>
      <c r="D397" s="175"/>
      <c r="E397" s="164"/>
      <c r="F397" s="141"/>
      <c r="G397" s="141"/>
      <c r="H397" s="143"/>
      <c r="I397" s="164"/>
      <c r="J397" s="121"/>
      <c r="K397" s="121"/>
      <c r="L397" s="161"/>
      <c r="M397" s="143"/>
      <c r="N397" s="143"/>
      <c r="O397" s="143"/>
      <c r="P397" s="121"/>
      <c r="Q397" s="167"/>
    </row>
    <row r="398" spans="2:17">
      <c r="B398" s="180"/>
      <c r="C398" s="175"/>
      <c r="D398" s="175"/>
      <c r="E398" s="164"/>
      <c r="F398" s="141"/>
      <c r="G398" s="141"/>
      <c r="H398" s="143"/>
      <c r="I398" s="164"/>
      <c r="J398" s="121"/>
      <c r="K398" s="121"/>
      <c r="L398" s="161"/>
      <c r="M398" s="143"/>
      <c r="N398" s="143"/>
      <c r="O398" s="143"/>
      <c r="P398" s="121"/>
      <c r="Q398" s="167"/>
    </row>
    <row r="399" spans="2:17">
      <c r="B399" s="180"/>
      <c r="C399" s="175"/>
      <c r="D399" s="175"/>
      <c r="E399" s="164"/>
      <c r="F399" s="141"/>
      <c r="G399" s="141"/>
      <c r="H399" s="143"/>
      <c r="I399" s="164"/>
      <c r="J399" s="121"/>
      <c r="K399" s="121"/>
      <c r="L399" s="161"/>
      <c r="M399" s="143"/>
      <c r="N399" s="143"/>
      <c r="O399" s="143"/>
      <c r="P399" s="121"/>
      <c r="Q399" s="167"/>
    </row>
    <row r="400" spans="2:17">
      <c r="B400" s="180"/>
      <c r="C400" s="175"/>
      <c r="D400" s="175"/>
      <c r="E400" s="164"/>
      <c r="F400" s="141"/>
      <c r="G400" s="141"/>
      <c r="H400" s="143"/>
      <c r="I400" s="164"/>
      <c r="J400" s="121"/>
      <c r="K400" s="121"/>
      <c r="L400" s="161"/>
      <c r="M400" s="143"/>
      <c r="N400" s="143"/>
      <c r="O400" s="143"/>
      <c r="P400" s="121"/>
      <c r="Q400" s="167"/>
    </row>
    <row r="401" spans="2:17">
      <c r="B401" s="180"/>
      <c r="C401" s="175"/>
      <c r="D401" s="175"/>
      <c r="E401" s="164"/>
      <c r="F401" s="141"/>
      <c r="G401" s="141"/>
      <c r="H401" s="143"/>
      <c r="I401" s="164"/>
      <c r="J401" s="121"/>
      <c r="K401" s="121"/>
      <c r="L401" s="161"/>
      <c r="M401" s="143"/>
      <c r="N401" s="143"/>
      <c r="O401" s="143"/>
      <c r="P401" s="121"/>
      <c r="Q401" s="167"/>
    </row>
    <row r="402" spans="2:17">
      <c r="B402" s="180"/>
      <c r="C402" s="175"/>
      <c r="D402" s="175"/>
      <c r="E402" s="164"/>
      <c r="F402" s="141"/>
      <c r="G402" s="141"/>
      <c r="H402" s="143"/>
      <c r="I402" s="164"/>
      <c r="J402" s="121"/>
      <c r="K402" s="121"/>
      <c r="L402" s="161"/>
      <c r="M402" s="143"/>
      <c r="N402" s="143"/>
      <c r="O402" s="143"/>
      <c r="P402" s="121"/>
      <c r="Q402" s="167"/>
    </row>
    <row r="403" spans="2:17">
      <c r="B403" s="180"/>
      <c r="C403" s="175"/>
      <c r="D403" s="175"/>
      <c r="E403" s="164"/>
      <c r="F403" s="141"/>
      <c r="G403" s="141"/>
      <c r="H403" s="143"/>
      <c r="I403" s="164"/>
      <c r="J403" s="121"/>
      <c r="K403" s="121"/>
      <c r="L403" s="161"/>
      <c r="M403" s="143"/>
      <c r="N403" s="143"/>
      <c r="O403" s="143"/>
      <c r="P403" s="121"/>
      <c r="Q403" s="167"/>
    </row>
    <row r="404" spans="2:17">
      <c r="B404" s="180"/>
      <c r="C404" s="175"/>
      <c r="D404" s="175"/>
      <c r="E404" s="164"/>
      <c r="F404" s="141"/>
      <c r="G404" s="141"/>
      <c r="H404" s="143"/>
      <c r="I404" s="164"/>
      <c r="J404" s="121"/>
      <c r="K404" s="121"/>
      <c r="L404" s="161"/>
      <c r="M404" s="143"/>
      <c r="N404" s="143"/>
      <c r="O404" s="143"/>
      <c r="P404" s="121"/>
      <c r="Q404" s="167"/>
    </row>
    <row r="405" spans="2:17">
      <c r="B405" s="180"/>
      <c r="C405" s="175"/>
      <c r="D405" s="175"/>
      <c r="E405" s="164"/>
      <c r="F405" s="141"/>
      <c r="G405" s="141"/>
      <c r="H405" s="143"/>
      <c r="I405" s="164"/>
      <c r="J405" s="121"/>
      <c r="K405" s="121"/>
      <c r="L405" s="161"/>
      <c r="M405" s="143"/>
      <c r="N405" s="143"/>
      <c r="O405" s="143"/>
      <c r="P405" s="121"/>
      <c r="Q405" s="167"/>
    </row>
    <row r="406" spans="2:17">
      <c r="B406" s="180"/>
      <c r="C406" s="175"/>
      <c r="D406" s="175"/>
      <c r="E406" s="164"/>
      <c r="F406" s="141"/>
      <c r="G406" s="141"/>
      <c r="H406" s="143"/>
      <c r="I406" s="164"/>
      <c r="J406" s="121"/>
      <c r="K406" s="121"/>
      <c r="L406" s="161"/>
      <c r="M406" s="143"/>
      <c r="N406" s="143"/>
      <c r="O406" s="143"/>
      <c r="P406" s="121"/>
      <c r="Q406" s="167"/>
    </row>
    <row r="407" spans="2:17">
      <c r="B407" s="180"/>
      <c r="C407" s="175"/>
      <c r="D407" s="175"/>
      <c r="E407" s="164"/>
      <c r="F407" s="141"/>
      <c r="G407" s="141"/>
      <c r="H407" s="143"/>
      <c r="I407" s="164"/>
      <c r="J407" s="121"/>
      <c r="K407" s="121"/>
      <c r="L407" s="161"/>
      <c r="M407" s="143"/>
      <c r="N407" s="143"/>
      <c r="O407" s="143"/>
      <c r="P407" s="121"/>
      <c r="Q407" s="167"/>
    </row>
    <row r="408" spans="2:17">
      <c r="B408" s="180"/>
      <c r="C408" s="175"/>
      <c r="D408" s="175"/>
      <c r="E408" s="164"/>
      <c r="F408" s="141"/>
      <c r="G408" s="141"/>
      <c r="H408" s="143"/>
      <c r="I408" s="164"/>
      <c r="J408" s="121"/>
      <c r="K408" s="121"/>
      <c r="L408" s="161"/>
      <c r="M408" s="143"/>
      <c r="N408" s="143"/>
      <c r="O408" s="143"/>
      <c r="P408" s="121"/>
      <c r="Q408" s="167"/>
    </row>
    <row r="409" spans="2:17">
      <c r="B409" s="180"/>
      <c r="C409" s="175"/>
      <c r="D409" s="175"/>
      <c r="E409" s="164"/>
      <c r="F409" s="141"/>
      <c r="G409" s="141"/>
      <c r="H409" s="143"/>
      <c r="I409" s="164"/>
      <c r="J409" s="121"/>
      <c r="K409" s="121"/>
      <c r="L409" s="161"/>
      <c r="M409" s="143"/>
      <c r="N409" s="143"/>
      <c r="O409" s="143"/>
      <c r="P409" s="121"/>
      <c r="Q409" s="167"/>
    </row>
    <row r="410" spans="2:17">
      <c r="B410" s="180"/>
      <c r="C410" s="175"/>
      <c r="D410" s="175"/>
      <c r="E410" s="164"/>
      <c r="F410" s="141"/>
      <c r="G410" s="141"/>
      <c r="H410" s="143"/>
      <c r="I410" s="164"/>
      <c r="J410" s="121"/>
      <c r="K410" s="121"/>
      <c r="L410" s="161"/>
      <c r="M410" s="143"/>
      <c r="N410" s="143"/>
      <c r="O410" s="143"/>
      <c r="P410" s="121"/>
      <c r="Q410" s="167"/>
    </row>
    <row r="411" spans="2:17">
      <c r="B411" s="180"/>
      <c r="C411" s="175"/>
      <c r="D411" s="175"/>
      <c r="E411" s="164"/>
      <c r="F411" s="141"/>
      <c r="G411" s="141"/>
      <c r="H411" s="143"/>
      <c r="I411" s="164"/>
      <c r="J411" s="121"/>
      <c r="K411" s="121"/>
      <c r="L411" s="161"/>
      <c r="M411" s="143"/>
      <c r="N411" s="143"/>
      <c r="O411" s="143"/>
      <c r="P411" s="121"/>
      <c r="Q411" s="167"/>
    </row>
    <row r="412" spans="2:17">
      <c r="B412" s="180"/>
      <c r="C412" s="175"/>
      <c r="D412" s="175"/>
      <c r="E412" s="164"/>
      <c r="F412" s="141"/>
      <c r="G412" s="141"/>
      <c r="H412" s="143"/>
      <c r="I412" s="164"/>
      <c r="J412" s="121"/>
      <c r="K412" s="121"/>
      <c r="L412" s="161"/>
      <c r="M412" s="143"/>
      <c r="N412" s="143"/>
      <c r="O412" s="143"/>
      <c r="P412" s="121"/>
      <c r="Q412" s="167"/>
    </row>
    <row r="413" spans="2:17">
      <c r="B413" s="180"/>
      <c r="C413" s="175"/>
      <c r="D413" s="175"/>
      <c r="E413" s="164"/>
      <c r="F413" s="141"/>
      <c r="G413" s="141"/>
      <c r="H413" s="143"/>
      <c r="I413" s="164"/>
      <c r="J413" s="121"/>
      <c r="K413" s="121"/>
      <c r="L413" s="161"/>
      <c r="M413" s="143"/>
      <c r="N413" s="143"/>
      <c r="O413" s="143"/>
      <c r="P413" s="121"/>
      <c r="Q413" s="167"/>
    </row>
    <row r="414" spans="2:17">
      <c r="B414" s="180"/>
      <c r="C414" s="175"/>
      <c r="D414" s="175"/>
      <c r="E414" s="164"/>
      <c r="F414" s="141"/>
      <c r="G414" s="141"/>
      <c r="H414" s="143"/>
      <c r="I414" s="164"/>
      <c r="J414" s="121"/>
      <c r="K414" s="121"/>
      <c r="L414" s="161"/>
      <c r="M414" s="143"/>
      <c r="N414" s="143"/>
      <c r="O414" s="143"/>
      <c r="P414" s="121"/>
      <c r="Q414" s="167"/>
    </row>
    <row r="415" spans="2:17">
      <c r="B415" s="180"/>
      <c r="C415" s="175"/>
      <c r="D415" s="175"/>
      <c r="E415" s="164"/>
      <c r="F415" s="141"/>
      <c r="G415" s="141"/>
      <c r="H415" s="143"/>
      <c r="I415" s="164"/>
      <c r="J415" s="121"/>
      <c r="K415" s="121"/>
      <c r="L415" s="161"/>
      <c r="M415" s="143"/>
      <c r="N415" s="143"/>
      <c r="O415" s="143"/>
      <c r="P415" s="121"/>
      <c r="Q415" s="167"/>
    </row>
    <row r="416" spans="2:17">
      <c r="B416" s="180"/>
      <c r="C416" s="175"/>
      <c r="D416" s="175"/>
      <c r="E416" s="164"/>
      <c r="F416" s="141"/>
      <c r="G416" s="141"/>
      <c r="H416" s="143"/>
      <c r="I416" s="164"/>
      <c r="J416" s="121"/>
      <c r="K416" s="121"/>
      <c r="L416" s="161"/>
      <c r="M416" s="143"/>
      <c r="N416" s="143"/>
      <c r="O416" s="143"/>
      <c r="P416" s="121"/>
      <c r="Q416" s="167"/>
    </row>
    <row r="417" spans="2:17">
      <c r="B417" s="180"/>
      <c r="C417" s="175"/>
      <c r="D417" s="175"/>
      <c r="E417" s="164"/>
      <c r="F417" s="141"/>
      <c r="G417" s="141"/>
      <c r="H417" s="143"/>
      <c r="I417" s="164"/>
      <c r="J417" s="121"/>
      <c r="K417" s="121"/>
      <c r="L417" s="161"/>
      <c r="M417" s="143"/>
      <c r="N417" s="143"/>
      <c r="O417" s="143"/>
      <c r="P417" s="121"/>
      <c r="Q417" s="167"/>
    </row>
    <row r="418" spans="2:17">
      <c r="B418" s="180"/>
      <c r="C418" s="175"/>
      <c r="D418" s="175"/>
      <c r="E418" s="164"/>
      <c r="F418" s="141"/>
      <c r="G418" s="141"/>
      <c r="H418" s="143"/>
      <c r="I418" s="164"/>
      <c r="J418" s="121"/>
      <c r="K418" s="121"/>
      <c r="L418" s="161"/>
      <c r="M418" s="143"/>
      <c r="N418" s="143"/>
      <c r="O418" s="143"/>
      <c r="P418" s="121"/>
      <c r="Q418" s="167"/>
    </row>
    <row r="419" spans="2:17">
      <c r="B419" s="180"/>
      <c r="C419" s="175"/>
      <c r="D419" s="175"/>
      <c r="E419" s="164"/>
      <c r="F419" s="141"/>
      <c r="G419" s="141"/>
      <c r="H419" s="143"/>
      <c r="I419" s="164"/>
      <c r="J419" s="121"/>
      <c r="K419" s="121"/>
      <c r="L419" s="161"/>
      <c r="M419" s="143"/>
      <c r="N419" s="143"/>
      <c r="O419" s="143"/>
      <c r="P419" s="121"/>
      <c r="Q419" s="167"/>
    </row>
    <row r="420" spans="2:17">
      <c r="B420" s="180"/>
      <c r="C420" s="175"/>
      <c r="D420" s="175"/>
      <c r="E420" s="164"/>
      <c r="F420" s="141"/>
      <c r="G420" s="141"/>
      <c r="H420" s="143"/>
      <c r="I420" s="164"/>
      <c r="J420" s="121"/>
      <c r="K420" s="121"/>
      <c r="L420" s="161"/>
      <c r="M420" s="143"/>
      <c r="N420" s="143"/>
      <c r="O420" s="143"/>
      <c r="P420" s="121"/>
      <c r="Q420" s="167"/>
    </row>
    <row r="421" spans="2:17">
      <c r="B421" s="180"/>
      <c r="C421" s="175"/>
      <c r="D421" s="175"/>
      <c r="E421" s="164"/>
      <c r="F421" s="141"/>
      <c r="G421" s="141"/>
      <c r="H421" s="143"/>
      <c r="I421" s="164"/>
      <c r="J421" s="121"/>
      <c r="K421" s="121"/>
      <c r="L421" s="161"/>
      <c r="M421" s="143"/>
      <c r="N421" s="143"/>
      <c r="O421" s="143"/>
      <c r="P421" s="121"/>
      <c r="Q421" s="167"/>
    </row>
    <row r="422" spans="2:17">
      <c r="B422" s="180"/>
      <c r="C422" s="175"/>
      <c r="D422" s="175"/>
      <c r="E422" s="164"/>
      <c r="F422" s="141"/>
      <c r="G422" s="141"/>
      <c r="H422" s="143"/>
      <c r="I422" s="164"/>
      <c r="J422" s="121"/>
      <c r="K422" s="121"/>
      <c r="L422" s="161"/>
      <c r="M422" s="143"/>
      <c r="N422" s="143"/>
      <c r="O422" s="143"/>
      <c r="P422" s="121"/>
      <c r="Q422" s="167"/>
    </row>
    <row r="423" spans="2:17">
      <c r="B423" s="180"/>
      <c r="C423" s="175"/>
      <c r="D423" s="175"/>
      <c r="E423" s="164"/>
      <c r="F423" s="141"/>
      <c r="G423" s="141"/>
      <c r="H423" s="143"/>
      <c r="I423" s="164"/>
      <c r="J423" s="121"/>
      <c r="K423" s="121"/>
      <c r="L423" s="161"/>
      <c r="M423" s="143"/>
      <c r="N423" s="143"/>
      <c r="O423" s="143"/>
      <c r="P423" s="121"/>
      <c r="Q423" s="167"/>
    </row>
    <row r="424" spans="2:17">
      <c r="B424" s="180"/>
      <c r="C424" s="175"/>
      <c r="D424" s="175"/>
      <c r="E424" s="164"/>
      <c r="F424" s="141"/>
      <c r="G424" s="141"/>
      <c r="H424" s="143"/>
      <c r="I424" s="164"/>
      <c r="J424" s="121"/>
      <c r="K424" s="121"/>
      <c r="L424" s="161"/>
      <c r="M424" s="143"/>
      <c r="N424" s="143"/>
      <c r="O424" s="143"/>
      <c r="P424" s="121"/>
      <c r="Q424" s="167"/>
    </row>
    <row r="425" spans="2:17">
      <c r="B425" s="180"/>
      <c r="C425" s="175"/>
      <c r="D425" s="175"/>
      <c r="E425" s="164"/>
      <c r="F425" s="141"/>
      <c r="G425" s="141"/>
      <c r="H425" s="143"/>
      <c r="I425" s="164"/>
      <c r="J425" s="121"/>
      <c r="K425" s="121"/>
      <c r="L425" s="161"/>
      <c r="M425" s="143"/>
      <c r="N425" s="143"/>
      <c r="O425" s="143"/>
      <c r="P425" s="121"/>
      <c r="Q425" s="167"/>
    </row>
    <row r="426" spans="2:17">
      <c r="B426" s="180"/>
      <c r="C426" s="175"/>
      <c r="D426" s="175"/>
      <c r="E426" s="164"/>
      <c r="F426" s="141"/>
      <c r="G426" s="141"/>
      <c r="H426" s="143"/>
      <c r="I426" s="164"/>
      <c r="J426" s="121"/>
      <c r="K426" s="121"/>
      <c r="L426" s="161"/>
      <c r="M426" s="143"/>
      <c r="N426" s="143"/>
      <c r="O426" s="143"/>
      <c r="P426" s="121"/>
      <c r="Q426" s="167"/>
    </row>
    <row r="427" spans="2:17">
      <c r="B427" s="180"/>
      <c r="C427" s="175"/>
      <c r="D427" s="175"/>
      <c r="E427" s="164"/>
      <c r="F427" s="141"/>
      <c r="G427" s="141"/>
      <c r="H427" s="143"/>
      <c r="I427" s="164"/>
      <c r="J427" s="121"/>
      <c r="K427" s="121"/>
      <c r="L427" s="161"/>
      <c r="M427" s="143"/>
      <c r="N427" s="143"/>
      <c r="O427" s="143"/>
      <c r="P427" s="121"/>
      <c r="Q427" s="167"/>
    </row>
    <row r="428" spans="2:17">
      <c r="B428" s="180"/>
      <c r="C428" s="175"/>
      <c r="D428" s="175"/>
      <c r="E428" s="164"/>
      <c r="F428" s="141"/>
      <c r="G428" s="141"/>
      <c r="H428" s="143"/>
      <c r="I428" s="164"/>
      <c r="J428" s="121"/>
      <c r="K428" s="121"/>
      <c r="L428" s="161"/>
      <c r="M428" s="143"/>
      <c r="N428" s="143"/>
      <c r="O428" s="143"/>
      <c r="P428" s="121"/>
      <c r="Q428" s="167"/>
    </row>
    <row r="429" spans="2:17">
      <c r="B429" s="180"/>
      <c r="C429" s="175"/>
      <c r="D429" s="175"/>
      <c r="E429" s="164"/>
      <c r="F429" s="141"/>
      <c r="G429" s="141"/>
      <c r="H429" s="143"/>
      <c r="I429" s="164"/>
      <c r="J429" s="121"/>
      <c r="K429" s="121"/>
      <c r="L429" s="161"/>
      <c r="M429" s="143"/>
      <c r="N429" s="143"/>
      <c r="O429" s="143"/>
      <c r="P429" s="121"/>
      <c r="Q429" s="167"/>
    </row>
    <row r="430" spans="2:17">
      <c r="B430" s="180"/>
      <c r="C430" s="175"/>
      <c r="D430" s="175"/>
      <c r="E430" s="164"/>
      <c r="F430" s="141"/>
      <c r="G430" s="141"/>
      <c r="H430" s="143"/>
      <c r="I430" s="164"/>
      <c r="J430" s="121"/>
      <c r="K430" s="121"/>
      <c r="L430" s="161"/>
      <c r="M430" s="143"/>
      <c r="N430" s="143"/>
      <c r="O430" s="143"/>
      <c r="P430" s="121"/>
      <c r="Q430" s="167"/>
    </row>
    <row r="431" spans="2:17">
      <c r="B431" s="180"/>
      <c r="C431" s="175"/>
      <c r="D431" s="175"/>
      <c r="E431" s="164"/>
      <c r="F431" s="141"/>
      <c r="G431" s="141"/>
      <c r="H431" s="143"/>
      <c r="I431" s="164"/>
      <c r="J431" s="121"/>
      <c r="K431" s="121"/>
      <c r="L431" s="161"/>
      <c r="M431" s="143"/>
      <c r="N431" s="143"/>
      <c r="O431" s="143"/>
      <c r="P431" s="121"/>
      <c r="Q431" s="167"/>
    </row>
    <row r="432" spans="2:17">
      <c r="B432" s="180"/>
      <c r="C432" s="175"/>
      <c r="D432" s="175"/>
      <c r="E432" s="164"/>
      <c r="F432" s="141"/>
      <c r="G432" s="141"/>
      <c r="H432" s="143"/>
      <c r="I432" s="164"/>
      <c r="J432" s="121"/>
      <c r="K432" s="121"/>
      <c r="L432" s="161"/>
      <c r="M432" s="143"/>
      <c r="N432" s="143"/>
      <c r="O432" s="143"/>
      <c r="P432" s="121"/>
      <c r="Q432" s="167"/>
    </row>
    <row r="433" spans="2:17">
      <c r="B433" s="180"/>
      <c r="C433" s="175"/>
      <c r="D433" s="175"/>
      <c r="E433" s="164"/>
      <c r="F433" s="141"/>
      <c r="G433" s="141"/>
      <c r="H433" s="143"/>
      <c r="I433" s="164"/>
      <c r="J433" s="121"/>
      <c r="K433" s="121"/>
      <c r="L433" s="161"/>
      <c r="M433" s="143"/>
      <c r="N433" s="143"/>
      <c r="O433" s="143"/>
      <c r="P433" s="121"/>
      <c r="Q433" s="167"/>
    </row>
    <row r="434" spans="2:17">
      <c r="B434" s="180"/>
      <c r="C434" s="175"/>
      <c r="D434" s="175"/>
      <c r="E434" s="164"/>
      <c r="F434" s="141"/>
      <c r="G434" s="141"/>
      <c r="H434" s="143"/>
      <c r="I434" s="164"/>
      <c r="J434" s="121"/>
      <c r="K434" s="121"/>
      <c r="L434" s="161"/>
      <c r="M434" s="143"/>
      <c r="N434" s="143"/>
      <c r="O434" s="143"/>
      <c r="P434" s="121"/>
      <c r="Q434" s="167"/>
    </row>
    <row r="435" spans="2:17">
      <c r="B435" s="180"/>
      <c r="C435" s="175"/>
      <c r="D435" s="175"/>
      <c r="E435" s="164"/>
      <c r="F435" s="141"/>
      <c r="G435" s="141"/>
      <c r="H435" s="143"/>
      <c r="I435" s="164"/>
      <c r="J435" s="121"/>
      <c r="K435" s="121"/>
      <c r="L435" s="161"/>
      <c r="M435" s="143"/>
      <c r="N435" s="143"/>
      <c r="O435" s="143"/>
      <c r="P435" s="121"/>
      <c r="Q435" s="167"/>
    </row>
    <row r="436" spans="2:17">
      <c r="B436" s="180"/>
      <c r="C436" s="175"/>
      <c r="D436" s="175"/>
      <c r="E436" s="164"/>
      <c r="F436" s="141"/>
      <c r="G436" s="141"/>
      <c r="H436" s="143"/>
      <c r="I436" s="164"/>
      <c r="J436" s="121"/>
      <c r="K436" s="121"/>
      <c r="L436" s="161"/>
      <c r="M436" s="143"/>
      <c r="N436" s="143"/>
      <c r="O436" s="143"/>
      <c r="P436" s="121"/>
      <c r="Q436" s="167"/>
    </row>
    <row r="437" spans="2:17">
      <c r="B437" s="180"/>
      <c r="C437" s="175"/>
      <c r="D437" s="175"/>
      <c r="E437" s="164"/>
      <c r="F437" s="141"/>
      <c r="G437" s="141"/>
      <c r="H437" s="143"/>
      <c r="I437" s="164"/>
      <c r="J437" s="121"/>
      <c r="K437" s="121"/>
      <c r="L437" s="161"/>
      <c r="M437" s="143"/>
      <c r="N437" s="143"/>
      <c r="O437" s="143"/>
      <c r="P437" s="121"/>
      <c r="Q437" s="167"/>
    </row>
    <row r="438" spans="2:17">
      <c r="B438" s="180"/>
      <c r="C438" s="175"/>
      <c r="D438" s="175"/>
      <c r="E438" s="164"/>
      <c r="F438" s="141"/>
      <c r="G438" s="141"/>
      <c r="H438" s="143"/>
      <c r="I438" s="164"/>
      <c r="J438" s="121"/>
      <c r="K438" s="121"/>
      <c r="L438" s="161"/>
      <c r="M438" s="143"/>
      <c r="N438" s="143"/>
      <c r="O438" s="143"/>
      <c r="P438" s="121"/>
      <c r="Q438" s="167"/>
    </row>
    <row r="439" spans="2:17">
      <c r="B439" s="180"/>
      <c r="C439" s="175"/>
      <c r="D439" s="175"/>
      <c r="E439" s="164"/>
      <c r="F439" s="141"/>
      <c r="G439" s="141"/>
      <c r="H439" s="143"/>
      <c r="I439" s="164"/>
      <c r="J439" s="121"/>
      <c r="K439" s="121"/>
      <c r="L439" s="161"/>
      <c r="M439" s="143"/>
      <c r="N439" s="143"/>
      <c r="O439" s="143"/>
      <c r="P439" s="121"/>
      <c r="Q439" s="167"/>
    </row>
    <row r="440" spans="2:17">
      <c r="B440" s="180"/>
      <c r="C440" s="175"/>
      <c r="D440" s="175"/>
      <c r="E440" s="164"/>
      <c r="F440" s="141"/>
      <c r="G440" s="141"/>
      <c r="H440" s="143"/>
      <c r="I440" s="164"/>
      <c r="J440" s="121"/>
      <c r="K440" s="121"/>
      <c r="L440" s="161"/>
      <c r="M440" s="143"/>
      <c r="N440" s="143"/>
      <c r="O440" s="143"/>
      <c r="P440" s="121"/>
      <c r="Q440" s="167"/>
    </row>
    <row r="441" spans="2:17">
      <c r="B441" s="180"/>
      <c r="C441" s="175"/>
      <c r="D441" s="175"/>
      <c r="E441" s="164"/>
      <c r="F441" s="141"/>
      <c r="G441" s="141"/>
      <c r="H441" s="143"/>
      <c r="I441" s="164"/>
      <c r="J441" s="121"/>
      <c r="K441" s="121"/>
      <c r="L441" s="161"/>
      <c r="M441" s="143"/>
      <c r="N441" s="143"/>
      <c r="O441" s="143"/>
      <c r="P441" s="121"/>
      <c r="Q441" s="167"/>
    </row>
    <row r="442" spans="2:17">
      <c r="B442" s="180"/>
      <c r="C442" s="175"/>
      <c r="D442" s="175"/>
      <c r="E442" s="164"/>
      <c r="F442" s="141"/>
      <c r="G442" s="141"/>
      <c r="H442" s="143"/>
      <c r="I442" s="164"/>
      <c r="J442" s="121"/>
      <c r="K442" s="121"/>
      <c r="L442" s="161"/>
      <c r="M442" s="143"/>
      <c r="N442" s="143"/>
      <c r="O442" s="143"/>
      <c r="P442" s="121"/>
      <c r="Q442" s="167"/>
    </row>
    <row r="443" spans="2:17">
      <c r="B443" s="180"/>
      <c r="C443" s="175"/>
      <c r="D443" s="175"/>
      <c r="E443" s="164"/>
      <c r="F443" s="141"/>
      <c r="G443" s="141"/>
      <c r="H443" s="143"/>
      <c r="I443" s="164"/>
      <c r="J443" s="121"/>
      <c r="K443" s="121"/>
      <c r="L443" s="161"/>
      <c r="M443" s="143"/>
      <c r="N443" s="143"/>
      <c r="O443" s="143"/>
      <c r="P443" s="121"/>
      <c r="Q443" s="167"/>
    </row>
    <row r="444" spans="2:17">
      <c r="B444" s="180"/>
      <c r="C444" s="175"/>
      <c r="D444" s="175"/>
      <c r="E444" s="164"/>
      <c r="F444" s="141"/>
      <c r="G444" s="141"/>
      <c r="H444" s="143"/>
      <c r="I444" s="164"/>
      <c r="J444" s="121"/>
      <c r="K444" s="121"/>
      <c r="L444" s="161"/>
      <c r="M444" s="143"/>
      <c r="N444" s="143"/>
      <c r="O444" s="143"/>
      <c r="P444" s="121"/>
      <c r="Q444" s="167"/>
    </row>
    <row r="445" spans="2:17">
      <c r="B445" s="180"/>
      <c r="C445" s="175"/>
      <c r="D445" s="175"/>
      <c r="E445" s="164"/>
      <c r="F445" s="141"/>
      <c r="G445" s="141"/>
      <c r="H445" s="143"/>
      <c r="I445" s="164"/>
      <c r="J445" s="121"/>
      <c r="K445" s="121"/>
      <c r="L445" s="161"/>
      <c r="M445" s="143"/>
      <c r="N445" s="143"/>
      <c r="O445" s="143"/>
      <c r="P445" s="121"/>
      <c r="Q445" s="167"/>
    </row>
    <row r="446" spans="2:17">
      <c r="B446" s="180"/>
      <c r="C446" s="175"/>
      <c r="D446" s="175"/>
      <c r="E446" s="164"/>
      <c r="F446" s="141"/>
      <c r="G446" s="141"/>
      <c r="H446" s="143"/>
      <c r="I446" s="164"/>
      <c r="J446" s="121"/>
      <c r="K446" s="121"/>
      <c r="L446" s="161"/>
      <c r="M446" s="143"/>
      <c r="N446" s="143"/>
      <c r="O446" s="143"/>
      <c r="P446" s="121"/>
      <c r="Q446" s="167"/>
    </row>
    <row r="447" spans="2:17">
      <c r="B447" s="180"/>
      <c r="C447" s="175"/>
      <c r="D447" s="175"/>
      <c r="E447" s="164"/>
      <c r="F447" s="141"/>
      <c r="G447" s="141"/>
      <c r="H447" s="143"/>
      <c r="I447" s="164"/>
      <c r="J447" s="121"/>
      <c r="K447" s="121"/>
      <c r="L447" s="161"/>
      <c r="M447" s="143"/>
      <c r="N447" s="143"/>
      <c r="O447" s="143"/>
      <c r="P447" s="121"/>
      <c r="Q447" s="167"/>
    </row>
    <row r="448" spans="2:17">
      <c r="B448" s="180"/>
      <c r="C448" s="175"/>
      <c r="D448" s="175"/>
      <c r="E448" s="164"/>
      <c r="F448" s="141"/>
      <c r="G448" s="141"/>
      <c r="H448" s="143"/>
      <c r="I448" s="164"/>
      <c r="J448" s="121"/>
      <c r="K448" s="121"/>
      <c r="L448" s="161"/>
      <c r="M448" s="143"/>
      <c r="N448" s="143"/>
      <c r="O448" s="143"/>
      <c r="P448" s="121"/>
      <c r="Q448" s="167"/>
    </row>
    <row r="449" spans="2:17">
      <c r="B449" s="180"/>
      <c r="C449" s="175"/>
      <c r="D449" s="175"/>
      <c r="E449" s="164"/>
      <c r="F449" s="141"/>
      <c r="G449" s="141"/>
      <c r="H449" s="143"/>
      <c r="I449" s="164"/>
      <c r="J449" s="121"/>
      <c r="K449" s="121"/>
      <c r="L449" s="161"/>
      <c r="M449" s="143"/>
      <c r="N449" s="143"/>
      <c r="O449" s="143"/>
      <c r="P449" s="121"/>
      <c r="Q449" s="167"/>
    </row>
    <row r="450" spans="2:17">
      <c r="B450" s="180"/>
      <c r="C450" s="175"/>
      <c r="D450" s="175"/>
      <c r="E450" s="164"/>
      <c r="F450" s="141"/>
      <c r="G450" s="141"/>
      <c r="H450" s="143"/>
      <c r="I450" s="164"/>
      <c r="J450" s="121"/>
      <c r="K450" s="121"/>
      <c r="L450" s="161"/>
      <c r="M450" s="143"/>
      <c r="N450" s="143"/>
      <c r="O450" s="143"/>
      <c r="P450" s="121"/>
      <c r="Q450" s="167"/>
    </row>
    <row r="451" spans="2:17">
      <c r="B451" s="180"/>
      <c r="C451" s="175"/>
      <c r="D451" s="175"/>
      <c r="E451" s="164"/>
      <c r="F451" s="141"/>
      <c r="G451" s="141"/>
      <c r="H451" s="143"/>
      <c r="I451" s="164"/>
      <c r="J451" s="121"/>
      <c r="K451" s="121"/>
      <c r="L451" s="161"/>
      <c r="M451" s="143"/>
      <c r="N451" s="143"/>
      <c r="O451" s="143"/>
      <c r="P451" s="121"/>
      <c r="Q451" s="167"/>
    </row>
    <row r="452" spans="2:17">
      <c r="B452" s="180"/>
      <c r="C452" s="175"/>
      <c r="D452" s="175"/>
      <c r="E452" s="164"/>
      <c r="F452" s="141"/>
      <c r="G452" s="141"/>
      <c r="H452" s="143"/>
      <c r="I452" s="164"/>
      <c r="J452" s="121"/>
      <c r="K452" s="121"/>
      <c r="L452" s="161"/>
      <c r="M452" s="143"/>
      <c r="N452" s="143"/>
      <c r="O452" s="143"/>
      <c r="P452" s="121"/>
      <c r="Q452" s="167"/>
    </row>
    <row r="453" spans="2:17">
      <c r="B453" s="180"/>
      <c r="C453" s="175"/>
      <c r="D453" s="175"/>
      <c r="E453" s="164"/>
      <c r="F453" s="141"/>
      <c r="G453" s="141"/>
      <c r="H453" s="143"/>
      <c r="I453" s="164"/>
      <c r="J453" s="121"/>
      <c r="K453" s="121"/>
      <c r="L453" s="161"/>
      <c r="M453" s="143"/>
      <c r="N453" s="143"/>
      <c r="O453" s="143"/>
      <c r="P453" s="121"/>
      <c r="Q453" s="167"/>
    </row>
    <row r="454" spans="2:17">
      <c r="B454" s="180"/>
      <c r="C454" s="175"/>
      <c r="D454" s="175"/>
      <c r="E454" s="164"/>
      <c r="F454" s="141"/>
      <c r="G454" s="141"/>
      <c r="H454" s="143"/>
      <c r="I454" s="164"/>
      <c r="J454" s="121"/>
      <c r="K454" s="121"/>
      <c r="L454" s="161"/>
      <c r="M454" s="143"/>
      <c r="N454" s="143"/>
      <c r="O454" s="143"/>
      <c r="P454" s="121"/>
      <c r="Q454" s="167"/>
    </row>
    <row r="455" spans="2:17">
      <c r="B455" s="180"/>
      <c r="C455" s="175"/>
      <c r="D455" s="175"/>
      <c r="E455" s="164"/>
      <c r="F455" s="141"/>
      <c r="G455" s="141"/>
      <c r="H455" s="143"/>
      <c r="I455" s="164"/>
      <c r="J455" s="121"/>
      <c r="K455" s="121"/>
      <c r="L455" s="161"/>
      <c r="M455" s="143"/>
      <c r="N455" s="143"/>
      <c r="O455" s="143"/>
      <c r="P455" s="121"/>
      <c r="Q455" s="167"/>
    </row>
    <row r="456" spans="2:17">
      <c r="B456" s="180"/>
      <c r="C456" s="175"/>
      <c r="D456" s="175"/>
      <c r="E456" s="164"/>
      <c r="F456" s="141"/>
      <c r="G456" s="141"/>
      <c r="H456" s="143"/>
      <c r="I456" s="164"/>
      <c r="J456" s="121"/>
      <c r="K456" s="121"/>
      <c r="L456" s="161"/>
      <c r="M456" s="143"/>
      <c r="N456" s="143"/>
      <c r="O456" s="143"/>
      <c r="P456" s="121"/>
      <c r="Q456" s="167"/>
    </row>
    <row r="457" spans="2:17">
      <c r="B457" s="180"/>
      <c r="C457" s="175"/>
      <c r="D457" s="175"/>
      <c r="E457" s="164"/>
      <c r="F457" s="141"/>
      <c r="G457" s="141"/>
      <c r="H457" s="143"/>
      <c r="I457" s="164"/>
      <c r="J457" s="121"/>
      <c r="K457" s="121"/>
      <c r="L457" s="161"/>
      <c r="M457" s="143"/>
      <c r="N457" s="143"/>
      <c r="O457" s="143"/>
      <c r="P457" s="121"/>
      <c r="Q457" s="167"/>
    </row>
    <row r="458" spans="2:17">
      <c r="B458" s="180"/>
      <c r="C458" s="175"/>
      <c r="D458" s="175"/>
      <c r="E458" s="164"/>
      <c r="F458" s="141"/>
      <c r="G458" s="141"/>
      <c r="H458" s="143"/>
      <c r="I458" s="164"/>
      <c r="J458" s="121"/>
      <c r="K458" s="121"/>
      <c r="L458" s="161"/>
      <c r="M458" s="143"/>
      <c r="N458" s="143"/>
      <c r="O458" s="143"/>
      <c r="P458" s="121"/>
      <c r="Q458" s="167"/>
    </row>
    <row r="459" spans="2:17">
      <c r="B459" s="180"/>
      <c r="C459" s="175"/>
      <c r="D459" s="175"/>
      <c r="E459" s="164"/>
      <c r="F459" s="141"/>
      <c r="G459" s="141"/>
      <c r="H459" s="143"/>
      <c r="I459" s="164"/>
      <c r="J459" s="121"/>
      <c r="K459" s="121"/>
      <c r="L459" s="161"/>
      <c r="M459" s="143"/>
      <c r="N459" s="143"/>
      <c r="O459" s="143"/>
      <c r="P459" s="121"/>
      <c r="Q459" s="167"/>
    </row>
    <row r="460" spans="2:17">
      <c r="B460" s="180"/>
      <c r="C460" s="175"/>
      <c r="D460" s="175"/>
      <c r="E460" s="164"/>
      <c r="F460" s="141"/>
      <c r="G460" s="141"/>
      <c r="H460" s="143"/>
      <c r="I460" s="164"/>
      <c r="J460" s="121"/>
      <c r="K460" s="121"/>
      <c r="L460" s="161"/>
      <c r="M460" s="143"/>
      <c r="N460" s="143"/>
      <c r="O460" s="143"/>
      <c r="P460" s="121"/>
      <c r="Q460" s="167"/>
    </row>
    <row r="461" spans="2:17">
      <c r="B461" s="180"/>
      <c r="C461" s="175"/>
      <c r="D461" s="175"/>
      <c r="E461" s="164"/>
      <c r="F461" s="141"/>
      <c r="G461" s="141"/>
      <c r="H461" s="143"/>
      <c r="I461" s="164"/>
      <c r="J461" s="121"/>
      <c r="K461" s="121"/>
      <c r="L461" s="161"/>
      <c r="M461" s="143"/>
      <c r="N461" s="143"/>
      <c r="O461" s="143"/>
      <c r="P461" s="121"/>
      <c r="Q461" s="167"/>
    </row>
    <row r="462" spans="2:17">
      <c r="B462" s="180"/>
      <c r="C462" s="175"/>
      <c r="D462" s="175"/>
      <c r="E462" s="164"/>
      <c r="F462" s="141"/>
      <c r="G462" s="141"/>
      <c r="H462" s="143"/>
      <c r="I462" s="164"/>
      <c r="J462" s="121"/>
      <c r="K462" s="121"/>
      <c r="L462" s="161"/>
      <c r="M462" s="143"/>
      <c r="N462" s="143"/>
      <c r="O462" s="143"/>
      <c r="P462" s="121"/>
      <c r="Q462" s="167"/>
    </row>
    <row r="463" spans="2:17">
      <c r="B463" s="180"/>
      <c r="C463" s="175"/>
      <c r="D463" s="175"/>
      <c r="E463" s="164"/>
      <c r="F463" s="141"/>
      <c r="G463" s="141"/>
      <c r="H463" s="143"/>
      <c r="I463" s="164"/>
      <c r="J463" s="121"/>
      <c r="K463" s="121"/>
      <c r="L463" s="161"/>
      <c r="M463" s="143"/>
      <c r="N463" s="143"/>
      <c r="O463" s="143"/>
      <c r="P463" s="121"/>
      <c r="Q463" s="167"/>
    </row>
    <row r="464" spans="2:17">
      <c r="B464" s="180"/>
      <c r="C464" s="175"/>
      <c r="D464" s="175"/>
      <c r="E464" s="164"/>
      <c r="F464" s="141"/>
      <c r="G464" s="141"/>
      <c r="H464" s="143"/>
      <c r="I464" s="164"/>
      <c r="J464" s="121"/>
      <c r="K464" s="121"/>
      <c r="L464" s="161"/>
      <c r="M464" s="143"/>
      <c r="N464" s="143"/>
      <c r="O464" s="143"/>
      <c r="P464" s="121"/>
      <c r="Q464" s="167"/>
    </row>
    <row r="465" spans="2:17">
      <c r="B465" s="180"/>
      <c r="C465" s="175"/>
      <c r="D465" s="175"/>
      <c r="E465" s="164"/>
      <c r="F465" s="141"/>
      <c r="G465" s="141"/>
      <c r="H465" s="143"/>
      <c r="I465" s="164"/>
      <c r="J465" s="121"/>
      <c r="K465" s="121"/>
      <c r="L465" s="161"/>
      <c r="M465" s="143"/>
      <c r="N465" s="143"/>
      <c r="O465" s="143"/>
      <c r="P465" s="121"/>
      <c r="Q465" s="167"/>
    </row>
    <row r="466" spans="2:17">
      <c r="B466" s="180"/>
      <c r="C466" s="175"/>
      <c r="D466" s="175"/>
      <c r="E466" s="164"/>
      <c r="F466" s="141"/>
      <c r="G466" s="141"/>
      <c r="H466" s="143"/>
      <c r="I466" s="164"/>
      <c r="J466" s="121"/>
      <c r="K466" s="121"/>
      <c r="L466" s="161"/>
      <c r="M466" s="143"/>
      <c r="N466" s="143"/>
      <c r="O466" s="143"/>
      <c r="P466" s="121"/>
      <c r="Q466" s="167"/>
    </row>
    <row r="467" spans="2:17">
      <c r="B467" s="180"/>
      <c r="C467" s="175"/>
      <c r="D467" s="175"/>
      <c r="E467" s="164"/>
      <c r="F467" s="141"/>
      <c r="G467" s="141"/>
      <c r="H467" s="143"/>
      <c r="I467" s="164"/>
      <c r="J467" s="121"/>
      <c r="K467" s="121"/>
      <c r="L467" s="161"/>
      <c r="M467" s="143"/>
      <c r="N467" s="143"/>
      <c r="O467" s="143"/>
      <c r="P467" s="121"/>
      <c r="Q467" s="167"/>
    </row>
    <row r="468" spans="2:17">
      <c r="B468" s="180"/>
      <c r="C468" s="175"/>
      <c r="D468" s="175"/>
      <c r="E468" s="164"/>
      <c r="F468" s="141"/>
      <c r="G468" s="141"/>
      <c r="H468" s="143"/>
      <c r="I468" s="164"/>
      <c r="J468" s="121"/>
      <c r="K468" s="121"/>
      <c r="L468" s="161"/>
      <c r="M468" s="143"/>
      <c r="N468" s="143"/>
      <c r="O468" s="143"/>
      <c r="P468" s="121"/>
      <c r="Q468" s="167"/>
    </row>
    <row r="469" spans="2:17">
      <c r="B469" s="180"/>
      <c r="C469" s="175"/>
      <c r="D469" s="175"/>
      <c r="E469" s="164"/>
      <c r="F469" s="141"/>
      <c r="G469" s="141"/>
      <c r="H469" s="143"/>
      <c r="I469" s="164"/>
      <c r="J469" s="121"/>
      <c r="K469" s="121"/>
      <c r="L469" s="161"/>
      <c r="M469" s="143"/>
      <c r="N469" s="143"/>
      <c r="O469" s="143"/>
      <c r="P469" s="121"/>
      <c r="Q469" s="167"/>
    </row>
    <row r="470" spans="2:17">
      <c r="B470" s="180"/>
      <c r="C470" s="175"/>
      <c r="D470" s="175"/>
      <c r="E470" s="164"/>
      <c r="F470" s="141"/>
      <c r="G470" s="141"/>
      <c r="H470" s="143"/>
      <c r="I470" s="164"/>
      <c r="J470" s="121"/>
      <c r="K470" s="121"/>
      <c r="L470" s="161"/>
      <c r="M470" s="143"/>
      <c r="N470" s="143"/>
      <c r="O470" s="143"/>
      <c r="P470" s="121"/>
      <c r="Q470" s="167"/>
    </row>
    <row r="471" spans="2:17">
      <c r="B471" s="180"/>
      <c r="C471" s="175"/>
      <c r="D471" s="175"/>
      <c r="E471" s="164"/>
      <c r="F471" s="141"/>
      <c r="G471" s="141"/>
      <c r="H471" s="143"/>
      <c r="I471" s="164"/>
      <c r="J471" s="121"/>
      <c r="K471" s="121"/>
      <c r="L471" s="161"/>
      <c r="M471" s="143"/>
      <c r="N471" s="143"/>
      <c r="O471" s="143"/>
      <c r="P471" s="121"/>
      <c r="Q471" s="167"/>
    </row>
    <row r="472" spans="2:17">
      <c r="B472" s="180"/>
      <c r="C472" s="175"/>
      <c r="D472" s="175"/>
      <c r="E472" s="164"/>
      <c r="F472" s="141"/>
      <c r="G472" s="141"/>
      <c r="H472" s="143"/>
      <c r="I472" s="164"/>
      <c r="J472" s="121"/>
      <c r="K472" s="121"/>
      <c r="L472" s="161"/>
      <c r="M472" s="143"/>
      <c r="N472" s="143"/>
      <c r="O472" s="143"/>
      <c r="P472" s="121"/>
      <c r="Q472" s="167"/>
    </row>
    <row r="473" spans="2:17">
      <c r="B473" s="180"/>
      <c r="C473" s="175"/>
      <c r="D473" s="175"/>
      <c r="E473" s="164"/>
      <c r="F473" s="141"/>
      <c r="G473" s="141"/>
      <c r="H473" s="143"/>
      <c r="I473" s="164"/>
      <c r="J473" s="121"/>
      <c r="K473" s="121"/>
      <c r="L473" s="161"/>
      <c r="M473" s="143"/>
      <c r="N473" s="143"/>
      <c r="O473" s="143"/>
      <c r="P473" s="121"/>
      <c r="Q473" s="167"/>
    </row>
    <row r="474" spans="2:17">
      <c r="B474" s="180"/>
      <c r="C474" s="175"/>
      <c r="D474" s="175"/>
      <c r="E474" s="164"/>
      <c r="F474" s="141"/>
      <c r="G474" s="141"/>
      <c r="H474" s="143"/>
      <c r="I474" s="164"/>
      <c r="J474" s="121"/>
      <c r="K474" s="121"/>
      <c r="L474" s="161"/>
      <c r="M474" s="143"/>
      <c r="N474" s="143"/>
      <c r="O474" s="143"/>
      <c r="P474" s="121"/>
      <c r="Q474" s="167"/>
    </row>
    <row r="475" spans="2:17">
      <c r="B475" s="180"/>
      <c r="C475" s="175"/>
      <c r="D475" s="175"/>
      <c r="E475" s="164"/>
      <c r="F475" s="141"/>
      <c r="G475" s="141"/>
      <c r="H475" s="143"/>
      <c r="I475" s="164"/>
      <c r="J475" s="121"/>
      <c r="K475" s="121"/>
      <c r="L475" s="161"/>
      <c r="M475" s="143"/>
      <c r="N475" s="143"/>
      <c r="O475" s="143"/>
      <c r="P475" s="121"/>
      <c r="Q475" s="167"/>
    </row>
    <row r="476" spans="2:17">
      <c r="B476" s="180"/>
      <c r="C476" s="175"/>
      <c r="D476" s="175"/>
      <c r="E476" s="164"/>
      <c r="F476" s="141"/>
      <c r="G476" s="141"/>
      <c r="H476" s="143"/>
      <c r="I476" s="164"/>
      <c r="J476" s="121"/>
      <c r="K476" s="121"/>
      <c r="L476" s="161"/>
      <c r="M476" s="143"/>
      <c r="N476" s="143"/>
      <c r="O476" s="143"/>
      <c r="P476" s="121"/>
      <c r="Q476" s="167"/>
    </row>
    <row r="477" spans="2:17">
      <c r="B477" s="180"/>
      <c r="C477" s="175"/>
      <c r="D477" s="175"/>
      <c r="E477" s="164"/>
      <c r="F477" s="141"/>
      <c r="G477" s="141"/>
      <c r="H477" s="143"/>
      <c r="I477" s="164"/>
      <c r="J477" s="121"/>
      <c r="K477" s="121"/>
      <c r="L477" s="161"/>
      <c r="M477" s="143"/>
      <c r="N477" s="143"/>
      <c r="O477" s="143"/>
      <c r="P477" s="121"/>
      <c r="Q477" s="167"/>
    </row>
    <row r="478" spans="2:17">
      <c r="B478" s="180"/>
      <c r="C478" s="175"/>
      <c r="D478" s="175"/>
      <c r="E478" s="164"/>
      <c r="F478" s="141"/>
      <c r="G478" s="141"/>
      <c r="H478" s="143"/>
      <c r="I478" s="164"/>
      <c r="J478" s="121"/>
      <c r="K478" s="121"/>
      <c r="L478" s="161"/>
      <c r="M478" s="143"/>
      <c r="N478" s="143"/>
      <c r="O478" s="143"/>
      <c r="P478" s="121"/>
      <c r="Q478" s="167"/>
    </row>
    <row r="479" spans="2:17">
      <c r="B479" s="180"/>
      <c r="C479" s="175"/>
      <c r="D479" s="175"/>
      <c r="E479" s="164"/>
      <c r="F479" s="141"/>
      <c r="G479" s="141"/>
      <c r="H479" s="143"/>
      <c r="I479" s="164"/>
      <c r="J479" s="121"/>
      <c r="K479" s="121"/>
      <c r="L479" s="161"/>
      <c r="M479" s="143"/>
      <c r="N479" s="143"/>
      <c r="O479" s="143"/>
      <c r="P479" s="121"/>
      <c r="Q479" s="167"/>
    </row>
    <row r="480" spans="2:17">
      <c r="B480" s="180"/>
      <c r="C480" s="175"/>
      <c r="D480" s="175"/>
      <c r="E480" s="164"/>
      <c r="F480" s="141"/>
      <c r="G480" s="141"/>
      <c r="H480" s="143"/>
      <c r="I480" s="164"/>
      <c r="J480" s="121"/>
      <c r="K480" s="121"/>
      <c r="L480" s="161"/>
      <c r="M480" s="143"/>
      <c r="N480" s="143"/>
      <c r="O480" s="143"/>
      <c r="P480" s="121"/>
      <c r="Q480" s="167"/>
    </row>
    <row r="481" spans="2:17">
      <c r="B481" s="180"/>
      <c r="C481" s="175"/>
      <c r="D481" s="175"/>
      <c r="E481" s="164"/>
      <c r="F481" s="141"/>
      <c r="G481" s="141"/>
      <c r="H481" s="143"/>
      <c r="I481" s="164"/>
      <c r="J481" s="121"/>
      <c r="K481" s="121"/>
      <c r="L481" s="161"/>
      <c r="M481" s="143"/>
      <c r="N481" s="143"/>
      <c r="O481" s="143"/>
      <c r="P481" s="121"/>
      <c r="Q481" s="167"/>
    </row>
    <row r="482" spans="2:17">
      <c r="B482" s="180"/>
      <c r="C482" s="175"/>
      <c r="D482" s="175"/>
      <c r="E482" s="164"/>
      <c r="F482" s="141"/>
      <c r="G482" s="141"/>
      <c r="H482" s="143"/>
      <c r="I482" s="164"/>
      <c r="J482" s="121"/>
      <c r="K482" s="121"/>
      <c r="L482" s="161"/>
      <c r="M482" s="143"/>
      <c r="N482" s="143"/>
      <c r="O482" s="143"/>
      <c r="P482" s="121"/>
      <c r="Q482" s="167"/>
    </row>
    <row r="483" spans="2:17">
      <c r="B483" s="180"/>
      <c r="C483" s="175"/>
      <c r="D483" s="175"/>
      <c r="E483" s="164"/>
      <c r="F483" s="141"/>
      <c r="G483" s="141"/>
      <c r="H483" s="143"/>
      <c r="I483" s="164"/>
      <c r="J483" s="121"/>
      <c r="K483" s="121"/>
      <c r="L483" s="161"/>
      <c r="M483" s="143"/>
      <c r="N483" s="143"/>
      <c r="O483" s="143"/>
      <c r="P483" s="121"/>
      <c r="Q483" s="167"/>
    </row>
    <row r="484" spans="2:17">
      <c r="B484" s="180"/>
      <c r="C484" s="175"/>
      <c r="D484" s="175"/>
      <c r="E484" s="164"/>
      <c r="F484" s="141"/>
      <c r="G484" s="141"/>
      <c r="H484" s="143"/>
      <c r="I484" s="164"/>
      <c r="J484" s="121"/>
      <c r="K484" s="121"/>
      <c r="L484" s="161"/>
      <c r="M484" s="143"/>
      <c r="N484" s="143"/>
      <c r="O484" s="143"/>
      <c r="P484" s="121"/>
      <c r="Q484" s="167"/>
    </row>
    <row r="485" spans="2:17">
      <c r="B485" s="180"/>
      <c r="C485" s="175"/>
      <c r="D485" s="175"/>
      <c r="E485" s="164"/>
      <c r="F485" s="141"/>
      <c r="G485" s="141"/>
      <c r="H485" s="143"/>
      <c r="I485" s="164"/>
      <c r="J485" s="121"/>
      <c r="K485" s="121"/>
      <c r="L485" s="161"/>
      <c r="M485" s="143"/>
      <c r="N485" s="143"/>
      <c r="O485" s="143"/>
      <c r="P485" s="121"/>
      <c r="Q485" s="167"/>
    </row>
    <row r="486" spans="2:17">
      <c r="B486" s="180"/>
      <c r="C486" s="175"/>
      <c r="D486" s="175"/>
      <c r="E486" s="164"/>
      <c r="F486" s="141"/>
      <c r="G486" s="141"/>
      <c r="H486" s="143"/>
      <c r="I486" s="164"/>
      <c r="J486" s="121"/>
      <c r="K486" s="121"/>
      <c r="L486" s="161"/>
      <c r="M486" s="143"/>
      <c r="N486" s="143"/>
      <c r="O486" s="143"/>
      <c r="P486" s="121"/>
      <c r="Q486" s="167"/>
    </row>
    <row r="487" spans="2:17">
      <c r="B487" s="180"/>
      <c r="C487" s="175"/>
      <c r="D487" s="175"/>
      <c r="E487" s="164"/>
      <c r="F487" s="141"/>
      <c r="G487" s="141"/>
      <c r="H487" s="143"/>
      <c r="I487" s="164"/>
      <c r="J487" s="121"/>
      <c r="K487" s="121"/>
      <c r="L487" s="161"/>
      <c r="M487" s="143"/>
      <c r="N487" s="143"/>
      <c r="O487" s="143"/>
      <c r="P487" s="121"/>
      <c r="Q487" s="167"/>
    </row>
    <row r="488" spans="2:17">
      <c r="B488" s="180"/>
      <c r="C488" s="175"/>
      <c r="D488" s="175"/>
      <c r="E488" s="164"/>
      <c r="F488" s="141"/>
      <c r="G488" s="141"/>
      <c r="H488" s="143"/>
      <c r="I488" s="164"/>
      <c r="J488" s="121"/>
      <c r="K488" s="121"/>
      <c r="L488" s="161"/>
      <c r="M488" s="143"/>
      <c r="N488" s="143"/>
      <c r="O488" s="143"/>
      <c r="P488" s="121"/>
      <c r="Q488" s="167"/>
    </row>
    <row r="489" spans="2:17">
      <c r="B489" s="180"/>
      <c r="C489" s="175"/>
      <c r="D489" s="175"/>
      <c r="E489" s="164"/>
      <c r="F489" s="141"/>
      <c r="G489" s="141"/>
      <c r="H489" s="143"/>
      <c r="I489" s="164"/>
      <c r="J489" s="121"/>
      <c r="K489" s="121"/>
      <c r="L489" s="161"/>
      <c r="M489" s="143"/>
      <c r="N489" s="143"/>
      <c r="O489" s="143"/>
      <c r="P489" s="121"/>
      <c r="Q489" s="167"/>
    </row>
    <row r="490" spans="2:17">
      <c r="B490" s="180"/>
      <c r="C490" s="175"/>
      <c r="D490" s="175"/>
      <c r="E490" s="164"/>
      <c r="F490" s="141"/>
      <c r="G490" s="141"/>
      <c r="H490" s="143"/>
      <c r="I490" s="164"/>
      <c r="J490" s="121"/>
      <c r="K490" s="121"/>
      <c r="L490" s="161"/>
      <c r="M490" s="143"/>
      <c r="N490" s="143"/>
      <c r="O490" s="143"/>
      <c r="P490" s="121"/>
      <c r="Q490" s="167"/>
    </row>
    <row r="491" spans="2:17">
      <c r="B491" s="180"/>
      <c r="C491" s="175"/>
      <c r="D491" s="175"/>
      <c r="E491" s="164"/>
      <c r="F491" s="141"/>
      <c r="G491" s="141"/>
      <c r="H491" s="143"/>
      <c r="I491" s="164"/>
      <c r="J491" s="121"/>
      <c r="K491" s="121"/>
      <c r="L491" s="161"/>
      <c r="M491" s="143"/>
      <c r="N491" s="143"/>
      <c r="O491" s="143"/>
      <c r="P491" s="121"/>
      <c r="Q491" s="167"/>
    </row>
    <row r="492" spans="2:17">
      <c r="B492" s="180"/>
      <c r="C492" s="175"/>
      <c r="D492" s="175"/>
      <c r="E492" s="164"/>
      <c r="F492" s="141"/>
      <c r="G492" s="141"/>
      <c r="H492" s="143"/>
      <c r="I492" s="164"/>
      <c r="J492" s="121"/>
      <c r="K492" s="121"/>
      <c r="L492" s="161"/>
      <c r="M492" s="143"/>
      <c r="N492" s="143"/>
      <c r="O492" s="143"/>
      <c r="P492" s="121"/>
      <c r="Q492" s="167"/>
    </row>
    <row r="493" spans="2:17">
      <c r="B493" s="180"/>
      <c r="C493" s="175"/>
      <c r="D493" s="175"/>
      <c r="E493" s="164"/>
      <c r="F493" s="141"/>
      <c r="G493" s="141"/>
      <c r="H493" s="143"/>
      <c r="I493" s="164"/>
      <c r="J493" s="121"/>
      <c r="K493" s="121"/>
      <c r="L493" s="161"/>
      <c r="M493" s="143"/>
      <c r="N493" s="143"/>
      <c r="O493" s="143"/>
      <c r="P493" s="121"/>
      <c r="Q493" s="167"/>
    </row>
    <row r="494" spans="2:17">
      <c r="B494" s="180"/>
      <c r="C494" s="175"/>
      <c r="D494" s="175"/>
      <c r="E494" s="164"/>
      <c r="F494" s="141"/>
      <c r="G494" s="141"/>
      <c r="H494" s="143"/>
      <c r="I494" s="164"/>
      <c r="J494" s="121"/>
      <c r="K494" s="121"/>
      <c r="L494" s="161"/>
      <c r="M494" s="143"/>
      <c r="N494" s="143"/>
      <c r="O494" s="143"/>
      <c r="P494" s="121"/>
      <c r="Q494" s="167"/>
    </row>
    <row r="495" spans="2:17">
      <c r="B495" s="180"/>
      <c r="C495" s="175"/>
      <c r="D495" s="175"/>
      <c r="E495" s="164"/>
      <c r="F495" s="141"/>
      <c r="G495" s="141"/>
      <c r="H495" s="143"/>
      <c r="I495" s="164"/>
      <c r="J495" s="121"/>
      <c r="K495" s="121"/>
      <c r="L495" s="161"/>
      <c r="M495" s="143"/>
      <c r="N495" s="143"/>
      <c r="O495" s="143"/>
      <c r="P495" s="121"/>
      <c r="Q495" s="167"/>
    </row>
    <row r="496" spans="2:17">
      <c r="B496" s="180"/>
      <c r="C496" s="175"/>
      <c r="D496" s="175"/>
      <c r="E496" s="164"/>
      <c r="F496" s="141"/>
      <c r="G496" s="141"/>
      <c r="H496" s="143"/>
      <c r="I496" s="164"/>
      <c r="J496" s="121"/>
      <c r="K496" s="121"/>
      <c r="L496" s="161"/>
      <c r="M496" s="143"/>
      <c r="N496" s="143"/>
      <c r="O496" s="143"/>
      <c r="P496" s="121"/>
      <c r="Q496" s="167"/>
    </row>
    <row r="497" spans="2:17">
      <c r="B497" s="180"/>
      <c r="C497" s="175"/>
      <c r="D497" s="175"/>
      <c r="E497" s="164"/>
      <c r="F497" s="141"/>
      <c r="G497" s="141"/>
      <c r="H497" s="143"/>
      <c r="I497" s="164"/>
      <c r="J497" s="121"/>
      <c r="K497" s="121"/>
      <c r="L497" s="161"/>
      <c r="M497" s="143"/>
      <c r="N497" s="143"/>
      <c r="O497" s="143"/>
      <c r="P497" s="121"/>
      <c r="Q497" s="167"/>
    </row>
    <row r="498" spans="2:17">
      <c r="B498" s="180"/>
      <c r="C498" s="175"/>
      <c r="D498" s="175"/>
      <c r="E498" s="164"/>
      <c r="F498" s="141"/>
      <c r="G498" s="141"/>
      <c r="H498" s="143"/>
      <c r="I498" s="164"/>
      <c r="J498" s="121"/>
      <c r="K498" s="121"/>
      <c r="L498" s="161"/>
      <c r="M498" s="143"/>
      <c r="N498" s="143"/>
      <c r="O498" s="143"/>
      <c r="P498" s="121"/>
      <c r="Q498" s="167"/>
    </row>
    <row r="499" spans="2:17">
      <c r="B499" s="180"/>
      <c r="C499" s="175"/>
      <c r="D499" s="175"/>
      <c r="E499" s="164"/>
      <c r="F499" s="141"/>
      <c r="G499" s="141"/>
      <c r="H499" s="143"/>
      <c r="I499" s="164"/>
      <c r="J499" s="121"/>
      <c r="K499" s="121"/>
      <c r="L499" s="161"/>
      <c r="M499" s="143"/>
      <c r="N499" s="143"/>
      <c r="O499" s="143"/>
      <c r="P499" s="121"/>
      <c r="Q499" s="167"/>
    </row>
    <row r="500" spans="2:17">
      <c r="B500" s="180"/>
      <c r="C500" s="175"/>
      <c r="D500" s="175"/>
      <c r="E500" s="164"/>
      <c r="F500" s="141"/>
      <c r="G500" s="141"/>
      <c r="H500" s="143"/>
      <c r="I500" s="164"/>
      <c r="J500" s="121"/>
      <c r="K500" s="121"/>
      <c r="L500" s="161"/>
      <c r="M500" s="143"/>
      <c r="N500" s="143"/>
      <c r="O500" s="143"/>
      <c r="P500" s="121"/>
      <c r="Q500" s="167"/>
    </row>
    <row r="501" spans="2:17">
      <c r="B501" s="180"/>
      <c r="C501" s="175"/>
      <c r="D501" s="175"/>
      <c r="E501" s="164"/>
      <c r="F501" s="141"/>
      <c r="G501" s="141"/>
      <c r="H501" s="143"/>
      <c r="I501" s="164"/>
      <c r="J501" s="121"/>
      <c r="K501" s="121"/>
      <c r="L501" s="161"/>
      <c r="M501" s="143"/>
      <c r="N501" s="143"/>
      <c r="O501" s="143"/>
      <c r="P501" s="121"/>
      <c r="Q501" s="167"/>
    </row>
    <row r="502" spans="2:17">
      <c r="B502" s="180"/>
      <c r="C502" s="175"/>
      <c r="D502" s="175"/>
      <c r="E502" s="164"/>
      <c r="F502" s="141"/>
      <c r="G502" s="141"/>
      <c r="H502" s="143"/>
      <c r="I502" s="164"/>
      <c r="J502" s="121"/>
      <c r="K502" s="121"/>
      <c r="L502" s="161"/>
      <c r="M502" s="143"/>
      <c r="N502" s="143"/>
      <c r="O502" s="143"/>
      <c r="P502" s="121"/>
      <c r="Q502" s="167"/>
    </row>
    <row r="503" spans="2:17">
      <c r="B503" s="180"/>
      <c r="C503" s="175"/>
      <c r="D503" s="175"/>
      <c r="E503" s="164"/>
      <c r="F503" s="141"/>
      <c r="G503" s="141"/>
      <c r="H503" s="143"/>
      <c r="I503" s="164"/>
      <c r="J503" s="121"/>
      <c r="K503" s="121"/>
      <c r="L503" s="161"/>
      <c r="M503" s="143"/>
      <c r="N503" s="143"/>
      <c r="O503" s="143"/>
      <c r="P503" s="121"/>
      <c r="Q503" s="167"/>
    </row>
    <row r="504" spans="2:17">
      <c r="B504" s="180"/>
      <c r="C504" s="175"/>
      <c r="D504" s="175"/>
      <c r="E504" s="164"/>
      <c r="F504" s="141"/>
      <c r="G504" s="141"/>
      <c r="H504" s="143"/>
      <c r="I504" s="164"/>
      <c r="J504" s="121"/>
      <c r="K504" s="121"/>
      <c r="L504" s="161"/>
      <c r="M504" s="143"/>
      <c r="N504" s="143"/>
      <c r="O504" s="143"/>
      <c r="P504" s="121"/>
      <c r="Q504" s="167"/>
    </row>
    <row r="505" spans="2:17">
      <c r="B505" s="180"/>
      <c r="C505" s="175"/>
      <c r="D505" s="175"/>
      <c r="E505" s="164"/>
      <c r="F505" s="141"/>
      <c r="G505" s="141"/>
      <c r="H505" s="143"/>
      <c r="I505" s="164"/>
      <c r="J505" s="121"/>
      <c r="K505" s="121"/>
      <c r="L505" s="161"/>
      <c r="M505" s="143"/>
      <c r="N505" s="143"/>
      <c r="O505" s="143"/>
      <c r="P505" s="121"/>
      <c r="Q505" s="167"/>
    </row>
    <row r="506" spans="2:17">
      <c r="B506" s="180"/>
      <c r="C506" s="175"/>
      <c r="D506" s="175"/>
      <c r="E506" s="164"/>
      <c r="F506" s="141"/>
      <c r="G506" s="141"/>
      <c r="H506" s="143"/>
      <c r="I506" s="164"/>
      <c r="J506" s="121"/>
      <c r="K506" s="121"/>
      <c r="L506" s="161"/>
      <c r="M506" s="143"/>
      <c r="N506" s="143"/>
      <c r="O506" s="143"/>
      <c r="P506" s="121"/>
      <c r="Q506" s="167"/>
    </row>
    <row r="507" spans="2:17">
      <c r="B507" s="180"/>
      <c r="C507" s="175"/>
      <c r="D507" s="175"/>
      <c r="E507" s="164"/>
      <c r="F507" s="141"/>
      <c r="G507" s="141"/>
      <c r="H507" s="143"/>
      <c r="I507" s="164"/>
      <c r="J507" s="121"/>
      <c r="K507" s="121"/>
      <c r="L507" s="161"/>
      <c r="M507" s="143"/>
      <c r="N507" s="143"/>
      <c r="O507" s="143"/>
      <c r="P507" s="121"/>
      <c r="Q507" s="167"/>
    </row>
    <row r="508" spans="2:17">
      <c r="B508" s="180"/>
      <c r="C508" s="175"/>
      <c r="D508" s="175"/>
      <c r="E508" s="164"/>
      <c r="F508" s="141"/>
      <c r="G508" s="141"/>
      <c r="H508" s="143"/>
      <c r="I508" s="164"/>
      <c r="J508" s="121"/>
      <c r="K508" s="121"/>
      <c r="L508" s="161"/>
      <c r="M508" s="143"/>
      <c r="N508" s="143"/>
      <c r="O508" s="143"/>
      <c r="P508" s="121"/>
      <c r="Q508" s="167"/>
    </row>
    <row r="509" spans="2:17">
      <c r="B509" s="180"/>
      <c r="C509" s="175"/>
      <c r="D509" s="175"/>
      <c r="E509" s="164"/>
      <c r="F509" s="141"/>
      <c r="G509" s="141"/>
      <c r="H509" s="143"/>
      <c r="I509" s="164"/>
      <c r="J509" s="121"/>
      <c r="K509" s="121"/>
      <c r="L509" s="161"/>
      <c r="M509" s="143"/>
      <c r="N509" s="143"/>
      <c r="O509" s="143"/>
      <c r="P509" s="121"/>
      <c r="Q509" s="167"/>
    </row>
    <row r="510" spans="2:17">
      <c r="B510" s="180"/>
      <c r="C510" s="175"/>
      <c r="D510" s="175"/>
      <c r="E510" s="164"/>
      <c r="F510" s="141"/>
      <c r="G510" s="141"/>
      <c r="H510" s="143"/>
      <c r="I510" s="164"/>
      <c r="J510" s="121"/>
      <c r="K510" s="121"/>
      <c r="L510" s="161"/>
      <c r="M510" s="143"/>
      <c r="N510" s="143"/>
      <c r="O510" s="143"/>
      <c r="P510" s="121"/>
      <c r="Q510" s="167"/>
    </row>
    <row r="511" spans="2:17">
      <c r="B511" s="180"/>
      <c r="C511" s="175"/>
      <c r="D511" s="175"/>
      <c r="E511" s="164"/>
      <c r="F511" s="141"/>
      <c r="G511" s="141"/>
      <c r="H511" s="143"/>
      <c r="I511" s="164"/>
      <c r="J511" s="121"/>
      <c r="K511" s="121"/>
      <c r="L511" s="161"/>
      <c r="M511" s="143"/>
      <c r="N511" s="143"/>
      <c r="O511" s="143"/>
      <c r="P511" s="121"/>
      <c r="Q511" s="167"/>
    </row>
    <row r="512" spans="2:17">
      <c r="B512" s="180"/>
      <c r="C512" s="175"/>
      <c r="D512" s="175"/>
      <c r="E512" s="164"/>
      <c r="F512" s="141"/>
      <c r="G512" s="141"/>
      <c r="H512" s="143"/>
      <c r="I512" s="164"/>
      <c r="J512" s="121"/>
      <c r="K512" s="121"/>
      <c r="L512" s="161"/>
      <c r="M512" s="143"/>
      <c r="N512" s="143"/>
      <c r="O512" s="143"/>
      <c r="P512" s="121"/>
      <c r="Q512" s="167"/>
    </row>
    <row r="513" spans="2:17">
      <c r="B513" s="180"/>
      <c r="C513" s="175"/>
      <c r="D513" s="175"/>
      <c r="E513" s="164"/>
      <c r="F513" s="141"/>
      <c r="G513" s="141"/>
      <c r="H513" s="143"/>
      <c r="I513" s="164"/>
      <c r="J513" s="121"/>
      <c r="K513" s="121"/>
      <c r="L513" s="161"/>
      <c r="M513" s="143"/>
      <c r="N513" s="143"/>
      <c r="O513" s="143"/>
      <c r="P513" s="121"/>
      <c r="Q513" s="167"/>
    </row>
    <row r="514" spans="2:17">
      <c r="B514" s="180"/>
      <c r="C514" s="175"/>
      <c r="D514" s="175"/>
      <c r="E514" s="164"/>
      <c r="F514" s="141"/>
      <c r="G514" s="141"/>
      <c r="H514" s="143"/>
      <c r="I514" s="164"/>
      <c r="J514" s="121"/>
      <c r="K514" s="121"/>
      <c r="L514" s="161"/>
      <c r="M514" s="143"/>
      <c r="N514" s="143"/>
      <c r="O514" s="143"/>
      <c r="P514" s="121"/>
      <c r="Q514" s="167"/>
    </row>
    <row r="515" spans="2:17">
      <c r="B515" s="180"/>
      <c r="C515" s="175"/>
      <c r="D515" s="175"/>
      <c r="E515" s="164"/>
      <c r="F515" s="141"/>
      <c r="G515" s="141"/>
      <c r="H515" s="143"/>
      <c r="I515" s="164"/>
      <c r="J515" s="121"/>
      <c r="K515" s="121"/>
      <c r="L515" s="161"/>
      <c r="M515" s="143"/>
      <c r="N515" s="143"/>
      <c r="O515" s="143"/>
      <c r="P515" s="121"/>
      <c r="Q515" s="167"/>
    </row>
    <row r="516" spans="2:17">
      <c r="B516" s="180"/>
      <c r="C516" s="175"/>
      <c r="D516" s="175"/>
      <c r="E516" s="164"/>
      <c r="F516" s="141"/>
      <c r="G516" s="141"/>
      <c r="H516" s="143"/>
      <c r="I516" s="164"/>
      <c r="J516" s="121"/>
      <c r="K516" s="121"/>
      <c r="L516" s="161"/>
      <c r="M516" s="143"/>
      <c r="N516" s="143"/>
      <c r="O516" s="143"/>
      <c r="P516" s="121"/>
      <c r="Q516" s="167"/>
    </row>
    <row r="517" spans="2:17">
      <c r="B517" s="180"/>
      <c r="C517" s="175"/>
      <c r="D517" s="175"/>
      <c r="E517" s="164"/>
      <c r="F517" s="141"/>
      <c r="G517" s="141"/>
      <c r="H517" s="143"/>
      <c r="I517" s="164"/>
      <c r="J517" s="121"/>
      <c r="K517" s="121"/>
      <c r="L517" s="161"/>
      <c r="M517" s="143"/>
      <c r="N517" s="143"/>
      <c r="O517" s="143"/>
      <c r="P517" s="121"/>
      <c r="Q517" s="167"/>
    </row>
    <row r="518" spans="2:17">
      <c r="B518" s="180"/>
      <c r="C518" s="175"/>
      <c r="D518" s="175"/>
      <c r="E518" s="164"/>
      <c r="F518" s="141"/>
      <c r="G518" s="141"/>
      <c r="H518" s="143"/>
      <c r="I518" s="164"/>
      <c r="J518" s="121"/>
      <c r="K518" s="121"/>
      <c r="L518" s="161"/>
      <c r="M518" s="143"/>
      <c r="N518" s="143"/>
      <c r="O518" s="143"/>
      <c r="P518" s="121"/>
      <c r="Q518" s="167"/>
    </row>
    <row r="519" spans="2:17">
      <c r="B519" s="180"/>
      <c r="C519" s="175"/>
      <c r="D519" s="175"/>
      <c r="E519" s="164"/>
      <c r="F519" s="141"/>
      <c r="G519" s="141"/>
      <c r="H519" s="143"/>
      <c r="I519" s="164"/>
      <c r="J519" s="121"/>
      <c r="K519" s="121"/>
      <c r="L519" s="161"/>
      <c r="M519" s="143"/>
      <c r="N519" s="143"/>
      <c r="O519" s="143"/>
      <c r="P519" s="121"/>
      <c r="Q519" s="167"/>
    </row>
    <row r="520" spans="2:17">
      <c r="B520" s="180"/>
      <c r="C520" s="175"/>
      <c r="D520" s="175"/>
      <c r="E520" s="164"/>
      <c r="F520" s="141"/>
      <c r="G520" s="141"/>
      <c r="H520" s="143"/>
      <c r="I520" s="164"/>
      <c r="J520" s="121"/>
      <c r="K520" s="121"/>
      <c r="L520" s="161"/>
      <c r="M520" s="143"/>
      <c r="N520" s="143"/>
      <c r="O520" s="143"/>
      <c r="P520" s="121"/>
      <c r="Q520" s="167"/>
    </row>
    <row r="521" spans="2:17">
      <c r="B521" s="180"/>
      <c r="C521" s="175"/>
      <c r="D521" s="175"/>
      <c r="E521" s="164"/>
      <c r="F521" s="141"/>
      <c r="G521" s="141"/>
      <c r="H521" s="143"/>
      <c r="I521" s="164"/>
      <c r="J521" s="121"/>
      <c r="K521" s="121"/>
      <c r="L521" s="161"/>
      <c r="M521" s="143"/>
      <c r="N521" s="143"/>
      <c r="O521" s="143"/>
      <c r="P521" s="121"/>
      <c r="Q521" s="167"/>
    </row>
    <row r="522" spans="2:17">
      <c r="B522" s="180"/>
      <c r="C522" s="175"/>
      <c r="D522" s="175"/>
      <c r="E522" s="164"/>
      <c r="F522" s="141"/>
      <c r="G522" s="141"/>
      <c r="H522" s="143"/>
      <c r="I522" s="164"/>
      <c r="J522" s="121"/>
      <c r="K522" s="121"/>
      <c r="L522" s="161"/>
      <c r="M522" s="143"/>
      <c r="N522" s="143"/>
      <c r="O522" s="143"/>
      <c r="P522" s="121"/>
      <c r="Q522" s="167"/>
    </row>
    <row r="523" spans="2:17">
      <c r="B523" s="180"/>
      <c r="C523" s="175"/>
      <c r="D523" s="175"/>
      <c r="E523" s="164"/>
      <c r="F523" s="141"/>
      <c r="G523" s="141"/>
      <c r="H523" s="143"/>
      <c r="I523" s="164"/>
      <c r="J523" s="121"/>
      <c r="K523" s="121"/>
      <c r="L523" s="161"/>
      <c r="M523" s="143"/>
      <c r="N523" s="143"/>
      <c r="O523" s="143"/>
      <c r="P523" s="121"/>
      <c r="Q523" s="167"/>
    </row>
    <row r="524" spans="2:17">
      <c r="B524" s="180"/>
      <c r="C524" s="175"/>
      <c r="D524" s="175"/>
      <c r="E524" s="164"/>
      <c r="F524" s="141"/>
      <c r="G524" s="141"/>
      <c r="H524" s="143"/>
      <c r="I524" s="164"/>
      <c r="J524" s="121"/>
      <c r="K524" s="121"/>
      <c r="L524" s="161"/>
      <c r="M524" s="143"/>
      <c r="N524" s="143"/>
      <c r="O524" s="143"/>
      <c r="P524" s="121"/>
      <c r="Q524" s="167"/>
    </row>
    <row r="525" spans="2:17">
      <c r="B525" s="180"/>
      <c r="C525" s="175"/>
      <c r="D525" s="175"/>
      <c r="E525" s="164"/>
      <c r="F525" s="141"/>
      <c r="G525" s="141"/>
      <c r="H525" s="143"/>
      <c r="I525" s="164"/>
      <c r="J525" s="121"/>
      <c r="K525" s="121"/>
      <c r="L525" s="161"/>
      <c r="M525" s="143"/>
      <c r="N525" s="143"/>
      <c r="O525" s="143"/>
      <c r="P525" s="121"/>
      <c r="Q525" s="167"/>
    </row>
    <row r="526" spans="2:17">
      <c r="B526" s="180"/>
      <c r="C526" s="175"/>
      <c r="D526" s="175"/>
      <c r="E526" s="164"/>
      <c r="F526" s="141"/>
      <c r="G526" s="141"/>
      <c r="H526" s="143"/>
      <c r="I526" s="164"/>
      <c r="J526" s="121"/>
      <c r="K526" s="121"/>
      <c r="L526" s="161"/>
      <c r="M526" s="143"/>
      <c r="N526" s="143"/>
      <c r="O526" s="143"/>
      <c r="P526" s="121"/>
      <c r="Q526" s="167"/>
    </row>
    <row r="527" spans="2:17">
      <c r="B527" s="180"/>
      <c r="C527" s="175"/>
      <c r="D527" s="175"/>
      <c r="E527" s="164"/>
      <c r="F527" s="141"/>
      <c r="G527" s="141"/>
      <c r="H527" s="143"/>
      <c r="I527" s="164"/>
      <c r="J527" s="121"/>
      <c r="K527" s="121"/>
      <c r="L527" s="161"/>
      <c r="M527" s="143"/>
      <c r="N527" s="143"/>
      <c r="O527" s="143"/>
      <c r="P527" s="121"/>
      <c r="Q527" s="167"/>
    </row>
    <row r="528" spans="2:17">
      <c r="B528" s="180"/>
      <c r="C528" s="175"/>
      <c r="D528" s="175"/>
      <c r="E528" s="164"/>
      <c r="F528" s="141"/>
      <c r="G528" s="141"/>
      <c r="H528" s="143"/>
      <c r="I528" s="164"/>
      <c r="J528" s="121"/>
      <c r="K528" s="121"/>
      <c r="L528" s="161"/>
      <c r="M528" s="143"/>
      <c r="N528" s="143"/>
      <c r="O528" s="143"/>
      <c r="P528" s="121"/>
      <c r="Q528" s="167"/>
    </row>
    <row r="529" spans="2:17">
      <c r="B529" s="180"/>
      <c r="C529" s="175"/>
      <c r="D529" s="175"/>
      <c r="E529" s="164"/>
      <c r="F529" s="141"/>
      <c r="G529" s="141"/>
      <c r="H529" s="143"/>
      <c r="I529" s="164"/>
      <c r="J529" s="121"/>
      <c r="K529" s="121"/>
      <c r="L529" s="161"/>
      <c r="M529" s="143"/>
      <c r="N529" s="143"/>
      <c r="O529" s="143"/>
      <c r="P529" s="121"/>
      <c r="Q529" s="167"/>
    </row>
    <row r="530" spans="2:17">
      <c r="B530" s="180"/>
      <c r="C530" s="175"/>
      <c r="D530" s="175"/>
      <c r="E530" s="164"/>
      <c r="F530" s="141"/>
      <c r="G530" s="141"/>
      <c r="H530" s="143"/>
      <c r="I530" s="164"/>
      <c r="J530" s="121"/>
      <c r="K530" s="121"/>
      <c r="L530" s="161"/>
      <c r="M530" s="143"/>
      <c r="N530" s="143"/>
      <c r="O530" s="143"/>
      <c r="P530" s="121"/>
      <c r="Q530" s="167"/>
    </row>
    <row r="531" spans="2:17">
      <c r="B531" s="180"/>
      <c r="C531" s="175"/>
      <c r="D531" s="175"/>
      <c r="E531" s="164"/>
      <c r="F531" s="141"/>
      <c r="G531" s="141"/>
      <c r="H531" s="143"/>
      <c r="I531" s="164"/>
      <c r="J531" s="121"/>
      <c r="K531" s="121"/>
      <c r="L531" s="161"/>
      <c r="M531" s="143"/>
      <c r="N531" s="143"/>
      <c r="O531" s="143"/>
      <c r="P531" s="121"/>
      <c r="Q531" s="167"/>
    </row>
    <row r="532" spans="2:17">
      <c r="B532" s="180"/>
      <c r="C532" s="175"/>
      <c r="D532" s="175"/>
      <c r="E532" s="164"/>
      <c r="F532" s="141"/>
      <c r="G532" s="141"/>
      <c r="H532" s="143"/>
      <c r="I532" s="164"/>
      <c r="J532" s="121"/>
      <c r="K532" s="121"/>
      <c r="L532" s="161"/>
      <c r="M532" s="143"/>
      <c r="N532" s="143"/>
      <c r="O532" s="143"/>
      <c r="P532" s="121"/>
      <c r="Q532" s="167"/>
    </row>
    <row r="533" spans="2:17">
      <c r="B533" s="180"/>
      <c r="C533" s="175"/>
      <c r="D533" s="175"/>
      <c r="E533" s="164"/>
      <c r="F533" s="141"/>
      <c r="G533" s="141"/>
      <c r="H533" s="143"/>
      <c r="I533" s="164"/>
      <c r="J533" s="121"/>
      <c r="K533" s="121"/>
      <c r="L533" s="161"/>
      <c r="M533" s="143"/>
      <c r="N533" s="143"/>
      <c r="O533" s="143"/>
      <c r="P533" s="121"/>
      <c r="Q533" s="167"/>
    </row>
    <row r="534" spans="2:17">
      <c r="B534" s="180"/>
      <c r="C534" s="175"/>
      <c r="D534" s="175"/>
      <c r="E534" s="164"/>
      <c r="F534" s="141"/>
      <c r="G534" s="141"/>
      <c r="H534" s="143"/>
      <c r="I534" s="164"/>
      <c r="J534" s="121"/>
      <c r="K534" s="121"/>
      <c r="L534" s="161"/>
      <c r="M534" s="143"/>
      <c r="N534" s="143"/>
      <c r="O534" s="143"/>
      <c r="P534" s="121"/>
      <c r="Q534" s="167"/>
    </row>
    <row r="535" spans="2:17">
      <c r="B535" s="180"/>
      <c r="C535" s="175"/>
      <c r="D535" s="175"/>
      <c r="E535" s="164"/>
      <c r="F535" s="141"/>
      <c r="G535" s="141"/>
      <c r="H535" s="143"/>
      <c r="I535" s="164"/>
      <c r="J535" s="121"/>
      <c r="K535" s="121"/>
      <c r="L535" s="161"/>
      <c r="M535" s="143"/>
      <c r="N535" s="143"/>
      <c r="O535" s="143"/>
      <c r="P535" s="121"/>
      <c r="Q535" s="167"/>
    </row>
    <row r="536" spans="2:17">
      <c r="B536" s="180"/>
      <c r="C536" s="175"/>
      <c r="D536" s="175"/>
      <c r="E536" s="164"/>
      <c r="F536" s="141"/>
      <c r="G536" s="141"/>
      <c r="H536" s="143"/>
      <c r="I536" s="164"/>
      <c r="J536" s="121"/>
      <c r="K536" s="121"/>
      <c r="L536" s="161"/>
      <c r="M536" s="143"/>
      <c r="N536" s="143"/>
      <c r="O536" s="143"/>
      <c r="P536" s="121"/>
      <c r="Q536" s="167"/>
    </row>
    <row r="537" spans="2:17">
      <c r="B537" s="180"/>
      <c r="C537" s="175"/>
      <c r="D537" s="175"/>
      <c r="E537" s="164"/>
      <c r="F537" s="141"/>
      <c r="G537" s="141"/>
      <c r="H537" s="143"/>
      <c r="I537" s="164"/>
      <c r="J537" s="121"/>
      <c r="K537" s="121"/>
      <c r="L537" s="161"/>
      <c r="M537" s="143"/>
      <c r="N537" s="143"/>
      <c r="O537" s="143"/>
      <c r="P537" s="121"/>
      <c r="Q537" s="167"/>
    </row>
    <row r="538" spans="2:17">
      <c r="B538" s="180"/>
      <c r="C538" s="175"/>
      <c r="D538" s="175"/>
      <c r="E538" s="164"/>
      <c r="F538" s="141"/>
      <c r="G538" s="141"/>
      <c r="H538" s="143"/>
      <c r="I538" s="164"/>
      <c r="J538" s="121"/>
      <c r="K538" s="121"/>
      <c r="L538" s="161"/>
      <c r="M538" s="143"/>
      <c r="N538" s="143"/>
      <c r="O538" s="143"/>
      <c r="P538" s="121"/>
      <c r="Q538" s="167"/>
    </row>
    <row r="539" spans="2:17">
      <c r="B539" s="180"/>
      <c r="C539" s="175"/>
      <c r="D539" s="175"/>
      <c r="E539" s="164"/>
      <c r="F539" s="141"/>
      <c r="G539" s="141"/>
      <c r="H539" s="143"/>
      <c r="I539" s="164"/>
      <c r="J539" s="121"/>
      <c r="K539" s="121"/>
      <c r="L539" s="161"/>
      <c r="M539" s="143"/>
      <c r="N539" s="143"/>
      <c r="O539" s="143"/>
      <c r="P539" s="121"/>
      <c r="Q539" s="167"/>
    </row>
    <row r="540" spans="2:17">
      <c r="B540" s="180"/>
      <c r="C540" s="175"/>
      <c r="D540" s="175"/>
      <c r="E540" s="164"/>
      <c r="F540" s="141"/>
      <c r="G540" s="141"/>
      <c r="H540" s="143"/>
      <c r="I540" s="164"/>
      <c r="J540" s="121"/>
      <c r="K540" s="121"/>
      <c r="L540" s="161"/>
      <c r="M540" s="143"/>
      <c r="N540" s="143"/>
      <c r="O540" s="143"/>
      <c r="P540" s="121"/>
      <c r="Q540" s="167"/>
    </row>
    <row r="541" spans="2:17">
      <c r="B541" s="180"/>
      <c r="C541" s="175"/>
      <c r="D541" s="175"/>
      <c r="E541" s="164"/>
      <c r="F541" s="141"/>
      <c r="G541" s="141"/>
      <c r="H541" s="143"/>
      <c r="I541" s="164"/>
      <c r="J541" s="121"/>
      <c r="K541" s="121"/>
      <c r="L541" s="161"/>
      <c r="M541" s="143"/>
      <c r="N541" s="143"/>
      <c r="O541" s="143"/>
      <c r="P541" s="121"/>
      <c r="Q541" s="167"/>
    </row>
    <row r="542" spans="2:17">
      <c r="B542" s="180"/>
      <c r="C542" s="175"/>
      <c r="D542" s="175"/>
      <c r="E542" s="164"/>
      <c r="F542" s="141"/>
      <c r="G542" s="141"/>
      <c r="H542" s="143"/>
      <c r="I542" s="164"/>
      <c r="J542" s="121"/>
      <c r="K542" s="121"/>
      <c r="L542" s="161"/>
      <c r="M542" s="143"/>
      <c r="N542" s="143"/>
      <c r="O542" s="143"/>
      <c r="P542" s="121"/>
      <c r="Q542" s="167"/>
    </row>
    <row r="543" spans="2:17">
      <c r="B543" s="180"/>
      <c r="C543" s="175"/>
      <c r="D543" s="175"/>
      <c r="E543" s="164"/>
      <c r="F543" s="141"/>
      <c r="G543" s="141"/>
      <c r="H543" s="143"/>
      <c r="I543" s="164"/>
      <c r="J543" s="121"/>
      <c r="K543" s="121"/>
      <c r="L543" s="161"/>
      <c r="M543" s="143"/>
      <c r="N543" s="143"/>
      <c r="O543" s="143"/>
      <c r="P543" s="121"/>
      <c r="Q543" s="167"/>
    </row>
    <row r="544" spans="2:17">
      <c r="B544" s="180"/>
      <c r="C544" s="175"/>
      <c r="D544" s="175"/>
      <c r="E544" s="164"/>
      <c r="F544" s="141"/>
      <c r="G544" s="141"/>
      <c r="H544" s="143"/>
      <c r="I544" s="164"/>
      <c r="J544" s="121"/>
      <c r="K544" s="121"/>
      <c r="L544" s="161"/>
      <c r="M544" s="143"/>
      <c r="N544" s="143"/>
      <c r="O544" s="143"/>
      <c r="P544" s="121"/>
      <c r="Q544" s="167"/>
    </row>
    <row r="545" spans="2:17">
      <c r="B545" s="180"/>
      <c r="C545" s="175"/>
      <c r="D545" s="175"/>
      <c r="E545" s="164"/>
      <c r="F545" s="141"/>
      <c r="G545" s="141"/>
      <c r="H545" s="143"/>
      <c r="I545" s="164"/>
      <c r="J545" s="121"/>
      <c r="K545" s="121"/>
      <c r="L545" s="161"/>
      <c r="M545" s="143"/>
      <c r="N545" s="143"/>
      <c r="O545" s="143"/>
      <c r="P545" s="121"/>
      <c r="Q545" s="167"/>
    </row>
    <row r="546" spans="2:17">
      <c r="B546" s="180"/>
      <c r="C546" s="175"/>
      <c r="D546" s="175"/>
      <c r="E546" s="164"/>
      <c r="F546" s="141"/>
      <c r="G546" s="141"/>
      <c r="H546" s="143"/>
      <c r="I546" s="164"/>
      <c r="J546" s="121"/>
      <c r="K546" s="121"/>
      <c r="L546" s="161"/>
      <c r="M546" s="143"/>
      <c r="N546" s="143"/>
      <c r="O546" s="143"/>
      <c r="P546" s="121"/>
      <c r="Q546" s="167"/>
    </row>
    <row r="547" spans="2:17">
      <c r="B547" s="180"/>
      <c r="C547" s="175"/>
      <c r="D547" s="175"/>
      <c r="E547" s="164"/>
      <c r="F547" s="141"/>
      <c r="G547" s="141"/>
      <c r="H547" s="143"/>
      <c r="I547" s="164"/>
      <c r="J547" s="121"/>
      <c r="K547" s="121"/>
      <c r="L547" s="161"/>
      <c r="M547" s="143"/>
      <c r="N547" s="143"/>
      <c r="O547" s="143"/>
      <c r="P547" s="121"/>
      <c r="Q547" s="167"/>
    </row>
    <row r="548" spans="2:17">
      <c r="B548" s="180"/>
      <c r="C548" s="175"/>
      <c r="D548" s="175"/>
      <c r="E548" s="164"/>
      <c r="F548" s="141"/>
      <c r="G548" s="141"/>
      <c r="H548" s="143"/>
      <c r="I548" s="164"/>
      <c r="J548" s="121"/>
      <c r="K548" s="121"/>
      <c r="L548" s="161"/>
      <c r="M548" s="143"/>
      <c r="N548" s="143"/>
      <c r="O548" s="143"/>
      <c r="P548" s="121"/>
      <c r="Q548" s="167"/>
    </row>
    <row r="549" spans="2:17">
      <c r="B549" s="180"/>
      <c r="C549" s="175"/>
      <c r="D549" s="175"/>
      <c r="E549" s="164"/>
      <c r="F549" s="141"/>
      <c r="G549" s="141"/>
      <c r="H549" s="143"/>
      <c r="I549" s="164"/>
      <c r="J549" s="121"/>
      <c r="K549" s="121"/>
      <c r="L549" s="161"/>
      <c r="M549" s="143"/>
      <c r="N549" s="143"/>
      <c r="O549" s="143"/>
      <c r="P549" s="121"/>
      <c r="Q549" s="167"/>
    </row>
    <row r="550" spans="2:17">
      <c r="B550" s="180"/>
      <c r="C550" s="175"/>
      <c r="D550" s="175"/>
      <c r="E550" s="164"/>
      <c r="F550" s="141"/>
      <c r="G550" s="141"/>
      <c r="H550" s="143"/>
      <c r="I550" s="164"/>
      <c r="J550" s="121"/>
      <c r="K550" s="121"/>
      <c r="L550" s="161"/>
      <c r="M550" s="143"/>
      <c r="N550" s="143"/>
      <c r="O550" s="143"/>
      <c r="P550" s="121"/>
      <c r="Q550" s="167"/>
    </row>
    <row r="551" spans="2:17">
      <c r="B551" s="180"/>
      <c r="C551" s="175"/>
      <c r="D551" s="175"/>
      <c r="E551" s="164"/>
      <c r="F551" s="141"/>
      <c r="G551" s="141"/>
      <c r="H551" s="143"/>
      <c r="I551" s="164"/>
      <c r="J551" s="121"/>
      <c r="K551" s="121"/>
      <c r="L551" s="161"/>
      <c r="M551" s="143"/>
      <c r="N551" s="143"/>
      <c r="O551" s="143"/>
      <c r="P551" s="121"/>
      <c r="Q551" s="167"/>
    </row>
    <row r="552" spans="2:17">
      <c r="B552" s="180"/>
      <c r="C552" s="175"/>
      <c r="D552" s="175"/>
      <c r="E552" s="164"/>
      <c r="F552" s="141"/>
      <c r="G552" s="141"/>
      <c r="H552" s="143"/>
      <c r="I552" s="164"/>
      <c r="J552" s="121"/>
      <c r="K552" s="121"/>
      <c r="L552" s="161"/>
      <c r="M552" s="143"/>
      <c r="N552" s="143"/>
      <c r="O552" s="143"/>
      <c r="P552" s="121"/>
      <c r="Q552" s="167"/>
    </row>
    <row r="553" spans="2:17">
      <c r="B553" s="180"/>
      <c r="C553" s="175"/>
      <c r="D553" s="175"/>
      <c r="E553" s="164"/>
      <c r="F553" s="141"/>
      <c r="G553" s="141"/>
      <c r="H553" s="143"/>
      <c r="I553" s="164"/>
      <c r="J553" s="121"/>
      <c r="K553" s="121"/>
      <c r="L553" s="161"/>
      <c r="M553" s="143"/>
      <c r="N553" s="143"/>
      <c r="O553" s="143"/>
      <c r="P553" s="121"/>
      <c r="Q553" s="167"/>
    </row>
    <row r="554" spans="2:17">
      <c r="B554" s="180"/>
      <c r="C554" s="175"/>
      <c r="D554" s="175"/>
      <c r="E554" s="164"/>
      <c r="F554" s="141"/>
      <c r="G554" s="141"/>
      <c r="H554" s="143"/>
      <c r="I554" s="164"/>
      <c r="J554" s="121"/>
      <c r="K554" s="121"/>
      <c r="L554" s="161"/>
      <c r="M554" s="143"/>
      <c r="N554" s="143"/>
      <c r="O554" s="143"/>
      <c r="P554" s="121"/>
      <c r="Q554" s="167"/>
    </row>
    <row r="555" spans="2:17">
      <c r="B555" s="180"/>
      <c r="C555" s="175"/>
      <c r="D555" s="175"/>
      <c r="E555" s="164"/>
      <c r="F555" s="141"/>
      <c r="G555" s="141"/>
      <c r="H555" s="143"/>
      <c r="I555" s="164"/>
      <c r="J555" s="121"/>
      <c r="K555" s="121"/>
      <c r="L555" s="161"/>
      <c r="M555" s="143"/>
      <c r="N555" s="143"/>
      <c r="O555" s="143"/>
      <c r="P555" s="121"/>
      <c r="Q555" s="167"/>
    </row>
    <row r="556" spans="2:17">
      <c r="B556" s="180"/>
      <c r="C556" s="175"/>
      <c r="D556" s="175"/>
      <c r="E556" s="164"/>
      <c r="F556" s="141"/>
      <c r="G556" s="141"/>
      <c r="H556" s="143"/>
      <c r="I556" s="164"/>
      <c r="J556" s="121"/>
      <c r="K556" s="121"/>
      <c r="L556" s="161"/>
      <c r="M556" s="143"/>
      <c r="N556" s="143"/>
      <c r="O556" s="143"/>
      <c r="P556" s="121"/>
      <c r="Q556" s="167"/>
    </row>
    <row r="557" spans="2:17">
      <c r="B557" s="180"/>
      <c r="C557" s="175"/>
      <c r="D557" s="175"/>
      <c r="E557" s="164"/>
      <c r="F557" s="141"/>
      <c r="G557" s="141"/>
      <c r="H557" s="143"/>
      <c r="I557" s="164"/>
      <c r="J557" s="121"/>
      <c r="K557" s="121"/>
      <c r="L557" s="161"/>
      <c r="M557" s="143"/>
      <c r="N557" s="143"/>
      <c r="O557" s="143"/>
      <c r="P557" s="121"/>
      <c r="Q557" s="167"/>
    </row>
    <row r="558" spans="2:17">
      <c r="B558" s="180"/>
      <c r="C558" s="175"/>
      <c r="D558" s="175"/>
      <c r="E558" s="164"/>
      <c r="F558" s="141"/>
      <c r="G558" s="141"/>
      <c r="H558" s="143"/>
      <c r="I558" s="164"/>
      <c r="J558" s="121"/>
      <c r="K558" s="121"/>
      <c r="L558" s="161"/>
      <c r="M558" s="143"/>
      <c r="N558" s="143"/>
      <c r="O558" s="143"/>
      <c r="P558" s="121"/>
      <c r="Q558" s="167"/>
    </row>
    <row r="559" spans="2:17">
      <c r="B559" s="180"/>
      <c r="C559" s="175"/>
      <c r="D559" s="175"/>
      <c r="E559" s="164"/>
      <c r="F559" s="141"/>
      <c r="G559" s="141"/>
      <c r="H559" s="143"/>
      <c r="I559" s="164"/>
      <c r="J559" s="121"/>
      <c r="K559" s="121"/>
      <c r="L559" s="161"/>
      <c r="M559" s="143"/>
      <c r="N559" s="143"/>
      <c r="O559" s="143"/>
      <c r="P559" s="121"/>
      <c r="Q559" s="167"/>
    </row>
    <row r="560" spans="2:17">
      <c r="B560" s="180"/>
      <c r="C560" s="175"/>
      <c r="D560" s="175"/>
      <c r="E560" s="164"/>
      <c r="F560" s="141"/>
      <c r="G560" s="141"/>
      <c r="H560" s="143"/>
      <c r="I560" s="164"/>
      <c r="J560" s="121"/>
      <c r="K560" s="121"/>
      <c r="L560" s="161"/>
      <c r="M560" s="143"/>
      <c r="N560" s="143"/>
      <c r="O560" s="143"/>
      <c r="P560" s="121"/>
      <c r="Q560" s="167"/>
    </row>
    <row r="561" spans="2:17">
      <c r="B561" s="180"/>
      <c r="C561" s="175"/>
      <c r="D561" s="175"/>
      <c r="E561" s="164"/>
      <c r="F561" s="141"/>
      <c r="G561" s="141"/>
      <c r="H561" s="143"/>
      <c r="I561" s="164"/>
      <c r="J561" s="121"/>
      <c r="K561" s="121"/>
      <c r="L561" s="161"/>
      <c r="M561" s="143"/>
      <c r="N561" s="143"/>
      <c r="O561" s="143"/>
      <c r="P561" s="121"/>
      <c r="Q561" s="167"/>
    </row>
    <row r="562" spans="2:17">
      <c r="B562" s="180"/>
      <c r="C562" s="175"/>
      <c r="D562" s="175"/>
      <c r="E562" s="164"/>
      <c r="F562" s="141"/>
      <c r="G562" s="141"/>
      <c r="H562" s="143"/>
      <c r="I562" s="164"/>
      <c r="J562" s="121"/>
      <c r="K562" s="121"/>
      <c r="L562" s="161"/>
      <c r="M562" s="143"/>
      <c r="N562" s="143"/>
      <c r="O562" s="143"/>
      <c r="P562" s="121"/>
      <c r="Q562" s="167"/>
    </row>
    <row r="563" spans="2:17">
      <c r="B563" s="180"/>
      <c r="C563" s="175"/>
      <c r="D563" s="175"/>
      <c r="E563" s="164"/>
      <c r="F563" s="141"/>
      <c r="G563" s="141"/>
      <c r="H563" s="143"/>
      <c r="I563" s="164"/>
      <c r="J563" s="121"/>
      <c r="K563" s="121"/>
      <c r="L563" s="161"/>
      <c r="M563" s="143"/>
      <c r="N563" s="143"/>
      <c r="O563" s="143"/>
      <c r="P563" s="121"/>
      <c r="Q563" s="167"/>
    </row>
    <row r="564" spans="2:17">
      <c r="B564" s="180"/>
      <c r="C564" s="175"/>
      <c r="D564" s="175"/>
      <c r="E564" s="164"/>
      <c r="F564" s="141"/>
      <c r="G564" s="141"/>
      <c r="H564" s="143"/>
      <c r="I564" s="164"/>
      <c r="J564" s="121"/>
      <c r="K564" s="121"/>
      <c r="L564" s="161"/>
      <c r="M564" s="143"/>
      <c r="N564" s="143"/>
      <c r="O564" s="143"/>
      <c r="P564" s="121"/>
      <c r="Q564" s="167"/>
    </row>
    <row r="565" spans="2:17">
      <c r="B565" s="180"/>
      <c r="C565" s="175"/>
      <c r="D565" s="175"/>
      <c r="E565" s="164"/>
      <c r="F565" s="141"/>
      <c r="G565" s="141"/>
      <c r="H565" s="143"/>
      <c r="I565" s="164"/>
      <c r="J565" s="121"/>
      <c r="K565" s="121"/>
      <c r="L565" s="161"/>
      <c r="M565" s="143"/>
      <c r="N565" s="143"/>
      <c r="O565" s="143"/>
      <c r="P565" s="121"/>
      <c r="Q565" s="167"/>
    </row>
    <row r="566" spans="2:17">
      <c r="B566" s="180"/>
      <c r="C566" s="175"/>
      <c r="D566" s="175"/>
      <c r="E566" s="164"/>
      <c r="F566" s="141"/>
      <c r="G566" s="141"/>
      <c r="H566" s="143"/>
      <c r="I566" s="164"/>
      <c r="J566" s="121"/>
      <c r="K566" s="121"/>
      <c r="L566" s="161"/>
      <c r="M566" s="143"/>
      <c r="N566" s="143"/>
      <c r="O566" s="143"/>
      <c r="P566" s="121"/>
      <c r="Q566" s="167"/>
    </row>
    <row r="567" spans="2:17">
      <c r="B567" s="180"/>
      <c r="C567" s="175"/>
      <c r="D567" s="175"/>
      <c r="E567" s="164"/>
      <c r="F567" s="141"/>
      <c r="G567" s="141"/>
      <c r="H567" s="143"/>
      <c r="I567" s="164"/>
      <c r="J567" s="121"/>
      <c r="K567" s="121"/>
      <c r="L567" s="161"/>
      <c r="M567" s="143"/>
      <c r="N567" s="143"/>
      <c r="O567" s="143"/>
      <c r="P567" s="121"/>
      <c r="Q567" s="167"/>
    </row>
    <row r="568" spans="2:17">
      <c r="B568" s="180"/>
      <c r="C568" s="175"/>
      <c r="D568" s="175"/>
      <c r="E568" s="164"/>
      <c r="F568" s="141"/>
      <c r="G568" s="141"/>
      <c r="H568" s="143"/>
      <c r="I568" s="164"/>
      <c r="J568" s="121"/>
      <c r="K568" s="121"/>
      <c r="L568" s="161"/>
      <c r="M568" s="143"/>
      <c r="N568" s="143"/>
      <c r="O568" s="143"/>
      <c r="P568" s="121"/>
      <c r="Q568" s="167"/>
    </row>
    <row r="569" spans="2:17">
      <c r="B569" s="180"/>
      <c r="C569" s="175"/>
      <c r="D569" s="175"/>
      <c r="E569" s="164"/>
      <c r="F569" s="141"/>
      <c r="G569" s="141"/>
      <c r="H569" s="143"/>
      <c r="I569" s="164"/>
      <c r="J569" s="121"/>
      <c r="K569" s="121"/>
      <c r="L569" s="161"/>
      <c r="M569" s="143"/>
      <c r="N569" s="143"/>
      <c r="O569" s="143"/>
      <c r="P569" s="121"/>
      <c r="Q569" s="167"/>
    </row>
    <row r="570" spans="2:17">
      <c r="B570" s="180"/>
      <c r="C570" s="175"/>
      <c r="D570" s="175"/>
      <c r="E570" s="164"/>
      <c r="F570" s="141"/>
      <c r="G570" s="141"/>
      <c r="H570" s="143"/>
      <c r="I570" s="164"/>
      <c r="J570" s="121"/>
      <c r="K570" s="121"/>
      <c r="L570" s="161"/>
      <c r="M570" s="143"/>
      <c r="N570" s="143"/>
      <c r="O570" s="143"/>
      <c r="P570" s="121"/>
      <c r="Q570" s="167"/>
    </row>
    <row r="571" spans="2:17">
      <c r="B571" s="180"/>
      <c r="C571" s="175"/>
      <c r="D571" s="175"/>
      <c r="E571" s="164"/>
      <c r="F571" s="141"/>
      <c r="G571" s="141"/>
      <c r="H571" s="143"/>
      <c r="I571" s="164"/>
      <c r="J571" s="121"/>
      <c r="K571" s="121"/>
      <c r="L571" s="161"/>
      <c r="M571" s="143"/>
      <c r="N571" s="143"/>
      <c r="O571" s="143"/>
      <c r="P571" s="121"/>
      <c r="Q571" s="167"/>
    </row>
    <row r="572" spans="2:17">
      <c r="B572" s="180"/>
      <c r="C572" s="175"/>
      <c r="D572" s="175"/>
      <c r="E572" s="164"/>
      <c r="F572" s="141"/>
      <c r="G572" s="141"/>
      <c r="H572" s="143"/>
      <c r="I572" s="164"/>
      <c r="J572" s="121"/>
      <c r="K572" s="121"/>
      <c r="L572" s="161"/>
      <c r="M572" s="143"/>
      <c r="N572" s="143"/>
      <c r="O572" s="143"/>
      <c r="P572" s="121"/>
      <c r="Q572" s="167"/>
    </row>
    <row r="573" spans="2:17">
      <c r="B573" s="180"/>
      <c r="C573" s="175"/>
      <c r="D573" s="175"/>
      <c r="E573" s="164"/>
      <c r="F573" s="141"/>
      <c r="G573" s="141"/>
      <c r="H573" s="143"/>
      <c r="I573" s="164"/>
      <c r="J573" s="121"/>
      <c r="K573" s="121"/>
      <c r="L573" s="161"/>
      <c r="M573" s="143"/>
      <c r="N573" s="143"/>
      <c r="O573" s="143"/>
      <c r="P573" s="121"/>
      <c r="Q573" s="167"/>
    </row>
    <row r="574" spans="2:17">
      <c r="B574" s="180"/>
      <c r="C574" s="175"/>
      <c r="D574" s="175"/>
      <c r="E574" s="164"/>
      <c r="F574" s="141"/>
      <c r="G574" s="141"/>
      <c r="H574" s="143"/>
      <c r="I574" s="164"/>
      <c r="J574" s="121"/>
      <c r="K574" s="121"/>
      <c r="L574" s="161"/>
      <c r="M574" s="143"/>
      <c r="N574" s="143"/>
      <c r="O574" s="143"/>
      <c r="P574" s="121"/>
      <c r="Q574" s="167"/>
    </row>
    <row r="575" spans="2:17">
      <c r="B575" s="180"/>
      <c r="C575" s="175"/>
      <c r="D575" s="175"/>
      <c r="E575" s="164"/>
      <c r="F575" s="141"/>
      <c r="G575" s="141"/>
      <c r="H575" s="143"/>
      <c r="I575" s="164"/>
      <c r="J575" s="121"/>
      <c r="K575" s="121"/>
      <c r="L575" s="161"/>
      <c r="M575" s="143"/>
      <c r="N575" s="143"/>
      <c r="O575" s="143"/>
      <c r="P575" s="121"/>
      <c r="Q575" s="167"/>
    </row>
    <row r="576" spans="2:17">
      <c r="B576" s="180"/>
      <c r="C576" s="175"/>
      <c r="D576" s="175"/>
      <c r="E576" s="164"/>
      <c r="F576" s="141"/>
      <c r="G576" s="141"/>
      <c r="H576" s="143"/>
      <c r="I576" s="164"/>
      <c r="J576" s="121"/>
      <c r="K576" s="121"/>
      <c r="L576" s="161"/>
      <c r="M576" s="143"/>
      <c r="N576" s="143"/>
      <c r="O576" s="143"/>
      <c r="P576" s="121"/>
      <c r="Q576" s="167"/>
    </row>
    <row r="577" spans="2:17">
      <c r="B577" s="180"/>
      <c r="C577" s="175"/>
      <c r="D577" s="175"/>
      <c r="E577" s="164"/>
      <c r="F577" s="141"/>
      <c r="G577" s="141"/>
      <c r="H577" s="143"/>
      <c r="I577" s="164"/>
      <c r="J577" s="121"/>
      <c r="K577" s="121"/>
      <c r="L577" s="161"/>
      <c r="M577" s="143"/>
      <c r="N577" s="143"/>
      <c r="O577" s="143"/>
      <c r="P577" s="121"/>
      <c r="Q577" s="167"/>
    </row>
    <row r="578" spans="2:17">
      <c r="B578" s="180"/>
      <c r="C578" s="175"/>
      <c r="D578" s="175"/>
      <c r="E578" s="164"/>
      <c r="F578" s="141"/>
      <c r="G578" s="141"/>
      <c r="H578" s="143"/>
      <c r="I578" s="164"/>
      <c r="J578" s="121"/>
      <c r="K578" s="121"/>
      <c r="L578" s="161"/>
      <c r="M578" s="143"/>
      <c r="N578" s="143"/>
      <c r="O578" s="143"/>
      <c r="P578" s="121"/>
      <c r="Q578" s="167"/>
    </row>
    <row r="579" spans="2:17">
      <c r="B579" s="180"/>
      <c r="C579" s="175"/>
      <c r="D579" s="175"/>
      <c r="E579" s="164"/>
      <c r="F579" s="141"/>
      <c r="G579" s="141"/>
      <c r="H579" s="143"/>
      <c r="I579" s="164"/>
      <c r="J579" s="121"/>
      <c r="K579" s="121"/>
      <c r="L579" s="161"/>
      <c r="M579" s="143"/>
      <c r="N579" s="143"/>
      <c r="O579" s="143"/>
      <c r="P579" s="121"/>
      <c r="Q579" s="167"/>
    </row>
    <row r="580" spans="2:17">
      <c r="B580" s="180"/>
      <c r="C580" s="175"/>
      <c r="D580" s="175"/>
      <c r="E580" s="164"/>
      <c r="F580" s="141"/>
      <c r="G580" s="141"/>
      <c r="H580" s="143"/>
      <c r="I580" s="164"/>
      <c r="J580" s="121"/>
      <c r="K580" s="121"/>
      <c r="L580" s="161"/>
      <c r="M580" s="143"/>
      <c r="N580" s="143"/>
      <c r="O580" s="143"/>
      <c r="P580" s="121"/>
      <c r="Q580" s="167"/>
    </row>
    <row r="581" spans="2:17">
      <c r="B581" s="180"/>
      <c r="C581" s="175"/>
      <c r="D581" s="175"/>
      <c r="E581" s="164"/>
      <c r="F581" s="141"/>
      <c r="G581" s="141"/>
      <c r="H581" s="143"/>
      <c r="I581" s="164"/>
      <c r="J581" s="121"/>
      <c r="K581" s="121"/>
      <c r="L581" s="161"/>
      <c r="M581" s="143"/>
      <c r="N581" s="143"/>
      <c r="O581" s="143"/>
      <c r="P581" s="121"/>
      <c r="Q581" s="167"/>
    </row>
    <row r="582" spans="2:17">
      <c r="B582" s="180"/>
      <c r="C582" s="175"/>
      <c r="D582" s="175"/>
      <c r="E582" s="164"/>
      <c r="F582" s="141"/>
      <c r="G582" s="141"/>
      <c r="H582" s="143"/>
      <c r="I582" s="164"/>
      <c r="J582" s="121"/>
      <c r="K582" s="121"/>
      <c r="L582" s="161"/>
      <c r="M582" s="143"/>
      <c r="N582" s="143"/>
      <c r="O582" s="143"/>
      <c r="P582" s="121"/>
      <c r="Q582" s="167"/>
    </row>
    <row r="583" spans="2:17">
      <c r="B583" s="180"/>
      <c r="C583" s="175"/>
      <c r="D583" s="175"/>
      <c r="E583" s="164"/>
      <c r="F583" s="141"/>
      <c r="G583" s="141"/>
      <c r="H583" s="143"/>
      <c r="I583" s="164"/>
      <c r="J583" s="121"/>
      <c r="K583" s="121"/>
      <c r="L583" s="161"/>
      <c r="M583" s="143"/>
      <c r="N583" s="143"/>
      <c r="O583" s="143"/>
      <c r="P583" s="121"/>
      <c r="Q583" s="167"/>
    </row>
    <row r="584" spans="2:17">
      <c r="B584" s="180"/>
      <c r="C584" s="175"/>
      <c r="D584" s="175"/>
      <c r="E584" s="164"/>
      <c r="F584" s="141"/>
      <c r="G584" s="141"/>
      <c r="H584" s="143"/>
      <c r="I584" s="164"/>
      <c r="J584" s="121"/>
      <c r="K584" s="121"/>
      <c r="L584" s="161"/>
      <c r="M584" s="143"/>
      <c r="N584" s="143"/>
      <c r="O584" s="143"/>
      <c r="P584" s="121"/>
      <c r="Q584" s="167"/>
    </row>
    <row r="585" spans="2:17">
      <c r="B585" s="180"/>
      <c r="C585" s="175"/>
      <c r="D585" s="175"/>
      <c r="E585" s="164"/>
      <c r="F585" s="141"/>
      <c r="G585" s="141"/>
      <c r="H585" s="143"/>
      <c r="I585" s="164"/>
      <c r="J585" s="121"/>
      <c r="K585" s="121"/>
      <c r="L585" s="161"/>
      <c r="M585" s="143"/>
      <c r="N585" s="143"/>
      <c r="O585" s="143"/>
      <c r="P585" s="121"/>
      <c r="Q585" s="167"/>
    </row>
    <row r="586" spans="2:17">
      <c r="B586" s="180"/>
      <c r="C586" s="175"/>
      <c r="D586" s="175"/>
      <c r="E586" s="164"/>
      <c r="F586" s="141"/>
      <c r="G586" s="141"/>
      <c r="H586" s="143"/>
      <c r="I586" s="164"/>
      <c r="J586" s="121"/>
      <c r="K586" s="121"/>
      <c r="L586" s="161"/>
      <c r="M586" s="143"/>
      <c r="N586" s="143"/>
      <c r="O586" s="143"/>
      <c r="P586" s="121"/>
      <c r="Q586" s="167"/>
    </row>
    <row r="587" spans="2:17">
      <c r="B587" s="180"/>
      <c r="C587" s="175"/>
      <c r="D587" s="175"/>
      <c r="E587" s="164"/>
      <c r="F587" s="141"/>
      <c r="G587" s="141"/>
      <c r="H587" s="143"/>
      <c r="I587" s="164"/>
      <c r="J587" s="121"/>
      <c r="K587" s="121"/>
      <c r="L587" s="161"/>
      <c r="M587" s="143"/>
      <c r="N587" s="143"/>
      <c r="O587" s="143"/>
      <c r="P587" s="121"/>
      <c r="Q587" s="167"/>
    </row>
    <row r="588" spans="2:17">
      <c r="B588" s="180"/>
      <c r="C588" s="175"/>
      <c r="D588" s="175"/>
      <c r="E588" s="164"/>
      <c r="F588" s="141"/>
      <c r="G588" s="141"/>
      <c r="H588" s="143"/>
      <c r="I588" s="164"/>
      <c r="J588" s="121"/>
      <c r="K588" s="121"/>
      <c r="L588" s="161"/>
      <c r="M588" s="143"/>
      <c r="N588" s="143"/>
      <c r="O588" s="143"/>
      <c r="P588" s="121"/>
      <c r="Q588" s="167"/>
    </row>
    <row r="589" spans="2:17">
      <c r="B589" s="180"/>
      <c r="C589" s="175"/>
      <c r="D589" s="175"/>
      <c r="E589" s="164"/>
      <c r="F589" s="141"/>
      <c r="G589" s="141"/>
      <c r="H589" s="143"/>
      <c r="I589" s="164"/>
      <c r="J589" s="121"/>
      <c r="K589" s="121"/>
      <c r="L589" s="161"/>
      <c r="M589" s="143"/>
      <c r="N589" s="143"/>
      <c r="O589" s="143"/>
      <c r="P589" s="121"/>
      <c r="Q589" s="167"/>
    </row>
    <row r="590" spans="2:17">
      <c r="B590" s="180"/>
      <c r="C590" s="175"/>
      <c r="D590" s="175"/>
      <c r="E590" s="164"/>
      <c r="F590" s="141"/>
      <c r="G590" s="141"/>
      <c r="H590" s="143"/>
      <c r="I590" s="164"/>
      <c r="J590" s="121"/>
      <c r="K590" s="121"/>
      <c r="L590" s="161"/>
      <c r="M590" s="143"/>
      <c r="N590" s="143"/>
      <c r="O590" s="143"/>
      <c r="P590" s="121"/>
      <c r="Q590" s="167"/>
    </row>
    <row r="591" spans="2:17">
      <c r="B591" s="180"/>
      <c r="C591" s="175"/>
      <c r="D591" s="175"/>
      <c r="E591" s="164"/>
      <c r="F591" s="141"/>
      <c r="G591" s="141"/>
      <c r="H591" s="143"/>
      <c r="I591" s="164"/>
      <c r="J591" s="121"/>
      <c r="K591" s="121"/>
      <c r="L591" s="161"/>
      <c r="M591" s="143"/>
      <c r="N591" s="143"/>
      <c r="O591" s="143"/>
      <c r="P591" s="121"/>
      <c r="Q591" s="167"/>
    </row>
    <row r="592" spans="2:17">
      <c r="B592" s="180"/>
      <c r="C592" s="175"/>
      <c r="D592" s="175"/>
      <c r="E592" s="164"/>
      <c r="F592" s="141"/>
      <c r="G592" s="141"/>
      <c r="H592" s="143"/>
      <c r="I592" s="164"/>
      <c r="J592" s="121"/>
      <c r="K592" s="121"/>
      <c r="L592" s="161"/>
      <c r="M592" s="143"/>
      <c r="N592" s="143"/>
      <c r="O592" s="143"/>
      <c r="P592" s="121"/>
      <c r="Q592" s="167"/>
    </row>
    <row r="593" spans="2:17">
      <c r="B593" s="180"/>
      <c r="C593" s="175"/>
      <c r="D593" s="175"/>
      <c r="E593" s="164"/>
      <c r="F593" s="141"/>
      <c r="G593" s="141"/>
      <c r="H593" s="143"/>
      <c r="I593" s="164"/>
      <c r="J593" s="121"/>
      <c r="K593" s="121"/>
      <c r="L593" s="161"/>
      <c r="M593" s="143"/>
      <c r="N593" s="143"/>
      <c r="O593" s="143"/>
      <c r="P593" s="121"/>
      <c r="Q593" s="167"/>
    </row>
    <row r="594" spans="2:17">
      <c r="B594" s="180"/>
      <c r="C594" s="175"/>
      <c r="D594" s="175"/>
      <c r="E594" s="164"/>
      <c r="F594" s="141"/>
      <c r="G594" s="141"/>
      <c r="H594" s="143"/>
      <c r="I594" s="164"/>
      <c r="J594" s="121"/>
      <c r="K594" s="121"/>
      <c r="L594" s="161"/>
      <c r="M594" s="143"/>
      <c r="N594" s="143"/>
      <c r="O594" s="143"/>
      <c r="P594" s="121"/>
      <c r="Q594" s="167"/>
    </row>
    <row r="595" spans="2:17">
      <c r="B595" s="180"/>
      <c r="C595" s="175"/>
      <c r="D595" s="175"/>
      <c r="E595" s="164"/>
      <c r="F595" s="141"/>
      <c r="G595" s="141"/>
      <c r="H595" s="143"/>
      <c r="I595" s="164"/>
      <c r="J595" s="121"/>
      <c r="K595" s="121"/>
      <c r="L595" s="161"/>
      <c r="M595" s="143"/>
      <c r="N595" s="143"/>
      <c r="O595" s="143"/>
      <c r="P595" s="121"/>
      <c r="Q595" s="167"/>
    </row>
    <row r="596" spans="2:17">
      <c r="B596" s="180"/>
      <c r="C596" s="175"/>
      <c r="D596" s="175"/>
      <c r="E596" s="164"/>
      <c r="F596" s="141"/>
      <c r="G596" s="141"/>
      <c r="H596" s="143"/>
      <c r="I596" s="164"/>
      <c r="J596" s="121"/>
      <c r="K596" s="121"/>
      <c r="L596" s="161"/>
      <c r="M596" s="143"/>
      <c r="N596" s="143"/>
      <c r="O596" s="143"/>
      <c r="P596" s="121"/>
      <c r="Q596" s="167"/>
    </row>
    <row r="597" spans="2:17">
      <c r="B597" s="180"/>
      <c r="C597" s="175"/>
      <c r="D597" s="175"/>
      <c r="E597" s="164"/>
      <c r="F597" s="141"/>
      <c r="G597" s="141"/>
      <c r="H597" s="143"/>
      <c r="I597" s="164"/>
      <c r="J597" s="121"/>
      <c r="K597" s="121"/>
      <c r="L597" s="161"/>
      <c r="M597" s="143"/>
      <c r="N597" s="143"/>
      <c r="O597" s="143"/>
      <c r="P597" s="121"/>
      <c r="Q597" s="167"/>
    </row>
    <row r="598" spans="2:17">
      <c r="B598" s="180"/>
      <c r="C598" s="175"/>
      <c r="D598" s="175"/>
      <c r="E598" s="164"/>
      <c r="F598" s="141"/>
      <c r="G598" s="141"/>
      <c r="H598" s="143"/>
      <c r="I598" s="164"/>
      <c r="J598" s="121"/>
      <c r="K598" s="121"/>
      <c r="L598" s="161"/>
      <c r="M598" s="143"/>
      <c r="N598" s="143"/>
      <c r="O598" s="143"/>
      <c r="P598" s="121"/>
      <c r="Q598" s="167"/>
    </row>
    <row r="599" spans="2:17">
      <c r="B599" s="180"/>
      <c r="C599" s="175"/>
      <c r="D599" s="175"/>
      <c r="E599" s="164"/>
      <c r="F599" s="141"/>
      <c r="G599" s="141"/>
      <c r="H599" s="143"/>
      <c r="I599" s="164"/>
      <c r="J599" s="121"/>
      <c r="K599" s="121"/>
      <c r="L599" s="161"/>
      <c r="M599" s="143"/>
      <c r="N599" s="143"/>
      <c r="O599" s="143"/>
      <c r="P599" s="121"/>
      <c r="Q599" s="167"/>
    </row>
    <row r="600" spans="2:17">
      <c r="B600" s="180"/>
      <c r="C600" s="175"/>
      <c r="D600" s="175"/>
      <c r="E600" s="164"/>
      <c r="F600" s="141"/>
      <c r="G600" s="141"/>
      <c r="H600" s="143"/>
      <c r="I600" s="164"/>
      <c r="J600" s="121"/>
      <c r="K600" s="121"/>
      <c r="L600" s="161"/>
      <c r="M600" s="143"/>
      <c r="N600" s="143"/>
      <c r="O600" s="143"/>
      <c r="P600" s="121"/>
      <c r="Q600" s="167"/>
    </row>
    <row r="601" spans="2:17">
      <c r="B601" s="180"/>
      <c r="C601" s="175"/>
      <c r="D601" s="175"/>
      <c r="E601" s="164"/>
      <c r="F601" s="141"/>
      <c r="G601" s="141"/>
      <c r="H601" s="143"/>
      <c r="I601" s="164"/>
      <c r="J601" s="121"/>
      <c r="K601" s="121"/>
      <c r="L601" s="161"/>
      <c r="M601" s="143"/>
      <c r="N601" s="143"/>
      <c r="O601" s="143"/>
      <c r="P601" s="121"/>
      <c r="Q601" s="167"/>
    </row>
    <row r="602" spans="2:17">
      <c r="B602" s="180"/>
      <c r="C602" s="175"/>
      <c r="D602" s="175"/>
      <c r="E602" s="164"/>
      <c r="F602" s="141"/>
      <c r="G602" s="141"/>
      <c r="H602" s="143"/>
      <c r="I602" s="164"/>
      <c r="J602" s="121"/>
      <c r="K602" s="121"/>
      <c r="L602" s="161"/>
      <c r="M602" s="143"/>
      <c r="N602" s="143"/>
      <c r="O602" s="143"/>
      <c r="P602" s="121"/>
      <c r="Q602" s="167"/>
    </row>
    <row r="603" spans="2:17">
      <c r="B603" s="180"/>
      <c r="C603" s="175"/>
      <c r="D603" s="175"/>
      <c r="E603" s="164"/>
      <c r="F603" s="141"/>
      <c r="G603" s="141"/>
      <c r="H603" s="143"/>
      <c r="I603" s="164"/>
      <c r="J603" s="121"/>
      <c r="K603" s="121"/>
      <c r="L603" s="161"/>
      <c r="M603" s="143"/>
      <c r="N603" s="143"/>
      <c r="O603" s="143"/>
      <c r="P603" s="121"/>
      <c r="Q603" s="167"/>
    </row>
    <row r="604" spans="2:17">
      <c r="B604" s="180"/>
      <c r="C604" s="175"/>
      <c r="D604" s="175"/>
      <c r="E604" s="164"/>
      <c r="F604" s="141"/>
      <c r="G604" s="141"/>
      <c r="H604" s="143"/>
      <c r="I604" s="164"/>
      <c r="J604" s="121"/>
      <c r="K604" s="121"/>
      <c r="L604" s="161"/>
      <c r="M604" s="143"/>
      <c r="N604" s="143"/>
      <c r="O604" s="143"/>
      <c r="P604" s="121"/>
      <c r="Q604" s="167"/>
    </row>
    <row r="605" spans="2:17">
      <c r="B605" s="180"/>
      <c r="C605" s="175"/>
      <c r="D605" s="175"/>
      <c r="E605" s="164"/>
      <c r="F605" s="141"/>
      <c r="G605" s="141"/>
      <c r="H605" s="143"/>
      <c r="I605" s="164"/>
      <c r="J605" s="121"/>
      <c r="K605" s="121"/>
      <c r="L605" s="161"/>
      <c r="M605" s="143"/>
      <c r="N605" s="143"/>
      <c r="O605" s="143"/>
      <c r="P605" s="121"/>
      <c r="Q605" s="167"/>
    </row>
    <row r="606" spans="2:17">
      <c r="B606" s="180"/>
      <c r="C606" s="175"/>
      <c r="D606" s="175"/>
      <c r="E606" s="164"/>
      <c r="F606" s="141"/>
      <c r="G606" s="141"/>
      <c r="H606" s="143"/>
      <c r="I606" s="164"/>
      <c r="J606" s="121"/>
      <c r="K606" s="121"/>
      <c r="L606" s="161"/>
      <c r="M606" s="143"/>
      <c r="N606" s="143"/>
      <c r="O606" s="143"/>
      <c r="P606" s="121"/>
      <c r="Q606" s="167"/>
    </row>
    <row r="607" spans="2:17">
      <c r="B607" s="180"/>
      <c r="C607" s="175"/>
      <c r="D607" s="175"/>
      <c r="E607" s="164"/>
      <c r="F607" s="141"/>
      <c r="G607" s="141"/>
      <c r="H607" s="143"/>
      <c r="I607" s="164"/>
      <c r="J607" s="121"/>
      <c r="K607" s="121"/>
      <c r="L607" s="161"/>
      <c r="M607" s="143"/>
      <c r="N607" s="143"/>
      <c r="O607" s="143"/>
      <c r="P607" s="121"/>
      <c r="Q607" s="167"/>
    </row>
    <row r="608" spans="2:17">
      <c r="B608" s="180"/>
      <c r="C608" s="175"/>
      <c r="D608" s="175"/>
      <c r="E608" s="164"/>
      <c r="F608" s="141"/>
      <c r="G608" s="141"/>
      <c r="H608" s="143"/>
      <c r="I608" s="164"/>
      <c r="J608" s="121"/>
      <c r="K608" s="121"/>
      <c r="L608" s="161"/>
      <c r="M608" s="143"/>
      <c r="N608" s="143"/>
      <c r="O608" s="143"/>
      <c r="P608" s="121"/>
      <c r="Q608" s="167"/>
    </row>
    <row r="609" spans="2:17">
      <c r="B609" s="180"/>
      <c r="C609" s="175"/>
      <c r="D609" s="175"/>
      <c r="E609" s="164"/>
      <c r="F609" s="141"/>
      <c r="G609" s="141"/>
      <c r="H609" s="143"/>
      <c r="I609" s="164"/>
      <c r="J609" s="121"/>
      <c r="K609" s="121"/>
      <c r="L609" s="161"/>
      <c r="M609" s="143"/>
      <c r="N609" s="143"/>
      <c r="O609" s="143"/>
      <c r="P609" s="121"/>
      <c r="Q609" s="167"/>
    </row>
    <row r="610" spans="2:17">
      <c r="B610" s="180"/>
      <c r="C610" s="175"/>
      <c r="D610" s="175"/>
      <c r="E610" s="164"/>
      <c r="F610" s="141"/>
      <c r="G610" s="141"/>
      <c r="H610" s="143"/>
      <c r="I610" s="164"/>
      <c r="J610" s="121"/>
      <c r="K610" s="121"/>
      <c r="L610" s="161"/>
      <c r="M610" s="143"/>
      <c r="N610" s="143"/>
      <c r="O610" s="143"/>
      <c r="P610" s="121"/>
      <c r="Q610" s="167"/>
    </row>
    <row r="611" spans="2:17">
      <c r="B611" s="180"/>
      <c r="C611" s="175"/>
      <c r="D611" s="175"/>
      <c r="E611" s="164"/>
      <c r="F611" s="141"/>
      <c r="G611" s="141"/>
      <c r="H611" s="143"/>
      <c r="I611" s="164"/>
      <c r="J611" s="121"/>
      <c r="K611" s="121"/>
      <c r="L611" s="161"/>
      <c r="M611" s="143"/>
      <c r="N611" s="143"/>
      <c r="O611" s="143"/>
      <c r="P611" s="121"/>
      <c r="Q611" s="167"/>
    </row>
    <row r="612" spans="2:17">
      <c r="B612" s="180"/>
      <c r="C612" s="175"/>
      <c r="D612" s="175"/>
      <c r="E612" s="164"/>
      <c r="F612" s="141"/>
      <c r="G612" s="141"/>
      <c r="H612" s="143"/>
      <c r="I612" s="164"/>
      <c r="J612" s="121"/>
      <c r="K612" s="121"/>
      <c r="L612" s="161"/>
      <c r="M612" s="143"/>
      <c r="N612" s="143"/>
      <c r="O612" s="143"/>
      <c r="P612" s="121"/>
      <c r="Q612" s="167"/>
    </row>
    <row r="613" spans="2:17">
      <c r="B613" s="180"/>
      <c r="C613" s="175"/>
      <c r="D613" s="175"/>
      <c r="E613" s="164"/>
      <c r="F613" s="141"/>
      <c r="G613" s="141"/>
      <c r="H613" s="143"/>
      <c r="I613" s="164"/>
      <c r="J613" s="121"/>
      <c r="K613" s="121"/>
      <c r="L613" s="161"/>
      <c r="M613" s="143"/>
      <c r="N613" s="143"/>
      <c r="O613" s="143"/>
      <c r="P613" s="121"/>
      <c r="Q613" s="167"/>
    </row>
    <row r="614" spans="2:17">
      <c r="B614" s="180"/>
      <c r="C614" s="175"/>
      <c r="D614" s="175"/>
      <c r="E614" s="164"/>
      <c r="F614" s="141"/>
      <c r="G614" s="141"/>
      <c r="H614" s="143"/>
      <c r="I614" s="164"/>
      <c r="J614" s="121"/>
      <c r="K614" s="121"/>
      <c r="L614" s="161"/>
      <c r="M614" s="143"/>
      <c r="N614" s="143"/>
      <c r="O614" s="143"/>
      <c r="P614" s="121"/>
      <c r="Q614" s="167"/>
    </row>
    <row r="615" spans="2:17">
      <c r="B615" s="180"/>
      <c r="C615" s="175"/>
      <c r="D615" s="175"/>
      <c r="E615" s="164"/>
      <c r="F615" s="141"/>
      <c r="G615" s="141"/>
      <c r="H615" s="143"/>
      <c r="I615" s="164"/>
      <c r="J615" s="121"/>
      <c r="K615" s="121"/>
      <c r="L615" s="161"/>
      <c r="M615" s="143"/>
      <c r="N615" s="143"/>
      <c r="O615" s="143"/>
      <c r="P615" s="121"/>
      <c r="Q615" s="167"/>
    </row>
    <row r="616" spans="2:17">
      <c r="B616" s="180"/>
      <c r="C616" s="175"/>
      <c r="D616" s="175"/>
      <c r="E616" s="164"/>
      <c r="F616" s="141"/>
      <c r="G616" s="141"/>
      <c r="H616" s="143"/>
      <c r="I616" s="164"/>
      <c r="J616" s="121"/>
      <c r="K616" s="121"/>
      <c r="L616" s="161"/>
      <c r="M616" s="143"/>
      <c r="N616" s="143"/>
      <c r="O616" s="143"/>
      <c r="P616" s="121"/>
      <c r="Q616" s="167"/>
    </row>
    <row r="617" spans="2:17">
      <c r="B617" s="180"/>
      <c r="C617" s="175"/>
      <c r="D617" s="175"/>
      <c r="E617" s="164"/>
      <c r="F617" s="141"/>
      <c r="G617" s="141"/>
      <c r="H617" s="143"/>
      <c r="I617" s="164"/>
      <c r="J617" s="121"/>
      <c r="K617" s="121"/>
      <c r="L617" s="161"/>
      <c r="M617" s="143"/>
      <c r="N617" s="143"/>
      <c r="O617" s="143"/>
      <c r="P617" s="121"/>
      <c r="Q617" s="167"/>
    </row>
    <row r="618" spans="2:17">
      <c r="B618" s="180"/>
      <c r="C618" s="175"/>
      <c r="D618" s="175"/>
      <c r="E618" s="164"/>
      <c r="F618" s="141"/>
      <c r="G618" s="141"/>
      <c r="H618" s="143"/>
      <c r="I618" s="164"/>
      <c r="J618" s="121"/>
      <c r="K618" s="121"/>
      <c r="L618" s="161"/>
      <c r="M618" s="143"/>
      <c r="N618" s="143"/>
      <c r="O618" s="143"/>
      <c r="P618" s="121"/>
      <c r="Q618" s="167"/>
    </row>
    <row r="619" spans="2:17">
      <c r="B619" s="180"/>
      <c r="C619" s="175"/>
      <c r="D619" s="175"/>
      <c r="E619" s="164"/>
      <c r="F619" s="141"/>
      <c r="G619" s="141"/>
      <c r="H619" s="143"/>
      <c r="I619" s="164"/>
      <c r="J619" s="121"/>
      <c r="K619" s="121"/>
      <c r="L619" s="161"/>
      <c r="M619" s="143"/>
      <c r="N619" s="143"/>
      <c r="O619" s="143"/>
      <c r="P619" s="121"/>
      <c r="Q619" s="167"/>
    </row>
    <row r="620" spans="2:17">
      <c r="B620" s="180"/>
      <c r="C620" s="175"/>
      <c r="D620" s="175"/>
      <c r="E620" s="164"/>
      <c r="F620" s="141"/>
      <c r="G620" s="141"/>
      <c r="H620" s="143"/>
      <c r="I620" s="164"/>
      <c r="J620" s="121"/>
      <c r="K620" s="121"/>
      <c r="L620" s="161"/>
      <c r="M620" s="143"/>
      <c r="N620" s="143"/>
      <c r="O620" s="143"/>
      <c r="P620" s="121"/>
      <c r="Q620" s="167"/>
    </row>
    <row r="621" spans="2:17">
      <c r="B621" s="180"/>
      <c r="C621" s="175"/>
      <c r="D621" s="175"/>
      <c r="E621" s="164"/>
      <c r="F621" s="141"/>
      <c r="G621" s="141"/>
      <c r="H621" s="143"/>
      <c r="I621" s="164"/>
      <c r="J621" s="121"/>
      <c r="K621" s="121"/>
      <c r="L621" s="161"/>
      <c r="M621" s="143"/>
      <c r="N621" s="143"/>
      <c r="O621" s="143"/>
      <c r="P621" s="121"/>
      <c r="Q621" s="167"/>
    </row>
    <row r="622" spans="2:17">
      <c r="B622" s="180"/>
      <c r="C622" s="175"/>
      <c r="D622" s="175"/>
      <c r="E622" s="164"/>
      <c r="F622" s="141"/>
      <c r="G622" s="141"/>
      <c r="H622" s="143"/>
      <c r="I622" s="164"/>
      <c r="J622" s="121"/>
      <c r="K622" s="121"/>
      <c r="L622" s="161"/>
      <c r="M622" s="143"/>
      <c r="N622" s="143"/>
      <c r="O622" s="143"/>
      <c r="P622" s="121"/>
      <c r="Q622" s="167"/>
    </row>
    <row r="623" spans="2:17">
      <c r="B623" s="180"/>
      <c r="C623" s="175"/>
      <c r="D623" s="175"/>
      <c r="E623" s="164"/>
      <c r="F623" s="141"/>
      <c r="G623" s="141"/>
      <c r="H623" s="143"/>
      <c r="I623" s="164"/>
      <c r="J623" s="121"/>
      <c r="K623" s="121"/>
      <c r="L623" s="161"/>
      <c r="M623" s="143"/>
      <c r="N623" s="143"/>
      <c r="O623" s="143"/>
      <c r="P623" s="121"/>
      <c r="Q623" s="167"/>
    </row>
    <row r="624" spans="2:17">
      <c r="B624" s="180"/>
      <c r="C624" s="175"/>
      <c r="D624" s="175"/>
      <c r="E624" s="164"/>
      <c r="F624" s="141"/>
      <c r="G624" s="141"/>
      <c r="H624" s="143"/>
      <c r="I624" s="164"/>
      <c r="J624" s="121"/>
      <c r="K624" s="121"/>
      <c r="L624" s="161"/>
      <c r="M624" s="143"/>
      <c r="N624" s="143"/>
      <c r="O624" s="143"/>
      <c r="P624" s="121"/>
      <c r="Q624" s="167"/>
    </row>
    <row r="625" spans="2:17">
      <c r="B625" s="180"/>
      <c r="C625" s="175"/>
      <c r="D625" s="175"/>
      <c r="E625" s="164"/>
      <c r="F625" s="141"/>
      <c r="G625" s="141"/>
      <c r="H625" s="143"/>
      <c r="I625" s="164"/>
      <c r="J625" s="121"/>
      <c r="K625" s="121"/>
      <c r="L625" s="161"/>
      <c r="M625" s="143"/>
      <c r="N625" s="143"/>
      <c r="O625" s="143"/>
      <c r="P625" s="121"/>
      <c r="Q625" s="167"/>
    </row>
    <row r="626" spans="2:17">
      <c r="B626" s="180"/>
      <c r="C626" s="175"/>
      <c r="D626" s="175"/>
      <c r="E626" s="164"/>
      <c r="F626" s="141"/>
      <c r="G626" s="141"/>
      <c r="H626" s="143"/>
      <c r="I626" s="164"/>
      <c r="J626" s="121"/>
      <c r="K626" s="121"/>
      <c r="L626" s="161"/>
      <c r="M626" s="143"/>
      <c r="N626" s="143"/>
      <c r="O626" s="143"/>
      <c r="P626" s="121"/>
      <c r="Q626" s="167"/>
    </row>
    <row r="627" spans="2:17">
      <c r="B627" s="180"/>
      <c r="C627" s="175"/>
      <c r="D627" s="175"/>
      <c r="E627" s="164"/>
      <c r="F627" s="141"/>
      <c r="G627" s="141"/>
      <c r="H627" s="143"/>
      <c r="I627" s="164"/>
      <c r="J627" s="121"/>
      <c r="K627" s="121"/>
      <c r="L627" s="161"/>
      <c r="M627" s="143"/>
      <c r="N627" s="143"/>
      <c r="O627" s="143"/>
      <c r="P627" s="121"/>
      <c r="Q627" s="167"/>
    </row>
    <row r="628" spans="2:17">
      <c r="B628" s="180"/>
      <c r="C628" s="175"/>
      <c r="D628" s="175"/>
      <c r="E628" s="164"/>
      <c r="F628" s="141"/>
      <c r="G628" s="141"/>
      <c r="H628" s="143"/>
      <c r="I628" s="164"/>
      <c r="J628" s="121"/>
      <c r="K628" s="121"/>
      <c r="L628" s="161"/>
      <c r="M628" s="143"/>
      <c r="N628" s="143"/>
      <c r="O628" s="143"/>
      <c r="P628" s="121"/>
      <c r="Q628" s="167"/>
    </row>
    <row r="629" spans="2:17">
      <c r="B629" s="180"/>
      <c r="C629" s="175"/>
      <c r="D629" s="175"/>
      <c r="E629" s="164"/>
      <c r="F629" s="141"/>
      <c r="G629" s="141"/>
      <c r="H629" s="143"/>
      <c r="I629" s="164"/>
      <c r="J629" s="121"/>
      <c r="K629" s="121"/>
      <c r="L629" s="161"/>
      <c r="M629" s="143"/>
      <c r="N629" s="143"/>
      <c r="O629" s="143"/>
      <c r="P629" s="121"/>
      <c r="Q629" s="167"/>
    </row>
    <row r="630" spans="2:17">
      <c r="B630" s="180"/>
      <c r="C630" s="175"/>
      <c r="D630" s="175"/>
      <c r="E630" s="164"/>
      <c r="F630" s="141"/>
      <c r="G630" s="141"/>
      <c r="H630" s="143"/>
      <c r="I630" s="164"/>
      <c r="J630" s="121"/>
      <c r="K630" s="121"/>
      <c r="L630" s="161"/>
      <c r="M630" s="143"/>
      <c r="N630" s="143"/>
      <c r="O630" s="143"/>
      <c r="P630" s="121"/>
      <c r="Q630" s="167"/>
    </row>
    <row r="631" spans="2:17">
      <c r="B631" s="180"/>
      <c r="C631" s="175"/>
      <c r="D631" s="175"/>
      <c r="E631" s="164"/>
      <c r="F631" s="141"/>
      <c r="G631" s="141"/>
      <c r="H631" s="143"/>
      <c r="I631" s="164"/>
      <c r="J631" s="121"/>
      <c r="K631" s="121"/>
      <c r="L631" s="161"/>
      <c r="M631" s="143"/>
      <c r="N631" s="143"/>
      <c r="O631" s="143"/>
      <c r="P631" s="121"/>
      <c r="Q631" s="167"/>
    </row>
    <row r="632" spans="2:17">
      <c r="B632" s="180"/>
      <c r="C632" s="175"/>
      <c r="D632" s="175"/>
      <c r="E632" s="164"/>
      <c r="F632" s="141"/>
      <c r="G632" s="141"/>
      <c r="H632" s="143"/>
      <c r="I632" s="164"/>
      <c r="J632" s="121"/>
      <c r="K632" s="121"/>
      <c r="L632" s="161"/>
      <c r="M632" s="143"/>
      <c r="N632" s="143"/>
      <c r="O632" s="143"/>
      <c r="P632" s="121"/>
      <c r="Q632" s="167"/>
    </row>
    <row r="633" spans="2:17">
      <c r="B633" s="180"/>
      <c r="C633" s="175"/>
      <c r="D633" s="175"/>
      <c r="E633" s="164"/>
      <c r="F633" s="141"/>
      <c r="G633" s="141"/>
      <c r="H633" s="143"/>
      <c r="I633" s="164"/>
      <c r="J633" s="121"/>
      <c r="K633" s="121"/>
      <c r="L633" s="161"/>
      <c r="M633" s="143"/>
      <c r="N633" s="143"/>
      <c r="O633" s="143"/>
      <c r="P633" s="121"/>
      <c r="Q633" s="167"/>
    </row>
    <row r="634" spans="2:17">
      <c r="B634" s="180"/>
      <c r="C634" s="175"/>
      <c r="D634" s="175"/>
      <c r="E634" s="164"/>
      <c r="F634" s="141"/>
      <c r="G634" s="141"/>
      <c r="H634" s="143"/>
      <c r="I634" s="164"/>
      <c r="J634" s="121"/>
      <c r="K634" s="121"/>
      <c r="L634" s="161"/>
      <c r="M634" s="143"/>
      <c r="N634" s="143"/>
      <c r="O634" s="143"/>
      <c r="P634" s="121"/>
      <c r="Q634" s="167"/>
    </row>
    <row r="635" spans="2:17">
      <c r="B635" s="180"/>
      <c r="C635" s="175"/>
      <c r="D635" s="175"/>
      <c r="E635" s="164"/>
      <c r="F635" s="141"/>
      <c r="G635" s="141"/>
      <c r="H635" s="143"/>
      <c r="I635" s="164"/>
      <c r="J635" s="121"/>
      <c r="K635" s="121"/>
      <c r="L635" s="161"/>
      <c r="M635" s="143"/>
      <c r="N635" s="143"/>
      <c r="O635" s="143"/>
      <c r="P635" s="121"/>
      <c r="Q635" s="167"/>
    </row>
    <row r="636" spans="2:17">
      <c r="B636" s="180"/>
      <c r="C636" s="175"/>
      <c r="D636" s="175"/>
      <c r="E636" s="164"/>
      <c r="F636" s="141"/>
      <c r="G636" s="141"/>
      <c r="H636" s="143"/>
      <c r="I636" s="164"/>
      <c r="J636" s="121"/>
      <c r="K636" s="121"/>
      <c r="L636" s="161"/>
      <c r="M636" s="143"/>
      <c r="N636" s="143"/>
      <c r="O636" s="143"/>
      <c r="P636" s="121"/>
      <c r="Q636" s="167"/>
    </row>
    <row r="637" spans="2:17">
      <c r="B637" s="180"/>
      <c r="C637" s="175"/>
      <c r="D637" s="175"/>
      <c r="E637" s="164"/>
      <c r="F637" s="141"/>
      <c r="G637" s="141"/>
      <c r="H637" s="143"/>
      <c r="I637" s="164"/>
      <c r="J637" s="121"/>
      <c r="K637" s="121"/>
      <c r="L637" s="161"/>
      <c r="M637" s="143"/>
      <c r="N637" s="143"/>
      <c r="O637" s="143"/>
      <c r="P637" s="121"/>
      <c r="Q637" s="167"/>
    </row>
    <row r="638" spans="2:17">
      <c r="B638" s="180"/>
      <c r="C638" s="175"/>
      <c r="D638" s="175"/>
      <c r="E638" s="164"/>
      <c r="F638" s="141"/>
      <c r="G638" s="141"/>
      <c r="H638" s="143"/>
      <c r="I638" s="164"/>
      <c r="J638" s="121"/>
      <c r="K638" s="121"/>
      <c r="L638" s="161"/>
      <c r="M638" s="143"/>
      <c r="N638" s="143"/>
      <c r="O638" s="143"/>
      <c r="P638" s="121"/>
      <c r="Q638" s="167"/>
    </row>
    <row r="639" spans="2:17">
      <c r="B639" s="180"/>
      <c r="C639" s="175"/>
      <c r="D639" s="175"/>
      <c r="E639" s="164"/>
      <c r="F639" s="141"/>
      <c r="G639" s="141"/>
      <c r="H639" s="143"/>
      <c r="I639" s="164"/>
      <c r="J639" s="121"/>
      <c r="K639" s="121"/>
      <c r="L639" s="161"/>
      <c r="M639" s="143"/>
      <c r="N639" s="143"/>
      <c r="O639" s="143"/>
      <c r="P639" s="121"/>
      <c r="Q639" s="167"/>
    </row>
    <row r="640" spans="2:17">
      <c r="B640" s="180"/>
      <c r="C640" s="175"/>
      <c r="D640" s="175"/>
      <c r="E640" s="164"/>
      <c r="F640" s="141"/>
      <c r="G640" s="141"/>
      <c r="H640" s="143"/>
      <c r="I640" s="164"/>
      <c r="J640" s="121"/>
      <c r="K640" s="121"/>
      <c r="L640" s="161"/>
      <c r="M640" s="143"/>
      <c r="N640" s="143"/>
      <c r="O640" s="143"/>
      <c r="P640" s="121"/>
      <c r="Q640" s="167"/>
    </row>
    <row r="641" spans="2:17">
      <c r="B641" s="180"/>
      <c r="C641" s="175"/>
      <c r="D641" s="175"/>
      <c r="E641" s="164"/>
      <c r="F641" s="141"/>
      <c r="G641" s="141"/>
      <c r="H641" s="143"/>
      <c r="I641" s="164"/>
      <c r="J641" s="121"/>
      <c r="K641" s="121"/>
      <c r="L641" s="161"/>
      <c r="M641" s="143"/>
      <c r="N641" s="143"/>
      <c r="O641" s="143"/>
      <c r="P641" s="121"/>
      <c r="Q641" s="167"/>
    </row>
    <row r="642" spans="2:17">
      <c r="B642" s="180"/>
      <c r="C642" s="175"/>
      <c r="D642" s="175"/>
      <c r="E642" s="164"/>
      <c r="F642" s="141"/>
      <c r="G642" s="141"/>
      <c r="H642" s="143"/>
      <c r="I642" s="164"/>
      <c r="J642" s="121"/>
      <c r="K642" s="121"/>
      <c r="L642" s="161"/>
      <c r="M642" s="143"/>
      <c r="N642" s="143"/>
      <c r="O642" s="143"/>
      <c r="P642" s="121"/>
      <c r="Q642" s="167"/>
    </row>
    <row r="643" spans="2:17">
      <c r="B643" s="180"/>
      <c r="C643" s="175"/>
      <c r="D643" s="175"/>
      <c r="E643" s="164"/>
      <c r="F643" s="141"/>
      <c r="G643" s="141"/>
      <c r="H643" s="143"/>
      <c r="I643" s="164"/>
      <c r="J643" s="121"/>
      <c r="K643" s="121"/>
      <c r="L643" s="161"/>
      <c r="M643" s="143"/>
      <c r="N643" s="143"/>
      <c r="O643" s="143"/>
      <c r="P643" s="121"/>
      <c r="Q643" s="167"/>
    </row>
    <row r="644" spans="2:17">
      <c r="B644" s="180"/>
      <c r="C644" s="175"/>
      <c r="D644" s="175"/>
      <c r="E644" s="164"/>
      <c r="F644" s="141"/>
      <c r="G644" s="141"/>
      <c r="H644" s="143"/>
      <c r="I644" s="164"/>
      <c r="J644" s="121"/>
      <c r="K644" s="121"/>
      <c r="L644" s="161"/>
      <c r="M644" s="143"/>
      <c r="N644" s="143"/>
      <c r="O644" s="143"/>
      <c r="P644" s="121"/>
      <c r="Q644" s="167"/>
    </row>
    <row r="645" spans="2:17">
      <c r="B645" s="180"/>
      <c r="C645" s="175"/>
      <c r="D645" s="175"/>
      <c r="E645" s="164"/>
      <c r="F645" s="141"/>
      <c r="G645" s="141"/>
      <c r="H645" s="143"/>
      <c r="I645" s="164"/>
      <c r="J645" s="121"/>
      <c r="K645" s="121"/>
      <c r="L645" s="161"/>
      <c r="M645" s="143"/>
      <c r="N645" s="143"/>
      <c r="O645" s="143"/>
      <c r="P645" s="121"/>
      <c r="Q645" s="167"/>
    </row>
    <row r="646" spans="2:17">
      <c r="B646" s="180"/>
      <c r="C646" s="175"/>
      <c r="D646" s="175"/>
      <c r="E646" s="164"/>
      <c r="F646" s="141"/>
      <c r="G646" s="141"/>
      <c r="H646" s="143"/>
      <c r="I646" s="164"/>
      <c r="J646" s="121"/>
      <c r="K646" s="121"/>
      <c r="L646" s="161"/>
      <c r="M646" s="143"/>
      <c r="N646" s="143"/>
      <c r="O646" s="143"/>
      <c r="P646" s="121"/>
      <c r="Q646" s="167"/>
    </row>
    <row r="647" spans="2:17">
      <c r="B647" s="180"/>
      <c r="C647" s="175"/>
      <c r="D647" s="175"/>
      <c r="E647" s="164"/>
      <c r="F647" s="141"/>
      <c r="G647" s="141"/>
      <c r="H647" s="143"/>
      <c r="I647" s="164"/>
      <c r="J647" s="121"/>
      <c r="K647" s="121"/>
      <c r="L647" s="161"/>
      <c r="M647" s="143"/>
      <c r="N647" s="143"/>
      <c r="O647" s="143"/>
      <c r="P647" s="121"/>
      <c r="Q647" s="167"/>
    </row>
    <row r="648" spans="2:17">
      <c r="B648" s="180"/>
      <c r="C648" s="175"/>
      <c r="D648" s="175"/>
      <c r="E648" s="164"/>
      <c r="F648" s="141"/>
      <c r="G648" s="141"/>
      <c r="H648" s="143"/>
      <c r="I648" s="164"/>
      <c r="J648" s="121"/>
      <c r="K648" s="121"/>
      <c r="L648" s="161"/>
      <c r="M648" s="143"/>
      <c r="N648" s="143"/>
      <c r="O648" s="143"/>
      <c r="P648" s="121"/>
      <c r="Q648" s="167"/>
    </row>
    <row r="649" spans="2:17">
      <c r="B649" s="180"/>
      <c r="C649" s="175"/>
      <c r="D649" s="175"/>
      <c r="E649" s="164"/>
      <c r="F649" s="141"/>
      <c r="G649" s="141"/>
      <c r="H649" s="143"/>
      <c r="I649" s="164"/>
      <c r="J649" s="121"/>
      <c r="K649" s="121"/>
      <c r="L649" s="161"/>
      <c r="M649" s="143"/>
      <c r="N649" s="143"/>
      <c r="O649" s="143"/>
      <c r="P649" s="121"/>
      <c r="Q649" s="167"/>
    </row>
    <row r="650" spans="2:17">
      <c r="B650" s="180"/>
      <c r="C650" s="175"/>
      <c r="D650" s="175"/>
      <c r="E650" s="164"/>
      <c r="F650" s="141"/>
      <c r="G650" s="141"/>
      <c r="H650" s="143"/>
      <c r="I650" s="164"/>
      <c r="J650" s="121"/>
      <c r="K650" s="121"/>
      <c r="L650" s="161"/>
      <c r="M650" s="143"/>
      <c r="N650" s="143"/>
      <c r="O650" s="143"/>
      <c r="P650" s="121"/>
      <c r="Q650" s="167"/>
    </row>
    <row r="651" spans="2:17">
      <c r="B651" s="180"/>
      <c r="C651" s="175"/>
      <c r="D651" s="175"/>
      <c r="E651" s="164"/>
      <c r="F651" s="141"/>
      <c r="G651" s="141"/>
      <c r="H651" s="143"/>
      <c r="I651" s="164"/>
      <c r="J651" s="121"/>
      <c r="K651" s="121"/>
      <c r="L651" s="161"/>
      <c r="M651" s="143"/>
      <c r="N651" s="143"/>
      <c r="O651" s="143"/>
      <c r="P651" s="121"/>
      <c r="Q651" s="167"/>
    </row>
    <row r="652" spans="2:17">
      <c r="B652" s="180"/>
      <c r="C652" s="175"/>
      <c r="D652" s="175"/>
      <c r="E652" s="164"/>
      <c r="F652" s="141"/>
      <c r="G652" s="141"/>
      <c r="H652" s="143"/>
      <c r="I652" s="164"/>
      <c r="J652" s="121"/>
      <c r="K652" s="121"/>
      <c r="L652" s="161"/>
      <c r="M652" s="143"/>
      <c r="N652" s="143"/>
      <c r="O652" s="143"/>
      <c r="P652" s="121"/>
      <c r="Q652" s="167"/>
    </row>
    <row r="653" spans="2:17">
      <c r="B653" s="180"/>
      <c r="C653" s="175"/>
      <c r="D653" s="175"/>
      <c r="E653" s="164"/>
      <c r="F653" s="141"/>
      <c r="G653" s="141"/>
      <c r="H653" s="143"/>
      <c r="I653" s="164"/>
      <c r="J653" s="121"/>
      <c r="K653" s="121"/>
      <c r="L653" s="161"/>
      <c r="M653" s="143"/>
      <c r="N653" s="143"/>
      <c r="O653" s="143"/>
      <c r="P653" s="121"/>
      <c r="Q653" s="167"/>
    </row>
    <row r="654" spans="2:17">
      <c r="B654" s="180"/>
      <c r="C654" s="175"/>
      <c r="D654" s="175"/>
      <c r="E654" s="164"/>
      <c r="F654" s="141"/>
      <c r="G654" s="141"/>
      <c r="H654" s="143"/>
      <c r="I654" s="164"/>
      <c r="J654" s="121"/>
      <c r="K654" s="121"/>
      <c r="L654" s="161"/>
      <c r="M654" s="143"/>
      <c r="N654" s="143"/>
      <c r="O654" s="143"/>
      <c r="P654" s="121"/>
      <c r="Q654" s="167"/>
    </row>
    <row r="655" spans="2:17">
      <c r="B655" s="180"/>
      <c r="C655" s="175"/>
      <c r="D655" s="175"/>
      <c r="E655" s="164"/>
      <c r="F655" s="141"/>
      <c r="G655" s="141"/>
      <c r="H655" s="143"/>
      <c r="I655" s="164"/>
      <c r="J655" s="121"/>
      <c r="K655" s="121"/>
      <c r="L655" s="161"/>
      <c r="M655" s="143"/>
      <c r="N655" s="143"/>
      <c r="O655" s="143"/>
      <c r="P655" s="121"/>
      <c r="Q655" s="167"/>
    </row>
    <row r="656" spans="2:17">
      <c r="B656" s="180"/>
      <c r="C656" s="175"/>
      <c r="D656" s="175"/>
      <c r="E656" s="164"/>
      <c r="F656" s="141"/>
      <c r="G656" s="141"/>
      <c r="H656" s="143"/>
      <c r="I656" s="164"/>
      <c r="J656" s="121"/>
      <c r="K656" s="121"/>
      <c r="L656" s="161"/>
      <c r="M656" s="143"/>
      <c r="N656" s="143"/>
      <c r="O656" s="143"/>
      <c r="P656" s="121"/>
      <c r="Q656" s="167"/>
    </row>
    <row r="657" spans="2:17">
      <c r="B657" s="180"/>
      <c r="C657" s="175"/>
      <c r="D657" s="175"/>
      <c r="E657" s="164"/>
      <c r="F657" s="141"/>
      <c r="G657" s="141"/>
      <c r="H657" s="143"/>
      <c r="I657" s="164"/>
      <c r="J657" s="121"/>
      <c r="K657" s="121"/>
      <c r="L657" s="161"/>
      <c r="M657" s="143"/>
      <c r="N657" s="143"/>
      <c r="O657" s="143"/>
      <c r="P657" s="121"/>
      <c r="Q657" s="167"/>
    </row>
    <row r="658" spans="2:17">
      <c r="B658" s="180"/>
      <c r="C658" s="175"/>
      <c r="D658" s="175"/>
      <c r="E658" s="164"/>
      <c r="F658" s="141"/>
      <c r="G658" s="141"/>
      <c r="H658" s="143"/>
      <c r="I658" s="164"/>
      <c r="J658" s="121"/>
      <c r="K658" s="121"/>
      <c r="L658" s="161"/>
      <c r="M658" s="143"/>
      <c r="N658" s="143"/>
      <c r="O658" s="143"/>
      <c r="P658" s="121"/>
      <c r="Q658" s="167"/>
    </row>
    <row r="659" spans="2:17">
      <c r="B659" s="180"/>
      <c r="C659" s="175"/>
      <c r="D659" s="175"/>
      <c r="E659" s="164"/>
      <c r="F659" s="141"/>
      <c r="G659" s="141"/>
      <c r="H659" s="143"/>
      <c r="I659" s="164"/>
      <c r="J659" s="121"/>
      <c r="K659" s="121"/>
      <c r="L659" s="161"/>
      <c r="M659" s="143"/>
      <c r="N659" s="143"/>
      <c r="O659" s="143"/>
      <c r="P659" s="121"/>
      <c r="Q659" s="167"/>
    </row>
    <row r="660" spans="2:17">
      <c r="B660" s="180"/>
      <c r="C660" s="175"/>
      <c r="D660" s="175"/>
      <c r="E660" s="164"/>
      <c r="F660" s="141"/>
      <c r="G660" s="141"/>
      <c r="H660" s="143"/>
      <c r="I660" s="164"/>
      <c r="J660" s="121"/>
      <c r="K660" s="121"/>
      <c r="L660" s="161"/>
      <c r="M660" s="143"/>
      <c r="N660" s="143"/>
      <c r="O660" s="143"/>
      <c r="P660" s="121"/>
      <c r="Q660" s="167"/>
    </row>
    <row r="661" spans="2:17">
      <c r="B661" s="180"/>
      <c r="C661" s="175"/>
      <c r="D661" s="175"/>
      <c r="E661" s="164"/>
      <c r="F661" s="141"/>
      <c r="G661" s="141"/>
      <c r="H661" s="143"/>
      <c r="I661" s="164"/>
      <c r="J661" s="121"/>
      <c r="K661" s="121"/>
      <c r="L661" s="161"/>
      <c r="M661" s="143"/>
      <c r="N661" s="143"/>
      <c r="O661" s="143"/>
      <c r="P661" s="121"/>
      <c r="Q661" s="167"/>
    </row>
    <row r="662" spans="2:17">
      <c r="B662" s="180"/>
      <c r="C662" s="175"/>
      <c r="D662" s="175"/>
      <c r="E662" s="164"/>
      <c r="F662" s="141"/>
      <c r="G662" s="141"/>
      <c r="H662" s="143"/>
      <c r="I662" s="164"/>
      <c r="J662" s="121"/>
      <c r="K662" s="121"/>
      <c r="L662" s="161"/>
      <c r="M662" s="143"/>
      <c r="N662" s="143"/>
      <c r="O662" s="143"/>
      <c r="P662" s="121"/>
      <c r="Q662" s="167"/>
    </row>
    <row r="663" spans="2:17">
      <c r="B663" s="180"/>
      <c r="C663" s="175"/>
      <c r="D663" s="175"/>
      <c r="E663" s="164"/>
      <c r="F663" s="141"/>
      <c r="G663" s="141"/>
      <c r="H663" s="143"/>
      <c r="I663" s="164"/>
      <c r="J663" s="121"/>
      <c r="K663" s="121"/>
      <c r="L663" s="161"/>
      <c r="M663" s="143"/>
      <c r="N663" s="143"/>
      <c r="O663" s="143"/>
      <c r="P663" s="121"/>
      <c r="Q663" s="167"/>
    </row>
    <row r="664" spans="2:17">
      <c r="B664" s="180"/>
      <c r="C664" s="175"/>
      <c r="D664" s="175"/>
      <c r="E664" s="164"/>
      <c r="F664" s="141"/>
      <c r="G664" s="141"/>
      <c r="H664" s="143"/>
      <c r="I664" s="164"/>
      <c r="J664" s="121"/>
      <c r="K664" s="121"/>
      <c r="L664" s="161"/>
      <c r="M664" s="143"/>
      <c r="N664" s="143"/>
      <c r="O664" s="143"/>
      <c r="P664" s="121"/>
      <c r="Q664" s="167"/>
    </row>
    <row r="665" spans="2:17">
      <c r="B665" s="180"/>
      <c r="C665" s="175"/>
      <c r="D665" s="175"/>
      <c r="E665" s="164"/>
      <c r="F665" s="141"/>
      <c r="G665" s="141"/>
      <c r="H665" s="143"/>
      <c r="I665" s="164"/>
      <c r="J665" s="121"/>
      <c r="K665" s="121"/>
      <c r="L665" s="161"/>
      <c r="M665" s="143"/>
      <c r="N665" s="143"/>
      <c r="O665" s="143"/>
      <c r="P665" s="121"/>
      <c r="Q665" s="167"/>
    </row>
    <row r="666" spans="2:17">
      <c r="B666" s="180"/>
      <c r="C666" s="175"/>
      <c r="D666" s="175"/>
      <c r="E666" s="164"/>
      <c r="F666" s="141"/>
      <c r="G666" s="141"/>
      <c r="H666" s="143"/>
      <c r="I666" s="164"/>
      <c r="J666" s="121"/>
      <c r="K666" s="121"/>
      <c r="L666" s="161"/>
      <c r="M666" s="143"/>
      <c r="N666" s="143"/>
      <c r="O666" s="143"/>
      <c r="P666" s="121"/>
      <c r="Q666" s="167"/>
    </row>
    <row r="667" spans="2:17">
      <c r="B667" s="180"/>
      <c r="C667" s="175"/>
      <c r="D667" s="175"/>
      <c r="E667" s="164"/>
      <c r="F667" s="141"/>
      <c r="G667" s="141"/>
      <c r="H667" s="143"/>
      <c r="I667" s="164"/>
      <c r="J667" s="121"/>
      <c r="K667" s="121"/>
      <c r="L667" s="161"/>
      <c r="M667" s="143"/>
      <c r="N667" s="143"/>
      <c r="O667" s="143"/>
      <c r="P667" s="121"/>
      <c r="Q667" s="167"/>
    </row>
    <row r="668" spans="2:17">
      <c r="B668" s="180"/>
      <c r="C668" s="175"/>
      <c r="D668" s="175"/>
      <c r="E668" s="164"/>
      <c r="F668" s="141"/>
      <c r="G668" s="141"/>
      <c r="H668" s="143"/>
      <c r="I668" s="164"/>
      <c r="J668" s="121"/>
      <c r="K668" s="121"/>
      <c r="L668" s="161"/>
      <c r="M668" s="143"/>
      <c r="N668" s="143"/>
      <c r="O668" s="143"/>
      <c r="P668" s="121"/>
      <c r="Q668" s="167"/>
    </row>
    <row r="669" spans="2:17">
      <c r="B669" s="180"/>
      <c r="C669" s="175"/>
      <c r="D669" s="175"/>
      <c r="E669" s="164"/>
      <c r="F669" s="141"/>
      <c r="G669" s="141"/>
      <c r="H669" s="143"/>
      <c r="I669" s="164"/>
      <c r="J669" s="121"/>
      <c r="K669" s="121"/>
      <c r="L669" s="161"/>
      <c r="M669" s="143"/>
      <c r="N669" s="143"/>
      <c r="O669" s="143"/>
      <c r="P669" s="121"/>
      <c r="Q669" s="167"/>
    </row>
    <row r="670" spans="2:17">
      <c r="B670" s="180"/>
      <c r="C670" s="175"/>
      <c r="D670" s="175"/>
      <c r="E670" s="164"/>
      <c r="F670" s="141"/>
      <c r="G670" s="141"/>
      <c r="H670" s="143"/>
      <c r="I670" s="164"/>
      <c r="J670" s="121"/>
      <c r="K670" s="121"/>
      <c r="L670" s="161"/>
      <c r="M670" s="143"/>
      <c r="N670" s="143"/>
      <c r="O670" s="143"/>
      <c r="P670" s="121"/>
      <c r="Q670" s="167"/>
    </row>
    <row r="671" spans="2:17">
      <c r="B671" s="180"/>
      <c r="C671" s="175"/>
      <c r="D671" s="175"/>
      <c r="E671" s="164"/>
      <c r="F671" s="141"/>
      <c r="G671" s="141"/>
      <c r="H671" s="143"/>
      <c r="I671" s="164"/>
      <c r="J671" s="121"/>
      <c r="K671" s="121"/>
      <c r="L671" s="161"/>
      <c r="M671" s="143"/>
      <c r="N671" s="143"/>
      <c r="O671" s="143"/>
      <c r="P671" s="121"/>
      <c r="Q671" s="167"/>
    </row>
    <row r="672" spans="2:17">
      <c r="B672" s="180"/>
      <c r="C672" s="175"/>
      <c r="D672" s="175"/>
      <c r="E672" s="164"/>
      <c r="F672" s="141"/>
      <c r="G672" s="141"/>
      <c r="H672" s="143"/>
      <c r="I672" s="164"/>
      <c r="J672" s="121"/>
      <c r="K672" s="121"/>
      <c r="L672" s="161"/>
      <c r="M672" s="143"/>
      <c r="N672" s="143"/>
      <c r="O672" s="143"/>
      <c r="P672" s="121"/>
      <c r="Q672" s="167"/>
    </row>
    <row r="673" spans="2:17">
      <c r="B673" s="180"/>
      <c r="C673" s="175"/>
      <c r="D673" s="175"/>
      <c r="E673" s="164"/>
      <c r="F673" s="141"/>
      <c r="G673" s="141"/>
      <c r="H673" s="143"/>
      <c r="I673" s="164"/>
      <c r="J673" s="121"/>
      <c r="K673" s="121"/>
      <c r="L673" s="161"/>
      <c r="M673" s="143"/>
      <c r="N673" s="143"/>
      <c r="O673" s="143"/>
      <c r="P673" s="121"/>
      <c r="Q673" s="167"/>
    </row>
    <row r="674" spans="2:17">
      <c r="B674" s="180"/>
      <c r="C674" s="175"/>
      <c r="D674" s="175"/>
      <c r="E674" s="164"/>
      <c r="F674" s="141"/>
      <c r="G674" s="141"/>
      <c r="H674" s="143"/>
      <c r="I674" s="164"/>
      <c r="J674" s="121"/>
      <c r="K674" s="121"/>
      <c r="L674" s="161"/>
      <c r="M674" s="143"/>
      <c r="N674" s="143"/>
      <c r="O674" s="143"/>
      <c r="P674" s="121"/>
      <c r="Q674" s="167"/>
    </row>
    <row r="675" spans="2:17">
      <c r="B675" s="180"/>
      <c r="C675" s="175"/>
      <c r="D675" s="175"/>
      <c r="E675" s="164"/>
      <c r="F675" s="141"/>
      <c r="G675" s="141"/>
      <c r="H675" s="143"/>
      <c r="I675" s="164"/>
      <c r="J675" s="121"/>
      <c r="K675" s="121"/>
      <c r="L675" s="161"/>
      <c r="M675" s="143"/>
      <c r="N675" s="143"/>
      <c r="O675" s="143"/>
      <c r="P675" s="121"/>
      <c r="Q675" s="167"/>
    </row>
    <row r="676" spans="2:17">
      <c r="B676" s="180"/>
      <c r="C676" s="175"/>
      <c r="D676" s="175"/>
      <c r="E676" s="164"/>
      <c r="F676" s="141"/>
      <c r="G676" s="141"/>
      <c r="H676" s="143"/>
      <c r="I676" s="164"/>
      <c r="J676" s="121"/>
      <c r="K676" s="121"/>
      <c r="L676" s="161"/>
      <c r="M676" s="143"/>
      <c r="N676" s="143"/>
      <c r="O676" s="143"/>
      <c r="P676" s="121"/>
      <c r="Q676" s="167"/>
    </row>
    <row r="677" spans="2:17">
      <c r="B677" s="180"/>
      <c r="C677" s="175"/>
      <c r="D677" s="175"/>
      <c r="E677" s="164"/>
      <c r="F677" s="141"/>
      <c r="G677" s="141"/>
      <c r="H677" s="143"/>
      <c r="I677" s="164"/>
      <c r="J677" s="121"/>
      <c r="K677" s="121"/>
      <c r="L677" s="161"/>
      <c r="M677" s="143"/>
      <c r="N677" s="143"/>
      <c r="O677" s="143"/>
      <c r="P677" s="121"/>
      <c r="Q677" s="167"/>
    </row>
    <row r="678" spans="2:17">
      <c r="B678" s="180"/>
      <c r="C678" s="175"/>
      <c r="D678" s="175"/>
      <c r="E678" s="164"/>
      <c r="F678" s="141"/>
      <c r="G678" s="141"/>
      <c r="H678" s="143"/>
      <c r="I678" s="164"/>
      <c r="J678" s="121"/>
      <c r="K678" s="121"/>
      <c r="L678" s="161"/>
      <c r="M678" s="143"/>
      <c r="N678" s="143"/>
      <c r="O678" s="143"/>
      <c r="P678" s="121"/>
      <c r="Q678" s="167"/>
    </row>
    <row r="679" spans="2:17">
      <c r="B679" s="180"/>
      <c r="C679" s="175"/>
      <c r="D679" s="175"/>
      <c r="E679" s="164"/>
      <c r="F679" s="141"/>
      <c r="G679" s="141"/>
      <c r="H679" s="143"/>
      <c r="I679" s="164"/>
      <c r="J679" s="121"/>
      <c r="K679" s="121"/>
      <c r="L679" s="161"/>
      <c r="M679" s="143"/>
      <c r="N679" s="143"/>
      <c r="O679" s="143"/>
      <c r="P679" s="121"/>
      <c r="Q679" s="167"/>
    </row>
    <row r="680" spans="2:17">
      <c r="B680" s="180"/>
      <c r="C680" s="175"/>
      <c r="D680" s="175"/>
      <c r="E680" s="164"/>
      <c r="F680" s="141"/>
      <c r="G680" s="141"/>
      <c r="H680" s="143"/>
      <c r="I680" s="164"/>
      <c r="J680" s="121"/>
      <c r="K680" s="121"/>
      <c r="L680" s="161"/>
      <c r="M680" s="143"/>
      <c r="N680" s="143"/>
      <c r="O680" s="143"/>
      <c r="P680" s="121"/>
      <c r="Q680" s="167"/>
    </row>
    <row r="681" spans="2:17">
      <c r="B681" s="180"/>
      <c r="C681" s="175"/>
      <c r="D681" s="175"/>
      <c r="E681" s="164"/>
      <c r="F681" s="141"/>
      <c r="G681" s="141"/>
      <c r="H681" s="143"/>
      <c r="I681" s="164"/>
      <c r="J681" s="121"/>
      <c r="K681" s="121"/>
      <c r="L681" s="161"/>
      <c r="M681" s="143"/>
      <c r="N681" s="143"/>
      <c r="O681" s="143"/>
      <c r="P681" s="121"/>
      <c r="Q681" s="167"/>
    </row>
    <row r="682" spans="2:17">
      <c r="B682" s="180"/>
      <c r="C682" s="175"/>
      <c r="D682" s="175"/>
      <c r="E682" s="164"/>
      <c r="F682" s="141"/>
      <c r="G682" s="141"/>
      <c r="H682" s="143"/>
      <c r="I682" s="164"/>
      <c r="J682" s="121"/>
      <c r="K682" s="121"/>
      <c r="L682" s="161"/>
      <c r="M682" s="143"/>
      <c r="N682" s="143"/>
      <c r="O682" s="143"/>
      <c r="P682" s="121"/>
      <c r="Q682" s="167"/>
    </row>
    <row r="683" spans="2:17">
      <c r="B683" s="180"/>
      <c r="C683" s="175"/>
      <c r="D683" s="175"/>
      <c r="E683" s="164"/>
      <c r="F683" s="141"/>
      <c r="G683" s="141"/>
      <c r="H683" s="143"/>
      <c r="I683" s="164"/>
      <c r="J683" s="121"/>
      <c r="K683" s="121"/>
      <c r="L683" s="161"/>
      <c r="M683" s="143"/>
      <c r="N683" s="143"/>
      <c r="O683" s="143"/>
      <c r="P683" s="121"/>
      <c r="Q683" s="167"/>
    </row>
    <row r="684" spans="2:17">
      <c r="B684" s="180"/>
      <c r="C684" s="175"/>
      <c r="D684" s="175"/>
      <c r="E684" s="164"/>
      <c r="F684" s="141"/>
      <c r="G684" s="141"/>
      <c r="H684" s="143"/>
      <c r="I684" s="164"/>
      <c r="J684" s="121"/>
      <c r="K684" s="121"/>
      <c r="L684" s="161"/>
      <c r="M684" s="143"/>
      <c r="N684" s="143"/>
      <c r="O684" s="143"/>
      <c r="P684" s="121"/>
      <c r="Q684" s="167"/>
    </row>
    <row r="685" spans="2:17">
      <c r="B685" s="180"/>
      <c r="C685" s="175"/>
      <c r="D685" s="175"/>
      <c r="E685" s="164"/>
      <c r="F685" s="141"/>
      <c r="G685" s="141"/>
      <c r="H685" s="143"/>
      <c r="I685" s="164"/>
      <c r="J685" s="121"/>
      <c r="K685" s="121"/>
      <c r="L685" s="161"/>
      <c r="M685" s="143"/>
      <c r="N685" s="143"/>
      <c r="O685" s="143"/>
      <c r="P685" s="121"/>
      <c r="Q685" s="167"/>
    </row>
    <row r="686" spans="2:17">
      <c r="B686" s="180"/>
      <c r="C686" s="175"/>
      <c r="D686" s="175"/>
      <c r="E686" s="164"/>
      <c r="F686" s="141"/>
      <c r="G686" s="141"/>
      <c r="H686" s="143"/>
      <c r="I686" s="164"/>
      <c r="J686" s="121"/>
      <c r="K686" s="121"/>
      <c r="L686" s="161"/>
      <c r="M686" s="143"/>
      <c r="N686" s="143"/>
      <c r="O686" s="143"/>
      <c r="P686" s="121"/>
      <c r="Q686" s="167"/>
    </row>
    <row r="687" spans="2:17">
      <c r="B687" s="180"/>
      <c r="C687" s="175"/>
      <c r="D687" s="175"/>
      <c r="E687" s="164"/>
      <c r="F687" s="141"/>
      <c r="G687" s="141"/>
      <c r="H687" s="143"/>
      <c r="I687" s="164"/>
      <c r="J687" s="121"/>
      <c r="K687" s="121"/>
      <c r="L687" s="161"/>
      <c r="M687" s="143"/>
      <c r="N687" s="143"/>
      <c r="O687" s="143"/>
      <c r="P687" s="121"/>
      <c r="Q687" s="167"/>
    </row>
    <row r="688" spans="2:17">
      <c r="B688" s="180"/>
      <c r="C688" s="175"/>
      <c r="D688" s="175"/>
      <c r="E688" s="164"/>
      <c r="F688" s="141"/>
      <c r="G688" s="141"/>
      <c r="H688" s="143"/>
      <c r="I688" s="164"/>
      <c r="J688" s="121"/>
      <c r="K688" s="121"/>
      <c r="L688" s="161"/>
      <c r="M688" s="143"/>
      <c r="N688" s="143"/>
      <c r="O688" s="143"/>
      <c r="P688" s="121"/>
      <c r="Q688" s="167"/>
    </row>
    <row r="689" spans="2:17">
      <c r="B689" s="180"/>
      <c r="C689" s="175"/>
      <c r="D689" s="175"/>
      <c r="E689" s="164"/>
      <c r="F689" s="141"/>
      <c r="G689" s="141"/>
      <c r="H689" s="143"/>
      <c r="I689" s="164"/>
      <c r="J689" s="121"/>
      <c r="K689" s="121"/>
      <c r="L689" s="161"/>
      <c r="M689" s="143"/>
      <c r="N689" s="143"/>
      <c r="O689" s="143"/>
      <c r="P689" s="121"/>
      <c r="Q689" s="167"/>
    </row>
    <row r="690" spans="2:17">
      <c r="B690" s="180"/>
      <c r="C690" s="175"/>
      <c r="D690" s="175"/>
      <c r="E690" s="164"/>
      <c r="F690" s="141"/>
      <c r="G690" s="141"/>
      <c r="H690" s="143"/>
      <c r="I690" s="164"/>
      <c r="J690" s="121"/>
      <c r="K690" s="121"/>
      <c r="L690" s="161"/>
      <c r="M690" s="143"/>
      <c r="N690" s="143"/>
      <c r="O690" s="143"/>
      <c r="P690" s="121"/>
      <c r="Q690" s="167"/>
    </row>
    <row r="691" spans="2:17">
      <c r="B691" s="180"/>
      <c r="C691" s="175"/>
      <c r="D691" s="175"/>
      <c r="E691" s="164"/>
      <c r="F691" s="141"/>
      <c r="G691" s="141"/>
      <c r="H691" s="143"/>
      <c r="I691" s="164"/>
      <c r="J691" s="121"/>
      <c r="K691" s="121"/>
      <c r="L691" s="161"/>
      <c r="M691" s="143"/>
      <c r="N691" s="143"/>
      <c r="O691" s="143"/>
      <c r="P691" s="121"/>
      <c r="Q691" s="167"/>
    </row>
    <row r="692" spans="2:17">
      <c r="B692" s="180"/>
      <c r="C692" s="175"/>
      <c r="D692" s="175"/>
      <c r="E692" s="164"/>
      <c r="F692" s="141"/>
      <c r="G692" s="141"/>
      <c r="H692" s="143"/>
      <c r="I692" s="164"/>
      <c r="J692" s="121"/>
      <c r="K692" s="121"/>
      <c r="L692" s="161"/>
      <c r="M692" s="143"/>
      <c r="N692" s="143"/>
      <c r="O692" s="143"/>
      <c r="P692" s="121"/>
      <c r="Q692" s="167"/>
    </row>
    <row r="693" spans="2:17">
      <c r="B693" s="180"/>
      <c r="C693" s="175"/>
      <c r="D693" s="175"/>
      <c r="E693" s="164"/>
      <c r="F693" s="141"/>
      <c r="G693" s="141"/>
      <c r="H693" s="143"/>
      <c r="I693" s="164"/>
      <c r="J693" s="121"/>
      <c r="K693" s="121"/>
      <c r="L693" s="161"/>
      <c r="M693" s="143"/>
      <c r="N693" s="143"/>
      <c r="O693" s="143"/>
      <c r="P693" s="121"/>
      <c r="Q693" s="167"/>
    </row>
    <row r="694" spans="2:17">
      <c r="B694" s="180"/>
      <c r="C694" s="175"/>
      <c r="D694" s="175"/>
      <c r="E694" s="164"/>
      <c r="F694" s="141"/>
      <c r="G694" s="141"/>
      <c r="H694" s="143"/>
      <c r="I694" s="164"/>
      <c r="J694" s="121"/>
      <c r="K694" s="121"/>
      <c r="L694" s="161"/>
      <c r="M694" s="143"/>
      <c r="N694" s="143"/>
      <c r="O694" s="143"/>
      <c r="P694" s="121"/>
      <c r="Q694" s="167"/>
    </row>
    <row r="695" spans="2:17">
      <c r="B695" s="180"/>
      <c r="C695" s="175"/>
      <c r="D695" s="175"/>
      <c r="E695" s="164"/>
      <c r="F695" s="141"/>
      <c r="G695" s="141"/>
      <c r="H695" s="143"/>
      <c r="I695" s="164"/>
      <c r="J695" s="121"/>
      <c r="K695" s="121"/>
      <c r="L695" s="161"/>
      <c r="M695" s="143"/>
      <c r="N695" s="143"/>
      <c r="O695" s="143"/>
      <c r="P695" s="121"/>
      <c r="Q695" s="167"/>
    </row>
    <row r="696" spans="2:17">
      <c r="B696" s="180"/>
      <c r="C696" s="175"/>
      <c r="D696" s="175"/>
      <c r="E696" s="164"/>
      <c r="F696" s="141"/>
      <c r="G696" s="141"/>
      <c r="H696" s="143"/>
      <c r="I696" s="164"/>
      <c r="J696" s="121"/>
      <c r="K696" s="121"/>
      <c r="L696" s="161"/>
      <c r="M696" s="143"/>
      <c r="N696" s="143"/>
      <c r="O696" s="143"/>
      <c r="P696" s="121"/>
      <c r="Q696" s="167"/>
    </row>
    <row r="697" spans="2:17">
      <c r="B697" s="180"/>
      <c r="C697" s="175"/>
      <c r="D697" s="175"/>
      <c r="E697" s="164"/>
      <c r="F697" s="141"/>
      <c r="G697" s="141"/>
      <c r="H697" s="143"/>
      <c r="I697" s="164"/>
      <c r="J697" s="121"/>
      <c r="K697" s="121"/>
      <c r="L697" s="161"/>
      <c r="M697" s="143"/>
      <c r="N697" s="143"/>
      <c r="O697" s="143"/>
      <c r="P697" s="121"/>
      <c r="Q697" s="167"/>
    </row>
    <row r="698" spans="2:17">
      <c r="B698" s="180"/>
      <c r="C698" s="175"/>
      <c r="D698" s="175"/>
      <c r="E698" s="164"/>
      <c r="F698" s="141"/>
      <c r="G698" s="141"/>
      <c r="H698" s="143"/>
      <c r="I698" s="164"/>
      <c r="J698" s="121"/>
      <c r="K698" s="121"/>
      <c r="L698" s="161"/>
      <c r="M698" s="143"/>
      <c r="N698" s="143"/>
      <c r="O698" s="143"/>
      <c r="P698" s="121"/>
      <c r="Q698" s="167"/>
    </row>
    <row r="699" spans="2:17">
      <c r="B699" s="180"/>
      <c r="C699" s="175"/>
      <c r="D699" s="175"/>
      <c r="E699" s="164"/>
      <c r="F699" s="141"/>
      <c r="G699" s="141"/>
      <c r="H699" s="143"/>
      <c r="I699" s="164"/>
      <c r="J699" s="121"/>
      <c r="K699" s="121"/>
      <c r="L699" s="161"/>
      <c r="M699" s="143"/>
      <c r="N699" s="143"/>
      <c r="O699" s="143"/>
      <c r="P699" s="121"/>
      <c r="Q699" s="167"/>
    </row>
    <row r="700" spans="2:17">
      <c r="B700" s="180"/>
      <c r="C700" s="175"/>
      <c r="D700" s="175"/>
      <c r="E700" s="164"/>
      <c r="F700" s="141"/>
      <c r="G700" s="141"/>
      <c r="H700" s="143"/>
      <c r="I700" s="164"/>
      <c r="J700" s="121"/>
      <c r="K700" s="121"/>
      <c r="L700" s="161"/>
      <c r="M700" s="143"/>
      <c r="N700" s="143"/>
      <c r="O700" s="143"/>
      <c r="P700" s="121"/>
      <c r="Q700" s="167"/>
    </row>
    <row r="701" spans="2:17">
      <c r="B701" s="180"/>
      <c r="C701" s="175"/>
      <c r="D701" s="175"/>
      <c r="E701" s="164"/>
      <c r="F701" s="141"/>
      <c r="G701" s="141"/>
      <c r="H701" s="143"/>
      <c r="I701" s="164"/>
      <c r="J701" s="121"/>
      <c r="K701" s="121"/>
      <c r="L701" s="161"/>
      <c r="M701" s="143"/>
      <c r="N701" s="143"/>
      <c r="O701" s="143"/>
      <c r="P701" s="121"/>
      <c r="Q701" s="167"/>
    </row>
    <row r="702" spans="2:17">
      <c r="B702" s="180"/>
      <c r="C702" s="175"/>
      <c r="D702" s="175"/>
      <c r="E702" s="164"/>
      <c r="F702" s="141"/>
      <c r="G702" s="141"/>
      <c r="H702" s="143"/>
      <c r="I702" s="164"/>
      <c r="J702" s="121"/>
      <c r="K702" s="121"/>
      <c r="L702" s="161"/>
      <c r="M702" s="143"/>
      <c r="N702" s="143"/>
      <c r="O702" s="143"/>
      <c r="P702" s="121"/>
      <c r="Q702" s="167"/>
    </row>
    <row r="703" spans="2:17">
      <c r="B703" s="180"/>
      <c r="C703" s="175"/>
      <c r="D703" s="175"/>
      <c r="E703" s="164"/>
      <c r="F703" s="141"/>
      <c r="G703" s="141"/>
      <c r="H703" s="143"/>
      <c r="I703" s="164"/>
      <c r="J703" s="121"/>
      <c r="K703" s="121"/>
      <c r="L703" s="161"/>
      <c r="M703" s="143"/>
      <c r="N703" s="143"/>
      <c r="O703" s="143"/>
      <c r="P703" s="121"/>
      <c r="Q703" s="167"/>
    </row>
    <row r="704" spans="2:17">
      <c r="B704" s="180"/>
      <c r="C704" s="175"/>
      <c r="D704" s="175"/>
      <c r="E704" s="164"/>
      <c r="F704" s="141"/>
      <c r="G704" s="141"/>
      <c r="H704" s="143"/>
      <c r="I704" s="164"/>
      <c r="J704" s="121"/>
      <c r="K704" s="121"/>
      <c r="L704" s="161"/>
      <c r="M704" s="143"/>
      <c r="N704" s="143"/>
      <c r="O704" s="143"/>
      <c r="P704" s="121"/>
      <c r="Q704" s="167"/>
    </row>
    <row r="705" spans="2:17">
      <c r="B705" s="180"/>
      <c r="C705" s="175"/>
      <c r="D705" s="175"/>
      <c r="E705" s="164"/>
      <c r="F705" s="141"/>
      <c r="G705" s="141"/>
      <c r="H705" s="143"/>
      <c r="I705" s="164"/>
      <c r="J705" s="121"/>
      <c r="K705" s="121"/>
      <c r="L705" s="161"/>
      <c r="M705" s="143"/>
      <c r="N705" s="143"/>
      <c r="O705" s="143"/>
      <c r="P705" s="121"/>
      <c r="Q705" s="167"/>
    </row>
    <row r="706" spans="2:17">
      <c r="B706" s="180"/>
      <c r="C706" s="175"/>
      <c r="D706" s="175"/>
      <c r="E706" s="164"/>
      <c r="F706" s="141"/>
      <c r="G706" s="141"/>
      <c r="H706" s="143"/>
      <c r="I706" s="164"/>
      <c r="J706" s="121"/>
      <c r="K706" s="121"/>
      <c r="L706" s="161"/>
      <c r="M706" s="143"/>
      <c r="N706" s="143"/>
      <c r="O706" s="143"/>
      <c r="P706" s="121"/>
      <c r="Q706" s="167"/>
    </row>
    <row r="707" spans="2:17">
      <c r="B707" s="180"/>
      <c r="C707" s="175"/>
      <c r="D707" s="175"/>
      <c r="E707" s="164"/>
      <c r="F707" s="141"/>
      <c r="G707" s="141"/>
      <c r="H707" s="143"/>
      <c r="I707" s="164"/>
      <c r="J707" s="121"/>
      <c r="K707" s="121"/>
      <c r="L707" s="161"/>
      <c r="M707" s="143"/>
      <c r="N707" s="143"/>
      <c r="O707" s="143"/>
      <c r="P707" s="121"/>
      <c r="Q707" s="167"/>
    </row>
    <row r="708" spans="2:17">
      <c r="B708" s="180"/>
      <c r="C708" s="175"/>
      <c r="D708" s="175"/>
      <c r="E708" s="164"/>
      <c r="F708" s="141"/>
      <c r="G708" s="141"/>
      <c r="H708" s="143"/>
      <c r="I708" s="164"/>
      <c r="J708" s="121"/>
      <c r="K708" s="121"/>
      <c r="L708" s="161"/>
      <c r="M708" s="143"/>
      <c r="N708" s="143"/>
      <c r="O708" s="143"/>
      <c r="P708" s="121"/>
      <c r="Q708" s="167"/>
    </row>
    <row r="709" spans="2:17">
      <c r="B709" s="180"/>
      <c r="C709" s="175"/>
      <c r="D709" s="175"/>
      <c r="E709" s="164"/>
      <c r="F709" s="141"/>
      <c r="G709" s="141"/>
      <c r="H709" s="143"/>
      <c r="I709" s="164"/>
      <c r="J709" s="121"/>
      <c r="K709" s="121"/>
      <c r="L709" s="161"/>
      <c r="M709" s="143"/>
      <c r="N709" s="143"/>
      <c r="O709" s="143"/>
      <c r="P709" s="121"/>
      <c r="Q709" s="167"/>
    </row>
    <row r="710" spans="2:17">
      <c r="B710" s="180"/>
      <c r="C710" s="175"/>
      <c r="D710" s="175"/>
      <c r="E710" s="164"/>
      <c r="F710" s="141"/>
      <c r="G710" s="141"/>
      <c r="H710" s="143"/>
      <c r="I710" s="164"/>
      <c r="J710" s="121"/>
      <c r="K710" s="121"/>
      <c r="L710" s="161"/>
      <c r="M710" s="143"/>
      <c r="N710" s="143"/>
      <c r="O710" s="143"/>
      <c r="P710" s="121"/>
      <c r="Q710" s="167"/>
    </row>
    <row r="711" spans="2:17">
      <c r="B711" s="180"/>
      <c r="C711" s="175"/>
      <c r="D711" s="175"/>
      <c r="E711" s="164"/>
      <c r="F711" s="141"/>
      <c r="G711" s="141"/>
      <c r="H711" s="143"/>
      <c r="I711" s="164"/>
      <c r="J711" s="121"/>
      <c r="K711" s="121"/>
      <c r="L711" s="161"/>
      <c r="M711" s="143"/>
      <c r="N711" s="143"/>
      <c r="O711" s="143"/>
      <c r="P711" s="121"/>
      <c r="Q711" s="167"/>
    </row>
    <row r="712" spans="2:17">
      <c r="B712" s="180"/>
      <c r="C712" s="175"/>
      <c r="D712" s="175"/>
      <c r="E712" s="164"/>
      <c r="F712" s="141"/>
      <c r="G712" s="141"/>
      <c r="H712" s="143"/>
      <c r="I712" s="164"/>
      <c r="J712" s="121"/>
      <c r="K712" s="121"/>
      <c r="L712" s="161"/>
      <c r="M712" s="143"/>
      <c r="N712" s="143"/>
      <c r="O712" s="143"/>
      <c r="P712" s="121"/>
      <c r="Q712" s="167"/>
    </row>
    <row r="713" spans="2:17">
      <c r="B713" s="180"/>
      <c r="C713" s="175"/>
      <c r="D713" s="175"/>
      <c r="E713" s="164"/>
      <c r="F713" s="141"/>
      <c r="G713" s="141"/>
      <c r="H713" s="143"/>
      <c r="I713" s="164"/>
      <c r="J713" s="121"/>
      <c r="K713" s="121"/>
      <c r="L713" s="161"/>
      <c r="M713" s="143"/>
      <c r="N713" s="143"/>
      <c r="O713" s="143"/>
      <c r="P713" s="121"/>
      <c r="Q713" s="167"/>
    </row>
    <row r="714" spans="2:17">
      <c r="B714" s="180"/>
      <c r="C714" s="175"/>
      <c r="D714" s="175"/>
      <c r="E714" s="164"/>
      <c r="F714" s="141"/>
      <c r="G714" s="141"/>
      <c r="H714" s="143"/>
      <c r="I714" s="164"/>
      <c r="J714" s="121"/>
      <c r="K714" s="121"/>
      <c r="L714" s="161"/>
      <c r="M714" s="143"/>
      <c r="N714" s="143"/>
      <c r="O714" s="143"/>
      <c r="P714" s="121"/>
      <c r="Q714" s="167"/>
    </row>
    <row r="715" spans="2:17">
      <c r="B715" s="180"/>
      <c r="C715" s="175"/>
      <c r="D715" s="175"/>
      <c r="E715" s="164"/>
      <c r="F715" s="141"/>
      <c r="G715" s="141"/>
      <c r="H715" s="143"/>
      <c r="I715" s="164"/>
      <c r="J715" s="121"/>
      <c r="K715" s="121"/>
      <c r="L715" s="161"/>
      <c r="M715" s="143"/>
      <c r="N715" s="143"/>
      <c r="O715" s="143"/>
      <c r="P715" s="121"/>
      <c r="Q715" s="167"/>
    </row>
    <row r="716" spans="2:17">
      <c r="B716" s="180"/>
      <c r="C716" s="175"/>
      <c r="D716" s="175"/>
      <c r="E716" s="164"/>
      <c r="F716" s="141"/>
      <c r="G716" s="141"/>
      <c r="H716" s="143"/>
      <c r="I716" s="164"/>
      <c r="J716" s="121"/>
      <c r="K716" s="121"/>
      <c r="L716" s="161"/>
      <c r="M716" s="143"/>
      <c r="N716" s="143"/>
      <c r="O716" s="143"/>
      <c r="P716" s="121"/>
      <c r="Q716" s="167"/>
    </row>
    <row r="717" spans="2:17">
      <c r="B717" s="180"/>
      <c r="C717" s="175"/>
      <c r="D717" s="175"/>
      <c r="E717" s="164"/>
      <c r="F717" s="141"/>
      <c r="G717" s="141"/>
      <c r="H717" s="143"/>
      <c r="I717" s="164"/>
      <c r="J717" s="121"/>
      <c r="K717" s="121"/>
      <c r="L717" s="161"/>
      <c r="M717" s="143"/>
      <c r="N717" s="143"/>
      <c r="O717" s="143"/>
      <c r="P717" s="121"/>
      <c r="Q717" s="167"/>
    </row>
    <row r="718" spans="2:17">
      <c r="B718" s="180"/>
      <c r="C718" s="175"/>
      <c r="D718" s="175"/>
      <c r="E718" s="164"/>
      <c r="F718" s="141"/>
      <c r="G718" s="141"/>
      <c r="H718" s="143"/>
      <c r="I718" s="164"/>
      <c r="J718" s="121"/>
      <c r="K718" s="121"/>
      <c r="L718" s="161"/>
      <c r="M718" s="143"/>
      <c r="N718" s="143"/>
      <c r="O718" s="143"/>
      <c r="P718" s="121"/>
      <c r="Q718" s="167"/>
    </row>
    <row r="719" spans="2:17">
      <c r="B719" s="180"/>
      <c r="C719" s="175"/>
      <c r="D719" s="175"/>
      <c r="E719" s="164"/>
      <c r="F719" s="141"/>
      <c r="G719" s="141"/>
      <c r="H719" s="143"/>
      <c r="I719" s="164"/>
      <c r="J719" s="121"/>
      <c r="K719" s="121"/>
      <c r="L719" s="161"/>
      <c r="M719" s="143"/>
      <c r="N719" s="143"/>
      <c r="O719" s="143"/>
      <c r="P719" s="121"/>
      <c r="Q719" s="167"/>
    </row>
    <row r="720" spans="2:17">
      <c r="B720" s="180"/>
      <c r="C720" s="175"/>
      <c r="D720" s="175"/>
      <c r="E720" s="164"/>
      <c r="F720" s="141"/>
      <c r="G720" s="141"/>
      <c r="H720" s="143"/>
      <c r="I720" s="164"/>
      <c r="J720" s="121"/>
      <c r="K720" s="121"/>
      <c r="L720" s="161"/>
      <c r="M720" s="143"/>
      <c r="N720" s="143"/>
      <c r="O720" s="143"/>
      <c r="P720" s="121"/>
      <c r="Q720" s="167"/>
    </row>
    <row r="721" spans="2:17">
      <c r="B721" s="180"/>
      <c r="C721" s="175"/>
      <c r="D721" s="175"/>
      <c r="E721" s="164"/>
      <c r="F721" s="141"/>
      <c r="G721" s="141"/>
      <c r="H721" s="143"/>
      <c r="I721" s="164"/>
      <c r="J721" s="121"/>
      <c r="K721" s="121"/>
      <c r="L721" s="161"/>
      <c r="M721" s="143"/>
      <c r="N721" s="143"/>
      <c r="O721" s="143"/>
      <c r="P721" s="121"/>
      <c r="Q721" s="167"/>
    </row>
    <row r="722" spans="2:17">
      <c r="B722" s="180"/>
      <c r="C722" s="175"/>
      <c r="D722" s="175"/>
      <c r="E722" s="164"/>
      <c r="F722" s="141"/>
      <c r="G722" s="141"/>
      <c r="H722" s="143"/>
      <c r="I722" s="164"/>
      <c r="J722" s="121"/>
      <c r="K722" s="121"/>
      <c r="L722" s="161"/>
      <c r="M722" s="143"/>
      <c r="N722" s="143"/>
      <c r="O722" s="143"/>
      <c r="P722" s="121"/>
      <c r="Q722" s="167"/>
    </row>
    <row r="723" spans="2:17">
      <c r="B723" s="180"/>
      <c r="C723" s="175"/>
      <c r="D723" s="175"/>
      <c r="E723" s="164"/>
      <c r="F723" s="141"/>
      <c r="G723" s="141"/>
      <c r="H723" s="143"/>
      <c r="I723" s="164"/>
      <c r="J723" s="121"/>
      <c r="K723" s="121"/>
      <c r="L723" s="161"/>
      <c r="M723" s="143"/>
      <c r="N723" s="143"/>
      <c r="O723" s="143"/>
      <c r="P723" s="121"/>
      <c r="Q723" s="167"/>
    </row>
    <row r="724" spans="2:17">
      <c r="B724" s="180"/>
      <c r="C724" s="175"/>
      <c r="D724" s="175"/>
      <c r="E724" s="164"/>
      <c r="F724" s="141"/>
      <c r="G724" s="141"/>
      <c r="H724" s="143"/>
      <c r="I724" s="164"/>
      <c r="J724" s="121"/>
      <c r="K724" s="121"/>
      <c r="L724" s="161"/>
      <c r="M724" s="143"/>
      <c r="N724" s="143"/>
      <c r="O724" s="143"/>
      <c r="P724" s="121"/>
      <c r="Q724" s="167"/>
    </row>
    <row r="725" spans="2:17">
      <c r="B725" s="180"/>
      <c r="C725" s="175"/>
      <c r="D725" s="175"/>
      <c r="E725" s="164"/>
      <c r="F725" s="141"/>
      <c r="G725" s="141"/>
      <c r="H725" s="143"/>
      <c r="I725" s="164"/>
      <c r="J725" s="121"/>
      <c r="K725" s="121"/>
      <c r="L725" s="161"/>
      <c r="M725" s="143"/>
      <c r="N725" s="143"/>
      <c r="O725" s="143"/>
      <c r="P725" s="121"/>
      <c r="Q725" s="167"/>
    </row>
    <row r="726" spans="2:17">
      <c r="B726" s="180"/>
      <c r="C726" s="175"/>
      <c r="D726" s="175"/>
      <c r="E726" s="164"/>
      <c r="F726" s="141"/>
      <c r="G726" s="141"/>
      <c r="H726" s="143"/>
      <c r="I726" s="164"/>
      <c r="J726" s="121"/>
      <c r="K726" s="121"/>
      <c r="L726" s="161"/>
      <c r="M726" s="143"/>
      <c r="N726" s="143"/>
      <c r="O726" s="143"/>
      <c r="P726" s="121"/>
      <c r="Q726" s="167"/>
    </row>
    <row r="727" spans="2:17">
      <c r="B727" s="180"/>
      <c r="C727" s="175"/>
      <c r="D727" s="175"/>
      <c r="E727" s="164"/>
      <c r="F727" s="141"/>
      <c r="G727" s="141"/>
      <c r="H727" s="143"/>
      <c r="I727" s="164"/>
      <c r="J727" s="121"/>
      <c r="K727" s="121"/>
      <c r="L727" s="161"/>
      <c r="M727" s="143"/>
      <c r="N727" s="143"/>
      <c r="O727" s="143"/>
      <c r="P727" s="121"/>
      <c r="Q727" s="167"/>
    </row>
    <row r="728" spans="2:17">
      <c r="B728" s="180"/>
      <c r="C728" s="175"/>
      <c r="D728" s="175"/>
      <c r="E728" s="164"/>
      <c r="F728" s="141"/>
      <c r="G728" s="141"/>
      <c r="H728" s="143"/>
      <c r="I728" s="164"/>
      <c r="J728" s="121"/>
      <c r="K728" s="121"/>
      <c r="L728" s="161"/>
      <c r="M728" s="143"/>
      <c r="N728" s="143"/>
      <c r="O728" s="143"/>
      <c r="P728" s="121"/>
      <c r="Q728" s="167"/>
    </row>
    <row r="729" spans="2:17">
      <c r="B729" s="180"/>
      <c r="C729" s="175"/>
      <c r="D729" s="175"/>
      <c r="E729" s="164"/>
      <c r="F729" s="141"/>
      <c r="G729" s="141"/>
      <c r="H729" s="143"/>
      <c r="I729" s="164"/>
      <c r="J729" s="121"/>
      <c r="K729" s="121"/>
      <c r="L729" s="161"/>
      <c r="M729" s="143"/>
      <c r="N729" s="143"/>
      <c r="O729" s="143"/>
      <c r="P729" s="121"/>
      <c r="Q729" s="167"/>
    </row>
    <row r="730" spans="2:17">
      <c r="B730" s="180"/>
      <c r="C730" s="175"/>
      <c r="D730" s="175"/>
      <c r="E730" s="164"/>
      <c r="F730" s="141"/>
      <c r="G730" s="141"/>
      <c r="H730" s="143"/>
      <c r="I730" s="164"/>
      <c r="J730" s="121"/>
      <c r="K730" s="121"/>
      <c r="L730" s="161"/>
      <c r="M730" s="143"/>
      <c r="N730" s="143"/>
      <c r="O730" s="143"/>
      <c r="P730" s="121"/>
      <c r="Q730" s="167"/>
    </row>
    <row r="731" spans="2:17">
      <c r="B731" s="180"/>
      <c r="C731" s="175"/>
      <c r="D731" s="175"/>
      <c r="E731" s="164"/>
      <c r="F731" s="141"/>
      <c r="G731" s="141"/>
      <c r="H731" s="143"/>
      <c r="I731" s="164"/>
      <c r="J731" s="121"/>
      <c r="K731" s="121"/>
      <c r="L731" s="161"/>
      <c r="M731" s="143"/>
      <c r="N731" s="143"/>
      <c r="O731" s="143"/>
      <c r="P731" s="121"/>
      <c r="Q731" s="167"/>
    </row>
    <row r="732" spans="2:17">
      <c r="B732" s="180"/>
      <c r="C732" s="175"/>
      <c r="D732" s="175"/>
      <c r="E732" s="164"/>
      <c r="F732" s="141"/>
      <c r="G732" s="141"/>
      <c r="H732" s="143"/>
      <c r="I732" s="164"/>
      <c r="J732" s="121"/>
      <c r="K732" s="121"/>
      <c r="L732" s="161"/>
      <c r="M732" s="143"/>
      <c r="N732" s="143"/>
      <c r="O732" s="143"/>
      <c r="P732" s="121"/>
      <c r="Q732" s="167"/>
    </row>
    <row r="733" spans="2:17">
      <c r="B733" s="180"/>
      <c r="C733" s="175"/>
      <c r="D733" s="175"/>
      <c r="E733" s="164"/>
      <c r="F733" s="141"/>
      <c r="G733" s="141"/>
      <c r="H733" s="143"/>
      <c r="I733" s="164"/>
      <c r="J733" s="121"/>
      <c r="K733" s="121"/>
      <c r="L733" s="161"/>
      <c r="M733" s="143"/>
      <c r="N733" s="143"/>
      <c r="O733" s="143"/>
      <c r="P733" s="121"/>
      <c r="Q733" s="167"/>
    </row>
    <row r="734" spans="2:17">
      <c r="B734" s="180"/>
      <c r="C734" s="175"/>
      <c r="D734" s="175"/>
      <c r="E734" s="164"/>
      <c r="F734" s="141"/>
      <c r="G734" s="141"/>
      <c r="H734" s="143"/>
      <c r="I734" s="164"/>
      <c r="J734" s="121"/>
      <c r="K734" s="121"/>
      <c r="L734" s="161"/>
      <c r="M734" s="143"/>
      <c r="N734" s="143"/>
      <c r="O734" s="143"/>
      <c r="P734" s="121"/>
      <c r="Q734" s="167"/>
    </row>
    <row r="735" spans="2:17">
      <c r="B735" s="180"/>
      <c r="C735" s="175"/>
      <c r="D735" s="175"/>
      <c r="E735" s="164"/>
      <c r="F735" s="141"/>
      <c r="G735" s="141"/>
      <c r="H735" s="143"/>
      <c r="I735" s="164"/>
      <c r="J735" s="121"/>
      <c r="K735" s="121"/>
      <c r="L735" s="161"/>
      <c r="M735" s="143"/>
      <c r="N735" s="143"/>
      <c r="O735" s="143"/>
      <c r="P735" s="121"/>
      <c r="Q735" s="167"/>
    </row>
    <row r="736" spans="2:17">
      <c r="B736" s="180"/>
      <c r="C736" s="175"/>
      <c r="D736" s="175"/>
      <c r="E736" s="164"/>
      <c r="F736" s="141"/>
      <c r="G736" s="141"/>
      <c r="H736" s="143"/>
      <c r="I736" s="164"/>
      <c r="J736" s="121"/>
      <c r="K736" s="121"/>
      <c r="L736" s="161"/>
      <c r="M736" s="143"/>
      <c r="N736" s="143"/>
      <c r="O736" s="143"/>
      <c r="P736" s="121"/>
      <c r="Q736" s="167"/>
    </row>
    <row r="737" spans="2:17">
      <c r="B737" s="180"/>
      <c r="C737" s="175"/>
      <c r="D737" s="175"/>
      <c r="E737" s="164"/>
      <c r="F737" s="141"/>
      <c r="G737" s="141"/>
      <c r="H737" s="143"/>
      <c r="I737" s="164"/>
      <c r="J737" s="121"/>
      <c r="K737" s="121"/>
      <c r="L737" s="161"/>
      <c r="M737" s="143"/>
      <c r="N737" s="143"/>
      <c r="O737" s="143"/>
      <c r="P737" s="121"/>
      <c r="Q737" s="167"/>
    </row>
    <row r="738" spans="2:17">
      <c r="B738" s="180"/>
      <c r="C738" s="175"/>
      <c r="D738" s="175"/>
      <c r="E738" s="164"/>
      <c r="F738" s="141"/>
      <c r="G738" s="141"/>
      <c r="H738" s="143"/>
      <c r="I738" s="164"/>
      <c r="J738" s="121"/>
      <c r="K738" s="121"/>
      <c r="L738" s="161"/>
      <c r="M738" s="143"/>
      <c r="N738" s="143"/>
      <c r="O738" s="143"/>
      <c r="P738" s="121"/>
      <c r="Q738" s="167"/>
    </row>
    <row r="739" spans="2:17">
      <c r="B739" s="180"/>
      <c r="C739" s="175"/>
      <c r="D739" s="175"/>
      <c r="E739" s="164"/>
      <c r="F739" s="141"/>
      <c r="G739" s="141"/>
      <c r="H739" s="143"/>
      <c r="I739" s="164"/>
      <c r="J739" s="121"/>
      <c r="K739" s="121"/>
      <c r="L739" s="161"/>
      <c r="M739" s="143"/>
      <c r="N739" s="143"/>
      <c r="O739" s="143"/>
      <c r="P739" s="121"/>
      <c r="Q739" s="167"/>
    </row>
    <row r="740" spans="2:17">
      <c r="B740" s="180"/>
      <c r="C740" s="175"/>
      <c r="D740" s="175"/>
      <c r="E740" s="164"/>
      <c r="F740" s="141"/>
      <c r="G740" s="141"/>
      <c r="H740" s="143"/>
      <c r="I740" s="164"/>
      <c r="J740" s="121"/>
      <c r="K740" s="121"/>
      <c r="L740" s="161"/>
      <c r="M740" s="143"/>
      <c r="N740" s="143"/>
      <c r="O740" s="143"/>
      <c r="P740" s="121"/>
      <c r="Q740" s="167"/>
    </row>
    <row r="741" spans="2:17">
      <c r="B741" s="180"/>
      <c r="C741" s="175"/>
      <c r="D741" s="175"/>
      <c r="E741" s="164"/>
      <c r="F741" s="141"/>
      <c r="G741" s="141"/>
      <c r="H741" s="143"/>
      <c r="I741" s="164"/>
      <c r="J741" s="121"/>
      <c r="K741" s="121"/>
      <c r="L741" s="161"/>
      <c r="M741" s="143"/>
      <c r="N741" s="143"/>
      <c r="O741" s="143"/>
      <c r="P741" s="121"/>
      <c r="Q741" s="167"/>
    </row>
    <row r="742" spans="2:17">
      <c r="B742" s="180"/>
      <c r="C742" s="175"/>
      <c r="D742" s="175"/>
      <c r="E742" s="164"/>
      <c r="F742" s="141"/>
      <c r="G742" s="141"/>
      <c r="H742" s="143"/>
      <c r="I742" s="164"/>
      <c r="J742" s="121"/>
      <c r="K742" s="121"/>
      <c r="L742" s="161"/>
      <c r="M742" s="143"/>
      <c r="N742" s="143"/>
      <c r="O742" s="143"/>
      <c r="P742" s="121"/>
      <c r="Q742" s="167"/>
    </row>
    <row r="743" spans="2:17">
      <c r="B743" s="180"/>
      <c r="C743" s="175"/>
      <c r="D743" s="175"/>
      <c r="E743" s="164"/>
      <c r="F743" s="141"/>
      <c r="G743" s="141"/>
      <c r="H743" s="143"/>
      <c r="I743" s="164"/>
      <c r="J743" s="121"/>
      <c r="K743" s="121"/>
      <c r="L743" s="161"/>
      <c r="M743" s="143"/>
      <c r="N743" s="143"/>
      <c r="O743" s="143"/>
      <c r="P743" s="121"/>
      <c r="Q743" s="167"/>
    </row>
    <row r="744" spans="2:17">
      <c r="B744" s="180"/>
      <c r="C744" s="175"/>
      <c r="D744" s="175"/>
      <c r="E744" s="164"/>
      <c r="F744" s="141"/>
      <c r="G744" s="141"/>
      <c r="H744" s="143"/>
      <c r="I744" s="164"/>
      <c r="J744" s="121"/>
      <c r="K744" s="121"/>
      <c r="L744" s="161"/>
      <c r="M744" s="143"/>
      <c r="N744" s="143"/>
      <c r="O744" s="143"/>
      <c r="P744" s="121"/>
      <c r="Q744" s="167"/>
    </row>
    <row r="745" spans="2:17">
      <c r="B745" s="180"/>
      <c r="C745" s="175"/>
      <c r="D745" s="175"/>
      <c r="E745" s="164"/>
      <c r="F745" s="141"/>
      <c r="G745" s="141"/>
      <c r="H745" s="143"/>
      <c r="I745" s="164"/>
      <c r="J745" s="121"/>
      <c r="K745" s="121"/>
      <c r="L745" s="161"/>
      <c r="M745" s="143"/>
      <c r="N745" s="143"/>
      <c r="O745" s="143"/>
      <c r="P745" s="121"/>
      <c r="Q745" s="167"/>
    </row>
    <row r="746" spans="2:17">
      <c r="B746" s="180"/>
      <c r="C746" s="175"/>
      <c r="D746" s="175"/>
      <c r="E746" s="164"/>
      <c r="F746" s="141"/>
      <c r="G746" s="141"/>
      <c r="H746" s="143"/>
      <c r="I746" s="164"/>
      <c r="J746" s="121"/>
      <c r="K746" s="121"/>
      <c r="L746" s="161"/>
      <c r="M746" s="143"/>
      <c r="N746" s="143"/>
      <c r="O746" s="143"/>
      <c r="P746" s="121"/>
      <c r="Q746" s="167"/>
    </row>
    <row r="747" spans="2:17">
      <c r="B747" s="180"/>
      <c r="C747" s="175"/>
      <c r="D747" s="175"/>
      <c r="E747" s="164"/>
      <c r="F747" s="141"/>
      <c r="G747" s="141"/>
      <c r="H747" s="143"/>
      <c r="I747" s="164"/>
      <c r="J747" s="121"/>
      <c r="K747" s="121"/>
      <c r="L747" s="161"/>
      <c r="M747" s="143"/>
      <c r="N747" s="143"/>
      <c r="O747" s="143"/>
      <c r="P747" s="121"/>
      <c r="Q747" s="167"/>
    </row>
    <row r="748" spans="2:17">
      <c r="B748" s="180"/>
      <c r="C748" s="175"/>
      <c r="D748" s="175"/>
      <c r="E748" s="164"/>
      <c r="F748" s="141"/>
      <c r="G748" s="141"/>
      <c r="H748" s="143"/>
      <c r="I748" s="164"/>
      <c r="J748" s="121"/>
      <c r="K748" s="121"/>
      <c r="L748" s="161"/>
      <c r="M748" s="143"/>
      <c r="N748" s="143"/>
      <c r="O748" s="143"/>
      <c r="P748" s="121"/>
      <c r="Q748" s="167"/>
    </row>
    <row r="749" spans="2:17">
      <c r="B749" s="180"/>
      <c r="C749" s="175"/>
      <c r="D749" s="175"/>
      <c r="E749" s="164"/>
      <c r="F749" s="141"/>
      <c r="G749" s="141"/>
      <c r="H749" s="143"/>
      <c r="I749" s="164"/>
      <c r="J749" s="121"/>
      <c r="K749" s="121"/>
      <c r="L749" s="161"/>
      <c r="M749" s="143"/>
      <c r="N749" s="143"/>
      <c r="O749" s="143"/>
      <c r="P749" s="121"/>
      <c r="Q749" s="167"/>
    </row>
    <row r="750" spans="2:17">
      <c r="B750" s="180"/>
      <c r="C750" s="175"/>
      <c r="D750" s="175"/>
      <c r="E750" s="164"/>
      <c r="F750" s="141"/>
      <c r="G750" s="141"/>
      <c r="H750" s="143"/>
      <c r="I750" s="164"/>
      <c r="J750" s="121"/>
      <c r="K750" s="121"/>
      <c r="L750" s="161"/>
      <c r="M750" s="143"/>
      <c r="N750" s="143"/>
      <c r="O750" s="143"/>
      <c r="P750" s="121"/>
      <c r="Q750" s="167"/>
    </row>
    <row r="751" spans="2:17">
      <c r="B751" s="180"/>
      <c r="C751" s="175"/>
      <c r="D751" s="175"/>
      <c r="E751" s="164"/>
      <c r="F751" s="141"/>
      <c r="G751" s="141"/>
      <c r="H751" s="143"/>
      <c r="I751" s="164"/>
      <c r="J751" s="121"/>
      <c r="K751" s="121"/>
      <c r="L751" s="161"/>
      <c r="M751" s="143"/>
      <c r="N751" s="143"/>
      <c r="O751" s="143"/>
      <c r="P751" s="121"/>
      <c r="Q751" s="167"/>
    </row>
    <row r="752" spans="2:17">
      <c r="B752" s="180"/>
      <c r="C752" s="175"/>
      <c r="D752" s="175"/>
      <c r="E752" s="164"/>
      <c r="F752" s="141"/>
      <c r="G752" s="141"/>
      <c r="H752" s="143"/>
      <c r="I752" s="164"/>
      <c r="J752" s="121"/>
      <c r="K752" s="121"/>
      <c r="L752" s="161"/>
      <c r="M752" s="143"/>
      <c r="N752" s="143"/>
      <c r="O752" s="143"/>
      <c r="P752" s="121"/>
      <c r="Q752" s="167"/>
    </row>
    <row r="753" spans="2:17">
      <c r="B753" s="180"/>
      <c r="C753" s="175"/>
      <c r="D753" s="175"/>
      <c r="E753" s="164"/>
      <c r="F753" s="141"/>
      <c r="G753" s="141"/>
      <c r="H753" s="143"/>
      <c r="I753" s="164"/>
      <c r="J753" s="121"/>
      <c r="K753" s="121"/>
      <c r="L753" s="161"/>
      <c r="M753" s="143"/>
      <c r="N753" s="143"/>
      <c r="O753" s="143"/>
      <c r="P753" s="121"/>
      <c r="Q753" s="167"/>
    </row>
    <row r="754" spans="2:17">
      <c r="B754" s="180"/>
      <c r="C754" s="175"/>
      <c r="D754" s="175"/>
      <c r="E754" s="164"/>
      <c r="F754" s="141"/>
      <c r="G754" s="141"/>
      <c r="H754" s="143"/>
      <c r="I754" s="164"/>
      <c r="J754" s="121"/>
      <c r="K754" s="121"/>
      <c r="L754" s="161"/>
      <c r="M754" s="143"/>
      <c r="N754" s="143"/>
      <c r="O754" s="143"/>
      <c r="P754" s="121"/>
      <c r="Q754" s="167"/>
    </row>
    <row r="755" spans="2:17">
      <c r="B755" s="180"/>
      <c r="C755" s="175"/>
      <c r="D755" s="175"/>
      <c r="E755" s="164"/>
      <c r="F755" s="141"/>
      <c r="G755" s="141"/>
      <c r="H755" s="143"/>
      <c r="I755" s="164"/>
      <c r="J755" s="121"/>
      <c r="K755" s="121"/>
      <c r="L755" s="161"/>
      <c r="M755" s="143"/>
      <c r="N755" s="143"/>
      <c r="O755" s="143"/>
      <c r="P755" s="121"/>
      <c r="Q755" s="167"/>
    </row>
    <row r="756" spans="2:17">
      <c r="B756" s="180"/>
      <c r="C756" s="175"/>
      <c r="D756" s="175"/>
      <c r="E756" s="164"/>
      <c r="F756" s="141"/>
      <c r="G756" s="141"/>
      <c r="H756" s="143"/>
      <c r="I756" s="164"/>
      <c r="J756" s="121"/>
      <c r="K756" s="121"/>
      <c r="L756" s="161"/>
      <c r="M756" s="143"/>
      <c r="N756" s="143"/>
      <c r="O756" s="143"/>
      <c r="P756" s="121"/>
      <c r="Q756" s="167"/>
    </row>
    <row r="757" spans="2:17">
      <c r="B757" s="180"/>
      <c r="C757" s="175"/>
      <c r="D757" s="175"/>
      <c r="E757" s="164"/>
      <c r="F757" s="141"/>
      <c r="G757" s="141"/>
      <c r="H757" s="143"/>
      <c r="I757" s="164"/>
      <c r="J757" s="121"/>
      <c r="K757" s="121"/>
      <c r="L757" s="161"/>
      <c r="M757" s="143"/>
      <c r="N757" s="143"/>
      <c r="O757" s="143"/>
      <c r="P757" s="121"/>
      <c r="Q757" s="167"/>
    </row>
    <row r="758" spans="2:17">
      <c r="B758" s="180"/>
      <c r="C758" s="175"/>
      <c r="D758" s="175"/>
      <c r="E758" s="164"/>
      <c r="F758" s="141"/>
      <c r="G758" s="141"/>
      <c r="H758" s="143"/>
      <c r="I758" s="164"/>
      <c r="J758" s="121"/>
      <c r="K758" s="121"/>
      <c r="L758" s="161"/>
      <c r="M758" s="143"/>
      <c r="N758" s="143"/>
      <c r="O758" s="143"/>
      <c r="P758" s="121"/>
      <c r="Q758" s="167"/>
    </row>
    <row r="759" spans="2:17">
      <c r="B759" s="180"/>
      <c r="C759" s="175"/>
      <c r="D759" s="175"/>
      <c r="E759" s="164"/>
      <c r="F759" s="141"/>
      <c r="G759" s="141"/>
      <c r="H759" s="143"/>
      <c r="I759" s="164"/>
      <c r="J759" s="121"/>
      <c r="K759" s="121"/>
      <c r="L759" s="161"/>
      <c r="M759" s="143"/>
      <c r="N759" s="143"/>
      <c r="O759" s="143"/>
      <c r="P759" s="121"/>
      <c r="Q759" s="167"/>
    </row>
    <row r="760" spans="2:17">
      <c r="B760" s="180"/>
      <c r="C760" s="175"/>
      <c r="D760" s="175"/>
      <c r="E760" s="164"/>
      <c r="F760" s="141"/>
      <c r="G760" s="141"/>
      <c r="H760" s="143"/>
      <c r="I760" s="164"/>
      <c r="J760" s="121"/>
      <c r="K760" s="121"/>
      <c r="L760" s="161"/>
      <c r="M760" s="143"/>
      <c r="N760" s="143"/>
      <c r="O760" s="143"/>
      <c r="P760" s="121"/>
      <c r="Q760" s="167"/>
    </row>
    <row r="761" spans="2:17">
      <c r="B761" s="180"/>
      <c r="C761" s="175"/>
      <c r="D761" s="175"/>
      <c r="E761" s="164"/>
      <c r="F761" s="141"/>
      <c r="G761" s="141"/>
      <c r="H761" s="143"/>
      <c r="I761" s="164"/>
      <c r="J761" s="121"/>
      <c r="K761" s="121"/>
      <c r="L761" s="161"/>
      <c r="M761" s="143"/>
      <c r="N761" s="143"/>
      <c r="O761" s="143"/>
      <c r="P761" s="121"/>
      <c r="Q761" s="167"/>
    </row>
    <row r="762" spans="2:17">
      <c r="B762" s="180"/>
      <c r="C762" s="175"/>
      <c r="D762" s="175"/>
      <c r="E762" s="164"/>
      <c r="F762" s="141"/>
      <c r="G762" s="141"/>
      <c r="H762" s="143"/>
      <c r="I762" s="164"/>
      <c r="J762" s="121"/>
      <c r="K762" s="121"/>
      <c r="L762" s="161"/>
      <c r="M762" s="143"/>
      <c r="N762" s="143"/>
      <c r="O762" s="143"/>
      <c r="P762" s="121"/>
      <c r="Q762" s="167"/>
    </row>
    <row r="763" spans="2:17">
      <c r="B763" s="180"/>
      <c r="C763" s="175"/>
      <c r="D763" s="175"/>
      <c r="E763" s="164"/>
      <c r="F763" s="141"/>
      <c r="G763" s="141"/>
      <c r="H763" s="143"/>
      <c r="I763" s="164"/>
      <c r="J763" s="121"/>
      <c r="K763" s="121"/>
      <c r="L763" s="161"/>
      <c r="M763" s="143"/>
      <c r="N763" s="143"/>
      <c r="O763" s="143"/>
      <c r="P763" s="121"/>
      <c r="Q763" s="167"/>
    </row>
    <row r="764" spans="2:17">
      <c r="B764" s="180"/>
      <c r="C764" s="175"/>
      <c r="D764" s="175"/>
      <c r="E764" s="164"/>
      <c r="F764" s="141"/>
      <c r="G764" s="141"/>
      <c r="H764" s="143"/>
      <c r="I764" s="164"/>
      <c r="J764" s="121"/>
      <c r="K764" s="121"/>
      <c r="L764" s="161"/>
      <c r="M764" s="143"/>
      <c r="N764" s="143"/>
      <c r="O764" s="143"/>
      <c r="P764" s="121"/>
      <c r="Q764" s="167"/>
    </row>
    <row r="765" spans="2:17">
      <c r="B765" s="180"/>
      <c r="C765" s="175"/>
      <c r="D765" s="175"/>
      <c r="E765" s="164"/>
      <c r="F765" s="141"/>
      <c r="G765" s="141"/>
      <c r="H765" s="143"/>
      <c r="I765" s="164"/>
      <c r="J765" s="121"/>
      <c r="K765" s="121"/>
      <c r="L765" s="161"/>
      <c r="M765" s="143"/>
      <c r="N765" s="143"/>
      <c r="O765" s="143"/>
      <c r="P765" s="121"/>
      <c r="Q765" s="167"/>
    </row>
    <row r="766" spans="2:17">
      <c r="B766" s="180"/>
      <c r="C766" s="175"/>
      <c r="D766" s="175"/>
      <c r="E766" s="164"/>
      <c r="F766" s="141"/>
      <c r="G766" s="141"/>
      <c r="H766" s="143"/>
      <c r="I766" s="164"/>
      <c r="J766" s="121"/>
      <c r="K766" s="121"/>
      <c r="L766" s="161"/>
      <c r="M766" s="143"/>
      <c r="N766" s="143"/>
      <c r="O766" s="143"/>
      <c r="P766" s="121"/>
      <c r="Q766" s="167"/>
    </row>
    <row r="767" spans="2:17">
      <c r="B767" s="180"/>
      <c r="C767" s="175"/>
      <c r="D767" s="175"/>
      <c r="E767" s="164"/>
      <c r="F767" s="141"/>
      <c r="G767" s="141"/>
      <c r="H767" s="143"/>
      <c r="I767" s="164"/>
      <c r="J767" s="121"/>
      <c r="K767" s="121"/>
      <c r="L767" s="161"/>
      <c r="M767" s="143"/>
      <c r="N767" s="143"/>
      <c r="O767" s="143"/>
      <c r="P767" s="121"/>
      <c r="Q767" s="167"/>
    </row>
    <row r="768" spans="2:17">
      <c r="B768" s="180"/>
      <c r="C768" s="175"/>
      <c r="D768" s="175"/>
      <c r="E768" s="164"/>
      <c r="F768" s="141"/>
      <c r="G768" s="141"/>
      <c r="H768" s="143"/>
      <c r="I768" s="164"/>
      <c r="J768" s="121"/>
      <c r="K768" s="121"/>
      <c r="L768" s="161"/>
      <c r="M768" s="143"/>
      <c r="N768" s="143"/>
      <c r="O768" s="143"/>
      <c r="P768" s="121"/>
      <c r="Q768" s="167"/>
    </row>
    <row r="769" spans="2:17">
      <c r="B769" s="180"/>
      <c r="C769" s="175"/>
      <c r="D769" s="175"/>
      <c r="E769" s="164"/>
      <c r="F769" s="141"/>
      <c r="G769" s="141"/>
      <c r="H769" s="143"/>
      <c r="I769" s="164"/>
      <c r="J769" s="121"/>
      <c r="K769" s="121"/>
      <c r="L769" s="161"/>
      <c r="M769" s="143"/>
      <c r="N769" s="143"/>
      <c r="O769" s="143"/>
      <c r="P769" s="121"/>
      <c r="Q769" s="167"/>
    </row>
    <row r="770" spans="2:17">
      <c r="B770" s="180"/>
      <c r="C770" s="175"/>
      <c r="D770" s="175"/>
      <c r="E770" s="164"/>
      <c r="F770" s="141"/>
      <c r="G770" s="141"/>
      <c r="H770" s="143"/>
      <c r="I770" s="164"/>
      <c r="J770" s="121"/>
      <c r="K770" s="121"/>
      <c r="L770" s="161"/>
      <c r="M770" s="143"/>
      <c r="N770" s="143"/>
      <c r="O770" s="143"/>
      <c r="P770" s="121"/>
      <c r="Q770" s="167"/>
    </row>
    <row r="771" spans="2:17">
      <c r="B771" s="180"/>
      <c r="C771" s="175"/>
      <c r="D771" s="175"/>
      <c r="E771" s="164"/>
      <c r="F771" s="141"/>
      <c r="G771" s="141"/>
      <c r="H771" s="143"/>
      <c r="I771" s="164"/>
      <c r="J771" s="121"/>
      <c r="K771" s="121"/>
      <c r="L771" s="161"/>
      <c r="M771" s="143"/>
      <c r="N771" s="143"/>
      <c r="O771" s="143"/>
      <c r="P771" s="121"/>
      <c r="Q771" s="167"/>
    </row>
    <row r="772" spans="2:17">
      <c r="B772" s="180"/>
      <c r="C772" s="175"/>
      <c r="D772" s="175"/>
      <c r="E772" s="164"/>
      <c r="F772" s="141"/>
      <c r="G772" s="141"/>
      <c r="H772" s="143"/>
      <c r="I772" s="164"/>
      <c r="J772" s="121"/>
      <c r="K772" s="121"/>
      <c r="L772" s="161"/>
      <c r="M772" s="143"/>
      <c r="N772" s="143"/>
      <c r="O772" s="143"/>
      <c r="P772" s="121"/>
      <c r="Q772" s="167"/>
    </row>
    <row r="773" spans="2:17">
      <c r="B773" s="180"/>
      <c r="C773" s="175"/>
      <c r="D773" s="175"/>
      <c r="E773" s="164"/>
      <c r="F773" s="141"/>
      <c r="G773" s="141"/>
      <c r="H773" s="143"/>
      <c r="I773" s="164"/>
      <c r="J773" s="121"/>
      <c r="K773" s="121"/>
      <c r="L773" s="161"/>
      <c r="M773" s="143"/>
      <c r="N773" s="143"/>
      <c r="O773" s="143"/>
      <c r="P773" s="121"/>
      <c r="Q773" s="167"/>
    </row>
    <row r="774" spans="2:17">
      <c r="B774" s="180"/>
      <c r="C774" s="175"/>
      <c r="D774" s="175"/>
      <c r="E774" s="164"/>
      <c r="F774" s="141"/>
      <c r="G774" s="141"/>
      <c r="H774" s="143"/>
      <c r="I774" s="164"/>
      <c r="J774" s="121"/>
      <c r="K774" s="121"/>
      <c r="L774" s="161"/>
      <c r="M774" s="143"/>
      <c r="N774" s="143"/>
      <c r="O774" s="143"/>
      <c r="P774" s="121"/>
      <c r="Q774" s="167"/>
    </row>
    <row r="775" spans="2:17">
      <c r="B775" s="180"/>
      <c r="C775" s="175"/>
      <c r="D775" s="175"/>
      <c r="E775" s="164"/>
      <c r="F775" s="141"/>
      <c r="G775" s="141"/>
      <c r="H775" s="143"/>
      <c r="I775" s="164"/>
      <c r="J775" s="121"/>
      <c r="K775" s="121"/>
      <c r="L775" s="161"/>
      <c r="M775" s="143"/>
      <c r="N775" s="143"/>
      <c r="O775" s="143"/>
      <c r="P775" s="121"/>
      <c r="Q775" s="167"/>
    </row>
    <row r="776" spans="2:17">
      <c r="B776" s="180"/>
      <c r="C776" s="175"/>
      <c r="D776" s="175"/>
      <c r="E776" s="164"/>
      <c r="F776" s="141"/>
      <c r="G776" s="141"/>
      <c r="H776" s="143"/>
      <c r="I776" s="164"/>
      <c r="J776" s="121"/>
      <c r="K776" s="121"/>
      <c r="L776" s="161"/>
      <c r="M776" s="143"/>
      <c r="N776" s="143"/>
      <c r="O776" s="143"/>
      <c r="P776" s="121"/>
      <c r="Q776" s="167"/>
    </row>
    <row r="777" spans="2:17">
      <c r="B777" s="180"/>
      <c r="C777" s="175"/>
      <c r="D777" s="175"/>
      <c r="E777" s="164"/>
      <c r="F777" s="141"/>
      <c r="G777" s="141"/>
      <c r="H777" s="143"/>
      <c r="I777" s="164"/>
      <c r="J777" s="121"/>
      <c r="K777" s="121"/>
      <c r="L777" s="161"/>
      <c r="M777" s="143"/>
      <c r="N777" s="143"/>
      <c r="O777" s="143"/>
      <c r="P777" s="121"/>
      <c r="Q777" s="167"/>
    </row>
    <row r="778" spans="2:17">
      <c r="B778" s="180"/>
      <c r="C778" s="175"/>
      <c r="D778" s="175"/>
      <c r="E778" s="164"/>
      <c r="F778" s="141"/>
      <c r="G778" s="141"/>
      <c r="H778" s="143"/>
      <c r="I778" s="164"/>
      <c r="J778" s="121"/>
      <c r="K778" s="121"/>
      <c r="L778" s="161"/>
      <c r="M778" s="143"/>
      <c r="N778" s="143"/>
      <c r="O778" s="143"/>
      <c r="P778" s="121"/>
      <c r="Q778" s="167"/>
    </row>
    <row r="779" spans="2:17">
      <c r="B779" s="180"/>
      <c r="C779" s="175"/>
      <c r="D779" s="175"/>
      <c r="E779" s="164"/>
      <c r="F779" s="141"/>
      <c r="G779" s="141"/>
      <c r="H779" s="143"/>
      <c r="I779" s="164"/>
      <c r="J779" s="121"/>
      <c r="K779" s="121"/>
      <c r="L779" s="161"/>
      <c r="M779" s="143"/>
      <c r="N779" s="143"/>
      <c r="O779" s="143"/>
      <c r="P779" s="121"/>
      <c r="Q779" s="167"/>
    </row>
    <row r="780" spans="2:17">
      <c r="B780" s="180"/>
      <c r="C780" s="175"/>
      <c r="D780" s="175"/>
      <c r="E780" s="164"/>
      <c r="F780" s="141"/>
      <c r="G780" s="141"/>
      <c r="H780" s="143"/>
      <c r="I780" s="164"/>
      <c r="J780" s="121"/>
      <c r="K780" s="121"/>
      <c r="L780" s="161"/>
      <c r="M780" s="143"/>
      <c r="N780" s="143"/>
      <c r="O780" s="143"/>
      <c r="P780" s="121"/>
      <c r="Q780" s="167"/>
    </row>
    <row r="781" spans="2:17">
      <c r="B781" s="180"/>
      <c r="C781" s="175"/>
      <c r="D781" s="175"/>
      <c r="E781" s="164"/>
      <c r="F781" s="141"/>
      <c r="G781" s="141"/>
      <c r="H781" s="143"/>
      <c r="I781" s="164"/>
      <c r="J781" s="121"/>
      <c r="K781" s="121"/>
      <c r="L781" s="161"/>
      <c r="M781" s="143"/>
      <c r="N781" s="143"/>
      <c r="O781" s="143"/>
      <c r="P781" s="121"/>
      <c r="Q781" s="167"/>
    </row>
    <row r="782" spans="2:17">
      <c r="B782" s="180"/>
      <c r="C782" s="175"/>
      <c r="D782" s="175"/>
      <c r="E782" s="164"/>
      <c r="F782" s="141"/>
      <c r="G782" s="141"/>
      <c r="H782" s="143"/>
      <c r="I782" s="164"/>
      <c r="J782" s="121"/>
      <c r="K782" s="121"/>
      <c r="L782" s="161"/>
      <c r="M782" s="143"/>
      <c r="N782" s="143"/>
      <c r="O782" s="143"/>
      <c r="P782" s="121"/>
      <c r="Q782" s="167"/>
    </row>
    <row r="783" spans="2:17">
      <c r="B783" s="180"/>
      <c r="C783" s="175"/>
      <c r="D783" s="175"/>
      <c r="E783" s="164"/>
      <c r="F783" s="141"/>
      <c r="G783" s="141"/>
      <c r="H783" s="143"/>
      <c r="I783" s="164"/>
      <c r="J783" s="121"/>
      <c r="K783" s="121"/>
      <c r="L783" s="161"/>
      <c r="M783" s="143"/>
      <c r="N783" s="143"/>
      <c r="O783" s="143"/>
      <c r="P783" s="121"/>
      <c r="Q783" s="167"/>
    </row>
    <row r="784" spans="2:17">
      <c r="B784" s="180"/>
      <c r="C784" s="175"/>
      <c r="D784" s="175"/>
      <c r="E784" s="164"/>
      <c r="F784" s="141"/>
      <c r="G784" s="141"/>
      <c r="H784" s="143"/>
      <c r="I784" s="164"/>
      <c r="J784" s="121"/>
      <c r="K784" s="121"/>
      <c r="L784" s="161"/>
      <c r="M784" s="143"/>
      <c r="N784" s="143"/>
      <c r="O784" s="143"/>
      <c r="P784" s="121"/>
      <c r="Q784" s="167"/>
    </row>
    <row r="785" spans="2:17">
      <c r="B785" s="180"/>
      <c r="C785" s="175"/>
      <c r="D785" s="175"/>
      <c r="E785" s="164"/>
      <c r="F785" s="141"/>
      <c r="G785" s="141"/>
      <c r="H785" s="143"/>
      <c r="I785" s="164"/>
      <c r="J785" s="121"/>
      <c r="K785" s="121"/>
      <c r="L785" s="161"/>
      <c r="M785" s="143"/>
      <c r="N785" s="143"/>
      <c r="O785" s="143"/>
      <c r="P785" s="121"/>
      <c r="Q785" s="167"/>
    </row>
    <row r="786" spans="2:17">
      <c r="B786" s="180"/>
      <c r="C786" s="175"/>
      <c r="D786" s="175"/>
      <c r="E786" s="164"/>
      <c r="F786" s="141"/>
      <c r="G786" s="141"/>
      <c r="H786" s="143"/>
      <c r="I786" s="164"/>
      <c r="J786" s="121"/>
      <c r="K786" s="121"/>
      <c r="L786" s="161"/>
      <c r="M786" s="143"/>
      <c r="N786" s="143"/>
      <c r="O786" s="143"/>
      <c r="P786" s="121"/>
      <c r="Q786" s="167"/>
    </row>
    <row r="787" spans="2:17">
      <c r="B787" s="180"/>
      <c r="C787" s="175"/>
      <c r="D787" s="175"/>
      <c r="E787" s="164"/>
      <c r="F787" s="141"/>
      <c r="G787" s="141"/>
      <c r="H787" s="143"/>
      <c r="I787" s="164"/>
      <c r="J787" s="121"/>
      <c r="K787" s="121"/>
      <c r="L787" s="161"/>
      <c r="M787" s="143"/>
      <c r="N787" s="143"/>
      <c r="O787" s="143"/>
      <c r="P787" s="121"/>
      <c r="Q787" s="167"/>
    </row>
    <row r="788" spans="2:17">
      <c r="B788" s="180"/>
      <c r="C788" s="175"/>
      <c r="D788" s="175"/>
      <c r="E788" s="164"/>
      <c r="F788" s="141"/>
      <c r="G788" s="141"/>
      <c r="H788" s="143"/>
      <c r="I788" s="164"/>
      <c r="J788" s="121"/>
      <c r="K788" s="121"/>
      <c r="L788" s="161"/>
      <c r="M788" s="143"/>
      <c r="N788" s="143"/>
      <c r="O788" s="143"/>
      <c r="P788" s="121"/>
      <c r="Q788" s="167"/>
    </row>
    <row r="789" spans="2:17">
      <c r="B789" s="180"/>
      <c r="C789" s="175"/>
      <c r="D789" s="175"/>
      <c r="E789" s="164"/>
      <c r="F789" s="141"/>
      <c r="G789" s="141"/>
      <c r="H789" s="143"/>
      <c r="I789" s="164"/>
      <c r="J789" s="121"/>
      <c r="K789" s="121"/>
      <c r="L789" s="161"/>
      <c r="M789" s="143"/>
      <c r="N789" s="143"/>
      <c r="O789" s="143"/>
      <c r="P789" s="121"/>
      <c r="Q789" s="167"/>
    </row>
    <row r="790" spans="2:17">
      <c r="B790" s="180"/>
      <c r="C790" s="175"/>
      <c r="D790" s="175"/>
      <c r="E790" s="164"/>
      <c r="F790" s="141"/>
      <c r="G790" s="141"/>
      <c r="H790" s="143"/>
      <c r="I790" s="164"/>
      <c r="J790" s="121"/>
      <c r="K790" s="121"/>
      <c r="L790" s="161"/>
      <c r="M790" s="143"/>
      <c r="N790" s="143"/>
      <c r="O790" s="143"/>
      <c r="P790" s="121"/>
      <c r="Q790" s="167"/>
    </row>
    <row r="791" spans="2:17">
      <c r="B791" s="180"/>
      <c r="C791" s="175"/>
      <c r="D791" s="175"/>
      <c r="E791" s="164"/>
      <c r="F791" s="141"/>
      <c r="G791" s="141"/>
      <c r="H791" s="143"/>
      <c r="I791" s="164"/>
      <c r="J791" s="121"/>
      <c r="K791" s="121"/>
      <c r="L791" s="161"/>
      <c r="M791" s="143"/>
      <c r="N791" s="143"/>
      <c r="O791" s="143"/>
      <c r="P791" s="121"/>
      <c r="Q791" s="167"/>
    </row>
    <row r="792" spans="2:17">
      <c r="B792" s="180"/>
      <c r="C792" s="175"/>
      <c r="D792" s="175"/>
      <c r="E792" s="164"/>
      <c r="F792" s="141"/>
      <c r="G792" s="141"/>
      <c r="H792" s="143"/>
      <c r="I792" s="164"/>
      <c r="J792" s="121"/>
      <c r="K792" s="121"/>
      <c r="L792" s="161"/>
      <c r="M792" s="143"/>
      <c r="N792" s="143"/>
      <c r="O792" s="143"/>
      <c r="P792" s="121"/>
      <c r="Q792" s="167"/>
    </row>
    <row r="793" spans="2:17">
      <c r="B793" s="180"/>
      <c r="C793" s="175"/>
      <c r="D793" s="175"/>
      <c r="E793" s="164"/>
      <c r="F793" s="141"/>
      <c r="G793" s="141"/>
      <c r="H793" s="143"/>
      <c r="I793" s="164"/>
      <c r="J793" s="121"/>
      <c r="K793" s="121"/>
      <c r="L793" s="161"/>
      <c r="M793" s="143"/>
      <c r="N793" s="143"/>
      <c r="O793" s="143"/>
      <c r="P793" s="121"/>
      <c r="Q793" s="167"/>
    </row>
    <row r="794" spans="2:17">
      <c r="B794" s="180"/>
      <c r="C794" s="175"/>
      <c r="D794" s="175"/>
      <c r="E794" s="164"/>
      <c r="F794" s="141"/>
      <c r="G794" s="141"/>
      <c r="H794" s="143"/>
      <c r="I794" s="164"/>
      <c r="J794" s="121"/>
      <c r="K794" s="121"/>
      <c r="L794" s="161"/>
      <c r="M794" s="143"/>
      <c r="N794" s="143"/>
      <c r="O794" s="143"/>
      <c r="P794" s="121"/>
      <c r="Q794" s="167"/>
    </row>
    <row r="795" spans="2:17">
      <c r="B795" s="180"/>
      <c r="C795" s="175"/>
      <c r="D795" s="175"/>
      <c r="E795" s="164"/>
      <c r="F795" s="141"/>
      <c r="G795" s="141"/>
      <c r="H795" s="143"/>
      <c r="I795" s="164"/>
      <c r="J795" s="121"/>
      <c r="K795" s="121"/>
      <c r="L795" s="161"/>
      <c r="M795" s="143"/>
      <c r="N795" s="143"/>
      <c r="O795" s="143"/>
      <c r="P795" s="121"/>
      <c r="Q795" s="167"/>
    </row>
    <row r="796" spans="2:17">
      <c r="B796" s="180"/>
      <c r="C796" s="175"/>
      <c r="D796" s="175"/>
      <c r="E796" s="164"/>
      <c r="F796" s="141"/>
      <c r="G796" s="141"/>
      <c r="H796" s="143"/>
      <c r="I796" s="164"/>
      <c r="J796" s="121"/>
      <c r="K796" s="121"/>
      <c r="L796" s="161"/>
      <c r="M796" s="143"/>
      <c r="N796" s="143"/>
      <c r="O796" s="143"/>
      <c r="P796" s="121"/>
      <c r="Q796" s="167"/>
    </row>
    <row r="797" spans="2:17">
      <c r="B797" s="180"/>
      <c r="C797" s="175"/>
      <c r="D797" s="175"/>
      <c r="E797" s="164"/>
      <c r="F797" s="141"/>
      <c r="G797" s="141"/>
      <c r="H797" s="143"/>
      <c r="I797" s="164"/>
      <c r="J797" s="121"/>
      <c r="K797" s="121"/>
      <c r="L797" s="161"/>
      <c r="M797" s="143"/>
      <c r="N797" s="143"/>
      <c r="O797" s="143"/>
      <c r="P797" s="121"/>
      <c r="Q797" s="167"/>
    </row>
    <row r="798" spans="2:17">
      <c r="B798" s="180"/>
      <c r="C798" s="175"/>
      <c r="D798" s="175"/>
      <c r="E798" s="164"/>
      <c r="F798" s="141"/>
      <c r="G798" s="141"/>
      <c r="H798" s="143"/>
      <c r="I798" s="164"/>
      <c r="J798" s="121"/>
      <c r="K798" s="121"/>
      <c r="L798" s="161"/>
      <c r="M798" s="143"/>
      <c r="N798" s="143"/>
      <c r="O798" s="143"/>
      <c r="P798" s="121"/>
      <c r="Q798" s="167"/>
    </row>
    <row r="799" spans="2:17">
      <c r="B799" s="180"/>
      <c r="C799" s="175"/>
      <c r="D799" s="175"/>
      <c r="E799" s="164"/>
      <c r="F799" s="141"/>
      <c r="G799" s="141"/>
      <c r="H799" s="143"/>
      <c r="I799" s="164"/>
      <c r="J799" s="121"/>
      <c r="K799" s="121"/>
      <c r="L799" s="161"/>
      <c r="M799" s="143"/>
      <c r="N799" s="143"/>
      <c r="O799" s="143"/>
      <c r="P799" s="121"/>
      <c r="Q799" s="167"/>
    </row>
    <row r="800" spans="2:17">
      <c r="B800" s="180"/>
      <c r="C800" s="175"/>
      <c r="D800" s="175"/>
      <c r="E800" s="164"/>
      <c r="F800" s="141"/>
      <c r="G800" s="141"/>
      <c r="H800" s="143"/>
      <c r="I800" s="164"/>
      <c r="J800" s="121"/>
      <c r="K800" s="121"/>
      <c r="L800" s="161"/>
      <c r="M800" s="143"/>
      <c r="N800" s="143"/>
      <c r="O800" s="143"/>
      <c r="P800" s="121"/>
      <c r="Q800" s="167"/>
    </row>
    <row r="801" spans="2:17">
      <c r="B801" s="180"/>
      <c r="C801" s="175"/>
      <c r="D801" s="175"/>
      <c r="E801" s="164"/>
      <c r="F801" s="141"/>
      <c r="G801" s="141"/>
      <c r="H801" s="143"/>
      <c r="I801" s="164"/>
      <c r="J801" s="121"/>
      <c r="K801" s="121"/>
      <c r="L801" s="161"/>
      <c r="M801" s="143"/>
      <c r="N801" s="143"/>
      <c r="O801" s="143"/>
      <c r="P801" s="121"/>
      <c r="Q801" s="167"/>
    </row>
    <row r="802" spans="2:17">
      <c r="B802" s="180"/>
      <c r="C802" s="175"/>
      <c r="D802" s="175"/>
      <c r="E802" s="164"/>
      <c r="F802" s="141"/>
      <c r="G802" s="141"/>
      <c r="H802" s="143"/>
      <c r="I802" s="164"/>
      <c r="J802" s="121"/>
      <c r="K802" s="121"/>
      <c r="L802" s="161"/>
      <c r="M802" s="143"/>
      <c r="N802" s="143"/>
      <c r="O802" s="143"/>
      <c r="P802" s="121"/>
      <c r="Q802" s="167"/>
    </row>
    <row r="803" spans="2:17">
      <c r="B803" s="180"/>
      <c r="C803" s="175"/>
      <c r="D803" s="175"/>
      <c r="E803" s="164"/>
      <c r="F803" s="141"/>
      <c r="G803" s="141"/>
      <c r="H803" s="143"/>
      <c r="I803" s="164"/>
      <c r="J803" s="121"/>
      <c r="K803" s="121"/>
      <c r="L803" s="161"/>
      <c r="M803" s="143"/>
      <c r="N803" s="143"/>
      <c r="O803" s="143"/>
      <c r="P803" s="121"/>
      <c r="Q803" s="167"/>
    </row>
    <row r="804" spans="2:17">
      <c r="B804" s="180"/>
      <c r="C804" s="175"/>
      <c r="D804" s="175"/>
      <c r="E804" s="164"/>
      <c r="F804" s="141"/>
      <c r="G804" s="141"/>
      <c r="H804" s="143"/>
      <c r="I804" s="164"/>
      <c r="J804" s="121"/>
      <c r="K804" s="121"/>
      <c r="L804" s="161"/>
      <c r="M804" s="143"/>
      <c r="N804" s="143"/>
      <c r="O804" s="143"/>
      <c r="P804" s="121"/>
      <c r="Q804" s="167"/>
    </row>
    <row r="805" spans="2:17">
      <c r="B805" s="180"/>
      <c r="C805" s="175"/>
      <c r="D805" s="175"/>
      <c r="E805" s="164"/>
      <c r="F805" s="141"/>
      <c r="G805" s="141"/>
      <c r="H805" s="143"/>
      <c r="I805" s="164"/>
      <c r="J805" s="121"/>
      <c r="K805" s="121"/>
      <c r="L805" s="161"/>
      <c r="M805" s="143"/>
      <c r="N805" s="143"/>
      <c r="O805" s="143"/>
      <c r="P805" s="121"/>
      <c r="Q805" s="167"/>
    </row>
    <row r="806" spans="2:17">
      <c r="B806" s="180"/>
      <c r="C806" s="175"/>
      <c r="D806" s="175"/>
      <c r="E806" s="164"/>
      <c r="F806" s="141"/>
      <c r="G806" s="141"/>
      <c r="H806" s="143"/>
      <c r="I806" s="164"/>
      <c r="J806" s="121"/>
      <c r="K806" s="121"/>
      <c r="L806" s="161"/>
      <c r="M806" s="143"/>
      <c r="N806" s="143"/>
      <c r="O806" s="143"/>
      <c r="P806" s="121"/>
      <c r="Q806" s="167"/>
    </row>
    <row r="807" spans="2:17">
      <c r="B807" s="180"/>
      <c r="C807" s="175"/>
      <c r="D807" s="175"/>
      <c r="E807" s="164"/>
      <c r="F807" s="141"/>
      <c r="G807" s="141"/>
      <c r="H807" s="143"/>
      <c r="I807" s="164"/>
      <c r="J807" s="121"/>
      <c r="K807" s="121"/>
      <c r="L807" s="161"/>
      <c r="M807" s="143"/>
      <c r="N807" s="143"/>
      <c r="O807" s="143"/>
      <c r="P807" s="121"/>
      <c r="Q807" s="167"/>
    </row>
    <row r="808" spans="2:17">
      <c r="B808" s="180"/>
      <c r="C808" s="175"/>
      <c r="D808" s="175"/>
      <c r="E808" s="164"/>
      <c r="F808" s="141"/>
      <c r="G808" s="141"/>
      <c r="H808" s="143"/>
      <c r="I808" s="164"/>
      <c r="J808" s="121"/>
      <c r="K808" s="121"/>
      <c r="L808" s="161"/>
      <c r="M808" s="143"/>
      <c r="N808" s="143"/>
      <c r="O808" s="143"/>
      <c r="P808" s="121"/>
      <c r="Q808" s="167"/>
    </row>
    <row r="809" spans="2:17">
      <c r="B809" s="180"/>
      <c r="C809" s="175"/>
      <c r="D809" s="175"/>
      <c r="E809" s="164"/>
      <c r="F809" s="141"/>
      <c r="G809" s="141"/>
      <c r="H809" s="143"/>
      <c r="I809" s="164"/>
      <c r="J809" s="121"/>
      <c r="K809" s="121"/>
      <c r="L809" s="161"/>
      <c r="M809" s="143"/>
      <c r="N809" s="143"/>
      <c r="O809" s="143"/>
      <c r="P809" s="121"/>
      <c r="Q809" s="167"/>
    </row>
    <row r="810" spans="2:17">
      <c r="B810" s="180"/>
      <c r="C810" s="175"/>
      <c r="D810" s="175"/>
      <c r="E810" s="164"/>
      <c r="F810" s="141"/>
      <c r="G810" s="141"/>
      <c r="H810" s="143"/>
      <c r="I810" s="164"/>
      <c r="J810" s="121"/>
      <c r="K810" s="121"/>
      <c r="L810" s="161"/>
      <c r="M810" s="143"/>
      <c r="N810" s="143"/>
      <c r="O810" s="143"/>
      <c r="P810" s="121"/>
      <c r="Q810" s="167"/>
    </row>
    <row r="811" spans="2:17">
      <c r="B811" s="180"/>
      <c r="C811" s="175"/>
      <c r="D811" s="175"/>
      <c r="E811" s="164"/>
      <c r="F811" s="141"/>
      <c r="G811" s="141"/>
      <c r="H811" s="143"/>
      <c r="I811" s="164"/>
      <c r="J811" s="121"/>
      <c r="K811" s="121"/>
      <c r="L811" s="161"/>
      <c r="M811" s="143"/>
      <c r="N811" s="143"/>
      <c r="O811" s="143"/>
      <c r="P811" s="121"/>
      <c r="Q811" s="167"/>
    </row>
    <row r="812" spans="2:17">
      <c r="B812" s="180"/>
      <c r="C812" s="175"/>
      <c r="D812" s="175"/>
      <c r="E812" s="164"/>
      <c r="F812" s="141"/>
      <c r="G812" s="141"/>
      <c r="H812" s="143"/>
      <c r="I812" s="164"/>
      <c r="J812" s="121"/>
      <c r="K812" s="121"/>
      <c r="L812" s="161"/>
      <c r="M812" s="143"/>
      <c r="N812" s="143"/>
      <c r="O812" s="143"/>
      <c r="P812" s="121"/>
      <c r="Q812" s="167"/>
    </row>
    <row r="813" spans="2:17">
      <c r="B813" s="180"/>
      <c r="C813" s="175"/>
      <c r="D813" s="175"/>
      <c r="E813" s="164"/>
      <c r="F813" s="141"/>
      <c r="G813" s="141"/>
      <c r="H813" s="143"/>
      <c r="I813" s="164"/>
      <c r="J813" s="121"/>
      <c r="K813" s="121"/>
      <c r="L813" s="161"/>
      <c r="M813" s="143"/>
      <c r="N813" s="143"/>
      <c r="O813" s="143"/>
      <c r="P813" s="121"/>
      <c r="Q813" s="167"/>
    </row>
    <row r="814" spans="2:17">
      <c r="B814" s="180"/>
      <c r="C814" s="175"/>
      <c r="D814" s="175"/>
      <c r="E814" s="164"/>
      <c r="F814" s="141"/>
      <c r="G814" s="141"/>
      <c r="H814" s="143"/>
      <c r="I814" s="164"/>
      <c r="J814" s="121"/>
      <c r="K814" s="121"/>
      <c r="L814" s="161"/>
      <c r="M814" s="143"/>
      <c r="N814" s="143"/>
      <c r="O814" s="143"/>
      <c r="P814" s="121"/>
      <c r="Q814" s="167"/>
    </row>
    <row r="815" spans="2:17">
      <c r="B815" s="180"/>
      <c r="C815" s="175"/>
      <c r="D815" s="175"/>
      <c r="E815" s="164"/>
      <c r="F815" s="141"/>
      <c r="G815" s="141"/>
      <c r="H815" s="143"/>
      <c r="I815" s="164"/>
      <c r="J815" s="121"/>
      <c r="K815" s="121"/>
      <c r="L815" s="161"/>
      <c r="M815" s="143"/>
      <c r="N815" s="143"/>
      <c r="O815" s="143"/>
      <c r="P815" s="121"/>
      <c r="Q815" s="167"/>
    </row>
    <row r="816" spans="2:17">
      <c r="B816" s="180"/>
      <c r="C816" s="175"/>
      <c r="D816" s="175"/>
      <c r="E816" s="164"/>
      <c r="F816" s="141"/>
      <c r="G816" s="141"/>
      <c r="H816" s="143"/>
      <c r="I816" s="164"/>
      <c r="J816" s="121"/>
      <c r="K816" s="121"/>
      <c r="L816" s="161"/>
      <c r="M816" s="143"/>
      <c r="N816" s="143"/>
      <c r="O816" s="143"/>
      <c r="P816" s="121"/>
      <c r="Q816" s="167"/>
    </row>
    <row r="817" spans="2:17">
      <c r="B817" s="180"/>
      <c r="C817" s="175"/>
      <c r="D817" s="175"/>
      <c r="E817" s="164"/>
      <c r="F817" s="141"/>
      <c r="G817" s="141"/>
      <c r="H817" s="143"/>
      <c r="I817" s="164"/>
      <c r="J817" s="121"/>
      <c r="K817" s="121"/>
      <c r="L817" s="161"/>
      <c r="M817" s="143"/>
      <c r="N817" s="143"/>
      <c r="O817" s="143"/>
      <c r="P817" s="121"/>
      <c r="Q817" s="167"/>
    </row>
    <row r="818" spans="2:17">
      <c r="B818" s="180"/>
      <c r="C818" s="175"/>
      <c r="D818" s="175"/>
      <c r="E818" s="164"/>
      <c r="F818" s="141"/>
      <c r="G818" s="141"/>
      <c r="H818" s="143"/>
      <c r="I818" s="164"/>
      <c r="J818" s="121"/>
      <c r="K818" s="121"/>
      <c r="L818" s="161"/>
      <c r="M818" s="143"/>
      <c r="N818" s="143"/>
      <c r="O818" s="143"/>
      <c r="P818" s="121"/>
      <c r="Q818" s="167"/>
    </row>
    <row r="819" spans="2:17">
      <c r="B819" s="180"/>
      <c r="C819" s="175"/>
      <c r="D819" s="175"/>
      <c r="E819" s="164"/>
      <c r="F819" s="141"/>
      <c r="G819" s="141"/>
      <c r="H819" s="143"/>
      <c r="I819" s="164"/>
      <c r="J819" s="121"/>
      <c r="K819" s="121"/>
      <c r="L819" s="161"/>
      <c r="M819" s="143"/>
      <c r="N819" s="143"/>
      <c r="O819" s="143"/>
      <c r="P819" s="121"/>
      <c r="Q819" s="167"/>
    </row>
    <row r="820" spans="2:17">
      <c r="B820" s="180"/>
      <c r="C820" s="175"/>
      <c r="D820" s="175"/>
      <c r="E820" s="164"/>
      <c r="F820" s="141"/>
      <c r="G820" s="141"/>
      <c r="H820" s="143"/>
      <c r="I820" s="164"/>
      <c r="J820" s="121"/>
      <c r="K820" s="121"/>
      <c r="L820" s="161"/>
      <c r="M820" s="143"/>
      <c r="N820" s="143"/>
      <c r="O820" s="143"/>
      <c r="P820" s="121"/>
      <c r="Q820" s="167"/>
    </row>
    <row r="821" spans="2:17">
      <c r="B821" s="180"/>
      <c r="C821" s="175"/>
      <c r="D821" s="175"/>
      <c r="E821" s="164"/>
      <c r="F821" s="141"/>
      <c r="G821" s="141"/>
      <c r="H821" s="143"/>
      <c r="I821" s="164"/>
      <c r="J821" s="121"/>
      <c r="K821" s="121"/>
      <c r="L821" s="161"/>
      <c r="M821" s="143"/>
      <c r="N821" s="143"/>
      <c r="O821" s="143"/>
      <c r="P821" s="121"/>
      <c r="Q821" s="167"/>
    </row>
    <row r="822" spans="2:17">
      <c r="B822" s="180"/>
      <c r="C822" s="175"/>
      <c r="D822" s="175"/>
      <c r="E822" s="164"/>
      <c r="F822" s="141"/>
      <c r="G822" s="141"/>
      <c r="H822" s="143"/>
      <c r="I822" s="164"/>
      <c r="J822" s="121"/>
      <c r="K822" s="121"/>
      <c r="L822" s="161"/>
      <c r="M822" s="143"/>
      <c r="N822" s="143"/>
      <c r="O822" s="143"/>
      <c r="P822" s="121"/>
      <c r="Q822" s="167"/>
    </row>
    <row r="823" spans="2:17">
      <c r="B823" s="180"/>
      <c r="C823" s="175"/>
      <c r="D823" s="175"/>
      <c r="E823" s="164"/>
      <c r="F823" s="141"/>
      <c r="G823" s="141"/>
      <c r="H823" s="143"/>
      <c r="I823" s="164"/>
      <c r="J823" s="121"/>
      <c r="K823" s="121"/>
      <c r="L823" s="161"/>
      <c r="M823" s="143"/>
      <c r="N823" s="143"/>
      <c r="O823" s="143"/>
      <c r="P823" s="121"/>
      <c r="Q823" s="167"/>
    </row>
    <row r="824" spans="2:17">
      <c r="B824" s="180"/>
      <c r="C824" s="175"/>
      <c r="D824" s="175"/>
      <c r="E824" s="164"/>
      <c r="F824" s="141"/>
      <c r="G824" s="141"/>
      <c r="H824" s="143"/>
      <c r="I824" s="164"/>
      <c r="J824" s="121"/>
      <c r="K824" s="121"/>
      <c r="L824" s="161"/>
      <c r="M824" s="143"/>
      <c r="N824" s="143"/>
      <c r="O824" s="143"/>
      <c r="P824" s="121"/>
      <c r="Q824" s="167"/>
    </row>
    <row r="825" spans="2:17">
      <c r="B825" s="180"/>
      <c r="C825" s="175"/>
      <c r="D825" s="175"/>
      <c r="E825" s="164"/>
      <c r="F825" s="141"/>
      <c r="G825" s="141"/>
      <c r="H825" s="143"/>
      <c r="I825" s="164"/>
      <c r="J825" s="121"/>
      <c r="K825" s="121"/>
      <c r="L825" s="161"/>
      <c r="M825" s="143"/>
      <c r="N825" s="143"/>
      <c r="O825" s="143"/>
      <c r="P825" s="121"/>
      <c r="Q825" s="167"/>
    </row>
    <row r="826" spans="2:17">
      <c r="B826" s="180"/>
      <c r="C826" s="175"/>
      <c r="D826" s="175"/>
      <c r="E826" s="164"/>
      <c r="F826" s="141"/>
      <c r="G826" s="141"/>
      <c r="H826" s="143"/>
      <c r="I826" s="164"/>
      <c r="J826" s="121"/>
      <c r="K826" s="121"/>
      <c r="L826" s="161"/>
      <c r="M826" s="143"/>
      <c r="N826" s="143"/>
      <c r="O826" s="143"/>
      <c r="P826" s="121"/>
      <c r="Q826" s="167"/>
    </row>
    <row r="827" spans="2:17">
      <c r="B827" s="180"/>
      <c r="C827" s="175"/>
      <c r="D827" s="175"/>
      <c r="E827" s="164"/>
      <c r="F827" s="141"/>
      <c r="G827" s="141"/>
      <c r="H827" s="143"/>
      <c r="I827" s="164"/>
      <c r="J827" s="121"/>
      <c r="K827" s="121"/>
      <c r="L827" s="161"/>
      <c r="M827" s="143"/>
      <c r="N827" s="143"/>
      <c r="O827" s="143"/>
      <c r="P827" s="121"/>
      <c r="Q827" s="167"/>
    </row>
    <row r="828" spans="2:17">
      <c r="B828" s="180"/>
      <c r="C828" s="175"/>
      <c r="D828" s="175"/>
      <c r="E828" s="164"/>
      <c r="F828" s="141"/>
      <c r="G828" s="141"/>
      <c r="H828" s="143"/>
      <c r="I828" s="164"/>
      <c r="J828" s="121"/>
      <c r="K828" s="121"/>
      <c r="L828" s="161"/>
      <c r="M828" s="143"/>
      <c r="N828" s="143"/>
      <c r="O828" s="143"/>
      <c r="P828" s="121"/>
      <c r="Q828" s="167"/>
    </row>
    <row r="829" spans="2:17">
      <c r="B829" s="180"/>
      <c r="C829" s="175"/>
      <c r="D829" s="175"/>
      <c r="E829" s="164"/>
      <c r="F829" s="141"/>
      <c r="G829" s="141"/>
      <c r="H829" s="143"/>
      <c r="I829" s="164"/>
      <c r="J829" s="121"/>
      <c r="K829" s="121"/>
      <c r="L829" s="161"/>
      <c r="M829" s="143"/>
      <c r="N829" s="143"/>
      <c r="O829" s="143"/>
      <c r="P829" s="121"/>
      <c r="Q829" s="167"/>
    </row>
    <row r="830" spans="2:17">
      <c r="B830" s="180"/>
      <c r="C830" s="175"/>
      <c r="D830" s="175"/>
      <c r="E830" s="164"/>
      <c r="F830" s="141"/>
      <c r="G830" s="141"/>
      <c r="H830" s="143"/>
      <c r="I830" s="164"/>
      <c r="J830" s="121"/>
      <c r="K830" s="121"/>
      <c r="L830" s="161"/>
      <c r="M830" s="143"/>
      <c r="N830" s="143"/>
      <c r="O830" s="143"/>
      <c r="P830" s="121"/>
      <c r="Q830" s="167"/>
    </row>
    <row r="831" spans="2:17">
      <c r="B831" s="180"/>
      <c r="C831" s="175"/>
      <c r="D831" s="175"/>
      <c r="E831" s="164"/>
      <c r="F831" s="141"/>
      <c r="G831" s="141"/>
      <c r="H831" s="143"/>
      <c r="I831" s="164"/>
      <c r="J831" s="121"/>
      <c r="K831" s="121"/>
      <c r="L831" s="161"/>
      <c r="M831" s="143"/>
      <c r="N831" s="143"/>
      <c r="O831" s="143"/>
      <c r="P831" s="121"/>
      <c r="Q831" s="167"/>
    </row>
    <row r="832" spans="2:17">
      <c r="B832" s="180"/>
      <c r="C832" s="175"/>
      <c r="D832" s="175"/>
      <c r="E832" s="164"/>
      <c r="F832" s="141"/>
      <c r="G832" s="141"/>
      <c r="H832" s="143"/>
      <c r="I832" s="164"/>
      <c r="J832" s="121"/>
      <c r="K832" s="121"/>
      <c r="L832" s="161"/>
      <c r="M832" s="143"/>
      <c r="N832" s="143"/>
      <c r="O832" s="143"/>
      <c r="P832" s="121"/>
      <c r="Q832" s="167"/>
    </row>
    <row r="833" spans="2:17">
      <c r="B833" s="180"/>
      <c r="C833" s="175"/>
      <c r="D833" s="175"/>
      <c r="E833" s="164"/>
      <c r="F833" s="141"/>
      <c r="G833" s="141"/>
      <c r="H833" s="143"/>
      <c r="I833" s="164"/>
      <c r="J833" s="121"/>
      <c r="K833" s="121"/>
      <c r="L833" s="161"/>
      <c r="M833" s="143"/>
      <c r="N833" s="143"/>
      <c r="O833" s="143"/>
      <c r="P833" s="121"/>
      <c r="Q833" s="167"/>
    </row>
    <row r="834" spans="2:17">
      <c r="B834" s="180"/>
      <c r="C834" s="175"/>
      <c r="D834" s="175"/>
      <c r="E834" s="164"/>
      <c r="F834" s="141"/>
      <c r="G834" s="141"/>
      <c r="H834" s="143"/>
      <c r="I834" s="164"/>
      <c r="J834" s="121"/>
      <c r="K834" s="121"/>
      <c r="L834" s="161"/>
      <c r="M834" s="143"/>
      <c r="N834" s="143"/>
      <c r="O834" s="143"/>
      <c r="P834" s="121"/>
      <c r="Q834" s="167"/>
    </row>
    <row r="835" spans="2:17">
      <c r="B835" s="180"/>
      <c r="C835" s="175"/>
      <c r="D835" s="175"/>
      <c r="E835" s="164"/>
      <c r="F835" s="141"/>
      <c r="G835" s="141"/>
      <c r="H835" s="143"/>
      <c r="I835" s="164"/>
      <c r="J835" s="121"/>
      <c r="K835" s="121"/>
      <c r="L835" s="161"/>
      <c r="M835" s="143"/>
      <c r="N835" s="143"/>
      <c r="O835" s="143"/>
      <c r="P835" s="121"/>
      <c r="Q835" s="167"/>
    </row>
    <row r="836" spans="2:17">
      <c r="B836" s="180"/>
      <c r="C836" s="175"/>
      <c r="D836" s="175"/>
      <c r="E836" s="164"/>
      <c r="F836" s="141"/>
      <c r="G836" s="141"/>
      <c r="H836" s="143"/>
      <c r="I836" s="164"/>
      <c r="J836" s="121"/>
      <c r="K836" s="121"/>
      <c r="L836" s="161"/>
      <c r="M836" s="143"/>
      <c r="N836" s="143"/>
      <c r="O836" s="143"/>
      <c r="P836" s="121"/>
      <c r="Q836" s="167"/>
    </row>
    <row r="837" spans="2:17">
      <c r="B837" s="180"/>
      <c r="C837" s="175"/>
      <c r="D837" s="175"/>
      <c r="E837" s="164"/>
      <c r="F837" s="141"/>
      <c r="G837" s="141"/>
      <c r="H837" s="143"/>
      <c r="I837" s="164"/>
      <c r="J837" s="121"/>
      <c r="K837" s="121"/>
      <c r="L837" s="161"/>
      <c r="M837" s="143"/>
      <c r="N837" s="143"/>
      <c r="O837" s="143"/>
      <c r="P837" s="121"/>
      <c r="Q837" s="167"/>
    </row>
    <row r="838" spans="2:17">
      <c r="B838" s="180"/>
      <c r="C838" s="175"/>
      <c r="D838" s="175"/>
      <c r="E838" s="164"/>
      <c r="F838" s="141"/>
      <c r="G838" s="141"/>
      <c r="H838" s="143"/>
      <c r="I838" s="164"/>
      <c r="J838" s="121"/>
      <c r="K838" s="121"/>
      <c r="L838" s="161"/>
      <c r="M838" s="143"/>
      <c r="N838" s="143"/>
      <c r="O838" s="143"/>
      <c r="P838" s="121"/>
      <c r="Q838" s="167"/>
    </row>
    <row r="839" spans="2:17">
      <c r="B839" s="180"/>
      <c r="C839" s="175"/>
      <c r="D839" s="175"/>
      <c r="E839" s="164"/>
      <c r="F839" s="141"/>
      <c r="G839" s="141"/>
      <c r="H839" s="143"/>
      <c r="I839" s="164"/>
      <c r="J839" s="121"/>
      <c r="K839" s="121"/>
      <c r="L839" s="161"/>
      <c r="M839" s="143"/>
      <c r="N839" s="143"/>
      <c r="O839" s="143"/>
      <c r="P839" s="121"/>
      <c r="Q839" s="167"/>
    </row>
    <row r="840" spans="2:17">
      <c r="B840" s="180"/>
      <c r="C840" s="175"/>
      <c r="D840" s="175"/>
      <c r="E840" s="164"/>
      <c r="F840" s="141"/>
      <c r="G840" s="141"/>
      <c r="H840" s="143"/>
      <c r="I840" s="164"/>
      <c r="J840" s="121"/>
      <c r="K840" s="121"/>
      <c r="L840" s="161"/>
      <c r="M840" s="143"/>
      <c r="N840" s="143"/>
      <c r="O840" s="143"/>
      <c r="P840" s="121"/>
      <c r="Q840" s="167"/>
    </row>
    <row r="841" spans="2:17">
      <c r="B841" s="180"/>
      <c r="C841" s="175"/>
      <c r="D841" s="175"/>
      <c r="E841" s="164"/>
      <c r="F841" s="141"/>
      <c r="G841" s="141"/>
      <c r="H841" s="143"/>
      <c r="I841" s="164"/>
      <c r="J841" s="121"/>
      <c r="K841" s="121"/>
      <c r="L841" s="161"/>
      <c r="M841" s="143"/>
      <c r="N841" s="143"/>
      <c r="O841" s="143"/>
      <c r="P841" s="121"/>
      <c r="Q841" s="167"/>
    </row>
    <row r="842" spans="2:17">
      <c r="B842" s="180"/>
      <c r="C842" s="175"/>
      <c r="D842" s="175"/>
      <c r="E842" s="164"/>
      <c r="F842" s="141"/>
      <c r="G842" s="141"/>
      <c r="H842" s="143"/>
      <c r="I842" s="164"/>
      <c r="J842" s="121"/>
      <c r="K842" s="121"/>
      <c r="L842" s="161"/>
      <c r="M842" s="143"/>
      <c r="N842" s="143"/>
      <c r="O842" s="143"/>
      <c r="P842" s="121"/>
      <c r="Q842" s="167"/>
    </row>
    <row r="843" spans="2:17">
      <c r="B843" s="180"/>
      <c r="C843" s="175"/>
      <c r="D843" s="175"/>
      <c r="E843" s="164"/>
      <c r="F843" s="141"/>
      <c r="G843" s="141"/>
      <c r="H843" s="143"/>
      <c r="I843" s="164"/>
      <c r="J843" s="121"/>
      <c r="K843" s="121"/>
      <c r="L843" s="161"/>
      <c r="M843" s="143"/>
      <c r="N843" s="143"/>
      <c r="O843" s="143"/>
      <c r="P843" s="121"/>
      <c r="Q843" s="167"/>
    </row>
    <row r="844" spans="2:17">
      <c r="B844" s="180"/>
      <c r="C844" s="175"/>
      <c r="D844" s="175"/>
      <c r="E844" s="164"/>
      <c r="F844" s="141"/>
      <c r="G844" s="141"/>
      <c r="H844" s="143"/>
      <c r="I844" s="164"/>
      <c r="J844" s="121"/>
      <c r="K844" s="121"/>
      <c r="L844" s="161"/>
      <c r="M844" s="143"/>
      <c r="N844" s="143"/>
      <c r="O844" s="143"/>
      <c r="P844" s="121"/>
      <c r="Q844" s="167"/>
    </row>
    <row r="845" spans="2:17">
      <c r="B845" s="180"/>
      <c r="C845" s="175"/>
      <c r="D845" s="175"/>
      <c r="E845" s="164"/>
      <c r="F845" s="141"/>
      <c r="G845" s="141"/>
      <c r="H845" s="143"/>
      <c r="I845" s="164"/>
      <c r="J845" s="121"/>
      <c r="K845" s="121"/>
      <c r="L845" s="161"/>
      <c r="M845" s="143"/>
      <c r="N845" s="143"/>
      <c r="O845" s="143"/>
      <c r="P845" s="121"/>
      <c r="Q845" s="167"/>
    </row>
    <row r="846" spans="2:17">
      <c r="B846" s="180"/>
      <c r="C846" s="175"/>
      <c r="D846" s="175"/>
      <c r="E846" s="164"/>
      <c r="F846" s="141"/>
      <c r="G846" s="141"/>
      <c r="H846" s="143"/>
      <c r="I846" s="164"/>
      <c r="J846" s="121"/>
      <c r="K846" s="121"/>
      <c r="L846" s="161"/>
      <c r="M846" s="143"/>
      <c r="N846" s="143"/>
      <c r="O846" s="143"/>
      <c r="P846" s="121"/>
      <c r="Q846" s="167"/>
    </row>
    <row r="847" spans="2:17">
      <c r="B847" s="180"/>
      <c r="C847" s="175"/>
      <c r="D847" s="175"/>
      <c r="E847" s="164"/>
      <c r="F847" s="141"/>
      <c r="G847" s="141"/>
      <c r="H847" s="143"/>
      <c r="I847" s="164"/>
      <c r="J847" s="121"/>
      <c r="K847" s="121"/>
      <c r="L847" s="161"/>
      <c r="M847" s="143"/>
      <c r="N847" s="143"/>
      <c r="O847" s="143"/>
      <c r="P847" s="121"/>
      <c r="Q847" s="167"/>
    </row>
    <row r="848" spans="2:17">
      <c r="B848" s="180"/>
      <c r="C848" s="175"/>
      <c r="D848" s="175"/>
      <c r="E848" s="164"/>
      <c r="F848" s="141"/>
      <c r="G848" s="141"/>
      <c r="H848" s="143"/>
      <c r="I848" s="164"/>
      <c r="J848" s="121"/>
      <c r="K848" s="121"/>
      <c r="L848" s="161"/>
      <c r="M848" s="143"/>
      <c r="N848" s="143"/>
      <c r="O848" s="143"/>
      <c r="P848" s="121"/>
      <c r="Q848" s="167"/>
    </row>
    <row r="849" spans="2:17">
      <c r="B849" s="180"/>
      <c r="C849" s="175"/>
      <c r="D849" s="175"/>
      <c r="E849" s="164"/>
      <c r="F849" s="141"/>
      <c r="G849" s="141"/>
      <c r="H849" s="143"/>
      <c r="I849" s="164"/>
      <c r="J849" s="121"/>
      <c r="K849" s="121"/>
      <c r="L849" s="161"/>
      <c r="M849" s="143"/>
      <c r="N849" s="143"/>
      <c r="O849" s="143"/>
      <c r="P849" s="121"/>
      <c r="Q849" s="167"/>
    </row>
    <row r="850" spans="2:17">
      <c r="B850" s="180"/>
      <c r="C850" s="175"/>
      <c r="D850" s="175"/>
      <c r="E850" s="164"/>
      <c r="F850" s="141"/>
      <c r="G850" s="141"/>
      <c r="H850" s="143"/>
      <c r="I850" s="164"/>
      <c r="J850" s="121"/>
      <c r="K850" s="121"/>
      <c r="L850" s="161"/>
      <c r="M850" s="143"/>
      <c r="N850" s="143"/>
      <c r="O850" s="143"/>
      <c r="P850" s="121"/>
      <c r="Q850" s="167"/>
    </row>
    <row r="851" spans="2:17">
      <c r="B851" s="180"/>
      <c r="C851" s="175"/>
      <c r="D851" s="175"/>
      <c r="E851" s="164"/>
      <c r="F851" s="141"/>
      <c r="G851" s="141"/>
      <c r="H851" s="143"/>
      <c r="I851" s="164"/>
      <c r="J851" s="121"/>
      <c r="K851" s="121"/>
      <c r="L851" s="161"/>
      <c r="M851" s="143"/>
      <c r="N851" s="143"/>
      <c r="O851" s="143"/>
      <c r="P851" s="121"/>
      <c r="Q851" s="167"/>
    </row>
    <row r="852" spans="2:17">
      <c r="B852" s="180"/>
      <c r="C852" s="175"/>
      <c r="D852" s="175"/>
      <c r="E852" s="164"/>
      <c r="F852" s="141"/>
      <c r="G852" s="141"/>
      <c r="H852" s="143"/>
      <c r="I852" s="164"/>
      <c r="J852" s="121"/>
      <c r="K852" s="121"/>
      <c r="L852" s="161"/>
      <c r="M852" s="143"/>
      <c r="N852" s="143"/>
      <c r="O852" s="143"/>
      <c r="P852" s="121"/>
      <c r="Q852" s="167"/>
    </row>
    <row r="853" spans="2:17">
      <c r="B853" s="180"/>
      <c r="C853" s="175"/>
      <c r="D853" s="175"/>
      <c r="E853" s="164"/>
      <c r="F853" s="141"/>
      <c r="G853" s="141"/>
      <c r="H853" s="143"/>
      <c r="I853" s="164"/>
      <c r="J853" s="121"/>
      <c r="K853" s="121"/>
      <c r="L853" s="161"/>
      <c r="M853" s="143"/>
      <c r="N853" s="143"/>
      <c r="O853" s="143"/>
      <c r="P853" s="121"/>
      <c r="Q853" s="167"/>
    </row>
    <row r="854" spans="2:17">
      <c r="B854" s="180"/>
      <c r="C854" s="175"/>
      <c r="D854" s="175"/>
      <c r="E854" s="164"/>
      <c r="F854" s="141"/>
      <c r="G854" s="141"/>
      <c r="H854" s="143"/>
      <c r="I854" s="164"/>
      <c r="J854" s="121"/>
      <c r="K854" s="121"/>
      <c r="L854" s="161"/>
      <c r="M854" s="143"/>
      <c r="N854" s="143"/>
      <c r="O854" s="143"/>
      <c r="P854" s="121"/>
      <c r="Q854" s="167"/>
    </row>
    <row r="855" spans="2:17">
      <c r="B855" s="180"/>
      <c r="C855" s="175"/>
      <c r="D855" s="175"/>
      <c r="E855" s="164"/>
      <c r="F855" s="141"/>
      <c r="G855" s="141"/>
      <c r="H855" s="143"/>
      <c r="I855" s="164"/>
      <c r="J855" s="121"/>
      <c r="K855" s="121"/>
      <c r="L855" s="161"/>
      <c r="M855" s="143"/>
      <c r="N855" s="143"/>
      <c r="O855" s="143"/>
      <c r="P855" s="121"/>
      <c r="Q855" s="167"/>
    </row>
    <row r="856" spans="2:17">
      <c r="B856" s="180"/>
      <c r="C856" s="175"/>
      <c r="D856" s="175"/>
      <c r="E856" s="164"/>
      <c r="F856" s="141"/>
      <c r="G856" s="141"/>
      <c r="H856" s="143"/>
      <c r="I856" s="164"/>
      <c r="J856" s="121"/>
      <c r="K856" s="121"/>
      <c r="L856" s="161"/>
      <c r="M856" s="143"/>
      <c r="N856" s="143"/>
      <c r="O856" s="143"/>
      <c r="P856" s="121"/>
      <c r="Q856" s="167"/>
    </row>
    <row r="857" spans="2:17">
      <c r="B857" s="180"/>
      <c r="C857" s="175"/>
      <c r="D857" s="175"/>
      <c r="E857" s="164"/>
      <c r="F857" s="141"/>
      <c r="G857" s="141"/>
      <c r="H857" s="143"/>
      <c r="I857" s="164"/>
      <c r="J857" s="121"/>
      <c r="K857" s="121"/>
      <c r="L857" s="161"/>
      <c r="M857" s="143"/>
      <c r="N857" s="143"/>
      <c r="O857" s="143"/>
      <c r="P857" s="121"/>
      <c r="Q857" s="167"/>
    </row>
    <row r="858" spans="2:17">
      <c r="B858" s="180"/>
      <c r="C858" s="175"/>
      <c r="D858" s="175"/>
      <c r="E858" s="164"/>
      <c r="F858" s="141"/>
      <c r="G858" s="141"/>
      <c r="H858" s="143"/>
      <c r="I858" s="164"/>
      <c r="J858" s="121"/>
      <c r="K858" s="121"/>
      <c r="L858" s="161"/>
      <c r="M858" s="143"/>
      <c r="N858" s="143"/>
      <c r="O858" s="143"/>
      <c r="P858" s="121"/>
      <c r="Q858" s="167"/>
    </row>
    <row r="859" spans="2:17">
      <c r="B859" s="180"/>
      <c r="C859" s="175"/>
      <c r="D859" s="175"/>
      <c r="E859" s="164"/>
      <c r="F859" s="141"/>
      <c r="G859" s="141"/>
      <c r="H859" s="143"/>
      <c r="I859" s="164"/>
      <c r="J859" s="121"/>
      <c r="K859" s="121"/>
      <c r="L859" s="161"/>
      <c r="M859" s="143"/>
      <c r="N859" s="143"/>
      <c r="O859" s="143"/>
      <c r="P859" s="121"/>
      <c r="Q859" s="167"/>
    </row>
    <row r="860" spans="2:17">
      <c r="B860" s="180"/>
      <c r="C860" s="175"/>
      <c r="D860" s="175"/>
      <c r="E860" s="164"/>
      <c r="F860" s="141"/>
      <c r="G860" s="141"/>
      <c r="H860" s="143"/>
      <c r="I860" s="164"/>
      <c r="J860" s="121"/>
      <c r="K860" s="121"/>
      <c r="L860" s="161"/>
      <c r="M860" s="143"/>
      <c r="N860" s="143"/>
      <c r="O860" s="143"/>
      <c r="P860" s="121"/>
      <c r="Q860" s="167"/>
    </row>
    <row r="861" spans="2:17">
      <c r="B861" s="180"/>
      <c r="C861" s="175"/>
      <c r="D861" s="175"/>
      <c r="E861" s="164"/>
      <c r="F861" s="141"/>
      <c r="G861" s="141"/>
      <c r="H861" s="143"/>
      <c r="I861" s="164"/>
      <c r="J861" s="121"/>
      <c r="K861" s="121"/>
      <c r="L861" s="161"/>
      <c r="M861" s="143"/>
      <c r="N861" s="143"/>
      <c r="O861" s="143"/>
      <c r="P861" s="121"/>
      <c r="Q861" s="167"/>
    </row>
    <row r="862" spans="2:17">
      <c r="B862" s="180"/>
      <c r="C862" s="175"/>
      <c r="D862" s="175"/>
      <c r="E862" s="164"/>
      <c r="F862" s="141"/>
      <c r="G862" s="141"/>
      <c r="H862" s="143"/>
      <c r="I862" s="164"/>
      <c r="J862" s="121"/>
      <c r="K862" s="121"/>
      <c r="L862" s="161"/>
      <c r="M862" s="143"/>
      <c r="N862" s="143"/>
      <c r="O862" s="143"/>
      <c r="P862" s="121"/>
      <c r="Q862" s="167"/>
    </row>
    <row r="863" spans="2:17">
      <c r="B863" s="180"/>
      <c r="C863" s="175"/>
      <c r="D863" s="175"/>
      <c r="E863" s="164"/>
      <c r="F863" s="141"/>
      <c r="G863" s="141"/>
      <c r="H863" s="143"/>
      <c r="I863" s="164"/>
      <c r="J863" s="121"/>
      <c r="K863" s="121"/>
      <c r="L863" s="161"/>
      <c r="M863" s="143"/>
      <c r="N863" s="143"/>
      <c r="O863" s="143"/>
      <c r="P863" s="121"/>
      <c r="Q863" s="167"/>
    </row>
    <row r="864" spans="2:17">
      <c r="B864" s="180"/>
      <c r="C864" s="175"/>
      <c r="D864" s="175"/>
      <c r="E864" s="164"/>
      <c r="F864" s="141"/>
      <c r="G864" s="141"/>
      <c r="H864" s="143"/>
      <c r="I864" s="164"/>
      <c r="J864" s="121"/>
      <c r="K864" s="121"/>
      <c r="L864" s="161"/>
      <c r="M864" s="143"/>
      <c r="N864" s="143"/>
      <c r="O864" s="143"/>
      <c r="P864" s="121"/>
      <c r="Q864" s="167"/>
    </row>
    <row r="865" spans="2:17">
      <c r="B865" s="180"/>
      <c r="C865" s="175"/>
      <c r="D865" s="175"/>
      <c r="E865" s="164"/>
      <c r="F865" s="141"/>
      <c r="G865" s="141"/>
      <c r="H865" s="143"/>
      <c r="I865" s="164"/>
      <c r="J865" s="121"/>
      <c r="K865" s="121"/>
      <c r="L865" s="161"/>
      <c r="M865" s="143"/>
      <c r="N865" s="143"/>
      <c r="O865" s="143"/>
      <c r="P865" s="121"/>
      <c r="Q865" s="167"/>
    </row>
    <row r="866" spans="2:17">
      <c r="B866" s="180"/>
      <c r="C866" s="175"/>
      <c r="D866" s="175"/>
      <c r="E866" s="164"/>
      <c r="F866" s="141"/>
      <c r="G866" s="141"/>
      <c r="H866" s="143"/>
      <c r="I866" s="164"/>
      <c r="J866" s="121"/>
      <c r="K866" s="121"/>
      <c r="L866" s="161"/>
      <c r="M866" s="143"/>
      <c r="N866" s="143"/>
      <c r="O866" s="143"/>
      <c r="P866" s="121"/>
      <c r="Q866" s="167"/>
    </row>
    <row r="867" spans="2:17">
      <c r="B867" s="180"/>
      <c r="C867" s="175"/>
      <c r="D867" s="175"/>
      <c r="E867" s="164"/>
      <c r="F867" s="141"/>
      <c r="G867" s="141"/>
      <c r="H867" s="143"/>
      <c r="I867" s="164"/>
      <c r="J867" s="121"/>
      <c r="K867" s="121"/>
      <c r="L867" s="161"/>
      <c r="M867" s="143"/>
      <c r="N867" s="143"/>
      <c r="O867" s="143"/>
      <c r="P867" s="121"/>
      <c r="Q867" s="167"/>
    </row>
    <row r="868" spans="2:17">
      <c r="B868" s="180"/>
      <c r="C868" s="175"/>
      <c r="D868" s="175"/>
      <c r="E868" s="164"/>
      <c r="F868" s="141"/>
      <c r="G868" s="141"/>
      <c r="H868" s="143"/>
      <c r="I868" s="164"/>
      <c r="J868" s="121"/>
      <c r="K868" s="121"/>
      <c r="L868" s="161"/>
      <c r="M868" s="143"/>
      <c r="N868" s="143"/>
      <c r="O868" s="143"/>
      <c r="P868" s="121"/>
      <c r="Q868" s="167"/>
    </row>
    <row r="869" spans="2:17">
      <c r="B869" s="180"/>
      <c r="C869" s="175"/>
      <c r="D869" s="175"/>
      <c r="E869" s="164"/>
      <c r="F869" s="141"/>
      <c r="G869" s="141"/>
      <c r="H869" s="143"/>
      <c r="I869" s="164"/>
      <c r="J869" s="121"/>
      <c r="K869" s="121"/>
      <c r="L869" s="161"/>
      <c r="M869" s="143"/>
      <c r="N869" s="143"/>
      <c r="O869" s="143"/>
      <c r="P869" s="121"/>
      <c r="Q869" s="167"/>
    </row>
    <row r="870" spans="2:17">
      <c r="B870" s="180"/>
      <c r="C870" s="175"/>
      <c r="D870" s="175"/>
      <c r="E870" s="164"/>
      <c r="F870" s="141"/>
      <c r="G870" s="141"/>
      <c r="H870" s="143"/>
      <c r="I870" s="164"/>
      <c r="J870" s="121"/>
      <c r="K870" s="121"/>
      <c r="L870" s="161"/>
      <c r="M870" s="143"/>
      <c r="N870" s="143"/>
      <c r="O870" s="143"/>
      <c r="P870" s="121"/>
      <c r="Q870" s="167"/>
    </row>
    <row r="871" spans="2:17">
      <c r="B871" s="180"/>
      <c r="C871" s="175"/>
      <c r="D871" s="175"/>
      <c r="E871" s="164"/>
      <c r="F871" s="141"/>
      <c r="G871" s="141"/>
      <c r="H871" s="143"/>
      <c r="I871" s="164"/>
      <c r="J871" s="121"/>
      <c r="K871" s="121"/>
      <c r="L871" s="161"/>
      <c r="M871" s="143"/>
      <c r="N871" s="143"/>
      <c r="O871" s="143"/>
      <c r="P871" s="121"/>
      <c r="Q871" s="167"/>
    </row>
    <row r="872" spans="2:17">
      <c r="B872" s="180"/>
      <c r="C872" s="175"/>
      <c r="D872" s="175"/>
      <c r="E872" s="164"/>
      <c r="F872" s="141"/>
      <c r="G872" s="141"/>
      <c r="H872" s="143"/>
      <c r="I872" s="164"/>
      <c r="J872" s="121"/>
      <c r="K872" s="121"/>
      <c r="L872" s="161"/>
      <c r="M872" s="143"/>
      <c r="N872" s="143"/>
      <c r="O872" s="143"/>
      <c r="P872" s="121"/>
      <c r="Q872" s="167"/>
    </row>
    <row r="873" spans="2:17">
      <c r="B873" s="180"/>
      <c r="C873" s="175"/>
      <c r="D873" s="175"/>
      <c r="E873" s="164"/>
      <c r="F873" s="141"/>
      <c r="G873" s="141"/>
      <c r="H873" s="143"/>
      <c r="I873" s="164"/>
      <c r="J873" s="121"/>
      <c r="K873" s="121"/>
      <c r="L873" s="161"/>
      <c r="M873" s="143"/>
      <c r="N873" s="143"/>
      <c r="O873" s="143"/>
      <c r="P873" s="121"/>
      <c r="Q873" s="167"/>
    </row>
    <row r="874" spans="2:17">
      <c r="B874" s="180"/>
      <c r="C874" s="175"/>
      <c r="D874" s="175"/>
      <c r="E874" s="164"/>
      <c r="F874" s="141"/>
      <c r="G874" s="141"/>
      <c r="H874" s="143"/>
      <c r="I874" s="164"/>
      <c r="J874" s="121"/>
      <c r="K874" s="121"/>
      <c r="L874" s="161"/>
      <c r="M874" s="143"/>
      <c r="N874" s="143"/>
      <c r="O874" s="143"/>
      <c r="P874" s="121"/>
      <c r="Q874" s="167"/>
    </row>
    <row r="875" spans="2:17">
      <c r="B875" s="180"/>
      <c r="C875" s="175"/>
      <c r="D875" s="175"/>
      <c r="E875" s="164"/>
      <c r="F875" s="141"/>
      <c r="G875" s="141"/>
      <c r="H875" s="143"/>
      <c r="I875" s="164"/>
      <c r="J875" s="121"/>
      <c r="K875" s="121"/>
      <c r="L875" s="161"/>
      <c r="M875" s="143"/>
      <c r="N875" s="143"/>
      <c r="O875" s="143"/>
      <c r="P875" s="121"/>
      <c r="Q875" s="167"/>
    </row>
    <row r="876" spans="2:17">
      <c r="B876" s="180"/>
      <c r="C876" s="175"/>
      <c r="D876" s="175"/>
      <c r="E876" s="164"/>
      <c r="F876" s="141"/>
      <c r="G876" s="141"/>
      <c r="H876" s="143"/>
      <c r="I876" s="164"/>
      <c r="J876" s="121"/>
      <c r="K876" s="121"/>
      <c r="L876" s="161"/>
      <c r="M876" s="143"/>
      <c r="N876" s="143"/>
      <c r="O876" s="143"/>
      <c r="P876" s="121"/>
      <c r="Q876" s="167"/>
    </row>
    <row r="877" spans="2:17">
      <c r="B877" s="180"/>
      <c r="C877" s="175"/>
      <c r="D877" s="175"/>
      <c r="E877" s="164"/>
      <c r="F877" s="141"/>
      <c r="G877" s="141"/>
      <c r="H877" s="143"/>
      <c r="I877" s="164"/>
      <c r="J877" s="121"/>
      <c r="K877" s="121"/>
      <c r="L877" s="161"/>
      <c r="M877" s="143"/>
      <c r="N877" s="143"/>
      <c r="O877" s="143"/>
      <c r="P877" s="121"/>
      <c r="Q877" s="167"/>
    </row>
    <row r="878" spans="2:17">
      <c r="B878" s="180"/>
      <c r="C878" s="175"/>
      <c r="D878" s="175"/>
      <c r="E878" s="164"/>
      <c r="F878" s="141"/>
      <c r="G878" s="141"/>
      <c r="H878" s="143"/>
      <c r="I878" s="164"/>
      <c r="J878" s="121"/>
      <c r="K878" s="121"/>
      <c r="L878" s="161"/>
      <c r="M878" s="143"/>
      <c r="N878" s="143"/>
      <c r="O878" s="143"/>
      <c r="P878" s="121"/>
      <c r="Q878" s="167"/>
    </row>
    <row r="879" spans="2:17">
      <c r="B879" s="180"/>
      <c r="C879" s="175"/>
      <c r="D879" s="175"/>
      <c r="E879" s="164"/>
      <c r="F879" s="141"/>
      <c r="G879" s="141"/>
      <c r="H879" s="143"/>
      <c r="I879" s="164"/>
      <c r="J879" s="121"/>
      <c r="K879" s="121"/>
      <c r="L879" s="161"/>
      <c r="M879" s="143"/>
      <c r="N879" s="143"/>
      <c r="O879" s="143"/>
      <c r="P879" s="121"/>
      <c r="Q879" s="167"/>
    </row>
    <row r="880" spans="2:17">
      <c r="B880" s="180"/>
      <c r="C880" s="175"/>
      <c r="D880" s="175"/>
      <c r="E880" s="164"/>
      <c r="F880" s="141"/>
      <c r="G880" s="141"/>
      <c r="H880" s="143"/>
      <c r="I880" s="164"/>
      <c r="J880" s="121"/>
      <c r="K880" s="121"/>
      <c r="L880" s="161"/>
      <c r="M880" s="143"/>
      <c r="N880" s="143"/>
      <c r="O880" s="143"/>
      <c r="P880" s="121"/>
      <c r="Q880" s="167"/>
    </row>
    <row r="881" spans="2:17">
      <c r="B881" s="180"/>
      <c r="C881" s="175"/>
      <c r="D881" s="175"/>
      <c r="E881" s="164"/>
      <c r="F881" s="141"/>
      <c r="G881" s="141"/>
      <c r="H881" s="143"/>
      <c r="I881" s="164"/>
      <c r="J881" s="121"/>
      <c r="K881" s="121"/>
      <c r="L881" s="161"/>
      <c r="M881" s="143"/>
      <c r="N881" s="143"/>
      <c r="O881" s="143"/>
      <c r="P881" s="121"/>
      <c r="Q881" s="167"/>
    </row>
    <row r="882" spans="2:17">
      <c r="B882" s="180"/>
      <c r="C882" s="175"/>
      <c r="D882" s="175"/>
      <c r="E882" s="164"/>
      <c r="F882" s="141"/>
      <c r="G882" s="141"/>
      <c r="H882" s="143"/>
      <c r="I882" s="164"/>
      <c r="J882" s="121"/>
      <c r="K882" s="121"/>
      <c r="L882" s="161"/>
      <c r="M882" s="143"/>
      <c r="N882" s="143"/>
      <c r="O882" s="143"/>
      <c r="P882" s="121"/>
      <c r="Q882" s="167"/>
    </row>
    <row r="883" spans="2:17">
      <c r="B883" s="180"/>
      <c r="C883" s="175"/>
      <c r="D883" s="175"/>
      <c r="E883" s="164"/>
      <c r="F883" s="141"/>
      <c r="G883" s="141"/>
      <c r="H883" s="143"/>
      <c r="I883" s="164"/>
      <c r="J883" s="121"/>
      <c r="K883" s="121"/>
      <c r="L883" s="161"/>
      <c r="M883" s="143"/>
      <c r="N883" s="143"/>
      <c r="O883" s="143"/>
      <c r="P883" s="121"/>
      <c r="Q883" s="167"/>
    </row>
    <row r="884" spans="2:17">
      <c r="B884" s="180"/>
      <c r="C884" s="175"/>
      <c r="D884" s="175"/>
      <c r="E884" s="164"/>
      <c r="F884" s="141"/>
      <c r="G884" s="141"/>
      <c r="H884" s="143"/>
      <c r="I884" s="164"/>
      <c r="J884" s="121"/>
      <c r="K884" s="121"/>
      <c r="L884" s="161"/>
      <c r="M884" s="143"/>
      <c r="N884" s="143"/>
      <c r="O884" s="143"/>
      <c r="P884" s="121"/>
      <c r="Q884" s="167"/>
    </row>
    <row r="885" spans="2:17">
      <c r="B885" s="180"/>
      <c r="C885" s="175"/>
      <c r="D885" s="175"/>
      <c r="E885" s="164"/>
      <c r="F885" s="141"/>
      <c r="G885" s="141"/>
      <c r="H885" s="143"/>
      <c r="I885" s="164"/>
      <c r="J885" s="121"/>
      <c r="K885" s="121"/>
      <c r="L885" s="161"/>
      <c r="M885" s="143"/>
      <c r="N885" s="143"/>
      <c r="O885" s="143"/>
      <c r="P885" s="121"/>
      <c r="Q885" s="167"/>
    </row>
    <row r="886" spans="2:17">
      <c r="B886" s="180"/>
      <c r="C886" s="175"/>
      <c r="D886" s="175"/>
      <c r="E886" s="164"/>
      <c r="F886" s="141"/>
      <c r="G886" s="141"/>
      <c r="H886" s="143"/>
      <c r="I886" s="164"/>
      <c r="J886" s="121"/>
      <c r="K886" s="121"/>
      <c r="L886" s="161"/>
      <c r="M886" s="143"/>
      <c r="N886" s="143"/>
      <c r="O886" s="143"/>
      <c r="P886" s="121"/>
      <c r="Q886" s="167"/>
    </row>
    <row r="887" spans="2:17">
      <c r="B887" s="180"/>
      <c r="C887" s="175"/>
      <c r="D887" s="175"/>
      <c r="E887" s="164"/>
      <c r="F887" s="141"/>
      <c r="G887" s="141"/>
      <c r="H887" s="143"/>
      <c r="I887" s="164"/>
      <c r="J887" s="121"/>
      <c r="K887" s="121"/>
      <c r="L887" s="161"/>
      <c r="M887" s="143"/>
      <c r="N887" s="143"/>
      <c r="O887" s="143"/>
      <c r="P887" s="121"/>
      <c r="Q887" s="167"/>
    </row>
    <row r="888" spans="2:17">
      <c r="B888" s="180"/>
      <c r="C888" s="175"/>
      <c r="D888" s="175"/>
      <c r="E888" s="164"/>
      <c r="F888" s="141"/>
      <c r="G888" s="141"/>
      <c r="H888" s="143"/>
      <c r="I888" s="164"/>
      <c r="J888" s="121"/>
      <c r="K888" s="121"/>
      <c r="L888" s="161"/>
      <c r="M888" s="143"/>
      <c r="N888" s="143"/>
      <c r="O888" s="143"/>
      <c r="P888" s="121"/>
      <c r="Q888" s="167"/>
    </row>
    <row r="889" spans="2:17">
      <c r="B889" s="180"/>
      <c r="C889" s="175"/>
      <c r="D889" s="175"/>
      <c r="E889" s="164"/>
      <c r="F889" s="141"/>
      <c r="G889" s="141"/>
      <c r="H889" s="143"/>
      <c r="I889" s="164"/>
      <c r="J889" s="121"/>
      <c r="K889" s="121"/>
      <c r="L889" s="161"/>
      <c r="M889" s="143"/>
      <c r="N889" s="143"/>
      <c r="O889" s="143"/>
      <c r="P889" s="121"/>
      <c r="Q889" s="167"/>
    </row>
    <row r="890" spans="2:17">
      <c r="B890" s="180"/>
      <c r="C890" s="175"/>
      <c r="D890" s="175"/>
      <c r="E890" s="164"/>
      <c r="F890" s="141"/>
      <c r="G890" s="141"/>
      <c r="H890" s="143"/>
      <c r="I890" s="164"/>
      <c r="J890" s="121"/>
      <c r="K890" s="121"/>
      <c r="L890" s="161"/>
      <c r="M890" s="143"/>
      <c r="N890" s="143"/>
      <c r="O890" s="143"/>
      <c r="P890" s="121"/>
      <c r="Q890" s="167"/>
    </row>
    <row r="891" spans="2:17">
      <c r="B891" s="180"/>
      <c r="C891" s="175"/>
      <c r="D891" s="175"/>
      <c r="E891" s="164"/>
      <c r="F891" s="141"/>
      <c r="G891" s="141"/>
      <c r="H891" s="143"/>
      <c r="I891" s="164"/>
      <c r="J891" s="121"/>
      <c r="K891" s="121"/>
      <c r="L891" s="161"/>
      <c r="M891" s="143"/>
      <c r="N891" s="143"/>
      <c r="O891" s="143"/>
      <c r="P891" s="121"/>
      <c r="Q891" s="167"/>
    </row>
    <row r="892" spans="2:17">
      <c r="B892" s="180"/>
      <c r="C892" s="175"/>
      <c r="D892" s="175"/>
      <c r="E892" s="164"/>
      <c r="F892" s="141"/>
      <c r="G892" s="141"/>
      <c r="H892" s="143"/>
      <c r="I892" s="164"/>
      <c r="J892" s="121"/>
      <c r="K892" s="121"/>
      <c r="L892" s="161"/>
      <c r="M892" s="143"/>
      <c r="N892" s="143"/>
      <c r="O892" s="143"/>
      <c r="P892" s="121"/>
      <c r="Q892" s="167"/>
    </row>
    <row r="893" spans="2:17">
      <c r="B893" s="180"/>
      <c r="C893" s="175"/>
      <c r="D893" s="175"/>
      <c r="E893" s="164"/>
      <c r="F893" s="141"/>
      <c r="G893" s="141"/>
      <c r="H893" s="143"/>
      <c r="I893" s="164"/>
      <c r="J893" s="121"/>
      <c r="K893" s="121"/>
      <c r="L893" s="161"/>
      <c r="M893" s="143"/>
      <c r="N893" s="143"/>
      <c r="O893" s="143"/>
      <c r="P893" s="121"/>
      <c r="Q893" s="167"/>
    </row>
    <row r="894" spans="2:17">
      <c r="B894" s="180"/>
      <c r="C894" s="175"/>
      <c r="D894" s="175"/>
      <c r="E894" s="164"/>
      <c r="F894" s="141"/>
      <c r="G894" s="141"/>
      <c r="H894" s="143"/>
      <c r="I894" s="164"/>
      <c r="J894" s="121"/>
      <c r="K894" s="121"/>
      <c r="L894" s="161"/>
      <c r="M894" s="143"/>
      <c r="N894" s="143"/>
      <c r="O894" s="143"/>
      <c r="P894" s="121"/>
      <c r="Q894" s="167"/>
    </row>
    <row r="895" spans="2:17">
      <c r="B895" s="180"/>
      <c r="C895" s="175"/>
      <c r="D895" s="175"/>
      <c r="E895" s="164"/>
      <c r="F895" s="141"/>
      <c r="G895" s="141"/>
      <c r="H895" s="143"/>
      <c r="I895" s="164"/>
      <c r="J895" s="121"/>
      <c r="K895" s="121"/>
      <c r="L895" s="161"/>
      <c r="M895" s="143"/>
      <c r="N895" s="143"/>
      <c r="O895" s="143"/>
      <c r="P895" s="121"/>
      <c r="Q895" s="167"/>
    </row>
    <row r="896" spans="2:17">
      <c r="B896" s="180"/>
      <c r="C896" s="175"/>
      <c r="D896" s="175"/>
      <c r="E896" s="164"/>
      <c r="F896" s="141"/>
      <c r="G896" s="141"/>
      <c r="H896" s="143"/>
      <c r="I896" s="164"/>
      <c r="J896" s="121"/>
      <c r="K896" s="121"/>
      <c r="L896" s="161"/>
      <c r="M896" s="143"/>
      <c r="N896" s="143"/>
      <c r="O896" s="143"/>
      <c r="P896" s="121"/>
      <c r="Q896" s="167"/>
    </row>
    <row r="897" spans="2:17">
      <c r="B897" s="180"/>
      <c r="C897" s="175"/>
      <c r="D897" s="175"/>
      <c r="E897" s="164"/>
      <c r="F897" s="141"/>
      <c r="G897" s="141"/>
      <c r="H897" s="143"/>
      <c r="I897" s="164"/>
      <c r="J897" s="121"/>
      <c r="K897" s="121"/>
      <c r="L897" s="161"/>
      <c r="M897" s="143"/>
      <c r="N897" s="143"/>
      <c r="O897" s="143"/>
      <c r="P897" s="121"/>
      <c r="Q897" s="167"/>
    </row>
    <row r="898" spans="2:17">
      <c r="B898" s="180"/>
      <c r="C898" s="175"/>
      <c r="D898" s="175"/>
      <c r="E898" s="164"/>
      <c r="F898" s="141"/>
      <c r="G898" s="141"/>
      <c r="H898" s="143"/>
      <c r="I898" s="164"/>
      <c r="J898" s="121"/>
      <c r="K898" s="121"/>
      <c r="L898" s="161"/>
      <c r="M898" s="143"/>
      <c r="N898" s="143"/>
      <c r="O898" s="143"/>
      <c r="P898" s="121"/>
      <c r="Q898" s="167"/>
    </row>
    <row r="899" spans="2:17">
      <c r="B899" s="180"/>
      <c r="C899" s="175"/>
      <c r="D899" s="175"/>
      <c r="E899" s="164"/>
      <c r="F899" s="141"/>
      <c r="G899" s="141"/>
      <c r="H899" s="143"/>
      <c r="I899" s="164"/>
      <c r="J899" s="121"/>
      <c r="K899" s="121"/>
      <c r="L899" s="161"/>
      <c r="M899" s="143"/>
      <c r="N899" s="143"/>
      <c r="O899" s="143"/>
      <c r="P899" s="121"/>
      <c r="Q899" s="167"/>
    </row>
    <row r="900" spans="2:17">
      <c r="B900" s="180"/>
      <c r="C900" s="175"/>
      <c r="D900" s="175"/>
      <c r="E900" s="164"/>
      <c r="F900" s="141"/>
      <c r="G900" s="141"/>
      <c r="H900" s="143"/>
      <c r="I900" s="164"/>
      <c r="J900" s="121"/>
      <c r="K900" s="121"/>
      <c r="L900" s="161"/>
      <c r="M900" s="143"/>
      <c r="N900" s="143"/>
      <c r="O900" s="143"/>
      <c r="P900" s="121"/>
      <c r="Q900" s="167"/>
    </row>
    <row r="901" spans="2:17">
      <c r="B901" s="180"/>
      <c r="C901" s="175"/>
      <c r="D901" s="175"/>
      <c r="E901" s="164"/>
      <c r="F901" s="141"/>
      <c r="G901" s="141"/>
      <c r="H901" s="143"/>
      <c r="I901" s="164"/>
      <c r="J901" s="121"/>
      <c r="K901" s="121"/>
      <c r="L901" s="161"/>
      <c r="M901" s="143"/>
      <c r="N901" s="143"/>
      <c r="O901" s="143"/>
      <c r="P901" s="121"/>
      <c r="Q901" s="167"/>
    </row>
    <row r="902" spans="2:17">
      <c r="B902" s="180"/>
      <c r="C902" s="175"/>
      <c r="D902" s="175"/>
      <c r="E902" s="164"/>
      <c r="F902" s="141"/>
      <c r="G902" s="141"/>
      <c r="H902" s="143"/>
      <c r="I902" s="164"/>
      <c r="J902" s="121"/>
      <c r="K902" s="121"/>
      <c r="L902" s="161"/>
      <c r="M902" s="143"/>
      <c r="N902" s="143"/>
      <c r="O902" s="143"/>
      <c r="P902" s="121"/>
      <c r="Q902" s="167"/>
    </row>
    <row r="903" spans="2:17">
      <c r="B903" s="180"/>
      <c r="C903" s="175"/>
      <c r="D903" s="175"/>
      <c r="E903" s="164"/>
      <c r="F903" s="141"/>
      <c r="G903" s="141"/>
      <c r="H903" s="143"/>
      <c r="I903" s="164"/>
      <c r="J903" s="121"/>
      <c r="K903" s="121"/>
      <c r="L903" s="161"/>
      <c r="M903" s="143"/>
      <c r="N903" s="143"/>
      <c r="O903" s="143"/>
      <c r="P903" s="121"/>
      <c r="Q903" s="167"/>
    </row>
    <row r="904" spans="2:17">
      <c r="B904" s="180"/>
      <c r="C904" s="175"/>
      <c r="D904" s="175"/>
      <c r="E904" s="164"/>
      <c r="F904" s="141"/>
      <c r="G904" s="141"/>
      <c r="H904" s="143"/>
      <c r="I904" s="164"/>
      <c r="J904" s="121"/>
      <c r="K904" s="121"/>
      <c r="L904" s="161"/>
      <c r="M904" s="143"/>
      <c r="N904" s="143"/>
      <c r="O904" s="143"/>
      <c r="P904" s="121"/>
      <c r="Q904" s="167"/>
    </row>
    <row r="905" spans="2:17">
      <c r="B905" s="180"/>
      <c r="C905" s="175"/>
      <c r="D905" s="175"/>
      <c r="E905" s="164"/>
      <c r="F905" s="141"/>
      <c r="G905" s="141"/>
      <c r="H905" s="143"/>
      <c r="I905" s="164"/>
      <c r="J905" s="121"/>
      <c r="K905" s="121"/>
      <c r="L905" s="161"/>
      <c r="M905" s="143"/>
      <c r="N905" s="143"/>
      <c r="O905" s="143"/>
      <c r="P905" s="121"/>
      <c r="Q905" s="167"/>
    </row>
    <row r="906" spans="2:17">
      <c r="B906" s="180"/>
      <c r="C906" s="175"/>
      <c r="D906" s="175"/>
      <c r="E906" s="164"/>
      <c r="F906" s="141"/>
      <c r="G906" s="141"/>
      <c r="H906" s="143"/>
      <c r="I906" s="164"/>
      <c r="J906" s="121"/>
      <c r="K906" s="121"/>
      <c r="L906" s="161"/>
      <c r="M906" s="143"/>
      <c r="N906" s="143"/>
      <c r="O906" s="143"/>
      <c r="P906" s="121"/>
      <c r="Q906" s="167"/>
    </row>
    <row r="907" spans="2:17">
      <c r="B907" s="180"/>
      <c r="C907" s="175"/>
      <c r="D907" s="175"/>
      <c r="E907" s="164"/>
      <c r="F907" s="141"/>
      <c r="G907" s="141"/>
      <c r="H907" s="143"/>
      <c r="I907" s="164"/>
      <c r="J907" s="121"/>
      <c r="K907" s="121"/>
      <c r="L907" s="161"/>
      <c r="M907" s="143"/>
      <c r="N907" s="143"/>
      <c r="O907" s="143"/>
      <c r="P907" s="121"/>
      <c r="Q907" s="167"/>
    </row>
    <row r="908" spans="2:17">
      <c r="B908" s="180"/>
      <c r="C908" s="175"/>
      <c r="D908" s="175"/>
      <c r="E908" s="164"/>
      <c r="F908" s="141"/>
      <c r="G908" s="141"/>
      <c r="H908" s="143"/>
      <c r="I908" s="164"/>
      <c r="J908" s="121"/>
      <c r="K908" s="121"/>
      <c r="L908" s="161"/>
      <c r="M908" s="143"/>
      <c r="N908" s="143"/>
      <c r="O908" s="143"/>
      <c r="P908" s="121"/>
      <c r="Q908" s="167"/>
    </row>
    <row r="909" spans="2:17">
      <c r="B909" s="180"/>
      <c r="C909" s="175"/>
      <c r="D909" s="175"/>
      <c r="E909" s="164"/>
      <c r="F909" s="141"/>
      <c r="G909" s="141"/>
      <c r="H909" s="143"/>
      <c r="I909" s="164"/>
      <c r="J909" s="121"/>
      <c r="K909" s="121"/>
      <c r="L909" s="161"/>
      <c r="M909" s="143"/>
      <c r="N909" s="143"/>
      <c r="O909" s="143"/>
      <c r="P909" s="121"/>
      <c r="Q909" s="167"/>
    </row>
    <row r="910" spans="2:17">
      <c r="B910" s="180"/>
      <c r="C910" s="175"/>
      <c r="D910" s="175"/>
      <c r="E910" s="164"/>
      <c r="F910" s="141"/>
      <c r="G910" s="141"/>
      <c r="H910" s="143"/>
      <c r="I910" s="164"/>
      <c r="J910" s="121"/>
      <c r="K910" s="121"/>
      <c r="L910" s="161"/>
      <c r="M910" s="143"/>
      <c r="N910" s="143"/>
      <c r="O910" s="143"/>
      <c r="P910" s="121"/>
      <c r="Q910" s="167"/>
    </row>
    <row r="911" spans="2:17">
      <c r="B911" s="180"/>
      <c r="C911" s="175"/>
      <c r="D911" s="175"/>
      <c r="E911" s="164"/>
      <c r="F911" s="141"/>
      <c r="G911" s="141"/>
      <c r="H911" s="143"/>
      <c r="I911" s="164"/>
      <c r="J911" s="121"/>
      <c r="K911" s="121"/>
      <c r="L911" s="161"/>
      <c r="M911" s="143"/>
      <c r="N911" s="143"/>
      <c r="O911" s="143"/>
      <c r="P911" s="121"/>
      <c r="Q911" s="167"/>
    </row>
    <row r="912" spans="2:17">
      <c r="B912" s="180"/>
      <c r="C912" s="175"/>
      <c r="D912" s="175"/>
      <c r="E912" s="164"/>
      <c r="F912" s="141"/>
      <c r="G912" s="141"/>
      <c r="H912" s="143"/>
      <c r="I912" s="164"/>
      <c r="J912" s="121"/>
      <c r="K912" s="121"/>
      <c r="L912" s="161"/>
      <c r="M912" s="143"/>
      <c r="N912" s="143"/>
      <c r="O912" s="143"/>
      <c r="P912" s="121"/>
      <c r="Q912" s="167"/>
    </row>
    <row r="913" spans="2:17">
      <c r="B913" s="180"/>
      <c r="C913" s="175"/>
      <c r="D913" s="175"/>
      <c r="E913" s="164"/>
      <c r="F913" s="141"/>
      <c r="G913" s="141"/>
      <c r="H913" s="143"/>
      <c r="I913" s="164"/>
      <c r="J913" s="121"/>
      <c r="K913" s="121"/>
      <c r="L913" s="161"/>
      <c r="M913" s="143"/>
      <c r="N913" s="143"/>
      <c r="O913" s="143"/>
      <c r="P913" s="121"/>
      <c r="Q913" s="167"/>
    </row>
    <row r="914" spans="2:17">
      <c r="B914" s="180"/>
      <c r="C914" s="175"/>
      <c r="D914" s="175"/>
      <c r="E914" s="164"/>
      <c r="F914" s="141"/>
      <c r="G914" s="141"/>
      <c r="H914" s="143"/>
      <c r="I914" s="164"/>
      <c r="J914" s="121"/>
      <c r="K914" s="121"/>
      <c r="L914" s="161"/>
      <c r="M914" s="143"/>
      <c r="N914" s="143"/>
      <c r="O914" s="143"/>
      <c r="P914" s="121"/>
      <c r="Q914" s="167"/>
    </row>
    <row r="915" spans="2:17">
      <c r="B915" s="180"/>
      <c r="C915" s="175"/>
      <c r="D915" s="175"/>
      <c r="E915" s="164"/>
      <c r="F915" s="141"/>
      <c r="G915" s="141"/>
      <c r="H915" s="143"/>
      <c r="I915" s="164"/>
      <c r="J915" s="121"/>
      <c r="K915" s="121"/>
      <c r="L915" s="161"/>
      <c r="M915" s="143"/>
      <c r="N915" s="143"/>
      <c r="O915" s="143"/>
      <c r="P915" s="121"/>
      <c r="Q915" s="167"/>
    </row>
    <row r="916" spans="2:17">
      <c r="B916" s="180"/>
      <c r="C916" s="175"/>
      <c r="D916" s="175"/>
      <c r="E916" s="164"/>
      <c r="F916" s="141"/>
      <c r="G916" s="141"/>
      <c r="H916" s="143"/>
      <c r="I916" s="164"/>
      <c r="J916" s="121"/>
      <c r="K916" s="121"/>
      <c r="L916" s="161"/>
      <c r="M916" s="143"/>
      <c r="N916" s="143"/>
      <c r="O916" s="143"/>
      <c r="P916" s="121"/>
      <c r="Q916" s="167"/>
    </row>
    <row r="917" spans="2:17">
      <c r="B917" s="180"/>
      <c r="C917" s="175"/>
      <c r="D917" s="175"/>
      <c r="E917" s="164"/>
      <c r="F917" s="141"/>
      <c r="G917" s="141"/>
      <c r="H917" s="143"/>
      <c r="I917" s="164"/>
      <c r="J917" s="121"/>
      <c r="K917" s="121"/>
      <c r="L917" s="161"/>
      <c r="M917" s="143"/>
      <c r="N917" s="143"/>
      <c r="O917" s="143"/>
      <c r="P917" s="121"/>
      <c r="Q917" s="167"/>
    </row>
    <row r="918" spans="2:17">
      <c r="B918" s="180"/>
      <c r="C918" s="175"/>
      <c r="D918" s="175"/>
      <c r="E918" s="164"/>
      <c r="F918" s="141"/>
      <c r="G918" s="141"/>
      <c r="H918" s="143"/>
      <c r="I918" s="164"/>
      <c r="J918" s="121"/>
      <c r="K918" s="121"/>
      <c r="L918" s="161"/>
      <c r="M918" s="143"/>
      <c r="N918" s="143"/>
      <c r="O918" s="143"/>
      <c r="P918" s="121"/>
      <c r="Q918" s="167"/>
    </row>
    <row r="919" spans="2:17">
      <c r="B919" s="180"/>
      <c r="C919" s="175"/>
      <c r="D919" s="175"/>
      <c r="E919" s="164"/>
      <c r="F919" s="141"/>
      <c r="G919" s="141"/>
      <c r="H919" s="143"/>
      <c r="I919" s="164"/>
      <c r="J919" s="121"/>
      <c r="K919" s="121"/>
      <c r="L919" s="161"/>
      <c r="M919" s="143"/>
      <c r="N919" s="143"/>
      <c r="O919" s="143"/>
      <c r="P919" s="121"/>
      <c r="Q919" s="167"/>
    </row>
    <row r="920" spans="2:17">
      <c r="B920" s="180"/>
      <c r="C920" s="175"/>
      <c r="D920" s="175"/>
      <c r="E920" s="164"/>
      <c r="F920" s="141"/>
      <c r="G920" s="141"/>
      <c r="H920" s="143"/>
      <c r="I920" s="164"/>
      <c r="J920" s="121"/>
      <c r="K920" s="121"/>
      <c r="L920" s="161"/>
      <c r="M920" s="143"/>
      <c r="N920" s="143"/>
      <c r="O920" s="143"/>
      <c r="P920" s="121"/>
      <c r="Q920" s="167"/>
    </row>
    <row r="921" spans="2:17">
      <c r="B921" s="180"/>
      <c r="C921" s="175"/>
      <c r="D921" s="175"/>
      <c r="E921" s="164"/>
      <c r="F921" s="141"/>
      <c r="G921" s="141"/>
      <c r="H921" s="143"/>
      <c r="I921" s="164"/>
      <c r="J921" s="121"/>
      <c r="K921" s="121"/>
      <c r="L921" s="161"/>
      <c r="M921" s="143"/>
      <c r="N921" s="143"/>
      <c r="O921" s="143"/>
      <c r="P921" s="121"/>
      <c r="Q921" s="167"/>
    </row>
    <row r="922" spans="2:17">
      <c r="B922" s="180"/>
      <c r="C922" s="175"/>
      <c r="D922" s="175"/>
      <c r="E922" s="164"/>
      <c r="F922" s="141"/>
      <c r="G922" s="141"/>
      <c r="H922" s="143"/>
      <c r="I922" s="164"/>
      <c r="J922" s="121"/>
      <c r="K922" s="121"/>
      <c r="L922" s="161"/>
      <c r="M922" s="143"/>
      <c r="N922" s="143"/>
      <c r="O922" s="143"/>
      <c r="P922" s="121"/>
      <c r="Q922" s="167"/>
    </row>
    <row r="923" spans="2:17">
      <c r="B923" s="180"/>
      <c r="C923" s="175"/>
      <c r="D923" s="175"/>
      <c r="E923" s="164"/>
      <c r="F923" s="141"/>
      <c r="G923" s="141"/>
      <c r="H923" s="143"/>
      <c r="I923" s="164"/>
      <c r="J923" s="121"/>
      <c r="K923" s="121"/>
      <c r="L923" s="161"/>
      <c r="M923" s="143"/>
      <c r="N923" s="143"/>
      <c r="O923" s="143"/>
      <c r="P923" s="121"/>
      <c r="Q923" s="167"/>
    </row>
    <row r="924" spans="2:17">
      <c r="B924" s="180"/>
      <c r="C924" s="175"/>
      <c r="D924" s="175"/>
      <c r="E924" s="164"/>
      <c r="F924" s="141"/>
      <c r="G924" s="141"/>
      <c r="H924" s="143"/>
      <c r="I924" s="164"/>
      <c r="J924" s="121"/>
      <c r="K924" s="121"/>
      <c r="L924" s="161"/>
      <c r="M924" s="143"/>
      <c r="N924" s="143"/>
      <c r="O924" s="143"/>
      <c r="P924" s="121"/>
      <c r="Q924" s="167"/>
    </row>
    <row r="925" spans="2:17">
      <c r="B925" s="180"/>
      <c r="C925" s="175"/>
      <c r="D925" s="175"/>
      <c r="E925" s="164"/>
      <c r="F925" s="141"/>
      <c r="G925" s="141"/>
      <c r="H925" s="143"/>
      <c r="I925" s="164"/>
      <c r="J925" s="121"/>
      <c r="K925" s="121"/>
      <c r="L925" s="161"/>
      <c r="M925" s="143"/>
      <c r="N925" s="143"/>
      <c r="O925" s="143"/>
      <c r="P925" s="121"/>
      <c r="Q925" s="167"/>
    </row>
    <row r="926" spans="2:17">
      <c r="B926" s="180"/>
      <c r="C926" s="175"/>
      <c r="D926" s="175"/>
      <c r="E926" s="164"/>
      <c r="F926" s="141"/>
      <c r="G926" s="141"/>
      <c r="H926" s="143"/>
      <c r="I926" s="164"/>
      <c r="J926" s="121"/>
      <c r="K926" s="121"/>
      <c r="L926" s="161"/>
      <c r="M926" s="143"/>
      <c r="N926" s="143"/>
      <c r="O926" s="143"/>
      <c r="P926" s="121"/>
      <c r="Q926" s="167"/>
    </row>
    <row r="927" spans="2:17">
      <c r="B927" s="180"/>
      <c r="C927" s="175"/>
      <c r="D927" s="175"/>
      <c r="E927" s="164"/>
      <c r="F927" s="141"/>
      <c r="G927" s="141"/>
      <c r="H927" s="143"/>
      <c r="I927" s="164"/>
      <c r="J927" s="121"/>
      <c r="K927" s="121"/>
      <c r="L927" s="161"/>
      <c r="M927" s="143"/>
      <c r="N927" s="143"/>
      <c r="O927" s="143"/>
      <c r="P927" s="121"/>
      <c r="Q927" s="167"/>
    </row>
    <row r="928" spans="2:17">
      <c r="B928" s="180"/>
      <c r="C928" s="175"/>
      <c r="D928" s="175"/>
      <c r="E928" s="164"/>
      <c r="F928" s="141"/>
      <c r="G928" s="141"/>
      <c r="H928" s="143"/>
      <c r="I928" s="164"/>
      <c r="J928" s="121"/>
      <c r="K928" s="121"/>
      <c r="L928" s="161"/>
      <c r="M928" s="143"/>
      <c r="N928" s="143"/>
      <c r="O928" s="143"/>
      <c r="P928" s="121"/>
      <c r="Q928" s="167"/>
    </row>
    <row r="929" spans="2:17">
      <c r="B929" s="180"/>
      <c r="C929" s="175"/>
      <c r="D929" s="175"/>
      <c r="E929" s="164"/>
      <c r="F929" s="141"/>
      <c r="G929" s="141"/>
      <c r="H929" s="143"/>
      <c r="I929" s="164"/>
      <c r="J929" s="121"/>
      <c r="K929" s="121"/>
      <c r="L929" s="161"/>
      <c r="M929" s="143"/>
      <c r="N929" s="143"/>
      <c r="O929" s="143"/>
      <c r="P929" s="121"/>
      <c r="Q929" s="167"/>
    </row>
    <row r="930" spans="2:17">
      <c r="B930" s="180"/>
      <c r="C930" s="175"/>
      <c r="D930" s="175"/>
      <c r="E930" s="164"/>
      <c r="F930" s="141"/>
      <c r="G930" s="141"/>
      <c r="H930" s="143"/>
      <c r="I930" s="164"/>
      <c r="J930" s="121"/>
      <c r="K930" s="121"/>
      <c r="L930" s="161"/>
      <c r="M930" s="143"/>
      <c r="N930" s="143"/>
      <c r="O930" s="143"/>
      <c r="P930" s="121"/>
      <c r="Q930" s="167"/>
    </row>
    <row r="931" spans="2:17">
      <c r="B931" s="180"/>
      <c r="C931" s="175"/>
      <c r="D931" s="175"/>
      <c r="E931" s="164"/>
      <c r="F931" s="141"/>
      <c r="G931" s="141"/>
      <c r="H931" s="143"/>
      <c r="I931" s="164"/>
      <c r="J931" s="121"/>
      <c r="K931" s="121"/>
      <c r="L931" s="161"/>
      <c r="M931" s="143"/>
      <c r="N931" s="143"/>
      <c r="O931" s="143"/>
      <c r="P931" s="121"/>
      <c r="Q931" s="167"/>
    </row>
    <row r="932" spans="2:17">
      <c r="B932" s="180"/>
      <c r="C932" s="175"/>
      <c r="D932" s="175"/>
      <c r="E932" s="164"/>
      <c r="F932" s="141"/>
      <c r="G932" s="141"/>
      <c r="H932" s="143"/>
      <c r="I932" s="164"/>
      <c r="J932" s="121"/>
      <c r="K932" s="121"/>
      <c r="L932" s="161"/>
      <c r="M932" s="143"/>
      <c r="N932" s="143"/>
      <c r="O932" s="143"/>
      <c r="P932" s="121"/>
      <c r="Q932" s="167"/>
    </row>
    <row r="933" spans="2:17">
      <c r="B933" s="180"/>
      <c r="C933" s="175"/>
      <c r="D933" s="175"/>
      <c r="E933" s="164"/>
      <c r="F933" s="141"/>
      <c r="G933" s="141"/>
      <c r="H933" s="143"/>
      <c r="I933" s="164"/>
      <c r="J933" s="121"/>
      <c r="K933" s="121"/>
      <c r="L933" s="161"/>
      <c r="M933" s="143"/>
      <c r="N933" s="143"/>
      <c r="O933" s="143"/>
      <c r="P933" s="121"/>
      <c r="Q933" s="167"/>
    </row>
    <row r="934" spans="2:17">
      <c r="B934" s="180"/>
      <c r="C934" s="175"/>
      <c r="D934" s="175"/>
      <c r="E934" s="164"/>
      <c r="F934" s="141"/>
      <c r="G934" s="141"/>
      <c r="H934" s="143"/>
      <c r="I934" s="164"/>
      <c r="J934" s="121"/>
      <c r="K934" s="121"/>
      <c r="L934" s="161"/>
      <c r="M934" s="143"/>
      <c r="N934" s="143"/>
      <c r="O934" s="143"/>
      <c r="P934" s="121"/>
      <c r="Q934" s="167"/>
    </row>
    <row r="935" spans="2:17">
      <c r="B935" s="180"/>
      <c r="C935" s="175"/>
      <c r="D935" s="175"/>
      <c r="E935" s="164"/>
      <c r="F935" s="141"/>
      <c r="G935" s="141"/>
      <c r="H935" s="143"/>
      <c r="I935" s="164"/>
      <c r="J935" s="121"/>
      <c r="K935" s="121"/>
      <c r="L935" s="161"/>
      <c r="M935" s="143"/>
      <c r="N935" s="143"/>
      <c r="O935" s="143"/>
      <c r="P935" s="121"/>
      <c r="Q935" s="167"/>
    </row>
    <row r="936" spans="2:17">
      <c r="B936" s="180"/>
      <c r="C936" s="175"/>
      <c r="D936" s="175"/>
      <c r="E936" s="164"/>
      <c r="F936" s="141"/>
      <c r="G936" s="141"/>
      <c r="H936" s="143"/>
      <c r="I936" s="164"/>
      <c r="J936" s="121"/>
      <c r="K936" s="121"/>
      <c r="L936" s="161"/>
      <c r="M936" s="143"/>
      <c r="N936" s="143"/>
      <c r="O936" s="143"/>
      <c r="P936" s="121"/>
      <c r="Q936" s="167"/>
    </row>
    <row r="937" spans="2:17">
      <c r="B937" s="180"/>
      <c r="C937" s="175"/>
      <c r="D937" s="175"/>
      <c r="E937" s="164"/>
      <c r="F937" s="141"/>
      <c r="G937" s="141"/>
      <c r="H937" s="143"/>
      <c r="I937" s="164"/>
      <c r="J937" s="121"/>
      <c r="K937" s="121"/>
      <c r="L937" s="161"/>
      <c r="M937" s="143"/>
      <c r="N937" s="143"/>
      <c r="O937" s="143"/>
      <c r="P937" s="121"/>
      <c r="Q937" s="167"/>
    </row>
    <row r="938" spans="2:17">
      <c r="B938" s="180"/>
      <c r="C938" s="175"/>
      <c r="D938" s="175"/>
      <c r="E938" s="164"/>
      <c r="F938" s="141"/>
      <c r="G938" s="141"/>
      <c r="H938" s="143"/>
      <c r="I938" s="164"/>
      <c r="J938" s="121"/>
      <c r="K938" s="121"/>
      <c r="L938" s="161"/>
      <c r="M938" s="143"/>
      <c r="N938" s="143"/>
      <c r="O938" s="143"/>
      <c r="P938" s="121"/>
      <c r="Q938" s="167"/>
    </row>
    <row r="939" spans="2:17">
      <c r="B939" s="180"/>
      <c r="C939" s="175"/>
      <c r="D939" s="175"/>
      <c r="E939" s="164"/>
      <c r="F939" s="141"/>
      <c r="G939" s="141"/>
      <c r="H939" s="143"/>
      <c r="I939" s="164"/>
      <c r="J939" s="121"/>
      <c r="K939" s="121"/>
      <c r="L939" s="161"/>
      <c r="M939" s="143"/>
      <c r="N939" s="143"/>
      <c r="O939" s="143"/>
      <c r="P939" s="121"/>
      <c r="Q939" s="167"/>
    </row>
    <row r="940" spans="2:17">
      <c r="B940" s="180"/>
      <c r="C940" s="175"/>
      <c r="D940" s="175"/>
      <c r="E940" s="164"/>
      <c r="F940" s="141"/>
      <c r="G940" s="141"/>
      <c r="H940" s="143"/>
      <c r="I940" s="164"/>
      <c r="J940" s="121"/>
      <c r="K940" s="121"/>
      <c r="L940" s="161"/>
      <c r="M940" s="143"/>
      <c r="N940" s="143"/>
      <c r="O940" s="143"/>
      <c r="P940" s="121"/>
      <c r="Q940" s="167"/>
    </row>
    <row r="941" spans="2:17">
      <c r="B941" s="180"/>
      <c r="C941" s="175"/>
      <c r="D941" s="175"/>
      <c r="E941" s="164"/>
      <c r="F941" s="141"/>
      <c r="G941" s="141"/>
      <c r="H941" s="143"/>
      <c r="I941" s="164"/>
      <c r="J941" s="121"/>
      <c r="K941" s="121"/>
      <c r="L941" s="161"/>
      <c r="M941" s="143"/>
      <c r="N941" s="143"/>
      <c r="O941" s="143"/>
      <c r="P941" s="121"/>
      <c r="Q941" s="167"/>
    </row>
    <row r="942" spans="2:17">
      <c r="B942" s="180"/>
      <c r="C942" s="175"/>
      <c r="D942" s="175"/>
      <c r="E942" s="164"/>
      <c r="F942" s="141"/>
      <c r="G942" s="141"/>
      <c r="H942" s="143"/>
      <c r="I942" s="164"/>
      <c r="J942" s="121"/>
      <c r="K942" s="121"/>
      <c r="L942" s="161"/>
      <c r="M942" s="143"/>
      <c r="N942" s="143"/>
      <c r="O942" s="143"/>
      <c r="P942" s="121"/>
      <c r="Q942" s="167"/>
    </row>
    <row r="943" spans="2:17">
      <c r="B943" s="180"/>
      <c r="C943" s="175"/>
      <c r="D943" s="175"/>
      <c r="E943" s="164"/>
      <c r="F943" s="141"/>
      <c r="G943" s="141"/>
      <c r="H943" s="143"/>
      <c r="I943" s="164"/>
      <c r="J943" s="121"/>
      <c r="K943" s="121"/>
      <c r="L943" s="161"/>
      <c r="M943" s="143"/>
      <c r="N943" s="143"/>
      <c r="O943" s="143"/>
      <c r="P943" s="121"/>
      <c r="Q943" s="167"/>
    </row>
    <row r="944" spans="2:17">
      <c r="B944" s="180"/>
      <c r="C944" s="175"/>
      <c r="D944" s="175"/>
      <c r="E944" s="164"/>
      <c r="F944" s="141"/>
      <c r="G944" s="141"/>
      <c r="H944" s="143"/>
      <c r="I944" s="164"/>
      <c r="J944" s="121"/>
      <c r="K944" s="121"/>
      <c r="L944" s="161"/>
      <c r="M944" s="143"/>
      <c r="N944" s="143"/>
      <c r="O944" s="143"/>
      <c r="P944" s="121"/>
      <c r="Q944" s="167"/>
    </row>
    <row r="945" spans="2:17">
      <c r="B945" s="180"/>
      <c r="C945" s="175"/>
      <c r="D945" s="175"/>
      <c r="E945" s="164"/>
      <c r="F945" s="141"/>
      <c r="G945" s="141"/>
      <c r="H945" s="143"/>
      <c r="I945" s="164"/>
      <c r="J945" s="121"/>
      <c r="K945" s="121"/>
      <c r="L945" s="161"/>
      <c r="M945" s="143"/>
      <c r="N945" s="143"/>
      <c r="O945" s="143"/>
      <c r="P945" s="121"/>
      <c r="Q945" s="167"/>
    </row>
    <row r="946" spans="2:17">
      <c r="B946" s="180"/>
      <c r="C946" s="175"/>
      <c r="D946" s="175"/>
      <c r="E946" s="164"/>
      <c r="F946" s="141"/>
      <c r="G946" s="141"/>
      <c r="H946" s="143"/>
      <c r="I946" s="164"/>
      <c r="J946" s="121"/>
      <c r="K946" s="121"/>
      <c r="L946" s="161"/>
      <c r="M946" s="143"/>
      <c r="N946" s="143"/>
      <c r="O946" s="143"/>
      <c r="P946" s="121"/>
      <c r="Q946" s="167"/>
    </row>
    <row r="947" spans="2:17">
      <c r="B947" s="180"/>
      <c r="C947" s="175"/>
      <c r="D947" s="175"/>
      <c r="E947" s="164"/>
      <c r="F947" s="141"/>
      <c r="G947" s="141"/>
      <c r="H947" s="143"/>
      <c r="I947" s="164"/>
      <c r="J947" s="121"/>
      <c r="K947" s="121"/>
      <c r="L947" s="161"/>
      <c r="M947" s="143"/>
      <c r="N947" s="143"/>
      <c r="O947" s="143"/>
      <c r="P947" s="121"/>
      <c r="Q947" s="167"/>
    </row>
    <row r="948" spans="2:17">
      <c r="B948" s="180"/>
      <c r="C948" s="175"/>
      <c r="D948" s="175"/>
      <c r="E948" s="164"/>
      <c r="F948" s="141"/>
      <c r="G948" s="141"/>
      <c r="H948" s="143"/>
      <c r="I948" s="164"/>
      <c r="J948" s="121"/>
      <c r="K948" s="121"/>
      <c r="L948" s="161"/>
      <c r="M948" s="143"/>
      <c r="N948" s="143"/>
      <c r="O948" s="143"/>
      <c r="P948" s="121"/>
      <c r="Q948" s="167"/>
    </row>
    <row r="949" spans="2:17">
      <c r="B949" s="180"/>
      <c r="C949" s="175"/>
      <c r="D949" s="175"/>
      <c r="E949" s="164"/>
      <c r="F949" s="141"/>
      <c r="G949" s="141"/>
      <c r="H949" s="143"/>
      <c r="I949" s="164"/>
      <c r="J949" s="121"/>
      <c r="K949" s="121"/>
      <c r="L949" s="161"/>
      <c r="M949" s="143"/>
      <c r="N949" s="143"/>
      <c r="O949" s="143"/>
      <c r="P949" s="121"/>
      <c r="Q949" s="167"/>
    </row>
    <row r="950" spans="2:17">
      <c r="B950" s="180"/>
      <c r="C950" s="175"/>
      <c r="D950" s="175"/>
      <c r="E950" s="164"/>
      <c r="F950" s="141"/>
      <c r="G950" s="141"/>
      <c r="H950" s="143"/>
      <c r="I950" s="164"/>
      <c r="J950" s="121"/>
      <c r="K950" s="121"/>
      <c r="L950" s="161"/>
      <c r="M950" s="143"/>
      <c r="N950" s="143"/>
      <c r="O950" s="143"/>
      <c r="P950" s="121"/>
      <c r="Q950" s="167"/>
    </row>
    <row r="951" spans="2:17">
      <c r="B951" s="180"/>
      <c r="C951" s="175"/>
      <c r="D951" s="175"/>
      <c r="E951" s="164"/>
      <c r="F951" s="141"/>
      <c r="G951" s="141"/>
      <c r="H951" s="143"/>
      <c r="I951" s="164"/>
      <c r="J951" s="121"/>
      <c r="K951" s="121"/>
      <c r="L951" s="161"/>
      <c r="M951" s="143"/>
      <c r="N951" s="143"/>
      <c r="O951" s="143"/>
      <c r="P951" s="121"/>
      <c r="Q951" s="167"/>
    </row>
    <row r="952" spans="2:17">
      <c r="B952" s="180"/>
      <c r="C952" s="175"/>
      <c r="D952" s="175"/>
      <c r="E952" s="164"/>
      <c r="F952" s="141"/>
      <c r="G952" s="141"/>
      <c r="H952" s="143"/>
      <c r="I952" s="164"/>
      <c r="J952" s="121"/>
      <c r="K952" s="121"/>
      <c r="L952" s="161"/>
      <c r="M952" s="143"/>
      <c r="N952" s="143"/>
      <c r="O952" s="143"/>
      <c r="P952" s="121"/>
      <c r="Q952" s="167"/>
    </row>
    <row r="953" spans="2:17">
      <c r="B953" s="180"/>
      <c r="C953" s="175"/>
      <c r="D953" s="175"/>
      <c r="E953" s="164"/>
      <c r="F953" s="141"/>
      <c r="G953" s="141"/>
      <c r="H953" s="143"/>
      <c r="I953" s="164"/>
      <c r="J953" s="121"/>
      <c r="K953" s="121"/>
      <c r="L953" s="161"/>
      <c r="M953" s="143"/>
      <c r="N953" s="143"/>
      <c r="O953" s="143"/>
      <c r="P953" s="121"/>
      <c r="Q953" s="167"/>
    </row>
    <row r="954" spans="2:17">
      <c r="B954" s="180"/>
      <c r="C954" s="175"/>
      <c r="D954" s="175"/>
      <c r="E954" s="164"/>
      <c r="F954" s="141"/>
      <c r="G954" s="141"/>
      <c r="H954" s="143"/>
      <c r="I954" s="164"/>
      <c r="J954" s="121"/>
      <c r="K954" s="121"/>
      <c r="L954" s="161"/>
      <c r="M954" s="143"/>
      <c r="N954" s="143"/>
      <c r="O954" s="143"/>
      <c r="P954" s="121"/>
      <c r="Q954" s="167"/>
    </row>
    <row r="955" spans="2:17">
      <c r="B955" s="180"/>
      <c r="C955" s="175"/>
      <c r="D955" s="175"/>
      <c r="E955" s="164"/>
      <c r="F955" s="141"/>
      <c r="G955" s="141"/>
      <c r="H955" s="143"/>
      <c r="I955" s="164"/>
      <c r="J955" s="121"/>
      <c r="K955" s="121"/>
      <c r="L955" s="161"/>
      <c r="M955" s="143"/>
      <c r="N955" s="143"/>
      <c r="O955" s="143"/>
      <c r="P955" s="121"/>
      <c r="Q955" s="167"/>
    </row>
    <row r="956" spans="2:17">
      <c r="B956" s="180"/>
      <c r="C956" s="175"/>
      <c r="D956" s="175"/>
      <c r="E956" s="164"/>
      <c r="F956" s="141"/>
      <c r="G956" s="141"/>
      <c r="H956" s="143"/>
      <c r="I956" s="164"/>
      <c r="J956" s="121"/>
      <c r="K956" s="121"/>
      <c r="L956" s="161"/>
      <c r="M956" s="143"/>
      <c r="N956" s="143"/>
      <c r="O956" s="143"/>
      <c r="P956" s="121"/>
      <c r="Q956" s="167"/>
    </row>
    <row r="957" spans="2:17">
      <c r="B957" s="180"/>
      <c r="C957" s="175"/>
      <c r="D957" s="175"/>
      <c r="E957" s="164"/>
      <c r="F957" s="141"/>
      <c r="G957" s="141"/>
      <c r="H957" s="143"/>
      <c r="I957" s="164"/>
      <c r="J957" s="121"/>
      <c r="K957" s="121"/>
      <c r="L957" s="161"/>
      <c r="M957" s="143"/>
      <c r="N957" s="143"/>
      <c r="O957" s="143"/>
      <c r="P957" s="121"/>
      <c r="Q957" s="167"/>
    </row>
    <row r="958" spans="2:17">
      <c r="B958" s="180"/>
      <c r="C958" s="175"/>
      <c r="D958" s="175"/>
      <c r="E958" s="164"/>
      <c r="F958" s="141"/>
      <c r="G958" s="141"/>
      <c r="H958" s="143"/>
      <c r="I958" s="164"/>
      <c r="J958" s="121"/>
      <c r="K958" s="121"/>
      <c r="L958" s="161"/>
      <c r="M958" s="143"/>
      <c r="N958" s="143"/>
      <c r="O958" s="143"/>
      <c r="P958" s="121"/>
      <c r="Q958" s="167"/>
    </row>
    <row r="959" spans="2:17">
      <c r="B959" s="180"/>
      <c r="C959" s="175"/>
      <c r="D959" s="175"/>
      <c r="E959" s="164"/>
      <c r="F959" s="141"/>
      <c r="G959" s="141"/>
      <c r="H959" s="143"/>
      <c r="I959" s="164"/>
      <c r="J959" s="121"/>
      <c r="K959" s="121"/>
      <c r="L959" s="161"/>
      <c r="M959" s="143"/>
      <c r="N959" s="143"/>
      <c r="O959" s="143"/>
      <c r="P959" s="121"/>
      <c r="Q959" s="167"/>
    </row>
    <row r="960" spans="2:17">
      <c r="B960" s="180"/>
      <c r="C960" s="175"/>
      <c r="D960" s="175"/>
      <c r="E960" s="164"/>
      <c r="F960" s="141"/>
      <c r="G960" s="141"/>
      <c r="H960" s="143"/>
      <c r="I960" s="164"/>
      <c r="J960" s="121"/>
      <c r="K960" s="121"/>
      <c r="L960" s="161"/>
      <c r="M960" s="143"/>
      <c r="N960" s="143"/>
      <c r="O960" s="143"/>
      <c r="P960" s="121"/>
      <c r="Q960" s="167"/>
    </row>
    <row r="961" spans="2:17">
      <c r="B961" s="180"/>
      <c r="C961" s="175"/>
      <c r="D961" s="175"/>
      <c r="E961" s="164"/>
      <c r="F961" s="141"/>
      <c r="G961" s="141"/>
      <c r="H961" s="143"/>
      <c r="I961" s="164"/>
      <c r="J961" s="121"/>
      <c r="K961" s="121"/>
      <c r="L961" s="161"/>
      <c r="M961" s="143"/>
      <c r="N961" s="143"/>
      <c r="O961" s="143"/>
      <c r="P961" s="121"/>
      <c r="Q961" s="167"/>
    </row>
    <row r="962" spans="2:17">
      <c r="B962" s="180"/>
      <c r="C962" s="175"/>
      <c r="D962" s="175"/>
      <c r="E962" s="164"/>
      <c r="F962" s="141"/>
      <c r="G962" s="141"/>
      <c r="H962" s="143"/>
      <c r="I962" s="164"/>
      <c r="J962" s="121"/>
      <c r="K962" s="121"/>
      <c r="L962" s="161"/>
      <c r="M962" s="143"/>
      <c r="N962" s="143"/>
      <c r="O962" s="143"/>
      <c r="P962" s="121"/>
      <c r="Q962" s="167"/>
    </row>
    <row r="963" spans="2:17">
      <c r="B963" s="180"/>
      <c r="C963" s="175"/>
      <c r="D963" s="175"/>
      <c r="E963" s="164"/>
      <c r="F963" s="141"/>
      <c r="G963" s="141"/>
      <c r="H963" s="143"/>
      <c r="I963" s="164"/>
      <c r="J963" s="121"/>
      <c r="K963" s="121"/>
      <c r="L963" s="161"/>
      <c r="M963" s="143"/>
      <c r="N963" s="143"/>
      <c r="O963" s="143"/>
      <c r="P963" s="121"/>
      <c r="Q963" s="167"/>
    </row>
    <row r="964" spans="2:17">
      <c r="B964" s="180"/>
      <c r="C964" s="175"/>
      <c r="D964" s="175"/>
      <c r="E964" s="164"/>
      <c r="F964" s="141"/>
      <c r="G964" s="141"/>
      <c r="H964" s="143"/>
      <c r="I964" s="164"/>
      <c r="J964" s="121"/>
      <c r="K964" s="121"/>
      <c r="L964" s="161"/>
      <c r="M964" s="143"/>
      <c r="N964" s="143"/>
      <c r="O964" s="143"/>
      <c r="P964" s="121"/>
      <c r="Q964" s="167"/>
    </row>
    <row r="965" spans="2:17">
      <c r="B965" s="180"/>
      <c r="C965" s="175"/>
      <c r="D965" s="175"/>
      <c r="E965" s="164"/>
      <c r="F965" s="141"/>
      <c r="G965" s="141"/>
      <c r="H965" s="143"/>
      <c r="I965" s="164"/>
      <c r="J965" s="121"/>
      <c r="K965" s="121"/>
      <c r="L965" s="161"/>
      <c r="M965" s="143"/>
      <c r="N965" s="143"/>
      <c r="O965" s="143"/>
      <c r="P965" s="121"/>
      <c r="Q965" s="167"/>
    </row>
    <row r="966" spans="2:17">
      <c r="B966" s="180"/>
      <c r="C966" s="175"/>
      <c r="D966" s="175"/>
      <c r="E966" s="164"/>
      <c r="F966" s="141"/>
      <c r="G966" s="141"/>
      <c r="H966" s="143"/>
      <c r="I966" s="164"/>
      <c r="J966" s="121"/>
      <c r="K966" s="121"/>
      <c r="L966" s="161"/>
      <c r="M966" s="143"/>
      <c r="N966" s="143"/>
      <c r="O966" s="143"/>
      <c r="P966" s="121"/>
      <c r="Q966" s="167"/>
    </row>
    <row r="967" spans="2:17">
      <c r="B967" s="180"/>
      <c r="C967" s="175"/>
      <c r="D967" s="175"/>
      <c r="E967" s="164"/>
      <c r="F967" s="141"/>
      <c r="G967" s="141"/>
      <c r="H967" s="143"/>
      <c r="I967" s="164"/>
      <c r="J967" s="121"/>
      <c r="K967" s="121"/>
      <c r="L967" s="161"/>
      <c r="M967" s="143"/>
      <c r="N967" s="143"/>
      <c r="O967" s="143"/>
      <c r="P967" s="121"/>
      <c r="Q967" s="167"/>
    </row>
    <row r="968" spans="2:17">
      <c r="B968" s="180"/>
      <c r="C968" s="175"/>
      <c r="D968" s="175"/>
      <c r="E968" s="164"/>
      <c r="F968" s="141"/>
      <c r="G968" s="141"/>
      <c r="H968" s="143"/>
      <c r="I968" s="164"/>
      <c r="J968" s="121"/>
      <c r="K968" s="121"/>
      <c r="L968" s="161"/>
      <c r="M968" s="143"/>
      <c r="N968" s="143"/>
      <c r="O968" s="143"/>
      <c r="P968" s="121"/>
      <c r="Q968" s="167"/>
    </row>
    <row r="969" spans="2:17">
      <c r="B969" s="180"/>
      <c r="C969" s="175"/>
      <c r="D969" s="175"/>
      <c r="E969" s="164"/>
      <c r="F969" s="141"/>
      <c r="G969" s="141"/>
      <c r="H969" s="143"/>
      <c r="I969" s="164"/>
      <c r="J969" s="121"/>
      <c r="K969" s="121"/>
      <c r="L969" s="161"/>
      <c r="M969" s="143"/>
      <c r="N969" s="143"/>
      <c r="O969" s="143"/>
      <c r="P969" s="121"/>
      <c r="Q969" s="167"/>
    </row>
    <row r="970" spans="2:17">
      <c r="B970" s="180"/>
      <c r="C970" s="175"/>
      <c r="D970" s="175"/>
      <c r="E970" s="164"/>
      <c r="F970" s="141"/>
      <c r="G970" s="141"/>
      <c r="H970" s="143"/>
      <c r="I970" s="164"/>
      <c r="J970" s="121"/>
      <c r="K970" s="121"/>
      <c r="L970" s="161"/>
      <c r="M970" s="143"/>
      <c r="N970" s="143"/>
      <c r="O970" s="143"/>
      <c r="P970" s="121"/>
      <c r="Q970" s="167"/>
    </row>
    <row r="971" spans="2:17">
      <c r="B971" s="180"/>
      <c r="C971" s="175"/>
      <c r="D971" s="175"/>
      <c r="E971" s="164"/>
      <c r="F971" s="141"/>
      <c r="G971" s="141"/>
      <c r="H971" s="143"/>
      <c r="I971" s="164"/>
      <c r="J971" s="121"/>
      <c r="K971" s="121"/>
      <c r="L971" s="161"/>
      <c r="M971" s="143"/>
      <c r="N971" s="143"/>
      <c r="O971" s="143"/>
      <c r="P971" s="121"/>
      <c r="Q971" s="167"/>
    </row>
    <row r="972" spans="2:17">
      <c r="B972" s="180"/>
      <c r="C972" s="175"/>
      <c r="D972" s="175"/>
      <c r="E972" s="164"/>
      <c r="F972" s="141"/>
      <c r="G972" s="141"/>
      <c r="H972" s="143"/>
      <c r="I972" s="164"/>
      <c r="J972" s="121"/>
      <c r="K972" s="121"/>
      <c r="L972" s="161"/>
      <c r="M972" s="143"/>
      <c r="N972" s="143"/>
      <c r="O972" s="143"/>
      <c r="P972" s="121"/>
      <c r="Q972" s="167"/>
    </row>
    <row r="973" spans="2:17">
      <c r="B973" s="180"/>
      <c r="C973" s="175"/>
      <c r="D973" s="175"/>
      <c r="E973" s="164"/>
      <c r="F973" s="141"/>
      <c r="G973" s="141"/>
      <c r="H973" s="143"/>
      <c r="I973" s="164"/>
      <c r="J973" s="121"/>
      <c r="K973" s="121"/>
      <c r="L973" s="161"/>
      <c r="M973" s="143"/>
      <c r="N973" s="143"/>
      <c r="O973" s="143"/>
      <c r="P973" s="121"/>
      <c r="Q973" s="167"/>
    </row>
    <row r="974" spans="2:17">
      <c r="B974" s="180"/>
      <c r="C974" s="175"/>
      <c r="D974" s="175"/>
      <c r="E974" s="164"/>
      <c r="F974" s="141"/>
      <c r="G974" s="141"/>
      <c r="H974" s="143"/>
      <c r="I974" s="164"/>
      <c r="J974" s="121"/>
      <c r="K974" s="121"/>
      <c r="L974" s="161"/>
      <c r="M974" s="143"/>
      <c r="N974" s="143"/>
      <c r="O974" s="143"/>
      <c r="P974" s="121"/>
      <c r="Q974" s="167"/>
    </row>
    <row r="975" spans="2:17">
      <c r="B975" s="180"/>
      <c r="C975" s="175"/>
      <c r="D975" s="175"/>
      <c r="E975" s="164"/>
      <c r="F975" s="141"/>
      <c r="G975" s="141"/>
      <c r="H975" s="143"/>
      <c r="I975" s="164"/>
      <c r="J975" s="121"/>
      <c r="K975" s="121"/>
      <c r="L975" s="161"/>
      <c r="M975" s="143"/>
      <c r="N975" s="143"/>
      <c r="O975" s="143"/>
      <c r="P975" s="121"/>
      <c r="Q975" s="167"/>
    </row>
    <row r="976" spans="2:17">
      <c r="B976" s="180"/>
      <c r="C976" s="175"/>
      <c r="D976" s="175"/>
      <c r="E976" s="164"/>
      <c r="F976" s="141"/>
      <c r="G976" s="141"/>
      <c r="H976" s="143"/>
      <c r="I976" s="164"/>
      <c r="J976" s="121"/>
      <c r="K976" s="121"/>
      <c r="L976" s="161"/>
      <c r="M976" s="143"/>
      <c r="N976" s="143"/>
      <c r="O976" s="143"/>
      <c r="P976" s="121"/>
      <c r="Q976" s="167"/>
    </row>
    <row r="977" spans="2:17">
      <c r="B977" s="180"/>
      <c r="C977" s="175"/>
      <c r="D977" s="175"/>
      <c r="E977" s="164"/>
      <c r="F977" s="141"/>
      <c r="G977" s="141"/>
      <c r="H977" s="143"/>
      <c r="I977" s="164"/>
      <c r="J977" s="121"/>
      <c r="K977" s="121"/>
      <c r="L977" s="161"/>
      <c r="M977" s="143"/>
      <c r="N977" s="143"/>
      <c r="O977" s="143"/>
      <c r="P977" s="121"/>
      <c r="Q977" s="167"/>
    </row>
    <row r="978" spans="2:17">
      <c r="B978" s="180"/>
      <c r="C978" s="175"/>
      <c r="D978" s="175"/>
      <c r="E978" s="164"/>
      <c r="F978" s="141"/>
      <c r="G978" s="141"/>
      <c r="H978" s="143"/>
      <c r="I978" s="164"/>
      <c r="J978" s="121"/>
      <c r="K978" s="121"/>
      <c r="L978" s="161"/>
      <c r="M978" s="143"/>
      <c r="N978" s="143"/>
      <c r="O978" s="143"/>
      <c r="P978" s="121"/>
      <c r="Q978" s="167"/>
    </row>
    <row r="979" spans="2:17">
      <c r="B979" s="180"/>
      <c r="C979" s="175"/>
      <c r="D979" s="175"/>
      <c r="E979" s="164"/>
      <c r="F979" s="141"/>
      <c r="G979" s="141"/>
      <c r="H979" s="143"/>
      <c r="I979" s="164"/>
      <c r="J979" s="121"/>
      <c r="K979" s="121"/>
      <c r="L979" s="161"/>
      <c r="M979" s="143"/>
      <c r="N979" s="143"/>
      <c r="O979" s="143"/>
      <c r="P979" s="121"/>
      <c r="Q979" s="167"/>
    </row>
    <row r="980" spans="2:17">
      <c r="B980" s="180"/>
      <c r="C980" s="175"/>
      <c r="D980" s="175"/>
      <c r="E980" s="164"/>
      <c r="F980" s="141"/>
      <c r="G980" s="141"/>
      <c r="H980" s="143"/>
      <c r="I980" s="164"/>
      <c r="J980" s="121"/>
      <c r="K980" s="121"/>
      <c r="L980" s="161"/>
      <c r="M980" s="143"/>
      <c r="N980" s="143"/>
      <c r="O980" s="143"/>
      <c r="P980" s="121"/>
      <c r="Q980" s="167"/>
    </row>
    <row r="981" spans="2:17">
      <c r="B981" s="180"/>
      <c r="C981" s="175"/>
      <c r="D981" s="175"/>
      <c r="E981" s="164"/>
      <c r="F981" s="141"/>
      <c r="G981" s="141"/>
      <c r="H981" s="143"/>
      <c r="I981" s="164"/>
      <c r="J981" s="121"/>
      <c r="K981" s="121"/>
      <c r="L981" s="161"/>
      <c r="M981" s="143"/>
      <c r="N981" s="143"/>
      <c r="O981" s="143"/>
      <c r="P981" s="121"/>
      <c r="Q981" s="167"/>
    </row>
    <row r="982" spans="2:17">
      <c r="B982" s="180"/>
      <c r="C982" s="175"/>
      <c r="D982" s="175"/>
      <c r="E982" s="164"/>
      <c r="F982" s="141"/>
      <c r="G982" s="141"/>
      <c r="H982" s="143"/>
      <c r="I982" s="164"/>
      <c r="J982" s="121"/>
      <c r="K982" s="121"/>
      <c r="L982" s="161"/>
      <c r="M982" s="143"/>
      <c r="N982" s="143"/>
      <c r="O982" s="143"/>
      <c r="P982" s="121"/>
      <c r="Q982" s="167"/>
    </row>
    <row r="983" spans="2:17">
      <c r="B983" s="180"/>
      <c r="C983" s="175"/>
      <c r="D983" s="175"/>
      <c r="E983" s="164"/>
      <c r="F983" s="141"/>
      <c r="G983" s="141"/>
      <c r="H983" s="143"/>
      <c r="I983" s="164"/>
      <c r="J983" s="121"/>
      <c r="K983" s="121"/>
      <c r="L983" s="161"/>
      <c r="M983" s="143"/>
      <c r="N983" s="143"/>
      <c r="O983" s="143"/>
      <c r="P983" s="121"/>
      <c r="Q983" s="167"/>
    </row>
    <row r="984" spans="2:17">
      <c r="B984" s="180"/>
      <c r="C984" s="175"/>
      <c r="D984" s="175"/>
      <c r="E984" s="164"/>
      <c r="F984" s="141"/>
      <c r="G984" s="141"/>
      <c r="H984" s="143"/>
      <c r="I984" s="164"/>
      <c r="J984" s="121"/>
      <c r="K984" s="121"/>
      <c r="L984" s="161"/>
      <c r="M984" s="143"/>
      <c r="N984" s="143"/>
      <c r="O984" s="143"/>
      <c r="P984" s="121"/>
      <c r="Q984" s="167"/>
    </row>
    <row r="985" spans="2:17">
      <c r="B985" s="180"/>
      <c r="C985" s="175"/>
      <c r="D985" s="175"/>
      <c r="E985" s="164"/>
      <c r="F985" s="141"/>
      <c r="G985" s="141"/>
      <c r="H985" s="143"/>
      <c r="I985" s="164"/>
      <c r="J985" s="121"/>
      <c r="K985" s="121"/>
      <c r="L985" s="161"/>
      <c r="M985" s="143"/>
      <c r="N985" s="143"/>
      <c r="O985" s="143"/>
      <c r="P985" s="121"/>
      <c r="Q985" s="167"/>
    </row>
    <row r="986" spans="2:17">
      <c r="B986" s="180"/>
      <c r="C986" s="175"/>
      <c r="D986" s="175"/>
      <c r="E986" s="164"/>
      <c r="F986" s="141"/>
      <c r="G986" s="141"/>
      <c r="H986" s="143"/>
      <c r="I986" s="164"/>
      <c r="J986" s="121"/>
      <c r="K986" s="121"/>
      <c r="L986" s="161"/>
      <c r="M986" s="143"/>
      <c r="N986" s="143"/>
      <c r="O986" s="143"/>
      <c r="P986" s="121"/>
      <c r="Q986" s="167"/>
    </row>
    <row r="987" spans="2:17">
      <c r="B987" s="180"/>
      <c r="C987" s="175"/>
      <c r="D987" s="175"/>
      <c r="E987" s="164"/>
      <c r="F987" s="141"/>
      <c r="G987" s="141"/>
      <c r="H987" s="143"/>
      <c r="I987" s="164"/>
      <c r="J987" s="121"/>
      <c r="K987" s="121"/>
      <c r="L987" s="161"/>
      <c r="M987" s="143"/>
      <c r="N987" s="143"/>
      <c r="O987" s="143"/>
      <c r="P987" s="121"/>
      <c r="Q987" s="167"/>
    </row>
    <row r="988" spans="2:17">
      <c r="B988" s="180"/>
      <c r="C988" s="175"/>
      <c r="D988" s="175"/>
      <c r="E988" s="164"/>
      <c r="F988" s="141"/>
      <c r="G988" s="141"/>
      <c r="H988" s="143"/>
      <c r="I988" s="164"/>
      <c r="J988" s="121"/>
      <c r="K988" s="121"/>
      <c r="L988" s="161"/>
      <c r="M988" s="143"/>
      <c r="N988" s="143"/>
      <c r="O988" s="143"/>
      <c r="P988" s="121"/>
      <c r="Q988" s="167"/>
    </row>
    <row r="989" spans="2:17">
      <c r="B989" s="180"/>
      <c r="C989" s="175"/>
      <c r="D989" s="175"/>
      <c r="E989" s="164"/>
      <c r="F989" s="141"/>
      <c r="G989" s="141"/>
      <c r="H989" s="143"/>
      <c r="I989" s="164"/>
      <c r="J989" s="121"/>
      <c r="K989" s="121"/>
      <c r="L989" s="161"/>
      <c r="M989" s="143"/>
      <c r="N989" s="143"/>
      <c r="O989" s="143"/>
      <c r="P989" s="121"/>
      <c r="Q989" s="167"/>
    </row>
    <row r="990" spans="2:17">
      <c r="B990" s="180"/>
      <c r="C990" s="175"/>
      <c r="D990" s="175"/>
      <c r="E990" s="164"/>
      <c r="F990" s="141"/>
      <c r="G990" s="141"/>
      <c r="H990" s="143"/>
      <c r="I990" s="164"/>
      <c r="J990" s="121"/>
      <c r="K990" s="121"/>
      <c r="L990" s="161"/>
      <c r="M990" s="143"/>
      <c r="N990" s="143"/>
      <c r="O990" s="143"/>
      <c r="P990" s="121"/>
      <c r="Q990" s="167"/>
    </row>
    <row r="991" spans="2:17">
      <c r="B991" s="180"/>
      <c r="C991" s="175"/>
      <c r="D991" s="175"/>
      <c r="E991" s="164"/>
      <c r="F991" s="141"/>
      <c r="G991" s="141"/>
      <c r="H991" s="143"/>
      <c r="I991" s="164"/>
      <c r="J991" s="121"/>
      <c r="K991" s="121"/>
      <c r="L991" s="161"/>
      <c r="M991" s="143"/>
      <c r="N991" s="143"/>
      <c r="O991" s="143"/>
      <c r="P991" s="121"/>
      <c r="Q991" s="167"/>
    </row>
    <row r="992" spans="2:17">
      <c r="B992" s="180"/>
      <c r="C992" s="175"/>
      <c r="D992" s="175"/>
      <c r="E992" s="164"/>
      <c r="F992" s="141"/>
      <c r="G992" s="141"/>
      <c r="H992" s="143"/>
      <c r="I992" s="164"/>
      <c r="J992" s="121"/>
      <c r="K992" s="121"/>
      <c r="L992" s="161"/>
      <c r="M992" s="143"/>
      <c r="N992" s="143"/>
      <c r="O992" s="143"/>
      <c r="P992" s="121"/>
      <c r="Q992" s="167"/>
    </row>
    <row r="993" spans="2:17">
      <c r="B993" s="180"/>
      <c r="C993" s="175"/>
      <c r="D993" s="175"/>
      <c r="E993" s="164"/>
      <c r="F993" s="141"/>
      <c r="G993" s="141"/>
      <c r="H993" s="143"/>
      <c r="I993" s="164"/>
      <c r="J993" s="121"/>
      <c r="K993" s="121"/>
      <c r="L993" s="161"/>
      <c r="M993" s="143"/>
      <c r="N993" s="143"/>
      <c r="O993" s="143"/>
      <c r="P993" s="121"/>
      <c r="Q993" s="167"/>
    </row>
    <row r="994" spans="2:17">
      <c r="B994" s="180"/>
      <c r="C994" s="175"/>
      <c r="D994" s="175"/>
      <c r="E994" s="164"/>
      <c r="F994" s="141"/>
      <c r="G994" s="141"/>
      <c r="H994" s="143"/>
      <c r="I994" s="164"/>
      <c r="J994" s="121"/>
      <c r="K994" s="121"/>
      <c r="L994" s="161"/>
      <c r="M994" s="143"/>
      <c r="N994" s="143"/>
      <c r="O994" s="143"/>
      <c r="P994" s="121"/>
      <c r="Q994" s="167"/>
    </row>
    <row r="995" spans="2:17">
      <c r="B995" s="180"/>
      <c r="C995" s="175"/>
      <c r="D995" s="175"/>
      <c r="E995" s="164"/>
      <c r="F995" s="141"/>
      <c r="G995" s="141"/>
      <c r="H995" s="143"/>
      <c r="I995" s="164"/>
      <c r="J995" s="121"/>
      <c r="K995" s="121"/>
      <c r="L995" s="161"/>
      <c r="M995" s="143"/>
      <c r="N995" s="143"/>
      <c r="O995" s="143"/>
      <c r="P995" s="121"/>
      <c r="Q995" s="167"/>
    </row>
    <row r="996" spans="2:17">
      <c r="B996" s="180"/>
      <c r="C996" s="175"/>
      <c r="D996" s="175"/>
      <c r="E996" s="164"/>
      <c r="F996" s="141"/>
      <c r="G996" s="141"/>
      <c r="H996" s="143"/>
      <c r="I996" s="164"/>
      <c r="J996" s="121"/>
      <c r="K996" s="121"/>
      <c r="L996" s="161"/>
      <c r="M996" s="143"/>
      <c r="N996" s="143"/>
      <c r="O996" s="143"/>
      <c r="P996" s="121"/>
      <c r="Q996" s="167"/>
    </row>
    <row r="997" spans="2:17">
      <c r="B997" s="180"/>
      <c r="C997" s="175"/>
      <c r="D997" s="175"/>
      <c r="E997" s="164"/>
      <c r="F997" s="141"/>
      <c r="G997" s="141"/>
      <c r="H997" s="143"/>
      <c r="I997" s="164"/>
      <c r="J997" s="121"/>
      <c r="K997" s="121"/>
      <c r="L997" s="161"/>
      <c r="M997" s="143"/>
      <c r="N997" s="143"/>
      <c r="O997" s="143"/>
      <c r="P997" s="121"/>
      <c r="Q997" s="167"/>
    </row>
    <row r="998" spans="2:17">
      <c r="B998" s="180"/>
      <c r="C998" s="175"/>
      <c r="D998" s="175"/>
      <c r="E998" s="164"/>
      <c r="F998" s="141"/>
      <c r="G998" s="141"/>
      <c r="H998" s="143"/>
      <c r="I998" s="164"/>
      <c r="J998" s="121"/>
      <c r="K998" s="121"/>
      <c r="L998" s="161"/>
      <c r="M998" s="143"/>
      <c r="N998" s="143"/>
      <c r="O998" s="143"/>
      <c r="P998" s="121"/>
      <c r="Q998" s="167"/>
    </row>
    <row r="999" spans="2:17">
      <c r="B999" s="180"/>
      <c r="C999" s="175"/>
      <c r="D999" s="175"/>
      <c r="E999" s="164"/>
      <c r="F999" s="141"/>
      <c r="G999" s="141"/>
      <c r="H999" s="143"/>
      <c r="I999" s="164"/>
      <c r="J999" s="121"/>
      <c r="K999" s="121"/>
      <c r="L999" s="161"/>
      <c r="M999" s="143"/>
      <c r="N999" s="143"/>
      <c r="O999" s="143"/>
      <c r="P999" s="121"/>
      <c r="Q999" s="167"/>
    </row>
    <row r="1000" spans="2:17">
      <c r="B1000" s="180"/>
      <c r="C1000" s="175"/>
      <c r="D1000" s="175"/>
      <c r="E1000" s="164"/>
      <c r="F1000" s="141"/>
      <c r="G1000" s="141"/>
      <c r="H1000" s="143"/>
      <c r="I1000" s="164"/>
      <c r="J1000" s="121"/>
      <c r="K1000" s="121"/>
      <c r="L1000" s="161"/>
      <c r="M1000" s="143"/>
      <c r="N1000" s="143"/>
      <c r="O1000" s="143"/>
      <c r="P1000" s="121"/>
      <c r="Q1000" s="167"/>
    </row>
    <row r="1001" spans="2:17">
      <c r="B1001" s="180"/>
      <c r="C1001" s="175"/>
      <c r="D1001" s="175"/>
      <c r="E1001" s="164"/>
      <c r="F1001" s="141"/>
      <c r="G1001" s="141"/>
      <c r="H1001" s="143"/>
      <c r="I1001" s="164"/>
      <c r="J1001" s="121"/>
      <c r="K1001" s="121"/>
      <c r="L1001" s="161"/>
      <c r="M1001" s="143"/>
      <c r="N1001" s="143"/>
      <c r="O1001" s="143"/>
      <c r="P1001" s="121"/>
      <c r="Q1001" s="167"/>
    </row>
    <row r="1002" spans="2:17">
      <c r="B1002" s="180"/>
      <c r="C1002" s="175"/>
      <c r="D1002" s="175"/>
      <c r="E1002" s="164"/>
      <c r="F1002" s="141"/>
      <c r="G1002" s="141"/>
      <c r="H1002" s="143"/>
      <c r="I1002" s="164"/>
      <c r="J1002" s="121"/>
      <c r="K1002" s="121"/>
      <c r="L1002" s="161"/>
      <c r="M1002" s="143"/>
      <c r="N1002" s="143"/>
      <c r="O1002" s="143"/>
      <c r="P1002" s="121"/>
      <c r="Q1002" s="167"/>
    </row>
    <row r="1003" spans="2:17">
      <c r="B1003" s="180"/>
      <c r="C1003" s="175"/>
      <c r="D1003" s="175"/>
      <c r="E1003" s="164"/>
      <c r="F1003" s="141"/>
      <c r="G1003" s="141"/>
      <c r="H1003" s="143"/>
      <c r="I1003" s="164"/>
      <c r="J1003" s="121"/>
      <c r="K1003" s="121"/>
      <c r="L1003" s="161"/>
      <c r="M1003" s="143"/>
      <c r="N1003" s="143"/>
      <c r="O1003" s="143"/>
      <c r="P1003" s="121"/>
      <c r="Q1003" s="167"/>
    </row>
    <row r="1004" spans="2:17">
      <c r="B1004" s="180"/>
      <c r="C1004" s="175"/>
      <c r="D1004" s="175"/>
      <c r="E1004" s="164"/>
      <c r="F1004" s="141"/>
      <c r="G1004" s="141"/>
      <c r="H1004" s="143"/>
      <c r="I1004" s="164"/>
      <c r="J1004" s="121"/>
      <c r="K1004" s="121"/>
      <c r="L1004" s="161"/>
      <c r="M1004" s="143"/>
      <c r="N1004" s="143"/>
      <c r="O1004" s="143"/>
      <c r="P1004" s="121"/>
      <c r="Q1004" s="167"/>
    </row>
    <row r="1005" spans="2:17">
      <c r="B1005" s="180"/>
      <c r="C1005" s="175"/>
      <c r="D1005" s="175"/>
      <c r="E1005" s="164"/>
      <c r="F1005" s="141"/>
      <c r="G1005" s="141"/>
      <c r="H1005" s="143"/>
      <c r="I1005" s="164"/>
      <c r="J1005" s="121"/>
      <c r="K1005" s="121"/>
      <c r="L1005" s="161"/>
      <c r="M1005" s="143"/>
      <c r="N1005" s="143"/>
      <c r="O1005" s="143"/>
      <c r="P1005" s="121"/>
      <c r="Q1005" s="167"/>
    </row>
    <row r="1006" spans="2:17">
      <c r="B1006" s="180"/>
      <c r="C1006" s="175"/>
      <c r="D1006" s="175"/>
      <c r="E1006" s="164"/>
      <c r="F1006" s="141"/>
      <c r="G1006" s="141"/>
      <c r="H1006" s="143"/>
      <c r="I1006" s="164"/>
      <c r="J1006" s="121"/>
      <c r="K1006" s="121"/>
      <c r="L1006" s="161"/>
      <c r="M1006" s="143"/>
      <c r="N1006" s="143"/>
      <c r="O1006" s="143"/>
      <c r="P1006" s="121"/>
      <c r="Q1006" s="167"/>
    </row>
    <row r="1007" spans="2:17">
      <c r="B1007" s="180"/>
      <c r="C1007" s="175"/>
      <c r="D1007" s="175"/>
      <c r="E1007" s="164"/>
      <c r="F1007" s="141"/>
      <c r="G1007" s="141"/>
      <c r="H1007" s="143"/>
      <c r="I1007" s="164"/>
      <c r="J1007" s="121"/>
      <c r="K1007" s="121"/>
      <c r="L1007" s="161"/>
      <c r="M1007" s="143"/>
      <c r="N1007" s="143"/>
      <c r="O1007" s="143"/>
      <c r="P1007" s="121"/>
      <c r="Q1007" s="167"/>
    </row>
    <row r="1008" spans="2:17">
      <c r="B1008" s="180"/>
      <c r="C1008" s="175"/>
      <c r="D1008" s="175"/>
      <c r="E1008" s="164"/>
      <c r="F1008" s="141"/>
      <c r="G1008" s="141"/>
      <c r="H1008" s="143"/>
      <c r="I1008" s="164"/>
      <c r="J1008" s="121"/>
      <c r="K1008" s="121"/>
      <c r="L1008" s="161"/>
      <c r="M1008" s="143"/>
      <c r="N1008" s="143"/>
      <c r="O1008" s="143"/>
      <c r="P1008" s="121"/>
      <c r="Q1008" s="167"/>
    </row>
    <row r="1009" spans="2:17">
      <c r="B1009" s="180"/>
      <c r="C1009" s="175"/>
      <c r="D1009" s="175"/>
      <c r="E1009" s="164"/>
      <c r="F1009" s="141"/>
      <c r="G1009" s="141"/>
      <c r="H1009" s="143"/>
      <c r="I1009" s="164"/>
      <c r="J1009" s="121"/>
      <c r="K1009" s="121"/>
      <c r="L1009" s="161"/>
      <c r="M1009" s="143"/>
      <c r="N1009" s="143"/>
      <c r="O1009" s="143"/>
      <c r="P1009" s="121"/>
      <c r="Q1009" s="167"/>
    </row>
    <row r="1010" spans="2:17">
      <c r="B1010" s="180"/>
      <c r="C1010" s="175"/>
      <c r="D1010" s="175"/>
      <c r="E1010" s="164"/>
      <c r="F1010" s="141"/>
      <c r="G1010" s="141"/>
      <c r="H1010" s="143"/>
      <c r="I1010" s="164"/>
      <c r="J1010" s="121"/>
      <c r="K1010" s="121"/>
      <c r="L1010" s="161"/>
      <c r="M1010" s="143"/>
      <c r="N1010" s="143"/>
      <c r="O1010" s="143"/>
      <c r="P1010" s="121"/>
      <c r="Q1010" s="167"/>
    </row>
    <row r="1011" spans="2:17">
      <c r="B1011" s="180"/>
      <c r="C1011" s="175"/>
      <c r="D1011" s="175"/>
      <c r="E1011" s="164"/>
      <c r="F1011" s="141"/>
      <c r="G1011" s="141"/>
      <c r="H1011" s="143"/>
      <c r="I1011" s="164"/>
      <c r="J1011" s="121"/>
      <c r="K1011" s="121"/>
      <c r="L1011" s="161"/>
      <c r="M1011" s="143"/>
      <c r="N1011" s="143"/>
      <c r="O1011" s="143"/>
      <c r="P1011" s="121"/>
      <c r="Q1011" s="167"/>
    </row>
    <row r="1012" spans="2:17">
      <c r="B1012" s="180"/>
      <c r="C1012" s="175"/>
      <c r="D1012" s="175"/>
      <c r="E1012" s="164"/>
      <c r="F1012" s="141"/>
      <c r="G1012" s="141"/>
      <c r="H1012" s="143"/>
      <c r="I1012" s="164"/>
      <c r="J1012" s="121"/>
      <c r="K1012" s="121"/>
      <c r="L1012" s="161"/>
      <c r="M1012" s="143"/>
      <c r="N1012" s="143"/>
      <c r="O1012" s="143"/>
      <c r="P1012" s="121"/>
      <c r="Q1012" s="167"/>
    </row>
    <row r="1013" spans="2:17">
      <c r="B1013" s="180"/>
      <c r="C1013" s="175"/>
      <c r="D1013" s="175"/>
      <c r="E1013" s="164"/>
      <c r="F1013" s="141"/>
      <c r="G1013" s="141"/>
      <c r="H1013" s="143"/>
      <c r="I1013" s="164"/>
      <c r="J1013" s="121"/>
      <c r="K1013" s="121"/>
      <c r="L1013" s="161"/>
      <c r="M1013" s="143"/>
      <c r="N1013" s="143"/>
      <c r="O1013" s="143"/>
      <c r="P1013" s="121"/>
      <c r="Q1013" s="167"/>
    </row>
    <row r="1014" spans="2:17">
      <c r="B1014" s="180"/>
      <c r="C1014" s="175"/>
      <c r="D1014" s="175"/>
      <c r="E1014" s="164"/>
      <c r="F1014" s="141"/>
      <c r="G1014" s="141"/>
      <c r="H1014" s="143"/>
      <c r="I1014" s="164"/>
      <c r="J1014" s="121"/>
      <c r="K1014" s="121"/>
      <c r="L1014" s="161"/>
      <c r="M1014" s="143"/>
      <c r="N1014" s="143"/>
      <c r="O1014" s="143"/>
      <c r="P1014" s="121"/>
      <c r="Q1014" s="167"/>
    </row>
    <row r="1015" spans="2:17">
      <c r="B1015" s="180"/>
      <c r="C1015" s="175"/>
      <c r="D1015" s="175"/>
      <c r="E1015" s="164"/>
      <c r="F1015" s="141"/>
      <c r="G1015" s="141"/>
      <c r="H1015" s="143"/>
      <c r="I1015" s="164"/>
      <c r="J1015" s="121"/>
      <c r="K1015" s="121"/>
      <c r="L1015" s="161"/>
      <c r="M1015" s="143"/>
      <c r="N1015" s="143"/>
      <c r="O1015" s="143"/>
      <c r="P1015" s="121"/>
      <c r="Q1015" s="167"/>
    </row>
    <row r="1016" spans="2:17">
      <c r="B1016" s="180"/>
      <c r="C1016" s="175"/>
      <c r="D1016" s="175"/>
      <c r="E1016" s="164"/>
      <c r="F1016" s="141"/>
      <c r="G1016" s="141"/>
      <c r="H1016" s="143"/>
      <c r="I1016" s="164"/>
      <c r="J1016" s="121"/>
      <c r="K1016" s="121"/>
      <c r="L1016" s="161"/>
      <c r="M1016" s="143"/>
      <c r="N1016" s="143"/>
      <c r="O1016" s="143"/>
      <c r="P1016" s="121"/>
      <c r="Q1016" s="167"/>
    </row>
    <row r="1017" spans="2:17">
      <c r="B1017" s="180"/>
      <c r="C1017" s="175"/>
      <c r="D1017" s="175"/>
      <c r="E1017" s="164"/>
      <c r="F1017" s="141"/>
      <c r="G1017" s="141"/>
      <c r="H1017" s="143"/>
      <c r="I1017" s="164"/>
      <c r="J1017" s="121"/>
      <c r="K1017" s="121"/>
      <c r="L1017" s="161"/>
      <c r="M1017" s="143"/>
      <c r="N1017" s="143"/>
      <c r="O1017" s="143"/>
      <c r="P1017" s="121"/>
      <c r="Q1017" s="167"/>
    </row>
    <row r="1018" spans="2:17">
      <c r="B1018" s="180"/>
      <c r="C1018" s="175"/>
      <c r="D1018" s="175"/>
      <c r="E1018" s="164"/>
      <c r="F1018" s="141"/>
      <c r="G1018" s="141"/>
      <c r="H1018" s="143"/>
      <c r="I1018" s="164"/>
      <c r="J1018" s="121"/>
      <c r="K1018" s="121"/>
      <c r="L1018" s="161"/>
      <c r="M1018" s="143"/>
      <c r="N1018" s="143"/>
      <c r="O1018" s="143"/>
      <c r="P1018" s="121"/>
      <c r="Q1018" s="167"/>
    </row>
    <row r="1019" spans="2:17">
      <c r="B1019" s="180"/>
      <c r="C1019" s="175"/>
      <c r="D1019" s="175"/>
      <c r="E1019" s="164"/>
      <c r="F1019" s="141"/>
      <c r="G1019" s="141"/>
      <c r="H1019" s="143"/>
      <c r="I1019" s="164"/>
      <c r="J1019" s="121"/>
      <c r="K1019" s="121"/>
      <c r="L1019" s="161"/>
      <c r="M1019" s="143"/>
      <c r="N1019" s="143"/>
      <c r="O1019" s="143"/>
      <c r="P1019" s="121"/>
      <c r="Q1019" s="167"/>
    </row>
    <row r="1020" spans="2:17">
      <c r="B1020" s="180"/>
      <c r="C1020" s="175"/>
      <c r="D1020" s="175"/>
      <c r="E1020" s="164"/>
      <c r="F1020" s="141"/>
      <c r="G1020" s="141"/>
      <c r="H1020" s="143"/>
      <c r="I1020" s="164"/>
      <c r="J1020" s="121"/>
      <c r="K1020" s="121"/>
      <c r="L1020" s="161"/>
      <c r="M1020" s="143"/>
      <c r="N1020" s="143"/>
      <c r="O1020" s="143"/>
      <c r="P1020" s="121"/>
      <c r="Q1020" s="167"/>
    </row>
    <row r="1021" spans="2:17">
      <c r="B1021" s="180"/>
      <c r="C1021" s="175"/>
      <c r="D1021" s="175"/>
      <c r="E1021" s="164"/>
      <c r="F1021" s="141"/>
      <c r="G1021" s="141"/>
      <c r="H1021" s="143"/>
      <c r="I1021" s="164"/>
      <c r="J1021" s="121"/>
      <c r="K1021" s="121"/>
      <c r="L1021" s="161"/>
      <c r="M1021" s="143"/>
      <c r="N1021" s="143"/>
      <c r="O1021" s="143"/>
      <c r="P1021" s="121"/>
      <c r="Q1021" s="167"/>
    </row>
    <row r="1022" spans="2:17">
      <c r="B1022" s="180"/>
      <c r="C1022" s="175"/>
      <c r="D1022" s="175"/>
      <c r="E1022" s="164"/>
      <c r="F1022" s="141"/>
      <c r="G1022" s="141"/>
      <c r="H1022" s="143"/>
      <c r="I1022" s="164"/>
      <c r="J1022" s="121"/>
      <c r="K1022" s="121"/>
      <c r="L1022" s="161"/>
      <c r="M1022" s="143"/>
      <c r="N1022" s="143"/>
      <c r="O1022" s="143"/>
      <c r="P1022" s="121"/>
      <c r="Q1022" s="167"/>
    </row>
    <row r="1023" spans="2:17">
      <c r="B1023" s="180"/>
      <c r="C1023" s="175"/>
      <c r="D1023" s="175"/>
      <c r="E1023" s="164"/>
      <c r="F1023" s="141"/>
      <c r="G1023" s="141"/>
      <c r="H1023" s="143"/>
      <c r="I1023" s="164"/>
      <c r="J1023" s="121"/>
      <c r="K1023" s="121"/>
      <c r="L1023" s="161"/>
      <c r="M1023" s="143"/>
      <c r="N1023" s="143"/>
      <c r="O1023" s="143"/>
      <c r="P1023" s="121"/>
      <c r="Q1023" s="167"/>
    </row>
    <row r="1024" spans="2:17">
      <c r="B1024" s="180"/>
      <c r="C1024" s="175"/>
      <c r="D1024" s="175"/>
      <c r="E1024" s="164"/>
      <c r="F1024" s="141"/>
      <c r="G1024" s="141"/>
      <c r="H1024" s="143"/>
      <c r="I1024" s="164"/>
      <c r="J1024" s="121"/>
      <c r="K1024" s="121"/>
      <c r="L1024" s="161"/>
      <c r="M1024" s="143"/>
      <c r="N1024" s="143"/>
      <c r="O1024" s="143"/>
      <c r="P1024" s="121"/>
      <c r="Q1024" s="167"/>
    </row>
    <row r="1025" spans="2:17">
      <c r="B1025" s="180"/>
      <c r="C1025" s="175"/>
      <c r="D1025" s="175"/>
      <c r="E1025" s="164"/>
      <c r="F1025" s="141"/>
      <c r="G1025" s="141"/>
      <c r="H1025" s="143"/>
      <c r="I1025" s="164"/>
      <c r="J1025" s="121"/>
      <c r="K1025" s="121"/>
      <c r="L1025" s="161"/>
      <c r="M1025" s="143"/>
      <c r="N1025" s="143"/>
      <c r="O1025" s="143"/>
      <c r="P1025" s="121"/>
      <c r="Q1025" s="167"/>
    </row>
    <row r="1026" spans="2:17">
      <c r="B1026" s="180"/>
      <c r="C1026" s="175"/>
      <c r="D1026" s="175"/>
      <c r="E1026" s="164"/>
      <c r="F1026" s="141"/>
      <c r="G1026" s="141"/>
      <c r="H1026" s="143"/>
      <c r="I1026" s="164"/>
      <c r="J1026" s="121"/>
      <c r="K1026" s="121"/>
      <c r="L1026" s="161"/>
      <c r="M1026" s="143"/>
      <c r="N1026" s="143"/>
      <c r="O1026" s="143"/>
      <c r="P1026" s="121"/>
      <c r="Q1026" s="167"/>
    </row>
    <row r="1027" spans="2:17">
      <c r="B1027" s="180"/>
      <c r="C1027" s="175"/>
      <c r="D1027" s="175"/>
      <c r="E1027" s="164"/>
      <c r="F1027" s="141"/>
      <c r="G1027" s="141"/>
      <c r="H1027" s="143"/>
      <c r="I1027" s="164"/>
      <c r="J1027" s="121"/>
      <c r="K1027" s="121"/>
      <c r="L1027" s="161"/>
      <c r="M1027" s="143"/>
      <c r="N1027" s="143"/>
      <c r="O1027" s="143"/>
      <c r="P1027" s="121"/>
      <c r="Q1027" s="167"/>
    </row>
    <row r="1028" spans="2:17">
      <c r="B1028" s="180"/>
      <c r="C1028" s="175"/>
      <c r="D1028" s="175"/>
      <c r="E1028" s="164"/>
      <c r="F1028" s="141"/>
      <c r="G1028" s="141"/>
      <c r="H1028" s="143"/>
      <c r="I1028" s="164"/>
      <c r="J1028" s="121"/>
      <c r="K1028" s="121"/>
      <c r="L1028" s="161"/>
      <c r="M1028" s="143"/>
      <c r="N1028" s="143"/>
      <c r="O1028" s="143"/>
      <c r="P1028" s="121"/>
      <c r="Q1028" s="167"/>
    </row>
    <row r="1029" spans="2:17">
      <c r="B1029" s="180"/>
      <c r="C1029" s="175"/>
      <c r="D1029" s="175"/>
      <c r="E1029" s="164"/>
      <c r="F1029" s="141"/>
      <c r="G1029" s="141"/>
      <c r="H1029" s="143"/>
      <c r="I1029" s="164"/>
      <c r="J1029" s="121"/>
      <c r="K1029" s="121"/>
      <c r="L1029" s="161"/>
      <c r="M1029" s="143"/>
      <c r="N1029" s="143"/>
      <c r="O1029" s="143"/>
      <c r="P1029" s="121"/>
      <c r="Q1029" s="167"/>
    </row>
    <row r="1030" spans="2:17">
      <c r="B1030" s="180"/>
      <c r="C1030" s="175"/>
      <c r="D1030" s="175"/>
      <c r="E1030" s="164"/>
      <c r="F1030" s="141"/>
      <c r="G1030" s="141"/>
      <c r="H1030" s="143"/>
      <c r="I1030" s="164"/>
      <c r="J1030" s="121"/>
      <c r="K1030" s="121"/>
      <c r="L1030" s="161"/>
      <c r="M1030" s="143"/>
      <c r="N1030" s="143"/>
      <c r="O1030" s="143"/>
      <c r="P1030" s="121"/>
      <c r="Q1030" s="167"/>
    </row>
    <row r="1031" spans="2:17">
      <c r="B1031" s="180"/>
      <c r="C1031" s="175"/>
      <c r="D1031" s="175"/>
      <c r="E1031" s="164"/>
      <c r="F1031" s="141"/>
      <c r="G1031" s="141"/>
      <c r="H1031" s="143"/>
      <c r="I1031" s="164"/>
      <c r="J1031" s="121"/>
      <c r="K1031" s="121"/>
      <c r="L1031" s="161"/>
      <c r="M1031" s="143"/>
      <c r="N1031" s="143"/>
      <c r="O1031" s="143"/>
      <c r="P1031" s="121"/>
      <c r="Q1031" s="167"/>
    </row>
    <row r="1032" spans="2:17">
      <c r="B1032" s="180"/>
      <c r="C1032" s="175"/>
      <c r="D1032" s="175"/>
      <c r="E1032" s="164"/>
      <c r="F1032" s="141"/>
      <c r="G1032" s="141"/>
      <c r="H1032" s="143"/>
      <c r="I1032" s="164"/>
      <c r="J1032" s="121"/>
      <c r="K1032" s="121"/>
      <c r="L1032" s="161"/>
      <c r="M1032" s="143"/>
      <c r="N1032" s="143"/>
      <c r="O1032" s="143"/>
      <c r="P1032" s="121"/>
      <c r="Q1032" s="167"/>
    </row>
    <row r="1033" spans="2:17">
      <c r="B1033" s="180"/>
      <c r="C1033" s="175"/>
      <c r="D1033" s="175"/>
      <c r="E1033" s="164"/>
      <c r="F1033" s="141"/>
      <c r="G1033" s="141"/>
      <c r="H1033" s="143"/>
      <c r="I1033" s="164"/>
      <c r="J1033" s="121"/>
      <c r="K1033" s="121"/>
      <c r="L1033" s="161"/>
      <c r="M1033" s="143"/>
      <c r="N1033" s="143"/>
      <c r="O1033" s="143"/>
      <c r="P1033" s="121"/>
      <c r="Q1033" s="167"/>
    </row>
    <row r="1034" spans="2:17">
      <c r="B1034" s="180"/>
      <c r="C1034" s="175"/>
      <c r="D1034" s="175"/>
      <c r="E1034" s="164"/>
      <c r="F1034" s="141"/>
      <c r="G1034" s="141"/>
      <c r="H1034" s="143"/>
      <c r="I1034" s="164"/>
      <c r="J1034" s="121"/>
      <c r="K1034" s="121"/>
      <c r="L1034" s="161"/>
      <c r="M1034" s="143"/>
      <c r="N1034" s="143"/>
      <c r="O1034" s="143"/>
      <c r="P1034" s="121"/>
      <c r="Q1034" s="167"/>
    </row>
    <row r="1035" spans="2:17">
      <c r="B1035" s="180"/>
      <c r="C1035" s="175"/>
      <c r="D1035" s="175"/>
      <c r="E1035" s="164"/>
      <c r="F1035" s="141"/>
      <c r="G1035" s="141"/>
      <c r="H1035" s="143"/>
      <c r="I1035" s="164"/>
      <c r="J1035" s="121"/>
      <c r="K1035" s="121"/>
      <c r="L1035" s="161"/>
      <c r="M1035" s="143"/>
      <c r="N1035" s="143"/>
      <c r="O1035" s="143"/>
      <c r="P1035" s="121"/>
      <c r="Q1035" s="167"/>
    </row>
    <row r="1036" spans="2:17">
      <c r="B1036" s="180"/>
      <c r="C1036" s="175"/>
      <c r="D1036" s="175"/>
      <c r="E1036" s="164"/>
      <c r="F1036" s="141"/>
      <c r="G1036" s="141"/>
      <c r="H1036" s="143"/>
      <c r="I1036" s="164"/>
      <c r="J1036" s="121"/>
      <c r="K1036" s="121"/>
      <c r="L1036" s="161"/>
      <c r="M1036" s="143"/>
      <c r="N1036" s="143"/>
      <c r="O1036" s="143"/>
      <c r="P1036" s="121"/>
      <c r="Q1036" s="167"/>
    </row>
    <row r="1037" spans="2:17">
      <c r="B1037" s="180"/>
      <c r="C1037" s="175"/>
      <c r="D1037" s="175"/>
      <c r="E1037" s="164"/>
      <c r="F1037" s="141"/>
      <c r="G1037" s="141"/>
      <c r="H1037" s="143"/>
      <c r="I1037" s="164"/>
      <c r="J1037" s="121"/>
      <c r="K1037" s="121"/>
      <c r="L1037" s="161"/>
      <c r="M1037" s="143"/>
      <c r="N1037" s="143"/>
      <c r="O1037" s="143"/>
      <c r="P1037" s="121"/>
      <c r="Q1037" s="167"/>
    </row>
    <row r="1038" spans="2:17">
      <c r="B1038" s="180"/>
      <c r="C1038" s="175"/>
      <c r="D1038" s="175"/>
      <c r="E1038" s="164"/>
      <c r="F1038" s="141"/>
      <c r="G1038" s="141"/>
      <c r="H1038" s="143"/>
      <c r="I1038" s="164"/>
      <c r="J1038" s="121"/>
      <c r="K1038" s="121"/>
      <c r="L1038" s="161"/>
      <c r="M1038" s="143"/>
      <c r="N1038" s="143"/>
      <c r="O1038" s="143"/>
      <c r="P1038" s="121"/>
      <c r="Q1038" s="167"/>
    </row>
    <row r="1039" spans="2:17">
      <c r="B1039" s="180"/>
      <c r="C1039" s="175"/>
      <c r="D1039" s="175"/>
      <c r="E1039" s="164"/>
      <c r="F1039" s="141"/>
      <c r="G1039" s="141"/>
      <c r="H1039" s="143"/>
      <c r="I1039" s="164"/>
      <c r="J1039" s="121"/>
      <c r="K1039" s="121"/>
      <c r="L1039" s="161"/>
      <c r="M1039" s="143"/>
      <c r="N1039" s="143"/>
      <c r="O1039" s="143"/>
      <c r="P1039" s="121"/>
      <c r="Q1039" s="167"/>
    </row>
    <row r="1040" spans="2:17">
      <c r="B1040" s="180"/>
      <c r="C1040" s="175"/>
      <c r="D1040" s="175"/>
      <c r="E1040" s="164"/>
      <c r="F1040" s="141"/>
      <c r="G1040" s="141"/>
      <c r="H1040" s="143"/>
      <c r="I1040" s="164"/>
      <c r="J1040" s="121"/>
      <c r="K1040" s="121"/>
      <c r="L1040" s="161"/>
      <c r="M1040" s="143"/>
      <c r="N1040" s="143"/>
      <c r="O1040" s="143"/>
      <c r="P1040" s="121"/>
      <c r="Q1040" s="167"/>
    </row>
    <row r="1041" spans="2:17">
      <c r="B1041" s="180"/>
      <c r="C1041" s="175"/>
      <c r="D1041" s="175"/>
      <c r="E1041" s="164"/>
      <c r="F1041" s="141"/>
      <c r="G1041" s="141"/>
      <c r="H1041" s="143"/>
      <c r="I1041" s="164"/>
      <c r="J1041" s="121"/>
      <c r="K1041" s="121"/>
      <c r="L1041" s="161"/>
      <c r="M1041" s="143"/>
      <c r="N1041" s="143"/>
      <c r="O1041" s="143"/>
      <c r="P1041" s="121"/>
      <c r="Q1041" s="167"/>
    </row>
    <row r="1042" spans="2:17">
      <c r="B1042" s="180"/>
      <c r="C1042" s="175"/>
      <c r="D1042" s="175"/>
      <c r="E1042" s="164"/>
      <c r="F1042" s="141"/>
      <c r="G1042" s="141"/>
      <c r="H1042" s="143"/>
      <c r="I1042" s="164"/>
      <c r="J1042" s="121"/>
      <c r="K1042" s="121"/>
      <c r="L1042" s="161"/>
      <c r="M1042" s="143"/>
      <c r="N1042" s="143"/>
      <c r="O1042" s="143"/>
      <c r="P1042" s="121"/>
      <c r="Q1042" s="167"/>
    </row>
    <row r="1043" spans="2:17">
      <c r="B1043" s="180"/>
      <c r="C1043" s="175"/>
      <c r="D1043" s="175"/>
      <c r="E1043" s="164"/>
      <c r="F1043" s="141"/>
      <c r="G1043" s="141"/>
      <c r="H1043" s="143"/>
      <c r="I1043" s="164"/>
      <c r="J1043" s="121"/>
      <c r="K1043" s="121"/>
      <c r="L1043" s="161"/>
      <c r="M1043" s="143"/>
      <c r="N1043" s="143"/>
      <c r="O1043" s="143"/>
      <c r="P1043" s="121"/>
      <c r="Q1043" s="167"/>
    </row>
    <row r="1044" spans="2:17">
      <c r="B1044" s="180"/>
      <c r="C1044" s="175"/>
      <c r="D1044" s="175"/>
      <c r="E1044" s="164"/>
      <c r="F1044" s="141"/>
      <c r="G1044" s="141"/>
      <c r="H1044" s="143"/>
      <c r="I1044" s="164"/>
      <c r="J1044" s="121"/>
      <c r="K1044" s="121"/>
      <c r="L1044" s="161"/>
      <c r="M1044" s="143"/>
      <c r="N1044" s="143"/>
      <c r="O1044" s="143"/>
      <c r="P1044" s="121"/>
      <c r="Q1044" s="167"/>
    </row>
    <row r="1045" spans="2:17">
      <c r="B1045" s="180"/>
      <c r="C1045" s="175"/>
      <c r="D1045" s="175"/>
      <c r="E1045" s="164"/>
      <c r="F1045" s="141"/>
      <c r="G1045" s="141"/>
      <c r="H1045" s="143"/>
      <c r="I1045" s="164"/>
      <c r="J1045" s="121"/>
      <c r="K1045" s="121"/>
      <c r="L1045" s="161"/>
      <c r="M1045" s="143"/>
      <c r="N1045" s="143"/>
      <c r="O1045" s="143"/>
      <c r="P1045" s="121"/>
      <c r="Q1045" s="167"/>
    </row>
    <row r="1046" spans="2:17">
      <c r="B1046" s="180"/>
      <c r="C1046" s="175"/>
      <c r="D1046" s="175"/>
      <c r="E1046" s="164"/>
      <c r="F1046" s="141"/>
      <c r="G1046" s="141"/>
      <c r="H1046" s="143"/>
      <c r="I1046" s="164"/>
      <c r="J1046" s="121"/>
      <c r="K1046" s="121"/>
      <c r="L1046" s="161"/>
      <c r="M1046" s="143"/>
      <c r="N1046" s="143"/>
      <c r="O1046" s="143"/>
      <c r="P1046" s="121"/>
      <c r="Q1046" s="167"/>
    </row>
    <row r="1047" spans="2:17">
      <c r="B1047" s="180"/>
      <c r="C1047" s="175"/>
      <c r="D1047" s="175"/>
      <c r="E1047" s="164"/>
      <c r="F1047" s="141"/>
      <c r="G1047" s="141"/>
      <c r="H1047" s="143"/>
      <c r="I1047" s="164"/>
      <c r="J1047" s="121"/>
      <c r="K1047" s="121"/>
      <c r="L1047" s="161"/>
      <c r="M1047" s="143"/>
      <c r="N1047" s="143"/>
      <c r="O1047" s="143"/>
      <c r="P1047" s="121"/>
      <c r="Q1047" s="167"/>
    </row>
    <row r="1048" spans="2:17">
      <c r="B1048" s="180"/>
      <c r="C1048" s="175"/>
      <c r="D1048" s="175"/>
      <c r="E1048" s="164"/>
      <c r="F1048" s="141"/>
      <c r="G1048" s="141"/>
      <c r="H1048" s="143"/>
      <c r="I1048" s="164"/>
      <c r="J1048" s="121"/>
      <c r="K1048" s="121"/>
      <c r="L1048" s="161"/>
      <c r="M1048" s="143"/>
      <c r="N1048" s="143"/>
      <c r="O1048" s="143"/>
      <c r="P1048" s="121"/>
      <c r="Q1048" s="167"/>
    </row>
    <row r="1049" spans="2:17">
      <c r="B1049" s="180"/>
      <c r="C1049" s="175"/>
      <c r="D1049" s="175"/>
      <c r="E1049" s="164"/>
      <c r="F1049" s="141"/>
      <c r="G1049" s="141"/>
      <c r="H1049" s="143"/>
      <c r="I1049" s="164"/>
      <c r="J1049" s="121"/>
      <c r="K1049" s="121"/>
      <c r="L1049" s="161"/>
      <c r="M1049" s="143"/>
      <c r="N1049" s="143"/>
      <c r="O1049" s="143"/>
      <c r="P1049" s="121"/>
      <c r="Q1049" s="167"/>
    </row>
    <row r="1050" spans="2:17">
      <c r="B1050" s="180"/>
      <c r="C1050" s="175"/>
      <c r="D1050" s="175"/>
      <c r="E1050" s="164"/>
      <c r="F1050" s="141"/>
      <c r="G1050" s="141"/>
      <c r="H1050" s="143"/>
      <c r="I1050" s="164"/>
      <c r="J1050" s="121"/>
      <c r="K1050" s="121"/>
      <c r="L1050" s="161"/>
      <c r="M1050" s="143"/>
      <c r="N1050" s="143"/>
      <c r="O1050" s="143"/>
      <c r="P1050" s="121"/>
      <c r="Q1050" s="167"/>
    </row>
    <row r="1051" spans="2:17">
      <c r="B1051" s="180"/>
      <c r="C1051" s="175"/>
      <c r="D1051" s="175"/>
      <c r="E1051" s="164"/>
      <c r="F1051" s="141"/>
      <c r="G1051" s="141"/>
      <c r="H1051" s="143"/>
      <c r="I1051" s="164"/>
      <c r="J1051" s="121"/>
      <c r="K1051" s="121"/>
      <c r="L1051" s="161"/>
      <c r="M1051" s="143"/>
      <c r="N1051" s="143"/>
      <c r="O1051" s="143"/>
      <c r="P1051" s="121"/>
      <c r="Q1051" s="167"/>
    </row>
    <row r="1052" spans="2:17">
      <c r="B1052" s="180"/>
      <c r="C1052" s="175"/>
      <c r="D1052" s="175"/>
      <c r="E1052" s="164"/>
      <c r="F1052" s="141"/>
      <c r="G1052" s="141"/>
      <c r="H1052" s="143"/>
      <c r="I1052" s="164"/>
      <c r="J1052" s="121"/>
      <c r="K1052" s="121"/>
      <c r="L1052" s="161"/>
      <c r="M1052" s="143"/>
      <c r="N1052" s="143"/>
      <c r="O1052" s="143"/>
      <c r="P1052" s="121"/>
      <c r="Q1052" s="167"/>
    </row>
    <row r="1053" spans="2:17">
      <c r="B1053" s="180"/>
      <c r="C1053" s="175"/>
      <c r="D1053" s="175"/>
      <c r="E1053" s="164"/>
      <c r="F1053" s="141"/>
      <c r="G1053" s="141"/>
      <c r="H1053" s="143"/>
      <c r="I1053" s="164"/>
      <c r="J1053" s="121"/>
      <c r="K1053" s="121"/>
      <c r="L1053" s="161"/>
      <c r="M1053" s="143"/>
      <c r="N1053" s="143"/>
      <c r="O1053" s="143"/>
      <c r="P1053" s="121"/>
      <c r="Q1053" s="167"/>
    </row>
    <row r="1054" spans="2:17">
      <c r="B1054" s="180"/>
      <c r="C1054" s="175"/>
      <c r="D1054" s="175"/>
      <c r="E1054" s="164"/>
      <c r="F1054" s="141"/>
      <c r="G1054" s="141"/>
      <c r="H1054" s="143"/>
      <c r="I1054" s="164"/>
      <c r="J1054" s="121"/>
      <c r="K1054" s="121"/>
      <c r="L1054" s="161"/>
      <c r="M1054" s="143"/>
      <c r="N1054" s="143"/>
      <c r="O1054" s="143"/>
      <c r="P1054" s="121"/>
      <c r="Q1054" s="167"/>
    </row>
    <row r="1055" spans="2:17">
      <c r="B1055" s="180"/>
      <c r="C1055" s="175"/>
      <c r="D1055" s="175"/>
      <c r="E1055" s="164"/>
      <c r="F1055" s="141"/>
      <c r="G1055" s="141"/>
      <c r="H1055" s="143"/>
      <c r="I1055" s="164"/>
      <c r="J1055" s="121"/>
      <c r="K1055" s="121"/>
      <c r="L1055" s="161"/>
      <c r="M1055" s="143"/>
      <c r="N1055" s="143"/>
      <c r="O1055" s="143"/>
      <c r="P1055" s="121"/>
      <c r="Q1055" s="167"/>
    </row>
    <row r="1056" spans="2:17">
      <c r="B1056" s="180"/>
      <c r="C1056" s="175"/>
      <c r="D1056" s="175"/>
      <c r="E1056" s="164"/>
      <c r="F1056" s="141"/>
      <c r="G1056" s="141"/>
      <c r="H1056" s="143"/>
      <c r="I1056" s="164"/>
      <c r="J1056" s="121"/>
      <c r="K1056" s="121"/>
      <c r="L1056" s="161"/>
      <c r="M1056" s="143"/>
      <c r="N1056" s="143"/>
      <c r="O1056" s="143"/>
      <c r="P1056" s="121"/>
      <c r="Q1056" s="167"/>
    </row>
    <row r="1057" spans="2:17">
      <c r="B1057" s="180"/>
      <c r="C1057" s="175"/>
      <c r="D1057" s="175"/>
      <c r="E1057" s="164"/>
      <c r="F1057" s="141"/>
      <c r="G1057" s="141"/>
      <c r="H1057" s="143"/>
      <c r="I1057" s="164"/>
      <c r="J1057" s="121"/>
      <c r="K1057" s="121"/>
      <c r="L1057" s="161"/>
      <c r="M1057" s="143"/>
      <c r="N1057" s="143"/>
      <c r="O1057" s="143"/>
      <c r="P1057" s="121"/>
      <c r="Q1057" s="167"/>
    </row>
    <row r="1058" spans="2:17">
      <c r="B1058" s="180"/>
      <c r="C1058" s="175"/>
      <c r="D1058" s="175"/>
      <c r="E1058" s="164"/>
      <c r="F1058" s="141"/>
      <c r="G1058" s="141"/>
      <c r="H1058" s="143"/>
      <c r="I1058" s="164"/>
      <c r="J1058" s="121"/>
      <c r="K1058" s="121"/>
      <c r="L1058" s="161"/>
      <c r="M1058" s="143"/>
      <c r="N1058" s="143"/>
      <c r="O1058" s="143"/>
      <c r="P1058" s="121"/>
      <c r="Q1058" s="167"/>
    </row>
    <row r="1059" spans="2:17">
      <c r="B1059" s="180"/>
      <c r="C1059" s="175"/>
      <c r="D1059" s="175"/>
      <c r="E1059" s="164"/>
      <c r="F1059" s="141"/>
      <c r="G1059" s="141"/>
      <c r="H1059" s="143"/>
      <c r="I1059" s="164"/>
      <c r="J1059" s="121"/>
      <c r="K1059" s="121"/>
      <c r="L1059" s="161"/>
      <c r="M1059" s="143"/>
      <c r="N1059" s="143"/>
      <c r="O1059" s="143"/>
      <c r="P1059" s="121"/>
      <c r="Q1059" s="167"/>
    </row>
    <row r="1060" spans="2:17">
      <c r="B1060" s="180"/>
      <c r="C1060" s="175"/>
      <c r="D1060" s="175"/>
      <c r="E1060" s="164"/>
      <c r="F1060" s="141"/>
      <c r="G1060" s="141"/>
      <c r="H1060" s="143"/>
      <c r="I1060" s="164"/>
      <c r="J1060" s="121"/>
      <c r="K1060" s="121"/>
      <c r="L1060" s="161"/>
      <c r="M1060" s="143"/>
      <c r="N1060" s="143"/>
      <c r="O1060" s="143"/>
      <c r="P1060" s="121"/>
      <c r="Q1060" s="167"/>
    </row>
    <row r="1061" spans="2:17">
      <c r="B1061" s="180"/>
      <c r="C1061" s="175"/>
      <c r="D1061" s="175"/>
      <c r="E1061" s="164"/>
      <c r="F1061" s="141"/>
      <c r="G1061" s="141"/>
      <c r="H1061" s="143"/>
      <c r="I1061" s="164"/>
      <c r="J1061" s="121"/>
      <c r="K1061" s="121"/>
      <c r="L1061" s="161"/>
      <c r="M1061" s="143"/>
      <c r="N1061" s="143"/>
      <c r="O1061" s="143"/>
      <c r="P1061" s="121"/>
      <c r="Q1061" s="167"/>
    </row>
    <row r="1062" spans="2:17">
      <c r="B1062" s="180"/>
      <c r="C1062" s="175"/>
      <c r="D1062" s="175"/>
      <c r="E1062" s="164"/>
      <c r="F1062" s="141"/>
      <c r="G1062" s="141"/>
      <c r="H1062" s="143"/>
      <c r="I1062" s="164"/>
      <c r="J1062" s="121"/>
      <c r="K1062" s="121"/>
      <c r="L1062" s="161"/>
      <c r="M1062" s="143"/>
      <c r="N1062" s="143"/>
      <c r="O1062" s="143"/>
      <c r="P1062" s="121"/>
      <c r="Q1062" s="167"/>
    </row>
    <row r="1063" spans="2:17">
      <c r="B1063" s="180"/>
      <c r="C1063" s="175"/>
      <c r="D1063" s="175"/>
      <c r="E1063" s="164"/>
      <c r="F1063" s="141"/>
      <c r="G1063" s="141"/>
      <c r="H1063" s="143"/>
      <c r="I1063" s="164"/>
      <c r="J1063" s="121"/>
      <c r="K1063" s="121"/>
      <c r="L1063" s="161"/>
      <c r="M1063" s="143"/>
      <c r="N1063" s="143"/>
      <c r="O1063" s="143"/>
      <c r="P1063" s="121"/>
      <c r="Q1063" s="167"/>
    </row>
    <row r="1064" spans="2:17">
      <c r="B1064" s="180"/>
      <c r="C1064" s="175"/>
      <c r="D1064" s="175"/>
      <c r="E1064" s="164"/>
      <c r="F1064" s="141"/>
      <c r="G1064" s="141"/>
      <c r="H1064" s="143"/>
      <c r="I1064" s="164"/>
      <c r="J1064" s="121"/>
      <c r="K1064" s="121"/>
      <c r="L1064" s="161"/>
      <c r="M1064" s="143"/>
      <c r="N1064" s="143"/>
      <c r="O1064" s="143"/>
      <c r="P1064" s="121"/>
      <c r="Q1064" s="167"/>
    </row>
    <row r="1065" spans="2:17">
      <c r="B1065" s="180"/>
      <c r="C1065" s="175"/>
      <c r="D1065" s="175"/>
      <c r="E1065" s="164"/>
      <c r="F1065" s="141"/>
      <c r="G1065" s="141"/>
      <c r="H1065" s="143"/>
      <c r="I1065" s="164"/>
      <c r="J1065" s="121"/>
      <c r="K1065" s="121"/>
      <c r="L1065" s="161"/>
      <c r="M1065" s="143"/>
      <c r="N1065" s="143"/>
      <c r="O1065" s="143"/>
      <c r="P1065" s="121"/>
      <c r="Q1065" s="167"/>
    </row>
    <row r="1066" spans="2:17">
      <c r="B1066" s="180"/>
      <c r="C1066" s="175"/>
      <c r="D1066" s="175"/>
      <c r="E1066" s="164"/>
      <c r="F1066" s="141"/>
      <c r="G1066" s="141"/>
      <c r="H1066" s="143"/>
      <c r="I1066" s="164"/>
      <c r="J1066" s="121"/>
      <c r="K1066" s="121"/>
      <c r="L1066" s="161"/>
      <c r="M1066" s="143"/>
      <c r="N1066" s="143"/>
      <c r="O1066" s="143"/>
      <c r="P1066" s="121"/>
      <c r="Q1066" s="167"/>
    </row>
    <row r="1067" spans="2:17">
      <c r="B1067" s="180"/>
      <c r="C1067" s="175"/>
      <c r="D1067" s="175"/>
      <c r="E1067" s="164"/>
      <c r="F1067" s="141"/>
      <c r="G1067" s="141"/>
      <c r="H1067" s="143"/>
      <c r="I1067" s="164"/>
      <c r="J1067" s="121"/>
      <c r="K1067" s="121"/>
      <c r="L1067" s="161"/>
      <c r="M1067" s="143"/>
      <c r="N1067" s="143"/>
      <c r="O1067" s="143"/>
      <c r="P1067" s="121"/>
      <c r="Q1067" s="167"/>
    </row>
    <row r="1068" spans="2:17">
      <c r="B1068" s="180"/>
      <c r="C1068" s="175"/>
      <c r="D1068" s="175"/>
      <c r="E1068" s="164"/>
      <c r="F1068" s="141"/>
      <c r="G1068" s="141"/>
      <c r="H1068" s="143"/>
      <c r="I1068" s="164"/>
      <c r="J1068" s="121"/>
      <c r="K1068" s="121"/>
      <c r="L1068" s="161"/>
      <c r="M1068" s="143"/>
      <c r="N1068" s="143"/>
      <c r="O1068" s="143"/>
      <c r="P1068" s="121"/>
      <c r="Q1068" s="167"/>
    </row>
    <row r="1069" spans="2:17">
      <c r="B1069" s="180"/>
      <c r="C1069" s="175"/>
      <c r="D1069" s="175"/>
      <c r="E1069" s="164"/>
      <c r="F1069" s="141"/>
      <c r="G1069" s="141"/>
      <c r="H1069" s="143"/>
      <c r="I1069" s="164"/>
      <c r="J1069" s="121"/>
      <c r="K1069" s="121"/>
      <c r="L1069" s="161"/>
      <c r="M1069" s="143"/>
      <c r="N1069" s="143"/>
      <c r="O1069" s="143"/>
      <c r="P1069" s="121"/>
      <c r="Q1069" s="167"/>
    </row>
    <row r="1070" spans="2:17">
      <c r="B1070" s="180"/>
      <c r="C1070" s="175"/>
      <c r="D1070" s="175"/>
      <c r="E1070" s="164"/>
      <c r="F1070" s="141"/>
      <c r="G1070" s="141"/>
      <c r="H1070" s="143"/>
      <c r="I1070" s="164"/>
      <c r="J1070" s="121"/>
      <c r="K1070" s="121"/>
      <c r="L1070" s="161"/>
      <c r="M1070" s="143"/>
      <c r="N1070" s="143"/>
      <c r="O1070" s="143"/>
      <c r="P1070" s="121"/>
      <c r="Q1070" s="167"/>
    </row>
    <row r="1071" spans="2:17">
      <c r="B1071" s="180"/>
      <c r="C1071" s="175"/>
      <c r="D1071" s="175"/>
      <c r="E1071" s="164"/>
      <c r="F1071" s="141"/>
      <c r="G1071" s="141"/>
      <c r="H1071" s="143"/>
      <c r="I1071" s="164"/>
      <c r="J1071" s="121"/>
      <c r="K1071" s="121"/>
      <c r="L1071" s="161"/>
      <c r="M1071" s="143"/>
      <c r="N1071" s="143"/>
      <c r="O1071" s="143"/>
      <c r="P1071" s="121"/>
      <c r="Q1071" s="167"/>
    </row>
    <row r="1072" spans="2:17">
      <c r="B1072" s="180"/>
      <c r="C1072" s="175"/>
      <c r="D1072" s="175"/>
      <c r="E1072" s="164"/>
      <c r="F1072" s="141"/>
      <c r="G1072" s="141"/>
      <c r="H1072" s="143"/>
      <c r="I1072" s="164"/>
      <c r="J1072" s="121"/>
      <c r="K1072" s="121"/>
      <c r="L1072" s="161"/>
      <c r="M1072" s="143"/>
      <c r="N1072" s="143"/>
      <c r="O1072" s="143"/>
      <c r="P1072" s="121"/>
      <c r="Q1072" s="167"/>
    </row>
    <row r="1073" spans="2:17">
      <c r="B1073" s="180"/>
      <c r="C1073" s="175"/>
      <c r="D1073" s="175"/>
      <c r="E1073" s="164"/>
      <c r="F1073" s="141"/>
      <c r="G1073" s="141"/>
      <c r="H1073" s="143"/>
      <c r="I1073" s="164"/>
      <c r="J1073" s="121"/>
      <c r="K1073" s="121"/>
      <c r="L1073" s="161"/>
      <c r="M1073" s="143"/>
      <c r="N1073" s="143"/>
      <c r="O1073" s="143"/>
      <c r="P1073" s="121"/>
      <c r="Q1073" s="167"/>
    </row>
    <row r="1074" spans="2:17">
      <c r="B1074" s="180"/>
      <c r="C1074" s="175"/>
      <c r="D1074" s="175"/>
      <c r="E1074" s="164"/>
      <c r="F1074" s="141"/>
      <c r="G1074" s="141"/>
      <c r="H1074" s="143"/>
      <c r="I1074" s="164"/>
      <c r="J1074" s="121"/>
      <c r="K1074" s="121"/>
      <c r="L1074" s="161"/>
      <c r="M1074" s="143"/>
      <c r="N1074" s="143"/>
      <c r="O1074" s="143"/>
      <c r="P1074" s="121"/>
      <c r="Q1074" s="167"/>
    </row>
    <row r="1075" spans="2:17">
      <c r="B1075" s="180"/>
      <c r="C1075" s="175"/>
      <c r="D1075" s="175"/>
      <c r="E1075" s="164"/>
      <c r="F1075" s="141"/>
      <c r="G1075" s="141"/>
      <c r="H1075" s="143"/>
      <c r="I1075" s="164"/>
      <c r="J1075" s="121"/>
      <c r="K1075" s="121"/>
      <c r="L1075" s="161"/>
      <c r="M1075" s="143"/>
      <c r="N1075" s="143"/>
      <c r="O1075" s="143"/>
      <c r="P1075" s="121"/>
      <c r="Q1075" s="167"/>
    </row>
    <row r="1076" spans="2:17">
      <c r="B1076" s="180"/>
      <c r="C1076" s="175"/>
      <c r="D1076" s="175"/>
      <c r="E1076" s="164"/>
      <c r="F1076" s="141"/>
      <c r="G1076" s="141"/>
      <c r="H1076" s="143"/>
      <c r="I1076" s="164"/>
      <c r="J1076" s="121"/>
      <c r="K1076" s="121"/>
      <c r="L1076" s="161"/>
      <c r="M1076" s="143"/>
      <c r="N1076" s="143"/>
      <c r="O1076" s="143"/>
      <c r="P1076" s="121"/>
      <c r="Q1076" s="167"/>
    </row>
    <row r="1077" spans="2:17">
      <c r="B1077" s="180"/>
      <c r="C1077" s="175"/>
      <c r="D1077" s="175"/>
      <c r="E1077" s="164"/>
      <c r="F1077" s="141"/>
      <c r="G1077" s="141"/>
      <c r="H1077" s="143"/>
      <c r="I1077" s="164"/>
      <c r="J1077" s="121"/>
      <c r="K1077" s="121"/>
      <c r="L1077" s="161"/>
      <c r="M1077" s="143"/>
      <c r="N1077" s="143"/>
      <c r="O1077" s="143"/>
      <c r="P1077" s="121"/>
      <c r="Q1077" s="167"/>
    </row>
    <row r="1078" spans="2:17">
      <c r="B1078" s="180"/>
      <c r="C1078" s="175"/>
      <c r="D1078" s="175"/>
      <c r="E1078" s="164"/>
      <c r="F1078" s="141"/>
      <c r="G1078" s="141"/>
      <c r="H1078" s="143"/>
      <c r="I1078" s="164"/>
      <c r="J1078" s="121"/>
      <c r="K1078" s="121"/>
      <c r="L1078" s="161"/>
      <c r="M1078" s="143"/>
      <c r="N1078" s="143"/>
      <c r="O1078" s="143"/>
      <c r="P1078" s="121"/>
      <c r="Q1078" s="167"/>
    </row>
    <row r="1079" spans="2:17">
      <c r="B1079" s="180"/>
      <c r="C1079" s="175"/>
      <c r="D1079" s="175"/>
      <c r="E1079" s="164"/>
      <c r="F1079" s="141"/>
      <c r="G1079" s="141"/>
      <c r="H1079" s="143"/>
      <c r="I1079" s="164"/>
      <c r="J1079" s="121"/>
      <c r="K1079" s="121"/>
      <c r="L1079" s="161"/>
      <c r="M1079" s="143"/>
      <c r="N1079" s="143"/>
      <c r="O1079" s="143"/>
      <c r="P1079" s="121"/>
      <c r="Q1079" s="167"/>
    </row>
    <row r="1080" spans="2:17">
      <c r="B1080" s="180"/>
      <c r="C1080" s="175"/>
      <c r="D1080" s="175"/>
      <c r="E1080" s="164"/>
      <c r="F1080" s="141"/>
      <c r="G1080" s="141"/>
      <c r="H1080" s="143"/>
      <c r="I1080" s="164"/>
      <c r="J1080" s="121"/>
      <c r="K1080" s="121"/>
      <c r="L1080" s="161"/>
      <c r="M1080" s="143"/>
      <c r="N1080" s="143"/>
      <c r="O1080" s="143"/>
      <c r="P1080" s="121"/>
      <c r="Q1080" s="167"/>
    </row>
    <row r="1081" spans="2:17">
      <c r="B1081" s="180"/>
      <c r="C1081" s="175"/>
      <c r="D1081" s="175"/>
      <c r="E1081" s="164"/>
      <c r="F1081" s="141"/>
      <c r="G1081" s="141"/>
      <c r="H1081" s="143"/>
      <c r="I1081" s="164"/>
      <c r="J1081" s="121"/>
      <c r="K1081" s="121"/>
      <c r="L1081" s="161"/>
      <c r="M1081" s="143"/>
      <c r="N1081" s="143"/>
      <c r="O1081" s="143"/>
      <c r="P1081" s="121"/>
      <c r="Q1081" s="167"/>
    </row>
    <row r="1082" spans="2:17">
      <c r="B1082" s="180"/>
      <c r="C1082" s="175"/>
      <c r="D1082" s="175"/>
      <c r="E1082" s="164"/>
      <c r="F1082" s="141"/>
      <c r="G1082" s="141"/>
      <c r="H1082" s="143"/>
      <c r="I1082" s="164"/>
      <c r="J1082" s="121"/>
      <c r="K1082" s="121"/>
      <c r="L1082" s="161"/>
      <c r="M1082" s="143"/>
      <c r="N1082" s="143"/>
      <c r="O1082" s="143"/>
      <c r="P1082" s="121"/>
      <c r="Q1082" s="167"/>
    </row>
    <row r="1083" spans="2:17">
      <c r="B1083" s="180"/>
      <c r="C1083" s="175"/>
      <c r="D1083" s="175"/>
      <c r="E1083" s="164"/>
      <c r="F1083" s="141"/>
      <c r="G1083" s="141"/>
      <c r="H1083" s="143"/>
      <c r="I1083" s="164"/>
      <c r="J1083" s="121"/>
      <c r="K1083" s="121"/>
      <c r="L1083" s="161"/>
      <c r="M1083" s="143"/>
      <c r="N1083" s="143"/>
      <c r="O1083" s="143"/>
      <c r="P1083" s="121"/>
      <c r="Q1083" s="167"/>
    </row>
    <row r="1084" spans="2:17">
      <c r="B1084" s="180"/>
      <c r="C1084" s="175"/>
      <c r="D1084" s="175"/>
      <c r="E1084" s="164"/>
      <c r="F1084" s="141"/>
      <c r="G1084" s="141"/>
      <c r="H1084" s="143"/>
      <c r="I1084" s="164"/>
      <c r="J1084" s="121"/>
      <c r="K1084" s="121"/>
      <c r="L1084" s="161"/>
      <c r="M1084" s="143"/>
      <c r="N1084" s="143"/>
      <c r="O1084" s="143"/>
      <c r="P1084" s="121"/>
      <c r="Q1084" s="167"/>
    </row>
    <row r="1085" spans="2:17">
      <c r="B1085" s="180"/>
      <c r="C1085" s="175"/>
      <c r="D1085" s="175"/>
      <c r="E1085" s="164"/>
      <c r="F1085" s="141"/>
      <c r="G1085" s="141"/>
      <c r="H1085" s="143"/>
      <c r="I1085" s="164"/>
      <c r="J1085" s="121"/>
      <c r="K1085" s="121"/>
      <c r="L1085" s="161"/>
      <c r="M1085" s="143"/>
      <c r="N1085" s="143"/>
      <c r="O1085" s="143"/>
      <c r="P1085" s="121"/>
      <c r="Q1085" s="167"/>
    </row>
    <row r="1086" spans="2:17">
      <c r="B1086" s="180"/>
      <c r="C1086" s="175"/>
      <c r="D1086" s="175"/>
      <c r="E1086" s="164"/>
      <c r="F1086" s="141"/>
      <c r="G1086" s="141"/>
      <c r="H1086" s="143"/>
      <c r="I1086" s="164"/>
      <c r="J1086" s="121"/>
      <c r="K1086" s="121"/>
      <c r="L1086" s="161"/>
      <c r="M1086" s="143"/>
      <c r="N1086" s="143"/>
      <c r="O1086" s="143"/>
      <c r="P1086" s="121"/>
      <c r="Q1086" s="167"/>
    </row>
    <row r="1087" spans="2:17">
      <c r="B1087" s="180"/>
      <c r="C1087" s="175"/>
      <c r="D1087" s="175"/>
      <c r="E1087" s="164"/>
      <c r="F1087" s="141"/>
      <c r="G1087" s="141"/>
      <c r="H1087" s="143"/>
      <c r="I1087" s="164"/>
      <c r="J1087" s="121"/>
      <c r="K1087" s="121"/>
      <c r="L1087" s="161"/>
      <c r="M1087" s="143"/>
      <c r="N1087" s="143"/>
      <c r="O1087" s="143"/>
      <c r="P1087" s="121"/>
      <c r="Q1087" s="167"/>
    </row>
    <row r="1088" spans="2:17">
      <c r="B1088" s="180"/>
      <c r="C1088" s="175"/>
      <c r="D1088" s="175"/>
      <c r="E1088" s="164"/>
      <c r="F1088" s="141"/>
      <c r="G1088" s="141"/>
      <c r="H1088" s="143"/>
      <c r="I1088" s="164"/>
      <c r="J1088" s="121"/>
      <c r="K1088" s="121"/>
      <c r="L1088" s="161"/>
      <c r="M1088" s="143"/>
      <c r="N1088" s="143"/>
      <c r="O1088" s="143"/>
      <c r="P1088" s="121"/>
      <c r="Q1088" s="167"/>
    </row>
    <row r="1089" spans="2:17">
      <c r="B1089" s="180"/>
      <c r="C1089" s="175"/>
      <c r="D1089" s="175"/>
      <c r="E1089" s="164"/>
      <c r="F1089" s="141"/>
      <c r="G1089" s="141"/>
      <c r="H1089" s="143"/>
      <c r="I1089" s="164"/>
      <c r="J1089" s="121"/>
      <c r="K1089" s="121"/>
      <c r="L1089" s="161"/>
      <c r="M1089" s="143"/>
      <c r="N1089" s="143"/>
      <c r="O1089" s="143"/>
      <c r="P1089" s="121"/>
      <c r="Q1089" s="167"/>
    </row>
    <row r="1090" spans="2:17">
      <c r="B1090" s="180"/>
      <c r="C1090" s="175"/>
      <c r="D1090" s="175"/>
      <c r="E1090" s="164"/>
      <c r="F1090" s="141"/>
      <c r="G1090" s="141"/>
      <c r="H1090" s="143"/>
      <c r="I1090" s="164"/>
      <c r="J1090" s="121"/>
      <c r="K1090" s="121"/>
      <c r="L1090" s="161"/>
      <c r="M1090" s="143"/>
      <c r="N1090" s="143"/>
      <c r="O1090" s="143"/>
      <c r="P1090" s="121"/>
      <c r="Q1090" s="167"/>
    </row>
    <row r="1091" spans="2:17">
      <c r="B1091" s="180"/>
      <c r="C1091" s="175"/>
      <c r="D1091" s="175"/>
      <c r="E1091" s="164"/>
      <c r="F1091" s="141"/>
      <c r="G1091" s="141"/>
      <c r="H1091" s="143"/>
      <c r="I1091" s="164"/>
      <c r="J1091" s="121"/>
      <c r="K1091" s="121"/>
      <c r="L1091" s="161"/>
      <c r="M1091" s="143"/>
      <c r="N1091" s="143"/>
      <c r="O1091" s="143"/>
      <c r="P1091" s="121"/>
      <c r="Q1091" s="167"/>
    </row>
    <row r="1092" spans="2:17">
      <c r="B1092" s="180"/>
      <c r="C1092" s="175"/>
      <c r="D1092" s="175"/>
      <c r="E1092" s="164"/>
      <c r="F1092" s="141"/>
      <c r="G1092" s="141"/>
      <c r="H1092" s="143"/>
      <c r="I1092" s="164"/>
      <c r="J1092" s="121"/>
      <c r="K1092" s="121"/>
      <c r="L1092" s="161"/>
      <c r="M1092" s="143"/>
      <c r="N1092" s="143"/>
      <c r="O1092" s="143"/>
      <c r="P1092" s="121"/>
      <c r="Q1092" s="167"/>
    </row>
    <row r="1093" spans="2:17">
      <c r="B1093" s="180"/>
      <c r="C1093" s="175"/>
      <c r="D1093" s="175"/>
      <c r="E1093" s="164"/>
      <c r="F1093" s="141"/>
      <c r="G1093" s="141"/>
      <c r="H1093" s="143"/>
      <c r="I1093" s="164"/>
      <c r="J1093" s="121"/>
      <c r="K1093" s="121"/>
      <c r="L1093" s="161"/>
      <c r="M1093" s="143"/>
      <c r="N1093" s="143"/>
      <c r="O1093" s="143"/>
      <c r="P1093" s="121"/>
      <c r="Q1093" s="167"/>
    </row>
    <row r="1094" spans="2:17">
      <c r="B1094" s="180"/>
      <c r="C1094" s="175"/>
      <c r="D1094" s="175"/>
      <c r="E1094" s="164"/>
      <c r="F1094" s="141"/>
      <c r="G1094" s="141"/>
      <c r="H1094" s="143"/>
      <c r="I1094" s="164"/>
      <c r="J1094" s="121"/>
      <c r="K1094" s="121"/>
      <c r="L1094" s="161"/>
      <c r="M1094" s="143"/>
      <c r="N1094" s="143"/>
      <c r="O1094" s="143"/>
      <c r="P1094" s="121"/>
      <c r="Q1094" s="167"/>
    </row>
    <row r="1095" spans="2:17">
      <c r="B1095" s="180"/>
      <c r="C1095" s="175"/>
      <c r="D1095" s="175"/>
      <c r="E1095" s="164"/>
      <c r="F1095" s="141"/>
      <c r="G1095" s="141"/>
      <c r="H1095" s="143"/>
      <c r="I1095" s="164"/>
      <c r="J1095" s="121"/>
      <c r="K1095" s="121"/>
      <c r="L1095" s="161"/>
      <c r="M1095" s="143"/>
      <c r="N1095" s="143"/>
      <c r="O1095" s="143"/>
      <c r="P1095" s="121"/>
      <c r="Q1095" s="167"/>
    </row>
    <row r="1096" spans="2:17">
      <c r="B1096" s="180"/>
      <c r="C1096" s="175"/>
      <c r="D1096" s="175"/>
      <c r="E1096" s="164"/>
      <c r="F1096" s="141"/>
      <c r="G1096" s="141"/>
      <c r="H1096" s="143"/>
      <c r="I1096" s="164"/>
      <c r="J1096" s="121"/>
      <c r="K1096" s="121"/>
      <c r="L1096" s="161"/>
      <c r="M1096" s="143"/>
      <c r="N1096" s="143"/>
      <c r="O1096" s="143"/>
      <c r="P1096" s="121"/>
      <c r="Q1096" s="167"/>
    </row>
    <row r="1097" spans="2:17">
      <c r="B1097" s="180"/>
      <c r="C1097" s="175"/>
      <c r="D1097" s="175"/>
      <c r="E1097" s="164"/>
      <c r="F1097" s="141"/>
      <c r="G1097" s="141"/>
      <c r="H1097" s="143"/>
      <c r="I1097" s="164"/>
      <c r="J1097" s="121"/>
      <c r="K1097" s="121"/>
      <c r="L1097" s="161"/>
      <c r="M1097" s="143"/>
      <c r="N1097" s="143"/>
      <c r="O1097" s="143"/>
      <c r="P1097" s="121"/>
      <c r="Q1097" s="167"/>
    </row>
    <row r="1098" spans="2:17">
      <c r="B1098" s="180"/>
      <c r="C1098" s="175"/>
      <c r="D1098" s="175"/>
      <c r="E1098" s="164"/>
      <c r="F1098" s="141"/>
      <c r="G1098" s="141"/>
      <c r="H1098" s="143"/>
      <c r="I1098" s="164"/>
      <c r="J1098" s="121"/>
      <c r="K1098" s="121"/>
      <c r="L1098" s="161"/>
      <c r="M1098" s="143"/>
      <c r="N1098" s="143"/>
      <c r="O1098" s="143"/>
      <c r="P1098" s="121"/>
      <c r="Q1098" s="167"/>
    </row>
    <row r="1099" spans="2:17">
      <c r="B1099" s="180"/>
      <c r="C1099" s="175"/>
      <c r="D1099" s="175"/>
      <c r="E1099" s="164"/>
      <c r="F1099" s="141"/>
      <c r="G1099" s="141"/>
      <c r="H1099" s="143"/>
      <c r="I1099" s="164"/>
      <c r="J1099" s="121"/>
      <c r="K1099" s="121"/>
      <c r="L1099" s="161"/>
      <c r="M1099" s="143"/>
      <c r="N1099" s="143"/>
      <c r="O1099" s="143"/>
      <c r="P1099" s="121"/>
      <c r="Q1099" s="167"/>
    </row>
    <row r="1100" spans="2:17">
      <c r="B1100" s="180"/>
      <c r="C1100" s="175"/>
      <c r="D1100" s="175"/>
      <c r="E1100" s="164"/>
      <c r="F1100" s="141"/>
      <c r="G1100" s="141"/>
      <c r="H1100" s="143"/>
      <c r="I1100" s="164"/>
      <c r="J1100" s="121"/>
      <c r="K1100" s="121"/>
      <c r="L1100" s="161"/>
      <c r="M1100" s="143"/>
      <c r="N1100" s="143"/>
      <c r="O1100" s="143"/>
      <c r="P1100" s="121"/>
      <c r="Q1100" s="167"/>
    </row>
    <row r="1101" spans="2:17">
      <c r="B1101" s="180"/>
      <c r="C1101" s="175"/>
      <c r="D1101" s="175"/>
      <c r="E1101" s="164"/>
      <c r="F1101" s="141"/>
      <c r="G1101" s="141"/>
      <c r="H1101" s="143"/>
      <c r="I1101" s="164"/>
      <c r="J1101" s="121"/>
      <c r="K1101" s="121"/>
      <c r="L1101" s="161"/>
      <c r="M1101" s="143"/>
      <c r="N1101" s="143"/>
      <c r="O1101" s="143"/>
      <c r="P1101" s="121"/>
      <c r="Q1101" s="167"/>
    </row>
    <row r="1102" spans="2:17">
      <c r="B1102" s="180"/>
      <c r="C1102" s="175"/>
      <c r="D1102" s="175"/>
      <c r="E1102" s="164"/>
      <c r="F1102" s="141"/>
      <c r="G1102" s="141"/>
      <c r="H1102" s="143"/>
      <c r="I1102" s="164"/>
      <c r="J1102" s="121"/>
      <c r="K1102" s="121"/>
      <c r="L1102" s="161"/>
      <c r="M1102" s="143"/>
      <c r="N1102" s="143"/>
      <c r="O1102" s="143"/>
      <c r="P1102" s="121"/>
      <c r="Q1102" s="167"/>
    </row>
    <row r="1103" spans="2:17">
      <c r="B1103" s="180"/>
      <c r="C1103" s="175"/>
      <c r="D1103" s="175"/>
      <c r="E1103" s="164"/>
      <c r="F1103" s="141"/>
      <c r="G1103" s="141"/>
      <c r="H1103" s="143"/>
      <c r="I1103" s="164"/>
      <c r="J1103" s="121"/>
      <c r="K1103" s="121"/>
      <c r="L1103" s="161"/>
      <c r="M1103" s="143"/>
      <c r="N1103" s="143"/>
      <c r="O1103" s="143"/>
      <c r="P1103" s="121"/>
      <c r="Q1103" s="167"/>
    </row>
    <row r="1104" spans="2:17">
      <c r="B1104" s="180"/>
      <c r="C1104" s="175"/>
      <c r="D1104" s="175"/>
      <c r="E1104" s="164"/>
      <c r="F1104" s="141"/>
      <c r="G1104" s="141"/>
      <c r="H1104" s="143"/>
      <c r="I1104" s="164"/>
      <c r="J1104" s="121"/>
      <c r="K1104" s="121"/>
      <c r="L1104" s="161"/>
      <c r="M1104" s="143"/>
      <c r="N1104" s="143"/>
      <c r="O1104" s="143"/>
      <c r="P1104" s="121"/>
      <c r="Q1104" s="167"/>
    </row>
    <row r="1105" spans="2:17">
      <c r="B1105" s="180"/>
      <c r="C1105" s="175"/>
      <c r="D1105" s="175"/>
      <c r="E1105" s="164"/>
      <c r="F1105" s="141"/>
      <c r="G1105" s="141"/>
      <c r="H1105" s="143"/>
      <c r="I1105" s="164"/>
      <c r="J1105" s="121"/>
      <c r="K1105" s="121"/>
      <c r="L1105" s="161"/>
      <c r="M1105" s="143"/>
      <c r="N1105" s="143"/>
      <c r="O1105" s="143"/>
      <c r="P1105" s="121"/>
      <c r="Q1105" s="167"/>
    </row>
    <row r="1106" spans="2:17">
      <c r="B1106" s="180"/>
      <c r="C1106" s="175"/>
      <c r="D1106" s="175"/>
      <c r="E1106" s="164"/>
      <c r="F1106" s="141"/>
      <c r="G1106" s="141"/>
      <c r="H1106" s="143"/>
      <c r="I1106" s="164"/>
      <c r="J1106" s="121"/>
      <c r="K1106" s="121"/>
      <c r="L1106" s="161"/>
      <c r="M1106" s="143"/>
      <c r="N1106" s="143"/>
      <c r="O1106" s="143"/>
      <c r="P1106" s="121"/>
      <c r="Q1106" s="167"/>
    </row>
    <row r="1107" spans="2:17">
      <c r="B1107" s="180"/>
      <c r="C1107" s="175"/>
      <c r="D1107" s="175"/>
      <c r="E1107" s="164"/>
      <c r="F1107" s="141"/>
      <c r="G1107" s="141"/>
      <c r="H1107" s="143"/>
      <c r="I1107" s="164"/>
      <c r="J1107" s="121"/>
      <c r="K1107" s="121"/>
      <c r="L1107" s="161"/>
      <c r="M1107" s="143"/>
      <c r="N1107" s="143"/>
      <c r="O1107" s="143"/>
      <c r="P1107" s="121"/>
      <c r="Q1107" s="167"/>
    </row>
    <row r="1108" spans="2:17">
      <c r="B1108" s="180"/>
      <c r="C1108" s="175"/>
      <c r="D1108" s="175"/>
      <c r="E1108" s="164"/>
      <c r="F1108" s="141"/>
      <c r="G1108" s="141"/>
      <c r="H1108" s="143"/>
      <c r="I1108" s="164"/>
      <c r="J1108" s="121"/>
      <c r="K1108" s="121"/>
      <c r="L1108" s="161"/>
      <c r="M1108" s="143"/>
      <c r="N1108" s="143"/>
      <c r="O1108" s="143"/>
      <c r="P1108" s="121"/>
      <c r="Q1108" s="167"/>
    </row>
    <row r="1109" spans="2:17">
      <c r="B1109" s="180"/>
      <c r="C1109" s="175"/>
      <c r="D1109" s="175"/>
      <c r="E1109" s="164"/>
      <c r="F1109" s="141"/>
      <c r="G1109" s="141"/>
      <c r="H1109" s="143"/>
      <c r="I1109" s="164"/>
      <c r="J1109" s="121"/>
      <c r="K1109" s="121"/>
      <c r="L1109" s="161"/>
      <c r="M1109" s="143"/>
      <c r="N1109" s="143"/>
      <c r="O1109" s="143"/>
      <c r="P1109" s="121"/>
      <c r="Q1109" s="167"/>
    </row>
    <row r="1110" spans="2:17">
      <c r="B1110" s="180"/>
      <c r="C1110" s="175"/>
      <c r="D1110" s="175"/>
      <c r="E1110" s="164"/>
      <c r="F1110" s="141"/>
      <c r="G1110" s="141"/>
      <c r="H1110" s="143"/>
      <c r="I1110" s="164"/>
      <c r="J1110" s="121"/>
      <c r="K1110" s="121"/>
      <c r="L1110" s="161"/>
      <c r="M1110" s="143"/>
      <c r="N1110" s="143"/>
      <c r="O1110" s="143"/>
      <c r="P1110" s="121"/>
      <c r="Q1110" s="167"/>
    </row>
    <row r="1111" spans="2:17">
      <c r="B1111" s="180"/>
      <c r="C1111" s="175"/>
      <c r="D1111" s="175"/>
      <c r="E1111" s="164"/>
      <c r="F1111" s="141"/>
      <c r="G1111" s="141"/>
      <c r="H1111" s="143"/>
      <c r="I1111" s="164"/>
      <c r="J1111" s="121"/>
      <c r="K1111" s="121"/>
      <c r="L1111" s="161"/>
      <c r="M1111" s="143"/>
      <c r="N1111" s="143"/>
      <c r="O1111" s="143"/>
      <c r="P1111" s="121"/>
      <c r="Q1111" s="167"/>
    </row>
    <row r="1112" spans="2:17">
      <c r="B1112" s="180"/>
      <c r="C1112" s="175"/>
      <c r="D1112" s="175"/>
      <c r="E1112" s="164"/>
      <c r="F1112" s="141"/>
      <c r="G1112" s="141"/>
      <c r="H1112" s="143"/>
      <c r="I1112" s="164"/>
      <c r="J1112" s="121"/>
      <c r="K1112" s="121"/>
      <c r="L1112" s="161"/>
      <c r="M1112" s="143"/>
      <c r="N1112" s="143"/>
      <c r="O1112" s="143"/>
      <c r="P1112" s="121"/>
      <c r="Q1112" s="167"/>
    </row>
    <row r="1113" spans="2:17">
      <c r="B1113" s="180"/>
      <c r="C1113" s="175"/>
      <c r="D1113" s="175"/>
      <c r="E1113" s="164"/>
      <c r="F1113" s="141"/>
      <c r="G1113" s="141"/>
      <c r="H1113" s="143"/>
      <c r="I1113" s="164"/>
      <c r="J1113" s="121"/>
      <c r="K1113" s="121"/>
      <c r="L1113" s="161"/>
      <c r="M1113" s="143"/>
      <c r="N1113" s="143"/>
      <c r="O1113" s="143"/>
      <c r="P1113" s="121"/>
      <c r="Q1113" s="167"/>
    </row>
    <row r="1114" spans="2:17">
      <c r="B1114" s="180"/>
      <c r="C1114" s="175"/>
      <c r="D1114" s="175"/>
      <c r="E1114" s="164"/>
      <c r="F1114" s="141"/>
      <c r="G1114" s="141"/>
      <c r="H1114" s="143"/>
      <c r="I1114" s="164"/>
      <c r="J1114" s="121"/>
      <c r="K1114" s="121"/>
      <c r="L1114" s="161"/>
      <c r="M1114" s="143"/>
      <c r="N1114" s="143"/>
      <c r="O1114" s="143"/>
      <c r="P1114" s="121"/>
      <c r="Q1114" s="167"/>
    </row>
    <row r="1115" spans="2:17">
      <c r="B1115" s="180"/>
      <c r="C1115" s="175"/>
      <c r="D1115" s="175"/>
      <c r="E1115" s="164"/>
      <c r="F1115" s="141"/>
      <c r="G1115" s="141"/>
      <c r="H1115" s="143"/>
      <c r="I1115" s="164"/>
      <c r="J1115" s="121"/>
      <c r="K1115" s="121"/>
      <c r="L1115" s="161"/>
      <c r="M1115" s="143"/>
      <c r="N1115" s="143"/>
      <c r="O1115" s="143"/>
      <c r="P1115" s="121"/>
      <c r="Q1115" s="167"/>
    </row>
    <row r="1116" spans="2:17">
      <c r="B1116" s="180"/>
      <c r="C1116" s="175"/>
      <c r="D1116" s="175"/>
      <c r="E1116" s="164"/>
      <c r="F1116" s="141"/>
      <c r="G1116" s="141"/>
      <c r="H1116" s="143"/>
      <c r="I1116" s="164"/>
      <c r="J1116" s="121"/>
      <c r="K1116" s="121"/>
      <c r="L1116" s="161"/>
      <c r="M1116" s="143"/>
      <c r="N1116" s="143"/>
      <c r="O1116" s="143"/>
      <c r="P1116" s="121"/>
      <c r="Q1116" s="167"/>
    </row>
    <row r="1117" spans="2:17">
      <c r="B1117" s="180"/>
      <c r="C1117" s="175"/>
      <c r="D1117" s="175"/>
      <c r="E1117" s="164"/>
      <c r="F1117" s="141"/>
      <c r="G1117" s="141"/>
      <c r="H1117" s="143"/>
      <c r="I1117" s="164"/>
      <c r="J1117" s="121"/>
      <c r="K1117" s="121"/>
      <c r="L1117" s="161"/>
      <c r="M1117" s="143"/>
      <c r="N1117" s="143"/>
      <c r="O1117" s="143"/>
      <c r="P1117" s="121"/>
      <c r="Q1117" s="167"/>
    </row>
    <row r="1118" spans="2:17">
      <c r="B1118" s="180"/>
      <c r="C1118" s="175"/>
      <c r="D1118" s="175"/>
      <c r="E1118" s="164"/>
      <c r="F1118" s="141"/>
      <c r="G1118" s="141"/>
      <c r="H1118" s="143"/>
      <c r="I1118" s="164"/>
      <c r="J1118" s="121"/>
      <c r="K1118" s="121"/>
      <c r="L1118" s="161"/>
      <c r="M1118" s="143"/>
      <c r="N1118" s="143"/>
      <c r="O1118" s="143"/>
      <c r="P1118" s="121"/>
      <c r="Q1118" s="167"/>
    </row>
    <row r="1119" spans="2:17">
      <c r="B1119" s="180"/>
      <c r="C1119" s="175"/>
      <c r="D1119" s="175"/>
      <c r="E1119" s="164"/>
      <c r="F1119" s="141"/>
      <c r="G1119" s="141"/>
      <c r="H1119" s="143"/>
      <c r="I1119" s="164"/>
      <c r="J1119" s="121"/>
      <c r="K1119" s="121"/>
      <c r="L1119" s="161"/>
      <c r="M1119" s="143"/>
      <c r="N1119" s="143"/>
      <c r="O1119" s="143"/>
      <c r="P1119" s="121"/>
      <c r="Q1119" s="167"/>
    </row>
    <row r="1120" spans="2:17">
      <c r="B1120" s="180"/>
      <c r="C1120" s="175"/>
      <c r="D1120" s="175"/>
      <c r="E1120" s="164"/>
      <c r="F1120" s="141"/>
      <c r="G1120" s="141"/>
      <c r="H1120" s="143"/>
      <c r="I1120" s="164"/>
      <c r="J1120" s="121"/>
      <c r="K1120" s="121"/>
      <c r="L1120" s="161"/>
      <c r="M1120" s="143"/>
      <c r="N1120" s="143"/>
      <c r="O1120" s="143"/>
      <c r="P1120" s="121"/>
      <c r="Q1120" s="167"/>
    </row>
    <row r="1121" spans="2:17">
      <c r="B1121" s="180"/>
      <c r="C1121" s="175"/>
      <c r="D1121" s="175"/>
      <c r="E1121" s="164"/>
      <c r="F1121" s="141"/>
      <c r="G1121" s="141"/>
      <c r="H1121" s="143"/>
      <c r="I1121" s="164"/>
      <c r="J1121" s="121"/>
      <c r="K1121" s="121"/>
      <c r="L1121" s="161"/>
      <c r="M1121" s="143"/>
      <c r="N1121" s="143"/>
      <c r="O1121" s="143"/>
      <c r="P1121" s="121"/>
      <c r="Q1121" s="167"/>
    </row>
    <row r="1122" spans="2:17">
      <c r="B1122" s="180"/>
      <c r="C1122" s="175"/>
      <c r="D1122" s="175"/>
      <c r="E1122" s="164"/>
      <c r="F1122" s="141"/>
      <c r="G1122" s="141"/>
      <c r="H1122" s="143"/>
      <c r="I1122" s="164"/>
      <c r="J1122" s="121"/>
      <c r="K1122" s="121"/>
      <c r="L1122" s="161"/>
      <c r="M1122" s="143"/>
      <c r="N1122" s="143"/>
      <c r="O1122" s="143"/>
      <c r="P1122" s="121"/>
      <c r="Q1122" s="167"/>
    </row>
    <row r="1123" spans="2:17">
      <c r="B1123" s="180"/>
      <c r="C1123" s="175"/>
      <c r="D1123" s="175"/>
      <c r="E1123" s="164"/>
      <c r="F1123" s="141"/>
      <c r="G1123" s="141"/>
      <c r="H1123" s="143"/>
      <c r="I1123" s="164"/>
      <c r="J1123" s="121"/>
      <c r="K1123" s="121"/>
      <c r="L1123" s="161"/>
      <c r="M1123" s="143"/>
      <c r="N1123" s="143"/>
      <c r="O1123" s="143"/>
      <c r="P1123" s="121"/>
      <c r="Q1123" s="167"/>
    </row>
    <row r="1124" spans="2:17">
      <c r="B1124" s="180"/>
      <c r="C1124" s="175"/>
      <c r="D1124" s="175"/>
      <c r="E1124" s="164"/>
      <c r="F1124" s="141"/>
      <c r="G1124" s="141"/>
      <c r="H1124" s="143"/>
      <c r="I1124" s="164"/>
      <c r="J1124" s="121"/>
      <c r="K1124" s="121"/>
      <c r="L1124" s="161"/>
      <c r="M1124" s="143"/>
      <c r="N1124" s="143"/>
      <c r="O1124" s="143"/>
      <c r="P1124" s="121"/>
      <c r="Q1124" s="167"/>
    </row>
    <row r="1125" spans="2:17">
      <c r="B1125" s="180"/>
      <c r="C1125" s="175"/>
      <c r="D1125" s="175"/>
      <c r="E1125" s="164"/>
      <c r="F1125" s="141"/>
      <c r="G1125" s="141"/>
      <c r="H1125" s="143"/>
      <c r="I1125" s="164"/>
      <c r="J1125" s="121"/>
      <c r="K1125" s="121"/>
      <c r="L1125" s="161"/>
      <c r="M1125" s="143"/>
      <c r="N1125" s="143"/>
      <c r="O1125" s="143"/>
      <c r="P1125" s="121"/>
      <c r="Q1125" s="167"/>
    </row>
    <row r="1126" spans="2:17">
      <c r="B1126" s="180"/>
      <c r="C1126" s="175"/>
      <c r="D1126" s="175"/>
      <c r="E1126" s="164"/>
      <c r="F1126" s="141"/>
      <c r="G1126" s="141"/>
      <c r="H1126" s="143"/>
      <c r="I1126" s="164"/>
      <c r="J1126" s="121"/>
      <c r="K1126" s="121"/>
      <c r="L1126" s="161"/>
      <c r="M1126" s="143"/>
      <c r="N1126" s="143"/>
      <c r="O1126" s="143"/>
      <c r="P1126" s="121"/>
      <c r="Q1126" s="167"/>
    </row>
    <row r="1127" spans="2:17">
      <c r="B1127" s="180"/>
      <c r="C1127" s="175"/>
      <c r="D1127" s="175"/>
      <c r="E1127" s="164"/>
      <c r="F1127" s="141"/>
      <c r="G1127" s="141"/>
      <c r="H1127" s="143"/>
      <c r="I1127" s="164"/>
      <c r="J1127" s="121"/>
      <c r="K1127" s="121"/>
      <c r="L1127" s="161"/>
      <c r="M1127" s="143"/>
      <c r="N1127" s="143"/>
      <c r="O1127" s="143"/>
      <c r="P1127" s="121"/>
      <c r="Q1127" s="167"/>
    </row>
    <row r="1128" spans="2:17">
      <c r="B1128" s="180"/>
      <c r="C1128" s="175"/>
      <c r="D1128" s="175"/>
      <c r="E1128" s="164"/>
      <c r="F1128" s="141"/>
      <c r="G1128" s="141"/>
      <c r="H1128" s="143"/>
      <c r="I1128" s="164"/>
      <c r="J1128" s="121"/>
      <c r="K1128" s="121"/>
      <c r="L1128" s="161"/>
      <c r="M1128" s="143"/>
      <c r="N1128" s="143"/>
      <c r="O1128" s="143"/>
      <c r="P1128" s="121"/>
      <c r="Q1128" s="167"/>
    </row>
    <row r="1129" spans="2:17">
      <c r="B1129" s="180"/>
      <c r="C1129" s="175"/>
      <c r="D1129" s="175"/>
      <c r="E1129" s="164"/>
      <c r="F1129" s="141"/>
      <c r="G1129" s="141"/>
      <c r="H1129" s="143"/>
      <c r="I1129" s="164"/>
      <c r="J1129" s="121"/>
      <c r="K1129" s="121"/>
      <c r="L1129" s="161"/>
      <c r="M1129" s="143"/>
      <c r="N1129" s="143"/>
      <c r="O1129" s="143"/>
      <c r="P1129" s="121"/>
      <c r="Q1129" s="167"/>
    </row>
    <row r="1130" spans="2:17">
      <c r="B1130" s="180"/>
      <c r="C1130" s="175"/>
      <c r="D1130" s="175"/>
      <c r="E1130" s="164"/>
      <c r="F1130" s="141"/>
      <c r="G1130" s="141"/>
      <c r="H1130" s="143"/>
      <c r="I1130" s="164"/>
      <c r="J1130" s="121"/>
      <c r="K1130" s="121"/>
      <c r="L1130" s="161"/>
      <c r="M1130" s="143"/>
      <c r="N1130" s="143"/>
      <c r="O1130" s="143"/>
      <c r="P1130" s="121"/>
      <c r="Q1130" s="167"/>
    </row>
    <row r="1131" spans="2:17">
      <c r="B1131" s="180"/>
      <c r="C1131" s="175"/>
      <c r="D1131" s="175"/>
      <c r="E1131" s="164"/>
      <c r="F1131" s="141"/>
      <c r="G1131" s="141"/>
      <c r="H1131" s="143"/>
      <c r="I1131" s="164"/>
      <c r="J1131" s="121"/>
      <c r="K1131" s="121"/>
      <c r="L1131" s="161"/>
      <c r="M1131" s="143"/>
      <c r="N1131" s="143"/>
      <c r="O1131" s="143"/>
      <c r="P1131" s="121"/>
      <c r="Q1131" s="167"/>
    </row>
    <row r="1132" spans="2:17">
      <c r="B1132" s="180"/>
      <c r="C1132" s="175"/>
      <c r="D1132" s="175"/>
      <c r="E1132" s="164"/>
      <c r="F1132" s="141"/>
      <c r="G1132" s="141"/>
      <c r="H1132" s="143"/>
      <c r="I1132" s="164"/>
      <c r="J1132" s="121"/>
      <c r="K1132" s="121"/>
      <c r="L1132" s="161"/>
      <c r="M1132" s="143"/>
      <c r="N1132" s="143"/>
      <c r="O1132" s="143"/>
      <c r="P1132" s="121"/>
      <c r="Q1132" s="167"/>
    </row>
    <row r="1133" spans="2:17">
      <c r="B1133" s="180"/>
      <c r="C1133" s="175"/>
      <c r="D1133" s="175"/>
      <c r="E1133" s="164"/>
      <c r="F1133" s="141"/>
      <c r="G1133" s="141"/>
      <c r="H1133" s="143"/>
      <c r="I1133" s="164"/>
      <c r="J1133" s="121"/>
      <c r="K1133" s="121"/>
      <c r="L1133" s="161"/>
      <c r="M1133" s="143"/>
      <c r="N1133" s="143"/>
      <c r="O1133" s="143"/>
      <c r="P1133" s="121"/>
      <c r="Q1133" s="167"/>
    </row>
    <row r="1134" spans="2:17">
      <c r="B1134" s="180"/>
      <c r="C1134" s="175"/>
      <c r="D1134" s="175"/>
      <c r="E1134" s="164"/>
      <c r="F1134" s="141"/>
      <c r="G1134" s="141"/>
      <c r="H1134" s="143"/>
      <c r="I1134" s="164"/>
      <c r="J1134" s="121"/>
      <c r="K1134" s="121"/>
      <c r="L1134" s="161"/>
      <c r="M1134" s="143"/>
      <c r="N1134" s="143"/>
      <c r="O1134" s="143"/>
      <c r="P1134" s="121"/>
      <c r="Q1134" s="167"/>
    </row>
    <row r="1135" spans="2:17">
      <c r="B1135" s="180"/>
      <c r="C1135" s="175"/>
      <c r="D1135" s="175"/>
      <c r="E1135" s="164"/>
      <c r="F1135" s="141"/>
      <c r="G1135" s="141"/>
      <c r="H1135" s="143"/>
      <c r="I1135" s="164"/>
      <c r="J1135" s="121"/>
      <c r="K1135" s="121"/>
      <c r="L1135" s="161"/>
      <c r="M1135" s="143"/>
      <c r="N1135" s="143"/>
      <c r="O1135" s="143"/>
      <c r="P1135" s="121"/>
      <c r="Q1135" s="167"/>
    </row>
    <row r="1136" spans="2:17">
      <c r="B1136" s="180"/>
      <c r="C1136" s="175"/>
      <c r="D1136" s="175"/>
      <c r="E1136" s="164"/>
      <c r="F1136" s="141"/>
      <c r="G1136" s="141"/>
      <c r="H1136" s="143"/>
      <c r="I1136" s="164"/>
      <c r="J1136" s="121"/>
      <c r="K1136" s="121"/>
      <c r="L1136" s="161"/>
      <c r="M1136" s="143"/>
      <c r="N1136" s="143"/>
      <c r="O1136" s="143"/>
      <c r="P1136" s="121"/>
      <c r="Q1136" s="167"/>
    </row>
    <row r="1137" spans="2:17">
      <c r="B1137" s="180"/>
      <c r="C1137" s="175"/>
      <c r="D1137" s="175"/>
      <c r="E1137" s="164"/>
      <c r="F1137" s="141"/>
      <c r="G1137" s="141"/>
      <c r="H1137" s="143"/>
      <c r="I1137" s="164"/>
      <c r="J1137" s="121"/>
      <c r="K1137" s="121"/>
      <c r="L1137" s="161"/>
      <c r="M1137" s="143"/>
      <c r="N1137" s="143"/>
      <c r="O1137" s="143"/>
      <c r="P1137" s="121"/>
      <c r="Q1137" s="167"/>
    </row>
    <row r="1138" spans="2:17">
      <c r="B1138" s="180"/>
      <c r="C1138" s="175"/>
      <c r="D1138" s="175"/>
      <c r="E1138" s="164"/>
      <c r="F1138" s="141"/>
      <c r="G1138" s="141"/>
      <c r="H1138" s="143"/>
      <c r="I1138" s="164"/>
      <c r="J1138" s="121"/>
      <c r="K1138" s="121"/>
      <c r="L1138" s="161"/>
      <c r="M1138" s="143"/>
      <c r="N1138" s="143"/>
      <c r="O1138" s="143"/>
      <c r="P1138" s="121"/>
      <c r="Q1138" s="167"/>
    </row>
    <row r="1139" spans="2:17">
      <c r="B1139" s="180"/>
      <c r="C1139" s="175"/>
      <c r="D1139" s="175"/>
      <c r="E1139" s="164"/>
      <c r="F1139" s="141"/>
      <c r="G1139" s="141"/>
      <c r="H1139" s="143"/>
      <c r="I1139" s="164"/>
      <c r="J1139" s="121"/>
      <c r="K1139" s="121"/>
      <c r="L1139" s="161"/>
      <c r="M1139" s="143"/>
      <c r="N1139" s="143"/>
      <c r="O1139" s="143"/>
      <c r="P1139" s="121"/>
      <c r="Q1139" s="167"/>
    </row>
    <row r="1140" spans="2:17">
      <c r="B1140" s="180"/>
      <c r="C1140" s="175"/>
      <c r="D1140" s="175"/>
      <c r="E1140" s="164"/>
      <c r="F1140" s="141"/>
      <c r="G1140" s="141"/>
      <c r="H1140" s="143"/>
      <c r="I1140" s="164"/>
      <c r="J1140" s="121"/>
      <c r="K1140" s="121"/>
      <c r="L1140" s="161"/>
      <c r="M1140" s="143"/>
      <c r="N1140" s="143"/>
      <c r="O1140" s="143"/>
      <c r="P1140" s="121"/>
      <c r="Q1140" s="167"/>
    </row>
    <row r="1141" spans="2:17">
      <c r="B1141" s="180"/>
      <c r="C1141" s="175"/>
      <c r="D1141" s="175"/>
      <c r="E1141" s="164"/>
      <c r="F1141" s="141"/>
      <c r="G1141" s="141"/>
      <c r="H1141" s="143"/>
      <c r="I1141" s="164"/>
      <c r="J1141" s="121"/>
      <c r="K1141" s="121"/>
      <c r="L1141" s="161"/>
      <c r="M1141" s="143"/>
      <c r="N1141" s="143"/>
      <c r="O1141" s="143"/>
      <c r="P1141" s="121"/>
      <c r="Q1141" s="167"/>
    </row>
    <row r="1142" spans="2:17">
      <c r="B1142" s="180"/>
      <c r="C1142" s="175"/>
      <c r="D1142" s="175"/>
      <c r="E1142" s="164"/>
      <c r="F1142" s="141"/>
      <c r="G1142" s="141"/>
      <c r="H1142" s="143"/>
      <c r="I1142" s="164"/>
      <c r="J1142" s="121"/>
      <c r="K1142" s="121"/>
      <c r="L1142" s="161"/>
      <c r="M1142" s="143"/>
      <c r="N1142" s="143"/>
      <c r="O1142" s="143"/>
      <c r="P1142" s="121"/>
      <c r="Q1142" s="167"/>
    </row>
    <row r="1143" spans="2:17">
      <c r="B1143" s="180"/>
      <c r="C1143" s="175"/>
      <c r="D1143" s="175"/>
      <c r="E1143" s="164"/>
      <c r="F1143" s="141"/>
      <c r="G1143" s="141"/>
      <c r="H1143" s="143"/>
      <c r="I1143" s="164"/>
      <c r="J1143" s="121"/>
      <c r="K1143" s="121"/>
      <c r="L1143" s="161"/>
      <c r="M1143" s="143"/>
      <c r="N1143" s="143"/>
      <c r="O1143" s="143"/>
      <c r="P1143" s="121"/>
      <c r="Q1143" s="167"/>
    </row>
    <row r="1144" spans="2:17">
      <c r="B1144" s="180"/>
      <c r="C1144" s="175"/>
      <c r="D1144" s="175"/>
      <c r="E1144" s="164"/>
      <c r="F1144" s="141"/>
      <c r="G1144" s="141"/>
      <c r="H1144" s="143"/>
      <c r="I1144" s="164"/>
      <c r="J1144" s="121"/>
      <c r="K1144" s="121"/>
      <c r="L1144" s="161"/>
      <c r="M1144" s="143"/>
      <c r="N1144" s="143"/>
      <c r="O1144" s="143"/>
      <c r="P1144" s="121"/>
      <c r="Q1144" s="167"/>
    </row>
    <row r="1145" spans="2:17">
      <c r="B1145" s="180"/>
      <c r="C1145" s="175"/>
      <c r="D1145" s="175"/>
      <c r="E1145" s="164"/>
      <c r="F1145" s="141"/>
      <c r="G1145" s="141"/>
      <c r="H1145" s="143"/>
      <c r="I1145" s="164"/>
      <c r="J1145" s="121"/>
      <c r="K1145" s="121"/>
      <c r="L1145" s="161"/>
      <c r="M1145" s="143"/>
      <c r="N1145" s="143"/>
      <c r="O1145" s="143"/>
      <c r="P1145" s="121"/>
      <c r="Q1145" s="167"/>
    </row>
    <row r="1146" spans="2:17">
      <c r="B1146" s="180"/>
      <c r="C1146" s="175"/>
      <c r="D1146" s="175"/>
      <c r="E1146" s="164"/>
      <c r="F1146" s="141"/>
      <c r="G1146" s="141"/>
      <c r="H1146" s="143"/>
      <c r="I1146" s="164"/>
      <c r="J1146" s="121"/>
      <c r="K1146" s="121"/>
      <c r="L1146" s="161"/>
      <c r="M1146" s="143"/>
      <c r="N1146" s="143"/>
      <c r="O1146" s="143"/>
      <c r="P1146" s="121"/>
      <c r="Q1146" s="167"/>
    </row>
    <row r="1147" spans="2:17">
      <c r="B1147" s="180"/>
      <c r="C1147" s="175"/>
      <c r="D1147" s="175"/>
      <c r="E1147" s="164"/>
      <c r="F1147" s="141"/>
      <c r="G1147" s="141"/>
      <c r="H1147" s="143"/>
      <c r="I1147" s="164"/>
      <c r="J1147" s="121"/>
      <c r="K1147" s="121"/>
      <c r="L1147" s="161"/>
      <c r="M1147" s="143"/>
      <c r="N1147" s="143"/>
      <c r="O1147" s="143"/>
      <c r="P1147" s="121"/>
      <c r="Q1147" s="167"/>
    </row>
    <row r="1148" spans="2:17">
      <c r="B1148" s="180"/>
      <c r="C1148" s="175"/>
      <c r="D1148" s="175"/>
      <c r="E1148" s="164"/>
      <c r="F1148" s="141"/>
      <c r="G1148" s="141"/>
      <c r="H1148" s="143"/>
      <c r="I1148" s="164"/>
      <c r="J1148" s="121"/>
      <c r="K1148" s="121"/>
      <c r="L1148" s="161"/>
      <c r="M1148" s="143"/>
      <c r="N1148" s="143"/>
      <c r="O1148" s="143"/>
      <c r="P1148" s="121"/>
      <c r="Q1148" s="167"/>
    </row>
    <row r="1149" spans="2:17">
      <c r="B1149" s="180"/>
      <c r="C1149" s="175"/>
      <c r="D1149" s="175"/>
      <c r="E1149" s="164"/>
      <c r="F1149" s="141"/>
      <c r="G1149" s="141"/>
      <c r="H1149" s="143"/>
      <c r="I1149" s="164"/>
      <c r="J1149" s="121"/>
      <c r="K1149" s="121"/>
      <c r="L1149" s="161"/>
      <c r="M1149" s="143"/>
      <c r="N1149" s="143"/>
      <c r="O1149" s="143"/>
      <c r="P1149" s="121"/>
      <c r="Q1149" s="167"/>
    </row>
    <row r="1150" spans="2:17">
      <c r="B1150" s="180"/>
      <c r="C1150" s="175"/>
      <c r="D1150" s="175"/>
      <c r="E1150" s="164"/>
      <c r="F1150" s="141"/>
      <c r="G1150" s="141"/>
      <c r="H1150" s="143"/>
      <c r="I1150" s="164"/>
      <c r="J1150" s="121"/>
      <c r="K1150" s="121"/>
      <c r="L1150" s="161"/>
      <c r="M1150" s="143"/>
      <c r="N1150" s="143"/>
      <c r="O1150" s="143"/>
      <c r="P1150" s="121"/>
      <c r="Q1150" s="167"/>
    </row>
    <row r="1151" spans="2:17">
      <c r="B1151" s="180"/>
      <c r="C1151" s="175"/>
      <c r="D1151" s="175"/>
      <c r="E1151" s="164"/>
      <c r="F1151" s="141"/>
      <c r="G1151" s="141"/>
      <c r="H1151" s="143"/>
      <c r="I1151" s="164"/>
      <c r="J1151" s="121"/>
      <c r="K1151" s="121"/>
      <c r="L1151" s="161"/>
      <c r="M1151" s="143"/>
      <c r="N1151" s="143"/>
      <c r="O1151" s="143"/>
      <c r="P1151" s="121"/>
      <c r="Q1151" s="167"/>
    </row>
    <row r="1152" spans="2:17">
      <c r="B1152" s="180"/>
      <c r="C1152" s="175"/>
      <c r="D1152" s="175"/>
      <c r="E1152" s="164"/>
      <c r="F1152" s="141"/>
      <c r="G1152" s="141"/>
      <c r="H1152" s="143"/>
      <c r="I1152" s="164"/>
      <c r="J1152" s="121"/>
      <c r="K1152" s="121"/>
      <c r="L1152" s="161"/>
      <c r="M1152" s="143"/>
      <c r="N1152" s="143"/>
      <c r="O1152" s="143"/>
      <c r="P1152" s="121"/>
      <c r="Q1152" s="167"/>
    </row>
    <row r="1153" spans="2:17">
      <c r="B1153" s="180"/>
      <c r="C1153" s="175"/>
      <c r="D1153" s="175"/>
      <c r="E1153" s="164"/>
      <c r="F1153" s="141"/>
      <c r="G1153" s="141"/>
      <c r="H1153" s="143"/>
      <c r="I1153" s="164"/>
      <c r="J1153" s="121"/>
      <c r="K1153" s="121"/>
      <c r="L1153" s="161"/>
      <c r="M1153" s="143"/>
      <c r="N1153" s="143"/>
      <c r="O1153" s="143"/>
      <c r="P1153" s="121"/>
      <c r="Q1153" s="167"/>
    </row>
    <row r="1154" spans="2:17">
      <c r="B1154" s="180"/>
      <c r="C1154" s="175"/>
      <c r="D1154" s="175"/>
      <c r="E1154" s="164"/>
      <c r="F1154" s="141"/>
      <c r="G1154" s="141"/>
      <c r="H1154" s="143"/>
      <c r="I1154" s="164"/>
      <c r="J1154" s="121"/>
      <c r="K1154" s="121"/>
      <c r="L1154" s="161"/>
      <c r="M1154" s="143"/>
      <c r="N1154" s="143"/>
      <c r="O1154" s="143"/>
      <c r="P1154" s="121"/>
      <c r="Q1154" s="167"/>
    </row>
    <row r="1155" spans="2:17">
      <c r="B1155" s="180"/>
      <c r="C1155" s="175"/>
      <c r="D1155" s="175"/>
      <c r="E1155" s="164"/>
      <c r="F1155" s="141"/>
      <c r="G1155" s="141"/>
      <c r="H1155" s="143"/>
      <c r="I1155" s="164"/>
      <c r="J1155" s="121"/>
      <c r="K1155" s="121"/>
      <c r="L1155" s="161"/>
      <c r="M1155" s="143"/>
      <c r="N1155" s="143"/>
      <c r="O1155" s="143"/>
      <c r="P1155" s="121"/>
      <c r="Q1155" s="167"/>
    </row>
    <row r="1156" spans="2:17">
      <c r="B1156" s="180"/>
      <c r="C1156" s="175"/>
      <c r="D1156" s="175"/>
      <c r="E1156" s="164"/>
      <c r="F1156" s="141"/>
      <c r="G1156" s="141"/>
      <c r="H1156" s="143"/>
      <c r="I1156" s="164"/>
      <c r="J1156" s="121"/>
      <c r="K1156" s="121"/>
      <c r="L1156" s="161"/>
      <c r="M1156" s="143"/>
      <c r="N1156" s="143"/>
      <c r="O1156" s="143"/>
      <c r="P1156" s="121"/>
      <c r="Q1156" s="167"/>
    </row>
    <row r="1157" spans="2:17">
      <c r="B1157" s="180"/>
      <c r="C1157" s="175"/>
      <c r="D1157" s="175"/>
      <c r="E1157" s="164"/>
      <c r="F1157" s="141"/>
      <c r="G1157" s="141"/>
      <c r="H1157" s="143"/>
      <c r="I1157" s="164"/>
      <c r="J1157" s="121"/>
      <c r="K1157" s="121"/>
      <c r="L1157" s="161"/>
      <c r="M1157" s="143"/>
      <c r="N1157" s="143"/>
      <c r="O1157" s="143"/>
      <c r="P1157" s="121"/>
      <c r="Q1157" s="167"/>
    </row>
    <row r="1158" spans="2:17">
      <c r="B1158" s="180"/>
      <c r="C1158" s="175"/>
      <c r="D1158" s="175"/>
      <c r="E1158" s="164"/>
      <c r="F1158" s="141"/>
      <c r="G1158" s="141"/>
      <c r="H1158" s="143"/>
      <c r="I1158" s="164"/>
      <c r="J1158" s="121"/>
      <c r="K1158" s="121"/>
      <c r="L1158" s="161"/>
      <c r="M1158" s="143"/>
      <c r="N1158" s="143"/>
      <c r="O1158" s="143"/>
      <c r="P1158" s="121"/>
      <c r="Q1158" s="167"/>
    </row>
    <row r="1159" spans="2:17">
      <c r="B1159" s="180"/>
      <c r="C1159" s="175"/>
      <c r="D1159" s="175"/>
      <c r="E1159" s="164"/>
      <c r="F1159" s="141"/>
      <c r="G1159" s="141"/>
      <c r="H1159" s="143"/>
      <c r="I1159" s="164"/>
      <c r="J1159" s="121"/>
      <c r="K1159" s="121"/>
      <c r="L1159" s="161"/>
      <c r="M1159" s="143"/>
      <c r="N1159" s="143"/>
      <c r="O1159" s="143"/>
      <c r="P1159" s="121"/>
      <c r="Q1159" s="167"/>
    </row>
    <row r="1160" spans="2:17">
      <c r="B1160" s="180"/>
      <c r="C1160" s="175"/>
      <c r="D1160" s="175"/>
      <c r="E1160" s="164"/>
      <c r="F1160" s="141"/>
      <c r="G1160" s="141"/>
      <c r="H1160" s="143"/>
      <c r="I1160" s="164"/>
      <c r="J1160" s="121"/>
      <c r="K1160" s="121"/>
      <c r="L1160" s="161"/>
      <c r="M1160" s="143"/>
      <c r="N1160" s="143"/>
      <c r="O1160" s="143"/>
      <c r="P1160" s="121"/>
      <c r="Q1160" s="167"/>
    </row>
    <row r="1161" spans="2:17">
      <c r="B1161" s="180"/>
      <c r="C1161" s="175"/>
      <c r="D1161" s="175"/>
      <c r="E1161" s="164"/>
      <c r="F1161" s="141"/>
      <c r="G1161" s="141"/>
      <c r="H1161" s="143"/>
      <c r="I1161" s="164"/>
      <c r="J1161" s="121"/>
      <c r="K1161" s="121"/>
      <c r="L1161" s="161"/>
      <c r="M1161" s="143"/>
      <c r="N1161" s="143"/>
      <c r="O1161" s="143"/>
      <c r="P1161" s="121"/>
      <c r="Q1161" s="167"/>
    </row>
    <row r="1162" spans="2:17">
      <c r="B1162" s="180"/>
      <c r="C1162" s="175"/>
      <c r="D1162" s="175"/>
      <c r="E1162" s="164"/>
      <c r="F1162" s="141"/>
      <c r="G1162" s="141"/>
      <c r="H1162" s="143"/>
      <c r="I1162" s="164"/>
      <c r="J1162" s="121"/>
      <c r="K1162" s="121"/>
      <c r="L1162" s="161"/>
      <c r="M1162" s="143"/>
      <c r="N1162" s="143"/>
      <c r="O1162" s="143"/>
      <c r="P1162" s="121"/>
      <c r="Q1162" s="167"/>
    </row>
    <row r="1163" spans="2:17">
      <c r="B1163" s="180"/>
      <c r="C1163" s="175"/>
      <c r="D1163" s="175"/>
      <c r="E1163" s="164"/>
      <c r="F1163" s="141"/>
      <c r="G1163" s="141"/>
      <c r="H1163" s="143"/>
      <c r="I1163" s="164"/>
      <c r="J1163" s="121"/>
      <c r="K1163" s="121"/>
      <c r="L1163" s="161"/>
      <c r="M1163" s="143"/>
      <c r="N1163" s="143"/>
      <c r="O1163" s="143"/>
      <c r="P1163" s="121"/>
      <c r="Q1163" s="167"/>
    </row>
    <row r="1164" spans="2:17">
      <c r="B1164" s="180"/>
      <c r="C1164" s="175"/>
      <c r="D1164" s="175"/>
      <c r="E1164" s="164"/>
      <c r="F1164" s="141"/>
      <c r="G1164" s="141"/>
      <c r="H1164" s="143"/>
      <c r="I1164" s="164"/>
      <c r="J1164" s="121"/>
      <c r="K1164" s="121"/>
      <c r="L1164" s="161"/>
      <c r="M1164" s="143"/>
      <c r="N1164" s="143"/>
      <c r="O1164" s="143"/>
      <c r="P1164" s="121"/>
      <c r="Q1164" s="167"/>
    </row>
    <row r="1165" spans="2:17">
      <c r="B1165" s="180"/>
      <c r="C1165" s="175"/>
      <c r="D1165" s="175"/>
      <c r="E1165" s="164"/>
      <c r="F1165" s="141"/>
      <c r="G1165" s="141"/>
      <c r="H1165" s="143"/>
      <c r="I1165" s="164"/>
      <c r="J1165" s="121"/>
      <c r="K1165" s="121"/>
      <c r="L1165" s="161"/>
      <c r="M1165" s="143"/>
      <c r="N1165" s="143"/>
      <c r="O1165" s="143"/>
      <c r="P1165" s="121"/>
      <c r="Q1165" s="167"/>
    </row>
    <row r="1166" spans="2:17">
      <c r="B1166" s="180"/>
      <c r="C1166" s="175"/>
      <c r="D1166" s="175"/>
      <c r="E1166" s="164"/>
      <c r="F1166" s="141"/>
      <c r="G1166" s="141"/>
      <c r="H1166" s="143"/>
      <c r="I1166" s="164"/>
      <c r="J1166" s="121"/>
      <c r="K1166" s="121"/>
      <c r="L1166" s="161"/>
      <c r="M1166" s="143"/>
      <c r="N1166" s="143"/>
      <c r="O1166" s="143"/>
      <c r="P1166" s="121"/>
      <c r="Q1166" s="167"/>
    </row>
    <row r="1167" spans="2:17">
      <c r="B1167" s="180"/>
      <c r="C1167" s="175"/>
      <c r="D1167" s="175"/>
      <c r="E1167" s="164"/>
      <c r="F1167" s="141"/>
      <c r="G1167" s="141"/>
      <c r="H1167" s="143"/>
      <c r="I1167" s="164"/>
      <c r="J1167" s="121"/>
      <c r="K1167" s="121"/>
      <c r="L1167" s="161"/>
      <c r="M1167" s="143"/>
      <c r="N1167" s="143"/>
      <c r="O1167" s="143"/>
      <c r="P1167" s="121"/>
      <c r="Q1167" s="167"/>
    </row>
    <row r="1168" spans="2:17">
      <c r="B1168" s="180"/>
      <c r="C1168" s="175"/>
      <c r="D1168" s="175"/>
      <c r="E1168" s="164"/>
      <c r="F1168" s="141"/>
      <c r="G1168" s="141"/>
      <c r="H1168" s="143"/>
      <c r="I1168" s="164"/>
      <c r="J1168" s="121"/>
      <c r="K1168" s="121"/>
      <c r="L1168" s="161"/>
      <c r="M1168" s="143"/>
      <c r="N1168" s="143"/>
      <c r="O1168" s="143"/>
      <c r="P1168" s="121"/>
      <c r="Q1168" s="167"/>
    </row>
    <row r="1169" spans="2:17">
      <c r="B1169" s="180"/>
      <c r="C1169" s="175"/>
      <c r="D1169" s="175"/>
      <c r="E1169" s="164"/>
      <c r="F1169" s="141"/>
      <c r="G1169" s="141"/>
      <c r="H1169" s="143"/>
      <c r="I1169" s="164"/>
      <c r="J1169" s="121"/>
      <c r="K1169" s="121"/>
      <c r="L1169" s="161"/>
      <c r="M1169" s="143"/>
      <c r="N1169" s="143"/>
      <c r="O1169" s="143"/>
      <c r="P1169" s="121"/>
      <c r="Q1169" s="167"/>
    </row>
    <row r="1170" spans="2:17">
      <c r="B1170" s="180"/>
      <c r="C1170" s="175"/>
      <c r="D1170" s="175"/>
      <c r="E1170" s="164"/>
      <c r="F1170" s="141"/>
      <c r="G1170" s="141"/>
      <c r="H1170" s="143"/>
      <c r="I1170" s="164"/>
      <c r="J1170" s="121"/>
      <c r="K1170" s="121"/>
      <c r="L1170" s="161"/>
      <c r="M1170" s="143"/>
      <c r="N1170" s="143"/>
      <c r="O1170" s="143"/>
      <c r="P1170" s="121"/>
      <c r="Q1170" s="167"/>
    </row>
    <row r="1171" spans="2:17">
      <c r="B1171" s="180"/>
      <c r="C1171" s="175"/>
      <c r="D1171" s="175"/>
      <c r="E1171" s="164"/>
      <c r="F1171" s="141"/>
      <c r="G1171" s="141"/>
      <c r="H1171" s="143"/>
      <c r="I1171" s="164"/>
      <c r="J1171" s="121"/>
      <c r="K1171" s="121"/>
      <c r="L1171" s="161"/>
      <c r="M1171" s="143"/>
      <c r="N1171" s="143"/>
      <c r="O1171" s="143"/>
      <c r="P1171" s="121"/>
      <c r="Q1171" s="167"/>
    </row>
    <row r="1172" spans="2:17">
      <c r="B1172" s="180"/>
      <c r="C1172" s="175"/>
      <c r="D1172" s="175"/>
      <c r="E1172" s="164"/>
      <c r="F1172" s="141"/>
      <c r="G1172" s="141"/>
      <c r="H1172" s="143"/>
      <c r="I1172" s="164"/>
      <c r="J1172" s="121"/>
      <c r="K1172" s="121"/>
      <c r="L1172" s="161"/>
      <c r="M1172" s="143"/>
      <c r="N1172" s="143"/>
      <c r="O1172" s="143"/>
      <c r="P1172" s="121"/>
      <c r="Q1172" s="167"/>
    </row>
    <row r="1173" spans="2:17">
      <c r="B1173" s="180"/>
      <c r="C1173" s="175"/>
      <c r="D1173" s="175"/>
      <c r="E1173" s="164"/>
      <c r="F1173" s="141"/>
      <c r="G1173" s="141"/>
      <c r="H1173" s="143"/>
      <c r="I1173" s="164"/>
      <c r="J1173" s="121"/>
      <c r="K1173" s="121"/>
      <c r="L1173" s="161"/>
      <c r="M1173" s="143"/>
      <c r="N1173" s="143"/>
      <c r="O1173" s="143"/>
      <c r="P1173" s="121"/>
      <c r="Q1173" s="167"/>
    </row>
    <row r="1174" spans="2:17">
      <c r="B1174" s="180"/>
      <c r="C1174" s="175"/>
      <c r="D1174" s="175"/>
      <c r="E1174" s="164"/>
      <c r="F1174" s="141"/>
      <c r="G1174" s="141"/>
      <c r="H1174" s="143"/>
      <c r="I1174" s="164"/>
      <c r="J1174" s="121"/>
      <c r="K1174" s="121"/>
      <c r="L1174" s="161"/>
      <c r="M1174" s="143"/>
      <c r="N1174" s="143"/>
      <c r="O1174" s="143"/>
      <c r="P1174" s="121"/>
      <c r="Q1174" s="167"/>
    </row>
    <row r="1175" spans="2:17">
      <c r="B1175" s="180"/>
      <c r="C1175" s="175"/>
      <c r="D1175" s="175"/>
      <c r="E1175" s="164"/>
      <c r="F1175" s="141"/>
      <c r="G1175" s="141"/>
      <c r="H1175" s="143"/>
      <c r="I1175" s="164"/>
      <c r="J1175" s="121"/>
      <c r="K1175" s="121"/>
      <c r="L1175" s="161"/>
      <c r="M1175" s="143"/>
      <c r="N1175" s="143"/>
      <c r="O1175" s="143"/>
      <c r="P1175" s="121"/>
      <c r="Q1175" s="167"/>
    </row>
    <row r="1176" spans="2:17">
      <c r="B1176" s="180"/>
      <c r="C1176" s="175"/>
      <c r="D1176" s="175"/>
      <c r="E1176" s="164"/>
      <c r="F1176" s="141"/>
      <c r="G1176" s="141"/>
      <c r="H1176" s="143"/>
      <c r="I1176" s="164"/>
      <c r="J1176" s="121"/>
      <c r="K1176" s="121"/>
      <c r="L1176" s="161"/>
      <c r="M1176" s="143"/>
      <c r="N1176" s="143"/>
      <c r="O1176" s="143"/>
      <c r="P1176" s="121"/>
      <c r="Q1176" s="167"/>
    </row>
    <row r="1177" spans="2:17">
      <c r="B1177" s="180"/>
      <c r="C1177" s="175"/>
      <c r="D1177" s="175"/>
      <c r="E1177" s="164"/>
      <c r="F1177" s="141"/>
      <c r="G1177" s="141"/>
      <c r="H1177" s="143"/>
      <c r="I1177" s="164"/>
      <c r="J1177" s="121"/>
      <c r="K1177" s="121"/>
      <c r="L1177" s="161"/>
      <c r="M1177" s="143"/>
      <c r="N1177" s="143"/>
      <c r="O1177" s="143"/>
      <c r="P1177" s="121"/>
      <c r="Q1177" s="167"/>
    </row>
    <row r="1178" spans="2:17">
      <c r="B1178" s="180"/>
      <c r="C1178" s="175"/>
      <c r="D1178" s="175"/>
      <c r="E1178" s="164"/>
      <c r="F1178" s="141"/>
      <c r="G1178" s="141"/>
      <c r="H1178" s="143"/>
      <c r="I1178" s="164"/>
      <c r="J1178" s="121"/>
      <c r="K1178" s="121"/>
      <c r="L1178" s="161"/>
      <c r="M1178" s="143"/>
      <c r="N1178" s="143"/>
      <c r="O1178" s="143"/>
      <c r="P1178" s="121"/>
      <c r="Q1178" s="167"/>
    </row>
    <row r="1179" spans="2:17">
      <c r="B1179" s="180"/>
      <c r="C1179" s="175"/>
      <c r="D1179" s="175"/>
      <c r="E1179" s="164"/>
      <c r="F1179" s="141"/>
      <c r="G1179" s="141"/>
      <c r="H1179" s="143"/>
      <c r="I1179" s="164"/>
      <c r="J1179" s="121"/>
      <c r="K1179" s="121"/>
      <c r="L1179" s="161"/>
      <c r="M1179" s="143"/>
      <c r="N1179" s="143"/>
      <c r="O1179" s="143"/>
      <c r="P1179" s="121"/>
      <c r="Q1179" s="167"/>
    </row>
    <row r="1180" spans="2:17">
      <c r="B1180" s="180"/>
      <c r="C1180" s="175"/>
      <c r="D1180" s="175"/>
      <c r="E1180" s="164"/>
      <c r="F1180" s="141"/>
      <c r="G1180" s="141"/>
      <c r="H1180" s="143"/>
      <c r="I1180" s="164"/>
      <c r="J1180" s="121"/>
      <c r="K1180" s="121"/>
      <c r="L1180" s="161"/>
      <c r="M1180" s="143"/>
      <c r="N1180" s="143"/>
      <c r="O1180" s="143"/>
      <c r="P1180" s="121"/>
      <c r="Q1180" s="167"/>
    </row>
    <row r="1181" spans="2:17">
      <c r="B1181" s="180"/>
      <c r="C1181" s="175"/>
      <c r="D1181" s="175"/>
      <c r="E1181" s="164"/>
      <c r="F1181" s="141"/>
      <c r="G1181" s="141"/>
      <c r="H1181" s="143"/>
      <c r="I1181" s="164"/>
      <c r="J1181" s="121"/>
      <c r="K1181" s="121"/>
      <c r="L1181" s="161"/>
      <c r="M1181" s="143"/>
      <c r="N1181" s="143"/>
      <c r="O1181" s="143"/>
      <c r="P1181" s="121"/>
      <c r="Q1181" s="167"/>
    </row>
    <row r="1182" spans="2:17">
      <c r="B1182" s="180"/>
      <c r="C1182" s="175"/>
      <c r="D1182" s="175"/>
      <c r="E1182" s="164"/>
      <c r="F1182" s="141"/>
      <c r="G1182" s="141"/>
      <c r="H1182" s="143"/>
      <c r="I1182" s="164"/>
      <c r="J1182" s="121"/>
      <c r="K1182" s="121"/>
      <c r="L1182" s="161"/>
      <c r="M1182" s="143"/>
      <c r="N1182" s="143"/>
      <c r="O1182" s="143"/>
      <c r="P1182" s="121"/>
      <c r="Q1182" s="167"/>
    </row>
    <row r="1183" spans="2:17">
      <c r="B1183" s="180"/>
      <c r="C1183" s="175"/>
      <c r="D1183" s="175"/>
      <c r="E1183" s="164"/>
      <c r="F1183" s="141"/>
      <c r="G1183" s="141"/>
      <c r="H1183" s="143"/>
      <c r="I1183" s="164"/>
      <c r="J1183" s="121"/>
      <c r="K1183" s="121"/>
      <c r="L1183" s="161"/>
      <c r="M1183" s="143"/>
      <c r="N1183" s="143"/>
      <c r="O1183" s="143"/>
      <c r="P1183" s="121"/>
      <c r="Q1183" s="167"/>
    </row>
    <row r="1184" spans="2:17">
      <c r="B1184" s="180"/>
      <c r="C1184" s="175"/>
      <c r="D1184" s="175"/>
      <c r="E1184" s="164"/>
      <c r="F1184" s="141"/>
      <c r="G1184" s="141"/>
      <c r="H1184" s="143"/>
      <c r="I1184" s="164"/>
      <c r="J1184" s="121"/>
      <c r="K1184" s="121"/>
      <c r="L1184" s="161"/>
      <c r="M1184" s="143"/>
      <c r="N1184" s="143"/>
      <c r="O1184" s="143"/>
      <c r="P1184" s="121"/>
      <c r="Q1184" s="167"/>
    </row>
    <row r="1185" spans="2:17">
      <c r="B1185" s="180"/>
      <c r="C1185" s="175"/>
      <c r="D1185" s="175"/>
      <c r="E1185" s="164"/>
      <c r="F1185" s="141"/>
      <c r="G1185" s="141"/>
      <c r="H1185" s="143"/>
      <c r="I1185" s="164"/>
      <c r="J1185" s="121"/>
      <c r="K1185" s="121"/>
      <c r="L1185" s="161"/>
      <c r="M1185" s="143"/>
      <c r="N1185" s="143"/>
      <c r="O1185" s="143"/>
      <c r="P1185" s="121"/>
      <c r="Q1185" s="167"/>
    </row>
    <row r="1186" spans="2:17">
      <c r="B1186" s="180"/>
      <c r="C1186" s="175"/>
      <c r="D1186" s="175"/>
      <c r="E1186" s="164"/>
      <c r="F1186" s="141"/>
      <c r="G1186" s="141"/>
      <c r="H1186" s="143"/>
      <c r="I1186" s="164"/>
      <c r="J1186" s="121"/>
      <c r="K1186" s="121"/>
      <c r="L1186" s="161"/>
      <c r="M1186" s="143"/>
      <c r="N1186" s="143"/>
      <c r="O1186" s="143"/>
      <c r="P1186" s="121"/>
      <c r="Q1186" s="167"/>
    </row>
    <row r="1187" spans="2:17">
      <c r="B1187" s="180"/>
      <c r="C1187" s="175"/>
      <c r="D1187" s="175"/>
      <c r="E1187" s="164"/>
      <c r="F1187" s="141"/>
      <c r="G1187" s="141"/>
      <c r="H1187" s="143"/>
      <c r="I1187" s="164"/>
      <c r="J1187" s="121"/>
      <c r="K1187" s="121"/>
      <c r="L1187" s="161"/>
      <c r="M1187" s="143"/>
      <c r="N1187" s="143"/>
      <c r="O1187" s="143"/>
      <c r="P1187" s="121"/>
      <c r="Q1187" s="167"/>
    </row>
    <row r="1188" spans="2:17">
      <c r="B1188" s="180"/>
      <c r="C1188" s="175"/>
      <c r="D1188" s="175"/>
      <c r="E1188" s="164"/>
      <c r="F1188" s="141"/>
      <c r="G1188" s="141"/>
      <c r="H1188" s="143"/>
      <c r="I1188" s="164"/>
      <c r="J1188" s="121"/>
      <c r="K1188" s="121"/>
      <c r="L1188" s="161"/>
      <c r="M1188" s="143"/>
      <c r="N1188" s="143"/>
      <c r="O1188" s="143"/>
      <c r="P1188" s="121"/>
      <c r="Q1188" s="167"/>
    </row>
    <row r="1189" spans="2:17">
      <c r="B1189" s="180"/>
      <c r="C1189" s="175"/>
      <c r="D1189" s="175"/>
      <c r="E1189" s="164"/>
      <c r="F1189" s="141"/>
      <c r="G1189" s="141"/>
      <c r="H1189" s="143"/>
      <c r="I1189" s="164"/>
      <c r="J1189" s="121"/>
      <c r="K1189" s="121"/>
      <c r="L1189" s="161"/>
      <c r="M1189" s="143"/>
      <c r="N1189" s="143"/>
      <c r="O1189" s="143"/>
      <c r="P1189" s="121"/>
      <c r="Q1189" s="167"/>
    </row>
    <row r="1190" spans="2:17">
      <c r="B1190" s="180"/>
      <c r="C1190" s="175"/>
      <c r="D1190" s="175"/>
      <c r="E1190" s="164"/>
      <c r="F1190" s="141"/>
      <c r="G1190" s="141"/>
      <c r="H1190" s="143"/>
      <c r="I1190" s="164"/>
      <c r="J1190" s="121"/>
      <c r="K1190" s="121"/>
      <c r="L1190" s="161"/>
      <c r="M1190" s="143"/>
      <c r="N1190" s="143"/>
      <c r="O1190" s="143"/>
      <c r="P1190" s="121"/>
      <c r="Q1190" s="167"/>
    </row>
    <row r="1191" spans="2:17">
      <c r="B1191" s="180"/>
      <c r="C1191" s="175"/>
      <c r="D1191" s="175"/>
      <c r="E1191" s="164"/>
      <c r="F1191" s="141"/>
      <c r="G1191" s="141"/>
      <c r="H1191" s="143"/>
      <c r="I1191" s="164"/>
      <c r="J1191" s="121"/>
      <c r="K1191" s="121"/>
      <c r="L1191" s="161"/>
      <c r="M1191" s="143"/>
      <c r="N1191" s="143"/>
      <c r="O1191" s="143"/>
      <c r="P1191" s="121"/>
      <c r="Q1191" s="167"/>
    </row>
    <row r="1192" spans="2:17">
      <c r="B1192" s="180"/>
      <c r="C1192" s="175"/>
      <c r="D1192" s="175"/>
      <c r="E1192" s="164"/>
      <c r="F1192" s="141"/>
      <c r="G1192" s="141"/>
      <c r="H1192" s="143"/>
      <c r="I1192" s="164"/>
      <c r="J1192" s="121"/>
      <c r="K1192" s="121"/>
      <c r="L1192" s="161"/>
      <c r="M1192" s="143"/>
      <c r="N1192" s="143"/>
      <c r="O1192" s="143"/>
      <c r="P1192" s="121"/>
      <c r="Q1192" s="167"/>
    </row>
    <row r="1193" spans="2:17">
      <c r="B1193" s="180"/>
      <c r="C1193" s="175"/>
      <c r="D1193" s="175"/>
      <c r="E1193" s="164"/>
      <c r="F1193" s="141"/>
      <c r="G1193" s="141"/>
      <c r="H1193" s="143"/>
      <c r="I1193" s="164"/>
      <c r="J1193" s="121"/>
      <c r="K1193" s="121"/>
      <c r="L1193" s="161"/>
      <c r="M1193" s="143"/>
      <c r="N1193" s="143"/>
      <c r="O1193" s="143"/>
      <c r="P1193" s="121"/>
      <c r="Q1193" s="167"/>
    </row>
    <row r="1194" spans="2:17">
      <c r="B1194" s="180"/>
      <c r="C1194" s="175"/>
      <c r="D1194" s="175"/>
      <c r="E1194" s="164"/>
      <c r="F1194" s="141"/>
      <c r="G1194" s="141"/>
      <c r="H1194" s="143"/>
      <c r="I1194" s="164"/>
      <c r="J1194" s="121"/>
      <c r="K1194" s="121"/>
      <c r="L1194" s="161"/>
      <c r="M1194" s="143"/>
      <c r="N1194" s="143"/>
      <c r="O1194" s="143"/>
      <c r="P1194" s="121"/>
      <c r="Q1194" s="167"/>
    </row>
    <row r="1195" spans="2:17">
      <c r="B1195" s="180"/>
      <c r="C1195" s="175"/>
      <c r="D1195" s="175"/>
      <c r="E1195" s="164"/>
      <c r="F1195" s="141"/>
      <c r="G1195" s="141"/>
      <c r="H1195" s="143"/>
      <c r="I1195" s="164"/>
      <c r="J1195" s="121"/>
      <c r="K1195" s="121"/>
      <c r="L1195" s="161"/>
      <c r="M1195" s="143"/>
      <c r="N1195" s="143"/>
      <c r="O1195" s="143"/>
      <c r="P1195" s="121"/>
      <c r="Q1195" s="167"/>
    </row>
    <row r="1196" spans="2:17">
      <c r="B1196" s="180"/>
      <c r="C1196" s="175"/>
      <c r="D1196" s="175"/>
      <c r="E1196" s="164"/>
      <c r="F1196" s="141"/>
      <c r="G1196" s="141"/>
      <c r="H1196" s="143"/>
      <c r="I1196" s="164"/>
      <c r="J1196" s="121"/>
      <c r="K1196" s="121"/>
      <c r="L1196" s="161"/>
      <c r="M1196" s="143"/>
      <c r="N1196" s="143"/>
      <c r="O1196" s="143"/>
      <c r="P1196" s="121"/>
      <c r="Q1196" s="167"/>
    </row>
    <row r="1197" spans="2:17">
      <c r="B1197" s="180"/>
      <c r="C1197" s="175"/>
      <c r="D1197" s="175"/>
      <c r="E1197" s="164"/>
      <c r="F1197" s="141"/>
      <c r="G1197" s="141"/>
      <c r="H1197" s="143"/>
      <c r="I1197" s="164"/>
      <c r="J1197" s="121"/>
      <c r="K1197" s="121"/>
      <c r="L1197" s="161"/>
      <c r="M1197" s="143"/>
      <c r="N1197" s="143"/>
      <c r="O1197" s="143"/>
      <c r="P1197" s="121"/>
      <c r="Q1197" s="167"/>
    </row>
    <row r="1198" spans="2:17">
      <c r="B1198" s="180"/>
      <c r="C1198" s="175"/>
      <c r="D1198" s="175"/>
      <c r="E1198" s="164"/>
      <c r="F1198" s="141"/>
      <c r="G1198" s="141"/>
      <c r="H1198" s="143"/>
      <c r="I1198" s="164"/>
      <c r="J1198" s="121"/>
      <c r="K1198" s="121"/>
      <c r="L1198" s="161"/>
      <c r="M1198" s="143"/>
      <c r="N1198" s="143"/>
      <c r="O1198" s="143"/>
      <c r="P1198" s="121"/>
      <c r="Q1198" s="167"/>
    </row>
    <row r="1199" spans="2:17">
      <c r="B1199" s="180"/>
      <c r="C1199" s="175"/>
      <c r="D1199" s="175"/>
      <c r="E1199" s="164"/>
      <c r="F1199" s="141"/>
      <c r="G1199" s="141"/>
      <c r="H1199" s="143"/>
      <c r="I1199" s="164"/>
      <c r="J1199" s="121"/>
      <c r="K1199" s="121"/>
      <c r="L1199" s="161"/>
      <c r="M1199" s="143"/>
      <c r="N1199" s="143"/>
      <c r="O1199" s="143"/>
      <c r="P1199" s="121"/>
      <c r="Q1199" s="167"/>
    </row>
    <row r="1200" spans="2:17">
      <c r="B1200" s="180"/>
      <c r="C1200" s="175"/>
      <c r="D1200" s="175"/>
      <c r="E1200" s="164"/>
      <c r="F1200" s="141"/>
      <c r="G1200" s="141"/>
      <c r="H1200" s="143"/>
      <c r="I1200" s="164"/>
      <c r="J1200" s="121"/>
      <c r="K1200" s="121"/>
      <c r="L1200" s="161"/>
      <c r="M1200" s="143"/>
      <c r="N1200" s="143"/>
      <c r="O1200" s="143"/>
      <c r="P1200" s="121"/>
      <c r="Q1200" s="167"/>
    </row>
    <row r="1201" spans="2:17">
      <c r="B1201" s="180"/>
      <c r="C1201" s="175"/>
      <c r="D1201" s="175"/>
      <c r="E1201" s="164"/>
      <c r="F1201" s="141"/>
      <c r="G1201" s="141"/>
      <c r="H1201" s="143"/>
      <c r="I1201" s="164"/>
      <c r="J1201" s="121"/>
      <c r="K1201" s="121"/>
      <c r="L1201" s="161"/>
      <c r="M1201" s="143"/>
      <c r="N1201" s="143"/>
      <c r="O1201" s="143"/>
      <c r="P1201" s="121"/>
      <c r="Q1201" s="167"/>
    </row>
    <row r="1202" spans="2:17">
      <c r="B1202" s="180"/>
      <c r="C1202" s="175"/>
      <c r="D1202" s="175"/>
      <c r="E1202" s="164"/>
      <c r="F1202" s="141"/>
      <c r="G1202" s="141"/>
      <c r="H1202" s="143"/>
      <c r="I1202" s="164"/>
      <c r="J1202" s="121"/>
      <c r="K1202" s="121"/>
      <c r="L1202" s="161"/>
      <c r="M1202" s="143"/>
      <c r="N1202" s="143"/>
      <c r="O1202" s="143"/>
      <c r="P1202" s="121"/>
      <c r="Q1202" s="167"/>
    </row>
    <row r="1203" spans="2:17">
      <c r="B1203" s="180"/>
      <c r="C1203" s="175"/>
      <c r="D1203" s="175"/>
      <c r="E1203" s="164"/>
      <c r="F1203" s="141"/>
      <c r="G1203" s="141"/>
      <c r="H1203" s="143"/>
      <c r="I1203" s="164"/>
      <c r="J1203" s="121"/>
      <c r="K1203" s="121"/>
      <c r="L1203" s="161"/>
      <c r="M1203" s="143"/>
      <c r="N1203" s="143"/>
      <c r="O1203" s="143"/>
      <c r="P1203" s="121"/>
      <c r="Q1203" s="167"/>
    </row>
    <row r="1204" spans="2:17">
      <c r="B1204" s="180"/>
      <c r="C1204" s="175"/>
      <c r="D1204" s="175"/>
      <c r="E1204" s="164"/>
      <c r="F1204" s="141"/>
      <c r="G1204" s="141"/>
      <c r="H1204" s="143"/>
      <c r="I1204" s="164"/>
      <c r="J1204" s="121"/>
      <c r="K1204" s="121"/>
      <c r="L1204" s="161"/>
      <c r="M1204" s="143"/>
      <c r="N1204" s="143"/>
      <c r="O1204" s="143"/>
      <c r="P1204" s="121"/>
      <c r="Q1204" s="167"/>
    </row>
    <row r="1205" spans="2:17">
      <c r="B1205" s="180"/>
      <c r="C1205" s="175"/>
      <c r="D1205" s="175"/>
      <c r="E1205" s="164"/>
      <c r="F1205" s="141"/>
      <c r="G1205" s="141"/>
      <c r="H1205" s="143"/>
      <c r="I1205" s="164"/>
      <c r="J1205" s="121"/>
      <c r="K1205" s="121"/>
      <c r="L1205" s="161"/>
      <c r="M1205" s="143"/>
      <c r="N1205" s="143"/>
      <c r="O1205" s="143"/>
      <c r="P1205" s="121"/>
      <c r="Q1205" s="167"/>
    </row>
    <row r="1206" spans="2:17">
      <c r="B1206" s="180"/>
      <c r="C1206" s="175"/>
      <c r="D1206" s="175"/>
      <c r="E1206" s="164"/>
      <c r="F1206" s="141"/>
      <c r="G1206" s="141"/>
      <c r="H1206" s="143"/>
      <c r="I1206" s="164"/>
      <c r="J1206" s="121"/>
      <c r="K1206" s="121"/>
      <c r="L1206" s="161"/>
      <c r="M1206" s="143"/>
      <c r="N1206" s="143"/>
      <c r="O1206" s="143"/>
      <c r="P1206" s="121"/>
      <c r="Q1206" s="167"/>
    </row>
    <row r="1207" spans="2:17">
      <c r="B1207" s="180"/>
      <c r="C1207" s="175"/>
      <c r="D1207" s="175"/>
      <c r="E1207" s="164"/>
      <c r="F1207" s="141"/>
      <c r="G1207" s="141"/>
      <c r="H1207" s="143"/>
      <c r="I1207" s="164"/>
      <c r="J1207" s="121"/>
      <c r="K1207" s="121"/>
      <c r="L1207" s="161"/>
      <c r="M1207" s="143"/>
      <c r="N1207" s="143"/>
      <c r="O1207" s="143"/>
      <c r="P1207" s="121"/>
      <c r="Q1207" s="167"/>
    </row>
    <row r="1208" spans="2:17">
      <c r="B1208" s="180"/>
      <c r="C1208" s="175"/>
      <c r="D1208" s="175"/>
      <c r="E1208" s="164"/>
      <c r="F1208" s="141"/>
      <c r="G1208" s="141"/>
      <c r="H1208" s="143"/>
      <c r="I1208" s="164"/>
      <c r="J1208" s="121"/>
      <c r="K1208" s="121"/>
      <c r="L1208" s="161"/>
      <c r="M1208" s="143"/>
      <c r="N1208" s="143"/>
      <c r="O1208" s="143"/>
      <c r="P1208" s="121"/>
      <c r="Q1208" s="167"/>
    </row>
    <row r="1209" spans="2:17">
      <c r="B1209" s="180"/>
      <c r="C1209" s="175"/>
      <c r="D1209" s="175"/>
      <c r="E1209" s="164"/>
      <c r="F1209" s="141"/>
      <c r="G1209" s="141"/>
      <c r="H1209" s="143"/>
      <c r="I1209" s="164"/>
      <c r="J1209" s="121"/>
      <c r="K1209" s="121"/>
      <c r="L1209" s="161"/>
      <c r="M1209" s="143"/>
      <c r="N1209" s="143"/>
      <c r="O1209" s="143"/>
      <c r="P1209" s="121"/>
      <c r="Q1209" s="167"/>
    </row>
    <row r="1210" spans="2:17">
      <c r="B1210" s="180"/>
      <c r="C1210" s="175"/>
      <c r="D1210" s="175"/>
      <c r="E1210" s="164"/>
      <c r="F1210" s="141"/>
      <c r="G1210" s="141"/>
      <c r="H1210" s="143"/>
      <c r="I1210" s="164"/>
      <c r="J1210" s="121"/>
      <c r="K1210" s="121"/>
      <c r="L1210" s="161"/>
      <c r="M1210" s="143"/>
      <c r="N1210" s="143"/>
      <c r="O1210" s="143"/>
      <c r="P1210" s="121"/>
      <c r="Q1210" s="167"/>
    </row>
    <row r="1211" spans="2:17">
      <c r="B1211" s="180"/>
      <c r="C1211" s="175"/>
      <c r="D1211" s="175"/>
      <c r="E1211" s="164"/>
      <c r="F1211" s="141"/>
      <c r="G1211" s="141"/>
      <c r="H1211" s="143"/>
      <c r="I1211" s="164"/>
      <c r="J1211" s="121"/>
      <c r="K1211" s="121"/>
      <c r="L1211" s="161"/>
      <c r="M1211" s="143"/>
      <c r="N1211" s="143"/>
      <c r="O1211" s="143"/>
      <c r="P1211" s="121"/>
      <c r="Q1211" s="167"/>
    </row>
    <row r="1212" spans="2:17">
      <c r="B1212" s="180"/>
      <c r="C1212" s="175"/>
      <c r="D1212" s="175"/>
      <c r="E1212" s="164"/>
      <c r="F1212" s="141"/>
      <c r="G1212" s="141"/>
      <c r="H1212" s="143"/>
      <c r="I1212" s="164"/>
      <c r="J1212" s="121"/>
      <c r="K1212" s="121"/>
      <c r="L1212" s="161"/>
      <c r="M1212" s="143"/>
      <c r="N1212" s="143"/>
      <c r="O1212" s="143"/>
      <c r="P1212" s="121"/>
      <c r="Q1212" s="167"/>
    </row>
    <row r="1213" spans="2:17">
      <c r="B1213" s="180"/>
      <c r="C1213" s="175"/>
      <c r="D1213" s="175"/>
      <c r="E1213" s="164"/>
      <c r="F1213" s="141"/>
      <c r="G1213" s="141"/>
      <c r="H1213" s="143"/>
      <c r="I1213" s="164"/>
      <c r="J1213" s="121"/>
      <c r="K1213" s="121"/>
      <c r="L1213" s="161"/>
      <c r="M1213" s="143"/>
      <c r="N1213" s="143"/>
      <c r="O1213" s="143"/>
      <c r="P1213" s="121"/>
      <c r="Q1213" s="167"/>
    </row>
    <row r="1214" spans="2:17">
      <c r="B1214" s="180"/>
      <c r="C1214" s="175"/>
      <c r="D1214" s="175"/>
      <c r="E1214" s="164"/>
      <c r="F1214" s="141"/>
      <c r="G1214" s="141"/>
      <c r="H1214" s="143"/>
      <c r="I1214" s="164"/>
      <c r="J1214" s="121"/>
      <c r="K1214" s="121"/>
      <c r="L1214" s="161"/>
      <c r="M1214" s="143"/>
      <c r="N1214" s="143"/>
      <c r="O1214" s="143"/>
      <c r="P1214" s="121"/>
      <c r="Q1214" s="167"/>
    </row>
    <row r="1215" spans="2:17">
      <c r="B1215" s="180"/>
      <c r="C1215" s="175"/>
      <c r="D1215" s="175"/>
      <c r="E1215" s="164"/>
      <c r="F1215" s="141"/>
      <c r="G1215" s="141"/>
      <c r="H1215" s="143"/>
      <c r="I1215" s="164"/>
      <c r="J1215" s="121"/>
      <c r="K1215" s="121"/>
      <c r="L1215" s="161"/>
      <c r="M1215" s="143"/>
      <c r="N1215" s="143"/>
      <c r="O1215" s="143"/>
      <c r="P1215" s="121"/>
      <c r="Q1215" s="167"/>
    </row>
    <row r="1216" spans="2:17">
      <c r="B1216" s="180"/>
      <c r="C1216" s="175"/>
      <c r="D1216" s="175"/>
      <c r="E1216" s="164"/>
      <c r="F1216" s="141"/>
      <c r="G1216" s="141"/>
      <c r="H1216" s="143"/>
      <c r="I1216" s="164"/>
      <c r="J1216" s="121"/>
      <c r="K1216" s="121"/>
      <c r="L1216" s="161"/>
      <c r="M1216" s="143"/>
      <c r="N1216" s="143"/>
      <c r="O1216" s="143"/>
      <c r="P1216" s="121"/>
      <c r="Q1216" s="167"/>
    </row>
    <row r="1217" spans="2:17">
      <c r="B1217" s="180"/>
      <c r="C1217" s="175"/>
      <c r="D1217" s="175"/>
      <c r="E1217" s="164"/>
      <c r="F1217" s="141"/>
      <c r="G1217" s="141"/>
      <c r="H1217" s="143"/>
      <c r="I1217" s="164"/>
      <c r="J1217" s="121"/>
      <c r="K1217" s="121"/>
      <c r="L1217" s="161"/>
      <c r="M1217" s="143"/>
      <c r="N1217" s="143"/>
      <c r="O1217" s="143"/>
      <c r="P1217" s="121"/>
      <c r="Q1217" s="167"/>
    </row>
    <row r="1218" spans="2:17">
      <c r="B1218" s="180"/>
      <c r="C1218" s="175"/>
      <c r="D1218" s="175"/>
      <c r="E1218" s="164"/>
      <c r="F1218" s="141"/>
      <c r="G1218" s="141"/>
      <c r="H1218" s="143"/>
      <c r="I1218" s="164"/>
      <c r="J1218" s="121"/>
      <c r="K1218" s="121"/>
      <c r="L1218" s="161"/>
      <c r="M1218" s="143"/>
      <c r="N1218" s="143"/>
      <c r="O1218" s="143"/>
      <c r="P1218" s="121"/>
      <c r="Q1218" s="167"/>
    </row>
    <row r="1219" spans="2:17">
      <c r="B1219" s="180"/>
      <c r="C1219" s="175"/>
      <c r="D1219" s="175"/>
      <c r="E1219" s="164"/>
      <c r="F1219" s="141"/>
      <c r="G1219" s="141"/>
      <c r="H1219" s="143"/>
      <c r="I1219" s="164"/>
      <c r="J1219" s="121"/>
      <c r="K1219" s="121"/>
      <c r="L1219" s="161"/>
      <c r="M1219" s="143"/>
      <c r="N1219" s="143"/>
      <c r="O1219" s="143"/>
      <c r="P1219" s="121"/>
      <c r="Q1219" s="167"/>
    </row>
    <row r="1220" spans="2:17">
      <c r="B1220" s="180"/>
      <c r="C1220" s="175"/>
      <c r="D1220" s="175"/>
      <c r="E1220" s="164"/>
      <c r="F1220" s="141"/>
      <c r="G1220" s="141"/>
      <c r="H1220" s="143"/>
      <c r="I1220" s="164"/>
      <c r="J1220" s="121"/>
      <c r="K1220" s="121"/>
      <c r="L1220" s="161"/>
      <c r="M1220" s="143"/>
      <c r="N1220" s="143"/>
      <c r="O1220" s="143"/>
      <c r="P1220" s="121"/>
      <c r="Q1220" s="167"/>
    </row>
    <row r="1221" spans="2:17">
      <c r="B1221" s="180"/>
      <c r="C1221" s="175"/>
      <c r="D1221" s="175"/>
      <c r="E1221" s="164"/>
      <c r="F1221" s="141"/>
      <c r="G1221" s="141"/>
      <c r="H1221" s="143"/>
      <c r="I1221" s="164"/>
      <c r="J1221" s="121"/>
      <c r="K1221" s="121"/>
      <c r="L1221" s="161"/>
      <c r="M1221" s="143"/>
      <c r="N1221" s="143"/>
      <c r="O1221" s="143"/>
      <c r="P1221" s="121"/>
      <c r="Q1221" s="167"/>
    </row>
    <row r="1222" spans="2:17">
      <c r="B1222" s="180"/>
      <c r="C1222" s="175"/>
      <c r="D1222" s="175"/>
      <c r="E1222" s="164"/>
      <c r="F1222" s="141"/>
      <c r="G1222" s="141"/>
      <c r="H1222" s="143"/>
      <c r="I1222" s="164"/>
      <c r="J1222" s="121"/>
      <c r="K1222" s="121"/>
      <c r="L1222" s="161"/>
      <c r="M1222" s="143"/>
      <c r="N1222" s="143"/>
      <c r="O1222" s="143"/>
      <c r="P1222" s="121"/>
      <c r="Q1222" s="167"/>
    </row>
    <row r="1223" spans="2:17">
      <c r="B1223" s="180"/>
      <c r="C1223" s="175"/>
      <c r="D1223" s="175"/>
      <c r="E1223" s="164"/>
      <c r="F1223" s="141"/>
      <c r="G1223" s="141"/>
      <c r="H1223" s="143"/>
      <c r="I1223" s="164"/>
      <c r="J1223" s="121"/>
      <c r="K1223" s="121"/>
      <c r="L1223" s="161"/>
      <c r="M1223" s="143"/>
      <c r="N1223" s="143"/>
      <c r="O1223" s="143"/>
      <c r="P1223" s="121"/>
      <c r="Q1223" s="167"/>
    </row>
    <row r="1224" spans="2:17">
      <c r="B1224" s="180"/>
      <c r="C1224" s="175"/>
      <c r="D1224" s="175"/>
      <c r="E1224" s="164"/>
      <c r="F1224" s="141"/>
      <c r="G1224" s="141"/>
      <c r="H1224" s="143"/>
      <c r="I1224" s="164"/>
      <c r="J1224" s="121"/>
      <c r="K1224" s="121"/>
      <c r="L1224" s="161"/>
      <c r="M1224" s="143"/>
      <c r="N1224" s="143"/>
      <c r="O1224" s="143"/>
      <c r="P1224" s="121"/>
      <c r="Q1224" s="167"/>
    </row>
    <row r="1225" spans="2:17">
      <c r="B1225" s="180"/>
      <c r="C1225" s="175"/>
      <c r="D1225" s="175"/>
      <c r="E1225" s="164"/>
      <c r="F1225" s="141"/>
      <c r="G1225" s="141"/>
      <c r="H1225" s="143"/>
      <c r="I1225" s="164"/>
      <c r="J1225" s="121"/>
      <c r="K1225" s="121"/>
      <c r="L1225" s="161"/>
      <c r="M1225" s="143"/>
      <c r="N1225" s="143"/>
      <c r="O1225" s="143"/>
      <c r="P1225" s="121"/>
      <c r="Q1225" s="167"/>
    </row>
    <row r="1226" spans="2:17">
      <c r="B1226" s="180"/>
      <c r="C1226" s="175"/>
      <c r="D1226" s="175"/>
      <c r="E1226" s="164"/>
      <c r="F1226" s="141"/>
      <c r="G1226" s="141"/>
      <c r="H1226" s="143"/>
      <c r="I1226" s="164"/>
      <c r="J1226" s="121"/>
      <c r="K1226" s="121"/>
      <c r="L1226" s="161"/>
      <c r="M1226" s="143"/>
      <c r="N1226" s="143"/>
      <c r="O1226" s="143"/>
      <c r="P1226" s="121"/>
      <c r="Q1226" s="167"/>
    </row>
    <row r="1227" spans="2:17">
      <c r="B1227" s="180"/>
      <c r="C1227" s="175"/>
      <c r="D1227" s="175"/>
      <c r="E1227" s="164"/>
      <c r="F1227" s="141"/>
      <c r="G1227" s="141"/>
      <c r="H1227" s="143"/>
      <c r="I1227" s="164"/>
      <c r="J1227" s="121"/>
      <c r="K1227" s="121"/>
      <c r="L1227" s="161"/>
      <c r="M1227" s="143"/>
      <c r="N1227" s="143"/>
      <c r="O1227" s="143"/>
      <c r="P1227" s="121"/>
      <c r="Q1227" s="167"/>
    </row>
    <row r="1228" spans="2:17">
      <c r="B1228" s="180"/>
      <c r="C1228" s="175"/>
      <c r="D1228" s="175"/>
      <c r="E1228" s="164"/>
      <c r="F1228" s="141"/>
      <c r="G1228" s="141"/>
      <c r="H1228" s="143"/>
      <c r="I1228" s="164"/>
      <c r="J1228" s="121"/>
      <c r="K1228" s="121"/>
      <c r="L1228" s="161"/>
      <c r="M1228" s="143"/>
      <c r="N1228" s="143"/>
      <c r="O1228" s="143"/>
      <c r="P1228" s="121"/>
      <c r="Q1228" s="167"/>
    </row>
    <row r="1229" spans="2:17">
      <c r="B1229" s="180"/>
      <c r="C1229" s="175"/>
      <c r="D1229" s="175"/>
      <c r="E1229" s="164"/>
      <c r="F1229" s="141"/>
      <c r="G1229" s="141"/>
      <c r="H1229" s="143"/>
      <c r="I1229" s="164"/>
      <c r="J1229" s="121"/>
      <c r="K1229" s="121"/>
      <c r="L1229" s="161"/>
      <c r="M1229" s="143"/>
      <c r="N1229" s="143"/>
      <c r="O1229" s="143"/>
      <c r="P1229" s="121"/>
      <c r="Q1229" s="167"/>
    </row>
    <row r="1230" spans="2:17">
      <c r="B1230" s="180"/>
      <c r="C1230" s="175"/>
      <c r="D1230" s="175"/>
      <c r="E1230" s="164"/>
      <c r="F1230" s="141"/>
      <c r="G1230" s="141"/>
      <c r="H1230" s="143"/>
      <c r="I1230" s="164"/>
      <c r="J1230" s="121"/>
      <c r="K1230" s="121"/>
      <c r="L1230" s="161"/>
      <c r="M1230" s="143"/>
      <c r="N1230" s="143"/>
      <c r="O1230" s="143"/>
      <c r="P1230" s="121"/>
      <c r="Q1230" s="167"/>
    </row>
    <row r="1231" spans="2:17">
      <c r="B1231" s="180"/>
      <c r="C1231" s="175"/>
      <c r="D1231" s="175"/>
      <c r="E1231" s="164"/>
      <c r="F1231" s="141"/>
      <c r="G1231" s="141"/>
      <c r="H1231" s="143"/>
      <c r="I1231" s="164"/>
      <c r="J1231" s="121"/>
      <c r="K1231" s="121"/>
      <c r="L1231" s="161"/>
      <c r="M1231" s="143"/>
      <c r="N1231" s="143"/>
      <c r="O1231" s="143"/>
      <c r="P1231" s="121"/>
      <c r="Q1231" s="167"/>
    </row>
    <row r="1232" spans="2:17">
      <c r="B1232" s="180"/>
      <c r="C1232" s="175"/>
      <c r="D1232" s="175"/>
      <c r="E1232" s="164"/>
      <c r="F1232" s="141"/>
      <c r="G1232" s="141"/>
      <c r="H1232" s="143"/>
      <c r="I1232" s="164"/>
      <c r="J1232" s="121"/>
      <c r="K1232" s="121"/>
      <c r="L1232" s="161"/>
      <c r="M1232" s="143"/>
      <c r="N1232" s="143"/>
      <c r="O1232" s="143"/>
      <c r="P1232" s="121"/>
      <c r="Q1232" s="167"/>
    </row>
    <row r="1233" spans="2:17">
      <c r="B1233" s="180"/>
      <c r="C1233" s="175"/>
      <c r="D1233" s="175"/>
      <c r="E1233" s="164"/>
      <c r="F1233" s="141"/>
      <c r="G1233" s="141"/>
      <c r="H1233" s="143"/>
      <c r="I1233" s="164"/>
      <c r="J1233" s="121"/>
      <c r="K1233" s="121"/>
      <c r="L1233" s="161"/>
      <c r="M1233" s="143"/>
      <c r="N1233" s="143"/>
      <c r="O1233" s="143"/>
      <c r="P1233" s="121"/>
      <c r="Q1233" s="167"/>
    </row>
    <row r="1234" spans="2:17">
      <c r="B1234" s="180"/>
      <c r="C1234" s="175"/>
      <c r="D1234" s="175"/>
      <c r="E1234" s="164"/>
      <c r="F1234" s="141"/>
      <c r="G1234" s="141"/>
      <c r="H1234" s="143"/>
      <c r="I1234" s="164"/>
      <c r="J1234" s="121"/>
      <c r="K1234" s="121"/>
      <c r="L1234" s="161"/>
      <c r="M1234" s="143"/>
      <c r="N1234" s="143"/>
      <c r="O1234" s="143"/>
      <c r="P1234" s="121"/>
      <c r="Q1234" s="167"/>
    </row>
    <row r="1235" spans="2:17">
      <c r="B1235" s="180"/>
      <c r="C1235" s="175"/>
      <c r="D1235" s="175"/>
      <c r="E1235" s="164"/>
      <c r="F1235" s="141"/>
      <c r="G1235" s="141"/>
      <c r="H1235" s="143"/>
      <c r="I1235" s="164"/>
      <c r="J1235" s="121"/>
      <c r="K1235" s="121"/>
      <c r="L1235" s="161"/>
      <c r="M1235" s="143"/>
      <c r="N1235" s="143"/>
      <c r="O1235" s="143"/>
      <c r="P1235" s="121"/>
      <c r="Q1235" s="167"/>
    </row>
    <row r="1236" spans="2:17">
      <c r="B1236" s="180"/>
      <c r="C1236" s="175"/>
      <c r="D1236" s="175"/>
      <c r="E1236" s="164"/>
      <c r="F1236" s="141"/>
      <c r="G1236" s="141"/>
      <c r="H1236" s="143"/>
      <c r="I1236" s="164"/>
      <c r="J1236" s="121"/>
      <c r="K1236" s="121"/>
      <c r="L1236" s="161"/>
      <c r="M1236" s="143"/>
      <c r="N1236" s="143"/>
      <c r="O1236" s="143"/>
      <c r="P1236" s="121"/>
      <c r="Q1236" s="167"/>
    </row>
    <row r="1237" spans="2:17">
      <c r="B1237" s="180"/>
      <c r="C1237" s="175"/>
      <c r="D1237" s="175"/>
      <c r="E1237" s="164"/>
      <c r="F1237" s="141"/>
      <c r="G1237" s="141"/>
      <c r="H1237" s="143"/>
      <c r="I1237" s="164"/>
      <c r="J1237" s="121"/>
      <c r="K1237" s="121"/>
      <c r="L1237" s="161"/>
      <c r="M1237" s="143"/>
      <c r="N1237" s="143"/>
      <c r="O1237" s="143"/>
      <c r="P1237" s="121"/>
      <c r="Q1237" s="167"/>
    </row>
    <row r="1238" spans="2:17">
      <c r="B1238" s="180"/>
      <c r="C1238" s="175"/>
      <c r="D1238" s="175"/>
      <c r="E1238" s="164"/>
      <c r="F1238" s="141"/>
      <c r="G1238" s="141"/>
      <c r="H1238" s="143"/>
      <c r="I1238" s="164"/>
      <c r="J1238" s="121"/>
      <c r="K1238" s="121"/>
      <c r="L1238" s="161"/>
      <c r="M1238" s="143"/>
      <c r="N1238" s="143"/>
      <c r="O1238" s="143"/>
      <c r="P1238" s="121"/>
      <c r="Q1238" s="167"/>
    </row>
    <row r="1239" spans="2:17">
      <c r="B1239" s="180"/>
      <c r="C1239" s="175"/>
      <c r="D1239" s="175"/>
      <c r="E1239" s="164"/>
      <c r="F1239" s="141"/>
      <c r="G1239" s="141"/>
      <c r="H1239" s="143"/>
      <c r="I1239" s="164"/>
      <c r="J1239" s="121"/>
      <c r="K1239" s="121"/>
      <c r="L1239" s="161"/>
      <c r="M1239" s="143"/>
      <c r="N1239" s="143"/>
      <c r="O1239" s="143"/>
      <c r="P1239" s="121"/>
      <c r="Q1239" s="167"/>
    </row>
    <row r="1240" spans="2:17">
      <c r="B1240" s="180"/>
      <c r="C1240" s="175"/>
      <c r="D1240" s="175"/>
      <c r="E1240" s="164"/>
      <c r="F1240" s="141"/>
      <c r="G1240" s="141"/>
      <c r="H1240" s="143"/>
      <c r="I1240" s="164"/>
      <c r="J1240" s="121"/>
      <c r="K1240" s="121"/>
      <c r="L1240" s="161"/>
      <c r="M1240" s="143"/>
      <c r="N1240" s="143"/>
      <c r="O1240" s="143"/>
      <c r="P1240" s="121"/>
      <c r="Q1240" s="167"/>
    </row>
    <row r="1241" spans="2:17">
      <c r="B1241" s="180"/>
      <c r="C1241" s="175"/>
      <c r="D1241" s="175"/>
      <c r="E1241" s="164"/>
      <c r="F1241" s="141"/>
      <c r="G1241" s="141"/>
      <c r="H1241" s="143"/>
      <c r="I1241" s="164"/>
      <c r="J1241" s="121"/>
      <c r="K1241" s="121"/>
      <c r="L1241" s="161"/>
      <c r="M1241" s="143"/>
      <c r="N1241" s="143"/>
      <c r="O1241" s="143"/>
      <c r="P1241" s="121"/>
      <c r="Q1241" s="167"/>
    </row>
    <row r="1242" spans="2:17">
      <c r="B1242" s="180"/>
      <c r="C1242" s="175"/>
      <c r="D1242" s="175"/>
      <c r="E1242" s="164"/>
      <c r="F1242" s="141"/>
      <c r="G1242" s="141"/>
      <c r="H1242" s="143"/>
      <c r="I1242" s="164"/>
      <c r="J1242" s="121"/>
      <c r="K1242" s="121"/>
      <c r="L1242" s="161"/>
      <c r="M1242" s="143"/>
      <c r="N1242" s="143"/>
      <c r="O1242" s="143"/>
      <c r="P1242" s="121"/>
      <c r="Q1242" s="167"/>
    </row>
    <row r="1243" spans="2:17">
      <c r="B1243" s="180"/>
      <c r="C1243" s="175"/>
      <c r="D1243" s="175"/>
      <c r="E1243" s="164"/>
      <c r="F1243" s="141"/>
      <c r="G1243" s="141"/>
      <c r="H1243" s="143"/>
      <c r="I1243" s="164"/>
      <c r="J1243" s="121"/>
      <c r="K1243" s="121"/>
      <c r="L1243" s="161"/>
      <c r="M1243" s="143"/>
      <c r="N1243" s="143"/>
      <c r="O1243" s="143"/>
      <c r="P1243" s="121"/>
      <c r="Q1243" s="167"/>
    </row>
    <row r="1244" spans="2:17">
      <c r="B1244" s="180"/>
      <c r="C1244" s="175"/>
      <c r="D1244" s="175"/>
      <c r="E1244" s="164"/>
      <c r="F1244" s="141"/>
      <c r="G1244" s="141"/>
      <c r="H1244" s="143"/>
      <c r="I1244" s="164"/>
      <c r="J1244" s="121"/>
      <c r="K1244" s="121"/>
      <c r="L1244" s="161"/>
      <c r="M1244" s="143"/>
      <c r="N1244" s="143"/>
      <c r="O1244" s="143"/>
      <c r="P1244" s="121"/>
      <c r="Q1244" s="167"/>
    </row>
    <row r="1245" spans="2:17">
      <c r="B1245" s="180"/>
      <c r="C1245" s="175"/>
      <c r="D1245" s="175"/>
      <c r="E1245" s="164"/>
      <c r="F1245" s="141"/>
      <c r="G1245" s="141"/>
      <c r="H1245" s="143"/>
      <c r="I1245" s="164"/>
      <c r="J1245" s="121"/>
      <c r="K1245" s="121"/>
      <c r="L1245" s="161"/>
      <c r="M1245" s="143"/>
      <c r="N1245" s="143"/>
      <c r="O1245" s="143"/>
      <c r="P1245" s="121"/>
      <c r="Q1245" s="167"/>
    </row>
    <row r="1246" spans="2:17">
      <c r="B1246" s="180"/>
      <c r="C1246" s="175"/>
      <c r="D1246" s="175"/>
      <c r="E1246" s="164"/>
      <c r="F1246" s="141"/>
      <c r="G1246" s="141"/>
      <c r="H1246" s="143"/>
      <c r="I1246" s="164"/>
      <c r="J1246" s="121"/>
      <c r="K1246" s="121"/>
      <c r="L1246" s="161"/>
      <c r="M1246" s="143"/>
      <c r="N1246" s="143"/>
      <c r="O1246" s="143"/>
      <c r="P1246" s="121"/>
      <c r="Q1246" s="167"/>
    </row>
    <row r="1247" spans="2:17">
      <c r="B1247" s="180"/>
      <c r="C1247" s="175"/>
      <c r="D1247" s="175"/>
      <c r="E1247" s="164"/>
      <c r="F1247" s="141"/>
      <c r="G1247" s="141"/>
      <c r="H1247" s="143"/>
      <c r="I1247" s="164"/>
      <c r="J1247" s="121"/>
      <c r="K1247" s="121"/>
      <c r="L1247" s="161"/>
      <c r="M1247" s="143"/>
      <c r="N1247" s="143"/>
      <c r="O1247" s="143"/>
      <c r="P1247" s="121"/>
      <c r="Q1247" s="167"/>
    </row>
    <row r="1248" spans="2:17">
      <c r="B1248" s="180"/>
      <c r="C1248" s="175"/>
      <c r="D1248" s="175"/>
      <c r="E1248" s="164"/>
      <c r="F1248" s="141"/>
      <c r="G1248" s="141"/>
      <c r="H1248" s="143"/>
      <c r="I1248" s="164"/>
      <c r="J1248" s="121"/>
      <c r="K1248" s="121"/>
      <c r="L1248" s="161"/>
      <c r="M1248" s="143"/>
      <c r="N1248" s="143"/>
      <c r="O1248" s="143"/>
      <c r="P1248" s="121"/>
      <c r="Q1248" s="167"/>
    </row>
    <row r="1249" spans="2:17">
      <c r="B1249" s="180"/>
      <c r="C1249" s="175"/>
      <c r="D1249" s="175"/>
      <c r="E1249" s="164"/>
      <c r="F1249" s="141"/>
      <c r="G1249" s="141"/>
      <c r="H1249" s="143"/>
      <c r="I1249" s="164"/>
      <c r="J1249" s="121"/>
      <c r="K1249" s="121"/>
      <c r="L1249" s="161"/>
      <c r="M1249" s="143"/>
      <c r="N1249" s="143"/>
      <c r="O1249" s="143"/>
      <c r="P1249" s="121"/>
      <c r="Q1249" s="167"/>
    </row>
    <row r="1250" spans="2:17">
      <c r="B1250" s="180"/>
      <c r="C1250" s="175"/>
      <c r="D1250" s="175"/>
      <c r="E1250" s="164"/>
      <c r="F1250" s="141"/>
      <c r="G1250" s="141"/>
      <c r="H1250" s="143"/>
      <c r="I1250" s="164"/>
      <c r="J1250" s="121"/>
      <c r="K1250" s="121"/>
      <c r="L1250" s="161"/>
      <c r="M1250" s="143"/>
      <c r="N1250" s="143"/>
      <c r="O1250" s="143"/>
      <c r="P1250" s="121"/>
      <c r="Q1250" s="167"/>
    </row>
    <row r="1251" spans="2:17">
      <c r="B1251" s="180"/>
      <c r="C1251" s="175"/>
      <c r="D1251" s="175"/>
      <c r="E1251" s="164"/>
      <c r="F1251" s="141"/>
      <c r="G1251" s="141"/>
      <c r="H1251" s="143"/>
      <c r="I1251" s="164"/>
      <c r="J1251" s="121"/>
      <c r="K1251" s="121"/>
      <c r="L1251" s="161"/>
      <c r="M1251" s="143"/>
      <c r="N1251" s="143"/>
      <c r="O1251" s="143"/>
      <c r="P1251" s="121"/>
      <c r="Q1251" s="167"/>
    </row>
    <row r="1252" spans="2:17">
      <c r="B1252" s="180"/>
      <c r="C1252" s="175"/>
      <c r="D1252" s="175"/>
      <c r="E1252" s="164"/>
      <c r="F1252" s="141"/>
      <c r="G1252" s="141"/>
      <c r="H1252" s="143"/>
      <c r="I1252" s="164"/>
      <c r="J1252" s="121"/>
      <c r="K1252" s="121"/>
      <c r="L1252" s="161"/>
      <c r="M1252" s="143"/>
      <c r="N1252" s="143"/>
      <c r="O1252" s="143"/>
      <c r="P1252" s="121"/>
      <c r="Q1252" s="167"/>
    </row>
    <row r="1253" spans="2:17">
      <c r="B1253" s="180"/>
      <c r="C1253" s="175"/>
      <c r="D1253" s="175"/>
      <c r="E1253" s="164"/>
      <c r="F1253" s="141"/>
      <c r="G1253" s="141"/>
      <c r="H1253" s="143"/>
      <c r="I1253" s="164"/>
      <c r="J1253" s="121"/>
      <c r="K1253" s="121"/>
      <c r="L1253" s="161"/>
      <c r="M1253" s="143"/>
      <c r="N1253" s="143"/>
      <c r="O1253" s="143"/>
      <c r="P1253" s="121"/>
      <c r="Q1253" s="167"/>
    </row>
    <row r="1254" spans="2:17">
      <c r="B1254" s="180"/>
      <c r="C1254" s="175"/>
      <c r="D1254" s="175"/>
      <c r="E1254" s="164"/>
      <c r="F1254" s="141"/>
      <c r="G1254" s="141"/>
      <c r="H1254" s="143"/>
      <c r="I1254" s="164"/>
      <c r="J1254" s="121"/>
      <c r="K1254" s="121"/>
      <c r="L1254" s="161"/>
      <c r="M1254" s="143"/>
      <c r="N1254" s="143"/>
      <c r="O1254" s="143"/>
      <c r="P1254" s="121"/>
      <c r="Q1254" s="167"/>
    </row>
    <row r="1255" spans="2:17">
      <c r="B1255" s="180"/>
      <c r="C1255" s="175"/>
      <c r="D1255" s="175"/>
      <c r="E1255" s="164"/>
      <c r="F1255" s="141"/>
      <c r="G1255" s="141"/>
      <c r="H1255" s="143"/>
      <c r="I1255" s="164"/>
      <c r="J1255" s="121"/>
      <c r="K1255" s="121"/>
      <c r="L1255" s="161"/>
      <c r="M1255" s="143"/>
      <c r="N1255" s="143"/>
      <c r="O1255" s="143"/>
      <c r="P1255" s="121"/>
      <c r="Q1255" s="167"/>
    </row>
    <row r="1256" spans="2:17">
      <c r="B1256" s="180"/>
      <c r="C1256" s="175"/>
      <c r="D1256" s="175"/>
      <c r="E1256" s="164"/>
      <c r="F1256" s="141"/>
      <c r="G1256" s="141"/>
      <c r="H1256" s="143"/>
      <c r="I1256" s="164"/>
      <c r="J1256" s="121"/>
      <c r="K1256" s="121"/>
      <c r="L1256" s="161"/>
      <c r="M1256" s="143"/>
      <c r="N1256" s="143"/>
      <c r="O1256" s="143"/>
      <c r="P1256" s="121"/>
      <c r="Q1256" s="167"/>
    </row>
    <row r="1257" spans="2:17">
      <c r="B1257" s="180"/>
      <c r="C1257" s="175"/>
      <c r="D1257" s="175"/>
      <c r="E1257" s="164"/>
      <c r="F1257" s="141"/>
      <c r="G1257" s="141"/>
      <c r="H1257" s="143"/>
      <c r="I1257" s="164"/>
      <c r="J1257" s="121"/>
      <c r="K1257" s="121"/>
      <c r="L1257" s="161"/>
      <c r="M1257" s="143"/>
      <c r="N1257" s="143"/>
      <c r="O1257" s="143"/>
      <c r="P1257" s="121"/>
      <c r="Q1257" s="167"/>
    </row>
    <row r="1258" spans="2:17">
      <c r="B1258" s="180"/>
      <c r="C1258" s="175"/>
      <c r="D1258" s="175"/>
      <c r="E1258" s="164"/>
      <c r="F1258" s="141"/>
      <c r="G1258" s="141"/>
      <c r="H1258" s="143"/>
      <c r="I1258" s="164"/>
      <c r="J1258" s="121"/>
      <c r="K1258" s="121"/>
      <c r="L1258" s="161"/>
      <c r="M1258" s="143"/>
      <c r="N1258" s="143"/>
      <c r="O1258" s="143"/>
      <c r="P1258" s="121"/>
      <c r="Q1258" s="167"/>
    </row>
    <row r="1259" spans="2:17">
      <c r="B1259" s="180"/>
      <c r="C1259" s="175"/>
      <c r="D1259" s="175"/>
      <c r="E1259" s="164"/>
      <c r="F1259" s="141"/>
      <c r="G1259" s="141"/>
      <c r="H1259" s="143"/>
      <c r="I1259" s="164"/>
      <c r="J1259" s="121"/>
      <c r="K1259" s="121"/>
      <c r="L1259" s="161"/>
      <c r="M1259" s="143"/>
      <c r="N1259" s="143"/>
      <c r="O1259" s="143"/>
      <c r="P1259" s="121"/>
      <c r="Q1259" s="167"/>
    </row>
    <row r="1260" spans="2:17">
      <c r="B1260" s="180"/>
      <c r="C1260" s="175"/>
      <c r="D1260" s="175"/>
      <c r="E1260" s="164"/>
      <c r="F1260" s="141"/>
      <c r="G1260" s="141"/>
      <c r="H1260" s="143"/>
      <c r="I1260" s="164"/>
      <c r="J1260" s="121"/>
      <c r="K1260" s="121"/>
      <c r="L1260" s="161"/>
      <c r="M1260" s="143"/>
      <c r="N1260" s="143"/>
      <c r="O1260" s="143"/>
      <c r="P1260" s="121"/>
      <c r="Q1260" s="167"/>
    </row>
    <row r="1261" spans="2:17">
      <c r="B1261" s="180"/>
      <c r="C1261" s="175"/>
      <c r="D1261" s="175"/>
      <c r="E1261" s="164"/>
      <c r="F1261" s="141"/>
      <c r="G1261" s="141"/>
      <c r="H1261" s="143"/>
      <c r="I1261" s="164"/>
      <c r="J1261" s="121"/>
      <c r="K1261" s="121"/>
      <c r="L1261" s="161"/>
      <c r="M1261" s="143"/>
      <c r="N1261" s="143"/>
      <c r="O1261" s="143"/>
      <c r="P1261" s="121"/>
      <c r="Q1261" s="167"/>
    </row>
    <row r="1262" spans="2:17">
      <c r="B1262" s="180"/>
      <c r="C1262" s="175"/>
      <c r="D1262" s="175"/>
      <c r="E1262" s="164"/>
      <c r="F1262" s="141"/>
      <c r="G1262" s="141"/>
      <c r="H1262" s="143"/>
      <c r="I1262" s="164"/>
      <c r="J1262" s="121"/>
      <c r="K1262" s="121"/>
      <c r="L1262" s="161"/>
      <c r="M1262" s="143"/>
      <c r="N1262" s="143"/>
      <c r="O1262" s="143"/>
      <c r="P1262" s="121"/>
      <c r="Q1262" s="167"/>
    </row>
    <row r="1263" spans="2:17">
      <c r="B1263" s="180"/>
      <c r="C1263" s="175"/>
      <c r="D1263" s="175"/>
      <c r="E1263" s="164"/>
      <c r="F1263" s="141"/>
      <c r="G1263" s="141"/>
      <c r="H1263" s="143"/>
      <c r="I1263" s="164"/>
      <c r="J1263" s="121"/>
      <c r="K1263" s="121"/>
      <c r="L1263" s="161"/>
      <c r="M1263" s="143"/>
      <c r="N1263" s="143"/>
      <c r="O1263" s="143"/>
      <c r="P1263" s="121"/>
      <c r="Q1263" s="167"/>
    </row>
    <row r="1264" spans="2:17">
      <c r="B1264" s="180"/>
      <c r="C1264" s="175"/>
      <c r="D1264" s="175"/>
      <c r="E1264" s="164"/>
      <c r="F1264" s="141"/>
      <c r="G1264" s="141"/>
      <c r="H1264" s="143"/>
      <c r="I1264" s="164"/>
      <c r="J1264" s="121"/>
      <c r="K1264" s="121"/>
      <c r="L1264" s="161"/>
      <c r="M1264" s="143"/>
      <c r="N1264" s="143"/>
      <c r="O1264" s="143"/>
      <c r="P1264" s="121"/>
      <c r="Q1264" s="167"/>
    </row>
    <row r="1265" spans="2:17">
      <c r="B1265" s="180"/>
      <c r="C1265" s="175"/>
      <c r="D1265" s="175"/>
      <c r="E1265" s="164"/>
      <c r="F1265" s="141"/>
      <c r="G1265" s="141"/>
      <c r="H1265" s="143"/>
      <c r="I1265" s="164"/>
      <c r="J1265" s="121"/>
      <c r="K1265" s="121"/>
      <c r="L1265" s="161"/>
      <c r="M1265" s="143"/>
      <c r="N1265" s="143"/>
      <c r="O1265" s="143"/>
      <c r="P1265" s="121"/>
      <c r="Q1265" s="167"/>
    </row>
    <row r="1266" spans="2:17">
      <c r="B1266" s="180"/>
      <c r="C1266" s="175"/>
      <c r="D1266" s="175"/>
      <c r="E1266" s="164"/>
      <c r="F1266" s="141"/>
      <c r="G1266" s="141"/>
      <c r="H1266" s="143"/>
      <c r="I1266" s="164"/>
      <c r="J1266" s="121"/>
      <c r="K1266" s="121"/>
      <c r="L1266" s="161"/>
      <c r="M1266" s="143"/>
      <c r="N1266" s="143"/>
      <c r="O1266" s="143"/>
      <c r="P1266" s="121"/>
      <c r="Q1266" s="167"/>
    </row>
    <row r="1267" spans="2:17">
      <c r="B1267" s="180"/>
      <c r="C1267" s="175"/>
      <c r="D1267" s="175"/>
      <c r="E1267" s="164"/>
      <c r="F1267" s="141"/>
      <c r="G1267" s="141"/>
      <c r="H1267" s="143"/>
      <c r="I1267" s="164"/>
      <c r="J1267" s="121"/>
      <c r="K1267" s="121"/>
      <c r="L1267" s="161"/>
      <c r="M1267" s="143"/>
      <c r="N1267" s="143"/>
      <c r="O1267" s="143"/>
      <c r="P1267" s="121"/>
      <c r="Q1267" s="167"/>
    </row>
    <row r="1268" spans="2:17">
      <c r="B1268" s="180"/>
      <c r="C1268" s="175"/>
      <c r="D1268" s="175"/>
      <c r="E1268" s="164"/>
      <c r="F1268" s="141"/>
      <c r="G1268" s="141"/>
      <c r="H1268" s="143"/>
      <c r="I1268" s="164"/>
      <c r="J1268" s="121"/>
      <c r="K1268" s="121"/>
      <c r="L1268" s="161"/>
      <c r="M1268" s="143"/>
      <c r="N1268" s="143"/>
      <c r="O1268" s="143"/>
      <c r="P1268" s="121"/>
      <c r="Q1268" s="167"/>
    </row>
    <row r="1269" spans="2:17">
      <c r="B1269" s="180"/>
      <c r="C1269" s="175"/>
      <c r="D1269" s="175"/>
      <c r="E1269" s="164"/>
      <c r="F1269" s="141"/>
      <c r="G1269" s="141"/>
      <c r="H1269" s="143"/>
      <c r="I1269" s="164"/>
      <c r="J1269" s="121"/>
      <c r="K1269" s="121"/>
      <c r="L1269" s="161"/>
      <c r="M1269" s="143"/>
      <c r="N1269" s="143"/>
      <c r="O1269" s="143"/>
      <c r="P1269" s="121"/>
      <c r="Q1269" s="167"/>
    </row>
    <row r="1270" spans="2:17">
      <c r="B1270" s="180"/>
      <c r="C1270" s="175"/>
      <c r="D1270" s="175"/>
      <c r="E1270" s="164"/>
      <c r="F1270" s="141"/>
      <c r="G1270" s="141"/>
      <c r="H1270" s="143"/>
      <c r="I1270" s="164"/>
      <c r="J1270" s="121"/>
      <c r="K1270" s="121"/>
      <c r="L1270" s="161"/>
      <c r="M1270" s="143"/>
      <c r="N1270" s="143"/>
      <c r="O1270" s="143"/>
      <c r="P1270" s="121"/>
      <c r="Q1270" s="167"/>
    </row>
    <row r="1271" spans="2:17">
      <c r="B1271" s="180"/>
      <c r="C1271" s="175"/>
      <c r="D1271" s="175"/>
      <c r="E1271" s="164"/>
      <c r="F1271" s="141"/>
      <c r="G1271" s="141"/>
      <c r="H1271" s="143"/>
      <c r="I1271" s="164"/>
      <c r="J1271" s="121"/>
      <c r="K1271" s="121"/>
      <c r="L1271" s="161"/>
      <c r="M1271" s="143"/>
      <c r="N1271" s="143"/>
      <c r="O1271" s="143"/>
      <c r="P1271" s="121"/>
      <c r="Q1271" s="167"/>
    </row>
    <row r="1272" spans="2:17">
      <c r="B1272" s="180"/>
      <c r="C1272" s="175"/>
      <c r="D1272" s="175"/>
      <c r="E1272" s="164"/>
      <c r="F1272" s="141"/>
      <c r="G1272" s="141"/>
      <c r="H1272" s="143"/>
      <c r="I1272" s="164"/>
      <c r="J1272" s="121"/>
      <c r="K1272" s="121"/>
      <c r="L1272" s="161"/>
      <c r="M1272" s="143"/>
      <c r="N1272" s="143"/>
      <c r="O1272" s="143"/>
      <c r="P1272" s="121"/>
      <c r="Q1272" s="167"/>
    </row>
    <row r="1273" spans="2:17">
      <c r="B1273" s="180"/>
      <c r="C1273" s="175"/>
      <c r="D1273" s="175"/>
      <c r="E1273" s="164"/>
      <c r="F1273" s="141"/>
      <c r="G1273" s="141"/>
      <c r="H1273" s="143"/>
      <c r="I1273" s="164"/>
      <c r="J1273" s="121"/>
      <c r="K1273" s="121"/>
      <c r="L1273" s="161"/>
      <c r="M1273" s="143"/>
      <c r="N1273" s="143"/>
      <c r="O1273" s="143"/>
      <c r="P1273" s="121"/>
      <c r="Q1273" s="167"/>
    </row>
    <row r="1274" spans="2:17">
      <c r="B1274" s="180"/>
      <c r="C1274" s="175"/>
      <c r="D1274" s="175"/>
      <c r="E1274" s="164"/>
      <c r="F1274" s="141"/>
      <c r="G1274" s="141"/>
      <c r="H1274" s="143"/>
      <c r="I1274" s="164"/>
      <c r="J1274" s="121"/>
      <c r="K1274" s="121"/>
      <c r="L1274" s="161"/>
      <c r="M1274" s="143"/>
      <c r="N1274" s="143"/>
      <c r="O1274" s="143"/>
      <c r="P1274" s="121"/>
      <c r="Q1274" s="167"/>
    </row>
    <row r="1275" spans="2:17">
      <c r="B1275" s="180"/>
      <c r="C1275" s="175"/>
      <c r="D1275" s="175"/>
      <c r="E1275" s="164"/>
      <c r="F1275" s="141"/>
      <c r="G1275" s="141"/>
      <c r="H1275" s="143"/>
      <c r="I1275" s="164"/>
      <c r="J1275" s="121"/>
      <c r="K1275" s="121"/>
      <c r="L1275" s="161"/>
      <c r="M1275" s="143"/>
      <c r="N1275" s="143"/>
      <c r="O1275" s="143"/>
      <c r="P1275" s="121"/>
      <c r="Q1275" s="167"/>
    </row>
    <row r="1276" spans="2:17">
      <c r="B1276" s="180"/>
      <c r="C1276" s="175"/>
      <c r="D1276" s="175"/>
      <c r="E1276" s="164"/>
      <c r="F1276" s="141"/>
      <c r="G1276" s="141"/>
      <c r="H1276" s="143"/>
      <c r="I1276" s="164"/>
      <c r="J1276" s="121"/>
      <c r="K1276" s="121"/>
      <c r="L1276" s="161"/>
      <c r="M1276" s="143"/>
      <c r="N1276" s="143"/>
      <c r="O1276" s="143"/>
      <c r="P1276" s="121"/>
      <c r="Q1276" s="167"/>
    </row>
    <row r="1277" spans="2:17">
      <c r="B1277" s="180"/>
      <c r="C1277" s="175"/>
      <c r="D1277" s="175"/>
      <c r="E1277" s="164"/>
      <c r="F1277" s="141"/>
      <c r="G1277" s="141"/>
      <c r="H1277" s="143"/>
      <c r="I1277" s="164"/>
      <c r="J1277" s="121"/>
      <c r="K1277" s="121"/>
      <c r="L1277" s="161"/>
      <c r="M1277" s="143"/>
      <c r="N1277" s="143"/>
      <c r="O1277" s="143"/>
      <c r="P1277" s="121"/>
      <c r="Q1277" s="167"/>
    </row>
    <row r="1278" spans="2:17">
      <c r="B1278" s="180"/>
      <c r="C1278" s="175"/>
      <c r="D1278" s="175"/>
      <c r="E1278" s="164"/>
      <c r="F1278" s="141"/>
      <c r="G1278" s="141"/>
      <c r="H1278" s="143"/>
      <c r="I1278" s="164"/>
      <c r="J1278" s="121"/>
      <c r="K1278" s="121"/>
      <c r="L1278" s="161"/>
      <c r="M1278" s="143"/>
      <c r="N1278" s="143"/>
      <c r="O1278" s="143"/>
      <c r="P1278" s="121"/>
      <c r="Q1278" s="167"/>
    </row>
    <row r="1279" spans="2:17">
      <c r="B1279" s="180"/>
      <c r="C1279" s="175"/>
      <c r="D1279" s="175"/>
      <c r="E1279" s="164"/>
      <c r="F1279" s="141"/>
      <c r="G1279" s="141"/>
      <c r="H1279" s="143"/>
      <c r="I1279" s="164"/>
      <c r="J1279" s="121"/>
      <c r="K1279" s="121"/>
      <c r="L1279" s="161"/>
      <c r="M1279" s="143"/>
      <c r="N1279" s="143"/>
      <c r="O1279" s="143"/>
      <c r="P1279" s="121"/>
      <c r="Q1279" s="167"/>
    </row>
    <row r="1280" spans="2:17">
      <c r="B1280" s="180"/>
      <c r="C1280" s="175"/>
      <c r="D1280" s="175"/>
      <c r="E1280" s="164"/>
      <c r="F1280" s="141"/>
      <c r="G1280" s="141"/>
      <c r="H1280" s="143"/>
      <c r="I1280" s="164"/>
      <c r="J1280" s="121"/>
      <c r="K1280" s="121"/>
      <c r="L1280" s="161"/>
      <c r="M1280" s="143"/>
      <c r="N1280" s="143"/>
      <c r="O1280" s="143"/>
      <c r="P1280" s="121"/>
      <c r="Q1280" s="167"/>
    </row>
    <row r="1281" spans="2:17">
      <c r="B1281" s="180"/>
      <c r="C1281" s="175"/>
      <c r="D1281" s="175"/>
      <c r="E1281" s="164"/>
      <c r="F1281" s="141"/>
      <c r="G1281" s="141"/>
      <c r="H1281" s="143"/>
      <c r="I1281" s="164"/>
      <c r="J1281" s="121"/>
      <c r="K1281" s="121"/>
      <c r="L1281" s="161"/>
      <c r="M1281" s="143"/>
      <c r="N1281" s="143"/>
      <c r="O1281" s="143"/>
      <c r="P1281" s="121"/>
      <c r="Q1281" s="167"/>
    </row>
    <row r="1282" spans="2:17">
      <c r="B1282" s="180"/>
      <c r="C1282" s="175"/>
      <c r="D1282" s="175"/>
      <c r="E1282" s="164"/>
      <c r="F1282" s="141"/>
      <c r="G1282" s="141"/>
      <c r="H1282" s="143"/>
      <c r="I1282" s="164"/>
      <c r="J1282" s="121"/>
      <c r="K1282" s="121"/>
      <c r="L1282" s="161"/>
      <c r="M1282" s="143"/>
      <c r="N1282" s="143"/>
      <c r="O1282" s="143"/>
      <c r="P1282" s="121"/>
      <c r="Q1282" s="167"/>
    </row>
    <row r="1283" spans="2:17">
      <c r="B1283" s="180"/>
      <c r="C1283" s="175"/>
      <c r="D1283" s="175"/>
      <c r="E1283" s="164"/>
      <c r="F1283" s="141"/>
      <c r="G1283" s="141"/>
      <c r="H1283" s="143"/>
      <c r="I1283" s="164"/>
      <c r="J1283" s="121"/>
      <c r="K1283" s="121"/>
      <c r="L1283" s="161"/>
      <c r="M1283" s="143"/>
      <c r="N1283" s="143"/>
      <c r="O1283" s="143"/>
      <c r="P1283" s="121"/>
      <c r="Q1283" s="167"/>
    </row>
    <row r="1284" spans="2:17">
      <c r="B1284" s="180"/>
      <c r="C1284" s="175"/>
      <c r="D1284" s="175"/>
      <c r="E1284" s="164"/>
      <c r="F1284" s="141"/>
      <c r="G1284" s="141"/>
      <c r="H1284" s="143"/>
      <c r="I1284" s="164"/>
      <c r="J1284" s="121"/>
      <c r="K1284" s="121"/>
      <c r="L1284" s="161"/>
      <c r="M1284" s="143"/>
      <c r="N1284" s="143"/>
      <c r="O1284" s="143"/>
      <c r="P1284" s="121"/>
      <c r="Q1284" s="167"/>
    </row>
    <row r="1285" spans="2:17">
      <c r="B1285" s="180"/>
      <c r="C1285" s="175"/>
      <c r="D1285" s="175"/>
      <c r="E1285" s="164"/>
      <c r="F1285" s="141"/>
      <c r="G1285" s="141"/>
      <c r="H1285" s="143"/>
      <c r="I1285" s="164"/>
      <c r="J1285" s="121"/>
      <c r="K1285" s="121"/>
      <c r="L1285" s="161"/>
      <c r="M1285" s="143"/>
      <c r="N1285" s="143"/>
      <c r="O1285" s="143"/>
      <c r="P1285" s="121"/>
      <c r="Q1285" s="167"/>
    </row>
    <row r="1286" spans="2:17">
      <c r="B1286" s="180"/>
      <c r="C1286" s="175"/>
      <c r="D1286" s="175"/>
      <c r="E1286" s="164"/>
      <c r="F1286" s="141"/>
      <c r="G1286" s="141"/>
      <c r="H1286" s="143"/>
      <c r="I1286" s="164"/>
      <c r="J1286" s="121"/>
      <c r="K1286" s="121"/>
      <c r="L1286" s="161"/>
      <c r="M1286" s="143"/>
      <c r="N1286" s="143"/>
      <c r="O1286" s="143"/>
      <c r="P1286" s="121"/>
      <c r="Q1286" s="167"/>
    </row>
    <row r="1287" spans="2:17">
      <c r="B1287" s="180"/>
      <c r="C1287" s="175"/>
      <c r="D1287" s="175"/>
      <c r="E1287" s="164"/>
      <c r="F1287" s="141"/>
      <c r="G1287" s="141"/>
      <c r="H1287" s="143"/>
      <c r="I1287" s="164"/>
      <c r="J1287" s="121"/>
      <c r="K1287" s="121"/>
      <c r="L1287" s="161"/>
      <c r="M1287" s="143"/>
      <c r="N1287" s="143"/>
      <c r="O1287" s="143"/>
      <c r="P1287" s="121"/>
      <c r="Q1287" s="167"/>
    </row>
    <row r="1288" spans="2:17">
      <c r="B1288" s="180"/>
      <c r="C1288" s="175"/>
      <c r="D1288" s="175"/>
      <c r="E1288" s="164"/>
      <c r="F1288" s="141"/>
      <c r="G1288" s="141"/>
      <c r="H1288" s="143"/>
      <c r="I1288" s="164"/>
      <c r="J1288" s="121"/>
      <c r="K1288" s="121"/>
      <c r="L1288" s="161"/>
      <c r="M1288" s="143"/>
      <c r="N1288" s="143"/>
      <c r="O1288" s="143"/>
      <c r="P1288" s="121"/>
      <c r="Q1288" s="167"/>
    </row>
    <row r="1289" spans="2:17">
      <c r="B1289" s="180"/>
      <c r="C1289" s="175"/>
      <c r="D1289" s="175"/>
      <c r="E1289" s="164"/>
      <c r="F1289" s="141"/>
      <c r="G1289" s="141"/>
      <c r="H1289" s="143"/>
      <c r="I1289" s="164"/>
      <c r="J1289" s="121"/>
      <c r="K1289" s="121"/>
      <c r="L1289" s="161"/>
      <c r="M1289" s="143"/>
      <c r="N1289" s="143"/>
      <c r="O1289" s="143"/>
      <c r="P1289" s="121"/>
      <c r="Q1289" s="167"/>
    </row>
    <row r="1290" spans="2:17">
      <c r="B1290" s="180"/>
      <c r="C1290" s="175"/>
      <c r="D1290" s="175"/>
      <c r="E1290" s="164"/>
      <c r="F1290" s="141"/>
      <c r="G1290" s="141"/>
      <c r="H1290" s="143"/>
      <c r="I1290" s="164"/>
      <c r="J1290" s="121"/>
      <c r="K1290" s="121"/>
      <c r="L1290" s="161"/>
      <c r="M1290" s="143"/>
      <c r="N1290" s="143"/>
      <c r="O1290" s="143"/>
      <c r="P1290" s="121"/>
      <c r="Q1290" s="167"/>
    </row>
    <row r="1291" spans="2:17">
      <c r="B1291" s="180"/>
      <c r="C1291" s="175"/>
      <c r="D1291" s="175"/>
      <c r="E1291" s="164"/>
      <c r="F1291" s="141"/>
      <c r="G1291" s="141"/>
      <c r="H1291" s="143"/>
      <c r="I1291" s="164"/>
      <c r="J1291" s="121"/>
      <c r="K1291" s="121"/>
      <c r="L1291" s="161"/>
      <c r="M1291" s="143"/>
      <c r="N1291" s="143"/>
      <c r="O1291" s="143"/>
      <c r="P1291" s="121"/>
      <c r="Q1291" s="167"/>
    </row>
    <row r="1292" spans="2:17">
      <c r="B1292" s="180"/>
      <c r="C1292" s="175"/>
      <c r="D1292" s="175"/>
      <c r="E1292" s="164"/>
      <c r="F1292" s="141"/>
      <c r="G1292" s="141"/>
      <c r="H1292" s="143"/>
      <c r="I1292" s="164"/>
      <c r="J1292" s="121"/>
      <c r="K1292" s="121"/>
      <c r="L1292" s="161"/>
      <c r="M1292" s="143"/>
      <c r="N1292" s="143"/>
      <c r="O1292" s="143"/>
      <c r="P1292" s="121"/>
      <c r="Q1292" s="167"/>
    </row>
    <row r="1293" spans="2:17">
      <c r="B1293" s="180"/>
      <c r="C1293" s="175"/>
      <c r="D1293" s="175"/>
      <c r="E1293" s="164"/>
      <c r="F1293" s="141"/>
      <c r="G1293" s="141"/>
      <c r="H1293" s="143"/>
      <c r="I1293" s="164"/>
      <c r="J1293" s="121"/>
      <c r="K1293" s="121"/>
      <c r="L1293" s="161"/>
      <c r="M1293" s="143"/>
      <c r="N1293" s="143"/>
      <c r="O1293" s="143"/>
      <c r="P1293" s="121"/>
      <c r="Q1293" s="167"/>
    </row>
    <row r="1294" spans="2:17">
      <c r="B1294" s="180"/>
      <c r="C1294" s="175"/>
      <c r="D1294" s="175"/>
      <c r="E1294" s="164"/>
      <c r="F1294" s="141"/>
      <c r="G1294" s="141"/>
      <c r="H1294" s="143"/>
      <c r="I1294" s="164"/>
      <c r="J1294" s="121"/>
      <c r="K1294" s="121"/>
      <c r="L1294" s="161"/>
      <c r="M1294" s="143"/>
      <c r="N1294" s="143"/>
      <c r="O1294" s="143"/>
      <c r="P1294" s="121"/>
      <c r="Q1294" s="167"/>
    </row>
    <row r="1295" spans="2:17">
      <c r="B1295" s="180"/>
      <c r="C1295" s="175"/>
      <c r="D1295" s="175"/>
      <c r="E1295" s="164"/>
      <c r="F1295" s="141"/>
      <c r="G1295" s="141"/>
      <c r="H1295" s="143"/>
      <c r="I1295" s="164"/>
      <c r="J1295" s="121"/>
      <c r="K1295" s="121"/>
      <c r="L1295" s="161"/>
      <c r="M1295" s="143"/>
      <c r="N1295" s="143"/>
      <c r="O1295" s="143"/>
      <c r="P1295" s="121"/>
      <c r="Q1295" s="167"/>
    </row>
    <row r="1296" spans="2:17">
      <c r="B1296" s="180"/>
      <c r="C1296" s="175"/>
      <c r="D1296" s="175"/>
      <c r="E1296" s="164"/>
      <c r="F1296" s="141"/>
      <c r="G1296" s="141"/>
      <c r="H1296" s="143"/>
      <c r="I1296" s="164"/>
      <c r="J1296" s="121"/>
      <c r="K1296" s="121"/>
      <c r="L1296" s="161"/>
      <c r="M1296" s="143"/>
      <c r="N1296" s="143"/>
      <c r="O1296" s="143"/>
      <c r="P1296" s="121"/>
      <c r="Q1296" s="167"/>
    </row>
    <row r="1297" spans="2:17">
      <c r="B1297" s="180"/>
      <c r="C1297" s="175"/>
      <c r="D1297" s="175"/>
      <c r="E1297" s="164"/>
      <c r="F1297" s="141"/>
      <c r="G1297" s="141"/>
      <c r="H1297" s="143"/>
      <c r="I1297" s="164"/>
      <c r="J1297" s="121"/>
      <c r="K1297" s="121"/>
      <c r="L1297" s="161"/>
      <c r="M1297" s="143"/>
      <c r="N1297" s="143"/>
      <c r="O1297" s="143"/>
      <c r="P1297" s="121"/>
      <c r="Q1297" s="167"/>
    </row>
    <row r="1298" spans="2:17">
      <c r="B1298" s="180"/>
      <c r="C1298" s="175"/>
      <c r="D1298" s="175"/>
      <c r="E1298" s="164"/>
      <c r="F1298" s="141"/>
      <c r="G1298" s="141"/>
      <c r="H1298" s="143"/>
      <c r="I1298" s="164"/>
      <c r="J1298" s="121"/>
      <c r="K1298" s="121"/>
      <c r="L1298" s="161"/>
      <c r="M1298" s="143"/>
      <c r="N1298" s="143"/>
      <c r="O1298" s="143"/>
      <c r="P1298" s="121"/>
      <c r="Q1298" s="167"/>
    </row>
    <row r="1299" spans="2:17">
      <c r="B1299" s="180"/>
      <c r="C1299" s="175"/>
      <c r="D1299" s="175"/>
      <c r="E1299" s="164"/>
      <c r="F1299" s="141"/>
      <c r="G1299" s="141"/>
      <c r="H1299" s="143"/>
      <c r="I1299" s="164"/>
      <c r="J1299" s="121"/>
      <c r="K1299" s="121"/>
      <c r="L1299" s="161"/>
      <c r="M1299" s="143"/>
      <c r="N1299" s="143"/>
      <c r="O1299" s="143"/>
      <c r="P1299" s="121"/>
      <c r="Q1299" s="167"/>
    </row>
    <row r="1300" spans="2:17">
      <c r="B1300" s="180"/>
      <c r="C1300" s="175"/>
      <c r="D1300" s="175"/>
      <c r="E1300" s="164"/>
      <c r="F1300" s="141"/>
      <c r="G1300" s="141"/>
      <c r="H1300" s="143"/>
      <c r="I1300" s="164"/>
      <c r="J1300" s="121"/>
      <c r="K1300" s="121"/>
      <c r="L1300" s="161"/>
      <c r="M1300" s="143"/>
      <c r="N1300" s="143"/>
      <c r="O1300" s="143"/>
      <c r="P1300" s="121"/>
      <c r="Q1300" s="167"/>
    </row>
    <row r="1301" spans="2:17">
      <c r="B1301" s="180"/>
      <c r="C1301" s="175"/>
      <c r="D1301" s="175"/>
      <c r="E1301" s="164"/>
      <c r="F1301" s="141"/>
      <c r="G1301" s="141"/>
      <c r="H1301" s="143"/>
      <c r="I1301" s="164"/>
      <c r="J1301" s="121"/>
      <c r="K1301" s="121"/>
      <c r="L1301" s="161"/>
      <c r="M1301" s="143"/>
      <c r="N1301" s="143"/>
      <c r="O1301" s="143"/>
      <c r="P1301" s="121"/>
      <c r="Q1301" s="167"/>
    </row>
    <row r="1302" spans="2:17">
      <c r="B1302" s="180"/>
      <c r="C1302" s="175"/>
      <c r="D1302" s="175"/>
      <c r="E1302" s="164"/>
      <c r="F1302" s="141"/>
      <c r="G1302" s="141"/>
      <c r="H1302" s="143"/>
      <c r="I1302" s="164"/>
      <c r="J1302" s="121"/>
      <c r="K1302" s="121"/>
      <c r="L1302" s="161"/>
      <c r="M1302" s="143"/>
      <c r="N1302" s="143"/>
      <c r="O1302" s="143"/>
      <c r="P1302" s="121"/>
      <c r="Q1302" s="167"/>
    </row>
    <row r="1303" spans="2:17">
      <c r="B1303" s="180"/>
      <c r="C1303" s="175"/>
      <c r="D1303" s="175"/>
      <c r="E1303" s="164"/>
      <c r="F1303" s="141"/>
      <c r="G1303" s="141"/>
      <c r="H1303" s="143"/>
      <c r="I1303" s="164"/>
      <c r="J1303" s="121"/>
      <c r="K1303" s="121"/>
      <c r="L1303" s="161"/>
      <c r="M1303" s="143"/>
      <c r="N1303" s="143"/>
      <c r="O1303" s="143"/>
      <c r="P1303" s="121"/>
      <c r="Q1303" s="167"/>
    </row>
    <row r="1304" spans="2:17">
      <c r="B1304" s="180"/>
      <c r="C1304" s="175"/>
      <c r="D1304" s="175"/>
      <c r="E1304" s="164"/>
      <c r="F1304" s="141"/>
      <c r="G1304" s="141"/>
      <c r="H1304" s="143"/>
      <c r="I1304" s="164"/>
      <c r="J1304" s="121"/>
      <c r="K1304" s="121"/>
      <c r="L1304" s="161"/>
      <c r="M1304" s="143"/>
      <c r="N1304" s="143"/>
      <c r="O1304" s="143"/>
      <c r="P1304" s="121"/>
      <c r="Q1304" s="167"/>
    </row>
    <row r="1305" spans="2:17">
      <c r="B1305" s="180"/>
      <c r="C1305" s="175"/>
      <c r="D1305" s="175"/>
      <c r="E1305" s="164"/>
      <c r="F1305" s="141"/>
      <c r="G1305" s="141"/>
      <c r="H1305" s="143"/>
      <c r="I1305" s="164"/>
      <c r="J1305" s="121"/>
      <c r="K1305" s="121"/>
      <c r="L1305" s="161"/>
      <c r="M1305" s="143"/>
      <c r="N1305" s="143"/>
      <c r="O1305" s="143"/>
      <c r="P1305" s="121"/>
      <c r="Q1305" s="167"/>
    </row>
    <row r="1306" spans="2:17">
      <c r="B1306" s="180"/>
      <c r="C1306" s="175"/>
      <c r="D1306" s="175"/>
      <c r="E1306" s="164"/>
      <c r="F1306" s="141"/>
      <c r="G1306" s="141"/>
      <c r="H1306" s="143"/>
      <c r="I1306" s="164"/>
      <c r="J1306" s="121"/>
      <c r="K1306" s="121"/>
      <c r="L1306" s="161"/>
      <c r="M1306" s="143"/>
      <c r="N1306" s="143"/>
      <c r="O1306" s="143"/>
      <c r="P1306" s="121"/>
      <c r="Q1306" s="167"/>
    </row>
    <row r="1307" spans="2:17">
      <c r="B1307" s="180"/>
      <c r="C1307" s="175"/>
      <c r="D1307" s="175"/>
      <c r="E1307" s="164"/>
      <c r="F1307" s="141"/>
      <c r="G1307" s="141"/>
      <c r="H1307" s="143"/>
      <c r="I1307" s="164"/>
      <c r="J1307" s="121"/>
      <c r="K1307" s="121"/>
      <c r="L1307" s="161"/>
      <c r="M1307" s="143"/>
      <c r="N1307" s="143"/>
      <c r="O1307" s="143"/>
      <c r="P1307" s="121"/>
      <c r="Q1307" s="167"/>
    </row>
    <row r="1308" spans="2:17">
      <c r="B1308" s="180"/>
      <c r="C1308" s="175"/>
      <c r="D1308" s="175"/>
      <c r="E1308" s="164"/>
      <c r="F1308" s="141"/>
      <c r="G1308" s="141"/>
      <c r="H1308" s="143"/>
      <c r="I1308" s="164"/>
      <c r="J1308" s="121"/>
      <c r="K1308" s="121"/>
      <c r="L1308" s="161"/>
      <c r="M1308" s="143"/>
      <c r="N1308" s="143"/>
      <c r="O1308" s="143"/>
      <c r="P1308" s="121"/>
      <c r="Q1308" s="167"/>
    </row>
    <row r="1309" spans="2:17">
      <c r="B1309" s="180"/>
      <c r="C1309" s="175"/>
      <c r="D1309" s="175"/>
      <c r="E1309" s="164"/>
      <c r="F1309" s="141"/>
      <c r="G1309" s="141"/>
      <c r="H1309" s="143"/>
      <c r="I1309" s="164"/>
      <c r="J1309" s="121"/>
      <c r="K1309" s="121"/>
      <c r="L1309" s="161"/>
      <c r="M1309" s="143"/>
      <c r="N1309" s="143"/>
      <c r="O1309" s="143"/>
      <c r="P1309" s="121"/>
      <c r="Q1309" s="167"/>
    </row>
    <row r="1310" spans="2:17">
      <c r="B1310" s="180"/>
      <c r="C1310" s="175"/>
      <c r="D1310" s="175"/>
      <c r="E1310" s="164"/>
      <c r="F1310" s="141"/>
      <c r="G1310" s="141"/>
      <c r="H1310" s="143"/>
      <c r="I1310" s="164"/>
      <c r="J1310" s="121"/>
      <c r="K1310" s="121"/>
      <c r="L1310" s="161"/>
      <c r="M1310" s="143"/>
      <c r="N1310" s="143"/>
      <c r="O1310" s="143"/>
      <c r="P1310" s="121"/>
      <c r="Q1310" s="167"/>
    </row>
    <row r="1311" spans="2:17">
      <c r="B1311" s="180"/>
      <c r="C1311" s="175"/>
      <c r="D1311" s="175"/>
      <c r="E1311" s="164"/>
      <c r="F1311" s="141"/>
      <c r="G1311" s="141"/>
      <c r="H1311" s="143"/>
      <c r="I1311" s="164"/>
      <c r="J1311" s="121"/>
      <c r="K1311" s="121"/>
      <c r="L1311" s="161"/>
      <c r="M1311" s="143"/>
      <c r="N1311" s="143"/>
      <c r="O1311" s="143"/>
      <c r="P1311" s="121"/>
      <c r="Q1311" s="167"/>
    </row>
    <row r="1312" spans="2:17">
      <c r="B1312" s="180"/>
      <c r="C1312" s="175"/>
      <c r="D1312" s="175"/>
      <c r="E1312" s="164"/>
      <c r="F1312" s="141"/>
      <c r="G1312" s="141"/>
      <c r="H1312" s="143"/>
      <c r="I1312" s="164"/>
      <c r="J1312" s="121"/>
      <c r="K1312" s="121"/>
      <c r="L1312" s="161"/>
      <c r="M1312" s="143"/>
      <c r="N1312" s="143"/>
      <c r="O1312" s="143"/>
      <c r="P1312" s="121"/>
      <c r="Q1312" s="167"/>
    </row>
    <row r="1313" spans="2:17">
      <c r="B1313" s="180"/>
      <c r="C1313" s="175"/>
      <c r="D1313" s="175"/>
      <c r="E1313" s="164"/>
      <c r="F1313" s="141"/>
      <c r="G1313" s="141"/>
      <c r="H1313" s="143"/>
      <c r="I1313" s="164"/>
      <c r="J1313" s="121"/>
      <c r="K1313" s="121"/>
      <c r="L1313" s="161"/>
      <c r="M1313" s="143"/>
      <c r="N1313" s="143"/>
      <c r="O1313" s="143"/>
      <c r="P1313" s="121"/>
      <c r="Q1313" s="167"/>
    </row>
    <row r="1314" spans="2:17">
      <c r="B1314" s="180"/>
      <c r="C1314" s="175"/>
      <c r="D1314" s="175"/>
      <c r="E1314" s="164"/>
      <c r="F1314" s="141"/>
      <c r="G1314" s="141"/>
      <c r="H1314" s="143"/>
      <c r="I1314" s="164"/>
      <c r="J1314" s="121"/>
      <c r="K1314" s="121"/>
      <c r="L1314" s="161"/>
      <c r="M1314" s="143"/>
      <c r="N1314" s="143"/>
      <c r="O1314" s="143"/>
      <c r="P1314" s="121"/>
      <c r="Q1314" s="167"/>
    </row>
    <row r="1315" spans="2:17">
      <c r="B1315" s="180"/>
      <c r="C1315" s="175"/>
      <c r="D1315" s="175"/>
      <c r="E1315" s="164"/>
      <c r="F1315" s="141"/>
      <c r="G1315" s="141"/>
      <c r="H1315" s="143"/>
      <c r="I1315" s="164"/>
      <c r="J1315" s="121"/>
      <c r="K1315" s="121"/>
      <c r="L1315" s="161"/>
      <c r="M1315" s="143"/>
      <c r="N1315" s="143"/>
      <c r="O1315" s="143"/>
      <c r="P1315" s="121"/>
      <c r="Q1315" s="167"/>
    </row>
    <row r="1316" spans="2:17">
      <c r="B1316" s="180"/>
      <c r="C1316" s="175"/>
      <c r="D1316" s="175"/>
      <c r="E1316" s="164"/>
      <c r="F1316" s="141"/>
      <c r="G1316" s="141"/>
      <c r="H1316" s="143"/>
      <c r="I1316" s="164"/>
      <c r="J1316" s="121"/>
      <c r="K1316" s="121"/>
      <c r="L1316" s="161"/>
      <c r="M1316" s="143"/>
      <c r="N1316" s="143"/>
      <c r="O1316" s="143"/>
      <c r="P1316" s="121"/>
      <c r="Q1316" s="167"/>
    </row>
    <row r="1317" spans="2:17">
      <c r="B1317" s="180"/>
      <c r="C1317" s="175"/>
      <c r="D1317" s="175"/>
      <c r="E1317" s="164"/>
      <c r="F1317" s="141"/>
      <c r="G1317" s="141"/>
      <c r="H1317" s="143"/>
      <c r="I1317" s="164"/>
      <c r="J1317" s="121"/>
      <c r="K1317" s="121"/>
      <c r="L1317" s="161"/>
      <c r="M1317" s="143"/>
      <c r="N1317" s="143"/>
      <c r="O1317" s="143"/>
      <c r="P1317" s="121"/>
      <c r="Q1317" s="167"/>
    </row>
    <row r="1318" spans="2:17">
      <c r="B1318" s="180"/>
      <c r="C1318" s="175"/>
      <c r="D1318" s="175"/>
      <c r="E1318" s="164"/>
      <c r="F1318" s="141"/>
      <c r="G1318" s="141"/>
      <c r="H1318" s="143"/>
      <c r="I1318" s="164"/>
      <c r="J1318" s="121"/>
      <c r="K1318" s="121"/>
      <c r="L1318" s="161"/>
      <c r="M1318" s="143"/>
      <c r="N1318" s="143"/>
      <c r="O1318" s="143"/>
      <c r="P1318" s="121"/>
      <c r="Q1318" s="167"/>
    </row>
    <row r="1319" spans="2:17">
      <c r="B1319" s="180"/>
      <c r="C1319" s="175"/>
      <c r="D1319" s="175"/>
      <c r="E1319" s="164"/>
      <c r="F1319" s="141"/>
      <c r="G1319" s="141"/>
      <c r="H1319" s="143"/>
      <c r="I1319" s="164"/>
      <c r="J1319" s="121"/>
      <c r="K1319" s="121"/>
      <c r="L1319" s="161"/>
      <c r="M1319" s="143"/>
      <c r="N1319" s="143"/>
      <c r="O1319" s="143"/>
      <c r="P1319" s="121"/>
      <c r="Q1319" s="167"/>
    </row>
    <row r="1320" spans="2:17">
      <c r="B1320" s="180"/>
      <c r="C1320" s="175"/>
      <c r="D1320" s="175"/>
      <c r="E1320" s="164"/>
      <c r="F1320" s="141"/>
      <c r="G1320" s="141"/>
      <c r="H1320" s="143"/>
      <c r="I1320" s="164"/>
      <c r="J1320" s="121"/>
      <c r="K1320" s="121"/>
      <c r="L1320" s="161"/>
      <c r="M1320" s="143"/>
      <c r="N1320" s="143"/>
      <c r="O1320" s="143"/>
      <c r="P1320" s="121"/>
      <c r="Q1320" s="167"/>
    </row>
    <row r="1321" spans="2:17">
      <c r="B1321" s="180"/>
      <c r="C1321" s="175"/>
      <c r="D1321" s="175"/>
      <c r="E1321" s="164"/>
      <c r="F1321" s="141"/>
      <c r="G1321" s="141"/>
      <c r="H1321" s="143"/>
      <c r="I1321" s="164"/>
      <c r="J1321" s="121"/>
      <c r="K1321" s="121"/>
      <c r="L1321" s="161"/>
      <c r="M1321" s="143"/>
      <c r="N1321" s="143"/>
      <c r="O1321" s="143"/>
      <c r="P1321" s="121"/>
      <c r="Q1321" s="167"/>
    </row>
    <row r="1322" spans="2:17">
      <c r="B1322" s="180"/>
      <c r="C1322" s="175"/>
      <c r="D1322" s="175"/>
      <c r="E1322" s="164"/>
      <c r="F1322" s="141"/>
      <c r="G1322" s="141"/>
      <c r="H1322" s="143"/>
      <c r="I1322" s="164"/>
      <c r="J1322" s="121"/>
      <c r="K1322" s="121"/>
      <c r="L1322" s="161"/>
      <c r="M1322" s="143"/>
      <c r="N1322" s="143"/>
      <c r="O1322" s="143"/>
      <c r="P1322" s="121"/>
      <c r="Q1322" s="167"/>
    </row>
    <row r="1323" spans="2:17">
      <c r="B1323" s="180"/>
      <c r="C1323" s="175"/>
      <c r="D1323" s="175"/>
      <c r="E1323" s="164"/>
      <c r="F1323" s="141"/>
      <c r="G1323" s="141"/>
      <c r="H1323" s="143"/>
      <c r="I1323" s="164"/>
      <c r="J1323" s="121"/>
      <c r="K1323" s="121"/>
      <c r="L1323" s="161"/>
      <c r="M1323" s="143"/>
      <c r="N1323" s="143"/>
      <c r="O1323" s="143"/>
      <c r="P1323" s="121"/>
      <c r="Q1323" s="167"/>
    </row>
    <row r="1324" spans="2:17">
      <c r="B1324" s="180"/>
      <c r="C1324" s="175"/>
      <c r="D1324" s="175"/>
      <c r="E1324" s="164"/>
      <c r="F1324" s="141"/>
      <c r="G1324" s="141"/>
      <c r="H1324" s="143"/>
      <c r="I1324" s="164"/>
      <c r="J1324" s="121"/>
      <c r="K1324" s="121"/>
      <c r="L1324" s="161"/>
      <c r="M1324" s="143"/>
      <c r="N1324" s="143"/>
      <c r="O1324" s="143"/>
      <c r="P1324" s="121"/>
      <c r="Q1324" s="167"/>
    </row>
    <row r="1325" spans="2:17">
      <c r="B1325" s="180"/>
      <c r="C1325" s="175"/>
      <c r="D1325" s="175"/>
      <c r="E1325" s="164"/>
      <c r="F1325" s="141"/>
      <c r="G1325" s="141"/>
      <c r="H1325" s="143"/>
      <c r="I1325" s="164"/>
      <c r="J1325" s="121"/>
      <c r="K1325" s="121"/>
      <c r="L1325" s="161"/>
      <c r="M1325" s="143"/>
      <c r="N1325" s="143"/>
      <c r="O1325" s="143"/>
      <c r="P1325" s="121"/>
      <c r="Q1325" s="167"/>
    </row>
    <row r="1326" spans="2:17">
      <c r="B1326" s="180"/>
      <c r="C1326" s="175"/>
      <c r="D1326" s="175"/>
      <c r="E1326" s="164"/>
      <c r="F1326" s="141"/>
      <c r="G1326" s="141"/>
      <c r="H1326" s="143"/>
      <c r="I1326" s="164"/>
      <c r="J1326" s="121"/>
      <c r="K1326" s="121"/>
      <c r="L1326" s="161"/>
      <c r="M1326" s="143"/>
      <c r="N1326" s="143"/>
      <c r="O1326" s="143"/>
      <c r="P1326" s="121"/>
      <c r="Q1326" s="167"/>
    </row>
    <row r="1327" spans="2:17">
      <c r="B1327" s="180"/>
      <c r="C1327" s="175"/>
      <c r="D1327" s="175"/>
      <c r="E1327" s="164"/>
      <c r="F1327" s="141"/>
      <c r="G1327" s="141"/>
      <c r="H1327" s="143"/>
      <c r="I1327" s="164"/>
      <c r="J1327" s="121"/>
      <c r="K1327" s="121"/>
      <c r="L1327" s="161"/>
      <c r="M1327" s="143"/>
      <c r="N1327" s="143"/>
      <c r="O1327" s="143"/>
      <c r="P1327" s="121"/>
      <c r="Q1327" s="167"/>
    </row>
    <row r="1328" spans="2:17">
      <c r="B1328" s="180"/>
      <c r="C1328" s="175"/>
      <c r="D1328" s="175"/>
      <c r="E1328" s="164"/>
      <c r="F1328" s="141"/>
      <c r="G1328" s="141"/>
      <c r="H1328" s="143"/>
      <c r="I1328" s="164"/>
      <c r="J1328" s="121"/>
      <c r="K1328" s="121"/>
      <c r="L1328" s="161"/>
      <c r="M1328" s="143"/>
      <c r="N1328" s="143"/>
      <c r="O1328" s="143"/>
      <c r="P1328" s="121"/>
      <c r="Q1328" s="167"/>
    </row>
    <row r="1329" spans="2:17">
      <c r="B1329" s="180"/>
      <c r="C1329" s="175"/>
      <c r="D1329" s="175"/>
      <c r="E1329" s="164"/>
      <c r="F1329" s="141"/>
      <c r="G1329" s="141"/>
      <c r="H1329" s="143"/>
      <c r="I1329" s="164"/>
      <c r="J1329" s="121"/>
      <c r="K1329" s="121"/>
      <c r="L1329" s="161"/>
      <c r="M1329" s="143"/>
      <c r="N1329" s="143"/>
      <c r="O1329" s="143"/>
      <c r="P1329" s="121"/>
      <c r="Q1329" s="167"/>
    </row>
    <row r="1330" spans="2:17">
      <c r="B1330" s="180"/>
      <c r="C1330" s="175"/>
      <c r="D1330" s="175"/>
      <c r="E1330" s="164"/>
      <c r="F1330" s="141"/>
      <c r="G1330" s="141"/>
      <c r="H1330" s="143"/>
      <c r="I1330" s="164"/>
      <c r="J1330" s="121"/>
      <c r="K1330" s="121"/>
      <c r="L1330" s="161"/>
      <c r="M1330" s="143"/>
      <c r="N1330" s="143"/>
      <c r="O1330" s="143"/>
      <c r="P1330" s="121"/>
      <c r="Q1330" s="167"/>
    </row>
    <row r="1331" spans="2:17">
      <c r="B1331" s="180"/>
      <c r="C1331" s="175"/>
      <c r="D1331" s="175"/>
      <c r="E1331" s="164"/>
      <c r="F1331" s="141"/>
      <c r="G1331" s="141"/>
      <c r="H1331" s="143"/>
      <c r="I1331" s="164"/>
      <c r="J1331" s="121"/>
      <c r="K1331" s="121"/>
      <c r="L1331" s="161"/>
      <c r="M1331" s="143"/>
      <c r="N1331" s="143"/>
      <c r="O1331" s="143"/>
      <c r="P1331" s="121"/>
      <c r="Q1331" s="167"/>
    </row>
    <row r="1332" spans="2:17">
      <c r="B1332" s="180"/>
      <c r="C1332" s="175"/>
      <c r="D1332" s="175"/>
      <c r="E1332" s="164"/>
      <c r="F1332" s="141"/>
      <c r="G1332" s="141"/>
      <c r="H1332" s="143"/>
      <c r="I1332" s="164"/>
      <c r="J1332" s="121"/>
      <c r="K1332" s="121"/>
      <c r="L1332" s="161"/>
      <c r="M1332" s="143"/>
      <c r="N1332" s="143"/>
      <c r="O1332" s="143"/>
      <c r="P1332" s="121"/>
      <c r="Q1332" s="167"/>
    </row>
    <row r="1333" spans="2:17">
      <c r="B1333" s="180"/>
      <c r="C1333" s="175"/>
      <c r="D1333" s="175"/>
      <c r="E1333" s="164"/>
      <c r="F1333" s="141"/>
      <c r="G1333" s="141"/>
      <c r="H1333" s="143"/>
      <c r="I1333" s="164"/>
      <c r="J1333" s="121"/>
      <c r="K1333" s="121"/>
      <c r="L1333" s="161"/>
      <c r="M1333" s="143"/>
      <c r="N1333" s="143"/>
      <c r="O1333" s="143"/>
      <c r="P1333" s="121"/>
      <c r="Q1333" s="167"/>
    </row>
    <row r="1334" spans="2:17">
      <c r="B1334" s="180"/>
      <c r="C1334" s="175"/>
      <c r="D1334" s="175"/>
      <c r="E1334" s="164"/>
      <c r="F1334" s="141"/>
      <c r="G1334" s="141"/>
      <c r="H1334" s="143"/>
      <c r="I1334" s="164"/>
      <c r="J1334" s="121"/>
      <c r="K1334" s="121"/>
      <c r="L1334" s="161"/>
      <c r="M1334" s="143"/>
      <c r="N1334" s="143"/>
      <c r="O1334" s="143"/>
      <c r="P1334" s="121"/>
      <c r="Q1334" s="167"/>
    </row>
    <row r="1335" spans="2:17">
      <c r="B1335" s="180"/>
      <c r="C1335" s="175"/>
      <c r="D1335" s="175"/>
      <c r="E1335" s="164"/>
      <c r="F1335" s="141"/>
      <c r="G1335" s="141"/>
      <c r="H1335" s="143"/>
      <c r="I1335" s="164"/>
      <c r="J1335" s="121"/>
      <c r="K1335" s="121"/>
      <c r="L1335" s="161"/>
      <c r="M1335" s="143"/>
      <c r="N1335" s="143"/>
      <c r="O1335" s="143"/>
      <c r="P1335" s="121"/>
      <c r="Q1335" s="167"/>
    </row>
    <row r="1336" spans="2:17">
      <c r="B1336" s="180"/>
      <c r="C1336" s="175"/>
      <c r="D1336" s="175"/>
      <c r="E1336" s="164"/>
      <c r="F1336" s="141"/>
      <c r="G1336" s="141"/>
      <c r="H1336" s="143"/>
      <c r="I1336" s="164"/>
      <c r="J1336" s="121"/>
      <c r="K1336" s="121"/>
      <c r="L1336" s="161"/>
      <c r="M1336" s="143"/>
      <c r="N1336" s="143"/>
      <c r="O1336" s="143"/>
      <c r="P1336" s="121"/>
      <c r="Q1336" s="167"/>
    </row>
    <row r="1337" spans="2:17">
      <c r="B1337" s="180"/>
      <c r="C1337" s="175"/>
      <c r="D1337" s="175"/>
      <c r="E1337" s="164"/>
      <c r="F1337" s="141"/>
      <c r="G1337" s="141"/>
      <c r="H1337" s="143"/>
      <c r="I1337" s="164"/>
      <c r="J1337" s="121"/>
      <c r="K1337" s="121"/>
      <c r="L1337" s="161"/>
      <c r="M1337" s="143"/>
      <c r="N1337" s="143"/>
      <c r="O1337" s="143"/>
      <c r="P1337" s="121"/>
      <c r="Q1337" s="167"/>
    </row>
    <row r="1338" spans="2:17">
      <c r="B1338" s="180"/>
      <c r="C1338" s="175"/>
      <c r="D1338" s="175"/>
      <c r="E1338" s="164"/>
      <c r="F1338" s="141"/>
      <c r="G1338" s="141"/>
      <c r="H1338" s="143"/>
      <c r="I1338" s="164"/>
      <c r="J1338" s="121"/>
      <c r="K1338" s="121"/>
      <c r="L1338" s="161"/>
      <c r="M1338" s="143"/>
      <c r="N1338" s="143"/>
      <c r="O1338" s="143"/>
      <c r="P1338" s="121"/>
      <c r="Q1338" s="167"/>
    </row>
    <row r="1339" spans="2:17">
      <c r="B1339" s="180"/>
      <c r="C1339" s="175"/>
      <c r="D1339" s="175"/>
      <c r="E1339" s="164"/>
      <c r="F1339" s="141"/>
      <c r="G1339" s="141"/>
      <c r="H1339" s="143"/>
      <c r="I1339" s="164"/>
      <c r="J1339" s="121"/>
      <c r="K1339" s="121"/>
      <c r="L1339" s="161"/>
      <c r="M1339" s="143"/>
      <c r="N1339" s="143"/>
      <c r="O1339" s="143"/>
      <c r="P1339" s="121"/>
      <c r="Q1339" s="167"/>
    </row>
    <row r="1340" spans="2:17">
      <c r="B1340" s="180"/>
      <c r="C1340" s="175"/>
      <c r="D1340" s="175"/>
      <c r="E1340" s="164"/>
      <c r="F1340" s="141"/>
      <c r="G1340" s="141"/>
      <c r="H1340" s="143"/>
      <c r="I1340" s="164"/>
      <c r="J1340" s="121"/>
      <c r="K1340" s="121"/>
      <c r="L1340" s="161"/>
      <c r="M1340" s="143"/>
      <c r="N1340" s="143"/>
      <c r="O1340" s="143"/>
      <c r="P1340" s="121"/>
      <c r="Q1340" s="167"/>
    </row>
    <row r="1341" spans="2:17">
      <c r="B1341" s="180"/>
      <c r="C1341" s="175"/>
      <c r="D1341" s="175"/>
      <c r="E1341" s="164"/>
      <c r="F1341" s="141"/>
      <c r="G1341" s="141"/>
      <c r="H1341" s="143"/>
      <c r="I1341" s="164"/>
      <c r="J1341" s="121"/>
      <c r="K1341" s="121"/>
      <c r="L1341" s="161"/>
      <c r="M1341" s="143"/>
      <c r="N1341" s="143"/>
      <c r="O1341" s="143"/>
      <c r="P1341" s="121"/>
      <c r="Q1341" s="167"/>
    </row>
    <row r="1342" spans="2:17">
      <c r="B1342" s="180"/>
      <c r="C1342" s="175"/>
      <c r="D1342" s="175"/>
      <c r="E1342" s="164"/>
      <c r="F1342" s="141"/>
      <c r="G1342" s="141"/>
      <c r="H1342" s="143"/>
      <c r="I1342" s="164"/>
      <c r="J1342" s="121"/>
      <c r="K1342" s="121"/>
      <c r="L1342" s="161"/>
      <c r="M1342" s="143"/>
      <c r="N1342" s="143"/>
      <c r="O1342" s="143"/>
      <c r="P1342" s="121"/>
      <c r="Q1342" s="167"/>
    </row>
    <row r="1343" spans="2:17">
      <c r="B1343" s="180"/>
      <c r="C1343" s="175"/>
      <c r="D1343" s="175"/>
      <c r="E1343" s="164"/>
      <c r="F1343" s="141"/>
      <c r="G1343" s="141"/>
      <c r="H1343" s="143"/>
      <c r="I1343" s="164"/>
      <c r="J1343" s="121"/>
      <c r="K1343" s="121"/>
      <c r="L1343" s="161"/>
      <c r="M1343" s="143"/>
      <c r="N1343" s="143"/>
      <c r="O1343" s="143"/>
      <c r="P1343" s="121"/>
      <c r="Q1343" s="167"/>
    </row>
    <row r="1344" spans="2:17">
      <c r="B1344" s="180"/>
      <c r="C1344" s="175"/>
      <c r="D1344" s="175"/>
      <c r="E1344" s="164"/>
      <c r="F1344" s="141"/>
      <c r="G1344" s="141"/>
      <c r="H1344" s="143"/>
      <c r="I1344" s="164"/>
      <c r="J1344" s="121"/>
      <c r="K1344" s="121"/>
      <c r="L1344" s="161"/>
      <c r="M1344" s="143"/>
      <c r="N1344" s="143"/>
      <c r="O1344" s="143"/>
      <c r="P1344" s="121"/>
      <c r="Q1344" s="167"/>
    </row>
    <row r="1345" spans="2:17">
      <c r="B1345" s="180"/>
      <c r="C1345" s="175"/>
      <c r="D1345" s="175"/>
      <c r="E1345" s="164"/>
      <c r="F1345" s="141"/>
      <c r="G1345" s="141"/>
      <c r="H1345" s="143"/>
      <c r="I1345" s="164"/>
      <c r="J1345" s="121"/>
      <c r="K1345" s="121"/>
      <c r="L1345" s="161"/>
      <c r="M1345" s="143"/>
      <c r="N1345" s="143"/>
      <c r="O1345" s="143"/>
      <c r="P1345" s="121"/>
      <c r="Q1345" s="167"/>
    </row>
    <row r="1346" spans="2:17">
      <c r="B1346" s="180"/>
      <c r="C1346" s="175"/>
      <c r="D1346" s="175"/>
      <c r="E1346" s="164"/>
      <c r="F1346" s="141"/>
      <c r="G1346" s="141"/>
      <c r="H1346" s="143"/>
      <c r="I1346" s="164"/>
      <c r="J1346" s="121"/>
      <c r="K1346" s="121"/>
      <c r="L1346" s="161"/>
      <c r="M1346" s="143"/>
      <c r="N1346" s="143"/>
      <c r="O1346" s="143"/>
      <c r="P1346" s="121"/>
      <c r="Q1346" s="167"/>
    </row>
    <row r="1347" spans="2:17">
      <c r="B1347" s="180"/>
      <c r="C1347" s="175"/>
      <c r="D1347" s="175"/>
      <c r="E1347" s="164"/>
      <c r="F1347" s="141"/>
      <c r="G1347" s="141"/>
      <c r="H1347" s="143"/>
      <c r="I1347" s="164"/>
      <c r="J1347" s="121"/>
      <c r="K1347" s="121"/>
      <c r="L1347" s="161"/>
      <c r="M1347" s="143"/>
      <c r="N1347" s="143"/>
      <c r="O1347" s="143"/>
      <c r="P1347" s="121"/>
      <c r="Q1347" s="167"/>
    </row>
    <row r="1348" spans="2:17">
      <c r="B1348" s="180"/>
      <c r="C1348" s="175"/>
      <c r="D1348" s="175"/>
      <c r="E1348" s="164"/>
      <c r="F1348" s="141"/>
      <c r="G1348" s="141"/>
      <c r="H1348" s="143"/>
      <c r="I1348" s="164"/>
      <c r="J1348" s="121"/>
      <c r="K1348" s="121"/>
      <c r="L1348" s="161"/>
      <c r="M1348" s="143"/>
      <c r="N1348" s="143"/>
      <c r="O1348" s="143"/>
      <c r="P1348" s="121"/>
      <c r="Q1348" s="167"/>
    </row>
    <row r="1349" spans="2:17">
      <c r="B1349" s="180"/>
      <c r="C1349" s="175"/>
      <c r="D1349" s="175"/>
      <c r="E1349" s="164"/>
      <c r="F1349" s="141"/>
      <c r="G1349" s="141"/>
      <c r="H1349" s="143"/>
      <c r="I1349" s="164"/>
      <c r="J1349" s="121"/>
      <c r="K1349" s="121"/>
      <c r="L1349" s="161"/>
      <c r="M1349" s="143"/>
      <c r="N1349" s="143"/>
      <c r="O1349" s="143"/>
      <c r="P1349" s="121"/>
      <c r="Q1349" s="167"/>
    </row>
    <row r="1350" spans="2:17">
      <c r="B1350" s="180"/>
      <c r="C1350" s="175"/>
      <c r="D1350" s="175"/>
      <c r="E1350" s="164"/>
      <c r="F1350" s="141"/>
      <c r="G1350" s="141"/>
      <c r="H1350" s="143"/>
      <c r="I1350" s="164"/>
      <c r="J1350" s="121"/>
      <c r="K1350" s="121"/>
      <c r="L1350" s="161"/>
      <c r="M1350" s="143"/>
      <c r="N1350" s="143"/>
      <c r="O1350" s="143"/>
      <c r="P1350" s="121"/>
      <c r="Q1350" s="167"/>
    </row>
    <row r="1351" spans="2:17">
      <c r="B1351" s="180"/>
      <c r="C1351" s="175"/>
      <c r="D1351" s="175"/>
      <c r="E1351" s="164"/>
      <c r="F1351" s="141"/>
      <c r="G1351" s="141"/>
      <c r="H1351" s="143"/>
      <c r="I1351" s="164"/>
      <c r="J1351" s="121"/>
      <c r="K1351" s="121"/>
      <c r="L1351" s="161"/>
      <c r="M1351" s="143"/>
      <c r="N1351" s="143"/>
      <c r="O1351" s="143"/>
      <c r="P1351" s="121"/>
      <c r="Q1351" s="167"/>
    </row>
    <row r="1352" spans="2:17">
      <c r="B1352" s="180"/>
      <c r="C1352" s="175"/>
      <c r="D1352" s="175"/>
      <c r="E1352" s="164"/>
      <c r="F1352" s="141"/>
      <c r="G1352" s="141"/>
      <c r="H1352" s="143"/>
      <c r="I1352" s="164"/>
      <c r="J1352" s="121"/>
      <c r="K1352" s="121"/>
      <c r="L1352" s="161"/>
      <c r="M1352" s="143"/>
      <c r="N1352" s="143"/>
      <c r="O1352" s="143"/>
      <c r="P1352" s="121"/>
      <c r="Q1352" s="167"/>
    </row>
    <row r="1353" spans="2:17">
      <c r="B1353" s="180"/>
      <c r="C1353" s="175"/>
      <c r="D1353" s="175"/>
      <c r="E1353" s="164"/>
      <c r="F1353" s="141"/>
      <c r="G1353" s="141"/>
      <c r="H1353" s="143"/>
      <c r="I1353" s="164"/>
      <c r="J1353" s="121"/>
      <c r="K1353" s="121"/>
      <c r="L1353" s="161"/>
      <c r="M1353" s="143"/>
      <c r="N1353" s="143"/>
      <c r="O1353" s="143"/>
      <c r="P1353" s="121"/>
      <c r="Q1353" s="167"/>
    </row>
    <row r="1354" spans="2:17">
      <c r="B1354" s="180"/>
      <c r="C1354" s="175"/>
      <c r="D1354" s="175"/>
      <c r="E1354" s="164"/>
      <c r="F1354" s="141"/>
      <c r="G1354" s="141"/>
      <c r="H1354" s="143"/>
      <c r="I1354" s="164"/>
      <c r="J1354" s="121"/>
      <c r="K1354" s="121"/>
      <c r="L1354" s="161"/>
      <c r="M1354" s="143"/>
      <c r="N1354" s="143"/>
      <c r="O1354" s="143"/>
      <c r="P1354" s="121"/>
      <c r="Q1354" s="167"/>
    </row>
    <row r="1355" spans="2:17">
      <c r="B1355" s="180"/>
      <c r="C1355" s="175"/>
      <c r="D1355" s="175"/>
      <c r="E1355" s="164"/>
      <c r="F1355" s="141"/>
      <c r="G1355" s="141"/>
      <c r="H1355" s="143"/>
      <c r="I1355" s="164"/>
      <c r="J1355" s="121"/>
      <c r="K1355" s="121"/>
      <c r="L1355" s="161"/>
      <c r="M1355" s="143"/>
      <c r="N1355" s="143"/>
      <c r="O1355" s="143"/>
      <c r="P1355" s="121"/>
      <c r="Q1355" s="167"/>
    </row>
    <row r="1356" spans="2:17">
      <c r="B1356" s="180"/>
      <c r="C1356" s="175"/>
      <c r="D1356" s="175"/>
      <c r="E1356" s="164"/>
      <c r="F1356" s="141"/>
      <c r="G1356" s="141"/>
      <c r="H1356" s="143"/>
      <c r="I1356" s="164"/>
      <c r="J1356" s="121"/>
      <c r="K1356" s="121"/>
      <c r="L1356" s="161"/>
      <c r="M1356" s="143"/>
      <c r="N1356" s="143"/>
      <c r="O1356" s="143"/>
      <c r="P1356" s="121"/>
      <c r="Q1356" s="167"/>
    </row>
    <row r="1357" spans="2:17">
      <c r="B1357" s="180"/>
      <c r="C1357" s="175"/>
      <c r="D1357" s="175"/>
      <c r="E1357" s="164"/>
      <c r="F1357" s="141"/>
      <c r="G1357" s="141"/>
      <c r="H1357" s="143"/>
      <c r="I1357" s="164"/>
      <c r="J1357" s="121"/>
      <c r="K1357" s="121"/>
      <c r="L1357" s="161"/>
      <c r="M1357" s="143"/>
      <c r="N1357" s="143"/>
      <c r="O1357" s="143"/>
      <c r="P1357" s="121"/>
      <c r="Q1357" s="167"/>
    </row>
    <row r="1358" spans="2:17">
      <c r="B1358" s="180"/>
      <c r="C1358" s="175"/>
      <c r="D1358" s="175"/>
      <c r="E1358" s="164"/>
      <c r="F1358" s="141"/>
      <c r="G1358" s="141"/>
      <c r="H1358" s="143"/>
      <c r="I1358" s="164"/>
      <c r="J1358" s="121"/>
      <c r="K1358" s="121"/>
      <c r="L1358" s="161"/>
      <c r="M1358" s="143"/>
      <c r="N1358" s="143"/>
      <c r="O1358" s="143"/>
      <c r="P1358" s="121"/>
      <c r="Q1358" s="167"/>
    </row>
    <row r="1359" spans="2:17">
      <c r="B1359" s="180"/>
      <c r="C1359" s="175"/>
      <c r="D1359" s="175"/>
      <c r="E1359" s="164"/>
      <c r="F1359" s="141"/>
      <c r="G1359" s="141"/>
      <c r="H1359" s="143"/>
      <c r="I1359" s="164"/>
      <c r="J1359" s="121"/>
      <c r="K1359" s="121"/>
      <c r="L1359" s="161"/>
      <c r="M1359" s="143"/>
      <c r="N1359" s="143"/>
      <c r="O1359" s="143"/>
      <c r="P1359" s="121"/>
      <c r="Q1359" s="167"/>
    </row>
    <row r="1360" spans="2:17">
      <c r="B1360" s="180"/>
      <c r="C1360" s="175"/>
      <c r="D1360" s="175"/>
      <c r="E1360" s="164"/>
      <c r="F1360" s="141"/>
      <c r="G1360" s="141"/>
      <c r="H1360" s="143"/>
      <c r="I1360" s="164"/>
      <c r="J1360" s="121"/>
      <c r="K1360" s="121"/>
      <c r="L1360" s="161"/>
      <c r="M1360" s="143"/>
      <c r="N1360" s="143"/>
      <c r="O1360" s="143"/>
      <c r="P1360" s="121"/>
      <c r="Q1360" s="167"/>
    </row>
    <row r="1361" spans="2:17">
      <c r="B1361" s="180"/>
      <c r="C1361" s="175"/>
      <c r="D1361" s="175"/>
      <c r="E1361" s="164"/>
      <c r="F1361" s="141"/>
      <c r="G1361" s="141"/>
      <c r="H1361" s="143"/>
      <c r="I1361" s="164"/>
      <c r="J1361" s="121"/>
      <c r="K1361" s="121"/>
      <c r="L1361" s="161"/>
      <c r="M1361" s="143"/>
      <c r="N1361" s="143"/>
      <c r="O1361" s="143"/>
      <c r="P1361" s="121"/>
      <c r="Q1361" s="167"/>
    </row>
    <row r="1362" spans="2:17">
      <c r="B1362" s="180"/>
      <c r="C1362" s="175"/>
      <c r="D1362" s="175"/>
      <c r="E1362" s="164"/>
      <c r="F1362" s="141"/>
      <c r="G1362" s="141"/>
      <c r="H1362" s="143"/>
      <c r="I1362" s="164"/>
      <c r="J1362" s="121"/>
      <c r="K1362" s="121"/>
      <c r="L1362" s="161"/>
      <c r="M1362" s="143"/>
      <c r="N1362" s="143"/>
      <c r="O1362" s="143"/>
      <c r="P1362" s="121"/>
      <c r="Q1362" s="167"/>
    </row>
    <row r="1363" spans="2:17">
      <c r="B1363" s="180"/>
      <c r="C1363" s="175"/>
      <c r="D1363" s="175"/>
      <c r="E1363" s="164"/>
      <c r="F1363" s="141"/>
      <c r="G1363" s="141"/>
      <c r="H1363" s="143"/>
      <c r="I1363" s="164"/>
      <c r="J1363" s="121"/>
      <c r="K1363" s="121"/>
      <c r="L1363" s="161"/>
      <c r="M1363" s="143"/>
      <c r="N1363" s="143"/>
      <c r="O1363" s="143"/>
      <c r="P1363" s="121"/>
      <c r="Q1363" s="167"/>
    </row>
    <row r="1364" spans="2:17">
      <c r="B1364" s="180"/>
      <c r="C1364" s="175"/>
      <c r="D1364" s="175"/>
      <c r="E1364" s="164"/>
      <c r="F1364" s="141"/>
      <c r="G1364" s="141"/>
      <c r="H1364" s="143"/>
      <c r="I1364" s="164"/>
      <c r="J1364" s="121"/>
      <c r="K1364" s="121"/>
      <c r="L1364" s="161"/>
      <c r="M1364" s="143"/>
      <c r="N1364" s="143"/>
      <c r="O1364" s="143"/>
      <c r="P1364" s="121"/>
      <c r="Q1364" s="167"/>
    </row>
    <row r="1365" spans="2:17">
      <c r="B1365" s="180"/>
      <c r="C1365" s="175"/>
      <c r="D1365" s="175"/>
      <c r="E1365" s="164"/>
      <c r="F1365" s="141"/>
      <c r="G1365" s="141"/>
      <c r="H1365" s="143"/>
      <c r="I1365" s="164"/>
      <c r="J1365" s="121"/>
      <c r="K1365" s="121"/>
      <c r="L1365" s="161"/>
      <c r="M1365" s="143"/>
      <c r="N1365" s="143"/>
      <c r="O1365" s="143"/>
      <c r="P1365" s="121"/>
      <c r="Q1365" s="167"/>
    </row>
    <row r="1366" spans="2:17">
      <c r="B1366" s="180"/>
      <c r="C1366" s="175"/>
      <c r="D1366" s="175"/>
      <c r="E1366" s="164"/>
      <c r="F1366" s="141"/>
      <c r="G1366" s="141"/>
      <c r="H1366" s="143"/>
      <c r="I1366" s="164"/>
      <c r="J1366" s="121"/>
      <c r="K1366" s="121"/>
      <c r="L1366" s="161"/>
      <c r="M1366" s="143"/>
      <c r="N1366" s="143"/>
      <c r="O1366" s="143"/>
      <c r="P1366" s="121"/>
      <c r="Q1366" s="167"/>
    </row>
    <row r="1367" spans="2:17">
      <c r="B1367" s="180"/>
      <c r="C1367" s="175"/>
      <c r="D1367" s="175"/>
      <c r="E1367" s="164"/>
      <c r="F1367" s="141"/>
      <c r="G1367" s="141"/>
      <c r="H1367" s="143"/>
      <c r="I1367" s="164"/>
      <c r="J1367" s="121"/>
      <c r="K1367" s="121"/>
      <c r="L1367" s="161"/>
      <c r="M1367" s="143"/>
      <c r="N1367" s="143"/>
      <c r="O1367" s="143"/>
      <c r="P1367" s="121"/>
      <c r="Q1367" s="167"/>
    </row>
    <row r="1368" spans="2:17">
      <c r="B1368" s="180"/>
      <c r="C1368" s="175"/>
      <c r="D1368" s="175"/>
      <c r="E1368" s="164"/>
      <c r="F1368" s="141"/>
      <c r="G1368" s="141"/>
      <c r="H1368" s="143"/>
      <c r="I1368" s="164"/>
      <c r="J1368" s="121"/>
      <c r="K1368" s="121"/>
      <c r="L1368" s="161"/>
      <c r="M1368" s="143"/>
      <c r="N1368" s="143"/>
      <c r="O1368" s="143"/>
      <c r="P1368" s="121"/>
      <c r="Q1368" s="167"/>
    </row>
    <row r="1369" spans="2:17">
      <c r="B1369" s="180"/>
      <c r="C1369" s="175"/>
      <c r="D1369" s="175"/>
      <c r="E1369" s="164"/>
      <c r="F1369" s="141"/>
      <c r="G1369" s="141"/>
      <c r="H1369" s="143"/>
      <c r="I1369" s="164"/>
      <c r="J1369" s="121"/>
      <c r="K1369" s="121"/>
      <c r="L1369" s="161"/>
      <c r="M1369" s="143"/>
      <c r="N1369" s="143"/>
      <c r="O1369" s="143"/>
      <c r="P1369" s="121"/>
      <c r="Q1369" s="167"/>
    </row>
    <row r="1370" spans="2:17">
      <c r="B1370" s="180"/>
      <c r="C1370" s="175"/>
      <c r="D1370" s="175"/>
      <c r="E1370" s="164"/>
      <c r="F1370" s="141"/>
      <c r="G1370" s="141"/>
      <c r="H1370" s="143"/>
      <c r="I1370" s="164"/>
      <c r="J1370" s="121"/>
      <c r="K1370" s="121"/>
      <c r="L1370" s="161"/>
      <c r="M1370" s="143"/>
      <c r="N1370" s="143"/>
      <c r="O1370" s="143"/>
      <c r="P1370" s="121"/>
      <c r="Q1370" s="167"/>
    </row>
    <row r="1371" spans="2:17">
      <c r="B1371" s="180"/>
      <c r="C1371" s="175"/>
      <c r="D1371" s="175"/>
      <c r="E1371" s="164"/>
      <c r="F1371" s="141"/>
      <c r="G1371" s="141"/>
      <c r="H1371" s="143"/>
      <c r="I1371" s="164"/>
      <c r="J1371" s="121"/>
      <c r="K1371" s="121"/>
      <c r="L1371" s="161"/>
      <c r="M1371" s="143"/>
      <c r="N1371" s="143"/>
      <c r="O1371" s="143"/>
      <c r="P1371" s="121"/>
      <c r="Q1371" s="167"/>
    </row>
    <row r="1372" spans="2:17">
      <c r="B1372" s="180"/>
      <c r="C1372" s="175"/>
      <c r="D1372" s="175"/>
      <c r="E1372" s="164"/>
      <c r="F1372" s="141"/>
      <c r="G1372" s="141"/>
      <c r="H1372" s="143"/>
      <c r="I1372" s="164"/>
      <c r="J1372" s="121"/>
      <c r="K1372" s="121"/>
      <c r="L1372" s="161"/>
      <c r="M1372" s="143"/>
      <c r="N1372" s="143"/>
      <c r="O1372" s="143"/>
      <c r="P1372" s="121"/>
      <c r="Q1372" s="167"/>
    </row>
    <row r="1373" spans="2:17">
      <c r="B1373" s="180"/>
      <c r="C1373" s="175"/>
      <c r="D1373" s="175"/>
      <c r="E1373" s="164"/>
      <c r="F1373" s="141"/>
      <c r="G1373" s="141"/>
      <c r="H1373" s="143"/>
      <c r="I1373" s="164"/>
      <c r="J1373" s="121"/>
      <c r="K1373" s="121"/>
      <c r="L1373" s="161"/>
      <c r="M1373" s="143"/>
      <c r="N1373" s="143"/>
      <c r="O1373" s="143"/>
      <c r="P1373" s="121"/>
      <c r="Q1373" s="167"/>
    </row>
    <row r="1374" spans="2:17">
      <c r="B1374" s="180"/>
      <c r="C1374" s="175"/>
      <c r="D1374" s="175"/>
      <c r="E1374" s="164"/>
      <c r="F1374" s="141"/>
      <c r="G1374" s="141"/>
      <c r="H1374" s="143"/>
      <c r="I1374" s="164"/>
      <c r="J1374" s="121"/>
      <c r="K1374" s="121"/>
      <c r="L1374" s="161"/>
      <c r="M1374" s="143"/>
      <c r="N1374" s="143"/>
      <c r="O1374" s="143"/>
      <c r="P1374" s="121"/>
      <c r="Q1374" s="167"/>
    </row>
    <row r="1375" spans="2:17">
      <c r="B1375" s="180"/>
      <c r="C1375" s="175"/>
      <c r="D1375" s="175"/>
      <c r="E1375" s="164"/>
      <c r="F1375" s="141"/>
      <c r="G1375" s="141"/>
      <c r="H1375" s="143"/>
      <c r="I1375" s="164"/>
      <c r="J1375" s="121"/>
      <c r="K1375" s="121"/>
      <c r="L1375" s="161"/>
      <c r="M1375" s="143"/>
      <c r="N1375" s="143"/>
      <c r="O1375" s="143"/>
      <c r="P1375" s="121"/>
      <c r="Q1375" s="167"/>
    </row>
    <row r="1376" spans="2:17">
      <c r="B1376" s="180"/>
      <c r="C1376" s="175"/>
      <c r="D1376" s="175"/>
      <c r="E1376" s="164"/>
      <c r="F1376" s="141"/>
      <c r="G1376" s="141"/>
      <c r="H1376" s="143"/>
      <c r="I1376" s="164"/>
      <c r="J1376" s="121"/>
      <c r="K1376" s="121"/>
      <c r="L1376" s="161"/>
      <c r="M1376" s="143"/>
      <c r="N1376" s="143"/>
      <c r="O1376" s="143"/>
      <c r="P1376" s="121"/>
      <c r="Q1376" s="167"/>
    </row>
    <row r="1377" spans="2:17">
      <c r="B1377" s="180"/>
      <c r="C1377" s="175"/>
      <c r="D1377" s="175"/>
      <c r="E1377" s="164"/>
      <c r="F1377" s="141"/>
      <c r="G1377" s="141"/>
      <c r="H1377" s="143"/>
      <c r="I1377" s="164"/>
      <c r="J1377" s="121"/>
      <c r="K1377" s="121"/>
      <c r="L1377" s="161"/>
      <c r="M1377" s="143"/>
      <c r="N1377" s="143"/>
      <c r="O1377" s="143"/>
      <c r="P1377" s="121"/>
      <c r="Q1377" s="167"/>
    </row>
    <row r="1378" spans="2:17">
      <c r="B1378" s="180"/>
      <c r="C1378" s="175"/>
      <c r="D1378" s="175"/>
      <c r="E1378" s="164"/>
      <c r="F1378" s="141"/>
      <c r="G1378" s="141"/>
      <c r="H1378" s="143"/>
      <c r="I1378" s="164"/>
      <c r="J1378" s="121"/>
      <c r="K1378" s="121"/>
      <c r="L1378" s="161"/>
      <c r="M1378" s="143"/>
      <c r="N1378" s="143"/>
      <c r="O1378" s="143"/>
      <c r="P1378" s="121"/>
      <c r="Q1378" s="167"/>
    </row>
    <row r="1379" spans="2:17">
      <c r="B1379" s="180"/>
      <c r="C1379" s="175"/>
      <c r="D1379" s="175"/>
      <c r="E1379" s="164"/>
      <c r="F1379" s="141"/>
      <c r="G1379" s="141"/>
      <c r="H1379" s="143"/>
      <c r="I1379" s="164"/>
      <c r="J1379" s="121"/>
      <c r="K1379" s="121"/>
      <c r="L1379" s="161"/>
      <c r="M1379" s="143"/>
      <c r="N1379" s="143"/>
      <c r="O1379" s="143"/>
      <c r="P1379" s="121"/>
      <c r="Q1379" s="167"/>
    </row>
    <row r="1380" spans="2:17">
      <c r="B1380" s="180"/>
      <c r="C1380" s="175"/>
      <c r="D1380" s="175"/>
      <c r="E1380" s="164"/>
      <c r="F1380" s="141"/>
      <c r="G1380" s="141"/>
      <c r="H1380" s="143"/>
      <c r="I1380" s="164"/>
      <c r="J1380" s="121"/>
      <c r="K1380" s="121"/>
      <c r="L1380" s="161"/>
      <c r="M1380" s="143"/>
      <c r="N1380" s="143"/>
      <c r="O1380" s="143"/>
      <c r="P1380" s="121"/>
      <c r="Q1380" s="167"/>
    </row>
    <row r="1381" spans="2:17">
      <c r="B1381" s="180"/>
      <c r="C1381" s="175"/>
      <c r="D1381" s="175"/>
      <c r="E1381" s="164"/>
      <c r="F1381" s="141"/>
      <c r="G1381" s="141"/>
      <c r="H1381" s="143"/>
      <c r="I1381" s="164"/>
      <c r="J1381" s="121"/>
      <c r="K1381" s="121"/>
      <c r="L1381" s="161"/>
      <c r="M1381" s="143"/>
      <c r="N1381" s="143"/>
      <c r="O1381" s="143"/>
      <c r="P1381" s="121"/>
      <c r="Q1381" s="167"/>
    </row>
    <row r="1382" spans="2:17">
      <c r="B1382" s="180"/>
      <c r="C1382" s="175"/>
      <c r="D1382" s="175"/>
      <c r="E1382" s="164"/>
      <c r="F1382" s="141"/>
      <c r="G1382" s="141"/>
      <c r="H1382" s="143"/>
      <c r="I1382" s="164"/>
      <c r="J1382" s="121"/>
      <c r="K1382" s="121"/>
      <c r="L1382" s="161"/>
      <c r="M1382" s="143"/>
      <c r="N1382" s="143"/>
      <c r="O1382" s="143"/>
      <c r="P1382" s="121"/>
      <c r="Q1382" s="167"/>
    </row>
    <row r="1383" spans="2:17">
      <c r="B1383" s="180"/>
      <c r="C1383" s="175"/>
      <c r="D1383" s="175"/>
      <c r="E1383" s="164"/>
      <c r="F1383" s="141"/>
      <c r="G1383" s="141"/>
      <c r="H1383" s="143"/>
      <c r="I1383" s="164"/>
      <c r="J1383" s="121"/>
      <c r="K1383" s="121"/>
      <c r="L1383" s="161"/>
      <c r="M1383" s="143"/>
      <c r="N1383" s="143"/>
      <c r="O1383" s="143"/>
      <c r="P1383" s="121"/>
      <c r="Q1383" s="167"/>
    </row>
    <row r="1384" spans="2:17">
      <c r="B1384" s="180"/>
      <c r="C1384" s="175"/>
      <c r="D1384" s="175"/>
      <c r="E1384" s="164"/>
      <c r="F1384" s="141"/>
      <c r="G1384" s="141"/>
      <c r="H1384" s="143"/>
      <c r="I1384" s="164"/>
      <c r="J1384" s="121"/>
      <c r="K1384" s="121"/>
      <c r="L1384" s="161"/>
      <c r="M1384" s="143"/>
      <c r="N1384" s="143"/>
      <c r="O1384" s="143"/>
      <c r="P1384" s="121"/>
      <c r="Q1384" s="167"/>
    </row>
    <row r="1385" spans="2:17">
      <c r="B1385" s="180"/>
      <c r="C1385" s="175"/>
      <c r="D1385" s="175"/>
      <c r="E1385" s="164"/>
      <c r="F1385" s="141"/>
      <c r="G1385" s="141"/>
      <c r="H1385" s="143"/>
      <c r="I1385" s="164"/>
      <c r="J1385" s="121"/>
      <c r="K1385" s="121"/>
      <c r="L1385" s="161"/>
      <c r="M1385" s="143"/>
      <c r="N1385" s="143"/>
      <c r="O1385" s="143"/>
      <c r="P1385" s="121"/>
      <c r="Q1385" s="167"/>
    </row>
    <row r="1386" spans="2:17">
      <c r="B1386" s="180"/>
      <c r="C1386" s="175"/>
      <c r="D1386" s="175"/>
      <c r="E1386" s="164"/>
      <c r="F1386" s="141"/>
      <c r="G1386" s="141"/>
      <c r="H1386" s="143"/>
      <c r="I1386" s="164"/>
      <c r="J1386" s="121"/>
      <c r="K1386" s="121"/>
      <c r="L1386" s="161"/>
      <c r="M1386" s="143"/>
      <c r="N1386" s="143"/>
      <c r="O1386" s="143"/>
      <c r="P1386" s="121"/>
      <c r="Q1386" s="167"/>
    </row>
    <row r="1387" spans="2:17">
      <c r="B1387" s="180"/>
      <c r="C1387" s="175"/>
      <c r="D1387" s="175"/>
      <c r="E1387" s="164"/>
      <c r="F1387" s="141"/>
      <c r="G1387" s="141"/>
      <c r="H1387" s="143"/>
      <c r="I1387" s="164"/>
      <c r="J1387" s="121"/>
      <c r="K1387" s="121"/>
      <c r="L1387" s="161"/>
      <c r="M1387" s="143"/>
      <c r="N1387" s="143"/>
      <c r="O1387" s="143"/>
      <c r="P1387" s="121"/>
      <c r="Q1387" s="167"/>
    </row>
    <row r="1388" spans="2:17">
      <c r="B1388" s="180"/>
      <c r="C1388" s="175"/>
      <c r="D1388" s="175"/>
      <c r="E1388" s="164"/>
      <c r="F1388" s="141"/>
      <c r="G1388" s="141"/>
      <c r="H1388" s="143"/>
      <c r="I1388" s="164"/>
      <c r="J1388" s="121"/>
      <c r="K1388" s="121"/>
      <c r="L1388" s="161"/>
      <c r="M1388" s="143"/>
      <c r="N1388" s="143"/>
      <c r="O1388" s="143"/>
      <c r="P1388" s="121"/>
      <c r="Q1388" s="167"/>
    </row>
    <row r="1389" spans="2:17">
      <c r="B1389" s="180"/>
      <c r="C1389" s="175"/>
      <c r="D1389" s="175"/>
      <c r="E1389" s="164"/>
      <c r="F1389" s="141"/>
      <c r="G1389" s="141"/>
      <c r="H1389" s="143"/>
      <c r="I1389" s="164"/>
      <c r="J1389" s="121"/>
      <c r="K1389" s="121"/>
      <c r="L1389" s="161"/>
      <c r="M1389" s="143"/>
      <c r="N1389" s="143"/>
      <c r="O1389" s="143"/>
      <c r="P1389" s="121"/>
      <c r="Q1389" s="167"/>
    </row>
    <row r="1390" spans="2:17">
      <c r="B1390" s="180"/>
      <c r="C1390" s="175"/>
      <c r="D1390" s="175"/>
      <c r="E1390" s="164"/>
      <c r="F1390" s="141"/>
      <c r="G1390" s="141"/>
      <c r="H1390" s="143"/>
      <c r="I1390" s="164"/>
      <c r="J1390" s="121"/>
      <c r="K1390" s="121"/>
      <c r="L1390" s="161"/>
      <c r="M1390" s="143"/>
      <c r="N1390" s="143"/>
      <c r="O1390" s="143"/>
      <c r="P1390" s="121"/>
      <c r="Q1390" s="167"/>
    </row>
    <row r="1391" spans="2:17">
      <c r="B1391" s="180"/>
      <c r="C1391" s="175"/>
      <c r="D1391" s="175"/>
      <c r="E1391" s="164"/>
      <c r="F1391" s="141"/>
      <c r="G1391" s="141"/>
      <c r="H1391" s="143"/>
      <c r="I1391" s="164"/>
      <c r="J1391" s="121"/>
      <c r="K1391" s="121"/>
      <c r="L1391" s="161"/>
      <c r="M1391" s="143"/>
      <c r="N1391" s="143"/>
      <c r="O1391" s="143"/>
      <c r="P1391" s="121"/>
      <c r="Q1391" s="167"/>
    </row>
    <row r="1392" spans="2:17">
      <c r="B1392" s="180"/>
      <c r="C1392" s="175"/>
      <c r="D1392" s="175"/>
      <c r="E1392" s="164"/>
      <c r="F1392" s="141"/>
      <c r="G1392" s="141"/>
      <c r="H1392" s="143"/>
      <c r="I1392" s="164"/>
      <c r="J1392" s="121"/>
      <c r="K1392" s="121"/>
      <c r="L1392" s="161"/>
      <c r="M1392" s="143"/>
      <c r="N1392" s="143"/>
      <c r="O1392" s="143"/>
      <c r="P1392" s="121"/>
      <c r="Q1392" s="167"/>
    </row>
    <row r="1393" spans="2:17">
      <c r="B1393" s="180"/>
      <c r="C1393" s="175"/>
      <c r="D1393" s="175"/>
      <c r="E1393" s="164"/>
      <c r="F1393" s="141"/>
      <c r="G1393" s="141"/>
      <c r="H1393" s="143"/>
      <c r="I1393" s="164"/>
      <c r="J1393" s="121"/>
      <c r="K1393" s="121"/>
      <c r="L1393" s="161"/>
      <c r="M1393" s="143"/>
      <c r="N1393" s="143"/>
      <c r="O1393" s="143"/>
      <c r="P1393" s="121"/>
      <c r="Q1393" s="167"/>
    </row>
    <row r="1394" spans="2:17">
      <c r="B1394" s="180"/>
      <c r="C1394" s="175"/>
      <c r="D1394" s="175"/>
      <c r="E1394" s="164"/>
      <c r="F1394" s="141"/>
      <c r="G1394" s="141"/>
      <c r="H1394" s="143"/>
      <c r="I1394" s="164"/>
      <c r="J1394" s="121"/>
      <c r="K1394" s="121"/>
      <c r="L1394" s="161"/>
      <c r="M1394" s="143"/>
      <c r="N1394" s="143"/>
      <c r="O1394" s="143"/>
      <c r="P1394" s="121"/>
      <c r="Q1394" s="167"/>
    </row>
    <row r="1395" spans="2:17">
      <c r="B1395" s="180"/>
      <c r="C1395" s="175"/>
      <c r="D1395" s="175"/>
      <c r="E1395" s="164"/>
      <c r="F1395" s="141"/>
      <c r="G1395" s="141"/>
      <c r="H1395" s="143"/>
      <c r="I1395" s="164"/>
      <c r="J1395" s="121"/>
      <c r="K1395" s="121"/>
      <c r="L1395" s="161"/>
      <c r="M1395" s="143"/>
      <c r="N1395" s="143"/>
      <c r="O1395" s="143"/>
      <c r="P1395" s="121"/>
      <c r="Q1395" s="167"/>
    </row>
    <row r="1396" spans="2:17">
      <c r="B1396" s="180"/>
      <c r="C1396" s="175"/>
      <c r="D1396" s="175"/>
      <c r="E1396" s="164"/>
      <c r="F1396" s="141"/>
      <c r="G1396" s="141"/>
      <c r="H1396" s="143"/>
      <c r="I1396" s="164"/>
      <c r="J1396" s="121"/>
      <c r="K1396" s="121"/>
      <c r="L1396" s="161"/>
      <c r="M1396" s="143"/>
      <c r="N1396" s="143"/>
      <c r="O1396" s="143"/>
      <c r="P1396" s="121"/>
      <c r="Q1396" s="167"/>
    </row>
    <row r="1397" spans="2:17">
      <c r="B1397" s="180"/>
      <c r="C1397" s="175"/>
      <c r="D1397" s="175"/>
      <c r="E1397" s="164"/>
      <c r="F1397" s="141"/>
      <c r="G1397" s="141"/>
      <c r="H1397" s="143"/>
      <c r="I1397" s="164"/>
      <c r="J1397" s="121"/>
      <c r="K1397" s="121"/>
      <c r="L1397" s="161"/>
      <c r="M1397" s="143"/>
      <c r="N1397" s="143"/>
      <c r="O1397" s="143"/>
      <c r="P1397" s="121"/>
      <c r="Q1397" s="167"/>
    </row>
    <row r="1398" spans="2:17">
      <c r="B1398" s="180"/>
      <c r="C1398" s="175"/>
      <c r="D1398" s="175"/>
      <c r="E1398" s="164"/>
      <c r="F1398" s="141"/>
      <c r="G1398" s="141"/>
      <c r="H1398" s="143"/>
      <c r="I1398" s="164"/>
      <c r="J1398" s="121"/>
      <c r="K1398" s="121"/>
      <c r="L1398" s="161"/>
      <c r="M1398" s="143"/>
      <c r="N1398" s="143"/>
      <c r="O1398" s="143"/>
      <c r="P1398" s="121"/>
      <c r="Q1398" s="167"/>
    </row>
    <row r="1399" spans="2:17">
      <c r="B1399" s="180"/>
      <c r="C1399" s="175"/>
      <c r="D1399" s="175"/>
      <c r="E1399" s="164"/>
      <c r="F1399" s="141"/>
      <c r="G1399" s="141"/>
      <c r="H1399" s="143"/>
      <c r="I1399" s="164"/>
      <c r="J1399" s="121"/>
      <c r="K1399" s="121"/>
      <c r="L1399" s="161"/>
      <c r="M1399" s="143"/>
      <c r="N1399" s="143"/>
      <c r="O1399" s="143"/>
      <c r="P1399" s="121"/>
      <c r="Q1399" s="167"/>
    </row>
    <row r="1400" spans="2:17">
      <c r="B1400" s="180"/>
      <c r="C1400" s="175"/>
      <c r="D1400" s="175"/>
      <c r="E1400" s="164"/>
      <c r="F1400" s="141"/>
      <c r="G1400" s="141"/>
      <c r="H1400" s="143"/>
      <c r="I1400" s="164"/>
      <c r="J1400" s="121"/>
      <c r="K1400" s="121"/>
      <c r="L1400" s="161"/>
      <c r="M1400" s="143"/>
      <c r="N1400" s="143"/>
      <c r="O1400" s="143"/>
      <c r="P1400" s="121"/>
      <c r="Q1400" s="167"/>
    </row>
    <row r="1401" spans="2:17">
      <c r="B1401" s="180"/>
      <c r="C1401" s="175"/>
      <c r="D1401" s="175"/>
      <c r="E1401" s="164"/>
      <c r="F1401" s="141"/>
      <c r="G1401" s="141"/>
      <c r="H1401" s="143"/>
      <c r="I1401" s="164"/>
      <c r="J1401" s="121"/>
      <c r="K1401" s="121"/>
      <c r="L1401" s="161"/>
      <c r="M1401" s="143"/>
      <c r="N1401" s="143"/>
      <c r="O1401" s="143"/>
      <c r="P1401" s="121"/>
      <c r="Q1401" s="167"/>
    </row>
    <row r="1402" spans="2:17">
      <c r="B1402" s="180"/>
      <c r="C1402" s="175"/>
      <c r="D1402" s="175"/>
      <c r="E1402" s="164"/>
      <c r="F1402" s="141"/>
      <c r="G1402" s="141"/>
      <c r="H1402" s="143"/>
      <c r="I1402" s="164"/>
      <c r="J1402" s="121"/>
      <c r="K1402" s="121"/>
      <c r="L1402" s="161"/>
      <c r="M1402" s="143"/>
      <c r="N1402" s="143"/>
      <c r="O1402" s="143"/>
      <c r="P1402" s="121"/>
      <c r="Q1402" s="167"/>
    </row>
    <row r="1403" spans="2:17">
      <c r="B1403" s="180"/>
      <c r="C1403" s="175"/>
      <c r="D1403" s="175"/>
      <c r="E1403" s="164"/>
      <c r="F1403" s="141"/>
      <c r="G1403" s="141"/>
      <c r="H1403" s="143"/>
      <c r="I1403" s="164"/>
      <c r="J1403" s="121"/>
      <c r="K1403" s="121"/>
      <c r="L1403" s="161"/>
      <c r="M1403" s="143"/>
      <c r="N1403" s="143"/>
      <c r="O1403" s="143"/>
      <c r="P1403" s="121"/>
      <c r="Q1403" s="167"/>
    </row>
    <row r="1404" spans="2:17">
      <c r="B1404" s="180"/>
      <c r="C1404" s="175"/>
      <c r="D1404" s="175"/>
      <c r="E1404" s="164"/>
      <c r="F1404" s="141"/>
      <c r="G1404" s="141"/>
      <c r="H1404" s="143"/>
      <c r="I1404" s="164"/>
      <c r="J1404" s="121"/>
      <c r="K1404" s="121"/>
      <c r="L1404" s="161"/>
      <c r="M1404" s="143"/>
      <c r="N1404" s="143"/>
      <c r="O1404" s="143"/>
      <c r="P1404" s="121"/>
      <c r="Q1404" s="167"/>
    </row>
    <row r="1405" spans="2:17">
      <c r="B1405" s="180"/>
      <c r="C1405" s="175"/>
      <c r="D1405" s="175"/>
      <c r="E1405" s="164"/>
      <c r="F1405" s="141"/>
      <c r="G1405" s="141"/>
      <c r="H1405" s="143"/>
      <c r="I1405" s="164"/>
      <c r="J1405" s="121"/>
      <c r="K1405" s="121"/>
      <c r="L1405" s="161"/>
      <c r="M1405" s="143"/>
      <c r="N1405" s="143"/>
      <c r="O1405" s="143"/>
      <c r="P1405" s="121"/>
      <c r="Q1405" s="167"/>
    </row>
    <row r="1406" spans="2:17">
      <c r="B1406" s="180"/>
      <c r="C1406" s="175"/>
      <c r="D1406" s="175"/>
      <c r="E1406" s="164"/>
      <c r="F1406" s="141"/>
      <c r="G1406" s="141"/>
      <c r="H1406" s="143"/>
      <c r="I1406" s="164"/>
      <c r="J1406" s="121"/>
      <c r="K1406" s="121"/>
      <c r="L1406" s="161"/>
      <c r="M1406" s="143"/>
      <c r="N1406" s="143"/>
      <c r="O1406" s="143"/>
      <c r="P1406" s="121"/>
      <c r="Q1406" s="167"/>
    </row>
    <row r="1407" spans="2:17">
      <c r="B1407" s="180"/>
      <c r="C1407" s="175"/>
      <c r="D1407" s="175"/>
      <c r="E1407" s="164"/>
      <c r="F1407" s="141"/>
      <c r="G1407" s="141"/>
      <c r="H1407" s="143"/>
      <c r="I1407" s="164"/>
      <c r="J1407" s="121"/>
      <c r="K1407" s="121"/>
      <c r="L1407" s="161"/>
      <c r="M1407" s="143"/>
      <c r="N1407" s="143"/>
      <c r="O1407" s="143"/>
      <c r="P1407" s="121"/>
      <c r="Q1407" s="167"/>
    </row>
    <row r="1408" spans="2:17">
      <c r="B1408" s="180"/>
      <c r="C1408" s="175"/>
      <c r="D1408" s="175"/>
      <c r="E1408" s="164"/>
      <c r="F1408" s="141"/>
      <c r="G1408" s="141"/>
      <c r="H1408" s="143"/>
      <c r="I1408" s="164"/>
      <c r="J1408" s="121"/>
      <c r="K1408" s="121"/>
      <c r="L1408" s="161"/>
      <c r="M1408" s="143"/>
      <c r="N1408" s="143"/>
      <c r="O1408" s="143"/>
      <c r="P1408" s="121"/>
      <c r="Q1408" s="167"/>
    </row>
    <row r="1409" spans="2:17">
      <c r="B1409" s="180"/>
      <c r="C1409" s="175"/>
      <c r="D1409" s="175"/>
      <c r="E1409" s="164"/>
      <c r="F1409" s="141"/>
      <c r="G1409" s="141"/>
      <c r="H1409" s="143"/>
      <c r="I1409" s="164"/>
      <c r="J1409" s="121"/>
      <c r="K1409" s="121"/>
      <c r="L1409" s="161"/>
      <c r="M1409" s="143"/>
      <c r="N1409" s="143"/>
      <c r="O1409" s="143"/>
      <c r="P1409" s="121"/>
      <c r="Q1409" s="167"/>
    </row>
    <row r="1410" spans="2:17">
      <c r="B1410" s="180"/>
      <c r="C1410" s="175"/>
      <c r="D1410" s="175"/>
      <c r="E1410" s="164"/>
      <c r="F1410" s="141"/>
      <c r="G1410" s="141"/>
      <c r="H1410" s="143"/>
      <c r="I1410" s="164"/>
      <c r="J1410" s="121"/>
      <c r="K1410" s="121"/>
      <c r="L1410" s="161"/>
      <c r="M1410" s="143"/>
      <c r="N1410" s="143"/>
      <c r="O1410" s="143"/>
      <c r="P1410" s="121"/>
      <c r="Q1410" s="167"/>
    </row>
    <row r="1411" spans="2:17">
      <c r="B1411" s="180"/>
      <c r="C1411" s="175"/>
      <c r="D1411" s="175"/>
      <c r="E1411" s="164"/>
      <c r="F1411" s="141"/>
      <c r="G1411" s="141"/>
      <c r="H1411" s="143"/>
      <c r="I1411" s="164"/>
      <c r="J1411" s="121"/>
      <c r="K1411" s="121"/>
      <c r="L1411" s="161"/>
      <c r="M1411" s="143"/>
      <c r="N1411" s="143"/>
      <c r="O1411" s="143"/>
      <c r="P1411" s="121"/>
      <c r="Q1411" s="167"/>
    </row>
    <row r="1412" spans="2:17">
      <c r="B1412" s="180"/>
      <c r="C1412" s="175"/>
      <c r="D1412" s="175"/>
      <c r="E1412" s="164"/>
      <c r="F1412" s="141"/>
      <c r="G1412" s="141"/>
      <c r="H1412" s="143"/>
      <c r="I1412" s="164"/>
      <c r="J1412" s="121"/>
      <c r="K1412" s="121"/>
      <c r="L1412" s="161"/>
      <c r="M1412" s="143"/>
      <c r="N1412" s="143"/>
      <c r="O1412" s="143"/>
      <c r="P1412" s="121"/>
      <c r="Q1412" s="167"/>
    </row>
    <row r="1413" spans="2:17">
      <c r="B1413" s="180"/>
      <c r="C1413" s="175"/>
      <c r="D1413" s="175"/>
      <c r="E1413" s="164"/>
      <c r="F1413" s="141"/>
      <c r="G1413" s="141"/>
      <c r="H1413" s="143"/>
      <c r="I1413" s="164"/>
      <c r="J1413" s="121"/>
      <c r="K1413" s="121"/>
      <c r="L1413" s="161"/>
      <c r="M1413" s="143"/>
      <c r="N1413" s="143"/>
      <c r="O1413" s="143"/>
      <c r="P1413" s="121"/>
      <c r="Q1413" s="167"/>
    </row>
    <row r="1414" spans="2:17">
      <c r="B1414" s="180"/>
      <c r="C1414" s="175"/>
      <c r="D1414" s="175"/>
      <c r="E1414" s="164"/>
      <c r="F1414" s="141"/>
      <c r="G1414" s="141"/>
      <c r="H1414" s="143"/>
      <c r="I1414" s="164"/>
      <c r="J1414" s="121"/>
      <c r="K1414" s="121"/>
      <c r="L1414" s="161"/>
      <c r="M1414" s="143"/>
      <c r="N1414" s="143"/>
      <c r="O1414" s="143"/>
      <c r="P1414" s="121"/>
      <c r="Q1414" s="167"/>
    </row>
    <row r="1415" spans="2:17">
      <c r="B1415" s="180"/>
      <c r="C1415" s="175"/>
      <c r="D1415" s="175"/>
      <c r="E1415" s="164"/>
      <c r="F1415" s="141"/>
      <c r="G1415" s="141"/>
      <c r="H1415" s="143"/>
      <c r="I1415" s="164"/>
      <c r="J1415" s="121"/>
      <c r="K1415" s="121"/>
      <c r="L1415" s="161"/>
      <c r="M1415" s="143"/>
      <c r="N1415" s="143"/>
      <c r="O1415" s="143"/>
      <c r="P1415" s="121"/>
      <c r="Q1415" s="167"/>
    </row>
    <row r="1416" spans="2:17">
      <c r="B1416" s="180"/>
      <c r="C1416" s="175"/>
      <c r="D1416" s="175"/>
      <c r="E1416" s="164"/>
      <c r="F1416" s="141"/>
      <c r="G1416" s="141"/>
      <c r="H1416" s="143"/>
      <c r="I1416" s="164"/>
      <c r="J1416" s="121"/>
      <c r="K1416" s="121"/>
      <c r="L1416" s="161"/>
      <c r="M1416" s="143"/>
      <c r="N1416" s="143"/>
      <c r="O1416" s="143"/>
      <c r="P1416" s="121"/>
      <c r="Q1416" s="167"/>
    </row>
    <row r="1417" spans="2:17">
      <c r="B1417" s="180"/>
      <c r="C1417" s="175"/>
      <c r="D1417" s="175"/>
      <c r="E1417" s="164"/>
      <c r="F1417" s="141"/>
      <c r="G1417" s="141"/>
      <c r="H1417" s="143"/>
      <c r="I1417" s="164"/>
      <c r="J1417" s="121"/>
      <c r="K1417" s="121"/>
      <c r="L1417" s="161"/>
      <c r="M1417" s="143"/>
      <c r="N1417" s="143"/>
      <c r="O1417" s="143"/>
      <c r="P1417" s="121"/>
      <c r="Q1417" s="167"/>
    </row>
    <row r="1418" spans="2:17">
      <c r="B1418" s="180"/>
      <c r="C1418" s="175"/>
      <c r="D1418" s="175"/>
      <c r="E1418" s="164"/>
      <c r="F1418" s="141"/>
      <c r="G1418" s="141"/>
      <c r="H1418" s="143"/>
      <c r="I1418" s="164"/>
      <c r="J1418" s="121"/>
      <c r="K1418" s="121"/>
      <c r="L1418" s="161"/>
      <c r="M1418" s="143"/>
      <c r="N1418" s="143"/>
      <c r="O1418" s="143"/>
      <c r="P1418" s="121"/>
      <c r="Q1418" s="167"/>
    </row>
    <row r="1419" spans="2:17">
      <c r="B1419" s="180"/>
      <c r="C1419" s="175"/>
      <c r="D1419" s="175"/>
      <c r="E1419" s="164"/>
      <c r="F1419" s="141"/>
      <c r="G1419" s="141"/>
      <c r="H1419" s="143"/>
      <c r="I1419" s="164"/>
      <c r="J1419" s="121"/>
      <c r="K1419" s="121"/>
      <c r="L1419" s="161"/>
      <c r="M1419" s="143"/>
      <c r="N1419" s="143"/>
      <c r="O1419" s="143"/>
      <c r="P1419" s="121"/>
      <c r="Q1419" s="167"/>
    </row>
    <row r="1420" spans="2:17">
      <c r="B1420" s="180"/>
      <c r="C1420" s="175"/>
      <c r="D1420" s="175"/>
      <c r="E1420" s="164"/>
      <c r="F1420" s="141"/>
      <c r="G1420" s="141"/>
      <c r="H1420" s="143"/>
      <c r="I1420" s="164"/>
      <c r="J1420" s="121"/>
      <c r="K1420" s="121"/>
      <c r="L1420" s="161"/>
      <c r="M1420" s="143"/>
      <c r="N1420" s="143"/>
      <c r="O1420" s="143"/>
      <c r="P1420" s="121"/>
      <c r="Q1420" s="167"/>
    </row>
    <row r="1421" spans="2:17">
      <c r="B1421" s="180"/>
      <c r="C1421" s="175"/>
      <c r="D1421" s="175"/>
      <c r="E1421" s="164"/>
      <c r="F1421" s="141"/>
      <c r="G1421" s="141"/>
      <c r="H1421" s="143"/>
      <c r="I1421" s="164"/>
      <c r="J1421" s="121"/>
      <c r="K1421" s="121"/>
      <c r="L1421" s="161"/>
      <c r="M1421" s="143"/>
      <c r="N1421" s="143"/>
      <c r="O1421" s="143"/>
      <c r="P1421" s="121"/>
      <c r="Q1421" s="167"/>
    </row>
    <row r="1422" spans="2:17">
      <c r="B1422" s="180"/>
      <c r="C1422" s="175"/>
      <c r="D1422" s="175"/>
      <c r="E1422" s="164"/>
      <c r="F1422" s="141"/>
      <c r="G1422" s="141"/>
      <c r="H1422" s="143"/>
      <c r="I1422" s="164"/>
      <c r="J1422" s="121"/>
      <c r="K1422" s="121"/>
      <c r="L1422" s="161"/>
      <c r="M1422" s="143"/>
      <c r="N1422" s="143"/>
      <c r="O1422" s="143"/>
      <c r="P1422" s="121"/>
      <c r="Q1422" s="167"/>
    </row>
    <row r="1423" spans="2:17">
      <c r="B1423" s="180"/>
      <c r="C1423" s="175"/>
      <c r="D1423" s="175"/>
      <c r="E1423" s="164"/>
      <c r="F1423" s="141"/>
      <c r="G1423" s="141"/>
      <c r="H1423" s="143"/>
      <c r="I1423" s="164"/>
      <c r="J1423" s="121"/>
      <c r="K1423" s="121"/>
      <c r="L1423" s="161"/>
      <c r="M1423" s="143"/>
      <c r="N1423" s="143"/>
      <c r="O1423" s="143"/>
      <c r="P1423" s="121"/>
      <c r="Q1423" s="167"/>
    </row>
    <row r="1424" spans="2:17">
      <c r="B1424" s="180"/>
      <c r="C1424" s="175"/>
      <c r="D1424" s="175"/>
      <c r="E1424" s="164"/>
      <c r="F1424" s="141"/>
      <c r="G1424" s="141"/>
      <c r="H1424" s="143"/>
      <c r="I1424" s="164"/>
      <c r="J1424" s="121"/>
      <c r="K1424" s="121"/>
      <c r="L1424" s="161"/>
      <c r="M1424" s="143"/>
      <c r="N1424" s="143"/>
      <c r="O1424" s="143"/>
      <c r="P1424" s="121"/>
      <c r="Q1424" s="167"/>
    </row>
    <row r="1425" spans="2:17">
      <c r="B1425" s="180"/>
      <c r="C1425" s="175"/>
      <c r="D1425" s="175"/>
      <c r="E1425" s="164"/>
      <c r="F1425" s="141"/>
      <c r="G1425" s="141"/>
      <c r="H1425" s="143"/>
      <c r="I1425" s="164"/>
      <c r="J1425" s="121"/>
      <c r="K1425" s="121"/>
      <c r="L1425" s="161"/>
      <c r="M1425" s="143"/>
      <c r="N1425" s="143"/>
      <c r="O1425" s="143"/>
      <c r="P1425" s="121"/>
      <c r="Q1425" s="167"/>
    </row>
    <row r="1426" spans="2:17">
      <c r="B1426" s="180"/>
      <c r="C1426" s="175"/>
      <c r="D1426" s="175"/>
      <c r="E1426" s="164"/>
      <c r="F1426" s="141"/>
      <c r="G1426" s="141"/>
      <c r="H1426" s="143"/>
      <c r="I1426" s="164"/>
      <c r="J1426" s="121"/>
      <c r="K1426" s="121"/>
      <c r="L1426" s="161"/>
      <c r="M1426" s="143"/>
      <c r="N1426" s="143"/>
      <c r="O1426" s="143"/>
      <c r="P1426" s="121"/>
      <c r="Q1426" s="167"/>
    </row>
    <row r="1427" spans="2:17">
      <c r="B1427" s="180"/>
      <c r="C1427" s="175"/>
      <c r="D1427" s="175"/>
      <c r="E1427" s="164"/>
      <c r="F1427" s="141"/>
      <c r="G1427" s="141"/>
      <c r="H1427" s="143"/>
      <c r="I1427" s="164"/>
      <c r="J1427" s="121"/>
      <c r="K1427" s="121"/>
      <c r="L1427" s="161"/>
      <c r="M1427" s="143"/>
      <c r="N1427" s="143"/>
      <c r="O1427" s="143"/>
      <c r="P1427" s="121"/>
      <c r="Q1427" s="167"/>
    </row>
    <row r="1428" spans="2:17">
      <c r="B1428" s="180"/>
      <c r="C1428" s="175"/>
      <c r="D1428" s="175"/>
      <c r="E1428" s="164"/>
      <c r="F1428" s="141"/>
      <c r="G1428" s="141"/>
      <c r="H1428" s="143"/>
      <c r="I1428" s="164"/>
      <c r="J1428" s="121"/>
      <c r="K1428" s="121"/>
      <c r="L1428" s="161"/>
      <c r="M1428" s="143"/>
      <c r="N1428" s="143"/>
      <c r="O1428" s="143"/>
      <c r="P1428" s="121"/>
      <c r="Q1428" s="167"/>
    </row>
    <row r="1429" spans="2:17">
      <c r="B1429" s="180"/>
      <c r="C1429" s="175"/>
      <c r="D1429" s="175"/>
      <c r="E1429" s="164"/>
      <c r="F1429" s="141"/>
      <c r="G1429" s="141"/>
      <c r="H1429" s="143"/>
      <c r="I1429" s="164"/>
      <c r="J1429" s="121"/>
      <c r="K1429" s="121"/>
      <c r="L1429" s="161"/>
      <c r="M1429" s="143"/>
      <c r="N1429" s="143"/>
      <c r="O1429" s="143"/>
      <c r="P1429" s="121"/>
      <c r="Q1429" s="167"/>
    </row>
    <row r="1430" spans="2:17">
      <c r="B1430" s="180"/>
      <c r="C1430" s="175"/>
      <c r="D1430" s="175"/>
      <c r="E1430" s="164"/>
      <c r="F1430" s="141"/>
      <c r="G1430" s="141"/>
      <c r="H1430" s="143"/>
      <c r="I1430" s="164"/>
      <c r="J1430" s="121"/>
      <c r="K1430" s="121"/>
      <c r="L1430" s="161"/>
      <c r="M1430" s="143"/>
      <c r="N1430" s="143"/>
      <c r="O1430" s="143"/>
      <c r="P1430" s="121"/>
      <c r="Q1430" s="167"/>
    </row>
    <row r="1431" spans="2:17">
      <c r="B1431" s="180"/>
      <c r="C1431" s="175"/>
      <c r="D1431" s="175"/>
      <c r="E1431" s="164"/>
      <c r="F1431" s="141"/>
      <c r="G1431" s="141"/>
      <c r="H1431" s="143"/>
      <c r="I1431" s="164"/>
      <c r="J1431" s="121"/>
      <c r="K1431" s="121"/>
      <c r="L1431" s="161"/>
      <c r="M1431" s="143"/>
      <c r="N1431" s="143"/>
      <c r="O1431" s="143"/>
      <c r="P1431" s="121"/>
      <c r="Q1431" s="167"/>
    </row>
    <row r="1432" spans="2:17">
      <c r="B1432" s="180"/>
      <c r="C1432" s="175"/>
      <c r="D1432" s="175"/>
      <c r="E1432" s="164"/>
      <c r="F1432" s="141"/>
      <c r="G1432" s="141"/>
      <c r="H1432" s="143"/>
      <c r="I1432" s="164"/>
      <c r="J1432" s="121"/>
      <c r="K1432" s="121"/>
      <c r="L1432" s="161"/>
      <c r="M1432" s="143"/>
      <c r="N1432" s="143"/>
      <c r="O1432" s="143"/>
      <c r="P1432" s="121"/>
      <c r="Q1432" s="167"/>
    </row>
    <row r="1433" spans="2:17">
      <c r="B1433" s="180"/>
      <c r="C1433" s="175"/>
      <c r="D1433" s="175"/>
      <c r="E1433" s="164"/>
      <c r="F1433" s="141"/>
      <c r="G1433" s="141"/>
      <c r="H1433" s="143"/>
      <c r="I1433" s="164"/>
      <c r="J1433" s="121"/>
      <c r="K1433" s="121"/>
      <c r="L1433" s="161"/>
      <c r="M1433" s="143"/>
      <c r="N1433" s="143"/>
      <c r="O1433" s="143"/>
      <c r="P1433" s="121"/>
      <c r="Q1433" s="167"/>
    </row>
    <row r="1434" spans="2:17">
      <c r="B1434" s="180"/>
      <c r="C1434" s="175"/>
      <c r="D1434" s="175"/>
      <c r="E1434" s="164"/>
      <c r="F1434" s="141"/>
      <c r="G1434" s="141"/>
      <c r="H1434" s="143"/>
      <c r="I1434" s="164"/>
      <c r="J1434" s="121"/>
      <c r="K1434" s="121"/>
      <c r="L1434" s="161"/>
      <c r="M1434" s="143"/>
      <c r="N1434" s="143"/>
      <c r="O1434" s="143"/>
      <c r="P1434" s="121"/>
      <c r="Q1434" s="167"/>
    </row>
    <row r="1435" spans="2:17">
      <c r="B1435" s="180"/>
      <c r="C1435" s="175"/>
      <c r="D1435" s="175"/>
      <c r="E1435" s="164"/>
      <c r="F1435" s="141"/>
      <c r="G1435" s="141"/>
      <c r="H1435" s="143"/>
      <c r="I1435" s="164"/>
      <c r="J1435" s="121"/>
      <c r="K1435" s="121"/>
      <c r="L1435" s="161"/>
      <c r="M1435" s="143"/>
      <c r="N1435" s="143"/>
      <c r="O1435" s="143"/>
      <c r="P1435" s="121"/>
      <c r="Q1435" s="167"/>
    </row>
    <row r="1436" spans="2:17">
      <c r="B1436" s="180"/>
      <c r="C1436" s="175"/>
      <c r="D1436" s="175"/>
      <c r="E1436" s="164"/>
      <c r="F1436" s="141"/>
      <c r="G1436" s="141"/>
      <c r="H1436" s="143"/>
      <c r="I1436" s="164"/>
      <c r="J1436" s="121"/>
      <c r="K1436" s="121"/>
      <c r="L1436" s="161"/>
      <c r="M1436" s="143"/>
      <c r="N1436" s="143"/>
      <c r="O1436" s="143"/>
      <c r="P1436" s="121"/>
      <c r="Q1436" s="167"/>
    </row>
    <row r="1437" spans="2:17">
      <c r="B1437" s="180"/>
      <c r="C1437" s="175"/>
      <c r="D1437" s="175"/>
      <c r="E1437" s="164"/>
      <c r="F1437" s="141"/>
      <c r="G1437" s="141"/>
      <c r="H1437" s="143"/>
      <c r="I1437" s="164"/>
      <c r="J1437" s="121"/>
      <c r="K1437" s="121"/>
      <c r="L1437" s="161"/>
      <c r="M1437" s="143"/>
      <c r="N1437" s="143"/>
      <c r="O1437" s="143"/>
      <c r="P1437" s="121"/>
      <c r="Q1437" s="167"/>
    </row>
    <row r="1438" spans="2:17">
      <c r="B1438" s="180"/>
      <c r="C1438" s="175"/>
      <c r="D1438" s="175"/>
      <c r="E1438" s="164"/>
      <c r="F1438" s="141"/>
      <c r="G1438" s="141"/>
      <c r="H1438" s="143"/>
      <c r="I1438" s="164"/>
      <c r="J1438" s="121"/>
      <c r="K1438" s="121"/>
      <c r="L1438" s="161"/>
      <c r="M1438" s="143"/>
      <c r="N1438" s="143"/>
      <c r="O1438" s="143"/>
      <c r="P1438" s="121"/>
      <c r="Q1438" s="167"/>
    </row>
    <row r="1439" spans="2:17">
      <c r="B1439" s="180"/>
      <c r="C1439" s="175"/>
      <c r="D1439" s="175"/>
      <c r="E1439" s="164"/>
      <c r="F1439" s="141"/>
      <c r="G1439" s="141"/>
      <c r="H1439" s="143"/>
      <c r="I1439" s="164"/>
      <c r="J1439" s="121"/>
      <c r="K1439" s="121"/>
      <c r="L1439" s="161"/>
      <c r="M1439" s="143"/>
      <c r="N1439" s="143"/>
      <c r="O1439" s="143"/>
      <c r="P1439" s="121"/>
      <c r="Q1439" s="167"/>
    </row>
    <row r="1440" spans="2:17">
      <c r="B1440" s="180"/>
      <c r="C1440" s="175"/>
      <c r="D1440" s="175"/>
      <c r="E1440" s="164"/>
      <c r="F1440" s="141"/>
      <c r="G1440" s="141"/>
      <c r="H1440" s="143"/>
      <c r="I1440" s="164"/>
      <c r="J1440" s="121"/>
      <c r="K1440" s="121"/>
      <c r="L1440" s="161"/>
      <c r="M1440" s="143"/>
      <c r="N1440" s="143"/>
      <c r="O1440" s="143"/>
      <c r="P1440" s="121"/>
      <c r="Q1440" s="167"/>
    </row>
    <row r="1441" spans="2:17">
      <c r="B1441" s="180"/>
      <c r="C1441" s="175"/>
      <c r="D1441" s="175"/>
      <c r="E1441" s="164"/>
      <c r="F1441" s="141"/>
      <c r="G1441" s="141"/>
      <c r="H1441" s="143"/>
      <c r="I1441" s="164"/>
      <c r="J1441" s="121"/>
      <c r="K1441" s="121"/>
      <c r="L1441" s="161"/>
      <c r="M1441" s="143"/>
      <c r="N1441" s="143"/>
      <c r="O1441" s="143"/>
      <c r="P1441" s="121"/>
      <c r="Q1441" s="167"/>
    </row>
    <row r="1442" spans="2:17">
      <c r="B1442" s="180"/>
      <c r="C1442" s="175"/>
      <c r="D1442" s="175"/>
      <c r="E1442" s="164"/>
      <c r="F1442" s="141"/>
      <c r="G1442" s="141"/>
      <c r="H1442" s="143"/>
      <c r="I1442" s="164"/>
      <c r="J1442" s="121"/>
      <c r="K1442" s="121"/>
      <c r="L1442" s="161"/>
      <c r="M1442" s="143"/>
      <c r="N1442" s="143"/>
      <c r="O1442" s="143"/>
      <c r="P1442" s="121"/>
      <c r="Q1442" s="167"/>
    </row>
    <row r="1443" spans="2:17">
      <c r="B1443" s="180"/>
      <c r="C1443" s="175"/>
      <c r="D1443" s="175"/>
      <c r="E1443" s="164"/>
      <c r="F1443" s="141"/>
      <c r="G1443" s="141"/>
      <c r="H1443" s="143"/>
      <c r="I1443" s="164"/>
      <c r="J1443" s="121"/>
      <c r="K1443" s="121"/>
      <c r="L1443" s="161"/>
      <c r="M1443" s="143"/>
      <c r="N1443" s="143"/>
      <c r="O1443" s="143"/>
      <c r="P1443" s="121"/>
      <c r="Q1443" s="167"/>
    </row>
    <row r="1444" spans="2:17">
      <c r="B1444" s="180"/>
      <c r="C1444" s="175"/>
      <c r="D1444" s="175"/>
      <c r="E1444" s="164"/>
      <c r="F1444" s="141"/>
      <c r="G1444" s="141"/>
      <c r="H1444" s="143"/>
      <c r="I1444" s="164"/>
      <c r="J1444" s="121"/>
      <c r="K1444" s="121"/>
      <c r="L1444" s="161"/>
      <c r="M1444" s="143"/>
      <c r="N1444" s="143"/>
      <c r="O1444" s="143"/>
      <c r="P1444" s="121"/>
      <c r="Q1444" s="167"/>
    </row>
    <row r="1445" spans="2:17">
      <c r="B1445" s="180"/>
      <c r="C1445" s="175"/>
      <c r="D1445" s="175"/>
      <c r="E1445" s="164"/>
      <c r="F1445" s="141"/>
      <c r="G1445" s="141"/>
      <c r="H1445" s="143"/>
      <c r="I1445" s="164"/>
      <c r="J1445" s="121"/>
      <c r="K1445" s="121"/>
      <c r="L1445" s="161"/>
      <c r="M1445" s="143"/>
      <c r="N1445" s="143"/>
      <c r="O1445" s="143"/>
      <c r="P1445" s="121"/>
      <c r="Q1445" s="167"/>
    </row>
    <row r="1446" spans="2:17">
      <c r="B1446" s="180"/>
      <c r="C1446" s="175"/>
      <c r="D1446" s="175"/>
      <c r="E1446" s="164"/>
      <c r="F1446" s="141"/>
      <c r="G1446" s="141"/>
      <c r="H1446" s="143"/>
      <c r="I1446" s="164"/>
      <c r="J1446" s="121"/>
      <c r="K1446" s="121"/>
      <c r="L1446" s="161"/>
      <c r="M1446" s="143"/>
      <c r="N1446" s="143"/>
      <c r="O1446" s="143"/>
      <c r="P1446" s="121"/>
      <c r="Q1446" s="167"/>
    </row>
    <row r="1447" spans="2:17">
      <c r="B1447" s="180"/>
      <c r="C1447" s="175"/>
      <c r="D1447" s="175"/>
      <c r="E1447" s="164"/>
      <c r="F1447" s="141"/>
      <c r="G1447" s="141"/>
      <c r="H1447" s="143"/>
      <c r="I1447" s="164"/>
      <c r="J1447" s="121"/>
      <c r="K1447" s="121"/>
      <c r="L1447" s="161"/>
      <c r="M1447" s="143"/>
      <c r="N1447" s="143"/>
      <c r="O1447" s="143"/>
      <c r="P1447" s="121"/>
      <c r="Q1447" s="167"/>
    </row>
    <row r="1448" spans="2:17">
      <c r="B1448" s="180"/>
      <c r="C1448" s="175"/>
      <c r="D1448" s="175"/>
      <c r="E1448" s="164"/>
      <c r="F1448" s="141"/>
      <c r="G1448" s="141"/>
      <c r="H1448" s="143"/>
      <c r="I1448" s="164"/>
      <c r="J1448" s="121"/>
      <c r="K1448" s="121"/>
      <c r="L1448" s="161"/>
      <c r="M1448" s="143"/>
      <c r="N1448" s="143"/>
      <c r="O1448" s="143"/>
      <c r="P1448" s="121"/>
      <c r="Q1448" s="167"/>
    </row>
    <row r="1449" spans="2:17">
      <c r="B1449" s="180"/>
      <c r="C1449" s="175"/>
      <c r="D1449" s="175"/>
      <c r="E1449" s="164"/>
      <c r="F1449" s="141"/>
      <c r="G1449" s="141"/>
      <c r="H1449" s="143"/>
      <c r="I1449" s="164"/>
      <c r="J1449" s="121"/>
      <c r="K1449" s="121"/>
      <c r="L1449" s="161"/>
      <c r="M1449" s="143"/>
      <c r="N1449" s="143"/>
      <c r="O1449" s="143"/>
      <c r="P1449" s="121"/>
      <c r="Q1449" s="167"/>
    </row>
    <row r="1450" spans="2:17">
      <c r="B1450" s="180"/>
      <c r="C1450" s="175"/>
      <c r="D1450" s="175"/>
      <c r="E1450" s="164"/>
      <c r="F1450" s="141"/>
      <c r="G1450" s="141"/>
      <c r="H1450" s="143"/>
      <c r="I1450" s="164"/>
      <c r="J1450" s="121"/>
      <c r="K1450" s="121"/>
      <c r="L1450" s="161"/>
      <c r="M1450" s="143"/>
      <c r="N1450" s="143"/>
      <c r="O1450" s="143"/>
      <c r="P1450" s="121"/>
      <c r="Q1450" s="167"/>
    </row>
    <row r="1451" spans="2:17">
      <c r="B1451" s="180"/>
      <c r="C1451" s="175"/>
      <c r="D1451" s="175"/>
      <c r="E1451" s="164"/>
      <c r="F1451" s="141"/>
      <c r="G1451" s="141"/>
      <c r="H1451" s="143"/>
      <c r="I1451" s="164"/>
      <c r="J1451" s="121"/>
      <c r="K1451" s="121"/>
      <c r="L1451" s="161"/>
      <c r="M1451" s="143"/>
      <c r="N1451" s="143"/>
      <c r="O1451" s="143"/>
      <c r="P1451" s="121"/>
      <c r="Q1451" s="167"/>
    </row>
    <row r="1452" spans="2:17">
      <c r="B1452" s="180"/>
      <c r="C1452" s="175"/>
      <c r="D1452" s="175"/>
      <c r="E1452" s="164"/>
      <c r="F1452" s="141"/>
      <c r="G1452" s="141"/>
      <c r="H1452" s="143"/>
      <c r="I1452" s="164"/>
      <c r="J1452" s="121"/>
      <c r="K1452" s="121"/>
      <c r="L1452" s="161"/>
      <c r="M1452" s="143"/>
      <c r="N1452" s="143"/>
      <c r="O1452" s="143"/>
      <c r="P1452" s="121"/>
      <c r="Q1452" s="167"/>
    </row>
    <row r="1453" spans="2:17">
      <c r="B1453" s="180"/>
      <c r="C1453" s="175"/>
      <c r="D1453" s="175"/>
      <c r="E1453" s="164"/>
      <c r="F1453" s="141"/>
      <c r="G1453" s="141"/>
      <c r="H1453" s="143"/>
      <c r="I1453" s="164"/>
      <c r="J1453" s="121"/>
      <c r="K1453" s="121"/>
      <c r="L1453" s="161"/>
      <c r="M1453" s="143"/>
      <c r="N1453" s="143"/>
      <c r="O1453" s="143"/>
      <c r="P1453" s="121"/>
      <c r="Q1453" s="167"/>
    </row>
    <row r="1454" spans="2:17">
      <c r="B1454" s="180"/>
      <c r="C1454" s="175"/>
      <c r="D1454" s="175"/>
      <c r="E1454" s="164"/>
      <c r="F1454" s="141"/>
      <c r="G1454" s="141"/>
      <c r="H1454" s="143"/>
      <c r="I1454" s="164"/>
      <c r="J1454" s="121"/>
      <c r="K1454" s="121"/>
      <c r="L1454" s="161"/>
      <c r="M1454" s="143"/>
      <c r="N1454" s="143"/>
      <c r="O1454" s="143"/>
      <c r="P1454" s="121"/>
      <c r="Q1454" s="167"/>
    </row>
    <row r="1455" spans="2:17">
      <c r="B1455" s="180"/>
      <c r="C1455" s="175"/>
      <c r="D1455" s="175"/>
      <c r="E1455" s="164"/>
      <c r="F1455" s="141"/>
      <c r="G1455" s="141"/>
      <c r="H1455" s="143"/>
      <c r="I1455" s="164"/>
      <c r="J1455" s="121"/>
      <c r="K1455" s="121"/>
      <c r="L1455" s="161"/>
      <c r="M1455" s="143"/>
      <c r="N1455" s="143"/>
      <c r="O1455" s="143"/>
      <c r="P1455" s="121"/>
      <c r="Q1455" s="167"/>
    </row>
    <row r="1456" spans="2:17">
      <c r="B1456" s="180"/>
      <c r="C1456" s="175"/>
      <c r="D1456" s="175"/>
      <c r="E1456" s="164"/>
      <c r="F1456" s="141"/>
      <c r="G1456" s="141"/>
      <c r="H1456" s="143"/>
      <c r="I1456" s="164"/>
      <c r="J1456" s="121"/>
      <c r="K1456" s="121"/>
      <c r="L1456" s="161"/>
      <c r="M1456" s="143"/>
      <c r="N1456" s="143"/>
      <c r="O1456" s="143"/>
      <c r="P1456" s="121"/>
      <c r="Q1456" s="167"/>
    </row>
    <row r="1457" spans="2:17">
      <c r="B1457" s="180"/>
      <c r="C1457" s="175"/>
      <c r="D1457" s="175"/>
      <c r="E1457" s="164"/>
      <c r="F1457" s="141"/>
      <c r="G1457" s="141"/>
      <c r="H1457" s="143"/>
      <c r="I1457" s="164"/>
      <c r="J1457" s="121"/>
      <c r="K1457" s="121"/>
      <c r="L1457" s="161"/>
      <c r="M1457" s="143"/>
      <c r="N1457" s="143"/>
      <c r="O1457" s="143"/>
      <c r="P1457" s="121"/>
      <c r="Q1457" s="167"/>
    </row>
    <row r="1458" spans="2:17">
      <c r="B1458" s="180"/>
      <c r="C1458" s="175"/>
      <c r="D1458" s="175"/>
      <c r="E1458" s="164"/>
      <c r="F1458" s="141"/>
      <c r="G1458" s="141"/>
      <c r="H1458" s="143"/>
      <c r="I1458" s="164"/>
      <c r="J1458" s="121"/>
      <c r="K1458" s="121"/>
      <c r="L1458" s="161"/>
      <c r="M1458" s="143"/>
      <c r="N1458" s="143"/>
      <c r="O1458" s="143"/>
      <c r="P1458" s="121"/>
      <c r="Q1458" s="167"/>
    </row>
    <row r="1459" spans="2:17">
      <c r="B1459" s="180"/>
      <c r="C1459" s="175"/>
      <c r="D1459" s="175"/>
      <c r="E1459" s="164"/>
      <c r="F1459" s="141"/>
      <c r="G1459" s="141"/>
      <c r="H1459" s="143"/>
      <c r="I1459" s="164"/>
      <c r="J1459" s="121"/>
      <c r="K1459" s="121"/>
      <c r="L1459" s="161"/>
      <c r="M1459" s="143"/>
      <c r="N1459" s="143"/>
      <c r="O1459" s="143"/>
      <c r="P1459" s="121"/>
      <c r="Q1459" s="167"/>
    </row>
    <row r="1460" spans="2:17">
      <c r="B1460" s="180"/>
      <c r="C1460" s="175"/>
      <c r="D1460" s="175"/>
      <c r="E1460" s="164"/>
      <c r="F1460" s="141"/>
      <c r="G1460" s="141"/>
      <c r="H1460" s="143"/>
      <c r="I1460" s="164"/>
      <c r="J1460" s="121"/>
      <c r="K1460" s="121"/>
      <c r="L1460" s="161"/>
      <c r="M1460" s="143"/>
      <c r="N1460" s="143"/>
      <c r="O1460" s="143"/>
      <c r="P1460" s="121"/>
      <c r="Q1460" s="167"/>
    </row>
    <row r="1461" spans="2:17">
      <c r="B1461" s="180"/>
      <c r="C1461" s="175"/>
      <c r="D1461" s="175"/>
      <c r="E1461" s="164"/>
      <c r="F1461" s="141"/>
      <c r="G1461" s="141"/>
      <c r="H1461" s="143"/>
      <c r="I1461" s="164"/>
      <c r="J1461" s="121"/>
      <c r="K1461" s="121"/>
      <c r="L1461" s="161"/>
      <c r="M1461" s="143"/>
      <c r="N1461" s="143"/>
      <c r="O1461" s="143"/>
      <c r="P1461" s="121"/>
      <c r="Q1461" s="167"/>
    </row>
    <row r="1462" spans="2:17">
      <c r="B1462" s="180"/>
      <c r="C1462" s="175"/>
      <c r="D1462" s="175"/>
      <c r="E1462" s="164"/>
      <c r="F1462" s="141"/>
      <c r="G1462" s="141"/>
      <c r="H1462" s="143"/>
      <c r="I1462" s="164"/>
      <c r="J1462" s="121"/>
      <c r="K1462" s="121"/>
      <c r="L1462" s="161"/>
      <c r="M1462" s="143"/>
      <c r="N1462" s="143"/>
      <c r="O1462" s="143"/>
      <c r="P1462" s="121"/>
      <c r="Q1462" s="167"/>
    </row>
    <row r="1463" spans="2:17">
      <c r="B1463" s="180"/>
      <c r="C1463" s="175"/>
      <c r="D1463" s="175"/>
      <c r="E1463" s="164"/>
      <c r="F1463" s="141"/>
      <c r="G1463" s="141"/>
      <c r="H1463" s="143"/>
      <c r="I1463" s="164"/>
      <c r="J1463" s="121"/>
      <c r="K1463" s="121"/>
      <c r="L1463" s="161"/>
      <c r="M1463" s="143"/>
      <c r="N1463" s="143"/>
      <c r="O1463" s="143"/>
      <c r="P1463" s="121"/>
      <c r="Q1463" s="167"/>
    </row>
    <row r="1464" spans="2:17">
      <c r="B1464" s="180"/>
      <c r="C1464" s="175"/>
      <c r="D1464" s="175"/>
      <c r="E1464" s="164"/>
      <c r="F1464" s="141"/>
      <c r="G1464" s="141"/>
      <c r="H1464" s="143"/>
      <c r="I1464" s="164"/>
      <c r="J1464" s="121"/>
      <c r="K1464" s="121"/>
      <c r="L1464" s="161"/>
      <c r="M1464" s="143"/>
      <c r="N1464" s="143"/>
      <c r="O1464" s="143"/>
      <c r="P1464" s="121"/>
      <c r="Q1464" s="167"/>
    </row>
    <row r="1465" spans="2:17">
      <c r="B1465" s="180"/>
      <c r="C1465" s="175"/>
      <c r="D1465" s="175"/>
      <c r="E1465" s="164"/>
      <c r="F1465" s="141"/>
      <c r="G1465" s="141"/>
      <c r="H1465" s="143"/>
      <c r="I1465" s="164"/>
      <c r="J1465" s="121"/>
      <c r="K1465" s="121"/>
      <c r="L1465" s="161"/>
      <c r="M1465" s="143"/>
      <c r="N1465" s="143"/>
      <c r="O1465" s="143"/>
      <c r="P1465" s="121"/>
      <c r="Q1465" s="167"/>
    </row>
    <row r="1466" spans="2:17">
      <c r="B1466" s="180"/>
      <c r="C1466" s="175"/>
      <c r="D1466" s="175"/>
      <c r="E1466" s="164"/>
      <c r="F1466" s="141"/>
      <c r="G1466" s="141"/>
      <c r="H1466" s="143"/>
      <c r="I1466" s="164"/>
      <c r="J1466" s="121"/>
      <c r="K1466" s="121"/>
      <c r="L1466" s="161"/>
      <c r="M1466" s="143"/>
      <c r="N1466" s="143"/>
      <c r="O1466" s="143"/>
      <c r="P1466" s="121"/>
      <c r="Q1466" s="167"/>
    </row>
    <row r="1467" spans="2:17">
      <c r="B1467" s="180"/>
      <c r="C1467" s="175"/>
      <c r="D1467" s="175"/>
      <c r="E1467" s="164"/>
      <c r="F1467" s="141"/>
      <c r="G1467" s="141"/>
      <c r="H1467" s="143"/>
      <c r="I1467" s="164"/>
      <c r="J1467" s="121"/>
      <c r="K1467" s="121"/>
      <c r="L1467" s="161"/>
      <c r="M1467" s="143"/>
      <c r="N1467" s="143"/>
      <c r="O1467" s="143"/>
      <c r="P1467" s="121"/>
      <c r="Q1467" s="167"/>
    </row>
    <row r="1468" spans="2:17">
      <c r="B1468" s="180"/>
      <c r="C1468" s="175"/>
      <c r="D1468" s="175"/>
      <c r="E1468" s="164"/>
      <c r="F1468" s="141"/>
      <c r="G1468" s="141"/>
      <c r="H1468" s="143"/>
      <c r="I1468" s="164"/>
      <c r="J1468" s="121"/>
      <c r="K1468" s="121"/>
      <c r="L1468" s="161"/>
      <c r="M1468" s="143"/>
      <c r="N1468" s="143"/>
      <c r="O1468" s="143"/>
      <c r="P1468" s="121"/>
      <c r="Q1468" s="167"/>
    </row>
    <row r="1469" spans="2:17">
      <c r="B1469" s="180"/>
      <c r="C1469" s="175"/>
      <c r="D1469" s="175"/>
      <c r="E1469" s="164"/>
      <c r="F1469" s="141"/>
      <c r="G1469" s="141"/>
      <c r="H1469" s="143"/>
      <c r="I1469" s="164"/>
      <c r="J1469" s="121"/>
      <c r="K1469" s="121"/>
      <c r="L1469" s="161"/>
      <c r="M1469" s="143"/>
      <c r="N1469" s="143"/>
      <c r="O1469" s="143"/>
      <c r="P1469" s="121"/>
      <c r="Q1469" s="167"/>
    </row>
    <row r="1470" spans="2:17">
      <c r="B1470" s="180"/>
      <c r="C1470" s="175"/>
      <c r="D1470" s="175"/>
      <c r="E1470" s="164"/>
      <c r="F1470" s="141"/>
      <c r="G1470" s="141"/>
      <c r="H1470" s="143"/>
      <c r="I1470" s="164"/>
      <c r="J1470" s="121"/>
      <c r="K1470" s="121"/>
      <c r="L1470" s="161"/>
      <c r="M1470" s="143"/>
      <c r="N1470" s="143"/>
      <c r="O1470" s="143"/>
      <c r="P1470" s="121"/>
      <c r="Q1470" s="167"/>
    </row>
    <row r="1471" spans="2:17">
      <c r="B1471" s="180"/>
      <c r="C1471" s="175"/>
      <c r="D1471" s="175"/>
      <c r="E1471" s="164"/>
      <c r="F1471" s="141"/>
      <c r="G1471" s="141"/>
      <c r="H1471" s="143"/>
      <c r="I1471" s="164"/>
      <c r="J1471" s="121"/>
      <c r="K1471" s="121"/>
      <c r="L1471" s="161"/>
      <c r="M1471" s="143"/>
      <c r="N1471" s="143"/>
      <c r="O1471" s="143"/>
      <c r="P1471" s="121"/>
      <c r="Q1471" s="167"/>
    </row>
    <row r="1472" spans="2:17">
      <c r="B1472" s="180"/>
      <c r="C1472" s="175"/>
      <c r="D1472" s="175"/>
      <c r="E1472" s="164"/>
      <c r="F1472" s="141"/>
      <c r="G1472" s="141"/>
      <c r="H1472" s="143"/>
      <c r="I1472" s="164"/>
      <c r="J1472" s="121"/>
      <c r="K1472" s="121"/>
      <c r="L1472" s="161"/>
      <c r="M1472" s="143"/>
      <c r="N1472" s="143"/>
      <c r="O1472" s="143"/>
      <c r="P1472" s="121"/>
      <c r="Q1472" s="167"/>
    </row>
    <row r="1473" spans="2:17">
      <c r="B1473" s="180"/>
      <c r="C1473" s="175"/>
      <c r="D1473" s="175"/>
      <c r="E1473" s="164"/>
      <c r="F1473" s="141"/>
      <c r="G1473" s="141"/>
      <c r="H1473" s="143"/>
      <c r="I1473" s="164"/>
      <c r="J1473" s="121"/>
      <c r="K1473" s="121"/>
      <c r="L1473" s="161"/>
      <c r="M1473" s="143"/>
      <c r="N1473" s="143"/>
      <c r="O1473" s="143"/>
      <c r="P1473" s="121"/>
      <c r="Q1473" s="167"/>
    </row>
    <row r="1474" spans="2:17">
      <c r="B1474" s="180"/>
      <c r="C1474" s="175"/>
      <c r="D1474" s="175"/>
      <c r="E1474" s="164"/>
      <c r="F1474" s="141"/>
      <c r="G1474" s="141"/>
      <c r="H1474" s="143"/>
      <c r="I1474" s="164"/>
      <c r="J1474" s="121"/>
      <c r="K1474" s="121"/>
      <c r="L1474" s="161"/>
      <c r="M1474" s="143"/>
      <c r="N1474" s="143"/>
      <c r="O1474" s="143"/>
      <c r="P1474" s="121"/>
      <c r="Q1474" s="167"/>
    </row>
    <row r="1475" spans="2:17">
      <c r="B1475" s="180"/>
      <c r="C1475" s="175"/>
      <c r="D1475" s="175"/>
      <c r="E1475" s="164"/>
      <c r="F1475" s="141"/>
      <c r="G1475" s="141"/>
      <c r="H1475" s="143"/>
      <c r="I1475" s="164"/>
      <c r="J1475" s="121"/>
      <c r="K1475" s="121"/>
      <c r="L1475" s="161"/>
      <c r="M1475" s="143"/>
      <c r="N1475" s="143"/>
      <c r="O1475" s="143"/>
      <c r="P1475" s="121"/>
      <c r="Q1475" s="167"/>
    </row>
    <row r="1476" spans="2:17">
      <c r="B1476" s="180"/>
      <c r="C1476" s="175"/>
      <c r="D1476" s="175"/>
      <c r="E1476" s="164"/>
      <c r="F1476" s="141"/>
      <c r="G1476" s="141"/>
      <c r="H1476" s="143"/>
      <c r="I1476" s="164"/>
      <c r="J1476" s="121"/>
      <c r="K1476" s="121"/>
      <c r="L1476" s="161"/>
      <c r="M1476" s="143"/>
      <c r="N1476" s="143"/>
      <c r="O1476" s="143"/>
      <c r="P1476" s="121"/>
      <c r="Q1476" s="167"/>
    </row>
    <row r="1477" spans="2:17">
      <c r="B1477" s="180"/>
      <c r="C1477" s="175"/>
      <c r="D1477" s="175"/>
      <c r="E1477" s="164"/>
      <c r="F1477" s="141"/>
      <c r="G1477" s="141"/>
      <c r="H1477" s="143"/>
      <c r="I1477" s="164"/>
      <c r="J1477" s="121"/>
      <c r="K1477" s="121"/>
      <c r="L1477" s="161"/>
      <c r="M1477" s="143"/>
      <c r="N1477" s="143"/>
      <c r="O1477" s="143"/>
      <c r="P1477" s="121"/>
      <c r="Q1477" s="167"/>
    </row>
    <row r="1478" spans="2:17">
      <c r="B1478" s="180"/>
      <c r="C1478" s="175"/>
      <c r="D1478" s="175"/>
      <c r="E1478" s="164"/>
      <c r="F1478" s="141"/>
      <c r="G1478" s="141"/>
      <c r="H1478" s="143"/>
      <c r="I1478" s="164"/>
      <c r="J1478" s="121"/>
      <c r="K1478" s="121"/>
      <c r="L1478" s="161"/>
      <c r="M1478" s="143"/>
      <c r="N1478" s="143"/>
      <c r="O1478" s="143"/>
      <c r="P1478" s="121"/>
      <c r="Q1478" s="167"/>
    </row>
    <row r="1479" spans="2:17">
      <c r="B1479" s="180"/>
      <c r="C1479" s="175"/>
      <c r="D1479" s="175"/>
      <c r="E1479" s="164"/>
      <c r="F1479" s="141"/>
      <c r="G1479" s="141"/>
      <c r="H1479" s="143"/>
      <c r="I1479" s="164"/>
      <c r="J1479" s="121"/>
      <c r="K1479" s="121"/>
      <c r="L1479" s="161"/>
      <c r="M1479" s="143"/>
      <c r="N1479" s="143"/>
      <c r="O1479" s="143"/>
      <c r="P1479" s="121"/>
      <c r="Q1479" s="167"/>
    </row>
    <row r="1480" spans="2:17">
      <c r="B1480" s="180"/>
      <c r="C1480" s="175"/>
      <c r="D1480" s="175"/>
      <c r="E1480" s="164"/>
      <c r="F1480" s="141"/>
      <c r="G1480" s="141"/>
      <c r="H1480" s="143"/>
      <c r="I1480" s="164"/>
      <c r="J1480" s="121"/>
      <c r="K1480" s="121"/>
      <c r="L1480" s="161"/>
      <c r="M1480" s="143"/>
      <c r="N1480" s="143"/>
      <c r="O1480" s="143"/>
      <c r="P1480" s="121"/>
      <c r="Q1480" s="167"/>
    </row>
    <row r="1481" spans="2:17">
      <c r="B1481" s="180"/>
      <c r="C1481" s="175"/>
      <c r="D1481" s="175"/>
      <c r="E1481" s="164"/>
      <c r="F1481" s="141"/>
      <c r="G1481" s="141"/>
      <c r="H1481" s="143"/>
      <c r="I1481" s="164"/>
      <c r="J1481" s="121"/>
      <c r="K1481" s="121"/>
      <c r="L1481" s="161"/>
      <c r="M1481" s="143"/>
      <c r="N1481" s="143"/>
      <c r="O1481" s="143"/>
      <c r="P1481" s="121"/>
      <c r="Q1481" s="167"/>
    </row>
    <row r="1482" spans="2:17">
      <c r="B1482" s="180"/>
      <c r="C1482" s="175"/>
      <c r="D1482" s="175"/>
      <c r="E1482" s="164"/>
      <c r="F1482" s="141"/>
      <c r="G1482" s="141"/>
      <c r="H1482" s="143"/>
      <c r="I1482" s="164"/>
      <c r="J1482" s="121"/>
      <c r="K1482" s="121"/>
      <c r="L1482" s="161"/>
      <c r="M1482" s="143"/>
      <c r="N1482" s="143"/>
      <c r="O1482" s="143"/>
      <c r="P1482" s="121"/>
      <c r="Q1482" s="167"/>
    </row>
    <row r="1483" spans="2:17">
      <c r="B1483" s="180"/>
      <c r="C1483" s="175"/>
      <c r="D1483" s="175"/>
      <c r="E1483" s="164"/>
      <c r="F1483" s="141"/>
      <c r="G1483" s="141"/>
      <c r="H1483" s="143"/>
      <c r="I1483" s="164"/>
      <c r="J1483" s="121"/>
      <c r="K1483" s="121"/>
      <c r="L1483" s="161"/>
      <c r="M1483" s="143"/>
      <c r="N1483" s="143"/>
      <c r="O1483" s="143"/>
      <c r="P1483" s="121"/>
      <c r="Q1483" s="167"/>
    </row>
    <row r="1484" spans="2:17">
      <c r="B1484" s="180"/>
      <c r="C1484" s="175"/>
      <c r="D1484" s="175"/>
      <c r="E1484" s="164"/>
      <c r="F1484" s="141"/>
      <c r="G1484" s="141"/>
      <c r="H1484" s="143"/>
      <c r="I1484" s="164"/>
      <c r="J1484" s="121"/>
      <c r="K1484" s="121"/>
      <c r="L1484" s="161"/>
      <c r="M1484" s="143"/>
      <c r="N1484" s="143"/>
      <c r="O1484" s="143"/>
      <c r="P1484" s="121"/>
      <c r="Q1484" s="167"/>
    </row>
    <row r="1485" spans="2:17">
      <c r="B1485" s="180"/>
      <c r="C1485" s="175"/>
      <c r="D1485" s="175"/>
      <c r="E1485" s="164"/>
      <c r="F1485" s="141"/>
      <c r="G1485" s="141"/>
      <c r="H1485" s="143"/>
      <c r="I1485" s="164"/>
      <c r="J1485" s="121"/>
      <c r="K1485" s="121"/>
      <c r="L1485" s="161"/>
      <c r="M1485" s="143"/>
      <c r="N1485" s="143"/>
      <c r="O1485" s="143"/>
      <c r="P1485" s="121"/>
      <c r="Q1485" s="167"/>
    </row>
    <row r="1486" spans="2:17">
      <c r="B1486" s="180"/>
      <c r="C1486" s="175"/>
      <c r="D1486" s="175"/>
      <c r="E1486" s="164"/>
      <c r="F1486" s="141"/>
      <c r="G1486" s="141"/>
      <c r="H1486" s="143"/>
      <c r="I1486" s="164"/>
      <c r="J1486" s="121"/>
      <c r="K1486" s="121"/>
      <c r="L1486" s="161"/>
      <c r="M1486" s="143"/>
      <c r="N1486" s="143"/>
      <c r="O1486" s="143"/>
      <c r="P1486" s="121"/>
      <c r="Q1486" s="167"/>
    </row>
    <row r="1487" spans="2:17">
      <c r="B1487" s="180"/>
      <c r="C1487" s="175"/>
      <c r="D1487" s="175"/>
      <c r="E1487" s="164"/>
      <c r="F1487" s="141"/>
      <c r="G1487" s="141"/>
      <c r="H1487" s="143"/>
      <c r="I1487" s="164"/>
      <c r="J1487" s="121"/>
      <c r="K1487" s="121"/>
      <c r="L1487" s="161"/>
      <c r="M1487" s="143"/>
      <c r="N1487" s="143"/>
      <c r="O1487" s="143"/>
      <c r="P1487" s="121"/>
      <c r="Q1487" s="167"/>
    </row>
    <row r="1488" spans="2:17">
      <c r="B1488" s="180"/>
      <c r="C1488" s="175"/>
      <c r="D1488" s="175"/>
      <c r="E1488" s="164"/>
      <c r="F1488" s="141"/>
      <c r="G1488" s="141"/>
      <c r="H1488" s="143"/>
      <c r="I1488" s="164"/>
      <c r="J1488" s="121"/>
      <c r="K1488" s="121"/>
      <c r="L1488" s="161"/>
      <c r="M1488" s="143"/>
      <c r="N1488" s="143"/>
      <c r="O1488" s="143"/>
      <c r="P1488" s="121"/>
      <c r="Q1488" s="167"/>
    </row>
    <row r="1489" spans="2:17">
      <c r="B1489" s="180"/>
      <c r="C1489" s="175"/>
      <c r="D1489" s="175"/>
      <c r="E1489" s="164"/>
      <c r="F1489" s="141"/>
      <c r="G1489" s="141"/>
      <c r="H1489" s="143"/>
      <c r="I1489" s="164"/>
      <c r="J1489" s="121"/>
      <c r="K1489" s="121"/>
      <c r="L1489" s="161"/>
      <c r="M1489" s="143"/>
      <c r="N1489" s="143"/>
      <c r="O1489" s="143"/>
      <c r="P1489" s="121"/>
      <c r="Q1489" s="167"/>
    </row>
    <row r="1490" spans="2:17">
      <c r="B1490" s="180"/>
      <c r="C1490" s="175"/>
      <c r="D1490" s="175"/>
      <c r="E1490" s="164"/>
      <c r="F1490" s="141"/>
      <c r="G1490" s="141"/>
      <c r="H1490" s="143"/>
      <c r="I1490" s="164"/>
      <c r="J1490" s="121"/>
      <c r="K1490" s="121"/>
      <c r="L1490" s="161"/>
      <c r="M1490" s="143"/>
      <c r="N1490" s="143"/>
      <c r="O1490" s="143"/>
      <c r="P1490" s="121"/>
      <c r="Q1490" s="167"/>
    </row>
    <row r="1491" spans="2:17">
      <c r="B1491" s="180"/>
      <c r="C1491" s="175"/>
      <c r="D1491" s="175"/>
      <c r="E1491" s="164"/>
      <c r="F1491" s="141"/>
      <c r="G1491" s="141"/>
      <c r="H1491" s="143"/>
      <c r="I1491" s="164"/>
      <c r="J1491" s="121"/>
      <c r="K1491" s="121"/>
      <c r="L1491" s="161"/>
      <c r="M1491" s="143"/>
      <c r="N1491" s="143"/>
      <c r="O1491" s="143"/>
      <c r="P1491" s="121"/>
      <c r="Q1491" s="167"/>
    </row>
    <row r="1492" spans="2:17">
      <c r="B1492" s="180"/>
      <c r="C1492" s="175"/>
      <c r="D1492" s="175"/>
      <c r="E1492" s="164"/>
      <c r="F1492" s="141"/>
      <c r="G1492" s="141"/>
      <c r="H1492" s="143"/>
      <c r="I1492" s="164"/>
      <c r="J1492" s="121"/>
      <c r="K1492" s="121"/>
      <c r="L1492" s="161"/>
      <c r="M1492" s="143"/>
      <c r="N1492" s="143"/>
      <c r="O1492" s="143"/>
      <c r="P1492" s="121"/>
      <c r="Q1492" s="167"/>
    </row>
    <row r="1493" spans="2:17">
      <c r="B1493" s="180"/>
      <c r="C1493" s="175"/>
      <c r="D1493" s="175"/>
      <c r="E1493" s="164"/>
      <c r="F1493" s="141"/>
      <c r="G1493" s="141"/>
      <c r="H1493" s="143"/>
      <c r="I1493" s="164"/>
      <c r="J1493" s="121"/>
      <c r="K1493" s="121"/>
      <c r="L1493" s="161"/>
      <c r="M1493" s="143"/>
      <c r="N1493" s="143"/>
      <c r="O1493" s="143"/>
      <c r="P1493" s="121"/>
      <c r="Q1493" s="167"/>
    </row>
    <row r="1494" spans="2:17">
      <c r="B1494" s="180"/>
      <c r="C1494" s="175"/>
      <c r="D1494" s="175"/>
      <c r="E1494" s="164"/>
      <c r="F1494" s="141"/>
      <c r="G1494" s="141"/>
      <c r="H1494" s="143"/>
      <c r="I1494" s="164"/>
      <c r="J1494" s="121"/>
      <c r="K1494" s="121"/>
      <c r="L1494" s="161"/>
      <c r="M1494" s="143"/>
      <c r="N1494" s="143"/>
      <c r="O1494" s="143"/>
      <c r="P1494" s="121"/>
      <c r="Q1494" s="167"/>
    </row>
    <row r="1495" spans="2:17">
      <c r="B1495" s="180"/>
      <c r="C1495" s="175"/>
      <c r="D1495" s="175"/>
      <c r="E1495" s="164"/>
      <c r="F1495" s="141"/>
      <c r="G1495" s="141"/>
      <c r="H1495" s="143"/>
      <c r="I1495" s="164"/>
      <c r="J1495" s="121"/>
      <c r="K1495" s="121"/>
      <c r="L1495" s="161"/>
      <c r="M1495" s="143"/>
      <c r="N1495" s="143"/>
      <c r="O1495" s="143"/>
      <c r="P1495" s="121"/>
      <c r="Q1495" s="167"/>
    </row>
    <row r="1496" spans="2:17">
      <c r="B1496" s="180"/>
      <c r="C1496" s="175"/>
      <c r="D1496" s="175"/>
      <c r="E1496" s="164"/>
      <c r="F1496" s="141"/>
      <c r="G1496" s="141"/>
      <c r="H1496" s="143"/>
      <c r="I1496" s="164"/>
      <c r="J1496" s="121"/>
      <c r="K1496" s="121"/>
      <c r="L1496" s="161"/>
      <c r="M1496" s="143"/>
      <c r="N1496" s="143"/>
      <c r="O1496" s="143"/>
      <c r="P1496" s="121"/>
      <c r="Q1496" s="167"/>
    </row>
    <row r="1497" spans="2:17">
      <c r="B1497" s="180"/>
      <c r="C1497" s="175"/>
      <c r="D1497" s="175"/>
      <c r="E1497" s="164"/>
      <c r="F1497" s="141"/>
      <c r="G1497" s="141"/>
      <c r="H1497" s="143"/>
      <c r="I1497" s="164"/>
      <c r="J1497" s="121"/>
      <c r="K1497" s="121"/>
      <c r="L1497" s="161"/>
      <c r="M1497" s="143"/>
      <c r="N1497" s="143"/>
      <c r="O1497" s="143"/>
      <c r="P1497" s="121"/>
      <c r="Q1497" s="167"/>
    </row>
    <row r="1498" spans="2:17">
      <c r="B1498" s="180"/>
      <c r="C1498" s="175"/>
      <c r="D1498" s="175"/>
      <c r="E1498" s="164"/>
      <c r="F1498" s="141"/>
      <c r="G1498" s="141"/>
      <c r="H1498" s="143"/>
      <c r="I1498" s="164"/>
      <c r="J1498" s="121"/>
      <c r="K1498" s="121"/>
      <c r="L1498" s="161"/>
      <c r="M1498" s="143"/>
      <c r="N1498" s="143"/>
      <c r="O1498" s="143"/>
      <c r="P1498" s="121"/>
      <c r="Q1498" s="167"/>
    </row>
    <row r="1499" spans="2:17">
      <c r="B1499" s="180"/>
      <c r="C1499" s="175"/>
      <c r="D1499" s="175"/>
      <c r="E1499" s="164"/>
      <c r="F1499" s="141"/>
      <c r="G1499" s="141"/>
      <c r="H1499" s="143"/>
      <c r="I1499" s="164"/>
      <c r="J1499" s="121"/>
      <c r="K1499" s="121"/>
      <c r="L1499" s="161"/>
      <c r="M1499" s="143"/>
      <c r="N1499" s="143"/>
      <c r="O1499" s="143"/>
      <c r="P1499" s="121"/>
      <c r="Q1499" s="167"/>
    </row>
    <row r="1500" spans="2:17">
      <c r="B1500" s="180"/>
      <c r="C1500" s="175"/>
      <c r="D1500" s="175"/>
      <c r="E1500" s="164"/>
      <c r="F1500" s="141"/>
      <c r="G1500" s="141"/>
      <c r="H1500" s="143"/>
      <c r="I1500" s="164"/>
      <c r="J1500" s="121"/>
      <c r="K1500" s="121"/>
      <c r="L1500" s="161"/>
      <c r="M1500" s="143"/>
      <c r="N1500" s="143"/>
      <c r="O1500" s="143"/>
      <c r="P1500" s="121"/>
      <c r="Q1500" s="167"/>
    </row>
    <row r="1501" spans="2:17">
      <c r="B1501" s="180"/>
      <c r="C1501" s="175"/>
      <c r="D1501" s="175"/>
      <c r="E1501" s="164"/>
      <c r="F1501" s="141"/>
      <c r="G1501" s="141"/>
      <c r="H1501" s="143"/>
      <c r="I1501" s="164"/>
      <c r="J1501" s="121"/>
      <c r="K1501" s="121"/>
      <c r="L1501" s="161"/>
      <c r="M1501" s="143"/>
      <c r="N1501" s="143"/>
      <c r="O1501" s="143"/>
      <c r="P1501" s="121"/>
      <c r="Q1501" s="167"/>
    </row>
    <row r="1502" spans="2:17">
      <c r="B1502" s="180"/>
      <c r="C1502" s="175"/>
      <c r="D1502" s="175"/>
      <c r="E1502" s="164"/>
      <c r="F1502" s="141"/>
      <c r="G1502" s="141"/>
      <c r="H1502" s="143"/>
      <c r="I1502" s="164"/>
      <c r="J1502" s="121"/>
      <c r="K1502" s="121"/>
      <c r="L1502" s="161"/>
      <c r="M1502" s="143"/>
      <c r="N1502" s="143"/>
      <c r="O1502" s="143"/>
      <c r="P1502" s="121"/>
      <c r="Q1502" s="167"/>
    </row>
    <row r="1503" spans="2:17">
      <c r="B1503" s="180"/>
      <c r="C1503" s="175"/>
      <c r="D1503" s="175"/>
      <c r="E1503" s="164"/>
      <c r="F1503" s="141"/>
      <c r="G1503" s="141"/>
      <c r="H1503" s="143"/>
      <c r="I1503" s="164"/>
      <c r="J1503" s="121"/>
      <c r="K1503" s="121"/>
      <c r="L1503" s="161"/>
      <c r="M1503" s="143"/>
      <c r="N1503" s="143"/>
      <c r="O1503" s="143"/>
      <c r="P1503" s="121"/>
      <c r="Q1503" s="167"/>
    </row>
    <row r="1504" spans="2:17">
      <c r="B1504" s="180"/>
      <c r="C1504" s="175"/>
      <c r="D1504" s="175"/>
      <c r="E1504" s="164"/>
      <c r="F1504" s="141"/>
      <c r="G1504" s="141"/>
      <c r="H1504" s="143"/>
      <c r="I1504" s="164"/>
      <c r="J1504" s="121"/>
      <c r="K1504" s="121"/>
      <c r="L1504" s="161"/>
      <c r="M1504" s="143"/>
      <c r="N1504" s="143"/>
      <c r="O1504" s="143"/>
      <c r="P1504" s="121"/>
      <c r="Q1504" s="167"/>
    </row>
    <row r="1505" spans="2:17">
      <c r="B1505" s="180"/>
      <c r="C1505" s="175"/>
      <c r="D1505" s="175"/>
      <c r="E1505" s="164"/>
      <c r="F1505" s="141"/>
      <c r="G1505" s="141"/>
      <c r="H1505" s="143"/>
      <c r="I1505" s="164"/>
      <c r="J1505" s="121"/>
      <c r="K1505" s="121"/>
      <c r="L1505" s="161"/>
      <c r="M1505" s="143"/>
      <c r="N1505" s="143"/>
      <c r="O1505" s="143"/>
      <c r="P1505" s="121"/>
      <c r="Q1505" s="167"/>
    </row>
    <row r="1506" spans="2:17">
      <c r="B1506" s="180"/>
      <c r="C1506" s="175"/>
      <c r="D1506" s="175"/>
      <c r="E1506" s="164"/>
      <c r="F1506" s="141"/>
      <c r="G1506" s="141"/>
      <c r="H1506" s="143"/>
      <c r="I1506" s="164"/>
      <c r="J1506" s="121"/>
      <c r="K1506" s="121"/>
      <c r="L1506" s="161"/>
      <c r="M1506" s="143"/>
      <c r="N1506" s="143"/>
      <c r="O1506" s="143"/>
      <c r="P1506" s="121"/>
      <c r="Q1506" s="167"/>
    </row>
    <row r="1507" spans="2:17">
      <c r="B1507" s="180"/>
      <c r="C1507" s="175"/>
      <c r="D1507" s="175"/>
      <c r="E1507" s="164"/>
      <c r="F1507" s="141"/>
      <c r="G1507" s="141"/>
      <c r="H1507" s="143"/>
      <c r="I1507" s="164"/>
      <c r="J1507" s="121"/>
      <c r="K1507" s="121"/>
      <c r="L1507" s="161"/>
      <c r="M1507" s="143"/>
      <c r="N1507" s="143"/>
      <c r="O1507" s="143"/>
      <c r="P1507" s="121"/>
      <c r="Q1507" s="167"/>
    </row>
    <row r="1508" spans="2:17">
      <c r="B1508" s="180"/>
      <c r="C1508" s="175"/>
      <c r="D1508" s="175"/>
      <c r="E1508" s="164"/>
      <c r="F1508" s="141"/>
      <c r="G1508" s="141"/>
      <c r="H1508" s="143"/>
      <c r="I1508" s="164"/>
      <c r="J1508" s="121"/>
      <c r="K1508" s="121"/>
      <c r="L1508" s="161"/>
      <c r="M1508" s="143"/>
      <c r="N1508" s="143"/>
      <c r="O1508" s="143"/>
      <c r="P1508" s="121"/>
      <c r="Q1508" s="167"/>
    </row>
    <row r="1509" spans="2:17">
      <c r="B1509" s="180"/>
      <c r="C1509" s="175"/>
      <c r="D1509" s="175"/>
      <c r="E1509" s="164"/>
      <c r="F1509" s="141"/>
      <c r="G1509" s="141"/>
      <c r="H1509" s="143"/>
      <c r="I1509" s="164"/>
      <c r="J1509" s="121"/>
      <c r="K1509" s="121"/>
      <c r="L1509" s="161"/>
      <c r="M1509" s="143"/>
      <c r="N1509" s="143"/>
      <c r="O1509" s="143"/>
      <c r="P1509" s="121"/>
      <c r="Q1509" s="167"/>
    </row>
    <row r="1510" spans="2:17">
      <c r="B1510" s="180"/>
      <c r="C1510" s="175"/>
      <c r="D1510" s="175"/>
      <c r="E1510" s="164"/>
      <c r="F1510" s="141"/>
      <c r="G1510" s="141"/>
      <c r="H1510" s="143"/>
      <c r="I1510" s="164"/>
      <c r="J1510" s="121"/>
      <c r="K1510" s="121"/>
      <c r="L1510" s="161"/>
      <c r="M1510" s="143"/>
      <c r="N1510" s="143"/>
      <c r="O1510" s="143"/>
      <c r="P1510" s="121"/>
      <c r="Q1510" s="167"/>
    </row>
    <row r="1511" spans="2:17">
      <c r="B1511" s="180"/>
      <c r="C1511" s="175"/>
      <c r="D1511" s="175"/>
      <c r="E1511" s="164"/>
      <c r="F1511" s="141"/>
      <c r="G1511" s="141"/>
      <c r="H1511" s="143"/>
      <c r="I1511" s="164"/>
      <c r="J1511" s="121"/>
      <c r="K1511" s="121"/>
      <c r="L1511" s="161"/>
      <c r="M1511" s="143"/>
      <c r="N1511" s="143"/>
      <c r="O1511" s="143"/>
      <c r="P1511" s="121"/>
      <c r="Q1511" s="167"/>
    </row>
    <row r="1512" spans="2:17">
      <c r="B1512" s="180"/>
      <c r="C1512" s="175"/>
      <c r="D1512" s="175"/>
      <c r="E1512" s="164"/>
      <c r="F1512" s="141"/>
      <c r="G1512" s="141"/>
      <c r="H1512" s="143"/>
      <c r="I1512" s="164"/>
      <c r="J1512" s="121"/>
      <c r="K1512" s="121"/>
      <c r="L1512" s="161"/>
      <c r="M1512" s="143"/>
      <c r="N1512" s="143"/>
      <c r="O1512" s="143"/>
      <c r="P1512" s="121"/>
      <c r="Q1512" s="167"/>
    </row>
    <row r="1513" spans="2:17">
      <c r="B1513" s="180"/>
      <c r="C1513" s="175"/>
      <c r="D1513" s="175"/>
      <c r="E1513" s="164"/>
      <c r="F1513" s="141"/>
      <c r="G1513" s="141"/>
      <c r="H1513" s="143"/>
      <c r="I1513" s="164"/>
      <c r="J1513" s="121"/>
      <c r="K1513" s="121"/>
      <c r="L1513" s="161"/>
      <c r="M1513" s="143"/>
      <c r="N1513" s="143"/>
      <c r="O1513" s="143"/>
      <c r="P1513" s="121"/>
      <c r="Q1513" s="167"/>
    </row>
    <row r="1514" spans="2:17">
      <c r="B1514" s="180"/>
      <c r="C1514" s="175"/>
      <c r="D1514" s="175"/>
      <c r="E1514" s="164"/>
      <c r="F1514" s="141"/>
      <c r="G1514" s="141"/>
      <c r="H1514" s="143"/>
      <c r="I1514" s="164"/>
      <c r="J1514" s="121"/>
      <c r="K1514" s="121"/>
      <c r="L1514" s="161"/>
      <c r="M1514" s="143"/>
      <c r="N1514" s="143"/>
      <c r="O1514" s="143"/>
      <c r="P1514" s="121"/>
      <c r="Q1514" s="167"/>
    </row>
    <row r="1515" spans="2:17">
      <c r="B1515" s="180"/>
      <c r="C1515" s="175"/>
      <c r="D1515" s="175"/>
      <c r="E1515" s="164"/>
      <c r="F1515" s="141"/>
      <c r="G1515" s="141"/>
      <c r="H1515" s="143"/>
      <c r="I1515" s="164"/>
      <c r="J1515" s="121"/>
      <c r="K1515" s="121"/>
      <c r="L1515" s="161"/>
      <c r="M1515" s="143"/>
      <c r="N1515" s="143"/>
      <c r="O1515" s="143"/>
      <c r="P1515" s="121"/>
      <c r="Q1515" s="167"/>
    </row>
    <row r="1516" spans="2:17">
      <c r="B1516" s="180"/>
      <c r="C1516" s="175"/>
      <c r="D1516" s="175"/>
      <c r="E1516" s="164"/>
      <c r="F1516" s="141"/>
      <c r="G1516" s="141"/>
      <c r="H1516" s="143"/>
      <c r="I1516" s="164"/>
      <c r="J1516" s="121"/>
      <c r="K1516" s="121"/>
      <c r="L1516" s="161"/>
      <c r="M1516" s="143"/>
      <c r="N1516" s="143"/>
      <c r="O1516" s="143"/>
      <c r="P1516" s="121"/>
      <c r="Q1516" s="167"/>
    </row>
    <row r="1517" spans="2:17">
      <c r="B1517" s="180"/>
      <c r="C1517" s="175"/>
      <c r="D1517" s="175"/>
      <c r="E1517" s="164"/>
      <c r="F1517" s="141"/>
      <c r="G1517" s="141"/>
      <c r="H1517" s="143"/>
      <c r="I1517" s="164"/>
      <c r="J1517" s="121"/>
      <c r="K1517" s="121"/>
      <c r="L1517" s="161"/>
      <c r="M1517" s="143"/>
      <c r="N1517" s="143"/>
      <c r="O1517" s="143"/>
      <c r="P1517" s="121"/>
      <c r="Q1517" s="167"/>
    </row>
    <row r="1518" spans="2:17">
      <c r="B1518" s="180"/>
      <c r="C1518" s="175"/>
      <c r="D1518" s="175"/>
      <c r="E1518" s="164"/>
      <c r="F1518" s="141"/>
      <c r="G1518" s="141"/>
      <c r="H1518" s="143"/>
      <c r="I1518" s="164"/>
      <c r="J1518" s="121"/>
      <c r="K1518" s="121"/>
      <c r="L1518" s="161"/>
      <c r="M1518" s="143"/>
      <c r="N1518" s="143"/>
      <c r="O1518" s="143"/>
      <c r="P1518" s="121"/>
      <c r="Q1518" s="167"/>
    </row>
    <row r="1519" spans="2:17">
      <c r="B1519" s="180"/>
      <c r="C1519" s="175"/>
      <c r="D1519" s="175"/>
      <c r="E1519" s="164"/>
      <c r="F1519" s="141"/>
      <c r="G1519" s="141"/>
      <c r="H1519" s="143"/>
      <c r="I1519" s="164"/>
      <c r="J1519" s="121"/>
      <c r="K1519" s="121"/>
      <c r="L1519" s="161"/>
      <c r="M1519" s="143"/>
      <c r="N1519" s="143"/>
      <c r="O1519" s="143"/>
      <c r="P1519" s="121"/>
      <c r="Q1519" s="167"/>
    </row>
    <row r="1520" spans="2:17">
      <c r="B1520" s="180"/>
      <c r="C1520" s="175"/>
      <c r="D1520" s="175"/>
      <c r="E1520" s="164"/>
      <c r="F1520" s="141"/>
      <c r="G1520" s="141"/>
      <c r="H1520" s="143"/>
      <c r="I1520" s="164"/>
      <c r="J1520" s="121"/>
      <c r="K1520" s="121"/>
      <c r="L1520" s="161"/>
      <c r="M1520" s="143"/>
      <c r="N1520" s="143"/>
      <c r="O1520" s="143"/>
      <c r="P1520" s="121"/>
      <c r="Q1520" s="167"/>
    </row>
    <row r="1521" spans="2:17">
      <c r="B1521" s="180"/>
      <c r="C1521" s="175"/>
      <c r="D1521" s="175"/>
      <c r="E1521" s="164"/>
      <c r="F1521" s="141"/>
      <c r="G1521" s="141"/>
      <c r="H1521" s="143"/>
      <c r="I1521" s="164"/>
      <c r="J1521" s="121"/>
      <c r="K1521" s="121"/>
      <c r="L1521" s="161"/>
      <c r="M1521" s="143"/>
      <c r="N1521" s="143"/>
      <c r="O1521" s="143"/>
      <c r="P1521" s="121"/>
      <c r="Q1521" s="167"/>
    </row>
    <row r="1522" spans="2:17">
      <c r="B1522" s="180"/>
      <c r="C1522" s="175"/>
      <c r="D1522" s="175"/>
      <c r="E1522" s="164"/>
      <c r="F1522" s="141"/>
      <c r="G1522" s="141"/>
      <c r="H1522" s="143"/>
      <c r="I1522" s="164"/>
      <c r="J1522" s="121"/>
      <c r="K1522" s="121"/>
      <c r="L1522" s="161"/>
      <c r="M1522" s="143"/>
      <c r="N1522" s="143"/>
      <c r="O1522" s="143"/>
      <c r="P1522" s="121"/>
      <c r="Q1522" s="167"/>
    </row>
    <row r="1523" spans="2:17">
      <c r="B1523" s="180"/>
      <c r="C1523" s="175"/>
      <c r="D1523" s="175"/>
      <c r="E1523" s="164"/>
      <c r="F1523" s="141"/>
      <c r="G1523" s="141"/>
      <c r="H1523" s="143"/>
      <c r="I1523" s="164"/>
      <c r="J1523" s="121"/>
      <c r="K1523" s="121"/>
      <c r="L1523" s="161"/>
      <c r="M1523" s="143"/>
      <c r="N1523" s="143"/>
      <c r="O1523" s="143"/>
      <c r="P1523" s="121"/>
      <c r="Q1523" s="167"/>
    </row>
    <row r="1524" spans="2:17">
      <c r="B1524" s="180"/>
      <c r="C1524" s="175"/>
      <c r="D1524" s="175"/>
      <c r="E1524" s="164"/>
      <c r="F1524" s="141"/>
      <c r="G1524" s="141"/>
      <c r="H1524" s="143"/>
      <c r="I1524" s="164"/>
      <c r="J1524" s="121"/>
      <c r="K1524" s="121"/>
      <c r="L1524" s="161"/>
      <c r="M1524" s="143"/>
      <c r="N1524" s="143"/>
      <c r="O1524" s="143"/>
      <c r="P1524" s="121"/>
      <c r="Q1524" s="167"/>
    </row>
    <row r="1525" spans="2:17">
      <c r="B1525" s="180"/>
      <c r="C1525" s="175"/>
      <c r="D1525" s="175"/>
      <c r="E1525" s="164"/>
      <c r="F1525" s="141"/>
      <c r="G1525" s="141"/>
      <c r="H1525" s="143"/>
      <c r="I1525" s="164"/>
      <c r="J1525" s="121"/>
      <c r="K1525" s="121"/>
      <c r="L1525" s="161"/>
      <c r="M1525" s="143"/>
      <c r="N1525" s="143"/>
      <c r="O1525" s="143"/>
      <c r="P1525" s="121"/>
      <c r="Q1525" s="167"/>
    </row>
    <row r="1526" spans="2:17">
      <c r="B1526" s="180"/>
      <c r="C1526" s="175"/>
      <c r="D1526" s="175"/>
      <c r="E1526" s="164"/>
      <c r="F1526" s="141"/>
      <c r="G1526" s="141"/>
      <c r="H1526" s="143"/>
      <c r="I1526" s="164"/>
      <c r="J1526" s="121"/>
      <c r="K1526" s="121"/>
      <c r="L1526" s="161"/>
      <c r="M1526" s="143"/>
      <c r="N1526" s="143"/>
      <c r="O1526" s="143"/>
      <c r="P1526" s="121"/>
      <c r="Q1526" s="167"/>
    </row>
    <row r="1527" spans="2:17">
      <c r="B1527" s="180"/>
      <c r="C1527" s="175"/>
      <c r="D1527" s="175"/>
      <c r="E1527" s="164"/>
      <c r="F1527" s="141"/>
      <c r="G1527" s="141"/>
      <c r="H1527" s="143"/>
      <c r="I1527" s="164"/>
      <c r="J1527" s="121"/>
      <c r="K1527" s="121"/>
      <c r="L1527" s="161"/>
      <c r="M1527" s="143"/>
      <c r="N1527" s="143"/>
      <c r="O1527" s="143"/>
      <c r="P1527" s="121"/>
      <c r="Q1527" s="167"/>
    </row>
    <row r="1528" spans="2:17">
      <c r="B1528" s="180"/>
      <c r="C1528" s="175"/>
      <c r="D1528" s="175"/>
      <c r="E1528" s="164"/>
      <c r="F1528" s="141"/>
      <c r="G1528" s="141"/>
      <c r="H1528" s="143"/>
      <c r="I1528" s="164"/>
      <c r="J1528" s="121"/>
      <c r="K1528" s="121"/>
      <c r="L1528" s="161"/>
      <c r="M1528" s="143"/>
      <c r="N1528" s="143"/>
      <c r="O1528" s="143"/>
      <c r="P1528" s="121"/>
      <c r="Q1528" s="167"/>
    </row>
    <row r="1529" spans="2:17">
      <c r="B1529" s="180"/>
      <c r="C1529" s="175"/>
      <c r="D1529" s="175"/>
      <c r="E1529" s="164"/>
      <c r="F1529" s="141"/>
      <c r="G1529" s="141"/>
      <c r="H1529" s="143"/>
      <c r="I1529" s="164"/>
      <c r="J1529" s="121"/>
      <c r="K1529" s="121"/>
      <c r="L1529" s="161"/>
      <c r="M1529" s="143"/>
      <c r="N1529" s="143"/>
      <c r="O1529" s="143"/>
      <c r="P1529" s="121"/>
      <c r="Q1529" s="167"/>
    </row>
    <row r="1530" spans="2:17">
      <c r="B1530" s="180"/>
      <c r="C1530" s="175"/>
      <c r="D1530" s="175"/>
      <c r="E1530" s="164"/>
      <c r="F1530" s="141"/>
      <c r="G1530" s="141"/>
      <c r="H1530" s="143"/>
      <c r="I1530" s="164"/>
      <c r="J1530" s="121"/>
      <c r="K1530" s="121"/>
      <c r="L1530" s="161"/>
      <c r="M1530" s="143"/>
      <c r="N1530" s="143"/>
      <c r="O1530" s="143"/>
      <c r="P1530" s="121"/>
      <c r="Q1530" s="167"/>
    </row>
    <row r="1531" spans="2:17">
      <c r="B1531" s="180"/>
      <c r="C1531" s="175"/>
      <c r="D1531" s="175"/>
      <c r="E1531" s="164"/>
      <c r="F1531" s="141"/>
      <c r="G1531" s="141"/>
      <c r="H1531" s="143"/>
      <c r="I1531" s="164"/>
      <c r="J1531" s="121"/>
      <c r="K1531" s="121"/>
      <c r="L1531" s="161"/>
      <c r="M1531" s="143"/>
      <c r="N1531" s="143"/>
      <c r="O1531" s="143"/>
      <c r="P1531" s="121"/>
      <c r="Q1531" s="167"/>
    </row>
    <row r="1532" spans="2:17">
      <c r="B1532" s="180"/>
      <c r="C1532" s="175"/>
      <c r="D1532" s="175"/>
      <c r="E1532" s="164"/>
      <c r="F1532" s="141"/>
      <c r="G1532" s="141"/>
      <c r="H1532" s="143"/>
      <c r="I1532" s="164"/>
      <c r="J1532" s="121"/>
      <c r="K1532" s="121"/>
      <c r="L1532" s="161"/>
      <c r="M1532" s="143"/>
      <c r="N1532" s="143"/>
      <c r="O1532" s="143"/>
      <c r="P1532" s="121"/>
      <c r="Q1532" s="167"/>
    </row>
    <row r="1533" spans="2:17">
      <c r="B1533" s="180"/>
      <c r="C1533" s="175"/>
      <c r="D1533" s="175"/>
      <c r="E1533" s="164"/>
      <c r="F1533" s="141"/>
      <c r="G1533" s="141"/>
      <c r="H1533" s="143"/>
      <c r="I1533" s="164"/>
      <c r="J1533" s="121"/>
      <c r="K1533" s="121"/>
      <c r="L1533" s="161"/>
      <c r="M1533" s="143"/>
      <c r="N1533" s="143"/>
      <c r="O1533" s="143"/>
      <c r="P1533" s="121"/>
      <c r="Q1533" s="167"/>
    </row>
    <row r="1534" spans="2:17">
      <c r="B1534" s="180"/>
      <c r="C1534" s="175"/>
      <c r="D1534" s="175"/>
      <c r="E1534" s="164"/>
      <c r="F1534" s="141"/>
      <c r="G1534" s="141"/>
      <c r="H1534" s="143"/>
      <c r="I1534" s="164"/>
      <c r="J1534" s="121"/>
      <c r="K1534" s="121"/>
      <c r="L1534" s="161"/>
      <c r="M1534" s="143"/>
      <c r="N1534" s="143"/>
      <c r="O1534" s="143"/>
      <c r="P1534" s="121"/>
      <c r="Q1534" s="167"/>
    </row>
    <row r="1535" spans="2:17">
      <c r="B1535" s="180"/>
      <c r="C1535" s="175"/>
      <c r="D1535" s="175"/>
      <c r="E1535" s="164"/>
      <c r="F1535" s="141"/>
      <c r="G1535" s="141"/>
      <c r="H1535" s="143"/>
      <c r="I1535" s="164"/>
      <c r="J1535" s="121"/>
      <c r="K1535" s="121"/>
      <c r="L1535" s="161"/>
      <c r="M1535" s="143"/>
      <c r="N1535" s="143"/>
      <c r="O1535" s="143"/>
      <c r="P1535" s="121"/>
      <c r="Q1535" s="167"/>
    </row>
    <row r="1536" spans="2:17">
      <c r="B1536" s="180"/>
      <c r="C1536" s="175"/>
      <c r="D1536" s="175"/>
      <c r="E1536" s="164"/>
      <c r="F1536" s="141"/>
      <c r="G1536" s="141"/>
      <c r="H1536" s="143"/>
      <c r="I1536" s="164"/>
      <c r="J1536" s="121"/>
      <c r="K1536" s="121"/>
      <c r="L1536" s="161"/>
      <c r="M1536" s="143"/>
      <c r="N1536" s="143"/>
      <c r="O1536" s="143"/>
      <c r="P1536" s="121"/>
      <c r="Q1536" s="167"/>
    </row>
    <row r="1537" spans="2:17">
      <c r="B1537" s="180"/>
      <c r="C1537" s="175"/>
      <c r="D1537" s="175"/>
      <c r="E1537" s="164"/>
      <c r="F1537" s="141"/>
      <c r="G1537" s="141"/>
      <c r="H1537" s="143"/>
      <c r="I1537" s="164"/>
      <c r="J1537" s="121"/>
      <c r="K1537" s="121"/>
      <c r="L1537" s="161"/>
      <c r="M1537" s="143"/>
      <c r="N1537" s="143"/>
      <c r="O1537" s="143"/>
      <c r="P1537" s="121"/>
      <c r="Q1537" s="167"/>
    </row>
    <row r="1538" spans="2:17">
      <c r="B1538" s="180"/>
      <c r="C1538" s="175"/>
      <c r="D1538" s="175"/>
      <c r="E1538" s="164"/>
      <c r="F1538" s="141"/>
      <c r="G1538" s="141"/>
      <c r="H1538" s="143"/>
      <c r="I1538" s="164"/>
      <c r="J1538" s="121"/>
      <c r="K1538" s="121"/>
      <c r="L1538" s="161"/>
      <c r="M1538" s="143"/>
      <c r="N1538" s="143"/>
      <c r="O1538" s="143"/>
      <c r="P1538" s="121"/>
      <c r="Q1538" s="167"/>
    </row>
    <row r="1539" spans="2:17">
      <c r="B1539" s="180"/>
      <c r="C1539" s="175"/>
      <c r="D1539" s="175"/>
      <c r="E1539" s="164"/>
      <c r="F1539" s="141"/>
      <c r="G1539" s="141"/>
      <c r="H1539" s="143"/>
      <c r="I1539" s="164"/>
      <c r="J1539" s="121"/>
      <c r="K1539" s="121"/>
      <c r="L1539" s="161"/>
      <c r="M1539" s="143"/>
      <c r="N1539" s="143"/>
      <c r="O1539" s="143"/>
      <c r="P1539" s="121"/>
      <c r="Q1539" s="167"/>
    </row>
    <row r="1540" spans="2:17">
      <c r="B1540" s="180"/>
      <c r="C1540" s="175"/>
      <c r="D1540" s="175"/>
      <c r="E1540" s="164"/>
      <c r="F1540" s="141"/>
      <c r="G1540" s="141"/>
      <c r="H1540" s="143"/>
      <c r="I1540" s="164"/>
      <c r="J1540" s="121"/>
      <c r="K1540" s="121"/>
      <c r="L1540" s="161"/>
      <c r="M1540" s="143"/>
      <c r="N1540" s="143"/>
      <c r="O1540" s="143"/>
      <c r="P1540" s="121"/>
      <c r="Q1540" s="167"/>
    </row>
    <row r="1541" spans="2:17">
      <c r="B1541" s="180"/>
      <c r="C1541" s="175"/>
      <c r="D1541" s="175"/>
      <c r="E1541" s="164"/>
      <c r="F1541" s="141"/>
      <c r="G1541" s="141"/>
      <c r="H1541" s="143"/>
      <c r="I1541" s="164"/>
      <c r="J1541" s="121"/>
      <c r="K1541" s="121"/>
      <c r="L1541" s="161"/>
      <c r="M1541" s="143"/>
      <c r="N1541" s="143"/>
      <c r="O1541" s="143"/>
      <c r="P1541" s="121"/>
      <c r="Q1541" s="167"/>
    </row>
    <row r="1542" spans="2:17">
      <c r="B1542" s="180"/>
      <c r="C1542" s="175"/>
      <c r="D1542" s="175"/>
      <c r="E1542" s="164"/>
      <c r="F1542" s="141"/>
      <c r="G1542" s="141"/>
      <c r="H1542" s="143"/>
      <c r="I1542" s="164"/>
      <c r="J1542" s="121"/>
      <c r="K1542" s="121"/>
      <c r="L1542" s="161"/>
      <c r="M1542" s="143"/>
      <c r="N1542" s="143"/>
      <c r="O1542" s="143"/>
      <c r="P1542" s="121"/>
      <c r="Q1542" s="167"/>
    </row>
    <row r="1543" spans="2:17">
      <c r="B1543" s="180"/>
      <c r="C1543" s="175"/>
      <c r="D1543" s="175"/>
      <c r="E1543" s="164"/>
      <c r="F1543" s="141"/>
      <c r="G1543" s="141"/>
      <c r="H1543" s="143"/>
      <c r="I1543" s="164"/>
      <c r="J1543" s="121"/>
      <c r="K1543" s="121"/>
      <c r="L1543" s="161"/>
      <c r="M1543" s="143"/>
      <c r="N1543" s="143"/>
      <c r="O1543" s="143"/>
      <c r="P1543" s="121"/>
      <c r="Q1543" s="167"/>
    </row>
    <row r="1544" spans="2:17">
      <c r="B1544" s="180"/>
      <c r="C1544" s="175"/>
      <c r="D1544" s="175"/>
      <c r="E1544" s="164"/>
      <c r="F1544" s="141"/>
      <c r="G1544" s="141"/>
      <c r="H1544" s="143"/>
      <c r="I1544" s="164"/>
      <c r="J1544" s="121"/>
      <c r="K1544" s="121"/>
      <c r="L1544" s="161"/>
      <c r="M1544" s="143"/>
      <c r="N1544" s="143"/>
      <c r="O1544" s="143"/>
      <c r="P1544" s="121"/>
      <c r="Q1544" s="167"/>
    </row>
    <row r="1545" spans="2:17">
      <c r="B1545" s="180"/>
      <c r="C1545" s="175"/>
      <c r="D1545" s="175"/>
      <c r="E1545" s="164"/>
      <c r="F1545" s="141"/>
      <c r="G1545" s="141"/>
      <c r="H1545" s="143"/>
      <c r="I1545" s="164"/>
      <c r="J1545" s="121"/>
      <c r="K1545" s="121"/>
      <c r="L1545" s="161"/>
      <c r="M1545" s="143"/>
      <c r="N1545" s="143"/>
      <c r="O1545" s="143"/>
      <c r="P1545" s="121"/>
      <c r="Q1545" s="167"/>
    </row>
    <row r="1546" spans="2:17">
      <c r="B1546" s="180"/>
      <c r="C1546" s="175"/>
      <c r="D1546" s="175"/>
      <c r="E1546" s="164"/>
      <c r="F1546" s="141"/>
      <c r="G1546" s="141"/>
      <c r="H1546" s="143"/>
      <c r="I1546" s="164"/>
      <c r="J1546" s="121"/>
      <c r="K1546" s="121"/>
      <c r="L1546" s="161"/>
      <c r="M1546" s="143"/>
      <c r="N1546" s="143"/>
      <c r="O1546" s="143"/>
      <c r="P1546" s="121"/>
      <c r="Q1546" s="167"/>
    </row>
    <row r="1547" spans="2:17">
      <c r="B1547" s="180"/>
      <c r="C1547" s="175"/>
      <c r="D1547" s="175"/>
      <c r="E1547" s="164"/>
      <c r="F1547" s="141"/>
      <c r="G1547" s="141"/>
      <c r="H1547" s="143"/>
      <c r="I1547" s="164"/>
      <c r="J1547" s="121"/>
      <c r="K1547" s="121"/>
      <c r="L1547" s="161"/>
      <c r="M1547" s="143"/>
      <c r="N1547" s="143"/>
      <c r="O1547" s="143"/>
      <c r="P1547" s="121"/>
      <c r="Q1547" s="167"/>
    </row>
    <row r="1548" spans="2:17">
      <c r="B1548" s="180"/>
      <c r="C1548" s="175"/>
      <c r="D1548" s="175"/>
      <c r="E1548" s="164"/>
      <c r="F1548" s="141"/>
      <c r="G1548" s="141"/>
      <c r="H1548" s="143"/>
      <c r="I1548" s="164"/>
      <c r="J1548" s="121"/>
      <c r="K1548" s="121"/>
      <c r="L1548" s="161"/>
      <c r="M1548" s="143"/>
      <c r="N1548" s="143"/>
      <c r="O1548" s="143"/>
      <c r="P1548" s="121"/>
      <c r="Q1548" s="167"/>
    </row>
    <row r="1549" spans="2:17">
      <c r="B1549" s="180"/>
      <c r="C1549" s="175"/>
      <c r="D1549" s="175"/>
      <c r="E1549" s="164"/>
      <c r="F1549" s="141"/>
      <c r="G1549" s="141"/>
      <c r="H1549" s="143"/>
      <c r="I1549" s="164"/>
      <c r="J1549" s="121"/>
      <c r="K1549" s="121"/>
      <c r="L1549" s="161"/>
      <c r="M1549" s="143"/>
      <c r="N1549" s="143"/>
      <c r="O1549" s="143"/>
      <c r="P1549" s="121"/>
      <c r="Q1549" s="167"/>
    </row>
    <row r="1550" spans="2:17">
      <c r="B1550" s="180"/>
      <c r="C1550" s="175"/>
      <c r="D1550" s="175"/>
      <c r="E1550" s="164"/>
      <c r="F1550" s="141"/>
      <c r="G1550" s="141"/>
      <c r="H1550" s="143"/>
      <c r="I1550" s="164"/>
      <c r="J1550" s="121"/>
      <c r="K1550" s="121"/>
      <c r="L1550" s="161"/>
      <c r="M1550" s="143"/>
      <c r="N1550" s="143"/>
      <c r="O1550" s="143"/>
      <c r="P1550" s="121"/>
      <c r="Q1550" s="167"/>
    </row>
    <row r="1551" spans="2:17">
      <c r="B1551" s="180"/>
      <c r="C1551" s="175"/>
      <c r="D1551" s="175"/>
      <c r="E1551" s="164"/>
      <c r="F1551" s="141"/>
      <c r="G1551" s="141"/>
      <c r="H1551" s="143"/>
      <c r="I1551" s="164"/>
      <c r="J1551" s="121"/>
      <c r="K1551" s="121"/>
      <c r="L1551" s="161"/>
      <c r="M1551" s="143"/>
      <c r="N1551" s="143"/>
      <c r="O1551" s="143"/>
      <c r="P1551" s="121"/>
      <c r="Q1551" s="167"/>
    </row>
    <row r="1552" spans="2:17">
      <c r="B1552" s="180"/>
      <c r="C1552" s="175"/>
      <c r="D1552" s="175"/>
      <c r="E1552" s="164"/>
      <c r="F1552" s="141"/>
      <c r="G1552" s="141"/>
      <c r="H1552" s="143"/>
      <c r="I1552" s="164"/>
      <c r="J1552" s="121"/>
      <c r="K1552" s="121"/>
      <c r="L1552" s="161"/>
      <c r="M1552" s="143"/>
      <c r="N1552" s="143"/>
      <c r="O1552" s="143"/>
      <c r="P1552" s="121"/>
      <c r="Q1552" s="167"/>
    </row>
    <row r="1553" spans="2:17">
      <c r="B1553" s="180"/>
      <c r="C1553" s="175"/>
      <c r="D1553" s="175"/>
      <c r="E1553" s="164"/>
      <c r="F1553" s="141"/>
      <c r="G1553" s="141"/>
      <c r="H1553" s="143"/>
      <c r="I1553" s="164"/>
      <c r="J1553" s="121"/>
      <c r="K1553" s="121"/>
      <c r="L1553" s="161"/>
      <c r="M1553" s="143"/>
      <c r="N1553" s="143"/>
      <c r="O1553" s="143"/>
      <c r="P1553" s="121"/>
      <c r="Q1553" s="167"/>
    </row>
    <row r="1554" spans="2:17">
      <c r="B1554" s="180"/>
      <c r="C1554" s="175"/>
      <c r="D1554" s="175"/>
      <c r="E1554" s="164"/>
      <c r="F1554" s="141"/>
      <c r="G1554" s="141"/>
      <c r="H1554" s="143"/>
      <c r="I1554" s="164"/>
      <c r="J1554" s="121"/>
      <c r="K1554" s="121"/>
      <c r="L1554" s="161"/>
      <c r="M1554" s="143"/>
      <c r="N1554" s="143"/>
      <c r="O1554" s="143"/>
      <c r="P1554" s="121"/>
      <c r="Q1554" s="167"/>
    </row>
    <row r="1555" spans="2:17">
      <c r="B1555" s="180"/>
      <c r="C1555" s="175"/>
      <c r="D1555" s="175"/>
      <c r="E1555" s="164"/>
      <c r="F1555" s="141"/>
      <c r="G1555" s="141"/>
      <c r="H1555" s="143"/>
      <c r="I1555" s="164"/>
      <c r="J1555" s="121"/>
      <c r="K1555" s="121"/>
      <c r="L1555" s="161"/>
      <c r="M1555" s="143"/>
      <c r="N1555" s="143"/>
      <c r="O1555" s="143"/>
      <c r="P1555" s="121"/>
      <c r="Q1555" s="167"/>
    </row>
    <row r="1556" spans="2:17">
      <c r="B1556" s="180"/>
      <c r="C1556" s="175"/>
      <c r="D1556" s="175"/>
      <c r="E1556" s="164"/>
      <c r="F1556" s="141"/>
      <c r="G1556" s="141"/>
      <c r="H1556" s="143"/>
      <c r="I1556" s="164"/>
      <c r="J1556" s="121"/>
      <c r="K1556" s="121"/>
      <c r="L1556" s="161"/>
      <c r="M1556" s="143"/>
      <c r="N1556" s="143"/>
      <c r="O1556" s="143"/>
      <c r="P1556" s="121"/>
      <c r="Q1556" s="167"/>
    </row>
    <row r="1557" spans="2:17">
      <c r="B1557" s="180"/>
      <c r="C1557" s="175"/>
      <c r="D1557" s="175"/>
      <c r="E1557" s="164"/>
      <c r="F1557" s="141"/>
      <c r="G1557" s="141"/>
      <c r="H1557" s="143"/>
      <c r="I1557" s="164"/>
      <c r="J1557" s="121"/>
      <c r="K1557" s="121"/>
      <c r="L1557" s="161"/>
      <c r="M1557" s="143"/>
      <c r="N1557" s="143"/>
      <c r="O1557" s="143"/>
      <c r="P1557" s="121"/>
      <c r="Q1557" s="167"/>
    </row>
    <row r="1558" spans="2:17">
      <c r="B1558" s="180"/>
      <c r="C1558" s="175"/>
      <c r="D1558" s="175"/>
      <c r="E1558" s="164"/>
      <c r="F1558" s="141"/>
      <c r="G1558" s="141"/>
      <c r="H1558" s="143"/>
      <c r="I1558" s="164"/>
      <c r="J1558" s="121"/>
      <c r="K1558" s="121"/>
      <c r="L1558" s="161"/>
      <c r="M1558" s="143"/>
      <c r="N1558" s="143"/>
      <c r="O1558" s="143"/>
      <c r="P1558" s="121"/>
      <c r="Q1558" s="167"/>
    </row>
    <row r="1559" spans="2:17">
      <c r="B1559" s="180"/>
      <c r="C1559" s="175"/>
      <c r="D1559" s="175"/>
      <c r="E1559" s="164"/>
      <c r="F1559" s="141"/>
      <c r="G1559" s="141"/>
      <c r="H1559" s="143"/>
      <c r="I1559" s="164"/>
      <c r="J1559" s="121"/>
      <c r="K1559" s="121"/>
      <c r="L1559" s="161"/>
      <c r="M1559" s="143"/>
      <c r="N1559" s="143"/>
      <c r="O1559" s="143"/>
      <c r="P1559" s="121"/>
      <c r="Q1559" s="167"/>
    </row>
    <row r="1560" spans="2:17">
      <c r="B1560" s="180"/>
      <c r="C1560" s="175"/>
      <c r="D1560" s="175"/>
      <c r="E1560" s="164"/>
      <c r="F1560" s="141"/>
      <c r="G1560" s="141"/>
      <c r="H1560" s="143"/>
      <c r="I1560" s="164"/>
      <c r="J1560" s="121"/>
      <c r="K1560" s="121"/>
      <c r="L1560" s="161"/>
      <c r="M1560" s="143"/>
      <c r="N1560" s="143"/>
      <c r="O1560" s="143"/>
      <c r="P1560" s="121"/>
      <c r="Q1560" s="167"/>
    </row>
    <row r="1561" spans="2:17">
      <c r="B1561" s="180"/>
      <c r="C1561" s="175"/>
      <c r="D1561" s="175"/>
      <c r="E1561" s="164"/>
      <c r="F1561" s="141"/>
      <c r="G1561" s="141"/>
      <c r="H1561" s="143"/>
      <c r="I1561" s="164"/>
      <c r="J1561" s="121"/>
      <c r="K1561" s="121"/>
      <c r="L1561" s="161"/>
      <c r="M1561" s="143"/>
      <c r="N1561" s="143"/>
      <c r="O1561" s="143"/>
      <c r="P1561" s="121"/>
      <c r="Q1561" s="167"/>
    </row>
    <row r="1562" spans="2:17">
      <c r="B1562" s="180"/>
      <c r="C1562" s="175"/>
      <c r="D1562" s="175"/>
      <c r="E1562" s="164"/>
      <c r="F1562" s="141"/>
      <c r="G1562" s="141"/>
      <c r="H1562" s="143"/>
      <c r="I1562" s="164"/>
      <c r="J1562" s="121"/>
      <c r="K1562" s="121"/>
      <c r="L1562" s="161"/>
      <c r="M1562" s="143"/>
      <c r="N1562" s="143"/>
      <c r="O1562" s="143"/>
      <c r="P1562" s="121"/>
      <c r="Q1562" s="167"/>
    </row>
    <row r="1563" spans="2:17">
      <c r="B1563" s="180"/>
      <c r="C1563" s="175"/>
      <c r="D1563" s="175"/>
      <c r="E1563" s="164"/>
      <c r="F1563" s="141"/>
      <c r="G1563" s="141"/>
      <c r="H1563" s="143"/>
      <c r="I1563" s="164"/>
      <c r="J1563" s="121"/>
      <c r="K1563" s="121"/>
      <c r="L1563" s="161"/>
      <c r="M1563" s="143"/>
      <c r="N1563" s="143"/>
      <c r="O1563" s="143"/>
      <c r="P1563" s="121"/>
      <c r="Q1563" s="167"/>
    </row>
    <row r="1564" spans="2:17">
      <c r="B1564" s="180"/>
      <c r="C1564" s="175"/>
      <c r="D1564" s="175"/>
      <c r="E1564" s="164"/>
      <c r="F1564" s="141"/>
      <c r="G1564" s="141"/>
      <c r="H1564" s="143"/>
      <c r="I1564" s="164"/>
      <c r="J1564" s="121"/>
      <c r="K1564" s="121"/>
      <c r="L1564" s="161"/>
      <c r="M1564" s="143"/>
      <c r="N1564" s="143"/>
      <c r="O1564" s="143"/>
      <c r="P1564" s="121"/>
      <c r="Q1564" s="167"/>
    </row>
    <row r="1565" spans="2:17">
      <c r="B1565" s="180"/>
      <c r="C1565" s="175"/>
      <c r="D1565" s="175"/>
      <c r="E1565" s="164"/>
      <c r="F1565" s="141"/>
      <c r="G1565" s="141"/>
      <c r="H1565" s="143"/>
      <c r="I1565" s="164"/>
      <c r="J1565" s="121"/>
      <c r="K1565" s="121"/>
      <c r="L1565" s="161"/>
      <c r="M1565" s="143"/>
      <c r="N1565" s="143"/>
      <c r="O1565" s="143"/>
      <c r="P1565" s="121"/>
      <c r="Q1565" s="167"/>
    </row>
    <row r="1566" spans="2:17">
      <c r="B1566" s="180"/>
      <c r="C1566" s="175"/>
      <c r="D1566" s="175"/>
      <c r="E1566" s="164"/>
      <c r="F1566" s="141"/>
      <c r="G1566" s="141"/>
      <c r="H1566" s="143"/>
      <c r="I1566" s="164"/>
      <c r="J1566" s="121"/>
      <c r="K1566" s="121"/>
      <c r="L1566" s="161"/>
      <c r="M1566" s="143"/>
      <c r="N1566" s="143"/>
      <c r="O1566" s="143"/>
      <c r="P1566" s="121"/>
      <c r="Q1566" s="167"/>
    </row>
    <row r="1567" spans="2:17">
      <c r="B1567" s="180"/>
      <c r="C1567" s="175"/>
      <c r="D1567" s="175"/>
      <c r="E1567" s="164"/>
      <c r="F1567" s="141"/>
      <c r="G1567" s="141"/>
      <c r="H1567" s="143"/>
      <c r="I1567" s="164"/>
      <c r="J1567" s="121"/>
      <c r="K1567" s="121"/>
      <c r="L1567" s="161"/>
      <c r="M1567" s="143"/>
      <c r="N1567" s="143"/>
      <c r="O1567" s="143"/>
      <c r="P1567" s="121"/>
      <c r="Q1567" s="167"/>
    </row>
    <row r="1568" spans="2:17">
      <c r="B1568" s="180"/>
      <c r="C1568" s="175"/>
      <c r="D1568" s="175"/>
      <c r="E1568" s="164"/>
      <c r="F1568" s="141"/>
      <c r="G1568" s="141"/>
      <c r="H1568" s="143"/>
      <c r="I1568" s="164"/>
      <c r="J1568" s="121"/>
      <c r="K1568" s="121"/>
      <c r="L1568" s="161"/>
      <c r="M1568" s="143"/>
      <c r="N1568" s="143"/>
      <c r="O1568" s="143"/>
      <c r="P1568" s="121"/>
      <c r="Q1568" s="167"/>
    </row>
    <row r="1569" spans="2:17">
      <c r="B1569" s="180"/>
      <c r="C1569" s="175"/>
      <c r="D1569" s="175"/>
      <c r="E1569" s="164"/>
      <c r="F1569" s="141"/>
      <c r="G1569" s="141"/>
      <c r="H1569" s="143"/>
      <c r="I1569" s="164"/>
      <c r="J1569" s="121"/>
      <c r="K1569" s="121"/>
      <c r="L1569" s="161"/>
      <c r="M1569" s="143"/>
      <c r="N1569" s="143"/>
      <c r="O1569" s="143"/>
      <c r="P1569" s="121"/>
      <c r="Q1569" s="167"/>
    </row>
    <row r="1570" spans="2:17">
      <c r="B1570" s="180"/>
      <c r="C1570" s="175"/>
      <c r="D1570" s="175"/>
      <c r="E1570" s="164"/>
      <c r="F1570" s="141"/>
      <c r="G1570" s="141"/>
      <c r="H1570" s="143"/>
      <c r="I1570" s="164"/>
      <c r="J1570" s="121"/>
      <c r="K1570" s="121"/>
      <c r="L1570" s="161"/>
      <c r="M1570" s="143"/>
      <c r="N1570" s="143"/>
      <c r="O1570" s="143"/>
      <c r="P1570" s="121"/>
      <c r="Q1570" s="167"/>
    </row>
    <row r="1571" spans="2:17">
      <c r="B1571" s="180"/>
      <c r="C1571" s="175"/>
      <c r="D1571" s="175"/>
      <c r="E1571" s="164"/>
      <c r="F1571" s="141"/>
      <c r="G1571" s="141"/>
      <c r="H1571" s="143"/>
      <c r="I1571" s="164"/>
      <c r="J1571" s="121"/>
      <c r="K1571" s="121"/>
      <c r="L1571" s="161"/>
      <c r="M1571" s="143"/>
      <c r="N1571" s="143"/>
      <c r="O1571" s="143"/>
      <c r="P1571" s="121"/>
      <c r="Q1571" s="167"/>
    </row>
    <row r="1572" spans="2:17">
      <c r="B1572" s="180"/>
      <c r="C1572" s="175"/>
      <c r="D1572" s="175"/>
      <c r="E1572" s="164"/>
      <c r="F1572" s="141"/>
      <c r="G1572" s="141"/>
      <c r="H1572" s="143"/>
      <c r="I1572" s="164"/>
      <c r="J1572" s="121"/>
      <c r="K1572" s="121"/>
      <c r="L1572" s="161"/>
      <c r="M1572" s="143"/>
      <c r="N1572" s="143"/>
      <c r="O1572" s="143"/>
      <c r="P1572" s="121"/>
      <c r="Q1572" s="167"/>
    </row>
    <row r="1573" spans="2:17">
      <c r="B1573" s="180"/>
      <c r="C1573" s="175"/>
      <c r="D1573" s="175"/>
      <c r="E1573" s="164"/>
      <c r="F1573" s="141"/>
      <c r="G1573" s="141"/>
      <c r="H1573" s="143"/>
      <c r="I1573" s="164"/>
      <c r="J1573" s="121"/>
      <c r="K1573" s="121"/>
      <c r="L1573" s="161"/>
      <c r="M1573" s="143"/>
      <c r="N1573" s="143"/>
      <c r="O1573" s="143"/>
      <c r="P1573" s="121"/>
      <c r="Q1573" s="167"/>
    </row>
    <row r="1574" spans="2:17">
      <c r="B1574" s="180"/>
      <c r="C1574" s="175"/>
      <c r="D1574" s="175"/>
      <c r="E1574" s="164"/>
      <c r="F1574" s="141"/>
      <c r="G1574" s="141"/>
      <c r="H1574" s="143"/>
      <c r="I1574" s="164"/>
      <c r="J1574" s="121"/>
      <c r="K1574" s="121"/>
      <c r="L1574" s="161"/>
      <c r="M1574" s="143"/>
      <c r="N1574" s="143"/>
      <c r="O1574" s="143"/>
      <c r="P1574" s="121"/>
      <c r="Q1574" s="167"/>
    </row>
    <row r="1575" spans="2:17">
      <c r="B1575" s="180"/>
      <c r="C1575" s="175"/>
      <c r="D1575" s="175"/>
      <c r="E1575" s="164"/>
      <c r="F1575" s="141"/>
      <c r="G1575" s="141"/>
      <c r="H1575" s="143"/>
      <c r="I1575" s="164"/>
      <c r="J1575" s="121"/>
      <c r="K1575" s="121"/>
      <c r="L1575" s="161"/>
      <c r="M1575" s="143"/>
      <c r="N1575" s="143"/>
      <c r="O1575" s="143"/>
      <c r="P1575" s="121"/>
      <c r="Q1575" s="167"/>
    </row>
    <row r="1576" spans="2:17">
      <c r="B1576" s="180"/>
      <c r="C1576" s="175"/>
      <c r="D1576" s="175"/>
      <c r="E1576" s="164"/>
      <c r="F1576" s="141"/>
      <c r="G1576" s="141"/>
      <c r="H1576" s="143"/>
      <c r="I1576" s="164"/>
      <c r="J1576" s="121"/>
      <c r="K1576" s="121"/>
      <c r="L1576" s="161"/>
      <c r="M1576" s="143"/>
      <c r="N1576" s="143"/>
      <c r="O1576" s="143"/>
      <c r="P1576" s="121"/>
      <c r="Q1576" s="167"/>
    </row>
    <row r="1577" spans="2:17">
      <c r="B1577" s="180"/>
      <c r="C1577" s="175"/>
      <c r="D1577" s="175"/>
      <c r="E1577" s="164"/>
      <c r="F1577" s="141"/>
      <c r="G1577" s="141"/>
      <c r="H1577" s="143"/>
      <c r="I1577" s="164"/>
      <c r="J1577" s="121"/>
      <c r="K1577" s="121"/>
      <c r="L1577" s="161"/>
      <c r="M1577" s="143"/>
      <c r="N1577" s="143"/>
      <c r="O1577" s="143"/>
      <c r="P1577" s="121"/>
      <c r="Q1577" s="167"/>
    </row>
    <row r="1578" spans="2:17">
      <c r="B1578" s="180"/>
      <c r="C1578" s="175"/>
      <c r="D1578" s="175"/>
      <c r="E1578" s="164"/>
      <c r="F1578" s="141"/>
      <c r="G1578" s="141"/>
      <c r="H1578" s="143"/>
      <c r="I1578" s="164"/>
      <c r="J1578" s="121"/>
      <c r="K1578" s="121"/>
      <c r="L1578" s="161"/>
      <c r="M1578" s="143"/>
      <c r="N1578" s="143"/>
      <c r="O1578" s="143"/>
      <c r="P1578" s="121"/>
      <c r="Q1578" s="167"/>
    </row>
    <row r="1579" spans="2:17">
      <c r="B1579" s="180"/>
      <c r="C1579" s="175"/>
      <c r="D1579" s="175"/>
      <c r="E1579" s="164"/>
      <c r="F1579" s="141"/>
      <c r="G1579" s="141"/>
      <c r="H1579" s="143"/>
      <c r="I1579" s="164"/>
      <c r="J1579" s="121"/>
      <c r="K1579" s="121"/>
      <c r="L1579" s="161"/>
      <c r="M1579" s="143"/>
      <c r="N1579" s="143"/>
      <c r="O1579" s="143"/>
      <c r="P1579" s="121"/>
      <c r="Q1579" s="167"/>
    </row>
    <row r="1580" spans="2:17">
      <c r="B1580" s="180"/>
      <c r="C1580" s="175"/>
      <c r="D1580" s="175"/>
      <c r="E1580" s="164"/>
      <c r="F1580" s="141"/>
      <c r="G1580" s="141"/>
      <c r="H1580" s="143"/>
      <c r="I1580" s="164"/>
      <c r="J1580" s="121"/>
      <c r="K1580" s="121"/>
      <c r="L1580" s="161"/>
      <c r="M1580" s="143"/>
      <c r="N1580" s="143"/>
      <c r="O1580" s="143"/>
      <c r="P1580" s="121"/>
      <c r="Q1580" s="167"/>
    </row>
    <row r="1581" spans="2:17">
      <c r="B1581" s="180"/>
      <c r="C1581" s="175"/>
      <c r="D1581" s="175"/>
      <c r="E1581" s="164"/>
      <c r="F1581" s="141"/>
      <c r="G1581" s="141"/>
      <c r="H1581" s="143"/>
      <c r="I1581" s="164"/>
      <c r="J1581" s="121"/>
      <c r="K1581" s="121"/>
      <c r="L1581" s="161"/>
      <c r="M1581" s="143"/>
      <c r="N1581" s="143"/>
      <c r="O1581" s="143"/>
      <c r="P1581" s="121"/>
      <c r="Q1581" s="167"/>
    </row>
    <row r="1582" spans="2:17">
      <c r="B1582" s="180"/>
      <c r="C1582" s="175"/>
      <c r="D1582" s="175"/>
      <c r="E1582" s="164"/>
      <c r="F1582" s="141"/>
      <c r="G1582" s="141"/>
      <c r="H1582" s="143"/>
      <c r="I1582" s="164"/>
      <c r="J1582" s="121"/>
      <c r="K1582" s="121"/>
      <c r="L1582" s="161"/>
      <c r="M1582" s="143"/>
      <c r="N1582" s="143"/>
      <c r="O1582" s="143"/>
      <c r="P1582" s="121"/>
      <c r="Q1582" s="167"/>
    </row>
    <row r="1583" spans="2:17">
      <c r="B1583" s="180"/>
      <c r="C1583" s="175"/>
      <c r="D1583" s="175"/>
      <c r="E1583" s="164"/>
      <c r="F1583" s="141"/>
      <c r="G1583" s="141"/>
      <c r="H1583" s="143"/>
      <c r="I1583" s="164"/>
      <c r="J1583" s="121"/>
      <c r="K1583" s="121"/>
      <c r="L1583" s="161"/>
      <c r="M1583" s="143"/>
      <c r="N1583" s="143"/>
      <c r="O1583" s="143"/>
      <c r="P1583" s="121"/>
      <c r="Q1583" s="167"/>
    </row>
    <row r="1584" spans="2:17">
      <c r="B1584" s="180"/>
      <c r="C1584" s="175"/>
      <c r="D1584" s="175"/>
      <c r="E1584" s="164"/>
      <c r="F1584" s="141"/>
      <c r="G1584" s="141"/>
      <c r="H1584" s="143"/>
      <c r="I1584" s="164"/>
      <c r="J1584" s="121"/>
      <c r="K1584" s="121"/>
      <c r="L1584" s="161"/>
      <c r="M1584" s="143"/>
      <c r="N1584" s="143"/>
      <c r="O1584" s="143"/>
      <c r="P1584" s="121"/>
      <c r="Q1584" s="167"/>
    </row>
    <row r="1585" spans="2:17">
      <c r="B1585" s="180"/>
      <c r="C1585" s="175"/>
      <c r="D1585" s="175"/>
      <c r="E1585" s="164"/>
      <c r="F1585" s="141"/>
      <c r="G1585" s="141"/>
      <c r="H1585" s="143"/>
      <c r="I1585" s="164"/>
      <c r="J1585" s="121"/>
      <c r="K1585" s="121"/>
      <c r="L1585" s="161"/>
      <c r="M1585" s="143"/>
      <c r="N1585" s="143"/>
      <c r="O1585" s="143"/>
      <c r="P1585" s="121"/>
      <c r="Q1585" s="167"/>
    </row>
    <row r="1586" spans="2:17">
      <c r="B1586" s="180"/>
      <c r="C1586" s="175"/>
      <c r="D1586" s="175"/>
      <c r="E1586" s="164"/>
      <c r="F1586" s="141"/>
      <c r="G1586" s="141"/>
      <c r="H1586" s="143"/>
      <c r="I1586" s="164"/>
      <c r="J1586" s="121"/>
      <c r="K1586" s="121"/>
      <c r="L1586" s="161"/>
      <c r="M1586" s="143"/>
      <c r="N1586" s="143"/>
      <c r="O1586" s="143"/>
      <c r="P1586" s="121"/>
      <c r="Q1586" s="167"/>
    </row>
    <row r="1587" spans="2:17">
      <c r="B1587" s="180"/>
      <c r="C1587" s="175"/>
      <c r="D1587" s="175"/>
      <c r="E1587" s="164"/>
      <c r="F1587" s="141"/>
      <c r="G1587" s="141"/>
      <c r="H1587" s="143"/>
      <c r="I1587" s="164"/>
      <c r="J1587" s="121"/>
      <c r="K1587" s="121"/>
      <c r="L1587" s="161"/>
      <c r="M1587" s="143"/>
      <c r="N1587" s="143"/>
      <c r="O1587" s="143"/>
      <c r="P1587" s="121"/>
      <c r="Q1587" s="167"/>
    </row>
    <row r="1588" spans="2:17">
      <c r="B1588" s="180"/>
      <c r="C1588" s="175"/>
      <c r="D1588" s="175"/>
      <c r="E1588" s="164"/>
      <c r="F1588" s="141"/>
      <c r="G1588" s="141"/>
      <c r="H1588" s="143"/>
      <c r="I1588" s="164"/>
      <c r="J1588" s="121"/>
      <c r="K1588" s="121"/>
      <c r="L1588" s="161"/>
      <c r="M1588" s="143"/>
      <c r="N1588" s="143"/>
      <c r="O1588" s="143"/>
      <c r="P1588" s="121"/>
      <c r="Q1588" s="167"/>
    </row>
    <row r="1589" spans="2:17">
      <c r="B1589" s="180"/>
      <c r="C1589" s="175"/>
      <c r="D1589" s="175"/>
      <c r="E1589" s="164"/>
      <c r="F1589" s="141"/>
      <c r="G1589" s="141"/>
      <c r="H1589" s="143"/>
      <c r="I1589" s="164"/>
      <c r="J1589" s="121"/>
      <c r="K1589" s="121"/>
      <c r="L1589" s="161"/>
      <c r="M1589" s="143"/>
      <c r="N1589" s="143"/>
      <c r="O1589" s="143"/>
      <c r="P1589" s="121"/>
      <c r="Q1589" s="167"/>
    </row>
    <row r="1590" spans="2:17">
      <c r="B1590" s="180"/>
      <c r="C1590" s="175"/>
      <c r="D1590" s="175"/>
      <c r="E1590" s="164"/>
      <c r="F1590" s="141"/>
      <c r="G1590" s="141"/>
      <c r="H1590" s="143"/>
      <c r="I1590" s="164"/>
      <c r="J1590" s="121"/>
      <c r="K1590" s="121"/>
      <c r="L1590" s="161"/>
      <c r="M1590" s="143"/>
      <c r="N1590" s="143"/>
      <c r="O1590" s="143"/>
      <c r="P1590" s="121"/>
      <c r="Q1590" s="167"/>
    </row>
    <row r="1591" spans="2:17">
      <c r="B1591" s="180"/>
      <c r="C1591" s="175"/>
      <c r="D1591" s="175"/>
      <c r="E1591" s="164"/>
      <c r="F1591" s="141"/>
      <c r="G1591" s="141"/>
      <c r="H1591" s="143"/>
      <c r="I1591" s="164"/>
      <c r="J1591" s="121"/>
      <c r="K1591" s="121"/>
      <c r="L1591" s="161"/>
      <c r="M1591" s="143"/>
      <c r="N1591" s="143"/>
      <c r="O1591" s="143"/>
      <c r="P1591" s="121"/>
      <c r="Q1591" s="167"/>
    </row>
    <row r="1592" spans="2:17">
      <c r="B1592" s="180"/>
      <c r="C1592" s="175"/>
      <c r="D1592" s="175"/>
      <c r="E1592" s="164"/>
      <c r="F1592" s="141"/>
      <c r="G1592" s="141"/>
      <c r="H1592" s="143"/>
      <c r="I1592" s="164"/>
      <c r="J1592" s="121"/>
      <c r="K1592" s="121"/>
      <c r="L1592" s="161"/>
      <c r="M1592" s="143"/>
      <c r="N1592" s="143"/>
      <c r="O1592" s="143"/>
      <c r="P1592" s="121"/>
      <c r="Q1592" s="167"/>
    </row>
    <row r="1593" spans="2:17">
      <c r="B1593" s="180"/>
      <c r="C1593" s="175"/>
      <c r="D1593" s="175"/>
      <c r="E1593" s="164"/>
      <c r="F1593" s="141"/>
      <c r="G1593" s="141"/>
      <c r="H1593" s="143"/>
      <c r="I1593" s="164"/>
      <c r="J1593" s="121"/>
      <c r="K1593" s="121"/>
      <c r="L1593" s="161"/>
      <c r="M1593" s="143"/>
      <c r="N1593" s="143"/>
      <c r="O1593" s="143"/>
      <c r="P1593" s="121"/>
      <c r="Q1593" s="167"/>
    </row>
    <row r="1594" spans="2:17">
      <c r="B1594" s="180"/>
      <c r="C1594" s="175"/>
      <c r="D1594" s="175"/>
      <c r="E1594" s="164"/>
      <c r="F1594" s="141"/>
      <c r="G1594" s="141"/>
      <c r="H1594" s="143"/>
      <c r="I1594" s="164"/>
      <c r="J1594" s="121"/>
      <c r="K1594" s="121"/>
      <c r="L1594" s="161"/>
      <c r="M1594" s="143"/>
      <c r="N1594" s="143"/>
      <c r="O1594" s="143"/>
      <c r="P1594" s="121"/>
      <c r="Q1594" s="167"/>
    </row>
    <row r="1595" spans="2:17">
      <c r="B1595" s="180"/>
      <c r="C1595" s="175"/>
      <c r="D1595" s="175"/>
      <c r="E1595" s="164"/>
      <c r="F1595" s="141"/>
      <c r="G1595" s="141"/>
      <c r="H1595" s="143"/>
      <c r="I1595" s="164"/>
      <c r="J1595" s="121"/>
      <c r="K1595" s="121"/>
      <c r="L1595" s="161"/>
      <c r="M1595" s="143"/>
      <c r="N1595" s="143"/>
      <c r="O1595" s="143"/>
      <c r="P1595" s="121"/>
      <c r="Q1595" s="167"/>
    </row>
    <row r="1596" spans="2:17">
      <c r="B1596" s="180"/>
      <c r="C1596" s="175"/>
      <c r="D1596" s="175"/>
      <c r="E1596" s="164"/>
      <c r="F1596" s="141"/>
      <c r="G1596" s="141"/>
      <c r="H1596" s="143"/>
      <c r="I1596" s="164"/>
      <c r="J1596" s="121"/>
      <c r="K1596" s="121"/>
      <c r="L1596" s="161"/>
      <c r="M1596" s="143"/>
      <c r="N1596" s="143"/>
      <c r="O1596" s="143"/>
      <c r="P1596" s="121"/>
      <c r="Q1596" s="167"/>
    </row>
    <row r="1597" spans="2:17">
      <c r="B1597" s="180"/>
      <c r="C1597" s="175"/>
      <c r="D1597" s="175"/>
      <c r="E1597" s="164"/>
      <c r="F1597" s="141"/>
      <c r="G1597" s="141"/>
      <c r="H1597" s="143"/>
      <c r="I1597" s="164"/>
      <c r="J1597" s="121"/>
      <c r="K1597" s="121"/>
      <c r="L1597" s="161"/>
      <c r="M1597" s="143"/>
      <c r="N1597" s="143"/>
      <c r="O1597" s="143"/>
      <c r="P1597" s="121"/>
      <c r="Q1597" s="167"/>
    </row>
    <row r="1598" spans="2:17">
      <c r="B1598" s="180"/>
      <c r="C1598" s="175"/>
      <c r="D1598" s="175"/>
      <c r="E1598" s="164"/>
      <c r="F1598" s="141"/>
      <c r="G1598" s="141"/>
      <c r="H1598" s="143"/>
      <c r="I1598" s="164"/>
      <c r="J1598" s="121"/>
      <c r="K1598" s="121"/>
      <c r="L1598" s="161"/>
      <c r="M1598" s="143"/>
      <c r="N1598" s="143"/>
      <c r="O1598" s="143"/>
      <c r="P1598" s="121"/>
      <c r="Q1598" s="167"/>
    </row>
    <row r="1599" spans="2:17">
      <c r="B1599" s="180"/>
      <c r="C1599" s="175"/>
      <c r="D1599" s="175"/>
      <c r="E1599" s="164"/>
      <c r="F1599" s="141"/>
      <c r="G1599" s="141"/>
      <c r="H1599" s="143"/>
      <c r="I1599" s="164"/>
      <c r="J1599" s="121"/>
      <c r="K1599" s="121"/>
      <c r="L1599" s="161"/>
      <c r="M1599" s="143"/>
      <c r="N1599" s="143"/>
      <c r="O1599" s="143"/>
      <c r="P1599" s="121"/>
      <c r="Q1599" s="167"/>
    </row>
    <row r="1600" spans="2:17">
      <c r="B1600" s="180"/>
      <c r="C1600" s="175"/>
      <c r="D1600" s="175"/>
      <c r="E1600" s="164"/>
      <c r="F1600" s="141"/>
      <c r="G1600" s="141"/>
      <c r="H1600" s="143"/>
      <c r="I1600" s="164"/>
      <c r="J1600" s="121"/>
      <c r="K1600" s="121"/>
      <c r="L1600" s="161"/>
      <c r="M1600" s="143"/>
      <c r="N1600" s="143"/>
      <c r="O1600" s="143"/>
      <c r="P1600" s="121"/>
      <c r="Q1600" s="167"/>
    </row>
    <row r="1601" spans="2:17">
      <c r="B1601" s="180"/>
      <c r="C1601" s="175"/>
      <c r="D1601" s="175"/>
      <c r="E1601" s="164"/>
      <c r="F1601" s="141"/>
      <c r="G1601" s="141"/>
      <c r="H1601" s="143"/>
      <c r="I1601" s="164"/>
      <c r="J1601" s="121"/>
      <c r="K1601" s="121"/>
      <c r="L1601" s="161"/>
      <c r="M1601" s="143"/>
      <c r="N1601" s="143"/>
      <c r="O1601" s="143"/>
      <c r="P1601" s="121"/>
      <c r="Q1601" s="167"/>
    </row>
    <row r="1602" spans="2:17">
      <c r="B1602" s="180"/>
      <c r="C1602" s="175"/>
      <c r="D1602" s="175"/>
      <c r="E1602" s="164"/>
      <c r="F1602" s="141"/>
      <c r="G1602" s="141"/>
      <c r="H1602" s="143"/>
      <c r="I1602" s="164"/>
      <c r="J1602" s="121"/>
      <c r="K1602" s="121"/>
      <c r="L1602" s="161"/>
      <c r="M1602" s="143"/>
      <c r="N1602" s="143"/>
      <c r="O1602" s="143"/>
      <c r="P1602" s="121"/>
      <c r="Q1602" s="167"/>
    </row>
    <row r="1603" spans="2:17">
      <c r="B1603" s="180"/>
      <c r="C1603" s="175"/>
      <c r="D1603" s="175"/>
      <c r="E1603" s="164"/>
      <c r="F1603" s="141"/>
      <c r="G1603" s="141"/>
      <c r="H1603" s="143"/>
      <c r="I1603" s="164"/>
      <c r="J1603" s="121"/>
      <c r="K1603" s="121"/>
      <c r="L1603" s="161"/>
      <c r="M1603" s="143"/>
      <c r="N1603" s="143"/>
      <c r="O1603" s="143"/>
      <c r="P1603" s="121"/>
      <c r="Q1603" s="167"/>
    </row>
    <row r="1604" spans="2:17">
      <c r="B1604" s="180"/>
      <c r="C1604" s="175"/>
      <c r="D1604" s="175"/>
      <c r="E1604" s="164"/>
      <c r="F1604" s="141"/>
      <c r="G1604" s="141"/>
      <c r="H1604" s="143"/>
      <c r="I1604" s="164"/>
      <c r="J1604" s="121"/>
      <c r="K1604" s="121"/>
      <c r="L1604" s="161"/>
      <c r="M1604" s="143"/>
      <c r="N1604" s="143"/>
      <c r="O1604" s="143"/>
      <c r="P1604" s="121"/>
      <c r="Q1604" s="167"/>
    </row>
    <row r="1605" spans="2:17">
      <c r="B1605" s="180"/>
      <c r="C1605" s="175"/>
      <c r="D1605" s="175"/>
      <c r="E1605" s="164"/>
      <c r="F1605" s="141"/>
      <c r="G1605" s="141"/>
      <c r="H1605" s="143"/>
      <c r="I1605" s="164"/>
      <c r="J1605" s="121"/>
      <c r="K1605" s="121"/>
      <c r="L1605" s="161"/>
      <c r="M1605" s="143"/>
      <c r="N1605" s="143"/>
      <c r="O1605" s="143"/>
      <c r="P1605" s="121"/>
      <c r="Q1605" s="167"/>
    </row>
    <row r="1606" spans="2:17">
      <c r="B1606" s="180"/>
      <c r="C1606" s="175"/>
      <c r="D1606" s="175"/>
      <c r="E1606" s="164"/>
      <c r="F1606" s="141"/>
      <c r="G1606" s="141"/>
      <c r="H1606" s="143"/>
      <c r="I1606" s="164"/>
      <c r="J1606" s="121"/>
      <c r="K1606" s="121"/>
      <c r="L1606" s="161"/>
      <c r="M1606" s="143"/>
      <c r="N1606" s="143"/>
      <c r="O1606" s="143"/>
      <c r="P1606" s="121"/>
      <c r="Q1606" s="167"/>
    </row>
    <row r="1607" spans="2:17">
      <c r="B1607" s="180"/>
      <c r="C1607" s="175"/>
      <c r="D1607" s="175"/>
      <c r="E1607" s="164"/>
      <c r="F1607" s="141"/>
      <c r="G1607" s="141"/>
      <c r="H1607" s="143"/>
      <c r="I1607" s="164"/>
      <c r="J1607" s="121"/>
      <c r="K1607" s="121"/>
      <c r="L1607" s="161"/>
      <c r="M1607" s="143"/>
      <c r="N1607" s="143"/>
      <c r="O1607" s="143"/>
      <c r="P1607" s="121"/>
      <c r="Q1607" s="167"/>
    </row>
    <row r="1608" spans="2:17">
      <c r="B1608" s="180"/>
      <c r="C1608" s="175"/>
      <c r="D1608" s="175"/>
      <c r="E1608" s="164"/>
      <c r="F1608" s="141"/>
      <c r="G1608" s="141"/>
      <c r="H1608" s="143"/>
      <c r="I1608" s="164"/>
      <c r="J1608" s="121"/>
      <c r="K1608" s="121"/>
      <c r="L1608" s="161"/>
      <c r="M1608" s="143"/>
      <c r="N1608" s="143"/>
      <c r="O1608" s="143"/>
      <c r="P1608" s="121"/>
      <c r="Q1608" s="167"/>
    </row>
    <row r="1609" spans="2:17">
      <c r="B1609" s="180"/>
      <c r="C1609" s="175"/>
      <c r="D1609" s="175"/>
      <c r="E1609" s="164"/>
      <c r="F1609" s="141"/>
      <c r="G1609" s="141"/>
      <c r="H1609" s="143"/>
      <c r="I1609" s="164"/>
      <c r="J1609" s="121"/>
      <c r="K1609" s="121"/>
      <c r="L1609" s="161"/>
      <c r="M1609" s="143"/>
      <c r="N1609" s="143"/>
      <c r="O1609" s="143"/>
      <c r="P1609" s="121"/>
      <c r="Q1609" s="167"/>
    </row>
    <row r="1610" spans="2:17">
      <c r="B1610" s="180"/>
      <c r="C1610" s="175"/>
      <c r="D1610" s="175"/>
      <c r="E1610" s="164"/>
      <c r="F1610" s="141"/>
      <c r="G1610" s="141"/>
      <c r="H1610" s="143"/>
      <c r="I1610" s="164"/>
      <c r="J1610" s="121"/>
      <c r="K1610" s="121"/>
      <c r="L1610" s="161"/>
      <c r="M1610" s="143"/>
      <c r="N1610" s="143"/>
      <c r="O1610" s="143"/>
      <c r="P1610" s="121"/>
      <c r="Q1610" s="167"/>
    </row>
    <row r="1611" spans="2:17">
      <c r="B1611" s="180"/>
      <c r="C1611" s="175"/>
      <c r="D1611" s="175"/>
      <c r="E1611" s="164"/>
      <c r="F1611" s="141"/>
      <c r="G1611" s="141"/>
      <c r="H1611" s="143"/>
      <c r="I1611" s="164"/>
      <c r="J1611" s="121"/>
      <c r="K1611" s="121"/>
      <c r="L1611" s="161"/>
      <c r="M1611" s="143"/>
      <c r="N1611" s="143"/>
      <c r="O1611" s="143"/>
      <c r="P1611" s="121"/>
      <c r="Q1611" s="167"/>
    </row>
    <row r="1612" spans="2:17">
      <c r="B1612" s="180"/>
      <c r="C1612" s="175"/>
      <c r="D1612" s="175"/>
      <c r="E1612" s="164"/>
      <c r="F1612" s="141"/>
      <c r="G1612" s="141"/>
      <c r="H1612" s="143"/>
      <c r="I1612" s="164"/>
      <c r="J1612" s="121"/>
      <c r="K1612" s="121"/>
      <c r="L1612" s="161"/>
      <c r="M1612" s="143"/>
      <c r="N1612" s="143"/>
      <c r="O1612" s="143"/>
      <c r="P1612" s="121"/>
      <c r="Q1612" s="167"/>
    </row>
    <row r="1613" spans="2:17">
      <c r="B1613" s="180"/>
      <c r="C1613" s="175"/>
      <c r="D1613" s="175"/>
      <c r="E1613" s="164"/>
      <c r="F1613" s="141"/>
      <c r="G1613" s="141"/>
      <c r="H1613" s="143"/>
      <c r="I1613" s="164"/>
      <c r="J1613" s="121"/>
      <c r="K1613" s="121"/>
      <c r="L1613" s="161"/>
      <c r="M1613" s="143"/>
      <c r="N1613" s="143"/>
      <c r="O1613" s="143"/>
      <c r="P1613" s="121"/>
      <c r="Q1613" s="167"/>
    </row>
    <row r="1614" spans="2:17">
      <c r="B1614" s="180"/>
      <c r="C1614" s="175"/>
      <c r="D1614" s="175"/>
      <c r="E1614" s="164"/>
      <c r="F1614" s="141"/>
      <c r="G1614" s="141"/>
      <c r="H1614" s="143"/>
      <c r="I1614" s="164"/>
      <c r="J1614" s="121"/>
      <c r="K1614" s="121"/>
      <c r="L1614" s="161"/>
      <c r="M1614" s="143"/>
      <c r="N1614" s="143"/>
      <c r="O1614" s="143"/>
      <c r="P1614" s="121"/>
      <c r="Q1614" s="167"/>
    </row>
    <row r="1615" spans="2:17">
      <c r="B1615" s="180"/>
      <c r="C1615" s="175"/>
      <c r="D1615" s="175"/>
      <c r="E1615" s="164"/>
      <c r="F1615" s="141"/>
      <c r="G1615" s="141"/>
      <c r="H1615" s="143"/>
      <c r="I1615" s="164"/>
      <c r="J1615" s="121"/>
      <c r="K1615" s="121"/>
      <c r="L1615" s="161"/>
      <c r="M1615" s="143"/>
      <c r="N1615" s="143"/>
      <c r="O1615" s="143"/>
      <c r="P1615" s="121"/>
      <c r="Q1615" s="167"/>
    </row>
    <row r="1616" spans="2:17">
      <c r="B1616" s="180"/>
      <c r="C1616" s="175"/>
      <c r="D1616" s="175"/>
      <c r="E1616" s="164"/>
      <c r="F1616" s="141"/>
      <c r="G1616" s="141"/>
      <c r="H1616" s="143"/>
      <c r="I1616" s="164"/>
      <c r="J1616" s="121"/>
      <c r="K1616" s="121"/>
      <c r="L1616" s="161"/>
      <c r="M1616" s="143"/>
      <c r="N1616" s="143"/>
      <c r="O1616" s="143"/>
      <c r="P1616" s="121"/>
      <c r="Q1616" s="167"/>
    </row>
    <row r="1617" spans="2:17">
      <c r="B1617" s="180"/>
      <c r="C1617" s="175"/>
      <c r="D1617" s="175"/>
      <c r="E1617" s="164"/>
      <c r="F1617" s="141"/>
      <c r="G1617" s="141"/>
      <c r="H1617" s="143"/>
      <c r="I1617" s="164"/>
      <c r="J1617" s="121"/>
      <c r="K1617" s="121"/>
      <c r="L1617" s="161"/>
      <c r="M1617" s="143"/>
      <c r="N1617" s="143"/>
      <c r="O1617" s="143"/>
      <c r="P1617" s="121"/>
      <c r="Q1617" s="167"/>
    </row>
    <row r="1618" spans="2:17">
      <c r="B1618" s="180"/>
      <c r="C1618" s="175"/>
      <c r="D1618" s="175"/>
      <c r="E1618" s="164"/>
      <c r="F1618" s="141"/>
      <c r="G1618" s="141"/>
      <c r="H1618" s="143"/>
      <c r="I1618" s="164"/>
      <c r="J1618" s="121"/>
      <c r="K1618" s="121"/>
      <c r="L1618" s="161"/>
      <c r="M1618" s="143"/>
      <c r="N1618" s="143"/>
      <c r="O1618" s="143"/>
      <c r="P1618" s="121"/>
      <c r="Q1618" s="167"/>
    </row>
    <row r="1619" spans="2:17">
      <c r="B1619" s="180"/>
      <c r="C1619" s="175"/>
      <c r="D1619" s="175"/>
      <c r="E1619" s="164"/>
      <c r="F1619" s="141"/>
      <c r="G1619" s="141"/>
      <c r="H1619" s="143"/>
      <c r="I1619" s="164"/>
      <c r="J1619" s="121"/>
      <c r="K1619" s="121"/>
      <c r="L1619" s="161"/>
      <c r="M1619" s="143"/>
      <c r="N1619" s="143"/>
      <c r="O1619" s="143"/>
      <c r="P1619" s="121"/>
      <c r="Q1619" s="167"/>
    </row>
    <row r="1620" spans="2:17">
      <c r="B1620" s="180"/>
      <c r="C1620" s="175"/>
      <c r="D1620" s="175"/>
      <c r="E1620" s="164"/>
      <c r="F1620" s="141"/>
      <c r="G1620" s="141"/>
      <c r="H1620" s="143"/>
      <c r="I1620" s="164"/>
      <c r="J1620" s="121"/>
      <c r="K1620" s="121"/>
      <c r="L1620" s="161"/>
      <c r="M1620" s="143"/>
      <c r="N1620" s="143"/>
      <c r="O1620" s="143"/>
      <c r="P1620" s="121"/>
      <c r="Q1620" s="167"/>
    </row>
    <row r="1621" spans="2:17">
      <c r="B1621" s="180"/>
      <c r="C1621" s="175"/>
      <c r="D1621" s="175"/>
      <c r="E1621" s="164"/>
      <c r="F1621" s="141"/>
      <c r="G1621" s="141"/>
      <c r="H1621" s="143"/>
      <c r="I1621" s="164"/>
      <c r="J1621" s="121"/>
      <c r="K1621" s="121"/>
      <c r="L1621" s="161"/>
      <c r="M1621" s="143"/>
      <c r="N1621" s="143"/>
      <c r="O1621" s="143"/>
      <c r="P1621" s="121"/>
      <c r="Q1621" s="167"/>
    </row>
    <row r="1622" spans="2:17">
      <c r="B1622" s="180"/>
      <c r="C1622" s="175"/>
      <c r="D1622" s="175"/>
      <c r="E1622" s="164"/>
      <c r="F1622" s="141"/>
      <c r="G1622" s="141"/>
      <c r="H1622" s="143"/>
      <c r="I1622" s="164"/>
      <c r="J1622" s="121"/>
      <c r="K1622" s="121"/>
      <c r="L1622" s="161"/>
      <c r="M1622" s="143"/>
      <c r="N1622" s="143"/>
      <c r="O1622" s="143"/>
      <c r="P1622" s="121"/>
      <c r="Q1622" s="167"/>
    </row>
    <row r="1623" spans="2:17">
      <c r="B1623" s="180"/>
      <c r="C1623" s="175"/>
      <c r="D1623" s="175"/>
      <c r="E1623" s="164"/>
      <c r="F1623" s="141"/>
      <c r="G1623" s="141"/>
      <c r="H1623" s="143"/>
      <c r="I1623" s="164"/>
      <c r="J1623" s="121"/>
      <c r="K1623" s="121"/>
      <c r="L1623" s="161"/>
      <c r="M1623" s="143"/>
      <c r="N1623" s="143"/>
      <c r="O1623" s="143"/>
      <c r="P1623" s="121"/>
      <c r="Q1623" s="167"/>
    </row>
    <row r="1624" spans="2:17">
      <c r="B1624" s="180"/>
      <c r="C1624" s="175"/>
      <c r="D1624" s="175"/>
      <c r="E1624" s="164"/>
      <c r="F1624" s="141"/>
      <c r="G1624" s="141"/>
      <c r="H1624" s="143"/>
      <c r="I1624" s="164"/>
      <c r="J1624" s="121"/>
      <c r="K1624" s="121"/>
      <c r="L1624" s="161"/>
      <c r="M1624" s="143"/>
      <c r="N1624" s="143"/>
      <c r="O1624" s="143"/>
      <c r="P1624" s="121"/>
      <c r="Q1624" s="167"/>
    </row>
    <row r="1625" spans="2:17">
      <c r="B1625" s="180"/>
      <c r="C1625" s="175"/>
      <c r="D1625" s="175"/>
      <c r="E1625" s="164"/>
      <c r="F1625" s="141"/>
      <c r="G1625" s="141"/>
      <c r="H1625" s="143"/>
      <c r="I1625" s="164"/>
      <c r="J1625" s="121"/>
      <c r="K1625" s="121"/>
      <c r="L1625" s="161"/>
      <c r="M1625" s="143"/>
      <c r="N1625" s="143"/>
      <c r="O1625" s="143"/>
      <c r="P1625" s="121"/>
      <c r="Q1625" s="167"/>
    </row>
    <row r="1626" spans="2:17">
      <c r="B1626" s="180"/>
      <c r="C1626" s="175"/>
      <c r="D1626" s="175"/>
      <c r="E1626" s="164"/>
      <c r="F1626" s="141"/>
      <c r="G1626" s="141"/>
      <c r="H1626" s="143"/>
      <c r="I1626" s="164"/>
      <c r="J1626" s="121"/>
      <c r="K1626" s="121"/>
      <c r="L1626" s="161"/>
      <c r="M1626" s="143"/>
      <c r="N1626" s="143"/>
      <c r="O1626" s="143"/>
      <c r="P1626" s="121"/>
      <c r="Q1626" s="167"/>
    </row>
    <row r="1627" spans="2:17">
      <c r="B1627" s="180"/>
      <c r="C1627" s="175"/>
      <c r="D1627" s="175"/>
      <c r="E1627" s="164"/>
      <c r="F1627" s="141"/>
      <c r="G1627" s="141"/>
      <c r="H1627" s="143"/>
      <c r="I1627" s="164"/>
      <c r="J1627" s="121"/>
      <c r="K1627" s="121"/>
      <c r="L1627" s="161"/>
      <c r="M1627" s="143"/>
      <c r="N1627" s="143"/>
      <c r="O1627" s="143"/>
      <c r="P1627" s="121"/>
      <c r="Q1627" s="167"/>
    </row>
    <row r="1628" spans="2:17">
      <c r="B1628" s="180"/>
      <c r="C1628" s="175"/>
      <c r="D1628" s="175"/>
      <c r="E1628" s="164"/>
      <c r="F1628" s="141"/>
      <c r="G1628" s="141"/>
      <c r="H1628" s="143"/>
      <c r="I1628" s="164"/>
      <c r="J1628" s="121"/>
      <c r="K1628" s="121"/>
      <c r="L1628" s="161"/>
      <c r="M1628" s="143"/>
      <c r="N1628" s="143"/>
      <c r="O1628" s="143"/>
      <c r="P1628" s="121"/>
      <c r="Q1628" s="167"/>
    </row>
    <row r="1629" spans="2:17">
      <c r="B1629" s="180"/>
      <c r="C1629" s="175"/>
      <c r="D1629" s="175"/>
      <c r="E1629" s="164"/>
      <c r="F1629" s="141"/>
      <c r="G1629" s="141"/>
      <c r="H1629" s="143"/>
      <c r="I1629" s="164"/>
      <c r="J1629" s="121"/>
      <c r="K1629" s="121"/>
      <c r="L1629" s="161"/>
      <c r="M1629" s="143"/>
      <c r="N1629" s="143"/>
      <c r="O1629" s="143"/>
      <c r="P1629" s="121"/>
      <c r="Q1629" s="167"/>
    </row>
    <row r="1630" spans="2:17">
      <c r="B1630" s="180"/>
      <c r="C1630" s="175"/>
      <c r="D1630" s="175"/>
      <c r="E1630" s="164"/>
      <c r="F1630" s="141"/>
      <c r="G1630" s="141"/>
      <c r="H1630" s="143"/>
      <c r="I1630" s="164"/>
      <c r="J1630" s="121"/>
      <c r="K1630" s="121"/>
      <c r="L1630" s="161"/>
      <c r="M1630" s="143"/>
      <c r="N1630" s="143"/>
      <c r="O1630" s="143"/>
      <c r="P1630" s="121"/>
      <c r="Q1630" s="167"/>
    </row>
    <row r="1631" spans="2:17">
      <c r="B1631" s="180"/>
      <c r="C1631" s="175"/>
      <c r="D1631" s="175"/>
      <c r="E1631" s="164"/>
      <c r="F1631" s="141"/>
      <c r="G1631" s="141"/>
      <c r="H1631" s="143"/>
      <c r="I1631" s="164"/>
      <c r="J1631" s="121"/>
      <c r="K1631" s="121"/>
      <c r="L1631" s="161"/>
      <c r="M1631" s="143"/>
      <c r="N1631" s="143"/>
      <c r="O1631" s="143"/>
      <c r="P1631" s="121"/>
      <c r="Q1631" s="167"/>
    </row>
    <row r="1632" spans="2:17">
      <c r="B1632" s="180"/>
      <c r="C1632" s="175"/>
      <c r="D1632" s="175"/>
      <c r="E1632" s="164"/>
      <c r="F1632" s="141"/>
      <c r="G1632" s="141"/>
      <c r="H1632" s="143"/>
      <c r="I1632" s="164"/>
      <c r="J1632" s="121"/>
      <c r="K1632" s="121"/>
      <c r="L1632" s="161"/>
      <c r="M1632" s="143"/>
      <c r="N1632" s="143"/>
      <c r="O1632" s="143"/>
      <c r="P1632" s="121"/>
      <c r="Q1632" s="167"/>
    </row>
    <row r="1633" spans="2:17">
      <c r="B1633" s="180"/>
      <c r="C1633" s="175"/>
      <c r="D1633" s="175"/>
      <c r="E1633" s="164"/>
      <c r="F1633" s="141"/>
      <c r="G1633" s="141"/>
      <c r="H1633" s="143"/>
      <c r="I1633" s="164"/>
      <c r="J1633" s="121"/>
      <c r="K1633" s="121"/>
      <c r="L1633" s="161"/>
      <c r="M1633" s="143"/>
      <c r="N1633" s="143"/>
      <c r="O1633" s="143"/>
      <c r="P1633" s="121"/>
      <c r="Q1633" s="167"/>
    </row>
    <row r="1634" spans="2:17">
      <c r="B1634" s="180"/>
      <c r="C1634" s="175"/>
      <c r="D1634" s="175"/>
      <c r="E1634" s="164"/>
      <c r="F1634" s="141"/>
      <c r="G1634" s="141"/>
      <c r="H1634" s="143"/>
      <c r="I1634" s="164"/>
      <c r="J1634" s="121"/>
      <c r="K1634" s="121"/>
      <c r="L1634" s="161"/>
      <c r="M1634" s="143"/>
      <c r="N1634" s="143"/>
      <c r="O1634" s="143"/>
      <c r="P1634" s="121"/>
      <c r="Q1634" s="167"/>
    </row>
    <row r="1635" spans="2:17">
      <c r="B1635" s="180"/>
      <c r="C1635" s="175"/>
      <c r="D1635" s="175"/>
      <c r="E1635" s="164"/>
      <c r="F1635" s="141"/>
      <c r="G1635" s="141"/>
      <c r="H1635" s="143"/>
      <c r="I1635" s="164"/>
      <c r="J1635" s="121"/>
      <c r="K1635" s="121"/>
      <c r="L1635" s="161"/>
      <c r="M1635" s="143"/>
      <c r="N1635" s="143"/>
      <c r="O1635" s="143"/>
      <c r="P1635" s="121"/>
      <c r="Q1635" s="167"/>
    </row>
    <row r="1636" spans="2:17">
      <c r="B1636" s="180"/>
      <c r="C1636" s="175"/>
      <c r="D1636" s="175"/>
      <c r="E1636" s="164"/>
      <c r="F1636" s="141"/>
      <c r="G1636" s="141"/>
      <c r="H1636" s="143"/>
      <c r="I1636" s="164"/>
      <c r="J1636" s="121"/>
      <c r="K1636" s="121"/>
      <c r="L1636" s="161"/>
      <c r="M1636" s="143"/>
      <c r="N1636" s="143"/>
      <c r="O1636" s="143"/>
      <c r="P1636" s="121"/>
      <c r="Q1636" s="167"/>
    </row>
    <row r="1637" spans="2:17">
      <c r="B1637" s="180"/>
      <c r="C1637" s="175"/>
      <c r="D1637" s="175"/>
      <c r="E1637" s="164"/>
      <c r="F1637" s="141"/>
      <c r="G1637" s="141"/>
      <c r="H1637" s="143"/>
      <c r="I1637" s="164"/>
      <c r="J1637" s="121"/>
      <c r="K1637" s="121"/>
      <c r="L1637" s="161"/>
      <c r="M1637" s="143"/>
      <c r="N1637" s="143"/>
      <c r="O1637" s="143"/>
      <c r="P1637" s="121"/>
      <c r="Q1637" s="167"/>
    </row>
    <row r="1638" spans="2:17">
      <c r="B1638" s="180"/>
      <c r="C1638" s="175"/>
      <c r="D1638" s="175"/>
      <c r="E1638" s="164"/>
      <c r="F1638" s="141"/>
      <c r="G1638" s="141"/>
      <c r="H1638" s="143"/>
      <c r="I1638" s="164"/>
      <c r="J1638" s="121"/>
      <c r="K1638" s="121"/>
      <c r="L1638" s="161"/>
      <c r="M1638" s="143"/>
      <c r="N1638" s="143"/>
      <c r="O1638" s="143"/>
      <c r="P1638" s="121"/>
      <c r="Q1638" s="167"/>
    </row>
    <row r="1639" spans="2:17">
      <c r="B1639" s="180"/>
      <c r="C1639" s="175"/>
      <c r="D1639" s="175"/>
      <c r="E1639" s="164"/>
      <c r="F1639" s="141"/>
      <c r="G1639" s="141"/>
      <c r="H1639" s="143"/>
      <c r="I1639" s="164"/>
      <c r="J1639" s="121"/>
      <c r="K1639" s="121"/>
      <c r="L1639" s="161"/>
      <c r="M1639" s="143"/>
      <c r="N1639" s="143"/>
      <c r="O1639" s="143"/>
      <c r="P1639" s="121"/>
      <c r="Q1639" s="167"/>
    </row>
    <row r="1640" spans="2:17">
      <c r="B1640" s="180"/>
      <c r="C1640" s="175"/>
      <c r="D1640" s="175"/>
      <c r="E1640" s="164"/>
      <c r="F1640" s="141"/>
      <c r="G1640" s="141"/>
      <c r="H1640" s="143"/>
      <c r="I1640" s="164"/>
      <c r="J1640" s="121"/>
      <c r="K1640" s="121"/>
      <c r="L1640" s="161"/>
      <c r="M1640" s="143"/>
      <c r="N1640" s="143"/>
      <c r="O1640" s="143"/>
      <c r="P1640" s="121"/>
      <c r="Q1640" s="167"/>
    </row>
    <row r="1641" spans="2:17">
      <c r="B1641" s="180"/>
      <c r="C1641" s="175"/>
      <c r="D1641" s="175"/>
      <c r="E1641" s="164"/>
      <c r="F1641" s="141"/>
      <c r="G1641" s="141"/>
      <c r="H1641" s="143"/>
      <c r="I1641" s="164"/>
      <c r="J1641" s="121"/>
      <c r="K1641" s="121"/>
      <c r="L1641" s="161"/>
      <c r="M1641" s="143"/>
      <c r="N1641" s="143"/>
      <c r="O1641" s="143"/>
      <c r="P1641" s="121"/>
      <c r="Q1641" s="167"/>
    </row>
    <row r="1642" spans="2:17">
      <c r="B1642" s="180"/>
      <c r="C1642" s="175"/>
      <c r="D1642" s="175"/>
      <c r="E1642" s="164"/>
      <c r="F1642" s="141"/>
      <c r="G1642" s="141"/>
      <c r="H1642" s="143"/>
      <c r="I1642" s="164"/>
      <c r="J1642" s="121"/>
      <c r="K1642" s="121"/>
      <c r="L1642" s="161"/>
      <c r="M1642" s="143"/>
      <c r="N1642" s="143"/>
      <c r="O1642" s="143"/>
      <c r="P1642" s="121"/>
      <c r="Q1642" s="167"/>
    </row>
    <row r="1643" spans="2:17">
      <c r="B1643" s="180"/>
      <c r="C1643" s="175"/>
      <c r="D1643" s="175"/>
      <c r="E1643" s="164"/>
      <c r="F1643" s="141"/>
      <c r="G1643" s="141"/>
      <c r="H1643" s="143"/>
      <c r="I1643" s="164"/>
      <c r="J1643" s="121"/>
      <c r="K1643" s="121"/>
      <c r="L1643" s="161"/>
      <c r="M1643" s="143"/>
      <c r="N1643" s="143"/>
      <c r="O1643" s="143"/>
      <c r="P1643" s="121"/>
      <c r="Q1643" s="167"/>
    </row>
    <row r="1644" spans="2:17">
      <c r="B1644" s="180"/>
      <c r="C1644" s="175"/>
      <c r="D1644" s="175"/>
      <c r="E1644" s="164"/>
      <c r="F1644" s="141"/>
      <c r="G1644" s="141"/>
      <c r="H1644" s="143"/>
      <c r="I1644" s="164"/>
      <c r="J1644" s="121"/>
      <c r="K1644" s="121"/>
      <c r="L1644" s="161"/>
      <c r="M1644" s="143"/>
      <c r="N1644" s="143"/>
      <c r="O1644" s="143"/>
      <c r="P1644" s="121"/>
      <c r="Q1644" s="167"/>
    </row>
    <row r="1645" spans="2:17">
      <c r="B1645" s="180"/>
      <c r="C1645" s="175"/>
      <c r="D1645" s="175"/>
      <c r="E1645" s="164"/>
      <c r="F1645" s="141"/>
      <c r="G1645" s="141"/>
      <c r="H1645" s="143"/>
      <c r="I1645" s="164"/>
      <c r="J1645" s="121"/>
      <c r="K1645" s="121"/>
      <c r="L1645" s="161"/>
      <c r="M1645" s="143"/>
      <c r="N1645" s="143"/>
      <c r="O1645" s="143"/>
      <c r="P1645" s="121"/>
      <c r="Q1645" s="167"/>
    </row>
    <row r="1646" spans="2:17">
      <c r="B1646" s="180"/>
      <c r="C1646" s="175"/>
      <c r="D1646" s="175"/>
      <c r="E1646" s="164"/>
      <c r="F1646" s="141"/>
      <c r="G1646" s="141"/>
      <c r="H1646" s="143"/>
      <c r="I1646" s="164"/>
      <c r="J1646" s="121"/>
      <c r="K1646" s="121"/>
      <c r="L1646" s="161"/>
      <c r="M1646" s="143"/>
      <c r="N1646" s="143"/>
      <c r="O1646" s="143"/>
      <c r="P1646" s="121"/>
      <c r="Q1646" s="167"/>
    </row>
    <row r="1647" spans="2:17">
      <c r="B1647" s="180"/>
      <c r="C1647" s="175"/>
      <c r="D1647" s="175"/>
      <c r="E1647" s="164"/>
      <c r="F1647" s="141"/>
      <c r="G1647" s="141"/>
      <c r="H1647" s="143"/>
      <c r="I1647" s="164"/>
      <c r="J1647" s="121"/>
      <c r="K1647" s="121"/>
      <c r="L1647" s="161"/>
      <c r="M1647" s="143"/>
      <c r="N1647" s="143"/>
      <c r="O1647" s="143"/>
      <c r="P1647" s="121"/>
      <c r="Q1647" s="167"/>
    </row>
    <row r="1648" spans="2:17">
      <c r="B1648" s="180"/>
      <c r="C1648" s="175"/>
      <c r="D1648" s="175"/>
      <c r="E1648" s="164"/>
      <c r="F1648" s="141"/>
      <c r="G1648" s="141"/>
      <c r="H1648" s="143"/>
      <c r="I1648" s="164"/>
      <c r="J1648" s="121"/>
      <c r="K1648" s="121"/>
      <c r="L1648" s="161"/>
      <c r="M1648" s="143"/>
      <c r="N1648" s="143"/>
      <c r="O1648" s="143"/>
      <c r="P1648" s="121"/>
      <c r="Q1648" s="167"/>
    </row>
    <row r="1649" spans="2:17">
      <c r="B1649" s="180"/>
      <c r="C1649" s="175"/>
      <c r="D1649" s="175"/>
      <c r="E1649" s="164"/>
      <c r="F1649" s="141"/>
      <c r="G1649" s="141"/>
      <c r="H1649" s="143"/>
      <c r="I1649" s="164"/>
      <c r="J1649" s="121"/>
      <c r="K1649" s="121"/>
      <c r="L1649" s="161"/>
      <c r="M1649" s="143"/>
      <c r="N1649" s="143"/>
      <c r="O1649" s="143"/>
      <c r="P1649" s="121"/>
      <c r="Q1649" s="167"/>
    </row>
    <row r="1650" spans="2:17">
      <c r="B1650" s="180"/>
      <c r="C1650" s="175"/>
      <c r="D1650" s="175"/>
      <c r="E1650" s="164"/>
      <c r="F1650" s="141"/>
      <c r="G1650" s="141"/>
      <c r="H1650" s="143"/>
      <c r="I1650" s="164"/>
      <c r="J1650" s="121"/>
      <c r="K1650" s="121"/>
      <c r="L1650" s="161"/>
      <c r="M1650" s="143"/>
      <c r="N1650" s="143"/>
      <c r="O1650" s="143"/>
      <c r="P1650" s="121"/>
      <c r="Q1650" s="167"/>
    </row>
    <row r="1651" spans="2:17">
      <c r="B1651" s="180"/>
      <c r="C1651" s="175"/>
      <c r="D1651" s="175"/>
      <c r="E1651" s="164"/>
      <c r="F1651" s="141"/>
      <c r="G1651" s="141"/>
      <c r="H1651" s="143"/>
      <c r="I1651" s="164"/>
      <c r="J1651" s="121"/>
      <c r="K1651" s="121"/>
      <c r="L1651" s="161"/>
      <c r="M1651" s="143"/>
      <c r="N1651" s="143"/>
      <c r="O1651" s="143"/>
      <c r="P1651" s="121"/>
      <c r="Q1651" s="167"/>
    </row>
    <row r="1652" spans="2:17">
      <c r="B1652" s="180"/>
      <c r="C1652" s="175"/>
      <c r="D1652" s="175"/>
      <c r="E1652" s="164"/>
      <c r="F1652" s="141"/>
      <c r="G1652" s="141"/>
      <c r="H1652" s="143"/>
      <c r="I1652" s="164"/>
      <c r="J1652" s="121"/>
      <c r="K1652" s="121"/>
      <c r="L1652" s="161"/>
      <c r="M1652" s="143"/>
      <c r="N1652" s="143"/>
      <c r="O1652" s="143"/>
      <c r="P1652" s="121"/>
      <c r="Q1652" s="167"/>
    </row>
    <row r="1653" spans="2:17">
      <c r="B1653" s="180"/>
      <c r="C1653" s="175"/>
      <c r="D1653" s="175"/>
      <c r="E1653" s="164"/>
      <c r="F1653" s="141"/>
      <c r="G1653" s="141"/>
      <c r="H1653" s="143"/>
      <c r="I1653" s="164"/>
      <c r="J1653" s="121"/>
      <c r="K1653" s="121"/>
      <c r="L1653" s="161"/>
      <c r="M1653" s="143"/>
      <c r="N1653" s="143"/>
      <c r="O1653" s="143"/>
      <c r="P1653" s="121"/>
      <c r="Q1653" s="167"/>
    </row>
    <row r="1654" spans="2:17">
      <c r="B1654" s="180"/>
      <c r="C1654" s="175"/>
      <c r="D1654" s="175"/>
      <c r="E1654" s="164"/>
      <c r="F1654" s="141"/>
      <c r="G1654" s="141"/>
      <c r="H1654" s="143"/>
      <c r="I1654" s="164"/>
      <c r="J1654" s="121"/>
      <c r="K1654" s="121"/>
      <c r="L1654" s="161"/>
      <c r="M1654" s="143"/>
      <c r="N1654" s="143"/>
      <c r="O1654" s="143"/>
      <c r="P1654" s="121"/>
      <c r="Q1654" s="167"/>
    </row>
    <row r="1655" spans="2:17">
      <c r="B1655" s="180"/>
      <c r="C1655" s="175"/>
      <c r="D1655" s="175"/>
      <c r="E1655" s="164"/>
      <c r="F1655" s="141"/>
      <c r="G1655" s="141"/>
      <c r="H1655" s="143"/>
      <c r="I1655" s="164"/>
      <c r="J1655" s="121"/>
      <c r="K1655" s="121"/>
      <c r="L1655" s="161"/>
      <c r="M1655" s="143"/>
      <c r="N1655" s="143"/>
      <c r="O1655" s="143"/>
      <c r="P1655" s="121"/>
      <c r="Q1655" s="167"/>
    </row>
    <row r="1656" spans="2:17">
      <c r="B1656" s="180"/>
      <c r="C1656" s="175"/>
      <c r="D1656" s="175"/>
      <c r="E1656" s="164"/>
      <c r="F1656" s="141"/>
      <c r="G1656" s="141"/>
      <c r="H1656" s="143"/>
      <c r="I1656" s="164"/>
      <c r="J1656" s="121"/>
      <c r="K1656" s="121"/>
      <c r="L1656" s="161"/>
      <c r="M1656" s="143"/>
      <c r="N1656" s="143"/>
      <c r="O1656" s="143"/>
      <c r="P1656" s="121"/>
      <c r="Q1656" s="167"/>
    </row>
    <row r="1657" spans="2:17">
      <c r="B1657" s="180"/>
      <c r="C1657" s="175"/>
      <c r="D1657" s="175"/>
      <c r="E1657" s="164"/>
      <c r="F1657" s="141"/>
      <c r="G1657" s="141"/>
      <c r="H1657" s="143"/>
      <c r="I1657" s="164"/>
      <c r="J1657" s="121"/>
      <c r="K1657" s="121"/>
      <c r="L1657" s="161"/>
      <c r="M1657" s="143"/>
      <c r="N1657" s="143"/>
      <c r="O1657" s="143"/>
      <c r="P1657" s="121"/>
      <c r="Q1657" s="167"/>
    </row>
    <row r="1658" spans="2:17">
      <c r="B1658" s="180"/>
      <c r="C1658" s="175"/>
      <c r="D1658" s="175"/>
      <c r="E1658" s="164"/>
      <c r="F1658" s="141"/>
      <c r="G1658" s="141"/>
      <c r="H1658" s="143"/>
      <c r="I1658" s="164"/>
      <c r="J1658" s="121"/>
      <c r="K1658" s="121"/>
      <c r="L1658" s="161"/>
      <c r="M1658" s="143"/>
      <c r="N1658" s="143"/>
      <c r="O1658" s="143"/>
      <c r="P1658" s="121"/>
      <c r="Q1658" s="167"/>
    </row>
    <row r="1659" spans="2:17">
      <c r="B1659" s="180"/>
      <c r="C1659" s="175"/>
      <c r="D1659" s="175"/>
      <c r="E1659" s="164"/>
      <c r="F1659" s="141"/>
      <c r="G1659" s="141"/>
      <c r="H1659" s="143"/>
      <c r="I1659" s="164"/>
      <c r="J1659" s="121"/>
      <c r="K1659" s="121"/>
      <c r="L1659" s="161"/>
      <c r="M1659" s="143"/>
      <c r="N1659" s="143"/>
      <c r="O1659" s="143"/>
      <c r="P1659" s="121"/>
      <c r="Q1659" s="167"/>
    </row>
    <row r="1660" spans="2:17">
      <c r="B1660" s="180"/>
      <c r="C1660" s="175"/>
      <c r="D1660" s="175"/>
      <c r="E1660" s="164"/>
      <c r="F1660" s="141"/>
      <c r="G1660" s="141"/>
      <c r="H1660" s="143"/>
      <c r="I1660" s="164"/>
      <c r="J1660" s="121"/>
      <c r="K1660" s="121"/>
      <c r="L1660" s="161"/>
      <c r="M1660" s="143"/>
      <c r="N1660" s="143"/>
      <c r="O1660" s="143"/>
      <c r="P1660" s="121"/>
      <c r="Q1660" s="167"/>
    </row>
    <row r="1661" spans="2:17">
      <c r="B1661" s="180"/>
      <c r="C1661" s="175"/>
      <c r="D1661" s="175"/>
      <c r="E1661" s="164"/>
      <c r="F1661" s="141"/>
      <c r="G1661" s="141"/>
      <c r="H1661" s="143"/>
      <c r="I1661" s="164"/>
      <c r="J1661" s="121"/>
      <c r="K1661" s="121"/>
      <c r="L1661" s="161"/>
      <c r="M1661" s="143"/>
      <c r="N1661" s="143"/>
      <c r="O1661" s="143"/>
      <c r="P1661" s="121"/>
      <c r="Q1661" s="167"/>
    </row>
    <row r="1662" spans="2:17">
      <c r="B1662" s="180"/>
      <c r="C1662" s="175"/>
      <c r="D1662" s="175"/>
      <c r="E1662" s="164"/>
      <c r="F1662" s="141"/>
      <c r="G1662" s="141"/>
      <c r="H1662" s="143"/>
      <c r="I1662" s="164"/>
      <c r="J1662" s="121"/>
      <c r="K1662" s="121"/>
      <c r="L1662" s="161"/>
      <c r="M1662" s="143"/>
      <c r="N1662" s="143"/>
      <c r="O1662" s="143"/>
      <c r="P1662" s="121"/>
      <c r="Q1662" s="167"/>
    </row>
    <row r="1663" spans="2:17">
      <c r="B1663" s="180"/>
      <c r="C1663" s="175"/>
      <c r="D1663" s="175"/>
      <c r="E1663" s="164"/>
      <c r="F1663" s="141"/>
      <c r="G1663" s="141"/>
      <c r="H1663" s="143"/>
      <c r="I1663" s="164"/>
      <c r="J1663" s="121"/>
      <c r="K1663" s="121"/>
      <c r="L1663" s="161"/>
      <c r="M1663" s="143"/>
      <c r="N1663" s="143"/>
      <c r="O1663" s="143"/>
      <c r="P1663" s="121"/>
      <c r="Q1663" s="167"/>
    </row>
    <row r="1664" spans="2:17">
      <c r="B1664" s="180"/>
      <c r="C1664" s="175"/>
      <c r="D1664" s="175"/>
      <c r="E1664" s="164"/>
      <c r="F1664" s="141"/>
      <c r="G1664" s="141"/>
      <c r="H1664" s="143"/>
      <c r="I1664" s="164"/>
      <c r="J1664" s="121"/>
      <c r="K1664" s="121"/>
      <c r="L1664" s="161"/>
      <c r="M1664" s="143"/>
      <c r="N1664" s="143"/>
      <c r="O1664" s="143"/>
      <c r="P1664" s="121"/>
      <c r="Q1664" s="167"/>
    </row>
    <row r="1665" spans="2:17">
      <c r="B1665" s="180"/>
      <c r="C1665" s="175"/>
      <c r="D1665" s="175"/>
      <c r="E1665" s="164"/>
      <c r="F1665" s="141"/>
      <c r="G1665" s="141"/>
      <c r="H1665" s="143"/>
      <c r="I1665" s="164"/>
      <c r="J1665" s="121"/>
      <c r="K1665" s="121"/>
      <c r="L1665" s="161"/>
      <c r="M1665" s="143"/>
      <c r="N1665" s="143"/>
      <c r="O1665" s="143"/>
      <c r="P1665" s="121"/>
      <c r="Q1665" s="167"/>
    </row>
    <row r="1666" spans="2:17">
      <c r="B1666" s="180"/>
      <c r="C1666" s="175"/>
      <c r="D1666" s="175"/>
      <c r="E1666" s="164"/>
      <c r="F1666" s="141"/>
      <c r="G1666" s="141"/>
      <c r="H1666" s="143"/>
      <c r="I1666" s="164"/>
      <c r="J1666" s="121"/>
      <c r="K1666" s="121"/>
      <c r="L1666" s="161"/>
      <c r="M1666" s="143"/>
      <c r="N1666" s="143"/>
      <c r="O1666" s="143"/>
      <c r="P1666" s="121"/>
      <c r="Q1666" s="167"/>
    </row>
    <row r="1667" spans="2:17">
      <c r="B1667" s="180"/>
      <c r="C1667" s="175"/>
      <c r="D1667" s="175"/>
      <c r="E1667" s="164"/>
      <c r="F1667" s="141"/>
      <c r="G1667" s="141"/>
      <c r="H1667" s="143"/>
      <c r="I1667" s="164"/>
      <c r="J1667" s="121"/>
      <c r="K1667" s="121"/>
      <c r="L1667" s="161"/>
      <c r="M1667" s="143"/>
      <c r="N1667" s="143"/>
      <c r="O1667" s="143"/>
      <c r="P1667" s="121"/>
      <c r="Q1667" s="167"/>
    </row>
    <row r="1668" spans="2:17">
      <c r="B1668" s="180"/>
      <c r="C1668" s="175"/>
      <c r="D1668" s="175"/>
      <c r="E1668" s="164"/>
      <c r="F1668" s="141"/>
      <c r="G1668" s="141"/>
      <c r="H1668" s="143"/>
      <c r="I1668" s="164"/>
      <c r="J1668" s="121"/>
      <c r="K1668" s="121"/>
      <c r="L1668" s="161"/>
      <c r="M1668" s="143"/>
      <c r="N1668" s="143"/>
      <c r="O1668" s="143"/>
      <c r="P1668" s="121"/>
      <c r="Q1668" s="167"/>
    </row>
    <row r="1669" spans="2:17">
      <c r="B1669" s="180"/>
      <c r="C1669" s="175"/>
      <c r="D1669" s="175"/>
      <c r="E1669" s="164"/>
      <c r="F1669" s="141"/>
      <c r="G1669" s="141"/>
      <c r="H1669" s="143"/>
      <c r="I1669" s="164"/>
      <c r="J1669" s="121"/>
      <c r="K1669" s="121"/>
      <c r="L1669" s="161"/>
      <c r="M1669" s="143"/>
      <c r="N1669" s="143"/>
      <c r="O1669" s="143"/>
      <c r="P1669" s="121"/>
      <c r="Q1669" s="167"/>
    </row>
    <row r="1670" spans="2:17">
      <c r="B1670" s="180"/>
      <c r="C1670" s="175"/>
      <c r="D1670" s="175"/>
      <c r="E1670" s="164"/>
      <c r="F1670" s="141"/>
      <c r="G1670" s="141"/>
      <c r="H1670" s="143"/>
      <c r="I1670" s="164"/>
      <c r="J1670" s="121"/>
      <c r="K1670" s="121"/>
      <c r="L1670" s="161"/>
      <c r="M1670" s="143"/>
      <c r="N1670" s="143"/>
      <c r="O1670" s="143"/>
      <c r="P1670" s="121"/>
      <c r="Q1670" s="167"/>
    </row>
    <row r="1671" spans="2:17">
      <c r="B1671" s="180"/>
      <c r="C1671" s="175"/>
      <c r="D1671" s="175"/>
      <c r="E1671" s="164"/>
      <c r="F1671" s="141"/>
      <c r="G1671" s="141"/>
      <c r="H1671" s="143"/>
      <c r="I1671" s="164"/>
      <c r="J1671" s="121"/>
      <c r="K1671" s="121"/>
      <c r="L1671" s="161"/>
      <c r="M1671" s="143"/>
      <c r="N1671" s="143"/>
      <c r="O1671" s="143"/>
      <c r="P1671" s="121"/>
      <c r="Q1671" s="167"/>
    </row>
    <row r="1672" spans="2:17">
      <c r="B1672" s="180"/>
      <c r="C1672" s="175"/>
      <c r="D1672" s="175"/>
      <c r="E1672" s="164"/>
      <c r="F1672" s="141"/>
      <c r="G1672" s="141"/>
      <c r="H1672" s="143"/>
      <c r="I1672" s="164"/>
      <c r="J1672" s="121"/>
      <c r="K1672" s="121"/>
      <c r="L1672" s="161"/>
      <c r="M1672" s="143"/>
      <c r="N1672" s="143"/>
      <c r="O1672" s="143"/>
      <c r="P1672" s="121"/>
      <c r="Q1672" s="167"/>
    </row>
    <row r="1673" spans="2:17">
      <c r="B1673" s="180"/>
      <c r="C1673" s="175"/>
      <c r="D1673" s="175"/>
      <c r="E1673" s="164"/>
      <c r="F1673" s="141"/>
      <c r="G1673" s="141"/>
      <c r="H1673" s="143"/>
      <c r="I1673" s="164"/>
      <c r="J1673" s="121"/>
      <c r="K1673" s="121"/>
      <c r="L1673" s="161"/>
      <c r="M1673" s="143"/>
      <c r="N1673" s="143"/>
      <c r="O1673" s="143"/>
      <c r="P1673" s="121"/>
      <c r="Q1673" s="167"/>
    </row>
    <row r="1674" spans="2:17">
      <c r="B1674" s="180"/>
      <c r="C1674" s="175"/>
      <c r="D1674" s="175"/>
      <c r="E1674" s="164"/>
      <c r="F1674" s="141"/>
      <c r="G1674" s="141"/>
      <c r="H1674" s="143"/>
      <c r="I1674" s="164"/>
      <c r="J1674" s="121"/>
      <c r="K1674" s="121"/>
      <c r="L1674" s="161"/>
      <c r="M1674" s="143"/>
      <c r="N1674" s="143"/>
      <c r="O1674" s="143"/>
      <c r="P1674" s="121"/>
      <c r="Q1674" s="167"/>
    </row>
    <row r="1675" spans="2:17">
      <c r="B1675" s="180"/>
      <c r="C1675" s="175"/>
      <c r="D1675" s="175"/>
      <c r="E1675" s="164"/>
      <c r="F1675" s="141"/>
      <c r="G1675" s="141"/>
      <c r="H1675" s="143"/>
      <c r="I1675" s="164"/>
      <c r="J1675" s="121"/>
      <c r="K1675" s="121"/>
      <c r="L1675" s="161"/>
      <c r="M1675" s="143"/>
      <c r="N1675" s="143"/>
      <c r="O1675" s="143"/>
      <c r="P1675" s="121"/>
      <c r="Q1675" s="167"/>
    </row>
    <row r="1676" spans="2:17">
      <c r="B1676" s="180"/>
      <c r="C1676" s="175"/>
      <c r="D1676" s="175"/>
      <c r="E1676" s="164"/>
      <c r="F1676" s="141"/>
      <c r="G1676" s="141"/>
      <c r="H1676" s="143"/>
      <c r="I1676" s="164"/>
      <c r="J1676" s="121"/>
      <c r="K1676" s="121"/>
      <c r="L1676" s="161"/>
      <c r="M1676" s="143"/>
      <c r="N1676" s="143"/>
      <c r="O1676" s="143"/>
      <c r="P1676" s="121"/>
      <c r="Q1676" s="167"/>
    </row>
    <row r="1677" spans="2:17">
      <c r="B1677" s="180"/>
      <c r="C1677" s="175"/>
      <c r="D1677" s="175"/>
      <c r="E1677" s="164"/>
      <c r="F1677" s="141"/>
      <c r="G1677" s="141"/>
      <c r="H1677" s="143"/>
      <c r="I1677" s="164"/>
      <c r="J1677" s="121"/>
      <c r="K1677" s="121"/>
      <c r="L1677" s="161"/>
      <c r="M1677" s="143"/>
      <c r="N1677" s="143"/>
      <c r="O1677" s="143"/>
      <c r="P1677" s="121"/>
      <c r="Q1677" s="167"/>
    </row>
    <row r="1678" spans="2:17">
      <c r="B1678" s="180"/>
      <c r="C1678" s="175"/>
      <c r="D1678" s="175"/>
      <c r="E1678" s="164"/>
      <c r="F1678" s="141"/>
      <c r="G1678" s="141"/>
      <c r="H1678" s="143"/>
      <c r="I1678" s="164"/>
      <c r="J1678" s="121"/>
      <c r="K1678" s="121"/>
      <c r="L1678" s="161"/>
      <c r="M1678" s="143"/>
      <c r="N1678" s="143"/>
      <c r="O1678" s="143"/>
      <c r="P1678" s="121"/>
      <c r="Q1678" s="167"/>
    </row>
    <row r="1679" spans="2:17">
      <c r="B1679" s="180"/>
      <c r="C1679" s="175"/>
      <c r="D1679" s="175"/>
      <c r="E1679" s="164"/>
      <c r="F1679" s="141"/>
      <c r="G1679" s="141"/>
      <c r="H1679" s="143"/>
      <c r="I1679" s="164"/>
      <c r="J1679" s="121"/>
      <c r="K1679" s="121"/>
      <c r="L1679" s="161"/>
      <c r="M1679" s="143"/>
      <c r="N1679" s="143"/>
      <c r="O1679" s="143"/>
      <c r="P1679" s="121"/>
      <c r="Q1679" s="167"/>
    </row>
    <row r="1680" spans="2:17">
      <c r="B1680" s="180"/>
      <c r="C1680" s="175"/>
      <c r="D1680" s="175"/>
      <c r="E1680" s="164"/>
      <c r="F1680" s="141"/>
      <c r="G1680" s="141"/>
      <c r="H1680" s="143"/>
      <c r="I1680" s="164"/>
      <c r="J1680" s="121"/>
      <c r="K1680" s="121"/>
      <c r="L1680" s="161"/>
      <c r="M1680" s="143"/>
      <c r="N1680" s="143"/>
      <c r="O1680" s="143"/>
      <c r="P1680" s="121"/>
      <c r="Q1680" s="167"/>
    </row>
    <row r="1681" spans="2:17">
      <c r="B1681" s="180"/>
      <c r="C1681" s="175"/>
      <c r="D1681" s="175"/>
      <c r="E1681" s="164"/>
      <c r="F1681" s="141"/>
      <c r="G1681" s="141"/>
      <c r="H1681" s="143"/>
      <c r="I1681" s="164"/>
      <c r="J1681" s="121"/>
      <c r="K1681" s="121"/>
      <c r="L1681" s="161"/>
      <c r="M1681" s="143"/>
      <c r="N1681" s="143"/>
      <c r="O1681" s="143"/>
      <c r="P1681" s="121"/>
      <c r="Q1681" s="167"/>
    </row>
    <row r="1682" spans="2:17">
      <c r="B1682" s="180"/>
      <c r="C1682" s="175"/>
      <c r="D1682" s="175"/>
      <c r="E1682" s="164"/>
      <c r="F1682" s="141"/>
      <c r="G1682" s="141"/>
      <c r="H1682" s="143"/>
      <c r="I1682" s="164"/>
      <c r="J1682" s="121"/>
      <c r="K1682" s="121"/>
      <c r="L1682" s="161"/>
      <c r="M1682" s="143"/>
      <c r="N1682" s="143"/>
      <c r="O1682" s="143"/>
      <c r="P1682" s="121"/>
      <c r="Q1682" s="167"/>
    </row>
    <row r="1683" spans="2:17">
      <c r="B1683" s="180"/>
      <c r="C1683" s="175"/>
      <c r="D1683" s="175"/>
      <c r="E1683" s="164"/>
      <c r="F1683" s="141"/>
      <c r="G1683" s="141"/>
      <c r="H1683" s="143"/>
      <c r="I1683" s="164"/>
      <c r="J1683" s="121"/>
      <c r="K1683" s="121"/>
      <c r="L1683" s="161"/>
      <c r="M1683" s="143"/>
      <c r="N1683" s="143"/>
      <c r="O1683" s="143"/>
      <c r="P1683" s="121"/>
      <c r="Q1683" s="167"/>
    </row>
    <row r="1684" spans="2:17">
      <c r="B1684" s="180"/>
      <c r="C1684" s="175"/>
      <c r="D1684" s="175"/>
      <c r="E1684" s="164"/>
      <c r="F1684" s="141"/>
      <c r="G1684" s="141"/>
      <c r="H1684" s="143"/>
      <c r="I1684" s="164"/>
      <c r="J1684" s="121"/>
      <c r="K1684" s="121"/>
      <c r="L1684" s="161"/>
      <c r="M1684" s="143"/>
      <c r="N1684" s="143"/>
      <c r="O1684" s="143"/>
      <c r="P1684" s="121"/>
      <c r="Q1684" s="167"/>
    </row>
    <row r="1685" spans="2:17">
      <c r="B1685" s="180"/>
      <c r="C1685" s="175"/>
      <c r="D1685" s="175"/>
      <c r="E1685" s="164"/>
      <c r="F1685" s="141"/>
      <c r="G1685" s="141"/>
      <c r="H1685" s="143"/>
      <c r="I1685" s="164"/>
      <c r="J1685" s="121"/>
      <c r="K1685" s="121"/>
      <c r="L1685" s="161"/>
      <c r="M1685" s="143"/>
      <c r="N1685" s="143"/>
      <c r="O1685" s="143"/>
      <c r="P1685" s="121"/>
      <c r="Q1685" s="167"/>
    </row>
    <row r="1686" spans="2:17">
      <c r="B1686" s="180"/>
      <c r="C1686" s="175"/>
      <c r="D1686" s="175"/>
      <c r="E1686" s="164"/>
      <c r="F1686" s="141"/>
      <c r="G1686" s="141"/>
      <c r="H1686" s="143"/>
      <c r="I1686" s="164"/>
      <c r="J1686" s="121"/>
      <c r="K1686" s="121"/>
      <c r="L1686" s="161"/>
      <c r="M1686" s="143"/>
      <c r="N1686" s="143"/>
      <c r="O1686" s="143"/>
      <c r="P1686" s="121"/>
      <c r="Q1686" s="167"/>
    </row>
    <row r="1687" spans="2:17">
      <c r="B1687" s="180"/>
      <c r="C1687" s="175"/>
      <c r="D1687" s="175"/>
      <c r="E1687" s="164"/>
      <c r="F1687" s="141"/>
      <c r="G1687" s="141"/>
      <c r="H1687" s="143"/>
      <c r="I1687" s="164"/>
      <c r="J1687" s="121"/>
      <c r="K1687" s="121"/>
      <c r="L1687" s="161"/>
      <c r="M1687" s="143"/>
      <c r="N1687" s="143"/>
      <c r="O1687" s="143"/>
      <c r="P1687" s="121"/>
      <c r="Q1687" s="167"/>
    </row>
    <row r="1688" spans="2:17">
      <c r="B1688" s="180"/>
      <c r="C1688" s="175"/>
      <c r="D1688" s="175"/>
      <c r="E1688" s="164"/>
      <c r="F1688" s="141"/>
      <c r="G1688" s="141"/>
      <c r="H1688" s="143"/>
      <c r="I1688" s="164"/>
      <c r="J1688" s="121"/>
      <c r="K1688" s="121"/>
      <c r="L1688" s="161"/>
      <c r="M1688" s="143"/>
      <c r="N1688" s="143"/>
      <c r="O1688" s="143"/>
      <c r="P1688" s="121"/>
      <c r="Q1688" s="167"/>
    </row>
    <row r="1689" spans="2:17">
      <c r="B1689" s="180"/>
      <c r="C1689" s="175"/>
      <c r="D1689" s="175"/>
      <c r="E1689" s="164"/>
      <c r="F1689" s="141"/>
      <c r="G1689" s="141"/>
      <c r="H1689" s="143"/>
      <c r="I1689" s="164"/>
      <c r="J1689" s="121"/>
      <c r="K1689" s="121"/>
      <c r="L1689" s="161"/>
      <c r="M1689" s="143"/>
      <c r="N1689" s="143"/>
      <c r="O1689" s="143"/>
      <c r="P1689" s="121"/>
      <c r="Q1689" s="167"/>
    </row>
    <row r="1690" spans="2:17">
      <c r="B1690" s="180"/>
      <c r="C1690" s="175"/>
      <c r="D1690" s="175"/>
      <c r="E1690" s="164"/>
      <c r="F1690" s="141"/>
      <c r="G1690" s="141"/>
      <c r="H1690" s="143"/>
      <c r="I1690" s="164"/>
      <c r="J1690" s="121"/>
      <c r="K1690" s="121"/>
      <c r="L1690" s="161"/>
      <c r="M1690" s="143"/>
      <c r="N1690" s="143"/>
      <c r="O1690" s="143"/>
      <c r="P1690" s="121"/>
      <c r="Q1690" s="167"/>
    </row>
    <row r="1691" spans="2:17">
      <c r="B1691" s="180"/>
      <c r="C1691" s="175"/>
      <c r="D1691" s="175"/>
      <c r="E1691" s="164"/>
      <c r="F1691" s="141"/>
      <c r="G1691" s="141"/>
      <c r="H1691" s="143"/>
      <c r="I1691" s="164"/>
      <c r="J1691" s="121"/>
      <c r="K1691" s="121"/>
      <c r="L1691" s="161"/>
      <c r="M1691" s="143"/>
      <c r="N1691" s="143"/>
      <c r="O1691" s="143"/>
      <c r="P1691" s="121"/>
      <c r="Q1691" s="167"/>
    </row>
    <row r="1692" spans="2:17">
      <c r="B1692" s="180"/>
      <c r="C1692" s="175"/>
      <c r="D1692" s="175"/>
      <c r="E1692" s="164"/>
      <c r="F1692" s="141"/>
      <c r="G1692" s="141"/>
      <c r="H1692" s="143"/>
      <c r="I1692" s="164"/>
      <c r="J1692" s="121"/>
      <c r="K1692" s="121"/>
      <c r="L1692" s="161"/>
      <c r="M1692" s="143"/>
      <c r="N1692" s="143"/>
      <c r="O1692" s="143"/>
      <c r="P1692" s="121"/>
      <c r="Q1692" s="167"/>
    </row>
    <row r="1693" spans="2:17">
      <c r="B1693" s="180"/>
      <c r="C1693" s="175"/>
      <c r="D1693" s="175"/>
      <c r="E1693" s="164"/>
      <c r="F1693" s="141"/>
      <c r="G1693" s="141"/>
      <c r="H1693" s="143"/>
      <c r="I1693" s="164"/>
      <c r="J1693" s="121"/>
      <c r="K1693" s="121"/>
      <c r="L1693" s="161"/>
      <c r="M1693" s="143"/>
      <c r="N1693" s="143"/>
      <c r="O1693" s="143"/>
      <c r="P1693" s="121"/>
      <c r="Q1693" s="167"/>
    </row>
    <row r="1694" spans="2:17">
      <c r="B1694" s="180"/>
      <c r="C1694" s="175"/>
      <c r="D1694" s="175"/>
      <c r="E1694" s="164"/>
      <c r="F1694" s="141"/>
      <c r="G1694" s="141"/>
      <c r="H1694" s="143"/>
      <c r="I1694" s="164"/>
      <c r="J1694" s="121"/>
      <c r="K1694" s="121"/>
      <c r="L1694" s="161"/>
      <c r="M1694" s="143"/>
      <c r="N1694" s="143"/>
      <c r="O1694" s="143"/>
      <c r="P1694" s="121"/>
      <c r="Q1694" s="167"/>
    </row>
    <row r="1695" spans="2:17">
      <c r="B1695" s="180"/>
      <c r="C1695" s="175"/>
      <c r="D1695" s="175"/>
      <c r="E1695" s="164"/>
      <c r="F1695" s="141"/>
      <c r="G1695" s="141"/>
      <c r="H1695" s="143"/>
      <c r="I1695" s="164"/>
      <c r="J1695" s="121"/>
      <c r="K1695" s="121"/>
      <c r="L1695" s="161"/>
      <c r="M1695" s="143"/>
      <c r="N1695" s="143"/>
      <c r="O1695" s="143"/>
      <c r="P1695" s="121"/>
      <c r="Q1695" s="167"/>
    </row>
    <row r="1696" spans="2:17">
      <c r="B1696" s="180"/>
      <c r="C1696" s="175"/>
      <c r="D1696" s="175"/>
      <c r="E1696" s="164"/>
      <c r="F1696" s="141"/>
      <c r="G1696" s="141"/>
      <c r="H1696" s="143"/>
      <c r="I1696" s="164"/>
      <c r="J1696" s="121"/>
      <c r="K1696" s="121"/>
      <c r="L1696" s="161"/>
      <c r="M1696" s="143"/>
      <c r="N1696" s="143"/>
      <c r="O1696" s="143"/>
      <c r="P1696" s="121"/>
      <c r="Q1696" s="167"/>
    </row>
    <row r="1697" spans="2:17">
      <c r="B1697" s="180"/>
      <c r="C1697" s="175"/>
      <c r="D1697" s="175"/>
      <c r="E1697" s="164"/>
      <c r="F1697" s="141"/>
      <c r="G1697" s="141"/>
      <c r="H1697" s="143"/>
      <c r="I1697" s="164"/>
      <c r="J1697" s="121"/>
      <c r="K1697" s="121"/>
      <c r="L1697" s="161"/>
      <c r="M1697" s="143"/>
      <c r="N1697" s="143"/>
      <c r="O1697" s="143"/>
      <c r="P1697" s="121"/>
      <c r="Q1697" s="167"/>
    </row>
    <row r="1698" spans="2:17">
      <c r="B1698" s="180"/>
      <c r="C1698" s="175"/>
      <c r="D1698" s="175"/>
      <c r="E1698" s="164"/>
      <c r="F1698" s="141"/>
      <c r="G1698" s="141"/>
      <c r="H1698" s="143"/>
      <c r="I1698" s="164"/>
      <c r="J1698" s="121"/>
      <c r="K1698" s="121"/>
      <c r="L1698" s="161"/>
      <c r="M1698" s="143"/>
      <c r="N1698" s="143"/>
      <c r="O1698" s="143"/>
      <c r="P1698" s="121"/>
      <c r="Q1698" s="167"/>
    </row>
    <row r="1699" spans="2:17">
      <c r="B1699" s="180"/>
      <c r="C1699" s="175"/>
      <c r="D1699" s="175"/>
      <c r="E1699" s="164"/>
      <c r="F1699" s="141"/>
      <c r="G1699" s="141"/>
      <c r="H1699" s="143"/>
      <c r="I1699" s="164"/>
      <c r="J1699" s="121"/>
      <c r="K1699" s="121"/>
      <c r="L1699" s="161"/>
      <c r="M1699" s="143"/>
      <c r="N1699" s="143"/>
      <c r="O1699" s="143"/>
      <c r="P1699" s="121"/>
      <c r="Q1699" s="167"/>
    </row>
    <row r="1700" spans="2:17">
      <c r="B1700" s="180"/>
      <c r="C1700" s="175"/>
      <c r="D1700" s="175"/>
      <c r="E1700" s="164"/>
      <c r="F1700" s="141"/>
      <c r="G1700" s="141"/>
      <c r="H1700" s="143"/>
      <c r="I1700" s="164"/>
      <c r="J1700" s="121"/>
      <c r="K1700" s="121"/>
      <c r="L1700" s="161"/>
      <c r="M1700" s="143"/>
      <c r="N1700" s="143"/>
      <c r="O1700" s="143"/>
      <c r="P1700" s="121"/>
      <c r="Q1700" s="167"/>
    </row>
    <row r="1701" spans="2:17">
      <c r="B1701" s="180"/>
      <c r="C1701" s="175"/>
      <c r="D1701" s="175"/>
      <c r="E1701" s="164"/>
      <c r="F1701" s="141"/>
      <c r="G1701" s="141"/>
      <c r="H1701" s="143"/>
      <c r="I1701" s="164"/>
      <c r="J1701" s="121"/>
      <c r="K1701" s="121"/>
      <c r="L1701" s="161"/>
      <c r="M1701" s="143"/>
      <c r="N1701" s="143"/>
      <c r="O1701" s="143"/>
      <c r="P1701" s="121"/>
      <c r="Q1701" s="167"/>
    </row>
    <row r="1702" spans="2:17">
      <c r="B1702" s="180"/>
      <c r="C1702" s="175"/>
      <c r="D1702" s="175"/>
      <c r="E1702" s="164"/>
      <c r="F1702" s="141"/>
      <c r="G1702" s="141"/>
      <c r="H1702" s="143"/>
      <c r="I1702" s="164"/>
      <c r="J1702" s="121"/>
      <c r="K1702" s="121"/>
      <c r="L1702" s="161"/>
      <c r="M1702" s="143"/>
      <c r="N1702" s="143"/>
      <c r="O1702" s="143"/>
      <c r="P1702" s="121"/>
      <c r="Q1702" s="167"/>
    </row>
    <row r="1703" spans="2:17">
      <c r="B1703" s="180"/>
      <c r="C1703" s="175"/>
      <c r="D1703" s="175"/>
      <c r="E1703" s="164"/>
      <c r="F1703" s="141"/>
      <c r="G1703" s="141"/>
      <c r="H1703" s="143"/>
      <c r="I1703" s="164"/>
      <c r="J1703" s="121"/>
      <c r="K1703" s="121"/>
      <c r="L1703" s="161"/>
      <c r="M1703" s="143"/>
      <c r="N1703" s="143"/>
      <c r="O1703" s="143"/>
      <c r="P1703" s="121"/>
      <c r="Q1703" s="167"/>
    </row>
    <row r="1704" spans="2:17">
      <c r="B1704" s="180"/>
      <c r="C1704" s="175"/>
      <c r="D1704" s="175"/>
      <c r="E1704" s="164"/>
      <c r="F1704" s="141"/>
      <c r="G1704" s="141"/>
      <c r="H1704" s="143"/>
      <c r="I1704" s="164"/>
      <c r="J1704" s="121"/>
      <c r="K1704" s="121"/>
      <c r="L1704" s="161"/>
      <c r="M1704" s="143"/>
      <c r="N1704" s="143"/>
      <c r="O1704" s="143"/>
      <c r="P1704" s="121"/>
      <c r="Q1704" s="167"/>
    </row>
    <row r="1705" spans="2:17">
      <c r="B1705" s="180"/>
      <c r="C1705" s="175"/>
      <c r="D1705" s="175"/>
      <c r="E1705" s="164"/>
      <c r="F1705" s="141"/>
      <c r="G1705" s="141"/>
      <c r="H1705" s="143"/>
      <c r="I1705" s="164"/>
      <c r="J1705" s="121"/>
      <c r="K1705" s="121"/>
      <c r="L1705" s="161"/>
      <c r="M1705" s="143"/>
      <c r="N1705" s="143"/>
      <c r="O1705" s="143"/>
      <c r="P1705" s="121"/>
      <c r="Q1705" s="167"/>
    </row>
    <row r="1706" spans="2:17">
      <c r="B1706" s="180"/>
      <c r="C1706" s="175"/>
      <c r="D1706" s="175"/>
      <c r="E1706" s="164"/>
      <c r="F1706" s="141"/>
      <c r="G1706" s="141"/>
      <c r="H1706" s="143"/>
      <c r="I1706" s="164"/>
      <c r="J1706" s="121"/>
      <c r="K1706" s="121"/>
      <c r="L1706" s="161"/>
      <c r="M1706" s="143"/>
      <c r="N1706" s="143"/>
      <c r="O1706" s="143"/>
      <c r="P1706" s="121"/>
      <c r="Q1706" s="167"/>
    </row>
    <row r="1707" spans="2:17">
      <c r="B1707" s="180"/>
      <c r="C1707" s="175"/>
      <c r="D1707" s="175"/>
      <c r="E1707" s="164"/>
      <c r="F1707" s="141"/>
      <c r="G1707" s="141"/>
      <c r="H1707" s="143"/>
      <c r="I1707" s="164"/>
      <c r="J1707" s="121"/>
      <c r="K1707" s="121"/>
      <c r="L1707" s="161"/>
      <c r="M1707" s="143"/>
      <c r="N1707" s="143"/>
      <c r="O1707" s="143"/>
      <c r="P1707" s="121"/>
      <c r="Q1707" s="167"/>
    </row>
    <row r="1708" spans="2:17">
      <c r="B1708" s="180"/>
      <c r="C1708" s="175"/>
      <c r="D1708" s="175"/>
      <c r="E1708" s="164"/>
      <c r="F1708" s="141"/>
      <c r="G1708" s="141"/>
      <c r="H1708" s="143"/>
      <c r="I1708" s="164"/>
      <c r="J1708" s="121"/>
      <c r="K1708" s="121"/>
      <c r="L1708" s="161"/>
      <c r="M1708" s="143"/>
      <c r="N1708" s="143"/>
      <c r="O1708" s="143"/>
      <c r="P1708" s="121"/>
      <c r="Q1708" s="167"/>
    </row>
    <row r="1709" spans="2:17">
      <c r="B1709" s="180"/>
      <c r="C1709" s="175"/>
      <c r="D1709" s="175"/>
      <c r="E1709" s="164"/>
      <c r="F1709" s="141"/>
      <c r="G1709" s="141"/>
      <c r="H1709" s="143"/>
      <c r="I1709" s="164"/>
      <c r="J1709" s="121"/>
      <c r="K1709" s="121"/>
      <c r="L1709" s="161"/>
      <c r="M1709" s="143"/>
      <c r="N1709" s="143"/>
      <c r="O1709" s="143"/>
      <c r="P1709" s="121"/>
      <c r="Q1709" s="167"/>
    </row>
    <row r="1710" spans="2:17">
      <c r="B1710" s="180"/>
      <c r="C1710" s="175"/>
      <c r="D1710" s="175"/>
      <c r="E1710" s="164"/>
      <c r="F1710" s="141"/>
      <c r="G1710" s="141"/>
      <c r="H1710" s="143"/>
      <c r="I1710" s="164"/>
      <c r="J1710" s="121"/>
      <c r="K1710" s="121"/>
      <c r="L1710" s="161"/>
      <c r="M1710" s="143"/>
      <c r="N1710" s="143"/>
      <c r="O1710" s="143"/>
      <c r="P1710" s="121"/>
      <c r="Q1710" s="167"/>
    </row>
    <row r="1711" spans="2:17">
      <c r="B1711" s="180"/>
      <c r="C1711" s="175"/>
      <c r="D1711" s="175"/>
      <c r="E1711" s="164"/>
      <c r="F1711" s="141"/>
      <c r="G1711" s="141"/>
      <c r="H1711" s="143"/>
      <c r="I1711" s="164"/>
      <c r="J1711" s="121"/>
      <c r="K1711" s="121"/>
      <c r="L1711" s="161"/>
      <c r="M1711" s="143"/>
      <c r="N1711" s="143"/>
      <c r="O1711" s="143"/>
      <c r="P1711" s="121"/>
      <c r="Q1711" s="167"/>
    </row>
    <row r="1712" spans="2:17">
      <c r="B1712" s="180"/>
      <c r="C1712" s="175"/>
      <c r="D1712" s="175"/>
      <c r="E1712" s="164"/>
      <c r="F1712" s="141"/>
      <c r="G1712" s="141"/>
      <c r="H1712" s="143"/>
      <c r="I1712" s="164"/>
      <c r="J1712" s="121"/>
      <c r="K1712" s="121"/>
      <c r="L1712" s="161"/>
      <c r="M1712" s="143"/>
      <c r="N1712" s="143"/>
      <c r="O1712" s="143"/>
      <c r="P1712" s="121"/>
      <c r="Q1712" s="167"/>
    </row>
    <row r="1713" spans="2:17">
      <c r="B1713" s="180"/>
      <c r="C1713" s="175"/>
      <c r="D1713" s="175"/>
      <c r="E1713" s="164"/>
      <c r="F1713" s="141"/>
      <c r="G1713" s="141"/>
      <c r="H1713" s="143"/>
      <c r="I1713" s="164"/>
      <c r="J1713" s="121"/>
      <c r="K1713" s="121"/>
      <c r="L1713" s="161"/>
      <c r="M1713" s="143"/>
      <c r="N1713" s="143"/>
      <c r="O1713" s="143"/>
      <c r="P1713" s="121"/>
      <c r="Q1713" s="167"/>
    </row>
    <row r="1714" spans="2:17">
      <c r="B1714" s="180"/>
      <c r="C1714" s="175"/>
      <c r="D1714" s="175"/>
      <c r="E1714" s="164"/>
      <c r="F1714" s="141"/>
      <c r="G1714" s="141"/>
      <c r="H1714" s="143"/>
      <c r="I1714" s="164"/>
      <c r="J1714" s="121"/>
      <c r="K1714" s="121"/>
      <c r="L1714" s="161"/>
      <c r="M1714" s="143"/>
      <c r="N1714" s="143"/>
      <c r="O1714" s="143"/>
      <c r="P1714" s="121"/>
      <c r="Q1714" s="167"/>
    </row>
    <row r="1715" spans="2:17">
      <c r="B1715" s="180"/>
      <c r="C1715" s="175"/>
      <c r="D1715" s="175"/>
      <c r="E1715" s="164"/>
      <c r="F1715" s="141"/>
      <c r="G1715" s="141"/>
      <c r="H1715" s="143"/>
      <c r="I1715" s="164"/>
      <c r="J1715" s="121"/>
      <c r="K1715" s="121"/>
      <c r="L1715" s="161"/>
      <c r="M1715" s="143"/>
      <c r="N1715" s="143"/>
      <c r="O1715" s="143"/>
      <c r="P1715" s="121"/>
      <c r="Q1715" s="167"/>
    </row>
    <row r="1716" spans="2:17">
      <c r="B1716" s="180"/>
      <c r="C1716" s="175"/>
      <c r="D1716" s="175"/>
      <c r="E1716" s="164"/>
      <c r="F1716" s="141"/>
      <c r="G1716" s="141"/>
      <c r="H1716" s="143"/>
      <c r="I1716" s="164"/>
      <c r="J1716" s="121"/>
      <c r="K1716" s="121"/>
      <c r="L1716" s="161"/>
      <c r="M1716" s="143"/>
      <c r="N1716" s="143"/>
      <c r="O1716" s="143"/>
      <c r="P1716" s="121"/>
      <c r="Q1716" s="167"/>
    </row>
    <row r="1717" spans="2:17">
      <c r="B1717" s="180"/>
      <c r="C1717" s="175"/>
      <c r="D1717" s="175"/>
      <c r="E1717" s="164"/>
      <c r="F1717" s="141"/>
      <c r="G1717" s="141"/>
      <c r="H1717" s="143"/>
      <c r="I1717" s="164"/>
      <c r="J1717" s="121"/>
      <c r="K1717" s="121"/>
      <c r="L1717" s="161"/>
      <c r="M1717" s="143"/>
      <c r="N1717" s="143"/>
      <c r="O1717" s="143"/>
      <c r="P1717" s="121"/>
      <c r="Q1717" s="167"/>
    </row>
    <row r="1718" spans="2:17">
      <c r="B1718" s="180"/>
      <c r="C1718" s="175"/>
      <c r="D1718" s="175"/>
      <c r="E1718" s="164"/>
      <c r="F1718" s="141"/>
      <c r="G1718" s="141"/>
      <c r="H1718" s="143"/>
      <c r="I1718" s="164"/>
      <c r="J1718" s="121"/>
      <c r="K1718" s="121"/>
      <c r="L1718" s="161"/>
      <c r="M1718" s="143"/>
      <c r="N1718" s="143"/>
      <c r="O1718" s="143"/>
      <c r="P1718" s="121"/>
      <c r="Q1718" s="167"/>
    </row>
    <row r="1719" spans="2:17">
      <c r="B1719" s="180"/>
      <c r="C1719" s="175"/>
      <c r="D1719" s="175"/>
      <c r="E1719" s="164"/>
      <c r="F1719" s="141"/>
      <c r="G1719" s="141"/>
      <c r="H1719" s="143"/>
      <c r="I1719" s="164"/>
      <c r="J1719" s="121"/>
      <c r="K1719" s="121"/>
      <c r="L1719" s="161"/>
      <c r="M1719" s="143"/>
      <c r="N1719" s="143"/>
      <c r="O1719" s="143"/>
      <c r="P1719" s="121"/>
      <c r="Q1719" s="167"/>
    </row>
    <row r="1720" spans="2:17">
      <c r="B1720" s="180"/>
      <c r="C1720" s="175"/>
      <c r="D1720" s="175"/>
      <c r="E1720" s="164"/>
      <c r="F1720" s="141"/>
      <c r="G1720" s="141"/>
      <c r="H1720" s="143"/>
      <c r="I1720" s="164"/>
      <c r="J1720" s="121"/>
      <c r="K1720" s="121"/>
      <c r="L1720" s="161"/>
      <c r="M1720" s="143"/>
      <c r="N1720" s="143"/>
      <c r="O1720" s="143"/>
      <c r="P1720" s="121"/>
      <c r="Q1720" s="167"/>
    </row>
    <row r="1721" spans="2:17">
      <c r="B1721" s="180"/>
      <c r="C1721" s="175"/>
      <c r="D1721" s="175"/>
      <c r="E1721" s="164"/>
      <c r="F1721" s="141"/>
      <c r="G1721" s="141"/>
      <c r="H1721" s="143"/>
      <c r="I1721" s="164"/>
      <c r="J1721" s="121"/>
      <c r="K1721" s="121"/>
      <c r="L1721" s="161"/>
      <c r="M1721" s="143"/>
      <c r="N1721" s="143"/>
      <c r="O1721" s="143"/>
      <c r="P1721" s="121"/>
      <c r="Q1721" s="167"/>
    </row>
    <row r="1722" spans="2:17">
      <c r="B1722" s="180"/>
      <c r="C1722" s="175"/>
      <c r="D1722" s="175"/>
      <c r="E1722" s="164"/>
      <c r="F1722" s="141"/>
      <c r="G1722" s="141"/>
      <c r="H1722" s="143"/>
      <c r="I1722" s="164"/>
      <c r="J1722" s="121"/>
      <c r="K1722" s="121"/>
      <c r="L1722" s="161"/>
      <c r="M1722" s="143"/>
      <c r="N1722" s="143"/>
      <c r="O1722" s="143"/>
      <c r="P1722" s="121"/>
      <c r="Q1722" s="167"/>
    </row>
    <row r="1723" spans="2:17">
      <c r="B1723" s="180"/>
      <c r="C1723" s="175"/>
      <c r="D1723" s="175"/>
      <c r="E1723" s="164"/>
      <c r="F1723" s="141"/>
      <c r="G1723" s="141"/>
      <c r="H1723" s="143"/>
      <c r="I1723" s="164"/>
      <c r="J1723" s="121"/>
      <c r="K1723" s="121"/>
      <c r="L1723" s="161"/>
      <c r="M1723" s="143"/>
      <c r="N1723" s="143"/>
      <c r="O1723" s="143"/>
      <c r="P1723" s="121"/>
      <c r="Q1723" s="167"/>
    </row>
    <row r="1724" spans="2:17">
      <c r="B1724" s="180"/>
      <c r="C1724" s="175"/>
      <c r="D1724" s="175"/>
      <c r="E1724" s="164"/>
      <c r="F1724" s="141"/>
      <c r="G1724" s="141"/>
      <c r="H1724" s="143"/>
      <c r="I1724" s="164"/>
      <c r="J1724" s="121"/>
      <c r="K1724" s="121"/>
      <c r="L1724" s="161"/>
      <c r="M1724" s="143"/>
      <c r="N1724" s="143"/>
      <c r="O1724" s="143"/>
      <c r="P1724" s="121"/>
      <c r="Q1724" s="167"/>
    </row>
    <row r="1725" spans="2:17">
      <c r="B1725" s="180"/>
      <c r="C1725" s="175"/>
      <c r="D1725" s="175"/>
      <c r="E1725" s="164"/>
      <c r="F1725" s="141"/>
      <c r="G1725" s="141"/>
      <c r="H1725" s="143"/>
      <c r="I1725" s="164"/>
      <c r="J1725" s="121"/>
      <c r="K1725" s="121"/>
      <c r="L1725" s="161"/>
      <c r="M1725" s="143"/>
      <c r="N1725" s="143"/>
      <c r="O1725" s="143"/>
      <c r="P1725" s="121"/>
      <c r="Q1725" s="167"/>
    </row>
    <row r="1726" spans="2:17">
      <c r="B1726" s="180"/>
      <c r="C1726" s="175"/>
      <c r="D1726" s="175"/>
      <c r="E1726" s="164"/>
      <c r="F1726" s="141"/>
      <c r="G1726" s="141"/>
      <c r="H1726" s="143"/>
      <c r="I1726" s="164"/>
      <c r="J1726" s="121"/>
      <c r="K1726" s="121"/>
      <c r="L1726" s="161"/>
      <c r="M1726" s="143"/>
      <c r="N1726" s="143"/>
      <c r="O1726" s="143"/>
      <c r="P1726" s="121"/>
      <c r="Q1726" s="167"/>
    </row>
    <row r="1727" spans="2:17">
      <c r="B1727" s="180"/>
      <c r="C1727" s="175"/>
      <c r="D1727" s="175"/>
      <c r="E1727" s="164"/>
      <c r="F1727" s="141"/>
      <c r="G1727" s="141"/>
      <c r="H1727" s="143"/>
      <c r="I1727" s="164"/>
      <c r="J1727" s="121"/>
      <c r="K1727" s="121"/>
      <c r="L1727" s="161"/>
      <c r="M1727" s="143"/>
      <c r="N1727" s="143"/>
      <c r="O1727" s="143"/>
      <c r="P1727" s="121"/>
      <c r="Q1727" s="167"/>
    </row>
    <row r="1728" spans="2:17">
      <c r="B1728" s="180"/>
      <c r="C1728" s="175"/>
      <c r="D1728" s="175"/>
      <c r="E1728" s="164"/>
      <c r="F1728" s="141"/>
      <c r="G1728" s="141"/>
      <c r="H1728" s="143"/>
      <c r="I1728" s="164"/>
      <c r="J1728" s="121"/>
      <c r="K1728" s="121"/>
      <c r="L1728" s="161"/>
      <c r="M1728" s="143"/>
      <c r="N1728" s="143"/>
      <c r="O1728" s="143"/>
      <c r="P1728" s="121"/>
      <c r="Q1728" s="167"/>
    </row>
    <row r="1729" spans="2:17">
      <c r="B1729" s="180"/>
      <c r="C1729" s="175"/>
      <c r="D1729" s="175"/>
      <c r="E1729" s="164"/>
      <c r="F1729" s="141"/>
      <c r="G1729" s="141"/>
      <c r="H1729" s="143"/>
      <c r="I1729" s="164"/>
      <c r="J1729" s="121"/>
      <c r="K1729" s="121"/>
      <c r="L1729" s="161"/>
      <c r="M1729" s="143"/>
      <c r="N1729" s="143"/>
      <c r="O1729" s="143"/>
      <c r="P1729" s="121"/>
      <c r="Q1729" s="167"/>
    </row>
    <row r="1730" spans="2:17">
      <c r="B1730" s="180"/>
      <c r="C1730" s="175"/>
      <c r="D1730" s="175"/>
      <c r="E1730" s="164"/>
      <c r="F1730" s="141"/>
      <c r="G1730" s="141"/>
      <c r="H1730" s="143"/>
      <c r="I1730" s="164"/>
      <c r="J1730" s="121"/>
      <c r="K1730" s="121"/>
      <c r="L1730" s="161"/>
      <c r="M1730" s="143"/>
      <c r="N1730" s="143"/>
      <c r="O1730" s="143"/>
      <c r="P1730" s="121"/>
      <c r="Q1730" s="167"/>
    </row>
    <row r="1731" spans="2:17">
      <c r="B1731" s="180"/>
      <c r="C1731" s="175"/>
      <c r="D1731" s="175"/>
      <c r="E1731" s="164"/>
      <c r="F1731" s="141"/>
      <c r="G1731" s="141"/>
      <c r="H1731" s="143"/>
      <c r="I1731" s="164"/>
      <c r="J1731" s="121"/>
      <c r="K1731" s="121"/>
      <c r="L1731" s="161"/>
      <c r="M1731" s="143"/>
      <c r="N1731" s="143"/>
      <c r="O1731" s="143"/>
      <c r="P1731" s="121"/>
      <c r="Q1731" s="167"/>
    </row>
    <row r="1732" spans="2:17">
      <c r="B1732" s="180"/>
      <c r="C1732" s="175"/>
      <c r="D1732" s="175"/>
      <c r="E1732" s="164"/>
      <c r="F1732" s="141"/>
      <c r="G1732" s="141"/>
      <c r="H1732" s="143"/>
      <c r="I1732" s="164"/>
      <c r="J1732" s="121"/>
      <c r="K1732" s="121"/>
      <c r="L1732" s="161"/>
      <c r="M1732" s="143"/>
      <c r="N1732" s="143"/>
      <c r="O1732" s="143"/>
      <c r="P1732" s="121"/>
      <c r="Q1732" s="167"/>
    </row>
    <row r="1733" spans="2:17">
      <c r="B1733" s="180"/>
      <c r="C1733" s="175"/>
      <c r="D1733" s="175"/>
      <c r="E1733" s="164"/>
      <c r="F1733" s="141"/>
      <c r="G1733" s="141"/>
      <c r="H1733" s="143"/>
      <c r="I1733" s="164"/>
      <c r="J1733" s="121"/>
      <c r="K1733" s="121"/>
      <c r="L1733" s="161"/>
      <c r="M1733" s="143"/>
      <c r="N1733" s="143"/>
      <c r="O1733" s="143"/>
      <c r="P1733" s="121"/>
      <c r="Q1733" s="167"/>
    </row>
    <row r="1734" spans="2:17">
      <c r="B1734" s="180"/>
      <c r="C1734" s="175"/>
      <c r="D1734" s="175"/>
      <c r="E1734" s="164"/>
      <c r="F1734" s="141"/>
      <c r="G1734" s="141"/>
      <c r="H1734" s="143"/>
      <c r="I1734" s="164"/>
      <c r="J1734" s="121"/>
      <c r="K1734" s="121"/>
      <c r="L1734" s="161"/>
      <c r="M1734" s="143"/>
      <c r="N1734" s="143"/>
      <c r="O1734" s="143"/>
      <c r="P1734" s="121"/>
      <c r="Q1734" s="167"/>
    </row>
    <row r="1735" spans="2:17">
      <c r="B1735" s="180"/>
      <c r="C1735" s="175"/>
      <c r="D1735" s="175"/>
      <c r="E1735" s="164"/>
      <c r="F1735" s="141"/>
      <c r="G1735" s="141"/>
      <c r="H1735" s="143"/>
      <c r="I1735" s="164"/>
      <c r="J1735" s="121"/>
      <c r="K1735" s="121"/>
      <c r="L1735" s="161"/>
      <c r="M1735" s="143"/>
      <c r="N1735" s="143"/>
      <c r="O1735" s="143"/>
      <c r="P1735" s="121"/>
      <c r="Q1735" s="167"/>
    </row>
    <row r="1736" spans="2:17">
      <c r="B1736" s="180"/>
      <c r="C1736" s="175"/>
      <c r="D1736" s="175"/>
      <c r="E1736" s="164"/>
      <c r="F1736" s="141"/>
      <c r="G1736" s="141"/>
      <c r="H1736" s="143"/>
      <c r="I1736" s="164"/>
      <c r="J1736" s="121"/>
      <c r="K1736" s="121"/>
      <c r="L1736" s="161"/>
      <c r="M1736" s="143"/>
      <c r="N1736" s="143"/>
      <c r="O1736" s="143"/>
      <c r="P1736" s="121"/>
      <c r="Q1736" s="167"/>
    </row>
    <row r="1737" spans="2:17">
      <c r="B1737" s="180"/>
      <c r="C1737" s="175"/>
      <c r="D1737" s="175"/>
      <c r="E1737" s="164"/>
      <c r="F1737" s="141"/>
      <c r="G1737" s="141"/>
      <c r="H1737" s="143"/>
      <c r="I1737" s="164"/>
      <c r="J1737" s="121"/>
      <c r="K1737" s="121"/>
      <c r="L1737" s="161"/>
      <c r="M1737" s="143"/>
      <c r="N1737" s="143"/>
      <c r="O1737" s="143"/>
      <c r="P1737" s="121"/>
      <c r="Q1737" s="167"/>
    </row>
    <row r="1738" spans="2:17">
      <c r="B1738" s="180"/>
      <c r="C1738" s="175"/>
      <c r="D1738" s="175"/>
      <c r="E1738" s="164"/>
      <c r="F1738" s="141"/>
      <c r="G1738" s="141"/>
      <c r="H1738" s="143"/>
      <c r="I1738" s="164"/>
      <c r="J1738" s="121"/>
      <c r="K1738" s="121"/>
      <c r="L1738" s="161"/>
      <c r="M1738" s="143"/>
      <c r="N1738" s="143"/>
      <c r="O1738" s="143"/>
      <c r="P1738" s="121"/>
      <c r="Q1738" s="167"/>
    </row>
    <row r="1739" spans="2:17">
      <c r="B1739" s="180"/>
      <c r="C1739" s="175"/>
      <c r="D1739" s="175"/>
      <c r="E1739" s="164"/>
      <c r="F1739" s="141"/>
      <c r="G1739" s="141"/>
      <c r="H1739" s="143"/>
      <c r="I1739" s="164"/>
      <c r="J1739" s="121"/>
      <c r="K1739" s="121"/>
      <c r="L1739" s="161"/>
      <c r="M1739" s="143"/>
      <c r="N1739" s="143"/>
      <c r="O1739" s="143"/>
      <c r="P1739" s="121"/>
      <c r="Q1739" s="167"/>
    </row>
    <row r="1740" spans="2:17">
      <c r="B1740" s="180"/>
      <c r="C1740" s="175"/>
      <c r="D1740" s="175"/>
      <c r="E1740" s="164"/>
      <c r="F1740" s="141"/>
      <c r="G1740" s="141"/>
      <c r="H1740" s="143"/>
      <c r="I1740" s="164"/>
      <c r="J1740" s="121"/>
      <c r="K1740" s="121"/>
      <c r="L1740" s="161"/>
      <c r="M1740" s="143"/>
      <c r="N1740" s="143"/>
      <c r="O1740" s="143"/>
      <c r="P1740" s="121"/>
      <c r="Q1740" s="167"/>
    </row>
    <row r="1741" spans="2:17">
      <c r="B1741" s="180"/>
      <c r="C1741" s="175"/>
      <c r="D1741" s="175"/>
      <c r="E1741" s="164"/>
      <c r="F1741" s="141"/>
      <c r="G1741" s="141"/>
      <c r="H1741" s="143"/>
      <c r="I1741" s="164"/>
      <c r="J1741" s="121"/>
      <c r="K1741" s="121"/>
      <c r="L1741" s="161"/>
      <c r="M1741" s="143"/>
      <c r="N1741" s="143"/>
      <c r="O1741" s="143"/>
      <c r="P1741" s="121"/>
      <c r="Q1741" s="167"/>
    </row>
    <row r="1742" spans="2:17">
      <c r="B1742" s="180"/>
      <c r="C1742" s="175"/>
      <c r="D1742" s="175"/>
      <c r="E1742" s="164"/>
      <c r="F1742" s="141"/>
      <c r="G1742" s="141"/>
      <c r="H1742" s="143"/>
      <c r="I1742" s="164"/>
      <c r="J1742" s="121"/>
      <c r="K1742" s="121"/>
      <c r="L1742" s="161"/>
      <c r="M1742" s="143"/>
      <c r="N1742" s="143"/>
      <c r="O1742" s="143"/>
      <c r="P1742" s="121"/>
      <c r="Q1742" s="167"/>
    </row>
    <row r="1743" spans="2:17">
      <c r="B1743" s="180"/>
      <c r="C1743" s="175"/>
      <c r="D1743" s="175"/>
      <c r="E1743" s="164"/>
      <c r="F1743" s="141"/>
      <c r="G1743" s="141"/>
      <c r="H1743" s="143"/>
      <c r="I1743" s="164"/>
      <c r="J1743" s="121"/>
      <c r="K1743" s="121"/>
      <c r="L1743" s="161"/>
      <c r="M1743" s="143"/>
      <c r="N1743" s="143"/>
      <c r="O1743" s="143"/>
      <c r="P1743" s="121"/>
      <c r="Q1743" s="167"/>
    </row>
    <row r="1744" spans="2:17">
      <c r="B1744" s="180"/>
      <c r="C1744" s="175"/>
      <c r="D1744" s="175"/>
      <c r="E1744" s="164"/>
      <c r="F1744" s="141"/>
      <c r="G1744" s="141"/>
      <c r="H1744" s="143"/>
      <c r="I1744" s="164"/>
      <c r="J1744" s="121"/>
      <c r="K1744" s="121"/>
      <c r="L1744" s="161"/>
      <c r="M1744" s="143"/>
      <c r="N1744" s="143"/>
      <c r="O1744" s="143"/>
      <c r="P1744" s="121"/>
      <c r="Q1744" s="167"/>
    </row>
    <row r="1745" spans="2:17">
      <c r="B1745" s="180"/>
      <c r="C1745" s="175"/>
      <c r="D1745" s="175"/>
      <c r="E1745" s="164"/>
      <c r="F1745" s="141"/>
      <c r="G1745" s="141"/>
      <c r="H1745" s="143"/>
      <c r="I1745" s="164"/>
      <c r="J1745" s="121"/>
      <c r="K1745" s="121"/>
      <c r="L1745" s="161"/>
      <c r="M1745" s="143"/>
      <c r="N1745" s="143"/>
      <c r="O1745" s="143"/>
      <c r="P1745" s="121"/>
      <c r="Q1745" s="167"/>
    </row>
    <row r="1746" spans="2:17">
      <c r="B1746" s="180"/>
      <c r="C1746" s="175"/>
      <c r="D1746" s="175"/>
      <c r="E1746" s="164"/>
      <c r="F1746" s="141"/>
      <c r="G1746" s="141"/>
      <c r="H1746" s="143"/>
      <c r="I1746" s="164"/>
      <c r="J1746" s="121"/>
      <c r="K1746" s="121"/>
      <c r="L1746" s="161"/>
      <c r="M1746" s="143"/>
      <c r="N1746" s="143"/>
      <c r="O1746" s="143"/>
      <c r="P1746" s="121"/>
      <c r="Q1746" s="167"/>
    </row>
    <row r="1747" spans="2:17">
      <c r="B1747" s="180"/>
      <c r="C1747" s="175"/>
      <c r="D1747" s="175"/>
      <c r="E1747" s="164"/>
      <c r="F1747" s="141"/>
      <c r="G1747" s="141"/>
      <c r="H1747" s="143"/>
      <c r="I1747" s="164"/>
      <c r="J1747" s="121"/>
      <c r="K1747" s="121"/>
      <c r="L1747" s="161"/>
      <c r="M1747" s="143"/>
      <c r="N1747" s="143"/>
      <c r="O1747" s="143"/>
      <c r="P1747" s="121"/>
      <c r="Q1747" s="167"/>
    </row>
    <row r="1748" spans="2:17">
      <c r="B1748" s="180"/>
      <c r="C1748" s="175"/>
      <c r="D1748" s="175"/>
      <c r="E1748" s="164"/>
      <c r="F1748" s="141"/>
      <c r="G1748" s="141"/>
      <c r="H1748" s="143"/>
      <c r="I1748" s="164"/>
      <c r="J1748" s="121"/>
      <c r="K1748" s="121"/>
      <c r="L1748" s="161"/>
      <c r="M1748" s="143"/>
      <c r="N1748" s="143"/>
      <c r="O1748" s="143"/>
      <c r="P1748" s="121"/>
      <c r="Q1748" s="167"/>
    </row>
    <row r="1749" spans="2:17">
      <c r="B1749" s="180"/>
      <c r="C1749" s="175"/>
      <c r="D1749" s="175"/>
      <c r="E1749" s="164"/>
      <c r="F1749" s="141"/>
      <c r="G1749" s="141"/>
      <c r="H1749" s="143"/>
      <c r="I1749" s="164"/>
      <c r="J1749" s="121"/>
      <c r="K1749" s="121"/>
      <c r="L1749" s="161"/>
      <c r="M1749" s="143"/>
      <c r="N1749" s="143"/>
      <c r="O1749" s="143"/>
      <c r="P1749" s="121"/>
      <c r="Q1749" s="167"/>
    </row>
    <row r="1750" spans="2:17">
      <c r="B1750" s="180"/>
      <c r="C1750" s="175"/>
      <c r="D1750" s="175"/>
      <c r="E1750" s="164"/>
      <c r="F1750" s="141"/>
      <c r="G1750" s="141"/>
      <c r="H1750" s="143"/>
      <c r="I1750" s="164"/>
      <c r="J1750" s="121"/>
      <c r="K1750" s="121"/>
      <c r="L1750" s="161"/>
      <c r="M1750" s="143"/>
      <c r="N1750" s="143"/>
      <c r="O1750" s="143"/>
      <c r="P1750" s="121"/>
      <c r="Q1750" s="167"/>
    </row>
    <row r="1751" spans="2:17">
      <c r="B1751" s="180"/>
      <c r="C1751" s="175"/>
      <c r="D1751" s="175"/>
      <c r="E1751" s="164"/>
      <c r="F1751" s="141"/>
      <c r="G1751" s="141"/>
      <c r="H1751" s="143"/>
      <c r="I1751" s="164"/>
      <c r="J1751" s="121"/>
      <c r="K1751" s="121"/>
      <c r="L1751" s="161"/>
      <c r="M1751" s="143"/>
      <c r="N1751" s="143"/>
      <c r="O1751" s="143"/>
      <c r="P1751" s="121"/>
      <c r="Q1751" s="167"/>
    </row>
    <row r="1752" spans="2:17">
      <c r="B1752" s="180"/>
      <c r="C1752" s="175"/>
      <c r="D1752" s="175"/>
      <c r="E1752" s="164"/>
      <c r="F1752" s="141"/>
      <c r="G1752" s="141"/>
      <c r="H1752" s="143"/>
      <c r="I1752" s="164"/>
      <c r="J1752" s="121"/>
      <c r="K1752" s="121"/>
      <c r="L1752" s="161"/>
      <c r="M1752" s="143"/>
      <c r="N1752" s="143"/>
      <c r="O1752" s="143"/>
      <c r="P1752" s="121"/>
      <c r="Q1752" s="167"/>
    </row>
    <row r="1753" spans="2:17">
      <c r="B1753" s="180"/>
      <c r="C1753" s="175"/>
      <c r="D1753" s="175"/>
      <c r="E1753" s="164"/>
      <c r="F1753" s="141"/>
      <c r="G1753" s="141"/>
      <c r="H1753" s="143"/>
      <c r="I1753" s="164"/>
      <c r="J1753" s="121"/>
      <c r="K1753" s="121"/>
      <c r="L1753" s="161"/>
      <c r="M1753" s="143"/>
      <c r="N1753" s="143"/>
      <c r="O1753" s="143"/>
      <c r="P1753" s="121"/>
      <c r="Q1753" s="167"/>
    </row>
    <row r="1754" spans="2:17">
      <c r="B1754" s="180"/>
      <c r="C1754" s="175"/>
      <c r="D1754" s="175"/>
      <c r="E1754" s="164"/>
      <c r="F1754" s="141"/>
      <c r="G1754" s="141"/>
      <c r="H1754" s="143"/>
      <c r="I1754" s="164"/>
      <c r="J1754" s="121"/>
      <c r="K1754" s="121"/>
      <c r="L1754" s="161"/>
      <c r="M1754" s="143"/>
      <c r="N1754" s="143"/>
      <c r="O1754" s="143"/>
      <c r="P1754" s="121"/>
      <c r="Q1754" s="167"/>
    </row>
    <row r="1755" spans="2:17">
      <c r="B1755" s="180"/>
      <c r="C1755" s="175"/>
      <c r="D1755" s="175"/>
      <c r="E1755" s="164"/>
      <c r="F1755" s="141"/>
      <c r="G1755" s="141"/>
      <c r="H1755" s="143"/>
      <c r="I1755" s="164"/>
      <c r="J1755" s="121"/>
      <c r="K1755" s="121"/>
      <c r="L1755" s="161"/>
      <c r="M1755" s="143"/>
      <c r="N1755" s="143"/>
      <c r="O1755" s="143"/>
      <c r="P1755" s="121"/>
      <c r="Q1755" s="167"/>
    </row>
    <row r="1756" spans="2:17">
      <c r="B1756" s="180"/>
      <c r="C1756" s="175"/>
      <c r="D1756" s="175"/>
      <c r="E1756" s="164"/>
      <c r="F1756" s="141"/>
      <c r="G1756" s="141"/>
      <c r="H1756" s="143"/>
      <c r="I1756" s="164"/>
      <c r="J1756" s="121"/>
      <c r="K1756" s="121"/>
      <c r="L1756" s="161"/>
      <c r="M1756" s="143"/>
      <c r="N1756" s="143"/>
      <c r="O1756" s="143"/>
      <c r="P1756" s="121"/>
      <c r="Q1756" s="167"/>
    </row>
    <row r="1757" spans="2:17">
      <c r="B1757" s="180"/>
      <c r="C1757" s="175"/>
      <c r="D1757" s="175"/>
      <c r="E1757" s="164"/>
      <c r="F1757" s="141"/>
      <c r="G1757" s="141"/>
      <c r="H1757" s="143"/>
      <c r="I1757" s="164"/>
      <c r="J1757" s="121"/>
      <c r="K1757" s="121"/>
      <c r="L1757" s="161"/>
      <c r="M1757" s="143"/>
      <c r="N1757" s="143"/>
      <c r="O1757" s="143"/>
      <c r="P1757" s="121"/>
      <c r="Q1757" s="167"/>
    </row>
    <row r="1758" spans="2:17">
      <c r="B1758" s="180"/>
      <c r="C1758" s="175"/>
      <c r="D1758" s="175"/>
      <c r="E1758" s="164"/>
      <c r="F1758" s="141"/>
      <c r="G1758" s="141"/>
      <c r="H1758" s="143"/>
      <c r="I1758" s="164"/>
      <c r="J1758" s="121"/>
      <c r="K1758" s="121"/>
      <c r="L1758" s="161"/>
      <c r="M1758" s="143"/>
      <c r="N1758" s="143"/>
      <c r="O1758" s="143"/>
      <c r="P1758" s="121"/>
      <c r="Q1758" s="167"/>
    </row>
    <row r="1759" spans="2:17">
      <c r="B1759" s="180"/>
      <c r="C1759" s="175"/>
      <c r="D1759" s="175"/>
      <c r="E1759" s="164"/>
      <c r="F1759" s="141"/>
      <c r="G1759" s="141"/>
      <c r="H1759" s="143"/>
      <c r="I1759" s="164"/>
      <c r="J1759" s="121"/>
      <c r="K1759" s="121"/>
      <c r="L1759" s="161"/>
      <c r="M1759" s="143"/>
      <c r="N1759" s="143"/>
      <c r="O1759" s="143"/>
      <c r="P1759" s="121"/>
      <c r="Q1759" s="167"/>
    </row>
    <row r="1760" spans="2:17">
      <c r="B1760" s="180"/>
      <c r="C1760" s="175"/>
      <c r="D1760" s="175"/>
      <c r="E1760" s="164"/>
      <c r="F1760" s="141"/>
      <c r="G1760" s="141"/>
      <c r="H1760" s="143"/>
      <c r="I1760" s="164"/>
      <c r="J1760" s="121"/>
      <c r="K1760" s="121"/>
      <c r="L1760" s="161"/>
      <c r="M1760" s="143"/>
      <c r="N1760" s="143"/>
      <c r="O1760" s="143"/>
      <c r="P1760" s="121"/>
      <c r="Q1760" s="167"/>
    </row>
    <row r="1761" spans="2:17">
      <c r="B1761" s="180"/>
      <c r="C1761" s="175"/>
      <c r="D1761" s="175"/>
      <c r="E1761" s="164"/>
      <c r="F1761" s="141"/>
      <c r="G1761" s="141"/>
      <c r="H1761" s="143"/>
      <c r="I1761" s="164"/>
      <c r="J1761" s="121"/>
      <c r="K1761" s="121"/>
      <c r="L1761" s="161"/>
      <c r="M1761" s="143"/>
      <c r="N1761" s="143"/>
      <c r="O1761" s="143"/>
      <c r="P1761" s="121"/>
      <c r="Q1761" s="167"/>
    </row>
    <row r="1762" spans="2:17">
      <c r="B1762" s="180"/>
      <c r="C1762" s="175"/>
      <c r="D1762" s="175"/>
      <c r="E1762" s="164"/>
      <c r="F1762" s="141"/>
      <c r="G1762" s="141"/>
      <c r="H1762" s="143"/>
      <c r="I1762" s="164"/>
      <c r="J1762" s="121"/>
      <c r="K1762" s="121"/>
      <c r="L1762" s="161"/>
      <c r="M1762" s="143"/>
      <c r="N1762" s="143"/>
      <c r="O1762" s="143"/>
      <c r="P1762" s="121"/>
      <c r="Q1762" s="167"/>
    </row>
    <row r="1763" spans="2:17">
      <c r="B1763" s="180"/>
      <c r="C1763" s="175"/>
      <c r="D1763" s="175"/>
      <c r="E1763" s="164"/>
      <c r="F1763" s="141"/>
      <c r="G1763" s="141"/>
      <c r="H1763" s="143"/>
      <c r="I1763" s="164"/>
      <c r="J1763" s="121"/>
      <c r="K1763" s="121"/>
      <c r="L1763" s="161"/>
      <c r="M1763" s="143"/>
      <c r="N1763" s="143"/>
      <c r="O1763" s="143"/>
      <c r="P1763" s="121"/>
      <c r="Q1763" s="167"/>
    </row>
    <row r="1764" spans="2:17">
      <c r="B1764" s="180"/>
      <c r="C1764" s="175"/>
      <c r="D1764" s="175"/>
      <c r="E1764" s="164"/>
      <c r="F1764" s="141"/>
      <c r="G1764" s="141"/>
      <c r="H1764" s="143"/>
      <c r="I1764" s="164"/>
      <c r="J1764" s="121"/>
      <c r="K1764" s="121"/>
      <c r="L1764" s="161"/>
      <c r="M1764" s="143"/>
      <c r="N1764" s="143"/>
      <c r="O1764" s="143"/>
      <c r="P1764" s="121"/>
      <c r="Q1764" s="167"/>
    </row>
    <row r="1765" spans="2:17">
      <c r="B1765" s="180"/>
      <c r="C1765" s="175"/>
      <c r="D1765" s="175"/>
      <c r="E1765" s="164"/>
      <c r="F1765" s="141"/>
      <c r="G1765" s="141"/>
      <c r="H1765" s="143"/>
      <c r="I1765" s="164"/>
      <c r="J1765" s="121"/>
      <c r="K1765" s="121"/>
      <c r="L1765" s="161"/>
      <c r="M1765" s="143"/>
      <c r="N1765" s="143"/>
      <c r="O1765" s="143"/>
      <c r="P1765" s="121"/>
      <c r="Q1765" s="167"/>
    </row>
    <row r="1766" spans="2:17">
      <c r="B1766" s="180"/>
      <c r="C1766" s="175"/>
      <c r="D1766" s="175"/>
      <c r="E1766" s="164"/>
      <c r="F1766" s="141"/>
      <c r="G1766" s="141"/>
      <c r="H1766" s="143"/>
      <c r="I1766" s="164"/>
      <c r="J1766" s="121"/>
      <c r="K1766" s="121"/>
      <c r="L1766" s="161"/>
      <c r="M1766" s="143"/>
      <c r="N1766" s="143"/>
      <c r="O1766" s="143"/>
      <c r="P1766" s="121"/>
      <c r="Q1766" s="167"/>
    </row>
    <row r="1767" spans="2:17">
      <c r="B1767" s="180"/>
      <c r="C1767" s="175"/>
      <c r="D1767" s="175"/>
      <c r="E1767" s="164"/>
      <c r="F1767" s="141"/>
      <c r="G1767" s="141"/>
      <c r="H1767" s="143"/>
      <c r="I1767" s="164"/>
      <c r="J1767" s="121"/>
      <c r="K1767" s="121"/>
      <c r="L1767" s="161"/>
      <c r="M1767" s="143"/>
      <c r="N1767" s="143"/>
      <c r="O1767" s="143"/>
      <c r="P1767" s="121"/>
      <c r="Q1767" s="167"/>
    </row>
    <row r="1768" spans="2:17">
      <c r="B1768" s="180"/>
      <c r="C1768" s="175"/>
      <c r="D1768" s="175"/>
      <c r="E1768" s="164"/>
      <c r="F1768" s="141"/>
      <c r="G1768" s="141"/>
      <c r="H1768" s="143"/>
      <c r="I1768" s="164"/>
      <c r="J1768" s="121"/>
      <c r="K1768" s="121"/>
      <c r="L1768" s="161"/>
      <c r="M1768" s="143"/>
      <c r="N1768" s="143"/>
      <c r="O1768" s="143"/>
      <c r="P1768" s="121"/>
      <c r="Q1768" s="167"/>
    </row>
    <row r="1769" spans="2:17">
      <c r="B1769" s="180"/>
      <c r="C1769" s="175"/>
      <c r="D1769" s="175"/>
      <c r="E1769" s="164"/>
      <c r="F1769" s="141"/>
      <c r="G1769" s="141"/>
      <c r="H1769" s="143"/>
      <c r="I1769" s="164"/>
      <c r="J1769" s="121"/>
      <c r="K1769" s="121"/>
      <c r="L1769" s="161"/>
      <c r="M1769" s="143"/>
      <c r="N1769" s="143"/>
      <c r="O1769" s="143"/>
      <c r="P1769" s="121"/>
      <c r="Q1769" s="167"/>
    </row>
    <row r="1770" spans="2:17">
      <c r="B1770" s="180"/>
      <c r="C1770" s="175"/>
      <c r="D1770" s="175"/>
      <c r="E1770" s="164"/>
      <c r="F1770" s="141"/>
      <c r="G1770" s="141"/>
      <c r="H1770" s="143"/>
      <c r="I1770" s="164"/>
      <c r="J1770" s="121"/>
      <c r="K1770" s="121"/>
      <c r="L1770" s="161"/>
      <c r="M1770" s="143"/>
      <c r="N1770" s="143"/>
      <c r="O1770" s="143"/>
      <c r="P1770" s="121"/>
      <c r="Q1770" s="167"/>
    </row>
    <row r="1771" spans="2:17">
      <c r="B1771" s="180"/>
      <c r="C1771" s="175"/>
      <c r="D1771" s="175"/>
      <c r="E1771" s="164"/>
      <c r="F1771" s="141"/>
      <c r="G1771" s="141"/>
      <c r="H1771" s="143"/>
      <c r="I1771" s="164"/>
      <c r="J1771" s="121"/>
      <c r="K1771" s="121"/>
      <c r="L1771" s="161"/>
      <c r="M1771" s="143"/>
      <c r="N1771" s="143"/>
      <c r="O1771" s="143"/>
      <c r="P1771" s="121"/>
      <c r="Q1771" s="167"/>
    </row>
    <row r="1772" spans="2:17">
      <c r="B1772" s="180"/>
      <c r="C1772" s="175"/>
      <c r="D1772" s="175"/>
      <c r="E1772" s="164"/>
      <c r="F1772" s="141"/>
      <c r="G1772" s="141"/>
      <c r="H1772" s="143"/>
      <c r="I1772" s="164"/>
      <c r="J1772" s="121"/>
      <c r="K1772" s="121"/>
      <c r="L1772" s="161"/>
      <c r="M1772" s="143"/>
      <c r="N1772" s="143"/>
      <c r="O1772" s="143"/>
      <c r="P1772" s="121"/>
      <c r="Q1772" s="167"/>
    </row>
    <row r="1773" spans="2:17">
      <c r="B1773" s="180"/>
      <c r="C1773" s="175"/>
      <c r="D1773" s="175"/>
      <c r="E1773" s="164"/>
      <c r="F1773" s="141"/>
      <c r="G1773" s="141"/>
      <c r="H1773" s="143"/>
      <c r="I1773" s="164"/>
      <c r="J1773" s="121"/>
      <c r="K1773" s="121"/>
      <c r="L1773" s="161"/>
      <c r="M1773" s="143"/>
      <c r="N1773" s="143"/>
      <c r="O1773" s="143"/>
      <c r="P1773" s="121"/>
      <c r="Q1773" s="167"/>
    </row>
    <row r="1774" spans="2:17">
      <c r="B1774" s="180"/>
      <c r="C1774" s="175"/>
      <c r="D1774" s="175"/>
      <c r="E1774" s="164"/>
      <c r="F1774" s="141"/>
      <c r="G1774" s="141"/>
      <c r="H1774" s="143"/>
      <c r="I1774" s="164"/>
      <c r="J1774" s="121"/>
      <c r="K1774" s="121"/>
      <c r="L1774" s="161"/>
      <c r="M1774" s="143"/>
      <c r="N1774" s="143"/>
      <c r="O1774" s="143"/>
      <c r="P1774" s="121"/>
      <c r="Q1774" s="167"/>
    </row>
    <row r="1775" spans="2:17">
      <c r="B1775" s="180"/>
      <c r="C1775" s="175"/>
      <c r="D1775" s="175"/>
      <c r="E1775" s="164"/>
      <c r="F1775" s="141"/>
      <c r="G1775" s="141"/>
      <c r="H1775" s="143"/>
      <c r="I1775" s="164"/>
      <c r="J1775" s="121"/>
      <c r="K1775" s="121"/>
      <c r="L1775" s="161"/>
      <c r="M1775" s="143"/>
      <c r="N1775" s="143"/>
      <c r="O1775" s="143"/>
      <c r="P1775" s="121"/>
      <c r="Q1775" s="167"/>
    </row>
    <row r="1776" spans="2:17">
      <c r="B1776" s="180"/>
      <c r="C1776" s="175"/>
      <c r="D1776" s="175"/>
      <c r="E1776" s="164"/>
      <c r="F1776" s="141"/>
      <c r="G1776" s="141"/>
      <c r="H1776" s="143"/>
      <c r="I1776" s="164"/>
      <c r="J1776" s="121"/>
      <c r="K1776" s="121"/>
      <c r="L1776" s="161"/>
      <c r="M1776" s="143"/>
      <c r="N1776" s="143"/>
      <c r="O1776" s="143"/>
      <c r="P1776" s="121"/>
      <c r="Q1776" s="167"/>
    </row>
    <row r="1777" spans="2:17">
      <c r="B1777" s="180"/>
      <c r="C1777" s="175"/>
      <c r="D1777" s="175"/>
      <c r="E1777" s="164"/>
      <c r="F1777" s="141"/>
      <c r="G1777" s="141"/>
      <c r="H1777" s="143"/>
      <c r="I1777" s="164"/>
      <c r="J1777" s="121"/>
      <c r="K1777" s="121"/>
      <c r="L1777" s="161"/>
      <c r="M1777" s="143"/>
      <c r="N1777" s="143"/>
      <c r="O1777" s="143"/>
      <c r="P1777" s="121"/>
      <c r="Q1777" s="167"/>
    </row>
    <row r="1778" spans="2:17">
      <c r="B1778" s="180"/>
      <c r="C1778" s="175"/>
      <c r="D1778" s="175"/>
      <c r="E1778" s="164"/>
      <c r="F1778" s="141"/>
      <c r="G1778" s="141"/>
      <c r="H1778" s="143"/>
      <c r="I1778" s="164"/>
      <c r="J1778" s="121"/>
      <c r="K1778" s="121"/>
      <c r="L1778" s="161"/>
      <c r="M1778" s="143"/>
      <c r="N1778" s="143"/>
      <c r="O1778" s="143"/>
      <c r="P1778" s="121"/>
      <c r="Q1778" s="167"/>
    </row>
    <row r="1779" spans="2:17">
      <c r="B1779" s="180"/>
      <c r="C1779" s="175"/>
      <c r="D1779" s="175"/>
      <c r="E1779" s="164"/>
      <c r="F1779" s="141"/>
      <c r="G1779" s="141"/>
      <c r="H1779" s="143"/>
      <c r="I1779" s="164"/>
      <c r="J1779" s="121"/>
      <c r="K1779" s="121"/>
      <c r="L1779" s="161"/>
      <c r="M1779" s="143"/>
      <c r="N1779" s="143"/>
      <c r="O1779" s="143"/>
      <c r="P1779" s="121"/>
      <c r="Q1779" s="167"/>
    </row>
    <row r="1780" spans="2:17">
      <c r="B1780" s="180"/>
      <c r="C1780" s="175"/>
      <c r="D1780" s="175"/>
      <c r="E1780" s="164"/>
      <c r="F1780" s="141"/>
      <c r="G1780" s="141"/>
      <c r="H1780" s="143"/>
      <c r="I1780" s="164"/>
      <c r="J1780" s="121"/>
      <c r="K1780" s="121"/>
      <c r="L1780" s="161"/>
      <c r="M1780" s="143"/>
      <c r="N1780" s="143"/>
      <c r="O1780" s="143"/>
      <c r="P1780" s="121"/>
      <c r="Q1780" s="167"/>
    </row>
    <row r="1781" spans="2:17">
      <c r="B1781" s="180"/>
      <c r="C1781" s="175"/>
      <c r="D1781" s="175"/>
      <c r="E1781" s="164"/>
      <c r="F1781" s="141"/>
      <c r="G1781" s="141"/>
      <c r="H1781" s="143"/>
      <c r="I1781" s="164"/>
      <c r="J1781" s="121"/>
      <c r="K1781" s="121"/>
      <c r="L1781" s="161"/>
      <c r="M1781" s="143"/>
      <c r="N1781" s="143"/>
      <c r="O1781" s="143"/>
      <c r="P1781" s="121"/>
      <c r="Q1781" s="167"/>
    </row>
    <row r="1782" spans="2:17">
      <c r="B1782" s="180"/>
      <c r="C1782" s="175"/>
      <c r="D1782" s="175"/>
      <c r="E1782" s="164"/>
      <c r="F1782" s="141"/>
      <c r="G1782" s="141"/>
      <c r="H1782" s="143"/>
      <c r="I1782" s="164"/>
      <c r="J1782" s="121"/>
      <c r="K1782" s="121"/>
      <c r="L1782" s="161"/>
      <c r="M1782" s="143"/>
      <c r="N1782" s="143"/>
      <c r="O1782" s="143"/>
      <c r="P1782" s="121"/>
      <c r="Q1782" s="167"/>
    </row>
    <row r="1783" spans="2:17">
      <c r="B1783" s="180"/>
      <c r="C1783" s="175"/>
      <c r="D1783" s="175"/>
      <c r="E1783" s="164"/>
      <c r="F1783" s="141"/>
      <c r="G1783" s="141"/>
      <c r="H1783" s="143"/>
      <c r="I1783" s="164"/>
      <c r="J1783" s="121"/>
      <c r="K1783" s="121"/>
      <c r="L1783" s="161"/>
      <c r="M1783" s="143"/>
      <c r="N1783" s="143"/>
      <c r="O1783" s="143"/>
      <c r="P1783" s="121"/>
      <c r="Q1783" s="167"/>
    </row>
    <row r="1784" spans="2:17">
      <c r="B1784" s="180"/>
      <c r="C1784" s="175"/>
      <c r="D1784" s="175"/>
      <c r="E1784" s="164"/>
      <c r="F1784" s="141"/>
      <c r="G1784" s="141"/>
      <c r="H1784" s="143"/>
      <c r="I1784" s="164"/>
      <c r="J1784" s="121"/>
      <c r="K1784" s="121"/>
      <c r="L1784" s="161"/>
      <c r="M1784" s="143"/>
      <c r="N1784" s="143"/>
      <c r="O1784" s="143"/>
      <c r="P1784" s="121"/>
      <c r="Q1784" s="167"/>
    </row>
    <row r="1785" spans="2:17">
      <c r="B1785" s="180"/>
      <c r="C1785" s="175"/>
      <c r="D1785" s="175"/>
      <c r="E1785" s="164"/>
      <c r="F1785" s="141"/>
      <c r="G1785" s="141"/>
      <c r="H1785" s="143"/>
      <c r="I1785" s="164"/>
      <c r="J1785" s="121"/>
      <c r="K1785" s="121"/>
      <c r="L1785" s="161"/>
      <c r="M1785" s="143"/>
      <c r="N1785" s="143"/>
      <c r="O1785" s="143"/>
      <c r="P1785" s="121"/>
      <c r="Q1785" s="167"/>
    </row>
    <row r="1786" spans="2:17">
      <c r="B1786" s="180"/>
      <c r="C1786" s="175"/>
      <c r="D1786" s="175"/>
      <c r="E1786" s="164"/>
      <c r="F1786" s="141"/>
      <c r="G1786" s="141"/>
      <c r="H1786" s="143"/>
      <c r="I1786" s="164"/>
      <c r="J1786" s="121"/>
      <c r="K1786" s="121"/>
      <c r="L1786" s="161"/>
      <c r="M1786" s="143"/>
      <c r="N1786" s="143"/>
      <c r="O1786" s="143"/>
      <c r="P1786" s="121"/>
      <c r="Q1786" s="167"/>
    </row>
  </sheetData>
  <autoFilter ref="A5:Q1786" xr:uid="{00000000-0009-0000-0000-000002000000}"/>
  <phoneticPr fontId="2" type="noConversion"/>
  <conditionalFormatting sqref="F1787:F1048576 B51:G1786 I6:I1786 C6:G50">
    <cfRule type="cellIs" dxfId="25" priority="6" operator="lessThanOrEqual">
      <formula>12</formula>
    </cfRule>
  </conditionalFormatting>
  <conditionalFormatting sqref="G1787:G1048576">
    <cfRule type="cellIs" dxfId="24" priority="5" operator="lessThanOrEqual">
      <formula>1.2</formula>
    </cfRule>
  </conditionalFormatting>
  <conditionalFormatting sqref="D1 D1787:D1048576 D4:D5">
    <cfRule type="cellIs" dxfId="23" priority="4" operator="equal">
      <formula>"2Q"</formula>
    </cfRule>
  </conditionalFormatting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tabColor theme="7"/>
  </sheetPr>
  <dimension ref="A1:Z17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defaultColWidth="9" defaultRowHeight="16.5"/>
  <cols>
    <col min="1" max="1" width="7.875" style="118" customWidth="1"/>
    <col min="2" max="2" width="20.375" style="117" bestFit="1" customWidth="1"/>
    <col min="3" max="3" width="6.125" style="117" customWidth="1"/>
    <col min="4" max="4" width="5.25" style="31" customWidth="1"/>
    <col min="5" max="5" width="9.25" style="117" customWidth="1"/>
    <col min="6" max="6" width="7.75" style="120" customWidth="1"/>
    <col min="7" max="7" width="5.75" style="117" customWidth="1"/>
    <col min="8" max="8" width="6.25" style="117" customWidth="1"/>
    <col min="9" max="9" width="9" style="117" customWidth="1"/>
    <col min="10" max="10" width="9.75" style="117" customWidth="1"/>
    <col min="11" max="11" width="9.375" style="99" customWidth="1"/>
    <col min="12" max="12" width="8.125" style="99" customWidth="1"/>
    <col min="13" max="13" width="8.875" style="99" customWidth="1"/>
    <col min="14" max="14" width="6.75" style="99" customWidth="1"/>
    <col min="15" max="15" width="7.25" style="122" customWidth="1"/>
    <col min="16" max="16" width="7.125" style="122" customWidth="1"/>
    <col min="17" max="17" width="6.125" style="122" customWidth="1"/>
    <col min="18" max="18" width="6.125" style="117" customWidth="1"/>
    <col min="19" max="19" width="6.125" style="122" customWidth="1"/>
    <col min="20" max="20" width="8.25" style="117" customWidth="1"/>
    <col min="21" max="22" width="8.125" style="117" customWidth="1"/>
    <col min="23" max="23" width="7.5" style="117" customWidth="1"/>
    <col min="24" max="24" width="13.75" style="62" customWidth="1"/>
    <col min="25" max="25" width="10.5" style="62" hidden="1" customWidth="1"/>
    <col min="26" max="32" width="9" style="117" customWidth="1"/>
    <col min="33" max="16384" width="9" style="117"/>
  </cols>
  <sheetData>
    <row r="1" spans="1:26" ht="17.25" customHeight="1" thickBot="1">
      <c r="A1" s="30" t="s">
        <v>0</v>
      </c>
      <c r="T1" s="117" t="s">
        <v>175</v>
      </c>
    </row>
    <row r="2" spans="1:26" ht="27" customHeight="1">
      <c r="D2" s="99"/>
      <c r="E2" s="58" t="s">
        <v>150</v>
      </c>
      <c r="F2" s="151"/>
      <c r="G2" s="152"/>
      <c r="H2" s="257" t="s">
        <v>9</v>
      </c>
      <c r="I2" s="255"/>
      <c r="J2" s="59" t="s">
        <v>152</v>
      </c>
      <c r="K2" s="35" t="s">
        <v>153</v>
      </c>
      <c r="L2" s="60" t="s">
        <v>176</v>
      </c>
      <c r="M2" s="60" t="s">
        <v>177</v>
      </c>
      <c r="N2" s="61" t="s">
        <v>178</v>
      </c>
      <c r="T2" s="117" t="s">
        <v>179</v>
      </c>
    </row>
    <row r="3" spans="1:26" ht="22.5" customHeight="1" thickBot="1">
      <c r="D3" s="153" t="s">
        <v>8</v>
      </c>
      <c r="E3" s="72">
        <v>0.08</v>
      </c>
      <c r="H3" s="252"/>
      <c r="I3" s="256"/>
      <c r="J3" s="154">
        <f>VLOOKUP($H2,$B:$X,COLUMN(J6)-1,FALSE)</f>
        <v>71500</v>
      </c>
      <c r="K3" s="154">
        <f>VLOOKUP($H2,$B:$X,COLUMN(K6)-1,FALSE)</f>
        <v>2417621.8540005111</v>
      </c>
      <c r="L3" s="154">
        <f>VLOOKUP($H2,$B:$X,COLUMN(L6)-1,FALSE)</f>
        <v>817446.04799999995</v>
      </c>
      <c r="M3" s="154">
        <f>VLOOKUP($H2,$B:$X,COLUMN(M6)-1,FALSE)</f>
        <v>2583648.3473750269</v>
      </c>
      <c r="N3" s="181">
        <f>VLOOKUP($H2,$B:$X,COLUMN(N6)-1,FALSE)</f>
        <v>9.8753440687086744</v>
      </c>
      <c r="O3" s="182"/>
      <c r="P3" s="182"/>
      <c r="Q3" s="182"/>
      <c r="R3" s="119"/>
      <c r="T3" s="40" t="s">
        <v>180</v>
      </c>
      <c r="U3" s="40"/>
      <c r="V3" s="40"/>
      <c r="X3" s="40"/>
    </row>
    <row r="4" spans="1:26" s="41" customFormat="1" ht="13.5" customHeight="1">
      <c r="D4" s="63"/>
      <c r="F4" s="131"/>
      <c r="O4" s="132"/>
      <c r="P4" s="132" t="s">
        <v>181</v>
      </c>
      <c r="Q4" s="132"/>
      <c r="R4" s="64"/>
      <c r="S4" s="132"/>
      <c r="T4" s="65" t="s">
        <v>182</v>
      </c>
      <c r="Y4" s="88"/>
    </row>
    <row r="5" spans="1:26" s="29" customFormat="1" ht="27.95" customHeight="1">
      <c r="A5" s="133" t="s">
        <v>12</v>
      </c>
      <c r="B5" s="133" t="s">
        <v>13</v>
      </c>
      <c r="C5" s="133" t="s">
        <v>14</v>
      </c>
      <c r="D5" s="159" t="s">
        <v>15</v>
      </c>
      <c r="E5" s="24" t="s">
        <v>161</v>
      </c>
      <c r="F5" s="134" t="s">
        <v>17</v>
      </c>
      <c r="G5" s="25" t="s">
        <v>18</v>
      </c>
      <c r="H5" s="25" t="s">
        <v>19</v>
      </c>
      <c r="I5" s="25" t="s">
        <v>163</v>
      </c>
      <c r="J5" s="26" t="s">
        <v>183</v>
      </c>
      <c r="K5" s="27" t="s">
        <v>184</v>
      </c>
      <c r="L5" s="27" t="s">
        <v>176</v>
      </c>
      <c r="M5" s="27" t="s">
        <v>177</v>
      </c>
      <c r="N5" s="66" t="s">
        <v>178</v>
      </c>
      <c r="O5" s="183" t="s">
        <v>185</v>
      </c>
      <c r="P5" s="183" t="s">
        <v>186</v>
      </c>
      <c r="Q5" s="67">
        <v>2018</v>
      </c>
      <c r="R5" s="45">
        <v>2019</v>
      </c>
      <c r="S5" s="67">
        <v>2020</v>
      </c>
      <c r="T5" s="56" t="s">
        <v>187</v>
      </c>
      <c r="U5" s="56" t="s">
        <v>188</v>
      </c>
      <c r="V5" s="56" t="s">
        <v>189</v>
      </c>
      <c r="W5" s="68" t="s">
        <v>190</v>
      </c>
      <c r="X5" s="56" t="s">
        <v>27</v>
      </c>
      <c r="Y5" s="69" t="s">
        <v>28</v>
      </c>
    </row>
    <row r="6" spans="1:26" ht="16.5" customHeight="1">
      <c r="A6" s="118" t="s">
        <v>31</v>
      </c>
      <c r="B6" s="117" t="s">
        <v>9</v>
      </c>
      <c r="C6" s="160" t="s">
        <v>32</v>
      </c>
      <c r="D6" s="160" t="s">
        <v>33</v>
      </c>
      <c r="E6" s="140">
        <f t="shared" ref="E6:E50" si="0">J6*Y6/100000000</f>
        <v>100585.725955</v>
      </c>
      <c r="F6" s="141" t="str">
        <f>VLOOKUP($A6,종합!$A:$T,COLUMN(종합!F6),FALSE)</f>
        <v>-</v>
      </c>
      <c r="G6" s="141" t="str">
        <f>VLOOKUP($A6,종합!$A:$T,COLUMN(종합!G6),FALSE)</f>
        <v>-</v>
      </c>
      <c r="H6" s="143" t="str">
        <f>VLOOKUP($A6,종합!$A:$T,COLUMN(종합!H6),FALSE)</f>
        <v>-</v>
      </c>
      <c r="I6" s="184">
        <f t="shared" ref="I6:I50" si="1">(K6-J6)/J6</f>
        <v>32.812893062944212</v>
      </c>
      <c r="J6" s="144">
        <f>IF(COUNTIF(현재가!$A:$A,$B6),VLOOKUP($B6,현재가!$A:$B,2,FALSE),VLOOKUP($B6,현재가!$D:$E,2,FALSE))</f>
        <v>71500</v>
      </c>
      <c r="K6" s="121">
        <f t="shared" ref="K6:K50" si="2">IFERROR(((L6+M6)*100000000)/Y6,"-")</f>
        <v>2417621.8540005111</v>
      </c>
      <c r="L6" s="121">
        <f t="shared" ref="L6:L50" si="3">IFERROR(T6+U6-V6-W6,"-")</f>
        <v>817446.04799999995</v>
      </c>
      <c r="M6" s="121">
        <f t="shared" ref="M6:M50" si="4">O6*N6</f>
        <v>2583648.3473750269</v>
      </c>
      <c r="N6" s="185">
        <f t="shared" ref="N6:N50" si="5">(1-P6)/$E$3</f>
        <v>9.8753440687086744</v>
      </c>
      <c r="O6" s="178">
        <v>261626.16</v>
      </c>
      <c r="P6" s="176">
        <v>0.209972474503306</v>
      </c>
      <c r="Q6" s="112">
        <v>0.20564742009096529</v>
      </c>
      <c r="R6" s="112">
        <v>0.16074154384887929</v>
      </c>
      <c r="S6" s="112">
        <v>0.26581612145451278</v>
      </c>
      <c r="T6" s="146">
        <v>1078142.54</v>
      </c>
      <c r="U6" s="146">
        <v>233426.7</v>
      </c>
      <c r="V6" s="186">
        <v>349367.23200000002</v>
      </c>
      <c r="W6" s="186">
        <v>144755.96</v>
      </c>
      <c r="X6" s="111" t="s">
        <v>34</v>
      </c>
      <c r="Y6" s="167">
        <v>140679337</v>
      </c>
      <c r="Z6" s="71"/>
    </row>
    <row r="7" spans="1:26" ht="16.5" customHeight="1">
      <c r="A7" s="118" t="s">
        <v>35</v>
      </c>
      <c r="B7" s="117" t="s">
        <v>36</v>
      </c>
      <c r="C7" s="160" t="s">
        <v>32</v>
      </c>
      <c r="D7" s="160" t="s">
        <v>33</v>
      </c>
      <c r="E7" s="140">
        <f t="shared" si="0"/>
        <v>146367.80955599999</v>
      </c>
      <c r="F7" s="141">
        <f>VLOOKUP($A7,종합!$A:$T,COLUMN(종합!F7),FALSE)</f>
        <v>1.7572433443997577</v>
      </c>
      <c r="G7" s="141">
        <f>VLOOKUP($A7,종합!$A:$T,COLUMN(종합!G7),FALSE)</f>
        <v>0.20613511266120751</v>
      </c>
      <c r="H7" s="143">
        <f>VLOOKUP($A7,종합!$A:$T,COLUMN(종합!H7),FALSE)</f>
        <v>0.11730595726434208</v>
      </c>
      <c r="I7" s="184">
        <f t="shared" si="1"/>
        <v>-1.8375804378691567</v>
      </c>
      <c r="J7" s="144">
        <f>IF(COUNTIF(현재가!$A:$A,$B7),VLOOKUP($B7,현재가!$A:$B,2,FALSE),VLOOKUP($B7,현재가!$D:$E,2,FALSE))</f>
        <v>22800</v>
      </c>
      <c r="K7" s="121">
        <f t="shared" si="2"/>
        <v>-19096.833983416775</v>
      </c>
      <c r="L7" s="121">
        <f t="shared" si="3"/>
        <v>-774681.05199999991</v>
      </c>
      <c r="M7" s="121">
        <f t="shared" si="4"/>
        <v>652086.23798213608</v>
      </c>
      <c r="N7" s="185">
        <f t="shared" si="5"/>
        <v>4.8616712243687825</v>
      </c>
      <c r="O7" s="121">
        <v>134128</v>
      </c>
      <c r="P7" s="161">
        <v>0.61106630205049739</v>
      </c>
      <c r="Q7" s="70">
        <v>1.4396249066806559</v>
      </c>
      <c r="R7" s="70">
        <v>0.3381970942750418</v>
      </c>
      <c r="S7" s="70">
        <v>0.28084654272942461</v>
      </c>
      <c r="T7" s="149">
        <v>133922.17000000001</v>
      </c>
      <c r="U7" s="149">
        <v>107616.64</v>
      </c>
      <c r="V7" s="187">
        <v>212689.272</v>
      </c>
      <c r="W7" s="187">
        <v>803530.59</v>
      </c>
      <c r="X7" s="62" t="s">
        <v>37</v>
      </c>
      <c r="Y7" s="167">
        <v>641964077</v>
      </c>
      <c r="Z7" s="71"/>
    </row>
    <row r="8" spans="1:26" ht="16.5" customHeight="1">
      <c r="A8" s="118" t="s">
        <v>38</v>
      </c>
      <c r="B8" s="117" t="s">
        <v>39</v>
      </c>
      <c r="C8" s="160" t="s">
        <v>32</v>
      </c>
      <c r="D8" s="160" t="s">
        <v>33</v>
      </c>
      <c r="E8" s="140">
        <f t="shared" si="0"/>
        <v>388864.58815000003</v>
      </c>
      <c r="F8" s="141">
        <f>VLOOKUP($A8,종합!$A:$T,COLUMN(종합!F9),FALSE)</f>
        <v>7.4789359048124426</v>
      </c>
      <c r="G8" s="141">
        <f>VLOOKUP($A8,종합!$A:$T,COLUMN(종합!G9),FALSE)</f>
        <v>0.70267482664004477</v>
      </c>
      <c r="H8" s="143">
        <f>VLOOKUP($A8,종합!$A:$T,COLUMN(종합!H9),FALSE)</f>
        <v>9.395385059897321E-2</v>
      </c>
      <c r="I8" s="184">
        <f t="shared" si="1"/>
        <v>-0.80858351991329014</v>
      </c>
      <c r="J8" s="144">
        <f>IF(COUNTIF(현재가!$A:$A,$B8),VLOOKUP($B8,현재가!$A:$B,2,FALSE),VLOOKUP($B8,현재가!$D:$E,2,FALSE))</f>
        <v>205000</v>
      </c>
      <c r="K8" s="121">
        <f t="shared" si="2"/>
        <v>39240.378417775522</v>
      </c>
      <c r="L8" s="121">
        <f t="shared" si="3"/>
        <v>81567.509287999987</v>
      </c>
      <c r="M8" s="121">
        <f t="shared" si="4"/>
        <v>-7132.4185939588806</v>
      </c>
      <c r="N8" s="185">
        <f t="shared" si="5"/>
        <v>4.4466968615126667</v>
      </c>
      <c r="O8" s="121">
        <v>-1603.9812958</v>
      </c>
      <c r="P8" s="161">
        <v>0.64426425107898666</v>
      </c>
      <c r="Q8" s="70">
        <v>2.1280635871624289</v>
      </c>
      <c r="R8" s="70">
        <v>0.37647820863879983</v>
      </c>
      <c r="S8" s="70">
        <v>3.2452144693712159E-2</v>
      </c>
      <c r="T8" s="149">
        <v>50352.482600000003</v>
      </c>
      <c r="U8" s="149">
        <v>229108.89515</v>
      </c>
      <c r="V8" s="187">
        <v>112674.105912</v>
      </c>
      <c r="W8" s="187">
        <v>85219.762549999999</v>
      </c>
      <c r="X8" s="62" t="s">
        <v>40</v>
      </c>
      <c r="Y8" s="167">
        <v>189690043</v>
      </c>
      <c r="Z8" s="71"/>
    </row>
    <row r="9" spans="1:26" ht="16.5" customHeight="1">
      <c r="A9" s="118" t="s">
        <v>41</v>
      </c>
      <c r="B9" s="117" t="s">
        <v>42</v>
      </c>
      <c r="C9" s="160" t="s">
        <v>32</v>
      </c>
      <c r="D9" s="160" t="s">
        <v>33</v>
      </c>
      <c r="E9" s="140">
        <f t="shared" si="0"/>
        <v>888162.88529999997</v>
      </c>
      <c r="F9" s="141">
        <f>VLOOKUP($A9,종합!$A:$T,COLUMN(종합!F12),FALSE)</f>
        <v>-86.775021642347525</v>
      </c>
      <c r="G9" s="141">
        <f>VLOOKUP($A9,종합!$A:$T,COLUMN(종합!G12),FALSE)</f>
        <v>1.4060193923908724</v>
      </c>
      <c r="H9" s="143">
        <f>VLOOKUP($A9,종합!$A:$T,COLUMN(종합!H12),FALSE)</f>
        <v>-1.6203042831679497E-2</v>
      </c>
      <c r="I9" s="184">
        <f t="shared" si="1"/>
        <v>-0.67606510741725812</v>
      </c>
      <c r="J9" s="144">
        <f>IF(COUNTIF(현재가!$A:$A,$B9),VLOOKUP($B9,현재가!$A:$B,2,FALSE),VLOOKUP($B9,현재가!$D:$E,2,FALSE))</f>
        <v>122000</v>
      </c>
      <c r="K9" s="121">
        <f t="shared" si="2"/>
        <v>39520.056895094516</v>
      </c>
      <c r="L9" s="121">
        <f t="shared" si="3"/>
        <v>-6792.0339999999997</v>
      </c>
      <c r="M9" s="121">
        <f t="shared" si="4"/>
        <v>294498.98284563364</v>
      </c>
      <c r="N9" s="185">
        <f t="shared" si="5"/>
        <v>10.789555778189182</v>
      </c>
      <c r="O9" s="121">
        <v>27294.82</v>
      </c>
      <c r="P9" s="161">
        <v>0.13683553774486529</v>
      </c>
      <c r="Q9" s="70">
        <v>6.5714773531061726E-2</v>
      </c>
      <c r="R9" s="70">
        <v>0.16889000271412349</v>
      </c>
      <c r="S9" s="70">
        <v>0.1794466287640766</v>
      </c>
      <c r="T9" s="149">
        <v>58963.360000000001</v>
      </c>
      <c r="U9" s="149">
        <v>12443.67</v>
      </c>
      <c r="V9" s="187">
        <v>36317.483999999997</v>
      </c>
      <c r="W9" s="187">
        <v>41881.58</v>
      </c>
      <c r="X9" s="62" t="s">
        <v>43</v>
      </c>
      <c r="Y9" s="167">
        <v>728002365</v>
      </c>
      <c r="Z9" s="71"/>
    </row>
    <row r="10" spans="1:26" ht="16.5" customHeight="1">
      <c r="A10" s="118" t="s">
        <v>44</v>
      </c>
      <c r="B10" s="117" t="s">
        <v>45</v>
      </c>
      <c r="C10" s="160" t="s">
        <v>32</v>
      </c>
      <c r="D10" s="160" t="s">
        <v>33</v>
      </c>
      <c r="E10" s="140">
        <f t="shared" si="0"/>
        <v>855774.12091499998</v>
      </c>
      <c r="F10" s="141">
        <f>VLOOKUP($A10,종합!$A:$T,COLUMN(종합!F8),FALSE)</f>
        <v>17.923566749337514</v>
      </c>
      <c r="G10" s="141">
        <f>VLOOKUP($A10,종합!$A:$T,COLUMN(종합!G8),FALSE)</f>
        <v>3.454223104935584</v>
      </c>
      <c r="H10" s="143">
        <f>VLOOKUP($A10,종합!$A:$T,COLUMN(종합!H8),FALSE)</f>
        <v>0.19271962736229709</v>
      </c>
      <c r="I10" s="184">
        <f t="shared" si="1"/>
        <v>-0.24556959819714952</v>
      </c>
      <c r="J10" s="144">
        <f>IF(COUNTIF(현재가!$A:$A,$B10),VLOOKUP($B10,현재가!$A:$B,2,FALSE),VLOOKUP($B10,현재가!$D:$E,2,FALSE))</f>
        <v>388500</v>
      </c>
      <c r="K10" s="121">
        <f t="shared" si="2"/>
        <v>293096.21110040741</v>
      </c>
      <c r="L10" s="121">
        <f t="shared" si="3"/>
        <v>98911.285999999964</v>
      </c>
      <c r="M10" s="121">
        <f t="shared" si="4"/>
        <v>546710.72789438465</v>
      </c>
      <c r="N10" s="185">
        <f t="shared" si="5"/>
        <v>9.612690681119437</v>
      </c>
      <c r="O10" s="121">
        <v>56873.85</v>
      </c>
      <c r="P10" s="161">
        <v>0.23098474551044501</v>
      </c>
      <c r="Q10" s="70">
        <v>0.23110857022481371</v>
      </c>
      <c r="R10" s="70">
        <v>0.23130766975163181</v>
      </c>
      <c r="S10" s="70">
        <v>0.2305381261708167</v>
      </c>
      <c r="T10" s="149">
        <v>369008.96</v>
      </c>
      <c r="U10" s="149">
        <v>415800.47</v>
      </c>
      <c r="V10" s="187">
        <v>100021.284</v>
      </c>
      <c r="W10" s="187">
        <v>585876.86</v>
      </c>
      <c r="X10" s="62" t="s">
        <v>46</v>
      </c>
      <c r="Y10" s="167">
        <v>220276479</v>
      </c>
      <c r="Z10" s="71"/>
    </row>
    <row r="11" spans="1:26" ht="16.5" customHeight="1">
      <c r="A11" s="118" t="s">
        <v>47</v>
      </c>
      <c r="B11" s="117" t="s">
        <v>48</v>
      </c>
      <c r="C11" s="160" t="s">
        <v>32</v>
      </c>
      <c r="D11" s="160" t="s">
        <v>33</v>
      </c>
      <c r="E11" s="140">
        <f t="shared" si="0"/>
        <v>87680.726139999999</v>
      </c>
      <c r="F11" s="141">
        <f>VLOOKUP($A11,종합!$A:$T,COLUMN(종합!F10),FALSE)</f>
        <v>8.0958982392137937</v>
      </c>
      <c r="G11" s="141">
        <f>VLOOKUP($A11,종합!$A:$T,COLUMN(종합!G10),FALSE)</f>
        <v>0.94896482710886243</v>
      </c>
      <c r="H11" s="143">
        <f>VLOOKUP($A11,종합!$A:$T,COLUMN(종합!H10),FALSE)</f>
        <v>0.1172155082820085</v>
      </c>
      <c r="I11" s="184">
        <f t="shared" si="1"/>
        <v>0.31329965052707426</v>
      </c>
      <c r="J11" s="144">
        <f>IF(COUNTIF(현재가!$A:$A,$B11),VLOOKUP($B11,현재가!$A:$B,2,FALSE),VLOOKUP($B11,현재가!$D:$E,2,FALSE))</f>
        <v>266000</v>
      </c>
      <c r="K11" s="121">
        <f t="shared" si="2"/>
        <v>349337.70704020176</v>
      </c>
      <c r="L11" s="121">
        <f t="shared" si="3"/>
        <v>30828.824219999995</v>
      </c>
      <c r="M11" s="121">
        <f t="shared" si="4"/>
        <v>84322.242777622116</v>
      </c>
      <c r="N11" s="185">
        <f t="shared" si="5"/>
        <v>8.7018980833995254</v>
      </c>
      <c r="O11" s="121">
        <v>9690.0977199999998</v>
      </c>
      <c r="P11" s="161">
        <v>0.30384815332803788</v>
      </c>
      <c r="Q11" s="70">
        <v>0.28323180507774592</v>
      </c>
      <c r="R11" s="70">
        <v>0.35999729010037118</v>
      </c>
      <c r="S11" s="70">
        <v>0.27009992556275841</v>
      </c>
      <c r="T11" s="149">
        <v>34499.942629999998</v>
      </c>
      <c r="U11" s="149">
        <v>9546.2316599999995</v>
      </c>
      <c r="V11" s="187">
        <v>8628.5074199999999</v>
      </c>
      <c r="W11" s="187">
        <v>4588.8426499999996</v>
      </c>
      <c r="X11" s="62" t="s">
        <v>49</v>
      </c>
      <c r="Y11" s="167">
        <v>32962679</v>
      </c>
      <c r="Z11" s="71"/>
    </row>
    <row r="12" spans="1:26" ht="16.5" customHeight="1">
      <c r="A12" s="118" t="s">
        <v>50</v>
      </c>
      <c r="B12" s="117" t="s">
        <v>51</v>
      </c>
      <c r="C12" s="160" t="s">
        <v>32</v>
      </c>
      <c r="D12" s="160" t="s">
        <v>33</v>
      </c>
      <c r="E12" s="140">
        <f t="shared" si="0"/>
        <v>91503.231220000001</v>
      </c>
      <c r="F12" s="141">
        <f>VLOOKUP($A12,종합!$A:$T,COLUMN(종합!F11),FALSE)</f>
        <v>31.142941280873991</v>
      </c>
      <c r="G12" s="141">
        <f>VLOOKUP($A12,종합!$A:$T,COLUMN(종합!G11),FALSE)</f>
        <v>3.1104659215729873</v>
      </c>
      <c r="H12" s="143">
        <f>VLOOKUP($A12,종합!$A:$T,COLUMN(종합!H11),FALSE)</f>
        <v>9.9877076269711138E-2</v>
      </c>
      <c r="I12" s="184">
        <f t="shared" si="1"/>
        <v>3.8025306384123785</v>
      </c>
      <c r="J12" s="144">
        <f>IF(COUNTIF(현재가!$A:$A,$B12),VLOOKUP($B12,현재가!$A:$B,2,FALSE),VLOOKUP($B12,현재가!$D:$E,2,FALSE))</f>
        <v>94000</v>
      </c>
      <c r="K12" s="121">
        <f t="shared" si="2"/>
        <v>451437.88001076359</v>
      </c>
      <c r="L12" s="121">
        <f t="shared" si="3"/>
        <v>152514.47599999997</v>
      </c>
      <c r="M12" s="121">
        <f t="shared" si="4"/>
        <v>286932.59544778214</v>
      </c>
      <c r="N12" s="185">
        <f t="shared" si="5"/>
        <v>9.2797421064135861</v>
      </c>
      <c r="O12" s="121">
        <v>30920.32</v>
      </c>
      <c r="P12" s="161">
        <v>0.25762063148691322</v>
      </c>
      <c r="Q12" s="70">
        <v>0.25098968033176428</v>
      </c>
      <c r="R12" s="70">
        <v>0.25343335184945109</v>
      </c>
      <c r="S12" s="70">
        <v>0.26851026737962841</v>
      </c>
      <c r="T12" s="149">
        <v>105558.03</v>
      </c>
      <c r="U12" s="149">
        <v>134847.54999999999</v>
      </c>
      <c r="V12" s="187">
        <v>46045.343999999997</v>
      </c>
      <c r="W12" s="187">
        <v>41845.760000000002</v>
      </c>
      <c r="X12" s="62" t="s">
        <v>52</v>
      </c>
      <c r="Y12" s="167">
        <v>97343863</v>
      </c>
      <c r="Z12" s="71"/>
    </row>
    <row r="13" spans="1:26" ht="16.5" customHeight="1">
      <c r="A13" s="118" t="s">
        <v>53</v>
      </c>
      <c r="B13" s="117" t="s">
        <v>54</v>
      </c>
      <c r="C13" s="160" t="s">
        <v>32</v>
      </c>
      <c r="D13" s="160" t="s">
        <v>33</v>
      </c>
      <c r="E13" s="140">
        <f t="shared" si="0"/>
        <v>106102.15935</v>
      </c>
      <c r="F13" s="141">
        <f>VLOOKUP($A13,종합!$A:$T,COLUMN(종합!F13),FALSE)</f>
        <v>16.675698827438985</v>
      </c>
      <c r="G13" s="141">
        <f>VLOOKUP($A13,종합!$A:$T,COLUMN(종합!G13),FALSE)</f>
        <v>2.7864910318758405</v>
      </c>
      <c r="H13" s="143">
        <f>VLOOKUP($A13,종합!$A:$T,COLUMN(종합!H13),FALSE)</f>
        <v>0.16709890606148486</v>
      </c>
      <c r="I13" s="184">
        <f t="shared" si="1"/>
        <v>-0.11669841068602307</v>
      </c>
      <c r="J13" s="144">
        <f>IF(COUNTIF(현재가!$A:$A,$B13),VLOOKUP($B13,현재가!$A:$B,2,FALSE),VLOOKUP($B13,현재가!$D:$E,2,FALSE))</f>
        <v>181500</v>
      </c>
      <c r="K13" s="121">
        <f t="shared" si="2"/>
        <v>160319.23846048681</v>
      </c>
      <c r="L13" s="121">
        <f t="shared" si="3"/>
        <v>13552.517814000001</v>
      </c>
      <c r="M13" s="121">
        <f t="shared" si="4"/>
        <v>80167.68816949983</v>
      </c>
      <c r="N13" s="185">
        <f t="shared" si="5"/>
        <v>9.2221699998262157</v>
      </c>
      <c r="O13" s="121">
        <v>8692.9310748999997</v>
      </c>
      <c r="P13" s="161">
        <v>0.26222640001390268</v>
      </c>
      <c r="Q13" s="70">
        <v>0.2645397003589493</v>
      </c>
      <c r="R13" s="70">
        <v>0.27364180532217491</v>
      </c>
      <c r="S13" s="70">
        <v>0.24862493602902699</v>
      </c>
      <c r="T13" s="149">
        <v>18060.30185</v>
      </c>
      <c r="U13" s="149">
        <v>5099.2836699999998</v>
      </c>
      <c r="V13" s="187">
        <v>8094.7728960000004</v>
      </c>
      <c r="W13" s="187">
        <v>1512.2948100000001</v>
      </c>
      <c r="X13" s="62" t="s">
        <v>55</v>
      </c>
      <c r="Y13" s="167">
        <v>58458490</v>
      </c>
      <c r="Z13" s="71"/>
    </row>
    <row r="14" spans="1:26" ht="16.5" customHeight="1">
      <c r="A14" s="118" t="s">
        <v>56</v>
      </c>
      <c r="B14" s="117" t="s">
        <v>57</v>
      </c>
      <c r="C14" s="160" t="s">
        <v>32</v>
      </c>
      <c r="D14" s="160" t="s">
        <v>33</v>
      </c>
      <c r="E14" s="140">
        <f t="shared" si="0"/>
        <v>278997.87199999997</v>
      </c>
      <c r="F14" s="141">
        <f>VLOOKUP($A14,종합!$A:$T,COLUMN(종합!F14),FALSE)</f>
        <v>20.180325560873069</v>
      </c>
      <c r="G14" s="141">
        <f>VLOOKUP($A14,종합!$A:$T,COLUMN(종합!G14),FALSE)</f>
        <v>0.66951997534120977</v>
      </c>
      <c r="H14" s="143">
        <f>VLOOKUP($A14,종합!$A:$T,COLUMN(종합!H14),FALSE)</f>
        <v>3.3176866910379223E-2</v>
      </c>
      <c r="I14" s="184">
        <f t="shared" si="1"/>
        <v>-0.32248350116280833</v>
      </c>
      <c r="J14" s="144">
        <f>IF(COUNTIF(현재가!$A:$A,$B14),VLOOKUP($B14,현재가!$A:$B,2,FALSE),VLOOKUP($B14,현재가!$D:$E,2,FALSE))</f>
        <v>320000</v>
      </c>
      <c r="K14" s="121">
        <f t="shared" si="2"/>
        <v>216805.27962790133</v>
      </c>
      <c r="L14" s="121">
        <f t="shared" si="3"/>
        <v>100874.554986</v>
      </c>
      <c r="M14" s="121">
        <f t="shared" si="4"/>
        <v>88151.106434466958</v>
      </c>
      <c r="N14" s="185">
        <f t="shared" si="5"/>
        <v>3.2490664380694341</v>
      </c>
      <c r="O14" s="121">
        <v>27131.210800000001</v>
      </c>
      <c r="P14" s="161">
        <v>0.74007468495444528</v>
      </c>
      <c r="Q14" s="70">
        <v>0.30367050406671259</v>
      </c>
      <c r="R14" s="70">
        <v>0.59608066232758539</v>
      </c>
      <c r="S14" s="70">
        <v>1.5321008037015551</v>
      </c>
      <c r="T14" s="149">
        <v>177528.59706</v>
      </c>
      <c r="U14" s="149">
        <v>101131.20804</v>
      </c>
      <c r="V14" s="187">
        <v>28737.196884000001</v>
      </c>
      <c r="W14" s="187">
        <v>149048.05322999999</v>
      </c>
      <c r="X14" s="62" t="s">
        <v>58</v>
      </c>
      <c r="Y14" s="167">
        <v>87186835</v>
      </c>
      <c r="Z14" s="71"/>
    </row>
    <row r="15" spans="1:26" ht="16.5" customHeight="1">
      <c r="A15" s="118" t="s">
        <v>59</v>
      </c>
      <c r="B15" s="117" t="s">
        <v>60</v>
      </c>
      <c r="C15" s="160" t="s">
        <v>32</v>
      </c>
      <c r="D15" s="160" t="s">
        <v>33</v>
      </c>
      <c r="E15" s="140">
        <f t="shared" si="0"/>
        <v>245870.68999499999</v>
      </c>
      <c r="F15" s="141">
        <f>VLOOKUP($A15,종합!$A:$T,COLUMN(종합!F15),FALSE)</f>
        <v>16.578126400863592</v>
      </c>
      <c r="G15" s="141">
        <f>VLOOKUP($A15,종합!$A:$T,COLUMN(종합!G15),FALSE)</f>
        <v>1.5989016791379391</v>
      </c>
      <c r="H15" s="143">
        <f>VLOOKUP($A15,종합!$A:$T,COLUMN(종합!H15),FALSE)</f>
        <v>9.6446464484349015E-2</v>
      </c>
      <c r="I15" s="184">
        <f t="shared" si="1"/>
        <v>-0.42494943637581617</v>
      </c>
      <c r="J15" s="144">
        <f>IF(COUNTIF(현재가!$A:$A,$B15),VLOOKUP($B15,현재가!$A:$B,2,FALSE),VLOOKUP($B15,현재가!$D:$E,2,FALSE))</f>
        <v>304500</v>
      </c>
      <c r="K15" s="121">
        <f t="shared" si="2"/>
        <v>175102.89662356398</v>
      </c>
      <c r="L15" s="121">
        <f t="shared" si="3"/>
        <v>-17020.712</v>
      </c>
      <c r="M15" s="121">
        <f t="shared" si="4"/>
        <v>158408.79086029175</v>
      </c>
      <c r="N15" s="185">
        <f t="shared" si="5"/>
        <v>9.6848141407736623</v>
      </c>
      <c r="O15" s="121">
        <v>16356.41</v>
      </c>
      <c r="P15" s="161">
        <v>0.225214868738107</v>
      </c>
      <c r="Q15" s="70">
        <v>0.21936225747782959</v>
      </c>
      <c r="R15" s="70">
        <v>0.2016604638863303</v>
      </c>
      <c r="S15" s="70">
        <v>0.25522694946606628</v>
      </c>
      <c r="T15" s="149">
        <v>21824.880000000001</v>
      </c>
      <c r="U15" s="149">
        <v>88862.14</v>
      </c>
      <c r="V15" s="187">
        <v>41524.631999999998</v>
      </c>
      <c r="W15" s="187">
        <v>86183.1</v>
      </c>
      <c r="X15" s="62" t="s">
        <v>61</v>
      </c>
      <c r="Y15" s="167">
        <v>80745711</v>
      </c>
      <c r="Z15" s="71"/>
    </row>
    <row r="16" spans="1:26" ht="16.5" customHeight="1">
      <c r="A16" s="118" t="s">
        <v>62</v>
      </c>
      <c r="B16" s="117" t="s">
        <v>63</v>
      </c>
      <c r="C16" s="160" t="s">
        <v>32</v>
      </c>
      <c r="D16" s="160" t="s">
        <v>33</v>
      </c>
      <c r="E16" s="140">
        <f t="shared" si="0"/>
        <v>3096975.97108</v>
      </c>
      <c r="F16" s="141">
        <f>VLOOKUP($A16,종합!$A:$T,COLUMN(종합!F17),FALSE)</f>
        <v>44.112744366750725</v>
      </c>
      <c r="G16" s="141">
        <f>VLOOKUP($A16,종합!$A:$T,COLUMN(종합!G17),FALSE)</f>
        <v>3.9691770077985891</v>
      </c>
      <c r="H16" s="143">
        <f>VLOOKUP($A16,종합!$A:$T,COLUMN(종합!H17),FALSE)</f>
        <v>8.9978011225034835E-2</v>
      </c>
      <c r="I16" s="184">
        <f t="shared" si="1"/>
        <v>-0.87982878646773655</v>
      </c>
      <c r="J16" s="144">
        <f>IF(COUNTIF(현재가!$A:$A,$B16),VLOOKUP($B16,현재가!$A:$B,2,FALSE),VLOOKUP($B16,현재가!$D:$E,2,FALSE))</f>
        <v>764000</v>
      </c>
      <c r="K16" s="121">
        <f t="shared" si="2"/>
        <v>91810.807138649252</v>
      </c>
      <c r="L16" s="121">
        <f t="shared" si="3"/>
        <v>125305.746</v>
      </c>
      <c r="M16" s="121">
        <f t="shared" si="4"/>
        <v>246861.6147249435</v>
      </c>
      <c r="N16" s="185">
        <f t="shared" si="5"/>
        <v>10.10209716483234</v>
      </c>
      <c r="O16" s="121">
        <v>24436.67</v>
      </c>
      <c r="P16" s="161">
        <v>0.19183222681341269</v>
      </c>
      <c r="Q16" s="70">
        <v>0.20948557090123471</v>
      </c>
      <c r="R16" s="70">
        <v>0.21558041839302619</v>
      </c>
      <c r="S16" s="70">
        <v>0.15149216228542969</v>
      </c>
      <c r="T16" s="149">
        <v>158184.44</v>
      </c>
      <c r="U16" s="149">
        <v>139308.06</v>
      </c>
      <c r="V16" s="187">
        <v>87801.983999999997</v>
      </c>
      <c r="W16" s="187">
        <v>84384.77</v>
      </c>
      <c r="X16" s="62" t="s">
        <v>64</v>
      </c>
      <c r="Y16" s="167">
        <v>405363347</v>
      </c>
      <c r="Z16" s="71"/>
    </row>
    <row r="17" spans="1:26" ht="16.5" customHeight="1">
      <c r="A17" s="118" t="s">
        <v>65</v>
      </c>
      <c r="B17" s="117" t="s">
        <v>66</v>
      </c>
      <c r="C17" s="160" t="s">
        <v>32</v>
      </c>
      <c r="D17" s="160" t="s">
        <v>33</v>
      </c>
      <c r="E17" s="140">
        <f t="shared" si="0"/>
        <v>112442.555043</v>
      </c>
      <c r="F17" s="141">
        <f>VLOOKUP($A17,종합!$A:$T,COLUMN(종합!F18),FALSE)</f>
        <v>11.586130714471924</v>
      </c>
      <c r="G17" s="141">
        <f>VLOOKUP($A17,종합!$A:$T,COLUMN(종합!G18),FALSE)</f>
        <v>1.2977104170832854</v>
      </c>
      <c r="H17" s="143">
        <f>VLOOKUP($A17,종합!$A:$T,COLUMN(종합!H18),FALSE)</f>
        <v>0.11200550460408239</v>
      </c>
      <c r="I17" s="184">
        <f t="shared" si="1"/>
        <v>0.41674322941613456</v>
      </c>
      <c r="J17" s="144">
        <f>IF(COUNTIF(현재가!$A:$A,$B17),VLOOKUP($B17,현재가!$A:$B,2,FALSE),VLOOKUP($B17,현재가!$D:$E,2,FALSE))</f>
        <v>81900</v>
      </c>
      <c r="K17" s="121">
        <f t="shared" si="2"/>
        <v>116031.27048918142</v>
      </c>
      <c r="L17" s="121">
        <f t="shared" si="3"/>
        <v>36648.746685999999</v>
      </c>
      <c r="M17" s="121">
        <f t="shared" si="4"/>
        <v>122653.48186942127</v>
      </c>
      <c r="N17" s="185">
        <f t="shared" si="5"/>
        <v>8.6193320706705716</v>
      </c>
      <c r="O17" s="121">
        <v>14230.044841499999</v>
      </c>
      <c r="P17" s="161">
        <v>0.31045343434635431</v>
      </c>
      <c r="Q17" s="70">
        <v>0.36581095875579411</v>
      </c>
      <c r="R17" s="70">
        <v>0.29718197785253891</v>
      </c>
      <c r="S17" s="70">
        <v>0.27020342878886128</v>
      </c>
      <c r="T17" s="149">
        <v>43226.22552</v>
      </c>
      <c r="U17" s="149">
        <v>13782.393840000001</v>
      </c>
      <c r="V17" s="187">
        <v>14497.778603999999</v>
      </c>
      <c r="W17" s="187">
        <v>5862.0940700000001</v>
      </c>
      <c r="X17" s="62" t="s">
        <v>40</v>
      </c>
      <c r="Y17" s="167">
        <v>137292497</v>
      </c>
      <c r="Z17" s="71"/>
    </row>
    <row r="18" spans="1:26" ht="16.5" customHeight="1">
      <c r="A18" s="118" t="s">
        <v>67</v>
      </c>
      <c r="B18" s="117" t="s">
        <v>68</v>
      </c>
      <c r="C18" s="160" t="s">
        <v>32</v>
      </c>
      <c r="D18" s="160" t="s">
        <v>33</v>
      </c>
      <c r="E18" s="140">
        <f t="shared" si="0"/>
        <v>56968.020800999999</v>
      </c>
      <c r="F18" s="141">
        <f>VLOOKUP($A18,종합!$A:$T,COLUMN(종합!F16),FALSE)</f>
        <v>11.27852591990764</v>
      </c>
      <c r="G18" s="141">
        <f>VLOOKUP($A18,종합!$A:$T,COLUMN(종합!G16),FALSE)</f>
        <v>1.6721970034732103</v>
      </c>
      <c r="H18" s="143">
        <f>VLOOKUP($A18,종합!$A:$T,COLUMN(종합!H16),FALSE)</f>
        <v>0.1482637904410565</v>
      </c>
      <c r="I18" s="184">
        <f t="shared" si="1"/>
        <v>2.4191981031303631</v>
      </c>
      <c r="J18" s="144">
        <f>IF(COUNTIF(현재가!$A:$A,$B18),VLOOKUP($B18,현재가!$A:$B,2,FALSE),VLOOKUP($B18,현재가!$D:$E,2,FALSE))</f>
        <v>80700</v>
      </c>
      <c r="K18" s="121">
        <f t="shared" si="2"/>
        <v>275929.28692262032</v>
      </c>
      <c r="L18" s="121">
        <f t="shared" si="3"/>
        <v>16620.25</v>
      </c>
      <c r="M18" s="121">
        <f t="shared" si="4"/>
        <v>178164.69866187026</v>
      </c>
      <c r="N18" s="185">
        <f t="shared" si="5"/>
        <v>9.4657586519337595</v>
      </c>
      <c r="O18" s="121">
        <v>18822.02</v>
      </c>
      <c r="P18" s="161">
        <v>0.24273930784529929</v>
      </c>
      <c r="Q18" s="70">
        <v>0.20650960222219999</v>
      </c>
      <c r="R18" s="70">
        <v>0.26368332067377043</v>
      </c>
      <c r="S18" s="70">
        <v>0.25884155253822982</v>
      </c>
      <c r="T18" s="149">
        <v>59278.52</v>
      </c>
      <c r="U18" s="149">
        <v>7211.23</v>
      </c>
      <c r="V18" s="187">
        <v>41534.76</v>
      </c>
      <c r="W18" s="187">
        <v>8334.74</v>
      </c>
      <c r="X18" s="62" t="s">
        <v>69</v>
      </c>
      <c r="Y18" s="167">
        <v>70592343</v>
      </c>
      <c r="Z18" s="71"/>
    </row>
    <row r="19" spans="1:26" ht="16.5" customHeight="1">
      <c r="A19" s="118" t="s">
        <v>70</v>
      </c>
      <c r="B19" s="117" t="s">
        <v>71</v>
      </c>
      <c r="C19" s="160" t="s">
        <v>32</v>
      </c>
      <c r="D19" s="160" t="s">
        <v>33</v>
      </c>
      <c r="E19" s="140">
        <f t="shared" si="0"/>
        <v>180825.96329000001</v>
      </c>
      <c r="F19" s="141">
        <f>VLOOKUP($A19,종합!$A:$T,COLUMN(종합!F19),FALSE)</f>
        <v>18.660165780229672</v>
      </c>
      <c r="G19" s="141">
        <f>VLOOKUP($A19,종합!$A:$T,COLUMN(종합!G19),FALSE)</f>
        <v>1.3998688840203293</v>
      </c>
      <c r="H19" s="143">
        <f>VLOOKUP($A19,종합!$A:$T,COLUMN(종합!H19),FALSE)</f>
        <v>7.5019102215237637E-2</v>
      </c>
      <c r="I19" s="184">
        <f t="shared" si="1"/>
        <v>1.8343913378665846</v>
      </c>
      <c r="J19" s="144">
        <f>IF(COUNTIF(현재가!$A:$A,$B19),VLOOKUP($B19,현재가!$A:$B,2,FALSE),VLOOKUP($B19,현재가!$D:$E,2,FALSE))</f>
        <v>257000</v>
      </c>
      <c r="K19" s="121">
        <f t="shared" si="2"/>
        <v>728438.57383171225</v>
      </c>
      <c r="L19" s="121">
        <f t="shared" si="3"/>
        <v>32202.5</v>
      </c>
      <c r="M19" s="121">
        <f t="shared" si="4"/>
        <v>480329.044010557</v>
      </c>
      <c r="N19" s="185">
        <f t="shared" si="5"/>
        <v>9.8435546139882941</v>
      </c>
      <c r="O19" s="121">
        <v>48796.3</v>
      </c>
      <c r="P19" s="161">
        <v>0.21251563088093639</v>
      </c>
      <c r="Q19" s="70">
        <v>0.2485045607911128</v>
      </c>
      <c r="R19" s="70">
        <v>0.30634334933544077</v>
      </c>
      <c r="S19" s="70">
        <v>9.2985916630762597E-2</v>
      </c>
      <c r="T19" s="149">
        <v>195725.34</v>
      </c>
      <c r="U19" s="149">
        <v>174186.46</v>
      </c>
      <c r="V19" s="187">
        <v>13936.98</v>
      </c>
      <c r="W19" s="187">
        <v>323772.32</v>
      </c>
      <c r="X19" s="62" t="s">
        <v>72</v>
      </c>
      <c r="Y19" s="167">
        <v>70360297</v>
      </c>
      <c r="Z19" s="71"/>
    </row>
    <row r="20" spans="1:26" ht="16.5" customHeight="1">
      <c r="A20" s="118" t="s">
        <v>73</v>
      </c>
      <c r="B20" s="117" t="s">
        <v>74</v>
      </c>
      <c r="C20" s="160" t="s">
        <v>32</v>
      </c>
      <c r="D20" s="160" t="s">
        <v>33</v>
      </c>
      <c r="E20" s="140">
        <f t="shared" si="0"/>
        <v>216155.84648000001</v>
      </c>
      <c r="F20" s="141">
        <f>VLOOKUP($A20,종합!$A:$T,COLUMN(종합!F20),FALSE)</f>
        <v>36.330367850569765</v>
      </c>
      <c r="G20" s="141">
        <f>VLOOKUP($A20,종합!$A:$T,COLUMN(종합!G20),FALSE)</f>
        <v>8.684727517416766</v>
      </c>
      <c r="H20" s="143">
        <f>VLOOKUP($A20,종합!$A:$T,COLUMN(종합!H20),FALSE)</f>
        <v>0.23904870859380975</v>
      </c>
      <c r="I20" s="184">
        <f t="shared" si="1"/>
        <v>-0.65783397573384583</v>
      </c>
      <c r="J20" s="144">
        <f>IF(COUNTIF(현재가!$A:$A,$B20),VLOOKUP($B20,현재가!$A:$B,2,FALSE),VLOOKUP($B20,현재가!$D:$E,2,FALSE))</f>
        <v>1384000</v>
      </c>
      <c r="K20" s="121">
        <f t="shared" si="2"/>
        <v>473557.77758435736</v>
      </c>
      <c r="L20" s="121">
        <f t="shared" si="3"/>
        <v>-5437.3813920000011</v>
      </c>
      <c r="M20" s="121">
        <f t="shared" si="4"/>
        <v>79398.56800394677</v>
      </c>
      <c r="N20" s="185">
        <f t="shared" si="5"/>
        <v>9.3356738561743029</v>
      </c>
      <c r="O20" s="121">
        <v>8504.8566635000006</v>
      </c>
      <c r="P20" s="161">
        <v>0.25314609150605571</v>
      </c>
      <c r="Q20" s="70">
        <v>0.22769526238646809</v>
      </c>
      <c r="R20" s="70">
        <v>0.26164908785271429</v>
      </c>
      <c r="S20" s="70">
        <v>0.2705037573047121</v>
      </c>
      <c r="T20" s="149">
        <v>8951.5702999999994</v>
      </c>
      <c r="U20" s="149">
        <v>1882.2259799999999</v>
      </c>
      <c r="V20" s="187">
        <v>8549.8300319999998</v>
      </c>
      <c r="W20" s="187">
        <v>7721.34764</v>
      </c>
      <c r="X20" s="62" t="s">
        <v>75</v>
      </c>
      <c r="Y20" s="167">
        <v>15618197</v>
      </c>
      <c r="Z20" s="71"/>
    </row>
    <row r="21" spans="1:26" ht="16.5" customHeight="1">
      <c r="A21" s="118" t="s">
        <v>76</v>
      </c>
      <c r="B21" s="117" t="s">
        <v>77</v>
      </c>
      <c r="C21" s="160" t="s">
        <v>32</v>
      </c>
      <c r="D21" s="160" t="s">
        <v>33</v>
      </c>
      <c r="E21" s="140">
        <f t="shared" si="0"/>
        <v>229314.59872000001</v>
      </c>
      <c r="F21" s="141">
        <f>VLOOKUP($A21,종합!$A:$T,COLUMN(종합!F21),FALSE)</f>
        <v>17.298866507921765</v>
      </c>
      <c r="G21" s="141">
        <f>VLOOKUP($A21,종합!$A:$T,COLUMN(종합!G21),FALSE)</f>
        <v>1.3697576111712986</v>
      </c>
      <c r="H21" s="143">
        <f>VLOOKUP($A21,종합!$A:$T,COLUMN(종합!H21),FALSE)</f>
        <v>7.9181928512139094E-2</v>
      </c>
      <c r="I21" s="184">
        <f t="shared" si="1"/>
        <v>0.42858889313172405</v>
      </c>
      <c r="J21" s="144">
        <f>IF(COUNTIF(현재가!$A:$A,$B21),VLOOKUP($B21,현재가!$A:$B,2,FALSE),VLOOKUP($B21,현재가!$D:$E,2,FALSE))</f>
        <v>248000</v>
      </c>
      <c r="K21" s="121">
        <f t="shared" si="2"/>
        <v>354290.04549666756</v>
      </c>
      <c r="L21" s="121">
        <f t="shared" si="3"/>
        <v>69432.499435999998</v>
      </c>
      <c r="M21" s="121">
        <f t="shared" si="4"/>
        <v>258163.78932835025</v>
      </c>
      <c r="N21" s="185">
        <f t="shared" si="5"/>
        <v>9.7237800304934581</v>
      </c>
      <c r="O21" s="121">
        <v>26549.735649999999</v>
      </c>
      <c r="P21" s="161">
        <v>0.2220975975605233</v>
      </c>
      <c r="Q21" s="70">
        <v>0.29593318303874988</v>
      </c>
      <c r="R21" s="70">
        <v>8.226860370119762E-3</v>
      </c>
      <c r="S21" s="70">
        <v>0.39693692561167698</v>
      </c>
      <c r="T21" s="149">
        <v>105480.2825</v>
      </c>
      <c r="U21" s="149">
        <v>27624.69845</v>
      </c>
      <c r="V21" s="187">
        <v>2559.6773039999998</v>
      </c>
      <c r="W21" s="187">
        <v>61112.804210000002</v>
      </c>
      <c r="X21" s="62" t="s">
        <v>72</v>
      </c>
      <c r="Y21" s="167">
        <v>92465564</v>
      </c>
      <c r="Z21" s="71"/>
    </row>
    <row r="22" spans="1:26" ht="16.5" customHeight="1">
      <c r="A22" s="118" t="s">
        <v>78</v>
      </c>
      <c r="B22" s="117" t="s">
        <v>79</v>
      </c>
      <c r="C22" s="160" t="s">
        <v>32</v>
      </c>
      <c r="D22" s="160" t="s">
        <v>33</v>
      </c>
      <c r="E22" s="140">
        <f t="shared" si="0"/>
        <v>132345.37890000001</v>
      </c>
      <c r="F22" s="141">
        <f>VLOOKUP($A22,종합!$A:$T,COLUMN(종합!F24),FALSE)</f>
        <v>25.982275504375597</v>
      </c>
      <c r="G22" s="141">
        <f>VLOOKUP($A22,종합!$A:$T,COLUMN(종합!G24),FALSE)</f>
        <v>2.568434316069534</v>
      </c>
      <c r="H22" s="143">
        <f>VLOOKUP($A22,종합!$A:$T,COLUMN(종합!H24),FALSE)</f>
        <v>9.8853324668849413E-2</v>
      </c>
      <c r="I22" s="184">
        <f t="shared" si="1"/>
        <v>-4.8174143796636164E-3</v>
      </c>
      <c r="J22" s="144">
        <f>IF(COUNTIF(현재가!$A:$A,$B22),VLOOKUP($B22,현재가!$A:$B,2,FALSE),VLOOKUP($B22,현재가!$D:$E,2,FALSE))</f>
        <v>160500</v>
      </c>
      <c r="K22" s="121">
        <f t="shared" si="2"/>
        <v>159726.80499206399</v>
      </c>
      <c r="L22" s="121">
        <f t="shared" si="3"/>
        <v>30120.567579999999</v>
      </c>
      <c r="M22" s="121">
        <f t="shared" si="4"/>
        <v>101587.24878860512</v>
      </c>
      <c r="N22" s="185">
        <f t="shared" si="5"/>
        <v>9.1565494819910001</v>
      </c>
      <c r="O22" s="121">
        <v>11094.4902322</v>
      </c>
      <c r="P22" s="161">
        <v>0.26747604144072001</v>
      </c>
      <c r="Q22" s="70">
        <v>0.2633095076220055</v>
      </c>
      <c r="R22" s="70">
        <v>0.27040549686476661</v>
      </c>
      <c r="S22" s="70">
        <v>0.26872397722957242</v>
      </c>
      <c r="T22" s="149">
        <v>26065.377270000001</v>
      </c>
      <c r="U22" s="149">
        <v>6549.1603100000002</v>
      </c>
      <c r="V22" s="187">
        <v>69.480059999999995</v>
      </c>
      <c r="W22" s="187">
        <v>2424.4899399999999</v>
      </c>
      <c r="X22" s="62" t="s">
        <v>80</v>
      </c>
      <c r="Y22" s="167">
        <v>82458180</v>
      </c>
      <c r="Z22" s="71"/>
    </row>
    <row r="23" spans="1:26" ht="16.5" customHeight="1">
      <c r="A23" s="118" t="s">
        <v>81</v>
      </c>
      <c r="B23" s="117" t="s">
        <v>82</v>
      </c>
      <c r="C23" s="160" t="s">
        <v>32</v>
      </c>
      <c r="D23" s="160" t="s">
        <v>33</v>
      </c>
      <c r="E23" s="140">
        <f t="shared" si="0"/>
        <v>173326.272</v>
      </c>
      <c r="F23" s="141">
        <f>VLOOKUP($A23,종합!$A:$T,COLUMN(종합!F22),FALSE)</f>
        <v>147.8110110766919</v>
      </c>
      <c r="G23" s="141">
        <f>VLOOKUP($A23,종합!$A:$T,COLUMN(종합!G22),FALSE)</f>
        <v>13.191926347652313</v>
      </c>
      <c r="H23" s="143">
        <f>VLOOKUP($A23,종합!$A:$T,COLUMN(종합!H22),FALSE)</f>
        <v>8.9248603683575831E-2</v>
      </c>
      <c r="I23" s="184">
        <f t="shared" si="1"/>
        <v>-0.59555716900209388</v>
      </c>
      <c r="J23" s="144">
        <f>IF(COUNTIF(현재가!$A:$A,$B23),VLOOKUP($B23,현재가!$A:$B,2,FALSE),VLOOKUP($B23,현재가!$D:$E,2,FALSE))</f>
        <v>224000</v>
      </c>
      <c r="K23" s="121">
        <f t="shared" si="2"/>
        <v>90595.194143530985</v>
      </c>
      <c r="L23" s="121">
        <f t="shared" si="3"/>
        <v>15319.975902000002</v>
      </c>
      <c r="M23" s="121">
        <f t="shared" si="4"/>
        <v>54780.59223199312</v>
      </c>
      <c r="N23" s="185">
        <f t="shared" si="5"/>
        <v>8.5942446228874498</v>
      </c>
      <c r="O23" s="121">
        <v>6374.1020457000004</v>
      </c>
      <c r="P23" s="161">
        <v>0.31246043016900388</v>
      </c>
      <c r="Q23" s="70">
        <v>0.34408658117312391</v>
      </c>
      <c r="R23" s="70">
        <v>0.31798699311000611</v>
      </c>
      <c r="S23" s="70">
        <v>0.27620454250297227</v>
      </c>
      <c r="T23" s="149">
        <v>24643.79149</v>
      </c>
      <c r="U23" s="149">
        <v>1472.3674000000001</v>
      </c>
      <c r="V23" s="187">
        <v>8211.2173679999996</v>
      </c>
      <c r="W23" s="187">
        <v>2584.9656199999999</v>
      </c>
      <c r="X23" s="62" t="s">
        <v>83</v>
      </c>
      <c r="Y23" s="167">
        <v>77377800</v>
      </c>
      <c r="Z23" s="71"/>
    </row>
    <row r="24" spans="1:26" ht="16.5" customHeight="1">
      <c r="A24" s="118" t="s">
        <v>84</v>
      </c>
      <c r="B24" s="117" t="s">
        <v>85</v>
      </c>
      <c r="C24" s="160" t="s">
        <v>32</v>
      </c>
      <c r="D24" s="160" t="s">
        <v>33</v>
      </c>
      <c r="E24" s="140">
        <f t="shared" si="0"/>
        <v>58007.667682500003</v>
      </c>
      <c r="F24" s="141">
        <f>VLOOKUP($A24,종합!$A:$T,COLUMN(종합!F23),FALSE)</f>
        <v>11.740651767999745</v>
      </c>
      <c r="G24" s="141">
        <f>VLOOKUP($A24,종합!$A:$T,COLUMN(종합!G23),FALSE)</f>
        <v>1.4633949701492637</v>
      </c>
      <c r="H24" s="143">
        <f>VLOOKUP($A24,종합!$A:$T,COLUMN(종합!H23),FALSE)</f>
        <v>0.1246434183609708</v>
      </c>
      <c r="I24" s="184">
        <f t="shared" si="1"/>
        <v>-0.60544807438843096</v>
      </c>
      <c r="J24" s="144">
        <f>IF(COUNTIF(현재가!$A:$A,$B24),VLOOKUP($B24,현재가!$A:$B,2,FALSE),VLOOKUP($B24,현재가!$D:$E,2,FALSE))</f>
        <v>49750</v>
      </c>
      <c r="K24" s="121">
        <f t="shared" si="2"/>
        <v>19628.95829917556</v>
      </c>
      <c r="L24" s="121">
        <f t="shared" si="3"/>
        <v>-3837.2529379999987</v>
      </c>
      <c r="M24" s="121">
        <f t="shared" si="4"/>
        <v>26724.289922366355</v>
      </c>
      <c r="N24" s="185">
        <f t="shared" si="5"/>
        <v>11.047959228927551</v>
      </c>
      <c r="O24" s="121">
        <v>2418.9345171</v>
      </c>
      <c r="P24" s="161">
        <v>0.1161632616857959</v>
      </c>
      <c r="Q24" s="70">
        <v>0.11420754699688609</v>
      </c>
      <c r="R24" s="70">
        <v>0.21212071760925841</v>
      </c>
      <c r="S24" s="70">
        <v>2.9606323055152199E-2</v>
      </c>
      <c r="T24" s="149">
        <v>4116.9897300000002</v>
      </c>
      <c r="U24" s="149">
        <v>493.12763999999999</v>
      </c>
      <c r="V24" s="187">
        <v>6588.6779879999985</v>
      </c>
      <c r="W24" s="187">
        <v>1858.6923200000001</v>
      </c>
      <c r="X24" s="62" t="s">
        <v>55</v>
      </c>
      <c r="Y24" s="167">
        <v>116598327</v>
      </c>
      <c r="Z24" s="71"/>
    </row>
    <row r="25" spans="1:26" ht="16.5" customHeight="1">
      <c r="A25" s="118" t="s">
        <v>86</v>
      </c>
      <c r="B25" s="117" t="s">
        <v>87</v>
      </c>
      <c r="C25" s="160" t="s">
        <v>32</v>
      </c>
      <c r="D25" s="160" t="s">
        <v>33</v>
      </c>
      <c r="E25" s="140">
        <f t="shared" si="0"/>
        <v>69844</v>
      </c>
      <c r="F25" s="141">
        <f>VLOOKUP($A25,종합!$A:$T,COLUMN(종합!F27),FALSE)</f>
        <v>14.780226241378665</v>
      </c>
      <c r="G25" s="141">
        <f>VLOOKUP($A25,종합!$A:$T,COLUMN(종합!G27),FALSE)</f>
        <v>1.1768437655630497</v>
      </c>
      <c r="H25" s="143">
        <f>VLOOKUP($A25,종합!$A:$T,COLUMN(종합!H27),FALSE)</f>
        <v>7.9622851933643768E-2</v>
      </c>
      <c r="I25" s="184">
        <f t="shared" si="1"/>
        <v>-0.19736213162101524</v>
      </c>
      <c r="J25" s="144">
        <f>IF(COUNTIF(현재가!$A:$A,$B25),VLOOKUP($B25,현재가!$A:$B,2,FALSE),VLOOKUP($B25,현재가!$D:$E,2,FALSE))</f>
        <v>91900</v>
      </c>
      <c r="K25" s="121">
        <f t="shared" si="2"/>
        <v>73762.420104028701</v>
      </c>
      <c r="L25" s="121">
        <f t="shared" si="3"/>
        <v>-39910.566437999994</v>
      </c>
      <c r="M25" s="121">
        <f t="shared" si="4"/>
        <v>95970.005717061809</v>
      </c>
      <c r="N25" s="185">
        <f t="shared" si="5"/>
        <v>10.374526011458993</v>
      </c>
      <c r="O25" s="121">
        <v>9250.5436499999996</v>
      </c>
      <c r="P25" s="161">
        <v>0.17003791908328059</v>
      </c>
      <c r="Q25" s="70">
        <v>-1.3930345914118141E-2</v>
      </c>
      <c r="R25" s="70">
        <v>0.28952249220592402</v>
      </c>
      <c r="S25" s="70">
        <v>0.25968887805086899</v>
      </c>
      <c r="T25" s="149">
        <v>153467.38941999999</v>
      </c>
      <c r="U25" s="149">
        <v>22331.39157</v>
      </c>
      <c r="V25" s="187">
        <v>126223.872288</v>
      </c>
      <c r="W25" s="187">
        <v>89485.475139999995</v>
      </c>
      <c r="X25" s="62" t="s">
        <v>43</v>
      </c>
      <c r="Y25" s="167">
        <v>76000000</v>
      </c>
      <c r="Z25" s="71"/>
    </row>
    <row r="26" spans="1:26" ht="16.5" customHeight="1">
      <c r="A26" s="118" t="s">
        <v>88</v>
      </c>
      <c r="B26" s="117" t="s">
        <v>89</v>
      </c>
      <c r="C26" s="160" t="s">
        <v>32</v>
      </c>
      <c r="D26" s="160" t="s">
        <v>33</v>
      </c>
      <c r="E26" s="140">
        <f t="shared" si="0"/>
        <v>64049.010300000002</v>
      </c>
      <c r="F26" s="141">
        <f>VLOOKUP($A26,종합!$A:$T,COLUMN(종합!F26),FALSE)</f>
        <v>68.987850518628633</v>
      </c>
      <c r="G26" s="141">
        <f>VLOOKUP($A26,종합!$A:$T,COLUMN(종합!G26),FALSE)</f>
        <v>0.54086841502585237</v>
      </c>
      <c r="H26" s="143">
        <f>VLOOKUP($A26,종합!$A:$T,COLUMN(종합!H26),FALSE)</f>
        <v>7.840053153704259E-3</v>
      </c>
      <c r="I26" s="184">
        <f t="shared" si="1"/>
        <v>-1.0935090355895403</v>
      </c>
      <c r="J26" s="144">
        <f>IF(COUNTIF(현재가!$A:$A,$B26),VLOOKUP($B26,현재가!$A:$B,2,FALSE),VLOOKUP($B26,현재가!$D:$E,2,FALSE))</f>
        <v>17900</v>
      </c>
      <c r="K26" s="121">
        <f t="shared" si="2"/>
        <v>-1673.8117370527702</v>
      </c>
      <c r="L26" s="121">
        <f t="shared" si="3"/>
        <v>-44356.876000000004</v>
      </c>
      <c r="M26" s="121">
        <f t="shared" si="4"/>
        <v>38367.714816382475</v>
      </c>
      <c r="N26" s="185">
        <f t="shared" si="5"/>
        <v>8.2035760092330428</v>
      </c>
      <c r="O26" s="121">
        <v>4676.95</v>
      </c>
      <c r="P26" s="161">
        <v>0.34371391926135653</v>
      </c>
      <c r="Q26" s="70">
        <v>0.49539867879875471</v>
      </c>
      <c r="R26" s="70">
        <v>0.26132386225932142</v>
      </c>
      <c r="S26" s="70">
        <v>0.28628392825014543</v>
      </c>
      <c r="T26" s="149">
        <v>55768.02</v>
      </c>
      <c r="U26" s="149">
        <v>15138.34</v>
      </c>
      <c r="V26" s="187">
        <v>73330.596000000005</v>
      </c>
      <c r="W26" s="187">
        <v>41932.639999999999</v>
      </c>
      <c r="X26" s="62" t="s">
        <v>90</v>
      </c>
      <c r="Y26" s="167">
        <v>357815700</v>
      </c>
      <c r="Z26" s="71"/>
    </row>
    <row r="27" spans="1:26" ht="16.5" customHeight="1">
      <c r="A27" s="118" t="s">
        <v>91</v>
      </c>
      <c r="B27" s="117" t="s">
        <v>92</v>
      </c>
      <c r="C27" s="160" t="s">
        <v>32</v>
      </c>
      <c r="D27" s="160" t="s">
        <v>33</v>
      </c>
      <c r="E27" s="140">
        <f t="shared" si="0"/>
        <v>180322.20189500001</v>
      </c>
      <c r="F27" s="141">
        <f>VLOOKUP($A27,종합!$A:$T,COLUMN(종합!F25),FALSE)</f>
        <v>18.628854174059011</v>
      </c>
      <c r="G27" s="141">
        <f>VLOOKUP($A27,종합!$A:$T,COLUMN(종합!G25),FALSE)</f>
        <v>0.49191463165424765</v>
      </c>
      <c r="H27" s="143">
        <f>VLOOKUP($A27,종합!$A:$T,COLUMN(종합!H25),FALSE)</f>
        <v>2.6406059495556466E-2</v>
      </c>
      <c r="I27" s="184">
        <f t="shared" si="1"/>
        <v>0.44420084698825074</v>
      </c>
      <c r="J27" s="144">
        <f>IF(COUNTIF(현재가!$A:$A,$B27),VLOOKUP($B27,현재가!$A:$B,2,FALSE),VLOOKUP($B27,현재가!$D:$E,2,FALSE))</f>
        <v>104500</v>
      </c>
      <c r="K27" s="121">
        <f t="shared" si="2"/>
        <v>150918.9885102722</v>
      </c>
      <c r="L27" s="121">
        <f t="shared" si="3"/>
        <v>118207.17599999999</v>
      </c>
      <c r="M27" s="121">
        <f t="shared" si="4"/>
        <v>142214.30070754534</v>
      </c>
      <c r="N27" s="185">
        <f t="shared" si="5"/>
        <v>10.962583017224272</v>
      </c>
      <c r="O27" s="121">
        <v>12972.7</v>
      </c>
      <c r="P27" s="161">
        <v>0.12299335862205819</v>
      </c>
      <c r="Q27" s="70">
        <v>0.11375227171836901</v>
      </c>
      <c r="R27" s="70">
        <v>0.13294968244169381</v>
      </c>
      <c r="S27" s="70">
        <v>0.1223604090180368</v>
      </c>
      <c r="T27" s="149">
        <v>15602.29</v>
      </c>
      <c r="U27" s="149">
        <v>119565.46</v>
      </c>
      <c r="V27" s="187">
        <v>1583.3040000000001</v>
      </c>
      <c r="W27" s="187">
        <v>15377.27</v>
      </c>
      <c r="X27" s="62" t="s">
        <v>93</v>
      </c>
      <c r="Y27" s="167">
        <v>172557131</v>
      </c>
      <c r="Z27" s="71"/>
    </row>
    <row r="28" spans="1:26" ht="16.5" customHeight="1">
      <c r="A28" s="118" t="s">
        <v>94</v>
      </c>
      <c r="B28" s="117" t="s">
        <v>95</v>
      </c>
      <c r="C28" s="160" t="s">
        <v>32</v>
      </c>
      <c r="D28" s="160" t="s">
        <v>33</v>
      </c>
      <c r="E28" s="140">
        <f t="shared" si="0"/>
        <v>81746.874314999994</v>
      </c>
      <c r="F28" s="141">
        <f>VLOOKUP($A28,종합!$A:$T,COLUMN(종합!F28),FALSE)</f>
        <v>5.7237365144481585</v>
      </c>
      <c r="G28" s="141">
        <f>VLOOKUP($A28,종합!$A:$T,COLUMN(종합!G28),FALSE)</f>
        <v>0.96273301596614647</v>
      </c>
      <c r="H28" s="143">
        <f>VLOOKUP($A28,종합!$A:$T,COLUMN(종합!H28),FALSE)</f>
        <v>0.16820009333692507</v>
      </c>
      <c r="I28" s="184">
        <f t="shared" si="1"/>
        <v>1.2399587914851455</v>
      </c>
      <c r="J28" s="144">
        <f>IF(COUNTIF(현재가!$A:$A,$B28),VLOOKUP($B28,현재가!$A:$B,2,FALSE),VLOOKUP($B28,현재가!$D:$E,2,FALSE))</f>
        <v>238500</v>
      </c>
      <c r="K28" s="121">
        <f t="shared" si="2"/>
        <v>534230.17176920723</v>
      </c>
      <c r="L28" s="121">
        <f t="shared" si="3"/>
        <v>7385.0128459999978</v>
      </c>
      <c r="M28" s="121">
        <f t="shared" si="4"/>
        <v>175724.61695231553</v>
      </c>
      <c r="N28" s="185">
        <f t="shared" si="5"/>
        <v>8.2906400256525465</v>
      </c>
      <c r="O28" s="121">
        <v>21195.542974799999</v>
      </c>
      <c r="P28" s="161">
        <v>0.33674879794779627</v>
      </c>
      <c r="Q28" s="70">
        <v>0.23697060284183319</v>
      </c>
      <c r="R28" s="70">
        <v>0.48196074641220049</v>
      </c>
      <c r="S28" s="70">
        <v>0.30302673890694948</v>
      </c>
      <c r="T28" s="149">
        <v>35719.297070000001</v>
      </c>
      <c r="U28" s="149">
        <v>24472.218430000001</v>
      </c>
      <c r="V28" s="187">
        <v>23978.850144</v>
      </c>
      <c r="W28" s="187">
        <v>28827.65251</v>
      </c>
      <c r="X28" s="62" t="s">
        <v>64</v>
      </c>
      <c r="Y28" s="167">
        <v>34275419</v>
      </c>
      <c r="Z28" s="71"/>
    </row>
    <row r="29" spans="1:26" ht="16.5" customHeight="1">
      <c r="A29" s="118" t="s">
        <v>96</v>
      </c>
      <c r="B29" s="117" t="s">
        <v>97</v>
      </c>
      <c r="C29" s="160" t="s">
        <v>32</v>
      </c>
      <c r="D29" s="160" t="s">
        <v>33</v>
      </c>
      <c r="E29" s="140">
        <f t="shared" si="0"/>
        <v>597814.62552</v>
      </c>
      <c r="F29" s="141">
        <f>VLOOKUP($A29,종합!$A:$T,COLUMN(종합!F33),FALSE)</f>
        <v>19.662154504189072</v>
      </c>
      <c r="G29" s="141">
        <f>VLOOKUP($A29,종합!$A:$T,COLUMN(종합!G33),FALSE)</f>
        <v>1.893131032841201</v>
      </c>
      <c r="H29" s="143">
        <f>VLOOKUP($A29,종합!$A:$T,COLUMN(종합!H33),FALSE)</f>
        <v>9.6282990373097954E-2</v>
      </c>
      <c r="I29" s="184">
        <f t="shared" si="1"/>
        <v>-0.82942062736197142</v>
      </c>
      <c r="J29" s="144">
        <f>IF(COUNTIF(현재가!$A:$A,$B29),VLOOKUP($B29,현재가!$A:$B,2,FALSE),VLOOKUP($B29,현재가!$D:$E,2,FALSE))</f>
        <v>531000</v>
      </c>
      <c r="K29" s="121">
        <f t="shared" si="2"/>
        <v>90577.646870793164</v>
      </c>
      <c r="L29" s="121">
        <f t="shared" si="3"/>
        <v>-12171.963999999996</v>
      </c>
      <c r="M29" s="121">
        <f t="shared" si="4"/>
        <v>114146.80777503956</v>
      </c>
      <c r="N29" s="185">
        <f t="shared" si="5"/>
        <v>9.4649094340828821</v>
      </c>
      <c r="O29" s="121">
        <v>12060</v>
      </c>
      <c r="P29" s="161">
        <v>0.24280724527336939</v>
      </c>
      <c r="Q29" s="70">
        <v>0.25202141368544201</v>
      </c>
      <c r="R29" s="70">
        <v>0.25342643412220001</v>
      </c>
      <c r="S29" s="70">
        <v>0.2232091553047687</v>
      </c>
      <c r="T29" s="149">
        <v>65236.81</v>
      </c>
      <c r="U29" s="149">
        <v>2161.16</v>
      </c>
      <c r="V29" s="187">
        <v>54036.923999999999</v>
      </c>
      <c r="W29" s="187">
        <v>25533.01</v>
      </c>
      <c r="X29" s="62" t="s">
        <v>58</v>
      </c>
      <c r="Y29" s="167">
        <v>112582792</v>
      </c>
      <c r="Z29" s="71"/>
    </row>
    <row r="30" spans="1:26" ht="16.5" customHeight="1">
      <c r="A30" s="118" t="s">
        <v>98</v>
      </c>
      <c r="B30" s="117" t="s">
        <v>99</v>
      </c>
      <c r="C30" s="160" t="s">
        <v>32</v>
      </c>
      <c r="D30" s="160" t="s">
        <v>33</v>
      </c>
      <c r="E30" s="140">
        <f t="shared" si="0"/>
        <v>5340.21</v>
      </c>
      <c r="F30" s="141">
        <f>VLOOKUP($A30,종합!$A:$T,COLUMN(종합!F29),FALSE)</f>
        <v>12.514295301619111</v>
      </c>
      <c r="G30" s="141">
        <f>VLOOKUP($A30,종합!$A:$T,COLUMN(종합!G29),FALSE)</f>
        <v>1.8936223961775525</v>
      </c>
      <c r="H30" s="143">
        <f>VLOOKUP($A30,종합!$A:$T,COLUMN(종합!H29),FALSE)</f>
        <v>0.1513167422166036</v>
      </c>
      <c r="I30" s="184">
        <f t="shared" si="1"/>
        <v>15.536144860323326</v>
      </c>
      <c r="J30" s="144">
        <f>IF(COUNTIF(현재가!$A:$A,$B30),VLOOKUP($B30,현재가!$A:$B,2,FALSE),VLOOKUP($B30,현재가!$D:$E,2,FALSE))</f>
        <v>28300</v>
      </c>
      <c r="K30" s="121">
        <f t="shared" si="2"/>
        <v>467972.89954715013</v>
      </c>
      <c r="L30" s="121">
        <f t="shared" si="3"/>
        <v>26628.292901999997</v>
      </c>
      <c r="M30" s="121">
        <f t="shared" si="4"/>
        <v>61678.193242547241</v>
      </c>
      <c r="N30" s="185">
        <f t="shared" si="5"/>
        <v>9.3759767717689559</v>
      </c>
      <c r="O30" s="121">
        <v>6578.3218904999994</v>
      </c>
      <c r="P30" s="161">
        <v>0.24992185825848351</v>
      </c>
      <c r="Q30" s="70">
        <v>0.23989810486272509</v>
      </c>
      <c r="R30" s="70">
        <v>0.2608333588616954</v>
      </c>
      <c r="S30" s="70">
        <v>0.24912212788875079</v>
      </c>
      <c r="T30" s="149">
        <v>29537.731629999998</v>
      </c>
      <c r="U30" s="149">
        <v>4981.2511000000004</v>
      </c>
      <c r="V30" s="187">
        <v>4922.9021879999991</v>
      </c>
      <c r="W30" s="187">
        <v>2967.78764</v>
      </c>
      <c r="X30" s="62" t="s">
        <v>100</v>
      </c>
      <c r="Y30" s="167">
        <v>18870000</v>
      </c>
      <c r="Z30" s="71"/>
    </row>
    <row r="31" spans="1:26" ht="16.5" customHeight="1">
      <c r="A31" s="118" t="s">
        <v>101</v>
      </c>
      <c r="B31" s="117" t="s">
        <v>102</v>
      </c>
      <c r="C31" s="160" t="s">
        <v>32</v>
      </c>
      <c r="D31" s="160" t="s">
        <v>33</v>
      </c>
      <c r="E31" s="140">
        <f t="shared" si="0"/>
        <v>313334.16960000002</v>
      </c>
      <c r="F31" s="141">
        <f>VLOOKUP($A31,종합!$A:$T,COLUMN(종합!F32),FALSE)</f>
        <v>78.248909927679151</v>
      </c>
      <c r="G31" s="141">
        <f>VLOOKUP($A31,종합!$A:$T,COLUMN(종합!G32),FALSE)</f>
        <v>1.73321707320173</v>
      </c>
      <c r="H31" s="143">
        <f>VLOOKUP($A31,종합!$A:$T,COLUMN(종합!H32),FALSE)</f>
        <v>2.2150047518919309E-2</v>
      </c>
      <c r="I31" s="184">
        <f t="shared" si="1"/>
        <v>1.4197730702833011</v>
      </c>
      <c r="J31" s="144">
        <f>IF(COUNTIF(현재가!$A:$A,$B31),VLOOKUP($B31,현재가!$A:$B,2,FALSE),VLOOKUP($B31,현재가!$D:$E,2,FALSE))</f>
        <v>120000</v>
      </c>
      <c r="K31" s="121">
        <f t="shared" si="2"/>
        <v>290372.76843399613</v>
      </c>
      <c r="L31" s="121">
        <f t="shared" si="3"/>
        <v>-69195.959999999992</v>
      </c>
      <c r="M31" s="121">
        <f t="shared" si="4"/>
        <v>827393.54559766059</v>
      </c>
      <c r="N31" s="185">
        <f t="shared" si="5"/>
        <v>55.871295516328033</v>
      </c>
      <c r="O31" s="121">
        <v>14808.92</v>
      </c>
      <c r="P31" s="161">
        <v>-3.4697036413062432</v>
      </c>
      <c r="Q31" s="70">
        <v>-10.45891974134652</v>
      </c>
      <c r="R31" s="70">
        <v>0.20773048673825309</v>
      </c>
      <c r="S31" s="70">
        <v>0.31863001284310838</v>
      </c>
      <c r="T31" s="149">
        <v>49195.41</v>
      </c>
      <c r="U31" s="149">
        <v>35116.85</v>
      </c>
      <c r="V31" s="187">
        <v>71544.960000000006</v>
      </c>
      <c r="W31" s="187">
        <v>81963.259999999995</v>
      </c>
      <c r="X31" s="62" t="s">
        <v>103</v>
      </c>
      <c r="Y31" s="167">
        <v>261111808</v>
      </c>
      <c r="Z31" s="71"/>
    </row>
    <row r="32" spans="1:26" ht="16.5" customHeight="1">
      <c r="A32" s="118" t="s">
        <v>104</v>
      </c>
      <c r="B32" s="117" t="s">
        <v>105</v>
      </c>
      <c r="C32" s="160" t="s">
        <v>32</v>
      </c>
      <c r="D32" s="160" t="s">
        <v>33</v>
      </c>
      <c r="E32" s="140">
        <f t="shared" si="0"/>
        <v>51303.589689</v>
      </c>
      <c r="F32" s="141">
        <f>VLOOKUP($A32,종합!$A:$T,COLUMN(종합!F31),FALSE)</f>
        <v>16.320561721165866</v>
      </c>
      <c r="G32" s="141">
        <f>VLOOKUP($A32,종합!$A:$T,COLUMN(종합!G31),FALSE)</f>
        <v>0.72186919463511012</v>
      </c>
      <c r="H32" s="143">
        <f>VLOOKUP($A32,종합!$A:$T,COLUMN(종합!H31),FALSE)</f>
        <v>4.4230658660414236E-2</v>
      </c>
      <c r="I32" s="184">
        <f t="shared" si="1"/>
        <v>0.27768477887514714</v>
      </c>
      <c r="J32" s="144">
        <f>IF(COUNTIF(현재가!$A:$A,$B32),VLOOKUP($B32,현재가!$A:$B,2,FALSE),VLOOKUP($B32,현재가!$D:$E,2,FALSE))</f>
        <v>31350</v>
      </c>
      <c r="K32" s="121">
        <f t="shared" si="2"/>
        <v>40055.417817735863</v>
      </c>
      <c r="L32" s="121">
        <f t="shared" si="3"/>
        <v>-33494.136000000013</v>
      </c>
      <c r="M32" s="121">
        <f t="shared" si="4"/>
        <v>99043.951647291251</v>
      </c>
      <c r="N32" s="185">
        <f t="shared" si="5"/>
        <v>5.7516913006986217</v>
      </c>
      <c r="O32" s="121">
        <v>17219.97</v>
      </c>
      <c r="P32" s="161">
        <v>0.53986469594411024</v>
      </c>
      <c r="Q32" s="70">
        <v>0.60804961122494672</v>
      </c>
      <c r="R32" s="70">
        <v>0.4430553161450253</v>
      </c>
      <c r="S32" s="70">
        <v>0.57349462592202316</v>
      </c>
      <c r="T32" s="149">
        <v>102231.35</v>
      </c>
      <c r="U32" s="149">
        <v>78783.64</v>
      </c>
      <c r="V32" s="187">
        <v>121053.576</v>
      </c>
      <c r="W32" s="187">
        <v>93455.55</v>
      </c>
      <c r="X32" s="62" t="s">
        <v>61</v>
      </c>
      <c r="Y32" s="167">
        <v>163647814</v>
      </c>
      <c r="Z32" s="71"/>
    </row>
    <row r="33" spans="1:26" ht="16.5" customHeight="1">
      <c r="A33" s="118" t="s">
        <v>106</v>
      </c>
      <c r="B33" s="117" t="s">
        <v>107</v>
      </c>
      <c r="C33" s="160" t="s">
        <v>32</v>
      </c>
      <c r="D33" s="160" t="s">
        <v>33</v>
      </c>
      <c r="E33" s="140">
        <f t="shared" si="0"/>
        <v>226776.93</v>
      </c>
      <c r="F33" s="141">
        <f>VLOOKUP($A33,종합!$A:$T,COLUMN(종합!F30),FALSE)</f>
        <v>11.009312935493663</v>
      </c>
      <c r="G33" s="141">
        <f>VLOOKUP($A33,종합!$A:$T,COLUMN(종합!G30),FALSE)</f>
        <v>1.9158699836102868</v>
      </c>
      <c r="H33" s="143">
        <f>VLOOKUP($A33,종합!$A:$T,COLUMN(종합!H30),FALSE)</f>
        <v>0.17402266561372645</v>
      </c>
      <c r="I33" s="184">
        <f t="shared" si="1"/>
        <v>-0.67034407579753097</v>
      </c>
      <c r="J33" s="144">
        <f>IF(COUNTIF(현재가!$A:$A,$B33),VLOOKUP($B33,현재가!$A:$B,2,FALSE),VLOOKUP($B33,현재가!$D:$E,2,FALSE))</f>
        <v>106000</v>
      </c>
      <c r="K33" s="121">
        <f t="shared" si="2"/>
        <v>34943.527965461712</v>
      </c>
      <c r="L33" s="121">
        <f t="shared" si="3"/>
        <v>17304.770580000004</v>
      </c>
      <c r="M33" s="121">
        <f t="shared" si="4"/>
        <v>57453.587866948597</v>
      </c>
      <c r="N33" s="185">
        <f t="shared" si="5"/>
        <v>9.2670474922878299</v>
      </c>
      <c r="O33" s="121">
        <v>6199.77268</v>
      </c>
      <c r="P33" s="161">
        <v>0.25863620061697362</v>
      </c>
      <c r="Q33" s="70">
        <v>0.2443209169569785</v>
      </c>
      <c r="R33" s="70">
        <v>0.27541190202997162</v>
      </c>
      <c r="S33" s="70">
        <v>0.25637066905333311</v>
      </c>
      <c r="T33" s="149">
        <v>16624.195110000001</v>
      </c>
      <c r="U33" s="149">
        <v>7458.9532799999997</v>
      </c>
      <c r="V33" s="187">
        <v>6487.6129799999999</v>
      </c>
      <c r="W33" s="187">
        <v>290.76483000000002</v>
      </c>
      <c r="X33" s="62" t="s">
        <v>72</v>
      </c>
      <c r="Y33" s="167">
        <v>213940500</v>
      </c>
      <c r="Z33" s="71"/>
    </row>
    <row r="34" spans="1:26" ht="16.5" customHeight="1">
      <c r="A34" s="118" t="s">
        <v>108</v>
      </c>
      <c r="B34" s="117" t="s">
        <v>109</v>
      </c>
      <c r="C34" s="160" t="s">
        <v>32</v>
      </c>
      <c r="D34" s="160" t="s">
        <v>33</v>
      </c>
      <c r="E34" s="140">
        <f t="shared" si="0"/>
        <v>18327.699143999998</v>
      </c>
      <c r="F34" s="141">
        <f>VLOOKUP($A34,종합!$A:$T,COLUMN(종합!F42),FALSE)</f>
        <v>18.307289247318259</v>
      </c>
      <c r="G34" s="141">
        <f>VLOOKUP($A34,종합!$A:$T,COLUMN(종합!G42),FALSE)</f>
        <v>5.0687463924826375</v>
      </c>
      <c r="H34" s="143">
        <f>VLOOKUP($A34,종합!$A:$T,COLUMN(종합!H42),FALSE)</f>
        <v>0.27687039430073634</v>
      </c>
      <c r="I34" s="184">
        <f t="shared" si="1"/>
        <v>18.750437360374594</v>
      </c>
      <c r="J34" s="144">
        <f>IF(COUNTIF(현재가!$A:$A,$B34),VLOOKUP($B34,현재가!$A:$B,2,FALSE),VLOOKUP($B34,현재가!$D:$E,2,FALSE))</f>
        <v>58200</v>
      </c>
      <c r="K34" s="121">
        <f t="shared" si="2"/>
        <v>1149475.4543738014</v>
      </c>
      <c r="L34" s="121">
        <f t="shared" si="3"/>
        <v>23290.497831999994</v>
      </c>
      <c r="M34" s="121">
        <f t="shared" si="4"/>
        <v>338689.57607136312</v>
      </c>
      <c r="N34" s="185">
        <f t="shared" si="5"/>
        <v>45.541183780502095</v>
      </c>
      <c r="O34" s="121">
        <v>7436.9954392</v>
      </c>
      <c r="P34" s="161">
        <v>-2.6432947024401678</v>
      </c>
      <c r="Q34" s="70">
        <v>0.33204948466613082</v>
      </c>
      <c r="R34" s="70">
        <v>0.42882530452470852</v>
      </c>
      <c r="S34" s="70">
        <v>-3.33156149118641</v>
      </c>
      <c r="T34" s="149">
        <v>152607.57339000001</v>
      </c>
      <c r="U34" s="149">
        <v>53890.040789999999</v>
      </c>
      <c r="V34" s="187">
        <v>71362.682868000004</v>
      </c>
      <c r="W34" s="187">
        <v>111844.43348000001</v>
      </c>
      <c r="X34" s="62" t="s">
        <v>110</v>
      </c>
      <c r="Y34" s="167">
        <v>31490892</v>
      </c>
      <c r="Z34" s="71"/>
    </row>
    <row r="35" spans="1:26" ht="16.5" customHeight="1">
      <c r="A35" s="118" t="s">
        <v>111</v>
      </c>
      <c r="B35" s="117" t="s">
        <v>112</v>
      </c>
      <c r="C35" s="160" t="s">
        <v>32</v>
      </c>
      <c r="D35" s="160" t="s">
        <v>33</v>
      </c>
      <c r="E35" s="140">
        <f t="shared" si="0"/>
        <v>523970.31917999999</v>
      </c>
      <c r="F35" s="141">
        <f>VLOOKUP($A35,종합!$A:$T,COLUMN(종합!F37),FALSE)</f>
        <v>4552.9272385959948</v>
      </c>
      <c r="G35" s="141">
        <f>VLOOKUP($A35,종합!$A:$T,COLUMN(종합!G37),FALSE)</f>
        <v>4.3364422504631799</v>
      </c>
      <c r="H35" s="143">
        <f>VLOOKUP($A35,종합!$A:$T,COLUMN(종합!H37),FALSE)</f>
        <v>9.5245147203372102E-4</v>
      </c>
      <c r="I35" s="184">
        <f t="shared" si="1"/>
        <v>-0.9335737791529245</v>
      </c>
      <c r="J35" s="144">
        <f>IF(COUNTIF(현재가!$A:$A,$B35),VLOOKUP($B35,현재가!$A:$B,2,FALSE),VLOOKUP($B35,현재가!$D:$E,2,FALSE))</f>
        <v>686000</v>
      </c>
      <c r="K35" s="121">
        <f t="shared" si="2"/>
        <v>45568.387501093748</v>
      </c>
      <c r="L35" s="121">
        <f t="shared" si="3"/>
        <v>-55.582310000000348</v>
      </c>
      <c r="M35" s="121">
        <f t="shared" si="4"/>
        <v>34860.950449163283</v>
      </c>
      <c r="N35" s="185">
        <f t="shared" si="5"/>
        <v>9.3965011233572238</v>
      </c>
      <c r="O35" s="121">
        <v>3709.9926867999998</v>
      </c>
      <c r="P35" s="161">
        <v>0.24827991013142209</v>
      </c>
      <c r="Q35" s="70">
        <v>0.25085109295860142</v>
      </c>
      <c r="R35" s="70">
        <v>0.2489969149602026</v>
      </c>
      <c r="S35" s="70">
        <v>0.2449988922596871</v>
      </c>
      <c r="T35" s="149">
        <v>4501.7572</v>
      </c>
      <c r="U35" s="149">
        <v>3503.1143499999998</v>
      </c>
      <c r="V35" s="187">
        <v>7396.7928000000002</v>
      </c>
      <c r="W35" s="187">
        <v>663.66106000000002</v>
      </c>
      <c r="X35" s="62" t="s">
        <v>113</v>
      </c>
      <c r="Y35" s="167">
        <v>76380513</v>
      </c>
      <c r="Z35" s="71"/>
    </row>
    <row r="36" spans="1:26" ht="16.5" customHeight="1">
      <c r="A36" s="118" t="s">
        <v>114</v>
      </c>
      <c r="B36" s="117" t="s">
        <v>115</v>
      </c>
      <c r="C36" s="160" t="s">
        <v>32</v>
      </c>
      <c r="D36" s="160" t="s">
        <v>33</v>
      </c>
      <c r="E36" s="140">
        <f t="shared" si="0"/>
        <v>39082.584269500003</v>
      </c>
      <c r="F36" s="141">
        <f>VLOOKUP($A36,종합!$A:$T,COLUMN(종합!F40),FALSE)</f>
        <v>13.141853931637842</v>
      </c>
      <c r="G36" s="141">
        <f>VLOOKUP($A36,종합!$A:$T,COLUMN(종합!G40),FALSE)</f>
        <v>2.3239212981557715</v>
      </c>
      <c r="H36" s="143">
        <f>VLOOKUP($A36,종합!$A:$T,COLUMN(종합!H40),FALSE)</f>
        <v>0.1768335967089954</v>
      </c>
      <c r="I36" s="184">
        <f t="shared" si="1"/>
        <v>1.8456293604439871</v>
      </c>
      <c r="J36" s="144">
        <f>IF(COUNTIF(현재가!$A:$A,$B36),VLOOKUP($B36,현재가!$A:$B,2,FALSE),VLOOKUP($B36,현재가!$D:$E,2,FALSE))</f>
        <v>31550</v>
      </c>
      <c r="K36" s="121">
        <f t="shared" si="2"/>
        <v>89779.606322007792</v>
      </c>
      <c r="L36" s="121">
        <f t="shared" si="3"/>
        <v>6752.2100339999997</v>
      </c>
      <c r="M36" s="121">
        <f t="shared" si="4"/>
        <v>104462.33924531551</v>
      </c>
      <c r="N36" s="185">
        <f t="shared" si="5"/>
        <v>9.4692226642881874</v>
      </c>
      <c r="O36" s="121">
        <v>11031.775568999999</v>
      </c>
      <c r="P36" s="161">
        <v>0.24246218685694501</v>
      </c>
      <c r="Q36" s="70">
        <v>0.25730007050361209</v>
      </c>
      <c r="R36" s="70">
        <v>0.25259789527468968</v>
      </c>
      <c r="S36" s="70">
        <v>0.21786436551199651</v>
      </c>
      <c r="T36" s="149">
        <v>23005.815180000001</v>
      </c>
      <c r="U36" s="149">
        <v>14888.061299999999</v>
      </c>
      <c r="V36" s="187">
        <v>17943.874656</v>
      </c>
      <c r="W36" s="187">
        <v>13197.791789999999</v>
      </c>
      <c r="X36" s="62" t="s">
        <v>116</v>
      </c>
      <c r="Y36" s="167">
        <v>123875069</v>
      </c>
      <c r="Z36" s="71"/>
    </row>
    <row r="37" spans="1:26" ht="16.5" customHeight="1">
      <c r="A37" s="118" t="s">
        <v>117</v>
      </c>
      <c r="B37" s="117" t="s">
        <v>118</v>
      </c>
      <c r="C37" s="160" t="s">
        <v>32</v>
      </c>
      <c r="D37" s="160" t="s">
        <v>33</v>
      </c>
      <c r="E37" s="140">
        <f t="shared" si="0"/>
        <v>72034.104072999995</v>
      </c>
      <c r="F37" s="141">
        <f>VLOOKUP($A37,종합!$A:$T,COLUMN(종합!F36),FALSE)</f>
        <v>22.022932544882799</v>
      </c>
      <c r="G37" s="141">
        <f>VLOOKUP($A37,종합!$A:$T,COLUMN(종합!G36),FALSE)</f>
        <v>4.7030701185153738</v>
      </c>
      <c r="H37" s="143">
        <f>VLOOKUP($A37,종합!$A:$T,COLUMN(종합!H36),FALSE)</f>
        <v>0.21355330898510011</v>
      </c>
      <c r="I37" s="184">
        <f t="shared" si="1"/>
        <v>-0.62855948885428536</v>
      </c>
      <c r="J37" s="144">
        <f>IF(COUNTIF(현재가!$A:$A,$B37),VLOOKUP($B37,현재가!$A:$B,2,FALSE),VLOOKUP($B37,현재가!$D:$E,2,FALSE))</f>
        <v>73900</v>
      </c>
      <c r="K37" s="121">
        <f t="shared" si="2"/>
        <v>27449.453773668316</v>
      </c>
      <c r="L37" s="121">
        <f t="shared" si="3"/>
        <v>-9489.4388132200002</v>
      </c>
      <c r="M37" s="121">
        <f t="shared" si="4"/>
        <v>36245.82325001873</v>
      </c>
      <c r="N37" s="185">
        <f t="shared" si="5"/>
        <v>10.57173919158117</v>
      </c>
      <c r="O37" s="121">
        <v>3428.5582147999999</v>
      </c>
      <c r="P37" s="161">
        <v>0.15426086467350639</v>
      </c>
      <c r="Q37" s="70">
        <v>2.0071599697784409E-2</v>
      </c>
      <c r="R37" s="70">
        <v>0.21034986671622219</v>
      </c>
      <c r="S37" s="70">
        <v>0.24557628317582389</v>
      </c>
      <c r="T37" s="149">
        <v>7148.3963688000013</v>
      </c>
      <c r="U37" s="149">
        <v>1882.8528346999999</v>
      </c>
      <c r="V37" s="187">
        <v>12074.45785212</v>
      </c>
      <c r="W37" s="187">
        <v>6446.2301646000014</v>
      </c>
      <c r="X37" s="62" t="s">
        <v>103</v>
      </c>
      <c r="Y37" s="167">
        <v>97475107</v>
      </c>
      <c r="Z37" s="71"/>
    </row>
    <row r="38" spans="1:26" ht="16.5" customHeight="1">
      <c r="A38" s="118" t="s">
        <v>119</v>
      </c>
      <c r="B38" s="117" t="s">
        <v>120</v>
      </c>
      <c r="C38" s="160" t="s">
        <v>32</v>
      </c>
      <c r="D38" s="160" t="s">
        <v>33</v>
      </c>
      <c r="E38" s="140">
        <f t="shared" si="0"/>
        <v>60784.555067499998</v>
      </c>
      <c r="F38" s="141">
        <f>VLOOKUP($A38,종합!$A:$T,COLUMN(종합!F38),FALSE)</f>
        <v>6.2730464314418057</v>
      </c>
      <c r="G38" s="141">
        <f>VLOOKUP($A38,종합!$A:$T,COLUMN(종합!G38),FALSE)</f>
        <v>0.38196792533242951</v>
      </c>
      <c r="H38" s="143">
        <f>VLOOKUP($A38,종합!$A:$T,COLUMN(종합!H38),FALSE)</f>
        <v>6.0890339248555102E-2</v>
      </c>
      <c r="I38" s="184">
        <f t="shared" si="1"/>
        <v>-0.18920624804052186</v>
      </c>
      <c r="J38" s="144">
        <f>IF(COUNTIF(현재가!$A:$A,$B38),VLOOKUP($B38,현재가!$A:$B,2,FALSE),VLOOKUP($B38,현재가!$D:$E,2,FALSE))</f>
        <v>45550</v>
      </c>
      <c r="K38" s="121">
        <f t="shared" si="2"/>
        <v>36931.655401754229</v>
      </c>
      <c r="L38" s="121">
        <f t="shared" si="3"/>
        <v>-93937.21650000001</v>
      </c>
      <c r="M38" s="121">
        <f t="shared" si="4"/>
        <v>143220.95396436585</v>
      </c>
      <c r="N38" s="185">
        <f t="shared" si="5"/>
        <v>10.101555204515805</v>
      </c>
      <c r="O38" s="121">
        <v>14178.109317300001</v>
      </c>
      <c r="P38" s="161">
        <v>0.19187558363873561</v>
      </c>
      <c r="Q38" s="70">
        <v>9.3268043954832014E-2</v>
      </c>
      <c r="R38" s="70">
        <v>0.28801403276510629</v>
      </c>
      <c r="S38" s="70">
        <v>0.20239045662208641</v>
      </c>
      <c r="T38" s="149">
        <v>42849.416539999998</v>
      </c>
      <c r="U38" s="149">
        <v>21796.962780000002</v>
      </c>
      <c r="V38" s="187">
        <v>66327.30906</v>
      </c>
      <c r="W38" s="187">
        <v>92256.286760000003</v>
      </c>
      <c r="X38" s="62" t="s">
        <v>58</v>
      </c>
      <c r="Y38" s="167">
        <v>133445785</v>
      </c>
      <c r="Z38" s="71"/>
    </row>
    <row r="39" spans="1:26" ht="16.5" customHeight="1">
      <c r="A39" s="118" t="s">
        <v>121</v>
      </c>
      <c r="B39" s="117" t="s">
        <v>122</v>
      </c>
      <c r="C39" s="160" t="s">
        <v>32</v>
      </c>
      <c r="D39" s="160" t="s">
        <v>33</v>
      </c>
      <c r="E39" s="140">
        <f t="shared" si="0"/>
        <v>97687.5</v>
      </c>
      <c r="F39" s="141">
        <f>VLOOKUP($A39,종합!$A:$T,COLUMN(종합!F41),FALSE)</f>
        <v>12.345322331917211</v>
      </c>
      <c r="G39" s="141">
        <f>VLOOKUP($A39,종합!$A:$T,COLUMN(종합!G41),FALSE)</f>
        <v>3.91596012137745</v>
      </c>
      <c r="H39" s="143">
        <f>VLOOKUP($A39,종합!$A:$T,COLUMN(종합!H41),FALSE)</f>
        <v>0.31720193414903786</v>
      </c>
      <c r="I39" s="184">
        <f t="shared" si="1"/>
        <v>-0.48397699193291804</v>
      </c>
      <c r="J39" s="144">
        <f>IF(COUNTIF(현재가!$A:$A,$B39),VLOOKUP($B39,현재가!$A:$B,2,FALSE),VLOOKUP($B39,현재가!$D:$E,2,FALSE))</f>
        <v>260500</v>
      </c>
      <c r="K39" s="121">
        <f t="shared" si="2"/>
        <v>134423.99360147485</v>
      </c>
      <c r="L39" s="121">
        <f t="shared" si="3"/>
        <v>-15258.337017999998</v>
      </c>
      <c r="M39" s="121">
        <f t="shared" si="4"/>
        <v>65667.334618553068</v>
      </c>
      <c r="N39" s="185">
        <f t="shared" si="5"/>
        <v>8.6562555644931489</v>
      </c>
      <c r="O39" s="121">
        <v>7586.1132021000003</v>
      </c>
      <c r="P39" s="161">
        <v>0.30749955484054808</v>
      </c>
      <c r="Q39" s="70">
        <v>0.31478577730804003</v>
      </c>
      <c r="R39" s="70">
        <v>0.24623713850342249</v>
      </c>
      <c r="S39" s="70">
        <v>0.36417146912219039</v>
      </c>
      <c r="T39" s="149">
        <v>19926.883310000001</v>
      </c>
      <c r="U39" s="149">
        <v>8216.02916</v>
      </c>
      <c r="V39" s="187">
        <v>26089.641408</v>
      </c>
      <c r="W39" s="187">
        <v>17311.608080000002</v>
      </c>
      <c r="X39" s="62" t="s">
        <v>110</v>
      </c>
      <c r="Y39" s="167">
        <v>37500000</v>
      </c>
      <c r="Z39" s="71"/>
    </row>
    <row r="40" spans="1:26" ht="16.5" customHeight="1">
      <c r="A40" s="118" t="s">
        <v>123</v>
      </c>
      <c r="B40" s="117" t="s">
        <v>124</v>
      </c>
      <c r="C40" s="160" t="s">
        <v>32</v>
      </c>
      <c r="D40" s="160" t="s">
        <v>33</v>
      </c>
      <c r="E40" s="140">
        <f t="shared" si="0"/>
        <v>29396.836575000001</v>
      </c>
      <c r="F40" s="141">
        <f>VLOOKUP($A40,종합!$A:$T,COLUMN(종합!F35),FALSE)</f>
        <v>6.1901688012939768</v>
      </c>
      <c r="G40" s="141">
        <f>VLOOKUP($A40,종합!$A:$T,COLUMN(종합!G35),FALSE)</f>
        <v>0.9491829762718581</v>
      </c>
      <c r="H40" s="143">
        <f>VLOOKUP($A40,종합!$A:$T,COLUMN(종합!H35),FALSE)</f>
        <v>0.15333717168963848</v>
      </c>
      <c r="I40" s="184">
        <f t="shared" si="1"/>
        <v>-1.1901015105526551</v>
      </c>
      <c r="J40" s="144">
        <f>IF(COUNTIF(현재가!$A:$A,$B40),VLOOKUP($B40,현재가!$A:$B,2,FALSE),VLOOKUP($B40,현재가!$D:$E,2,FALSE))</f>
        <v>42750</v>
      </c>
      <c r="K40" s="121">
        <f t="shared" si="2"/>
        <v>-8126.8395761260053</v>
      </c>
      <c r="L40" s="121">
        <f t="shared" si="3"/>
        <v>67279.195747999984</v>
      </c>
      <c r="M40" s="121">
        <f t="shared" si="4"/>
        <v>-72867.578786377024</v>
      </c>
      <c r="N40" s="185">
        <f t="shared" si="5"/>
        <v>9.2462457927511092</v>
      </c>
      <c r="O40" s="121">
        <v>-7880.7745780999994</v>
      </c>
      <c r="P40" s="161">
        <v>0.26030033657991131</v>
      </c>
      <c r="Q40" s="70">
        <v>0.2055316235811091</v>
      </c>
      <c r="R40" s="70">
        <v>0.236995748434253</v>
      </c>
      <c r="S40" s="70">
        <v>0.34237959646719862</v>
      </c>
      <c r="T40" s="149">
        <v>35027.630749999997</v>
      </c>
      <c r="U40" s="149">
        <v>73903.263009999995</v>
      </c>
      <c r="V40" s="187">
        <v>23466.048372000001</v>
      </c>
      <c r="W40" s="187">
        <v>18185.64964</v>
      </c>
      <c r="X40" s="62" t="s">
        <v>49</v>
      </c>
      <c r="Y40" s="167">
        <v>68764530</v>
      </c>
      <c r="Z40" s="71"/>
    </row>
    <row r="41" spans="1:26" ht="16.5" customHeight="1">
      <c r="A41" s="118" t="s">
        <v>125</v>
      </c>
      <c r="B41" s="117" t="s">
        <v>126</v>
      </c>
      <c r="C41" s="160" t="s">
        <v>32</v>
      </c>
      <c r="D41" s="160" t="s">
        <v>33</v>
      </c>
      <c r="E41" s="140">
        <f t="shared" si="0"/>
        <v>37717.917840000002</v>
      </c>
      <c r="F41" s="141">
        <f>VLOOKUP($A41,종합!$A:$T,COLUMN(종합!F46),FALSE)</f>
        <v>10.262465090578425</v>
      </c>
      <c r="G41" s="141">
        <f>VLOOKUP($A41,종합!$A:$T,COLUMN(종합!G46),FALSE)</f>
        <v>1.8745616985935403</v>
      </c>
      <c r="H41" s="143">
        <f>VLOOKUP($A41,종합!$A:$T,COLUMN(종합!H46),FALSE)</f>
        <v>0.18266193181153945</v>
      </c>
      <c r="I41" s="184">
        <f t="shared" si="1"/>
        <v>0.1226762170907373</v>
      </c>
      <c r="J41" s="144">
        <f>IF(COUNTIF(현재가!$A:$A,$B41),VLOOKUP($B41,현재가!$A:$B,2,FALSE),VLOOKUP($B41,현재가!$D:$E,2,FALSE))</f>
        <v>172000</v>
      </c>
      <c r="K41" s="121">
        <f t="shared" si="2"/>
        <v>193100.30933960681</v>
      </c>
      <c r="L41" s="121">
        <f t="shared" si="3"/>
        <v>14445.648885999999</v>
      </c>
      <c r="M41" s="121">
        <f t="shared" si="4"/>
        <v>27899.360431150435</v>
      </c>
      <c r="N41" s="185">
        <f t="shared" si="5"/>
        <v>9.2393932809062846</v>
      </c>
      <c r="O41" s="121">
        <v>3019.6095764000002</v>
      </c>
      <c r="P41" s="161">
        <v>0.26084853752749709</v>
      </c>
      <c r="Q41" s="70">
        <v>0.26605307437533882</v>
      </c>
      <c r="R41" s="70">
        <v>0.2127607316712059</v>
      </c>
      <c r="S41" s="70">
        <v>0.30545443665806887</v>
      </c>
      <c r="T41" s="149">
        <v>9370.5830100000003</v>
      </c>
      <c r="U41" s="149">
        <v>9203.9116599999998</v>
      </c>
      <c r="V41" s="187">
        <v>1602.043944</v>
      </c>
      <c r="W41" s="187">
        <v>2526.8018400000001</v>
      </c>
      <c r="X41" s="62" t="s">
        <v>127</v>
      </c>
      <c r="Y41" s="167">
        <v>21929022</v>
      </c>
      <c r="Z41" s="71"/>
    </row>
    <row r="42" spans="1:26" ht="16.5" customHeight="1">
      <c r="A42" s="118" t="s">
        <v>128</v>
      </c>
      <c r="B42" s="117" t="s">
        <v>129</v>
      </c>
      <c r="C42" s="160" t="s">
        <v>32</v>
      </c>
      <c r="D42" s="160" t="s">
        <v>33</v>
      </c>
      <c r="E42" s="140">
        <f t="shared" si="0"/>
        <v>547145</v>
      </c>
      <c r="F42" s="141">
        <f>VLOOKUP($A42,종합!$A:$T,COLUMN(종합!F43),FALSE)</f>
        <v>-8.3831113848530059</v>
      </c>
      <c r="G42" s="141">
        <f>VLOOKUP($A42,종합!$A:$T,COLUMN(종합!G43),FALSE)</f>
        <v>0.19857322147145223</v>
      </c>
      <c r="H42" s="143">
        <f>VLOOKUP($A42,종합!$A:$T,COLUMN(종합!H43),FALSE)</f>
        <v>-2.3687293697450273E-2</v>
      </c>
      <c r="I42" s="184">
        <f t="shared" si="1"/>
        <v>-0.92294616133270946</v>
      </c>
      <c r="J42" s="144">
        <f>IF(COUNTIF(현재가!$A:$A,$B42),VLOOKUP($B42,현재가!$A:$B,2,FALSE),VLOOKUP($B42,현재가!$D:$E,2,FALSE))</f>
        <v>102500</v>
      </c>
      <c r="K42" s="121">
        <f t="shared" si="2"/>
        <v>7898.0184633972895</v>
      </c>
      <c r="L42" s="121">
        <f t="shared" si="3"/>
        <v>1662.2904500000013</v>
      </c>
      <c r="M42" s="121">
        <f t="shared" si="4"/>
        <v>40497.332107614733</v>
      </c>
      <c r="N42" s="185">
        <f t="shared" si="5"/>
        <v>9.4813952966198549</v>
      </c>
      <c r="O42" s="121">
        <v>4271.2418205000004</v>
      </c>
      <c r="P42" s="161">
        <v>0.24148837627041159</v>
      </c>
      <c r="Q42" s="70">
        <v>0.21323408021009541</v>
      </c>
      <c r="R42" s="70">
        <v>0.21699132978520949</v>
      </c>
      <c r="S42" s="70">
        <v>0.29597280314186469</v>
      </c>
      <c r="T42" s="149">
        <v>10913.88119</v>
      </c>
      <c r="U42" s="149">
        <v>1953.97462</v>
      </c>
      <c r="V42" s="187">
        <v>5771.6756999999998</v>
      </c>
      <c r="W42" s="187">
        <v>5433.8896599999998</v>
      </c>
      <c r="X42" s="62" t="s">
        <v>130</v>
      </c>
      <c r="Y42" s="167">
        <v>533800000</v>
      </c>
      <c r="Z42" s="71"/>
    </row>
    <row r="43" spans="1:26" ht="16.5" customHeight="1">
      <c r="A43" s="118" t="s">
        <v>131</v>
      </c>
      <c r="B43" s="117" t="s">
        <v>132</v>
      </c>
      <c r="C43" s="160" t="s">
        <v>32</v>
      </c>
      <c r="D43" s="160" t="s">
        <v>33</v>
      </c>
      <c r="E43" s="140">
        <f t="shared" si="0"/>
        <v>8801.8366590000005</v>
      </c>
      <c r="F43" s="141">
        <f>VLOOKUP($A43,종합!$A:$T,COLUMN(종합!F34),FALSE)</f>
        <v>30.181328450631803</v>
      </c>
      <c r="G43" s="141">
        <f>VLOOKUP($A43,종합!$A:$T,COLUMN(종합!G34),FALSE)</f>
        <v>4.5361136104268951</v>
      </c>
      <c r="H43" s="143">
        <f>VLOOKUP($A43,종합!$A:$T,COLUMN(종합!H34),FALSE)</f>
        <v>0.15029535952490317</v>
      </c>
      <c r="I43" s="184">
        <f t="shared" si="1"/>
        <v>1.6545759189045173</v>
      </c>
      <c r="J43" s="144">
        <f>IF(COUNTIF(현재가!$A:$A,$B43),VLOOKUP($B43,현재가!$A:$B,2,FALSE),VLOOKUP($B43,현재가!$D:$E,2,FALSE))</f>
        <v>15100</v>
      </c>
      <c r="K43" s="121">
        <f t="shared" si="2"/>
        <v>40084.096375458212</v>
      </c>
      <c r="L43" s="121">
        <f t="shared" si="3"/>
        <v>7099.1340719999989</v>
      </c>
      <c r="M43" s="121">
        <f t="shared" si="4"/>
        <v>16266.009565112396</v>
      </c>
      <c r="N43" s="185">
        <f t="shared" si="5"/>
        <v>12.048641744246559</v>
      </c>
      <c r="O43" s="121">
        <v>1350.0284853999999</v>
      </c>
      <c r="P43" s="161">
        <v>3.6108660460275173E-2</v>
      </c>
      <c r="Q43" s="70">
        <v>8.1495153927319597E-2</v>
      </c>
      <c r="R43" s="70">
        <v>-0.1711202216120376</v>
      </c>
      <c r="S43" s="70">
        <v>0.24079429835844879</v>
      </c>
      <c r="T43" s="149">
        <v>1973.3435500000001</v>
      </c>
      <c r="U43" s="149">
        <v>6081.8910699999997</v>
      </c>
      <c r="V43" s="187">
        <v>811.88626799999997</v>
      </c>
      <c r="W43" s="187">
        <v>144.21428</v>
      </c>
      <c r="X43" s="62" t="s">
        <v>49</v>
      </c>
      <c r="Y43" s="167">
        <v>58290309</v>
      </c>
      <c r="Z43" s="71"/>
    </row>
    <row r="44" spans="1:26" ht="16.5" customHeight="1">
      <c r="A44" s="118" t="s">
        <v>133</v>
      </c>
      <c r="B44" s="117" t="s">
        <v>134</v>
      </c>
      <c r="C44" s="160" t="s">
        <v>32</v>
      </c>
      <c r="D44" s="160" t="s">
        <v>33</v>
      </c>
      <c r="E44" s="140">
        <f t="shared" si="0"/>
        <v>79448.465125000002</v>
      </c>
      <c r="F44" s="141">
        <f>VLOOKUP($A44,종합!$A:$T,COLUMN(종합!F44),FALSE)</f>
        <v>175.64048889252706</v>
      </c>
      <c r="G44" s="141">
        <f>VLOOKUP($A44,종합!$A:$T,COLUMN(종합!G44),FALSE)</f>
        <v>2.3900798964814829</v>
      </c>
      <c r="H44" s="143">
        <f>VLOOKUP($A44,종합!$A:$T,COLUMN(종합!H44),FALSE)</f>
        <v>1.3607795739762217E-2</v>
      </c>
      <c r="I44" s="184">
        <f t="shared" si="1"/>
        <v>-0.93079070681570164</v>
      </c>
      <c r="J44" s="144">
        <f>IF(COUNTIF(현재가!$A:$A,$B44),VLOOKUP($B44,현재가!$A:$B,2,FALSE),VLOOKUP($B44,현재가!$D:$E,2,FALSE))</f>
        <v>117500</v>
      </c>
      <c r="K44" s="121">
        <f t="shared" si="2"/>
        <v>8132.0919491550658</v>
      </c>
      <c r="L44" s="121">
        <f t="shared" si="3"/>
        <v>-5359.5291539999998</v>
      </c>
      <c r="M44" s="121">
        <f t="shared" si="4"/>
        <v>10858.101269878634</v>
      </c>
      <c r="N44" s="185">
        <f t="shared" si="5"/>
        <v>11.014130302313676</v>
      </c>
      <c r="O44" s="121">
        <v>985.8337401</v>
      </c>
      <c r="P44" s="161">
        <v>0.1188695758149059</v>
      </c>
      <c r="Q44" s="70">
        <v>-1.719690110831907E-2</v>
      </c>
      <c r="R44" s="70">
        <v>0.11258488653269789</v>
      </c>
      <c r="S44" s="70">
        <v>0.28096929808651</v>
      </c>
      <c r="T44" s="149">
        <v>8516.0805600000003</v>
      </c>
      <c r="U44" s="149">
        <v>2294.1937800000001</v>
      </c>
      <c r="V44" s="187">
        <v>6274.9172639999997</v>
      </c>
      <c r="W44" s="187">
        <v>9894.8862300000001</v>
      </c>
      <c r="X44" s="62" t="s">
        <v>46</v>
      </c>
      <c r="Y44" s="167">
        <v>67615715</v>
      </c>
      <c r="Z44" s="71"/>
    </row>
    <row r="45" spans="1:26" ht="16.5" customHeight="1">
      <c r="A45" s="118" t="s">
        <v>135</v>
      </c>
      <c r="B45" s="117" t="s">
        <v>136</v>
      </c>
      <c r="C45" s="160" t="s">
        <v>32</v>
      </c>
      <c r="D45" s="160" t="s">
        <v>33</v>
      </c>
      <c r="E45" s="140">
        <f t="shared" si="0"/>
        <v>28360.042055999998</v>
      </c>
      <c r="F45" s="141">
        <f>VLOOKUP($A45,종합!$A:$T,COLUMN(종합!F45),FALSE)</f>
        <v>11.269121116547314</v>
      </c>
      <c r="G45" s="141">
        <f>VLOOKUP($A45,종합!$A:$T,COLUMN(종합!G45),FALSE)</f>
        <v>0.75972977626350768</v>
      </c>
      <c r="H45" s="143">
        <f>VLOOKUP($A45,종합!$A:$T,COLUMN(종합!H45),FALSE)</f>
        <v>6.7416950124703001E-2</v>
      </c>
      <c r="I45" s="184">
        <f t="shared" si="1"/>
        <v>3.027663595620834</v>
      </c>
      <c r="J45" s="144">
        <f>IF(COUNTIF(현재가!$A:$A,$B45),VLOOKUP($B45,현재가!$A:$B,2,FALSE),VLOOKUP($B45,현재가!$D:$E,2,FALSE))</f>
        <v>97200</v>
      </c>
      <c r="K45" s="121">
        <f t="shared" si="2"/>
        <v>391488.90149434505</v>
      </c>
      <c r="L45" s="121">
        <f t="shared" si="3"/>
        <v>-4.4947479999973439</v>
      </c>
      <c r="M45" s="121">
        <f t="shared" si="4"/>
        <v>114229.20370722703</v>
      </c>
      <c r="N45" s="185">
        <f t="shared" si="5"/>
        <v>8.9200879133093842</v>
      </c>
      <c r="O45" s="121">
        <v>12805.83833</v>
      </c>
      <c r="P45" s="161">
        <v>0.28639296693524918</v>
      </c>
      <c r="Q45" s="70">
        <v>0.25022013930010611</v>
      </c>
      <c r="R45" s="70">
        <v>0.36207109991020309</v>
      </c>
      <c r="S45" s="70">
        <v>0.25007106332151219</v>
      </c>
      <c r="T45" s="149">
        <v>44354.024530000002</v>
      </c>
      <c r="U45" s="149">
        <v>30543.339660000001</v>
      </c>
      <c r="V45" s="187">
        <v>1973.415168</v>
      </c>
      <c r="W45" s="187">
        <v>72928.443769999998</v>
      </c>
      <c r="X45" s="62" t="s">
        <v>137</v>
      </c>
      <c r="Y45" s="167">
        <v>29176998</v>
      </c>
      <c r="Z45" s="71"/>
    </row>
    <row r="46" spans="1:26" ht="16.5" customHeight="1">
      <c r="A46" s="118" t="s">
        <v>138</v>
      </c>
      <c r="B46" s="117" t="s">
        <v>139</v>
      </c>
      <c r="C46" s="160" t="s">
        <v>32</v>
      </c>
      <c r="D46" s="160" t="s">
        <v>33</v>
      </c>
      <c r="E46" s="140">
        <f t="shared" si="0"/>
        <v>2523613.66658</v>
      </c>
      <c r="F46" s="141">
        <f>VLOOKUP($A46,종합!$A:$T,COLUMN(종합!F50),FALSE)</f>
        <v>51.209592090244698</v>
      </c>
      <c r="G46" s="141">
        <f>VLOOKUP($A46,종합!$A:$T,COLUMN(종합!G50),FALSE)</f>
        <v>7.2357156266016958</v>
      </c>
      <c r="H46" s="143">
        <f>VLOOKUP($A46,종합!$A:$T,COLUMN(종합!H50),FALSE)</f>
        <v>0.14129609964184975</v>
      </c>
      <c r="I46" s="184">
        <f t="shared" si="1"/>
        <v>-0.99704732480872071</v>
      </c>
      <c r="J46" s="144">
        <f>IF(COUNTIF(현재가!$A:$A,$B46),VLOOKUP($B46,현재가!$A:$B,2,FALSE),VLOOKUP($B46,현재가!$D:$E,2,FALSE))</f>
        <v>578000</v>
      </c>
      <c r="K46" s="121">
        <f t="shared" si="2"/>
        <v>1706.646260559485</v>
      </c>
      <c r="L46" s="121">
        <f t="shared" si="3"/>
        <v>-57414.375999999997</v>
      </c>
      <c r="M46" s="121">
        <f t="shared" si="4"/>
        <v>64865.787465684371</v>
      </c>
      <c r="N46" s="185">
        <f t="shared" si="5"/>
        <v>9.6068428898058027</v>
      </c>
      <c r="O46" s="121">
        <v>6752.04</v>
      </c>
      <c r="P46" s="161">
        <v>0.2314525688155358</v>
      </c>
      <c r="Q46" s="70">
        <v>0.16289943806089069</v>
      </c>
      <c r="R46" s="70">
        <v>0.2886275244833888</v>
      </c>
      <c r="S46" s="70">
        <v>0.24618782206330839</v>
      </c>
      <c r="T46" s="149">
        <v>8915.85</v>
      </c>
      <c r="U46" s="149">
        <v>11232.55</v>
      </c>
      <c r="V46" s="187">
        <v>41862.936000000002</v>
      </c>
      <c r="W46" s="187">
        <v>35699.839999999997</v>
      </c>
      <c r="X46" s="62" t="s">
        <v>140</v>
      </c>
      <c r="Y46" s="167">
        <v>436611361</v>
      </c>
      <c r="Z46" s="71"/>
    </row>
    <row r="47" spans="1:26" ht="16.5" customHeight="1">
      <c r="A47" s="118" t="s">
        <v>141</v>
      </c>
      <c r="B47" s="117" t="s">
        <v>142</v>
      </c>
      <c r="C47" s="160" t="s">
        <v>32</v>
      </c>
      <c r="D47" s="160" t="s">
        <v>33</v>
      </c>
      <c r="E47" s="140">
        <f t="shared" si="0"/>
        <v>0</v>
      </c>
      <c r="F47" s="141">
        <f>VLOOKUP($A47,종합!$A:$T,COLUMN(종합!F51),FALSE)</f>
        <v>3.6648396615202303</v>
      </c>
      <c r="G47" s="141">
        <f>VLOOKUP($A47,종합!$A:$T,COLUMN(종합!G51),FALSE)</f>
        <v>0.47921786562524454</v>
      </c>
      <c r="H47" s="143">
        <f>VLOOKUP($A47,종합!$A:$T,COLUMN(종합!H51),FALSE)</f>
        <v>0.13076093632605412</v>
      </c>
      <c r="I47" s="184" t="e">
        <f t="shared" si="1"/>
        <v>#VALUE!</v>
      </c>
      <c r="J47" s="144">
        <f>IF(COUNTIF(현재가!$A:$A,$B47),VLOOKUP($B47,현재가!$A:$B,2,FALSE),VLOOKUP($B47,현재가!$D:$E,2,FALSE))</f>
        <v>117000</v>
      </c>
      <c r="K47" s="121" t="str">
        <f t="shared" si="2"/>
        <v>-</v>
      </c>
      <c r="L47" s="121">
        <f t="shared" si="3"/>
        <v>-57414.375999999997</v>
      </c>
      <c r="M47" s="121">
        <f t="shared" si="4"/>
        <v>64865.787465684371</v>
      </c>
      <c r="N47" s="185">
        <f t="shared" si="5"/>
        <v>9.6068428898058027</v>
      </c>
      <c r="O47" s="121">
        <v>6752.04</v>
      </c>
      <c r="P47" s="161">
        <v>0.2314525688155358</v>
      </c>
      <c r="Q47" s="70">
        <v>0.16289943806089069</v>
      </c>
      <c r="R47" s="70">
        <v>0.2886275244833888</v>
      </c>
      <c r="S47" s="70">
        <v>0.24618782206330839</v>
      </c>
      <c r="T47" s="149">
        <v>8915.85</v>
      </c>
      <c r="U47" s="149">
        <v>11232.55</v>
      </c>
      <c r="V47" s="187">
        <v>41862.936000000002</v>
      </c>
      <c r="W47" s="187">
        <v>35699.839999999997</v>
      </c>
      <c r="X47" s="62" t="s">
        <v>137</v>
      </c>
      <c r="Y47" s="167"/>
      <c r="Z47" s="71"/>
    </row>
    <row r="48" spans="1:26" ht="16.5" customHeight="1">
      <c r="A48" s="118" t="s">
        <v>143</v>
      </c>
      <c r="B48" s="117" t="s">
        <v>144</v>
      </c>
      <c r="C48" s="160" t="s">
        <v>32</v>
      </c>
      <c r="D48" s="160" t="s">
        <v>33</v>
      </c>
      <c r="E48" s="140">
        <f t="shared" si="0"/>
        <v>0</v>
      </c>
      <c r="F48" s="141">
        <f>VLOOKUP($A48,종합!$A:$T,COLUMN(종합!F52),FALSE)</f>
        <v>51.544957585640013</v>
      </c>
      <c r="G48" s="141">
        <f>VLOOKUP($A48,종합!$A:$T,COLUMN(종합!G52),FALSE)</f>
        <v>10.129077435294693</v>
      </c>
      <c r="H48" s="143">
        <f>VLOOKUP($A48,종합!$A:$T,COLUMN(종합!H52),FALSE)</f>
        <v>0.19650956969875494</v>
      </c>
      <c r="I48" s="184" t="e">
        <f t="shared" si="1"/>
        <v>#VALUE!</v>
      </c>
      <c r="J48" s="144">
        <f>IF(COUNTIF(현재가!$A:$A,$B48),VLOOKUP($B48,현재가!$A:$B,2,FALSE),VLOOKUP($B48,현재가!$D:$E,2,FALSE))</f>
        <v>180000</v>
      </c>
      <c r="K48" s="121" t="str">
        <f t="shared" si="2"/>
        <v>-</v>
      </c>
      <c r="L48" s="121">
        <f t="shared" si="3"/>
        <v>-57414.375999999997</v>
      </c>
      <c r="M48" s="121">
        <f t="shared" si="4"/>
        <v>64865.787465684371</v>
      </c>
      <c r="N48" s="185">
        <f t="shared" si="5"/>
        <v>9.6068428898058027</v>
      </c>
      <c r="O48" s="121">
        <v>6752.04</v>
      </c>
      <c r="P48" s="161">
        <v>0.2314525688155358</v>
      </c>
      <c r="Q48" s="70">
        <v>0.16289943806089069</v>
      </c>
      <c r="R48" s="70">
        <v>0.2886275244833888</v>
      </c>
      <c r="S48" s="70">
        <v>0.24618782206330839</v>
      </c>
      <c r="T48" s="149">
        <v>8915.85</v>
      </c>
      <c r="U48" s="149">
        <v>11232.55</v>
      </c>
      <c r="V48" s="187">
        <v>41862.936000000002</v>
      </c>
      <c r="W48" s="187">
        <v>35699.839999999997</v>
      </c>
      <c r="X48" s="62" t="s">
        <v>145</v>
      </c>
      <c r="Y48" s="167"/>
      <c r="Z48" s="71"/>
    </row>
    <row r="49" spans="1:26" ht="16.5" customHeight="1">
      <c r="A49" s="118" t="s">
        <v>146</v>
      </c>
      <c r="B49" s="117" t="s">
        <v>147</v>
      </c>
      <c r="C49" s="160" t="s">
        <v>32</v>
      </c>
      <c r="D49" s="160" t="s">
        <v>33</v>
      </c>
      <c r="E49" s="140">
        <f t="shared" si="0"/>
        <v>0</v>
      </c>
      <c r="F49" s="141">
        <f>VLOOKUP($A49,종합!$A:$T,COLUMN(종합!F53),FALSE)</f>
        <v>18.086481016973774</v>
      </c>
      <c r="G49" s="141">
        <f>VLOOKUP($A49,종합!$A:$T,COLUMN(종합!G53),FALSE)</f>
        <v>1.5890873589495955</v>
      </c>
      <c r="H49" s="143">
        <f>VLOOKUP($A49,종합!$A:$T,COLUMN(종합!H53),FALSE)</f>
        <v>8.7860505172801223E-2</v>
      </c>
      <c r="I49" s="184" t="e">
        <f t="shared" si="1"/>
        <v>#VALUE!</v>
      </c>
      <c r="J49" s="144">
        <f>IF(COUNTIF(현재가!$A:$A,$B49),VLOOKUP($B49,현재가!$A:$B,2,FALSE),VLOOKUP($B49,현재가!$D:$E,2,FALSE))</f>
        <v>399000</v>
      </c>
      <c r="K49" s="121" t="str">
        <f t="shared" si="2"/>
        <v>-</v>
      </c>
      <c r="L49" s="121">
        <f t="shared" si="3"/>
        <v>-57414.375999999997</v>
      </c>
      <c r="M49" s="121">
        <f t="shared" si="4"/>
        <v>64865.787465684371</v>
      </c>
      <c r="N49" s="185">
        <f t="shared" si="5"/>
        <v>9.6068428898058027</v>
      </c>
      <c r="O49" s="121">
        <v>6752.04</v>
      </c>
      <c r="P49" s="161">
        <v>0.2314525688155358</v>
      </c>
      <c r="Q49" s="70">
        <v>0.16289943806089069</v>
      </c>
      <c r="R49" s="70">
        <v>0.2886275244833888</v>
      </c>
      <c r="S49" s="70">
        <v>0.24618782206330839</v>
      </c>
      <c r="T49" s="149">
        <v>8915.85</v>
      </c>
      <c r="U49" s="149">
        <v>11232.55</v>
      </c>
      <c r="V49" s="187">
        <v>41862.936000000002</v>
      </c>
      <c r="W49" s="187">
        <v>35699.839999999997</v>
      </c>
      <c r="X49" s="62" t="s">
        <v>137</v>
      </c>
      <c r="Y49" s="167"/>
      <c r="Z49" s="71"/>
    </row>
    <row r="50" spans="1:26" ht="16.5" customHeight="1">
      <c r="A50" s="118" t="s">
        <v>148</v>
      </c>
      <c r="B50" s="117" t="s">
        <v>149</v>
      </c>
      <c r="C50" s="160" t="s">
        <v>32</v>
      </c>
      <c r="D50" s="160" t="s">
        <v>33</v>
      </c>
      <c r="E50" s="140">
        <f t="shared" si="0"/>
        <v>0</v>
      </c>
      <c r="F50" s="141">
        <f>VLOOKUP($A50,종합!$A:$T,COLUMN(종합!F54),FALSE)</f>
        <v>15.226560940788334</v>
      </c>
      <c r="G50" s="141">
        <f>VLOOKUP($A50,종합!$A:$T,COLUMN(종합!G54),FALSE)</f>
        <v>1.3386052963523256</v>
      </c>
      <c r="H50" s="143">
        <f>VLOOKUP($A50,종합!$A:$T,COLUMN(종합!H54),FALSE)</f>
        <v>8.7912516920778908E-2</v>
      </c>
      <c r="I50" s="184" t="e">
        <f t="shared" si="1"/>
        <v>#VALUE!</v>
      </c>
      <c r="J50" s="144">
        <f>IF(COUNTIF(현재가!$A:$A,$B50),VLOOKUP($B50,현재가!$A:$B,2,FALSE),VLOOKUP($B50,현재가!$D:$E,2,FALSE))</f>
        <v>14450</v>
      </c>
      <c r="K50" s="121" t="str">
        <f t="shared" si="2"/>
        <v>-</v>
      </c>
      <c r="L50" s="121">
        <f t="shared" si="3"/>
        <v>-57414.375999999997</v>
      </c>
      <c r="M50" s="121">
        <f t="shared" si="4"/>
        <v>64865.787465684371</v>
      </c>
      <c r="N50" s="185">
        <f t="shared" si="5"/>
        <v>9.6068428898058027</v>
      </c>
      <c r="O50" s="121">
        <v>6752.04</v>
      </c>
      <c r="P50" s="161">
        <v>0.2314525688155358</v>
      </c>
      <c r="Q50" s="70">
        <v>0.16289943806089069</v>
      </c>
      <c r="R50" s="70">
        <v>0.2886275244833888</v>
      </c>
      <c r="S50" s="70">
        <v>0.24618782206330839</v>
      </c>
      <c r="T50" s="149">
        <v>8915.85</v>
      </c>
      <c r="U50" s="149">
        <v>11232.55</v>
      </c>
      <c r="V50" s="187">
        <v>41862.936000000002</v>
      </c>
      <c r="W50" s="187">
        <v>35699.839999999997</v>
      </c>
      <c r="X50" s="62" t="s">
        <v>61</v>
      </c>
      <c r="Y50" s="167"/>
      <c r="Z50" s="71"/>
    </row>
    <row r="51" spans="1:26" ht="16.5" customHeight="1">
      <c r="C51" s="160"/>
      <c r="D51" s="160"/>
      <c r="E51" s="140"/>
      <c r="F51" s="141"/>
      <c r="G51" s="141"/>
      <c r="H51" s="143"/>
      <c r="I51" s="184"/>
      <c r="J51" s="144"/>
      <c r="K51" s="121"/>
      <c r="L51" s="121"/>
      <c r="M51" s="121"/>
      <c r="N51" s="185"/>
      <c r="O51" s="121"/>
      <c r="P51" s="161"/>
      <c r="Q51" s="70"/>
      <c r="R51" s="70"/>
      <c r="S51" s="70"/>
      <c r="T51" s="149"/>
      <c r="U51" s="149"/>
      <c r="V51" s="187"/>
      <c r="W51" s="187"/>
      <c r="X51" s="167"/>
      <c r="Y51" s="167"/>
      <c r="Z51" s="71"/>
    </row>
    <row r="52" spans="1:26" ht="16.5" customHeight="1">
      <c r="C52" s="160"/>
      <c r="D52" s="160"/>
      <c r="E52" s="140"/>
      <c r="F52" s="141"/>
      <c r="G52" s="141"/>
      <c r="H52" s="143"/>
      <c r="I52" s="184"/>
      <c r="J52" s="144"/>
      <c r="K52" s="121"/>
      <c r="L52" s="121"/>
      <c r="M52" s="121"/>
      <c r="N52" s="185"/>
      <c r="O52" s="121"/>
      <c r="P52" s="161"/>
      <c r="Q52" s="70"/>
      <c r="R52" s="70"/>
      <c r="S52" s="70"/>
      <c r="T52" s="149"/>
      <c r="U52" s="149"/>
      <c r="V52" s="187"/>
      <c r="W52" s="187"/>
      <c r="X52" s="167"/>
      <c r="Y52" s="167"/>
      <c r="Z52" s="71"/>
    </row>
    <row r="53" spans="1:26" ht="16.5" customHeight="1">
      <c r="C53" s="160"/>
      <c r="D53" s="160"/>
      <c r="E53" s="140"/>
      <c r="F53" s="141"/>
      <c r="G53" s="141"/>
      <c r="H53" s="143"/>
      <c r="I53" s="184"/>
      <c r="J53" s="144"/>
      <c r="K53" s="121"/>
      <c r="L53" s="121"/>
      <c r="M53" s="121"/>
      <c r="N53" s="185"/>
      <c r="O53" s="121"/>
      <c r="P53" s="161"/>
      <c r="Q53" s="70"/>
      <c r="R53" s="70"/>
      <c r="S53" s="70"/>
      <c r="T53" s="149"/>
      <c r="U53" s="149"/>
      <c r="V53" s="187"/>
      <c r="W53" s="187"/>
      <c r="X53" s="167"/>
      <c r="Y53" s="167"/>
      <c r="Z53" s="71"/>
    </row>
    <row r="54" spans="1:26" ht="16.5" customHeight="1">
      <c r="C54" s="160"/>
      <c r="D54" s="160"/>
      <c r="E54" s="140"/>
      <c r="F54" s="141"/>
      <c r="G54" s="141"/>
      <c r="H54" s="143"/>
      <c r="I54" s="184"/>
      <c r="J54" s="144"/>
      <c r="K54" s="121"/>
      <c r="L54" s="121"/>
      <c r="M54" s="121"/>
      <c r="N54" s="185"/>
      <c r="O54" s="121"/>
      <c r="P54" s="161"/>
      <c r="Q54" s="70"/>
      <c r="R54" s="70"/>
      <c r="S54" s="70"/>
      <c r="T54" s="149"/>
      <c r="U54" s="149"/>
      <c r="V54" s="187"/>
      <c r="W54" s="187"/>
      <c r="X54" s="167"/>
      <c r="Y54" s="167"/>
      <c r="Z54" s="71"/>
    </row>
    <row r="55" spans="1:26" ht="16.5" customHeight="1">
      <c r="C55" s="160"/>
      <c r="D55" s="160"/>
      <c r="E55" s="140"/>
      <c r="F55" s="141"/>
      <c r="G55" s="141"/>
      <c r="H55" s="143"/>
      <c r="I55" s="184"/>
      <c r="J55" s="144"/>
      <c r="K55" s="121"/>
      <c r="L55" s="121"/>
      <c r="M55" s="121"/>
      <c r="N55" s="185"/>
      <c r="O55" s="121"/>
      <c r="P55" s="161"/>
      <c r="Q55" s="70"/>
      <c r="R55" s="70"/>
      <c r="S55" s="70"/>
      <c r="T55" s="149"/>
      <c r="U55" s="149"/>
      <c r="V55" s="187"/>
      <c r="W55" s="187"/>
      <c r="X55" s="167"/>
      <c r="Y55" s="167"/>
      <c r="Z55" s="71"/>
    </row>
    <row r="56" spans="1:26" ht="16.5" customHeight="1">
      <c r="C56" s="160"/>
      <c r="D56" s="160"/>
      <c r="E56" s="140"/>
      <c r="F56" s="141"/>
      <c r="G56" s="141"/>
      <c r="H56" s="143"/>
      <c r="I56" s="184"/>
      <c r="J56" s="144"/>
      <c r="K56" s="121"/>
      <c r="L56" s="121"/>
      <c r="M56" s="121"/>
      <c r="N56" s="185"/>
      <c r="O56" s="121"/>
      <c r="P56" s="161"/>
      <c r="Q56" s="70"/>
      <c r="R56" s="70"/>
      <c r="S56" s="70"/>
      <c r="T56" s="149"/>
      <c r="U56" s="149"/>
      <c r="V56" s="187"/>
      <c r="W56" s="187"/>
      <c r="X56" s="167"/>
      <c r="Y56" s="167"/>
      <c r="Z56" s="71"/>
    </row>
    <row r="57" spans="1:26" ht="16.5" customHeight="1">
      <c r="C57" s="160"/>
      <c r="D57" s="160"/>
      <c r="E57" s="140"/>
      <c r="F57" s="141"/>
      <c r="G57" s="141"/>
      <c r="H57" s="143"/>
      <c r="I57" s="184"/>
      <c r="J57" s="144"/>
      <c r="K57" s="121"/>
      <c r="L57" s="121"/>
      <c r="M57" s="121"/>
      <c r="N57" s="185"/>
      <c r="O57" s="121"/>
      <c r="P57" s="161"/>
      <c r="Q57" s="70"/>
      <c r="R57" s="70"/>
      <c r="S57" s="70"/>
      <c r="T57" s="149"/>
      <c r="U57" s="149"/>
      <c r="V57" s="187"/>
      <c r="W57" s="187"/>
      <c r="X57" s="167"/>
      <c r="Y57" s="167"/>
      <c r="Z57" s="71"/>
    </row>
    <row r="58" spans="1:26" ht="16.5" customHeight="1">
      <c r="C58" s="160"/>
      <c r="D58" s="160"/>
      <c r="E58" s="140"/>
      <c r="F58" s="141"/>
      <c r="G58" s="141"/>
      <c r="H58" s="143"/>
      <c r="I58" s="184"/>
      <c r="J58" s="144"/>
      <c r="K58" s="121"/>
      <c r="L58" s="121"/>
      <c r="M58" s="121"/>
      <c r="N58" s="185"/>
      <c r="O58" s="121"/>
      <c r="P58" s="161"/>
      <c r="Q58" s="70"/>
      <c r="R58" s="70"/>
      <c r="S58" s="70"/>
      <c r="T58" s="149"/>
      <c r="U58" s="149"/>
      <c r="V58" s="187"/>
      <c r="W58" s="187"/>
      <c r="X58" s="167"/>
      <c r="Y58" s="167"/>
      <c r="Z58" s="71"/>
    </row>
    <row r="59" spans="1:26" ht="16.5" customHeight="1">
      <c r="C59" s="160"/>
      <c r="D59" s="160"/>
      <c r="E59" s="140"/>
      <c r="F59" s="141"/>
      <c r="G59" s="141"/>
      <c r="H59" s="143"/>
      <c r="I59" s="184"/>
      <c r="J59" s="144"/>
      <c r="K59" s="121"/>
      <c r="L59" s="121"/>
      <c r="M59" s="121"/>
      <c r="N59" s="185"/>
      <c r="O59" s="121"/>
      <c r="P59" s="161"/>
      <c r="Q59" s="70"/>
      <c r="R59" s="70"/>
      <c r="S59" s="70"/>
      <c r="T59" s="149"/>
      <c r="U59" s="149"/>
      <c r="V59" s="187"/>
      <c r="W59" s="187"/>
      <c r="X59" s="167"/>
      <c r="Y59" s="167"/>
      <c r="Z59" s="71"/>
    </row>
    <row r="60" spans="1:26" ht="16.5" customHeight="1">
      <c r="C60" s="160"/>
      <c r="D60" s="160"/>
      <c r="E60" s="140"/>
      <c r="F60" s="141"/>
      <c r="G60" s="141"/>
      <c r="H60" s="143"/>
      <c r="I60" s="184"/>
      <c r="J60" s="144"/>
      <c r="K60" s="121"/>
      <c r="L60" s="121"/>
      <c r="M60" s="121"/>
      <c r="N60" s="185"/>
      <c r="O60" s="121"/>
      <c r="P60" s="161"/>
      <c r="Q60" s="70"/>
      <c r="R60" s="70"/>
      <c r="S60" s="70"/>
      <c r="T60" s="149"/>
      <c r="U60" s="149"/>
      <c r="V60" s="187"/>
      <c r="W60" s="187"/>
      <c r="X60" s="167"/>
      <c r="Y60" s="167"/>
      <c r="Z60" s="71"/>
    </row>
    <row r="61" spans="1:26" ht="16.5" customHeight="1">
      <c r="C61" s="160"/>
      <c r="D61" s="160"/>
      <c r="E61" s="140"/>
      <c r="F61" s="141"/>
      <c r="G61" s="141"/>
      <c r="H61" s="143"/>
      <c r="I61" s="184"/>
      <c r="J61" s="144"/>
      <c r="K61" s="121"/>
      <c r="L61" s="121"/>
      <c r="M61" s="121"/>
      <c r="N61" s="185"/>
      <c r="O61" s="121"/>
      <c r="P61" s="161"/>
      <c r="Q61" s="70"/>
      <c r="R61" s="70"/>
      <c r="S61" s="70"/>
      <c r="T61" s="149"/>
      <c r="U61" s="149"/>
      <c r="V61" s="187"/>
      <c r="W61" s="187"/>
      <c r="X61" s="167"/>
      <c r="Y61" s="167"/>
      <c r="Z61" s="71"/>
    </row>
    <row r="62" spans="1:26" ht="16.5" customHeight="1">
      <c r="C62" s="160"/>
      <c r="D62" s="160"/>
      <c r="E62" s="140"/>
      <c r="F62" s="141"/>
      <c r="G62" s="141"/>
      <c r="H62" s="143"/>
      <c r="I62" s="184"/>
      <c r="J62" s="144"/>
      <c r="K62" s="121"/>
      <c r="L62" s="121"/>
      <c r="M62" s="121"/>
      <c r="N62" s="185"/>
      <c r="O62" s="121"/>
      <c r="P62" s="161"/>
      <c r="Q62" s="70"/>
      <c r="R62" s="70"/>
      <c r="S62" s="70"/>
      <c r="T62" s="149"/>
      <c r="U62" s="149"/>
      <c r="V62" s="187"/>
      <c r="W62" s="187"/>
      <c r="X62" s="167"/>
      <c r="Y62" s="167"/>
      <c r="Z62" s="71"/>
    </row>
    <row r="63" spans="1:26" ht="16.5" customHeight="1">
      <c r="C63" s="160"/>
      <c r="D63" s="160"/>
      <c r="E63" s="140"/>
      <c r="F63" s="141"/>
      <c r="G63" s="141"/>
      <c r="H63" s="143"/>
      <c r="I63" s="184"/>
      <c r="J63" s="144"/>
      <c r="K63" s="121"/>
      <c r="L63" s="121"/>
      <c r="M63" s="121"/>
      <c r="N63" s="185"/>
      <c r="O63" s="121"/>
      <c r="P63" s="161"/>
      <c r="Q63" s="70"/>
      <c r="R63" s="70"/>
      <c r="S63" s="70"/>
      <c r="T63" s="149"/>
      <c r="U63" s="149"/>
      <c r="V63" s="187"/>
      <c r="W63" s="187"/>
      <c r="X63" s="167"/>
      <c r="Y63" s="167"/>
      <c r="Z63" s="71"/>
    </row>
    <row r="64" spans="1:26" ht="16.5" customHeight="1">
      <c r="C64" s="160"/>
      <c r="D64" s="160"/>
      <c r="E64" s="140"/>
      <c r="F64" s="141"/>
      <c r="G64" s="141"/>
      <c r="H64" s="143"/>
      <c r="I64" s="184"/>
      <c r="J64" s="144"/>
      <c r="K64" s="121"/>
      <c r="L64" s="121"/>
      <c r="M64" s="121"/>
      <c r="N64" s="185"/>
      <c r="O64" s="121"/>
      <c r="P64" s="161"/>
      <c r="Q64" s="70"/>
      <c r="R64" s="70"/>
      <c r="S64" s="70"/>
      <c r="T64" s="149"/>
      <c r="U64" s="149"/>
      <c r="V64" s="187"/>
      <c r="W64" s="187"/>
      <c r="X64" s="167"/>
      <c r="Y64" s="167"/>
      <c r="Z64" s="71"/>
    </row>
    <row r="65" spans="3:26" ht="16.5" customHeight="1">
      <c r="C65" s="160"/>
      <c r="D65" s="160"/>
      <c r="E65" s="140"/>
      <c r="F65" s="141"/>
      <c r="G65" s="141"/>
      <c r="H65" s="143"/>
      <c r="I65" s="184"/>
      <c r="J65" s="144"/>
      <c r="K65" s="121"/>
      <c r="L65" s="121"/>
      <c r="M65" s="121"/>
      <c r="N65" s="185"/>
      <c r="O65" s="121"/>
      <c r="P65" s="161"/>
      <c r="Q65" s="70"/>
      <c r="R65" s="70"/>
      <c r="S65" s="70"/>
      <c r="T65" s="149"/>
      <c r="U65" s="149"/>
      <c r="V65" s="187"/>
      <c r="W65" s="187"/>
      <c r="X65" s="167"/>
      <c r="Y65" s="167"/>
      <c r="Z65" s="71"/>
    </row>
    <row r="66" spans="3:26" ht="16.5" customHeight="1">
      <c r="C66" s="160"/>
      <c r="D66" s="160"/>
      <c r="E66" s="140"/>
      <c r="F66" s="141"/>
      <c r="G66" s="141"/>
      <c r="H66" s="143"/>
      <c r="I66" s="184"/>
      <c r="J66" s="144"/>
      <c r="K66" s="121"/>
      <c r="L66" s="121"/>
      <c r="M66" s="121"/>
      <c r="N66" s="185"/>
      <c r="O66" s="121"/>
      <c r="P66" s="161"/>
      <c r="Q66" s="70"/>
      <c r="R66" s="70"/>
      <c r="S66" s="70"/>
      <c r="T66" s="149"/>
      <c r="U66" s="149"/>
      <c r="V66" s="187"/>
      <c r="W66" s="187"/>
      <c r="X66" s="167"/>
      <c r="Y66" s="167"/>
      <c r="Z66" s="71"/>
    </row>
    <row r="67" spans="3:26" ht="16.5" customHeight="1">
      <c r="C67" s="160"/>
      <c r="D67" s="160"/>
      <c r="E67" s="140"/>
      <c r="F67" s="141"/>
      <c r="G67" s="141"/>
      <c r="H67" s="143"/>
      <c r="I67" s="184"/>
      <c r="J67" s="144"/>
      <c r="K67" s="121"/>
      <c r="L67" s="121"/>
      <c r="M67" s="121"/>
      <c r="N67" s="185"/>
      <c r="O67" s="121"/>
      <c r="P67" s="161"/>
      <c r="Q67" s="70"/>
      <c r="R67" s="70"/>
      <c r="S67" s="70"/>
      <c r="T67" s="149"/>
      <c r="U67" s="149"/>
      <c r="V67" s="187"/>
      <c r="W67" s="187"/>
      <c r="X67" s="167"/>
      <c r="Y67" s="167"/>
      <c r="Z67" s="71"/>
    </row>
    <row r="68" spans="3:26" ht="16.5" customHeight="1">
      <c r="C68" s="160"/>
      <c r="D68" s="160"/>
      <c r="E68" s="140"/>
      <c r="F68" s="141"/>
      <c r="G68" s="141"/>
      <c r="H68" s="143"/>
      <c r="I68" s="184"/>
      <c r="J68" s="144"/>
      <c r="K68" s="121"/>
      <c r="L68" s="121"/>
      <c r="M68" s="121"/>
      <c r="N68" s="185"/>
      <c r="O68" s="121"/>
      <c r="P68" s="161"/>
      <c r="Q68" s="70"/>
      <c r="R68" s="70"/>
      <c r="S68" s="70"/>
      <c r="T68" s="149"/>
      <c r="U68" s="149"/>
      <c r="V68" s="187"/>
      <c r="W68" s="187"/>
      <c r="X68" s="167"/>
      <c r="Y68" s="167"/>
      <c r="Z68" s="71"/>
    </row>
    <row r="69" spans="3:26" ht="16.5" customHeight="1">
      <c r="C69" s="160"/>
      <c r="D69" s="160"/>
      <c r="E69" s="140"/>
      <c r="F69" s="141"/>
      <c r="G69" s="141"/>
      <c r="H69" s="143"/>
      <c r="I69" s="184"/>
      <c r="J69" s="144"/>
      <c r="K69" s="121"/>
      <c r="L69" s="121"/>
      <c r="M69" s="121"/>
      <c r="N69" s="185"/>
      <c r="O69" s="121"/>
      <c r="P69" s="161"/>
      <c r="Q69" s="70"/>
      <c r="R69" s="70"/>
      <c r="S69" s="70"/>
      <c r="T69" s="149"/>
      <c r="U69" s="149"/>
      <c r="V69" s="187"/>
      <c r="W69" s="187"/>
      <c r="X69" s="167"/>
      <c r="Y69" s="167"/>
      <c r="Z69" s="71"/>
    </row>
    <row r="70" spans="3:26" ht="16.5" customHeight="1">
      <c r="C70" s="160"/>
      <c r="D70" s="160"/>
      <c r="E70" s="140"/>
      <c r="F70" s="141"/>
      <c r="G70" s="141"/>
      <c r="H70" s="143"/>
      <c r="I70" s="184"/>
      <c r="J70" s="144"/>
      <c r="K70" s="121"/>
      <c r="L70" s="121"/>
      <c r="M70" s="121"/>
      <c r="N70" s="185"/>
      <c r="O70" s="121"/>
      <c r="P70" s="161"/>
      <c r="Q70" s="70"/>
      <c r="R70" s="70"/>
      <c r="S70" s="70"/>
      <c r="T70" s="149"/>
      <c r="U70" s="149"/>
      <c r="V70" s="187"/>
      <c r="W70" s="187"/>
      <c r="X70" s="167"/>
      <c r="Y70" s="167"/>
      <c r="Z70" s="71"/>
    </row>
    <row r="71" spans="3:26" ht="16.5" customHeight="1">
      <c r="C71" s="160"/>
      <c r="D71" s="160"/>
      <c r="E71" s="140"/>
      <c r="F71" s="141"/>
      <c r="G71" s="141"/>
      <c r="H71" s="143"/>
      <c r="I71" s="184"/>
      <c r="J71" s="144"/>
      <c r="K71" s="121"/>
      <c r="L71" s="121"/>
      <c r="M71" s="121"/>
      <c r="N71" s="185"/>
      <c r="O71" s="121"/>
      <c r="P71" s="161"/>
      <c r="Q71" s="70"/>
      <c r="R71" s="70"/>
      <c r="S71" s="70"/>
      <c r="T71" s="149"/>
      <c r="U71" s="149"/>
      <c r="V71" s="187"/>
      <c r="W71" s="187"/>
      <c r="X71" s="167"/>
      <c r="Y71" s="167"/>
      <c r="Z71" s="71"/>
    </row>
    <row r="72" spans="3:26" ht="16.5" customHeight="1">
      <c r="C72" s="160"/>
      <c r="D72" s="160"/>
      <c r="E72" s="140"/>
      <c r="F72" s="141"/>
      <c r="G72" s="141"/>
      <c r="H72" s="143"/>
      <c r="I72" s="184"/>
      <c r="J72" s="144"/>
      <c r="K72" s="121"/>
      <c r="L72" s="121"/>
      <c r="M72" s="121"/>
      <c r="N72" s="185"/>
      <c r="O72" s="121"/>
      <c r="P72" s="161"/>
      <c r="Q72" s="70"/>
      <c r="R72" s="70"/>
      <c r="S72" s="70"/>
      <c r="T72" s="149"/>
      <c r="U72" s="149"/>
      <c r="V72" s="187"/>
      <c r="W72" s="187"/>
      <c r="X72" s="167"/>
      <c r="Y72" s="167"/>
      <c r="Z72" s="71"/>
    </row>
    <row r="73" spans="3:26" ht="16.5" customHeight="1">
      <c r="C73" s="160"/>
      <c r="D73" s="160"/>
      <c r="E73" s="140"/>
      <c r="F73" s="141"/>
      <c r="G73" s="141"/>
      <c r="H73" s="143"/>
      <c r="I73" s="184"/>
      <c r="J73" s="144"/>
      <c r="K73" s="121"/>
      <c r="L73" s="121"/>
      <c r="M73" s="121"/>
      <c r="N73" s="185"/>
      <c r="O73" s="121"/>
      <c r="P73" s="161"/>
      <c r="Q73" s="70"/>
      <c r="R73" s="70"/>
      <c r="S73" s="70"/>
      <c r="T73" s="149"/>
      <c r="U73" s="149"/>
      <c r="V73" s="187"/>
      <c r="W73" s="187"/>
      <c r="X73" s="167"/>
      <c r="Y73" s="167"/>
      <c r="Z73" s="71"/>
    </row>
    <row r="74" spans="3:26" ht="16.5" customHeight="1">
      <c r="C74" s="160"/>
      <c r="D74" s="160"/>
      <c r="E74" s="140"/>
      <c r="F74" s="141"/>
      <c r="G74" s="141"/>
      <c r="H74" s="143"/>
      <c r="I74" s="184"/>
      <c r="J74" s="144"/>
      <c r="K74" s="121"/>
      <c r="L74" s="121"/>
      <c r="M74" s="121"/>
      <c r="N74" s="185"/>
      <c r="O74" s="121"/>
      <c r="P74" s="161"/>
      <c r="Q74" s="70"/>
      <c r="R74" s="70"/>
      <c r="S74" s="70"/>
      <c r="T74" s="149"/>
      <c r="U74" s="149"/>
      <c r="V74" s="187"/>
      <c r="W74" s="187"/>
      <c r="X74" s="167"/>
      <c r="Y74" s="167"/>
      <c r="Z74" s="71"/>
    </row>
    <row r="75" spans="3:26" ht="16.5" customHeight="1">
      <c r="C75" s="160"/>
      <c r="D75" s="160"/>
      <c r="E75" s="140"/>
      <c r="F75" s="141"/>
      <c r="G75" s="141"/>
      <c r="H75" s="143"/>
      <c r="I75" s="184"/>
      <c r="J75" s="144"/>
      <c r="K75" s="121"/>
      <c r="L75" s="121"/>
      <c r="M75" s="121"/>
      <c r="N75" s="185"/>
      <c r="O75" s="121"/>
      <c r="P75" s="161"/>
      <c r="Q75" s="70"/>
      <c r="R75" s="70"/>
      <c r="S75" s="70"/>
      <c r="T75" s="149"/>
      <c r="U75" s="149"/>
      <c r="V75" s="187"/>
      <c r="W75" s="187"/>
      <c r="X75" s="167"/>
      <c r="Y75" s="167"/>
      <c r="Z75" s="71"/>
    </row>
    <row r="76" spans="3:26" ht="16.5" customHeight="1">
      <c r="C76" s="160"/>
      <c r="D76" s="160"/>
      <c r="E76" s="140"/>
      <c r="F76" s="141"/>
      <c r="G76" s="141"/>
      <c r="H76" s="143"/>
      <c r="I76" s="184"/>
      <c r="J76" s="144"/>
      <c r="K76" s="121"/>
      <c r="L76" s="121"/>
      <c r="M76" s="121"/>
      <c r="N76" s="185"/>
      <c r="O76" s="121"/>
      <c r="P76" s="161"/>
      <c r="Q76" s="70"/>
      <c r="R76" s="70"/>
      <c r="S76" s="70"/>
      <c r="T76" s="149"/>
      <c r="U76" s="149"/>
      <c r="V76" s="187"/>
      <c r="W76" s="187"/>
      <c r="X76" s="167"/>
      <c r="Y76" s="167"/>
      <c r="Z76" s="71"/>
    </row>
    <row r="77" spans="3:26" ht="16.5" customHeight="1">
      <c r="C77" s="160"/>
      <c r="D77" s="160"/>
      <c r="E77" s="140"/>
      <c r="F77" s="141"/>
      <c r="G77" s="141"/>
      <c r="H77" s="143"/>
      <c r="I77" s="184"/>
      <c r="J77" s="144"/>
      <c r="K77" s="121"/>
      <c r="L77" s="121"/>
      <c r="M77" s="121"/>
      <c r="N77" s="185"/>
      <c r="O77" s="121"/>
      <c r="P77" s="161"/>
      <c r="Q77" s="70"/>
      <c r="R77" s="70"/>
      <c r="S77" s="70"/>
      <c r="T77" s="149"/>
      <c r="U77" s="149"/>
      <c r="V77" s="187"/>
      <c r="W77" s="187"/>
      <c r="X77" s="167"/>
      <c r="Y77" s="167"/>
      <c r="Z77" s="71"/>
    </row>
    <row r="78" spans="3:26" ht="16.5" customHeight="1">
      <c r="C78" s="160"/>
      <c r="D78" s="160"/>
      <c r="E78" s="140"/>
      <c r="F78" s="141"/>
      <c r="G78" s="141"/>
      <c r="H78" s="143"/>
      <c r="I78" s="184"/>
      <c r="J78" s="144"/>
      <c r="K78" s="121"/>
      <c r="L78" s="121"/>
      <c r="M78" s="121"/>
      <c r="N78" s="185"/>
      <c r="O78" s="121"/>
      <c r="P78" s="161"/>
      <c r="Q78" s="70"/>
      <c r="R78" s="70"/>
      <c r="S78" s="70"/>
      <c r="T78" s="149"/>
      <c r="U78" s="149"/>
      <c r="V78" s="187"/>
      <c r="W78" s="187"/>
      <c r="X78" s="167"/>
      <c r="Y78" s="167"/>
      <c r="Z78" s="71"/>
    </row>
    <row r="79" spans="3:26" ht="16.5" customHeight="1">
      <c r="C79" s="160"/>
      <c r="D79" s="160"/>
      <c r="E79" s="140"/>
      <c r="F79" s="141"/>
      <c r="G79" s="141"/>
      <c r="H79" s="143"/>
      <c r="I79" s="184"/>
      <c r="J79" s="144"/>
      <c r="K79" s="121"/>
      <c r="L79" s="121"/>
      <c r="M79" s="121"/>
      <c r="N79" s="185"/>
      <c r="O79" s="121"/>
      <c r="P79" s="161"/>
      <c r="Q79" s="70"/>
      <c r="R79" s="70"/>
      <c r="S79" s="70"/>
      <c r="T79" s="149"/>
      <c r="U79" s="149"/>
      <c r="V79" s="187"/>
      <c r="W79" s="187"/>
      <c r="X79" s="167"/>
      <c r="Y79" s="167"/>
      <c r="Z79" s="71"/>
    </row>
    <row r="80" spans="3:26" ht="16.5" customHeight="1">
      <c r="C80" s="160"/>
      <c r="D80" s="160"/>
      <c r="E80" s="140"/>
      <c r="F80" s="141"/>
      <c r="G80" s="141"/>
      <c r="H80" s="143"/>
      <c r="I80" s="184"/>
      <c r="J80" s="144"/>
      <c r="K80" s="121"/>
      <c r="L80" s="121"/>
      <c r="M80" s="121"/>
      <c r="N80" s="185"/>
      <c r="O80" s="121"/>
      <c r="P80" s="161"/>
      <c r="Q80" s="70"/>
      <c r="R80" s="70"/>
      <c r="S80" s="70"/>
      <c r="T80" s="149"/>
      <c r="U80" s="149"/>
      <c r="V80" s="187"/>
      <c r="W80" s="187"/>
      <c r="X80" s="167"/>
      <c r="Y80" s="167"/>
      <c r="Z80" s="71"/>
    </row>
    <row r="81" spans="3:26" ht="16.5" customHeight="1">
      <c r="C81" s="160"/>
      <c r="D81" s="160"/>
      <c r="E81" s="140"/>
      <c r="F81" s="141"/>
      <c r="G81" s="141"/>
      <c r="H81" s="143"/>
      <c r="I81" s="184"/>
      <c r="J81" s="144"/>
      <c r="K81" s="121"/>
      <c r="L81" s="121"/>
      <c r="M81" s="121"/>
      <c r="N81" s="185"/>
      <c r="O81" s="121"/>
      <c r="P81" s="161"/>
      <c r="Q81" s="70"/>
      <c r="R81" s="70"/>
      <c r="S81" s="70"/>
      <c r="T81" s="149"/>
      <c r="U81" s="149"/>
      <c r="V81" s="187"/>
      <c r="W81" s="187"/>
      <c r="X81" s="167"/>
      <c r="Y81" s="167"/>
      <c r="Z81" s="71"/>
    </row>
    <row r="82" spans="3:26" ht="16.5" customHeight="1">
      <c r="C82" s="160"/>
      <c r="D82" s="160"/>
      <c r="E82" s="140"/>
      <c r="F82" s="141"/>
      <c r="G82" s="141"/>
      <c r="H82" s="143"/>
      <c r="I82" s="184"/>
      <c r="J82" s="144"/>
      <c r="K82" s="121"/>
      <c r="L82" s="121"/>
      <c r="M82" s="121"/>
      <c r="N82" s="185"/>
      <c r="O82" s="121"/>
      <c r="P82" s="161"/>
      <c r="Q82" s="70"/>
      <c r="R82" s="70"/>
      <c r="S82" s="70"/>
      <c r="T82" s="149"/>
      <c r="U82" s="149"/>
      <c r="V82" s="187"/>
      <c r="W82" s="187"/>
      <c r="X82" s="167"/>
      <c r="Y82" s="167"/>
      <c r="Z82" s="71"/>
    </row>
    <row r="83" spans="3:26" ht="16.5" customHeight="1">
      <c r="C83" s="160"/>
      <c r="D83" s="160"/>
      <c r="E83" s="140"/>
      <c r="F83" s="141"/>
      <c r="G83" s="141"/>
      <c r="H83" s="143"/>
      <c r="I83" s="184"/>
      <c r="J83" s="144"/>
      <c r="K83" s="121"/>
      <c r="L83" s="121"/>
      <c r="M83" s="121"/>
      <c r="N83" s="185"/>
      <c r="O83" s="121"/>
      <c r="P83" s="161"/>
      <c r="Q83" s="70"/>
      <c r="R83" s="70"/>
      <c r="S83" s="70"/>
      <c r="T83" s="149"/>
      <c r="U83" s="149"/>
      <c r="V83" s="187"/>
      <c r="W83" s="187"/>
      <c r="X83" s="167"/>
      <c r="Y83" s="167"/>
      <c r="Z83" s="71"/>
    </row>
    <row r="84" spans="3:26" ht="16.5" customHeight="1">
      <c r="C84" s="160"/>
      <c r="D84" s="160"/>
      <c r="E84" s="140"/>
      <c r="F84" s="141"/>
      <c r="G84" s="141"/>
      <c r="H84" s="143"/>
      <c r="I84" s="184"/>
      <c r="J84" s="144"/>
      <c r="K84" s="121"/>
      <c r="L84" s="121"/>
      <c r="M84" s="121"/>
      <c r="N84" s="185"/>
      <c r="O84" s="121"/>
      <c r="P84" s="161"/>
      <c r="Q84" s="70"/>
      <c r="R84" s="70"/>
      <c r="S84" s="70"/>
      <c r="T84" s="149"/>
      <c r="U84" s="149"/>
      <c r="V84" s="187"/>
      <c r="W84" s="187"/>
      <c r="X84" s="167"/>
      <c r="Y84" s="167"/>
      <c r="Z84" s="71"/>
    </row>
    <row r="85" spans="3:26" ht="16.5" customHeight="1">
      <c r="C85" s="160"/>
      <c r="D85" s="160"/>
      <c r="E85" s="140"/>
      <c r="F85" s="141"/>
      <c r="G85" s="141"/>
      <c r="H85" s="143"/>
      <c r="I85" s="184"/>
      <c r="J85" s="144"/>
      <c r="K85" s="121"/>
      <c r="L85" s="121"/>
      <c r="M85" s="121"/>
      <c r="N85" s="185"/>
      <c r="O85" s="121"/>
      <c r="P85" s="161"/>
      <c r="Q85" s="70"/>
      <c r="R85" s="70"/>
      <c r="S85" s="70"/>
      <c r="T85" s="149"/>
      <c r="U85" s="149"/>
      <c r="V85" s="187"/>
      <c r="W85" s="187"/>
      <c r="X85" s="167"/>
      <c r="Y85" s="167"/>
      <c r="Z85" s="71"/>
    </row>
    <row r="86" spans="3:26" ht="16.5" customHeight="1">
      <c r="C86" s="160"/>
      <c r="D86" s="160"/>
      <c r="E86" s="140"/>
      <c r="F86" s="141"/>
      <c r="G86" s="141"/>
      <c r="H86" s="143"/>
      <c r="I86" s="184"/>
      <c r="J86" s="144"/>
      <c r="K86" s="121"/>
      <c r="L86" s="121"/>
      <c r="M86" s="121"/>
      <c r="N86" s="185"/>
      <c r="O86" s="121"/>
      <c r="P86" s="161"/>
      <c r="Q86" s="70"/>
      <c r="R86" s="70"/>
      <c r="S86" s="70"/>
      <c r="T86" s="149"/>
      <c r="U86" s="149"/>
      <c r="V86" s="187"/>
      <c r="W86" s="187"/>
      <c r="X86" s="167"/>
      <c r="Y86" s="167"/>
      <c r="Z86" s="71"/>
    </row>
    <row r="87" spans="3:26" ht="16.5" customHeight="1">
      <c r="C87" s="160"/>
      <c r="D87" s="160"/>
      <c r="E87" s="140"/>
      <c r="F87" s="141"/>
      <c r="G87" s="141"/>
      <c r="H87" s="143"/>
      <c r="I87" s="184"/>
      <c r="J87" s="144"/>
      <c r="K87" s="121"/>
      <c r="L87" s="121"/>
      <c r="M87" s="121"/>
      <c r="N87" s="185"/>
      <c r="O87" s="121"/>
      <c r="P87" s="161"/>
      <c r="Q87" s="70"/>
      <c r="R87" s="70"/>
      <c r="S87" s="70"/>
      <c r="T87" s="149"/>
      <c r="U87" s="149"/>
      <c r="V87" s="187"/>
      <c r="W87" s="187"/>
      <c r="X87" s="167"/>
      <c r="Y87" s="167"/>
      <c r="Z87" s="71"/>
    </row>
    <row r="88" spans="3:26" ht="16.5" customHeight="1">
      <c r="C88" s="160"/>
      <c r="D88" s="160"/>
      <c r="E88" s="140"/>
      <c r="F88" s="141"/>
      <c r="G88" s="141"/>
      <c r="H88" s="143"/>
      <c r="I88" s="184"/>
      <c r="J88" s="144"/>
      <c r="K88" s="121"/>
      <c r="L88" s="121"/>
      <c r="M88" s="121"/>
      <c r="N88" s="185"/>
      <c r="O88" s="121"/>
      <c r="P88" s="161"/>
      <c r="Q88" s="70"/>
      <c r="R88" s="70"/>
      <c r="S88" s="70"/>
      <c r="T88" s="149"/>
      <c r="U88" s="149"/>
      <c r="V88" s="187"/>
      <c r="W88" s="187"/>
      <c r="X88" s="167"/>
      <c r="Y88" s="167"/>
      <c r="Z88" s="71"/>
    </row>
    <row r="89" spans="3:26" ht="16.5" customHeight="1">
      <c r="C89" s="160"/>
      <c r="D89" s="160"/>
      <c r="E89" s="140"/>
      <c r="F89" s="141"/>
      <c r="G89" s="141"/>
      <c r="H89" s="143"/>
      <c r="I89" s="184"/>
      <c r="J89" s="144"/>
      <c r="K89" s="121"/>
      <c r="L89" s="121"/>
      <c r="M89" s="121"/>
      <c r="N89" s="185"/>
      <c r="O89" s="121"/>
      <c r="P89" s="161"/>
      <c r="Q89" s="70"/>
      <c r="R89" s="70"/>
      <c r="S89" s="70"/>
      <c r="T89" s="149"/>
      <c r="U89" s="149"/>
      <c r="V89" s="187"/>
      <c r="W89" s="187"/>
      <c r="X89" s="167"/>
      <c r="Y89" s="167"/>
      <c r="Z89" s="71"/>
    </row>
    <row r="90" spans="3:26" ht="16.5" customHeight="1">
      <c r="C90" s="160"/>
      <c r="D90" s="160"/>
      <c r="E90" s="140"/>
      <c r="F90" s="141"/>
      <c r="G90" s="141"/>
      <c r="H90" s="143"/>
      <c r="I90" s="184"/>
      <c r="J90" s="144"/>
      <c r="K90" s="121"/>
      <c r="L90" s="121"/>
      <c r="M90" s="121"/>
      <c r="N90" s="185"/>
      <c r="O90" s="121"/>
      <c r="P90" s="161"/>
      <c r="Q90" s="70"/>
      <c r="R90" s="70"/>
      <c r="S90" s="70"/>
      <c r="T90" s="149"/>
      <c r="U90" s="149"/>
      <c r="V90" s="187"/>
      <c r="W90" s="187"/>
      <c r="X90" s="167"/>
      <c r="Y90" s="167"/>
      <c r="Z90" s="71"/>
    </row>
    <row r="91" spans="3:26" ht="16.5" customHeight="1">
      <c r="C91" s="160"/>
      <c r="D91" s="160"/>
      <c r="E91" s="140"/>
      <c r="F91" s="141"/>
      <c r="G91" s="141"/>
      <c r="H91" s="143"/>
      <c r="I91" s="184"/>
      <c r="J91" s="144"/>
      <c r="K91" s="121"/>
      <c r="L91" s="121"/>
      <c r="M91" s="121"/>
      <c r="N91" s="185"/>
      <c r="O91" s="121"/>
      <c r="P91" s="161"/>
      <c r="Q91" s="70"/>
      <c r="R91" s="70"/>
      <c r="S91" s="70"/>
      <c r="T91" s="149"/>
      <c r="U91" s="149"/>
      <c r="V91" s="187"/>
      <c r="W91" s="187"/>
      <c r="X91" s="167"/>
      <c r="Y91" s="167"/>
      <c r="Z91" s="71"/>
    </row>
    <row r="92" spans="3:26" ht="16.5" customHeight="1">
      <c r="C92" s="160"/>
      <c r="D92" s="160"/>
      <c r="E92" s="140"/>
      <c r="F92" s="141"/>
      <c r="G92" s="141"/>
      <c r="H92" s="143"/>
      <c r="I92" s="184"/>
      <c r="J92" s="144"/>
      <c r="K92" s="121"/>
      <c r="L92" s="121"/>
      <c r="M92" s="121"/>
      <c r="N92" s="185"/>
      <c r="O92" s="121"/>
      <c r="P92" s="161"/>
      <c r="Q92" s="70"/>
      <c r="R92" s="70"/>
      <c r="S92" s="70"/>
      <c r="T92" s="149"/>
      <c r="U92" s="149"/>
      <c r="V92" s="187"/>
      <c r="W92" s="187"/>
      <c r="X92" s="167"/>
      <c r="Y92" s="167"/>
      <c r="Z92" s="71"/>
    </row>
    <row r="93" spans="3:26" ht="16.5" customHeight="1">
      <c r="C93" s="160"/>
      <c r="D93" s="160"/>
      <c r="E93" s="140"/>
      <c r="F93" s="141"/>
      <c r="G93" s="141"/>
      <c r="H93" s="143"/>
      <c r="I93" s="184"/>
      <c r="J93" s="144"/>
      <c r="K93" s="121"/>
      <c r="L93" s="121"/>
      <c r="M93" s="121"/>
      <c r="N93" s="185"/>
      <c r="O93" s="121"/>
      <c r="P93" s="161"/>
      <c r="Q93" s="70"/>
      <c r="R93" s="70"/>
      <c r="S93" s="70"/>
      <c r="T93" s="149"/>
      <c r="U93" s="149"/>
      <c r="V93" s="187"/>
      <c r="W93" s="187"/>
      <c r="X93" s="167"/>
      <c r="Y93" s="167"/>
      <c r="Z93" s="71"/>
    </row>
    <row r="94" spans="3:26" ht="16.5" customHeight="1">
      <c r="C94" s="160"/>
      <c r="D94" s="160"/>
      <c r="E94" s="140"/>
      <c r="F94" s="141"/>
      <c r="G94" s="141"/>
      <c r="H94" s="143"/>
      <c r="I94" s="184"/>
      <c r="J94" s="144"/>
      <c r="K94" s="121"/>
      <c r="L94" s="121"/>
      <c r="M94" s="121"/>
      <c r="N94" s="185"/>
      <c r="O94" s="121"/>
      <c r="P94" s="161"/>
      <c r="Q94" s="70"/>
      <c r="R94" s="70"/>
      <c r="S94" s="70"/>
      <c r="T94" s="149"/>
      <c r="U94" s="149"/>
      <c r="V94" s="187"/>
      <c r="W94" s="187"/>
      <c r="X94" s="167"/>
      <c r="Y94" s="167"/>
      <c r="Z94" s="71"/>
    </row>
    <row r="95" spans="3:26" ht="16.5" customHeight="1">
      <c r="C95" s="160"/>
      <c r="D95" s="160"/>
      <c r="E95" s="140"/>
      <c r="F95" s="141"/>
      <c r="G95" s="141"/>
      <c r="H95" s="143"/>
      <c r="I95" s="184"/>
      <c r="J95" s="144"/>
      <c r="K95" s="121"/>
      <c r="L95" s="121"/>
      <c r="M95" s="121"/>
      <c r="N95" s="185"/>
      <c r="O95" s="121"/>
      <c r="P95" s="161"/>
      <c r="Q95" s="70"/>
      <c r="R95" s="70"/>
      <c r="S95" s="70"/>
      <c r="T95" s="149"/>
      <c r="U95" s="149"/>
      <c r="V95" s="187"/>
      <c r="W95" s="187"/>
      <c r="X95" s="167"/>
      <c r="Y95" s="167"/>
      <c r="Z95" s="71"/>
    </row>
    <row r="96" spans="3:26" ht="16.5" customHeight="1">
      <c r="C96" s="160"/>
      <c r="D96" s="160"/>
      <c r="E96" s="140"/>
      <c r="F96" s="141"/>
      <c r="G96" s="141"/>
      <c r="H96" s="143"/>
      <c r="I96" s="184"/>
      <c r="J96" s="144"/>
      <c r="K96" s="121"/>
      <c r="L96" s="121"/>
      <c r="M96" s="121"/>
      <c r="N96" s="185"/>
      <c r="O96" s="121"/>
      <c r="P96" s="161"/>
      <c r="Q96" s="70"/>
      <c r="R96" s="70"/>
      <c r="S96" s="70"/>
      <c r="T96" s="149"/>
      <c r="U96" s="149"/>
      <c r="V96" s="187"/>
      <c r="W96" s="187"/>
      <c r="X96" s="167"/>
      <c r="Y96" s="167"/>
      <c r="Z96" s="71"/>
    </row>
    <row r="97" spans="3:26" ht="16.5" customHeight="1">
      <c r="C97" s="160"/>
      <c r="D97" s="160"/>
      <c r="E97" s="140"/>
      <c r="F97" s="141"/>
      <c r="G97" s="141"/>
      <c r="H97" s="143"/>
      <c r="I97" s="184"/>
      <c r="J97" s="144"/>
      <c r="K97" s="121"/>
      <c r="L97" s="121"/>
      <c r="M97" s="121"/>
      <c r="N97" s="185"/>
      <c r="O97" s="121"/>
      <c r="P97" s="161"/>
      <c r="Q97" s="70"/>
      <c r="R97" s="70"/>
      <c r="S97" s="70"/>
      <c r="T97" s="149"/>
      <c r="U97" s="149"/>
      <c r="V97" s="187"/>
      <c r="W97" s="187"/>
      <c r="X97" s="167"/>
      <c r="Y97" s="167"/>
      <c r="Z97" s="71"/>
    </row>
    <row r="98" spans="3:26" ht="16.5" customHeight="1">
      <c r="C98" s="160"/>
      <c r="D98" s="160"/>
      <c r="E98" s="140"/>
      <c r="F98" s="141"/>
      <c r="G98" s="141"/>
      <c r="H98" s="143"/>
      <c r="I98" s="184"/>
      <c r="J98" s="144"/>
      <c r="K98" s="121"/>
      <c r="L98" s="121"/>
      <c r="M98" s="121"/>
      <c r="N98" s="185"/>
      <c r="O98" s="121"/>
      <c r="P98" s="161"/>
      <c r="Q98" s="70"/>
      <c r="R98" s="70"/>
      <c r="S98" s="70"/>
      <c r="T98" s="149"/>
      <c r="U98" s="149"/>
      <c r="V98" s="187"/>
      <c r="W98" s="187"/>
      <c r="X98" s="167"/>
      <c r="Y98" s="167"/>
      <c r="Z98" s="71"/>
    </row>
    <row r="99" spans="3:26" ht="16.5" customHeight="1">
      <c r="C99" s="160"/>
      <c r="D99" s="160"/>
      <c r="E99" s="140"/>
      <c r="F99" s="141"/>
      <c r="G99" s="141"/>
      <c r="H99" s="143"/>
      <c r="I99" s="184"/>
      <c r="J99" s="144"/>
      <c r="K99" s="121"/>
      <c r="L99" s="121"/>
      <c r="M99" s="121"/>
      <c r="N99" s="185"/>
      <c r="O99" s="121"/>
      <c r="P99" s="161"/>
      <c r="Q99" s="70"/>
      <c r="R99" s="70"/>
      <c r="S99" s="70"/>
      <c r="T99" s="149"/>
      <c r="U99" s="149"/>
      <c r="V99" s="187"/>
      <c r="W99" s="187"/>
      <c r="X99" s="167"/>
      <c r="Y99" s="167"/>
      <c r="Z99" s="71"/>
    </row>
    <row r="100" spans="3:26" ht="16.5" customHeight="1">
      <c r="C100" s="160"/>
      <c r="D100" s="160"/>
      <c r="E100" s="140"/>
      <c r="F100" s="141"/>
      <c r="G100" s="141"/>
      <c r="H100" s="143"/>
      <c r="I100" s="184"/>
      <c r="J100" s="144"/>
      <c r="K100" s="121"/>
      <c r="L100" s="121"/>
      <c r="M100" s="121"/>
      <c r="N100" s="185"/>
      <c r="O100" s="121"/>
      <c r="P100" s="161"/>
      <c r="Q100" s="70"/>
      <c r="R100" s="70"/>
      <c r="S100" s="70"/>
      <c r="T100" s="149"/>
      <c r="U100" s="149"/>
      <c r="V100" s="187"/>
      <c r="W100" s="187"/>
      <c r="X100" s="167"/>
      <c r="Y100" s="167"/>
      <c r="Z100" s="71"/>
    </row>
    <row r="101" spans="3:26" ht="16.5" customHeight="1">
      <c r="C101" s="160"/>
      <c r="D101" s="160"/>
      <c r="E101" s="140"/>
      <c r="F101" s="141"/>
      <c r="G101" s="141"/>
      <c r="H101" s="143"/>
      <c r="I101" s="184"/>
      <c r="J101" s="144"/>
      <c r="K101" s="121"/>
      <c r="L101" s="121"/>
      <c r="M101" s="121"/>
      <c r="N101" s="185"/>
      <c r="O101" s="121"/>
      <c r="P101" s="161"/>
      <c r="Q101" s="70"/>
      <c r="R101" s="70"/>
      <c r="S101" s="70"/>
      <c r="T101" s="149"/>
      <c r="U101" s="149"/>
      <c r="V101" s="187"/>
      <c r="W101" s="187"/>
      <c r="X101" s="167"/>
      <c r="Y101" s="167"/>
      <c r="Z101" s="71"/>
    </row>
    <row r="102" spans="3:26" ht="16.5" customHeight="1">
      <c r="C102" s="160"/>
      <c r="D102" s="160"/>
      <c r="E102" s="140"/>
      <c r="F102" s="141"/>
      <c r="G102" s="141"/>
      <c r="H102" s="143"/>
      <c r="I102" s="184"/>
      <c r="J102" s="144"/>
      <c r="K102" s="121"/>
      <c r="L102" s="121"/>
      <c r="M102" s="121"/>
      <c r="N102" s="185"/>
      <c r="O102" s="121"/>
      <c r="P102" s="161"/>
      <c r="Q102" s="70"/>
      <c r="R102" s="70"/>
      <c r="S102" s="70"/>
      <c r="T102" s="149"/>
      <c r="U102" s="149"/>
      <c r="V102" s="187"/>
      <c r="W102" s="187"/>
      <c r="X102" s="167"/>
      <c r="Y102" s="167"/>
      <c r="Z102" s="71"/>
    </row>
    <row r="103" spans="3:26" ht="16.5" customHeight="1">
      <c r="C103" s="160"/>
      <c r="D103" s="160"/>
      <c r="E103" s="140"/>
      <c r="F103" s="141"/>
      <c r="G103" s="141"/>
      <c r="H103" s="143"/>
      <c r="I103" s="184"/>
      <c r="J103" s="144"/>
      <c r="K103" s="121"/>
      <c r="L103" s="121"/>
      <c r="M103" s="121"/>
      <c r="N103" s="185"/>
      <c r="O103" s="121"/>
      <c r="P103" s="161"/>
      <c r="Q103" s="70"/>
      <c r="R103" s="70"/>
      <c r="S103" s="70"/>
      <c r="T103" s="149"/>
      <c r="U103" s="149"/>
      <c r="V103" s="187"/>
      <c r="W103" s="187"/>
      <c r="X103" s="167"/>
      <c r="Y103" s="167"/>
      <c r="Z103" s="71"/>
    </row>
    <row r="104" spans="3:26" ht="16.5" customHeight="1">
      <c r="C104" s="160"/>
      <c r="D104" s="160"/>
      <c r="E104" s="140"/>
      <c r="F104" s="141"/>
      <c r="G104" s="141"/>
      <c r="H104" s="143"/>
      <c r="I104" s="184"/>
      <c r="J104" s="144"/>
      <c r="K104" s="121"/>
      <c r="L104" s="121"/>
      <c r="M104" s="121"/>
      <c r="N104" s="185"/>
      <c r="O104" s="121"/>
      <c r="P104" s="161"/>
      <c r="Q104" s="70"/>
      <c r="R104" s="70"/>
      <c r="S104" s="70"/>
      <c r="T104" s="149"/>
      <c r="U104" s="149"/>
      <c r="V104" s="187"/>
      <c r="W104" s="187"/>
      <c r="X104" s="167"/>
      <c r="Y104" s="167"/>
      <c r="Z104" s="71"/>
    </row>
    <row r="105" spans="3:26" ht="16.5" customHeight="1">
      <c r="C105" s="160"/>
      <c r="D105" s="160"/>
      <c r="E105" s="140"/>
      <c r="F105" s="141"/>
      <c r="G105" s="141"/>
      <c r="H105" s="143"/>
      <c r="I105" s="184"/>
      <c r="J105" s="144"/>
      <c r="K105" s="121"/>
      <c r="L105" s="121"/>
      <c r="M105" s="121"/>
      <c r="N105" s="185"/>
      <c r="O105" s="121"/>
      <c r="P105" s="161"/>
      <c r="Q105" s="70"/>
      <c r="R105" s="70"/>
      <c r="S105" s="70"/>
      <c r="T105" s="149"/>
      <c r="U105" s="149"/>
      <c r="V105" s="187"/>
      <c r="W105" s="187"/>
      <c r="X105" s="167"/>
      <c r="Y105" s="167"/>
      <c r="Z105" s="71"/>
    </row>
    <row r="106" spans="3:26" ht="16.5" customHeight="1">
      <c r="C106" s="160"/>
      <c r="D106" s="160"/>
      <c r="E106" s="140"/>
      <c r="F106" s="141"/>
      <c r="G106" s="141"/>
      <c r="H106" s="143"/>
      <c r="I106" s="184"/>
      <c r="J106" s="144"/>
      <c r="K106" s="121"/>
      <c r="L106" s="121"/>
      <c r="M106" s="121"/>
      <c r="N106" s="185"/>
      <c r="O106" s="121"/>
      <c r="P106" s="161"/>
      <c r="Q106" s="70"/>
      <c r="R106" s="70"/>
      <c r="S106" s="70"/>
      <c r="T106" s="149"/>
      <c r="U106" s="149"/>
      <c r="V106" s="187"/>
      <c r="W106" s="187"/>
      <c r="X106" s="167"/>
      <c r="Y106" s="167"/>
      <c r="Z106" s="71"/>
    </row>
    <row r="107" spans="3:26" ht="16.5" customHeight="1">
      <c r="C107" s="160"/>
      <c r="D107" s="160"/>
      <c r="E107" s="140"/>
      <c r="F107" s="141"/>
      <c r="G107" s="141"/>
      <c r="H107" s="143"/>
      <c r="I107" s="184"/>
      <c r="J107" s="144"/>
      <c r="K107" s="121"/>
      <c r="L107" s="121"/>
      <c r="M107" s="121"/>
      <c r="N107" s="185"/>
      <c r="O107" s="121"/>
      <c r="P107" s="161"/>
      <c r="Q107" s="70"/>
      <c r="R107" s="70"/>
      <c r="S107" s="70"/>
      <c r="T107" s="149"/>
      <c r="U107" s="149"/>
      <c r="V107" s="187"/>
      <c r="W107" s="187"/>
      <c r="X107" s="167"/>
      <c r="Y107" s="167"/>
      <c r="Z107" s="71"/>
    </row>
    <row r="108" spans="3:26" ht="16.5" customHeight="1">
      <c r="C108" s="160"/>
      <c r="D108" s="160"/>
      <c r="E108" s="140"/>
      <c r="F108" s="141"/>
      <c r="G108" s="141"/>
      <c r="H108" s="143"/>
      <c r="I108" s="184"/>
      <c r="J108" s="144"/>
      <c r="K108" s="121"/>
      <c r="L108" s="121"/>
      <c r="M108" s="121"/>
      <c r="N108" s="185"/>
      <c r="O108" s="121"/>
      <c r="P108" s="161"/>
      <c r="Q108" s="70"/>
      <c r="R108" s="70"/>
      <c r="S108" s="70"/>
      <c r="T108" s="149"/>
      <c r="U108" s="149"/>
      <c r="V108" s="187"/>
      <c r="W108" s="187"/>
      <c r="X108" s="167"/>
      <c r="Y108" s="167"/>
      <c r="Z108" s="71"/>
    </row>
    <row r="109" spans="3:26" ht="16.5" customHeight="1">
      <c r="C109" s="160"/>
      <c r="D109" s="160"/>
      <c r="E109" s="140"/>
      <c r="F109" s="141"/>
      <c r="G109" s="141"/>
      <c r="H109" s="143"/>
      <c r="I109" s="184"/>
      <c r="J109" s="144"/>
      <c r="K109" s="121"/>
      <c r="L109" s="121"/>
      <c r="M109" s="121"/>
      <c r="N109" s="185"/>
      <c r="O109" s="121"/>
      <c r="P109" s="161"/>
      <c r="Q109" s="70"/>
      <c r="R109" s="70"/>
      <c r="S109" s="70"/>
      <c r="T109" s="149"/>
      <c r="U109" s="149"/>
      <c r="V109" s="187"/>
      <c r="W109" s="187"/>
      <c r="X109" s="167"/>
      <c r="Y109" s="167"/>
      <c r="Z109" s="71"/>
    </row>
    <row r="110" spans="3:26" ht="16.5" customHeight="1">
      <c r="C110" s="160"/>
      <c r="D110" s="160"/>
      <c r="E110" s="140"/>
      <c r="F110" s="141"/>
      <c r="G110" s="141"/>
      <c r="H110" s="143"/>
      <c r="I110" s="184"/>
      <c r="J110" s="144"/>
      <c r="K110" s="121"/>
      <c r="L110" s="121"/>
      <c r="M110" s="121"/>
      <c r="N110" s="185"/>
      <c r="O110" s="121"/>
      <c r="P110" s="161"/>
      <c r="Q110" s="70"/>
      <c r="R110" s="70"/>
      <c r="S110" s="70"/>
      <c r="T110" s="149"/>
      <c r="U110" s="149"/>
      <c r="V110" s="187"/>
      <c r="W110" s="187"/>
      <c r="X110" s="167"/>
      <c r="Y110" s="167"/>
      <c r="Z110" s="71"/>
    </row>
    <row r="111" spans="3:26" ht="16.5" customHeight="1">
      <c r="C111" s="160"/>
      <c r="D111" s="160"/>
      <c r="E111" s="140"/>
      <c r="F111" s="141"/>
      <c r="G111" s="141"/>
      <c r="H111" s="143"/>
      <c r="I111" s="184"/>
      <c r="J111" s="144"/>
      <c r="K111" s="121"/>
      <c r="L111" s="121"/>
      <c r="M111" s="121"/>
      <c r="N111" s="185"/>
      <c r="O111" s="121"/>
      <c r="P111" s="161"/>
      <c r="Q111" s="70"/>
      <c r="R111" s="70"/>
      <c r="S111" s="70"/>
      <c r="T111" s="149"/>
      <c r="U111" s="149"/>
      <c r="V111" s="187"/>
      <c r="W111" s="187"/>
      <c r="X111" s="167"/>
      <c r="Y111" s="167"/>
      <c r="Z111" s="71"/>
    </row>
    <row r="112" spans="3:26" ht="16.5" customHeight="1">
      <c r="C112" s="160"/>
      <c r="D112" s="160"/>
      <c r="E112" s="140"/>
      <c r="F112" s="141"/>
      <c r="G112" s="141"/>
      <c r="H112" s="143"/>
      <c r="I112" s="184"/>
      <c r="J112" s="144"/>
      <c r="K112" s="121"/>
      <c r="L112" s="121"/>
      <c r="M112" s="121"/>
      <c r="N112" s="185"/>
      <c r="O112" s="121"/>
      <c r="P112" s="161"/>
      <c r="Q112" s="70"/>
      <c r="R112" s="70"/>
      <c r="S112" s="70"/>
      <c r="T112" s="149"/>
      <c r="U112" s="149"/>
      <c r="V112" s="187"/>
      <c r="W112" s="187"/>
      <c r="X112" s="167"/>
      <c r="Y112" s="167"/>
      <c r="Z112" s="71"/>
    </row>
    <row r="113" spans="3:26" ht="16.5" customHeight="1">
      <c r="C113" s="160"/>
      <c r="D113" s="160"/>
      <c r="E113" s="140"/>
      <c r="F113" s="141"/>
      <c r="G113" s="141"/>
      <c r="H113" s="143"/>
      <c r="I113" s="184"/>
      <c r="J113" s="144"/>
      <c r="K113" s="121"/>
      <c r="L113" s="121"/>
      <c r="M113" s="121"/>
      <c r="N113" s="185"/>
      <c r="O113" s="121"/>
      <c r="P113" s="161"/>
      <c r="Q113" s="70"/>
      <c r="R113" s="70"/>
      <c r="S113" s="70"/>
      <c r="T113" s="149"/>
      <c r="U113" s="149"/>
      <c r="V113" s="187"/>
      <c r="W113" s="187"/>
      <c r="X113" s="167"/>
      <c r="Y113" s="167"/>
      <c r="Z113" s="71"/>
    </row>
    <row r="114" spans="3:26" ht="16.5" customHeight="1">
      <c r="C114" s="160"/>
      <c r="D114" s="160"/>
      <c r="E114" s="140"/>
      <c r="F114" s="141"/>
      <c r="G114" s="141"/>
      <c r="H114" s="143"/>
      <c r="I114" s="184"/>
      <c r="J114" s="144"/>
      <c r="K114" s="121"/>
      <c r="L114" s="121"/>
      <c r="M114" s="121"/>
      <c r="N114" s="185"/>
      <c r="O114" s="121"/>
      <c r="P114" s="161"/>
      <c r="Q114" s="70"/>
      <c r="R114" s="70"/>
      <c r="S114" s="70"/>
      <c r="T114" s="149"/>
      <c r="U114" s="149"/>
      <c r="V114" s="187"/>
      <c r="W114" s="187"/>
      <c r="X114" s="167"/>
      <c r="Y114" s="167"/>
      <c r="Z114" s="71"/>
    </row>
    <row r="115" spans="3:26" ht="16.5" customHeight="1">
      <c r="C115" s="160"/>
      <c r="D115" s="160"/>
      <c r="E115" s="140"/>
      <c r="F115" s="141"/>
      <c r="G115" s="141"/>
      <c r="H115" s="143"/>
      <c r="I115" s="184"/>
      <c r="J115" s="144"/>
      <c r="K115" s="121"/>
      <c r="L115" s="121"/>
      <c r="M115" s="121"/>
      <c r="N115" s="185"/>
      <c r="O115" s="121"/>
      <c r="P115" s="161"/>
      <c r="Q115" s="70"/>
      <c r="R115" s="70"/>
      <c r="S115" s="70"/>
      <c r="T115" s="149"/>
      <c r="U115" s="149"/>
      <c r="V115" s="187"/>
      <c r="W115" s="187"/>
      <c r="X115" s="167"/>
      <c r="Y115" s="167"/>
      <c r="Z115" s="71"/>
    </row>
    <row r="116" spans="3:26" ht="16.5" customHeight="1">
      <c r="C116" s="160"/>
      <c r="D116" s="160"/>
      <c r="E116" s="140"/>
      <c r="F116" s="141"/>
      <c r="G116" s="141"/>
      <c r="H116" s="143"/>
      <c r="I116" s="184"/>
      <c r="J116" s="144"/>
      <c r="K116" s="121"/>
      <c r="L116" s="121"/>
      <c r="M116" s="121"/>
      <c r="N116" s="185"/>
      <c r="O116" s="121"/>
      <c r="P116" s="161"/>
      <c r="Q116" s="70"/>
      <c r="R116" s="70"/>
      <c r="S116" s="70"/>
      <c r="T116" s="149"/>
      <c r="U116" s="149"/>
      <c r="V116" s="187"/>
      <c r="W116" s="187"/>
      <c r="X116" s="167"/>
      <c r="Y116" s="167"/>
      <c r="Z116" s="71"/>
    </row>
    <row r="117" spans="3:26" ht="16.5" customHeight="1">
      <c r="C117" s="160"/>
      <c r="D117" s="160"/>
      <c r="E117" s="140"/>
      <c r="F117" s="141"/>
      <c r="G117" s="141"/>
      <c r="H117" s="143"/>
      <c r="I117" s="184"/>
      <c r="J117" s="144"/>
      <c r="K117" s="121"/>
      <c r="L117" s="121"/>
      <c r="M117" s="121"/>
      <c r="N117" s="185"/>
      <c r="O117" s="121"/>
      <c r="P117" s="161"/>
      <c r="Q117" s="70"/>
      <c r="R117" s="70"/>
      <c r="S117" s="70"/>
      <c r="T117" s="149"/>
      <c r="U117" s="149"/>
      <c r="V117" s="187"/>
      <c r="W117" s="187"/>
      <c r="X117" s="167"/>
      <c r="Y117" s="167"/>
      <c r="Z117" s="71"/>
    </row>
    <row r="118" spans="3:26" ht="16.5" customHeight="1">
      <c r="C118" s="160"/>
      <c r="D118" s="160"/>
      <c r="E118" s="140"/>
      <c r="F118" s="141"/>
      <c r="G118" s="141"/>
      <c r="H118" s="143"/>
      <c r="I118" s="184"/>
      <c r="J118" s="144"/>
      <c r="K118" s="121"/>
      <c r="L118" s="121"/>
      <c r="M118" s="121"/>
      <c r="N118" s="185"/>
      <c r="O118" s="121"/>
      <c r="P118" s="161"/>
      <c r="Q118" s="70"/>
      <c r="R118" s="70"/>
      <c r="S118" s="70"/>
      <c r="T118" s="149"/>
      <c r="U118" s="149"/>
      <c r="V118" s="187"/>
      <c r="W118" s="187"/>
      <c r="X118" s="167"/>
      <c r="Y118" s="167"/>
      <c r="Z118" s="71"/>
    </row>
    <row r="119" spans="3:26" ht="16.5" customHeight="1">
      <c r="C119" s="160"/>
      <c r="D119" s="160"/>
      <c r="E119" s="140"/>
      <c r="F119" s="141"/>
      <c r="G119" s="141"/>
      <c r="H119" s="143"/>
      <c r="I119" s="184"/>
      <c r="J119" s="144"/>
      <c r="K119" s="121"/>
      <c r="L119" s="121"/>
      <c r="M119" s="121"/>
      <c r="N119" s="185"/>
      <c r="O119" s="121"/>
      <c r="P119" s="161"/>
      <c r="Q119" s="70"/>
      <c r="R119" s="70"/>
      <c r="S119" s="70"/>
      <c r="T119" s="149"/>
      <c r="U119" s="149"/>
      <c r="V119" s="187"/>
      <c r="W119" s="187"/>
      <c r="X119" s="167"/>
      <c r="Y119" s="167"/>
      <c r="Z119" s="71"/>
    </row>
    <row r="120" spans="3:26" ht="16.5" customHeight="1">
      <c r="C120" s="160"/>
      <c r="D120" s="160"/>
      <c r="E120" s="140"/>
      <c r="F120" s="141"/>
      <c r="G120" s="141"/>
      <c r="H120" s="143"/>
      <c r="I120" s="184"/>
      <c r="J120" s="144"/>
      <c r="K120" s="121"/>
      <c r="L120" s="121"/>
      <c r="M120" s="121"/>
      <c r="N120" s="185"/>
      <c r="O120" s="121"/>
      <c r="P120" s="161"/>
      <c r="Q120" s="70"/>
      <c r="R120" s="70"/>
      <c r="S120" s="70"/>
      <c r="T120" s="149"/>
      <c r="U120" s="149"/>
      <c r="V120" s="187"/>
      <c r="W120" s="187"/>
      <c r="X120" s="167"/>
      <c r="Y120" s="167"/>
      <c r="Z120" s="71"/>
    </row>
    <row r="121" spans="3:26" ht="16.5" customHeight="1">
      <c r="C121" s="160"/>
      <c r="D121" s="160"/>
      <c r="E121" s="140"/>
      <c r="F121" s="141"/>
      <c r="G121" s="141"/>
      <c r="H121" s="143"/>
      <c r="I121" s="184"/>
      <c r="J121" s="144"/>
      <c r="K121" s="121"/>
      <c r="L121" s="121"/>
      <c r="M121" s="121"/>
      <c r="N121" s="185"/>
      <c r="O121" s="121"/>
      <c r="P121" s="161"/>
      <c r="Q121" s="70"/>
      <c r="R121" s="70"/>
      <c r="S121" s="70"/>
      <c r="T121" s="149"/>
      <c r="U121" s="149"/>
      <c r="V121" s="187"/>
      <c r="W121" s="187"/>
      <c r="X121" s="167"/>
      <c r="Y121" s="167"/>
      <c r="Z121" s="71"/>
    </row>
    <row r="122" spans="3:26" ht="16.5" customHeight="1">
      <c r="C122" s="160"/>
      <c r="D122" s="160"/>
      <c r="E122" s="140"/>
      <c r="F122" s="141"/>
      <c r="G122" s="141"/>
      <c r="H122" s="143"/>
      <c r="I122" s="184"/>
      <c r="J122" s="144"/>
      <c r="K122" s="121"/>
      <c r="L122" s="121"/>
      <c r="M122" s="121"/>
      <c r="N122" s="185"/>
      <c r="O122" s="121"/>
      <c r="P122" s="161"/>
      <c r="Q122" s="70"/>
      <c r="R122" s="70"/>
      <c r="S122" s="70"/>
      <c r="T122" s="149"/>
      <c r="U122" s="149"/>
      <c r="V122" s="187"/>
      <c r="W122" s="187"/>
      <c r="X122" s="167"/>
      <c r="Y122" s="167"/>
      <c r="Z122" s="71"/>
    </row>
    <row r="123" spans="3:26" ht="16.5" customHeight="1">
      <c r="C123" s="160"/>
      <c r="D123" s="160"/>
      <c r="E123" s="140"/>
      <c r="F123" s="141"/>
      <c r="G123" s="141"/>
      <c r="H123" s="143"/>
      <c r="I123" s="184"/>
      <c r="J123" s="144"/>
      <c r="K123" s="121"/>
      <c r="L123" s="121"/>
      <c r="M123" s="121"/>
      <c r="N123" s="185"/>
      <c r="O123" s="121"/>
      <c r="P123" s="161"/>
      <c r="Q123" s="70"/>
      <c r="R123" s="70"/>
      <c r="S123" s="70"/>
      <c r="T123" s="149"/>
      <c r="U123" s="149"/>
      <c r="V123" s="187"/>
      <c r="W123" s="187"/>
      <c r="X123" s="167"/>
      <c r="Y123" s="167"/>
      <c r="Z123" s="71"/>
    </row>
    <row r="124" spans="3:26" ht="16.5" customHeight="1">
      <c r="C124" s="160"/>
      <c r="D124" s="160"/>
      <c r="E124" s="140"/>
      <c r="F124" s="141"/>
      <c r="G124" s="141"/>
      <c r="H124" s="143"/>
      <c r="I124" s="184"/>
      <c r="J124" s="144"/>
      <c r="K124" s="121"/>
      <c r="L124" s="121"/>
      <c r="M124" s="121"/>
      <c r="N124" s="185"/>
      <c r="O124" s="121"/>
      <c r="P124" s="161"/>
      <c r="Q124" s="70"/>
      <c r="R124" s="70"/>
      <c r="S124" s="70"/>
      <c r="T124" s="149"/>
      <c r="U124" s="149"/>
      <c r="V124" s="187"/>
      <c r="W124" s="187"/>
      <c r="X124" s="167"/>
      <c r="Y124" s="167"/>
      <c r="Z124" s="71"/>
    </row>
    <row r="125" spans="3:26" ht="16.5" customHeight="1">
      <c r="C125" s="160"/>
      <c r="D125" s="160"/>
      <c r="E125" s="140"/>
      <c r="F125" s="141"/>
      <c r="G125" s="141"/>
      <c r="H125" s="143"/>
      <c r="I125" s="184"/>
      <c r="J125" s="144"/>
      <c r="K125" s="121"/>
      <c r="L125" s="121"/>
      <c r="M125" s="121"/>
      <c r="N125" s="185"/>
      <c r="O125" s="121"/>
      <c r="P125" s="161"/>
      <c r="Q125" s="70"/>
      <c r="R125" s="70"/>
      <c r="S125" s="70"/>
      <c r="T125" s="149"/>
      <c r="U125" s="149"/>
      <c r="V125" s="187"/>
      <c r="W125" s="187"/>
      <c r="X125" s="167"/>
      <c r="Y125" s="167"/>
      <c r="Z125" s="71"/>
    </row>
    <row r="126" spans="3:26" ht="16.5" customHeight="1">
      <c r="C126" s="160"/>
      <c r="D126" s="160"/>
      <c r="E126" s="140"/>
      <c r="F126" s="141"/>
      <c r="G126" s="141"/>
      <c r="H126" s="143"/>
      <c r="I126" s="184"/>
      <c r="J126" s="144"/>
      <c r="K126" s="121"/>
      <c r="L126" s="121"/>
      <c r="M126" s="121"/>
      <c r="N126" s="185"/>
      <c r="O126" s="121"/>
      <c r="P126" s="161"/>
      <c r="Q126" s="70"/>
      <c r="R126" s="70"/>
      <c r="S126" s="70"/>
      <c r="T126" s="149"/>
      <c r="U126" s="149"/>
      <c r="V126" s="187"/>
      <c r="W126" s="187"/>
      <c r="X126" s="167"/>
      <c r="Y126" s="167"/>
      <c r="Z126" s="71"/>
    </row>
    <row r="127" spans="3:26" ht="16.5" customHeight="1">
      <c r="C127" s="160"/>
      <c r="D127" s="160"/>
      <c r="E127" s="140"/>
      <c r="F127" s="141"/>
      <c r="G127" s="141"/>
      <c r="H127" s="143"/>
      <c r="I127" s="184"/>
      <c r="J127" s="144"/>
      <c r="K127" s="121"/>
      <c r="L127" s="121"/>
      <c r="M127" s="121"/>
      <c r="N127" s="185"/>
      <c r="O127" s="121"/>
      <c r="P127" s="161"/>
      <c r="Q127" s="70"/>
      <c r="R127" s="70"/>
      <c r="S127" s="70"/>
      <c r="T127" s="149"/>
      <c r="U127" s="149"/>
      <c r="V127" s="187"/>
      <c r="W127" s="187"/>
      <c r="X127" s="167"/>
      <c r="Y127" s="167"/>
      <c r="Z127" s="71"/>
    </row>
    <row r="128" spans="3:26" ht="16.5" customHeight="1">
      <c r="C128" s="160"/>
      <c r="D128" s="160"/>
      <c r="E128" s="140"/>
      <c r="F128" s="141"/>
      <c r="G128" s="141"/>
      <c r="H128" s="143"/>
      <c r="I128" s="184"/>
      <c r="J128" s="144"/>
      <c r="K128" s="121"/>
      <c r="L128" s="121"/>
      <c r="M128" s="121"/>
      <c r="N128" s="185"/>
      <c r="O128" s="121"/>
      <c r="P128" s="161"/>
      <c r="Q128" s="70"/>
      <c r="R128" s="70"/>
      <c r="S128" s="70"/>
      <c r="T128" s="149"/>
      <c r="U128" s="149"/>
      <c r="V128" s="187"/>
      <c r="W128" s="187"/>
      <c r="X128" s="167"/>
      <c r="Y128" s="167"/>
      <c r="Z128" s="71"/>
    </row>
    <row r="129" spans="3:26" ht="16.5" customHeight="1">
      <c r="C129" s="160"/>
      <c r="D129" s="160"/>
      <c r="E129" s="140"/>
      <c r="F129" s="141"/>
      <c r="G129" s="141"/>
      <c r="H129" s="143"/>
      <c r="I129" s="184"/>
      <c r="J129" s="144"/>
      <c r="K129" s="121"/>
      <c r="L129" s="121"/>
      <c r="M129" s="121"/>
      <c r="N129" s="185"/>
      <c r="O129" s="121"/>
      <c r="P129" s="161"/>
      <c r="Q129" s="70"/>
      <c r="R129" s="70"/>
      <c r="S129" s="70"/>
      <c r="T129" s="149"/>
      <c r="U129" s="149"/>
      <c r="V129" s="187"/>
      <c r="W129" s="187"/>
      <c r="X129" s="167"/>
      <c r="Y129" s="167"/>
      <c r="Z129" s="71"/>
    </row>
    <row r="130" spans="3:26" ht="16.5" customHeight="1">
      <c r="C130" s="160"/>
      <c r="D130" s="160"/>
      <c r="E130" s="140"/>
      <c r="F130" s="141"/>
      <c r="G130" s="141"/>
      <c r="H130" s="143"/>
      <c r="I130" s="184"/>
      <c r="J130" s="144"/>
      <c r="K130" s="121"/>
      <c r="L130" s="121"/>
      <c r="M130" s="121"/>
      <c r="N130" s="185"/>
      <c r="O130" s="121"/>
      <c r="P130" s="161"/>
      <c r="Q130" s="70"/>
      <c r="R130" s="70"/>
      <c r="S130" s="70"/>
      <c r="T130" s="149"/>
      <c r="U130" s="149"/>
      <c r="V130" s="187"/>
      <c r="W130" s="187"/>
      <c r="X130" s="167"/>
      <c r="Y130" s="167"/>
      <c r="Z130" s="71"/>
    </row>
    <row r="131" spans="3:26" ht="16.5" customHeight="1">
      <c r="C131" s="160"/>
      <c r="D131" s="160"/>
      <c r="E131" s="140"/>
      <c r="F131" s="141"/>
      <c r="G131" s="141"/>
      <c r="H131" s="143"/>
      <c r="I131" s="184"/>
      <c r="J131" s="144"/>
      <c r="K131" s="121"/>
      <c r="L131" s="121"/>
      <c r="M131" s="121"/>
      <c r="N131" s="185"/>
      <c r="O131" s="121"/>
      <c r="P131" s="161"/>
      <c r="Q131" s="70"/>
      <c r="R131" s="70"/>
      <c r="S131" s="70"/>
      <c r="T131" s="149"/>
      <c r="U131" s="149"/>
      <c r="V131" s="187"/>
      <c r="W131" s="187"/>
      <c r="X131" s="167"/>
      <c r="Y131" s="167"/>
      <c r="Z131" s="71"/>
    </row>
    <row r="132" spans="3:26" ht="16.5" customHeight="1">
      <c r="C132" s="160"/>
      <c r="D132" s="160"/>
      <c r="E132" s="140"/>
      <c r="F132" s="141"/>
      <c r="G132" s="141"/>
      <c r="H132" s="143"/>
      <c r="I132" s="184"/>
      <c r="J132" s="144"/>
      <c r="K132" s="121"/>
      <c r="L132" s="121"/>
      <c r="M132" s="121"/>
      <c r="N132" s="185"/>
      <c r="O132" s="121"/>
      <c r="P132" s="161"/>
      <c r="Q132" s="70"/>
      <c r="R132" s="70"/>
      <c r="S132" s="70"/>
      <c r="T132" s="149"/>
      <c r="U132" s="149"/>
      <c r="V132" s="187"/>
      <c r="W132" s="187"/>
      <c r="X132" s="167"/>
      <c r="Y132" s="167"/>
      <c r="Z132" s="71"/>
    </row>
    <row r="133" spans="3:26" ht="16.5" customHeight="1">
      <c r="C133" s="160"/>
      <c r="D133" s="160"/>
      <c r="E133" s="140"/>
      <c r="F133" s="141"/>
      <c r="G133" s="141"/>
      <c r="H133" s="143"/>
      <c r="I133" s="184"/>
      <c r="J133" s="144"/>
      <c r="K133" s="121"/>
      <c r="L133" s="121"/>
      <c r="M133" s="121"/>
      <c r="N133" s="185"/>
      <c r="O133" s="121"/>
      <c r="P133" s="161"/>
      <c r="Q133" s="70"/>
      <c r="R133" s="70"/>
      <c r="S133" s="70"/>
      <c r="T133" s="149"/>
      <c r="U133" s="149"/>
      <c r="V133" s="187"/>
      <c r="W133" s="187"/>
      <c r="X133" s="167"/>
      <c r="Y133" s="167"/>
      <c r="Z133" s="71"/>
    </row>
    <row r="134" spans="3:26" ht="16.5" customHeight="1">
      <c r="C134" s="160"/>
      <c r="D134" s="160"/>
      <c r="E134" s="140"/>
      <c r="F134" s="141"/>
      <c r="G134" s="141"/>
      <c r="H134" s="143"/>
      <c r="I134" s="184"/>
      <c r="J134" s="144"/>
      <c r="K134" s="121"/>
      <c r="L134" s="121"/>
      <c r="M134" s="121"/>
      <c r="N134" s="185"/>
      <c r="O134" s="121"/>
      <c r="P134" s="161"/>
      <c r="Q134" s="70"/>
      <c r="R134" s="70"/>
      <c r="S134" s="70"/>
      <c r="T134" s="149"/>
      <c r="U134" s="149"/>
      <c r="V134" s="187"/>
      <c r="W134" s="187"/>
      <c r="X134" s="167"/>
      <c r="Y134" s="167"/>
      <c r="Z134" s="71"/>
    </row>
    <row r="135" spans="3:26" ht="16.5" customHeight="1">
      <c r="C135" s="160"/>
      <c r="D135" s="160"/>
      <c r="E135" s="140"/>
      <c r="F135" s="141"/>
      <c r="G135" s="141"/>
      <c r="H135" s="143"/>
      <c r="I135" s="184"/>
      <c r="J135" s="144"/>
      <c r="K135" s="121"/>
      <c r="L135" s="121"/>
      <c r="M135" s="121"/>
      <c r="N135" s="185"/>
      <c r="O135" s="121"/>
      <c r="P135" s="161"/>
      <c r="Q135" s="70"/>
      <c r="R135" s="70"/>
      <c r="S135" s="70"/>
      <c r="T135" s="149"/>
      <c r="U135" s="149"/>
      <c r="V135" s="187"/>
      <c r="W135" s="187"/>
      <c r="X135" s="167"/>
      <c r="Y135" s="167"/>
      <c r="Z135" s="71"/>
    </row>
    <row r="136" spans="3:26" ht="16.5" customHeight="1">
      <c r="C136" s="160"/>
      <c r="D136" s="160"/>
      <c r="E136" s="140"/>
      <c r="F136" s="141"/>
      <c r="G136" s="141"/>
      <c r="H136" s="143"/>
      <c r="I136" s="184"/>
      <c r="J136" s="144"/>
      <c r="K136" s="121"/>
      <c r="L136" s="121"/>
      <c r="M136" s="121"/>
      <c r="N136" s="185"/>
      <c r="O136" s="121"/>
      <c r="P136" s="161"/>
      <c r="Q136" s="70"/>
      <c r="R136" s="70"/>
      <c r="S136" s="70"/>
      <c r="T136" s="149"/>
      <c r="U136" s="149"/>
      <c r="V136" s="187"/>
      <c r="W136" s="187"/>
      <c r="X136" s="167"/>
      <c r="Y136" s="167"/>
      <c r="Z136" s="71"/>
    </row>
    <row r="137" spans="3:26" ht="16.5" customHeight="1">
      <c r="C137" s="160"/>
      <c r="D137" s="160"/>
      <c r="E137" s="140"/>
      <c r="F137" s="141"/>
      <c r="G137" s="141"/>
      <c r="H137" s="143"/>
      <c r="I137" s="184"/>
      <c r="J137" s="144"/>
      <c r="K137" s="121"/>
      <c r="L137" s="121"/>
      <c r="M137" s="121"/>
      <c r="N137" s="185"/>
      <c r="O137" s="121"/>
      <c r="P137" s="161"/>
      <c r="Q137" s="70"/>
      <c r="R137" s="70"/>
      <c r="S137" s="70"/>
      <c r="T137" s="149"/>
      <c r="U137" s="149"/>
      <c r="V137" s="187"/>
      <c r="W137" s="187"/>
      <c r="X137" s="167"/>
      <c r="Y137" s="167"/>
      <c r="Z137" s="71"/>
    </row>
    <row r="138" spans="3:26" ht="16.5" customHeight="1">
      <c r="C138" s="160"/>
      <c r="D138" s="160"/>
      <c r="E138" s="140"/>
      <c r="F138" s="141"/>
      <c r="G138" s="141"/>
      <c r="H138" s="143"/>
      <c r="I138" s="184"/>
      <c r="J138" s="144"/>
      <c r="K138" s="121"/>
      <c r="L138" s="121"/>
      <c r="M138" s="121"/>
      <c r="N138" s="185"/>
      <c r="O138" s="121"/>
      <c r="P138" s="161"/>
      <c r="Q138" s="70"/>
      <c r="R138" s="70"/>
      <c r="S138" s="70"/>
      <c r="T138" s="149"/>
      <c r="U138" s="149"/>
      <c r="V138" s="187"/>
      <c r="W138" s="187"/>
      <c r="X138" s="167"/>
      <c r="Y138" s="167"/>
      <c r="Z138" s="71"/>
    </row>
    <row r="139" spans="3:26" ht="16.5" customHeight="1">
      <c r="C139" s="160"/>
      <c r="D139" s="160"/>
      <c r="E139" s="140"/>
      <c r="F139" s="141"/>
      <c r="G139" s="141"/>
      <c r="H139" s="143"/>
      <c r="I139" s="184"/>
      <c r="J139" s="144"/>
      <c r="K139" s="121"/>
      <c r="L139" s="121"/>
      <c r="M139" s="121"/>
      <c r="N139" s="185"/>
      <c r="O139" s="121"/>
      <c r="P139" s="161"/>
      <c r="Q139" s="70"/>
      <c r="R139" s="70"/>
      <c r="S139" s="70"/>
      <c r="T139" s="149"/>
      <c r="U139" s="149"/>
      <c r="V139" s="187"/>
      <c r="W139" s="187"/>
      <c r="X139" s="167"/>
      <c r="Y139" s="167"/>
      <c r="Z139" s="71"/>
    </row>
    <row r="140" spans="3:26" ht="16.5" customHeight="1">
      <c r="C140" s="160"/>
      <c r="D140" s="160"/>
      <c r="E140" s="140"/>
      <c r="F140" s="141"/>
      <c r="G140" s="141"/>
      <c r="H140" s="143"/>
      <c r="I140" s="184"/>
      <c r="J140" s="144"/>
      <c r="K140" s="121"/>
      <c r="L140" s="121"/>
      <c r="M140" s="121"/>
      <c r="N140" s="185"/>
      <c r="O140" s="121"/>
      <c r="P140" s="161"/>
      <c r="Q140" s="70"/>
      <c r="R140" s="70"/>
      <c r="S140" s="70"/>
      <c r="T140" s="149"/>
      <c r="U140" s="149"/>
      <c r="V140" s="187"/>
      <c r="W140" s="187"/>
      <c r="X140" s="167"/>
      <c r="Y140" s="167"/>
      <c r="Z140" s="71"/>
    </row>
    <row r="141" spans="3:26" ht="16.5" customHeight="1">
      <c r="C141" s="160"/>
      <c r="D141" s="160"/>
      <c r="E141" s="140"/>
      <c r="F141" s="141"/>
      <c r="G141" s="141"/>
      <c r="H141" s="143"/>
      <c r="I141" s="184"/>
      <c r="J141" s="144"/>
      <c r="K141" s="121"/>
      <c r="L141" s="121"/>
      <c r="M141" s="121"/>
      <c r="N141" s="185"/>
      <c r="O141" s="121"/>
      <c r="P141" s="161"/>
      <c r="Q141" s="70"/>
      <c r="R141" s="70"/>
      <c r="S141" s="70"/>
      <c r="T141" s="149"/>
      <c r="U141" s="149"/>
      <c r="V141" s="187"/>
      <c r="W141" s="187"/>
      <c r="X141" s="167"/>
      <c r="Y141" s="167"/>
      <c r="Z141" s="71"/>
    </row>
    <row r="142" spans="3:26" ht="16.5" customHeight="1">
      <c r="C142" s="160"/>
      <c r="D142" s="160"/>
      <c r="E142" s="140"/>
      <c r="F142" s="141"/>
      <c r="G142" s="141"/>
      <c r="H142" s="143"/>
      <c r="I142" s="184"/>
      <c r="J142" s="144"/>
      <c r="K142" s="121"/>
      <c r="L142" s="121"/>
      <c r="M142" s="121"/>
      <c r="N142" s="185"/>
      <c r="O142" s="121"/>
      <c r="P142" s="161"/>
      <c r="Q142" s="70"/>
      <c r="R142" s="70"/>
      <c r="S142" s="70"/>
      <c r="T142" s="149"/>
      <c r="U142" s="149"/>
      <c r="V142" s="187"/>
      <c r="W142" s="187"/>
      <c r="X142" s="167"/>
      <c r="Y142" s="167"/>
      <c r="Z142" s="71"/>
    </row>
    <row r="143" spans="3:26" ht="16.5" customHeight="1">
      <c r="C143" s="160"/>
      <c r="D143" s="160"/>
      <c r="E143" s="140"/>
      <c r="F143" s="141"/>
      <c r="G143" s="141"/>
      <c r="H143" s="143"/>
      <c r="I143" s="184"/>
      <c r="J143" s="144"/>
      <c r="K143" s="121"/>
      <c r="L143" s="121"/>
      <c r="M143" s="121"/>
      <c r="N143" s="185"/>
      <c r="O143" s="121"/>
      <c r="P143" s="161"/>
      <c r="Q143" s="70"/>
      <c r="R143" s="70"/>
      <c r="S143" s="70"/>
      <c r="T143" s="149"/>
      <c r="U143" s="149"/>
      <c r="V143" s="187"/>
      <c r="W143" s="187"/>
      <c r="X143" s="167"/>
      <c r="Y143" s="167"/>
      <c r="Z143" s="71"/>
    </row>
    <row r="144" spans="3:26" ht="16.5" customHeight="1">
      <c r="C144" s="160"/>
      <c r="D144" s="160"/>
      <c r="E144" s="140"/>
      <c r="F144" s="141"/>
      <c r="G144" s="141"/>
      <c r="H144" s="143"/>
      <c r="I144" s="184"/>
      <c r="J144" s="144"/>
      <c r="K144" s="121"/>
      <c r="L144" s="121"/>
      <c r="M144" s="121"/>
      <c r="N144" s="185"/>
      <c r="O144" s="121"/>
      <c r="P144" s="161"/>
      <c r="Q144" s="70"/>
      <c r="R144" s="70"/>
      <c r="S144" s="70"/>
      <c r="T144" s="149"/>
      <c r="U144" s="149"/>
      <c r="V144" s="187"/>
      <c r="W144" s="187"/>
      <c r="X144" s="167"/>
      <c r="Y144" s="167"/>
      <c r="Z144" s="71"/>
    </row>
    <row r="145" spans="3:26" ht="16.5" customHeight="1">
      <c r="C145" s="160"/>
      <c r="D145" s="160"/>
      <c r="E145" s="140"/>
      <c r="F145" s="141"/>
      <c r="G145" s="141"/>
      <c r="H145" s="143"/>
      <c r="I145" s="184"/>
      <c r="J145" s="144"/>
      <c r="K145" s="121"/>
      <c r="L145" s="121"/>
      <c r="M145" s="121"/>
      <c r="N145" s="185"/>
      <c r="O145" s="121"/>
      <c r="P145" s="161"/>
      <c r="Q145" s="70"/>
      <c r="R145" s="70"/>
      <c r="S145" s="70"/>
      <c r="T145" s="149"/>
      <c r="U145" s="149"/>
      <c r="V145" s="187"/>
      <c r="W145" s="187"/>
      <c r="X145" s="167"/>
      <c r="Y145" s="167"/>
      <c r="Z145" s="71"/>
    </row>
    <row r="146" spans="3:26" ht="16.5" customHeight="1">
      <c r="C146" s="160"/>
      <c r="D146" s="160"/>
      <c r="E146" s="140"/>
      <c r="F146" s="141"/>
      <c r="G146" s="141"/>
      <c r="H146" s="143"/>
      <c r="I146" s="184"/>
      <c r="J146" s="144"/>
      <c r="K146" s="121"/>
      <c r="L146" s="121"/>
      <c r="M146" s="121"/>
      <c r="N146" s="185"/>
      <c r="O146" s="121"/>
      <c r="P146" s="161"/>
      <c r="Q146" s="70"/>
      <c r="R146" s="70"/>
      <c r="S146" s="70"/>
      <c r="T146" s="149"/>
      <c r="U146" s="149"/>
      <c r="V146" s="187"/>
      <c r="W146" s="187"/>
      <c r="X146" s="167"/>
      <c r="Y146" s="167"/>
      <c r="Z146" s="71"/>
    </row>
    <row r="147" spans="3:26" ht="16.5" customHeight="1">
      <c r="C147" s="160"/>
      <c r="D147" s="160"/>
      <c r="E147" s="140"/>
      <c r="F147" s="141"/>
      <c r="G147" s="141"/>
      <c r="H147" s="143"/>
      <c r="I147" s="184"/>
      <c r="J147" s="144"/>
      <c r="K147" s="121"/>
      <c r="L147" s="121"/>
      <c r="M147" s="121"/>
      <c r="N147" s="185"/>
      <c r="O147" s="121"/>
      <c r="P147" s="161"/>
      <c r="Q147" s="70"/>
      <c r="R147" s="70"/>
      <c r="S147" s="70"/>
      <c r="T147" s="149"/>
      <c r="U147" s="149"/>
      <c r="V147" s="187"/>
      <c r="W147" s="187"/>
      <c r="X147" s="167"/>
      <c r="Y147" s="167"/>
      <c r="Z147" s="71"/>
    </row>
    <row r="148" spans="3:26" ht="16.5" customHeight="1">
      <c r="C148" s="160"/>
      <c r="D148" s="160"/>
      <c r="E148" s="140"/>
      <c r="F148" s="141"/>
      <c r="G148" s="141"/>
      <c r="H148" s="143"/>
      <c r="I148" s="184"/>
      <c r="J148" s="144"/>
      <c r="K148" s="121"/>
      <c r="L148" s="121"/>
      <c r="M148" s="121"/>
      <c r="N148" s="185"/>
      <c r="O148" s="121"/>
      <c r="P148" s="161"/>
      <c r="Q148" s="70"/>
      <c r="R148" s="70"/>
      <c r="S148" s="70"/>
      <c r="T148" s="149"/>
      <c r="U148" s="149"/>
      <c r="V148" s="187"/>
      <c r="W148" s="187"/>
      <c r="X148" s="167"/>
      <c r="Y148" s="167"/>
      <c r="Z148" s="71"/>
    </row>
    <row r="149" spans="3:26" ht="16.5" customHeight="1">
      <c r="C149" s="160"/>
      <c r="D149" s="160"/>
      <c r="E149" s="140"/>
      <c r="F149" s="141"/>
      <c r="G149" s="141"/>
      <c r="H149" s="143"/>
      <c r="I149" s="184"/>
      <c r="J149" s="144"/>
      <c r="K149" s="121"/>
      <c r="L149" s="121"/>
      <c r="M149" s="121"/>
      <c r="N149" s="185"/>
      <c r="O149" s="121"/>
      <c r="P149" s="161"/>
      <c r="Q149" s="70"/>
      <c r="R149" s="70"/>
      <c r="S149" s="70"/>
      <c r="T149" s="149"/>
      <c r="U149" s="149"/>
      <c r="V149" s="187"/>
      <c r="W149" s="187"/>
      <c r="X149" s="167"/>
      <c r="Y149" s="167"/>
      <c r="Z149" s="71"/>
    </row>
    <row r="150" spans="3:26" ht="16.5" customHeight="1">
      <c r="C150" s="160"/>
      <c r="D150" s="160"/>
      <c r="E150" s="140"/>
      <c r="F150" s="141"/>
      <c r="G150" s="141"/>
      <c r="H150" s="143"/>
      <c r="I150" s="184"/>
      <c r="J150" s="144"/>
      <c r="K150" s="121"/>
      <c r="L150" s="121"/>
      <c r="M150" s="121"/>
      <c r="N150" s="185"/>
      <c r="O150" s="121"/>
      <c r="P150" s="161"/>
      <c r="Q150" s="70"/>
      <c r="R150" s="70"/>
      <c r="S150" s="70"/>
      <c r="T150" s="149"/>
      <c r="U150" s="149"/>
      <c r="V150" s="187"/>
      <c r="W150" s="187"/>
      <c r="X150" s="167"/>
      <c r="Y150" s="167"/>
      <c r="Z150" s="71"/>
    </row>
    <row r="151" spans="3:26" ht="16.5" customHeight="1">
      <c r="C151" s="160"/>
      <c r="D151" s="160"/>
      <c r="E151" s="140"/>
      <c r="F151" s="141"/>
      <c r="G151" s="141"/>
      <c r="H151" s="143"/>
      <c r="I151" s="184"/>
      <c r="J151" s="144"/>
      <c r="K151" s="121"/>
      <c r="L151" s="121"/>
      <c r="M151" s="121"/>
      <c r="N151" s="185"/>
      <c r="O151" s="121"/>
      <c r="P151" s="161"/>
      <c r="Q151" s="70"/>
      <c r="R151" s="70"/>
      <c r="S151" s="70"/>
      <c r="T151" s="149"/>
      <c r="U151" s="149"/>
      <c r="V151" s="187"/>
      <c r="W151" s="187"/>
      <c r="X151" s="167"/>
      <c r="Y151" s="167"/>
      <c r="Z151" s="71"/>
    </row>
    <row r="152" spans="3:26" ht="16.5" customHeight="1">
      <c r="C152" s="160"/>
      <c r="D152" s="160"/>
      <c r="E152" s="140"/>
      <c r="F152" s="141"/>
      <c r="G152" s="141"/>
      <c r="H152" s="143"/>
      <c r="I152" s="184"/>
      <c r="J152" s="144"/>
      <c r="K152" s="121"/>
      <c r="L152" s="121"/>
      <c r="M152" s="121"/>
      <c r="N152" s="185"/>
      <c r="O152" s="121"/>
      <c r="P152" s="161"/>
      <c r="Q152" s="70"/>
      <c r="R152" s="70"/>
      <c r="S152" s="70"/>
      <c r="T152" s="149"/>
      <c r="U152" s="149"/>
      <c r="V152" s="187"/>
      <c r="W152" s="187"/>
      <c r="X152" s="167"/>
      <c r="Y152" s="167"/>
      <c r="Z152" s="71"/>
    </row>
    <row r="153" spans="3:26" ht="16.5" customHeight="1">
      <c r="C153" s="160"/>
      <c r="D153" s="160"/>
      <c r="E153" s="140"/>
      <c r="F153" s="141"/>
      <c r="G153" s="141"/>
      <c r="H153" s="143"/>
      <c r="I153" s="184"/>
      <c r="J153" s="144"/>
      <c r="K153" s="121"/>
      <c r="L153" s="121"/>
      <c r="M153" s="121"/>
      <c r="N153" s="185"/>
      <c r="O153" s="121"/>
      <c r="P153" s="161"/>
      <c r="Q153" s="70"/>
      <c r="R153" s="70"/>
      <c r="S153" s="70"/>
      <c r="T153" s="149"/>
      <c r="U153" s="149"/>
      <c r="V153" s="187"/>
      <c r="W153" s="187"/>
      <c r="X153" s="167"/>
      <c r="Y153" s="167"/>
      <c r="Z153" s="71"/>
    </row>
    <row r="154" spans="3:26" ht="16.5" customHeight="1">
      <c r="C154" s="160"/>
      <c r="D154" s="160"/>
      <c r="E154" s="140"/>
      <c r="F154" s="141"/>
      <c r="G154" s="141"/>
      <c r="H154" s="143"/>
      <c r="I154" s="184"/>
      <c r="J154" s="144"/>
      <c r="K154" s="121"/>
      <c r="L154" s="121"/>
      <c r="M154" s="121"/>
      <c r="N154" s="185"/>
      <c r="O154" s="121"/>
      <c r="P154" s="161"/>
      <c r="Q154" s="70"/>
      <c r="R154" s="70"/>
      <c r="S154" s="70"/>
      <c r="T154" s="149"/>
      <c r="U154" s="149"/>
      <c r="V154" s="187"/>
      <c r="W154" s="187"/>
      <c r="X154" s="167"/>
      <c r="Y154" s="167"/>
      <c r="Z154" s="71"/>
    </row>
    <row r="155" spans="3:26" ht="16.5" customHeight="1">
      <c r="C155" s="160"/>
      <c r="D155" s="160"/>
      <c r="E155" s="140"/>
      <c r="F155" s="141"/>
      <c r="G155" s="141"/>
      <c r="H155" s="143"/>
      <c r="I155" s="184"/>
      <c r="J155" s="144"/>
      <c r="K155" s="121"/>
      <c r="L155" s="121"/>
      <c r="M155" s="121"/>
      <c r="N155" s="185"/>
      <c r="O155" s="121"/>
      <c r="P155" s="161"/>
      <c r="Q155" s="70"/>
      <c r="R155" s="70"/>
      <c r="S155" s="70"/>
      <c r="T155" s="149"/>
      <c r="U155" s="149"/>
      <c r="V155" s="187"/>
      <c r="W155" s="187"/>
      <c r="X155" s="167"/>
      <c r="Y155" s="167"/>
      <c r="Z155" s="71"/>
    </row>
    <row r="156" spans="3:26" ht="16.5" customHeight="1">
      <c r="C156" s="160"/>
      <c r="D156" s="160"/>
      <c r="E156" s="140"/>
      <c r="F156" s="141"/>
      <c r="G156" s="141"/>
      <c r="H156" s="143"/>
      <c r="I156" s="184"/>
      <c r="J156" s="144"/>
      <c r="K156" s="121"/>
      <c r="L156" s="121"/>
      <c r="M156" s="121"/>
      <c r="N156" s="185"/>
      <c r="O156" s="121"/>
      <c r="P156" s="161"/>
      <c r="Q156" s="70"/>
      <c r="R156" s="70"/>
      <c r="S156" s="70"/>
      <c r="T156" s="149"/>
      <c r="U156" s="149"/>
      <c r="V156" s="187"/>
      <c r="W156" s="187"/>
      <c r="X156" s="167"/>
      <c r="Y156" s="167"/>
      <c r="Z156" s="71"/>
    </row>
    <row r="157" spans="3:26" ht="16.5" customHeight="1">
      <c r="C157" s="160"/>
      <c r="D157" s="160"/>
      <c r="E157" s="140"/>
      <c r="F157" s="141"/>
      <c r="G157" s="141"/>
      <c r="H157" s="143"/>
      <c r="I157" s="184"/>
      <c r="J157" s="144"/>
      <c r="K157" s="121"/>
      <c r="L157" s="121"/>
      <c r="M157" s="121"/>
      <c r="N157" s="185"/>
      <c r="O157" s="121"/>
      <c r="P157" s="161"/>
      <c r="Q157" s="70"/>
      <c r="R157" s="70"/>
      <c r="S157" s="70"/>
      <c r="T157" s="149"/>
      <c r="U157" s="149"/>
      <c r="V157" s="187"/>
      <c r="W157" s="187"/>
      <c r="X157" s="167"/>
      <c r="Y157" s="167"/>
      <c r="Z157" s="71"/>
    </row>
    <row r="158" spans="3:26" ht="16.5" customHeight="1">
      <c r="C158" s="160"/>
      <c r="D158" s="160"/>
      <c r="E158" s="140"/>
      <c r="F158" s="141"/>
      <c r="G158" s="141"/>
      <c r="H158" s="143"/>
      <c r="I158" s="184"/>
      <c r="J158" s="144"/>
      <c r="K158" s="121"/>
      <c r="L158" s="121"/>
      <c r="M158" s="121"/>
      <c r="N158" s="185"/>
      <c r="O158" s="121"/>
      <c r="P158" s="161"/>
      <c r="Q158" s="70"/>
      <c r="R158" s="70"/>
      <c r="S158" s="70"/>
      <c r="T158" s="149"/>
      <c r="U158" s="149"/>
      <c r="V158" s="187"/>
      <c r="W158" s="187"/>
      <c r="X158" s="167"/>
      <c r="Y158" s="167"/>
      <c r="Z158" s="71"/>
    </row>
    <row r="159" spans="3:26" ht="16.5" customHeight="1">
      <c r="C159" s="160"/>
      <c r="D159" s="160"/>
      <c r="E159" s="140"/>
      <c r="F159" s="141"/>
      <c r="G159" s="141"/>
      <c r="H159" s="143"/>
      <c r="I159" s="184"/>
      <c r="J159" s="144"/>
      <c r="K159" s="121"/>
      <c r="L159" s="121"/>
      <c r="M159" s="121"/>
      <c r="N159" s="185"/>
      <c r="O159" s="121"/>
      <c r="P159" s="161"/>
      <c r="Q159" s="70"/>
      <c r="R159" s="70"/>
      <c r="S159" s="70"/>
      <c r="T159" s="149"/>
      <c r="U159" s="149"/>
      <c r="V159" s="187"/>
      <c r="W159" s="187"/>
      <c r="X159" s="167"/>
      <c r="Y159" s="167"/>
      <c r="Z159" s="71"/>
    </row>
    <row r="160" spans="3:26" ht="16.5" customHeight="1">
      <c r="C160" s="160"/>
      <c r="D160" s="160"/>
      <c r="E160" s="140"/>
      <c r="F160" s="141"/>
      <c r="G160" s="141"/>
      <c r="H160" s="143"/>
      <c r="I160" s="184"/>
      <c r="J160" s="144"/>
      <c r="K160" s="121"/>
      <c r="L160" s="121"/>
      <c r="M160" s="121"/>
      <c r="N160" s="185"/>
      <c r="O160" s="121"/>
      <c r="P160" s="161"/>
      <c r="Q160" s="70"/>
      <c r="R160" s="70"/>
      <c r="S160" s="70"/>
      <c r="T160" s="149"/>
      <c r="U160" s="149"/>
      <c r="V160" s="187"/>
      <c r="W160" s="187"/>
      <c r="X160" s="167"/>
      <c r="Y160" s="167"/>
      <c r="Z160" s="71"/>
    </row>
    <row r="161" spans="3:26" ht="16.5" customHeight="1">
      <c r="C161" s="160"/>
      <c r="D161" s="160"/>
      <c r="E161" s="140"/>
      <c r="F161" s="141"/>
      <c r="G161" s="141"/>
      <c r="H161" s="143"/>
      <c r="I161" s="184"/>
      <c r="J161" s="144"/>
      <c r="K161" s="121"/>
      <c r="L161" s="121"/>
      <c r="M161" s="121"/>
      <c r="N161" s="185"/>
      <c r="O161" s="121"/>
      <c r="P161" s="161"/>
      <c r="Q161" s="70"/>
      <c r="R161" s="70"/>
      <c r="S161" s="70"/>
      <c r="T161" s="149"/>
      <c r="U161" s="149"/>
      <c r="V161" s="187"/>
      <c r="W161" s="187"/>
      <c r="X161" s="167"/>
      <c r="Y161" s="167"/>
      <c r="Z161" s="71"/>
    </row>
    <row r="162" spans="3:26" ht="16.5" customHeight="1">
      <c r="C162" s="160"/>
      <c r="D162" s="160"/>
      <c r="E162" s="140"/>
      <c r="F162" s="141"/>
      <c r="G162" s="141"/>
      <c r="H162" s="143"/>
      <c r="I162" s="184"/>
      <c r="J162" s="144"/>
      <c r="K162" s="121"/>
      <c r="L162" s="121"/>
      <c r="M162" s="121"/>
      <c r="N162" s="185"/>
      <c r="O162" s="121"/>
      <c r="P162" s="161"/>
      <c r="Q162" s="70"/>
      <c r="R162" s="70"/>
      <c r="S162" s="70"/>
      <c r="T162" s="149"/>
      <c r="U162" s="149"/>
      <c r="V162" s="187"/>
      <c r="W162" s="187"/>
      <c r="X162" s="167"/>
      <c r="Y162" s="167"/>
      <c r="Z162" s="71"/>
    </row>
    <row r="163" spans="3:26" ht="16.5" customHeight="1">
      <c r="C163" s="160"/>
      <c r="D163" s="160"/>
      <c r="E163" s="140"/>
      <c r="F163" s="141"/>
      <c r="G163" s="141"/>
      <c r="H163" s="143"/>
      <c r="I163" s="184"/>
      <c r="J163" s="144"/>
      <c r="K163" s="121"/>
      <c r="L163" s="121"/>
      <c r="M163" s="121"/>
      <c r="N163" s="185"/>
      <c r="O163" s="121"/>
      <c r="P163" s="161"/>
      <c r="Q163" s="70"/>
      <c r="R163" s="70"/>
      <c r="S163" s="70"/>
      <c r="T163" s="149"/>
      <c r="U163" s="149"/>
      <c r="V163" s="187"/>
      <c r="W163" s="187"/>
      <c r="X163" s="167"/>
      <c r="Y163" s="167"/>
      <c r="Z163" s="71"/>
    </row>
    <row r="164" spans="3:26" ht="16.5" customHeight="1">
      <c r="C164" s="160"/>
      <c r="D164" s="160"/>
      <c r="E164" s="140"/>
      <c r="F164" s="141"/>
      <c r="G164" s="141"/>
      <c r="H164" s="143"/>
      <c r="I164" s="184"/>
      <c r="J164" s="144"/>
      <c r="K164" s="121"/>
      <c r="L164" s="121"/>
      <c r="M164" s="121"/>
      <c r="N164" s="185"/>
      <c r="O164" s="121"/>
      <c r="P164" s="161"/>
      <c r="Q164" s="70"/>
      <c r="R164" s="70"/>
      <c r="S164" s="70"/>
      <c r="T164" s="149"/>
      <c r="U164" s="149"/>
      <c r="V164" s="187"/>
      <c r="W164" s="187"/>
      <c r="X164" s="167"/>
      <c r="Y164" s="167"/>
      <c r="Z164" s="71"/>
    </row>
    <row r="165" spans="3:26" ht="16.5" customHeight="1">
      <c r="C165" s="160"/>
      <c r="D165" s="160"/>
      <c r="E165" s="140"/>
      <c r="F165" s="141"/>
      <c r="G165" s="141"/>
      <c r="H165" s="143"/>
      <c r="I165" s="184"/>
      <c r="J165" s="144"/>
      <c r="K165" s="121"/>
      <c r="L165" s="121"/>
      <c r="M165" s="121"/>
      <c r="N165" s="185"/>
      <c r="O165" s="121"/>
      <c r="P165" s="161"/>
      <c r="Q165" s="70"/>
      <c r="R165" s="70"/>
      <c r="S165" s="70"/>
      <c r="T165" s="149"/>
      <c r="U165" s="149"/>
      <c r="V165" s="187"/>
      <c r="W165" s="187"/>
      <c r="X165" s="167"/>
      <c r="Y165" s="167"/>
      <c r="Z165" s="71"/>
    </row>
    <row r="166" spans="3:26" ht="16.5" customHeight="1">
      <c r="C166" s="160"/>
      <c r="D166" s="160"/>
      <c r="E166" s="140"/>
      <c r="F166" s="141"/>
      <c r="G166" s="141"/>
      <c r="H166" s="143"/>
      <c r="I166" s="184"/>
      <c r="J166" s="144"/>
      <c r="K166" s="121"/>
      <c r="L166" s="121"/>
      <c r="M166" s="121"/>
      <c r="N166" s="185"/>
      <c r="O166" s="121"/>
      <c r="P166" s="161"/>
      <c r="Q166" s="70"/>
      <c r="R166" s="70"/>
      <c r="S166" s="70"/>
      <c r="T166" s="149"/>
      <c r="U166" s="149"/>
      <c r="V166" s="187"/>
      <c r="W166" s="187"/>
      <c r="X166" s="167"/>
      <c r="Y166" s="167"/>
      <c r="Z166" s="71"/>
    </row>
    <row r="167" spans="3:26" ht="16.5" customHeight="1">
      <c r="C167" s="160"/>
      <c r="D167" s="160"/>
      <c r="E167" s="140"/>
      <c r="F167" s="141"/>
      <c r="G167" s="141"/>
      <c r="H167" s="143"/>
      <c r="I167" s="184"/>
      <c r="J167" s="144"/>
      <c r="K167" s="121"/>
      <c r="L167" s="121"/>
      <c r="M167" s="121"/>
      <c r="N167" s="185"/>
      <c r="O167" s="121"/>
      <c r="P167" s="161"/>
      <c r="Q167" s="70"/>
      <c r="R167" s="70"/>
      <c r="S167" s="70"/>
      <c r="T167" s="149"/>
      <c r="U167" s="149"/>
      <c r="V167" s="187"/>
      <c r="W167" s="187"/>
      <c r="X167" s="167"/>
      <c r="Y167" s="167"/>
      <c r="Z167" s="71"/>
    </row>
    <row r="168" spans="3:26" ht="16.5" customHeight="1">
      <c r="C168" s="160"/>
      <c r="D168" s="160"/>
      <c r="E168" s="140"/>
      <c r="F168" s="141"/>
      <c r="G168" s="141"/>
      <c r="H168" s="143"/>
      <c r="I168" s="184"/>
      <c r="J168" s="144"/>
      <c r="K168" s="121"/>
      <c r="L168" s="121"/>
      <c r="M168" s="121"/>
      <c r="N168" s="185"/>
      <c r="O168" s="121"/>
      <c r="P168" s="161"/>
      <c r="Q168" s="70"/>
      <c r="R168" s="70"/>
      <c r="S168" s="70"/>
      <c r="T168" s="149"/>
      <c r="U168" s="149"/>
      <c r="V168" s="187"/>
      <c r="W168" s="187"/>
      <c r="X168" s="167"/>
      <c r="Y168" s="167"/>
      <c r="Z168" s="71"/>
    </row>
    <row r="169" spans="3:26" ht="16.5" customHeight="1">
      <c r="C169" s="160"/>
      <c r="D169" s="160"/>
      <c r="E169" s="140"/>
      <c r="F169" s="141"/>
      <c r="G169" s="141"/>
      <c r="H169" s="143"/>
      <c r="I169" s="184"/>
      <c r="J169" s="144"/>
      <c r="K169" s="121"/>
      <c r="L169" s="121"/>
      <c r="M169" s="121"/>
      <c r="N169" s="185"/>
      <c r="O169" s="121"/>
      <c r="P169" s="161"/>
      <c r="Q169" s="70"/>
      <c r="R169" s="70"/>
      <c r="S169" s="70"/>
      <c r="T169" s="149"/>
      <c r="U169" s="149"/>
      <c r="V169" s="187"/>
      <c r="W169" s="187"/>
      <c r="X169" s="167"/>
      <c r="Y169" s="167"/>
      <c r="Z169" s="71"/>
    </row>
    <row r="170" spans="3:26" ht="16.5" customHeight="1">
      <c r="C170" s="160"/>
      <c r="D170" s="160"/>
      <c r="E170" s="140"/>
      <c r="F170" s="141"/>
      <c r="G170" s="141"/>
      <c r="H170" s="143"/>
      <c r="I170" s="184"/>
      <c r="J170" s="144"/>
      <c r="K170" s="121"/>
      <c r="L170" s="121"/>
      <c r="M170" s="121"/>
      <c r="N170" s="185"/>
      <c r="O170" s="121"/>
      <c r="P170" s="161"/>
      <c r="Q170" s="70"/>
      <c r="R170" s="70"/>
      <c r="S170" s="70"/>
      <c r="T170" s="149"/>
      <c r="U170" s="149"/>
      <c r="V170" s="187"/>
      <c r="W170" s="187"/>
      <c r="X170" s="167"/>
      <c r="Y170" s="167"/>
      <c r="Z170" s="71"/>
    </row>
    <row r="171" spans="3:26" ht="16.5" customHeight="1">
      <c r="C171" s="160"/>
      <c r="D171" s="160"/>
      <c r="E171" s="140"/>
      <c r="F171" s="141"/>
      <c r="G171" s="141"/>
      <c r="H171" s="143"/>
      <c r="I171" s="184"/>
      <c r="J171" s="144"/>
      <c r="K171" s="121"/>
      <c r="L171" s="121"/>
      <c r="M171" s="121"/>
      <c r="N171" s="185"/>
      <c r="O171" s="121"/>
      <c r="P171" s="161"/>
      <c r="Q171" s="70"/>
      <c r="R171" s="70"/>
      <c r="S171" s="70"/>
      <c r="T171" s="149"/>
      <c r="U171" s="149"/>
      <c r="V171" s="187"/>
      <c r="W171" s="187"/>
      <c r="X171" s="167"/>
      <c r="Y171" s="167"/>
      <c r="Z171" s="71"/>
    </row>
    <row r="172" spans="3:26" ht="16.5" customHeight="1">
      <c r="C172" s="160"/>
      <c r="D172" s="160"/>
      <c r="E172" s="140"/>
      <c r="F172" s="141"/>
      <c r="G172" s="141"/>
      <c r="H172" s="143"/>
      <c r="I172" s="184"/>
      <c r="J172" s="144"/>
      <c r="K172" s="121"/>
      <c r="L172" s="121"/>
      <c r="M172" s="121"/>
      <c r="N172" s="185"/>
      <c r="O172" s="121"/>
      <c r="P172" s="161"/>
      <c r="Q172" s="70"/>
      <c r="R172" s="70"/>
      <c r="S172" s="70"/>
      <c r="T172" s="149"/>
      <c r="U172" s="149"/>
      <c r="V172" s="187"/>
      <c r="W172" s="187"/>
      <c r="X172" s="167"/>
      <c r="Y172" s="167"/>
      <c r="Z172" s="71"/>
    </row>
    <row r="173" spans="3:26" ht="16.5" customHeight="1">
      <c r="C173" s="160"/>
      <c r="D173" s="160"/>
      <c r="E173" s="140"/>
      <c r="F173" s="141"/>
      <c r="G173" s="141"/>
      <c r="H173" s="143"/>
      <c r="I173" s="184"/>
      <c r="J173" s="144"/>
      <c r="K173" s="121"/>
      <c r="L173" s="121"/>
      <c r="M173" s="121"/>
      <c r="N173" s="185"/>
      <c r="O173" s="121"/>
      <c r="P173" s="161"/>
      <c r="Q173" s="70"/>
      <c r="R173" s="70"/>
      <c r="S173" s="70"/>
      <c r="T173" s="149"/>
      <c r="U173" s="149"/>
      <c r="V173" s="187"/>
      <c r="W173" s="187"/>
      <c r="X173" s="167"/>
      <c r="Y173" s="167"/>
      <c r="Z173" s="71"/>
    </row>
    <row r="174" spans="3:26" ht="16.5" customHeight="1">
      <c r="C174" s="160"/>
      <c r="D174" s="160"/>
      <c r="E174" s="140"/>
      <c r="F174" s="141"/>
      <c r="G174" s="141"/>
      <c r="H174" s="143"/>
      <c r="I174" s="184"/>
      <c r="J174" s="144"/>
      <c r="K174" s="121"/>
      <c r="L174" s="121"/>
      <c r="M174" s="121"/>
      <c r="N174" s="185"/>
      <c r="O174" s="121"/>
      <c r="P174" s="161"/>
      <c r="Q174" s="70"/>
      <c r="R174" s="70"/>
      <c r="S174" s="70"/>
      <c r="T174" s="149"/>
      <c r="U174" s="149"/>
      <c r="V174" s="187"/>
      <c r="W174" s="187"/>
      <c r="X174" s="167"/>
      <c r="Y174" s="167"/>
      <c r="Z174" s="71"/>
    </row>
    <row r="175" spans="3:26" ht="16.5" customHeight="1">
      <c r="C175" s="160"/>
      <c r="D175" s="160"/>
      <c r="E175" s="140"/>
      <c r="F175" s="141"/>
      <c r="G175" s="141"/>
      <c r="H175" s="143"/>
      <c r="I175" s="184"/>
      <c r="J175" s="144"/>
      <c r="K175" s="121"/>
      <c r="L175" s="121"/>
      <c r="M175" s="121"/>
      <c r="N175" s="185"/>
      <c r="O175" s="121"/>
      <c r="P175" s="161"/>
      <c r="Q175" s="70"/>
      <c r="R175" s="70"/>
      <c r="S175" s="70"/>
      <c r="T175" s="149"/>
      <c r="U175" s="149"/>
      <c r="V175" s="187"/>
      <c r="W175" s="187"/>
      <c r="X175" s="167"/>
      <c r="Y175" s="167"/>
      <c r="Z175" s="71"/>
    </row>
    <row r="176" spans="3:26" ht="16.5" customHeight="1">
      <c r="C176" s="160"/>
      <c r="D176" s="160"/>
      <c r="E176" s="140"/>
      <c r="F176" s="141"/>
      <c r="G176" s="141"/>
      <c r="H176" s="143"/>
      <c r="I176" s="184"/>
      <c r="J176" s="144"/>
      <c r="K176" s="121"/>
      <c r="L176" s="121"/>
      <c r="M176" s="121"/>
      <c r="N176" s="185"/>
      <c r="O176" s="121"/>
      <c r="P176" s="161"/>
      <c r="Q176" s="70"/>
      <c r="R176" s="70"/>
      <c r="S176" s="70"/>
      <c r="T176" s="149"/>
      <c r="U176" s="149"/>
      <c r="V176" s="187"/>
      <c r="W176" s="187"/>
      <c r="X176" s="167"/>
      <c r="Y176" s="167"/>
      <c r="Z176" s="71"/>
    </row>
    <row r="177" spans="3:26" ht="16.5" customHeight="1">
      <c r="C177" s="160"/>
      <c r="D177" s="160"/>
      <c r="E177" s="140"/>
      <c r="F177" s="141"/>
      <c r="G177" s="141"/>
      <c r="H177" s="143"/>
      <c r="I177" s="184"/>
      <c r="J177" s="144"/>
      <c r="K177" s="121"/>
      <c r="L177" s="121"/>
      <c r="M177" s="121"/>
      <c r="N177" s="185"/>
      <c r="O177" s="121"/>
      <c r="P177" s="161"/>
      <c r="Q177" s="70"/>
      <c r="R177" s="70"/>
      <c r="S177" s="70"/>
      <c r="T177" s="149"/>
      <c r="U177" s="149"/>
      <c r="V177" s="187"/>
      <c r="W177" s="187"/>
      <c r="X177" s="167"/>
      <c r="Y177" s="167"/>
      <c r="Z177" s="71"/>
    </row>
    <row r="178" spans="3:26" ht="16.5" customHeight="1">
      <c r="C178" s="160"/>
      <c r="D178" s="160"/>
      <c r="E178" s="140"/>
      <c r="F178" s="141"/>
      <c r="G178" s="141"/>
      <c r="H178" s="143"/>
      <c r="I178" s="184"/>
      <c r="J178" s="144"/>
      <c r="K178" s="121"/>
      <c r="L178" s="121"/>
      <c r="M178" s="121"/>
      <c r="N178" s="185"/>
      <c r="O178" s="121"/>
      <c r="P178" s="161"/>
      <c r="Q178" s="70"/>
      <c r="R178" s="70"/>
      <c r="S178" s="70"/>
      <c r="T178" s="149"/>
      <c r="U178" s="149"/>
      <c r="V178" s="187"/>
      <c r="W178" s="187"/>
      <c r="X178" s="167"/>
      <c r="Y178" s="167"/>
      <c r="Z178" s="71"/>
    </row>
    <row r="179" spans="3:26" ht="16.5" customHeight="1">
      <c r="C179" s="160"/>
      <c r="D179" s="160"/>
      <c r="E179" s="140"/>
      <c r="F179" s="141"/>
      <c r="G179" s="141"/>
      <c r="H179" s="143"/>
      <c r="I179" s="184"/>
      <c r="J179" s="144"/>
      <c r="K179" s="121"/>
      <c r="L179" s="121"/>
      <c r="M179" s="121"/>
      <c r="N179" s="185"/>
      <c r="O179" s="121"/>
      <c r="P179" s="161"/>
      <c r="Q179" s="70"/>
      <c r="R179" s="70"/>
      <c r="S179" s="70"/>
      <c r="T179" s="149"/>
      <c r="U179" s="149"/>
      <c r="V179" s="187"/>
      <c r="W179" s="187"/>
      <c r="X179" s="167"/>
      <c r="Y179" s="167"/>
      <c r="Z179" s="71"/>
    </row>
    <row r="180" spans="3:26" ht="16.5" customHeight="1">
      <c r="C180" s="160"/>
      <c r="D180" s="160"/>
      <c r="E180" s="140"/>
      <c r="F180" s="141"/>
      <c r="G180" s="141"/>
      <c r="H180" s="143"/>
      <c r="I180" s="184"/>
      <c r="J180" s="144"/>
      <c r="K180" s="121"/>
      <c r="L180" s="121"/>
      <c r="M180" s="121"/>
      <c r="N180" s="185"/>
      <c r="O180" s="121"/>
      <c r="P180" s="161"/>
      <c r="Q180" s="70"/>
      <c r="R180" s="70"/>
      <c r="S180" s="70"/>
      <c r="T180" s="149"/>
      <c r="U180" s="149"/>
      <c r="V180" s="187"/>
      <c r="W180" s="187"/>
      <c r="X180" s="167"/>
      <c r="Y180" s="167"/>
      <c r="Z180" s="71"/>
    </row>
    <row r="181" spans="3:26" ht="16.5" customHeight="1">
      <c r="C181" s="160"/>
      <c r="D181" s="160"/>
      <c r="E181" s="140"/>
      <c r="F181" s="141"/>
      <c r="G181" s="141"/>
      <c r="H181" s="143"/>
      <c r="I181" s="184"/>
      <c r="J181" s="144"/>
      <c r="K181" s="121"/>
      <c r="L181" s="121"/>
      <c r="M181" s="121"/>
      <c r="N181" s="185"/>
      <c r="O181" s="121"/>
      <c r="P181" s="161"/>
      <c r="Q181" s="70"/>
      <c r="R181" s="70"/>
      <c r="S181" s="70"/>
      <c r="T181" s="149"/>
      <c r="U181" s="149"/>
      <c r="V181" s="187"/>
      <c r="W181" s="187"/>
      <c r="X181" s="167"/>
      <c r="Y181" s="167"/>
      <c r="Z181" s="71"/>
    </row>
    <row r="182" spans="3:26" ht="16.5" customHeight="1">
      <c r="C182" s="160"/>
      <c r="D182" s="160"/>
      <c r="E182" s="140"/>
      <c r="F182" s="141"/>
      <c r="G182" s="141"/>
      <c r="H182" s="143"/>
      <c r="I182" s="184"/>
      <c r="J182" s="144"/>
      <c r="K182" s="121"/>
      <c r="L182" s="121"/>
      <c r="M182" s="121"/>
      <c r="N182" s="185"/>
      <c r="O182" s="121"/>
      <c r="P182" s="161"/>
      <c r="Q182" s="70"/>
      <c r="R182" s="70"/>
      <c r="S182" s="70"/>
      <c r="T182" s="149"/>
      <c r="U182" s="149"/>
      <c r="V182" s="187"/>
      <c r="W182" s="187"/>
      <c r="X182" s="167"/>
      <c r="Y182" s="167"/>
      <c r="Z182" s="71"/>
    </row>
    <row r="183" spans="3:26" ht="16.5" customHeight="1">
      <c r="C183" s="160"/>
      <c r="D183" s="160"/>
      <c r="E183" s="140"/>
      <c r="F183" s="141"/>
      <c r="G183" s="141"/>
      <c r="H183" s="143"/>
      <c r="I183" s="184"/>
      <c r="J183" s="144"/>
      <c r="K183" s="121"/>
      <c r="L183" s="121"/>
      <c r="M183" s="121"/>
      <c r="N183" s="185"/>
      <c r="O183" s="121"/>
      <c r="P183" s="161"/>
      <c r="Q183" s="70"/>
      <c r="R183" s="70"/>
      <c r="S183" s="70"/>
      <c r="T183" s="149"/>
      <c r="U183" s="149"/>
      <c r="V183" s="187"/>
      <c r="W183" s="187"/>
      <c r="X183" s="167"/>
      <c r="Y183" s="167"/>
      <c r="Z183" s="71"/>
    </row>
    <row r="184" spans="3:26" ht="16.5" customHeight="1">
      <c r="C184" s="160"/>
      <c r="D184" s="160"/>
      <c r="E184" s="140"/>
      <c r="F184" s="141"/>
      <c r="G184" s="141"/>
      <c r="H184" s="143"/>
      <c r="I184" s="184"/>
      <c r="J184" s="144"/>
      <c r="K184" s="121"/>
      <c r="L184" s="121"/>
      <c r="M184" s="121"/>
      <c r="N184" s="185"/>
      <c r="O184" s="121"/>
      <c r="P184" s="161"/>
      <c r="Q184" s="70"/>
      <c r="R184" s="70"/>
      <c r="S184" s="70"/>
      <c r="T184" s="149"/>
      <c r="U184" s="149"/>
      <c r="V184" s="187"/>
      <c r="W184" s="187"/>
      <c r="X184" s="167"/>
      <c r="Y184" s="167"/>
      <c r="Z184" s="71"/>
    </row>
    <row r="185" spans="3:26" ht="16.5" customHeight="1">
      <c r="C185" s="160"/>
      <c r="D185" s="160"/>
      <c r="E185" s="140"/>
      <c r="F185" s="141"/>
      <c r="G185" s="141"/>
      <c r="H185" s="143"/>
      <c r="I185" s="184"/>
      <c r="J185" s="144"/>
      <c r="K185" s="121"/>
      <c r="L185" s="121"/>
      <c r="M185" s="121"/>
      <c r="N185" s="185"/>
      <c r="O185" s="121"/>
      <c r="P185" s="161"/>
      <c r="Q185" s="70"/>
      <c r="R185" s="70"/>
      <c r="S185" s="70"/>
      <c r="T185" s="149"/>
      <c r="U185" s="149"/>
      <c r="V185" s="187"/>
      <c r="W185" s="187"/>
      <c r="X185" s="167"/>
      <c r="Y185" s="167"/>
      <c r="Z185" s="71"/>
    </row>
    <row r="186" spans="3:26" ht="16.5" customHeight="1">
      <c r="C186" s="160"/>
      <c r="D186" s="160"/>
      <c r="E186" s="140"/>
      <c r="F186" s="141"/>
      <c r="G186" s="141"/>
      <c r="H186" s="143"/>
      <c r="I186" s="184"/>
      <c r="J186" s="144"/>
      <c r="K186" s="121"/>
      <c r="L186" s="121"/>
      <c r="M186" s="121"/>
      <c r="N186" s="185"/>
      <c r="O186" s="121"/>
      <c r="P186" s="161"/>
      <c r="Q186" s="70"/>
      <c r="R186" s="70"/>
      <c r="S186" s="70"/>
      <c r="T186" s="149"/>
      <c r="U186" s="149"/>
      <c r="V186" s="187"/>
      <c r="W186" s="187"/>
      <c r="X186" s="167"/>
      <c r="Y186" s="167"/>
      <c r="Z186" s="71"/>
    </row>
    <row r="187" spans="3:26" ht="16.5" customHeight="1">
      <c r="C187" s="160"/>
      <c r="D187" s="160"/>
      <c r="E187" s="140"/>
      <c r="F187" s="141"/>
      <c r="G187" s="141"/>
      <c r="H187" s="143"/>
      <c r="I187" s="184"/>
      <c r="J187" s="144"/>
      <c r="K187" s="121"/>
      <c r="L187" s="121"/>
      <c r="M187" s="121"/>
      <c r="N187" s="185"/>
      <c r="O187" s="121"/>
      <c r="P187" s="161"/>
      <c r="Q187" s="70"/>
      <c r="R187" s="70"/>
      <c r="S187" s="70"/>
      <c r="T187" s="149"/>
      <c r="U187" s="149"/>
      <c r="V187" s="187"/>
      <c r="W187" s="187"/>
      <c r="X187" s="167"/>
      <c r="Y187" s="167"/>
      <c r="Z187" s="71"/>
    </row>
    <row r="188" spans="3:26" ht="16.5" customHeight="1">
      <c r="C188" s="160"/>
      <c r="D188" s="160"/>
      <c r="E188" s="140"/>
      <c r="F188" s="141"/>
      <c r="G188" s="141"/>
      <c r="H188" s="143"/>
      <c r="I188" s="184"/>
      <c r="J188" s="144"/>
      <c r="K188" s="121"/>
      <c r="L188" s="121"/>
      <c r="M188" s="121"/>
      <c r="N188" s="185"/>
      <c r="O188" s="121"/>
      <c r="P188" s="161"/>
      <c r="Q188" s="70"/>
      <c r="R188" s="70"/>
      <c r="S188" s="70"/>
      <c r="T188" s="149"/>
      <c r="U188" s="149"/>
      <c r="V188" s="187"/>
      <c r="W188" s="187"/>
      <c r="X188" s="167"/>
      <c r="Y188" s="167"/>
      <c r="Z188" s="71"/>
    </row>
    <row r="189" spans="3:26" ht="16.5" customHeight="1">
      <c r="C189" s="160"/>
      <c r="D189" s="160"/>
      <c r="E189" s="140"/>
      <c r="F189" s="141"/>
      <c r="G189" s="141"/>
      <c r="H189" s="143"/>
      <c r="I189" s="184"/>
      <c r="J189" s="144"/>
      <c r="K189" s="121"/>
      <c r="L189" s="121"/>
      <c r="M189" s="121"/>
      <c r="N189" s="185"/>
      <c r="O189" s="121"/>
      <c r="P189" s="161"/>
      <c r="Q189" s="70"/>
      <c r="R189" s="70"/>
      <c r="S189" s="70"/>
      <c r="T189" s="149"/>
      <c r="U189" s="149"/>
      <c r="V189" s="187"/>
      <c r="W189" s="187"/>
      <c r="X189" s="167"/>
      <c r="Y189" s="167"/>
      <c r="Z189" s="71"/>
    </row>
    <row r="190" spans="3:26" ht="16.5" customHeight="1">
      <c r="C190" s="160"/>
      <c r="D190" s="160"/>
      <c r="E190" s="140"/>
      <c r="F190" s="141"/>
      <c r="G190" s="141"/>
      <c r="H190" s="143"/>
      <c r="I190" s="184"/>
      <c r="J190" s="144"/>
      <c r="K190" s="121"/>
      <c r="L190" s="121"/>
      <c r="M190" s="121"/>
      <c r="N190" s="185"/>
      <c r="O190" s="121"/>
      <c r="P190" s="161"/>
      <c r="Q190" s="70"/>
      <c r="R190" s="70"/>
      <c r="S190" s="70"/>
      <c r="T190" s="149"/>
      <c r="U190" s="149"/>
      <c r="V190" s="187"/>
      <c r="W190" s="187"/>
      <c r="X190" s="167"/>
      <c r="Y190" s="167"/>
      <c r="Z190" s="71"/>
    </row>
    <row r="191" spans="3:26" ht="16.5" customHeight="1">
      <c r="C191" s="160"/>
      <c r="D191" s="160"/>
      <c r="E191" s="140"/>
      <c r="F191" s="141"/>
      <c r="G191" s="141"/>
      <c r="H191" s="143"/>
      <c r="I191" s="184"/>
      <c r="J191" s="144"/>
      <c r="K191" s="121"/>
      <c r="L191" s="121"/>
      <c r="M191" s="121"/>
      <c r="N191" s="185"/>
      <c r="O191" s="121"/>
      <c r="P191" s="161"/>
      <c r="Q191" s="70"/>
      <c r="R191" s="70"/>
      <c r="S191" s="70"/>
      <c r="T191" s="149"/>
      <c r="U191" s="149"/>
      <c r="V191" s="187"/>
      <c r="W191" s="187"/>
      <c r="X191" s="167"/>
      <c r="Y191" s="167"/>
      <c r="Z191" s="71"/>
    </row>
    <row r="192" spans="3:26" ht="16.5" customHeight="1">
      <c r="C192" s="160"/>
      <c r="D192" s="160"/>
      <c r="E192" s="140"/>
      <c r="F192" s="141"/>
      <c r="G192" s="141"/>
      <c r="H192" s="143"/>
      <c r="I192" s="184"/>
      <c r="J192" s="144"/>
      <c r="K192" s="121"/>
      <c r="L192" s="121"/>
      <c r="M192" s="121"/>
      <c r="N192" s="185"/>
      <c r="O192" s="121"/>
      <c r="P192" s="161"/>
      <c r="Q192" s="70"/>
      <c r="R192" s="70"/>
      <c r="S192" s="70"/>
      <c r="T192" s="149"/>
      <c r="U192" s="149"/>
      <c r="V192" s="187"/>
      <c r="W192" s="187"/>
      <c r="X192" s="167"/>
      <c r="Y192" s="167"/>
      <c r="Z192" s="71"/>
    </row>
    <row r="193" spans="3:26" ht="16.5" customHeight="1">
      <c r="C193" s="160"/>
      <c r="D193" s="160"/>
      <c r="E193" s="140"/>
      <c r="F193" s="141"/>
      <c r="G193" s="141"/>
      <c r="H193" s="143"/>
      <c r="I193" s="184"/>
      <c r="J193" s="144"/>
      <c r="K193" s="121"/>
      <c r="L193" s="121"/>
      <c r="M193" s="121"/>
      <c r="N193" s="185"/>
      <c r="O193" s="121"/>
      <c r="P193" s="161"/>
      <c r="Q193" s="70"/>
      <c r="R193" s="70"/>
      <c r="S193" s="70"/>
      <c r="T193" s="149"/>
      <c r="U193" s="149"/>
      <c r="V193" s="187"/>
      <c r="W193" s="187"/>
      <c r="X193" s="167"/>
      <c r="Y193" s="167"/>
      <c r="Z193" s="71"/>
    </row>
    <row r="194" spans="3:26" ht="16.5" customHeight="1">
      <c r="C194" s="160"/>
      <c r="D194" s="160"/>
      <c r="E194" s="140"/>
      <c r="F194" s="141"/>
      <c r="G194" s="141"/>
      <c r="H194" s="143"/>
      <c r="I194" s="184"/>
      <c r="J194" s="144"/>
      <c r="K194" s="121"/>
      <c r="L194" s="121"/>
      <c r="M194" s="121"/>
      <c r="N194" s="185"/>
      <c r="O194" s="121"/>
      <c r="P194" s="161"/>
      <c r="Q194" s="70"/>
      <c r="R194" s="70"/>
      <c r="S194" s="70"/>
      <c r="T194" s="149"/>
      <c r="U194" s="149"/>
      <c r="V194" s="187"/>
      <c r="W194" s="187"/>
      <c r="X194" s="167"/>
      <c r="Y194" s="167"/>
      <c r="Z194" s="71"/>
    </row>
    <row r="195" spans="3:26" ht="16.5" customHeight="1">
      <c r="C195" s="160"/>
      <c r="D195" s="160"/>
      <c r="E195" s="140"/>
      <c r="F195" s="141"/>
      <c r="G195" s="141"/>
      <c r="H195" s="143"/>
      <c r="I195" s="184"/>
      <c r="J195" s="144"/>
      <c r="K195" s="121"/>
      <c r="L195" s="121"/>
      <c r="M195" s="121"/>
      <c r="N195" s="185"/>
      <c r="O195" s="121"/>
      <c r="P195" s="161"/>
      <c r="Q195" s="70"/>
      <c r="R195" s="70"/>
      <c r="S195" s="70"/>
      <c r="T195" s="149"/>
      <c r="U195" s="149"/>
      <c r="V195" s="187"/>
      <c r="W195" s="187"/>
      <c r="X195" s="167"/>
      <c r="Y195" s="167"/>
      <c r="Z195" s="71"/>
    </row>
    <row r="196" spans="3:26" ht="16.5" customHeight="1">
      <c r="C196" s="160"/>
      <c r="D196" s="160"/>
      <c r="E196" s="140"/>
      <c r="F196" s="141"/>
      <c r="G196" s="141"/>
      <c r="H196" s="143"/>
      <c r="I196" s="184"/>
      <c r="J196" s="144"/>
      <c r="K196" s="121"/>
      <c r="L196" s="121"/>
      <c r="M196" s="121"/>
      <c r="N196" s="185"/>
      <c r="O196" s="121"/>
      <c r="P196" s="161"/>
      <c r="Q196" s="70"/>
      <c r="R196" s="70"/>
      <c r="S196" s="70"/>
      <c r="T196" s="149"/>
      <c r="U196" s="149"/>
      <c r="V196" s="187"/>
      <c r="W196" s="187"/>
      <c r="X196" s="167"/>
      <c r="Y196" s="167"/>
      <c r="Z196" s="71"/>
    </row>
    <row r="197" spans="3:26" ht="16.5" customHeight="1">
      <c r="C197" s="160"/>
      <c r="D197" s="160"/>
      <c r="E197" s="140"/>
      <c r="F197" s="141"/>
      <c r="G197" s="141"/>
      <c r="H197" s="143"/>
      <c r="I197" s="184"/>
      <c r="J197" s="144"/>
      <c r="K197" s="121"/>
      <c r="L197" s="121"/>
      <c r="M197" s="121"/>
      <c r="N197" s="185"/>
      <c r="O197" s="121"/>
      <c r="P197" s="161"/>
      <c r="Q197" s="70"/>
      <c r="R197" s="70"/>
      <c r="S197" s="70"/>
      <c r="T197" s="149"/>
      <c r="U197" s="149"/>
      <c r="V197" s="187"/>
      <c r="W197" s="187"/>
      <c r="X197" s="167"/>
      <c r="Y197" s="167"/>
      <c r="Z197" s="71"/>
    </row>
    <row r="198" spans="3:26" ht="16.5" customHeight="1">
      <c r="C198" s="160"/>
      <c r="D198" s="160"/>
      <c r="E198" s="140"/>
      <c r="F198" s="141"/>
      <c r="G198" s="141"/>
      <c r="H198" s="143"/>
      <c r="I198" s="184"/>
      <c r="J198" s="144"/>
      <c r="K198" s="121"/>
      <c r="L198" s="121"/>
      <c r="M198" s="121"/>
      <c r="N198" s="185"/>
      <c r="O198" s="121"/>
      <c r="P198" s="161"/>
      <c r="Q198" s="70"/>
      <c r="R198" s="70"/>
      <c r="S198" s="70"/>
      <c r="T198" s="149"/>
      <c r="U198" s="149"/>
      <c r="V198" s="187"/>
      <c r="W198" s="187"/>
      <c r="X198" s="167"/>
      <c r="Y198" s="167"/>
      <c r="Z198" s="71"/>
    </row>
    <row r="199" spans="3:26" ht="16.5" customHeight="1">
      <c r="C199" s="160"/>
      <c r="D199" s="160"/>
      <c r="E199" s="140"/>
      <c r="F199" s="141"/>
      <c r="G199" s="141"/>
      <c r="H199" s="143"/>
      <c r="I199" s="184"/>
      <c r="J199" s="144"/>
      <c r="K199" s="121"/>
      <c r="L199" s="121"/>
      <c r="M199" s="121"/>
      <c r="N199" s="185"/>
      <c r="O199" s="121"/>
      <c r="P199" s="161"/>
      <c r="Q199" s="70"/>
      <c r="R199" s="70"/>
      <c r="S199" s="70"/>
      <c r="T199" s="149"/>
      <c r="U199" s="149"/>
      <c r="V199" s="187"/>
      <c r="W199" s="187"/>
      <c r="X199" s="167"/>
      <c r="Y199" s="167"/>
      <c r="Z199" s="71"/>
    </row>
    <row r="200" spans="3:26" ht="16.5" customHeight="1">
      <c r="C200" s="160"/>
      <c r="D200" s="160"/>
      <c r="E200" s="140"/>
      <c r="F200" s="141"/>
      <c r="G200" s="141"/>
      <c r="H200" s="143"/>
      <c r="I200" s="184"/>
      <c r="J200" s="144"/>
      <c r="K200" s="121"/>
      <c r="L200" s="121"/>
      <c r="M200" s="121"/>
      <c r="N200" s="185"/>
      <c r="O200" s="121"/>
      <c r="P200" s="161"/>
      <c r="Q200" s="70"/>
      <c r="R200" s="70"/>
      <c r="S200" s="70"/>
      <c r="T200" s="149"/>
      <c r="U200" s="149"/>
      <c r="V200" s="187"/>
      <c r="W200" s="187"/>
      <c r="X200" s="167"/>
      <c r="Y200" s="167"/>
      <c r="Z200" s="71"/>
    </row>
    <row r="201" spans="3:26" ht="16.5" customHeight="1">
      <c r="C201" s="160"/>
      <c r="D201" s="160"/>
      <c r="E201" s="140"/>
      <c r="F201" s="141"/>
      <c r="G201" s="141"/>
      <c r="H201" s="143"/>
      <c r="I201" s="184"/>
      <c r="J201" s="144"/>
      <c r="K201" s="121"/>
      <c r="L201" s="121"/>
      <c r="M201" s="121"/>
      <c r="N201" s="185"/>
      <c r="O201" s="121"/>
      <c r="P201" s="161"/>
      <c r="Q201" s="70"/>
      <c r="R201" s="70"/>
      <c r="S201" s="70"/>
      <c r="T201" s="149"/>
      <c r="U201" s="149"/>
      <c r="V201" s="187"/>
      <c r="W201" s="187"/>
      <c r="X201" s="167"/>
      <c r="Y201" s="167"/>
      <c r="Z201" s="71"/>
    </row>
    <row r="202" spans="3:26" ht="16.5" customHeight="1">
      <c r="C202" s="160"/>
      <c r="D202" s="160"/>
      <c r="E202" s="140"/>
      <c r="F202" s="141"/>
      <c r="G202" s="141"/>
      <c r="H202" s="143"/>
      <c r="I202" s="184"/>
      <c r="J202" s="144"/>
      <c r="K202" s="121"/>
      <c r="L202" s="121"/>
      <c r="M202" s="121"/>
      <c r="N202" s="185"/>
      <c r="O202" s="121"/>
      <c r="P202" s="161"/>
      <c r="Q202" s="70"/>
      <c r="R202" s="70"/>
      <c r="S202" s="70"/>
      <c r="T202" s="149"/>
      <c r="U202" s="149"/>
      <c r="V202" s="187"/>
      <c r="W202" s="187"/>
      <c r="X202" s="167"/>
      <c r="Y202" s="167"/>
      <c r="Z202" s="71"/>
    </row>
    <row r="203" spans="3:26" ht="16.5" customHeight="1">
      <c r="C203" s="160"/>
      <c r="D203" s="160"/>
      <c r="E203" s="140"/>
      <c r="F203" s="141"/>
      <c r="G203" s="141"/>
      <c r="H203" s="143"/>
      <c r="I203" s="184"/>
      <c r="J203" s="144"/>
      <c r="K203" s="121"/>
      <c r="L203" s="121"/>
      <c r="M203" s="121"/>
      <c r="N203" s="185"/>
      <c r="O203" s="121"/>
      <c r="P203" s="161"/>
      <c r="Q203" s="70"/>
      <c r="R203" s="70"/>
      <c r="S203" s="70"/>
      <c r="T203" s="149"/>
      <c r="U203" s="149"/>
      <c r="V203" s="187"/>
      <c r="W203" s="187"/>
      <c r="X203" s="167"/>
      <c r="Y203" s="167"/>
      <c r="Z203" s="71"/>
    </row>
    <row r="204" spans="3:26" ht="16.5" customHeight="1">
      <c r="C204" s="160"/>
      <c r="D204" s="160"/>
      <c r="E204" s="140"/>
      <c r="F204" s="141"/>
      <c r="G204" s="141"/>
      <c r="H204" s="143"/>
      <c r="I204" s="184"/>
      <c r="J204" s="144"/>
      <c r="K204" s="121"/>
      <c r="L204" s="121"/>
      <c r="M204" s="121"/>
      <c r="N204" s="185"/>
      <c r="O204" s="121"/>
      <c r="P204" s="161"/>
      <c r="Q204" s="70"/>
      <c r="R204" s="70"/>
      <c r="S204" s="70"/>
      <c r="T204" s="149"/>
      <c r="U204" s="149"/>
      <c r="V204" s="187"/>
      <c r="W204" s="187"/>
      <c r="X204" s="167"/>
      <c r="Y204" s="167"/>
      <c r="Z204" s="71"/>
    </row>
    <row r="205" spans="3:26" ht="16.5" customHeight="1">
      <c r="C205" s="160"/>
      <c r="D205" s="160"/>
      <c r="E205" s="140"/>
      <c r="F205" s="141"/>
      <c r="G205" s="141"/>
      <c r="H205" s="143"/>
      <c r="I205" s="184"/>
      <c r="J205" s="144"/>
      <c r="K205" s="121"/>
      <c r="L205" s="121"/>
      <c r="M205" s="121"/>
      <c r="N205" s="185"/>
      <c r="O205" s="121"/>
      <c r="P205" s="161"/>
      <c r="Q205" s="70"/>
      <c r="R205" s="70"/>
      <c r="S205" s="70"/>
      <c r="T205" s="149"/>
      <c r="U205" s="149"/>
      <c r="V205" s="187"/>
      <c r="W205" s="187"/>
      <c r="X205" s="167"/>
      <c r="Y205" s="167"/>
      <c r="Z205" s="71"/>
    </row>
    <row r="206" spans="3:26" ht="16.5" customHeight="1">
      <c r="C206" s="160"/>
      <c r="D206" s="160"/>
      <c r="E206" s="140"/>
      <c r="F206" s="141"/>
      <c r="G206" s="141"/>
      <c r="H206" s="143"/>
      <c r="I206" s="184"/>
      <c r="J206" s="144"/>
      <c r="K206" s="121"/>
      <c r="L206" s="121"/>
      <c r="M206" s="121"/>
      <c r="N206" s="185"/>
      <c r="O206" s="121"/>
      <c r="P206" s="161"/>
      <c r="Q206" s="70"/>
      <c r="R206" s="70"/>
      <c r="S206" s="70"/>
      <c r="T206" s="149"/>
      <c r="U206" s="149"/>
      <c r="V206" s="187"/>
      <c r="W206" s="187"/>
      <c r="X206" s="167"/>
      <c r="Y206" s="167"/>
      <c r="Z206" s="71"/>
    </row>
    <row r="207" spans="3:26" ht="16.5" customHeight="1">
      <c r="C207" s="160"/>
      <c r="D207" s="160"/>
      <c r="E207" s="140"/>
      <c r="F207" s="141"/>
      <c r="G207" s="141"/>
      <c r="H207" s="143"/>
      <c r="I207" s="184"/>
      <c r="J207" s="144"/>
      <c r="K207" s="121"/>
      <c r="L207" s="121"/>
      <c r="M207" s="121"/>
      <c r="N207" s="185"/>
      <c r="O207" s="121"/>
      <c r="P207" s="161"/>
      <c r="Q207" s="70"/>
      <c r="R207" s="70"/>
      <c r="S207" s="70"/>
      <c r="T207" s="149"/>
      <c r="U207" s="149"/>
      <c r="V207" s="187"/>
      <c r="W207" s="187"/>
      <c r="X207" s="167"/>
      <c r="Y207" s="167"/>
      <c r="Z207" s="71"/>
    </row>
    <row r="208" spans="3:26" ht="16.5" customHeight="1">
      <c r="C208" s="160"/>
      <c r="D208" s="160"/>
      <c r="E208" s="140"/>
      <c r="F208" s="141"/>
      <c r="G208" s="141"/>
      <c r="H208" s="143"/>
      <c r="I208" s="184"/>
      <c r="J208" s="144"/>
      <c r="K208" s="121"/>
      <c r="L208" s="121"/>
      <c r="M208" s="121"/>
      <c r="N208" s="185"/>
      <c r="O208" s="121"/>
      <c r="P208" s="161"/>
      <c r="Q208" s="70"/>
      <c r="R208" s="70"/>
      <c r="S208" s="70"/>
      <c r="T208" s="149"/>
      <c r="U208" s="149"/>
      <c r="V208" s="187"/>
      <c r="W208" s="187"/>
      <c r="X208" s="167"/>
      <c r="Y208" s="167"/>
      <c r="Z208" s="71"/>
    </row>
    <row r="209" spans="3:26" ht="16.5" customHeight="1">
      <c r="C209" s="160"/>
      <c r="D209" s="160"/>
      <c r="E209" s="140"/>
      <c r="F209" s="141"/>
      <c r="G209" s="141"/>
      <c r="H209" s="143"/>
      <c r="I209" s="184"/>
      <c r="J209" s="144"/>
      <c r="K209" s="121"/>
      <c r="L209" s="121"/>
      <c r="M209" s="121"/>
      <c r="N209" s="185"/>
      <c r="O209" s="121"/>
      <c r="P209" s="161"/>
      <c r="Q209" s="70"/>
      <c r="R209" s="70"/>
      <c r="S209" s="70"/>
      <c r="T209" s="149"/>
      <c r="U209" s="149"/>
      <c r="V209" s="187"/>
      <c r="W209" s="187"/>
      <c r="X209" s="167"/>
      <c r="Y209" s="167"/>
      <c r="Z209" s="71"/>
    </row>
    <row r="210" spans="3:26" ht="16.5" customHeight="1">
      <c r="C210" s="160"/>
      <c r="D210" s="160"/>
      <c r="E210" s="140"/>
      <c r="F210" s="141"/>
      <c r="G210" s="141"/>
      <c r="H210" s="143"/>
      <c r="I210" s="184"/>
      <c r="J210" s="144"/>
      <c r="K210" s="121"/>
      <c r="L210" s="121"/>
      <c r="M210" s="121"/>
      <c r="N210" s="185"/>
      <c r="O210" s="121"/>
      <c r="P210" s="161"/>
      <c r="Q210" s="70"/>
      <c r="R210" s="70"/>
      <c r="S210" s="70"/>
      <c r="T210" s="149"/>
      <c r="U210" s="149"/>
      <c r="V210" s="187"/>
      <c r="W210" s="187"/>
      <c r="X210" s="167"/>
      <c r="Y210" s="167"/>
      <c r="Z210" s="71"/>
    </row>
    <row r="211" spans="3:26" ht="16.5" customHeight="1">
      <c r="C211" s="160"/>
      <c r="D211" s="160"/>
      <c r="E211" s="140"/>
      <c r="F211" s="141"/>
      <c r="G211" s="141"/>
      <c r="H211" s="143"/>
      <c r="I211" s="184"/>
      <c r="J211" s="144"/>
      <c r="K211" s="121"/>
      <c r="L211" s="121"/>
      <c r="M211" s="121"/>
      <c r="N211" s="185"/>
      <c r="O211" s="121"/>
      <c r="P211" s="161"/>
      <c r="Q211" s="70"/>
      <c r="R211" s="70"/>
      <c r="S211" s="70"/>
      <c r="T211" s="149"/>
      <c r="U211" s="149"/>
      <c r="V211" s="187"/>
      <c r="W211" s="187"/>
      <c r="X211" s="167"/>
      <c r="Y211" s="167"/>
      <c r="Z211" s="71"/>
    </row>
    <row r="212" spans="3:26" ht="16.5" customHeight="1">
      <c r="C212" s="160"/>
      <c r="D212" s="160"/>
      <c r="E212" s="140"/>
      <c r="F212" s="141"/>
      <c r="G212" s="141"/>
      <c r="H212" s="143"/>
      <c r="I212" s="184"/>
      <c r="J212" s="144"/>
      <c r="K212" s="121"/>
      <c r="L212" s="121"/>
      <c r="M212" s="121"/>
      <c r="N212" s="185"/>
      <c r="O212" s="121"/>
      <c r="P212" s="161"/>
      <c r="Q212" s="70"/>
      <c r="R212" s="70"/>
      <c r="S212" s="70"/>
      <c r="T212" s="149"/>
      <c r="U212" s="149"/>
      <c r="V212" s="187"/>
      <c r="W212" s="187"/>
      <c r="X212" s="167"/>
      <c r="Y212" s="167"/>
      <c r="Z212" s="71"/>
    </row>
    <row r="213" spans="3:26" ht="16.5" customHeight="1">
      <c r="C213" s="160"/>
      <c r="D213" s="160"/>
      <c r="E213" s="140"/>
      <c r="F213" s="141"/>
      <c r="G213" s="141"/>
      <c r="H213" s="143"/>
      <c r="I213" s="184"/>
      <c r="J213" s="144"/>
      <c r="K213" s="121"/>
      <c r="L213" s="121"/>
      <c r="M213" s="121"/>
      <c r="N213" s="185"/>
      <c r="O213" s="121"/>
      <c r="P213" s="161"/>
      <c r="Q213" s="70"/>
      <c r="R213" s="70"/>
      <c r="S213" s="70"/>
      <c r="T213" s="149"/>
      <c r="U213" s="149"/>
      <c r="V213" s="187"/>
      <c r="W213" s="187"/>
      <c r="X213" s="167"/>
      <c r="Y213" s="167"/>
      <c r="Z213" s="71"/>
    </row>
    <row r="214" spans="3:26" ht="16.5" customHeight="1">
      <c r="C214" s="160"/>
      <c r="D214" s="160"/>
      <c r="E214" s="140"/>
      <c r="F214" s="141"/>
      <c r="G214" s="141"/>
      <c r="H214" s="143"/>
      <c r="I214" s="184"/>
      <c r="J214" s="144"/>
      <c r="K214" s="121"/>
      <c r="L214" s="121"/>
      <c r="M214" s="121"/>
      <c r="N214" s="185"/>
      <c r="O214" s="121"/>
      <c r="P214" s="161"/>
      <c r="Q214" s="70"/>
      <c r="R214" s="70"/>
      <c r="S214" s="70"/>
      <c r="T214" s="149"/>
      <c r="U214" s="149"/>
      <c r="V214" s="187"/>
      <c r="W214" s="187"/>
      <c r="X214" s="167"/>
      <c r="Y214" s="167"/>
      <c r="Z214" s="71"/>
    </row>
    <row r="215" spans="3:26" ht="16.5" customHeight="1">
      <c r="C215" s="160"/>
      <c r="D215" s="160"/>
      <c r="E215" s="140"/>
      <c r="F215" s="141"/>
      <c r="G215" s="141"/>
      <c r="H215" s="143"/>
      <c r="I215" s="184"/>
      <c r="J215" s="144"/>
      <c r="K215" s="121"/>
      <c r="L215" s="121"/>
      <c r="M215" s="121"/>
      <c r="N215" s="185"/>
      <c r="O215" s="121"/>
      <c r="P215" s="161"/>
      <c r="Q215" s="70"/>
      <c r="R215" s="70"/>
      <c r="S215" s="70"/>
      <c r="T215" s="149"/>
      <c r="U215" s="149"/>
      <c r="V215" s="187"/>
      <c r="W215" s="187"/>
      <c r="X215" s="167"/>
      <c r="Y215" s="167"/>
      <c r="Z215" s="71"/>
    </row>
    <row r="216" spans="3:26" ht="16.5" customHeight="1">
      <c r="C216" s="160"/>
      <c r="D216" s="160"/>
      <c r="E216" s="140"/>
      <c r="F216" s="141"/>
      <c r="G216" s="141"/>
      <c r="H216" s="143"/>
      <c r="I216" s="184"/>
      <c r="J216" s="144"/>
      <c r="K216" s="121"/>
      <c r="L216" s="121"/>
      <c r="M216" s="121"/>
      <c r="N216" s="185"/>
      <c r="O216" s="121"/>
      <c r="P216" s="161"/>
      <c r="Q216" s="70"/>
      <c r="R216" s="70"/>
      <c r="S216" s="70"/>
      <c r="T216" s="149"/>
      <c r="U216" s="149"/>
      <c r="V216" s="187"/>
      <c r="W216" s="187"/>
      <c r="X216" s="167"/>
      <c r="Y216" s="167"/>
      <c r="Z216" s="71"/>
    </row>
    <row r="217" spans="3:26" ht="16.5" customHeight="1">
      <c r="C217" s="160"/>
      <c r="D217" s="160"/>
      <c r="E217" s="140"/>
      <c r="F217" s="141"/>
      <c r="G217" s="141"/>
      <c r="H217" s="143"/>
      <c r="I217" s="184"/>
      <c r="J217" s="144"/>
      <c r="K217" s="121"/>
      <c r="L217" s="121"/>
      <c r="M217" s="121"/>
      <c r="N217" s="185"/>
      <c r="O217" s="121"/>
      <c r="P217" s="161"/>
      <c r="Q217" s="70"/>
      <c r="R217" s="70"/>
      <c r="S217" s="70"/>
      <c r="T217" s="149"/>
      <c r="U217" s="149"/>
      <c r="V217" s="187"/>
      <c r="W217" s="187"/>
      <c r="X217" s="167"/>
      <c r="Y217" s="167"/>
      <c r="Z217" s="71"/>
    </row>
    <row r="218" spans="3:26" ht="16.5" customHeight="1">
      <c r="C218" s="160"/>
      <c r="D218" s="160"/>
      <c r="E218" s="140"/>
      <c r="F218" s="141"/>
      <c r="G218" s="141"/>
      <c r="H218" s="143"/>
      <c r="I218" s="184"/>
      <c r="J218" s="144"/>
      <c r="K218" s="121"/>
      <c r="L218" s="121"/>
      <c r="M218" s="121"/>
      <c r="N218" s="185"/>
      <c r="O218" s="121"/>
      <c r="P218" s="161"/>
      <c r="Q218" s="70"/>
      <c r="R218" s="70"/>
      <c r="S218" s="70"/>
      <c r="T218" s="149"/>
      <c r="U218" s="149"/>
      <c r="V218" s="187"/>
      <c r="W218" s="187"/>
      <c r="X218" s="167"/>
      <c r="Y218" s="167"/>
      <c r="Z218" s="71"/>
    </row>
    <row r="219" spans="3:26" ht="16.5" customHeight="1">
      <c r="C219" s="160"/>
      <c r="D219" s="160"/>
      <c r="E219" s="140"/>
      <c r="F219" s="141"/>
      <c r="G219" s="141"/>
      <c r="H219" s="143"/>
      <c r="I219" s="184"/>
      <c r="J219" s="144"/>
      <c r="K219" s="121"/>
      <c r="L219" s="121"/>
      <c r="M219" s="121"/>
      <c r="N219" s="185"/>
      <c r="O219" s="121"/>
      <c r="P219" s="161"/>
      <c r="Q219" s="70"/>
      <c r="R219" s="70"/>
      <c r="S219" s="70"/>
      <c r="T219" s="149"/>
      <c r="U219" s="149"/>
      <c r="V219" s="187"/>
      <c r="W219" s="187"/>
      <c r="X219" s="167"/>
      <c r="Y219" s="167"/>
      <c r="Z219" s="71"/>
    </row>
    <row r="220" spans="3:26" ht="16.5" customHeight="1">
      <c r="C220" s="160"/>
      <c r="D220" s="160"/>
      <c r="E220" s="140"/>
      <c r="F220" s="141"/>
      <c r="G220" s="141"/>
      <c r="H220" s="143"/>
      <c r="I220" s="184"/>
      <c r="J220" s="144"/>
      <c r="K220" s="121"/>
      <c r="L220" s="121"/>
      <c r="M220" s="121"/>
      <c r="N220" s="185"/>
      <c r="O220" s="121"/>
      <c r="P220" s="161"/>
      <c r="Q220" s="70"/>
      <c r="R220" s="70"/>
      <c r="S220" s="70"/>
      <c r="T220" s="149"/>
      <c r="U220" s="149"/>
      <c r="V220" s="187"/>
      <c r="W220" s="187"/>
      <c r="X220" s="167"/>
      <c r="Y220" s="167"/>
      <c r="Z220" s="71"/>
    </row>
    <row r="221" spans="3:26" ht="16.5" customHeight="1">
      <c r="C221" s="160"/>
      <c r="D221" s="160"/>
      <c r="E221" s="140"/>
      <c r="F221" s="141"/>
      <c r="G221" s="141"/>
      <c r="H221" s="143"/>
      <c r="I221" s="184"/>
      <c r="J221" s="144"/>
      <c r="K221" s="121"/>
      <c r="L221" s="121"/>
      <c r="M221" s="121"/>
      <c r="N221" s="185"/>
      <c r="O221" s="121"/>
      <c r="P221" s="161"/>
      <c r="Q221" s="70"/>
      <c r="R221" s="70"/>
      <c r="S221" s="70"/>
      <c r="T221" s="149"/>
      <c r="U221" s="149"/>
      <c r="V221" s="187"/>
      <c r="W221" s="187"/>
      <c r="X221" s="167"/>
      <c r="Y221" s="167"/>
      <c r="Z221" s="71"/>
    </row>
    <row r="222" spans="3:26" ht="16.5" customHeight="1">
      <c r="C222" s="160"/>
      <c r="D222" s="160"/>
      <c r="E222" s="140"/>
      <c r="F222" s="141"/>
      <c r="G222" s="141"/>
      <c r="H222" s="143"/>
      <c r="I222" s="184"/>
      <c r="J222" s="144"/>
      <c r="K222" s="121"/>
      <c r="L222" s="121"/>
      <c r="M222" s="121"/>
      <c r="N222" s="185"/>
      <c r="O222" s="121"/>
      <c r="P222" s="161"/>
      <c r="Q222" s="70"/>
      <c r="R222" s="70"/>
      <c r="S222" s="70"/>
      <c r="T222" s="149"/>
      <c r="U222" s="149"/>
      <c r="V222" s="187"/>
      <c r="W222" s="187"/>
      <c r="X222" s="167"/>
      <c r="Y222" s="167"/>
      <c r="Z222" s="71"/>
    </row>
    <row r="223" spans="3:26" ht="16.5" customHeight="1">
      <c r="C223" s="160"/>
      <c r="D223" s="160"/>
      <c r="E223" s="140"/>
      <c r="F223" s="141"/>
      <c r="G223" s="141"/>
      <c r="H223" s="143"/>
      <c r="I223" s="184"/>
      <c r="J223" s="144"/>
      <c r="K223" s="121"/>
      <c r="L223" s="121"/>
      <c r="M223" s="121"/>
      <c r="N223" s="185"/>
      <c r="O223" s="121"/>
      <c r="P223" s="161"/>
      <c r="Q223" s="70"/>
      <c r="R223" s="70"/>
      <c r="S223" s="70"/>
      <c r="T223" s="149"/>
      <c r="U223" s="149"/>
      <c r="V223" s="187"/>
      <c r="W223" s="187"/>
      <c r="X223" s="167"/>
      <c r="Y223" s="167"/>
      <c r="Z223" s="71"/>
    </row>
    <row r="224" spans="3:26" ht="16.5" customHeight="1">
      <c r="C224" s="160"/>
      <c r="D224" s="160"/>
      <c r="E224" s="140"/>
      <c r="F224" s="141"/>
      <c r="G224" s="141"/>
      <c r="H224" s="143"/>
      <c r="I224" s="184"/>
      <c r="J224" s="144"/>
      <c r="K224" s="121"/>
      <c r="L224" s="121"/>
      <c r="M224" s="121"/>
      <c r="N224" s="185"/>
      <c r="O224" s="121"/>
      <c r="P224" s="161"/>
      <c r="Q224" s="70"/>
      <c r="R224" s="70"/>
      <c r="S224" s="70"/>
      <c r="T224" s="149"/>
      <c r="U224" s="149"/>
      <c r="V224" s="187"/>
      <c r="W224" s="187"/>
      <c r="X224" s="167"/>
      <c r="Y224" s="167"/>
      <c r="Z224" s="71"/>
    </row>
    <row r="225" spans="3:26" ht="16.5" customHeight="1">
      <c r="C225" s="160"/>
      <c r="D225" s="160"/>
      <c r="E225" s="140"/>
      <c r="F225" s="141"/>
      <c r="G225" s="141"/>
      <c r="H225" s="143"/>
      <c r="I225" s="184"/>
      <c r="J225" s="144"/>
      <c r="K225" s="121"/>
      <c r="L225" s="121"/>
      <c r="M225" s="121"/>
      <c r="N225" s="185"/>
      <c r="O225" s="121"/>
      <c r="P225" s="161"/>
      <c r="Q225" s="70"/>
      <c r="R225" s="70"/>
      <c r="S225" s="70"/>
      <c r="T225" s="149"/>
      <c r="U225" s="149"/>
      <c r="V225" s="187"/>
      <c r="W225" s="187"/>
      <c r="X225" s="167"/>
      <c r="Y225" s="167"/>
      <c r="Z225" s="71"/>
    </row>
    <row r="226" spans="3:26" ht="16.5" customHeight="1">
      <c r="C226" s="160"/>
      <c r="D226" s="160"/>
      <c r="E226" s="140"/>
      <c r="F226" s="141"/>
      <c r="G226" s="141"/>
      <c r="H226" s="143"/>
      <c r="I226" s="184"/>
      <c r="J226" s="144"/>
      <c r="K226" s="121"/>
      <c r="L226" s="121"/>
      <c r="M226" s="121"/>
      <c r="N226" s="185"/>
      <c r="O226" s="121"/>
      <c r="P226" s="161"/>
      <c r="Q226" s="70"/>
      <c r="R226" s="70"/>
      <c r="S226" s="70"/>
      <c r="T226" s="149"/>
      <c r="U226" s="149"/>
      <c r="V226" s="187"/>
      <c r="W226" s="187"/>
      <c r="X226" s="167"/>
      <c r="Y226" s="167"/>
      <c r="Z226" s="71"/>
    </row>
    <row r="227" spans="3:26" ht="16.5" customHeight="1">
      <c r="C227" s="160"/>
      <c r="D227" s="160"/>
      <c r="E227" s="140"/>
      <c r="F227" s="141"/>
      <c r="G227" s="141"/>
      <c r="H227" s="143"/>
      <c r="I227" s="184"/>
      <c r="J227" s="144"/>
      <c r="K227" s="121"/>
      <c r="L227" s="121"/>
      <c r="M227" s="121"/>
      <c r="N227" s="185"/>
      <c r="O227" s="121"/>
      <c r="P227" s="161"/>
      <c r="Q227" s="70"/>
      <c r="R227" s="70"/>
      <c r="S227" s="70"/>
      <c r="T227" s="149"/>
      <c r="U227" s="149"/>
      <c r="V227" s="187"/>
      <c r="W227" s="187"/>
      <c r="X227" s="167"/>
      <c r="Y227" s="167"/>
      <c r="Z227" s="71"/>
    </row>
    <row r="228" spans="3:26" ht="16.5" customHeight="1">
      <c r="C228" s="160"/>
      <c r="D228" s="160"/>
      <c r="E228" s="140"/>
      <c r="F228" s="141"/>
      <c r="G228" s="141"/>
      <c r="H228" s="143"/>
      <c r="I228" s="184"/>
      <c r="J228" s="144"/>
      <c r="K228" s="121"/>
      <c r="L228" s="121"/>
      <c r="M228" s="121"/>
      <c r="N228" s="185"/>
      <c r="O228" s="121"/>
      <c r="P228" s="161"/>
      <c r="Q228" s="70"/>
      <c r="R228" s="70"/>
      <c r="S228" s="70"/>
      <c r="T228" s="149"/>
      <c r="U228" s="149"/>
      <c r="V228" s="187"/>
      <c r="W228" s="187"/>
      <c r="X228" s="167"/>
      <c r="Y228" s="167"/>
      <c r="Z228" s="71"/>
    </row>
    <row r="229" spans="3:26" ht="16.5" customHeight="1">
      <c r="C229" s="160"/>
      <c r="D229" s="160"/>
      <c r="E229" s="140"/>
      <c r="F229" s="141"/>
      <c r="G229" s="141"/>
      <c r="H229" s="143"/>
      <c r="I229" s="184"/>
      <c r="J229" s="144"/>
      <c r="K229" s="121"/>
      <c r="L229" s="121"/>
      <c r="M229" s="121"/>
      <c r="N229" s="185"/>
      <c r="O229" s="121"/>
      <c r="P229" s="161"/>
      <c r="Q229" s="70"/>
      <c r="R229" s="70"/>
      <c r="S229" s="70"/>
      <c r="T229" s="149"/>
      <c r="U229" s="149"/>
      <c r="V229" s="187"/>
      <c r="W229" s="187"/>
      <c r="X229" s="167"/>
      <c r="Y229" s="167"/>
      <c r="Z229" s="71"/>
    </row>
    <row r="230" spans="3:26" ht="16.5" customHeight="1">
      <c r="C230" s="160"/>
      <c r="D230" s="160"/>
      <c r="E230" s="140"/>
      <c r="F230" s="141"/>
      <c r="G230" s="141"/>
      <c r="H230" s="143"/>
      <c r="I230" s="184"/>
      <c r="J230" s="144"/>
      <c r="K230" s="121"/>
      <c r="L230" s="121"/>
      <c r="M230" s="121"/>
      <c r="N230" s="185"/>
      <c r="O230" s="121"/>
      <c r="P230" s="161"/>
      <c r="Q230" s="70"/>
      <c r="R230" s="70"/>
      <c r="S230" s="70"/>
      <c r="T230" s="149"/>
      <c r="U230" s="149"/>
      <c r="V230" s="187"/>
      <c r="W230" s="187"/>
      <c r="X230" s="167"/>
      <c r="Y230" s="167"/>
      <c r="Z230" s="71"/>
    </row>
    <row r="231" spans="3:26" ht="16.5" customHeight="1">
      <c r="C231" s="160"/>
      <c r="D231" s="160"/>
      <c r="E231" s="140"/>
      <c r="F231" s="141"/>
      <c r="G231" s="141"/>
      <c r="H231" s="143"/>
      <c r="I231" s="184"/>
      <c r="J231" s="144"/>
      <c r="K231" s="121"/>
      <c r="L231" s="121"/>
      <c r="M231" s="121"/>
      <c r="N231" s="185"/>
      <c r="O231" s="121"/>
      <c r="P231" s="161"/>
      <c r="Q231" s="70"/>
      <c r="R231" s="70"/>
      <c r="S231" s="70"/>
      <c r="T231" s="149"/>
      <c r="U231" s="149"/>
      <c r="V231" s="187"/>
      <c r="W231" s="187"/>
      <c r="X231" s="167"/>
      <c r="Y231" s="167"/>
      <c r="Z231" s="71"/>
    </row>
    <row r="232" spans="3:26" ht="16.5" customHeight="1">
      <c r="C232" s="160"/>
      <c r="D232" s="160"/>
      <c r="E232" s="140"/>
      <c r="F232" s="141"/>
      <c r="G232" s="141"/>
      <c r="H232" s="143"/>
      <c r="I232" s="184"/>
      <c r="J232" s="144"/>
      <c r="K232" s="121"/>
      <c r="L232" s="121"/>
      <c r="M232" s="121"/>
      <c r="N232" s="185"/>
      <c r="O232" s="121"/>
      <c r="P232" s="161"/>
      <c r="Q232" s="70"/>
      <c r="R232" s="70"/>
      <c r="S232" s="70"/>
      <c r="T232" s="149"/>
      <c r="U232" s="149"/>
      <c r="V232" s="187"/>
      <c r="W232" s="187"/>
      <c r="X232" s="167"/>
      <c r="Y232" s="167"/>
      <c r="Z232" s="71"/>
    </row>
    <row r="233" spans="3:26" ht="16.5" customHeight="1">
      <c r="C233" s="160"/>
      <c r="D233" s="160"/>
      <c r="E233" s="140"/>
      <c r="F233" s="141"/>
      <c r="G233" s="141"/>
      <c r="H233" s="143"/>
      <c r="I233" s="184"/>
      <c r="J233" s="144"/>
      <c r="K233" s="121"/>
      <c r="L233" s="121"/>
      <c r="M233" s="121"/>
      <c r="N233" s="185"/>
      <c r="O233" s="121"/>
      <c r="P233" s="161"/>
      <c r="Q233" s="70"/>
      <c r="R233" s="70"/>
      <c r="S233" s="70"/>
      <c r="T233" s="149"/>
      <c r="U233" s="149"/>
      <c r="V233" s="187"/>
      <c r="W233" s="187"/>
      <c r="X233" s="167"/>
      <c r="Y233" s="167"/>
      <c r="Z233" s="71"/>
    </row>
    <row r="234" spans="3:26" ht="16.5" customHeight="1">
      <c r="C234" s="160"/>
      <c r="D234" s="160"/>
      <c r="E234" s="140"/>
      <c r="F234" s="141"/>
      <c r="G234" s="141"/>
      <c r="H234" s="143"/>
      <c r="I234" s="184"/>
      <c r="J234" s="144"/>
      <c r="K234" s="121"/>
      <c r="L234" s="121"/>
      <c r="M234" s="121"/>
      <c r="N234" s="185"/>
      <c r="O234" s="121"/>
      <c r="P234" s="161"/>
      <c r="Q234" s="70"/>
      <c r="R234" s="70"/>
      <c r="S234" s="70"/>
      <c r="T234" s="149"/>
      <c r="U234" s="149"/>
      <c r="V234" s="187"/>
      <c r="W234" s="187"/>
      <c r="X234" s="167"/>
      <c r="Y234" s="167"/>
      <c r="Z234" s="71"/>
    </row>
    <row r="235" spans="3:26" ht="16.5" customHeight="1">
      <c r="C235" s="160"/>
      <c r="D235" s="160"/>
      <c r="E235" s="140"/>
      <c r="F235" s="141"/>
      <c r="G235" s="141"/>
      <c r="H235" s="143"/>
      <c r="I235" s="184"/>
      <c r="J235" s="144"/>
      <c r="K235" s="121"/>
      <c r="L235" s="121"/>
      <c r="M235" s="121"/>
      <c r="N235" s="185"/>
      <c r="O235" s="121"/>
      <c r="P235" s="161"/>
      <c r="Q235" s="70"/>
      <c r="R235" s="70"/>
      <c r="S235" s="70"/>
      <c r="T235" s="149"/>
      <c r="U235" s="149"/>
      <c r="V235" s="187"/>
      <c r="W235" s="187"/>
      <c r="X235" s="167"/>
      <c r="Y235" s="167"/>
      <c r="Z235" s="71"/>
    </row>
    <row r="236" spans="3:26" ht="16.5" customHeight="1">
      <c r="C236" s="160"/>
      <c r="D236" s="160"/>
      <c r="E236" s="140"/>
      <c r="F236" s="141"/>
      <c r="G236" s="141"/>
      <c r="H236" s="143"/>
      <c r="I236" s="184"/>
      <c r="J236" s="144"/>
      <c r="K236" s="121"/>
      <c r="L236" s="121"/>
      <c r="M236" s="121"/>
      <c r="N236" s="185"/>
      <c r="O236" s="121"/>
      <c r="P236" s="161"/>
      <c r="Q236" s="70"/>
      <c r="R236" s="70"/>
      <c r="S236" s="70"/>
      <c r="T236" s="149"/>
      <c r="U236" s="149"/>
      <c r="V236" s="187"/>
      <c r="W236" s="187"/>
      <c r="X236" s="167"/>
      <c r="Y236" s="167"/>
      <c r="Z236" s="71"/>
    </row>
    <row r="237" spans="3:26" ht="16.5" customHeight="1">
      <c r="C237" s="160"/>
      <c r="D237" s="160"/>
      <c r="E237" s="140"/>
      <c r="F237" s="141"/>
      <c r="G237" s="141"/>
      <c r="H237" s="143"/>
      <c r="I237" s="184"/>
      <c r="J237" s="144"/>
      <c r="K237" s="121"/>
      <c r="L237" s="121"/>
      <c r="M237" s="121"/>
      <c r="N237" s="185"/>
      <c r="O237" s="121"/>
      <c r="P237" s="161"/>
      <c r="Q237" s="70"/>
      <c r="R237" s="70"/>
      <c r="S237" s="70"/>
      <c r="T237" s="149"/>
      <c r="U237" s="149"/>
      <c r="V237" s="187"/>
      <c r="W237" s="187"/>
      <c r="X237" s="167"/>
      <c r="Y237" s="167"/>
      <c r="Z237" s="71"/>
    </row>
    <row r="238" spans="3:26" ht="16.5" customHeight="1">
      <c r="C238" s="160"/>
      <c r="D238" s="160"/>
      <c r="E238" s="140"/>
      <c r="F238" s="141"/>
      <c r="G238" s="141"/>
      <c r="H238" s="143"/>
      <c r="I238" s="184"/>
      <c r="J238" s="144"/>
      <c r="K238" s="121"/>
      <c r="L238" s="121"/>
      <c r="M238" s="121"/>
      <c r="N238" s="185"/>
      <c r="O238" s="121"/>
      <c r="P238" s="161"/>
      <c r="Q238" s="70"/>
      <c r="R238" s="70"/>
      <c r="S238" s="70"/>
      <c r="T238" s="149"/>
      <c r="U238" s="149"/>
      <c r="V238" s="187"/>
      <c r="W238" s="187"/>
      <c r="X238" s="167"/>
      <c r="Y238" s="167"/>
      <c r="Z238" s="71"/>
    </row>
    <row r="239" spans="3:26" ht="16.5" customHeight="1">
      <c r="C239" s="160"/>
      <c r="D239" s="160"/>
      <c r="E239" s="140"/>
      <c r="F239" s="141"/>
      <c r="G239" s="141"/>
      <c r="H239" s="143"/>
      <c r="I239" s="184"/>
      <c r="J239" s="144"/>
      <c r="K239" s="121"/>
      <c r="L239" s="121"/>
      <c r="M239" s="121"/>
      <c r="N239" s="185"/>
      <c r="O239" s="121"/>
      <c r="P239" s="161"/>
      <c r="Q239" s="70"/>
      <c r="R239" s="70"/>
      <c r="S239" s="70"/>
      <c r="T239" s="149"/>
      <c r="U239" s="149"/>
      <c r="V239" s="187"/>
      <c r="W239" s="187"/>
      <c r="X239" s="167"/>
      <c r="Y239" s="167"/>
      <c r="Z239" s="71"/>
    </row>
    <row r="240" spans="3:26" ht="16.5" customHeight="1">
      <c r="C240" s="160"/>
      <c r="D240" s="160"/>
      <c r="E240" s="140"/>
      <c r="F240" s="141"/>
      <c r="G240" s="141"/>
      <c r="H240" s="143"/>
      <c r="I240" s="184"/>
      <c r="J240" s="144"/>
      <c r="K240" s="121"/>
      <c r="L240" s="121"/>
      <c r="M240" s="121"/>
      <c r="N240" s="185"/>
      <c r="O240" s="121"/>
      <c r="P240" s="161"/>
      <c r="Q240" s="70"/>
      <c r="R240" s="70"/>
      <c r="S240" s="70"/>
      <c r="T240" s="149"/>
      <c r="U240" s="149"/>
      <c r="V240" s="187"/>
      <c r="W240" s="187"/>
      <c r="X240" s="167"/>
      <c r="Y240" s="167"/>
      <c r="Z240" s="71"/>
    </row>
    <row r="241" spans="3:26" ht="16.5" customHeight="1">
      <c r="C241" s="160"/>
      <c r="D241" s="160"/>
      <c r="E241" s="140"/>
      <c r="F241" s="141"/>
      <c r="G241" s="141"/>
      <c r="H241" s="143"/>
      <c r="I241" s="184"/>
      <c r="J241" s="144"/>
      <c r="K241" s="121"/>
      <c r="L241" s="121"/>
      <c r="M241" s="121"/>
      <c r="N241" s="185"/>
      <c r="O241" s="121"/>
      <c r="P241" s="161"/>
      <c r="Q241" s="70"/>
      <c r="R241" s="70"/>
      <c r="S241" s="70"/>
      <c r="T241" s="149"/>
      <c r="U241" s="149"/>
      <c r="V241" s="187"/>
      <c r="W241" s="187"/>
      <c r="X241" s="167"/>
      <c r="Y241" s="167"/>
      <c r="Z241" s="71"/>
    </row>
    <row r="242" spans="3:26" ht="16.5" customHeight="1">
      <c r="C242" s="160"/>
      <c r="D242" s="160"/>
      <c r="E242" s="140"/>
      <c r="F242" s="141"/>
      <c r="G242" s="141"/>
      <c r="H242" s="143"/>
      <c r="I242" s="184"/>
      <c r="J242" s="144"/>
      <c r="K242" s="121"/>
      <c r="L242" s="121"/>
      <c r="M242" s="121"/>
      <c r="N242" s="185"/>
      <c r="O242" s="121"/>
      <c r="P242" s="161"/>
      <c r="Q242" s="70"/>
      <c r="R242" s="70"/>
      <c r="S242" s="70"/>
      <c r="T242" s="149"/>
      <c r="U242" s="149"/>
      <c r="V242" s="187"/>
      <c r="W242" s="187"/>
      <c r="X242" s="167"/>
      <c r="Y242" s="167"/>
      <c r="Z242" s="71"/>
    </row>
    <row r="243" spans="3:26" ht="16.5" customHeight="1">
      <c r="C243" s="160"/>
      <c r="D243" s="160"/>
      <c r="E243" s="140"/>
      <c r="F243" s="141"/>
      <c r="G243" s="141"/>
      <c r="H243" s="143"/>
      <c r="I243" s="184"/>
      <c r="J243" s="144"/>
      <c r="K243" s="121"/>
      <c r="L243" s="121"/>
      <c r="M243" s="121"/>
      <c r="N243" s="185"/>
      <c r="O243" s="121"/>
      <c r="P243" s="161"/>
      <c r="Q243" s="70"/>
      <c r="R243" s="70"/>
      <c r="S243" s="70"/>
      <c r="T243" s="149"/>
      <c r="U243" s="149"/>
      <c r="V243" s="187"/>
      <c r="W243" s="187"/>
      <c r="X243" s="167"/>
      <c r="Y243" s="167"/>
      <c r="Z243" s="71"/>
    </row>
    <row r="244" spans="3:26" ht="16.5" customHeight="1">
      <c r="C244" s="160"/>
      <c r="D244" s="160"/>
      <c r="E244" s="140"/>
      <c r="F244" s="141"/>
      <c r="G244" s="141"/>
      <c r="H244" s="143"/>
      <c r="I244" s="184"/>
      <c r="J244" s="144"/>
      <c r="K244" s="121"/>
      <c r="L244" s="121"/>
      <c r="M244" s="121"/>
      <c r="N244" s="185"/>
      <c r="O244" s="121"/>
      <c r="P244" s="161"/>
      <c r="Q244" s="70"/>
      <c r="R244" s="70"/>
      <c r="S244" s="70"/>
      <c r="T244" s="149"/>
      <c r="U244" s="149"/>
      <c r="V244" s="187"/>
      <c r="W244" s="187"/>
      <c r="X244" s="167"/>
      <c r="Y244" s="167"/>
      <c r="Z244" s="71"/>
    </row>
    <row r="245" spans="3:26" ht="16.5" customHeight="1">
      <c r="C245" s="160"/>
      <c r="D245" s="160"/>
      <c r="E245" s="140"/>
      <c r="F245" s="141"/>
      <c r="G245" s="141"/>
      <c r="H245" s="143"/>
      <c r="I245" s="184"/>
      <c r="J245" s="144"/>
      <c r="K245" s="121"/>
      <c r="L245" s="121"/>
      <c r="M245" s="121"/>
      <c r="N245" s="185"/>
      <c r="O245" s="121"/>
      <c r="P245" s="161"/>
      <c r="Q245" s="70"/>
      <c r="R245" s="70"/>
      <c r="S245" s="70"/>
      <c r="T245" s="149"/>
      <c r="U245" s="149"/>
      <c r="V245" s="187"/>
      <c r="W245" s="187"/>
      <c r="X245" s="167"/>
      <c r="Y245" s="167"/>
      <c r="Z245" s="71"/>
    </row>
    <row r="246" spans="3:26" ht="16.5" customHeight="1">
      <c r="C246" s="160"/>
      <c r="D246" s="160"/>
      <c r="E246" s="140"/>
      <c r="F246" s="141"/>
      <c r="G246" s="141"/>
      <c r="H246" s="143"/>
      <c r="I246" s="184"/>
      <c r="J246" s="144"/>
      <c r="K246" s="121"/>
      <c r="L246" s="121"/>
      <c r="M246" s="121"/>
      <c r="N246" s="185"/>
      <c r="O246" s="121"/>
      <c r="P246" s="161"/>
      <c r="Q246" s="70"/>
      <c r="R246" s="70"/>
      <c r="S246" s="70"/>
      <c r="T246" s="149"/>
      <c r="U246" s="149"/>
      <c r="V246" s="187"/>
      <c r="W246" s="187"/>
      <c r="X246" s="167"/>
      <c r="Y246" s="167"/>
      <c r="Z246" s="71"/>
    </row>
    <row r="247" spans="3:26" ht="16.5" customHeight="1">
      <c r="C247" s="160"/>
      <c r="D247" s="160"/>
      <c r="E247" s="140"/>
      <c r="F247" s="141"/>
      <c r="G247" s="141"/>
      <c r="H247" s="143"/>
      <c r="I247" s="184"/>
      <c r="J247" s="144"/>
      <c r="K247" s="121"/>
      <c r="L247" s="121"/>
      <c r="M247" s="121"/>
      <c r="N247" s="185"/>
      <c r="O247" s="121"/>
      <c r="P247" s="161"/>
      <c r="Q247" s="70"/>
      <c r="R247" s="70"/>
      <c r="S247" s="70"/>
      <c r="T247" s="149"/>
      <c r="U247" s="149"/>
      <c r="V247" s="187"/>
      <c r="W247" s="187"/>
      <c r="X247" s="167"/>
      <c r="Y247" s="167"/>
      <c r="Z247" s="71"/>
    </row>
    <row r="248" spans="3:26" ht="16.5" customHeight="1">
      <c r="C248" s="160"/>
      <c r="D248" s="160"/>
      <c r="E248" s="140"/>
      <c r="F248" s="141"/>
      <c r="G248" s="141"/>
      <c r="H248" s="143"/>
      <c r="I248" s="184"/>
      <c r="J248" s="144"/>
      <c r="K248" s="121"/>
      <c r="L248" s="121"/>
      <c r="M248" s="121"/>
      <c r="N248" s="185"/>
      <c r="O248" s="121"/>
      <c r="P248" s="161"/>
      <c r="Q248" s="70"/>
      <c r="R248" s="70"/>
      <c r="S248" s="70"/>
      <c r="T248" s="149"/>
      <c r="U248" s="149"/>
      <c r="V248" s="187"/>
      <c r="W248" s="187"/>
      <c r="X248" s="167"/>
      <c r="Y248" s="167"/>
      <c r="Z248" s="71"/>
    </row>
    <row r="249" spans="3:26" ht="16.5" customHeight="1">
      <c r="C249" s="160"/>
      <c r="D249" s="160"/>
      <c r="E249" s="140"/>
      <c r="F249" s="141"/>
      <c r="G249" s="141"/>
      <c r="H249" s="143"/>
      <c r="I249" s="184"/>
      <c r="J249" s="144"/>
      <c r="K249" s="121"/>
      <c r="L249" s="121"/>
      <c r="M249" s="121"/>
      <c r="N249" s="185"/>
      <c r="O249" s="121"/>
      <c r="P249" s="161"/>
      <c r="Q249" s="70"/>
      <c r="R249" s="70"/>
      <c r="S249" s="70"/>
      <c r="T249" s="149"/>
      <c r="U249" s="149"/>
      <c r="V249" s="187"/>
      <c r="W249" s="187"/>
      <c r="X249" s="167"/>
      <c r="Y249" s="167"/>
      <c r="Z249" s="71"/>
    </row>
    <row r="250" spans="3:26" ht="16.5" customHeight="1">
      <c r="C250" s="160"/>
      <c r="D250" s="160"/>
      <c r="E250" s="140"/>
      <c r="F250" s="141"/>
      <c r="G250" s="141"/>
      <c r="H250" s="143"/>
      <c r="I250" s="184"/>
      <c r="J250" s="144"/>
      <c r="K250" s="121"/>
      <c r="L250" s="121"/>
      <c r="M250" s="121"/>
      <c r="N250" s="185"/>
      <c r="O250" s="121"/>
      <c r="P250" s="161"/>
      <c r="Q250" s="70"/>
      <c r="R250" s="70"/>
      <c r="S250" s="70"/>
      <c r="T250" s="149"/>
      <c r="U250" s="149"/>
      <c r="V250" s="187"/>
      <c r="W250" s="187"/>
      <c r="X250" s="167"/>
      <c r="Y250" s="167"/>
      <c r="Z250" s="71"/>
    </row>
    <row r="251" spans="3:26" ht="16.5" customHeight="1">
      <c r="C251" s="160"/>
      <c r="D251" s="160"/>
      <c r="E251" s="140"/>
      <c r="F251" s="141"/>
      <c r="G251" s="141"/>
      <c r="H251" s="143"/>
      <c r="I251" s="184"/>
      <c r="J251" s="144"/>
      <c r="K251" s="121"/>
      <c r="L251" s="121"/>
      <c r="M251" s="121"/>
      <c r="N251" s="185"/>
      <c r="O251" s="121"/>
      <c r="P251" s="161"/>
      <c r="Q251" s="70"/>
      <c r="R251" s="70"/>
      <c r="S251" s="70"/>
      <c r="T251" s="149"/>
      <c r="U251" s="149"/>
      <c r="V251" s="187"/>
      <c r="W251" s="187"/>
      <c r="X251" s="167"/>
      <c r="Y251" s="167"/>
      <c r="Z251" s="71"/>
    </row>
    <row r="252" spans="3:26" ht="16.5" customHeight="1">
      <c r="C252" s="160"/>
      <c r="D252" s="160"/>
      <c r="E252" s="140"/>
      <c r="F252" s="141"/>
      <c r="G252" s="141"/>
      <c r="H252" s="143"/>
      <c r="I252" s="184"/>
      <c r="J252" s="144"/>
      <c r="K252" s="121"/>
      <c r="L252" s="121"/>
      <c r="M252" s="121"/>
      <c r="N252" s="185"/>
      <c r="O252" s="121"/>
      <c r="P252" s="161"/>
      <c r="Q252" s="70"/>
      <c r="R252" s="70"/>
      <c r="S252" s="70"/>
      <c r="T252" s="149"/>
      <c r="U252" s="149"/>
      <c r="V252" s="187"/>
      <c r="W252" s="187"/>
      <c r="X252" s="167"/>
      <c r="Y252" s="167"/>
      <c r="Z252" s="71"/>
    </row>
    <row r="253" spans="3:26" ht="16.5" customHeight="1">
      <c r="C253" s="160"/>
      <c r="D253" s="160"/>
      <c r="E253" s="140"/>
      <c r="F253" s="141"/>
      <c r="G253" s="141"/>
      <c r="H253" s="143"/>
      <c r="I253" s="184"/>
      <c r="J253" s="144"/>
      <c r="K253" s="121"/>
      <c r="L253" s="121"/>
      <c r="M253" s="121"/>
      <c r="N253" s="185"/>
      <c r="O253" s="121"/>
      <c r="P253" s="161"/>
      <c r="Q253" s="70"/>
      <c r="R253" s="70"/>
      <c r="S253" s="70"/>
      <c r="T253" s="149"/>
      <c r="U253" s="149"/>
      <c r="V253" s="187"/>
      <c r="W253" s="187"/>
      <c r="X253" s="167"/>
      <c r="Y253" s="167"/>
      <c r="Z253" s="71"/>
    </row>
    <row r="254" spans="3:26" ht="16.5" customHeight="1">
      <c r="C254" s="160"/>
      <c r="D254" s="160"/>
      <c r="E254" s="140"/>
      <c r="F254" s="141"/>
      <c r="G254" s="141"/>
      <c r="H254" s="143"/>
      <c r="I254" s="184"/>
      <c r="J254" s="144"/>
      <c r="K254" s="121"/>
      <c r="L254" s="121"/>
      <c r="M254" s="121"/>
      <c r="N254" s="185"/>
      <c r="O254" s="121"/>
      <c r="P254" s="161"/>
      <c r="Q254" s="70"/>
      <c r="R254" s="70"/>
      <c r="S254" s="70"/>
      <c r="T254" s="149"/>
      <c r="U254" s="149"/>
      <c r="V254" s="187"/>
      <c r="W254" s="187"/>
      <c r="X254" s="167"/>
      <c r="Y254" s="167"/>
      <c r="Z254" s="71"/>
    </row>
    <row r="255" spans="3:26" ht="16.5" customHeight="1">
      <c r="C255" s="160"/>
      <c r="D255" s="160"/>
      <c r="E255" s="140"/>
      <c r="F255" s="141"/>
      <c r="G255" s="141"/>
      <c r="H255" s="143"/>
      <c r="I255" s="184"/>
      <c r="J255" s="144"/>
      <c r="K255" s="121"/>
      <c r="L255" s="121"/>
      <c r="M255" s="121"/>
      <c r="N255" s="185"/>
      <c r="O255" s="121"/>
      <c r="P255" s="161"/>
      <c r="Q255" s="70"/>
      <c r="R255" s="70"/>
      <c r="S255" s="70"/>
      <c r="T255" s="149"/>
      <c r="U255" s="149"/>
      <c r="V255" s="187"/>
      <c r="W255" s="187"/>
      <c r="X255" s="167"/>
      <c r="Y255" s="167"/>
      <c r="Z255" s="71"/>
    </row>
    <row r="256" spans="3:26" ht="16.5" customHeight="1">
      <c r="C256" s="160"/>
      <c r="D256" s="160"/>
      <c r="E256" s="140"/>
      <c r="F256" s="141"/>
      <c r="G256" s="141"/>
      <c r="H256" s="143"/>
      <c r="I256" s="184"/>
      <c r="J256" s="144"/>
      <c r="K256" s="121"/>
      <c r="L256" s="121"/>
      <c r="M256" s="121"/>
      <c r="N256" s="185"/>
      <c r="O256" s="121"/>
      <c r="P256" s="161"/>
      <c r="Q256" s="70"/>
      <c r="R256" s="70"/>
      <c r="S256" s="70"/>
      <c r="T256" s="149"/>
      <c r="U256" s="149"/>
      <c r="V256" s="187"/>
      <c r="W256" s="187"/>
      <c r="X256" s="167"/>
      <c r="Y256" s="167"/>
      <c r="Z256" s="71"/>
    </row>
    <row r="257" spans="3:26" ht="16.5" customHeight="1">
      <c r="C257" s="160"/>
      <c r="D257" s="160"/>
      <c r="E257" s="140"/>
      <c r="F257" s="141"/>
      <c r="G257" s="141"/>
      <c r="H257" s="143"/>
      <c r="I257" s="184"/>
      <c r="J257" s="144"/>
      <c r="K257" s="121"/>
      <c r="L257" s="121"/>
      <c r="M257" s="121"/>
      <c r="N257" s="185"/>
      <c r="O257" s="121"/>
      <c r="P257" s="161"/>
      <c r="Q257" s="70"/>
      <c r="R257" s="70"/>
      <c r="S257" s="70"/>
      <c r="T257" s="149"/>
      <c r="U257" s="149"/>
      <c r="V257" s="187"/>
      <c r="W257" s="187"/>
      <c r="X257" s="167"/>
      <c r="Y257" s="167"/>
      <c r="Z257" s="71"/>
    </row>
    <row r="258" spans="3:26" ht="16.5" customHeight="1">
      <c r="C258" s="160"/>
      <c r="D258" s="160"/>
      <c r="E258" s="140"/>
      <c r="F258" s="141"/>
      <c r="G258" s="141"/>
      <c r="H258" s="143"/>
      <c r="I258" s="184"/>
      <c r="J258" s="144"/>
      <c r="K258" s="121"/>
      <c r="L258" s="121"/>
      <c r="M258" s="121"/>
      <c r="N258" s="185"/>
      <c r="O258" s="121"/>
      <c r="P258" s="161"/>
      <c r="Q258" s="70"/>
      <c r="R258" s="70"/>
      <c r="S258" s="70"/>
      <c r="T258" s="149"/>
      <c r="U258" s="149"/>
      <c r="V258" s="187"/>
      <c r="W258" s="187"/>
      <c r="X258" s="167"/>
      <c r="Y258" s="167"/>
      <c r="Z258" s="71"/>
    </row>
    <row r="259" spans="3:26" ht="16.5" customHeight="1">
      <c r="C259" s="160"/>
      <c r="D259" s="160"/>
      <c r="E259" s="140"/>
      <c r="F259" s="141"/>
      <c r="G259" s="141"/>
      <c r="H259" s="143"/>
      <c r="I259" s="184"/>
      <c r="J259" s="144"/>
      <c r="K259" s="121"/>
      <c r="L259" s="121"/>
      <c r="M259" s="121"/>
      <c r="N259" s="185"/>
      <c r="O259" s="121"/>
      <c r="P259" s="161"/>
      <c r="Q259" s="70"/>
      <c r="R259" s="70"/>
      <c r="S259" s="70"/>
      <c r="T259" s="149"/>
      <c r="U259" s="149"/>
      <c r="V259" s="187"/>
      <c r="W259" s="187"/>
      <c r="X259" s="167"/>
      <c r="Y259" s="167"/>
      <c r="Z259" s="71"/>
    </row>
    <row r="260" spans="3:26" ht="16.5" customHeight="1">
      <c r="C260" s="160"/>
      <c r="D260" s="160"/>
      <c r="E260" s="140"/>
      <c r="F260" s="141"/>
      <c r="G260" s="141"/>
      <c r="H260" s="143"/>
      <c r="I260" s="184"/>
      <c r="J260" s="144"/>
      <c r="K260" s="121"/>
      <c r="L260" s="121"/>
      <c r="M260" s="121"/>
      <c r="N260" s="185"/>
      <c r="O260" s="121"/>
      <c r="P260" s="161"/>
      <c r="Q260" s="70"/>
      <c r="R260" s="70"/>
      <c r="S260" s="70"/>
      <c r="T260" s="149"/>
      <c r="U260" s="149"/>
      <c r="V260" s="187"/>
      <c r="W260" s="187"/>
      <c r="X260" s="167"/>
      <c r="Y260" s="167"/>
      <c r="Z260" s="71"/>
    </row>
    <row r="261" spans="3:26" ht="16.5" customHeight="1">
      <c r="C261" s="160"/>
      <c r="D261" s="160"/>
      <c r="E261" s="140"/>
      <c r="F261" s="141"/>
      <c r="G261" s="141"/>
      <c r="H261" s="143"/>
      <c r="I261" s="184"/>
      <c r="J261" s="144"/>
      <c r="K261" s="121"/>
      <c r="L261" s="121"/>
      <c r="M261" s="121"/>
      <c r="N261" s="185"/>
      <c r="O261" s="121"/>
      <c r="P261" s="161"/>
      <c r="Q261" s="70"/>
      <c r="R261" s="70"/>
      <c r="S261" s="70"/>
      <c r="T261" s="149"/>
      <c r="U261" s="149"/>
      <c r="V261" s="187"/>
      <c r="W261" s="187"/>
      <c r="X261" s="167"/>
      <c r="Y261" s="167"/>
      <c r="Z261" s="71"/>
    </row>
    <row r="262" spans="3:26" ht="16.5" customHeight="1">
      <c r="C262" s="160"/>
      <c r="D262" s="160"/>
      <c r="E262" s="140"/>
      <c r="F262" s="141"/>
      <c r="G262" s="141"/>
      <c r="H262" s="143"/>
      <c r="I262" s="184"/>
      <c r="J262" s="144"/>
      <c r="K262" s="121"/>
      <c r="L262" s="121"/>
      <c r="M262" s="121"/>
      <c r="N262" s="185"/>
      <c r="O262" s="121"/>
      <c r="P262" s="161"/>
      <c r="Q262" s="70"/>
      <c r="R262" s="70"/>
      <c r="S262" s="70"/>
      <c r="T262" s="149"/>
      <c r="U262" s="149"/>
      <c r="V262" s="187"/>
      <c r="W262" s="187"/>
      <c r="X262" s="167"/>
      <c r="Y262" s="167"/>
      <c r="Z262" s="71"/>
    </row>
    <row r="263" spans="3:26" ht="16.5" customHeight="1">
      <c r="C263" s="160"/>
      <c r="D263" s="160"/>
      <c r="E263" s="140"/>
      <c r="F263" s="141"/>
      <c r="G263" s="141"/>
      <c r="H263" s="143"/>
      <c r="I263" s="184"/>
      <c r="J263" s="144"/>
      <c r="K263" s="121"/>
      <c r="L263" s="121"/>
      <c r="M263" s="121"/>
      <c r="N263" s="185"/>
      <c r="O263" s="121"/>
      <c r="P263" s="161"/>
      <c r="Q263" s="70"/>
      <c r="R263" s="70"/>
      <c r="S263" s="70"/>
      <c r="T263" s="149"/>
      <c r="U263" s="149"/>
      <c r="V263" s="187"/>
      <c r="W263" s="187"/>
      <c r="X263" s="167"/>
      <c r="Y263" s="167"/>
      <c r="Z263" s="71"/>
    </row>
    <row r="264" spans="3:26" ht="16.5" customHeight="1">
      <c r="C264" s="160"/>
      <c r="D264" s="160"/>
      <c r="E264" s="140"/>
      <c r="F264" s="141"/>
      <c r="G264" s="141"/>
      <c r="H264" s="143"/>
      <c r="I264" s="184"/>
      <c r="J264" s="144"/>
      <c r="K264" s="121"/>
      <c r="L264" s="121"/>
      <c r="M264" s="121"/>
      <c r="N264" s="185"/>
      <c r="O264" s="121"/>
      <c r="P264" s="161"/>
      <c r="Q264" s="70"/>
      <c r="R264" s="70"/>
      <c r="S264" s="70"/>
      <c r="T264" s="149"/>
      <c r="U264" s="149"/>
      <c r="V264" s="187"/>
      <c r="W264" s="187"/>
      <c r="X264" s="167"/>
      <c r="Y264" s="167"/>
      <c r="Z264" s="71"/>
    </row>
    <row r="265" spans="3:26" ht="16.5" customHeight="1">
      <c r="C265" s="160"/>
      <c r="D265" s="160"/>
      <c r="E265" s="140"/>
      <c r="F265" s="141"/>
      <c r="G265" s="141"/>
      <c r="H265" s="143"/>
      <c r="I265" s="184"/>
      <c r="J265" s="144"/>
      <c r="K265" s="121"/>
      <c r="L265" s="121"/>
      <c r="M265" s="121"/>
      <c r="N265" s="185"/>
      <c r="O265" s="121"/>
      <c r="P265" s="161"/>
      <c r="Q265" s="70"/>
      <c r="R265" s="70"/>
      <c r="S265" s="70"/>
      <c r="T265" s="149"/>
      <c r="U265" s="149"/>
      <c r="V265" s="187"/>
      <c r="W265" s="187"/>
      <c r="X265" s="167"/>
      <c r="Y265" s="167"/>
      <c r="Z265" s="71"/>
    </row>
    <row r="266" spans="3:26" ht="16.5" customHeight="1">
      <c r="C266" s="160"/>
      <c r="D266" s="160"/>
      <c r="E266" s="140"/>
      <c r="F266" s="141"/>
      <c r="G266" s="141"/>
      <c r="H266" s="143"/>
      <c r="I266" s="184"/>
      <c r="J266" s="144"/>
      <c r="K266" s="121"/>
      <c r="L266" s="121"/>
      <c r="M266" s="121"/>
      <c r="N266" s="185"/>
      <c r="O266" s="121"/>
      <c r="P266" s="161"/>
      <c r="Q266" s="70"/>
      <c r="R266" s="70"/>
      <c r="S266" s="70"/>
      <c r="T266" s="149"/>
      <c r="U266" s="149"/>
      <c r="V266" s="187"/>
      <c r="W266" s="187"/>
      <c r="X266" s="167"/>
      <c r="Y266" s="167"/>
      <c r="Z266" s="71"/>
    </row>
    <row r="267" spans="3:26" ht="16.5" customHeight="1">
      <c r="C267" s="160"/>
      <c r="D267" s="160"/>
      <c r="E267" s="140"/>
      <c r="F267" s="141"/>
      <c r="G267" s="141"/>
      <c r="H267" s="143"/>
      <c r="I267" s="184"/>
      <c r="J267" s="144"/>
      <c r="K267" s="121"/>
      <c r="L267" s="121"/>
      <c r="M267" s="121"/>
      <c r="N267" s="185"/>
      <c r="O267" s="121"/>
      <c r="P267" s="161"/>
      <c r="Q267" s="70"/>
      <c r="R267" s="70"/>
      <c r="S267" s="70"/>
      <c r="T267" s="149"/>
      <c r="U267" s="149"/>
      <c r="V267" s="187"/>
      <c r="W267" s="187"/>
      <c r="X267" s="167"/>
      <c r="Y267" s="167"/>
      <c r="Z267" s="71"/>
    </row>
    <row r="268" spans="3:26" ht="16.5" customHeight="1">
      <c r="C268" s="160"/>
      <c r="D268" s="160"/>
      <c r="E268" s="140"/>
      <c r="F268" s="141"/>
      <c r="G268" s="141"/>
      <c r="H268" s="143"/>
      <c r="I268" s="184"/>
      <c r="J268" s="144"/>
      <c r="K268" s="121"/>
      <c r="L268" s="121"/>
      <c r="M268" s="121"/>
      <c r="N268" s="185"/>
      <c r="O268" s="121"/>
      <c r="P268" s="161"/>
      <c r="Q268" s="70"/>
      <c r="R268" s="70"/>
      <c r="S268" s="70"/>
      <c r="T268" s="149"/>
      <c r="U268" s="149"/>
      <c r="V268" s="187"/>
      <c r="W268" s="187"/>
      <c r="X268" s="167"/>
      <c r="Y268" s="167"/>
      <c r="Z268" s="71"/>
    </row>
    <row r="269" spans="3:26" ht="16.5" customHeight="1">
      <c r="C269" s="160"/>
      <c r="D269" s="160"/>
      <c r="E269" s="140"/>
      <c r="F269" s="141"/>
      <c r="G269" s="141"/>
      <c r="H269" s="143"/>
      <c r="I269" s="184"/>
      <c r="J269" s="144"/>
      <c r="K269" s="121"/>
      <c r="L269" s="121"/>
      <c r="M269" s="121"/>
      <c r="N269" s="185"/>
      <c r="O269" s="121"/>
      <c r="P269" s="161"/>
      <c r="Q269" s="70"/>
      <c r="R269" s="70"/>
      <c r="S269" s="70"/>
      <c r="T269" s="149"/>
      <c r="U269" s="149"/>
      <c r="V269" s="187"/>
      <c r="W269" s="187"/>
      <c r="X269" s="167"/>
      <c r="Y269" s="167"/>
      <c r="Z269" s="71"/>
    </row>
    <row r="270" spans="3:26" ht="16.5" customHeight="1">
      <c r="C270" s="160"/>
      <c r="D270" s="160"/>
      <c r="E270" s="140"/>
      <c r="F270" s="141"/>
      <c r="G270" s="141"/>
      <c r="H270" s="143"/>
      <c r="I270" s="184"/>
      <c r="J270" s="144"/>
      <c r="K270" s="121"/>
      <c r="L270" s="121"/>
      <c r="M270" s="121"/>
      <c r="N270" s="185"/>
      <c r="O270" s="121"/>
      <c r="P270" s="161"/>
      <c r="Q270" s="70"/>
      <c r="R270" s="70"/>
      <c r="S270" s="70"/>
      <c r="T270" s="149"/>
      <c r="U270" s="149"/>
      <c r="V270" s="187"/>
      <c r="W270" s="187"/>
      <c r="X270" s="167"/>
      <c r="Y270" s="167"/>
      <c r="Z270" s="71"/>
    </row>
    <row r="271" spans="3:26" ht="16.5" customHeight="1">
      <c r="C271" s="160"/>
      <c r="D271" s="160"/>
      <c r="E271" s="140"/>
      <c r="F271" s="141"/>
      <c r="G271" s="141"/>
      <c r="H271" s="143"/>
      <c r="I271" s="184"/>
      <c r="J271" s="144"/>
      <c r="K271" s="121"/>
      <c r="L271" s="121"/>
      <c r="M271" s="121"/>
      <c r="N271" s="185"/>
      <c r="O271" s="121"/>
      <c r="P271" s="161"/>
      <c r="Q271" s="70"/>
      <c r="R271" s="70"/>
      <c r="S271" s="70"/>
      <c r="T271" s="149"/>
      <c r="U271" s="149"/>
      <c r="V271" s="187"/>
      <c r="W271" s="187"/>
      <c r="X271" s="167"/>
      <c r="Y271" s="167"/>
      <c r="Z271" s="71"/>
    </row>
    <row r="272" spans="3:26" ht="16.5" customHeight="1">
      <c r="C272" s="160"/>
      <c r="D272" s="160"/>
      <c r="E272" s="140"/>
      <c r="F272" s="141"/>
      <c r="G272" s="141"/>
      <c r="H272" s="143"/>
      <c r="I272" s="184"/>
      <c r="J272" s="144"/>
      <c r="K272" s="121"/>
      <c r="L272" s="121"/>
      <c r="M272" s="121"/>
      <c r="N272" s="185"/>
      <c r="O272" s="121"/>
      <c r="P272" s="161"/>
      <c r="Q272" s="70"/>
      <c r="R272" s="70"/>
      <c r="S272" s="70"/>
      <c r="T272" s="149"/>
      <c r="U272" s="149"/>
      <c r="V272" s="187"/>
      <c r="W272" s="187"/>
      <c r="X272" s="167"/>
      <c r="Y272" s="167"/>
      <c r="Z272" s="71"/>
    </row>
    <row r="273" spans="3:26" ht="16.5" customHeight="1">
      <c r="C273" s="160"/>
      <c r="D273" s="160"/>
      <c r="E273" s="140"/>
      <c r="F273" s="141"/>
      <c r="G273" s="141"/>
      <c r="H273" s="143"/>
      <c r="I273" s="184"/>
      <c r="J273" s="144"/>
      <c r="K273" s="121"/>
      <c r="L273" s="121"/>
      <c r="M273" s="121"/>
      <c r="N273" s="185"/>
      <c r="O273" s="121"/>
      <c r="P273" s="161"/>
      <c r="Q273" s="70"/>
      <c r="R273" s="70"/>
      <c r="S273" s="70"/>
      <c r="T273" s="149"/>
      <c r="U273" s="149"/>
      <c r="V273" s="187"/>
      <c r="W273" s="187"/>
      <c r="X273" s="167"/>
      <c r="Y273" s="167"/>
      <c r="Z273" s="71"/>
    </row>
    <row r="274" spans="3:26" ht="16.5" customHeight="1">
      <c r="C274" s="160"/>
      <c r="D274" s="160"/>
      <c r="E274" s="140"/>
      <c r="F274" s="141"/>
      <c r="G274" s="141"/>
      <c r="H274" s="143"/>
      <c r="I274" s="184"/>
      <c r="J274" s="144"/>
      <c r="K274" s="121"/>
      <c r="L274" s="121"/>
      <c r="M274" s="121"/>
      <c r="N274" s="185"/>
      <c r="O274" s="121"/>
      <c r="P274" s="161"/>
      <c r="Q274" s="70"/>
      <c r="R274" s="70"/>
      <c r="S274" s="70"/>
      <c r="T274" s="149"/>
      <c r="U274" s="149"/>
      <c r="V274" s="187"/>
      <c r="W274" s="187"/>
      <c r="X274" s="167"/>
      <c r="Y274" s="167"/>
      <c r="Z274" s="71"/>
    </row>
    <row r="275" spans="3:26" ht="16.5" customHeight="1">
      <c r="C275" s="160"/>
      <c r="D275" s="160"/>
      <c r="E275" s="140"/>
      <c r="F275" s="141"/>
      <c r="G275" s="141"/>
      <c r="H275" s="143"/>
      <c r="I275" s="184"/>
      <c r="J275" s="144"/>
      <c r="K275" s="121"/>
      <c r="L275" s="121"/>
      <c r="M275" s="121"/>
      <c r="N275" s="185"/>
      <c r="O275" s="121"/>
      <c r="P275" s="161"/>
      <c r="Q275" s="70"/>
      <c r="R275" s="70"/>
      <c r="S275" s="70"/>
      <c r="T275" s="149"/>
      <c r="U275" s="149"/>
      <c r="V275" s="187"/>
      <c r="W275" s="187"/>
      <c r="X275" s="167"/>
      <c r="Y275" s="167"/>
      <c r="Z275" s="71"/>
    </row>
    <row r="276" spans="3:26" ht="16.5" customHeight="1">
      <c r="C276" s="160"/>
      <c r="D276" s="160"/>
      <c r="E276" s="140"/>
      <c r="F276" s="141"/>
      <c r="G276" s="141"/>
      <c r="H276" s="143"/>
      <c r="I276" s="184"/>
      <c r="J276" s="144"/>
      <c r="K276" s="121"/>
      <c r="L276" s="121"/>
      <c r="M276" s="121"/>
      <c r="N276" s="185"/>
      <c r="O276" s="121"/>
      <c r="P276" s="161"/>
      <c r="Q276" s="70"/>
      <c r="R276" s="70"/>
      <c r="S276" s="70"/>
      <c r="T276" s="149"/>
      <c r="U276" s="149"/>
      <c r="V276" s="187"/>
      <c r="W276" s="187"/>
      <c r="X276" s="167"/>
      <c r="Y276" s="167"/>
      <c r="Z276" s="71"/>
    </row>
    <row r="277" spans="3:26" ht="16.5" customHeight="1">
      <c r="C277" s="160"/>
      <c r="D277" s="160"/>
      <c r="E277" s="140"/>
      <c r="F277" s="141"/>
      <c r="G277" s="141"/>
      <c r="H277" s="143"/>
      <c r="I277" s="184"/>
      <c r="J277" s="144"/>
      <c r="K277" s="121"/>
      <c r="L277" s="121"/>
      <c r="M277" s="121"/>
      <c r="N277" s="185"/>
      <c r="O277" s="121"/>
      <c r="P277" s="161"/>
      <c r="Q277" s="70"/>
      <c r="R277" s="70"/>
      <c r="S277" s="70"/>
      <c r="T277" s="149"/>
      <c r="U277" s="149"/>
      <c r="V277" s="187"/>
      <c r="W277" s="187"/>
      <c r="X277" s="167"/>
      <c r="Y277" s="167"/>
      <c r="Z277" s="71"/>
    </row>
    <row r="278" spans="3:26" ht="16.5" customHeight="1">
      <c r="C278" s="160"/>
      <c r="D278" s="160"/>
      <c r="E278" s="140"/>
      <c r="F278" s="141"/>
      <c r="G278" s="141"/>
      <c r="H278" s="143"/>
      <c r="I278" s="184"/>
      <c r="J278" s="144"/>
      <c r="K278" s="121"/>
      <c r="L278" s="121"/>
      <c r="M278" s="121"/>
      <c r="N278" s="185"/>
      <c r="O278" s="121"/>
      <c r="P278" s="161"/>
      <c r="Q278" s="70"/>
      <c r="R278" s="70"/>
      <c r="S278" s="70"/>
      <c r="T278" s="149"/>
      <c r="U278" s="149"/>
      <c r="V278" s="187"/>
      <c r="W278" s="187"/>
      <c r="X278" s="167"/>
      <c r="Y278" s="167"/>
      <c r="Z278" s="71"/>
    </row>
    <row r="279" spans="3:26" ht="16.5" customHeight="1">
      <c r="C279" s="160"/>
      <c r="D279" s="160"/>
      <c r="E279" s="140"/>
      <c r="F279" s="141"/>
      <c r="G279" s="141"/>
      <c r="H279" s="143"/>
      <c r="I279" s="184"/>
      <c r="J279" s="144"/>
      <c r="K279" s="121"/>
      <c r="L279" s="121"/>
      <c r="M279" s="121"/>
      <c r="N279" s="185"/>
      <c r="O279" s="121"/>
      <c r="P279" s="161"/>
      <c r="Q279" s="70"/>
      <c r="R279" s="70"/>
      <c r="S279" s="70"/>
      <c r="T279" s="149"/>
      <c r="U279" s="149"/>
      <c r="V279" s="187"/>
      <c r="W279" s="187"/>
      <c r="X279" s="167"/>
      <c r="Y279" s="167"/>
      <c r="Z279" s="71"/>
    </row>
    <row r="280" spans="3:26" ht="16.5" customHeight="1">
      <c r="C280" s="160"/>
      <c r="D280" s="160"/>
      <c r="E280" s="140"/>
      <c r="F280" s="141"/>
      <c r="G280" s="141"/>
      <c r="H280" s="143"/>
      <c r="I280" s="184"/>
      <c r="J280" s="144"/>
      <c r="K280" s="121"/>
      <c r="L280" s="121"/>
      <c r="M280" s="121"/>
      <c r="N280" s="185"/>
      <c r="O280" s="121"/>
      <c r="P280" s="161"/>
      <c r="Q280" s="70"/>
      <c r="R280" s="70"/>
      <c r="S280" s="70"/>
      <c r="T280" s="149"/>
      <c r="U280" s="149"/>
      <c r="V280" s="187"/>
      <c r="W280" s="187"/>
      <c r="X280" s="167"/>
      <c r="Y280" s="167"/>
      <c r="Z280" s="71"/>
    </row>
    <row r="281" spans="3:26" ht="16.5" customHeight="1">
      <c r="C281" s="160"/>
      <c r="D281" s="160"/>
      <c r="E281" s="140"/>
      <c r="F281" s="141"/>
      <c r="G281" s="141"/>
      <c r="H281" s="143"/>
      <c r="I281" s="184"/>
      <c r="J281" s="144"/>
      <c r="K281" s="121"/>
      <c r="L281" s="121"/>
      <c r="M281" s="121"/>
      <c r="N281" s="185"/>
      <c r="O281" s="121"/>
      <c r="P281" s="161"/>
      <c r="Q281" s="70"/>
      <c r="R281" s="70"/>
      <c r="S281" s="70"/>
      <c r="T281" s="149"/>
      <c r="U281" s="149"/>
      <c r="V281" s="187"/>
      <c r="W281" s="187"/>
      <c r="X281" s="167"/>
      <c r="Y281" s="167"/>
      <c r="Z281" s="71"/>
    </row>
    <row r="282" spans="3:26" ht="16.5" customHeight="1">
      <c r="C282" s="160"/>
      <c r="D282" s="160"/>
      <c r="E282" s="140"/>
      <c r="F282" s="141"/>
      <c r="G282" s="141"/>
      <c r="H282" s="143"/>
      <c r="I282" s="184"/>
      <c r="J282" s="144"/>
      <c r="K282" s="121"/>
      <c r="L282" s="121"/>
      <c r="M282" s="121"/>
      <c r="N282" s="185"/>
      <c r="O282" s="121"/>
      <c r="P282" s="161"/>
      <c r="Q282" s="70"/>
      <c r="R282" s="70"/>
      <c r="S282" s="70"/>
      <c r="T282" s="149"/>
      <c r="U282" s="149"/>
      <c r="V282" s="187"/>
      <c r="W282" s="187"/>
      <c r="X282" s="167"/>
      <c r="Y282" s="167"/>
      <c r="Z282" s="71"/>
    </row>
    <row r="283" spans="3:26" ht="16.5" customHeight="1">
      <c r="C283" s="160"/>
      <c r="D283" s="160"/>
      <c r="E283" s="140"/>
      <c r="F283" s="141"/>
      <c r="G283" s="141"/>
      <c r="H283" s="143"/>
      <c r="I283" s="184"/>
      <c r="J283" s="144"/>
      <c r="K283" s="121"/>
      <c r="L283" s="121"/>
      <c r="M283" s="121"/>
      <c r="N283" s="185"/>
      <c r="O283" s="121"/>
      <c r="P283" s="161"/>
      <c r="Q283" s="70"/>
      <c r="R283" s="70"/>
      <c r="S283" s="70"/>
      <c r="T283" s="149"/>
      <c r="U283" s="149"/>
      <c r="V283" s="187"/>
      <c r="W283" s="187"/>
      <c r="X283" s="167"/>
      <c r="Y283" s="167"/>
      <c r="Z283" s="71"/>
    </row>
    <row r="284" spans="3:26" ht="16.5" customHeight="1">
      <c r="C284" s="160"/>
      <c r="D284" s="160"/>
      <c r="E284" s="140"/>
      <c r="F284" s="141"/>
      <c r="G284" s="141"/>
      <c r="H284" s="143"/>
      <c r="I284" s="184"/>
      <c r="J284" s="144"/>
      <c r="K284" s="121"/>
      <c r="L284" s="121"/>
      <c r="M284" s="121"/>
      <c r="N284" s="185"/>
      <c r="O284" s="121"/>
      <c r="P284" s="161"/>
      <c r="Q284" s="70"/>
      <c r="R284" s="70"/>
      <c r="S284" s="70"/>
      <c r="T284" s="149"/>
      <c r="U284" s="149"/>
      <c r="V284" s="187"/>
      <c r="W284" s="187"/>
      <c r="X284" s="167"/>
      <c r="Y284" s="167"/>
      <c r="Z284" s="71"/>
    </row>
    <row r="285" spans="3:26" ht="16.5" customHeight="1">
      <c r="C285" s="160"/>
      <c r="D285" s="160"/>
      <c r="E285" s="140"/>
      <c r="F285" s="141"/>
      <c r="G285" s="141"/>
      <c r="H285" s="143"/>
      <c r="I285" s="184"/>
      <c r="J285" s="144"/>
      <c r="K285" s="121"/>
      <c r="L285" s="121"/>
      <c r="M285" s="121"/>
      <c r="N285" s="185"/>
      <c r="O285" s="121"/>
      <c r="P285" s="161"/>
      <c r="Q285" s="70"/>
      <c r="R285" s="70"/>
      <c r="S285" s="70"/>
      <c r="T285" s="149"/>
      <c r="U285" s="149"/>
      <c r="V285" s="187"/>
      <c r="W285" s="187"/>
      <c r="X285" s="167"/>
      <c r="Y285" s="167"/>
      <c r="Z285" s="71"/>
    </row>
    <row r="286" spans="3:26" ht="16.5" customHeight="1">
      <c r="C286" s="160"/>
      <c r="D286" s="160"/>
      <c r="E286" s="140"/>
      <c r="F286" s="141"/>
      <c r="G286" s="141"/>
      <c r="H286" s="143"/>
      <c r="I286" s="184"/>
      <c r="J286" s="144"/>
      <c r="K286" s="121"/>
      <c r="L286" s="121"/>
      <c r="M286" s="121"/>
      <c r="N286" s="185"/>
      <c r="O286" s="121"/>
      <c r="P286" s="161"/>
      <c r="Q286" s="70"/>
      <c r="R286" s="70"/>
      <c r="S286" s="70"/>
      <c r="T286" s="149"/>
      <c r="U286" s="149"/>
      <c r="V286" s="187"/>
      <c r="W286" s="187"/>
      <c r="X286" s="167"/>
      <c r="Y286" s="167"/>
      <c r="Z286" s="71"/>
    </row>
    <row r="287" spans="3:26" ht="16.5" customHeight="1">
      <c r="C287" s="160"/>
      <c r="D287" s="160"/>
      <c r="E287" s="140"/>
      <c r="F287" s="141"/>
      <c r="G287" s="141"/>
      <c r="H287" s="143"/>
      <c r="I287" s="184"/>
      <c r="J287" s="144"/>
      <c r="K287" s="121"/>
      <c r="L287" s="121"/>
      <c r="M287" s="121"/>
      <c r="N287" s="185"/>
      <c r="O287" s="121"/>
      <c r="P287" s="161"/>
      <c r="Q287" s="70"/>
      <c r="R287" s="70"/>
      <c r="S287" s="70"/>
      <c r="T287" s="149"/>
      <c r="U287" s="149"/>
      <c r="V287" s="187"/>
      <c r="W287" s="187"/>
      <c r="X287" s="167"/>
      <c r="Y287" s="167"/>
      <c r="Z287" s="71"/>
    </row>
    <row r="288" spans="3:26" ht="16.5" customHeight="1">
      <c r="C288" s="160"/>
      <c r="D288" s="160"/>
      <c r="E288" s="140"/>
      <c r="F288" s="141"/>
      <c r="G288" s="141"/>
      <c r="H288" s="143"/>
      <c r="I288" s="184"/>
      <c r="J288" s="144"/>
      <c r="K288" s="121"/>
      <c r="L288" s="121"/>
      <c r="M288" s="121"/>
      <c r="N288" s="185"/>
      <c r="O288" s="121"/>
      <c r="P288" s="161"/>
      <c r="Q288" s="70"/>
      <c r="R288" s="70"/>
      <c r="S288" s="70"/>
      <c r="T288" s="149"/>
      <c r="U288" s="149"/>
      <c r="V288" s="187"/>
      <c r="W288" s="187"/>
      <c r="X288" s="167"/>
      <c r="Y288" s="167"/>
      <c r="Z288" s="71"/>
    </row>
    <row r="289" spans="3:26" ht="16.5" customHeight="1">
      <c r="C289" s="160"/>
      <c r="D289" s="160"/>
      <c r="E289" s="140"/>
      <c r="F289" s="141"/>
      <c r="G289" s="141"/>
      <c r="H289" s="143"/>
      <c r="I289" s="184"/>
      <c r="J289" s="144"/>
      <c r="K289" s="121"/>
      <c r="L289" s="121"/>
      <c r="M289" s="121"/>
      <c r="N289" s="185"/>
      <c r="O289" s="121"/>
      <c r="P289" s="161"/>
      <c r="Q289" s="70"/>
      <c r="R289" s="70"/>
      <c r="S289" s="70"/>
      <c r="T289" s="149"/>
      <c r="U289" s="149"/>
      <c r="V289" s="187"/>
      <c r="W289" s="187"/>
      <c r="X289" s="167"/>
      <c r="Y289" s="167"/>
      <c r="Z289" s="71"/>
    </row>
    <row r="290" spans="3:26" ht="16.5" customHeight="1">
      <c r="C290" s="160"/>
      <c r="D290" s="160"/>
      <c r="E290" s="140"/>
      <c r="F290" s="141"/>
      <c r="G290" s="141"/>
      <c r="H290" s="143"/>
      <c r="I290" s="184"/>
      <c r="J290" s="144"/>
      <c r="K290" s="121"/>
      <c r="L290" s="121"/>
      <c r="M290" s="121"/>
      <c r="N290" s="185"/>
      <c r="O290" s="121"/>
      <c r="P290" s="161"/>
      <c r="Q290" s="70"/>
      <c r="R290" s="70"/>
      <c r="S290" s="70"/>
      <c r="T290" s="149"/>
      <c r="U290" s="149"/>
      <c r="V290" s="187"/>
      <c r="W290" s="187"/>
      <c r="X290" s="167"/>
      <c r="Y290" s="167"/>
      <c r="Z290" s="71"/>
    </row>
    <row r="291" spans="3:26" ht="16.5" customHeight="1">
      <c r="C291" s="160"/>
      <c r="D291" s="160"/>
      <c r="E291" s="140"/>
      <c r="F291" s="141"/>
      <c r="G291" s="141"/>
      <c r="H291" s="143"/>
      <c r="I291" s="184"/>
      <c r="J291" s="144"/>
      <c r="K291" s="121"/>
      <c r="L291" s="121"/>
      <c r="M291" s="121"/>
      <c r="N291" s="185"/>
      <c r="O291" s="121"/>
      <c r="P291" s="161"/>
      <c r="Q291" s="70"/>
      <c r="R291" s="70"/>
      <c r="S291" s="70"/>
      <c r="T291" s="149"/>
      <c r="U291" s="149"/>
      <c r="V291" s="187"/>
      <c r="W291" s="187"/>
      <c r="X291" s="167"/>
      <c r="Y291" s="167"/>
      <c r="Z291" s="71"/>
    </row>
    <row r="292" spans="3:26" ht="16.5" customHeight="1">
      <c r="C292" s="160"/>
      <c r="D292" s="160"/>
      <c r="E292" s="140"/>
      <c r="F292" s="141"/>
      <c r="G292" s="141"/>
      <c r="H292" s="143"/>
      <c r="I292" s="184"/>
      <c r="J292" s="144"/>
      <c r="K292" s="121"/>
      <c r="L292" s="121"/>
      <c r="M292" s="121"/>
      <c r="N292" s="185"/>
      <c r="O292" s="121"/>
      <c r="P292" s="161"/>
      <c r="Q292" s="70"/>
      <c r="R292" s="70"/>
      <c r="S292" s="70"/>
      <c r="T292" s="149"/>
      <c r="U292" s="149"/>
      <c r="V292" s="187"/>
      <c r="W292" s="187"/>
      <c r="X292" s="167"/>
      <c r="Y292" s="167"/>
      <c r="Z292" s="71"/>
    </row>
    <row r="293" spans="3:26" ht="16.5" customHeight="1">
      <c r="C293" s="160"/>
      <c r="D293" s="160"/>
      <c r="E293" s="140"/>
      <c r="F293" s="141"/>
      <c r="G293" s="141"/>
      <c r="H293" s="143"/>
      <c r="I293" s="184"/>
      <c r="J293" s="144"/>
      <c r="K293" s="121"/>
      <c r="L293" s="121"/>
      <c r="M293" s="121"/>
      <c r="N293" s="185"/>
      <c r="O293" s="121"/>
      <c r="P293" s="161"/>
      <c r="Q293" s="70"/>
      <c r="R293" s="70"/>
      <c r="S293" s="70"/>
      <c r="T293" s="149"/>
      <c r="U293" s="149"/>
      <c r="V293" s="187"/>
      <c r="W293" s="187"/>
      <c r="X293" s="167"/>
      <c r="Y293" s="167"/>
      <c r="Z293" s="71"/>
    </row>
    <row r="294" spans="3:26" ht="16.5" customHeight="1">
      <c r="C294" s="160"/>
      <c r="D294" s="160"/>
      <c r="E294" s="140"/>
      <c r="F294" s="141"/>
      <c r="G294" s="141"/>
      <c r="H294" s="143"/>
      <c r="I294" s="184"/>
      <c r="J294" s="144"/>
      <c r="K294" s="121"/>
      <c r="L294" s="121"/>
      <c r="M294" s="121"/>
      <c r="N294" s="185"/>
      <c r="O294" s="121"/>
      <c r="P294" s="161"/>
      <c r="Q294" s="70"/>
      <c r="R294" s="70"/>
      <c r="S294" s="70"/>
      <c r="T294" s="149"/>
      <c r="U294" s="149"/>
      <c r="V294" s="187"/>
      <c r="W294" s="187"/>
      <c r="X294" s="167"/>
      <c r="Y294" s="167"/>
      <c r="Z294" s="71"/>
    </row>
    <row r="295" spans="3:26" ht="16.5" customHeight="1">
      <c r="C295" s="160"/>
      <c r="D295" s="160"/>
      <c r="E295" s="140"/>
      <c r="F295" s="141"/>
      <c r="G295" s="141"/>
      <c r="H295" s="143"/>
      <c r="I295" s="184"/>
      <c r="J295" s="144"/>
      <c r="K295" s="121"/>
      <c r="L295" s="121"/>
      <c r="M295" s="121"/>
      <c r="N295" s="185"/>
      <c r="O295" s="121"/>
      <c r="P295" s="161"/>
      <c r="Q295" s="70"/>
      <c r="R295" s="70"/>
      <c r="S295" s="70"/>
      <c r="T295" s="149"/>
      <c r="U295" s="149"/>
      <c r="V295" s="187"/>
      <c r="W295" s="187"/>
      <c r="X295" s="167"/>
      <c r="Y295" s="167"/>
      <c r="Z295" s="71"/>
    </row>
    <row r="296" spans="3:26" ht="16.5" customHeight="1">
      <c r="C296" s="160"/>
      <c r="D296" s="160"/>
      <c r="E296" s="140"/>
      <c r="F296" s="141"/>
      <c r="G296" s="141"/>
      <c r="H296" s="143"/>
      <c r="I296" s="184"/>
      <c r="J296" s="144"/>
      <c r="K296" s="121"/>
      <c r="L296" s="121"/>
      <c r="M296" s="121"/>
      <c r="N296" s="185"/>
      <c r="O296" s="121"/>
      <c r="P296" s="161"/>
      <c r="Q296" s="70"/>
      <c r="R296" s="70"/>
      <c r="S296" s="70"/>
      <c r="T296" s="149"/>
      <c r="U296" s="149"/>
      <c r="V296" s="187"/>
      <c r="W296" s="187"/>
      <c r="X296" s="167"/>
      <c r="Y296" s="167"/>
      <c r="Z296" s="71"/>
    </row>
    <row r="297" spans="3:26" ht="16.5" customHeight="1">
      <c r="C297" s="160"/>
      <c r="D297" s="160"/>
      <c r="E297" s="140"/>
      <c r="F297" s="141"/>
      <c r="G297" s="141"/>
      <c r="H297" s="143"/>
      <c r="I297" s="184"/>
      <c r="J297" s="144"/>
      <c r="K297" s="121"/>
      <c r="L297" s="121"/>
      <c r="M297" s="121"/>
      <c r="N297" s="185"/>
      <c r="O297" s="121"/>
      <c r="P297" s="161"/>
      <c r="Q297" s="70"/>
      <c r="R297" s="70"/>
      <c r="S297" s="70"/>
      <c r="T297" s="149"/>
      <c r="U297" s="149"/>
      <c r="V297" s="187"/>
      <c r="W297" s="187"/>
      <c r="X297" s="167"/>
      <c r="Y297" s="167"/>
      <c r="Z297" s="71"/>
    </row>
    <row r="298" spans="3:26" ht="16.5" customHeight="1">
      <c r="C298" s="160"/>
      <c r="D298" s="160"/>
      <c r="E298" s="140"/>
      <c r="F298" s="141"/>
      <c r="G298" s="141"/>
      <c r="H298" s="143"/>
      <c r="I298" s="184"/>
      <c r="J298" s="144"/>
      <c r="K298" s="121"/>
      <c r="L298" s="121"/>
      <c r="M298" s="121"/>
      <c r="N298" s="185"/>
      <c r="O298" s="121"/>
      <c r="P298" s="161"/>
      <c r="Q298" s="70"/>
      <c r="R298" s="70"/>
      <c r="S298" s="70"/>
      <c r="T298" s="149"/>
      <c r="U298" s="149"/>
      <c r="V298" s="187"/>
      <c r="W298" s="187"/>
      <c r="X298" s="167"/>
      <c r="Y298" s="167"/>
      <c r="Z298" s="71"/>
    </row>
    <row r="299" spans="3:26" ht="16.5" customHeight="1">
      <c r="C299" s="160"/>
      <c r="D299" s="160"/>
      <c r="E299" s="140"/>
      <c r="F299" s="141"/>
      <c r="G299" s="141"/>
      <c r="H299" s="143"/>
      <c r="I299" s="184"/>
      <c r="J299" s="144"/>
      <c r="K299" s="121"/>
      <c r="L299" s="121"/>
      <c r="M299" s="121"/>
      <c r="N299" s="185"/>
      <c r="O299" s="121"/>
      <c r="P299" s="161"/>
      <c r="Q299" s="70"/>
      <c r="R299" s="70"/>
      <c r="S299" s="70"/>
      <c r="T299" s="149"/>
      <c r="U299" s="149"/>
      <c r="V299" s="187"/>
      <c r="W299" s="187"/>
      <c r="X299" s="167"/>
      <c r="Y299" s="167"/>
      <c r="Z299" s="71"/>
    </row>
    <row r="300" spans="3:26" ht="16.5" customHeight="1">
      <c r="C300" s="160"/>
      <c r="D300" s="160"/>
      <c r="E300" s="140"/>
      <c r="F300" s="141"/>
      <c r="G300" s="141"/>
      <c r="H300" s="143"/>
      <c r="I300" s="184"/>
      <c r="J300" s="144"/>
      <c r="K300" s="121"/>
      <c r="L300" s="121"/>
      <c r="M300" s="121"/>
      <c r="N300" s="185"/>
      <c r="O300" s="121"/>
      <c r="P300" s="161"/>
      <c r="Q300" s="70"/>
      <c r="R300" s="70"/>
      <c r="S300" s="70"/>
      <c r="T300" s="149"/>
      <c r="U300" s="149"/>
      <c r="V300" s="187"/>
      <c r="W300" s="187"/>
      <c r="X300" s="167"/>
      <c r="Y300" s="167"/>
      <c r="Z300" s="71"/>
    </row>
    <row r="301" spans="3:26" ht="16.5" customHeight="1">
      <c r="C301" s="160"/>
      <c r="D301" s="160"/>
      <c r="E301" s="140"/>
      <c r="F301" s="141"/>
      <c r="G301" s="141"/>
      <c r="H301" s="143"/>
      <c r="I301" s="184"/>
      <c r="J301" s="144"/>
      <c r="K301" s="121"/>
      <c r="L301" s="121"/>
      <c r="M301" s="121"/>
      <c r="N301" s="185"/>
      <c r="O301" s="121"/>
      <c r="P301" s="161"/>
      <c r="Q301" s="70"/>
      <c r="R301" s="70"/>
      <c r="S301" s="70"/>
      <c r="T301" s="149"/>
      <c r="U301" s="149"/>
      <c r="V301" s="187"/>
      <c r="W301" s="187"/>
      <c r="X301" s="167"/>
      <c r="Y301" s="167"/>
      <c r="Z301" s="71"/>
    </row>
    <row r="302" spans="3:26" ht="16.5" customHeight="1">
      <c r="C302" s="160"/>
      <c r="D302" s="160"/>
      <c r="E302" s="140"/>
      <c r="F302" s="141"/>
      <c r="G302" s="141"/>
      <c r="H302" s="143"/>
      <c r="I302" s="184"/>
      <c r="J302" s="144"/>
      <c r="K302" s="121"/>
      <c r="L302" s="121"/>
      <c r="M302" s="121"/>
      <c r="N302" s="185"/>
      <c r="O302" s="121"/>
      <c r="P302" s="161"/>
      <c r="Q302" s="70"/>
      <c r="R302" s="70"/>
      <c r="S302" s="70"/>
      <c r="T302" s="149"/>
      <c r="U302" s="149"/>
      <c r="V302" s="187"/>
      <c r="W302" s="187"/>
      <c r="X302" s="167"/>
      <c r="Y302" s="167"/>
      <c r="Z302" s="71"/>
    </row>
    <row r="303" spans="3:26" ht="16.5" customHeight="1">
      <c r="C303" s="160"/>
      <c r="D303" s="160"/>
      <c r="E303" s="140"/>
      <c r="F303" s="141"/>
      <c r="G303" s="141"/>
      <c r="H303" s="143"/>
      <c r="I303" s="184"/>
      <c r="J303" s="144"/>
      <c r="K303" s="121"/>
      <c r="L303" s="121"/>
      <c r="M303" s="121"/>
      <c r="N303" s="185"/>
      <c r="O303" s="121"/>
      <c r="P303" s="161"/>
      <c r="Q303" s="70"/>
      <c r="R303" s="70"/>
      <c r="S303" s="70"/>
      <c r="T303" s="149"/>
      <c r="U303" s="149"/>
      <c r="V303" s="187"/>
      <c r="W303" s="187"/>
      <c r="X303" s="167"/>
      <c r="Y303" s="167"/>
      <c r="Z303" s="71"/>
    </row>
    <row r="304" spans="3:26" ht="16.5" customHeight="1">
      <c r="C304" s="160"/>
      <c r="D304" s="160"/>
      <c r="E304" s="140"/>
      <c r="F304" s="141"/>
      <c r="G304" s="141"/>
      <c r="H304" s="143"/>
      <c r="I304" s="184"/>
      <c r="J304" s="144"/>
      <c r="K304" s="121"/>
      <c r="L304" s="121"/>
      <c r="M304" s="121"/>
      <c r="N304" s="185"/>
      <c r="O304" s="121"/>
      <c r="P304" s="161"/>
      <c r="Q304" s="70"/>
      <c r="R304" s="70"/>
      <c r="S304" s="70"/>
      <c r="T304" s="149"/>
      <c r="U304" s="149"/>
      <c r="V304" s="187"/>
      <c r="W304" s="187"/>
      <c r="X304" s="167"/>
      <c r="Y304" s="167"/>
      <c r="Z304" s="71"/>
    </row>
    <row r="305" spans="3:26" ht="16.5" customHeight="1">
      <c r="C305" s="160"/>
      <c r="D305" s="160"/>
      <c r="E305" s="140"/>
      <c r="F305" s="141"/>
      <c r="G305" s="141"/>
      <c r="H305" s="143"/>
      <c r="I305" s="184"/>
      <c r="J305" s="144"/>
      <c r="K305" s="121"/>
      <c r="L305" s="121"/>
      <c r="M305" s="121"/>
      <c r="N305" s="185"/>
      <c r="O305" s="121"/>
      <c r="P305" s="161"/>
      <c r="Q305" s="70"/>
      <c r="R305" s="70"/>
      <c r="S305" s="70"/>
      <c r="T305" s="149"/>
      <c r="U305" s="149"/>
      <c r="V305" s="187"/>
      <c r="W305" s="187"/>
      <c r="X305" s="167"/>
      <c r="Y305" s="167"/>
      <c r="Z305" s="71"/>
    </row>
    <row r="306" spans="3:26" ht="16.5" customHeight="1">
      <c r="C306" s="160"/>
      <c r="D306" s="160"/>
      <c r="E306" s="140"/>
      <c r="F306" s="141"/>
      <c r="G306" s="141"/>
      <c r="H306" s="143"/>
      <c r="I306" s="184"/>
      <c r="J306" s="144"/>
      <c r="K306" s="121"/>
      <c r="L306" s="121"/>
      <c r="M306" s="121"/>
      <c r="N306" s="185"/>
      <c r="O306" s="121"/>
      <c r="P306" s="161"/>
      <c r="Q306" s="70"/>
      <c r="R306" s="70"/>
      <c r="S306" s="70"/>
      <c r="T306" s="149"/>
      <c r="U306" s="149"/>
      <c r="V306" s="187"/>
      <c r="W306" s="187"/>
      <c r="X306" s="167"/>
      <c r="Y306" s="167"/>
      <c r="Z306" s="71"/>
    </row>
    <row r="307" spans="3:26" ht="16.5" customHeight="1">
      <c r="C307" s="160"/>
      <c r="D307" s="160"/>
      <c r="E307" s="140"/>
      <c r="F307" s="141"/>
      <c r="G307" s="141"/>
      <c r="H307" s="143"/>
      <c r="I307" s="184"/>
      <c r="J307" s="144"/>
      <c r="K307" s="121"/>
      <c r="L307" s="121"/>
      <c r="M307" s="121"/>
      <c r="N307" s="185"/>
      <c r="O307" s="121"/>
      <c r="P307" s="161"/>
      <c r="Q307" s="70"/>
      <c r="R307" s="70"/>
      <c r="S307" s="70"/>
      <c r="T307" s="149"/>
      <c r="U307" s="149"/>
      <c r="V307" s="187"/>
      <c r="W307" s="187"/>
      <c r="X307" s="167"/>
      <c r="Y307" s="167"/>
      <c r="Z307" s="71"/>
    </row>
    <row r="308" spans="3:26" ht="16.5" customHeight="1">
      <c r="C308" s="160"/>
      <c r="D308" s="160"/>
      <c r="E308" s="140"/>
      <c r="F308" s="141"/>
      <c r="G308" s="141"/>
      <c r="H308" s="143"/>
      <c r="I308" s="184"/>
      <c r="J308" s="144"/>
      <c r="K308" s="121"/>
      <c r="L308" s="121"/>
      <c r="M308" s="121"/>
      <c r="N308" s="185"/>
      <c r="O308" s="121"/>
      <c r="P308" s="161"/>
      <c r="Q308" s="70"/>
      <c r="R308" s="70"/>
      <c r="S308" s="70"/>
      <c r="T308" s="149"/>
      <c r="U308" s="149"/>
      <c r="V308" s="187"/>
      <c r="W308" s="187"/>
      <c r="X308" s="167"/>
      <c r="Y308" s="167"/>
      <c r="Z308" s="71"/>
    </row>
    <row r="309" spans="3:26" ht="16.5" customHeight="1">
      <c r="C309" s="160"/>
      <c r="D309" s="160"/>
      <c r="E309" s="140"/>
      <c r="F309" s="141"/>
      <c r="G309" s="141"/>
      <c r="H309" s="143"/>
      <c r="I309" s="184"/>
      <c r="J309" s="144"/>
      <c r="K309" s="121"/>
      <c r="L309" s="121"/>
      <c r="M309" s="121"/>
      <c r="N309" s="185"/>
      <c r="O309" s="121"/>
      <c r="P309" s="161"/>
      <c r="Q309" s="70"/>
      <c r="R309" s="70"/>
      <c r="S309" s="70"/>
      <c r="T309" s="149"/>
      <c r="U309" s="149"/>
      <c r="V309" s="187"/>
      <c r="W309" s="187"/>
      <c r="X309" s="167"/>
      <c r="Y309" s="167"/>
      <c r="Z309" s="71"/>
    </row>
    <row r="310" spans="3:26" ht="16.5" customHeight="1">
      <c r="C310" s="160"/>
      <c r="D310" s="160"/>
      <c r="E310" s="140"/>
      <c r="F310" s="141"/>
      <c r="G310" s="141"/>
      <c r="H310" s="143"/>
      <c r="I310" s="184"/>
      <c r="J310" s="144"/>
      <c r="K310" s="121"/>
      <c r="L310" s="121"/>
      <c r="M310" s="121"/>
      <c r="N310" s="185"/>
      <c r="O310" s="121"/>
      <c r="P310" s="161"/>
      <c r="Q310" s="70"/>
      <c r="R310" s="70"/>
      <c r="S310" s="70"/>
      <c r="T310" s="149"/>
      <c r="U310" s="149"/>
      <c r="V310" s="187"/>
      <c r="W310" s="187"/>
      <c r="X310" s="167"/>
      <c r="Y310" s="167"/>
      <c r="Z310" s="71"/>
    </row>
    <row r="311" spans="3:26" ht="16.5" customHeight="1">
      <c r="C311" s="160"/>
      <c r="D311" s="160"/>
      <c r="E311" s="140"/>
      <c r="F311" s="141"/>
      <c r="G311" s="141"/>
      <c r="H311" s="143"/>
      <c r="I311" s="184"/>
      <c r="J311" s="144"/>
      <c r="K311" s="121"/>
      <c r="L311" s="121"/>
      <c r="M311" s="121"/>
      <c r="N311" s="185"/>
      <c r="O311" s="121"/>
      <c r="P311" s="161"/>
      <c r="Q311" s="70"/>
      <c r="R311" s="70"/>
      <c r="S311" s="70"/>
      <c r="T311" s="149"/>
      <c r="U311" s="149"/>
      <c r="V311" s="187"/>
      <c r="W311" s="187"/>
      <c r="X311" s="167"/>
      <c r="Y311" s="167"/>
      <c r="Z311" s="71"/>
    </row>
    <row r="312" spans="3:26" ht="16.5" customHeight="1">
      <c r="C312" s="160"/>
      <c r="D312" s="160"/>
      <c r="E312" s="140"/>
      <c r="F312" s="141"/>
      <c r="G312" s="141"/>
      <c r="H312" s="143"/>
      <c r="I312" s="184"/>
      <c r="J312" s="144"/>
      <c r="K312" s="121"/>
      <c r="L312" s="121"/>
      <c r="M312" s="121"/>
      <c r="N312" s="185"/>
      <c r="O312" s="121"/>
      <c r="P312" s="161"/>
      <c r="Q312" s="70"/>
      <c r="R312" s="70"/>
      <c r="S312" s="70"/>
      <c r="T312" s="149"/>
      <c r="U312" s="149"/>
      <c r="V312" s="187"/>
      <c r="W312" s="187"/>
      <c r="X312" s="167"/>
      <c r="Y312" s="167"/>
      <c r="Z312" s="71"/>
    </row>
    <row r="313" spans="3:26" ht="16.5" customHeight="1">
      <c r="C313" s="160"/>
      <c r="D313" s="160"/>
      <c r="E313" s="140"/>
      <c r="F313" s="141"/>
      <c r="G313" s="141"/>
      <c r="H313" s="143"/>
      <c r="I313" s="184"/>
      <c r="J313" s="144"/>
      <c r="K313" s="121"/>
      <c r="L313" s="121"/>
      <c r="M313" s="121"/>
      <c r="N313" s="185"/>
      <c r="O313" s="121"/>
      <c r="P313" s="161"/>
      <c r="Q313" s="70"/>
      <c r="R313" s="70"/>
      <c r="S313" s="70"/>
      <c r="T313" s="149"/>
      <c r="U313" s="149"/>
      <c r="V313" s="187"/>
      <c r="W313" s="187"/>
      <c r="X313" s="167"/>
      <c r="Y313" s="167"/>
      <c r="Z313" s="71"/>
    </row>
    <row r="314" spans="3:26" ht="16.5" customHeight="1">
      <c r="C314" s="160"/>
      <c r="D314" s="160"/>
      <c r="E314" s="140"/>
      <c r="F314" s="141"/>
      <c r="G314" s="141"/>
      <c r="H314" s="143"/>
      <c r="I314" s="184"/>
      <c r="J314" s="144"/>
      <c r="K314" s="121"/>
      <c r="L314" s="121"/>
      <c r="M314" s="121"/>
      <c r="N314" s="185"/>
      <c r="O314" s="121"/>
      <c r="P314" s="161"/>
      <c r="Q314" s="70"/>
      <c r="R314" s="70"/>
      <c r="S314" s="70"/>
      <c r="T314" s="149"/>
      <c r="U314" s="149"/>
      <c r="V314" s="187"/>
      <c r="W314" s="187"/>
      <c r="X314" s="167"/>
      <c r="Y314" s="167"/>
      <c r="Z314" s="71"/>
    </row>
    <row r="315" spans="3:26" ht="16.5" customHeight="1">
      <c r="C315" s="160"/>
      <c r="D315" s="160"/>
      <c r="E315" s="140"/>
      <c r="F315" s="141"/>
      <c r="G315" s="141"/>
      <c r="H315" s="143"/>
      <c r="I315" s="184"/>
      <c r="J315" s="144"/>
      <c r="K315" s="121"/>
      <c r="L315" s="121"/>
      <c r="M315" s="121"/>
      <c r="N315" s="185"/>
      <c r="O315" s="121"/>
      <c r="P315" s="161"/>
      <c r="Q315" s="70"/>
      <c r="R315" s="70"/>
      <c r="S315" s="70"/>
      <c r="T315" s="149"/>
      <c r="U315" s="149"/>
      <c r="V315" s="187"/>
      <c r="W315" s="187"/>
      <c r="X315" s="167"/>
      <c r="Y315" s="167"/>
      <c r="Z315" s="71"/>
    </row>
    <row r="316" spans="3:26" ht="16.5" customHeight="1">
      <c r="C316" s="160"/>
      <c r="D316" s="160"/>
      <c r="E316" s="140"/>
      <c r="F316" s="141"/>
      <c r="G316" s="141"/>
      <c r="H316" s="143"/>
      <c r="I316" s="184"/>
      <c r="J316" s="144"/>
      <c r="K316" s="121"/>
      <c r="L316" s="121"/>
      <c r="M316" s="121"/>
      <c r="N316" s="185"/>
      <c r="O316" s="121"/>
      <c r="P316" s="161"/>
      <c r="Q316" s="70"/>
      <c r="R316" s="70"/>
      <c r="S316" s="70"/>
      <c r="T316" s="149"/>
      <c r="U316" s="149"/>
      <c r="V316" s="187"/>
      <c r="W316" s="187"/>
      <c r="X316" s="167"/>
      <c r="Y316" s="167"/>
      <c r="Z316" s="71"/>
    </row>
    <row r="317" spans="3:26" ht="16.5" customHeight="1">
      <c r="C317" s="160"/>
      <c r="D317" s="160"/>
      <c r="E317" s="140"/>
      <c r="F317" s="141"/>
      <c r="G317" s="141"/>
      <c r="H317" s="143"/>
      <c r="I317" s="184"/>
      <c r="J317" s="144"/>
      <c r="K317" s="121"/>
      <c r="L317" s="121"/>
      <c r="M317" s="121"/>
      <c r="N317" s="185"/>
      <c r="O317" s="121"/>
      <c r="P317" s="161"/>
      <c r="Q317" s="70"/>
      <c r="R317" s="70"/>
      <c r="S317" s="70"/>
      <c r="T317" s="149"/>
      <c r="U317" s="149"/>
      <c r="V317" s="187"/>
      <c r="W317" s="187"/>
      <c r="X317" s="167"/>
      <c r="Y317" s="167"/>
      <c r="Z317" s="71"/>
    </row>
    <row r="318" spans="3:26" ht="16.5" customHeight="1">
      <c r="C318" s="160"/>
      <c r="D318" s="160"/>
      <c r="E318" s="140"/>
      <c r="F318" s="141"/>
      <c r="G318" s="141"/>
      <c r="H318" s="143"/>
      <c r="I318" s="184"/>
      <c r="J318" s="144"/>
      <c r="K318" s="121"/>
      <c r="L318" s="121"/>
      <c r="M318" s="121"/>
      <c r="N318" s="185"/>
      <c r="O318" s="121"/>
      <c r="P318" s="161"/>
      <c r="Q318" s="70"/>
      <c r="R318" s="70"/>
      <c r="S318" s="70"/>
      <c r="T318" s="149"/>
      <c r="U318" s="149"/>
      <c r="V318" s="187"/>
      <c r="W318" s="187"/>
      <c r="X318" s="167"/>
      <c r="Y318" s="167"/>
      <c r="Z318" s="71"/>
    </row>
    <row r="319" spans="3:26" ht="16.5" customHeight="1">
      <c r="C319" s="160"/>
      <c r="D319" s="160"/>
      <c r="E319" s="140"/>
      <c r="F319" s="141"/>
      <c r="G319" s="141"/>
      <c r="H319" s="143"/>
      <c r="I319" s="184"/>
      <c r="J319" s="144"/>
      <c r="K319" s="121"/>
      <c r="L319" s="121"/>
      <c r="M319" s="121"/>
      <c r="N319" s="185"/>
      <c r="O319" s="121"/>
      <c r="P319" s="161"/>
      <c r="Q319" s="70"/>
      <c r="R319" s="70"/>
      <c r="S319" s="70"/>
      <c r="T319" s="149"/>
      <c r="U319" s="149"/>
      <c r="V319" s="187"/>
      <c r="W319" s="187"/>
      <c r="X319" s="167"/>
      <c r="Y319" s="167"/>
      <c r="Z319" s="71"/>
    </row>
    <row r="320" spans="3:26" ht="16.5" customHeight="1">
      <c r="C320" s="160"/>
      <c r="D320" s="160"/>
      <c r="E320" s="140"/>
      <c r="F320" s="141"/>
      <c r="G320" s="141"/>
      <c r="H320" s="143"/>
      <c r="I320" s="184"/>
      <c r="J320" s="144"/>
      <c r="K320" s="121"/>
      <c r="L320" s="121"/>
      <c r="M320" s="121"/>
      <c r="N320" s="185"/>
      <c r="O320" s="121"/>
      <c r="P320" s="161"/>
      <c r="Q320" s="70"/>
      <c r="R320" s="70"/>
      <c r="S320" s="70"/>
      <c r="T320" s="149"/>
      <c r="U320" s="149"/>
      <c r="V320" s="187"/>
      <c r="W320" s="187"/>
      <c r="X320" s="167"/>
      <c r="Y320" s="167"/>
      <c r="Z320" s="71"/>
    </row>
    <row r="321" spans="3:26" ht="16.5" customHeight="1">
      <c r="C321" s="160"/>
      <c r="D321" s="160"/>
      <c r="E321" s="140"/>
      <c r="F321" s="141"/>
      <c r="G321" s="141"/>
      <c r="H321" s="143"/>
      <c r="I321" s="184"/>
      <c r="J321" s="144"/>
      <c r="K321" s="121"/>
      <c r="L321" s="121"/>
      <c r="M321" s="121"/>
      <c r="N321" s="185"/>
      <c r="O321" s="121"/>
      <c r="P321" s="161"/>
      <c r="Q321" s="70"/>
      <c r="R321" s="70"/>
      <c r="S321" s="70"/>
      <c r="T321" s="149"/>
      <c r="U321" s="149"/>
      <c r="V321" s="187"/>
      <c r="W321" s="187"/>
      <c r="X321" s="167"/>
      <c r="Y321" s="167"/>
      <c r="Z321" s="71"/>
    </row>
    <row r="322" spans="3:26" ht="16.5" customHeight="1">
      <c r="C322" s="160"/>
      <c r="D322" s="160"/>
      <c r="E322" s="140"/>
      <c r="F322" s="141"/>
      <c r="G322" s="141"/>
      <c r="H322" s="143"/>
      <c r="I322" s="184"/>
      <c r="J322" s="144"/>
      <c r="K322" s="121"/>
      <c r="L322" s="121"/>
      <c r="M322" s="121"/>
      <c r="N322" s="185"/>
      <c r="O322" s="121"/>
      <c r="P322" s="161"/>
      <c r="Q322" s="70"/>
      <c r="R322" s="70"/>
      <c r="S322" s="70"/>
      <c r="T322" s="149"/>
      <c r="U322" s="149"/>
      <c r="V322" s="187"/>
      <c r="W322" s="187"/>
      <c r="X322" s="167"/>
      <c r="Y322" s="167"/>
      <c r="Z322" s="71"/>
    </row>
    <row r="323" spans="3:26" ht="16.5" customHeight="1">
      <c r="C323" s="160"/>
      <c r="D323" s="160"/>
      <c r="E323" s="140"/>
      <c r="F323" s="141"/>
      <c r="G323" s="141"/>
      <c r="H323" s="143"/>
      <c r="I323" s="184"/>
      <c r="J323" s="144"/>
      <c r="K323" s="121"/>
      <c r="L323" s="121"/>
      <c r="M323" s="121"/>
      <c r="N323" s="185"/>
      <c r="O323" s="121"/>
      <c r="P323" s="161"/>
      <c r="Q323" s="70"/>
      <c r="R323" s="70"/>
      <c r="S323" s="70"/>
      <c r="T323" s="149"/>
      <c r="U323" s="149"/>
      <c r="V323" s="187"/>
      <c r="W323" s="187"/>
      <c r="X323" s="167"/>
      <c r="Y323" s="167"/>
      <c r="Z323" s="71"/>
    </row>
    <row r="324" spans="3:26" ht="16.5" customHeight="1">
      <c r="C324" s="160"/>
      <c r="D324" s="160"/>
      <c r="E324" s="140"/>
      <c r="F324" s="141"/>
      <c r="G324" s="141"/>
      <c r="H324" s="143"/>
      <c r="I324" s="184"/>
      <c r="J324" s="144"/>
      <c r="K324" s="121"/>
      <c r="L324" s="121"/>
      <c r="M324" s="121"/>
      <c r="N324" s="185"/>
      <c r="O324" s="121"/>
      <c r="P324" s="161"/>
      <c r="Q324" s="70"/>
      <c r="R324" s="70"/>
      <c r="S324" s="70"/>
      <c r="T324" s="149"/>
      <c r="U324" s="149"/>
      <c r="V324" s="187"/>
      <c r="W324" s="187"/>
      <c r="X324" s="167"/>
      <c r="Y324" s="167"/>
      <c r="Z324" s="71"/>
    </row>
    <row r="325" spans="3:26" ht="16.5" customHeight="1">
      <c r="C325" s="160"/>
      <c r="D325" s="160"/>
      <c r="E325" s="140"/>
      <c r="F325" s="141"/>
      <c r="G325" s="141"/>
      <c r="H325" s="143"/>
      <c r="I325" s="184"/>
      <c r="J325" s="144"/>
      <c r="K325" s="121"/>
      <c r="L325" s="121"/>
      <c r="M325" s="121"/>
      <c r="N325" s="185"/>
      <c r="O325" s="121"/>
      <c r="P325" s="161"/>
      <c r="Q325" s="70"/>
      <c r="R325" s="70"/>
      <c r="S325" s="70"/>
      <c r="T325" s="149"/>
      <c r="U325" s="149"/>
      <c r="V325" s="187"/>
      <c r="W325" s="187"/>
      <c r="X325" s="167"/>
      <c r="Y325" s="167"/>
      <c r="Z325" s="71"/>
    </row>
    <row r="326" spans="3:26" ht="16.5" customHeight="1">
      <c r="C326" s="160"/>
      <c r="D326" s="160"/>
      <c r="E326" s="140"/>
      <c r="F326" s="141"/>
      <c r="G326" s="141"/>
      <c r="H326" s="143"/>
      <c r="I326" s="184"/>
      <c r="J326" s="144"/>
      <c r="K326" s="121"/>
      <c r="L326" s="121"/>
      <c r="M326" s="121"/>
      <c r="N326" s="185"/>
      <c r="O326" s="121"/>
      <c r="P326" s="161"/>
      <c r="Q326" s="70"/>
      <c r="R326" s="70"/>
      <c r="S326" s="70"/>
      <c r="T326" s="149"/>
      <c r="U326" s="149"/>
      <c r="V326" s="187"/>
      <c r="W326" s="187"/>
      <c r="X326" s="167"/>
      <c r="Y326" s="167"/>
      <c r="Z326" s="71"/>
    </row>
    <row r="327" spans="3:26" ht="16.5" customHeight="1">
      <c r="C327" s="160"/>
      <c r="D327" s="160"/>
      <c r="E327" s="140"/>
      <c r="F327" s="141"/>
      <c r="G327" s="141"/>
      <c r="H327" s="143"/>
      <c r="I327" s="184"/>
      <c r="J327" s="144"/>
      <c r="K327" s="121"/>
      <c r="L327" s="121"/>
      <c r="M327" s="121"/>
      <c r="N327" s="185"/>
      <c r="O327" s="121"/>
      <c r="P327" s="161"/>
      <c r="Q327" s="70"/>
      <c r="R327" s="70"/>
      <c r="S327" s="70"/>
      <c r="T327" s="149"/>
      <c r="U327" s="149"/>
      <c r="V327" s="187"/>
      <c r="W327" s="187"/>
      <c r="X327" s="167"/>
      <c r="Y327" s="167"/>
      <c r="Z327" s="71"/>
    </row>
    <row r="328" spans="3:26" ht="16.5" customHeight="1">
      <c r="C328" s="160"/>
      <c r="D328" s="160"/>
      <c r="E328" s="140"/>
      <c r="F328" s="141"/>
      <c r="G328" s="141"/>
      <c r="H328" s="143"/>
      <c r="I328" s="184"/>
      <c r="J328" s="144"/>
      <c r="K328" s="121"/>
      <c r="L328" s="121"/>
      <c r="M328" s="121"/>
      <c r="N328" s="185"/>
      <c r="O328" s="121"/>
      <c r="P328" s="161"/>
      <c r="Q328" s="70"/>
      <c r="R328" s="70"/>
      <c r="S328" s="70"/>
      <c r="T328" s="149"/>
      <c r="U328" s="149"/>
      <c r="V328" s="187"/>
      <c r="W328" s="187"/>
      <c r="X328" s="167"/>
      <c r="Y328" s="167"/>
      <c r="Z328" s="71"/>
    </row>
    <row r="329" spans="3:26" ht="16.5" customHeight="1">
      <c r="C329" s="160"/>
      <c r="D329" s="160"/>
      <c r="E329" s="140"/>
      <c r="F329" s="141"/>
      <c r="G329" s="141"/>
      <c r="H329" s="143"/>
      <c r="I329" s="184"/>
      <c r="J329" s="144"/>
      <c r="K329" s="121"/>
      <c r="L329" s="121"/>
      <c r="M329" s="121"/>
      <c r="N329" s="185"/>
      <c r="O329" s="121"/>
      <c r="P329" s="161"/>
      <c r="Q329" s="70"/>
      <c r="R329" s="70"/>
      <c r="S329" s="70"/>
      <c r="T329" s="149"/>
      <c r="U329" s="149"/>
      <c r="V329" s="187"/>
      <c r="W329" s="187"/>
      <c r="X329" s="167"/>
      <c r="Y329" s="167"/>
      <c r="Z329" s="71"/>
    </row>
    <row r="330" spans="3:26" ht="16.5" customHeight="1">
      <c r="C330" s="160"/>
      <c r="D330" s="160"/>
      <c r="E330" s="140"/>
      <c r="F330" s="141"/>
      <c r="G330" s="141"/>
      <c r="H330" s="143"/>
      <c r="I330" s="184"/>
      <c r="J330" s="144"/>
      <c r="K330" s="121"/>
      <c r="L330" s="121"/>
      <c r="M330" s="121"/>
      <c r="N330" s="185"/>
      <c r="O330" s="121"/>
      <c r="P330" s="161"/>
      <c r="Q330" s="70"/>
      <c r="R330" s="70"/>
      <c r="S330" s="70"/>
      <c r="T330" s="149"/>
      <c r="U330" s="149"/>
      <c r="V330" s="187"/>
      <c r="W330" s="187"/>
      <c r="X330" s="167"/>
      <c r="Y330" s="167"/>
      <c r="Z330" s="71"/>
    </row>
    <row r="331" spans="3:26" ht="16.5" customHeight="1">
      <c r="C331" s="160"/>
      <c r="D331" s="160"/>
      <c r="E331" s="140"/>
      <c r="F331" s="141"/>
      <c r="G331" s="141"/>
      <c r="H331" s="143"/>
      <c r="I331" s="184"/>
      <c r="J331" s="144"/>
      <c r="K331" s="121"/>
      <c r="L331" s="121"/>
      <c r="M331" s="121"/>
      <c r="N331" s="185"/>
      <c r="O331" s="121"/>
      <c r="P331" s="161"/>
      <c r="Q331" s="70"/>
      <c r="R331" s="70"/>
      <c r="S331" s="70"/>
      <c r="T331" s="149"/>
      <c r="U331" s="149"/>
      <c r="V331" s="187"/>
      <c r="W331" s="187"/>
      <c r="X331" s="167"/>
      <c r="Y331" s="167"/>
      <c r="Z331" s="71"/>
    </row>
    <row r="332" spans="3:26" ht="16.5" customHeight="1">
      <c r="C332" s="160"/>
      <c r="D332" s="160"/>
      <c r="E332" s="140"/>
      <c r="F332" s="141"/>
      <c r="G332" s="141"/>
      <c r="H332" s="143"/>
      <c r="I332" s="184"/>
      <c r="J332" s="144"/>
      <c r="K332" s="121"/>
      <c r="L332" s="121"/>
      <c r="M332" s="121"/>
      <c r="N332" s="185"/>
      <c r="O332" s="121"/>
      <c r="P332" s="161"/>
      <c r="Q332" s="70"/>
      <c r="R332" s="70"/>
      <c r="S332" s="70"/>
      <c r="T332" s="149"/>
      <c r="U332" s="149"/>
      <c r="V332" s="187"/>
      <c r="W332" s="187"/>
      <c r="X332" s="167"/>
      <c r="Y332" s="167"/>
      <c r="Z332" s="71"/>
    </row>
    <row r="333" spans="3:26" ht="16.5" customHeight="1">
      <c r="C333" s="160"/>
      <c r="D333" s="160"/>
      <c r="E333" s="140"/>
      <c r="F333" s="141"/>
      <c r="G333" s="141"/>
      <c r="H333" s="143"/>
      <c r="I333" s="184"/>
      <c r="J333" s="144"/>
      <c r="K333" s="121"/>
      <c r="L333" s="121"/>
      <c r="M333" s="121"/>
      <c r="N333" s="185"/>
      <c r="O333" s="121"/>
      <c r="P333" s="161"/>
      <c r="Q333" s="70"/>
      <c r="R333" s="70"/>
      <c r="S333" s="70"/>
      <c r="T333" s="149"/>
      <c r="U333" s="149"/>
      <c r="V333" s="187"/>
      <c r="W333" s="187"/>
      <c r="X333" s="167"/>
      <c r="Y333" s="167"/>
      <c r="Z333" s="71"/>
    </row>
    <row r="334" spans="3:26" ht="16.5" customHeight="1">
      <c r="C334" s="160"/>
      <c r="D334" s="160"/>
      <c r="E334" s="140"/>
      <c r="F334" s="141"/>
      <c r="G334" s="141"/>
      <c r="H334" s="143"/>
      <c r="I334" s="184"/>
      <c r="J334" s="144"/>
      <c r="K334" s="121"/>
      <c r="L334" s="121"/>
      <c r="M334" s="121"/>
      <c r="N334" s="185"/>
      <c r="O334" s="121"/>
      <c r="P334" s="161"/>
      <c r="Q334" s="70"/>
      <c r="R334" s="70"/>
      <c r="S334" s="70"/>
      <c r="T334" s="149"/>
      <c r="U334" s="149"/>
      <c r="V334" s="187"/>
      <c r="W334" s="187"/>
      <c r="X334" s="167"/>
      <c r="Y334" s="167"/>
      <c r="Z334" s="71"/>
    </row>
    <row r="335" spans="3:26" ht="16.5" customHeight="1">
      <c r="C335" s="160"/>
      <c r="D335" s="160"/>
      <c r="E335" s="140"/>
      <c r="F335" s="141"/>
      <c r="G335" s="141"/>
      <c r="H335" s="143"/>
      <c r="I335" s="184"/>
      <c r="J335" s="144"/>
      <c r="K335" s="121"/>
      <c r="L335" s="121"/>
      <c r="M335" s="121"/>
      <c r="N335" s="185"/>
      <c r="O335" s="121"/>
      <c r="P335" s="161"/>
      <c r="Q335" s="70"/>
      <c r="R335" s="70"/>
      <c r="S335" s="70"/>
      <c r="T335" s="149"/>
      <c r="U335" s="149"/>
      <c r="V335" s="187"/>
      <c r="W335" s="187"/>
      <c r="X335" s="167"/>
      <c r="Y335" s="167"/>
      <c r="Z335" s="71"/>
    </row>
    <row r="336" spans="3:26" ht="16.5" customHeight="1">
      <c r="C336" s="160"/>
      <c r="D336" s="160"/>
      <c r="E336" s="140"/>
      <c r="F336" s="141"/>
      <c r="G336" s="141"/>
      <c r="H336" s="143"/>
      <c r="I336" s="184"/>
      <c r="J336" s="144"/>
      <c r="K336" s="121"/>
      <c r="L336" s="121"/>
      <c r="M336" s="121"/>
      <c r="N336" s="185"/>
      <c r="O336" s="121"/>
      <c r="P336" s="161"/>
      <c r="Q336" s="70"/>
      <c r="R336" s="70"/>
      <c r="S336" s="70"/>
      <c r="T336" s="149"/>
      <c r="U336" s="149"/>
      <c r="V336" s="187"/>
      <c r="W336" s="187"/>
      <c r="X336" s="167"/>
      <c r="Y336" s="167"/>
      <c r="Z336" s="71"/>
    </row>
    <row r="337" spans="3:26" ht="16.5" customHeight="1">
      <c r="C337" s="160"/>
      <c r="D337" s="160"/>
      <c r="E337" s="140"/>
      <c r="F337" s="141"/>
      <c r="G337" s="141"/>
      <c r="H337" s="143"/>
      <c r="I337" s="184"/>
      <c r="J337" s="144"/>
      <c r="K337" s="121"/>
      <c r="L337" s="121"/>
      <c r="M337" s="121"/>
      <c r="N337" s="185"/>
      <c r="O337" s="121"/>
      <c r="P337" s="161"/>
      <c r="Q337" s="70"/>
      <c r="R337" s="70"/>
      <c r="S337" s="70"/>
      <c r="T337" s="149"/>
      <c r="U337" s="149"/>
      <c r="V337" s="187"/>
      <c r="W337" s="187"/>
      <c r="X337" s="167"/>
      <c r="Y337" s="167"/>
      <c r="Z337" s="71"/>
    </row>
    <row r="338" spans="3:26" ht="16.5" customHeight="1">
      <c r="C338" s="160"/>
      <c r="D338" s="160"/>
      <c r="E338" s="140"/>
      <c r="F338" s="141"/>
      <c r="G338" s="141"/>
      <c r="H338" s="143"/>
      <c r="I338" s="184"/>
      <c r="J338" s="144"/>
      <c r="K338" s="121"/>
      <c r="L338" s="121"/>
      <c r="M338" s="121"/>
      <c r="N338" s="185"/>
      <c r="O338" s="121"/>
      <c r="P338" s="161"/>
      <c r="Q338" s="70"/>
      <c r="R338" s="70"/>
      <c r="S338" s="70"/>
      <c r="T338" s="149"/>
      <c r="U338" s="149"/>
      <c r="V338" s="187"/>
      <c r="W338" s="187"/>
      <c r="X338" s="167"/>
      <c r="Y338" s="167"/>
      <c r="Z338" s="71"/>
    </row>
    <row r="339" spans="3:26" ht="16.5" customHeight="1">
      <c r="C339" s="160"/>
      <c r="D339" s="160"/>
      <c r="E339" s="140"/>
      <c r="F339" s="141"/>
      <c r="G339" s="141"/>
      <c r="H339" s="143"/>
      <c r="I339" s="184"/>
      <c r="J339" s="144"/>
      <c r="K339" s="121"/>
      <c r="L339" s="121"/>
      <c r="M339" s="121"/>
      <c r="N339" s="185"/>
      <c r="O339" s="121"/>
      <c r="P339" s="161"/>
      <c r="Q339" s="70"/>
      <c r="R339" s="70"/>
      <c r="S339" s="70"/>
      <c r="T339" s="149"/>
      <c r="U339" s="149"/>
      <c r="V339" s="187"/>
      <c r="W339" s="187"/>
      <c r="X339" s="167"/>
      <c r="Y339" s="167"/>
      <c r="Z339" s="71"/>
    </row>
    <row r="340" spans="3:26" ht="16.5" customHeight="1">
      <c r="C340" s="160"/>
      <c r="D340" s="160"/>
      <c r="E340" s="140"/>
      <c r="F340" s="141"/>
      <c r="G340" s="141"/>
      <c r="H340" s="143"/>
      <c r="I340" s="184"/>
      <c r="J340" s="144"/>
      <c r="K340" s="121"/>
      <c r="L340" s="121"/>
      <c r="M340" s="121"/>
      <c r="N340" s="185"/>
      <c r="O340" s="121"/>
      <c r="P340" s="161"/>
      <c r="Q340" s="70"/>
      <c r="R340" s="70"/>
      <c r="S340" s="70"/>
      <c r="T340" s="149"/>
      <c r="U340" s="149"/>
      <c r="V340" s="187"/>
      <c r="W340" s="187"/>
      <c r="X340" s="167"/>
      <c r="Y340" s="167"/>
      <c r="Z340" s="71"/>
    </row>
    <row r="341" spans="3:26" ht="16.5" customHeight="1">
      <c r="C341" s="160"/>
      <c r="D341" s="160"/>
      <c r="E341" s="140"/>
      <c r="F341" s="141"/>
      <c r="G341" s="141"/>
      <c r="H341" s="143"/>
      <c r="I341" s="184"/>
      <c r="J341" s="144"/>
      <c r="K341" s="121"/>
      <c r="L341" s="121"/>
      <c r="M341" s="121"/>
      <c r="N341" s="185"/>
      <c r="O341" s="121"/>
      <c r="P341" s="161"/>
      <c r="Q341" s="70"/>
      <c r="R341" s="70"/>
      <c r="S341" s="70"/>
      <c r="T341" s="149"/>
      <c r="U341" s="149"/>
      <c r="V341" s="187"/>
      <c r="W341" s="187"/>
      <c r="X341" s="167"/>
      <c r="Y341" s="167"/>
      <c r="Z341" s="71"/>
    </row>
    <row r="342" spans="3:26" ht="16.5" customHeight="1">
      <c r="C342" s="160"/>
      <c r="D342" s="160"/>
      <c r="E342" s="140"/>
      <c r="F342" s="141"/>
      <c r="G342" s="141"/>
      <c r="H342" s="143"/>
      <c r="I342" s="184"/>
      <c r="J342" s="144"/>
      <c r="K342" s="121"/>
      <c r="L342" s="121"/>
      <c r="M342" s="121"/>
      <c r="N342" s="185"/>
      <c r="O342" s="121"/>
      <c r="P342" s="161"/>
      <c r="Q342" s="70"/>
      <c r="R342" s="70"/>
      <c r="S342" s="70"/>
      <c r="T342" s="149"/>
      <c r="U342" s="149"/>
      <c r="V342" s="187"/>
      <c r="W342" s="187"/>
      <c r="X342" s="167"/>
      <c r="Y342" s="167"/>
      <c r="Z342" s="71"/>
    </row>
    <row r="343" spans="3:26" ht="16.5" customHeight="1">
      <c r="C343" s="160"/>
      <c r="D343" s="160"/>
      <c r="E343" s="140"/>
      <c r="F343" s="141"/>
      <c r="G343" s="141"/>
      <c r="H343" s="143"/>
      <c r="I343" s="184"/>
      <c r="J343" s="144"/>
      <c r="K343" s="121"/>
      <c r="L343" s="121"/>
      <c r="M343" s="121"/>
      <c r="N343" s="185"/>
      <c r="O343" s="121"/>
      <c r="P343" s="161"/>
      <c r="Q343" s="70"/>
      <c r="R343" s="70"/>
      <c r="S343" s="70"/>
      <c r="T343" s="149"/>
      <c r="U343" s="149"/>
      <c r="V343" s="187"/>
      <c r="W343" s="187"/>
      <c r="X343" s="167"/>
      <c r="Y343" s="167"/>
      <c r="Z343" s="71"/>
    </row>
    <row r="344" spans="3:26" ht="16.5" customHeight="1">
      <c r="C344" s="160"/>
      <c r="D344" s="160"/>
      <c r="E344" s="140"/>
      <c r="F344" s="141"/>
      <c r="G344" s="141"/>
      <c r="H344" s="143"/>
      <c r="I344" s="184"/>
      <c r="J344" s="144"/>
      <c r="K344" s="121"/>
      <c r="L344" s="121"/>
      <c r="M344" s="121"/>
      <c r="N344" s="185"/>
      <c r="O344" s="121"/>
      <c r="P344" s="161"/>
      <c r="Q344" s="70"/>
      <c r="R344" s="70"/>
      <c r="S344" s="70"/>
      <c r="T344" s="149"/>
      <c r="U344" s="149"/>
      <c r="V344" s="187"/>
      <c r="W344" s="187"/>
      <c r="X344" s="167"/>
      <c r="Y344" s="167"/>
      <c r="Z344" s="71"/>
    </row>
    <row r="345" spans="3:26" ht="16.5" customHeight="1">
      <c r="C345" s="160"/>
      <c r="D345" s="160"/>
      <c r="E345" s="140"/>
      <c r="F345" s="141"/>
      <c r="G345" s="141"/>
      <c r="H345" s="143"/>
      <c r="I345" s="184"/>
      <c r="J345" s="144"/>
      <c r="K345" s="121"/>
      <c r="L345" s="121"/>
      <c r="M345" s="121"/>
      <c r="N345" s="185"/>
      <c r="O345" s="121"/>
      <c r="P345" s="161"/>
      <c r="Q345" s="70"/>
      <c r="R345" s="70"/>
      <c r="S345" s="70"/>
      <c r="T345" s="149"/>
      <c r="U345" s="149"/>
      <c r="V345" s="187"/>
      <c r="W345" s="187"/>
      <c r="X345" s="167"/>
      <c r="Y345" s="167"/>
      <c r="Z345" s="71"/>
    </row>
    <row r="346" spans="3:26" ht="16.5" customHeight="1">
      <c r="C346" s="160"/>
      <c r="D346" s="160"/>
      <c r="E346" s="140"/>
      <c r="F346" s="141"/>
      <c r="G346" s="141"/>
      <c r="H346" s="143"/>
      <c r="I346" s="184"/>
      <c r="J346" s="144"/>
      <c r="K346" s="121"/>
      <c r="L346" s="121"/>
      <c r="M346" s="121"/>
      <c r="N346" s="185"/>
      <c r="O346" s="121"/>
      <c r="P346" s="161"/>
      <c r="Q346" s="70"/>
      <c r="R346" s="70"/>
      <c r="S346" s="70"/>
      <c r="T346" s="149"/>
      <c r="U346" s="149"/>
      <c r="V346" s="187"/>
      <c r="W346" s="187"/>
      <c r="X346" s="167"/>
      <c r="Y346" s="167"/>
      <c r="Z346" s="71"/>
    </row>
    <row r="347" spans="3:26" ht="16.5" customHeight="1">
      <c r="C347" s="160"/>
      <c r="D347" s="160"/>
      <c r="E347" s="140"/>
      <c r="F347" s="141"/>
      <c r="G347" s="141"/>
      <c r="H347" s="143"/>
      <c r="I347" s="184"/>
      <c r="J347" s="144"/>
      <c r="K347" s="121"/>
      <c r="L347" s="121"/>
      <c r="M347" s="121"/>
      <c r="N347" s="185"/>
      <c r="O347" s="121"/>
      <c r="P347" s="161"/>
      <c r="Q347" s="70"/>
      <c r="R347" s="70"/>
      <c r="S347" s="70"/>
      <c r="T347" s="149"/>
      <c r="U347" s="149"/>
      <c r="V347" s="187"/>
      <c r="W347" s="187"/>
      <c r="X347" s="167"/>
      <c r="Y347" s="167"/>
      <c r="Z347" s="71"/>
    </row>
    <row r="348" spans="3:26" ht="16.5" customHeight="1">
      <c r="C348" s="160"/>
      <c r="D348" s="160"/>
      <c r="E348" s="140"/>
      <c r="F348" s="141"/>
      <c r="G348" s="141"/>
      <c r="H348" s="143"/>
      <c r="I348" s="184"/>
      <c r="J348" s="144"/>
      <c r="K348" s="121"/>
      <c r="L348" s="121"/>
      <c r="M348" s="121"/>
      <c r="N348" s="185"/>
      <c r="O348" s="121"/>
      <c r="P348" s="161"/>
      <c r="Q348" s="70"/>
      <c r="R348" s="70"/>
      <c r="S348" s="70"/>
      <c r="T348" s="149"/>
      <c r="U348" s="149"/>
      <c r="V348" s="187"/>
      <c r="W348" s="187"/>
      <c r="X348" s="167"/>
      <c r="Y348" s="167"/>
      <c r="Z348" s="71"/>
    </row>
    <row r="349" spans="3:26" ht="16.5" customHeight="1">
      <c r="C349" s="160"/>
      <c r="D349" s="160"/>
      <c r="E349" s="140"/>
      <c r="F349" s="141"/>
      <c r="G349" s="141"/>
      <c r="H349" s="143"/>
      <c r="I349" s="184"/>
      <c r="J349" s="144"/>
      <c r="K349" s="121"/>
      <c r="L349" s="121"/>
      <c r="M349" s="121"/>
      <c r="N349" s="185"/>
      <c r="O349" s="121"/>
      <c r="P349" s="161"/>
      <c r="Q349" s="70"/>
      <c r="R349" s="70"/>
      <c r="S349" s="70"/>
      <c r="T349" s="149"/>
      <c r="U349" s="149"/>
      <c r="V349" s="187"/>
      <c r="W349" s="187"/>
      <c r="X349" s="167"/>
      <c r="Y349" s="167"/>
      <c r="Z349" s="71"/>
    </row>
    <row r="350" spans="3:26" ht="16.5" customHeight="1">
      <c r="C350" s="160"/>
      <c r="D350" s="160"/>
      <c r="E350" s="140"/>
      <c r="F350" s="141"/>
      <c r="G350" s="141"/>
      <c r="H350" s="143"/>
      <c r="I350" s="184"/>
      <c r="J350" s="144"/>
      <c r="K350" s="121"/>
      <c r="L350" s="121"/>
      <c r="M350" s="121"/>
      <c r="N350" s="185"/>
      <c r="O350" s="121"/>
      <c r="P350" s="161"/>
      <c r="Q350" s="70"/>
      <c r="R350" s="70"/>
      <c r="S350" s="70"/>
      <c r="T350" s="149"/>
      <c r="U350" s="149"/>
      <c r="V350" s="187"/>
      <c r="W350" s="187"/>
      <c r="X350" s="167"/>
      <c r="Y350" s="167"/>
      <c r="Z350" s="71"/>
    </row>
    <row r="351" spans="3:26" ht="16.5" customHeight="1">
      <c r="C351" s="160"/>
      <c r="D351" s="160"/>
      <c r="E351" s="140"/>
      <c r="F351" s="141"/>
      <c r="G351" s="141"/>
      <c r="H351" s="143"/>
      <c r="I351" s="184"/>
      <c r="J351" s="144"/>
      <c r="K351" s="121"/>
      <c r="L351" s="121"/>
      <c r="M351" s="121"/>
      <c r="N351" s="185"/>
      <c r="O351" s="121"/>
      <c r="P351" s="161"/>
      <c r="Q351" s="70"/>
      <c r="R351" s="70"/>
      <c r="S351" s="70"/>
      <c r="T351" s="149"/>
      <c r="U351" s="149"/>
      <c r="V351" s="187"/>
      <c r="W351" s="187"/>
      <c r="X351" s="167"/>
      <c r="Y351" s="167"/>
      <c r="Z351" s="71"/>
    </row>
    <row r="352" spans="3:26" ht="16.5" customHeight="1">
      <c r="C352" s="160"/>
      <c r="D352" s="160"/>
      <c r="E352" s="140"/>
      <c r="F352" s="141"/>
      <c r="G352" s="141"/>
      <c r="H352" s="143"/>
      <c r="I352" s="184"/>
      <c r="J352" s="144"/>
      <c r="K352" s="121"/>
      <c r="L352" s="121"/>
      <c r="M352" s="121"/>
      <c r="N352" s="185"/>
      <c r="O352" s="121"/>
      <c r="P352" s="161"/>
      <c r="Q352" s="70"/>
      <c r="R352" s="70"/>
      <c r="S352" s="70"/>
      <c r="T352" s="149"/>
      <c r="U352" s="149"/>
      <c r="V352" s="187"/>
      <c r="W352" s="187"/>
      <c r="X352" s="167"/>
      <c r="Y352" s="167"/>
      <c r="Z352" s="71"/>
    </row>
    <row r="353" spans="3:26" ht="16.5" customHeight="1">
      <c r="C353" s="160"/>
      <c r="D353" s="160"/>
      <c r="E353" s="140"/>
      <c r="F353" s="141"/>
      <c r="G353" s="141"/>
      <c r="H353" s="143"/>
      <c r="I353" s="184"/>
      <c r="J353" s="144"/>
      <c r="K353" s="121"/>
      <c r="L353" s="121"/>
      <c r="M353" s="121"/>
      <c r="N353" s="185"/>
      <c r="O353" s="121"/>
      <c r="P353" s="161"/>
      <c r="Q353" s="70"/>
      <c r="R353" s="70"/>
      <c r="S353" s="70"/>
      <c r="T353" s="149"/>
      <c r="U353" s="149"/>
      <c r="V353" s="187"/>
      <c r="W353" s="187"/>
      <c r="X353" s="167"/>
      <c r="Y353" s="167"/>
      <c r="Z353" s="71"/>
    </row>
    <row r="354" spans="3:26" ht="16.5" customHeight="1">
      <c r="C354" s="160"/>
      <c r="D354" s="160"/>
      <c r="E354" s="140"/>
      <c r="F354" s="141"/>
      <c r="G354" s="141"/>
      <c r="H354" s="143"/>
      <c r="I354" s="184"/>
      <c r="J354" s="144"/>
      <c r="K354" s="121"/>
      <c r="L354" s="121"/>
      <c r="M354" s="121"/>
      <c r="N354" s="185"/>
      <c r="O354" s="121"/>
      <c r="P354" s="161"/>
      <c r="Q354" s="70"/>
      <c r="R354" s="70"/>
      <c r="S354" s="70"/>
      <c r="T354" s="149"/>
      <c r="U354" s="149"/>
      <c r="V354" s="187"/>
      <c r="W354" s="187"/>
      <c r="X354" s="167"/>
      <c r="Y354" s="167"/>
      <c r="Z354" s="71"/>
    </row>
    <row r="355" spans="3:26" ht="16.5" customHeight="1">
      <c r="C355" s="160"/>
      <c r="D355" s="160"/>
      <c r="E355" s="140"/>
      <c r="F355" s="141"/>
      <c r="G355" s="141"/>
      <c r="H355" s="143"/>
      <c r="I355" s="184"/>
      <c r="J355" s="144"/>
      <c r="K355" s="121"/>
      <c r="L355" s="121"/>
      <c r="M355" s="121"/>
      <c r="N355" s="185"/>
      <c r="O355" s="121"/>
      <c r="P355" s="161"/>
      <c r="Q355" s="70"/>
      <c r="R355" s="70"/>
      <c r="S355" s="70"/>
      <c r="T355" s="149"/>
      <c r="U355" s="149"/>
      <c r="V355" s="187"/>
      <c r="W355" s="187"/>
      <c r="X355" s="167"/>
      <c r="Y355" s="167"/>
      <c r="Z355" s="71"/>
    </row>
    <row r="356" spans="3:26" ht="16.5" customHeight="1">
      <c r="C356" s="160"/>
      <c r="D356" s="160"/>
      <c r="E356" s="140"/>
      <c r="F356" s="141"/>
      <c r="G356" s="141"/>
      <c r="H356" s="143"/>
      <c r="I356" s="184"/>
      <c r="J356" s="144"/>
      <c r="K356" s="121"/>
      <c r="L356" s="121"/>
      <c r="M356" s="121"/>
      <c r="N356" s="185"/>
      <c r="O356" s="121"/>
      <c r="P356" s="161"/>
      <c r="Q356" s="70"/>
      <c r="R356" s="70"/>
      <c r="S356" s="70"/>
      <c r="T356" s="149"/>
      <c r="U356" s="149"/>
      <c r="V356" s="187"/>
      <c r="W356" s="187"/>
      <c r="X356" s="167"/>
      <c r="Y356" s="167"/>
      <c r="Z356" s="71"/>
    </row>
    <row r="357" spans="3:26" ht="16.5" customHeight="1">
      <c r="C357" s="160"/>
      <c r="D357" s="160"/>
      <c r="E357" s="140"/>
      <c r="F357" s="141"/>
      <c r="G357" s="141"/>
      <c r="H357" s="143"/>
      <c r="I357" s="184"/>
      <c r="J357" s="144"/>
      <c r="K357" s="121"/>
      <c r="L357" s="121"/>
      <c r="M357" s="121"/>
      <c r="N357" s="185"/>
      <c r="O357" s="121"/>
      <c r="P357" s="161"/>
      <c r="Q357" s="70"/>
      <c r="R357" s="70"/>
      <c r="S357" s="70"/>
      <c r="T357" s="149"/>
      <c r="U357" s="149"/>
      <c r="V357" s="187"/>
      <c r="W357" s="187"/>
      <c r="X357" s="167"/>
      <c r="Y357" s="167"/>
      <c r="Z357" s="71"/>
    </row>
    <row r="358" spans="3:26" ht="16.5" customHeight="1">
      <c r="C358" s="160"/>
      <c r="D358" s="160"/>
      <c r="E358" s="140"/>
      <c r="F358" s="141"/>
      <c r="G358" s="141"/>
      <c r="H358" s="143"/>
      <c r="I358" s="184"/>
      <c r="J358" s="144"/>
      <c r="K358" s="121"/>
      <c r="L358" s="121"/>
      <c r="M358" s="121"/>
      <c r="N358" s="185"/>
      <c r="O358" s="121"/>
      <c r="P358" s="161"/>
      <c r="Q358" s="70"/>
      <c r="R358" s="70"/>
      <c r="S358" s="70"/>
      <c r="T358" s="149"/>
      <c r="U358" s="149"/>
      <c r="V358" s="187"/>
      <c r="W358" s="187"/>
      <c r="X358" s="167"/>
      <c r="Y358" s="167"/>
      <c r="Z358" s="71"/>
    </row>
    <row r="359" spans="3:26" ht="16.5" customHeight="1">
      <c r="C359" s="160"/>
      <c r="D359" s="160"/>
      <c r="E359" s="140"/>
      <c r="F359" s="141"/>
      <c r="G359" s="141"/>
      <c r="H359" s="143"/>
      <c r="I359" s="184"/>
      <c r="J359" s="144"/>
      <c r="K359" s="121"/>
      <c r="L359" s="121"/>
      <c r="M359" s="121"/>
      <c r="N359" s="185"/>
      <c r="O359" s="121"/>
      <c r="P359" s="161"/>
      <c r="Q359" s="70"/>
      <c r="R359" s="70"/>
      <c r="S359" s="70"/>
      <c r="T359" s="149"/>
      <c r="U359" s="149"/>
      <c r="V359" s="187"/>
      <c r="W359" s="187"/>
      <c r="X359" s="167"/>
      <c r="Y359" s="167"/>
      <c r="Z359" s="71"/>
    </row>
    <row r="360" spans="3:26" ht="16.5" customHeight="1">
      <c r="C360" s="160"/>
      <c r="D360" s="160"/>
      <c r="E360" s="140"/>
      <c r="F360" s="141"/>
      <c r="G360" s="141"/>
      <c r="H360" s="143"/>
      <c r="I360" s="184"/>
      <c r="J360" s="144"/>
      <c r="K360" s="121"/>
      <c r="L360" s="121"/>
      <c r="M360" s="121"/>
      <c r="N360" s="185"/>
      <c r="O360" s="121"/>
      <c r="P360" s="161"/>
      <c r="Q360" s="70"/>
      <c r="R360" s="70"/>
      <c r="S360" s="70"/>
      <c r="T360" s="149"/>
      <c r="U360" s="149"/>
      <c r="V360" s="187"/>
      <c r="W360" s="187"/>
      <c r="X360" s="167"/>
      <c r="Y360" s="167"/>
      <c r="Z360" s="71"/>
    </row>
    <row r="361" spans="3:26" ht="16.5" customHeight="1">
      <c r="C361" s="160"/>
      <c r="D361" s="160"/>
      <c r="E361" s="140"/>
      <c r="F361" s="141"/>
      <c r="G361" s="141"/>
      <c r="H361" s="143"/>
      <c r="I361" s="184"/>
      <c r="J361" s="144"/>
      <c r="K361" s="121"/>
      <c r="L361" s="121"/>
      <c r="M361" s="121"/>
      <c r="N361" s="185"/>
      <c r="O361" s="121"/>
      <c r="P361" s="161"/>
      <c r="Q361" s="70"/>
      <c r="R361" s="70"/>
      <c r="S361" s="70"/>
      <c r="T361" s="149"/>
      <c r="U361" s="149"/>
      <c r="V361" s="187"/>
      <c r="W361" s="187"/>
      <c r="X361" s="167"/>
      <c r="Y361" s="167"/>
      <c r="Z361" s="71"/>
    </row>
    <row r="362" spans="3:26" ht="16.5" customHeight="1">
      <c r="C362" s="160"/>
      <c r="D362" s="160"/>
      <c r="E362" s="140"/>
      <c r="F362" s="141"/>
      <c r="G362" s="141"/>
      <c r="H362" s="143"/>
      <c r="I362" s="184"/>
      <c r="J362" s="144"/>
      <c r="K362" s="121"/>
      <c r="L362" s="121"/>
      <c r="M362" s="121"/>
      <c r="N362" s="185"/>
      <c r="O362" s="121"/>
      <c r="P362" s="161"/>
      <c r="Q362" s="70"/>
      <c r="R362" s="70"/>
      <c r="S362" s="70"/>
      <c r="T362" s="149"/>
      <c r="U362" s="149"/>
      <c r="V362" s="187"/>
      <c r="W362" s="187"/>
      <c r="X362" s="167"/>
      <c r="Y362" s="167"/>
      <c r="Z362" s="71"/>
    </row>
    <row r="363" spans="3:26" ht="16.5" customHeight="1">
      <c r="C363" s="160"/>
      <c r="D363" s="160"/>
      <c r="E363" s="140"/>
      <c r="F363" s="141"/>
      <c r="G363" s="141"/>
      <c r="H363" s="143"/>
      <c r="I363" s="184"/>
      <c r="J363" s="144"/>
      <c r="K363" s="121"/>
      <c r="L363" s="121"/>
      <c r="M363" s="121"/>
      <c r="N363" s="185"/>
      <c r="O363" s="121"/>
      <c r="P363" s="161"/>
      <c r="Q363" s="70"/>
      <c r="R363" s="70"/>
      <c r="S363" s="70"/>
      <c r="T363" s="149"/>
      <c r="U363" s="149"/>
      <c r="V363" s="187"/>
      <c r="W363" s="187"/>
      <c r="X363" s="167"/>
      <c r="Y363" s="167"/>
      <c r="Z363" s="71"/>
    </row>
    <row r="364" spans="3:26" ht="16.5" customHeight="1">
      <c r="C364" s="160"/>
      <c r="D364" s="160"/>
      <c r="E364" s="140"/>
      <c r="F364" s="141"/>
      <c r="G364" s="141"/>
      <c r="H364" s="143"/>
      <c r="I364" s="184"/>
      <c r="J364" s="144"/>
      <c r="K364" s="121"/>
      <c r="L364" s="121"/>
      <c r="M364" s="121"/>
      <c r="N364" s="185"/>
      <c r="O364" s="121"/>
      <c r="P364" s="161"/>
      <c r="Q364" s="70"/>
      <c r="R364" s="70"/>
      <c r="S364" s="70"/>
      <c r="T364" s="149"/>
      <c r="U364" s="149"/>
      <c r="V364" s="187"/>
      <c r="W364" s="187"/>
      <c r="X364" s="167"/>
      <c r="Y364" s="167"/>
      <c r="Z364" s="71"/>
    </row>
    <row r="365" spans="3:26" ht="16.5" customHeight="1">
      <c r="C365" s="160"/>
      <c r="D365" s="160"/>
      <c r="E365" s="140"/>
      <c r="F365" s="141"/>
      <c r="G365" s="141"/>
      <c r="H365" s="143"/>
      <c r="I365" s="184"/>
      <c r="J365" s="144"/>
      <c r="K365" s="121"/>
      <c r="L365" s="121"/>
      <c r="M365" s="121"/>
      <c r="N365" s="185"/>
      <c r="O365" s="121"/>
      <c r="P365" s="161"/>
      <c r="Q365" s="70"/>
      <c r="R365" s="70"/>
      <c r="S365" s="70"/>
      <c r="T365" s="149"/>
      <c r="U365" s="149"/>
      <c r="V365" s="187"/>
      <c r="W365" s="187"/>
      <c r="X365" s="167"/>
      <c r="Y365" s="167"/>
      <c r="Z365" s="71"/>
    </row>
    <row r="366" spans="3:26" ht="16.5" customHeight="1">
      <c r="C366" s="160"/>
      <c r="D366" s="160"/>
      <c r="E366" s="140"/>
      <c r="F366" s="141"/>
      <c r="G366" s="141"/>
      <c r="H366" s="143"/>
      <c r="I366" s="184"/>
      <c r="J366" s="144"/>
      <c r="K366" s="121"/>
      <c r="L366" s="121"/>
      <c r="M366" s="121"/>
      <c r="N366" s="185"/>
      <c r="O366" s="121"/>
      <c r="P366" s="161"/>
      <c r="Q366" s="70"/>
      <c r="R366" s="70"/>
      <c r="S366" s="70"/>
      <c r="T366" s="149"/>
      <c r="U366" s="149"/>
      <c r="V366" s="187"/>
      <c r="W366" s="187"/>
      <c r="X366" s="167"/>
      <c r="Y366" s="167"/>
      <c r="Z366" s="71"/>
    </row>
    <row r="367" spans="3:26" ht="16.5" customHeight="1">
      <c r="C367" s="160"/>
      <c r="D367" s="160"/>
      <c r="E367" s="140"/>
      <c r="F367" s="141"/>
      <c r="G367" s="141"/>
      <c r="H367" s="143"/>
      <c r="I367" s="184"/>
      <c r="J367" s="144"/>
      <c r="K367" s="121"/>
      <c r="L367" s="121"/>
      <c r="M367" s="121"/>
      <c r="N367" s="185"/>
      <c r="O367" s="121"/>
      <c r="P367" s="161"/>
      <c r="Q367" s="70"/>
      <c r="R367" s="70"/>
      <c r="S367" s="70"/>
      <c r="T367" s="149"/>
      <c r="U367" s="149"/>
      <c r="V367" s="187"/>
      <c r="W367" s="187"/>
      <c r="X367" s="167"/>
      <c r="Y367" s="167"/>
      <c r="Z367" s="71"/>
    </row>
    <row r="368" spans="3:26" ht="16.5" customHeight="1">
      <c r="C368" s="160"/>
      <c r="D368" s="160"/>
      <c r="E368" s="140"/>
      <c r="F368" s="141"/>
      <c r="G368" s="141"/>
      <c r="H368" s="143"/>
      <c r="I368" s="184"/>
      <c r="J368" s="144"/>
      <c r="K368" s="121"/>
      <c r="L368" s="121"/>
      <c r="M368" s="121"/>
      <c r="N368" s="185"/>
      <c r="O368" s="121"/>
      <c r="P368" s="161"/>
      <c r="Q368" s="70"/>
      <c r="R368" s="70"/>
      <c r="S368" s="70"/>
      <c r="T368" s="149"/>
      <c r="U368" s="149"/>
      <c r="V368" s="187"/>
      <c r="W368" s="187"/>
      <c r="X368" s="167"/>
      <c r="Y368" s="167"/>
      <c r="Z368" s="71"/>
    </row>
    <row r="369" spans="3:26" ht="16.5" customHeight="1">
      <c r="C369" s="160"/>
      <c r="D369" s="160"/>
      <c r="E369" s="140"/>
      <c r="F369" s="141"/>
      <c r="G369" s="141"/>
      <c r="H369" s="143"/>
      <c r="I369" s="184"/>
      <c r="J369" s="144"/>
      <c r="K369" s="121"/>
      <c r="L369" s="121"/>
      <c r="M369" s="121"/>
      <c r="N369" s="185"/>
      <c r="O369" s="121"/>
      <c r="P369" s="161"/>
      <c r="Q369" s="70"/>
      <c r="R369" s="70"/>
      <c r="S369" s="70"/>
      <c r="T369" s="149"/>
      <c r="U369" s="149"/>
      <c r="V369" s="187"/>
      <c r="W369" s="187"/>
      <c r="X369" s="167"/>
      <c r="Y369" s="167"/>
      <c r="Z369" s="71"/>
    </row>
    <row r="370" spans="3:26" ht="16.5" customHeight="1">
      <c r="C370" s="160"/>
      <c r="D370" s="160"/>
      <c r="E370" s="140"/>
      <c r="F370" s="141"/>
      <c r="G370" s="141"/>
      <c r="H370" s="143"/>
      <c r="I370" s="184"/>
      <c r="J370" s="144"/>
      <c r="K370" s="121"/>
      <c r="L370" s="121"/>
      <c r="M370" s="121"/>
      <c r="N370" s="185"/>
      <c r="O370" s="121"/>
      <c r="P370" s="161"/>
      <c r="Q370" s="70"/>
      <c r="R370" s="70"/>
      <c r="S370" s="70"/>
      <c r="T370" s="149"/>
      <c r="U370" s="149"/>
      <c r="V370" s="187"/>
      <c r="W370" s="187"/>
      <c r="X370" s="167"/>
      <c r="Y370" s="167"/>
      <c r="Z370" s="71"/>
    </row>
    <row r="371" spans="3:26" ht="16.5" customHeight="1">
      <c r="C371" s="160"/>
      <c r="D371" s="160"/>
      <c r="E371" s="140"/>
      <c r="F371" s="141"/>
      <c r="G371" s="141"/>
      <c r="H371" s="143"/>
      <c r="I371" s="184"/>
      <c r="J371" s="144"/>
      <c r="K371" s="121"/>
      <c r="L371" s="121"/>
      <c r="M371" s="121"/>
      <c r="N371" s="185"/>
      <c r="O371" s="121"/>
      <c r="P371" s="161"/>
      <c r="Q371" s="70"/>
      <c r="R371" s="70"/>
      <c r="S371" s="70"/>
      <c r="T371" s="149"/>
      <c r="U371" s="149"/>
      <c r="V371" s="187"/>
      <c r="W371" s="187"/>
      <c r="X371" s="167"/>
      <c r="Y371" s="167"/>
      <c r="Z371" s="71"/>
    </row>
    <row r="372" spans="3:26" ht="16.5" customHeight="1">
      <c r="C372" s="160"/>
      <c r="D372" s="160"/>
      <c r="E372" s="140"/>
      <c r="F372" s="141"/>
      <c r="G372" s="141"/>
      <c r="H372" s="143"/>
      <c r="I372" s="184"/>
      <c r="J372" s="144"/>
      <c r="K372" s="121"/>
      <c r="L372" s="121"/>
      <c r="M372" s="121"/>
      <c r="N372" s="185"/>
      <c r="O372" s="121"/>
      <c r="P372" s="161"/>
      <c r="Q372" s="70"/>
      <c r="R372" s="70"/>
      <c r="S372" s="70"/>
      <c r="T372" s="149"/>
      <c r="U372" s="149"/>
      <c r="V372" s="187"/>
      <c r="W372" s="187"/>
      <c r="X372" s="167"/>
      <c r="Y372" s="167"/>
      <c r="Z372" s="71"/>
    </row>
    <row r="373" spans="3:26" ht="16.5" customHeight="1">
      <c r="C373" s="160"/>
      <c r="D373" s="160"/>
      <c r="E373" s="140"/>
      <c r="F373" s="141"/>
      <c r="G373" s="141"/>
      <c r="H373" s="143"/>
      <c r="I373" s="184"/>
      <c r="J373" s="144"/>
      <c r="K373" s="121"/>
      <c r="L373" s="121"/>
      <c r="M373" s="121"/>
      <c r="N373" s="185"/>
      <c r="O373" s="121"/>
      <c r="P373" s="161"/>
      <c r="Q373" s="70"/>
      <c r="R373" s="70"/>
      <c r="S373" s="70"/>
      <c r="T373" s="149"/>
      <c r="U373" s="149"/>
      <c r="V373" s="187"/>
      <c r="W373" s="187"/>
      <c r="X373" s="167"/>
      <c r="Y373" s="167"/>
      <c r="Z373" s="71"/>
    </row>
    <row r="374" spans="3:26" ht="16.5" customHeight="1">
      <c r="C374" s="160"/>
      <c r="D374" s="160"/>
      <c r="E374" s="140"/>
      <c r="F374" s="141"/>
      <c r="G374" s="141"/>
      <c r="H374" s="143"/>
      <c r="I374" s="184"/>
      <c r="J374" s="144"/>
      <c r="K374" s="121"/>
      <c r="L374" s="121"/>
      <c r="M374" s="121"/>
      <c r="N374" s="185"/>
      <c r="O374" s="121"/>
      <c r="P374" s="161"/>
      <c r="Q374" s="70"/>
      <c r="R374" s="70"/>
      <c r="S374" s="70"/>
      <c r="T374" s="149"/>
      <c r="U374" s="149"/>
      <c r="V374" s="187"/>
      <c r="W374" s="187"/>
      <c r="X374" s="167"/>
      <c r="Y374" s="167"/>
      <c r="Z374" s="71"/>
    </row>
    <row r="375" spans="3:26" ht="16.5" customHeight="1">
      <c r="C375" s="160"/>
      <c r="D375" s="160"/>
      <c r="E375" s="140"/>
      <c r="F375" s="141"/>
      <c r="G375" s="141"/>
      <c r="H375" s="143"/>
      <c r="I375" s="184"/>
      <c r="J375" s="144"/>
      <c r="K375" s="121"/>
      <c r="L375" s="121"/>
      <c r="M375" s="121"/>
      <c r="N375" s="185"/>
      <c r="O375" s="121"/>
      <c r="P375" s="161"/>
      <c r="Q375" s="70"/>
      <c r="R375" s="70"/>
      <c r="S375" s="70"/>
      <c r="T375" s="149"/>
      <c r="U375" s="149"/>
      <c r="V375" s="187"/>
      <c r="W375" s="187"/>
      <c r="X375" s="167"/>
      <c r="Y375" s="167"/>
      <c r="Z375" s="71"/>
    </row>
    <row r="376" spans="3:26" ht="16.5" customHeight="1">
      <c r="C376" s="160"/>
      <c r="D376" s="160"/>
      <c r="E376" s="140"/>
      <c r="F376" s="141"/>
      <c r="G376" s="141"/>
      <c r="H376" s="143"/>
      <c r="I376" s="184"/>
      <c r="J376" s="144"/>
      <c r="K376" s="121"/>
      <c r="L376" s="121"/>
      <c r="M376" s="121"/>
      <c r="N376" s="185"/>
      <c r="O376" s="121"/>
      <c r="P376" s="161"/>
      <c r="Q376" s="70"/>
      <c r="R376" s="70"/>
      <c r="S376" s="70"/>
      <c r="T376" s="149"/>
      <c r="U376" s="149"/>
      <c r="V376" s="187"/>
      <c r="W376" s="187"/>
      <c r="X376" s="167"/>
      <c r="Y376" s="167"/>
      <c r="Z376" s="71"/>
    </row>
    <row r="377" spans="3:26" ht="16.5" customHeight="1">
      <c r="C377" s="160"/>
      <c r="D377" s="160"/>
      <c r="E377" s="140"/>
      <c r="F377" s="141"/>
      <c r="G377" s="141"/>
      <c r="H377" s="143"/>
      <c r="I377" s="184"/>
      <c r="J377" s="144"/>
      <c r="K377" s="121"/>
      <c r="L377" s="121"/>
      <c r="M377" s="121"/>
      <c r="N377" s="185"/>
      <c r="O377" s="121"/>
      <c r="P377" s="161"/>
      <c r="Q377" s="70"/>
      <c r="R377" s="70"/>
      <c r="S377" s="70"/>
      <c r="T377" s="149"/>
      <c r="U377" s="149"/>
      <c r="V377" s="187"/>
      <c r="W377" s="187"/>
      <c r="X377" s="167"/>
      <c r="Y377" s="167"/>
      <c r="Z377" s="71"/>
    </row>
    <row r="378" spans="3:26" ht="16.5" customHeight="1">
      <c r="C378" s="160"/>
      <c r="D378" s="160"/>
      <c r="E378" s="140"/>
      <c r="F378" s="141"/>
      <c r="G378" s="141"/>
      <c r="H378" s="143"/>
      <c r="I378" s="184"/>
      <c r="J378" s="144"/>
      <c r="K378" s="121"/>
      <c r="L378" s="121"/>
      <c r="M378" s="121"/>
      <c r="N378" s="185"/>
      <c r="O378" s="121"/>
      <c r="P378" s="161"/>
      <c r="Q378" s="70"/>
      <c r="R378" s="70"/>
      <c r="S378" s="70"/>
      <c r="T378" s="149"/>
      <c r="U378" s="149"/>
      <c r="V378" s="187"/>
      <c r="W378" s="187"/>
      <c r="X378" s="167"/>
      <c r="Y378" s="167"/>
      <c r="Z378" s="71"/>
    </row>
    <row r="379" spans="3:26" ht="16.5" customHeight="1">
      <c r="C379" s="160"/>
      <c r="D379" s="160"/>
      <c r="E379" s="140"/>
      <c r="F379" s="141"/>
      <c r="G379" s="141"/>
      <c r="H379" s="143"/>
      <c r="I379" s="184"/>
      <c r="J379" s="144"/>
      <c r="K379" s="121"/>
      <c r="L379" s="121"/>
      <c r="M379" s="121"/>
      <c r="N379" s="185"/>
      <c r="O379" s="121"/>
      <c r="P379" s="161"/>
      <c r="Q379" s="70"/>
      <c r="R379" s="70"/>
      <c r="S379" s="70"/>
      <c r="T379" s="149"/>
      <c r="U379" s="149"/>
      <c r="V379" s="187"/>
      <c r="W379" s="187"/>
      <c r="X379" s="167"/>
      <c r="Y379" s="167"/>
      <c r="Z379" s="71"/>
    </row>
    <row r="380" spans="3:26" ht="16.5" customHeight="1">
      <c r="C380" s="160"/>
      <c r="D380" s="160"/>
      <c r="E380" s="140"/>
      <c r="F380" s="141"/>
      <c r="G380" s="141"/>
      <c r="H380" s="143"/>
      <c r="I380" s="184"/>
      <c r="J380" s="144"/>
      <c r="K380" s="121"/>
      <c r="L380" s="121"/>
      <c r="M380" s="121"/>
      <c r="N380" s="185"/>
      <c r="O380" s="121"/>
      <c r="P380" s="161"/>
      <c r="Q380" s="70"/>
      <c r="R380" s="70"/>
      <c r="S380" s="70"/>
      <c r="T380" s="149"/>
      <c r="U380" s="149"/>
      <c r="V380" s="187"/>
      <c r="W380" s="187"/>
      <c r="X380" s="167"/>
      <c r="Y380" s="167"/>
      <c r="Z380" s="71"/>
    </row>
    <row r="381" spans="3:26" ht="16.5" customHeight="1">
      <c r="C381" s="160"/>
      <c r="D381" s="160"/>
      <c r="E381" s="140"/>
      <c r="F381" s="141"/>
      <c r="G381" s="141"/>
      <c r="H381" s="143"/>
      <c r="I381" s="184"/>
      <c r="J381" s="144"/>
      <c r="K381" s="121"/>
      <c r="L381" s="121"/>
      <c r="M381" s="121"/>
      <c r="N381" s="185"/>
      <c r="O381" s="121"/>
      <c r="P381" s="161"/>
      <c r="Q381" s="70"/>
      <c r="R381" s="70"/>
      <c r="S381" s="70"/>
      <c r="T381" s="149"/>
      <c r="U381" s="149"/>
      <c r="V381" s="187"/>
      <c r="W381" s="187"/>
      <c r="X381" s="167"/>
      <c r="Y381" s="167"/>
      <c r="Z381" s="71"/>
    </row>
    <row r="382" spans="3:26" ht="16.5" customHeight="1">
      <c r="C382" s="160"/>
      <c r="D382" s="160"/>
      <c r="E382" s="140"/>
      <c r="F382" s="141"/>
      <c r="G382" s="141"/>
      <c r="H382" s="143"/>
      <c r="I382" s="184"/>
      <c r="J382" s="144"/>
      <c r="K382" s="121"/>
      <c r="L382" s="121"/>
      <c r="M382" s="121"/>
      <c r="N382" s="185"/>
      <c r="O382" s="121"/>
      <c r="P382" s="161"/>
      <c r="Q382" s="70"/>
      <c r="R382" s="70"/>
      <c r="S382" s="70"/>
      <c r="T382" s="149"/>
      <c r="U382" s="149"/>
      <c r="V382" s="187"/>
      <c r="W382" s="187"/>
      <c r="X382" s="167"/>
      <c r="Y382" s="167"/>
      <c r="Z382" s="71"/>
    </row>
    <row r="383" spans="3:26" ht="16.5" customHeight="1">
      <c r="C383" s="160"/>
      <c r="D383" s="160"/>
      <c r="E383" s="140"/>
      <c r="F383" s="141"/>
      <c r="G383" s="141"/>
      <c r="H383" s="143"/>
      <c r="I383" s="184"/>
      <c r="J383" s="144"/>
      <c r="K383" s="121"/>
      <c r="L383" s="121"/>
      <c r="M383" s="121"/>
      <c r="N383" s="185"/>
      <c r="O383" s="121"/>
      <c r="P383" s="161"/>
      <c r="Q383" s="70"/>
      <c r="R383" s="70"/>
      <c r="S383" s="70"/>
      <c r="T383" s="149"/>
      <c r="U383" s="149"/>
      <c r="V383" s="187"/>
      <c r="W383" s="187"/>
      <c r="X383" s="167"/>
      <c r="Y383" s="167"/>
      <c r="Z383" s="71"/>
    </row>
    <row r="384" spans="3:26" ht="16.5" customHeight="1">
      <c r="C384" s="160"/>
      <c r="D384" s="160"/>
      <c r="E384" s="140"/>
      <c r="F384" s="141"/>
      <c r="G384" s="141"/>
      <c r="H384" s="143"/>
      <c r="I384" s="184"/>
      <c r="J384" s="144"/>
      <c r="K384" s="121"/>
      <c r="L384" s="121"/>
      <c r="M384" s="121"/>
      <c r="N384" s="185"/>
      <c r="O384" s="121"/>
      <c r="P384" s="161"/>
      <c r="Q384" s="70"/>
      <c r="R384" s="70"/>
      <c r="S384" s="70"/>
      <c r="T384" s="149"/>
      <c r="U384" s="149"/>
      <c r="V384" s="187"/>
      <c r="W384" s="187"/>
      <c r="X384" s="167"/>
      <c r="Y384" s="167"/>
      <c r="Z384" s="71"/>
    </row>
    <row r="385" spans="3:26" ht="16.5" customHeight="1">
      <c r="C385" s="160"/>
      <c r="D385" s="160"/>
      <c r="E385" s="140"/>
      <c r="F385" s="141"/>
      <c r="G385" s="141"/>
      <c r="H385" s="143"/>
      <c r="I385" s="184"/>
      <c r="J385" s="144"/>
      <c r="K385" s="121"/>
      <c r="L385" s="121"/>
      <c r="M385" s="121"/>
      <c r="N385" s="185"/>
      <c r="O385" s="121"/>
      <c r="P385" s="161"/>
      <c r="Q385" s="70"/>
      <c r="R385" s="70"/>
      <c r="S385" s="70"/>
      <c r="T385" s="149"/>
      <c r="U385" s="149"/>
      <c r="V385" s="187"/>
      <c r="W385" s="187"/>
      <c r="X385" s="167"/>
      <c r="Y385" s="167"/>
      <c r="Z385" s="71"/>
    </row>
    <row r="386" spans="3:26" ht="16.5" customHeight="1">
      <c r="C386" s="160"/>
      <c r="D386" s="160"/>
      <c r="E386" s="140"/>
      <c r="F386" s="141"/>
      <c r="G386" s="141"/>
      <c r="H386" s="143"/>
      <c r="I386" s="184"/>
      <c r="J386" s="144"/>
      <c r="K386" s="121"/>
      <c r="L386" s="121"/>
      <c r="M386" s="121"/>
      <c r="N386" s="185"/>
      <c r="O386" s="121"/>
      <c r="P386" s="161"/>
      <c r="Q386" s="70"/>
      <c r="R386" s="70"/>
      <c r="S386" s="70"/>
      <c r="T386" s="149"/>
      <c r="U386" s="149"/>
      <c r="V386" s="187"/>
      <c r="W386" s="187"/>
      <c r="X386" s="167"/>
      <c r="Y386" s="167"/>
      <c r="Z386" s="71"/>
    </row>
    <row r="387" spans="3:26" ht="16.5" customHeight="1">
      <c r="C387" s="160"/>
      <c r="D387" s="160"/>
      <c r="E387" s="140"/>
      <c r="F387" s="141"/>
      <c r="G387" s="141"/>
      <c r="H387" s="143"/>
      <c r="I387" s="184"/>
      <c r="J387" s="144"/>
      <c r="K387" s="121"/>
      <c r="L387" s="121"/>
      <c r="M387" s="121"/>
      <c r="N387" s="185"/>
      <c r="O387" s="121"/>
      <c r="P387" s="161"/>
      <c r="Q387" s="70"/>
      <c r="R387" s="70"/>
      <c r="S387" s="70"/>
      <c r="T387" s="149"/>
      <c r="U387" s="149"/>
      <c r="V387" s="187"/>
      <c r="W387" s="187"/>
      <c r="X387" s="167"/>
      <c r="Y387" s="167"/>
      <c r="Z387" s="71"/>
    </row>
    <row r="388" spans="3:26" ht="16.5" customHeight="1">
      <c r="C388" s="160"/>
      <c r="D388" s="160"/>
      <c r="E388" s="140"/>
      <c r="F388" s="141"/>
      <c r="G388" s="141"/>
      <c r="H388" s="143"/>
      <c r="I388" s="184"/>
      <c r="J388" s="144"/>
      <c r="K388" s="121"/>
      <c r="L388" s="121"/>
      <c r="M388" s="121"/>
      <c r="N388" s="185"/>
      <c r="O388" s="121"/>
      <c r="P388" s="161"/>
      <c r="Q388" s="70"/>
      <c r="R388" s="70"/>
      <c r="S388" s="70"/>
      <c r="T388" s="149"/>
      <c r="U388" s="149"/>
      <c r="V388" s="187"/>
      <c r="W388" s="187"/>
      <c r="X388" s="167"/>
      <c r="Y388" s="167"/>
      <c r="Z388" s="71"/>
    </row>
    <row r="389" spans="3:26" ht="16.5" customHeight="1">
      <c r="C389" s="160"/>
      <c r="D389" s="160"/>
      <c r="E389" s="140"/>
      <c r="F389" s="141"/>
      <c r="G389" s="141"/>
      <c r="H389" s="143"/>
      <c r="I389" s="184"/>
      <c r="J389" s="144"/>
      <c r="K389" s="121"/>
      <c r="L389" s="121"/>
      <c r="M389" s="121"/>
      <c r="N389" s="185"/>
      <c r="O389" s="121"/>
      <c r="P389" s="161"/>
      <c r="Q389" s="70"/>
      <c r="R389" s="70"/>
      <c r="S389" s="70"/>
      <c r="T389" s="149"/>
      <c r="U389" s="149"/>
      <c r="V389" s="187"/>
      <c r="W389" s="187"/>
      <c r="X389" s="167"/>
      <c r="Y389" s="167"/>
      <c r="Z389" s="71"/>
    </row>
    <row r="390" spans="3:26" ht="16.5" customHeight="1">
      <c r="C390" s="160"/>
      <c r="D390" s="160"/>
      <c r="E390" s="140"/>
      <c r="F390" s="141"/>
      <c r="G390" s="141"/>
      <c r="H390" s="143"/>
      <c r="I390" s="184"/>
      <c r="J390" s="144"/>
      <c r="K390" s="121"/>
      <c r="L390" s="121"/>
      <c r="M390" s="121"/>
      <c r="N390" s="185"/>
      <c r="O390" s="121"/>
      <c r="P390" s="161"/>
      <c r="Q390" s="70"/>
      <c r="R390" s="70"/>
      <c r="S390" s="70"/>
      <c r="T390" s="149"/>
      <c r="U390" s="149"/>
      <c r="V390" s="187"/>
      <c r="W390" s="187"/>
      <c r="X390" s="167"/>
      <c r="Y390" s="167"/>
      <c r="Z390" s="71"/>
    </row>
    <row r="391" spans="3:26" ht="16.5" customHeight="1">
      <c r="C391" s="160"/>
      <c r="D391" s="160"/>
      <c r="E391" s="140"/>
      <c r="F391" s="141"/>
      <c r="G391" s="141"/>
      <c r="H391" s="143"/>
      <c r="I391" s="184"/>
      <c r="J391" s="144"/>
      <c r="K391" s="121"/>
      <c r="L391" s="121"/>
      <c r="M391" s="121"/>
      <c r="N391" s="185"/>
      <c r="O391" s="121"/>
      <c r="P391" s="161"/>
      <c r="Q391" s="70"/>
      <c r="R391" s="70"/>
      <c r="S391" s="70"/>
      <c r="T391" s="149"/>
      <c r="U391" s="149"/>
      <c r="V391" s="187"/>
      <c r="W391" s="187"/>
      <c r="X391" s="167"/>
      <c r="Y391" s="167"/>
      <c r="Z391" s="71"/>
    </row>
    <row r="392" spans="3:26" ht="16.5" customHeight="1">
      <c r="C392" s="160"/>
      <c r="D392" s="160"/>
      <c r="E392" s="140"/>
      <c r="F392" s="141"/>
      <c r="G392" s="141"/>
      <c r="H392" s="143"/>
      <c r="I392" s="184"/>
      <c r="J392" s="144"/>
      <c r="K392" s="121"/>
      <c r="L392" s="121"/>
      <c r="M392" s="121"/>
      <c r="N392" s="185"/>
      <c r="O392" s="121"/>
      <c r="P392" s="161"/>
      <c r="Q392" s="70"/>
      <c r="R392" s="70"/>
      <c r="S392" s="70"/>
      <c r="T392" s="149"/>
      <c r="U392" s="149"/>
      <c r="V392" s="187"/>
      <c r="W392" s="187"/>
      <c r="X392" s="167"/>
      <c r="Y392" s="167"/>
      <c r="Z392" s="71"/>
    </row>
    <row r="393" spans="3:26" ht="16.5" customHeight="1">
      <c r="C393" s="160"/>
      <c r="D393" s="160"/>
      <c r="E393" s="140"/>
      <c r="F393" s="141"/>
      <c r="G393" s="141"/>
      <c r="H393" s="143"/>
      <c r="I393" s="184"/>
      <c r="J393" s="144"/>
      <c r="K393" s="121"/>
      <c r="L393" s="121"/>
      <c r="M393" s="121"/>
      <c r="N393" s="185"/>
      <c r="O393" s="121"/>
      <c r="P393" s="161"/>
      <c r="Q393" s="70"/>
      <c r="R393" s="70"/>
      <c r="S393" s="70"/>
      <c r="T393" s="149"/>
      <c r="U393" s="149"/>
      <c r="V393" s="187"/>
      <c r="W393" s="187"/>
      <c r="X393" s="167"/>
      <c r="Y393" s="167"/>
      <c r="Z393" s="71"/>
    </row>
    <row r="394" spans="3:26" ht="16.5" customHeight="1">
      <c r="C394" s="160"/>
      <c r="D394" s="160"/>
      <c r="E394" s="140"/>
      <c r="F394" s="141"/>
      <c r="G394" s="141"/>
      <c r="H394" s="143"/>
      <c r="I394" s="184"/>
      <c r="J394" s="144"/>
      <c r="K394" s="121"/>
      <c r="L394" s="121"/>
      <c r="M394" s="121"/>
      <c r="N394" s="185"/>
      <c r="O394" s="121"/>
      <c r="P394" s="161"/>
      <c r="Q394" s="70"/>
      <c r="R394" s="70"/>
      <c r="S394" s="70"/>
      <c r="T394" s="149"/>
      <c r="U394" s="149"/>
      <c r="V394" s="187"/>
      <c r="W394" s="187"/>
      <c r="X394" s="167"/>
      <c r="Y394" s="167"/>
      <c r="Z394" s="71"/>
    </row>
    <row r="395" spans="3:26" ht="16.5" customHeight="1">
      <c r="C395" s="160"/>
      <c r="D395" s="160"/>
      <c r="E395" s="140"/>
      <c r="F395" s="141"/>
      <c r="G395" s="141"/>
      <c r="H395" s="143"/>
      <c r="I395" s="184"/>
      <c r="J395" s="144"/>
      <c r="K395" s="121"/>
      <c r="L395" s="121"/>
      <c r="M395" s="121"/>
      <c r="N395" s="185"/>
      <c r="O395" s="121"/>
      <c r="P395" s="161"/>
      <c r="Q395" s="70"/>
      <c r="R395" s="70"/>
      <c r="S395" s="70"/>
      <c r="T395" s="149"/>
      <c r="U395" s="149"/>
      <c r="V395" s="187"/>
      <c r="W395" s="187"/>
      <c r="X395" s="167"/>
      <c r="Y395" s="167"/>
      <c r="Z395" s="71"/>
    </row>
    <row r="396" spans="3:26" ht="16.5" customHeight="1">
      <c r="C396" s="160"/>
      <c r="D396" s="160"/>
      <c r="E396" s="140"/>
      <c r="F396" s="141"/>
      <c r="G396" s="141"/>
      <c r="H396" s="143"/>
      <c r="I396" s="184"/>
      <c r="J396" s="144"/>
      <c r="K396" s="121"/>
      <c r="L396" s="121"/>
      <c r="M396" s="121"/>
      <c r="N396" s="185"/>
      <c r="O396" s="121"/>
      <c r="P396" s="161"/>
      <c r="Q396" s="70"/>
      <c r="R396" s="70"/>
      <c r="S396" s="70"/>
      <c r="T396" s="149"/>
      <c r="U396" s="149"/>
      <c r="V396" s="187"/>
      <c r="W396" s="187"/>
      <c r="X396" s="167"/>
      <c r="Y396" s="167"/>
      <c r="Z396" s="71"/>
    </row>
    <row r="397" spans="3:26" ht="16.5" customHeight="1">
      <c r="C397" s="160"/>
      <c r="D397" s="160"/>
      <c r="E397" s="140"/>
      <c r="F397" s="141"/>
      <c r="G397" s="141"/>
      <c r="H397" s="143"/>
      <c r="I397" s="184"/>
      <c r="J397" s="144"/>
      <c r="K397" s="121"/>
      <c r="L397" s="121"/>
      <c r="M397" s="121"/>
      <c r="N397" s="185"/>
      <c r="O397" s="121"/>
      <c r="P397" s="161"/>
      <c r="Q397" s="70"/>
      <c r="R397" s="70"/>
      <c r="S397" s="70"/>
      <c r="T397" s="149"/>
      <c r="U397" s="149"/>
      <c r="V397" s="187"/>
      <c r="W397" s="187"/>
      <c r="X397" s="167"/>
      <c r="Y397" s="167"/>
      <c r="Z397" s="71"/>
    </row>
    <row r="398" spans="3:26" ht="16.5" customHeight="1">
      <c r="C398" s="160"/>
      <c r="D398" s="160"/>
      <c r="E398" s="140"/>
      <c r="F398" s="141"/>
      <c r="G398" s="141"/>
      <c r="H398" s="143"/>
      <c r="I398" s="184"/>
      <c r="J398" s="144"/>
      <c r="K398" s="121"/>
      <c r="L398" s="121"/>
      <c r="M398" s="121"/>
      <c r="N398" s="185"/>
      <c r="O398" s="121"/>
      <c r="P398" s="161"/>
      <c r="Q398" s="70"/>
      <c r="R398" s="70"/>
      <c r="S398" s="70"/>
      <c r="T398" s="149"/>
      <c r="U398" s="149"/>
      <c r="V398" s="187"/>
      <c r="W398" s="187"/>
      <c r="X398" s="167"/>
      <c r="Y398" s="167"/>
      <c r="Z398" s="71"/>
    </row>
    <row r="399" spans="3:26" ht="16.5" customHeight="1">
      <c r="C399" s="160"/>
      <c r="D399" s="160"/>
      <c r="E399" s="140"/>
      <c r="F399" s="141"/>
      <c r="G399" s="141"/>
      <c r="H399" s="143"/>
      <c r="I399" s="184"/>
      <c r="J399" s="144"/>
      <c r="K399" s="121"/>
      <c r="L399" s="121"/>
      <c r="M399" s="121"/>
      <c r="N399" s="185"/>
      <c r="O399" s="121"/>
      <c r="P399" s="161"/>
      <c r="Q399" s="70"/>
      <c r="R399" s="70"/>
      <c r="S399" s="70"/>
      <c r="T399" s="149"/>
      <c r="U399" s="149"/>
      <c r="V399" s="187"/>
      <c r="W399" s="187"/>
      <c r="X399" s="167"/>
      <c r="Y399" s="167"/>
      <c r="Z399" s="71"/>
    </row>
    <row r="400" spans="3:26" ht="16.5" customHeight="1">
      <c r="C400" s="160"/>
      <c r="D400" s="160"/>
      <c r="E400" s="140"/>
      <c r="F400" s="141"/>
      <c r="G400" s="141"/>
      <c r="H400" s="143"/>
      <c r="I400" s="184"/>
      <c r="J400" s="144"/>
      <c r="K400" s="121"/>
      <c r="L400" s="121"/>
      <c r="M400" s="121"/>
      <c r="N400" s="185"/>
      <c r="O400" s="121"/>
      <c r="P400" s="161"/>
      <c r="Q400" s="70"/>
      <c r="R400" s="70"/>
      <c r="S400" s="70"/>
      <c r="T400" s="149"/>
      <c r="U400" s="149"/>
      <c r="V400" s="187"/>
      <c r="W400" s="187"/>
      <c r="X400" s="167"/>
      <c r="Y400" s="167"/>
      <c r="Z400" s="71"/>
    </row>
    <row r="401" spans="3:26" ht="16.5" customHeight="1">
      <c r="C401" s="160"/>
      <c r="D401" s="160"/>
      <c r="E401" s="140"/>
      <c r="F401" s="141"/>
      <c r="G401" s="141"/>
      <c r="H401" s="143"/>
      <c r="I401" s="184"/>
      <c r="J401" s="144"/>
      <c r="K401" s="121"/>
      <c r="L401" s="121"/>
      <c r="M401" s="121"/>
      <c r="N401" s="185"/>
      <c r="O401" s="121"/>
      <c r="P401" s="161"/>
      <c r="Q401" s="70"/>
      <c r="R401" s="70"/>
      <c r="S401" s="70"/>
      <c r="T401" s="149"/>
      <c r="U401" s="149"/>
      <c r="V401" s="187"/>
      <c r="W401" s="187"/>
      <c r="X401" s="167"/>
      <c r="Y401" s="167"/>
      <c r="Z401" s="71"/>
    </row>
    <row r="402" spans="3:26" ht="16.5" customHeight="1">
      <c r="C402" s="160"/>
      <c r="D402" s="160"/>
      <c r="E402" s="140"/>
      <c r="F402" s="141"/>
      <c r="G402" s="141"/>
      <c r="H402" s="143"/>
      <c r="I402" s="184"/>
      <c r="J402" s="144"/>
      <c r="K402" s="121"/>
      <c r="L402" s="121"/>
      <c r="M402" s="121"/>
      <c r="N402" s="185"/>
      <c r="O402" s="121"/>
      <c r="P402" s="161"/>
      <c r="Q402" s="70"/>
      <c r="R402" s="70"/>
      <c r="S402" s="70"/>
      <c r="T402" s="149"/>
      <c r="U402" s="149"/>
      <c r="V402" s="187"/>
      <c r="W402" s="187"/>
      <c r="X402" s="167"/>
      <c r="Y402" s="167"/>
      <c r="Z402" s="71"/>
    </row>
    <row r="403" spans="3:26" ht="16.5" customHeight="1">
      <c r="C403" s="160"/>
      <c r="D403" s="160"/>
      <c r="E403" s="140"/>
      <c r="F403" s="141"/>
      <c r="G403" s="141"/>
      <c r="H403" s="143"/>
      <c r="I403" s="184"/>
      <c r="J403" s="144"/>
      <c r="K403" s="121"/>
      <c r="L403" s="121"/>
      <c r="M403" s="121"/>
      <c r="N403" s="185"/>
      <c r="O403" s="121"/>
      <c r="P403" s="161"/>
      <c r="Q403" s="70"/>
      <c r="R403" s="70"/>
      <c r="S403" s="70"/>
      <c r="T403" s="149"/>
      <c r="U403" s="149"/>
      <c r="V403" s="187"/>
      <c r="W403" s="187"/>
      <c r="X403" s="167"/>
      <c r="Y403" s="167"/>
      <c r="Z403" s="71"/>
    </row>
    <row r="404" spans="3:26" ht="16.5" customHeight="1">
      <c r="C404" s="160"/>
      <c r="D404" s="160"/>
      <c r="E404" s="140"/>
      <c r="F404" s="141"/>
      <c r="G404" s="141"/>
      <c r="H404" s="143"/>
      <c r="I404" s="184"/>
      <c r="J404" s="144"/>
      <c r="K404" s="121"/>
      <c r="L404" s="121"/>
      <c r="M404" s="121"/>
      <c r="N404" s="185"/>
      <c r="O404" s="121"/>
      <c r="P404" s="161"/>
      <c r="Q404" s="70"/>
      <c r="R404" s="70"/>
      <c r="S404" s="70"/>
      <c r="T404" s="149"/>
      <c r="U404" s="149"/>
      <c r="V404" s="187"/>
      <c r="W404" s="187"/>
      <c r="X404" s="167"/>
      <c r="Y404" s="167"/>
      <c r="Z404" s="71"/>
    </row>
    <row r="405" spans="3:26" ht="16.5" customHeight="1">
      <c r="C405" s="160"/>
      <c r="D405" s="160"/>
      <c r="E405" s="140"/>
      <c r="F405" s="141"/>
      <c r="G405" s="141"/>
      <c r="H405" s="143"/>
      <c r="I405" s="184"/>
      <c r="J405" s="144"/>
      <c r="K405" s="121"/>
      <c r="L405" s="121"/>
      <c r="M405" s="121"/>
      <c r="N405" s="185"/>
      <c r="O405" s="121"/>
      <c r="P405" s="161"/>
      <c r="Q405" s="70"/>
      <c r="R405" s="70"/>
      <c r="S405" s="70"/>
      <c r="T405" s="149"/>
      <c r="U405" s="149"/>
      <c r="V405" s="187"/>
      <c r="W405" s="187"/>
      <c r="X405" s="167"/>
      <c r="Y405" s="167"/>
      <c r="Z405" s="71"/>
    </row>
    <row r="406" spans="3:26" ht="16.5" customHeight="1">
      <c r="C406" s="160"/>
      <c r="D406" s="160"/>
      <c r="E406" s="140"/>
      <c r="F406" s="141"/>
      <c r="G406" s="141"/>
      <c r="H406" s="143"/>
      <c r="I406" s="184"/>
      <c r="J406" s="144"/>
      <c r="K406" s="121"/>
      <c r="L406" s="121"/>
      <c r="M406" s="121"/>
      <c r="N406" s="185"/>
      <c r="O406" s="121"/>
      <c r="P406" s="161"/>
      <c r="Q406" s="70"/>
      <c r="R406" s="70"/>
      <c r="S406" s="70"/>
      <c r="T406" s="149"/>
      <c r="U406" s="149"/>
      <c r="V406" s="187"/>
      <c r="W406" s="187"/>
      <c r="X406" s="167"/>
      <c r="Y406" s="167"/>
      <c r="Z406" s="71"/>
    </row>
    <row r="407" spans="3:26" ht="16.5" customHeight="1">
      <c r="C407" s="160"/>
      <c r="D407" s="160"/>
      <c r="E407" s="140"/>
      <c r="F407" s="141"/>
      <c r="G407" s="141"/>
      <c r="H407" s="143"/>
      <c r="I407" s="184"/>
      <c r="J407" s="144"/>
      <c r="K407" s="121"/>
      <c r="L407" s="121"/>
      <c r="M407" s="121"/>
      <c r="N407" s="185"/>
      <c r="O407" s="121"/>
      <c r="P407" s="161"/>
      <c r="Q407" s="70"/>
      <c r="R407" s="70"/>
      <c r="S407" s="70"/>
      <c r="T407" s="149"/>
      <c r="U407" s="149"/>
      <c r="V407" s="187"/>
      <c r="W407" s="187"/>
      <c r="X407" s="167"/>
      <c r="Y407" s="167"/>
      <c r="Z407" s="71"/>
    </row>
    <row r="408" spans="3:26" ht="16.5" customHeight="1">
      <c r="C408" s="160"/>
      <c r="D408" s="160"/>
      <c r="E408" s="140"/>
      <c r="F408" s="141"/>
      <c r="G408" s="141"/>
      <c r="H408" s="143"/>
      <c r="I408" s="184"/>
      <c r="J408" s="144"/>
      <c r="K408" s="121"/>
      <c r="L408" s="121"/>
      <c r="M408" s="121"/>
      <c r="N408" s="185"/>
      <c r="O408" s="121"/>
      <c r="P408" s="161"/>
      <c r="Q408" s="70"/>
      <c r="R408" s="70"/>
      <c r="S408" s="70"/>
      <c r="T408" s="149"/>
      <c r="U408" s="149"/>
      <c r="V408" s="187"/>
      <c r="W408" s="187"/>
      <c r="X408" s="167"/>
      <c r="Y408" s="167"/>
      <c r="Z408" s="71"/>
    </row>
    <row r="409" spans="3:26" ht="16.5" customHeight="1">
      <c r="C409" s="160"/>
      <c r="D409" s="160"/>
      <c r="E409" s="140"/>
      <c r="F409" s="141"/>
      <c r="G409" s="141"/>
      <c r="H409" s="143"/>
      <c r="I409" s="184"/>
      <c r="J409" s="144"/>
      <c r="K409" s="121"/>
      <c r="L409" s="121"/>
      <c r="M409" s="121"/>
      <c r="N409" s="185"/>
      <c r="O409" s="121"/>
      <c r="P409" s="161"/>
      <c r="Q409" s="70"/>
      <c r="R409" s="70"/>
      <c r="S409" s="70"/>
      <c r="T409" s="149"/>
      <c r="U409" s="149"/>
      <c r="V409" s="187"/>
      <c r="W409" s="187"/>
      <c r="X409" s="167"/>
      <c r="Y409" s="167"/>
      <c r="Z409" s="71"/>
    </row>
    <row r="410" spans="3:26" ht="16.5" customHeight="1">
      <c r="C410" s="160"/>
      <c r="D410" s="160"/>
      <c r="E410" s="140"/>
      <c r="F410" s="141"/>
      <c r="G410" s="141"/>
      <c r="H410" s="143"/>
      <c r="I410" s="184"/>
      <c r="J410" s="144"/>
      <c r="K410" s="121"/>
      <c r="L410" s="121"/>
      <c r="M410" s="121"/>
      <c r="N410" s="185"/>
      <c r="O410" s="121"/>
      <c r="P410" s="161"/>
      <c r="Q410" s="70"/>
      <c r="R410" s="70"/>
      <c r="S410" s="70"/>
      <c r="T410" s="149"/>
      <c r="U410" s="149"/>
      <c r="V410" s="187"/>
      <c r="W410" s="187"/>
      <c r="X410" s="167"/>
      <c r="Y410" s="167"/>
      <c r="Z410" s="71"/>
    </row>
    <row r="411" spans="3:26" ht="16.5" customHeight="1">
      <c r="C411" s="160"/>
      <c r="D411" s="160"/>
      <c r="E411" s="140"/>
      <c r="F411" s="141"/>
      <c r="G411" s="141"/>
      <c r="H411" s="143"/>
      <c r="I411" s="184"/>
      <c r="J411" s="144"/>
      <c r="K411" s="121"/>
      <c r="L411" s="121"/>
      <c r="M411" s="121"/>
      <c r="N411" s="185"/>
      <c r="O411" s="121"/>
      <c r="P411" s="161"/>
      <c r="Q411" s="70"/>
      <c r="R411" s="70"/>
      <c r="S411" s="70"/>
      <c r="T411" s="149"/>
      <c r="U411" s="149"/>
      <c r="V411" s="187"/>
      <c r="W411" s="187"/>
      <c r="X411" s="167"/>
      <c r="Y411" s="167"/>
      <c r="Z411" s="71"/>
    </row>
    <row r="412" spans="3:26" ht="16.5" customHeight="1">
      <c r="C412" s="160"/>
      <c r="D412" s="160"/>
      <c r="E412" s="140"/>
      <c r="F412" s="141"/>
      <c r="G412" s="141"/>
      <c r="H412" s="143"/>
      <c r="I412" s="184"/>
      <c r="J412" s="144"/>
      <c r="K412" s="121"/>
      <c r="L412" s="121"/>
      <c r="M412" s="121"/>
      <c r="N412" s="185"/>
      <c r="O412" s="121"/>
      <c r="P412" s="161"/>
      <c r="Q412" s="70"/>
      <c r="R412" s="70"/>
      <c r="S412" s="70"/>
      <c r="T412" s="149"/>
      <c r="U412" s="149"/>
      <c r="V412" s="187"/>
      <c r="W412" s="187"/>
      <c r="X412" s="167"/>
      <c r="Y412" s="167"/>
      <c r="Z412" s="71"/>
    </row>
    <row r="413" spans="3:26" ht="16.5" customHeight="1">
      <c r="C413" s="160"/>
      <c r="D413" s="160"/>
      <c r="E413" s="140"/>
      <c r="F413" s="141"/>
      <c r="G413" s="141"/>
      <c r="H413" s="143"/>
      <c r="I413" s="184"/>
      <c r="J413" s="144"/>
      <c r="K413" s="121"/>
      <c r="L413" s="121"/>
      <c r="M413" s="121"/>
      <c r="N413" s="185"/>
      <c r="O413" s="121"/>
      <c r="P413" s="161"/>
      <c r="Q413" s="70"/>
      <c r="R413" s="70"/>
      <c r="S413" s="70"/>
      <c r="T413" s="149"/>
      <c r="U413" s="149"/>
      <c r="V413" s="187"/>
      <c r="W413" s="187"/>
      <c r="X413" s="167"/>
      <c r="Y413" s="167"/>
      <c r="Z413" s="71"/>
    </row>
    <row r="414" spans="3:26" ht="16.5" customHeight="1">
      <c r="C414" s="160"/>
      <c r="D414" s="160"/>
      <c r="E414" s="140"/>
      <c r="F414" s="141"/>
      <c r="G414" s="141"/>
      <c r="H414" s="143"/>
      <c r="I414" s="184"/>
      <c r="J414" s="144"/>
      <c r="K414" s="121"/>
      <c r="L414" s="121"/>
      <c r="M414" s="121"/>
      <c r="N414" s="185"/>
      <c r="O414" s="121"/>
      <c r="P414" s="161"/>
      <c r="Q414" s="70"/>
      <c r="R414" s="70"/>
      <c r="S414" s="70"/>
      <c r="T414" s="149"/>
      <c r="U414" s="149"/>
      <c r="V414" s="187"/>
      <c r="W414" s="187"/>
      <c r="X414" s="167"/>
      <c r="Y414" s="167"/>
      <c r="Z414" s="71"/>
    </row>
    <row r="415" spans="3:26" ht="16.5" customHeight="1">
      <c r="C415" s="160"/>
      <c r="D415" s="160"/>
      <c r="E415" s="140"/>
      <c r="F415" s="141"/>
      <c r="G415" s="141"/>
      <c r="H415" s="143"/>
      <c r="I415" s="184"/>
      <c r="J415" s="144"/>
      <c r="K415" s="121"/>
      <c r="L415" s="121"/>
      <c r="M415" s="121"/>
      <c r="N415" s="185"/>
      <c r="O415" s="121"/>
      <c r="P415" s="161"/>
      <c r="Q415" s="70"/>
      <c r="R415" s="70"/>
      <c r="S415" s="70"/>
      <c r="T415" s="149"/>
      <c r="U415" s="149"/>
      <c r="V415" s="187"/>
      <c r="W415" s="187"/>
      <c r="X415" s="167"/>
      <c r="Y415" s="167"/>
      <c r="Z415" s="71"/>
    </row>
    <row r="416" spans="3:26" ht="16.5" customHeight="1">
      <c r="C416" s="160"/>
      <c r="D416" s="160"/>
      <c r="E416" s="140"/>
      <c r="F416" s="141"/>
      <c r="G416" s="141"/>
      <c r="H416" s="143"/>
      <c r="I416" s="184"/>
      <c r="J416" s="144"/>
      <c r="K416" s="121"/>
      <c r="L416" s="121"/>
      <c r="M416" s="121"/>
      <c r="N416" s="185"/>
      <c r="O416" s="121"/>
      <c r="P416" s="161"/>
      <c r="Q416" s="70"/>
      <c r="R416" s="70"/>
      <c r="S416" s="70"/>
      <c r="T416" s="149"/>
      <c r="U416" s="149"/>
      <c r="V416" s="187"/>
      <c r="W416" s="187"/>
      <c r="X416" s="167"/>
      <c r="Y416" s="167"/>
      <c r="Z416" s="71"/>
    </row>
    <row r="417" spans="3:26" ht="16.5" customHeight="1">
      <c r="C417" s="160"/>
      <c r="D417" s="160"/>
      <c r="E417" s="140"/>
      <c r="F417" s="141"/>
      <c r="G417" s="141"/>
      <c r="H417" s="143"/>
      <c r="I417" s="184"/>
      <c r="J417" s="144"/>
      <c r="K417" s="121"/>
      <c r="L417" s="121"/>
      <c r="M417" s="121"/>
      <c r="N417" s="185"/>
      <c r="O417" s="121"/>
      <c r="P417" s="161"/>
      <c r="Q417" s="70"/>
      <c r="R417" s="70"/>
      <c r="S417" s="70"/>
      <c r="T417" s="149"/>
      <c r="U417" s="149"/>
      <c r="V417" s="187"/>
      <c r="W417" s="187"/>
      <c r="X417" s="167"/>
      <c r="Y417" s="167"/>
      <c r="Z417" s="71"/>
    </row>
    <row r="418" spans="3:26" ht="16.5" customHeight="1">
      <c r="C418" s="160"/>
      <c r="D418" s="160"/>
      <c r="E418" s="140"/>
      <c r="F418" s="141"/>
      <c r="G418" s="141"/>
      <c r="H418" s="143"/>
      <c r="I418" s="184"/>
      <c r="J418" s="144"/>
      <c r="K418" s="121"/>
      <c r="L418" s="121"/>
      <c r="M418" s="121"/>
      <c r="N418" s="185"/>
      <c r="O418" s="121"/>
      <c r="P418" s="161"/>
      <c r="Q418" s="70"/>
      <c r="R418" s="70"/>
      <c r="S418" s="70"/>
      <c r="T418" s="149"/>
      <c r="U418" s="149"/>
      <c r="V418" s="187"/>
      <c r="W418" s="187"/>
      <c r="X418" s="167"/>
      <c r="Y418" s="167"/>
      <c r="Z418" s="71"/>
    </row>
    <row r="419" spans="3:26" ht="16.5" customHeight="1">
      <c r="C419" s="160"/>
      <c r="D419" s="160"/>
      <c r="E419" s="140"/>
      <c r="F419" s="141"/>
      <c r="G419" s="141"/>
      <c r="H419" s="143"/>
      <c r="I419" s="184"/>
      <c r="J419" s="144"/>
      <c r="K419" s="121"/>
      <c r="L419" s="121"/>
      <c r="M419" s="121"/>
      <c r="N419" s="185"/>
      <c r="O419" s="121"/>
      <c r="P419" s="161"/>
      <c r="Q419" s="70"/>
      <c r="R419" s="70"/>
      <c r="S419" s="70"/>
      <c r="T419" s="149"/>
      <c r="U419" s="149"/>
      <c r="V419" s="187"/>
      <c r="W419" s="187"/>
      <c r="X419" s="167"/>
      <c r="Y419" s="167"/>
      <c r="Z419" s="71"/>
    </row>
    <row r="420" spans="3:26" ht="16.5" customHeight="1">
      <c r="C420" s="160"/>
      <c r="D420" s="160"/>
      <c r="E420" s="140"/>
      <c r="F420" s="141"/>
      <c r="G420" s="141"/>
      <c r="H420" s="143"/>
      <c r="I420" s="184"/>
      <c r="J420" s="144"/>
      <c r="K420" s="121"/>
      <c r="L420" s="121"/>
      <c r="M420" s="121"/>
      <c r="N420" s="185"/>
      <c r="O420" s="121"/>
      <c r="P420" s="161"/>
      <c r="Q420" s="70"/>
      <c r="R420" s="70"/>
      <c r="S420" s="70"/>
      <c r="T420" s="149"/>
      <c r="U420" s="149"/>
      <c r="V420" s="187"/>
      <c r="W420" s="187"/>
      <c r="X420" s="167"/>
      <c r="Y420" s="167"/>
      <c r="Z420" s="71"/>
    </row>
    <row r="421" spans="3:26" ht="16.5" customHeight="1">
      <c r="C421" s="160"/>
      <c r="D421" s="160"/>
      <c r="E421" s="140"/>
      <c r="F421" s="141"/>
      <c r="G421" s="141"/>
      <c r="H421" s="143"/>
      <c r="I421" s="184"/>
      <c r="J421" s="144"/>
      <c r="K421" s="121"/>
      <c r="L421" s="121"/>
      <c r="M421" s="121"/>
      <c r="N421" s="185"/>
      <c r="O421" s="121"/>
      <c r="P421" s="161"/>
      <c r="Q421" s="70"/>
      <c r="R421" s="70"/>
      <c r="S421" s="70"/>
      <c r="T421" s="149"/>
      <c r="U421" s="149"/>
      <c r="V421" s="187"/>
      <c r="W421" s="187"/>
      <c r="X421" s="167"/>
      <c r="Y421" s="167"/>
      <c r="Z421" s="71"/>
    </row>
    <row r="422" spans="3:26" ht="16.5" customHeight="1">
      <c r="C422" s="160"/>
      <c r="D422" s="160"/>
      <c r="E422" s="140"/>
      <c r="F422" s="141"/>
      <c r="G422" s="141"/>
      <c r="H422" s="143"/>
      <c r="I422" s="184"/>
      <c r="J422" s="144"/>
      <c r="K422" s="121"/>
      <c r="L422" s="121"/>
      <c r="M422" s="121"/>
      <c r="N422" s="185"/>
      <c r="O422" s="121"/>
      <c r="P422" s="161"/>
      <c r="Q422" s="70"/>
      <c r="R422" s="70"/>
      <c r="S422" s="70"/>
      <c r="T422" s="149"/>
      <c r="U422" s="149"/>
      <c r="V422" s="187"/>
      <c r="W422" s="187"/>
      <c r="X422" s="167"/>
      <c r="Y422" s="167"/>
      <c r="Z422" s="71"/>
    </row>
    <row r="423" spans="3:26" ht="16.5" customHeight="1">
      <c r="C423" s="160"/>
      <c r="D423" s="160"/>
      <c r="E423" s="140"/>
      <c r="F423" s="141"/>
      <c r="G423" s="141"/>
      <c r="H423" s="143"/>
      <c r="I423" s="184"/>
      <c r="J423" s="144"/>
      <c r="K423" s="121"/>
      <c r="L423" s="121"/>
      <c r="M423" s="121"/>
      <c r="N423" s="185"/>
      <c r="O423" s="121"/>
      <c r="P423" s="161"/>
      <c r="Q423" s="70"/>
      <c r="R423" s="70"/>
      <c r="S423" s="70"/>
      <c r="T423" s="149"/>
      <c r="U423" s="149"/>
      <c r="V423" s="187"/>
      <c r="W423" s="187"/>
      <c r="X423" s="167"/>
      <c r="Y423" s="167"/>
      <c r="Z423" s="71"/>
    </row>
    <row r="424" spans="3:26" ht="16.5" customHeight="1">
      <c r="C424" s="160"/>
      <c r="D424" s="160"/>
      <c r="E424" s="140"/>
      <c r="F424" s="141"/>
      <c r="G424" s="141"/>
      <c r="H424" s="143"/>
      <c r="I424" s="184"/>
      <c r="J424" s="144"/>
      <c r="K424" s="121"/>
      <c r="L424" s="121"/>
      <c r="M424" s="121"/>
      <c r="N424" s="185"/>
      <c r="O424" s="121"/>
      <c r="P424" s="161"/>
      <c r="Q424" s="70"/>
      <c r="R424" s="70"/>
      <c r="S424" s="70"/>
      <c r="T424" s="149"/>
      <c r="U424" s="149"/>
      <c r="V424" s="187"/>
      <c r="W424" s="187"/>
      <c r="X424" s="167"/>
      <c r="Y424" s="167"/>
      <c r="Z424" s="71"/>
    </row>
    <row r="425" spans="3:26" ht="16.5" customHeight="1">
      <c r="C425" s="160"/>
      <c r="D425" s="160"/>
      <c r="E425" s="140"/>
      <c r="F425" s="141"/>
      <c r="G425" s="141"/>
      <c r="H425" s="143"/>
      <c r="I425" s="184"/>
      <c r="J425" s="144"/>
      <c r="K425" s="121"/>
      <c r="L425" s="121"/>
      <c r="M425" s="121"/>
      <c r="N425" s="185"/>
      <c r="O425" s="121"/>
      <c r="P425" s="161"/>
      <c r="Q425" s="70"/>
      <c r="R425" s="70"/>
      <c r="S425" s="70"/>
      <c r="T425" s="149"/>
      <c r="U425" s="149"/>
      <c r="V425" s="187"/>
      <c r="W425" s="187"/>
      <c r="X425" s="167"/>
      <c r="Y425" s="167"/>
      <c r="Z425" s="71"/>
    </row>
    <row r="426" spans="3:26" ht="16.5" customHeight="1">
      <c r="C426" s="160"/>
      <c r="D426" s="160"/>
      <c r="E426" s="140"/>
      <c r="F426" s="141"/>
      <c r="G426" s="141"/>
      <c r="H426" s="143"/>
      <c r="I426" s="184"/>
      <c r="J426" s="144"/>
      <c r="K426" s="121"/>
      <c r="L426" s="121"/>
      <c r="M426" s="121"/>
      <c r="N426" s="185"/>
      <c r="O426" s="121"/>
      <c r="P426" s="161"/>
      <c r="Q426" s="70"/>
      <c r="R426" s="70"/>
      <c r="S426" s="70"/>
      <c r="T426" s="149"/>
      <c r="U426" s="149"/>
      <c r="V426" s="187"/>
      <c r="W426" s="187"/>
      <c r="X426" s="167"/>
      <c r="Y426" s="167"/>
      <c r="Z426" s="71"/>
    </row>
    <row r="427" spans="3:26" ht="16.5" customHeight="1">
      <c r="C427" s="160"/>
      <c r="D427" s="160"/>
      <c r="E427" s="140"/>
      <c r="F427" s="141"/>
      <c r="G427" s="141"/>
      <c r="H427" s="143"/>
      <c r="I427" s="184"/>
      <c r="J427" s="144"/>
      <c r="K427" s="121"/>
      <c r="L427" s="121"/>
      <c r="M427" s="121"/>
      <c r="N427" s="185"/>
      <c r="O427" s="121"/>
      <c r="P427" s="161"/>
      <c r="Q427" s="70"/>
      <c r="R427" s="70"/>
      <c r="S427" s="70"/>
      <c r="T427" s="149"/>
      <c r="U427" s="149"/>
      <c r="V427" s="187"/>
      <c r="W427" s="187"/>
      <c r="X427" s="167"/>
      <c r="Y427" s="167"/>
      <c r="Z427" s="71"/>
    </row>
    <row r="428" spans="3:26" ht="16.5" customHeight="1">
      <c r="C428" s="160"/>
      <c r="D428" s="160"/>
      <c r="E428" s="140"/>
      <c r="F428" s="141"/>
      <c r="G428" s="141"/>
      <c r="H428" s="143"/>
      <c r="I428" s="184"/>
      <c r="J428" s="144"/>
      <c r="K428" s="121"/>
      <c r="L428" s="121"/>
      <c r="M428" s="121"/>
      <c r="N428" s="185"/>
      <c r="O428" s="121"/>
      <c r="P428" s="161"/>
      <c r="Q428" s="70"/>
      <c r="R428" s="70"/>
      <c r="S428" s="70"/>
      <c r="T428" s="149"/>
      <c r="U428" s="149"/>
      <c r="V428" s="187"/>
      <c r="W428" s="187"/>
      <c r="X428" s="167"/>
      <c r="Y428" s="167"/>
      <c r="Z428" s="71"/>
    </row>
    <row r="429" spans="3:26" ht="16.5" customHeight="1">
      <c r="C429" s="160"/>
      <c r="D429" s="160"/>
      <c r="E429" s="140"/>
      <c r="F429" s="141"/>
      <c r="G429" s="141"/>
      <c r="H429" s="143"/>
      <c r="I429" s="184"/>
      <c r="J429" s="144"/>
      <c r="K429" s="121"/>
      <c r="L429" s="121"/>
      <c r="M429" s="121"/>
      <c r="N429" s="185"/>
      <c r="O429" s="121"/>
      <c r="P429" s="161"/>
      <c r="Q429" s="70"/>
      <c r="R429" s="70"/>
      <c r="S429" s="70"/>
      <c r="T429" s="149"/>
      <c r="U429" s="149"/>
      <c r="V429" s="187"/>
      <c r="W429" s="187"/>
      <c r="X429" s="167"/>
      <c r="Y429" s="167"/>
      <c r="Z429" s="71"/>
    </row>
    <row r="430" spans="3:26" ht="16.5" customHeight="1">
      <c r="C430" s="160"/>
      <c r="D430" s="160"/>
      <c r="E430" s="140"/>
      <c r="F430" s="141"/>
      <c r="G430" s="141"/>
      <c r="H430" s="143"/>
      <c r="I430" s="184"/>
      <c r="J430" s="144"/>
      <c r="K430" s="121"/>
      <c r="L430" s="121"/>
      <c r="M430" s="121"/>
      <c r="N430" s="185"/>
      <c r="O430" s="121"/>
      <c r="P430" s="161"/>
      <c r="Q430" s="70"/>
      <c r="R430" s="70"/>
      <c r="S430" s="70"/>
      <c r="T430" s="149"/>
      <c r="U430" s="149"/>
      <c r="V430" s="187"/>
      <c r="W430" s="187"/>
      <c r="X430" s="167"/>
      <c r="Y430" s="167"/>
      <c r="Z430" s="71"/>
    </row>
    <row r="431" spans="3:26" ht="16.5" customHeight="1">
      <c r="C431" s="160"/>
      <c r="D431" s="160"/>
      <c r="E431" s="140"/>
      <c r="F431" s="141"/>
      <c r="G431" s="141"/>
      <c r="H431" s="143"/>
      <c r="I431" s="184"/>
      <c r="J431" s="144"/>
      <c r="K431" s="121"/>
      <c r="L431" s="121"/>
      <c r="M431" s="121"/>
      <c r="N431" s="185"/>
      <c r="O431" s="121"/>
      <c r="P431" s="161"/>
      <c r="Q431" s="70"/>
      <c r="R431" s="70"/>
      <c r="S431" s="70"/>
      <c r="T431" s="149"/>
      <c r="U431" s="149"/>
      <c r="V431" s="187"/>
      <c r="W431" s="187"/>
      <c r="X431" s="167"/>
      <c r="Y431" s="167"/>
      <c r="Z431" s="71"/>
    </row>
    <row r="432" spans="3:26" ht="16.5" customHeight="1">
      <c r="C432" s="160"/>
      <c r="D432" s="160"/>
      <c r="E432" s="140"/>
      <c r="F432" s="141"/>
      <c r="G432" s="141"/>
      <c r="H432" s="143"/>
      <c r="I432" s="184"/>
      <c r="J432" s="144"/>
      <c r="K432" s="121"/>
      <c r="L432" s="121"/>
      <c r="M432" s="121"/>
      <c r="N432" s="185"/>
      <c r="O432" s="121"/>
      <c r="P432" s="161"/>
      <c r="Q432" s="70"/>
      <c r="R432" s="70"/>
      <c r="S432" s="70"/>
      <c r="T432" s="149"/>
      <c r="U432" s="149"/>
      <c r="V432" s="187"/>
      <c r="W432" s="187"/>
      <c r="X432" s="167"/>
      <c r="Y432" s="167"/>
      <c r="Z432" s="71"/>
    </row>
    <row r="433" spans="3:26" ht="16.5" customHeight="1">
      <c r="C433" s="160"/>
      <c r="D433" s="160"/>
      <c r="E433" s="140"/>
      <c r="F433" s="141"/>
      <c r="G433" s="141"/>
      <c r="H433" s="143"/>
      <c r="I433" s="184"/>
      <c r="J433" s="144"/>
      <c r="K433" s="121"/>
      <c r="L433" s="121"/>
      <c r="M433" s="121"/>
      <c r="N433" s="185"/>
      <c r="O433" s="121"/>
      <c r="P433" s="161"/>
      <c r="Q433" s="70"/>
      <c r="R433" s="70"/>
      <c r="S433" s="70"/>
      <c r="T433" s="149"/>
      <c r="U433" s="149"/>
      <c r="V433" s="187"/>
      <c r="W433" s="187"/>
      <c r="X433" s="167"/>
      <c r="Y433" s="167"/>
      <c r="Z433" s="71"/>
    </row>
    <row r="434" spans="3:26" ht="16.5" customHeight="1">
      <c r="C434" s="160"/>
      <c r="D434" s="160"/>
      <c r="E434" s="140"/>
      <c r="F434" s="141"/>
      <c r="G434" s="141"/>
      <c r="H434" s="143"/>
      <c r="I434" s="184"/>
      <c r="J434" s="144"/>
      <c r="K434" s="121"/>
      <c r="L434" s="121"/>
      <c r="M434" s="121"/>
      <c r="N434" s="185"/>
      <c r="O434" s="121"/>
      <c r="P434" s="161"/>
      <c r="Q434" s="70"/>
      <c r="R434" s="70"/>
      <c r="S434" s="70"/>
      <c r="T434" s="149"/>
      <c r="U434" s="149"/>
      <c r="V434" s="187"/>
      <c r="W434" s="187"/>
      <c r="X434" s="167"/>
      <c r="Y434" s="167"/>
      <c r="Z434" s="71"/>
    </row>
    <row r="435" spans="3:26" ht="16.5" customHeight="1">
      <c r="C435" s="160"/>
      <c r="D435" s="160"/>
      <c r="E435" s="140"/>
      <c r="F435" s="141"/>
      <c r="G435" s="141"/>
      <c r="H435" s="143"/>
      <c r="I435" s="184"/>
      <c r="J435" s="144"/>
      <c r="K435" s="121"/>
      <c r="L435" s="121"/>
      <c r="M435" s="121"/>
      <c r="N435" s="185"/>
      <c r="O435" s="121"/>
      <c r="P435" s="161"/>
      <c r="Q435" s="70"/>
      <c r="R435" s="70"/>
      <c r="S435" s="70"/>
      <c r="T435" s="149"/>
      <c r="U435" s="149"/>
      <c r="V435" s="187"/>
      <c r="W435" s="187"/>
      <c r="X435" s="167"/>
      <c r="Y435" s="167"/>
      <c r="Z435" s="71"/>
    </row>
    <row r="436" spans="3:26" ht="16.5" customHeight="1">
      <c r="C436" s="160"/>
      <c r="D436" s="160"/>
      <c r="E436" s="140"/>
      <c r="F436" s="141"/>
      <c r="G436" s="141"/>
      <c r="H436" s="143"/>
      <c r="I436" s="184"/>
      <c r="J436" s="144"/>
      <c r="K436" s="121"/>
      <c r="L436" s="121"/>
      <c r="M436" s="121"/>
      <c r="N436" s="185"/>
      <c r="O436" s="121"/>
      <c r="P436" s="161"/>
      <c r="Q436" s="70"/>
      <c r="R436" s="70"/>
      <c r="S436" s="70"/>
      <c r="T436" s="149"/>
      <c r="U436" s="149"/>
      <c r="V436" s="187"/>
      <c r="W436" s="187"/>
      <c r="X436" s="167"/>
      <c r="Y436" s="167"/>
      <c r="Z436" s="71"/>
    </row>
    <row r="437" spans="3:26" ht="16.5" customHeight="1">
      <c r="C437" s="160"/>
      <c r="D437" s="160"/>
      <c r="E437" s="140"/>
      <c r="F437" s="141"/>
      <c r="G437" s="141"/>
      <c r="H437" s="143"/>
      <c r="I437" s="184"/>
      <c r="J437" s="144"/>
      <c r="K437" s="121"/>
      <c r="L437" s="121"/>
      <c r="M437" s="121"/>
      <c r="N437" s="185"/>
      <c r="O437" s="121"/>
      <c r="P437" s="161"/>
      <c r="Q437" s="70"/>
      <c r="R437" s="70"/>
      <c r="S437" s="70"/>
      <c r="T437" s="149"/>
      <c r="U437" s="149"/>
      <c r="V437" s="187"/>
      <c r="W437" s="187"/>
      <c r="X437" s="167"/>
      <c r="Y437" s="167"/>
      <c r="Z437" s="71"/>
    </row>
    <row r="438" spans="3:26" ht="16.5" customHeight="1">
      <c r="C438" s="160"/>
      <c r="D438" s="160"/>
      <c r="E438" s="140"/>
      <c r="F438" s="141"/>
      <c r="G438" s="141"/>
      <c r="H438" s="143"/>
      <c r="I438" s="184"/>
      <c r="J438" s="144"/>
      <c r="K438" s="121"/>
      <c r="L438" s="121"/>
      <c r="M438" s="121"/>
      <c r="N438" s="185"/>
      <c r="O438" s="121"/>
      <c r="P438" s="161"/>
      <c r="Q438" s="70"/>
      <c r="R438" s="70"/>
      <c r="S438" s="70"/>
      <c r="T438" s="149"/>
      <c r="U438" s="149"/>
      <c r="V438" s="187"/>
      <c r="W438" s="187"/>
      <c r="X438" s="167"/>
      <c r="Y438" s="167"/>
      <c r="Z438" s="71"/>
    </row>
    <row r="439" spans="3:26" ht="16.5" customHeight="1">
      <c r="C439" s="160"/>
      <c r="D439" s="160"/>
      <c r="E439" s="140"/>
      <c r="F439" s="141"/>
      <c r="G439" s="141"/>
      <c r="H439" s="143"/>
      <c r="I439" s="184"/>
      <c r="J439" s="144"/>
      <c r="K439" s="121"/>
      <c r="L439" s="121"/>
      <c r="M439" s="121"/>
      <c r="N439" s="185"/>
      <c r="O439" s="121"/>
      <c r="P439" s="161"/>
      <c r="Q439" s="70"/>
      <c r="R439" s="70"/>
      <c r="S439" s="70"/>
      <c r="T439" s="149"/>
      <c r="U439" s="149"/>
      <c r="V439" s="187"/>
      <c r="W439" s="187"/>
      <c r="X439" s="167"/>
      <c r="Y439" s="167"/>
      <c r="Z439" s="71"/>
    </row>
    <row r="440" spans="3:26" ht="16.5" customHeight="1">
      <c r="C440" s="160"/>
      <c r="D440" s="160"/>
      <c r="E440" s="140"/>
      <c r="F440" s="141"/>
      <c r="G440" s="141"/>
      <c r="H440" s="143"/>
      <c r="I440" s="184"/>
      <c r="J440" s="144"/>
      <c r="K440" s="121"/>
      <c r="L440" s="121"/>
      <c r="M440" s="121"/>
      <c r="N440" s="185"/>
      <c r="O440" s="121"/>
      <c r="P440" s="161"/>
      <c r="Q440" s="70"/>
      <c r="R440" s="70"/>
      <c r="S440" s="70"/>
      <c r="T440" s="149"/>
      <c r="U440" s="149"/>
      <c r="V440" s="187"/>
      <c r="W440" s="187"/>
      <c r="X440" s="167"/>
      <c r="Y440" s="167"/>
      <c r="Z440" s="71"/>
    </row>
    <row r="441" spans="3:26" ht="16.5" customHeight="1">
      <c r="C441" s="160"/>
      <c r="D441" s="160"/>
      <c r="E441" s="140"/>
      <c r="F441" s="141"/>
      <c r="G441" s="141"/>
      <c r="H441" s="143"/>
      <c r="I441" s="184"/>
      <c r="J441" s="144"/>
      <c r="K441" s="121"/>
      <c r="L441" s="121"/>
      <c r="M441" s="121"/>
      <c r="N441" s="185"/>
      <c r="O441" s="121"/>
      <c r="P441" s="161"/>
      <c r="Q441" s="70"/>
      <c r="R441" s="70"/>
      <c r="S441" s="70"/>
      <c r="T441" s="149"/>
      <c r="U441" s="149"/>
      <c r="V441" s="187"/>
      <c r="W441" s="187"/>
      <c r="X441" s="167"/>
      <c r="Y441" s="167"/>
      <c r="Z441" s="71"/>
    </row>
    <row r="442" spans="3:26" ht="16.5" customHeight="1">
      <c r="C442" s="160"/>
      <c r="D442" s="160"/>
      <c r="E442" s="140"/>
      <c r="F442" s="141"/>
      <c r="G442" s="141"/>
      <c r="H442" s="143"/>
      <c r="I442" s="184"/>
      <c r="J442" s="144"/>
      <c r="K442" s="121"/>
      <c r="L442" s="121"/>
      <c r="M442" s="121"/>
      <c r="N442" s="185"/>
      <c r="O442" s="121"/>
      <c r="P442" s="161"/>
      <c r="Q442" s="70"/>
      <c r="R442" s="70"/>
      <c r="S442" s="70"/>
      <c r="T442" s="149"/>
      <c r="U442" s="149"/>
      <c r="V442" s="187"/>
      <c r="W442" s="187"/>
      <c r="X442" s="167"/>
      <c r="Y442" s="167"/>
      <c r="Z442" s="71"/>
    </row>
    <row r="443" spans="3:26" ht="16.5" customHeight="1">
      <c r="C443" s="160"/>
      <c r="D443" s="160"/>
      <c r="E443" s="140"/>
      <c r="F443" s="141"/>
      <c r="G443" s="141"/>
      <c r="H443" s="143"/>
      <c r="I443" s="184"/>
      <c r="J443" s="144"/>
      <c r="K443" s="121"/>
      <c r="L443" s="121"/>
      <c r="M443" s="121"/>
      <c r="N443" s="185"/>
      <c r="O443" s="121"/>
      <c r="P443" s="161"/>
      <c r="Q443" s="70"/>
      <c r="R443" s="70"/>
      <c r="S443" s="70"/>
      <c r="T443" s="149"/>
      <c r="U443" s="149"/>
      <c r="V443" s="187"/>
      <c r="W443" s="187"/>
      <c r="X443" s="167"/>
      <c r="Y443" s="167"/>
      <c r="Z443" s="71"/>
    </row>
    <row r="444" spans="3:26" ht="16.5" customHeight="1">
      <c r="C444" s="160"/>
      <c r="D444" s="160"/>
      <c r="E444" s="140"/>
      <c r="F444" s="141"/>
      <c r="G444" s="141"/>
      <c r="H444" s="143"/>
      <c r="I444" s="184"/>
      <c r="J444" s="144"/>
      <c r="K444" s="121"/>
      <c r="L444" s="121"/>
      <c r="M444" s="121"/>
      <c r="N444" s="185"/>
      <c r="O444" s="121"/>
      <c r="P444" s="161"/>
      <c r="Q444" s="70"/>
      <c r="R444" s="70"/>
      <c r="S444" s="70"/>
      <c r="T444" s="149"/>
      <c r="U444" s="149"/>
      <c r="V444" s="187"/>
      <c r="W444" s="187"/>
      <c r="X444" s="167"/>
      <c r="Y444" s="167"/>
      <c r="Z444" s="71"/>
    </row>
    <row r="445" spans="3:26" ht="16.5" customHeight="1">
      <c r="C445" s="160"/>
      <c r="D445" s="160"/>
      <c r="E445" s="140"/>
      <c r="F445" s="141"/>
      <c r="G445" s="141"/>
      <c r="H445" s="143"/>
      <c r="I445" s="184"/>
      <c r="J445" s="144"/>
      <c r="K445" s="121"/>
      <c r="L445" s="121"/>
      <c r="M445" s="121"/>
      <c r="N445" s="185"/>
      <c r="O445" s="121"/>
      <c r="P445" s="161"/>
      <c r="Q445" s="70"/>
      <c r="R445" s="70"/>
      <c r="S445" s="70"/>
      <c r="T445" s="149"/>
      <c r="U445" s="149"/>
      <c r="V445" s="187"/>
      <c r="W445" s="187"/>
      <c r="X445" s="167"/>
      <c r="Y445" s="167"/>
      <c r="Z445" s="71"/>
    </row>
    <row r="446" spans="3:26" ht="16.5" customHeight="1">
      <c r="C446" s="160"/>
      <c r="D446" s="160"/>
      <c r="E446" s="140"/>
      <c r="F446" s="141"/>
      <c r="G446" s="141"/>
      <c r="H446" s="143"/>
      <c r="I446" s="184"/>
      <c r="J446" s="144"/>
      <c r="K446" s="121"/>
      <c r="L446" s="121"/>
      <c r="M446" s="121"/>
      <c r="N446" s="185"/>
      <c r="O446" s="121"/>
      <c r="P446" s="161"/>
      <c r="Q446" s="70"/>
      <c r="R446" s="70"/>
      <c r="S446" s="70"/>
      <c r="T446" s="149"/>
      <c r="U446" s="149"/>
      <c r="V446" s="187"/>
      <c r="W446" s="187"/>
      <c r="X446" s="167"/>
      <c r="Y446" s="167"/>
      <c r="Z446" s="71"/>
    </row>
    <row r="447" spans="3:26" ht="16.5" customHeight="1">
      <c r="C447" s="160"/>
      <c r="D447" s="160"/>
      <c r="E447" s="140"/>
      <c r="F447" s="141"/>
      <c r="G447" s="141"/>
      <c r="H447" s="143"/>
      <c r="I447" s="184"/>
      <c r="J447" s="144"/>
      <c r="K447" s="121"/>
      <c r="L447" s="121"/>
      <c r="M447" s="121"/>
      <c r="N447" s="185"/>
      <c r="O447" s="121"/>
      <c r="P447" s="161"/>
      <c r="Q447" s="70"/>
      <c r="R447" s="70"/>
      <c r="S447" s="70"/>
      <c r="T447" s="149"/>
      <c r="U447" s="149"/>
      <c r="V447" s="187"/>
      <c r="W447" s="187"/>
      <c r="X447" s="167"/>
      <c r="Y447" s="167"/>
      <c r="Z447" s="71"/>
    </row>
    <row r="448" spans="3:26" ht="16.5" customHeight="1">
      <c r="C448" s="160"/>
      <c r="D448" s="160"/>
      <c r="E448" s="140"/>
      <c r="F448" s="141"/>
      <c r="G448" s="141"/>
      <c r="H448" s="143"/>
      <c r="I448" s="184"/>
      <c r="J448" s="144"/>
      <c r="K448" s="121"/>
      <c r="L448" s="121"/>
      <c r="M448" s="121"/>
      <c r="N448" s="185"/>
      <c r="O448" s="121"/>
      <c r="P448" s="161"/>
      <c r="Q448" s="70"/>
      <c r="R448" s="70"/>
      <c r="S448" s="70"/>
      <c r="T448" s="149"/>
      <c r="U448" s="149"/>
      <c r="V448" s="187"/>
      <c r="W448" s="187"/>
      <c r="X448" s="167"/>
      <c r="Y448" s="167"/>
      <c r="Z448" s="71"/>
    </row>
    <row r="449" spans="3:26" ht="16.5" customHeight="1">
      <c r="C449" s="160"/>
      <c r="D449" s="160"/>
      <c r="E449" s="140"/>
      <c r="F449" s="141"/>
      <c r="G449" s="141"/>
      <c r="H449" s="143"/>
      <c r="I449" s="184"/>
      <c r="J449" s="144"/>
      <c r="K449" s="121"/>
      <c r="L449" s="121"/>
      <c r="M449" s="121"/>
      <c r="N449" s="185"/>
      <c r="O449" s="121"/>
      <c r="P449" s="161"/>
      <c r="Q449" s="70"/>
      <c r="R449" s="70"/>
      <c r="S449" s="70"/>
      <c r="T449" s="149"/>
      <c r="U449" s="149"/>
      <c r="V449" s="187"/>
      <c r="W449" s="187"/>
      <c r="X449" s="167"/>
      <c r="Y449" s="167"/>
      <c r="Z449" s="71"/>
    </row>
    <row r="450" spans="3:26" ht="16.5" customHeight="1">
      <c r="C450" s="160"/>
      <c r="D450" s="160"/>
      <c r="E450" s="140"/>
      <c r="F450" s="141"/>
      <c r="G450" s="141"/>
      <c r="H450" s="143"/>
      <c r="I450" s="184"/>
      <c r="J450" s="144"/>
      <c r="K450" s="121"/>
      <c r="L450" s="121"/>
      <c r="M450" s="121"/>
      <c r="N450" s="185"/>
      <c r="O450" s="121"/>
      <c r="P450" s="161"/>
      <c r="Q450" s="70"/>
      <c r="R450" s="70"/>
      <c r="S450" s="70"/>
      <c r="T450" s="149"/>
      <c r="U450" s="149"/>
      <c r="V450" s="187"/>
      <c r="W450" s="187"/>
      <c r="X450" s="167"/>
      <c r="Y450" s="167"/>
      <c r="Z450" s="71"/>
    </row>
    <row r="451" spans="3:26" ht="16.5" customHeight="1">
      <c r="C451" s="160"/>
      <c r="D451" s="160"/>
      <c r="E451" s="140"/>
      <c r="F451" s="141"/>
      <c r="G451" s="141"/>
      <c r="H451" s="143"/>
      <c r="I451" s="184"/>
      <c r="J451" s="144"/>
      <c r="K451" s="121"/>
      <c r="L451" s="121"/>
      <c r="M451" s="121"/>
      <c r="N451" s="185"/>
      <c r="O451" s="121"/>
      <c r="P451" s="161"/>
      <c r="Q451" s="70"/>
      <c r="R451" s="70"/>
      <c r="S451" s="70"/>
      <c r="T451" s="149"/>
      <c r="U451" s="149"/>
      <c r="V451" s="187"/>
      <c r="W451" s="187"/>
      <c r="X451" s="167"/>
      <c r="Y451" s="167"/>
      <c r="Z451" s="71"/>
    </row>
    <row r="452" spans="3:26" ht="16.5" customHeight="1">
      <c r="C452" s="160"/>
      <c r="D452" s="160"/>
      <c r="E452" s="140"/>
      <c r="F452" s="141"/>
      <c r="G452" s="141"/>
      <c r="H452" s="143"/>
      <c r="I452" s="184"/>
      <c r="J452" s="144"/>
      <c r="K452" s="121"/>
      <c r="L452" s="121"/>
      <c r="M452" s="121"/>
      <c r="N452" s="185"/>
      <c r="O452" s="121"/>
      <c r="P452" s="161"/>
      <c r="Q452" s="70"/>
      <c r="R452" s="70"/>
      <c r="S452" s="70"/>
      <c r="T452" s="149"/>
      <c r="U452" s="149"/>
      <c r="V452" s="187"/>
      <c r="W452" s="187"/>
      <c r="X452" s="167"/>
      <c r="Y452" s="167"/>
      <c r="Z452" s="71"/>
    </row>
    <row r="453" spans="3:26" ht="16.5" customHeight="1">
      <c r="C453" s="160"/>
      <c r="D453" s="160"/>
      <c r="E453" s="140"/>
      <c r="F453" s="141"/>
      <c r="G453" s="141"/>
      <c r="H453" s="143"/>
      <c r="I453" s="184"/>
      <c r="J453" s="144"/>
      <c r="K453" s="121"/>
      <c r="L453" s="121"/>
      <c r="M453" s="121"/>
      <c r="N453" s="185"/>
      <c r="O453" s="121"/>
      <c r="P453" s="161"/>
      <c r="Q453" s="70"/>
      <c r="R453" s="70"/>
      <c r="S453" s="70"/>
      <c r="T453" s="149"/>
      <c r="U453" s="149"/>
      <c r="V453" s="187"/>
      <c r="W453" s="187"/>
      <c r="X453" s="167"/>
      <c r="Y453" s="167"/>
      <c r="Z453" s="71"/>
    </row>
    <row r="454" spans="3:26" ht="16.5" customHeight="1">
      <c r="C454" s="160"/>
      <c r="D454" s="160"/>
      <c r="E454" s="140"/>
      <c r="F454" s="141"/>
      <c r="G454" s="141"/>
      <c r="H454" s="143"/>
      <c r="I454" s="184"/>
      <c r="J454" s="144"/>
      <c r="K454" s="121"/>
      <c r="L454" s="121"/>
      <c r="M454" s="121"/>
      <c r="N454" s="185"/>
      <c r="O454" s="121"/>
      <c r="P454" s="161"/>
      <c r="Q454" s="70"/>
      <c r="R454" s="70"/>
      <c r="S454" s="70"/>
      <c r="T454" s="149"/>
      <c r="U454" s="149"/>
      <c r="V454" s="187"/>
      <c r="W454" s="187"/>
      <c r="X454" s="167"/>
      <c r="Y454" s="167"/>
      <c r="Z454" s="71"/>
    </row>
    <row r="455" spans="3:26" ht="16.5" customHeight="1">
      <c r="C455" s="160"/>
      <c r="D455" s="160"/>
      <c r="E455" s="140"/>
      <c r="F455" s="141"/>
      <c r="G455" s="141"/>
      <c r="H455" s="143"/>
      <c r="I455" s="184"/>
      <c r="J455" s="144"/>
      <c r="K455" s="121"/>
      <c r="L455" s="121"/>
      <c r="M455" s="121"/>
      <c r="N455" s="185"/>
      <c r="O455" s="121"/>
      <c r="P455" s="161"/>
      <c r="Q455" s="70"/>
      <c r="R455" s="70"/>
      <c r="S455" s="70"/>
      <c r="T455" s="149"/>
      <c r="U455" s="149"/>
      <c r="V455" s="187"/>
      <c r="W455" s="187"/>
      <c r="X455" s="167"/>
      <c r="Y455" s="167"/>
      <c r="Z455" s="71"/>
    </row>
    <row r="456" spans="3:26" ht="16.5" customHeight="1">
      <c r="C456" s="160"/>
      <c r="D456" s="160"/>
      <c r="E456" s="140"/>
      <c r="F456" s="141"/>
      <c r="G456" s="141"/>
      <c r="H456" s="143"/>
      <c r="I456" s="184"/>
      <c r="J456" s="144"/>
      <c r="K456" s="121"/>
      <c r="L456" s="121"/>
      <c r="M456" s="121"/>
      <c r="N456" s="185"/>
      <c r="O456" s="121"/>
      <c r="P456" s="161"/>
      <c r="Q456" s="70"/>
      <c r="R456" s="70"/>
      <c r="S456" s="70"/>
      <c r="T456" s="149"/>
      <c r="U456" s="149"/>
      <c r="V456" s="187"/>
      <c r="W456" s="187"/>
      <c r="X456" s="167"/>
      <c r="Y456" s="167"/>
      <c r="Z456" s="71"/>
    </row>
    <row r="457" spans="3:26" ht="16.5" customHeight="1">
      <c r="C457" s="160"/>
      <c r="D457" s="160"/>
      <c r="E457" s="140"/>
      <c r="F457" s="141"/>
      <c r="G457" s="141"/>
      <c r="H457" s="143"/>
      <c r="I457" s="184"/>
      <c r="J457" s="144"/>
      <c r="K457" s="121"/>
      <c r="L457" s="121"/>
      <c r="M457" s="121"/>
      <c r="N457" s="185"/>
      <c r="O457" s="121"/>
      <c r="P457" s="161"/>
      <c r="Q457" s="70"/>
      <c r="R457" s="70"/>
      <c r="S457" s="70"/>
      <c r="T457" s="149"/>
      <c r="U457" s="149"/>
      <c r="V457" s="187"/>
      <c r="W457" s="187"/>
      <c r="X457" s="167"/>
      <c r="Y457" s="167"/>
      <c r="Z457" s="71"/>
    </row>
    <row r="458" spans="3:26" ht="16.5" customHeight="1">
      <c r="C458" s="160"/>
      <c r="D458" s="160"/>
      <c r="E458" s="140"/>
      <c r="F458" s="141"/>
      <c r="G458" s="141"/>
      <c r="H458" s="143"/>
      <c r="I458" s="184"/>
      <c r="J458" s="144"/>
      <c r="K458" s="121"/>
      <c r="L458" s="121"/>
      <c r="M458" s="121"/>
      <c r="N458" s="185"/>
      <c r="O458" s="121"/>
      <c r="P458" s="161"/>
      <c r="Q458" s="70"/>
      <c r="R458" s="70"/>
      <c r="S458" s="70"/>
      <c r="T458" s="149"/>
      <c r="U458" s="149"/>
      <c r="V458" s="187"/>
      <c r="W458" s="187"/>
      <c r="X458" s="167"/>
      <c r="Y458" s="167"/>
      <c r="Z458" s="71"/>
    </row>
    <row r="459" spans="3:26" ht="16.5" customHeight="1">
      <c r="C459" s="160"/>
      <c r="D459" s="160"/>
      <c r="E459" s="140"/>
      <c r="F459" s="141"/>
      <c r="G459" s="141"/>
      <c r="H459" s="143"/>
      <c r="I459" s="184"/>
      <c r="J459" s="144"/>
      <c r="K459" s="121"/>
      <c r="L459" s="121"/>
      <c r="M459" s="121"/>
      <c r="N459" s="185"/>
      <c r="O459" s="121"/>
      <c r="P459" s="161"/>
      <c r="Q459" s="70"/>
      <c r="R459" s="70"/>
      <c r="S459" s="70"/>
      <c r="T459" s="149"/>
      <c r="U459" s="149"/>
      <c r="V459" s="187"/>
      <c r="W459" s="187"/>
      <c r="X459" s="167"/>
      <c r="Y459" s="167"/>
      <c r="Z459" s="71"/>
    </row>
    <row r="460" spans="3:26" ht="16.5" customHeight="1">
      <c r="C460" s="160"/>
      <c r="D460" s="160"/>
      <c r="E460" s="140"/>
      <c r="F460" s="141"/>
      <c r="G460" s="141"/>
      <c r="H460" s="143"/>
      <c r="I460" s="184"/>
      <c r="J460" s="144"/>
      <c r="K460" s="121"/>
      <c r="L460" s="121"/>
      <c r="M460" s="121"/>
      <c r="N460" s="185"/>
      <c r="O460" s="121"/>
      <c r="P460" s="161"/>
      <c r="Q460" s="70"/>
      <c r="R460" s="70"/>
      <c r="S460" s="70"/>
      <c r="T460" s="149"/>
      <c r="U460" s="149"/>
      <c r="V460" s="187"/>
      <c r="W460" s="187"/>
      <c r="X460" s="167"/>
      <c r="Y460" s="167"/>
      <c r="Z460" s="71"/>
    </row>
    <row r="461" spans="3:26" ht="16.5" customHeight="1">
      <c r="C461" s="160"/>
      <c r="D461" s="160"/>
      <c r="E461" s="140"/>
      <c r="F461" s="141"/>
      <c r="G461" s="141"/>
      <c r="H461" s="143"/>
      <c r="I461" s="184"/>
      <c r="J461" s="144"/>
      <c r="K461" s="121"/>
      <c r="L461" s="121"/>
      <c r="M461" s="121"/>
      <c r="N461" s="185"/>
      <c r="O461" s="121"/>
      <c r="P461" s="161"/>
      <c r="Q461" s="70"/>
      <c r="R461" s="70"/>
      <c r="S461" s="70"/>
      <c r="T461" s="149"/>
      <c r="U461" s="149"/>
      <c r="V461" s="187"/>
      <c r="W461" s="187"/>
      <c r="X461" s="167"/>
      <c r="Y461" s="167"/>
      <c r="Z461" s="71"/>
    </row>
    <row r="462" spans="3:26" ht="16.5" customHeight="1">
      <c r="C462" s="160"/>
      <c r="D462" s="160"/>
      <c r="E462" s="140"/>
      <c r="F462" s="141"/>
      <c r="G462" s="141"/>
      <c r="H462" s="143"/>
      <c r="I462" s="184"/>
      <c r="J462" s="144"/>
      <c r="K462" s="121"/>
      <c r="L462" s="121"/>
      <c r="M462" s="121"/>
      <c r="N462" s="185"/>
      <c r="O462" s="121"/>
      <c r="P462" s="161"/>
      <c r="Q462" s="70"/>
      <c r="R462" s="70"/>
      <c r="S462" s="70"/>
      <c r="T462" s="149"/>
      <c r="U462" s="149"/>
      <c r="V462" s="187"/>
      <c r="W462" s="187"/>
      <c r="X462" s="167"/>
      <c r="Y462" s="167"/>
      <c r="Z462" s="71"/>
    </row>
    <row r="463" spans="3:26" ht="16.5" customHeight="1">
      <c r="C463" s="160"/>
      <c r="D463" s="160"/>
      <c r="E463" s="140"/>
      <c r="F463" s="141"/>
      <c r="G463" s="141"/>
      <c r="H463" s="143"/>
      <c r="I463" s="184"/>
      <c r="J463" s="144"/>
      <c r="K463" s="121"/>
      <c r="L463" s="121"/>
      <c r="M463" s="121"/>
      <c r="N463" s="185"/>
      <c r="O463" s="121"/>
      <c r="P463" s="161"/>
      <c r="Q463" s="70"/>
      <c r="R463" s="70"/>
      <c r="S463" s="70"/>
      <c r="T463" s="149"/>
      <c r="U463" s="149"/>
      <c r="V463" s="187"/>
      <c r="W463" s="187"/>
      <c r="X463" s="167"/>
      <c r="Y463" s="167"/>
      <c r="Z463" s="71"/>
    </row>
    <row r="464" spans="3:26" ht="16.5" customHeight="1">
      <c r="C464" s="160"/>
      <c r="D464" s="160"/>
      <c r="E464" s="140"/>
      <c r="F464" s="141"/>
      <c r="G464" s="141"/>
      <c r="H464" s="143"/>
      <c r="I464" s="184"/>
      <c r="J464" s="144"/>
      <c r="K464" s="121"/>
      <c r="L464" s="121"/>
      <c r="M464" s="121"/>
      <c r="N464" s="185"/>
      <c r="O464" s="121"/>
      <c r="P464" s="161"/>
      <c r="Q464" s="70"/>
      <c r="R464" s="70"/>
      <c r="S464" s="70"/>
      <c r="T464" s="149"/>
      <c r="U464" s="149"/>
      <c r="V464" s="187"/>
      <c r="W464" s="187"/>
      <c r="X464" s="167"/>
      <c r="Y464" s="167"/>
      <c r="Z464" s="71"/>
    </row>
    <row r="465" spans="3:26" ht="16.5" customHeight="1">
      <c r="C465" s="160"/>
      <c r="D465" s="160"/>
      <c r="E465" s="140"/>
      <c r="F465" s="141"/>
      <c r="G465" s="141"/>
      <c r="H465" s="143"/>
      <c r="I465" s="184"/>
      <c r="J465" s="144"/>
      <c r="K465" s="121"/>
      <c r="L465" s="121"/>
      <c r="M465" s="121"/>
      <c r="N465" s="185"/>
      <c r="O465" s="121"/>
      <c r="P465" s="161"/>
      <c r="Q465" s="70"/>
      <c r="R465" s="70"/>
      <c r="S465" s="70"/>
      <c r="T465" s="149"/>
      <c r="U465" s="149"/>
      <c r="V465" s="187"/>
      <c r="W465" s="187"/>
      <c r="X465" s="167"/>
      <c r="Y465" s="167"/>
      <c r="Z465" s="71"/>
    </row>
    <row r="466" spans="3:26" ht="16.5" customHeight="1">
      <c r="C466" s="160"/>
      <c r="D466" s="160"/>
      <c r="E466" s="140"/>
      <c r="F466" s="141"/>
      <c r="G466" s="141"/>
      <c r="H466" s="143"/>
      <c r="I466" s="184"/>
      <c r="J466" s="144"/>
      <c r="K466" s="121"/>
      <c r="L466" s="121"/>
      <c r="M466" s="121"/>
      <c r="N466" s="185"/>
      <c r="O466" s="121"/>
      <c r="P466" s="161"/>
      <c r="Q466" s="70"/>
      <c r="R466" s="70"/>
      <c r="S466" s="70"/>
      <c r="T466" s="149"/>
      <c r="U466" s="149"/>
      <c r="V466" s="187"/>
      <c r="W466" s="187"/>
      <c r="X466" s="167"/>
      <c r="Y466" s="167"/>
      <c r="Z466" s="71"/>
    </row>
    <row r="467" spans="3:26" ht="16.5" customHeight="1">
      <c r="C467" s="160"/>
      <c r="D467" s="160"/>
      <c r="E467" s="140"/>
      <c r="F467" s="141"/>
      <c r="G467" s="141"/>
      <c r="H467" s="143"/>
      <c r="I467" s="184"/>
      <c r="J467" s="144"/>
      <c r="K467" s="121"/>
      <c r="L467" s="121"/>
      <c r="M467" s="121"/>
      <c r="N467" s="185"/>
      <c r="O467" s="121"/>
      <c r="P467" s="161"/>
      <c r="Q467" s="70"/>
      <c r="R467" s="70"/>
      <c r="S467" s="70"/>
      <c r="T467" s="149"/>
      <c r="U467" s="149"/>
      <c r="V467" s="187"/>
      <c r="W467" s="187"/>
      <c r="X467" s="167"/>
      <c r="Y467" s="167"/>
      <c r="Z467" s="71"/>
    </row>
    <row r="468" spans="3:26" ht="16.5" customHeight="1">
      <c r="C468" s="160"/>
      <c r="D468" s="160"/>
      <c r="E468" s="140"/>
      <c r="F468" s="141"/>
      <c r="G468" s="141"/>
      <c r="H468" s="143"/>
      <c r="I468" s="184"/>
      <c r="J468" s="144"/>
      <c r="K468" s="121"/>
      <c r="L468" s="121"/>
      <c r="M468" s="121"/>
      <c r="N468" s="185"/>
      <c r="O468" s="121"/>
      <c r="P468" s="161"/>
      <c r="Q468" s="70"/>
      <c r="R468" s="70"/>
      <c r="S468" s="70"/>
      <c r="T468" s="149"/>
      <c r="U468" s="149"/>
      <c r="V468" s="187"/>
      <c r="W468" s="187"/>
      <c r="X468" s="167"/>
      <c r="Y468" s="167"/>
      <c r="Z468" s="71"/>
    </row>
    <row r="469" spans="3:26" ht="16.5" customHeight="1">
      <c r="C469" s="160"/>
      <c r="D469" s="160"/>
      <c r="E469" s="140"/>
      <c r="F469" s="141"/>
      <c r="G469" s="141"/>
      <c r="H469" s="143"/>
      <c r="I469" s="184"/>
      <c r="J469" s="144"/>
      <c r="K469" s="121"/>
      <c r="L469" s="121"/>
      <c r="M469" s="121"/>
      <c r="N469" s="185"/>
      <c r="O469" s="121"/>
      <c r="P469" s="161"/>
      <c r="Q469" s="70"/>
      <c r="R469" s="70"/>
      <c r="S469" s="70"/>
      <c r="T469" s="149"/>
      <c r="U469" s="149"/>
      <c r="V469" s="187"/>
      <c r="W469" s="187"/>
      <c r="X469" s="167"/>
      <c r="Y469" s="167"/>
      <c r="Z469" s="71"/>
    </row>
    <row r="470" spans="3:26" ht="16.5" customHeight="1">
      <c r="C470" s="160"/>
      <c r="D470" s="160"/>
      <c r="E470" s="140"/>
      <c r="F470" s="141"/>
      <c r="G470" s="141"/>
      <c r="H470" s="143"/>
      <c r="I470" s="184"/>
      <c r="J470" s="144"/>
      <c r="K470" s="121"/>
      <c r="L470" s="121"/>
      <c r="M470" s="121"/>
      <c r="N470" s="185"/>
      <c r="O470" s="121"/>
      <c r="P470" s="161"/>
      <c r="Q470" s="70"/>
      <c r="R470" s="70"/>
      <c r="S470" s="70"/>
      <c r="T470" s="149"/>
      <c r="U470" s="149"/>
      <c r="V470" s="187"/>
      <c r="W470" s="187"/>
      <c r="X470" s="167"/>
      <c r="Y470" s="167"/>
      <c r="Z470" s="71"/>
    </row>
    <row r="471" spans="3:26" ht="16.5" customHeight="1">
      <c r="C471" s="160"/>
      <c r="D471" s="160"/>
      <c r="E471" s="140"/>
      <c r="F471" s="141"/>
      <c r="G471" s="141"/>
      <c r="H471" s="143"/>
      <c r="I471" s="184"/>
      <c r="J471" s="144"/>
      <c r="K471" s="121"/>
      <c r="L471" s="121"/>
      <c r="M471" s="121"/>
      <c r="N471" s="185"/>
      <c r="O471" s="121"/>
      <c r="P471" s="161"/>
      <c r="Q471" s="70"/>
      <c r="R471" s="70"/>
      <c r="S471" s="70"/>
      <c r="T471" s="149"/>
      <c r="U471" s="149"/>
      <c r="V471" s="187"/>
      <c r="W471" s="187"/>
      <c r="X471" s="167"/>
      <c r="Y471" s="167"/>
      <c r="Z471" s="71"/>
    </row>
    <row r="472" spans="3:26" ht="16.5" customHeight="1">
      <c r="C472" s="160"/>
      <c r="D472" s="160"/>
      <c r="E472" s="140"/>
      <c r="F472" s="141"/>
      <c r="G472" s="141"/>
      <c r="H472" s="143"/>
      <c r="I472" s="184"/>
      <c r="J472" s="144"/>
      <c r="K472" s="121"/>
      <c r="L472" s="121"/>
      <c r="M472" s="121"/>
      <c r="N472" s="185"/>
      <c r="O472" s="121"/>
      <c r="P472" s="161"/>
      <c r="Q472" s="70"/>
      <c r="R472" s="70"/>
      <c r="S472" s="70"/>
      <c r="T472" s="149"/>
      <c r="U472" s="149"/>
      <c r="V472" s="187"/>
      <c r="W472" s="187"/>
      <c r="X472" s="167"/>
      <c r="Y472" s="167"/>
      <c r="Z472" s="71"/>
    </row>
    <row r="473" spans="3:26" ht="16.5" customHeight="1">
      <c r="C473" s="160"/>
      <c r="D473" s="160"/>
      <c r="E473" s="140"/>
      <c r="F473" s="141"/>
      <c r="G473" s="141"/>
      <c r="H473" s="143"/>
      <c r="I473" s="184"/>
      <c r="J473" s="144"/>
      <c r="K473" s="121"/>
      <c r="L473" s="121"/>
      <c r="M473" s="121"/>
      <c r="N473" s="185"/>
      <c r="O473" s="121"/>
      <c r="P473" s="161"/>
      <c r="Q473" s="70"/>
      <c r="R473" s="70"/>
      <c r="S473" s="70"/>
      <c r="T473" s="149"/>
      <c r="U473" s="149"/>
      <c r="V473" s="187"/>
      <c r="W473" s="187"/>
      <c r="X473" s="167"/>
      <c r="Y473" s="167"/>
      <c r="Z473" s="71"/>
    </row>
    <row r="474" spans="3:26" ht="16.5" customHeight="1">
      <c r="C474" s="160"/>
      <c r="D474" s="160"/>
      <c r="E474" s="140"/>
      <c r="F474" s="141"/>
      <c r="G474" s="141"/>
      <c r="H474" s="143"/>
      <c r="I474" s="184"/>
      <c r="J474" s="144"/>
      <c r="K474" s="121"/>
      <c r="L474" s="121"/>
      <c r="M474" s="121"/>
      <c r="N474" s="185"/>
      <c r="O474" s="121"/>
      <c r="P474" s="161"/>
      <c r="Q474" s="70"/>
      <c r="R474" s="70"/>
      <c r="S474" s="70"/>
      <c r="T474" s="149"/>
      <c r="U474" s="149"/>
      <c r="V474" s="187"/>
      <c r="W474" s="187"/>
      <c r="X474" s="167"/>
      <c r="Y474" s="167"/>
      <c r="Z474" s="71"/>
    </row>
    <row r="475" spans="3:26" ht="16.5" customHeight="1">
      <c r="C475" s="160"/>
      <c r="D475" s="160"/>
      <c r="E475" s="140"/>
      <c r="F475" s="141"/>
      <c r="G475" s="141"/>
      <c r="H475" s="143"/>
      <c r="I475" s="184"/>
      <c r="J475" s="144"/>
      <c r="K475" s="121"/>
      <c r="L475" s="121"/>
      <c r="M475" s="121"/>
      <c r="N475" s="185"/>
      <c r="O475" s="121"/>
      <c r="P475" s="161"/>
      <c r="Q475" s="70"/>
      <c r="R475" s="70"/>
      <c r="S475" s="70"/>
      <c r="T475" s="149"/>
      <c r="U475" s="149"/>
      <c r="V475" s="187"/>
      <c r="W475" s="187"/>
      <c r="X475" s="167"/>
      <c r="Y475" s="167"/>
      <c r="Z475" s="71"/>
    </row>
    <row r="476" spans="3:26" ht="16.5" customHeight="1">
      <c r="C476" s="160"/>
      <c r="D476" s="160"/>
      <c r="E476" s="140"/>
      <c r="F476" s="141"/>
      <c r="G476" s="141"/>
      <c r="H476" s="143"/>
      <c r="I476" s="184"/>
      <c r="J476" s="144"/>
      <c r="K476" s="121"/>
      <c r="L476" s="121"/>
      <c r="M476" s="121"/>
      <c r="N476" s="185"/>
      <c r="O476" s="121"/>
      <c r="P476" s="161"/>
      <c r="Q476" s="70"/>
      <c r="R476" s="70"/>
      <c r="S476" s="70"/>
      <c r="T476" s="149"/>
      <c r="U476" s="149"/>
      <c r="V476" s="187"/>
      <c r="W476" s="187"/>
      <c r="X476" s="167"/>
      <c r="Y476" s="167"/>
      <c r="Z476" s="71"/>
    </row>
    <row r="477" spans="3:26" ht="16.5" customHeight="1">
      <c r="C477" s="160"/>
      <c r="D477" s="160"/>
      <c r="E477" s="140"/>
      <c r="F477" s="141"/>
      <c r="G477" s="141"/>
      <c r="H477" s="143"/>
      <c r="I477" s="184"/>
      <c r="J477" s="144"/>
      <c r="K477" s="121"/>
      <c r="L477" s="121"/>
      <c r="M477" s="121"/>
      <c r="N477" s="185"/>
      <c r="O477" s="121"/>
      <c r="P477" s="161"/>
      <c r="Q477" s="70"/>
      <c r="R477" s="70"/>
      <c r="S477" s="70"/>
      <c r="T477" s="149"/>
      <c r="U477" s="149"/>
      <c r="V477" s="187"/>
      <c r="W477" s="187"/>
      <c r="X477" s="167"/>
      <c r="Y477" s="167"/>
      <c r="Z477" s="71"/>
    </row>
    <row r="478" spans="3:26" ht="16.5" customHeight="1">
      <c r="C478" s="160"/>
      <c r="D478" s="160"/>
      <c r="E478" s="140"/>
      <c r="F478" s="141"/>
      <c r="G478" s="141"/>
      <c r="H478" s="143"/>
      <c r="I478" s="184"/>
      <c r="J478" s="144"/>
      <c r="K478" s="121"/>
      <c r="L478" s="121"/>
      <c r="M478" s="121"/>
      <c r="N478" s="185"/>
      <c r="O478" s="121"/>
      <c r="P478" s="161"/>
      <c r="Q478" s="70"/>
      <c r="R478" s="70"/>
      <c r="S478" s="70"/>
      <c r="T478" s="149"/>
      <c r="U478" s="149"/>
      <c r="V478" s="187"/>
      <c r="W478" s="187"/>
      <c r="X478" s="167"/>
      <c r="Y478" s="167"/>
      <c r="Z478" s="71"/>
    </row>
    <row r="479" spans="3:26" ht="16.5" customHeight="1">
      <c r="C479" s="160"/>
      <c r="D479" s="160"/>
      <c r="E479" s="140"/>
      <c r="F479" s="141"/>
      <c r="G479" s="141"/>
      <c r="H479" s="143"/>
      <c r="I479" s="184"/>
      <c r="J479" s="144"/>
      <c r="K479" s="121"/>
      <c r="L479" s="121"/>
      <c r="M479" s="121"/>
      <c r="N479" s="185"/>
      <c r="O479" s="121"/>
      <c r="P479" s="161"/>
      <c r="Q479" s="70"/>
      <c r="R479" s="70"/>
      <c r="S479" s="70"/>
      <c r="T479" s="149"/>
      <c r="U479" s="149"/>
      <c r="V479" s="187"/>
      <c r="W479" s="187"/>
      <c r="X479" s="167"/>
      <c r="Y479" s="167"/>
      <c r="Z479" s="71"/>
    </row>
    <row r="480" spans="3:26" ht="16.5" customHeight="1">
      <c r="C480" s="160"/>
      <c r="D480" s="160"/>
      <c r="E480" s="140"/>
      <c r="F480" s="141"/>
      <c r="G480" s="141"/>
      <c r="H480" s="143"/>
      <c r="I480" s="184"/>
      <c r="J480" s="144"/>
      <c r="K480" s="121"/>
      <c r="L480" s="121"/>
      <c r="M480" s="121"/>
      <c r="N480" s="185"/>
      <c r="O480" s="121"/>
      <c r="P480" s="161"/>
      <c r="Q480" s="70"/>
      <c r="R480" s="70"/>
      <c r="S480" s="70"/>
      <c r="T480" s="149"/>
      <c r="U480" s="149"/>
      <c r="V480" s="187"/>
      <c r="W480" s="187"/>
      <c r="X480" s="167"/>
      <c r="Y480" s="167"/>
      <c r="Z480" s="71"/>
    </row>
    <row r="481" spans="3:26" ht="16.5" customHeight="1">
      <c r="C481" s="160"/>
      <c r="D481" s="160"/>
      <c r="E481" s="140"/>
      <c r="F481" s="141"/>
      <c r="G481" s="141"/>
      <c r="H481" s="143"/>
      <c r="I481" s="184"/>
      <c r="J481" s="144"/>
      <c r="K481" s="121"/>
      <c r="L481" s="121"/>
      <c r="M481" s="121"/>
      <c r="N481" s="185"/>
      <c r="O481" s="121"/>
      <c r="P481" s="161"/>
      <c r="Q481" s="70"/>
      <c r="R481" s="70"/>
      <c r="S481" s="70"/>
      <c r="T481" s="149"/>
      <c r="U481" s="149"/>
      <c r="V481" s="187"/>
      <c r="W481" s="187"/>
      <c r="X481" s="167"/>
      <c r="Y481" s="167"/>
      <c r="Z481" s="71"/>
    </row>
    <row r="482" spans="3:26" ht="16.5" customHeight="1">
      <c r="C482" s="160"/>
      <c r="D482" s="160"/>
      <c r="E482" s="140"/>
      <c r="F482" s="141"/>
      <c r="G482" s="141"/>
      <c r="H482" s="143"/>
      <c r="I482" s="184"/>
      <c r="J482" s="144"/>
      <c r="K482" s="121"/>
      <c r="L482" s="121"/>
      <c r="M482" s="121"/>
      <c r="N482" s="185"/>
      <c r="O482" s="121"/>
      <c r="P482" s="161"/>
      <c r="Q482" s="70"/>
      <c r="R482" s="70"/>
      <c r="S482" s="70"/>
      <c r="T482" s="149"/>
      <c r="U482" s="149"/>
      <c r="V482" s="187"/>
      <c r="W482" s="187"/>
      <c r="X482" s="167"/>
      <c r="Y482" s="167"/>
      <c r="Z482" s="71"/>
    </row>
    <row r="483" spans="3:26" ht="16.5" customHeight="1">
      <c r="C483" s="160"/>
      <c r="D483" s="160"/>
      <c r="E483" s="140"/>
      <c r="F483" s="141"/>
      <c r="G483" s="141"/>
      <c r="H483" s="143"/>
      <c r="I483" s="184"/>
      <c r="J483" s="144"/>
      <c r="K483" s="121"/>
      <c r="L483" s="121"/>
      <c r="M483" s="121"/>
      <c r="N483" s="185"/>
      <c r="O483" s="121"/>
      <c r="P483" s="161"/>
      <c r="Q483" s="70"/>
      <c r="R483" s="70"/>
      <c r="S483" s="70"/>
      <c r="T483" s="149"/>
      <c r="U483" s="149"/>
      <c r="V483" s="187"/>
      <c r="W483" s="187"/>
      <c r="X483" s="167"/>
      <c r="Y483" s="167"/>
      <c r="Z483" s="71"/>
    </row>
    <row r="484" spans="3:26" ht="16.5" customHeight="1">
      <c r="C484" s="160"/>
      <c r="D484" s="160"/>
      <c r="E484" s="140"/>
      <c r="F484" s="141"/>
      <c r="G484" s="141"/>
      <c r="H484" s="143"/>
      <c r="I484" s="184"/>
      <c r="J484" s="144"/>
      <c r="K484" s="121"/>
      <c r="L484" s="121"/>
      <c r="M484" s="121"/>
      <c r="N484" s="185"/>
      <c r="O484" s="121"/>
      <c r="P484" s="161"/>
      <c r="Q484" s="70"/>
      <c r="R484" s="70"/>
      <c r="S484" s="70"/>
      <c r="T484" s="149"/>
      <c r="U484" s="149"/>
      <c r="V484" s="187"/>
      <c r="W484" s="187"/>
      <c r="X484" s="167"/>
      <c r="Y484" s="167"/>
      <c r="Z484" s="71"/>
    </row>
    <row r="485" spans="3:26" ht="16.5" customHeight="1">
      <c r="C485" s="160"/>
      <c r="D485" s="160"/>
      <c r="E485" s="140"/>
      <c r="F485" s="141"/>
      <c r="G485" s="141"/>
      <c r="H485" s="143"/>
      <c r="I485" s="184"/>
      <c r="J485" s="144"/>
      <c r="K485" s="121"/>
      <c r="L485" s="121"/>
      <c r="M485" s="121"/>
      <c r="N485" s="185"/>
      <c r="O485" s="121"/>
      <c r="P485" s="161"/>
      <c r="Q485" s="70"/>
      <c r="R485" s="70"/>
      <c r="S485" s="70"/>
      <c r="T485" s="149"/>
      <c r="U485" s="149"/>
      <c r="V485" s="187"/>
      <c r="W485" s="187"/>
      <c r="X485" s="167"/>
      <c r="Y485" s="167"/>
      <c r="Z485" s="71"/>
    </row>
    <row r="486" spans="3:26" ht="16.5" customHeight="1">
      <c r="C486" s="160"/>
      <c r="D486" s="160"/>
      <c r="E486" s="140"/>
      <c r="F486" s="141"/>
      <c r="G486" s="141"/>
      <c r="H486" s="143"/>
      <c r="I486" s="184"/>
      <c r="J486" s="144"/>
      <c r="K486" s="121"/>
      <c r="L486" s="121"/>
      <c r="M486" s="121"/>
      <c r="N486" s="185"/>
      <c r="O486" s="121"/>
      <c r="P486" s="161"/>
      <c r="Q486" s="70"/>
      <c r="R486" s="70"/>
      <c r="S486" s="70"/>
      <c r="T486" s="149"/>
      <c r="U486" s="149"/>
      <c r="V486" s="187"/>
      <c r="W486" s="187"/>
      <c r="X486" s="167"/>
      <c r="Y486" s="167"/>
      <c r="Z486" s="71"/>
    </row>
    <row r="487" spans="3:26" ht="16.5" customHeight="1">
      <c r="C487" s="160"/>
      <c r="D487" s="160"/>
      <c r="E487" s="140"/>
      <c r="F487" s="141"/>
      <c r="G487" s="141"/>
      <c r="H487" s="143"/>
      <c r="I487" s="184"/>
      <c r="J487" s="144"/>
      <c r="K487" s="121"/>
      <c r="L487" s="121"/>
      <c r="M487" s="121"/>
      <c r="N487" s="185"/>
      <c r="O487" s="121"/>
      <c r="P487" s="161"/>
      <c r="Q487" s="70"/>
      <c r="R487" s="70"/>
      <c r="S487" s="70"/>
      <c r="T487" s="149"/>
      <c r="U487" s="149"/>
      <c r="V487" s="187"/>
      <c r="W487" s="187"/>
      <c r="X487" s="167"/>
      <c r="Y487" s="167"/>
      <c r="Z487" s="71"/>
    </row>
    <row r="488" spans="3:26" ht="16.5" customHeight="1">
      <c r="C488" s="160"/>
      <c r="D488" s="160"/>
      <c r="E488" s="140"/>
      <c r="F488" s="141"/>
      <c r="G488" s="141"/>
      <c r="H488" s="143"/>
      <c r="I488" s="184"/>
      <c r="J488" s="144"/>
      <c r="K488" s="121"/>
      <c r="L488" s="121"/>
      <c r="M488" s="121"/>
      <c r="N488" s="185"/>
      <c r="O488" s="121"/>
      <c r="P488" s="161"/>
      <c r="Q488" s="70"/>
      <c r="R488" s="70"/>
      <c r="S488" s="70"/>
      <c r="T488" s="149"/>
      <c r="U488" s="149"/>
      <c r="V488" s="187"/>
      <c r="W488" s="187"/>
      <c r="X488" s="167"/>
      <c r="Y488" s="167"/>
      <c r="Z488" s="71"/>
    </row>
    <row r="489" spans="3:26" ht="16.5" customHeight="1">
      <c r="C489" s="160"/>
      <c r="D489" s="160"/>
      <c r="E489" s="140"/>
      <c r="F489" s="141"/>
      <c r="G489" s="141"/>
      <c r="H489" s="143"/>
      <c r="I489" s="184"/>
      <c r="J489" s="144"/>
      <c r="K489" s="121"/>
      <c r="L489" s="121"/>
      <c r="M489" s="121"/>
      <c r="N489" s="185"/>
      <c r="O489" s="121"/>
      <c r="P489" s="161"/>
      <c r="Q489" s="70"/>
      <c r="R489" s="70"/>
      <c r="S489" s="70"/>
      <c r="T489" s="149"/>
      <c r="U489" s="149"/>
      <c r="V489" s="187"/>
      <c r="W489" s="187"/>
      <c r="X489" s="167"/>
      <c r="Y489" s="167"/>
      <c r="Z489" s="71"/>
    </row>
    <row r="490" spans="3:26" ht="16.5" customHeight="1">
      <c r="C490" s="160"/>
      <c r="D490" s="160"/>
      <c r="E490" s="140"/>
      <c r="F490" s="141"/>
      <c r="G490" s="141"/>
      <c r="H490" s="143"/>
      <c r="I490" s="184"/>
      <c r="J490" s="144"/>
      <c r="K490" s="121"/>
      <c r="L490" s="121"/>
      <c r="M490" s="121"/>
      <c r="N490" s="185"/>
      <c r="O490" s="121"/>
      <c r="P490" s="161"/>
      <c r="Q490" s="70"/>
      <c r="R490" s="70"/>
      <c r="S490" s="70"/>
      <c r="T490" s="149"/>
      <c r="U490" s="149"/>
      <c r="V490" s="187"/>
      <c r="W490" s="187"/>
      <c r="X490" s="167"/>
      <c r="Y490" s="167"/>
      <c r="Z490" s="71"/>
    </row>
    <row r="491" spans="3:26" ht="16.5" customHeight="1">
      <c r="C491" s="160"/>
      <c r="D491" s="160"/>
      <c r="E491" s="140"/>
      <c r="F491" s="141"/>
      <c r="G491" s="141"/>
      <c r="H491" s="143"/>
      <c r="I491" s="184"/>
      <c r="J491" s="144"/>
      <c r="K491" s="121"/>
      <c r="L491" s="121"/>
      <c r="M491" s="121"/>
      <c r="N491" s="185"/>
      <c r="O491" s="121"/>
      <c r="P491" s="161"/>
      <c r="Q491" s="70"/>
      <c r="R491" s="70"/>
      <c r="S491" s="70"/>
      <c r="T491" s="149"/>
      <c r="U491" s="149"/>
      <c r="V491" s="187"/>
      <c r="W491" s="187"/>
      <c r="X491" s="167"/>
      <c r="Y491" s="167"/>
      <c r="Z491" s="71"/>
    </row>
    <row r="492" spans="3:26" ht="16.5" customHeight="1">
      <c r="C492" s="160"/>
      <c r="D492" s="160"/>
      <c r="E492" s="140"/>
      <c r="F492" s="141"/>
      <c r="G492" s="141"/>
      <c r="H492" s="143"/>
      <c r="I492" s="184"/>
      <c r="J492" s="144"/>
      <c r="K492" s="121"/>
      <c r="L492" s="121"/>
      <c r="M492" s="121"/>
      <c r="N492" s="185"/>
      <c r="O492" s="121"/>
      <c r="P492" s="161"/>
      <c r="Q492" s="70"/>
      <c r="R492" s="70"/>
      <c r="S492" s="70"/>
      <c r="T492" s="149"/>
      <c r="U492" s="149"/>
      <c r="V492" s="187"/>
      <c r="W492" s="187"/>
      <c r="X492" s="167"/>
      <c r="Y492" s="167"/>
      <c r="Z492" s="71"/>
    </row>
    <row r="493" spans="3:26" ht="16.5" customHeight="1">
      <c r="C493" s="160"/>
      <c r="D493" s="160"/>
      <c r="E493" s="140"/>
      <c r="F493" s="141"/>
      <c r="G493" s="141"/>
      <c r="H493" s="143"/>
      <c r="I493" s="184"/>
      <c r="J493" s="144"/>
      <c r="K493" s="121"/>
      <c r="L493" s="121"/>
      <c r="M493" s="121"/>
      <c r="N493" s="185"/>
      <c r="O493" s="121"/>
      <c r="P493" s="161"/>
      <c r="Q493" s="70"/>
      <c r="R493" s="70"/>
      <c r="S493" s="70"/>
      <c r="T493" s="149"/>
      <c r="U493" s="149"/>
      <c r="V493" s="187"/>
      <c r="W493" s="187"/>
      <c r="X493" s="167"/>
      <c r="Y493" s="167"/>
      <c r="Z493" s="71"/>
    </row>
    <row r="494" spans="3:26" ht="16.5" customHeight="1">
      <c r="C494" s="160"/>
      <c r="D494" s="160"/>
      <c r="E494" s="140"/>
      <c r="F494" s="141"/>
      <c r="G494" s="141"/>
      <c r="H494" s="143"/>
      <c r="I494" s="184"/>
      <c r="J494" s="144"/>
      <c r="K494" s="121"/>
      <c r="L494" s="121"/>
      <c r="M494" s="121"/>
      <c r="N494" s="185"/>
      <c r="O494" s="121"/>
      <c r="P494" s="161"/>
      <c r="Q494" s="70"/>
      <c r="R494" s="70"/>
      <c r="S494" s="70"/>
      <c r="T494" s="149"/>
      <c r="U494" s="149"/>
      <c r="V494" s="187"/>
      <c r="W494" s="187"/>
      <c r="X494" s="167"/>
      <c r="Y494" s="167"/>
      <c r="Z494" s="71"/>
    </row>
    <row r="495" spans="3:26" ht="16.5" customHeight="1">
      <c r="C495" s="160"/>
      <c r="D495" s="160"/>
      <c r="E495" s="140"/>
      <c r="F495" s="141"/>
      <c r="G495" s="141"/>
      <c r="H495" s="143"/>
      <c r="I495" s="184"/>
      <c r="J495" s="144"/>
      <c r="K495" s="121"/>
      <c r="L495" s="121"/>
      <c r="M495" s="121"/>
      <c r="N495" s="185"/>
      <c r="O495" s="121"/>
      <c r="P495" s="161"/>
      <c r="Q495" s="70"/>
      <c r="R495" s="70"/>
      <c r="S495" s="70"/>
      <c r="T495" s="149"/>
      <c r="U495" s="149"/>
      <c r="V495" s="187"/>
      <c r="W495" s="187"/>
      <c r="X495" s="167"/>
      <c r="Y495" s="167"/>
      <c r="Z495" s="71"/>
    </row>
    <row r="496" spans="3:26" ht="16.5" customHeight="1">
      <c r="C496" s="160"/>
      <c r="D496" s="160"/>
      <c r="E496" s="140"/>
      <c r="F496" s="141"/>
      <c r="G496" s="141"/>
      <c r="H496" s="143"/>
      <c r="I496" s="184"/>
      <c r="J496" s="144"/>
      <c r="K496" s="121"/>
      <c r="L496" s="121"/>
      <c r="M496" s="121"/>
      <c r="N496" s="185"/>
      <c r="O496" s="121"/>
      <c r="P496" s="161"/>
      <c r="Q496" s="70"/>
      <c r="R496" s="70"/>
      <c r="S496" s="70"/>
      <c r="T496" s="149"/>
      <c r="U496" s="149"/>
      <c r="V496" s="187"/>
      <c r="W496" s="187"/>
      <c r="X496" s="167"/>
      <c r="Y496" s="167"/>
      <c r="Z496" s="71"/>
    </row>
    <row r="497" spans="3:26" ht="16.5" customHeight="1">
      <c r="C497" s="160"/>
      <c r="D497" s="160"/>
      <c r="E497" s="140"/>
      <c r="F497" s="141"/>
      <c r="G497" s="141"/>
      <c r="H497" s="143"/>
      <c r="I497" s="184"/>
      <c r="J497" s="144"/>
      <c r="K497" s="121"/>
      <c r="L497" s="121"/>
      <c r="M497" s="121"/>
      <c r="N497" s="185"/>
      <c r="O497" s="121"/>
      <c r="P497" s="161"/>
      <c r="Q497" s="70"/>
      <c r="R497" s="70"/>
      <c r="S497" s="70"/>
      <c r="T497" s="149"/>
      <c r="U497" s="149"/>
      <c r="V497" s="187"/>
      <c r="W497" s="187"/>
      <c r="X497" s="167"/>
      <c r="Y497" s="167"/>
      <c r="Z497" s="71"/>
    </row>
    <row r="498" spans="3:26" ht="16.5" customHeight="1">
      <c r="C498" s="160"/>
      <c r="D498" s="160"/>
      <c r="E498" s="140"/>
      <c r="F498" s="141"/>
      <c r="G498" s="141"/>
      <c r="H498" s="143"/>
      <c r="I498" s="184"/>
      <c r="J498" s="144"/>
      <c r="K498" s="121"/>
      <c r="L498" s="121"/>
      <c r="M498" s="121"/>
      <c r="N498" s="185"/>
      <c r="O498" s="121"/>
      <c r="P498" s="161"/>
      <c r="Q498" s="70"/>
      <c r="R498" s="70"/>
      <c r="S498" s="70"/>
      <c r="T498" s="149"/>
      <c r="U498" s="149"/>
      <c r="V498" s="187"/>
      <c r="W498" s="187"/>
      <c r="X498" s="167"/>
      <c r="Y498" s="167"/>
      <c r="Z498" s="71"/>
    </row>
    <row r="499" spans="3:26" ht="16.5" customHeight="1">
      <c r="C499" s="160"/>
      <c r="D499" s="160"/>
      <c r="E499" s="140"/>
      <c r="F499" s="141"/>
      <c r="G499" s="141"/>
      <c r="H499" s="143"/>
      <c r="I499" s="184"/>
      <c r="J499" s="144"/>
      <c r="K499" s="121"/>
      <c r="L499" s="121"/>
      <c r="M499" s="121"/>
      <c r="N499" s="185"/>
      <c r="O499" s="121"/>
      <c r="P499" s="161"/>
      <c r="Q499" s="70"/>
      <c r="R499" s="70"/>
      <c r="S499" s="70"/>
      <c r="T499" s="149"/>
      <c r="U499" s="149"/>
      <c r="V499" s="187"/>
      <c r="W499" s="187"/>
      <c r="X499" s="167"/>
      <c r="Y499" s="167"/>
      <c r="Z499" s="71"/>
    </row>
    <row r="500" spans="3:26" ht="16.5" customHeight="1">
      <c r="C500" s="160"/>
      <c r="D500" s="160"/>
      <c r="E500" s="140"/>
      <c r="F500" s="141"/>
      <c r="G500" s="141"/>
      <c r="H500" s="143"/>
      <c r="I500" s="184"/>
      <c r="J500" s="144"/>
      <c r="K500" s="121"/>
      <c r="L500" s="121"/>
      <c r="M500" s="121"/>
      <c r="N500" s="185"/>
      <c r="O500" s="121"/>
      <c r="P500" s="161"/>
      <c r="Q500" s="70"/>
      <c r="R500" s="70"/>
      <c r="S500" s="70"/>
      <c r="T500" s="149"/>
      <c r="U500" s="149"/>
      <c r="V500" s="187"/>
      <c r="W500" s="187"/>
      <c r="X500" s="167"/>
      <c r="Y500" s="167"/>
      <c r="Z500" s="71"/>
    </row>
    <row r="501" spans="3:26" ht="16.5" customHeight="1">
      <c r="C501" s="160"/>
      <c r="D501" s="160"/>
      <c r="E501" s="140"/>
      <c r="F501" s="141"/>
      <c r="G501" s="141"/>
      <c r="H501" s="143"/>
      <c r="I501" s="184"/>
      <c r="J501" s="144"/>
      <c r="K501" s="121"/>
      <c r="L501" s="121"/>
      <c r="M501" s="121"/>
      <c r="N501" s="185"/>
      <c r="O501" s="121"/>
      <c r="P501" s="161"/>
      <c r="Q501" s="70"/>
      <c r="R501" s="70"/>
      <c r="S501" s="70"/>
      <c r="T501" s="149"/>
      <c r="U501" s="149"/>
      <c r="V501" s="187"/>
      <c r="W501" s="187"/>
      <c r="X501" s="167"/>
      <c r="Y501" s="167"/>
      <c r="Z501" s="71"/>
    </row>
    <row r="502" spans="3:26" ht="16.5" customHeight="1">
      <c r="C502" s="160"/>
      <c r="D502" s="160"/>
      <c r="E502" s="140"/>
      <c r="F502" s="141"/>
      <c r="G502" s="141"/>
      <c r="H502" s="143"/>
      <c r="I502" s="184"/>
      <c r="J502" s="144"/>
      <c r="K502" s="121"/>
      <c r="L502" s="121"/>
      <c r="M502" s="121"/>
      <c r="N502" s="185"/>
      <c r="O502" s="121"/>
      <c r="P502" s="161"/>
      <c r="Q502" s="70"/>
      <c r="R502" s="70"/>
      <c r="S502" s="70"/>
      <c r="T502" s="149"/>
      <c r="U502" s="149"/>
      <c r="V502" s="187"/>
      <c r="W502" s="187"/>
      <c r="X502" s="167"/>
      <c r="Y502" s="167"/>
      <c r="Z502" s="71"/>
    </row>
    <row r="503" spans="3:26" ht="16.5" customHeight="1">
      <c r="C503" s="160"/>
      <c r="D503" s="160"/>
      <c r="E503" s="140"/>
      <c r="F503" s="141"/>
      <c r="G503" s="141"/>
      <c r="H503" s="143"/>
      <c r="I503" s="184"/>
      <c r="J503" s="144"/>
      <c r="K503" s="121"/>
      <c r="L503" s="121"/>
      <c r="M503" s="121"/>
      <c r="N503" s="185"/>
      <c r="O503" s="121"/>
      <c r="P503" s="161"/>
      <c r="Q503" s="70"/>
      <c r="R503" s="70"/>
      <c r="S503" s="70"/>
      <c r="T503" s="149"/>
      <c r="U503" s="149"/>
      <c r="V503" s="187"/>
      <c r="W503" s="187"/>
      <c r="X503" s="167"/>
      <c r="Y503" s="167"/>
      <c r="Z503" s="71"/>
    </row>
    <row r="504" spans="3:26" ht="16.5" customHeight="1">
      <c r="C504" s="160"/>
      <c r="D504" s="160"/>
      <c r="E504" s="140"/>
      <c r="F504" s="141"/>
      <c r="G504" s="141"/>
      <c r="H504" s="143"/>
      <c r="I504" s="184"/>
      <c r="J504" s="144"/>
      <c r="K504" s="121"/>
      <c r="L504" s="121"/>
      <c r="M504" s="121"/>
      <c r="N504" s="185"/>
      <c r="O504" s="121"/>
      <c r="P504" s="161"/>
      <c r="Q504" s="70"/>
      <c r="R504" s="70"/>
      <c r="S504" s="70"/>
      <c r="T504" s="149"/>
      <c r="U504" s="149"/>
      <c r="V504" s="187"/>
      <c r="W504" s="187"/>
      <c r="X504" s="167"/>
      <c r="Y504" s="167"/>
      <c r="Z504" s="71"/>
    </row>
    <row r="505" spans="3:26" ht="16.5" customHeight="1">
      <c r="C505" s="160"/>
      <c r="D505" s="160"/>
      <c r="E505" s="140"/>
      <c r="F505" s="141"/>
      <c r="G505" s="141"/>
      <c r="H505" s="143"/>
      <c r="I505" s="184"/>
      <c r="J505" s="144"/>
      <c r="K505" s="121"/>
      <c r="L505" s="121"/>
      <c r="M505" s="121"/>
      <c r="N505" s="185"/>
      <c r="O505" s="121"/>
      <c r="P505" s="161"/>
      <c r="Q505" s="70"/>
      <c r="R505" s="70"/>
      <c r="S505" s="70"/>
      <c r="T505" s="149"/>
      <c r="U505" s="149"/>
      <c r="V505" s="187"/>
      <c r="W505" s="187"/>
      <c r="X505" s="167"/>
      <c r="Y505" s="167"/>
      <c r="Z505" s="71"/>
    </row>
    <row r="506" spans="3:26" ht="16.5" customHeight="1">
      <c r="C506" s="160"/>
      <c r="D506" s="160"/>
      <c r="E506" s="140"/>
      <c r="F506" s="141"/>
      <c r="G506" s="141"/>
      <c r="H506" s="143"/>
      <c r="I506" s="184"/>
      <c r="J506" s="144"/>
      <c r="K506" s="121"/>
      <c r="L506" s="121"/>
      <c r="M506" s="121"/>
      <c r="N506" s="185"/>
      <c r="O506" s="121"/>
      <c r="P506" s="161"/>
      <c r="Q506" s="70"/>
      <c r="R506" s="70"/>
      <c r="S506" s="70"/>
      <c r="T506" s="149"/>
      <c r="U506" s="149"/>
      <c r="V506" s="187"/>
      <c r="W506" s="187"/>
      <c r="X506" s="167"/>
      <c r="Y506" s="167"/>
      <c r="Z506" s="71"/>
    </row>
    <row r="507" spans="3:26" ht="16.5" customHeight="1">
      <c r="C507" s="160"/>
      <c r="D507" s="160"/>
      <c r="E507" s="140"/>
      <c r="F507" s="141"/>
      <c r="G507" s="141"/>
      <c r="H507" s="143"/>
      <c r="I507" s="184"/>
      <c r="J507" s="144"/>
      <c r="K507" s="121"/>
      <c r="L507" s="121"/>
      <c r="M507" s="121"/>
      <c r="N507" s="185"/>
      <c r="O507" s="121"/>
      <c r="P507" s="161"/>
      <c r="Q507" s="70"/>
      <c r="R507" s="70"/>
      <c r="S507" s="70"/>
      <c r="T507" s="149"/>
      <c r="U507" s="149"/>
      <c r="V507" s="187"/>
      <c r="W507" s="187"/>
      <c r="X507" s="167"/>
      <c r="Y507" s="167"/>
      <c r="Z507" s="71"/>
    </row>
    <row r="508" spans="3:26" ht="16.5" customHeight="1">
      <c r="C508" s="160"/>
      <c r="D508" s="160"/>
      <c r="E508" s="140"/>
      <c r="F508" s="141"/>
      <c r="G508" s="141"/>
      <c r="H508" s="143"/>
      <c r="I508" s="184"/>
      <c r="J508" s="144"/>
      <c r="K508" s="121"/>
      <c r="L508" s="121"/>
      <c r="M508" s="121"/>
      <c r="N508" s="185"/>
      <c r="O508" s="121"/>
      <c r="P508" s="161"/>
      <c r="Q508" s="70"/>
      <c r="R508" s="70"/>
      <c r="S508" s="70"/>
      <c r="T508" s="149"/>
      <c r="U508" s="149"/>
      <c r="V508" s="187"/>
      <c r="W508" s="187"/>
      <c r="X508" s="167"/>
      <c r="Y508" s="167"/>
      <c r="Z508" s="71"/>
    </row>
    <row r="509" spans="3:26" ht="16.5" customHeight="1">
      <c r="C509" s="160"/>
      <c r="D509" s="160"/>
      <c r="E509" s="140"/>
      <c r="F509" s="141"/>
      <c r="G509" s="141"/>
      <c r="H509" s="143"/>
      <c r="I509" s="184"/>
      <c r="J509" s="144"/>
      <c r="K509" s="121"/>
      <c r="L509" s="121"/>
      <c r="M509" s="121"/>
      <c r="N509" s="185"/>
      <c r="O509" s="121"/>
      <c r="P509" s="161"/>
      <c r="Q509" s="70"/>
      <c r="R509" s="70"/>
      <c r="S509" s="70"/>
      <c r="T509" s="149"/>
      <c r="U509" s="149"/>
      <c r="V509" s="187"/>
      <c r="W509" s="187"/>
      <c r="X509" s="167"/>
      <c r="Y509" s="167"/>
      <c r="Z509" s="71"/>
    </row>
    <row r="510" spans="3:26" ht="16.5" customHeight="1">
      <c r="C510" s="160"/>
      <c r="D510" s="160"/>
      <c r="E510" s="140"/>
      <c r="F510" s="141"/>
      <c r="G510" s="141"/>
      <c r="H510" s="143"/>
      <c r="I510" s="184"/>
      <c r="J510" s="144"/>
      <c r="K510" s="121"/>
      <c r="L510" s="121"/>
      <c r="M510" s="121"/>
      <c r="N510" s="185"/>
      <c r="O510" s="121"/>
      <c r="P510" s="161"/>
      <c r="Q510" s="70"/>
      <c r="R510" s="70"/>
      <c r="S510" s="70"/>
      <c r="T510" s="149"/>
      <c r="U510" s="149"/>
      <c r="V510" s="187"/>
      <c r="W510" s="187"/>
      <c r="X510" s="167"/>
      <c r="Y510" s="167"/>
      <c r="Z510" s="71"/>
    </row>
    <row r="511" spans="3:26" ht="16.5" customHeight="1">
      <c r="C511" s="160"/>
      <c r="D511" s="160"/>
      <c r="E511" s="140"/>
      <c r="F511" s="141"/>
      <c r="G511" s="141"/>
      <c r="H511" s="143"/>
      <c r="I511" s="184"/>
      <c r="J511" s="144"/>
      <c r="K511" s="121"/>
      <c r="L511" s="121"/>
      <c r="M511" s="121"/>
      <c r="N511" s="185"/>
      <c r="O511" s="121"/>
      <c r="P511" s="161"/>
      <c r="Q511" s="70"/>
      <c r="R511" s="70"/>
      <c r="S511" s="70"/>
      <c r="T511" s="149"/>
      <c r="U511" s="149"/>
      <c r="V511" s="187"/>
      <c r="W511" s="187"/>
      <c r="X511" s="167"/>
      <c r="Y511" s="167"/>
      <c r="Z511" s="71"/>
    </row>
    <row r="512" spans="3:26" ht="16.5" customHeight="1">
      <c r="C512" s="160"/>
      <c r="D512" s="160"/>
      <c r="E512" s="140"/>
      <c r="F512" s="141"/>
      <c r="G512" s="141"/>
      <c r="H512" s="143"/>
      <c r="I512" s="184"/>
      <c r="J512" s="144"/>
      <c r="K512" s="121"/>
      <c r="L512" s="121"/>
      <c r="M512" s="121"/>
      <c r="N512" s="185"/>
      <c r="O512" s="121"/>
      <c r="P512" s="161"/>
      <c r="Q512" s="70"/>
      <c r="R512" s="70"/>
      <c r="S512" s="70"/>
      <c r="T512" s="149"/>
      <c r="U512" s="149"/>
      <c r="V512" s="187"/>
      <c r="W512" s="187"/>
      <c r="X512" s="167"/>
      <c r="Y512" s="167"/>
      <c r="Z512" s="71"/>
    </row>
    <row r="513" spans="3:26" ht="16.5" customHeight="1">
      <c r="C513" s="160"/>
      <c r="D513" s="160"/>
      <c r="E513" s="140"/>
      <c r="F513" s="141"/>
      <c r="G513" s="141"/>
      <c r="H513" s="143"/>
      <c r="I513" s="184"/>
      <c r="J513" s="144"/>
      <c r="K513" s="121"/>
      <c r="L513" s="121"/>
      <c r="M513" s="121"/>
      <c r="N513" s="185"/>
      <c r="O513" s="121"/>
      <c r="P513" s="161"/>
      <c r="Q513" s="70"/>
      <c r="R513" s="70"/>
      <c r="S513" s="70"/>
      <c r="T513" s="149"/>
      <c r="U513" s="149"/>
      <c r="V513" s="187"/>
      <c r="W513" s="187"/>
      <c r="X513" s="167"/>
      <c r="Y513" s="167"/>
      <c r="Z513" s="71"/>
    </row>
    <row r="514" spans="3:26" ht="16.5" customHeight="1">
      <c r="C514" s="160"/>
      <c r="D514" s="160"/>
      <c r="E514" s="140"/>
      <c r="F514" s="141"/>
      <c r="G514" s="141"/>
      <c r="H514" s="143"/>
      <c r="I514" s="184"/>
      <c r="J514" s="144"/>
      <c r="K514" s="121"/>
      <c r="L514" s="121"/>
      <c r="M514" s="121"/>
      <c r="N514" s="185"/>
      <c r="O514" s="121"/>
      <c r="P514" s="161"/>
      <c r="Q514" s="70"/>
      <c r="R514" s="70"/>
      <c r="S514" s="70"/>
      <c r="T514" s="149"/>
      <c r="U514" s="149"/>
      <c r="V514" s="187"/>
      <c r="W514" s="187"/>
      <c r="X514" s="167"/>
      <c r="Y514" s="167"/>
      <c r="Z514" s="71"/>
    </row>
    <row r="515" spans="3:26" ht="16.5" customHeight="1">
      <c r="C515" s="160"/>
      <c r="D515" s="160"/>
      <c r="E515" s="140"/>
      <c r="F515" s="141"/>
      <c r="G515" s="141"/>
      <c r="H515" s="143"/>
      <c r="I515" s="184"/>
      <c r="J515" s="144"/>
      <c r="K515" s="121"/>
      <c r="L515" s="121"/>
      <c r="M515" s="121"/>
      <c r="N515" s="185"/>
      <c r="O515" s="121"/>
      <c r="P515" s="161"/>
      <c r="Q515" s="70"/>
      <c r="R515" s="70"/>
      <c r="S515" s="70"/>
      <c r="T515" s="149"/>
      <c r="U515" s="149"/>
      <c r="V515" s="187"/>
      <c r="W515" s="187"/>
      <c r="X515" s="167"/>
      <c r="Y515" s="167"/>
      <c r="Z515" s="71"/>
    </row>
    <row r="516" spans="3:26" ht="16.5" customHeight="1">
      <c r="C516" s="160"/>
      <c r="D516" s="160"/>
      <c r="E516" s="140"/>
      <c r="F516" s="141"/>
      <c r="G516" s="141"/>
      <c r="H516" s="143"/>
      <c r="I516" s="184"/>
      <c r="J516" s="144"/>
      <c r="K516" s="121"/>
      <c r="L516" s="121"/>
      <c r="M516" s="121"/>
      <c r="N516" s="185"/>
      <c r="O516" s="121"/>
      <c r="P516" s="161"/>
      <c r="Q516" s="70"/>
      <c r="R516" s="70"/>
      <c r="S516" s="70"/>
      <c r="T516" s="149"/>
      <c r="U516" s="149"/>
      <c r="V516" s="187"/>
      <c r="W516" s="187"/>
      <c r="X516" s="167"/>
      <c r="Y516" s="167"/>
      <c r="Z516" s="71"/>
    </row>
    <row r="517" spans="3:26" ht="16.5" customHeight="1">
      <c r="C517" s="160"/>
      <c r="D517" s="160"/>
      <c r="E517" s="140"/>
      <c r="F517" s="141"/>
      <c r="G517" s="141"/>
      <c r="H517" s="143"/>
      <c r="I517" s="184"/>
      <c r="J517" s="144"/>
      <c r="K517" s="121"/>
      <c r="L517" s="121"/>
      <c r="M517" s="121"/>
      <c r="N517" s="185"/>
      <c r="O517" s="121"/>
      <c r="P517" s="161"/>
      <c r="Q517" s="70"/>
      <c r="R517" s="70"/>
      <c r="S517" s="70"/>
      <c r="T517" s="149"/>
      <c r="U517" s="149"/>
      <c r="V517" s="187"/>
      <c r="W517" s="187"/>
      <c r="X517" s="167"/>
      <c r="Y517" s="167"/>
      <c r="Z517" s="71"/>
    </row>
    <row r="518" spans="3:26" ht="16.5" customHeight="1">
      <c r="C518" s="160"/>
      <c r="D518" s="160"/>
      <c r="E518" s="140"/>
      <c r="F518" s="141"/>
      <c r="G518" s="141"/>
      <c r="H518" s="143"/>
      <c r="I518" s="184"/>
      <c r="J518" s="144"/>
      <c r="K518" s="121"/>
      <c r="L518" s="121"/>
      <c r="M518" s="121"/>
      <c r="N518" s="185"/>
      <c r="O518" s="121"/>
      <c r="P518" s="161"/>
      <c r="Q518" s="70"/>
      <c r="R518" s="70"/>
      <c r="S518" s="70"/>
      <c r="T518" s="149"/>
      <c r="U518" s="149"/>
      <c r="V518" s="187"/>
      <c r="W518" s="187"/>
      <c r="X518" s="167"/>
      <c r="Y518" s="167"/>
      <c r="Z518" s="71"/>
    </row>
    <row r="519" spans="3:26" ht="16.5" customHeight="1">
      <c r="C519" s="160"/>
      <c r="D519" s="160"/>
      <c r="E519" s="140"/>
      <c r="F519" s="141"/>
      <c r="G519" s="141"/>
      <c r="H519" s="143"/>
      <c r="I519" s="184"/>
      <c r="J519" s="144"/>
      <c r="K519" s="121"/>
      <c r="L519" s="121"/>
      <c r="M519" s="121"/>
      <c r="N519" s="185"/>
      <c r="O519" s="121"/>
      <c r="P519" s="161"/>
      <c r="Q519" s="70"/>
      <c r="R519" s="70"/>
      <c r="S519" s="70"/>
      <c r="T519" s="149"/>
      <c r="U519" s="149"/>
      <c r="V519" s="187"/>
      <c r="W519" s="187"/>
      <c r="X519" s="167"/>
      <c r="Y519" s="167"/>
      <c r="Z519" s="71"/>
    </row>
    <row r="520" spans="3:26" ht="16.5" customHeight="1">
      <c r="C520" s="160"/>
      <c r="D520" s="160"/>
      <c r="E520" s="140"/>
      <c r="F520" s="141"/>
      <c r="G520" s="141"/>
      <c r="H520" s="143"/>
      <c r="I520" s="184"/>
      <c r="J520" s="144"/>
      <c r="K520" s="121"/>
      <c r="L520" s="121"/>
      <c r="M520" s="121"/>
      <c r="N520" s="185"/>
      <c r="O520" s="121"/>
      <c r="P520" s="161"/>
      <c r="Q520" s="70"/>
      <c r="R520" s="70"/>
      <c r="S520" s="70"/>
      <c r="T520" s="149"/>
      <c r="U520" s="149"/>
      <c r="V520" s="187"/>
      <c r="W520" s="187"/>
      <c r="X520" s="167"/>
      <c r="Y520" s="167"/>
      <c r="Z520" s="71"/>
    </row>
    <row r="521" spans="3:26" ht="16.5" customHeight="1">
      <c r="C521" s="160"/>
      <c r="D521" s="160"/>
      <c r="E521" s="140"/>
      <c r="F521" s="141"/>
      <c r="G521" s="141"/>
      <c r="H521" s="143"/>
      <c r="I521" s="184"/>
      <c r="J521" s="144"/>
      <c r="K521" s="121"/>
      <c r="L521" s="121"/>
      <c r="M521" s="121"/>
      <c r="N521" s="185"/>
      <c r="O521" s="121"/>
      <c r="P521" s="161"/>
      <c r="Q521" s="70"/>
      <c r="R521" s="70"/>
      <c r="S521" s="70"/>
      <c r="T521" s="149"/>
      <c r="U521" s="149"/>
      <c r="V521" s="187"/>
      <c r="W521" s="187"/>
      <c r="X521" s="167"/>
      <c r="Y521" s="167"/>
      <c r="Z521" s="71"/>
    </row>
    <row r="522" spans="3:26" ht="16.5" customHeight="1">
      <c r="C522" s="160"/>
      <c r="D522" s="160"/>
      <c r="E522" s="140"/>
      <c r="F522" s="141"/>
      <c r="G522" s="141"/>
      <c r="H522" s="143"/>
      <c r="I522" s="184"/>
      <c r="J522" s="144"/>
      <c r="K522" s="121"/>
      <c r="L522" s="121"/>
      <c r="M522" s="121"/>
      <c r="N522" s="185"/>
      <c r="O522" s="121"/>
      <c r="P522" s="161"/>
      <c r="Q522" s="70"/>
      <c r="R522" s="70"/>
      <c r="S522" s="70"/>
      <c r="T522" s="149"/>
      <c r="U522" s="149"/>
      <c r="V522" s="187"/>
      <c r="W522" s="187"/>
      <c r="X522" s="167"/>
      <c r="Y522" s="167"/>
      <c r="Z522" s="71"/>
    </row>
    <row r="523" spans="3:26" ht="16.5" customHeight="1">
      <c r="C523" s="160"/>
      <c r="D523" s="160"/>
      <c r="E523" s="140"/>
      <c r="F523" s="141"/>
      <c r="G523" s="141"/>
      <c r="H523" s="143"/>
      <c r="I523" s="184"/>
      <c r="J523" s="144"/>
      <c r="K523" s="121"/>
      <c r="L523" s="121"/>
      <c r="M523" s="121"/>
      <c r="N523" s="185"/>
      <c r="O523" s="121"/>
      <c r="P523" s="161"/>
      <c r="Q523" s="70"/>
      <c r="R523" s="70"/>
      <c r="S523" s="70"/>
      <c r="T523" s="149"/>
      <c r="U523" s="149"/>
      <c r="V523" s="187"/>
      <c r="W523" s="187"/>
      <c r="X523" s="167"/>
      <c r="Y523" s="167"/>
      <c r="Z523" s="71"/>
    </row>
    <row r="524" spans="3:26" ht="16.5" customHeight="1">
      <c r="C524" s="160"/>
      <c r="D524" s="160"/>
      <c r="E524" s="140"/>
      <c r="F524" s="141"/>
      <c r="G524" s="141"/>
      <c r="H524" s="143"/>
      <c r="I524" s="184"/>
      <c r="J524" s="144"/>
      <c r="K524" s="121"/>
      <c r="L524" s="121"/>
      <c r="M524" s="121"/>
      <c r="N524" s="185"/>
      <c r="O524" s="121"/>
      <c r="P524" s="161"/>
      <c r="Q524" s="70"/>
      <c r="R524" s="70"/>
      <c r="S524" s="70"/>
      <c r="T524" s="149"/>
      <c r="U524" s="149"/>
      <c r="V524" s="187"/>
      <c r="W524" s="187"/>
      <c r="X524" s="167"/>
      <c r="Y524" s="167"/>
      <c r="Z524" s="71"/>
    </row>
    <row r="525" spans="3:26" ht="16.5" customHeight="1">
      <c r="C525" s="160"/>
      <c r="D525" s="160"/>
      <c r="E525" s="140"/>
      <c r="F525" s="141"/>
      <c r="G525" s="141"/>
      <c r="H525" s="143"/>
      <c r="I525" s="184"/>
      <c r="J525" s="144"/>
      <c r="K525" s="121"/>
      <c r="L525" s="121"/>
      <c r="M525" s="121"/>
      <c r="N525" s="185"/>
      <c r="O525" s="121"/>
      <c r="P525" s="161"/>
      <c r="Q525" s="70"/>
      <c r="R525" s="70"/>
      <c r="S525" s="70"/>
      <c r="T525" s="149"/>
      <c r="U525" s="149"/>
      <c r="V525" s="187"/>
      <c r="W525" s="187"/>
      <c r="X525" s="167"/>
      <c r="Y525" s="167"/>
      <c r="Z525" s="71"/>
    </row>
    <row r="526" spans="3:26" ht="16.5" customHeight="1">
      <c r="C526" s="160"/>
      <c r="D526" s="160"/>
      <c r="E526" s="140"/>
      <c r="F526" s="141"/>
      <c r="G526" s="141"/>
      <c r="H526" s="143"/>
      <c r="I526" s="184"/>
      <c r="J526" s="144"/>
      <c r="K526" s="121"/>
      <c r="L526" s="121"/>
      <c r="M526" s="121"/>
      <c r="N526" s="185"/>
      <c r="O526" s="121"/>
      <c r="P526" s="161"/>
      <c r="Q526" s="70"/>
      <c r="R526" s="70"/>
      <c r="S526" s="70"/>
      <c r="T526" s="149"/>
      <c r="U526" s="149"/>
      <c r="V526" s="187"/>
      <c r="W526" s="187"/>
      <c r="X526" s="167"/>
      <c r="Y526" s="167"/>
      <c r="Z526" s="71"/>
    </row>
    <row r="527" spans="3:26" ht="16.5" customHeight="1">
      <c r="C527" s="160"/>
      <c r="D527" s="160"/>
      <c r="E527" s="140"/>
      <c r="F527" s="141"/>
      <c r="G527" s="141"/>
      <c r="H527" s="143"/>
      <c r="I527" s="184"/>
      <c r="J527" s="144"/>
      <c r="K527" s="121"/>
      <c r="L527" s="121"/>
      <c r="M527" s="121"/>
      <c r="N527" s="185"/>
      <c r="O527" s="121"/>
      <c r="P527" s="161"/>
      <c r="Q527" s="70"/>
      <c r="R527" s="70"/>
      <c r="S527" s="70"/>
      <c r="T527" s="149"/>
      <c r="U527" s="149"/>
      <c r="V527" s="187"/>
      <c r="W527" s="187"/>
      <c r="X527" s="167"/>
      <c r="Y527" s="167"/>
      <c r="Z527" s="71"/>
    </row>
    <row r="528" spans="3:26" ht="16.5" customHeight="1">
      <c r="C528" s="160"/>
      <c r="D528" s="160"/>
      <c r="E528" s="140"/>
      <c r="F528" s="141"/>
      <c r="G528" s="141"/>
      <c r="H528" s="143"/>
      <c r="I528" s="184"/>
      <c r="J528" s="144"/>
      <c r="K528" s="121"/>
      <c r="L528" s="121"/>
      <c r="M528" s="121"/>
      <c r="N528" s="185"/>
      <c r="O528" s="121"/>
      <c r="P528" s="161"/>
      <c r="Q528" s="70"/>
      <c r="R528" s="70"/>
      <c r="S528" s="70"/>
      <c r="T528" s="149"/>
      <c r="U528" s="149"/>
      <c r="V528" s="187"/>
      <c r="W528" s="187"/>
      <c r="X528" s="167"/>
      <c r="Y528" s="167"/>
      <c r="Z528" s="71"/>
    </row>
    <row r="529" spans="3:26" ht="16.5" customHeight="1">
      <c r="C529" s="160"/>
      <c r="D529" s="160"/>
      <c r="E529" s="140"/>
      <c r="F529" s="141"/>
      <c r="G529" s="141"/>
      <c r="H529" s="143"/>
      <c r="I529" s="184"/>
      <c r="J529" s="144"/>
      <c r="K529" s="121"/>
      <c r="L529" s="121"/>
      <c r="M529" s="121"/>
      <c r="N529" s="185"/>
      <c r="O529" s="121"/>
      <c r="P529" s="161"/>
      <c r="Q529" s="70"/>
      <c r="R529" s="70"/>
      <c r="S529" s="70"/>
      <c r="T529" s="149"/>
      <c r="U529" s="149"/>
      <c r="V529" s="187"/>
      <c r="W529" s="187"/>
      <c r="X529" s="167"/>
      <c r="Y529" s="167"/>
      <c r="Z529" s="71"/>
    </row>
    <row r="530" spans="3:26" ht="16.5" customHeight="1">
      <c r="C530" s="160"/>
      <c r="D530" s="160"/>
      <c r="E530" s="140"/>
      <c r="F530" s="141"/>
      <c r="G530" s="141"/>
      <c r="H530" s="143"/>
      <c r="I530" s="184"/>
      <c r="J530" s="144"/>
      <c r="K530" s="121"/>
      <c r="L530" s="121"/>
      <c r="M530" s="121"/>
      <c r="N530" s="185"/>
      <c r="O530" s="121"/>
      <c r="P530" s="161"/>
      <c r="Q530" s="70"/>
      <c r="R530" s="70"/>
      <c r="S530" s="70"/>
      <c r="T530" s="149"/>
      <c r="U530" s="149"/>
      <c r="V530" s="187"/>
      <c r="W530" s="187"/>
      <c r="X530" s="167"/>
      <c r="Y530" s="167"/>
      <c r="Z530" s="71"/>
    </row>
    <row r="531" spans="3:26" ht="16.5" customHeight="1">
      <c r="C531" s="160"/>
      <c r="D531" s="160"/>
      <c r="E531" s="140"/>
      <c r="F531" s="141"/>
      <c r="G531" s="141"/>
      <c r="H531" s="143"/>
      <c r="I531" s="184"/>
      <c r="J531" s="144"/>
      <c r="K531" s="121"/>
      <c r="L531" s="121"/>
      <c r="M531" s="121"/>
      <c r="N531" s="185"/>
      <c r="O531" s="121"/>
      <c r="P531" s="161"/>
      <c r="Q531" s="70"/>
      <c r="R531" s="70"/>
      <c r="S531" s="70"/>
      <c r="T531" s="149"/>
      <c r="U531" s="149"/>
      <c r="V531" s="187"/>
      <c r="W531" s="187"/>
      <c r="X531" s="167"/>
      <c r="Y531" s="167"/>
      <c r="Z531" s="71"/>
    </row>
    <row r="532" spans="3:26" ht="16.5" customHeight="1">
      <c r="C532" s="160"/>
      <c r="D532" s="160"/>
      <c r="E532" s="140"/>
      <c r="F532" s="141"/>
      <c r="G532" s="141"/>
      <c r="H532" s="143"/>
      <c r="I532" s="184"/>
      <c r="J532" s="144"/>
      <c r="K532" s="121"/>
      <c r="L532" s="121"/>
      <c r="M532" s="121"/>
      <c r="N532" s="185"/>
      <c r="O532" s="121"/>
      <c r="P532" s="161"/>
      <c r="Q532" s="70"/>
      <c r="R532" s="70"/>
      <c r="S532" s="70"/>
      <c r="T532" s="149"/>
      <c r="U532" s="149"/>
      <c r="V532" s="187"/>
      <c r="W532" s="187"/>
      <c r="X532" s="167"/>
      <c r="Y532" s="167"/>
      <c r="Z532" s="71"/>
    </row>
    <row r="533" spans="3:26" ht="16.5" customHeight="1">
      <c r="C533" s="160"/>
      <c r="D533" s="160"/>
      <c r="E533" s="140"/>
      <c r="F533" s="141"/>
      <c r="G533" s="141"/>
      <c r="H533" s="143"/>
      <c r="I533" s="184"/>
      <c r="J533" s="144"/>
      <c r="K533" s="121"/>
      <c r="L533" s="121"/>
      <c r="M533" s="121"/>
      <c r="N533" s="185"/>
      <c r="O533" s="121"/>
      <c r="P533" s="161"/>
      <c r="Q533" s="70"/>
      <c r="R533" s="70"/>
      <c r="S533" s="70"/>
      <c r="T533" s="149"/>
      <c r="U533" s="149"/>
      <c r="V533" s="187"/>
      <c r="W533" s="187"/>
      <c r="X533" s="167"/>
      <c r="Y533" s="167"/>
      <c r="Z533" s="71"/>
    </row>
    <row r="534" spans="3:26" ht="16.5" customHeight="1">
      <c r="C534" s="160"/>
      <c r="D534" s="160"/>
      <c r="E534" s="140"/>
      <c r="F534" s="141"/>
      <c r="G534" s="141"/>
      <c r="H534" s="143"/>
      <c r="I534" s="184"/>
      <c r="J534" s="144"/>
      <c r="K534" s="121"/>
      <c r="L534" s="121"/>
      <c r="M534" s="121"/>
      <c r="N534" s="185"/>
      <c r="O534" s="121"/>
      <c r="P534" s="161"/>
      <c r="Q534" s="70"/>
      <c r="R534" s="70"/>
      <c r="S534" s="70"/>
      <c r="T534" s="149"/>
      <c r="U534" s="149"/>
      <c r="V534" s="187"/>
      <c r="W534" s="187"/>
      <c r="X534" s="167"/>
      <c r="Y534" s="167"/>
      <c r="Z534" s="71"/>
    </row>
    <row r="535" spans="3:26" ht="16.5" customHeight="1">
      <c r="C535" s="160"/>
      <c r="D535" s="160"/>
      <c r="E535" s="140"/>
      <c r="F535" s="141"/>
      <c r="G535" s="141"/>
      <c r="H535" s="143"/>
      <c r="I535" s="184"/>
      <c r="J535" s="144"/>
      <c r="K535" s="121"/>
      <c r="L535" s="121"/>
      <c r="M535" s="121"/>
      <c r="N535" s="185"/>
      <c r="O535" s="121"/>
      <c r="P535" s="161"/>
      <c r="Q535" s="70"/>
      <c r="R535" s="70"/>
      <c r="S535" s="70"/>
      <c r="T535" s="149"/>
      <c r="U535" s="149"/>
      <c r="V535" s="187"/>
      <c r="W535" s="187"/>
      <c r="X535" s="167"/>
      <c r="Y535" s="167"/>
      <c r="Z535" s="71"/>
    </row>
    <row r="536" spans="3:26" ht="16.5" customHeight="1">
      <c r="C536" s="160"/>
      <c r="D536" s="160"/>
      <c r="E536" s="140"/>
      <c r="F536" s="141"/>
      <c r="G536" s="141"/>
      <c r="H536" s="143"/>
      <c r="I536" s="184"/>
      <c r="J536" s="144"/>
      <c r="K536" s="121"/>
      <c r="L536" s="121"/>
      <c r="M536" s="121"/>
      <c r="N536" s="185"/>
      <c r="O536" s="121"/>
      <c r="P536" s="161"/>
      <c r="Q536" s="70"/>
      <c r="R536" s="70"/>
      <c r="S536" s="70"/>
      <c r="T536" s="149"/>
      <c r="U536" s="149"/>
      <c r="V536" s="187"/>
      <c r="W536" s="187"/>
      <c r="X536" s="167"/>
      <c r="Y536" s="167"/>
      <c r="Z536" s="71"/>
    </row>
    <row r="537" spans="3:26" ht="16.5" customHeight="1">
      <c r="C537" s="160"/>
      <c r="D537" s="160"/>
      <c r="E537" s="140"/>
      <c r="F537" s="141"/>
      <c r="G537" s="141"/>
      <c r="H537" s="143"/>
      <c r="I537" s="184"/>
      <c r="J537" s="144"/>
      <c r="K537" s="121"/>
      <c r="L537" s="121"/>
      <c r="M537" s="121"/>
      <c r="N537" s="185"/>
      <c r="O537" s="121"/>
      <c r="P537" s="161"/>
      <c r="Q537" s="70"/>
      <c r="R537" s="70"/>
      <c r="S537" s="70"/>
      <c r="T537" s="149"/>
      <c r="U537" s="149"/>
      <c r="V537" s="187"/>
      <c r="W537" s="187"/>
      <c r="X537" s="167"/>
      <c r="Y537" s="167"/>
      <c r="Z537" s="71"/>
    </row>
    <row r="538" spans="3:26" ht="16.5" customHeight="1">
      <c r="C538" s="160"/>
      <c r="D538" s="160"/>
      <c r="E538" s="140"/>
      <c r="F538" s="141"/>
      <c r="G538" s="141"/>
      <c r="H538" s="143"/>
      <c r="I538" s="184"/>
      <c r="J538" s="144"/>
      <c r="K538" s="121"/>
      <c r="L538" s="121"/>
      <c r="M538" s="121"/>
      <c r="N538" s="185"/>
      <c r="O538" s="121"/>
      <c r="P538" s="161"/>
      <c r="Q538" s="70"/>
      <c r="R538" s="70"/>
      <c r="S538" s="70"/>
      <c r="T538" s="149"/>
      <c r="U538" s="149"/>
      <c r="V538" s="187"/>
      <c r="W538" s="187"/>
      <c r="X538" s="167"/>
      <c r="Y538" s="167"/>
      <c r="Z538" s="71"/>
    </row>
    <row r="539" spans="3:26" ht="16.5" customHeight="1">
      <c r="C539" s="160"/>
      <c r="D539" s="160"/>
      <c r="E539" s="140"/>
      <c r="F539" s="141"/>
      <c r="G539" s="141"/>
      <c r="H539" s="143"/>
      <c r="I539" s="184"/>
      <c r="J539" s="144"/>
      <c r="K539" s="121"/>
      <c r="L539" s="121"/>
      <c r="M539" s="121"/>
      <c r="N539" s="185"/>
      <c r="O539" s="121"/>
      <c r="P539" s="161"/>
      <c r="Q539" s="70"/>
      <c r="R539" s="70"/>
      <c r="S539" s="70"/>
      <c r="T539" s="149"/>
      <c r="U539" s="149"/>
      <c r="V539" s="187"/>
      <c r="W539" s="187"/>
      <c r="X539" s="167"/>
      <c r="Y539" s="167"/>
      <c r="Z539" s="71"/>
    </row>
    <row r="540" spans="3:26" ht="16.5" customHeight="1">
      <c r="C540" s="160"/>
      <c r="D540" s="160"/>
      <c r="E540" s="140"/>
      <c r="F540" s="141"/>
      <c r="G540" s="141"/>
      <c r="H540" s="143"/>
      <c r="I540" s="184"/>
      <c r="J540" s="144"/>
      <c r="K540" s="121"/>
      <c r="L540" s="121"/>
      <c r="M540" s="121"/>
      <c r="N540" s="185"/>
      <c r="O540" s="121"/>
      <c r="P540" s="161"/>
      <c r="Q540" s="70"/>
      <c r="R540" s="70"/>
      <c r="S540" s="70"/>
      <c r="T540" s="149"/>
      <c r="U540" s="149"/>
      <c r="V540" s="187"/>
      <c r="W540" s="187"/>
      <c r="X540" s="167"/>
      <c r="Y540" s="167"/>
      <c r="Z540" s="71"/>
    </row>
    <row r="541" spans="3:26" ht="16.5" customHeight="1">
      <c r="C541" s="160"/>
      <c r="D541" s="160"/>
      <c r="E541" s="140"/>
      <c r="F541" s="141"/>
      <c r="G541" s="141"/>
      <c r="H541" s="143"/>
      <c r="I541" s="184"/>
      <c r="J541" s="144"/>
      <c r="K541" s="121"/>
      <c r="L541" s="121"/>
      <c r="M541" s="121"/>
      <c r="N541" s="185"/>
      <c r="O541" s="121"/>
      <c r="P541" s="161"/>
      <c r="Q541" s="70"/>
      <c r="R541" s="70"/>
      <c r="S541" s="70"/>
      <c r="T541" s="149"/>
      <c r="U541" s="149"/>
      <c r="V541" s="187"/>
      <c r="W541" s="187"/>
      <c r="X541" s="167"/>
      <c r="Y541" s="167"/>
      <c r="Z541" s="71"/>
    </row>
    <row r="542" spans="3:26" ht="16.5" customHeight="1">
      <c r="C542" s="160"/>
      <c r="D542" s="160"/>
      <c r="E542" s="140"/>
      <c r="F542" s="141"/>
      <c r="G542" s="141"/>
      <c r="H542" s="143"/>
      <c r="I542" s="184"/>
      <c r="J542" s="144"/>
      <c r="K542" s="121"/>
      <c r="L542" s="121"/>
      <c r="M542" s="121"/>
      <c r="N542" s="185"/>
      <c r="O542" s="121"/>
      <c r="P542" s="161"/>
      <c r="Q542" s="70"/>
      <c r="R542" s="70"/>
      <c r="S542" s="70"/>
      <c r="T542" s="149"/>
      <c r="U542" s="149"/>
      <c r="V542" s="187"/>
      <c r="W542" s="187"/>
      <c r="X542" s="167"/>
      <c r="Y542" s="167"/>
      <c r="Z542" s="71"/>
    </row>
    <row r="543" spans="3:26" ht="16.5" customHeight="1">
      <c r="C543" s="160"/>
      <c r="D543" s="160"/>
      <c r="E543" s="140"/>
      <c r="F543" s="141"/>
      <c r="G543" s="141"/>
      <c r="H543" s="143"/>
      <c r="I543" s="184"/>
      <c r="J543" s="144"/>
      <c r="K543" s="121"/>
      <c r="L543" s="121"/>
      <c r="M543" s="121"/>
      <c r="N543" s="185"/>
      <c r="O543" s="121"/>
      <c r="P543" s="161"/>
      <c r="Q543" s="70"/>
      <c r="R543" s="70"/>
      <c r="S543" s="70"/>
      <c r="T543" s="149"/>
      <c r="U543" s="149"/>
      <c r="V543" s="187"/>
      <c r="W543" s="187"/>
      <c r="X543" s="167"/>
      <c r="Y543" s="167"/>
      <c r="Z543" s="71"/>
    </row>
    <row r="544" spans="3:26" ht="16.5" customHeight="1">
      <c r="C544" s="160"/>
      <c r="D544" s="160"/>
      <c r="E544" s="140"/>
      <c r="F544" s="141"/>
      <c r="G544" s="141"/>
      <c r="H544" s="143"/>
      <c r="I544" s="184"/>
      <c r="J544" s="144"/>
      <c r="K544" s="121"/>
      <c r="L544" s="121"/>
      <c r="M544" s="121"/>
      <c r="N544" s="185"/>
      <c r="O544" s="121"/>
      <c r="P544" s="161"/>
      <c r="Q544" s="70"/>
      <c r="R544" s="70"/>
      <c r="S544" s="70"/>
      <c r="T544" s="149"/>
      <c r="U544" s="149"/>
      <c r="V544" s="187"/>
      <c r="W544" s="187"/>
      <c r="X544" s="167"/>
      <c r="Y544" s="167"/>
      <c r="Z544" s="71"/>
    </row>
    <row r="545" spans="3:26" ht="16.5" customHeight="1">
      <c r="C545" s="160"/>
      <c r="D545" s="160"/>
      <c r="E545" s="140"/>
      <c r="F545" s="141"/>
      <c r="G545" s="141"/>
      <c r="H545" s="143"/>
      <c r="I545" s="184"/>
      <c r="J545" s="144"/>
      <c r="K545" s="121"/>
      <c r="L545" s="121"/>
      <c r="M545" s="121"/>
      <c r="N545" s="185"/>
      <c r="O545" s="121"/>
      <c r="P545" s="161"/>
      <c r="Q545" s="70"/>
      <c r="R545" s="70"/>
      <c r="S545" s="70"/>
      <c r="T545" s="149"/>
      <c r="U545" s="149"/>
      <c r="V545" s="187"/>
      <c r="W545" s="187"/>
      <c r="X545" s="167"/>
      <c r="Y545" s="167"/>
      <c r="Z545" s="71"/>
    </row>
    <row r="546" spans="3:26" ht="16.5" customHeight="1">
      <c r="C546" s="160"/>
      <c r="D546" s="160"/>
      <c r="E546" s="140"/>
      <c r="F546" s="141"/>
      <c r="G546" s="141"/>
      <c r="H546" s="143"/>
      <c r="I546" s="184"/>
      <c r="J546" s="144"/>
      <c r="K546" s="121"/>
      <c r="L546" s="121"/>
      <c r="M546" s="121"/>
      <c r="N546" s="185"/>
      <c r="O546" s="121"/>
      <c r="P546" s="161"/>
      <c r="Q546" s="70"/>
      <c r="R546" s="70"/>
      <c r="S546" s="70"/>
      <c r="T546" s="149"/>
      <c r="U546" s="149"/>
      <c r="V546" s="187"/>
      <c r="W546" s="187"/>
      <c r="X546" s="167"/>
      <c r="Y546" s="167"/>
      <c r="Z546" s="71"/>
    </row>
    <row r="547" spans="3:26" ht="16.5" customHeight="1">
      <c r="C547" s="160"/>
      <c r="D547" s="160"/>
      <c r="E547" s="140"/>
      <c r="F547" s="141"/>
      <c r="G547" s="141"/>
      <c r="H547" s="143"/>
      <c r="I547" s="184"/>
      <c r="J547" s="144"/>
      <c r="K547" s="121"/>
      <c r="L547" s="121"/>
      <c r="M547" s="121"/>
      <c r="N547" s="185"/>
      <c r="O547" s="121"/>
      <c r="P547" s="161"/>
      <c r="Q547" s="70"/>
      <c r="R547" s="70"/>
      <c r="S547" s="70"/>
      <c r="T547" s="149"/>
      <c r="U547" s="149"/>
      <c r="V547" s="187"/>
      <c r="W547" s="187"/>
      <c r="X547" s="167"/>
      <c r="Y547" s="167"/>
      <c r="Z547" s="71"/>
    </row>
    <row r="548" spans="3:26" ht="16.5" customHeight="1">
      <c r="C548" s="160"/>
      <c r="D548" s="160"/>
      <c r="E548" s="140"/>
      <c r="F548" s="141"/>
      <c r="G548" s="141"/>
      <c r="H548" s="143"/>
      <c r="I548" s="184"/>
      <c r="J548" s="144"/>
      <c r="K548" s="121"/>
      <c r="L548" s="121"/>
      <c r="M548" s="121"/>
      <c r="N548" s="185"/>
      <c r="O548" s="121"/>
      <c r="P548" s="161"/>
      <c r="Q548" s="70"/>
      <c r="R548" s="70"/>
      <c r="S548" s="70"/>
      <c r="T548" s="149"/>
      <c r="U548" s="149"/>
      <c r="V548" s="187"/>
      <c r="W548" s="187"/>
      <c r="X548" s="167"/>
      <c r="Y548" s="167"/>
      <c r="Z548" s="71"/>
    </row>
    <row r="549" spans="3:26" ht="16.5" customHeight="1">
      <c r="C549" s="160"/>
      <c r="D549" s="160"/>
      <c r="E549" s="140"/>
      <c r="F549" s="141"/>
      <c r="G549" s="141"/>
      <c r="H549" s="143"/>
      <c r="I549" s="184"/>
      <c r="J549" s="144"/>
      <c r="K549" s="121"/>
      <c r="L549" s="121"/>
      <c r="M549" s="121"/>
      <c r="N549" s="185"/>
      <c r="O549" s="121"/>
      <c r="P549" s="161"/>
      <c r="Q549" s="70"/>
      <c r="R549" s="70"/>
      <c r="S549" s="70"/>
      <c r="T549" s="149"/>
      <c r="U549" s="149"/>
      <c r="V549" s="187"/>
      <c r="W549" s="187"/>
      <c r="X549" s="167"/>
      <c r="Y549" s="167"/>
      <c r="Z549" s="71"/>
    </row>
    <row r="550" spans="3:26" ht="16.5" customHeight="1">
      <c r="C550" s="160"/>
      <c r="D550" s="160"/>
      <c r="E550" s="140"/>
      <c r="F550" s="141"/>
      <c r="G550" s="141"/>
      <c r="H550" s="143"/>
      <c r="I550" s="184"/>
      <c r="J550" s="144"/>
      <c r="K550" s="121"/>
      <c r="L550" s="121"/>
      <c r="M550" s="121"/>
      <c r="N550" s="185"/>
      <c r="O550" s="121"/>
      <c r="P550" s="161"/>
      <c r="Q550" s="70"/>
      <c r="R550" s="70"/>
      <c r="S550" s="70"/>
      <c r="T550" s="149"/>
      <c r="U550" s="149"/>
      <c r="V550" s="187"/>
      <c r="W550" s="187"/>
      <c r="X550" s="167"/>
      <c r="Y550" s="167"/>
      <c r="Z550" s="71"/>
    </row>
    <row r="551" spans="3:26" ht="16.5" customHeight="1">
      <c r="C551" s="160"/>
      <c r="D551" s="160"/>
      <c r="E551" s="140"/>
      <c r="F551" s="141"/>
      <c r="G551" s="141"/>
      <c r="H551" s="143"/>
      <c r="I551" s="184"/>
      <c r="J551" s="144"/>
      <c r="K551" s="121"/>
      <c r="L551" s="121"/>
      <c r="M551" s="121"/>
      <c r="N551" s="185"/>
      <c r="O551" s="121"/>
      <c r="P551" s="161"/>
      <c r="Q551" s="70"/>
      <c r="R551" s="70"/>
      <c r="S551" s="70"/>
      <c r="T551" s="149"/>
      <c r="U551" s="149"/>
      <c r="V551" s="187"/>
      <c r="W551" s="187"/>
      <c r="X551" s="167"/>
      <c r="Y551" s="167"/>
      <c r="Z551" s="71"/>
    </row>
    <row r="552" spans="3:26" ht="16.5" customHeight="1">
      <c r="C552" s="160"/>
      <c r="D552" s="160"/>
      <c r="E552" s="140"/>
      <c r="F552" s="141"/>
      <c r="G552" s="141"/>
      <c r="H552" s="143"/>
      <c r="I552" s="184"/>
      <c r="J552" s="144"/>
      <c r="K552" s="121"/>
      <c r="L552" s="121"/>
      <c r="M552" s="121"/>
      <c r="N552" s="185"/>
      <c r="O552" s="121"/>
      <c r="P552" s="161"/>
      <c r="Q552" s="70"/>
      <c r="R552" s="70"/>
      <c r="S552" s="70"/>
      <c r="T552" s="149"/>
      <c r="U552" s="149"/>
      <c r="V552" s="187"/>
      <c r="W552" s="187"/>
      <c r="X552" s="167"/>
      <c r="Y552" s="167"/>
      <c r="Z552" s="71"/>
    </row>
    <row r="553" spans="3:26" ht="16.5" customHeight="1">
      <c r="C553" s="160"/>
      <c r="D553" s="160"/>
      <c r="E553" s="140"/>
      <c r="F553" s="141"/>
      <c r="G553" s="141"/>
      <c r="H553" s="143"/>
      <c r="I553" s="184"/>
      <c r="J553" s="144"/>
      <c r="K553" s="121"/>
      <c r="L553" s="121"/>
      <c r="M553" s="121"/>
      <c r="N553" s="185"/>
      <c r="O553" s="121"/>
      <c r="P553" s="161"/>
      <c r="Q553" s="70"/>
      <c r="R553" s="70"/>
      <c r="S553" s="70"/>
      <c r="T553" s="149"/>
      <c r="U553" s="149"/>
      <c r="V553" s="187"/>
      <c r="W553" s="187"/>
      <c r="X553" s="167"/>
      <c r="Y553" s="167"/>
      <c r="Z553" s="71"/>
    </row>
    <row r="554" spans="3:26" ht="16.5" customHeight="1">
      <c r="C554" s="160"/>
      <c r="D554" s="160"/>
      <c r="E554" s="140"/>
      <c r="F554" s="141"/>
      <c r="G554" s="141"/>
      <c r="H554" s="143"/>
      <c r="I554" s="184"/>
      <c r="J554" s="144"/>
      <c r="K554" s="121"/>
      <c r="L554" s="121"/>
      <c r="M554" s="121"/>
      <c r="N554" s="185"/>
      <c r="O554" s="121"/>
      <c r="P554" s="161"/>
      <c r="Q554" s="70"/>
      <c r="R554" s="70"/>
      <c r="S554" s="70"/>
      <c r="T554" s="149"/>
      <c r="U554" s="149"/>
      <c r="V554" s="187"/>
      <c r="W554" s="187"/>
      <c r="X554" s="167"/>
      <c r="Y554" s="167"/>
      <c r="Z554" s="71"/>
    </row>
    <row r="555" spans="3:26" ht="16.5" customHeight="1">
      <c r="C555" s="160"/>
      <c r="D555" s="160"/>
      <c r="E555" s="140"/>
      <c r="F555" s="141"/>
      <c r="G555" s="141"/>
      <c r="H555" s="143"/>
      <c r="I555" s="184"/>
      <c r="J555" s="144"/>
      <c r="K555" s="121"/>
      <c r="L555" s="121"/>
      <c r="M555" s="121"/>
      <c r="N555" s="185"/>
      <c r="O555" s="121"/>
      <c r="P555" s="161"/>
      <c r="Q555" s="70"/>
      <c r="R555" s="70"/>
      <c r="S555" s="70"/>
      <c r="T555" s="149"/>
      <c r="U555" s="149"/>
      <c r="V555" s="187"/>
      <c r="W555" s="187"/>
      <c r="X555" s="167"/>
      <c r="Y555" s="167"/>
      <c r="Z555" s="71"/>
    </row>
    <row r="556" spans="3:26" ht="16.5" customHeight="1">
      <c r="C556" s="160"/>
      <c r="D556" s="160"/>
      <c r="E556" s="140"/>
      <c r="F556" s="141"/>
      <c r="G556" s="141"/>
      <c r="H556" s="143"/>
      <c r="I556" s="184"/>
      <c r="J556" s="144"/>
      <c r="K556" s="121"/>
      <c r="L556" s="121"/>
      <c r="M556" s="121"/>
      <c r="N556" s="185"/>
      <c r="O556" s="121"/>
      <c r="P556" s="161"/>
      <c r="Q556" s="70"/>
      <c r="R556" s="70"/>
      <c r="S556" s="70"/>
      <c r="T556" s="149"/>
      <c r="U556" s="149"/>
      <c r="V556" s="187"/>
      <c r="W556" s="187"/>
      <c r="X556" s="167"/>
      <c r="Y556" s="167"/>
      <c r="Z556" s="71"/>
    </row>
    <row r="557" spans="3:26" ht="16.5" customHeight="1">
      <c r="C557" s="160"/>
      <c r="D557" s="160"/>
      <c r="E557" s="140"/>
      <c r="F557" s="141"/>
      <c r="G557" s="141"/>
      <c r="H557" s="143"/>
      <c r="I557" s="184"/>
      <c r="J557" s="144"/>
      <c r="K557" s="121"/>
      <c r="L557" s="121"/>
      <c r="M557" s="121"/>
      <c r="N557" s="185"/>
      <c r="O557" s="121"/>
      <c r="P557" s="161"/>
      <c r="Q557" s="70"/>
      <c r="R557" s="70"/>
      <c r="S557" s="70"/>
      <c r="T557" s="149"/>
      <c r="U557" s="149"/>
      <c r="V557" s="187"/>
      <c r="W557" s="187"/>
      <c r="X557" s="167"/>
      <c r="Y557" s="167"/>
      <c r="Z557" s="71"/>
    </row>
    <row r="558" spans="3:26" ht="16.5" customHeight="1">
      <c r="C558" s="160"/>
      <c r="D558" s="160"/>
      <c r="E558" s="140"/>
      <c r="F558" s="141"/>
      <c r="G558" s="141"/>
      <c r="H558" s="143"/>
      <c r="I558" s="184"/>
      <c r="J558" s="144"/>
      <c r="K558" s="121"/>
      <c r="L558" s="121"/>
      <c r="M558" s="121"/>
      <c r="N558" s="185"/>
      <c r="O558" s="121"/>
      <c r="P558" s="161"/>
      <c r="Q558" s="70"/>
      <c r="R558" s="70"/>
      <c r="S558" s="70"/>
      <c r="T558" s="149"/>
      <c r="U558" s="149"/>
      <c r="V558" s="187"/>
      <c r="W558" s="187"/>
      <c r="X558" s="167"/>
      <c r="Y558" s="167"/>
      <c r="Z558" s="71"/>
    </row>
    <row r="559" spans="3:26" ht="16.5" customHeight="1">
      <c r="C559" s="160"/>
      <c r="D559" s="160"/>
      <c r="E559" s="140"/>
      <c r="F559" s="141"/>
      <c r="G559" s="141"/>
      <c r="H559" s="143"/>
      <c r="I559" s="184"/>
      <c r="J559" s="144"/>
      <c r="K559" s="121"/>
      <c r="L559" s="121"/>
      <c r="M559" s="121"/>
      <c r="N559" s="185"/>
      <c r="O559" s="121"/>
      <c r="P559" s="161"/>
      <c r="Q559" s="70"/>
      <c r="R559" s="70"/>
      <c r="S559" s="70"/>
      <c r="T559" s="149"/>
      <c r="U559" s="149"/>
      <c r="V559" s="187"/>
      <c r="W559" s="187"/>
      <c r="X559" s="167"/>
      <c r="Y559" s="167"/>
      <c r="Z559" s="71"/>
    </row>
    <row r="560" spans="3:26" ht="16.5" customHeight="1">
      <c r="C560" s="160"/>
      <c r="D560" s="160"/>
      <c r="E560" s="140"/>
      <c r="F560" s="141"/>
      <c r="G560" s="141"/>
      <c r="H560" s="143"/>
      <c r="I560" s="184"/>
      <c r="J560" s="144"/>
      <c r="K560" s="121"/>
      <c r="L560" s="121"/>
      <c r="M560" s="121"/>
      <c r="N560" s="185"/>
      <c r="O560" s="121"/>
      <c r="P560" s="161"/>
      <c r="Q560" s="70"/>
      <c r="R560" s="70"/>
      <c r="S560" s="70"/>
      <c r="T560" s="149"/>
      <c r="U560" s="149"/>
      <c r="V560" s="187"/>
      <c r="W560" s="187"/>
      <c r="X560" s="167"/>
      <c r="Y560" s="167"/>
      <c r="Z560" s="71"/>
    </row>
    <row r="561" spans="3:26" ht="16.5" customHeight="1">
      <c r="C561" s="160"/>
      <c r="D561" s="160"/>
      <c r="E561" s="140"/>
      <c r="F561" s="141"/>
      <c r="G561" s="141"/>
      <c r="H561" s="143"/>
      <c r="I561" s="184"/>
      <c r="J561" s="144"/>
      <c r="K561" s="121"/>
      <c r="L561" s="121"/>
      <c r="M561" s="121"/>
      <c r="N561" s="185"/>
      <c r="O561" s="121"/>
      <c r="P561" s="161"/>
      <c r="Q561" s="70"/>
      <c r="R561" s="70"/>
      <c r="S561" s="70"/>
      <c r="T561" s="149"/>
      <c r="U561" s="149"/>
      <c r="V561" s="187"/>
      <c r="W561" s="187"/>
      <c r="X561" s="167"/>
      <c r="Y561" s="167"/>
      <c r="Z561" s="71"/>
    </row>
    <row r="562" spans="3:26" ht="16.5" customHeight="1">
      <c r="C562" s="160"/>
      <c r="D562" s="160"/>
      <c r="E562" s="140"/>
      <c r="F562" s="141"/>
      <c r="G562" s="141"/>
      <c r="H562" s="143"/>
      <c r="I562" s="184"/>
      <c r="J562" s="144"/>
      <c r="K562" s="121"/>
      <c r="L562" s="121"/>
      <c r="M562" s="121"/>
      <c r="N562" s="185"/>
      <c r="O562" s="121"/>
      <c r="P562" s="161"/>
      <c r="Q562" s="70"/>
      <c r="R562" s="70"/>
      <c r="S562" s="70"/>
      <c r="T562" s="149"/>
      <c r="U562" s="149"/>
      <c r="V562" s="187"/>
      <c r="W562" s="187"/>
      <c r="X562" s="167"/>
      <c r="Y562" s="167"/>
      <c r="Z562" s="71"/>
    </row>
    <row r="563" spans="3:26" ht="16.5" customHeight="1">
      <c r="C563" s="160"/>
      <c r="D563" s="160"/>
      <c r="E563" s="140"/>
      <c r="F563" s="141"/>
      <c r="G563" s="141"/>
      <c r="H563" s="143"/>
      <c r="I563" s="184"/>
      <c r="J563" s="144"/>
      <c r="K563" s="121"/>
      <c r="L563" s="121"/>
      <c r="M563" s="121"/>
      <c r="N563" s="185"/>
      <c r="O563" s="121"/>
      <c r="P563" s="161"/>
      <c r="Q563" s="70"/>
      <c r="R563" s="70"/>
      <c r="S563" s="70"/>
      <c r="T563" s="149"/>
      <c r="U563" s="149"/>
      <c r="V563" s="187"/>
      <c r="W563" s="187"/>
      <c r="X563" s="167"/>
      <c r="Y563" s="167"/>
      <c r="Z563" s="71"/>
    </row>
    <row r="564" spans="3:26" ht="16.5" customHeight="1">
      <c r="C564" s="160"/>
      <c r="D564" s="160"/>
      <c r="E564" s="140"/>
      <c r="F564" s="141"/>
      <c r="G564" s="141"/>
      <c r="H564" s="143"/>
      <c r="I564" s="184"/>
      <c r="J564" s="144"/>
      <c r="K564" s="121"/>
      <c r="L564" s="121"/>
      <c r="M564" s="121"/>
      <c r="N564" s="185"/>
      <c r="O564" s="121"/>
      <c r="P564" s="161"/>
      <c r="Q564" s="70"/>
      <c r="R564" s="70"/>
      <c r="S564" s="70"/>
      <c r="T564" s="149"/>
      <c r="U564" s="149"/>
      <c r="V564" s="187"/>
      <c r="W564" s="187"/>
      <c r="X564" s="167"/>
      <c r="Y564" s="167"/>
      <c r="Z564" s="71"/>
    </row>
    <row r="565" spans="3:26" ht="16.5" customHeight="1">
      <c r="C565" s="160"/>
      <c r="D565" s="160"/>
      <c r="E565" s="140"/>
      <c r="F565" s="141"/>
      <c r="G565" s="141"/>
      <c r="H565" s="143"/>
      <c r="I565" s="184"/>
      <c r="J565" s="144"/>
      <c r="K565" s="121"/>
      <c r="L565" s="121"/>
      <c r="M565" s="121"/>
      <c r="N565" s="185"/>
      <c r="O565" s="121"/>
      <c r="P565" s="161"/>
      <c r="Q565" s="70"/>
      <c r="R565" s="70"/>
      <c r="S565" s="70"/>
      <c r="T565" s="149"/>
      <c r="U565" s="149"/>
      <c r="V565" s="187"/>
      <c r="W565" s="187"/>
      <c r="X565" s="167"/>
      <c r="Y565" s="167"/>
      <c r="Z565" s="71"/>
    </row>
    <row r="566" spans="3:26" ht="16.5" customHeight="1">
      <c r="C566" s="160"/>
      <c r="D566" s="160"/>
      <c r="E566" s="140"/>
      <c r="F566" s="141"/>
      <c r="G566" s="141"/>
      <c r="H566" s="143"/>
      <c r="I566" s="184"/>
      <c r="J566" s="144"/>
      <c r="K566" s="121"/>
      <c r="L566" s="121"/>
      <c r="M566" s="121"/>
      <c r="N566" s="185"/>
      <c r="O566" s="121"/>
      <c r="P566" s="161"/>
      <c r="Q566" s="70"/>
      <c r="R566" s="70"/>
      <c r="S566" s="70"/>
      <c r="T566" s="149"/>
      <c r="U566" s="149"/>
      <c r="V566" s="187"/>
      <c r="W566" s="187"/>
      <c r="X566" s="167"/>
      <c r="Y566" s="167"/>
      <c r="Z566" s="71"/>
    </row>
    <row r="567" spans="3:26" ht="16.5" customHeight="1">
      <c r="C567" s="160"/>
      <c r="D567" s="160"/>
      <c r="E567" s="140"/>
      <c r="F567" s="141"/>
      <c r="G567" s="141"/>
      <c r="H567" s="143"/>
      <c r="I567" s="184"/>
      <c r="J567" s="144"/>
      <c r="K567" s="121"/>
      <c r="L567" s="121"/>
      <c r="M567" s="121"/>
      <c r="N567" s="185"/>
      <c r="O567" s="121"/>
      <c r="P567" s="161"/>
      <c r="Q567" s="70"/>
      <c r="R567" s="70"/>
      <c r="S567" s="70"/>
      <c r="T567" s="149"/>
      <c r="U567" s="149"/>
      <c r="V567" s="187"/>
      <c r="W567" s="187"/>
      <c r="X567" s="167"/>
      <c r="Y567" s="167"/>
      <c r="Z567" s="71"/>
    </row>
    <row r="568" spans="3:26" ht="16.5" customHeight="1">
      <c r="C568" s="160"/>
      <c r="D568" s="160"/>
      <c r="E568" s="140"/>
      <c r="F568" s="141"/>
      <c r="G568" s="141"/>
      <c r="H568" s="143"/>
      <c r="I568" s="184"/>
      <c r="J568" s="144"/>
      <c r="K568" s="121"/>
      <c r="L568" s="121"/>
      <c r="M568" s="121"/>
      <c r="N568" s="185"/>
      <c r="O568" s="121"/>
      <c r="P568" s="161"/>
      <c r="Q568" s="70"/>
      <c r="R568" s="70"/>
      <c r="S568" s="70"/>
      <c r="T568" s="149"/>
      <c r="U568" s="149"/>
      <c r="V568" s="187"/>
      <c r="W568" s="187"/>
      <c r="X568" s="167"/>
      <c r="Y568" s="167"/>
      <c r="Z568" s="71"/>
    </row>
    <row r="569" spans="3:26" ht="16.5" customHeight="1">
      <c r="C569" s="160"/>
      <c r="D569" s="160"/>
      <c r="E569" s="140"/>
      <c r="F569" s="141"/>
      <c r="G569" s="141"/>
      <c r="H569" s="143"/>
      <c r="I569" s="184"/>
      <c r="J569" s="144"/>
      <c r="K569" s="121"/>
      <c r="L569" s="121"/>
      <c r="M569" s="121"/>
      <c r="N569" s="185"/>
      <c r="O569" s="121"/>
      <c r="P569" s="161"/>
      <c r="Q569" s="70"/>
      <c r="R569" s="70"/>
      <c r="S569" s="70"/>
      <c r="T569" s="149"/>
      <c r="U569" s="149"/>
      <c r="V569" s="187"/>
      <c r="W569" s="187"/>
      <c r="X569" s="167"/>
      <c r="Y569" s="167"/>
      <c r="Z569" s="71"/>
    </row>
    <row r="570" spans="3:26" ht="16.5" customHeight="1">
      <c r="C570" s="160"/>
      <c r="D570" s="160"/>
      <c r="E570" s="140"/>
      <c r="F570" s="141"/>
      <c r="G570" s="141"/>
      <c r="H570" s="143"/>
      <c r="I570" s="184"/>
      <c r="J570" s="144"/>
      <c r="K570" s="121"/>
      <c r="L570" s="121"/>
      <c r="M570" s="121"/>
      <c r="N570" s="185"/>
      <c r="O570" s="121"/>
      <c r="P570" s="161"/>
      <c r="Q570" s="70"/>
      <c r="R570" s="70"/>
      <c r="S570" s="70"/>
      <c r="T570" s="149"/>
      <c r="U570" s="149"/>
      <c r="V570" s="187"/>
      <c r="W570" s="187"/>
      <c r="X570" s="167"/>
      <c r="Y570" s="167"/>
      <c r="Z570" s="71"/>
    </row>
    <row r="571" spans="3:26" ht="16.5" customHeight="1">
      <c r="C571" s="160"/>
      <c r="D571" s="160"/>
      <c r="E571" s="140"/>
      <c r="F571" s="141"/>
      <c r="G571" s="141"/>
      <c r="H571" s="143"/>
      <c r="I571" s="184"/>
      <c r="J571" s="144"/>
      <c r="K571" s="121"/>
      <c r="L571" s="121"/>
      <c r="M571" s="121"/>
      <c r="N571" s="185"/>
      <c r="O571" s="121"/>
      <c r="P571" s="161"/>
      <c r="Q571" s="70"/>
      <c r="R571" s="70"/>
      <c r="S571" s="70"/>
      <c r="T571" s="149"/>
      <c r="U571" s="149"/>
      <c r="V571" s="187"/>
      <c r="W571" s="187"/>
      <c r="X571" s="167"/>
      <c r="Y571" s="167"/>
      <c r="Z571" s="71"/>
    </row>
    <row r="572" spans="3:26" ht="16.5" customHeight="1">
      <c r="C572" s="160"/>
      <c r="D572" s="160"/>
      <c r="E572" s="140"/>
      <c r="F572" s="141"/>
      <c r="G572" s="141"/>
      <c r="H572" s="143"/>
      <c r="I572" s="184"/>
      <c r="J572" s="144"/>
      <c r="K572" s="121"/>
      <c r="L572" s="121"/>
      <c r="M572" s="121"/>
      <c r="N572" s="185"/>
      <c r="O572" s="121"/>
      <c r="P572" s="161"/>
      <c r="Q572" s="70"/>
      <c r="R572" s="70"/>
      <c r="S572" s="70"/>
      <c r="T572" s="149"/>
      <c r="U572" s="149"/>
      <c r="V572" s="187"/>
      <c r="W572" s="187"/>
      <c r="X572" s="167"/>
      <c r="Y572" s="167"/>
      <c r="Z572" s="71"/>
    </row>
    <row r="573" spans="3:26" ht="16.5" customHeight="1">
      <c r="C573" s="160"/>
      <c r="D573" s="160"/>
      <c r="E573" s="140"/>
      <c r="F573" s="141"/>
      <c r="G573" s="141"/>
      <c r="H573" s="143"/>
      <c r="I573" s="184"/>
      <c r="J573" s="144"/>
      <c r="K573" s="121"/>
      <c r="L573" s="121"/>
      <c r="M573" s="121"/>
      <c r="N573" s="185"/>
      <c r="O573" s="121"/>
      <c r="P573" s="161"/>
      <c r="Q573" s="70"/>
      <c r="R573" s="70"/>
      <c r="S573" s="70"/>
      <c r="T573" s="149"/>
      <c r="U573" s="149"/>
      <c r="V573" s="187"/>
      <c r="W573" s="187"/>
      <c r="X573" s="167"/>
      <c r="Y573" s="167"/>
      <c r="Z573" s="71"/>
    </row>
    <row r="574" spans="3:26" ht="16.5" customHeight="1">
      <c r="C574" s="160"/>
      <c r="D574" s="160"/>
      <c r="E574" s="140"/>
      <c r="F574" s="141"/>
      <c r="G574" s="141"/>
      <c r="H574" s="143"/>
      <c r="I574" s="184"/>
      <c r="J574" s="144"/>
      <c r="K574" s="121"/>
      <c r="L574" s="121"/>
      <c r="M574" s="121"/>
      <c r="N574" s="185"/>
      <c r="O574" s="121"/>
      <c r="P574" s="161"/>
      <c r="Q574" s="70"/>
      <c r="R574" s="70"/>
      <c r="S574" s="70"/>
      <c r="T574" s="149"/>
      <c r="U574" s="149"/>
      <c r="V574" s="187"/>
      <c r="W574" s="187"/>
      <c r="X574" s="167"/>
      <c r="Y574" s="167"/>
      <c r="Z574" s="71"/>
    </row>
    <row r="575" spans="3:26" ht="16.5" customHeight="1">
      <c r="C575" s="160"/>
      <c r="D575" s="160"/>
      <c r="E575" s="140"/>
      <c r="F575" s="141"/>
      <c r="G575" s="141"/>
      <c r="H575" s="143"/>
      <c r="I575" s="184"/>
      <c r="J575" s="144"/>
      <c r="K575" s="121"/>
      <c r="L575" s="121"/>
      <c r="M575" s="121"/>
      <c r="N575" s="185"/>
      <c r="O575" s="121"/>
      <c r="P575" s="161"/>
      <c r="Q575" s="70"/>
      <c r="R575" s="70"/>
      <c r="S575" s="70"/>
      <c r="T575" s="149"/>
      <c r="U575" s="149"/>
      <c r="V575" s="187"/>
      <c r="W575" s="187"/>
      <c r="X575" s="167"/>
      <c r="Y575" s="167"/>
      <c r="Z575" s="71"/>
    </row>
    <row r="576" spans="3:26" ht="16.5" customHeight="1">
      <c r="C576" s="160"/>
      <c r="D576" s="160"/>
      <c r="E576" s="140"/>
      <c r="F576" s="141"/>
      <c r="G576" s="141"/>
      <c r="H576" s="143"/>
      <c r="I576" s="184"/>
      <c r="J576" s="144"/>
      <c r="K576" s="121"/>
      <c r="L576" s="121"/>
      <c r="M576" s="121"/>
      <c r="N576" s="185"/>
      <c r="O576" s="121"/>
      <c r="P576" s="161"/>
      <c r="Q576" s="70"/>
      <c r="R576" s="70"/>
      <c r="S576" s="70"/>
      <c r="T576" s="149"/>
      <c r="U576" s="149"/>
      <c r="V576" s="187"/>
      <c r="W576" s="187"/>
      <c r="X576" s="167"/>
      <c r="Y576" s="167"/>
      <c r="Z576" s="71"/>
    </row>
    <row r="577" spans="3:26" ht="16.5" customHeight="1">
      <c r="C577" s="160"/>
      <c r="D577" s="160"/>
      <c r="E577" s="140"/>
      <c r="F577" s="141"/>
      <c r="G577" s="141"/>
      <c r="H577" s="143"/>
      <c r="I577" s="184"/>
      <c r="J577" s="144"/>
      <c r="K577" s="121"/>
      <c r="L577" s="121"/>
      <c r="M577" s="121"/>
      <c r="N577" s="185"/>
      <c r="O577" s="121"/>
      <c r="P577" s="161"/>
      <c r="Q577" s="70"/>
      <c r="R577" s="70"/>
      <c r="S577" s="70"/>
      <c r="T577" s="149"/>
      <c r="U577" s="149"/>
      <c r="V577" s="187"/>
      <c r="W577" s="187"/>
      <c r="X577" s="167"/>
      <c r="Y577" s="167"/>
      <c r="Z577" s="71"/>
    </row>
    <row r="578" spans="3:26" ht="16.5" customHeight="1">
      <c r="C578" s="160"/>
      <c r="D578" s="160"/>
      <c r="E578" s="140"/>
      <c r="F578" s="141"/>
      <c r="G578" s="141"/>
      <c r="H578" s="143"/>
      <c r="I578" s="184"/>
      <c r="J578" s="144"/>
      <c r="K578" s="121"/>
      <c r="L578" s="121"/>
      <c r="M578" s="121"/>
      <c r="N578" s="185"/>
      <c r="O578" s="121"/>
      <c r="P578" s="161"/>
      <c r="Q578" s="70"/>
      <c r="R578" s="70"/>
      <c r="S578" s="70"/>
      <c r="T578" s="149"/>
      <c r="U578" s="149"/>
      <c r="V578" s="187"/>
      <c r="W578" s="187"/>
      <c r="X578" s="167"/>
      <c r="Y578" s="167"/>
      <c r="Z578" s="71"/>
    </row>
    <row r="579" spans="3:26" ht="16.5" customHeight="1">
      <c r="C579" s="160"/>
      <c r="D579" s="160"/>
      <c r="E579" s="140"/>
      <c r="F579" s="141"/>
      <c r="G579" s="141"/>
      <c r="H579" s="143"/>
      <c r="I579" s="184"/>
      <c r="J579" s="144"/>
      <c r="K579" s="121"/>
      <c r="L579" s="121"/>
      <c r="M579" s="121"/>
      <c r="N579" s="185"/>
      <c r="O579" s="121"/>
      <c r="P579" s="161"/>
      <c r="Q579" s="70"/>
      <c r="R579" s="70"/>
      <c r="S579" s="70"/>
      <c r="T579" s="149"/>
      <c r="U579" s="149"/>
      <c r="V579" s="187"/>
      <c r="W579" s="187"/>
      <c r="X579" s="167"/>
      <c r="Y579" s="167"/>
      <c r="Z579" s="71"/>
    </row>
    <row r="580" spans="3:26" ht="16.5" customHeight="1">
      <c r="C580" s="160"/>
      <c r="D580" s="160"/>
      <c r="E580" s="140"/>
      <c r="F580" s="141"/>
      <c r="G580" s="141"/>
      <c r="H580" s="143"/>
      <c r="I580" s="184"/>
      <c r="J580" s="144"/>
      <c r="K580" s="121"/>
      <c r="L580" s="121"/>
      <c r="M580" s="121"/>
      <c r="N580" s="185"/>
      <c r="O580" s="121"/>
      <c r="P580" s="161"/>
      <c r="Q580" s="70"/>
      <c r="R580" s="70"/>
      <c r="S580" s="70"/>
      <c r="T580" s="149"/>
      <c r="U580" s="149"/>
      <c r="V580" s="187"/>
      <c r="W580" s="187"/>
      <c r="X580" s="167"/>
      <c r="Y580" s="167"/>
      <c r="Z580" s="71"/>
    </row>
    <row r="581" spans="3:26" ht="16.5" customHeight="1">
      <c r="C581" s="160"/>
      <c r="D581" s="160"/>
      <c r="E581" s="140"/>
      <c r="F581" s="141"/>
      <c r="G581" s="141"/>
      <c r="H581" s="143"/>
      <c r="I581" s="184"/>
      <c r="J581" s="144"/>
      <c r="K581" s="121"/>
      <c r="L581" s="121"/>
      <c r="M581" s="121"/>
      <c r="N581" s="185"/>
      <c r="O581" s="121"/>
      <c r="P581" s="161"/>
      <c r="Q581" s="70"/>
      <c r="R581" s="70"/>
      <c r="S581" s="70"/>
      <c r="T581" s="149"/>
      <c r="U581" s="149"/>
      <c r="V581" s="187"/>
      <c r="W581" s="187"/>
      <c r="X581" s="167"/>
      <c r="Y581" s="167"/>
      <c r="Z581" s="71"/>
    </row>
    <row r="582" spans="3:26" ht="16.5" customHeight="1">
      <c r="C582" s="160"/>
      <c r="D582" s="160"/>
      <c r="E582" s="140"/>
      <c r="F582" s="141"/>
      <c r="G582" s="141"/>
      <c r="H582" s="143"/>
      <c r="I582" s="184"/>
      <c r="J582" s="144"/>
      <c r="K582" s="121"/>
      <c r="L582" s="121"/>
      <c r="M582" s="121"/>
      <c r="N582" s="185"/>
      <c r="O582" s="121"/>
      <c r="P582" s="161"/>
      <c r="Q582" s="70"/>
      <c r="R582" s="70"/>
      <c r="S582" s="70"/>
      <c r="T582" s="149"/>
      <c r="U582" s="149"/>
      <c r="V582" s="187"/>
      <c r="W582" s="187"/>
      <c r="X582" s="167"/>
      <c r="Y582" s="167"/>
      <c r="Z582" s="71"/>
    </row>
    <row r="583" spans="3:26" ht="16.5" customHeight="1">
      <c r="C583" s="160"/>
      <c r="D583" s="160"/>
      <c r="E583" s="140"/>
      <c r="F583" s="141"/>
      <c r="G583" s="141"/>
      <c r="H583" s="143"/>
      <c r="I583" s="184"/>
      <c r="J583" s="144"/>
      <c r="K583" s="121"/>
      <c r="L583" s="121"/>
      <c r="M583" s="121"/>
      <c r="N583" s="185"/>
      <c r="O583" s="121"/>
      <c r="P583" s="161"/>
      <c r="Q583" s="70"/>
      <c r="R583" s="70"/>
      <c r="S583" s="70"/>
      <c r="T583" s="149"/>
      <c r="U583" s="149"/>
      <c r="V583" s="187"/>
      <c r="W583" s="187"/>
      <c r="X583" s="167"/>
      <c r="Y583" s="167"/>
      <c r="Z583" s="71"/>
    </row>
    <row r="584" spans="3:26" ht="16.5" customHeight="1">
      <c r="C584" s="160"/>
      <c r="D584" s="160"/>
      <c r="E584" s="140"/>
      <c r="F584" s="141"/>
      <c r="G584" s="141"/>
      <c r="H584" s="143"/>
      <c r="I584" s="184"/>
      <c r="J584" s="144"/>
      <c r="K584" s="121"/>
      <c r="L584" s="121"/>
      <c r="M584" s="121"/>
      <c r="N584" s="185"/>
      <c r="O584" s="121"/>
      <c r="P584" s="161"/>
      <c r="Q584" s="70"/>
      <c r="R584" s="70"/>
      <c r="S584" s="70"/>
      <c r="T584" s="149"/>
      <c r="U584" s="149"/>
      <c r="V584" s="187"/>
      <c r="W584" s="187"/>
      <c r="X584" s="167"/>
      <c r="Y584" s="167"/>
      <c r="Z584" s="71"/>
    </row>
    <row r="585" spans="3:26" ht="16.5" customHeight="1">
      <c r="C585" s="160"/>
      <c r="D585" s="160"/>
      <c r="E585" s="140"/>
      <c r="F585" s="141"/>
      <c r="G585" s="141"/>
      <c r="H585" s="143"/>
      <c r="I585" s="184"/>
      <c r="J585" s="144"/>
      <c r="K585" s="121"/>
      <c r="L585" s="121"/>
      <c r="M585" s="121"/>
      <c r="N585" s="185"/>
      <c r="O585" s="121"/>
      <c r="P585" s="161"/>
      <c r="Q585" s="70"/>
      <c r="R585" s="70"/>
      <c r="S585" s="70"/>
      <c r="T585" s="149"/>
      <c r="U585" s="149"/>
      <c r="V585" s="187"/>
      <c r="W585" s="187"/>
      <c r="X585" s="167"/>
      <c r="Y585" s="167"/>
      <c r="Z585" s="71"/>
    </row>
    <row r="586" spans="3:26" ht="16.5" customHeight="1">
      <c r="C586" s="160"/>
      <c r="D586" s="160"/>
      <c r="E586" s="140"/>
      <c r="F586" s="141"/>
      <c r="G586" s="141"/>
      <c r="H586" s="143"/>
      <c r="I586" s="184"/>
      <c r="J586" s="144"/>
      <c r="K586" s="121"/>
      <c r="L586" s="121"/>
      <c r="M586" s="121"/>
      <c r="N586" s="185"/>
      <c r="O586" s="121"/>
      <c r="P586" s="161"/>
      <c r="Q586" s="70"/>
      <c r="R586" s="70"/>
      <c r="S586" s="70"/>
      <c r="T586" s="149"/>
      <c r="U586" s="149"/>
      <c r="V586" s="187"/>
      <c r="W586" s="187"/>
      <c r="X586" s="167"/>
      <c r="Y586" s="167"/>
      <c r="Z586" s="71"/>
    </row>
    <row r="587" spans="3:26" ht="16.5" customHeight="1">
      <c r="C587" s="160"/>
      <c r="D587" s="160"/>
      <c r="E587" s="140"/>
      <c r="F587" s="141"/>
      <c r="G587" s="141"/>
      <c r="H587" s="143"/>
      <c r="I587" s="184"/>
      <c r="J587" s="144"/>
      <c r="K587" s="121"/>
      <c r="L587" s="121"/>
      <c r="M587" s="121"/>
      <c r="N587" s="185"/>
      <c r="O587" s="121"/>
      <c r="P587" s="161"/>
      <c r="Q587" s="70"/>
      <c r="R587" s="70"/>
      <c r="S587" s="70"/>
      <c r="T587" s="149"/>
      <c r="U587" s="149"/>
      <c r="V587" s="187"/>
      <c r="W587" s="187"/>
      <c r="X587" s="167"/>
      <c r="Y587" s="167"/>
      <c r="Z587" s="71"/>
    </row>
    <row r="588" spans="3:26" ht="16.5" customHeight="1">
      <c r="C588" s="160"/>
      <c r="D588" s="160"/>
      <c r="E588" s="140"/>
      <c r="F588" s="141"/>
      <c r="G588" s="141"/>
      <c r="H588" s="143"/>
      <c r="I588" s="184"/>
      <c r="J588" s="144"/>
      <c r="K588" s="121"/>
      <c r="L588" s="121"/>
      <c r="M588" s="121"/>
      <c r="N588" s="185"/>
      <c r="O588" s="121"/>
      <c r="P588" s="161"/>
      <c r="Q588" s="70"/>
      <c r="R588" s="70"/>
      <c r="S588" s="70"/>
      <c r="T588" s="149"/>
      <c r="U588" s="149"/>
      <c r="V588" s="187"/>
      <c r="W588" s="187"/>
      <c r="X588" s="167"/>
      <c r="Y588" s="167"/>
      <c r="Z588" s="71"/>
    </row>
    <row r="589" spans="3:26" ht="16.5" customHeight="1">
      <c r="C589" s="160"/>
      <c r="D589" s="160"/>
      <c r="E589" s="140"/>
      <c r="F589" s="141"/>
      <c r="G589" s="141"/>
      <c r="H589" s="143"/>
      <c r="I589" s="184"/>
      <c r="J589" s="144"/>
      <c r="K589" s="121"/>
      <c r="L589" s="121"/>
      <c r="M589" s="121"/>
      <c r="N589" s="185"/>
      <c r="O589" s="121"/>
      <c r="P589" s="161"/>
      <c r="Q589" s="70"/>
      <c r="R589" s="70"/>
      <c r="S589" s="70"/>
      <c r="T589" s="149"/>
      <c r="U589" s="149"/>
      <c r="V589" s="187"/>
      <c r="W589" s="187"/>
      <c r="X589" s="167"/>
      <c r="Y589" s="167"/>
      <c r="Z589" s="71"/>
    </row>
    <row r="590" spans="3:26" ht="16.5" customHeight="1">
      <c r="C590" s="160"/>
      <c r="D590" s="160"/>
      <c r="E590" s="140"/>
      <c r="F590" s="141"/>
      <c r="G590" s="141"/>
      <c r="H590" s="143"/>
      <c r="I590" s="184"/>
      <c r="J590" s="144"/>
      <c r="K590" s="121"/>
      <c r="L590" s="121"/>
      <c r="M590" s="121"/>
      <c r="N590" s="185"/>
      <c r="O590" s="121"/>
      <c r="P590" s="161"/>
      <c r="Q590" s="70"/>
      <c r="R590" s="70"/>
      <c r="S590" s="70"/>
      <c r="T590" s="149"/>
      <c r="U590" s="149"/>
      <c r="V590" s="187"/>
      <c r="W590" s="187"/>
      <c r="X590" s="167"/>
      <c r="Y590" s="167"/>
      <c r="Z590" s="71"/>
    </row>
    <row r="591" spans="3:26" ht="16.5" customHeight="1">
      <c r="C591" s="160"/>
      <c r="D591" s="160"/>
      <c r="E591" s="140"/>
      <c r="F591" s="141"/>
      <c r="G591" s="141"/>
      <c r="H591" s="143"/>
      <c r="I591" s="184"/>
      <c r="J591" s="144"/>
      <c r="K591" s="121"/>
      <c r="L591" s="121"/>
      <c r="M591" s="121"/>
      <c r="N591" s="185"/>
      <c r="O591" s="121"/>
      <c r="P591" s="161"/>
      <c r="Q591" s="70"/>
      <c r="R591" s="70"/>
      <c r="S591" s="70"/>
      <c r="T591" s="149"/>
      <c r="U591" s="149"/>
      <c r="V591" s="187"/>
      <c r="W591" s="187"/>
      <c r="X591" s="167"/>
      <c r="Y591" s="167"/>
      <c r="Z591" s="71"/>
    </row>
    <row r="592" spans="3:26" ht="16.5" customHeight="1">
      <c r="C592" s="160"/>
      <c r="D592" s="160"/>
      <c r="E592" s="140"/>
      <c r="F592" s="141"/>
      <c r="G592" s="141"/>
      <c r="H592" s="143"/>
      <c r="I592" s="184"/>
      <c r="J592" s="144"/>
      <c r="K592" s="121"/>
      <c r="L592" s="121"/>
      <c r="M592" s="121"/>
      <c r="N592" s="185"/>
      <c r="O592" s="121"/>
      <c r="P592" s="161"/>
      <c r="Q592" s="70"/>
      <c r="R592" s="70"/>
      <c r="S592" s="70"/>
      <c r="T592" s="149"/>
      <c r="U592" s="149"/>
      <c r="V592" s="187"/>
      <c r="W592" s="187"/>
      <c r="X592" s="167"/>
      <c r="Y592" s="167"/>
      <c r="Z592" s="71"/>
    </row>
    <row r="593" spans="3:26" ht="16.5" customHeight="1">
      <c r="C593" s="160"/>
      <c r="D593" s="160"/>
      <c r="E593" s="140"/>
      <c r="F593" s="141"/>
      <c r="G593" s="141"/>
      <c r="H593" s="143"/>
      <c r="I593" s="184"/>
      <c r="J593" s="144"/>
      <c r="K593" s="121"/>
      <c r="L593" s="121"/>
      <c r="M593" s="121"/>
      <c r="N593" s="185"/>
      <c r="O593" s="121"/>
      <c r="P593" s="161"/>
      <c r="Q593" s="70"/>
      <c r="R593" s="70"/>
      <c r="S593" s="70"/>
      <c r="T593" s="149"/>
      <c r="U593" s="149"/>
      <c r="V593" s="187"/>
      <c r="W593" s="187"/>
      <c r="X593" s="167"/>
      <c r="Y593" s="167"/>
      <c r="Z593" s="71"/>
    </row>
    <row r="594" spans="3:26" ht="16.5" customHeight="1">
      <c r="C594" s="160"/>
      <c r="D594" s="160"/>
      <c r="E594" s="140"/>
      <c r="F594" s="141"/>
      <c r="G594" s="141"/>
      <c r="H594" s="143"/>
      <c r="I594" s="184"/>
      <c r="J594" s="144"/>
      <c r="K594" s="121"/>
      <c r="L594" s="121"/>
      <c r="M594" s="121"/>
      <c r="N594" s="185"/>
      <c r="O594" s="121"/>
      <c r="P594" s="161"/>
      <c r="Q594" s="70"/>
      <c r="R594" s="70"/>
      <c r="S594" s="70"/>
      <c r="T594" s="149"/>
      <c r="U594" s="149"/>
      <c r="V594" s="187"/>
      <c r="W594" s="187"/>
      <c r="X594" s="167"/>
      <c r="Y594" s="167"/>
      <c r="Z594" s="71"/>
    </row>
    <row r="595" spans="3:26" ht="16.5" customHeight="1">
      <c r="C595" s="160"/>
      <c r="D595" s="160"/>
      <c r="E595" s="140"/>
      <c r="F595" s="141"/>
      <c r="G595" s="141"/>
      <c r="H595" s="143"/>
      <c r="I595" s="184"/>
      <c r="J595" s="144"/>
      <c r="K595" s="121"/>
      <c r="L595" s="121"/>
      <c r="M595" s="121"/>
      <c r="N595" s="185"/>
      <c r="O595" s="121"/>
      <c r="P595" s="161"/>
      <c r="Q595" s="70"/>
      <c r="R595" s="70"/>
      <c r="S595" s="70"/>
      <c r="T595" s="149"/>
      <c r="U595" s="149"/>
      <c r="V595" s="187"/>
      <c r="W595" s="187"/>
      <c r="X595" s="167"/>
      <c r="Y595" s="167"/>
      <c r="Z595" s="71"/>
    </row>
    <row r="596" spans="3:26" ht="16.5" customHeight="1">
      <c r="C596" s="160"/>
      <c r="D596" s="160"/>
      <c r="E596" s="140"/>
      <c r="F596" s="141"/>
      <c r="G596" s="141"/>
      <c r="H596" s="143"/>
      <c r="I596" s="184"/>
      <c r="J596" s="144"/>
      <c r="K596" s="121"/>
      <c r="L596" s="121"/>
      <c r="M596" s="121"/>
      <c r="N596" s="185"/>
      <c r="O596" s="121"/>
      <c r="P596" s="161"/>
      <c r="Q596" s="70"/>
      <c r="R596" s="70"/>
      <c r="S596" s="70"/>
      <c r="T596" s="149"/>
      <c r="U596" s="149"/>
      <c r="V596" s="187"/>
      <c r="W596" s="187"/>
      <c r="X596" s="167"/>
      <c r="Y596" s="167"/>
      <c r="Z596" s="71"/>
    </row>
    <row r="597" spans="3:26" ht="16.5" customHeight="1">
      <c r="C597" s="160"/>
      <c r="D597" s="160"/>
      <c r="E597" s="140"/>
      <c r="F597" s="141"/>
      <c r="G597" s="141"/>
      <c r="H597" s="143"/>
      <c r="I597" s="184"/>
      <c r="J597" s="144"/>
      <c r="K597" s="121"/>
      <c r="L597" s="121"/>
      <c r="M597" s="121"/>
      <c r="N597" s="185"/>
      <c r="O597" s="121"/>
      <c r="P597" s="161"/>
      <c r="Q597" s="70"/>
      <c r="R597" s="70"/>
      <c r="S597" s="70"/>
      <c r="T597" s="149"/>
      <c r="U597" s="149"/>
      <c r="V597" s="187"/>
      <c r="W597" s="187"/>
      <c r="X597" s="167"/>
      <c r="Y597" s="167"/>
      <c r="Z597" s="71"/>
    </row>
    <row r="598" spans="3:26" ht="16.5" customHeight="1">
      <c r="C598" s="160"/>
      <c r="D598" s="160"/>
      <c r="E598" s="140"/>
      <c r="F598" s="141"/>
      <c r="G598" s="141"/>
      <c r="H598" s="143"/>
      <c r="I598" s="184"/>
      <c r="J598" s="144"/>
      <c r="K598" s="121"/>
      <c r="L598" s="121"/>
      <c r="M598" s="121"/>
      <c r="N598" s="185"/>
      <c r="O598" s="121"/>
      <c r="P598" s="161"/>
      <c r="Q598" s="70"/>
      <c r="R598" s="70"/>
      <c r="S598" s="70"/>
      <c r="T598" s="149"/>
      <c r="U598" s="149"/>
      <c r="V598" s="187"/>
      <c r="W598" s="187"/>
      <c r="X598" s="167"/>
      <c r="Y598" s="167"/>
      <c r="Z598" s="71"/>
    </row>
    <row r="599" spans="3:26" ht="16.5" customHeight="1">
      <c r="C599" s="160"/>
      <c r="D599" s="160"/>
      <c r="E599" s="140"/>
      <c r="F599" s="141"/>
      <c r="G599" s="141"/>
      <c r="H599" s="143"/>
      <c r="I599" s="184"/>
      <c r="J599" s="144"/>
      <c r="K599" s="121"/>
      <c r="L599" s="121"/>
      <c r="M599" s="121"/>
      <c r="N599" s="185"/>
      <c r="O599" s="121"/>
      <c r="P599" s="161"/>
      <c r="Q599" s="70"/>
      <c r="R599" s="70"/>
      <c r="S599" s="70"/>
      <c r="T599" s="149"/>
      <c r="U599" s="149"/>
      <c r="V599" s="187"/>
      <c r="W599" s="187"/>
      <c r="X599" s="167"/>
      <c r="Y599" s="167"/>
      <c r="Z599" s="71"/>
    </row>
    <row r="600" spans="3:26" ht="16.5" customHeight="1">
      <c r="C600" s="160"/>
      <c r="D600" s="160"/>
      <c r="E600" s="140"/>
      <c r="F600" s="141"/>
      <c r="G600" s="141"/>
      <c r="H600" s="143"/>
      <c r="I600" s="184"/>
      <c r="J600" s="144"/>
      <c r="K600" s="121"/>
      <c r="L600" s="121"/>
      <c r="M600" s="121"/>
      <c r="N600" s="185"/>
      <c r="O600" s="121"/>
      <c r="P600" s="161"/>
      <c r="Q600" s="70"/>
      <c r="R600" s="70"/>
      <c r="S600" s="70"/>
      <c r="T600" s="149"/>
      <c r="U600" s="149"/>
      <c r="V600" s="187"/>
      <c r="W600" s="187"/>
      <c r="X600" s="167"/>
      <c r="Y600" s="167"/>
      <c r="Z600" s="71"/>
    </row>
    <row r="601" spans="3:26" ht="16.5" customHeight="1">
      <c r="C601" s="160"/>
      <c r="D601" s="160"/>
      <c r="E601" s="140"/>
      <c r="F601" s="141"/>
      <c r="G601" s="141"/>
      <c r="H601" s="143"/>
      <c r="I601" s="184"/>
      <c r="J601" s="144"/>
      <c r="K601" s="121"/>
      <c r="L601" s="121"/>
      <c r="M601" s="121"/>
      <c r="N601" s="185"/>
      <c r="O601" s="121"/>
      <c r="P601" s="161"/>
      <c r="Q601" s="70"/>
      <c r="R601" s="70"/>
      <c r="S601" s="70"/>
      <c r="T601" s="149"/>
      <c r="U601" s="149"/>
      <c r="V601" s="187"/>
      <c r="W601" s="187"/>
      <c r="X601" s="167"/>
      <c r="Y601" s="167"/>
      <c r="Z601" s="71"/>
    </row>
    <row r="602" spans="3:26" ht="16.5" customHeight="1">
      <c r="C602" s="160"/>
      <c r="D602" s="160"/>
      <c r="E602" s="140"/>
      <c r="F602" s="141"/>
      <c r="G602" s="141"/>
      <c r="H602" s="143"/>
      <c r="I602" s="184"/>
      <c r="J602" s="144"/>
      <c r="K602" s="121"/>
      <c r="L602" s="121"/>
      <c r="M602" s="121"/>
      <c r="N602" s="185"/>
      <c r="O602" s="121"/>
      <c r="P602" s="161"/>
      <c r="Q602" s="70"/>
      <c r="R602" s="70"/>
      <c r="S602" s="70"/>
      <c r="T602" s="149"/>
      <c r="U602" s="149"/>
      <c r="V602" s="187"/>
      <c r="W602" s="187"/>
      <c r="X602" s="167"/>
      <c r="Y602" s="167"/>
      <c r="Z602" s="71"/>
    </row>
    <row r="603" spans="3:26" ht="16.5" customHeight="1">
      <c r="C603" s="160"/>
      <c r="D603" s="160"/>
      <c r="E603" s="140"/>
      <c r="F603" s="141"/>
      <c r="G603" s="141"/>
      <c r="H603" s="143"/>
      <c r="I603" s="184"/>
      <c r="J603" s="144"/>
      <c r="K603" s="121"/>
      <c r="L603" s="121"/>
      <c r="M603" s="121"/>
      <c r="N603" s="185"/>
      <c r="O603" s="121"/>
      <c r="P603" s="161"/>
      <c r="Q603" s="70"/>
      <c r="R603" s="70"/>
      <c r="S603" s="70"/>
      <c r="T603" s="149"/>
      <c r="U603" s="149"/>
      <c r="V603" s="187"/>
      <c r="W603" s="187"/>
      <c r="X603" s="167"/>
      <c r="Y603" s="167"/>
      <c r="Z603" s="71"/>
    </row>
    <row r="604" spans="3:26" ht="16.5" customHeight="1">
      <c r="C604" s="160"/>
      <c r="D604" s="160"/>
      <c r="E604" s="140"/>
      <c r="F604" s="141"/>
      <c r="G604" s="141"/>
      <c r="H604" s="143"/>
      <c r="I604" s="184"/>
      <c r="J604" s="144"/>
      <c r="K604" s="121"/>
      <c r="L604" s="121"/>
      <c r="M604" s="121"/>
      <c r="N604" s="185"/>
      <c r="O604" s="121"/>
      <c r="P604" s="161"/>
      <c r="Q604" s="70"/>
      <c r="R604" s="70"/>
      <c r="S604" s="70"/>
      <c r="T604" s="149"/>
      <c r="U604" s="149"/>
      <c r="V604" s="187"/>
      <c r="W604" s="187"/>
      <c r="X604" s="167"/>
      <c r="Y604" s="167"/>
      <c r="Z604" s="71"/>
    </row>
    <row r="605" spans="3:26" ht="16.5" customHeight="1">
      <c r="C605" s="160"/>
      <c r="D605" s="160"/>
      <c r="E605" s="140"/>
      <c r="F605" s="141"/>
      <c r="G605" s="141"/>
      <c r="H605" s="143"/>
      <c r="I605" s="184"/>
      <c r="J605" s="144"/>
      <c r="K605" s="121"/>
      <c r="L605" s="121"/>
      <c r="M605" s="121"/>
      <c r="N605" s="185"/>
      <c r="O605" s="121"/>
      <c r="P605" s="161"/>
      <c r="Q605" s="70"/>
      <c r="R605" s="70"/>
      <c r="S605" s="70"/>
      <c r="T605" s="149"/>
      <c r="U605" s="149"/>
      <c r="V605" s="187"/>
      <c r="W605" s="187"/>
      <c r="X605" s="167"/>
      <c r="Y605" s="167"/>
      <c r="Z605" s="71"/>
    </row>
    <row r="606" spans="3:26" ht="16.5" customHeight="1">
      <c r="C606" s="160"/>
      <c r="D606" s="160"/>
      <c r="E606" s="140"/>
      <c r="F606" s="141"/>
      <c r="G606" s="141"/>
      <c r="H606" s="143"/>
      <c r="I606" s="184"/>
      <c r="J606" s="144"/>
      <c r="K606" s="121"/>
      <c r="L606" s="121"/>
      <c r="M606" s="121"/>
      <c r="N606" s="185"/>
      <c r="O606" s="121"/>
      <c r="P606" s="161"/>
      <c r="Q606" s="70"/>
      <c r="R606" s="70"/>
      <c r="S606" s="70"/>
      <c r="T606" s="149"/>
      <c r="U606" s="149"/>
      <c r="V606" s="187"/>
      <c r="W606" s="187"/>
      <c r="X606" s="167"/>
      <c r="Y606" s="167"/>
      <c r="Z606" s="71"/>
    </row>
    <row r="607" spans="3:26" ht="16.5" customHeight="1">
      <c r="C607" s="160"/>
      <c r="D607" s="160"/>
      <c r="E607" s="140"/>
      <c r="F607" s="141"/>
      <c r="G607" s="141"/>
      <c r="H607" s="143"/>
      <c r="I607" s="184"/>
      <c r="J607" s="144"/>
      <c r="K607" s="121"/>
      <c r="L607" s="121"/>
      <c r="M607" s="121"/>
      <c r="N607" s="185"/>
      <c r="O607" s="121"/>
      <c r="P607" s="161"/>
      <c r="Q607" s="70"/>
      <c r="R607" s="70"/>
      <c r="S607" s="70"/>
      <c r="T607" s="149"/>
      <c r="U607" s="149"/>
      <c r="V607" s="187"/>
      <c r="W607" s="187"/>
      <c r="X607" s="167"/>
      <c r="Y607" s="167"/>
      <c r="Z607" s="71"/>
    </row>
    <row r="608" spans="3:26" ht="16.5" customHeight="1">
      <c r="C608" s="160"/>
      <c r="D608" s="160"/>
      <c r="E608" s="140"/>
      <c r="F608" s="141"/>
      <c r="G608" s="141"/>
      <c r="H608" s="143"/>
      <c r="I608" s="184"/>
      <c r="J608" s="144"/>
      <c r="K608" s="121"/>
      <c r="L608" s="121"/>
      <c r="M608" s="121"/>
      <c r="N608" s="185"/>
      <c r="O608" s="121"/>
      <c r="P608" s="161"/>
      <c r="Q608" s="70"/>
      <c r="R608" s="70"/>
      <c r="S608" s="70"/>
      <c r="T608" s="149"/>
      <c r="U608" s="149"/>
      <c r="V608" s="187"/>
      <c r="W608" s="187"/>
      <c r="X608" s="167"/>
      <c r="Y608" s="167"/>
      <c r="Z608" s="71"/>
    </row>
    <row r="609" spans="3:26" ht="16.5" customHeight="1">
      <c r="C609" s="160"/>
      <c r="D609" s="160"/>
      <c r="E609" s="140"/>
      <c r="F609" s="141"/>
      <c r="G609" s="141"/>
      <c r="H609" s="143"/>
      <c r="I609" s="184"/>
      <c r="J609" s="144"/>
      <c r="K609" s="121"/>
      <c r="L609" s="121"/>
      <c r="M609" s="121"/>
      <c r="N609" s="185"/>
      <c r="O609" s="121"/>
      <c r="P609" s="161"/>
      <c r="Q609" s="70"/>
      <c r="R609" s="70"/>
      <c r="S609" s="70"/>
      <c r="T609" s="149"/>
      <c r="U609" s="149"/>
      <c r="V609" s="187"/>
      <c r="W609" s="187"/>
      <c r="X609" s="167"/>
      <c r="Y609" s="167"/>
      <c r="Z609" s="71"/>
    </row>
    <row r="610" spans="3:26" ht="16.5" customHeight="1">
      <c r="C610" s="160"/>
      <c r="D610" s="160"/>
      <c r="E610" s="140"/>
      <c r="F610" s="141"/>
      <c r="G610" s="141"/>
      <c r="H610" s="143"/>
      <c r="I610" s="184"/>
      <c r="J610" s="144"/>
      <c r="K610" s="121"/>
      <c r="L610" s="121"/>
      <c r="M610" s="121"/>
      <c r="N610" s="185"/>
      <c r="O610" s="121"/>
      <c r="P610" s="161"/>
      <c r="Q610" s="70"/>
      <c r="R610" s="70"/>
      <c r="S610" s="70"/>
      <c r="T610" s="149"/>
      <c r="U610" s="149"/>
      <c r="V610" s="187"/>
      <c r="W610" s="187"/>
      <c r="X610" s="167"/>
      <c r="Y610" s="167"/>
      <c r="Z610" s="71"/>
    </row>
    <row r="611" spans="3:26" ht="16.5" customHeight="1">
      <c r="C611" s="160"/>
      <c r="D611" s="160"/>
      <c r="E611" s="140"/>
      <c r="F611" s="141"/>
      <c r="G611" s="141"/>
      <c r="H611" s="143"/>
      <c r="I611" s="184"/>
      <c r="J611" s="144"/>
      <c r="K611" s="121"/>
      <c r="L611" s="121"/>
      <c r="M611" s="121"/>
      <c r="N611" s="185"/>
      <c r="O611" s="121"/>
      <c r="P611" s="161"/>
      <c r="Q611" s="70"/>
      <c r="R611" s="70"/>
      <c r="S611" s="70"/>
      <c r="T611" s="149"/>
      <c r="U611" s="149"/>
      <c r="V611" s="187"/>
      <c r="W611" s="187"/>
      <c r="X611" s="167"/>
      <c r="Y611" s="167"/>
      <c r="Z611" s="71"/>
    </row>
    <row r="612" spans="3:26" ht="16.5" customHeight="1">
      <c r="C612" s="160"/>
      <c r="D612" s="160"/>
      <c r="E612" s="140"/>
      <c r="F612" s="141"/>
      <c r="G612" s="141"/>
      <c r="H612" s="143"/>
      <c r="I612" s="184"/>
      <c r="J612" s="144"/>
      <c r="K612" s="121"/>
      <c r="L612" s="121"/>
      <c r="M612" s="121"/>
      <c r="N612" s="185"/>
      <c r="O612" s="121"/>
      <c r="P612" s="161"/>
      <c r="Q612" s="70"/>
      <c r="R612" s="70"/>
      <c r="S612" s="70"/>
      <c r="T612" s="149"/>
      <c r="U612" s="149"/>
      <c r="V612" s="187"/>
      <c r="W612" s="187"/>
      <c r="X612" s="167"/>
      <c r="Y612" s="167"/>
      <c r="Z612" s="71"/>
    </row>
    <row r="613" spans="3:26" ht="16.5" customHeight="1">
      <c r="C613" s="160"/>
      <c r="D613" s="160"/>
      <c r="E613" s="140"/>
      <c r="F613" s="141"/>
      <c r="G613" s="141"/>
      <c r="H613" s="143"/>
      <c r="I613" s="184"/>
      <c r="J613" s="144"/>
      <c r="K613" s="121"/>
      <c r="L613" s="121"/>
      <c r="M613" s="121"/>
      <c r="N613" s="185"/>
      <c r="O613" s="121"/>
      <c r="P613" s="161"/>
      <c r="Q613" s="70"/>
      <c r="R613" s="70"/>
      <c r="S613" s="70"/>
      <c r="T613" s="149"/>
      <c r="U613" s="149"/>
      <c r="V613" s="187"/>
      <c r="W613" s="187"/>
      <c r="X613" s="167"/>
      <c r="Y613" s="167"/>
      <c r="Z613" s="71"/>
    </row>
    <row r="614" spans="3:26" ht="16.5" customHeight="1">
      <c r="C614" s="160"/>
      <c r="D614" s="160"/>
      <c r="E614" s="140"/>
      <c r="F614" s="141"/>
      <c r="G614" s="141"/>
      <c r="H614" s="143"/>
      <c r="I614" s="184"/>
      <c r="J614" s="144"/>
      <c r="K614" s="121"/>
      <c r="L614" s="121"/>
      <c r="M614" s="121"/>
      <c r="N614" s="185"/>
      <c r="O614" s="121"/>
      <c r="P614" s="161"/>
      <c r="Q614" s="70"/>
      <c r="R614" s="70"/>
      <c r="S614" s="70"/>
      <c r="T614" s="149"/>
      <c r="U614" s="149"/>
      <c r="V614" s="187"/>
      <c r="W614" s="187"/>
      <c r="X614" s="167"/>
      <c r="Y614" s="167"/>
      <c r="Z614" s="71"/>
    </row>
    <row r="615" spans="3:26" ht="16.5" customHeight="1">
      <c r="C615" s="160"/>
      <c r="D615" s="160"/>
      <c r="E615" s="140"/>
      <c r="F615" s="141"/>
      <c r="G615" s="141"/>
      <c r="H615" s="143"/>
      <c r="I615" s="184"/>
      <c r="J615" s="144"/>
      <c r="K615" s="121"/>
      <c r="L615" s="121"/>
      <c r="M615" s="121"/>
      <c r="N615" s="185"/>
      <c r="O615" s="121"/>
      <c r="P615" s="161"/>
      <c r="Q615" s="70"/>
      <c r="R615" s="70"/>
      <c r="S615" s="70"/>
      <c r="T615" s="149"/>
      <c r="U615" s="149"/>
      <c r="V615" s="187"/>
      <c r="W615" s="187"/>
      <c r="X615" s="167"/>
      <c r="Y615" s="167"/>
      <c r="Z615" s="71"/>
    </row>
    <row r="616" spans="3:26" ht="16.5" customHeight="1">
      <c r="C616" s="160"/>
      <c r="D616" s="160"/>
      <c r="E616" s="140"/>
      <c r="F616" s="141"/>
      <c r="G616" s="141"/>
      <c r="H616" s="143"/>
      <c r="I616" s="184"/>
      <c r="J616" s="144"/>
      <c r="K616" s="121"/>
      <c r="L616" s="121"/>
      <c r="M616" s="121"/>
      <c r="N616" s="185"/>
      <c r="O616" s="121"/>
      <c r="P616" s="161"/>
      <c r="Q616" s="70"/>
      <c r="R616" s="70"/>
      <c r="S616" s="70"/>
      <c r="T616" s="149"/>
      <c r="U616" s="149"/>
      <c r="V616" s="187"/>
      <c r="W616" s="187"/>
      <c r="X616" s="167"/>
      <c r="Y616" s="167"/>
      <c r="Z616" s="71"/>
    </row>
    <row r="617" spans="3:26" ht="16.5" customHeight="1">
      <c r="C617" s="160"/>
      <c r="D617" s="160"/>
      <c r="E617" s="140"/>
      <c r="F617" s="141"/>
      <c r="G617" s="141"/>
      <c r="H617" s="143"/>
      <c r="I617" s="184"/>
      <c r="J617" s="144"/>
      <c r="K617" s="121"/>
      <c r="L617" s="121"/>
      <c r="M617" s="121"/>
      <c r="N617" s="185"/>
      <c r="O617" s="121"/>
      <c r="P617" s="161"/>
      <c r="Q617" s="70"/>
      <c r="R617" s="70"/>
      <c r="S617" s="70"/>
      <c r="T617" s="149"/>
      <c r="U617" s="149"/>
      <c r="V617" s="187"/>
      <c r="W617" s="187"/>
      <c r="X617" s="167"/>
      <c r="Y617" s="167"/>
      <c r="Z617" s="71"/>
    </row>
    <row r="618" spans="3:26" ht="16.5" customHeight="1">
      <c r="C618" s="160"/>
      <c r="D618" s="160"/>
      <c r="E618" s="140"/>
      <c r="F618" s="141"/>
      <c r="G618" s="141"/>
      <c r="H618" s="143"/>
      <c r="I618" s="184"/>
      <c r="J618" s="144"/>
      <c r="K618" s="121"/>
      <c r="L618" s="121"/>
      <c r="M618" s="121"/>
      <c r="N618" s="185"/>
      <c r="O618" s="121"/>
      <c r="P618" s="161"/>
      <c r="Q618" s="70"/>
      <c r="R618" s="70"/>
      <c r="S618" s="70"/>
      <c r="T618" s="149"/>
      <c r="U618" s="149"/>
      <c r="V618" s="187"/>
      <c r="W618" s="187"/>
      <c r="X618" s="167"/>
      <c r="Y618" s="167"/>
      <c r="Z618" s="71"/>
    </row>
    <row r="619" spans="3:26" ht="16.5" customHeight="1">
      <c r="C619" s="160"/>
      <c r="D619" s="160"/>
      <c r="E619" s="140"/>
      <c r="F619" s="141"/>
      <c r="G619" s="141"/>
      <c r="H619" s="143"/>
      <c r="I619" s="184"/>
      <c r="J619" s="144"/>
      <c r="K619" s="121"/>
      <c r="L619" s="121"/>
      <c r="M619" s="121"/>
      <c r="N619" s="185"/>
      <c r="O619" s="121"/>
      <c r="P619" s="161"/>
      <c r="Q619" s="70"/>
      <c r="R619" s="70"/>
      <c r="S619" s="70"/>
      <c r="T619" s="149"/>
      <c r="U619" s="149"/>
      <c r="V619" s="187"/>
      <c r="W619" s="187"/>
      <c r="X619" s="167"/>
      <c r="Y619" s="167"/>
      <c r="Z619" s="71"/>
    </row>
    <row r="620" spans="3:26" ht="16.5" customHeight="1">
      <c r="C620" s="160"/>
      <c r="D620" s="160"/>
      <c r="E620" s="140"/>
      <c r="F620" s="141"/>
      <c r="G620" s="141"/>
      <c r="H620" s="143"/>
      <c r="I620" s="184"/>
      <c r="J620" s="144"/>
      <c r="K620" s="121"/>
      <c r="L620" s="121"/>
      <c r="M620" s="121"/>
      <c r="N620" s="185"/>
      <c r="O620" s="121"/>
      <c r="P620" s="161"/>
      <c r="Q620" s="70"/>
      <c r="R620" s="70"/>
      <c r="S620" s="70"/>
      <c r="T620" s="149"/>
      <c r="U620" s="149"/>
      <c r="V620" s="187"/>
      <c r="W620" s="187"/>
      <c r="X620" s="167"/>
      <c r="Y620" s="167"/>
      <c r="Z620" s="71"/>
    </row>
    <row r="621" spans="3:26" ht="16.5" customHeight="1">
      <c r="C621" s="160"/>
      <c r="D621" s="160"/>
      <c r="E621" s="140"/>
      <c r="F621" s="141"/>
      <c r="G621" s="141"/>
      <c r="H621" s="143"/>
      <c r="I621" s="184"/>
      <c r="J621" s="144"/>
      <c r="K621" s="121"/>
      <c r="L621" s="121"/>
      <c r="M621" s="121"/>
      <c r="N621" s="185"/>
      <c r="O621" s="121"/>
      <c r="P621" s="161"/>
      <c r="Q621" s="70"/>
      <c r="R621" s="70"/>
      <c r="S621" s="70"/>
      <c r="T621" s="149"/>
      <c r="U621" s="149"/>
      <c r="V621" s="187"/>
      <c r="W621" s="187"/>
      <c r="X621" s="167"/>
      <c r="Y621" s="167"/>
      <c r="Z621" s="71"/>
    </row>
    <row r="622" spans="3:26" ht="16.5" customHeight="1">
      <c r="C622" s="160"/>
      <c r="D622" s="160"/>
      <c r="E622" s="140"/>
      <c r="F622" s="141"/>
      <c r="G622" s="141"/>
      <c r="H622" s="143"/>
      <c r="I622" s="184"/>
      <c r="J622" s="144"/>
      <c r="K622" s="121"/>
      <c r="L622" s="121"/>
      <c r="M622" s="121"/>
      <c r="N622" s="185"/>
      <c r="O622" s="121"/>
      <c r="P622" s="161"/>
      <c r="Q622" s="70"/>
      <c r="R622" s="70"/>
      <c r="S622" s="70"/>
      <c r="T622" s="149"/>
      <c r="U622" s="149"/>
      <c r="V622" s="187"/>
      <c r="W622" s="187"/>
      <c r="X622" s="167"/>
      <c r="Y622" s="167"/>
      <c r="Z622" s="71"/>
    </row>
    <row r="623" spans="3:26" ht="16.5" customHeight="1">
      <c r="C623" s="160"/>
      <c r="D623" s="160"/>
      <c r="E623" s="140"/>
      <c r="F623" s="141"/>
      <c r="G623" s="141"/>
      <c r="H623" s="143"/>
      <c r="I623" s="184"/>
      <c r="J623" s="144"/>
      <c r="K623" s="121"/>
      <c r="L623" s="121"/>
      <c r="M623" s="121"/>
      <c r="N623" s="185"/>
      <c r="O623" s="121"/>
      <c r="P623" s="161"/>
      <c r="Q623" s="70"/>
      <c r="R623" s="70"/>
      <c r="S623" s="70"/>
      <c r="T623" s="149"/>
      <c r="U623" s="149"/>
      <c r="V623" s="187"/>
      <c r="W623" s="187"/>
      <c r="X623" s="167"/>
      <c r="Y623" s="167"/>
      <c r="Z623" s="71"/>
    </row>
    <row r="624" spans="3:26" ht="16.5" customHeight="1">
      <c r="C624" s="160"/>
      <c r="D624" s="160"/>
      <c r="E624" s="140"/>
      <c r="F624" s="141"/>
      <c r="G624" s="141"/>
      <c r="H624" s="143"/>
      <c r="I624" s="184"/>
      <c r="J624" s="144"/>
      <c r="K624" s="121"/>
      <c r="L624" s="121"/>
      <c r="M624" s="121"/>
      <c r="N624" s="185"/>
      <c r="O624" s="121"/>
      <c r="P624" s="161"/>
      <c r="Q624" s="70"/>
      <c r="R624" s="70"/>
      <c r="S624" s="70"/>
      <c r="T624" s="149"/>
      <c r="U624" s="149"/>
      <c r="V624" s="187"/>
      <c r="W624" s="187"/>
      <c r="X624" s="167"/>
      <c r="Y624" s="167"/>
      <c r="Z624" s="71"/>
    </row>
    <row r="625" spans="3:26" ht="16.5" customHeight="1">
      <c r="C625" s="160"/>
      <c r="D625" s="160"/>
      <c r="E625" s="140"/>
      <c r="F625" s="141"/>
      <c r="G625" s="141"/>
      <c r="H625" s="143"/>
      <c r="I625" s="184"/>
      <c r="J625" s="144"/>
      <c r="K625" s="121"/>
      <c r="L625" s="121"/>
      <c r="M625" s="121"/>
      <c r="N625" s="185"/>
      <c r="O625" s="121"/>
      <c r="P625" s="161"/>
      <c r="Q625" s="70"/>
      <c r="R625" s="70"/>
      <c r="S625" s="70"/>
      <c r="T625" s="149"/>
      <c r="U625" s="149"/>
      <c r="V625" s="187"/>
      <c r="W625" s="187"/>
      <c r="X625" s="167"/>
      <c r="Y625" s="167"/>
      <c r="Z625" s="71"/>
    </row>
    <row r="626" spans="3:26" ht="16.5" customHeight="1">
      <c r="C626" s="160"/>
      <c r="D626" s="160"/>
      <c r="E626" s="140"/>
      <c r="F626" s="141"/>
      <c r="G626" s="141"/>
      <c r="H626" s="143"/>
      <c r="I626" s="184"/>
      <c r="J626" s="144"/>
      <c r="K626" s="121"/>
      <c r="L626" s="121"/>
      <c r="M626" s="121"/>
      <c r="N626" s="185"/>
      <c r="O626" s="121"/>
      <c r="P626" s="161"/>
      <c r="Q626" s="70"/>
      <c r="R626" s="70"/>
      <c r="S626" s="70"/>
      <c r="T626" s="149"/>
      <c r="U626" s="149"/>
      <c r="V626" s="187"/>
      <c r="W626" s="187"/>
      <c r="X626" s="167"/>
      <c r="Y626" s="167"/>
      <c r="Z626" s="71"/>
    </row>
    <row r="627" spans="3:26" ht="16.5" customHeight="1">
      <c r="C627" s="160"/>
      <c r="D627" s="160"/>
      <c r="E627" s="140"/>
      <c r="F627" s="141"/>
      <c r="G627" s="141"/>
      <c r="H627" s="143"/>
      <c r="I627" s="184"/>
      <c r="J627" s="144"/>
      <c r="K627" s="121"/>
      <c r="L627" s="121"/>
      <c r="M627" s="121"/>
      <c r="N627" s="185"/>
      <c r="O627" s="121"/>
      <c r="P627" s="161"/>
      <c r="Q627" s="70"/>
      <c r="R627" s="70"/>
      <c r="S627" s="70"/>
      <c r="T627" s="149"/>
      <c r="U627" s="149"/>
      <c r="V627" s="187"/>
      <c r="W627" s="187"/>
      <c r="X627" s="167"/>
      <c r="Y627" s="167"/>
      <c r="Z627" s="71"/>
    </row>
    <row r="628" spans="3:26" ht="16.5" customHeight="1">
      <c r="C628" s="160"/>
      <c r="D628" s="160"/>
      <c r="E628" s="140"/>
      <c r="F628" s="141"/>
      <c r="G628" s="141"/>
      <c r="H628" s="143"/>
      <c r="I628" s="184"/>
      <c r="J628" s="144"/>
      <c r="K628" s="121"/>
      <c r="L628" s="121"/>
      <c r="M628" s="121"/>
      <c r="N628" s="185"/>
      <c r="O628" s="121"/>
      <c r="P628" s="161"/>
      <c r="Q628" s="70"/>
      <c r="R628" s="70"/>
      <c r="S628" s="70"/>
      <c r="T628" s="149"/>
      <c r="U628" s="149"/>
      <c r="V628" s="187"/>
      <c r="W628" s="187"/>
      <c r="X628" s="167"/>
      <c r="Y628" s="167"/>
      <c r="Z628" s="71"/>
    </row>
    <row r="629" spans="3:26" ht="16.5" customHeight="1">
      <c r="C629" s="160"/>
      <c r="D629" s="160"/>
      <c r="E629" s="140"/>
      <c r="F629" s="141"/>
      <c r="G629" s="141"/>
      <c r="H629" s="143"/>
      <c r="I629" s="184"/>
      <c r="J629" s="144"/>
      <c r="K629" s="121"/>
      <c r="L629" s="121"/>
      <c r="M629" s="121"/>
      <c r="N629" s="185"/>
      <c r="O629" s="121"/>
      <c r="P629" s="161"/>
      <c r="Q629" s="70"/>
      <c r="R629" s="70"/>
      <c r="S629" s="70"/>
      <c r="T629" s="149"/>
      <c r="U629" s="149"/>
      <c r="V629" s="187"/>
      <c r="W629" s="187"/>
      <c r="X629" s="167"/>
      <c r="Y629" s="167"/>
      <c r="Z629" s="71"/>
    </row>
    <row r="630" spans="3:26" ht="16.5" customHeight="1">
      <c r="C630" s="160"/>
      <c r="D630" s="160"/>
      <c r="E630" s="140"/>
      <c r="F630" s="141"/>
      <c r="G630" s="141"/>
      <c r="H630" s="143"/>
      <c r="I630" s="184"/>
      <c r="J630" s="144"/>
      <c r="K630" s="121"/>
      <c r="L630" s="121"/>
      <c r="M630" s="121"/>
      <c r="N630" s="185"/>
      <c r="O630" s="121"/>
      <c r="P630" s="161"/>
      <c r="Q630" s="70"/>
      <c r="R630" s="70"/>
      <c r="S630" s="70"/>
      <c r="T630" s="149"/>
      <c r="U630" s="149"/>
      <c r="V630" s="187"/>
      <c r="W630" s="187"/>
      <c r="X630" s="167"/>
      <c r="Y630" s="167"/>
      <c r="Z630" s="71"/>
    </row>
    <row r="631" spans="3:26" ht="16.5" customHeight="1">
      <c r="C631" s="160"/>
      <c r="D631" s="160"/>
      <c r="E631" s="140"/>
      <c r="F631" s="141"/>
      <c r="G631" s="141"/>
      <c r="H631" s="143"/>
      <c r="I631" s="184"/>
      <c r="J631" s="144"/>
      <c r="K631" s="121"/>
      <c r="L631" s="121"/>
      <c r="M631" s="121"/>
      <c r="N631" s="185"/>
      <c r="O631" s="121"/>
      <c r="P631" s="161"/>
      <c r="Q631" s="70"/>
      <c r="R631" s="70"/>
      <c r="S631" s="70"/>
      <c r="T631" s="149"/>
      <c r="U631" s="149"/>
      <c r="V631" s="187"/>
      <c r="W631" s="187"/>
      <c r="X631" s="167"/>
      <c r="Y631" s="167"/>
      <c r="Z631" s="71"/>
    </row>
    <row r="632" spans="3:26" ht="16.5" customHeight="1">
      <c r="C632" s="160"/>
      <c r="D632" s="160"/>
      <c r="E632" s="140"/>
      <c r="F632" s="141"/>
      <c r="G632" s="141"/>
      <c r="H632" s="143"/>
      <c r="I632" s="184"/>
      <c r="J632" s="144"/>
      <c r="K632" s="121"/>
      <c r="L632" s="121"/>
      <c r="M632" s="121"/>
      <c r="N632" s="185"/>
      <c r="O632" s="121"/>
      <c r="P632" s="161"/>
      <c r="Q632" s="70"/>
      <c r="R632" s="70"/>
      <c r="S632" s="70"/>
      <c r="T632" s="149"/>
      <c r="U632" s="149"/>
      <c r="V632" s="187"/>
      <c r="W632" s="187"/>
      <c r="X632" s="167"/>
      <c r="Y632" s="167"/>
      <c r="Z632" s="71"/>
    </row>
    <row r="633" spans="3:26" ht="16.5" customHeight="1">
      <c r="C633" s="160"/>
      <c r="D633" s="160"/>
      <c r="E633" s="140"/>
      <c r="F633" s="141"/>
      <c r="G633" s="141"/>
      <c r="H633" s="143"/>
      <c r="I633" s="184"/>
      <c r="J633" s="144"/>
      <c r="K633" s="121"/>
      <c r="L633" s="121"/>
      <c r="M633" s="121"/>
      <c r="N633" s="185"/>
      <c r="O633" s="121"/>
      <c r="P633" s="161"/>
      <c r="Q633" s="70"/>
      <c r="R633" s="70"/>
      <c r="S633" s="70"/>
      <c r="T633" s="149"/>
      <c r="U633" s="149"/>
      <c r="V633" s="187"/>
      <c r="W633" s="187"/>
      <c r="X633" s="167"/>
      <c r="Y633" s="167"/>
      <c r="Z633" s="71"/>
    </row>
    <row r="634" spans="3:26" ht="16.5" customHeight="1">
      <c r="C634" s="160"/>
      <c r="D634" s="160"/>
      <c r="E634" s="140"/>
      <c r="F634" s="141"/>
      <c r="G634" s="141"/>
      <c r="H634" s="143"/>
      <c r="I634" s="184"/>
      <c r="J634" s="144"/>
      <c r="K634" s="121"/>
      <c r="L634" s="121"/>
      <c r="M634" s="121"/>
      <c r="N634" s="185"/>
      <c r="O634" s="121"/>
      <c r="P634" s="161"/>
      <c r="Q634" s="70"/>
      <c r="R634" s="70"/>
      <c r="S634" s="70"/>
      <c r="T634" s="149"/>
      <c r="U634" s="149"/>
      <c r="V634" s="187"/>
      <c r="W634" s="187"/>
      <c r="X634" s="167"/>
      <c r="Y634" s="167"/>
      <c r="Z634" s="71"/>
    </row>
    <row r="635" spans="3:26" ht="16.5" customHeight="1">
      <c r="C635" s="160"/>
      <c r="D635" s="160"/>
      <c r="E635" s="140"/>
      <c r="F635" s="141"/>
      <c r="G635" s="141"/>
      <c r="H635" s="143"/>
      <c r="I635" s="184"/>
      <c r="J635" s="144"/>
      <c r="K635" s="121"/>
      <c r="L635" s="121"/>
      <c r="M635" s="121"/>
      <c r="N635" s="185"/>
      <c r="O635" s="121"/>
      <c r="P635" s="161"/>
      <c r="Q635" s="70"/>
      <c r="R635" s="70"/>
      <c r="S635" s="70"/>
      <c r="T635" s="149"/>
      <c r="U635" s="149"/>
      <c r="V635" s="187"/>
      <c r="W635" s="187"/>
      <c r="X635" s="167"/>
      <c r="Y635" s="167"/>
      <c r="Z635" s="71"/>
    </row>
    <row r="636" spans="3:26" ht="16.5" customHeight="1">
      <c r="C636" s="160"/>
      <c r="D636" s="160"/>
      <c r="E636" s="140"/>
      <c r="F636" s="141"/>
      <c r="G636" s="141"/>
      <c r="H636" s="143"/>
      <c r="I636" s="184"/>
      <c r="J636" s="144"/>
      <c r="K636" s="121"/>
      <c r="L636" s="121"/>
      <c r="M636" s="121"/>
      <c r="N636" s="185"/>
      <c r="O636" s="121"/>
      <c r="P636" s="161"/>
      <c r="Q636" s="70"/>
      <c r="R636" s="70"/>
      <c r="S636" s="70"/>
      <c r="T636" s="149"/>
      <c r="U636" s="149"/>
      <c r="V636" s="187"/>
      <c r="W636" s="187"/>
      <c r="X636" s="167"/>
      <c r="Y636" s="167"/>
      <c r="Z636" s="71"/>
    </row>
    <row r="637" spans="3:26" ht="16.5" customHeight="1">
      <c r="C637" s="160"/>
      <c r="D637" s="160"/>
      <c r="E637" s="140"/>
      <c r="F637" s="141"/>
      <c r="G637" s="141"/>
      <c r="H637" s="143"/>
      <c r="I637" s="184"/>
      <c r="J637" s="144"/>
      <c r="K637" s="121"/>
      <c r="L637" s="121"/>
      <c r="M637" s="121"/>
      <c r="N637" s="185"/>
      <c r="O637" s="121"/>
      <c r="P637" s="161"/>
      <c r="Q637" s="70"/>
      <c r="R637" s="70"/>
      <c r="S637" s="70"/>
      <c r="T637" s="149"/>
      <c r="U637" s="149"/>
      <c r="V637" s="187"/>
      <c r="W637" s="187"/>
      <c r="X637" s="167"/>
      <c r="Y637" s="167"/>
      <c r="Z637" s="71"/>
    </row>
    <row r="638" spans="3:26" ht="16.5" customHeight="1">
      <c r="C638" s="160"/>
      <c r="D638" s="160"/>
      <c r="E638" s="140"/>
      <c r="F638" s="141"/>
      <c r="G638" s="141"/>
      <c r="H638" s="143"/>
      <c r="I638" s="184"/>
      <c r="J638" s="144"/>
      <c r="K638" s="121"/>
      <c r="L638" s="121"/>
      <c r="M638" s="121"/>
      <c r="N638" s="185"/>
      <c r="O638" s="121"/>
      <c r="P638" s="161"/>
      <c r="Q638" s="70"/>
      <c r="R638" s="70"/>
      <c r="S638" s="70"/>
      <c r="T638" s="149"/>
      <c r="U638" s="149"/>
      <c r="V638" s="187"/>
      <c r="W638" s="187"/>
      <c r="X638" s="167"/>
      <c r="Y638" s="167"/>
      <c r="Z638" s="71"/>
    </row>
    <row r="639" spans="3:26" ht="16.5" customHeight="1">
      <c r="C639" s="160"/>
      <c r="D639" s="160"/>
      <c r="E639" s="140"/>
      <c r="F639" s="141"/>
      <c r="G639" s="141"/>
      <c r="H639" s="143"/>
      <c r="I639" s="184"/>
      <c r="J639" s="144"/>
      <c r="K639" s="121"/>
      <c r="L639" s="121"/>
      <c r="M639" s="121"/>
      <c r="N639" s="185"/>
      <c r="O639" s="121"/>
      <c r="P639" s="161"/>
      <c r="Q639" s="70"/>
      <c r="R639" s="70"/>
      <c r="S639" s="70"/>
      <c r="T639" s="149"/>
      <c r="U639" s="149"/>
      <c r="V639" s="187"/>
      <c r="W639" s="187"/>
      <c r="X639" s="167"/>
      <c r="Y639" s="167"/>
      <c r="Z639" s="71"/>
    </row>
    <row r="640" spans="3:26" ht="16.5" customHeight="1">
      <c r="C640" s="160"/>
      <c r="D640" s="160"/>
      <c r="E640" s="140"/>
      <c r="F640" s="141"/>
      <c r="G640" s="141"/>
      <c r="H640" s="143"/>
      <c r="I640" s="184"/>
      <c r="J640" s="144"/>
      <c r="K640" s="121"/>
      <c r="L640" s="121"/>
      <c r="M640" s="121"/>
      <c r="N640" s="185"/>
      <c r="O640" s="121"/>
      <c r="P640" s="161"/>
      <c r="Q640" s="70"/>
      <c r="R640" s="70"/>
      <c r="S640" s="70"/>
      <c r="T640" s="149"/>
      <c r="U640" s="149"/>
      <c r="V640" s="187"/>
      <c r="W640" s="187"/>
      <c r="X640" s="167"/>
      <c r="Y640" s="167"/>
      <c r="Z640" s="71"/>
    </row>
    <row r="641" spans="3:26" ht="16.5" customHeight="1">
      <c r="C641" s="160"/>
      <c r="D641" s="160"/>
      <c r="E641" s="140"/>
      <c r="F641" s="141"/>
      <c r="G641" s="141"/>
      <c r="H641" s="143"/>
      <c r="I641" s="184"/>
      <c r="J641" s="144"/>
      <c r="K641" s="121"/>
      <c r="L641" s="121"/>
      <c r="M641" s="121"/>
      <c r="N641" s="185"/>
      <c r="O641" s="121"/>
      <c r="P641" s="161"/>
      <c r="Q641" s="70"/>
      <c r="R641" s="70"/>
      <c r="S641" s="70"/>
      <c r="T641" s="149"/>
      <c r="U641" s="149"/>
      <c r="V641" s="187"/>
      <c r="W641" s="187"/>
      <c r="X641" s="167"/>
      <c r="Y641" s="167"/>
      <c r="Z641" s="71"/>
    </row>
    <row r="642" spans="3:26" ht="16.5" customHeight="1">
      <c r="C642" s="160"/>
      <c r="D642" s="160"/>
      <c r="E642" s="140"/>
      <c r="F642" s="141"/>
      <c r="G642" s="141"/>
      <c r="H642" s="143"/>
      <c r="I642" s="184"/>
      <c r="J642" s="144"/>
      <c r="K642" s="121"/>
      <c r="L642" s="121"/>
      <c r="M642" s="121"/>
      <c r="N642" s="185"/>
      <c r="O642" s="121"/>
      <c r="P642" s="161"/>
      <c r="Q642" s="70"/>
      <c r="R642" s="70"/>
      <c r="S642" s="70"/>
      <c r="T642" s="149"/>
      <c r="U642" s="149"/>
      <c r="V642" s="187"/>
      <c r="W642" s="187"/>
      <c r="X642" s="167"/>
      <c r="Y642" s="167"/>
      <c r="Z642" s="71"/>
    </row>
    <row r="643" spans="3:26" ht="16.5" customHeight="1">
      <c r="C643" s="160"/>
      <c r="D643" s="160"/>
      <c r="E643" s="140"/>
      <c r="F643" s="141"/>
      <c r="G643" s="141"/>
      <c r="H643" s="143"/>
      <c r="I643" s="184"/>
      <c r="J643" s="144"/>
      <c r="K643" s="121"/>
      <c r="L643" s="121"/>
      <c r="M643" s="121"/>
      <c r="N643" s="185"/>
      <c r="O643" s="121"/>
      <c r="P643" s="161"/>
      <c r="Q643" s="70"/>
      <c r="R643" s="70"/>
      <c r="S643" s="70"/>
      <c r="T643" s="149"/>
      <c r="U643" s="149"/>
      <c r="V643" s="187"/>
      <c r="W643" s="187"/>
      <c r="X643" s="167"/>
      <c r="Y643" s="167"/>
      <c r="Z643" s="71"/>
    </row>
    <row r="644" spans="3:26" ht="16.5" customHeight="1">
      <c r="C644" s="160"/>
      <c r="D644" s="160"/>
      <c r="E644" s="140"/>
      <c r="F644" s="141"/>
      <c r="G644" s="141"/>
      <c r="H644" s="143"/>
      <c r="I644" s="184"/>
      <c r="J644" s="144"/>
      <c r="K644" s="121"/>
      <c r="L644" s="121"/>
      <c r="M644" s="121"/>
      <c r="N644" s="185"/>
      <c r="O644" s="121"/>
      <c r="P644" s="161"/>
      <c r="Q644" s="70"/>
      <c r="R644" s="70"/>
      <c r="S644" s="70"/>
      <c r="T644" s="149"/>
      <c r="U644" s="149"/>
      <c r="V644" s="187"/>
      <c r="W644" s="187"/>
      <c r="X644" s="167"/>
      <c r="Y644" s="167"/>
      <c r="Z644" s="71"/>
    </row>
    <row r="645" spans="3:26" ht="16.5" customHeight="1">
      <c r="C645" s="160"/>
      <c r="D645" s="160"/>
      <c r="E645" s="140"/>
      <c r="F645" s="141"/>
      <c r="G645" s="141"/>
      <c r="H645" s="143"/>
      <c r="I645" s="184"/>
      <c r="J645" s="144"/>
      <c r="K645" s="121"/>
      <c r="L645" s="121"/>
      <c r="M645" s="121"/>
      <c r="N645" s="185"/>
      <c r="O645" s="121"/>
      <c r="P645" s="161"/>
      <c r="Q645" s="70"/>
      <c r="R645" s="70"/>
      <c r="S645" s="70"/>
      <c r="T645" s="149"/>
      <c r="U645" s="149"/>
      <c r="V645" s="187"/>
      <c r="W645" s="187"/>
      <c r="X645" s="167"/>
      <c r="Y645" s="167"/>
      <c r="Z645" s="71"/>
    </row>
    <row r="646" spans="3:26" ht="16.5" customHeight="1">
      <c r="C646" s="160"/>
      <c r="D646" s="160"/>
      <c r="E646" s="140"/>
      <c r="F646" s="141"/>
      <c r="G646" s="141"/>
      <c r="H646" s="143"/>
      <c r="I646" s="184"/>
      <c r="J646" s="144"/>
      <c r="K646" s="121"/>
      <c r="L646" s="121"/>
      <c r="M646" s="121"/>
      <c r="N646" s="185"/>
      <c r="O646" s="121"/>
      <c r="P646" s="161"/>
      <c r="Q646" s="70"/>
      <c r="R646" s="70"/>
      <c r="S646" s="70"/>
      <c r="T646" s="149"/>
      <c r="U646" s="149"/>
      <c r="V646" s="187"/>
      <c r="W646" s="187"/>
      <c r="X646" s="167"/>
      <c r="Y646" s="167"/>
      <c r="Z646" s="71"/>
    </row>
    <row r="647" spans="3:26" ht="16.5" customHeight="1">
      <c r="C647" s="160"/>
      <c r="D647" s="160"/>
      <c r="E647" s="140"/>
      <c r="F647" s="141"/>
      <c r="G647" s="141"/>
      <c r="H647" s="143"/>
      <c r="I647" s="184"/>
      <c r="J647" s="144"/>
      <c r="K647" s="121"/>
      <c r="L647" s="121"/>
      <c r="M647" s="121"/>
      <c r="N647" s="185"/>
      <c r="O647" s="121"/>
      <c r="P647" s="161"/>
      <c r="Q647" s="70"/>
      <c r="R647" s="70"/>
      <c r="S647" s="70"/>
      <c r="T647" s="149"/>
      <c r="U647" s="149"/>
      <c r="V647" s="187"/>
      <c r="W647" s="187"/>
      <c r="X647" s="167"/>
      <c r="Y647" s="167"/>
      <c r="Z647" s="71"/>
    </row>
    <row r="648" spans="3:26" ht="16.5" customHeight="1">
      <c r="C648" s="160"/>
      <c r="D648" s="160"/>
      <c r="E648" s="140"/>
      <c r="F648" s="141"/>
      <c r="G648" s="141"/>
      <c r="H648" s="143"/>
      <c r="I648" s="184"/>
      <c r="J648" s="144"/>
      <c r="K648" s="121"/>
      <c r="L648" s="121"/>
      <c r="M648" s="121"/>
      <c r="N648" s="185"/>
      <c r="O648" s="121"/>
      <c r="P648" s="161"/>
      <c r="Q648" s="70"/>
      <c r="R648" s="70"/>
      <c r="S648" s="70"/>
      <c r="T648" s="149"/>
      <c r="U648" s="149"/>
      <c r="V648" s="187"/>
      <c r="W648" s="187"/>
      <c r="X648" s="167"/>
      <c r="Y648" s="167"/>
      <c r="Z648" s="71"/>
    </row>
    <row r="649" spans="3:26" ht="16.5" customHeight="1">
      <c r="C649" s="160"/>
      <c r="D649" s="160"/>
      <c r="E649" s="140"/>
      <c r="F649" s="141"/>
      <c r="G649" s="141"/>
      <c r="H649" s="143"/>
      <c r="I649" s="184"/>
      <c r="J649" s="144"/>
      <c r="K649" s="121"/>
      <c r="L649" s="121"/>
      <c r="M649" s="121"/>
      <c r="N649" s="185"/>
      <c r="O649" s="121"/>
      <c r="P649" s="161"/>
      <c r="Q649" s="70"/>
      <c r="R649" s="70"/>
      <c r="S649" s="70"/>
      <c r="T649" s="149"/>
      <c r="U649" s="149"/>
      <c r="V649" s="187"/>
      <c r="W649" s="187"/>
      <c r="X649" s="167"/>
      <c r="Y649" s="167"/>
      <c r="Z649" s="71"/>
    </row>
    <row r="650" spans="3:26" ht="16.5" customHeight="1">
      <c r="C650" s="160"/>
      <c r="D650" s="160"/>
      <c r="E650" s="140"/>
      <c r="F650" s="141"/>
      <c r="G650" s="141"/>
      <c r="H650" s="143"/>
      <c r="I650" s="184"/>
      <c r="J650" s="144"/>
      <c r="K650" s="121"/>
      <c r="L650" s="121"/>
      <c r="M650" s="121"/>
      <c r="N650" s="185"/>
      <c r="O650" s="121"/>
      <c r="P650" s="161"/>
      <c r="Q650" s="70"/>
      <c r="R650" s="70"/>
      <c r="S650" s="70"/>
      <c r="T650" s="149"/>
      <c r="U650" s="149"/>
      <c r="V650" s="187"/>
      <c r="W650" s="187"/>
      <c r="X650" s="167"/>
      <c r="Y650" s="167"/>
      <c r="Z650" s="71"/>
    </row>
    <row r="651" spans="3:26" ht="16.5" customHeight="1">
      <c r="C651" s="160"/>
      <c r="D651" s="160"/>
      <c r="E651" s="140"/>
      <c r="F651" s="141"/>
      <c r="G651" s="141"/>
      <c r="H651" s="143"/>
      <c r="I651" s="184"/>
      <c r="J651" s="144"/>
      <c r="K651" s="121"/>
      <c r="L651" s="121"/>
      <c r="M651" s="121"/>
      <c r="N651" s="185"/>
      <c r="O651" s="121"/>
      <c r="P651" s="161"/>
      <c r="Q651" s="70"/>
      <c r="R651" s="70"/>
      <c r="S651" s="70"/>
      <c r="T651" s="149"/>
      <c r="U651" s="149"/>
      <c r="V651" s="187"/>
      <c r="W651" s="187"/>
      <c r="X651" s="167"/>
      <c r="Y651" s="167"/>
      <c r="Z651" s="71"/>
    </row>
    <row r="652" spans="3:26" ht="16.5" customHeight="1">
      <c r="C652" s="160"/>
      <c r="D652" s="160"/>
      <c r="E652" s="140"/>
      <c r="F652" s="141"/>
      <c r="G652" s="141"/>
      <c r="H652" s="143"/>
      <c r="I652" s="184"/>
      <c r="J652" s="144"/>
      <c r="K652" s="121"/>
      <c r="L652" s="121"/>
      <c r="M652" s="121"/>
      <c r="N652" s="185"/>
      <c r="O652" s="121"/>
      <c r="P652" s="161"/>
      <c r="Q652" s="70"/>
      <c r="R652" s="70"/>
      <c r="S652" s="70"/>
      <c r="T652" s="149"/>
      <c r="U652" s="149"/>
      <c r="V652" s="187"/>
      <c r="W652" s="187"/>
      <c r="X652" s="167"/>
      <c r="Y652" s="167"/>
      <c r="Z652" s="71"/>
    </row>
    <row r="653" spans="3:26" ht="16.5" customHeight="1">
      <c r="C653" s="160"/>
      <c r="D653" s="160"/>
      <c r="E653" s="140"/>
      <c r="F653" s="141"/>
      <c r="G653" s="141"/>
      <c r="H653" s="143"/>
      <c r="I653" s="184"/>
      <c r="J653" s="144"/>
      <c r="K653" s="121"/>
      <c r="L653" s="121"/>
      <c r="M653" s="121"/>
      <c r="N653" s="185"/>
      <c r="O653" s="121"/>
      <c r="P653" s="161"/>
      <c r="Q653" s="70"/>
      <c r="R653" s="70"/>
      <c r="S653" s="70"/>
      <c r="T653" s="149"/>
      <c r="U653" s="149"/>
      <c r="V653" s="187"/>
      <c r="W653" s="187"/>
      <c r="X653" s="167"/>
      <c r="Y653" s="167"/>
      <c r="Z653" s="71"/>
    </row>
    <row r="654" spans="3:26" ht="16.5" customHeight="1">
      <c r="C654" s="160"/>
      <c r="D654" s="160"/>
      <c r="E654" s="140"/>
      <c r="F654" s="141"/>
      <c r="G654" s="141"/>
      <c r="H654" s="143"/>
      <c r="I654" s="184"/>
      <c r="J654" s="144"/>
      <c r="K654" s="121"/>
      <c r="L654" s="121"/>
      <c r="M654" s="121"/>
      <c r="N654" s="185"/>
      <c r="O654" s="121"/>
      <c r="P654" s="161"/>
      <c r="Q654" s="70"/>
      <c r="R654" s="70"/>
      <c r="S654" s="70"/>
      <c r="T654" s="149"/>
      <c r="U654" s="149"/>
      <c r="V654" s="187"/>
      <c r="W654" s="187"/>
      <c r="X654" s="167"/>
      <c r="Y654" s="167"/>
      <c r="Z654" s="71"/>
    </row>
    <row r="655" spans="3:26" ht="16.5" customHeight="1">
      <c r="C655" s="160"/>
      <c r="D655" s="160"/>
      <c r="E655" s="140"/>
      <c r="F655" s="141"/>
      <c r="G655" s="141"/>
      <c r="H655" s="143"/>
      <c r="I655" s="184"/>
      <c r="J655" s="144"/>
      <c r="K655" s="121"/>
      <c r="L655" s="121"/>
      <c r="M655" s="121"/>
      <c r="N655" s="185"/>
      <c r="O655" s="121"/>
      <c r="P655" s="161"/>
      <c r="Q655" s="70"/>
      <c r="R655" s="70"/>
      <c r="S655" s="70"/>
      <c r="T655" s="149"/>
      <c r="U655" s="149"/>
      <c r="V655" s="187"/>
      <c r="W655" s="187"/>
      <c r="X655" s="167"/>
      <c r="Y655" s="167"/>
      <c r="Z655" s="71"/>
    </row>
    <row r="656" spans="3:26" ht="16.5" customHeight="1">
      <c r="C656" s="160"/>
      <c r="D656" s="160"/>
      <c r="E656" s="140"/>
      <c r="F656" s="141"/>
      <c r="G656" s="141"/>
      <c r="H656" s="143"/>
      <c r="I656" s="184"/>
      <c r="J656" s="144"/>
      <c r="K656" s="121"/>
      <c r="L656" s="121"/>
      <c r="M656" s="121"/>
      <c r="N656" s="185"/>
      <c r="O656" s="121"/>
      <c r="P656" s="161"/>
      <c r="Q656" s="70"/>
      <c r="R656" s="70"/>
      <c r="S656" s="70"/>
      <c r="T656" s="149"/>
      <c r="U656" s="149"/>
      <c r="V656" s="187"/>
      <c r="W656" s="187"/>
      <c r="X656" s="167"/>
      <c r="Y656" s="167"/>
      <c r="Z656" s="71"/>
    </row>
    <row r="657" spans="3:26" ht="16.5" customHeight="1">
      <c r="C657" s="160"/>
      <c r="D657" s="160"/>
      <c r="E657" s="140"/>
      <c r="F657" s="141"/>
      <c r="G657" s="141"/>
      <c r="H657" s="143"/>
      <c r="I657" s="184"/>
      <c r="J657" s="144"/>
      <c r="K657" s="121"/>
      <c r="L657" s="121"/>
      <c r="M657" s="121"/>
      <c r="N657" s="185"/>
      <c r="O657" s="121"/>
      <c r="P657" s="161"/>
      <c r="Q657" s="70"/>
      <c r="R657" s="70"/>
      <c r="S657" s="70"/>
      <c r="T657" s="149"/>
      <c r="U657" s="149"/>
      <c r="V657" s="187"/>
      <c r="W657" s="187"/>
      <c r="X657" s="167"/>
      <c r="Y657" s="167"/>
      <c r="Z657" s="71"/>
    </row>
    <row r="658" spans="3:26" ht="16.5" customHeight="1">
      <c r="C658" s="160"/>
      <c r="D658" s="160"/>
      <c r="E658" s="140"/>
      <c r="F658" s="141"/>
      <c r="G658" s="141"/>
      <c r="H658" s="143"/>
      <c r="I658" s="184"/>
      <c r="J658" s="144"/>
      <c r="K658" s="121"/>
      <c r="L658" s="121"/>
      <c r="M658" s="121"/>
      <c r="N658" s="185"/>
      <c r="O658" s="121"/>
      <c r="P658" s="161"/>
      <c r="Q658" s="70"/>
      <c r="R658" s="70"/>
      <c r="S658" s="70"/>
      <c r="T658" s="149"/>
      <c r="U658" s="149"/>
      <c r="V658" s="187"/>
      <c r="W658" s="187"/>
      <c r="X658" s="167"/>
      <c r="Y658" s="167"/>
      <c r="Z658" s="71"/>
    </row>
    <row r="659" spans="3:26" ht="16.5" customHeight="1">
      <c r="C659" s="160"/>
      <c r="D659" s="160"/>
      <c r="E659" s="140"/>
      <c r="F659" s="141"/>
      <c r="G659" s="141"/>
      <c r="H659" s="143"/>
      <c r="I659" s="184"/>
      <c r="J659" s="144"/>
      <c r="K659" s="121"/>
      <c r="L659" s="121"/>
      <c r="M659" s="121"/>
      <c r="N659" s="185"/>
      <c r="O659" s="121"/>
      <c r="P659" s="161"/>
      <c r="Q659" s="70"/>
      <c r="R659" s="70"/>
      <c r="S659" s="70"/>
      <c r="T659" s="149"/>
      <c r="U659" s="149"/>
      <c r="V659" s="187"/>
      <c r="W659" s="187"/>
      <c r="X659" s="167"/>
      <c r="Y659" s="167"/>
      <c r="Z659" s="71"/>
    </row>
    <row r="660" spans="3:26" ht="16.5" customHeight="1">
      <c r="C660" s="160"/>
      <c r="D660" s="160"/>
      <c r="E660" s="140"/>
      <c r="F660" s="141"/>
      <c r="G660" s="141"/>
      <c r="H660" s="143"/>
      <c r="I660" s="184"/>
      <c r="J660" s="144"/>
      <c r="K660" s="121"/>
      <c r="L660" s="121"/>
      <c r="M660" s="121"/>
      <c r="N660" s="185"/>
      <c r="O660" s="121"/>
      <c r="P660" s="161"/>
      <c r="Q660" s="70"/>
      <c r="R660" s="70"/>
      <c r="S660" s="70"/>
      <c r="T660" s="149"/>
      <c r="U660" s="149"/>
      <c r="V660" s="187"/>
      <c r="W660" s="187"/>
      <c r="X660" s="167"/>
      <c r="Y660" s="167"/>
      <c r="Z660" s="71"/>
    </row>
    <row r="661" spans="3:26" ht="16.5" customHeight="1">
      <c r="C661" s="160"/>
      <c r="D661" s="160"/>
      <c r="E661" s="140"/>
      <c r="F661" s="141"/>
      <c r="G661" s="141"/>
      <c r="H661" s="143"/>
      <c r="I661" s="184"/>
      <c r="J661" s="144"/>
      <c r="K661" s="121"/>
      <c r="L661" s="121"/>
      <c r="M661" s="121"/>
      <c r="N661" s="185"/>
      <c r="O661" s="121"/>
      <c r="P661" s="161"/>
      <c r="Q661" s="70"/>
      <c r="R661" s="70"/>
      <c r="S661" s="70"/>
      <c r="T661" s="149"/>
      <c r="U661" s="149"/>
      <c r="V661" s="187"/>
      <c r="W661" s="187"/>
      <c r="X661" s="167"/>
      <c r="Y661" s="167"/>
      <c r="Z661" s="71"/>
    </row>
    <row r="662" spans="3:26" ht="16.5" customHeight="1">
      <c r="C662" s="160"/>
      <c r="D662" s="160"/>
      <c r="E662" s="140"/>
      <c r="F662" s="141"/>
      <c r="G662" s="141"/>
      <c r="H662" s="143"/>
      <c r="I662" s="184"/>
      <c r="J662" s="144"/>
      <c r="K662" s="121"/>
      <c r="L662" s="121"/>
      <c r="M662" s="121"/>
      <c r="N662" s="185"/>
      <c r="O662" s="121"/>
      <c r="P662" s="161"/>
      <c r="Q662" s="70"/>
      <c r="R662" s="70"/>
      <c r="S662" s="70"/>
      <c r="T662" s="149"/>
      <c r="U662" s="149"/>
      <c r="V662" s="187"/>
      <c r="W662" s="187"/>
      <c r="X662" s="167"/>
      <c r="Y662" s="167"/>
      <c r="Z662" s="71"/>
    </row>
    <row r="663" spans="3:26" ht="16.5" customHeight="1">
      <c r="C663" s="160"/>
      <c r="D663" s="160"/>
      <c r="E663" s="140"/>
      <c r="F663" s="141"/>
      <c r="G663" s="141"/>
      <c r="H663" s="143"/>
      <c r="I663" s="184"/>
      <c r="J663" s="144"/>
      <c r="K663" s="121"/>
      <c r="L663" s="121"/>
      <c r="M663" s="121"/>
      <c r="N663" s="185"/>
      <c r="O663" s="121"/>
      <c r="P663" s="161"/>
      <c r="Q663" s="70"/>
      <c r="R663" s="70"/>
      <c r="S663" s="70"/>
      <c r="T663" s="149"/>
      <c r="U663" s="149"/>
      <c r="V663" s="187"/>
      <c r="W663" s="187"/>
      <c r="X663" s="167"/>
      <c r="Y663" s="167"/>
      <c r="Z663" s="71"/>
    </row>
    <row r="664" spans="3:26" ht="16.5" customHeight="1">
      <c r="C664" s="160"/>
      <c r="D664" s="160"/>
      <c r="E664" s="140"/>
      <c r="F664" s="141"/>
      <c r="G664" s="141"/>
      <c r="H664" s="143"/>
      <c r="I664" s="184"/>
      <c r="J664" s="144"/>
      <c r="K664" s="121"/>
      <c r="L664" s="121"/>
      <c r="M664" s="121"/>
      <c r="N664" s="185"/>
      <c r="O664" s="121"/>
      <c r="P664" s="161"/>
      <c r="Q664" s="70"/>
      <c r="R664" s="70"/>
      <c r="S664" s="70"/>
      <c r="T664" s="149"/>
      <c r="U664" s="149"/>
      <c r="V664" s="187"/>
      <c r="W664" s="187"/>
      <c r="X664" s="167"/>
      <c r="Y664" s="167"/>
      <c r="Z664" s="71"/>
    </row>
    <row r="665" spans="3:26" ht="16.5" customHeight="1">
      <c r="C665" s="160"/>
      <c r="D665" s="160"/>
      <c r="E665" s="140"/>
      <c r="F665" s="141"/>
      <c r="G665" s="141"/>
      <c r="H665" s="143"/>
      <c r="I665" s="184"/>
      <c r="J665" s="144"/>
      <c r="K665" s="121"/>
      <c r="L665" s="121"/>
      <c r="M665" s="121"/>
      <c r="N665" s="185"/>
      <c r="O665" s="121"/>
      <c r="P665" s="161"/>
      <c r="Q665" s="70"/>
      <c r="R665" s="70"/>
      <c r="S665" s="70"/>
      <c r="T665" s="149"/>
      <c r="U665" s="149"/>
      <c r="V665" s="187"/>
      <c r="W665" s="187"/>
      <c r="X665" s="167"/>
      <c r="Y665" s="167"/>
      <c r="Z665" s="71"/>
    </row>
    <row r="666" spans="3:26" ht="16.5" customHeight="1">
      <c r="C666" s="160"/>
      <c r="D666" s="160"/>
      <c r="E666" s="140"/>
      <c r="F666" s="141"/>
      <c r="G666" s="141"/>
      <c r="H666" s="143"/>
      <c r="I666" s="184"/>
      <c r="J666" s="144"/>
      <c r="K666" s="121"/>
      <c r="L666" s="121"/>
      <c r="M666" s="121"/>
      <c r="N666" s="185"/>
      <c r="O666" s="121"/>
      <c r="P666" s="161"/>
      <c r="Q666" s="70"/>
      <c r="R666" s="70"/>
      <c r="S666" s="70"/>
      <c r="T666" s="149"/>
      <c r="U666" s="149"/>
      <c r="V666" s="187"/>
      <c r="W666" s="187"/>
      <c r="X666" s="167"/>
      <c r="Y666" s="167"/>
      <c r="Z666" s="71"/>
    </row>
    <row r="667" spans="3:26" ht="16.5" customHeight="1">
      <c r="C667" s="160"/>
      <c r="D667" s="160"/>
      <c r="E667" s="140"/>
      <c r="F667" s="141"/>
      <c r="G667" s="141"/>
      <c r="H667" s="143"/>
      <c r="I667" s="184"/>
      <c r="J667" s="144"/>
      <c r="K667" s="121"/>
      <c r="L667" s="121"/>
      <c r="M667" s="121"/>
      <c r="N667" s="185"/>
      <c r="O667" s="121"/>
      <c r="P667" s="161"/>
      <c r="Q667" s="70"/>
      <c r="R667" s="70"/>
      <c r="S667" s="70"/>
      <c r="T667" s="149"/>
      <c r="U667" s="149"/>
      <c r="V667" s="187"/>
      <c r="W667" s="187"/>
      <c r="X667" s="167"/>
      <c r="Y667" s="167"/>
      <c r="Z667" s="71"/>
    </row>
    <row r="668" spans="3:26" ht="16.5" customHeight="1">
      <c r="C668" s="160"/>
      <c r="D668" s="160"/>
      <c r="E668" s="140"/>
      <c r="F668" s="141"/>
      <c r="G668" s="141"/>
      <c r="H668" s="143"/>
      <c r="I668" s="184"/>
      <c r="J668" s="144"/>
      <c r="K668" s="121"/>
      <c r="L668" s="121"/>
      <c r="M668" s="121"/>
      <c r="N668" s="185"/>
      <c r="O668" s="121"/>
      <c r="P668" s="161"/>
      <c r="Q668" s="70"/>
      <c r="R668" s="70"/>
      <c r="S668" s="70"/>
      <c r="T668" s="149"/>
      <c r="U668" s="149"/>
      <c r="V668" s="187"/>
      <c r="W668" s="187"/>
      <c r="X668" s="167"/>
      <c r="Y668" s="167"/>
      <c r="Z668" s="71"/>
    </row>
    <row r="669" spans="3:26" ht="16.5" customHeight="1">
      <c r="C669" s="160"/>
      <c r="D669" s="160"/>
      <c r="E669" s="140"/>
      <c r="F669" s="141"/>
      <c r="G669" s="141"/>
      <c r="H669" s="143"/>
      <c r="I669" s="184"/>
      <c r="J669" s="144"/>
      <c r="K669" s="121"/>
      <c r="L669" s="121"/>
      <c r="M669" s="121"/>
      <c r="N669" s="185"/>
      <c r="O669" s="121"/>
      <c r="P669" s="161"/>
      <c r="Q669" s="70"/>
      <c r="R669" s="70"/>
      <c r="S669" s="70"/>
      <c r="T669" s="149"/>
      <c r="U669" s="149"/>
      <c r="V669" s="187"/>
      <c r="W669" s="187"/>
      <c r="X669" s="167"/>
      <c r="Y669" s="167"/>
      <c r="Z669" s="71"/>
    </row>
    <row r="670" spans="3:26" ht="16.5" customHeight="1">
      <c r="C670" s="160"/>
      <c r="D670" s="160"/>
      <c r="E670" s="140"/>
      <c r="F670" s="141"/>
      <c r="G670" s="141"/>
      <c r="H670" s="143"/>
      <c r="I670" s="184"/>
      <c r="J670" s="144"/>
      <c r="K670" s="121"/>
      <c r="L670" s="121"/>
      <c r="M670" s="121"/>
      <c r="N670" s="185"/>
      <c r="O670" s="121"/>
      <c r="P670" s="161"/>
      <c r="Q670" s="70"/>
      <c r="R670" s="70"/>
      <c r="S670" s="70"/>
      <c r="T670" s="149"/>
      <c r="U670" s="149"/>
      <c r="V670" s="187"/>
      <c r="W670" s="187"/>
      <c r="X670" s="167"/>
      <c r="Y670" s="167"/>
      <c r="Z670" s="71"/>
    </row>
    <row r="671" spans="3:26" ht="16.5" customHeight="1">
      <c r="C671" s="160"/>
      <c r="D671" s="160"/>
      <c r="E671" s="140"/>
      <c r="F671" s="141"/>
      <c r="G671" s="141"/>
      <c r="H671" s="143"/>
      <c r="I671" s="184"/>
      <c r="J671" s="144"/>
      <c r="K671" s="121"/>
      <c r="L671" s="121"/>
      <c r="M671" s="121"/>
      <c r="N671" s="185"/>
      <c r="O671" s="121"/>
      <c r="P671" s="161"/>
      <c r="Q671" s="70"/>
      <c r="R671" s="70"/>
      <c r="S671" s="70"/>
      <c r="T671" s="149"/>
      <c r="U671" s="149"/>
      <c r="V671" s="187"/>
      <c r="W671" s="187"/>
      <c r="X671" s="167"/>
      <c r="Y671" s="167"/>
      <c r="Z671" s="71"/>
    </row>
    <row r="672" spans="3:26" ht="16.5" customHeight="1">
      <c r="C672" s="160"/>
      <c r="D672" s="160"/>
      <c r="E672" s="140"/>
      <c r="F672" s="141"/>
      <c r="G672" s="141"/>
      <c r="H672" s="143"/>
      <c r="I672" s="184"/>
      <c r="J672" s="144"/>
      <c r="K672" s="121"/>
      <c r="L672" s="121"/>
      <c r="M672" s="121"/>
      <c r="N672" s="185"/>
      <c r="O672" s="121"/>
      <c r="P672" s="161"/>
      <c r="Q672" s="70"/>
      <c r="R672" s="70"/>
      <c r="S672" s="70"/>
      <c r="T672" s="149"/>
      <c r="U672" s="149"/>
      <c r="V672" s="187"/>
      <c r="W672" s="187"/>
      <c r="X672" s="167"/>
      <c r="Y672" s="167"/>
      <c r="Z672" s="71"/>
    </row>
    <row r="673" spans="3:26" ht="16.5" customHeight="1">
      <c r="C673" s="160"/>
      <c r="D673" s="160"/>
      <c r="E673" s="140"/>
      <c r="F673" s="141"/>
      <c r="G673" s="141"/>
      <c r="H673" s="143"/>
      <c r="I673" s="184"/>
      <c r="J673" s="144"/>
      <c r="K673" s="121"/>
      <c r="L673" s="121"/>
      <c r="M673" s="121"/>
      <c r="N673" s="185"/>
      <c r="O673" s="121"/>
      <c r="P673" s="161"/>
      <c r="Q673" s="70"/>
      <c r="R673" s="70"/>
      <c r="S673" s="70"/>
      <c r="T673" s="149"/>
      <c r="U673" s="149"/>
      <c r="V673" s="187"/>
      <c r="W673" s="187"/>
      <c r="X673" s="167"/>
      <c r="Y673" s="167"/>
      <c r="Z673" s="71"/>
    </row>
    <row r="674" spans="3:26" ht="16.5" customHeight="1">
      <c r="C674" s="160"/>
      <c r="D674" s="160"/>
      <c r="E674" s="140"/>
      <c r="F674" s="141"/>
      <c r="G674" s="141"/>
      <c r="H674" s="143"/>
      <c r="I674" s="184"/>
      <c r="J674" s="144"/>
      <c r="K674" s="121"/>
      <c r="L674" s="121"/>
      <c r="M674" s="121"/>
      <c r="N674" s="185"/>
      <c r="O674" s="121"/>
      <c r="P674" s="161"/>
      <c r="Q674" s="70"/>
      <c r="R674" s="70"/>
      <c r="S674" s="70"/>
      <c r="T674" s="149"/>
      <c r="U674" s="149"/>
      <c r="V674" s="187"/>
      <c r="W674" s="187"/>
      <c r="X674" s="167"/>
      <c r="Y674" s="167"/>
      <c r="Z674" s="71"/>
    </row>
    <row r="675" spans="3:26" ht="16.5" customHeight="1">
      <c r="C675" s="160"/>
      <c r="D675" s="160"/>
      <c r="E675" s="140"/>
      <c r="F675" s="141"/>
      <c r="G675" s="141"/>
      <c r="H675" s="143"/>
      <c r="I675" s="184"/>
      <c r="J675" s="144"/>
      <c r="K675" s="121"/>
      <c r="L675" s="121"/>
      <c r="M675" s="121"/>
      <c r="N675" s="185"/>
      <c r="O675" s="121"/>
      <c r="P675" s="161"/>
      <c r="Q675" s="70"/>
      <c r="R675" s="70"/>
      <c r="S675" s="70"/>
      <c r="T675" s="149"/>
      <c r="U675" s="149"/>
      <c r="V675" s="187"/>
      <c r="W675" s="187"/>
      <c r="X675" s="167"/>
      <c r="Y675" s="167"/>
      <c r="Z675" s="71"/>
    </row>
    <row r="676" spans="3:26" ht="16.5" customHeight="1">
      <c r="C676" s="160"/>
      <c r="D676" s="160"/>
      <c r="E676" s="140"/>
      <c r="F676" s="141"/>
      <c r="G676" s="141"/>
      <c r="H676" s="143"/>
      <c r="I676" s="184"/>
      <c r="J676" s="144"/>
      <c r="K676" s="121"/>
      <c r="L676" s="121"/>
      <c r="M676" s="121"/>
      <c r="N676" s="185"/>
      <c r="O676" s="121"/>
      <c r="P676" s="161"/>
      <c r="Q676" s="70"/>
      <c r="R676" s="70"/>
      <c r="S676" s="70"/>
      <c r="T676" s="149"/>
      <c r="U676" s="149"/>
      <c r="V676" s="187"/>
      <c r="W676" s="187"/>
      <c r="X676" s="167"/>
      <c r="Y676" s="167"/>
      <c r="Z676" s="71"/>
    </row>
    <row r="677" spans="3:26" ht="16.5" customHeight="1">
      <c r="C677" s="160"/>
      <c r="D677" s="160"/>
      <c r="E677" s="140"/>
      <c r="F677" s="141"/>
      <c r="G677" s="141"/>
      <c r="H677" s="143"/>
      <c r="I677" s="184"/>
      <c r="J677" s="144"/>
      <c r="K677" s="121"/>
      <c r="L677" s="121"/>
      <c r="M677" s="121"/>
      <c r="N677" s="185"/>
      <c r="O677" s="121"/>
      <c r="P677" s="161"/>
      <c r="Q677" s="70"/>
      <c r="R677" s="70"/>
      <c r="S677" s="70"/>
      <c r="T677" s="149"/>
      <c r="U677" s="149"/>
      <c r="V677" s="187"/>
      <c r="W677" s="187"/>
      <c r="X677" s="167"/>
      <c r="Y677" s="167"/>
      <c r="Z677" s="71"/>
    </row>
    <row r="678" spans="3:26" ht="16.5" customHeight="1">
      <c r="C678" s="160"/>
      <c r="D678" s="160"/>
      <c r="E678" s="140"/>
      <c r="F678" s="141"/>
      <c r="G678" s="141"/>
      <c r="H678" s="143"/>
      <c r="I678" s="184"/>
      <c r="J678" s="144"/>
      <c r="K678" s="121"/>
      <c r="L678" s="121"/>
      <c r="M678" s="121"/>
      <c r="N678" s="185"/>
      <c r="O678" s="121"/>
      <c r="P678" s="161"/>
      <c r="Q678" s="70"/>
      <c r="R678" s="70"/>
      <c r="S678" s="70"/>
      <c r="T678" s="149"/>
      <c r="U678" s="149"/>
      <c r="V678" s="187"/>
      <c r="W678" s="187"/>
      <c r="X678" s="167"/>
      <c r="Y678" s="167"/>
      <c r="Z678" s="71"/>
    </row>
    <row r="679" spans="3:26" ht="16.5" customHeight="1">
      <c r="C679" s="160"/>
      <c r="D679" s="160"/>
      <c r="E679" s="140"/>
      <c r="F679" s="141"/>
      <c r="G679" s="141"/>
      <c r="H679" s="143"/>
      <c r="I679" s="184"/>
      <c r="J679" s="144"/>
      <c r="K679" s="121"/>
      <c r="L679" s="121"/>
      <c r="M679" s="121"/>
      <c r="N679" s="185"/>
      <c r="O679" s="121"/>
      <c r="P679" s="161"/>
      <c r="Q679" s="70"/>
      <c r="R679" s="70"/>
      <c r="S679" s="70"/>
      <c r="T679" s="149"/>
      <c r="U679" s="149"/>
      <c r="V679" s="187"/>
      <c r="W679" s="187"/>
      <c r="X679" s="167"/>
      <c r="Y679" s="167"/>
      <c r="Z679" s="71"/>
    </row>
    <row r="680" spans="3:26" ht="16.5" customHeight="1">
      <c r="C680" s="160"/>
      <c r="D680" s="160"/>
      <c r="E680" s="140"/>
      <c r="F680" s="141"/>
      <c r="G680" s="141"/>
      <c r="H680" s="143"/>
      <c r="I680" s="184"/>
      <c r="J680" s="144"/>
      <c r="K680" s="121"/>
      <c r="L680" s="121"/>
      <c r="M680" s="121"/>
      <c r="N680" s="185"/>
      <c r="O680" s="121"/>
      <c r="P680" s="161"/>
      <c r="Q680" s="70"/>
      <c r="R680" s="70"/>
      <c r="S680" s="70"/>
      <c r="T680" s="149"/>
      <c r="U680" s="149"/>
      <c r="V680" s="187"/>
      <c r="W680" s="187"/>
      <c r="X680" s="167"/>
      <c r="Y680" s="167"/>
      <c r="Z680" s="71"/>
    </row>
    <row r="681" spans="3:26" ht="16.5" customHeight="1">
      <c r="C681" s="160"/>
      <c r="D681" s="160"/>
      <c r="E681" s="140"/>
      <c r="F681" s="141"/>
      <c r="G681" s="141"/>
      <c r="H681" s="143"/>
      <c r="I681" s="184"/>
      <c r="J681" s="144"/>
      <c r="K681" s="121"/>
      <c r="L681" s="121"/>
      <c r="M681" s="121"/>
      <c r="N681" s="185"/>
      <c r="O681" s="121"/>
      <c r="P681" s="161"/>
      <c r="Q681" s="70"/>
      <c r="R681" s="70"/>
      <c r="S681" s="70"/>
      <c r="T681" s="149"/>
      <c r="U681" s="149"/>
      <c r="V681" s="187"/>
      <c r="W681" s="187"/>
      <c r="X681" s="167"/>
      <c r="Y681" s="167"/>
      <c r="Z681" s="71"/>
    </row>
    <row r="682" spans="3:26" ht="16.5" customHeight="1">
      <c r="C682" s="160"/>
      <c r="D682" s="160"/>
      <c r="E682" s="140"/>
      <c r="F682" s="141"/>
      <c r="G682" s="141"/>
      <c r="H682" s="143"/>
      <c r="I682" s="184"/>
      <c r="J682" s="144"/>
      <c r="K682" s="121"/>
      <c r="L682" s="121"/>
      <c r="M682" s="121"/>
      <c r="N682" s="185"/>
      <c r="O682" s="121"/>
      <c r="P682" s="161"/>
      <c r="Q682" s="70"/>
      <c r="R682" s="70"/>
      <c r="S682" s="70"/>
      <c r="T682" s="149"/>
      <c r="U682" s="149"/>
      <c r="V682" s="187"/>
      <c r="W682" s="187"/>
      <c r="X682" s="167"/>
      <c r="Y682" s="167"/>
      <c r="Z682" s="71"/>
    </row>
    <row r="683" spans="3:26" ht="16.5" customHeight="1">
      <c r="C683" s="160"/>
      <c r="D683" s="160"/>
      <c r="E683" s="140"/>
      <c r="F683" s="141"/>
      <c r="G683" s="141"/>
      <c r="H683" s="143"/>
      <c r="I683" s="184"/>
      <c r="J683" s="144"/>
      <c r="K683" s="121"/>
      <c r="L683" s="121"/>
      <c r="M683" s="121"/>
      <c r="N683" s="185"/>
      <c r="O683" s="121"/>
      <c r="P683" s="161"/>
      <c r="Q683" s="70"/>
      <c r="R683" s="70"/>
      <c r="S683" s="70"/>
      <c r="T683" s="149"/>
      <c r="U683" s="149"/>
      <c r="V683" s="187"/>
      <c r="W683" s="187"/>
      <c r="X683" s="167"/>
      <c r="Y683" s="167"/>
      <c r="Z683" s="71"/>
    </row>
    <row r="684" spans="3:26" ht="16.5" customHeight="1">
      <c r="C684" s="160"/>
      <c r="D684" s="160"/>
      <c r="E684" s="140"/>
      <c r="F684" s="141"/>
      <c r="G684" s="141"/>
      <c r="H684" s="143"/>
      <c r="I684" s="184"/>
      <c r="J684" s="144"/>
      <c r="K684" s="121"/>
      <c r="L684" s="121"/>
      <c r="M684" s="121"/>
      <c r="N684" s="185"/>
      <c r="O684" s="121"/>
      <c r="P684" s="161"/>
      <c r="Q684" s="70"/>
      <c r="R684" s="70"/>
      <c r="S684" s="70"/>
      <c r="T684" s="149"/>
      <c r="U684" s="149"/>
      <c r="V684" s="187"/>
      <c r="W684" s="187"/>
      <c r="X684" s="167"/>
      <c r="Y684" s="167"/>
      <c r="Z684" s="71"/>
    </row>
    <row r="685" spans="3:26" ht="16.5" customHeight="1">
      <c r="C685" s="160"/>
      <c r="D685" s="160"/>
      <c r="E685" s="140"/>
      <c r="F685" s="141"/>
      <c r="G685" s="141"/>
      <c r="H685" s="143"/>
      <c r="I685" s="184"/>
      <c r="J685" s="144"/>
      <c r="K685" s="121"/>
      <c r="L685" s="121"/>
      <c r="M685" s="121"/>
      <c r="N685" s="185"/>
      <c r="O685" s="121"/>
      <c r="P685" s="161"/>
      <c r="Q685" s="70"/>
      <c r="R685" s="70"/>
      <c r="S685" s="70"/>
      <c r="T685" s="149"/>
      <c r="U685" s="149"/>
      <c r="V685" s="187"/>
      <c r="W685" s="187"/>
      <c r="X685" s="167"/>
      <c r="Y685" s="167"/>
      <c r="Z685" s="71"/>
    </row>
    <row r="686" spans="3:26" ht="16.5" customHeight="1">
      <c r="C686" s="160"/>
      <c r="D686" s="160"/>
      <c r="E686" s="140"/>
      <c r="F686" s="141"/>
      <c r="G686" s="141"/>
      <c r="H686" s="143"/>
      <c r="I686" s="184"/>
      <c r="J686" s="144"/>
      <c r="K686" s="121"/>
      <c r="L686" s="121"/>
      <c r="M686" s="121"/>
      <c r="N686" s="185"/>
      <c r="O686" s="121"/>
      <c r="P686" s="161"/>
      <c r="Q686" s="70"/>
      <c r="R686" s="70"/>
      <c r="S686" s="70"/>
      <c r="T686" s="149"/>
      <c r="U686" s="149"/>
      <c r="V686" s="187"/>
      <c r="W686" s="187"/>
      <c r="X686" s="167"/>
      <c r="Y686" s="167"/>
      <c r="Z686" s="71"/>
    </row>
    <row r="687" spans="3:26" ht="16.5" customHeight="1">
      <c r="C687" s="160"/>
      <c r="D687" s="160"/>
      <c r="E687" s="140"/>
      <c r="F687" s="141"/>
      <c r="G687" s="141"/>
      <c r="H687" s="143"/>
      <c r="I687" s="184"/>
      <c r="J687" s="144"/>
      <c r="K687" s="121"/>
      <c r="L687" s="121"/>
      <c r="M687" s="121"/>
      <c r="N687" s="185"/>
      <c r="O687" s="121"/>
      <c r="P687" s="161"/>
      <c r="Q687" s="70"/>
      <c r="R687" s="70"/>
      <c r="S687" s="70"/>
      <c r="T687" s="149"/>
      <c r="U687" s="149"/>
      <c r="V687" s="187"/>
      <c r="W687" s="187"/>
      <c r="X687" s="167"/>
      <c r="Y687" s="167"/>
      <c r="Z687" s="71"/>
    </row>
    <row r="688" spans="3:26" ht="16.5" customHeight="1">
      <c r="C688" s="160"/>
      <c r="D688" s="160"/>
      <c r="E688" s="140"/>
      <c r="F688" s="141"/>
      <c r="G688" s="141"/>
      <c r="H688" s="143"/>
      <c r="I688" s="184"/>
      <c r="J688" s="144"/>
      <c r="K688" s="121"/>
      <c r="L688" s="121"/>
      <c r="M688" s="121"/>
      <c r="N688" s="185"/>
      <c r="O688" s="121"/>
      <c r="P688" s="161"/>
      <c r="Q688" s="70"/>
      <c r="R688" s="70"/>
      <c r="S688" s="70"/>
      <c r="T688" s="149"/>
      <c r="U688" s="149"/>
      <c r="V688" s="187"/>
      <c r="W688" s="187"/>
      <c r="X688" s="167"/>
      <c r="Y688" s="167"/>
      <c r="Z688" s="71"/>
    </row>
    <row r="689" spans="3:26" ht="16.5" customHeight="1">
      <c r="C689" s="160"/>
      <c r="D689" s="160"/>
      <c r="E689" s="140"/>
      <c r="F689" s="141"/>
      <c r="G689" s="141"/>
      <c r="H689" s="143"/>
      <c r="I689" s="184"/>
      <c r="J689" s="144"/>
      <c r="K689" s="121"/>
      <c r="L689" s="121"/>
      <c r="M689" s="121"/>
      <c r="N689" s="185"/>
      <c r="O689" s="121"/>
      <c r="P689" s="161"/>
      <c r="Q689" s="70"/>
      <c r="R689" s="70"/>
      <c r="S689" s="70"/>
      <c r="T689" s="149"/>
      <c r="U689" s="149"/>
      <c r="V689" s="187"/>
      <c r="W689" s="187"/>
      <c r="X689" s="167"/>
      <c r="Y689" s="167"/>
      <c r="Z689" s="71"/>
    </row>
    <row r="690" spans="3:26" ht="16.5" customHeight="1">
      <c r="C690" s="160"/>
      <c r="D690" s="160"/>
      <c r="E690" s="140"/>
      <c r="F690" s="141"/>
      <c r="G690" s="141"/>
      <c r="H690" s="143"/>
      <c r="I690" s="184"/>
      <c r="J690" s="144"/>
      <c r="K690" s="121"/>
      <c r="L690" s="121"/>
      <c r="M690" s="121"/>
      <c r="N690" s="185"/>
      <c r="O690" s="121"/>
      <c r="P690" s="161"/>
      <c r="Q690" s="70"/>
      <c r="R690" s="70"/>
      <c r="S690" s="70"/>
      <c r="T690" s="149"/>
      <c r="U690" s="149"/>
      <c r="V690" s="187"/>
      <c r="W690" s="187"/>
      <c r="X690" s="167"/>
      <c r="Y690" s="167"/>
      <c r="Z690" s="71"/>
    </row>
    <row r="691" spans="3:26" ht="16.5" customHeight="1">
      <c r="C691" s="160"/>
      <c r="D691" s="160"/>
      <c r="E691" s="140"/>
      <c r="F691" s="141"/>
      <c r="G691" s="141"/>
      <c r="H691" s="143"/>
      <c r="I691" s="184"/>
      <c r="J691" s="144"/>
      <c r="K691" s="121"/>
      <c r="L691" s="121"/>
      <c r="M691" s="121"/>
      <c r="N691" s="185"/>
      <c r="O691" s="121"/>
      <c r="P691" s="161"/>
      <c r="Q691" s="70"/>
      <c r="R691" s="70"/>
      <c r="S691" s="70"/>
      <c r="T691" s="149"/>
      <c r="U691" s="149"/>
      <c r="V691" s="187"/>
      <c r="W691" s="187"/>
      <c r="X691" s="167"/>
      <c r="Y691" s="167"/>
      <c r="Z691" s="71"/>
    </row>
    <row r="692" spans="3:26" ht="16.5" customHeight="1">
      <c r="C692" s="160"/>
      <c r="D692" s="160"/>
      <c r="E692" s="140"/>
      <c r="F692" s="141"/>
      <c r="G692" s="141"/>
      <c r="H692" s="143"/>
      <c r="I692" s="184"/>
      <c r="J692" s="144"/>
      <c r="K692" s="121"/>
      <c r="L692" s="121"/>
      <c r="M692" s="121"/>
      <c r="N692" s="185"/>
      <c r="O692" s="121"/>
      <c r="P692" s="161"/>
      <c r="Q692" s="70"/>
      <c r="R692" s="70"/>
      <c r="S692" s="70"/>
      <c r="T692" s="149"/>
      <c r="U692" s="149"/>
      <c r="V692" s="187"/>
      <c r="W692" s="187"/>
      <c r="X692" s="167"/>
      <c r="Y692" s="167"/>
      <c r="Z692" s="71"/>
    </row>
    <row r="693" spans="3:26" ht="16.5" customHeight="1">
      <c r="C693" s="160"/>
      <c r="D693" s="160"/>
      <c r="E693" s="140"/>
      <c r="F693" s="141"/>
      <c r="G693" s="141"/>
      <c r="H693" s="143"/>
      <c r="I693" s="184"/>
      <c r="J693" s="144"/>
      <c r="K693" s="121"/>
      <c r="L693" s="121"/>
      <c r="M693" s="121"/>
      <c r="N693" s="185"/>
      <c r="O693" s="121"/>
      <c r="P693" s="161"/>
      <c r="Q693" s="70"/>
      <c r="R693" s="70"/>
      <c r="S693" s="70"/>
      <c r="T693" s="149"/>
      <c r="U693" s="149"/>
      <c r="V693" s="187"/>
      <c r="W693" s="187"/>
      <c r="X693" s="167"/>
      <c r="Y693" s="167"/>
      <c r="Z693" s="71"/>
    </row>
    <row r="694" spans="3:26" ht="16.5" customHeight="1">
      <c r="C694" s="160"/>
      <c r="D694" s="160"/>
      <c r="E694" s="140"/>
      <c r="F694" s="141"/>
      <c r="G694" s="141"/>
      <c r="H694" s="143"/>
      <c r="I694" s="184"/>
      <c r="J694" s="144"/>
      <c r="K694" s="121"/>
      <c r="L694" s="121"/>
      <c r="M694" s="121"/>
      <c r="N694" s="185"/>
      <c r="O694" s="121"/>
      <c r="P694" s="161"/>
      <c r="Q694" s="70"/>
      <c r="R694" s="70"/>
      <c r="S694" s="70"/>
      <c r="T694" s="149"/>
      <c r="U694" s="149"/>
      <c r="V694" s="187"/>
      <c r="W694" s="187"/>
      <c r="X694" s="167"/>
      <c r="Y694" s="167"/>
      <c r="Z694" s="71"/>
    </row>
    <row r="695" spans="3:26" ht="16.5" customHeight="1">
      <c r="C695" s="160"/>
      <c r="D695" s="160"/>
      <c r="E695" s="140"/>
      <c r="F695" s="141"/>
      <c r="G695" s="141"/>
      <c r="H695" s="143"/>
      <c r="I695" s="184"/>
      <c r="J695" s="144"/>
      <c r="K695" s="121"/>
      <c r="L695" s="121"/>
      <c r="M695" s="121"/>
      <c r="N695" s="185"/>
      <c r="O695" s="121"/>
      <c r="P695" s="161"/>
      <c r="Q695" s="70"/>
      <c r="R695" s="70"/>
      <c r="S695" s="70"/>
      <c r="T695" s="149"/>
      <c r="U695" s="149"/>
      <c r="V695" s="187"/>
      <c r="W695" s="187"/>
      <c r="X695" s="167"/>
      <c r="Y695" s="167"/>
      <c r="Z695" s="71"/>
    </row>
    <row r="696" spans="3:26" ht="16.5" customHeight="1">
      <c r="C696" s="160"/>
      <c r="D696" s="160"/>
      <c r="E696" s="140"/>
      <c r="F696" s="141"/>
      <c r="G696" s="141"/>
      <c r="H696" s="143"/>
      <c r="I696" s="184"/>
      <c r="J696" s="144"/>
      <c r="K696" s="121"/>
      <c r="L696" s="121"/>
      <c r="M696" s="121"/>
      <c r="N696" s="185"/>
      <c r="O696" s="121"/>
      <c r="P696" s="161"/>
      <c r="Q696" s="70"/>
      <c r="R696" s="70"/>
      <c r="S696" s="70"/>
      <c r="T696" s="149"/>
      <c r="U696" s="149"/>
      <c r="V696" s="187"/>
      <c r="W696" s="187"/>
      <c r="X696" s="167"/>
      <c r="Y696" s="167"/>
      <c r="Z696" s="71"/>
    </row>
    <row r="697" spans="3:26" ht="16.5" customHeight="1">
      <c r="C697" s="160"/>
      <c r="D697" s="160"/>
      <c r="E697" s="140"/>
      <c r="F697" s="141"/>
      <c r="G697" s="141"/>
      <c r="H697" s="143"/>
      <c r="I697" s="184"/>
      <c r="J697" s="144"/>
      <c r="K697" s="121"/>
      <c r="L697" s="121"/>
      <c r="M697" s="121"/>
      <c r="N697" s="185"/>
      <c r="O697" s="121"/>
      <c r="P697" s="161"/>
      <c r="Q697" s="70"/>
      <c r="R697" s="70"/>
      <c r="S697" s="70"/>
      <c r="T697" s="149"/>
      <c r="U697" s="149"/>
      <c r="V697" s="187"/>
      <c r="W697" s="187"/>
      <c r="X697" s="167"/>
      <c r="Y697" s="167"/>
      <c r="Z697" s="71"/>
    </row>
    <row r="698" spans="3:26" ht="16.5" customHeight="1">
      <c r="C698" s="160"/>
      <c r="D698" s="160"/>
      <c r="E698" s="140"/>
      <c r="F698" s="141"/>
      <c r="G698" s="141"/>
      <c r="H698" s="143"/>
      <c r="I698" s="184"/>
      <c r="J698" s="144"/>
      <c r="K698" s="121"/>
      <c r="L698" s="121"/>
      <c r="M698" s="121"/>
      <c r="N698" s="185"/>
      <c r="O698" s="121"/>
      <c r="P698" s="161"/>
      <c r="Q698" s="70"/>
      <c r="R698" s="70"/>
      <c r="S698" s="70"/>
      <c r="T698" s="149"/>
      <c r="U698" s="149"/>
      <c r="V698" s="187"/>
      <c r="W698" s="187"/>
      <c r="X698" s="167"/>
      <c r="Y698" s="167"/>
      <c r="Z698" s="71"/>
    </row>
    <row r="699" spans="3:26" ht="16.5" customHeight="1">
      <c r="C699" s="160"/>
      <c r="D699" s="160"/>
      <c r="E699" s="140"/>
      <c r="F699" s="141"/>
      <c r="G699" s="141"/>
      <c r="H699" s="143"/>
      <c r="I699" s="184"/>
      <c r="J699" s="144"/>
      <c r="K699" s="121"/>
      <c r="L699" s="121"/>
      <c r="M699" s="121"/>
      <c r="N699" s="185"/>
      <c r="O699" s="121"/>
      <c r="P699" s="161"/>
      <c r="Q699" s="70"/>
      <c r="R699" s="70"/>
      <c r="S699" s="70"/>
      <c r="T699" s="149"/>
      <c r="U699" s="149"/>
      <c r="V699" s="187"/>
      <c r="W699" s="187"/>
      <c r="X699" s="167"/>
      <c r="Y699" s="167"/>
      <c r="Z699" s="71"/>
    </row>
    <row r="700" spans="3:26" ht="16.5" customHeight="1">
      <c r="C700" s="160"/>
      <c r="D700" s="160"/>
      <c r="E700" s="140"/>
      <c r="F700" s="141"/>
      <c r="G700" s="141"/>
      <c r="H700" s="143"/>
      <c r="I700" s="184"/>
      <c r="J700" s="144"/>
      <c r="K700" s="121"/>
      <c r="L700" s="121"/>
      <c r="M700" s="121"/>
      <c r="N700" s="185"/>
      <c r="O700" s="121"/>
      <c r="P700" s="161"/>
      <c r="Q700" s="70"/>
      <c r="R700" s="70"/>
      <c r="S700" s="70"/>
      <c r="T700" s="149"/>
      <c r="U700" s="149"/>
      <c r="V700" s="187"/>
      <c r="W700" s="187"/>
      <c r="X700" s="167"/>
      <c r="Y700" s="167"/>
      <c r="Z700" s="71"/>
    </row>
    <row r="701" spans="3:26" ht="16.5" customHeight="1">
      <c r="C701" s="160"/>
      <c r="D701" s="160"/>
      <c r="E701" s="140"/>
      <c r="F701" s="141"/>
      <c r="G701" s="141"/>
      <c r="H701" s="143"/>
      <c r="I701" s="184"/>
      <c r="J701" s="144"/>
      <c r="K701" s="121"/>
      <c r="L701" s="121"/>
      <c r="M701" s="121"/>
      <c r="N701" s="185"/>
      <c r="O701" s="121"/>
      <c r="P701" s="161"/>
      <c r="Q701" s="70"/>
      <c r="R701" s="70"/>
      <c r="S701" s="70"/>
      <c r="T701" s="149"/>
      <c r="U701" s="149"/>
      <c r="V701" s="187"/>
      <c r="W701" s="187"/>
      <c r="X701" s="167"/>
      <c r="Y701" s="167"/>
      <c r="Z701" s="71"/>
    </row>
    <row r="702" spans="3:26" ht="16.5" customHeight="1">
      <c r="C702" s="160"/>
      <c r="D702" s="160"/>
      <c r="E702" s="140"/>
      <c r="F702" s="141"/>
      <c r="G702" s="141"/>
      <c r="H702" s="143"/>
      <c r="I702" s="184"/>
      <c r="J702" s="144"/>
      <c r="K702" s="121"/>
      <c r="L702" s="121"/>
      <c r="M702" s="121"/>
      <c r="N702" s="185"/>
      <c r="O702" s="121"/>
      <c r="P702" s="161"/>
      <c r="Q702" s="70"/>
      <c r="R702" s="70"/>
      <c r="S702" s="70"/>
      <c r="T702" s="149"/>
      <c r="U702" s="149"/>
      <c r="V702" s="187"/>
      <c r="W702" s="187"/>
      <c r="X702" s="167"/>
      <c r="Y702" s="167"/>
      <c r="Z702" s="71"/>
    </row>
    <row r="703" spans="3:26" ht="16.5" customHeight="1">
      <c r="C703" s="160"/>
      <c r="D703" s="160"/>
      <c r="E703" s="140"/>
      <c r="F703" s="141"/>
      <c r="G703" s="141"/>
      <c r="H703" s="143"/>
      <c r="I703" s="184"/>
      <c r="J703" s="144"/>
      <c r="K703" s="121"/>
      <c r="L703" s="121"/>
      <c r="M703" s="121"/>
      <c r="N703" s="185"/>
      <c r="O703" s="121"/>
      <c r="P703" s="161"/>
      <c r="Q703" s="70"/>
      <c r="R703" s="70"/>
      <c r="S703" s="70"/>
      <c r="T703" s="149"/>
      <c r="U703" s="149"/>
      <c r="V703" s="187"/>
      <c r="W703" s="187"/>
      <c r="X703" s="167"/>
      <c r="Y703" s="167"/>
      <c r="Z703" s="71"/>
    </row>
    <row r="704" spans="3:26" ht="16.5" customHeight="1">
      <c r="C704" s="160"/>
      <c r="D704" s="160"/>
      <c r="E704" s="140"/>
      <c r="F704" s="141"/>
      <c r="G704" s="141"/>
      <c r="H704" s="143"/>
      <c r="I704" s="184"/>
      <c r="J704" s="144"/>
      <c r="K704" s="121"/>
      <c r="L704" s="121"/>
      <c r="M704" s="121"/>
      <c r="N704" s="185"/>
      <c r="O704" s="121"/>
      <c r="P704" s="161"/>
      <c r="Q704" s="70"/>
      <c r="R704" s="70"/>
      <c r="S704" s="70"/>
      <c r="T704" s="149"/>
      <c r="U704" s="149"/>
      <c r="V704" s="187"/>
      <c r="W704" s="187"/>
      <c r="X704" s="167"/>
      <c r="Y704" s="167"/>
      <c r="Z704" s="71"/>
    </row>
    <row r="705" spans="3:26" ht="16.5" customHeight="1">
      <c r="C705" s="160"/>
      <c r="D705" s="160"/>
      <c r="E705" s="140"/>
      <c r="F705" s="141"/>
      <c r="G705" s="141"/>
      <c r="H705" s="143"/>
      <c r="I705" s="184"/>
      <c r="J705" s="144"/>
      <c r="K705" s="121"/>
      <c r="L705" s="121"/>
      <c r="M705" s="121"/>
      <c r="N705" s="185"/>
      <c r="O705" s="121"/>
      <c r="P705" s="161"/>
      <c r="Q705" s="70"/>
      <c r="R705" s="70"/>
      <c r="S705" s="70"/>
      <c r="T705" s="149"/>
      <c r="U705" s="149"/>
      <c r="V705" s="187"/>
      <c r="W705" s="187"/>
      <c r="X705" s="167"/>
      <c r="Y705" s="167"/>
      <c r="Z705" s="71"/>
    </row>
    <row r="706" spans="3:26" ht="16.5" customHeight="1">
      <c r="C706" s="160"/>
      <c r="D706" s="160"/>
      <c r="E706" s="140"/>
      <c r="F706" s="141"/>
      <c r="G706" s="141"/>
      <c r="H706" s="143"/>
      <c r="I706" s="184"/>
      <c r="J706" s="144"/>
      <c r="K706" s="121"/>
      <c r="L706" s="121"/>
      <c r="M706" s="121"/>
      <c r="N706" s="185"/>
      <c r="O706" s="121"/>
      <c r="P706" s="161"/>
      <c r="Q706" s="70"/>
      <c r="R706" s="70"/>
      <c r="S706" s="70"/>
      <c r="T706" s="149"/>
      <c r="U706" s="149"/>
      <c r="V706" s="187"/>
      <c r="W706" s="187"/>
      <c r="X706" s="167"/>
      <c r="Y706" s="167"/>
      <c r="Z706" s="71"/>
    </row>
    <row r="707" spans="3:26" ht="16.5" customHeight="1">
      <c r="C707" s="160"/>
      <c r="D707" s="160"/>
      <c r="E707" s="140"/>
      <c r="F707" s="141"/>
      <c r="G707" s="141"/>
      <c r="H707" s="143"/>
      <c r="I707" s="184"/>
      <c r="J707" s="144"/>
      <c r="K707" s="121"/>
      <c r="L707" s="121"/>
      <c r="M707" s="121"/>
      <c r="N707" s="185"/>
      <c r="O707" s="121"/>
      <c r="P707" s="161"/>
      <c r="Q707" s="70"/>
      <c r="R707" s="70"/>
      <c r="S707" s="70"/>
      <c r="T707" s="149"/>
      <c r="U707" s="149"/>
      <c r="V707" s="187"/>
      <c r="W707" s="187"/>
      <c r="X707" s="167"/>
      <c r="Y707" s="167"/>
      <c r="Z707" s="71"/>
    </row>
    <row r="708" spans="3:26" ht="16.5" customHeight="1">
      <c r="C708" s="160"/>
      <c r="D708" s="160"/>
      <c r="E708" s="140"/>
      <c r="F708" s="141"/>
      <c r="G708" s="141"/>
      <c r="H708" s="143"/>
      <c r="I708" s="184"/>
      <c r="J708" s="144"/>
      <c r="K708" s="121"/>
      <c r="L708" s="121"/>
      <c r="M708" s="121"/>
      <c r="N708" s="185"/>
      <c r="O708" s="121"/>
      <c r="P708" s="161"/>
      <c r="Q708" s="70"/>
      <c r="R708" s="70"/>
      <c r="S708" s="70"/>
      <c r="T708" s="149"/>
      <c r="U708" s="149"/>
      <c r="V708" s="187"/>
      <c r="W708" s="187"/>
      <c r="X708" s="167"/>
      <c r="Y708" s="167"/>
      <c r="Z708" s="71"/>
    </row>
    <row r="709" spans="3:26" ht="16.5" customHeight="1">
      <c r="C709" s="160"/>
      <c r="D709" s="160"/>
      <c r="E709" s="140"/>
      <c r="F709" s="141"/>
      <c r="G709" s="141"/>
      <c r="H709" s="143"/>
      <c r="I709" s="184"/>
      <c r="J709" s="144"/>
      <c r="K709" s="121"/>
      <c r="L709" s="121"/>
      <c r="M709" s="121"/>
      <c r="N709" s="185"/>
      <c r="O709" s="121"/>
      <c r="P709" s="161"/>
      <c r="Q709" s="70"/>
      <c r="R709" s="70"/>
      <c r="S709" s="70"/>
      <c r="T709" s="149"/>
      <c r="U709" s="149"/>
      <c r="V709" s="187"/>
      <c r="W709" s="187"/>
      <c r="X709" s="167"/>
      <c r="Y709" s="167"/>
      <c r="Z709" s="71"/>
    </row>
    <row r="710" spans="3:26" ht="16.5" customHeight="1">
      <c r="C710" s="160"/>
      <c r="D710" s="160"/>
      <c r="E710" s="140"/>
      <c r="F710" s="141"/>
      <c r="G710" s="141"/>
      <c r="H710" s="143"/>
      <c r="I710" s="184"/>
      <c r="J710" s="144"/>
      <c r="K710" s="121"/>
      <c r="L710" s="121"/>
      <c r="M710" s="121"/>
      <c r="N710" s="185"/>
      <c r="O710" s="121"/>
      <c r="P710" s="161"/>
      <c r="Q710" s="70"/>
      <c r="R710" s="70"/>
      <c r="S710" s="70"/>
      <c r="T710" s="149"/>
      <c r="U710" s="149"/>
      <c r="V710" s="187"/>
      <c r="W710" s="187"/>
      <c r="X710" s="167"/>
      <c r="Y710" s="167"/>
      <c r="Z710" s="71"/>
    </row>
    <row r="711" spans="3:26" ht="16.5" customHeight="1">
      <c r="C711" s="160"/>
      <c r="D711" s="160"/>
      <c r="E711" s="140"/>
      <c r="F711" s="141"/>
      <c r="G711" s="141"/>
      <c r="H711" s="143"/>
      <c r="I711" s="184"/>
      <c r="J711" s="144"/>
      <c r="K711" s="121"/>
      <c r="L711" s="121"/>
      <c r="M711" s="121"/>
      <c r="N711" s="185"/>
      <c r="O711" s="121"/>
      <c r="P711" s="161"/>
      <c r="Q711" s="70"/>
      <c r="R711" s="70"/>
      <c r="S711" s="70"/>
      <c r="T711" s="149"/>
      <c r="U711" s="149"/>
      <c r="V711" s="187"/>
      <c r="W711" s="187"/>
      <c r="X711" s="167"/>
      <c r="Y711" s="167"/>
      <c r="Z711" s="71"/>
    </row>
    <row r="712" spans="3:26" ht="16.5" customHeight="1">
      <c r="C712" s="160"/>
      <c r="D712" s="160"/>
      <c r="E712" s="140"/>
      <c r="F712" s="141"/>
      <c r="G712" s="141"/>
      <c r="H712" s="143"/>
      <c r="I712" s="184"/>
      <c r="J712" s="144"/>
      <c r="K712" s="121"/>
      <c r="L712" s="121"/>
      <c r="M712" s="121"/>
      <c r="N712" s="185"/>
      <c r="O712" s="121"/>
      <c r="P712" s="161"/>
      <c r="Q712" s="70"/>
      <c r="R712" s="70"/>
      <c r="S712" s="70"/>
      <c r="T712" s="149"/>
      <c r="U712" s="149"/>
      <c r="V712" s="187"/>
      <c r="W712" s="187"/>
      <c r="X712" s="167"/>
      <c r="Y712" s="167"/>
      <c r="Z712" s="71"/>
    </row>
    <row r="713" spans="3:26" ht="16.5" customHeight="1">
      <c r="C713" s="160"/>
      <c r="D713" s="160"/>
      <c r="E713" s="140"/>
      <c r="F713" s="141"/>
      <c r="G713" s="141"/>
      <c r="H713" s="143"/>
      <c r="I713" s="184"/>
      <c r="J713" s="144"/>
      <c r="K713" s="121"/>
      <c r="L713" s="121"/>
      <c r="M713" s="121"/>
      <c r="N713" s="185"/>
      <c r="O713" s="121"/>
      <c r="P713" s="161"/>
      <c r="Q713" s="70"/>
      <c r="R713" s="70"/>
      <c r="S713" s="70"/>
      <c r="T713" s="149"/>
      <c r="U713" s="149"/>
      <c r="V713" s="187"/>
      <c r="W713" s="187"/>
      <c r="X713" s="167"/>
      <c r="Y713" s="167"/>
      <c r="Z713" s="71"/>
    </row>
    <row r="714" spans="3:26" ht="16.5" customHeight="1">
      <c r="C714" s="160"/>
      <c r="D714" s="160"/>
      <c r="E714" s="140"/>
      <c r="F714" s="141"/>
      <c r="G714" s="141"/>
      <c r="H714" s="143"/>
      <c r="I714" s="184"/>
      <c r="J714" s="144"/>
      <c r="K714" s="121"/>
      <c r="L714" s="121"/>
      <c r="M714" s="121"/>
      <c r="N714" s="185"/>
      <c r="O714" s="121"/>
      <c r="P714" s="161"/>
      <c r="Q714" s="70"/>
      <c r="R714" s="70"/>
      <c r="S714" s="70"/>
      <c r="T714" s="149"/>
      <c r="U714" s="149"/>
      <c r="V714" s="187"/>
      <c r="W714" s="187"/>
      <c r="X714" s="167"/>
      <c r="Y714" s="167"/>
      <c r="Z714" s="71"/>
    </row>
    <row r="715" spans="3:26" ht="16.5" customHeight="1">
      <c r="C715" s="160"/>
      <c r="D715" s="160"/>
      <c r="E715" s="140"/>
      <c r="F715" s="141"/>
      <c r="G715" s="141"/>
      <c r="H715" s="143"/>
      <c r="I715" s="184"/>
      <c r="J715" s="144"/>
      <c r="K715" s="121"/>
      <c r="L715" s="121"/>
      <c r="M715" s="121"/>
      <c r="N715" s="185"/>
      <c r="O715" s="121"/>
      <c r="P715" s="161"/>
      <c r="Q715" s="70"/>
      <c r="R715" s="70"/>
      <c r="S715" s="70"/>
      <c r="T715" s="149"/>
      <c r="U715" s="149"/>
      <c r="V715" s="187"/>
      <c r="W715" s="187"/>
      <c r="X715" s="167"/>
      <c r="Y715" s="167"/>
      <c r="Z715" s="71"/>
    </row>
    <row r="716" spans="3:26" ht="16.5" customHeight="1">
      <c r="C716" s="160"/>
      <c r="D716" s="160"/>
      <c r="E716" s="140"/>
      <c r="F716" s="141"/>
      <c r="G716" s="141"/>
      <c r="H716" s="143"/>
      <c r="I716" s="184"/>
      <c r="J716" s="144"/>
      <c r="K716" s="121"/>
      <c r="L716" s="121"/>
      <c r="M716" s="121"/>
      <c r="N716" s="185"/>
      <c r="O716" s="121"/>
      <c r="P716" s="161"/>
      <c r="Q716" s="70"/>
      <c r="R716" s="70"/>
      <c r="S716" s="70"/>
      <c r="T716" s="149"/>
      <c r="U716" s="149"/>
      <c r="V716" s="187"/>
      <c r="W716" s="187"/>
      <c r="X716" s="167"/>
      <c r="Y716" s="167"/>
      <c r="Z716" s="71"/>
    </row>
    <row r="717" spans="3:26" ht="16.5" customHeight="1">
      <c r="C717" s="160"/>
      <c r="D717" s="160"/>
      <c r="E717" s="140"/>
      <c r="F717" s="141"/>
      <c r="G717" s="141"/>
      <c r="H717" s="143"/>
      <c r="I717" s="184"/>
      <c r="J717" s="144"/>
      <c r="K717" s="121"/>
      <c r="L717" s="121"/>
      <c r="M717" s="121"/>
      <c r="N717" s="185"/>
      <c r="O717" s="121"/>
      <c r="P717" s="161"/>
      <c r="Q717" s="70"/>
      <c r="R717" s="70"/>
      <c r="S717" s="70"/>
      <c r="T717" s="149"/>
      <c r="U717" s="149"/>
      <c r="V717" s="187"/>
      <c r="W717" s="187"/>
      <c r="X717" s="167"/>
      <c r="Y717" s="167"/>
      <c r="Z717" s="71"/>
    </row>
    <row r="718" spans="3:26" ht="16.5" customHeight="1">
      <c r="C718" s="160"/>
      <c r="D718" s="160"/>
      <c r="E718" s="140"/>
      <c r="F718" s="141"/>
      <c r="G718" s="141"/>
      <c r="H718" s="143"/>
      <c r="I718" s="184"/>
      <c r="J718" s="144"/>
      <c r="K718" s="121"/>
      <c r="L718" s="121"/>
      <c r="M718" s="121"/>
      <c r="N718" s="185"/>
      <c r="O718" s="121"/>
      <c r="P718" s="161"/>
      <c r="Q718" s="70"/>
      <c r="R718" s="70"/>
      <c r="S718" s="70"/>
      <c r="T718" s="149"/>
      <c r="U718" s="149"/>
      <c r="V718" s="187"/>
      <c r="W718" s="187"/>
      <c r="X718" s="167"/>
      <c r="Y718" s="167"/>
      <c r="Z718" s="71"/>
    </row>
    <row r="719" spans="3:26" ht="16.5" customHeight="1">
      <c r="C719" s="160"/>
      <c r="D719" s="160"/>
      <c r="E719" s="140"/>
      <c r="F719" s="141"/>
      <c r="G719" s="141"/>
      <c r="H719" s="143"/>
      <c r="I719" s="184"/>
      <c r="J719" s="144"/>
      <c r="K719" s="121"/>
      <c r="L719" s="121"/>
      <c r="M719" s="121"/>
      <c r="N719" s="185"/>
      <c r="O719" s="121"/>
      <c r="P719" s="161"/>
      <c r="Q719" s="70"/>
      <c r="R719" s="70"/>
      <c r="S719" s="70"/>
      <c r="T719" s="149"/>
      <c r="U719" s="149"/>
      <c r="V719" s="187"/>
      <c r="W719" s="187"/>
      <c r="X719" s="167"/>
      <c r="Y719" s="167"/>
      <c r="Z719" s="71"/>
    </row>
    <row r="720" spans="3:26" ht="16.5" customHeight="1">
      <c r="C720" s="160"/>
      <c r="D720" s="160"/>
      <c r="E720" s="140"/>
      <c r="F720" s="141"/>
      <c r="G720" s="141"/>
      <c r="H720" s="143"/>
      <c r="I720" s="184"/>
      <c r="J720" s="144"/>
      <c r="K720" s="121"/>
      <c r="L720" s="121"/>
      <c r="M720" s="121"/>
      <c r="N720" s="185"/>
      <c r="O720" s="121"/>
      <c r="P720" s="161"/>
      <c r="Q720" s="70"/>
      <c r="R720" s="70"/>
      <c r="S720" s="70"/>
      <c r="T720" s="149"/>
      <c r="U720" s="149"/>
      <c r="V720" s="187"/>
      <c r="W720" s="187"/>
      <c r="X720" s="167"/>
      <c r="Y720" s="167"/>
      <c r="Z720" s="71"/>
    </row>
    <row r="721" spans="3:26" ht="16.5" customHeight="1">
      <c r="C721" s="160"/>
      <c r="D721" s="160"/>
      <c r="E721" s="140"/>
      <c r="F721" s="141"/>
      <c r="G721" s="141"/>
      <c r="H721" s="143"/>
      <c r="I721" s="184"/>
      <c r="J721" s="144"/>
      <c r="K721" s="121"/>
      <c r="L721" s="121"/>
      <c r="M721" s="121"/>
      <c r="N721" s="185"/>
      <c r="O721" s="121"/>
      <c r="P721" s="161"/>
      <c r="Q721" s="70"/>
      <c r="R721" s="70"/>
      <c r="S721" s="70"/>
      <c r="T721" s="149"/>
      <c r="U721" s="149"/>
      <c r="V721" s="187"/>
      <c r="W721" s="187"/>
      <c r="X721" s="167"/>
      <c r="Y721" s="167"/>
      <c r="Z721" s="71"/>
    </row>
    <row r="722" spans="3:26" ht="16.5" customHeight="1">
      <c r="C722" s="160"/>
      <c r="D722" s="160"/>
      <c r="E722" s="140"/>
      <c r="F722" s="141"/>
      <c r="G722" s="141"/>
      <c r="H722" s="143"/>
      <c r="I722" s="184"/>
      <c r="J722" s="144"/>
      <c r="K722" s="121"/>
      <c r="L722" s="121"/>
      <c r="M722" s="121"/>
      <c r="N722" s="185"/>
      <c r="O722" s="121"/>
      <c r="P722" s="161"/>
      <c r="Q722" s="70"/>
      <c r="R722" s="70"/>
      <c r="S722" s="70"/>
      <c r="T722" s="149"/>
      <c r="U722" s="149"/>
      <c r="V722" s="187"/>
      <c r="W722" s="187"/>
      <c r="X722" s="167"/>
      <c r="Y722" s="167"/>
      <c r="Z722" s="71"/>
    </row>
    <row r="723" spans="3:26" ht="16.5" customHeight="1">
      <c r="C723" s="160"/>
      <c r="D723" s="160"/>
      <c r="E723" s="140"/>
      <c r="F723" s="141"/>
      <c r="G723" s="141"/>
      <c r="H723" s="143"/>
      <c r="I723" s="184"/>
      <c r="J723" s="144"/>
      <c r="K723" s="121"/>
      <c r="L723" s="121"/>
      <c r="M723" s="121"/>
      <c r="N723" s="185"/>
      <c r="O723" s="121"/>
      <c r="P723" s="161"/>
      <c r="Q723" s="70"/>
      <c r="R723" s="70"/>
      <c r="S723" s="70"/>
      <c r="T723" s="149"/>
      <c r="U723" s="149"/>
      <c r="V723" s="187"/>
      <c r="W723" s="187"/>
      <c r="X723" s="167"/>
      <c r="Y723" s="167"/>
      <c r="Z723" s="71"/>
    </row>
    <row r="724" spans="3:26" ht="16.5" customHeight="1">
      <c r="C724" s="160"/>
      <c r="D724" s="160"/>
      <c r="E724" s="140"/>
      <c r="F724" s="141"/>
      <c r="G724" s="141"/>
      <c r="H724" s="143"/>
      <c r="I724" s="184"/>
      <c r="J724" s="144"/>
      <c r="K724" s="121"/>
      <c r="L724" s="121"/>
      <c r="M724" s="121"/>
      <c r="N724" s="185"/>
      <c r="O724" s="121"/>
      <c r="P724" s="161"/>
      <c r="Q724" s="70"/>
      <c r="R724" s="70"/>
      <c r="S724" s="70"/>
      <c r="T724" s="149"/>
      <c r="U724" s="149"/>
      <c r="V724" s="187"/>
      <c r="W724" s="187"/>
      <c r="X724" s="167"/>
      <c r="Y724" s="167"/>
      <c r="Z724" s="71"/>
    </row>
    <row r="725" spans="3:26" ht="16.5" customHeight="1">
      <c r="C725" s="160"/>
      <c r="D725" s="160"/>
      <c r="E725" s="140"/>
      <c r="F725" s="141"/>
      <c r="G725" s="141"/>
      <c r="H725" s="143"/>
      <c r="I725" s="184"/>
      <c r="J725" s="144"/>
      <c r="K725" s="121"/>
      <c r="L725" s="121"/>
      <c r="M725" s="121"/>
      <c r="N725" s="185"/>
      <c r="O725" s="121"/>
      <c r="P725" s="161"/>
      <c r="Q725" s="70"/>
      <c r="R725" s="70"/>
      <c r="S725" s="70"/>
      <c r="T725" s="149"/>
      <c r="U725" s="149"/>
      <c r="V725" s="187"/>
      <c r="W725" s="187"/>
      <c r="X725" s="167"/>
      <c r="Y725" s="167"/>
      <c r="Z725" s="71"/>
    </row>
    <row r="726" spans="3:26" ht="16.5" customHeight="1">
      <c r="C726" s="160"/>
      <c r="D726" s="160"/>
      <c r="E726" s="140"/>
      <c r="F726" s="141"/>
      <c r="G726" s="141"/>
      <c r="H726" s="143"/>
      <c r="I726" s="184"/>
      <c r="J726" s="144"/>
      <c r="K726" s="121"/>
      <c r="L726" s="121"/>
      <c r="M726" s="121"/>
      <c r="N726" s="185"/>
      <c r="O726" s="121"/>
      <c r="P726" s="161"/>
      <c r="Q726" s="70"/>
      <c r="R726" s="70"/>
      <c r="S726" s="70"/>
      <c r="T726" s="149"/>
      <c r="U726" s="149"/>
      <c r="V726" s="187"/>
      <c r="W726" s="187"/>
      <c r="X726" s="167"/>
      <c r="Y726" s="167"/>
      <c r="Z726" s="71"/>
    </row>
    <row r="727" spans="3:26" ht="16.5" customHeight="1">
      <c r="C727" s="160"/>
      <c r="D727" s="160"/>
      <c r="E727" s="140"/>
      <c r="F727" s="141"/>
      <c r="G727" s="141"/>
      <c r="H727" s="143"/>
      <c r="I727" s="184"/>
      <c r="J727" s="144"/>
      <c r="K727" s="121"/>
      <c r="L727" s="121"/>
      <c r="M727" s="121"/>
      <c r="N727" s="185"/>
      <c r="O727" s="121"/>
      <c r="P727" s="161"/>
      <c r="Q727" s="70"/>
      <c r="R727" s="70"/>
      <c r="S727" s="70"/>
      <c r="T727" s="149"/>
      <c r="U727" s="149"/>
      <c r="V727" s="187"/>
      <c r="W727" s="187"/>
      <c r="X727" s="167"/>
      <c r="Y727" s="167"/>
      <c r="Z727" s="71"/>
    </row>
    <row r="728" spans="3:26" ht="16.5" customHeight="1">
      <c r="C728" s="160"/>
      <c r="D728" s="160"/>
      <c r="E728" s="140"/>
      <c r="F728" s="141"/>
      <c r="G728" s="141"/>
      <c r="H728" s="143"/>
      <c r="I728" s="184"/>
      <c r="J728" s="144"/>
      <c r="K728" s="121"/>
      <c r="L728" s="121"/>
      <c r="M728" s="121"/>
      <c r="N728" s="185"/>
      <c r="O728" s="121"/>
      <c r="P728" s="161"/>
      <c r="Q728" s="70"/>
      <c r="R728" s="70"/>
      <c r="S728" s="70"/>
      <c r="T728" s="149"/>
      <c r="U728" s="149"/>
      <c r="V728" s="187"/>
      <c r="W728" s="187"/>
      <c r="X728" s="167"/>
      <c r="Y728" s="167"/>
      <c r="Z728" s="71"/>
    </row>
    <row r="729" spans="3:26" ht="16.5" customHeight="1">
      <c r="C729" s="160"/>
      <c r="D729" s="160"/>
      <c r="E729" s="140"/>
      <c r="F729" s="141"/>
      <c r="G729" s="141"/>
      <c r="H729" s="143"/>
      <c r="I729" s="184"/>
      <c r="J729" s="144"/>
      <c r="K729" s="121"/>
      <c r="L729" s="121"/>
      <c r="M729" s="121"/>
      <c r="N729" s="185"/>
      <c r="O729" s="121"/>
      <c r="P729" s="161"/>
      <c r="Q729" s="70"/>
      <c r="R729" s="70"/>
      <c r="S729" s="70"/>
      <c r="T729" s="149"/>
      <c r="U729" s="149"/>
      <c r="V729" s="187"/>
      <c r="W729" s="187"/>
      <c r="X729" s="167"/>
      <c r="Y729" s="167"/>
      <c r="Z729" s="71"/>
    </row>
    <row r="730" spans="3:26" ht="16.5" customHeight="1">
      <c r="C730" s="160"/>
      <c r="D730" s="160"/>
      <c r="E730" s="140"/>
      <c r="F730" s="141"/>
      <c r="G730" s="141"/>
      <c r="H730" s="143"/>
      <c r="I730" s="184"/>
      <c r="J730" s="144"/>
      <c r="K730" s="121"/>
      <c r="L730" s="121"/>
      <c r="M730" s="121"/>
      <c r="N730" s="185"/>
      <c r="O730" s="121"/>
      <c r="P730" s="161"/>
      <c r="Q730" s="70"/>
      <c r="R730" s="70"/>
      <c r="S730" s="70"/>
      <c r="T730" s="149"/>
      <c r="U730" s="149"/>
      <c r="V730" s="187"/>
      <c r="W730" s="187"/>
      <c r="X730" s="167"/>
      <c r="Y730" s="167"/>
      <c r="Z730" s="71"/>
    </row>
    <row r="731" spans="3:26" ht="16.5" customHeight="1">
      <c r="C731" s="160"/>
      <c r="D731" s="160"/>
      <c r="E731" s="140"/>
      <c r="F731" s="141"/>
      <c r="G731" s="141"/>
      <c r="H731" s="143"/>
      <c r="I731" s="184"/>
      <c r="J731" s="144"/>
      <c r="K731" s="121"/>
      <c r="L731" s="121"/>
      <c r="M731" s="121"/>
      <c r="N731" s="185"/>
      <c r="O731" s="121"/>
      <c r="P731" s="161"/>
      <c r="Q731" s="70"/>
      <c r="R731" s="70"/>
      <c r="S731" s="70"/>
      <c r="T731" s="149"/>
      <c r="U731" s="149"/>
      <c r="V731" s="187"/>
      <c r="W731" s="187"/>
      <c r="X731" s="167"/>
      <c r="Y731" s="167"/>
      <c r="Z731" s="71"/>
    </row>
    <row r="732" spans="3:26" ht="16.5" customHeight="1">
      <c r="C732" s="160"/>
      <c r="D732" s="160"/>
      <c r="E732" s="140"/>
      <c r="F732" s="141"/>
      <c r="G732" s="141"/>
      <c r="H732" s="143"/>
      <c r="I732" s="184"/>
      <c r="J732" s="144"/>
      <c r="K732" s="121"/>
      <c r="L732" s="121"/>
      <c r="M732" s="121"/>
      <c r="N732" s="185"/>
      <c r="O732" s="121"/>
      <c r="P732" s="161"/>
      <c r="Q732" s="70"/>
      <c r="R732" s="70"/>
      <c r="S732" s="70"/>
      <c r="T732" s="149"/>
      <c r="U732" s="149"/>
      <c r="V732" s="187"/>
      <c r="W732" s="187"/>
      <c r="X732" s="167"/>
      <c r="Y732" s="167"/>
      <c r="Z732" s="71"/>
    </row>
    <row r="733" spans="3:26" ht="16.5" customHeight="1">
      <c r="C733" s="160"/>
      <c r="D733" s="160"/>
      <c r="E733" s="140"/>
      <c r="F733" s="141"/>
      <c r="G733" s="141"/>
      <c r="H733" s="143"/>
      <c r="I733" s="184"/>
      <c r="J733" s="144"/>
      <c r="K733" s="121"/>
      <c r="L733" s="121"/>
      <c r="M733" s="121"/>
      <c r="N733" s="185"/>
      <c r="O733" s="121"/>
      <c r="P733" s="161"/>
      <c r="Q733" s="70"/>
      <c r="R733" s="70"/>
      <c r="S733" s="70"/>
      <c r="T733" s="149"/>
      <c r="U733" s="149"/>
      <c r="V733" s="187"/>
      <c r="W733" s="187"/>
      <c r="X733" s="167"/>
      <c r="Y733" s="167"/>
      <c r="Z733" s="71"/>
    </row>
    <row r="734" spans="3:26" ht="16.5" customHeight="1">
      <c r="C734" s="160"/>
      <c r="D734" s="160"/>
      <c r="E734" s="140"/>
      <c r="F734" s="141"/>
      <c r="G734" s="141"/>
      <c r="H734" s="143"/>
      <c r="I734" s="184"/>
      <c r="J734" s="144"/>
      <c r="K734" s="121"/>
      <c r="L734" s="121"/>
      <c r="M734" s="121"/>
      <c r="N734" s="185"/>
      <c r="O734" s="121"/>
      <c r="P734" s="161"/>
      <c r="Q734" s="70"/>
      <c r="R734" s="70"/>
      <c r="S734" s="70"/>
      <c r="T734" s="149"/>
      <c r="U734" s="149"/>
      <c r="V734" s="187"/>
      <c r="W734" s="187"/>
      <c r="X734" s="167"/>
      <c r="Y734" s="167"/>
      <c r="Z734" s="71"/>
    </row>
    <row r="735" spans="3:26" ht="16.5" customHeight="1">
      <c r="C735" s="160"/>
      <c r="D735" s="160"/>
      <c r="E735" s="140"/>
      <c r="F735" s="141"/>
      <c r="G735" s="141"/>
      <c r="H735" s="143"/>
      <c r="I735" s="184"/>
      <c r="J735" s="144"/>
      <c r="K735" s="121"/>
      <c r="L735" s="121"/>
      <c r="M735" s="121"/>
      <c r="N735" s="185"/>
      <c r="O735" s="121"/>
      <c r="P735" s="161"/>
      <c r="Q735" s="70"/>
      <c r="R735" s="70"/>
      <c r="S735" s="70"/>
      <c r="T735" s="149"/>
      <c r="U735" s="149"/>
      <c r="V735" s="187"/>
      <c r="W735" s="187"/>
      <c r="X735" s="167"/>
      <c r="Y735" s="167"/>
      <c r="Z735" s="71"/>
    </row>
    <row r="736" spans="3:26" ht="16.5" customHeight="1">
      <c r="C736" s="160"/>
      <c r="D736" s="160"/>
      <c r="E736" s="140"/>
      <c r="F736" s="141"/>
      <c r="G736" s="141"/>
      <c r="H736" s="143"/>
      <c r="I736" s="184"/>
      <c r="J736" s="144"/>
      <c r="K736" s="121"/>
      <c r="L736" s="121"/>
      <c r="M736" s="121"/>
      <c r="N736" s="185"/>
      <c r="O736" s="121"/>
      <c r="P736" s="161"/>
      <c r="Q736" s="70"/>
      <c r="R736" s="70"/>
      <c r="S736" s="70"/>
      <c r="T736" s="149"/>
      <c r="U736" s="149"/>
      <c r="V736" s="187"/>
      <c r="W736" s="187"/>
      <c r="X736" s="167"/>
      <c r="Y736" s="167"/>
      <c r="Z736" s="71"/>
    </row>
    <row r="737" spans="3:26" ht="16.5" customHeight="1">
      <c r="C737" s="160"/>
      <c r="D737" s="160"/>
      <c r="E737" s="140"/>
      <c r="F737" s="141"/>
      <c r="G737" s="141"/>
      <c r="H737" s="143"/>
      <c r="I737" s="184"/>
      <c r="J737" s="144"/>
      <c r="K737" s="121"/>
      <c r="L737" s="121"/>
      <c r="M737" s="121"/>
      <c r="N737" s="185"/>
      <c r="O737" s="121"/>
      <c r="P737" s="161"/>
      <c r="Q737" s="70"/>
      <c r="R737" s="70"/>
      <c r="S737" s="70"/>
      <c r="T737" s="149"/>
      <c r="U737" s="149"/>
      <c r="V737" s="187"/>
      <c r="W737" s="187"/>
      <c r="X737" s="167"/>
      <c r="Y737" s="167"/>
      <c r="Z737" s="71"/>
    </row>
    <row r="738" spans="3:26" ht="16.5" customHeight="1">
      <c r="C738" s="160"/>
      <c r="D738" s="160"/>
      <c r="E738" s="140"/>
      <c r="F738" s="141"/>
      <c r="G738" s="141"/>
      <c r="H738" s="143"/>
      <c r="I738" s="184"/>
      <c r="J738" s="144"/>
      <c r="K738" s="121"/>
      <c r="L738" s="121"/>
      <c r="M738" s="121"/>
      <c r="N738" s="185"/>
      <c r="O738" s="121"/>
      <c r="P738" s="161"/>
      <c r="Q738" s="70"/>
      <c r="R738" s="70"/>
      <c r="S738" s="70"/>
      <c r="T738" s="149"/>
      <c r="U738" s="149"/>
      <c r="V738" s="187"/>
      <c r="W738" s="187"/>
      <c r="X738" s="167"/>
      <c r="Y738" s="167"/>
      <c r="Z738" s="71"/>
    </row>
    <row r="739" spans="3:26" ht="16.5" customHeight="1">
      <c r="C739" s="160"/>
      <c r="D739" s="160"/>
      <c r="E739" s="140"/>
      <c r="F739" s="141"/>
      <c r="G739" s="141"/>
      <c r="H739" s="143"/>
      <c r="I739" s="184"/>
      <c r="J739" s="144"/>
      <c r="K739" s="121"/>
      <c r="L739" s="121"/>
      <c r="M739" s="121"/>
      <c r="N739" s="185"/>
      <c r="O739" s="121"/>
      <c r="P739" s="161"/>
      <c r="Q739" s="70"/>
      <c r="R739" s="70"/>
      <c r="S739" s="70"/>
      <c r="T739" s="149"/>
      <c r="U739" s="149"/>
      <c r="V739" s="187"/>
      <c r="W739" s="187"/>
      <c r="X739" s="167"/>
      <c r="Y739" s="167"/>
      <c r="Z739" s="71"/>
    </row>
    <row r="740" spans="3:26" ht="16.5" customHeight="1">
      <c r="C740" s="160"/>
      <c r="D740" s="160"/>
      <c r="E740" s="140"/>
      <c r="F740" s="141"/>
      <c r="G740" s="141"/>
      <c r="H740" s="143"/>
      <c r="I740" s="184"/>
      <c r="J740" s="144"/>
      <c r="K740" s="121"/>
      <c r="L740" s="121"/>
      <c r="M740" s="121"/>
      <c r="N740" s="185"/>
      <c r="O740" s="121"/>
      <c r="P740" s="161"/>
      <c r="Q740" s="70"/>
      <c r="R740" s="70"/>
      <c r="S740" s="70"/>
      <c r="T740" s="149"/>
      <c r="U740" s="149"/>
      <c r="V740" s="187"/>
      <c r="W740" s="187"/>
      <c r="X740" s="167"/>
      <c r="Y740" s="167"/>
      <c r="Z740" s="71"/>
    </row>
    <row r="741" spans="3:26" ht="16.5" customHeight="1">
      <c r="C741" s="160"/>
      <c r="D741" s="160"/>
      <c r="E741" s="140"/>
      <c r="F741" s="141"/>
      <c r="G741" s="141"/>
      <c r="H741" s="143"/>
      <c r="I741" s="184"/>
      <c r="J741" s="144"/>
      <c r="K741" s="121"/>
      <c r="L741" s="121"/>
      <c r="M741" s="121"/>
      <c r="N741" s="185"/>
      <c r="O741" s="121"/>
      <c r="P741" s="161"/>
      <c r="Q741" s="70"/>
      <c r="R741" s="70"/>
      <c r="S741" s="70"/>
      <c r="T741" s="149"/>
      <c r="U741" s="149"/>
      <c r="V741" s="187"/>
      <c r="W741" s="187"/>
      <c r="X741" s="167"/>
      <c r="Y741" s="167"/>
      <c r="Z741" s="71"/>
    </row>
    <row r="742" spans="3:26" ht="16.5" customHeight="1">
      <c r="C742" s="160"/>
      <c r="D742" s="160"/>
      <c r="E742" s="140"/>
      <c r="F742" s="141"/>
      <c r="G742" s="141"/>
      <c r="H742" s="143"/>
      <c r="I742" s="184"/>
      <c r="J742" s="144"/>
      <c r="K742" s="121"/>
      <c r="L742" s="121"/>
      <c r="M742" s="121"/>
      <c r="N742" s="185"/>
      <c r="O742" s="121"/>
      <c r="P742" s="161"/>
      <c r="Q742" s="70"/>
      <c r="R742" s="70"/>
      <c r="S742" s="70"/>
      <c r="T742" s="149"/>
      <c r="U742" s="149"/>
      <c r="V742" s="187"/>
      <c r="W742" s="187"/>
      <c r="X742" s="167"/>
      <c r="Y742" s="167"/>
      <c r="Z742" s="71"/>
    </row>
    <row r="743" spans="3:26" ht="16.5" customHeight="1">
      <c r="C743" s="160"/>
      <c r="D743" s="160"/>
      <c r="E743" s="140"/>
      <c r="F743" s="141"/>
      <c r="G743" s="141"/>
      <c r="H743" s="143"/>
      <c r="I743" s="184"/>
      <c r="J743" s="144"/>
      <c r="K743" s="121"/>
      <c r="L743" s="121"/>
      <c r="M743" s="121"/>
      <c r="N743" s="185"/>
      <c r="O743" s="121"/>
      <c r="P743" s="161"/>
      <c r="Q743" s="70"/>
      <c r="R743" s="70"/>
      <c r="S743" s="70"/>
      <c r="T743" s="149"/>
      <c r="U743" s="149"/>
      <c r="V743" s="187"/>
      <c r="W743" s="187"/>
      <c r="X743" s="167"/>
      <c r="Y743" s="167"/>
      <c r="Z743" s="71"/>
    </row>
    <row r="744" spans="3:26" ht="16.5" customHeight="1">
      <c r="C744" s="160"/>
      <c r="D744" s="160"/>
      <c r="E744" s="140"/>
      <c r="F744" s="141"/>
      <c r="G744" s="141"/>
      <c r="H744" s="143"/>
      <c r="I744" s="184"/>
      <c r="J744" s="144"/>
      <c r="K744" s="121"/>
      <c r="L744" s="121"/>
      <c r="M744" s="121"/>
      <c r="N744" s="185"/>
      <c r="O744" s="121"/>
      <c r="P744" s="161"/>
      <c r="Q744" s="70"/>
      <c r="R744" s="70"/>
      <c r="S744" s="70"/>
      <c r="T744" s="149"/>
      <c r="U744" s="149"/>
      <c r="V744" s="187"/>
      <c r="W744" s="187"/>
      <c r="X744" s="167"/>
      <c r="Y744" s="167"/>
      <c r="Z744" s="71"/>
    </row>
    <row r="745" spans="3:26" ht="16.5" customHeight="1">
      <c r="C745" s="160"/>
      <c r="D745" s="160"/>
      <c r="E745" s="140"/>
      <c r="F745" s="141"/>
      <c r="G745" s="141"/>
      <c r="H745" s="143"/>
      <c r="I745" s="184"/>
      <c r="J745" s="144"/>
      <c r="K745" s="121"/>
      <c r="L745" s="121"/>
      <c r="M745" s="121"/>
      <c r="N745" s="185"/>
      <c r="O745" s="121"/>
      <c r="P745" s="161"/>
      <c r="Q745" s="70"/>
      <c r="R745" s="70"/>
      <c r="S745" s="70"/>
      <c r="T745" s="149"/>
      <c r="U745" s="149"/>
      <c r="V745" s="187"/>
      <c r="W745" s="187"/>
      <c r="X745" s="167"/>
      <c r="Y745" s="167"/>
      <c r="Z745" s="71"/>
    </row>
    <row r="746" spans="3:26" ht="16.5" customHeight="1">
      <c r="C746" s="160"/>
      <c r="D746" s="160"/>
      <c r="E746" s="140"/>
      <c r="F746" s="141"/>
      <c r="G746" s="141"/>
      <c r="H746" s="143"/>
      <c r="I746" s="184"/>
      <c r="J746" s="144"/>
      <c r="K746" s="121"/>
      <c r="L746" s="121"/>
      <c r="M746" s="121"/>
      <c r="N746" s="185"/>
      <c r="O746" s="121"/>
      <c r="P746" s="161"/>
      <c r="Q746" s="70"/>
      <c r="R746" s="70"/>
      <c r="S746" s="70"/>
      <c r="T746" s="149"/>
      <c r="U746" s="149"/>
      <c r="V746" s="187"/>
      <c r="W746" s="187"/>
      <c r="X746" s="167"/>
      <c r="Y746" s="167"/>
      <c r="Z746" s="71"/>
    </row>
    <row r="747" spans="3:26" ht="16.5" customHeight="1">
      <c r="C747" s="160"/>
      <c r="D747" s="160"/>
      <c r="E747" s="140"/>
      <c r="F747" s="141"/>
      <c r="G747" s="141"/>
      <c r="H747" s="143"/>
      <c r="I747" s="184"/>
      <c r="J747" s="144"/>
      <c r="K747" s="121"/>
      <c r="L747" s="121"/>
      <c r="M747" s="121"/>
      <c r="N747" s="185"/>
      <c r="O747" s="121"/>
      <c r="P747" s="161"/>
      <c r="Q747" s="70"/>
      <c r="R747" s="70"/>
      <c r="S747" s="70"/>
      <c r="T747" s="149"/>
      <c r="U747" s="149"/>
      <c r="V747" s="187"/>
      <c r="W747" s="187"/>
      <c r="X747" s="167"/>
      <c r="Y747" s="167"/>
      <c r="Z747" s="71"/>
    </row>
    <row r="748" spans="3:26" ht="16.5" customHeight="1">
      <c r="C748" s="160"/>
      <c r="D748" s="160"/>
      <c r="E748" s="140"/>
      <c r="F748" s="141"/>
      <c r="G748" s="141"/>
      <c r="H748" s="143"/>
      <c r="I748" s="184"/>
      <c r="J748" s="144"/>
      <c r="K748" s="121"/>
      <c r="L748" s="121"/>
      <c r="M748" s="121"/>
      <c r="N748" s="185"/>
      <c r="O748" s="121"/>
      <c r="P748" s="161"/>
      <c r="Q748" s="70"/>
      <c r="R748" s="70"/>
      <c r="S748" s="70"/>
      <c r="T748" s="149"/>
      <c r="U748" s="149"/>
      <c r="V748" s="187"/>
      <c r="W748" s="187"/>
      <c r="X748" s="167"/>
      <c r="Y748" s="167"/>
      <c r="Z748" s="71"/>
    </row>
    <row r="749" spans="3:26" ht="16.5" customHeight="1">
      <c r="C749" s="160"/>
      <c r="D749" s="160"/>
      <c r="E749" s="140"/>
      <c r="F749" s="141"/>
      <c r="G749" s="141"/>
      <c r="H749" s="143"/>
      <c r="I749" s="184"/>
      <c r="J749" s="144"/>
      <c r="K749" s="121"/>
      <c r="L749" s="121"/>
      <c r="M749" s="121"/>
      <c r="N749" s="185"/>
      <c r="O749" s="121"/>
      <c r="P749" s="161"/>
      <c r="Q749" s="70"/>
      <c r="R749" s="70"/>
      <c r="S749" s="70"/>
      <c r="T749" s="149"/>
      <c r="U749" s="149"/>
      <c r="V749" s="187"/>
      <c r="W749" s="187"/>
      <c r="X749" s="167"/>
      <c r="Y749" s="167"/>
      <c r="Z749" s="71"/>
    </row>
    <row r="750" spans="3:26" ht="16.5" customHeight="1">
      <c r="C750" s="160"/>
      <c r="D750" s="160"/>
      <c r="E750" s="140"/>
      <c r="F750" s="141"/>
      <c r="G750" s="141"/>
      <c r="H750" s="143"/>
      <c r="I750" s="184"/>
      <c r="J750" s="144"/>
      <c r="K750" s="121"/>
      <c r="L750" s="121"/>
      <c r="M750" s="121"/>
      <c r="N750" s="185"/>
      <c r="O750" s="121"/>
      <c r="P750" s="161"/>
      <c r="Q750" s="70"/>
      <c r="R750" s="70"/>
      <c r="S750" s="70"/>
      <c r="T750" s="149"/>
      <c r="U750" s="149"/>
      <c r="V750" s="187"/>
      <c r="W750" s="187"/>
      <c r="X750" s="167"/>
      <c r="Y750" s="167"/>
      <c r="Z750" s="71"/>
    </row>
    <row r="751" spans="3:26" ht="16.5" customHeight="1">
      <c r="C751" s="160"/>
      <c r="D751" s="160"/>
      <c r="E751" s="140"/>
      <c r="F751" s="141"/>
      <c r="G751" s="141"/>
      <c r="H751" s="143"/>
      <c r="I751" s="184"/>
      <c r="J751" s="144"/>
      <c r="K751" s="121"/>
      <c r="L751" s="121"/>
      <c r="M751" s="121"/>
      <c r="N751" s="185"/>
      <c r="O751" s="121"/>
      <c r="P751" s="161"/>
      <c r="Q751" s="70"/>
      <c r="R751" s="70"/>
      <c r="S751" s="70"/>
      <c r="T751" s="149"/>
      <c r="U751" s="149"/>
      <c r="V751" s="187"/>
      <c r="W751" s="187"/>
      <c r="X751" s="167"/>
      <c r="Y751" s="167"/>
      <c r="Z751" s="71"/>
    </row>
    <row r="752" spans="3:26" ht="16.5" customHeight="1">
      <c r="C752" s="160"/>
      <c r="D752" s="160"/>
      <c r="E752" s="140"/>
      <c r="F752" s="141"/>
      <c r="G752" s="141"/>
      <c r="H752" s="143"/>
      <c r="I752" s="184"/>
      <c r="J752" s="144"/>
      <c r="K752" s="121"/>
      <c r="L752" s="121"/>
      <c r="M752" s="121"/>
      <c r="N752" s="185"/>
      <c r="O752" s="121"/>
      <c r="P752" s="161"/>
      <c r="Q752" s="70"/>
      <c r="R752" s="70"/>
      <c r="S752" s="70"/>
      <c r="T752" s="149"/>
      <c r="U752" s="149"/>
      <c r="V752" s="187"/>
      <c r="W752" s="187"/>
      <c r="X752" s="167"/>
      <c r="Y752" s="167"/>
      <c r="Z752" s="71"/>
    </row>
    <row r="753" spans="3:26" ht="16.5" customHeight="1">
      <c r="C753" s="160"/>
      <c r="D753" s="160"/>
      <c r="E753" s="140"/>
      <c r="F753" s="141"/>
      <c r="G753" s="141"/>
      <c r="H753" s="143"/>
      <c r="I753" s="184"/>
      <c r="J753" s="144"/>
      <c r="K753" s="121"/>
      <c r="L753" s="121"/>
      <c r="M753" s="121"/>
      <c r="N753" s="185"/>
      <c r="O753" s="121"/>
      <c r="P753" s="161"/>
      <c r="Q753" s="70"/>
      <c r="R753" s="70"/>
      <c r="S753" s="70"/>
      <c r="T753" s="149"/>
      <c r="U753" s="149"/>
      <c r="V753" s="187"/>
      <c r="W753" s="187"/>
      <c r="X753" s="167"/>
      <c r="Y753" s="167"/>
      <c r="Z753" s="71"/>
    </row>
    <row r="754" spans="3:26" ht="16.5" customHeight="1">
      <c r="C754" s="160"/>
      <c r="D754" s="160"/>
      <c r="E754" s="140"/>
      <c r="F754" s="141"/>
      <c r="G754" s="141"/>
      <c r="H754" s="143"/>
      <c r="I754" s="184"/>
      <c r="J754" s="144"/>
      <c r="K754" s="121"/>
      <c r="L754" s="121"/>
      <c r="M754" s="121"/>
      <c r="N754" s="185"/>
      <c r="O754" s="121"/>
      <c r="P754" s="161"/>
      <c r="Q754" s="70"/>
      <c r="R754" s="70"/>
      <c r="S754" s="70"/>
      <c r="T754" s="149"/>
      <c r="U754" s="149"/>
      <c r="V754" s="187"/>
      <c r="W754" s="187"/>
      <c r="X754" s="167"/>
      <c r="Y754" s="167"/>
      <c r="Z754" s="71"/>
    </row>
    <row r="755" spans="3:26" ht="16.5" customHeight="1">
      <c r="C755" s="160"/>
      <c r="D755" s="160"/>
      <c r="E755" s="140"/>
      <c r="F755" s="141"/>
      <c r="G755" s="141"/>
      <c r="H755" s="143"/>
      <c r="I755" s="184"/>
      <c r="J755" s="144"/>
      <c r="K755" s="121"/>
      <c r="L755" s="121"/>
      <c r="M755" s="121"/>
      <c r="N755" s="185"/>
      <c r="O755" s="121"/>
      <c r="P755" s="161"/>
      <c r="Q755" s="70"/>
      <c r="R755" s="70"/>
      <c r="S755" s="70"/>
      <c r="T755" s="149"/>
      <c r="U755" s="149"/>
      <c r="V755" s="187"/>
      <c r="W755" s="187"/>
      <c r="X755" s="167"/>
      <c r="Y755" s="167"/>
      <c r="Z755" s="71"/>
    </row>
    <row r="756" spans="3:26" ht="16.5" customHeight="1">
      <c r="C756" s="160"/>
      <c r="D756" s="160"/>
      <c r="E756" s="140"/>
      <c r="F756" s="141"/>
      <c r="G756" s="141"/>
      <c r="H756" s="143"/>
      <c r="I756" s="184"/>
      <c r="J756" s="144"/>
      <c r="K756" s="121"/>
      <c r="L756" s="121"/>
      <c r="M756" s="121"/>
      <c r="N756" s="185"/>
      <c r="O756" s="121"/>
      <c r="P756" s="161"/>
      <c r="Q756" s="70"/>
      <c r="R756" s="70"/>
      <c r="S756" s="70"/>
      <c r="T756" s="149"/>
      <c r="U756" s="149"/>
      <c r="V756" s="187"/>
      <c r="W756" s="187"/>
      <c r="X756" s="167"/>
      <c r="Y756" s="167"/>
      <c r="Z756" s="71"/>
    </row>
    <row r="757" spans="3:26" ht="16.5" customHeight="1">
      <c r="C757" s="160"/>
      <c r="D757" s="160"/>
      <c r="E757" s="140"/>
      <c r="F757" s="141"/>
      <c r="G757" s="141"/>
      <c r="H757" s="143"/>
      <c r="I757" s="184"/>
      <c r="J757" s="144"/>
      <c r="K757" s="121"/>
      <c r="L757" s="121"/>
      <c r="M757" s="121"/>
      <c r="N757" s="185"/>
      <c r="O757" s="121"/>
      <c r="P757" s="161"/>
      <c r="Q757" s="70"/>
      <c r="R757" s="70"/>
      <c r="S757" s="70"/>
      <c r="T757" s="149"/>
      <c r="U757" s="149"/>
      <c r="V757" s="187"/>
      <c r="W757" s="187"/>
      <c r="X757" s="167"/>
      <c r="Y757" s="167"/>
      <c r="Z757" s="71"/>
    </row>
    <row r="758" spans="3:26" ht="16.5" customHeight="1">
      <c r="C758" s="160"/>
      <c r="D758" s="160"/>
      <c r="E758" s="140"/>
      <c r="F758" s="141"/>
      <c r="G758" s="141"/>
      <c r="H758" s="143"/>
      <c r="I758" s="184"/>
      <c r="J758" s="144"/>
      <c r="K758" s="121"/>
      <c r="L758" s="121"/>
      <c r="M758" s="121"/>
      <c r="N758" s="185"/>
      <c r="O758" s="121"/>
      <c r="P758" s="161"/>
      <c r="Q758" s="70"/>
      <c r="R758" s="70"/>
      <c r="S758" s="70"/>
      <c r="T758" s="149"/>
      <c r="U758" s="149"/>
      <c r="V758" s="187"/>
      <c r="W758" s="187"/>
      <c r="X758" s="167"/>
      <c r="Y758" s="167"/>
      <c r="Z758" s="71"/>
    </row>
    <row r="759" spans="3:26" ht="16.5" customHeight="1">
      <c r="C759" s="160"/>
      <c r="D759" s="160"/>
      <c r="E759" s="140"/>
      <c r="F759" s="141"/>
      <c r="G759" s="141"/>
      <c r="H759" s="143"/>
      <c r="I759" s="184"/>
      <c r="J759" s="144"/>
      <c r="K759" s="121"/>
      <c r="L759" s="121"/>
      <c r="M759" s="121"/>
      <c r="N759" s="185"/>
      <c r="O759" s="121"/>
      <c r="P759" s="161"/>
      <c r="Q759" s="70"/>
      <c r="R759" s="70"/>
      <c r="S759" s="70"/>
      <c r="T759" s="149"/>
      <c r="U759" s="149"/>
      <c r="V759" s="187"/>
      <c r="W759" s="187"/>
      <c r="X759" s="167"/>
      <c r="Y759" s="167"/>
      <c r="Z759" s="71"/>
    </row>
    <row r="760" spans="3:26" ht="16.5" customHeight="1">
      <c r="C760" s="160"/>
      <c r="D760" s="160"/>
      <c r="E760" s="140"/>
      <c r="F760" s="141"/>
      <c r="G760" s="141"/>
      <c r="H760" s="143"/>
      <c r="I760" s="184"/>
      <c r="J760" s="144"/>
      <c r="K760" s="121"/>
      <c r="L760" s="121"/>
      <c r="M760" s="121"/>
      <c r="N760" s="185"/>
      <c r="O760" s="121"/>
      <c r="P760" s="161"/>
      <c r="Q760" s="70"/>
      <c r="R760" s="70"/>
      <c r="S760" s="70"/>
      <c r="T760" s="149"/>
      <c r="U760" s="149"/>
      <c r="V760" s="187"/>
      <c r="W760" s="187"/>
      <c r="X760" s="167"/>
      <c r="Y760" s="167"/>
      <c r="Z760" s="71"/>
    </row>
    <row r="761" spans="3:26" ht="16.5" customHeight="1">
      <c r="C761" s="160"/>
      <c r="D761" s="160"/>
      <c r="E761" s="140"/>
      <c r="F761" s="141"/>
      <c r="G761" s="141"/>
      <c r="H761" s="143"/>
      <c r="I761" s="184"/>
      <c r="J761" s="144"/>
      <c r="K761" s="121"/>
      <c r="L761" s="121"/>
      <c r="M761" s="121"/>
      <c r="N761" s="185"/>
      <c r="O761" s="121"/>
      <c r="P761" s="161"/>
      <c r="Q761" s="70"/>
      <c r="R761" s="70"/>
      <c r="S761" s="70"/>
      <c r="T761" s="149"/>
      <c r="U761" s="149"/>
      <c r="V761" s="187"/>
      <c r="W761" s="187"/>
      <c r="X761" s="167"/>
      <c r="Y761" s="167"/>
      <c r="Z761" s="71"/>
    </row>
    <row r="762" spans="3:26" ht="16.5" customHeight="1">
      <c r="C762" s="160"/>
      <c r="D762" s="160"/>
      <c r="E762" s="140"/>
      <c r="F762" s="141"/>
      <c r="G762" s="141"/>
      <c r="H762" s="143"/>
      <c r="I762" s="184"/>
      <c r="J762" s="144"/>
      <c r="K762" s="121"/>
      <c r="L762" s="121"/>
      <c r="M762" s="121"/>
      <c r="N762" s="185"/>
      <c r="O762" s="121"/>
      <c r="P762" s="161"/>
      <c r="Q762" s="70"/>
      <c r="R762" s="70"/>
      <c r="S762" s="70"/>
      <c r="T762" s="149"/>
      <c r="U762" s="149"/>
      <c r="V762" s="187"/>
      <c r="W762" s="187"/>
      <c r="X762" s="167"/>
      <c r="Y762" s="167"/>
      <c r="Z762" s="71"/>
    </row>
    <row r="763" spans="3:26" ht="16.5" customHeight="1">
      <c r="C763" s="160"/>
      <c r="D763" s="160"/>
      <c r="E763" s="140"/>
      <c r="F763" s="141"/>
      <c r="G763" s="141"/>
      <c r="H763" s="143"/>
      <c r="I763" s="184"/>
      <c r="J763" s="144"/>
      <c r="K763" s="121"/>
      <c r="L763" s="121"/>
      <c r="M763" s="121"/>
      <c r="N763" s="185"/>
      <c r="O763" s="121"/>
      <c r="P763" s="161"/>
      <c r="Q763" s="70"/>
      <c r="R763" s="70"/>
      <c r="S763" s="70"/>
      <c r="T763" s="149"/>
      <c r="U763" s="149"/>
      <c r="V763" s="187"/>
      <c r="W763" s="187"/>
      <c r="X763" s="167"/>
      <c r="Y763" s="167"/>
      <c r="Z763" s="71"/>
    </row>
    <row r="764" spans="3:26" ht="16.5" customHeight="1">
      <c r="C764" s="160"/>
      <c r="D764" s="160"/>
      <c r="E764" s="140"/>
      <c r="F764" s="141"/>
      <c r="G764" s="141"/>
      <c r="H764" s="143"/>
      <c r="I764" s="184"/>
      <c r="J764" s="144"/>
      <c r="K764" s="121"/>
      <c r="L764" s="121"/>
      <c r="M764" s="121"/>
      <c r="N764" s="185"/>
      <c r="O764" s="121"/>
      <c r="P764" s="161"/>
      <c r="Q764" s="70"/>
      <c r="R764" s="70"/>
      <c r="S764" s="70"/>
      <c r="T764" s="149"/>
      <c r="U764" s="149"/>
      <c r="V764" s="187"/>
      <c r="W764" s="187"/>
      <c r="X764" s="167"/>
      <c r="Y764" s="167"/>
      <c r="Z764" s="71"/>
    </row>
    <row r="765" spans="3:26" ht="16.5" customHeight="1">
      <c r="C765" s="160"/>
      <c r="D765" s="160"/>
      <c r="E765" s="140"/>
      <c r="F765" s="141"/>
      <c r="G765" s="141"/>
      <c r="H765" s="143"/>
      <c r="I765" s="184"/>
      <c r="J765" s="144"/>
      <c r="K765" s="121"/>
      <c r="L765" s="121"/>
      <c r="M765" s="121"/>
      <c r="N765" s="185"/>
      <c r="O765" s="121"/>
      <c r="P765" s="161"/>
      <c r="Q765" s="70"/>
      <c r="R765" s="70"/>
      <c r="S765" s="70"/>
      <c r="T765" s="149"/>
      <c r="U765" s="149"/>
      <c r="V765" s="187"/>
      <c r="W765" s="187"/>
      <c r="X765" s="167"/>
      <c r="Y765" s="167"/>
      <c r="Z765" s="71"/>
    </row>
    <row r="766" spans="3:26" ht="16.5" customHeight="1">
      <c r="C766" s="160"/>
      <c r="D766" s="160"/>
      <c r="E766" s="140"/>
      <c r="F766" s="141"/>
      <c r="G766" s="141"/>
      <c r="H766" s="143"/>
      <c r="I766" s="184"/>
      <c r="J766" s="144"/>
      <c r="K766" s="121"/>
      <c r="L766" s="121"/>
      <c r="M766" s="121"/>
      <c r="N766" s="185"/>
      <c r="O766" s="121"/>
      <c r="P766" s="161"/>
      <c r="Q766" s="70"/>
      <c r="R766" s="70"/>
      <c r="S766" s="70"/>
      <c r="T766" s="149"/>
      <c r="U766" s="149"/>
      <c r="V766" s="187"/>
      <c r="W766" s="187"/>
      <c r="X766" s="167"/>
      <c r="Y766" s="167"/>
      <c r="Z766" s="71"/>
    </row>
    <row r="767" spans="3:26" ht="16.5" customHeight="1">
      <c r="C767" s="160"/>
      <c r="D767" s="160"/>
      <c r="E767" s="140"/>
      <c r="F767" s="141"/>
      <c r="G767" s="141"/>
      <c r="H767" s="143"/>
      <c r="I767" s="184"/>
      <c r="J767" s="144"/>
      <c r="K767" s="121"/>
      <c r="L767" s="121"/>
      <c r="M767" s="121"/>
      <c r="N767" s="185"/>
      <c r="O767" s="121"/>
      <c r="P767" s="161"/>
      <c r="Q767" s="70"/>
      <c r="R767" s="70"/>
      <c r="S767" s="70"/>
      <c r="T767" s="149"/>
      <c r="U767" s="149"/>
      <c r="V767" s="187"/>
      <c r="W767" s="187"/>
      <c r="X767" s="167"/>
      <c r="Y767" s="167"/>
      <c r="Z767" s="71"/>
    </row>
    <row r="768" spans="3:26" ht="16.5" customHeight="1">
      <c r="C768" s="160"/>
      <c r="D768" s="160"/>
      <c r="E768" s="140"/>
      <c r="F768" s="141"/>
      <c r="G768" s="141"/>
      <c r="H768" s="143"/>
      <c r="I768" s="184"/>
      <c r="J768" s="144"/>
      <c r="K768" s="121"/>
      <c r="L768" s="121"/>
      <c r="M768" s="121"/>
      <c r="N768" s="185"/>
      <c r="O768" s="121"/>
      <c r="P768" s="161"/>
      <c r="Q768" s="70"/>
      <c r="R768" s="70"/>
      <c r="S768" s="70"/>
      <c r="T768" s="149"/>
      <c r="U768" s="149"/>
      <c r="V768" s="187"/>
      <c r="W768" s="187"/>
      <c r="X768" s="167"/>
      <c r="Y768" s="167"/>
      <c r="Z768" s="71"/>
    </row>
    <row r="769" spans="3:26" ht="16.5" customHeight="1">
      <c r="C769" s="160"/>
      <c r="D769" s="160"/>
      <c r="E769" s="140"/>
      <c r="F769" s="141"/>
      <c r="G769" s="141"/>
      <c r="H769" s="143"/>
      <c r="I769" s="184"/>
      <c r="J769" s="144"/>
      <c r="K769" s="121"/>
      <c r="L769" s="121"/>
      <c r="M769" s="121"/>
      <c r="N769" s="185"/>
      <c r="O769" s="121"/>
      <c r="P769" s="161"/>
      <c r="Q769" s="70"/>
      <c r="R769" s="70"/>
      <c r="S769" s="70"/>
      <c r="T769" s="149"/>
      <c r="U769" s="149"/>
      <c r="V769" s="187"/>
      <c r="W769" s="187"/>
      <c r="X769" s="167"/>
      <c r="Y769" s="167"/>
      <c r="Z769" s="71"/>
    </row>
    <row r="770" spans="3:26" ht="16.5" customHeight="1">
      <c r="C770" s="160"/>
      <c r="D770" s="160"/>
      <c r="E770" s="140"/>
      <c r="F770" s="141"/>
      <c r="G770" s="141"/>
      <c r="H770" s="143"/>
      <c r="I770" s="184"/>
      <c r="J770" s="144"/>
      <c r="K770" s="121"/>
      <c r="L770" s="121"/>
      <c r="M770" s="121"/>
      <c r="N770" s="185"/>
      <c r="O770" s="121"/>
      <c r="P770" s="161"/>
      <c r="Q770" s="70"/>
      <c r="R770" s="70"/>
      <c r="S770" s="70"/>
      <c r="T770" s="149"/>
      <c r="U770" s="149"/>
      <c r="V770" s="187"/>
      <c r="W770" s="187"/>
      <c r="X770" s="167"/>
      <c r="Y770" s="167"/>
      <c r="Z770" s="71"/>
    </row>
    <row r="771" spans="3:26" ht="16.5" customHeight="1">
      <c r="C771" s="160"/>
      <c r="D771" s="160"/>
      <c r="E771" s="140"/>
      <c r="F771" s="141"/>
      <c r="G771" s="141"/>
      <c r="H771" s="143"/>
      <c r="I771" s="184"/>
      <c r="J771" s="144"/>
      <c r="K771" s="121"/>
      <c r="L771" s="121"/>
      <c r="M771" s="121"/>
      <c r="N771" s="185"/>
      <c r="O771" s="121"/>
      <c r="P771" s="161"/>
      <c r="Q771" s="70"/>
      <c r="R771" s="70"/>
      <c r="S771" s="70"/>
      <c r="T771" s="149"/>
      <c r="U771" s="149"/>
      <c r="V771" s="187"/>
      <c r="W771" s="187"/>
      <c r="X771" s="167"/>
      <c r="Y771" s="167"/>
      <c r="Z771" s="71"/>
    </row>
    <row r="772" spans="3:26" ht="16.5" customHeight="1">
      <c r="C772" s="160"/>
      <c r="D772" s="160"/>
      <c r="E772" s="140"/>
      <c r="F772" s="141"/>
      <c r="G772" s="141"/>
      <c r="H772" s="143"/>
      <c r="I772" s="184"/>
      <c r="J772" s="144"/>
      <c r="K772" s="121"/>
      <c r="L772" s="121"/>
      <c r="M772" s="121"/>
      <c r="N772" s="185"/>
      <c r="O772" s="121"/>
      <c r="P772" s="161"/>
      <c r="Q772" s="70"/>
      <c r="R772" s="70"/>
      <c r="S772" s="70"/>
      <c r="T772" s="149"/>
      <c r="U772" s="149"/>
      <c r="V772" s="187"/>
      <c r="W772" s="187"/>
      <c r="X772" s="167"/>
      <c r="Y772" s="167"/>
      <c r="Z772" s="71"/>
    </row>
    <row r="773" spans="3:26" ht="16.5" customHeight="1">
      <c r="C773" s="160"/>
      <c r="D773" s="160"/>
      <c r="E773" s="140"/>
      <c r="F773" s="141"/>
      <c r="G773" s="141"/>
      <c r="H773" s="143"/>
      <c r="I773" s="184"/>
      <c r="J773" s="144"/>
      <c r="K773" s="121"/>
      <c r="L773" s="121"/>
      <c r="M773" s="121"/>
      <c r="N773" s="185"/>
      <c r="O773" s="121"/>
      <c r="P773" s="161"/>
      <c r="Q773" s="70"/>
      <c r="R773" s="70"/>
      <c r="S773" s="70"/>
      <c r="T773" s="149"/>
      <c r="U773" s="149"/>
      <c r="V773" s="187"/>
      <c r="W773" s="187"/>
      <c r="X773" s="167"/>
      <c r="Y773" s="167"/>
      <c r="Z773" s="71"/>
    </row>
    <row r="774" spans="3:26" ht="16.5" customHeight="1">
      <c r="C774" s="160"/>
      <c r="D774" s="160"/>
      <c r="E774" s="140"/>
      <c r="F774" s="141"/>
      <c r="G774" s="141"/>
      <c r="H774" s="143"/>
      <c r="I774" s="184"/>
      <c r="J774" s="144"/>
      <c r="K774" s="121"/>
      <c r="L774" s="121"/>
      <c r="M774" s="121"/>
      <c r="N774" s="185"/>
      <c r="O774" s="121"/>
      <c r="P774" s="161"/>
      <c r="Q774" s="70"/>
      <c r="R774" s="70"/>
      <c r="S774" s="70"/>
      <c r="T774" s="149"/>
      <c r="U774" s="149"/>
      <c r="V774" s="187"/>
      <c r="W774" s="187"/>
      <c r="X774" s="167"/>
      <c r="Y774" s="167"/>
      <c r="Z774" s="71"/>
    </row>
    <row r="775" spans="3:26" ht="16.5" customHeight="1">
      <c r="C775" s="160"/>
      <c r="D775" s="160"/>
      <c r="E775" s="140"/>
      <c r="F775" s="141"/>
      <c r="G775" s="141"/>
      <c r="H775" s="143"/>
      <c r="I775" s="184"/>
      <c r="J775" s="144"/>
      <c r="K775" s="121"/>
      <c r="L775" s="121"/>
      <c r="M775" s="121"/>
      <c r="N775" s="185"/>
      <c r="O775" s="121"/>
      <c r="P775" s="161"/>
      <c r="Q775" s="70"/>
      <c r="R775" s="70"/>
      <c r="S775" s="70"/>
      <c r="T775" s="149"/>
      <c r="U775" s="149"/>
      <c r="V775" s="187"/>
      <c r="W775" s="187"/>
      <c r="X775" s="167"/>
      <c r="Y775" s="167"/>
      <c r="Z775" s="71"/>
    </row>
    <row r="776" spans="3:26" ht="16.5" customHeight="1">
      <c r="C776" s="160"/>
      <c r="D776" s="160"/>
      <c r="E776" s="140"/>
      <c r="F776" s="141"/>
      <c r="G776" s="141"/>
      <c r="H776" s="143"/>
      <c r="I776" s="184"/>
      <c r="J776" s="144"/>
      <c r="K776" s="121"/>
      <c r="L776" s="121"/>
      <c r="M776" s="121"/>
      <c r="N776" s="185"/>
      <c r="O776" s="121"/>
      <c r="P776" s="161"/>
      <c r="Q776" s="70"/>
      <c r="R776" s="70"/>
      <c r="S776" s="70"/>
      <c r="T776" s="149"/>
      <c r="U776" s="149"/>
      <c r="V776" s="187"/>
      <c r="W776" s="187"/>
      <c r="X776" s="167"/>
      <c r="Y776" s="167"/>
      <c r="Z776" s="71"/>
    </row>
    <row r="777" spans="3:26" ht="16.5" customHeight="1">
      <c r="C777" s="160"/>
      <c r="D777" s="160"/>
      <c r="E777" s="140"/>
      <c r="F777" s="141"/>
      <c r="G777" s="141"/>
      <c r="H777" s="143"/>
      <c r="I777" s="184"/>
      <c r="J777" s="144"/>
      <c r="K777" s="121"/>
      <c r="L777" s="121"/>
      <c r="M777" s="121"/>
      <c r="N777" s="185"/>
      <c r="O777" s="121"/>
      <c r="P777" s="161"/>
      <c r="Q777" s="70"/>
      <c r="R777" s="70"/>
      <c r="S777" s="70"/>
      <c r="T777" s="149"/>
      <c r="U777" s="149"/>
      <c r="V777" s="187"/>
      <c r="W777" s="187"/>
      <c r="X777" s="167"/>
      <c r="Y777" s="167"/>
      <c r="Z777" s="71"/>
    </row>
    <row r="778" spans="3:26" ht="16.5" customHeight="1">
      <c r="C778" s="160"/>
      <c r="D778" s="160"/>
      <c r="E778" s="140"/>
      <c r="F778" s="141"/>
      <c r="G778" s="141"/>
      <c r="H778" s="143"/>
      <c r="I778" s="184"/>
      <c r="J778" s="144"/>
      <c r="K778" s="121"/>
      <c r="L778" s="121"/>
      <c r="M778" s="121"/>
      <c r="N778" s="185"/>
      <c r="O778" s="121"/>
      <c r="P778" s="161"/>
      <c r="Q778" s="70"/>
      <c r="R778" s="70"/>
      <c r="S778" s="70"/>
      <c r="T778" s="149"/>
      <c r="U778" s="149"/>
      <c r="V778" s="187"/>
      <c r="W778" s="187"/>
      <c r="X778" s="167"/>
      <c r="Y778" s="167"/>
      <c r="Z778" s="71"/>
    </row>
    <row r="779" spans="3:26" ht="16.5" customHeight="1">
      <c r="C779" s="160"/>
      <c r="D779" s="160"/>
      <c r="E779" s="140"/>
      <c r="F779" s="141"/>
      <c r="G779" s="141"/>
      <c r="H779" s="143"/>
      <c r="I779" s="184"/>
      <c r="J779" s="144"/>
      <c r="K779" s="121"/>
      <c r="L779" s="121"/>
      <c r="M779" s="121"/>
      <c r="N779" s="185"/>
      <c r="O779" s="121"/>
      <c r="P779" s="161"/>
      <c r="Q779" s="70"/>
      <c r="R779" s="70"/>
      <c r="S779" s="70"/>
      <c r="T779" s="149"/>
      <c r="U779" s="149"/>
      <c r="V779" s="187"/>
      <c r="W779" s="187"/>
      <c r="X779" s="167"/>
      <c r="Y779" s="167"/>
      <c r="Z779" s="71"/>
    </row>
    <row r="780" spans="3:26" ht="16.5" customHeight="1">
      <c r="C780" s="160"/>
      <c r="D780" s="160"/>
      <c r="E780" s="140"/>
      <c r="F780" s="141"/>
      <c r="G780" s="141"/>
      <c r="H780" s="143"/>
      <c r="I780" s="184"/>
      <c r="J780" s="144"/>
      <c r="K780" s="121"/>
      <c r="L780" s="121"/>
      <c r="M780" s="121"/>
      <c r="N780" s="185"/>
      <c r="O780" s="121"/>
      <c r="P780" s="161"/>
      <c r="Q780" s="70"/>
      <c r="R780" s="70"/>
      <c r="S780" s="70"/>
      <c r="T780" s="149"/>
      <c r="U780" s="149"/>
      <c r="V780" s="187"/>
      <c r="W780" s="187"/>
      <c r="X780" s="167"/>
      <c r="Y780" s="167"/>
      <c r="Z780" s="71"/>
    </row>
    <row r="781" spans="3:26" ht="16.5" customHeight="1">
      <c r="C781" s="160"/>
      <c r="D781" s="160"/>
      <c r="E781" s="140"/>
      <c r="F781" s="141"/>
      <c r="G781" s="141"/>
      <c r="H781" s="143"/>
      <c r="I781" s="184"/>
      <c r="J781" s="144"/>
      <c r="K781" s="121"/>
      <c r="L781" s="121"/>
      <c r="M781" s="121"/>
      <c r="N781" s="185"/>
      <c r="O781" s="121"/>
      <c r="P781" s="161"/>
      <c r="Q781" s="70"/>
      <c r="R781" s="70"/>
      <c r="S781" s="70"/>
      <c r="T781" s="149"/>
      <c r="U781" s="149"/>
      <c r="V781" s="187"/>
      <c r="W781" s="187"/>
      <c r="X781" s="167"/>
      <c r="Y781" s="167"/>
      <c r="Z781" s="71"/>
    </row>
    <row r="782" spans="3:26" ht="16.5" customHeight="1">
      <c r="C782" s="160"/>
      <c r="D782" s="160"/>
      <c r="E782" s="140"/>
      <c r="F782" s="141"/>
      <c r="G782" s="141"/>
      <c r="H782" s="143"/>
      <c r="I782" s="184"/>
      <c r="J782" s="144"/>
      <c r="K782" s="121"/>
      <c r="L782" s="121"/>
      <c r="M782" s="121"/>
      <c r="N782" s="185"/>
      <c r="O782" s="121"/>
      <c r="P782" s="161"/>
      <c r="Q782" s="70"/>
      <c r="R782" s="70"/>
      <c r="S782" s="70"/>
      <c r="T782" s="149"/>
      <c r="U782" s="149"/>
      <c r="V782" s="187"/>
      <c r="W782" s="187"/>
      <c r="X782" s="167"/>
      <c r="Y782" s="167"/>
      <c r="Z782" s="71"/>
    </row>
    <row r="783" spans="3:26" ht="16.5" customHeight="1">
      <c r="C783" s="160"/>
      <c r="D783" s="160"/>
      <c r="E783" s="140"/>
      <c r="F783" s="141"/>
      <c r="G783" s="141"/>
      <c r="H783" s="143"/>
      <c r="I783" s="184"/>
      <c r="J783" s="144"/>
      <c r="K783" s="121"/>
      <c r="L783" s="121"/>
      <c r="M783" s="121"/>
      <c r="N783" s="185"/>
      <c r="O783" s="121"/>
      <c r="P783" s="161"/>
      <c r="Q783" s="70"/>
      <c r="R783" s="70"/>
      <c r="S783" s="70"/>
      <c r="T783" s="149"/>
      <c r="U783" s="149"/>
      <c r="V783" s="187"/>
      <c r="W783" s="187"/>
      <c r="X783" s="167"/>
      <c r="Y783" s="167"/>
      <c r="Z783" s="71"/>
    </row>
    <row r="784" spans="3:26" ht="16.5" customHeight="1">
      <c r="C784" s="160"/>
      <c r="D784" s="160"/>
      <c r="E784" s="140"/>
      <c r="F784" s="141"/>
      <c r="G784" s="141"/>
      <c r="H784" s="143"/>
      <c r="I784" s="184"/>
      <c r="J784" s="144"/>
      <c r="K784" s="121"/>
      <c r="L784" s="121"/>
      <c r="M784" s="121"/>
      <c r="N784" s="185"/>
      <c r="O784" s="121"/>
      <c r="P784" s="161"/>
      <c r="Q784" s="70"/>
      <c r="R784" s="70"/>
      <c r="S784" s="70"/>
      <c r="T784" s="149"/>
      <c r="U784" s="149"/>
      <c r="V784" s="187"/>
      <c r="W784" s="187"/>
      <c r="X784" s="167"/>
      <c r="Y784" s="167"/>
      <c r="Z784" s="71"/>
    </row>
    <row r="785" spans="3:26" ht="16.5" customHeight="1">
      <c r="C785" s="160"/>
      <c r="D785" s="160"/>
      <c r="E785" s="140"/>
      <c r="F785" s="141"/>
      <c r="G785" s="141"/>
      <c r="H785" s="143"/>
      <c r="I785" s="184"/>
      <c r="J785" s="144"/>
      <c r="K785" s="121"/>
      <c r="L785" s="121"/>
      <c r="M785" s="121"/>
      <c r="N785" s="185"/>
      <c r="O785" s="121"/>
      <c r="P785" s="161"/>
      <c r="Q785" s="70"/>
      <c r="R785" s="70"/>
      <c r="S785" s="70"/>
      <c r="T785" s="149"/>
      <c r="U785" s="149"/>
      <c r="V785" s="187"/>
      <c r="W785" s="187"/>
      <c r="X785" s="167"/>
      <c r="Y785" s="167"/>
      <c r="Z785" s="71"/>
    </row>
    <row r="786" spans="3:26" ht="16.5" customHeight="1">
      <c r="C786" s="160"/>
      <c r="D786" s="160"/>
      <c r="E786" s="140"/>
      <c r="F786" s="141"/>
      <c r="G786" s="141"/>
      <c r="H786" s="143"/>
      <c r="I786" s="184"/>
      <c r="J786" s="144"/>
      <c r="K786" s="121"/>
      <c r="L786" s="121"/>
      <c r="M786" s="121"/>
      <c r="N786" s="185"/>
      <c r="O786" s="121"/>
      <c r="P786" s="161"/>
      <c r="Q786" s="70"/>
      <c r="R786" s="70"/>
      <c r="S786" s="70"/>
      <c r="T786" s="149"/>
      <c r="U786" s="149"/>
      <c r="V786" s="187"/>
      <c r="W786" s="187"/>
      <c r="X786" s="167"/>
      <c r="Y786" s="167"/>
      <c r="Z786" s="71"/>
    </row>
    <row r="787" spans="3:26" ht="16.5" customHeight="1">
      <c r="C787" s="160"/>
      <c r="D787" s="160"/>
      <c r="E787" s="140"/>
      <c r="F787" s="141"/>
      <c r="G787" s="141"/>
      <c r="H787" s="143"/>
      <c r="I787" s="184"/>
      <c r="J787" s="144"/>
      <c r="K787" s="121"/>
      <c r="L787" s="121"/>
      <c r="M787" s="121"/>
      <c r="N787" s="185"/>
      <c r="O787" s="121"/>
      <c r="P787" s="161"/>
      <c r="Q787" s="70"/>
      <c r="R787" s="70"/>
      <c r="S787" s="70"/>
      <c r="T787" s="149"/>
      <c r="U787" s="149"/>
      <c r="V787" s="187"/>
      <c r="W787" s="187"/>
      <c r="X787" s="167"/>
      <c r="Y787" s="167"/>
      <c r="Z787" s="71"/>
    </row>
    <row r="788" spans="3:26" ht="16.5" customHeight="1">
      <c r="C788" s="160"/>
      <c r="D788" s="160"/>
      <c r="E788" s="140"/>
      <c r="F788" s="141"/>
      <c r="G788" s="141"/>
      <c r="H788" s="143"/>
      <c r="I788" s="184"/>
      <c r="J788" s="144"/>
      <c r="K788" s="121"/>
      <c r="L788" s="121"/>
      <c r="M788" s="121"/>
      <c r="N788" s="185"/>
      <c r="O788" s="121"/>
      <c r="P788" s="161"/>
      <c r="Q788" s="70"/>
      <c r="R788" s="70"/>
      <c r="S788" s="70"/>
      <c r="T788" s="149"/>
      <c r="U788" s="149"/>
      <c r="V788" s="187"/>
      <c r="W788" s="187"/>
      <c r="X788" s="167"/>
      <c r="Y788" s="167"/>
      <c r="Z788" s="71"/>
    </row>
    <row r="789" spans="3:26" ht="16.5" customHeight="1">
      <c r="C789" s="160"/>
      <c r="D789" s="160"/>
      <c r="E789" s="140"/>
      <c r="F789" s="141"/>
      <c r="G789" s="141"/>
      <c r="H789" s="143"/>
      <c r="I789" s="184"/>
      <c r="J789" s="144"/>
      <c r="K789" s="121"/>
      <c r="L789" s="121"/>
      <c r="M789" s="121"/>
      <c r="N789" s="185"/>
      <c r="O789" s="121"/>
      <c r="P789" s="161"/>
      <c r="Q789" s="70"/>
      <c r="R789" s="70"/>
      <c r="S789" s="70"/>
      <c r="T789" s="149"/>
      <c r="U789" s="149"/>
      <c r="V789" s="187"/>
      <c r="W789" s="187"/>
      <c r="X789" s="167"/>
      <c r="Y789" s="167"/>
      <c r="Z789" s="71"/>
    </row>
    <row r="790" spans="3:26" ht="16.5" customHeight="1">
      <c r="C790" s="160"/>
      <c r="D790" s="160"/>
      <c r="E790" s="140"/>
      <c r="F790" s="141"/>
      <c r="G790" s="141"/>
      <c r="H790" s="143"/>
      <c r="I790" s="184"/>
      <c r="J790" s="144"/>
      <c r="K790" s="121"/>
      <c r="L790" s="121"/>
      <c r="M790" s="121"/>
      <c r="N790" s="185"/>
      <c r="O790" s="121"/>
      <c r="P790" s="161"/>
      <c r="Q790" s="70"/>
      <c r="R790" s="70"/>
      <c r="S790" s="70"/>
      <c r="T790" s="149"/>
      <c r="U790" s="149"/>
      <c r="V790" s="187"/>
      <c r="W790" s="187"/>
      <c r="X790" s="167"/>
      <c r="Y790" s="167"/>
      <c r="Z790" s="71"/>
    </row>
    <row r="791" spans="3:26" ht="16.5" customHeight="1">
      <c r="C791" s="160"/>
      <c r="D791" s="160"/>
      <c r="E791" s="140"/>
      <c r="F791" s="141"/>
      <c r="G791" s="141"/>
      <c r="H791" s="143"/>
      <c r="I791" s="184"/>
      <c r="J791" s="144"/>
      <c r="K791" s="121"/>
      <c r="L791" s="121"/>
      <c r="M791" s="121"/>
      <c r="N791" s="185"/>
      <c r="O791" s="121"/>
      <c r="P791" s="161"/>
      <c r="Q791" s="70"/>
      <c r="R791" s="70"/>
      <c r="S791" s="70"/>
      <c r="T791" s="149"/>
      <c r="U791" s="149"/>
      <c r="V791" s="187"/>
      <c r="W791" s="187"/>
      <c r="X791" s="167"/>
      <c r="Y791" s="167"/>
      <c r="Z791" s="71"/>
    </row>
    <row r="792" spans="3:26" ht="16.5" customHeight="1">
      <c r="C792" s="160"/>
      <c r="D792" s="160"/>
      <c r="E792" s="140"/>
      <c r="F792" s="141"/>
      <c r="G792" s="141"/>
      <c r="H792" s="143"/>
      <c r="I792" s="184"/>
      <c r="J792" s="144"/>
      <c r="K792" s="121"/>
      <c r="L792" s="121"/>
      <c r="M792" s="121"/>
      <c r="N792" s="185"/>
      <c r="O792" s="121"/>
      <c r="P792" s="161"/>
      <c r="Q792" s="70"/>
      <c r="R792" s="70"/>
      <c r="S792" s="70"/>
      <c r="T792" s="149"/>
      <c r="U792" s="149"/>
      <c r="V792" s="187"/>
      <c r="W792" s="187"/>
      <c r="X792" s="167"/>
      <c r="Y792" s="167"/>
      <c r="Z792" s="71"/>
    </row>
    <row r="793" spans="3:26" ht="16.5" customHeight="1">
      <c r="C793" s="160"/>
      <c r="D793" s="160"/>
      <c r="E793" s="140"/>
      <c r="F793" s="141"/>
      <c r="G793" s="141"/>
      <c r="H793" s="143"/>
      <c r="I793" s="184"/>
      <c r="J793" s="144"/>
      <c r="K793" s="121"/>
      <c r="L793" s="121"/>
      <c r="M793" s="121"/>
      <c r="N793" s="185"/>
      <c r="O793" s="121"/>
      <c r="P793" s="161"/>
      <c r="Q793" s="70"/>
      <c r="R793" s="70"/>
      <c r="S793" s="70"/>
      <c r="T793" s="149"/>
      <c r="U793" s="149"/>
      <c r="V793" s="187"/>
      <c r="W793" s="187"/>
      <c r="X793" s="167"/>
      <c r="Y793" s="167"/>
      <c r="Z793" s="71"/>
    </row>
    <row r="794" spans="3:26" ht="16.5" customHeight="1">
      <c r="C794" s="160"/>
      <c r="D794" s="160"/>
      <c r="E794" s="140"/>
      <c r="F794" s="141"/>
      <c r="G794" s="141"/>
      <c r="H794" s="143"/>
      <c r="I794" s="184"/>
      <c r="J794" s="144"/>
      <c r="K794" s="121"/>
      <c r="L794" s="121"/>
      <c r="M794" s="121"/>
      <c r="N794" s="185"/>
      <c r="O794" s="121"/>
      <c r="P794" s="161"/>
      <c r="Q794" s="70"/>
      <c r="R794" s="70"/>
      <c r="S794" s="70"/>
      <c r="T794" s="149"/>
      <c r="U794" s="149"/>
      <c r="V794" s="187"/>
      <c r="W794" s="187"/>
      <c r="X794" s="167"/>
      <c r="Y794" s="167"/>
      <c r="Z794" s="71"/>
    </row>
    <row r="795" spans="3:26" ht="16.5" customHeight="1">
      <c r="C795" s="160"/>
      <c r="D795" s="160"/>
      <c r="E795" s="140"/>
      <c r="F795" s="141"/>
      <c r="G795" s="141"/>
      <c r="H795" s="143"/>
      <c r="I795" s="184"/>
      <c r="J795" s="144"/>
      <c r="K795" s="121"/>
      <c r="L795" s="121"/>
      <c r="M795" s="121"/>
      <c r="N795" s="185"/>
      <c r="O795" s="121"/>
      <c r="P795" s="161"/>
      <c r="Q795" s="70"/>
      <c r="R795" s="70"/>
      <c r="S795" s="70"/>
      <c r="T795" s="149"/>
      <c r="U795" s="149"/>
      <c r="V795" s="187"/>
      <c r="W795" s="187"/>
      <c r="X795" s="167"/>
      <c r="Y795" s="167"/>
      <c r="Z795" s="71"/>
    </row>
    <row r="796" spans="3:26" ht="16.5" customHeight="1">
      <c r="C796" s="160"/>
      <c r="D796" s="160"/>
      <c r="E796" s="140"/>
      <c r="F796" s="141"/>
      <c r="G796" s="141"/>
      <c r="H796" s="143"/>
      <c r="I796" s="184"/>
      <c r="J796" s="144"/>
      <c r="K796" s="121"/>
      <c r="L796" s="121"/>
      <c r="M796" s="121"/>
      <c r="N796" s="185"/>
      <c r="O796" s="121"/>
      <c r="P796" s="161"/>
      <c r="Q796" s="70"/>
      <c r="R796" s="70"/>
      <c r="S796" s="70"/>
      <c r="T796" s="149"/>
      <c r="U796" s="149"/>
      <c r="V796" s="187"/>
      <c r="W796" s="187"/>
      <c r="X796" s="167"/>
      <c r="Y796" s="167"/>
      <c r="Z796" s="71"/>
    </row>
    <row r="797" spans="3:26" ht="16.5" customHeight="1">
      <c r="C797" s="160"/>
      <c r="D797" s="160"/>
      <c r="E797" s="140"/>
      <c r="F797" s="141"/>
      <c r="G797" s="141"/>
      <c r="H797" s="143"/>
      <c r="I797" s="184"/>
      <c r="J797" s="144"/>
      <c r="K797" s="121"/>
      <c r="L797" s="121"/>
      <c r="M797" s="121"/>
      <c r="N797" s="185"/>
      <c r="O797" s="121"/>
      <c r="P797" s="161"/>
      <c r="Q797" s="70"/>
      <c r="R797" s="70"/>
      <c r="S797" s="70"/>
      <c r="T797" s="149"/>
      <c r="U797" s="149"/>
      <c r="V797" s="187"/>
      <c r="W797" s="187"/>
      <c r="X797" s="167"/>
      <c r="Y797" s="167"/>
      <c r="Z797" s="71"/>
    </row>
    <row r="798" spans="3:26" ht="16.5" customHeight="1">
      <c r="C798" s="160"/>
      <c r="D798" s="160"/>
      <c r="E798" s="140"/>
      <c r="F798" s="141"/>
      <c r="G798" s="141"/>
      <c r="H798" s="143"/>
      <c r="I798" s="184"/>
      <c r="J798" s="144"/>
      <c r="K798" s="121"/>
      <c r="L798" s="121"/>
      <c r="M798" s="121"/>
      <c r="N798" s="185"/>
      <c r="O798" s="121"/>
      <c r="P798" s="161"/>
      <c r="Q798" s="70"/>
      <c r="R798" s="70"/>
      <c r="S798" s="70"/>
      <c r="T798" s="149"/>
      <c r="U798" s="149"/>
      <c r="V798" s="187"/>
      <c r="W798" s="187"/>
      <c r="X798" s="167"/>
      <c r="Y798" s="167"/>
      <c r="Z798" s="71"/>
    </row>
    <row r="799" spans="3:26" ht="16.5" customHeight="1">
      <c r="C799" s="160"/>
      <c r="D799" s="160"/>
      <c r="E799" s="140"/>
      <c r="F799" s="141"/>
      <c r="G799" s="141"/>
      <c r="H799" s="143"/>
      <c r="I799" s="184"/>
      <c r="J799" s="144"/>
      <c r="K799" s="121"/>
      <c r="L799" s="121"/>
      <c r="M799" s="121"/>
      <c r="N799" s="185"/>
      <c r="O799" s="121"/>
      <c r="P799" s="161"/>
      <c r="Q799" s="70"/>
      <c r="R799" s="70"/>
      <c r="S799" s="70"/>
      <c r="T799" s="149"/>
      <c r="U799" s="149"/>
      <c r="V799" s="187"/>
      <c r="W799" s="187"/>
      <c r="X799" s="167"/>
      <c r="Y799" s="167"/>
      <c r="Z799" s="71"/>
    </row>
    <row r="800" spans="3:26" ht="16.5" customHeight="1">
      <c r="C800" s="160"/>
      <c r="D800" s="160"/>
      <c r="E800" s="140"/>
      <c r="F800" s="141"/>
      <c r="G800" s="141"/>
      <c r="H800" s="143"/>
      <c r="I800" s="184"/>
      <c r="J800" s="144"/>
      <c r="K800" s="121"/>
      <c r="L800" s="121"/>
      <c r="M800" s="121"/>
      <c r="N800" s="185"/>
      <c r="O800" s="121"/>
      <c r="P800" s="161"/>
      <c r="Q800" s="70"/>
      <c r="R800" s="70"/>
      <c r="S800" s="70"/>
      <c r="T800" s="149"/>
      <c r="U800" s="149"/>
      <c r="V800" s="187"/>
      <c r="W800" s="187"/>
      <c r="X800" s="167"/>
      <c r="Y800" s="167"/>
      <c r="Z800" s="71"/>
    </row>
    <row r="801" spans="3:26" ht="16.5" customHeight="1">
      <c r="C801" s="160"/>
      <c r="D801" s="160"/>
      <c r="E801" s="140"/>
      <c r="F801" s="141"/>
      <c r="G801" s="141"/>
      <c r="H801" s="143"/>
      <c r="I801" s="184"/>
      <c r="J801" s="144"/>
      <c r="K801" s="121"/>
      <c r="L801" s="121"/>
      <c r="M801" s="121"/>
      <c r="N801" s="185"/>
      <c r="O801" s="121"/>
      <c r="P801" s="161"/>
      <c r="Q801" s="70"/>
      <c r="R801" s="70"/>
      <c r="S801" s="70"/>
      <c r="T801" s="149"/>
      <c r="U801" s="149"/>
      <c r="V801" s="187"/>
      <c r="W801" s="187"/>
      <c r="X801" s="167"/>
      <c r="Y801" s="167"/>
      <c r="Z801" s="71"/>
    </row>
    <row r="802" spans="3:26" ht="16.5" customHeight="1">
      <c r="C802" s="160"/>
      <c r="D802" s="160"/>
      <c r="E802" s="140"/>
      <c r="F802" s="141"/>
      <c r="G802" s="141"/>
      <c r="H802" s="143"/>
      <c r="I802" s="184"/>
      <c r="J802" s="144"/>
      <c r="K802" s="121"/>
      <c r="L802" s="121"/>
      <c r="M802" s="121"/>
      <c r="N802" s="185"/>
      <c r="O802" s="121"/>
      <c r="P802" s="161"/>
      <c r="Q802" s="70"/>
      <c r="R802" s="70"/>
      <c r="S802" s="70"/>
      <c r="T802" s="149"/>
      <c r="U802" s="149"/>
      <c r="V802" s="187"/>
      <c r="W802" s="187"/>
      <c r="X802" s="167"/>
      <c r="Y802" s="167"/>
      <c r="Z802" s="71"/>
    </row>
    <row r="803" spans="3:26" ht="16.5" customHeight="1">
      <c r="C803" s="160"/>
      <c r="D803" s="160"/>
      <c r="E803" s="140"/>
      <c r="F803" s="141"/>
      <c r="G803" s="141"/>
      <c r="H803" s="143"/>
      <c r="I803" s="184"/>
      <c r="J803" s="144"/>
      <c r="K803" s="121"/>
      <c r="L803" s="121"/>
      <c r="M803" s="121"/>
      <c r="N803" s="185"/>
      <c r="O803" s="121"/>
      <c r="P803" s="161"/>
      <c r="Q803" s="70"/>
      <c r="R803" s="70"/>
      <c r="S803" s="70"/>
      <c r="T803" s="149"/>
      <c r="U803" s="149"/>
      <c r="V803" s="187"/>
      <c r="W803" s="187"/>
      <c r="X803" s="167"/>
      <c r="Y803" s="167"/>
      <c r="Z803" s="71"/>
    </row>
    <row r="804" spans="3:26" ht="16.5" customHeight="1">
      <c r="C804" s="160"/>
      <c r="D804" s="160"/>
      <c r="E804" s="140"/>
      <c r="F804" s="141"/>
      <c r="G804" s="141"/>
      <c r="H804" s="143"/>
      <c r="I804" s="184"/>
      <c r="J804" s="144"/>
      <c r="K804" s="121"/>
      <c r="L804" s="121"/>
      <c r="M804" s="121"/>
      <c r="N804" s="185"/>
      <c r="O804" s="121"/>
      <c r="P804" s="161"/>
      <c r="Q804" s="70"/>
      <c r="R804" s="70"/>
      <c r="S804" s="70"/>
      <c r="T804" s="149"/>
      <c r="U804" s="149"/>
      <c r="V804" s="187"/>
      <c r="W804" s="187"/>
      <c r="X804" s="167"/>
      <c r="Y804" s="167"/>
      <c r="Z804" s="71"/>
    </row>
    <row r="805" spans="3:26" ht="16.5" customHeight="1">
      <c r="C805" s="160"/>
      <c r="D805" s="160"/>
      <c r="E805" s="140"/>
      <c r="F805" s="141"/>
      <c r="G805" s="141"/>
      <c r="H805" s="143"/>
      <c r="I805" s="184"/>
      <c r="J805" s="144"/>
      <c r="K805" s="121"/>
      <c r="L805" s="121"/>
      <c r="M805" s="121"/>
      <c r="N805" s="185"/>
      <c r="O805" s="121"/>
      <c r="P805" s="161"/>
      <c r="Q805" s="70"/>
      <c r="R805" s="70"/>
      <c r="S805" s="70"/>
      <c r="T805" s="149"/>
      <c r="U805" s="149"/>
      <c r="V805" s="187"/>
      <c r="W805" s="187"/>
      <c r="X805" s="167"/>
      <c r="Y805" s="167"/>
      <c r="Z805" s="71"/>
    </row>
    <row r="806" spans="3:26" ht="16.5" customHeight="1">
      <c r="C806" s="160"/>
      <c r="D806" s="160"/>
      <c r="E806" s="140"/>
      <c r="F806" s="141"/>
      <c r="G806" s="141"/>
      <c r="H806" s="143"/>
      <c r="I806" s="184"/>
      <c r="J806" s="144"/>
      <c r="K806" s="121"/>
      <c r="L806" s="121"/>
      <c r="M806" s="121"/>
      <c r="N806" s="185"/>
      <c r="O806" s="121"/>
      <c r="P806" s="161"/>
      <c r="Q806" s="70"/>
      <c r="R806" s="70"/>
      <c r="S806" s="70"/>
      <c r="T806" s="149"/>
      <c r="U806" s="149"/>
      <c r="V806" s="187"/>
      <c r="W806" s="187"/>
      <c r="X806" s="167"/>
      <c r="Y806" s="167"/>
      <c r="Z806" s="71"/>
    </row>
    <row r="807" spans="3:26" ht="16.5" customHeight="1">
      <c r="C807" s="160"/>
      <c r="D807" s="160"/>
      <c r="E807" s="140"/>
      <c r="F807" s="141"/>
      <c r="G807" s="141"/>
      <c r="H807" s="143"/>
      <c r="I807" s="184"/>
      <c r="J807" s="144"/>
      <c r="K807" s="121"/>
      <c r="L807" s="121"/>
      <c r="M807" s="121"/>
      <c r="N807" s="185"/>
      <c r="O807" s="121"/>
      <c r="P807" s="161"/>
      <c r="Q807" s="70"/>
      <c r="R807" s="70"/>
      <c r="S807" s="70"/>
      <c r="T807" s="149"/>
      <c r="U807" s="149"/>
      <c r="V807" s="187"/>
      <c r="W807" s="187"/>
      <c r="X807" s="167"/>
      <c r="Y807" s="167"/>
      <c r="Z807" s="71"/>
    </row>
    <row r="808" spans="3:26" ht="16.5" customHeight="1">
      <c r="C808" s="160"/>
      <c r="D808" s="160"/>
      <c r="E808" s="140"/>
      <c r="F808" s="141"/>
      <c r="G808" s="141"/>
      <c r="H808" s="143"/>
      <c r="I808" s="184"/>
      <c r="J808" s="144"/>
      <c r="K808" s="121"/>
      <c r="L808" s="121"/>
      <c r="M808" s="121"/>
      <c r="N808" s="185"/>
      <c r="O808" s="121"/>
      <c r="P808" s="161"/>
      <c r="Q808" s="70"/>
      <c r="R808" s="70"/>
      <c r="S808" s="70"/>
      <c r="T808" s="149"/>
      <c r="U808" s="149"/>
      <c r="V808" s="187"/>
      <c r="W808" s="187"/>
      <c r="X808" s="167"/>
      <c r="Y808" s="167"/>
      <c r="Z808" s="71"/>
    </row>
    <row r="809" spans="3:26" ht="16.5" customHeight="1">
      <c r="C809" s="160"/>
      <c r="D809" s="160"/>
      <c r="E809" s="140"/>
      <c r="F809" s="141"/>
      <c r="G809" s="141"/>
      <c r="H809" s="143"/>
      <c r="I809" s="184"/>
      <c r="J809" s="144"/>
      <c r="K809" s="121"/>
      <c r="L809" s="121"/>
      <c r="M809" s="121"/>
      <c r="N809" s="185"/>
      <c r="O809" s="121"/>
      <c r="P809" s="161"/>
      <c r="Q809" s="70"/>
      <c r="R809" s="70"/>
      <c r="S809" s="70"/>
      <c r="T809" s="149"/>
      <c r="U809" s="149"/>
      <c r="V809" s="187"/>
      <c r="W809" s="187"/>
      <c r="X809" s="167"/>
      <c r="Y809" s="167"/>
      <c r="Z809" s="71"/>
    </row>
    <row r="810" spans="3:26" ht="16.5" customHeight="1">
      <c r="C810" s="160"/>
      <c r="D810" s="160"/>
      <c r="E810" s="140"/>
      <c r="F810" s="141"/>
      <c r="G810" s="141"/>
      <c r="H810" s="143"/>
      <c r="I810" s="184"/>
      <c r="J810" s="144"/>
      <c r="K810" s="121"/>
      <c r="L810" s="121"/>
      <c r="M810" s="121"/>
      <c r="N810" s="185"/>
      <c r="O810" s="121"/>
      <c r="P810" s="161"/>
      <c r="Q810" s="70"/>
      <c r="R810" s="70"/>
      <c r="S810" s="70"/>
      <c r="T810" s="149"/>
      <c r="U810" s="149"/>
      <c r="V810" s="187"/>
      <c r="W810" s="187"/>
      <c r="X810" s="167"/>
      <c r="Y810" s="167"/>
      <c r="Z810" s="71"/>
    </row>
    <row r="811" spans="3:26" ht="16.5" customHeight="1">
      <c r="C811" s="160"/>
      <c r="D811" s="160"/>
      <c r="E811" s="140"/>
      <c r="F811" s="141"/>
      <c r="G811" s="141"/>
      <c r="H811" s="143"/>
      <c r="I811" s="184"/>
      <c r="J811" s="144"/>
      <c r="K811" s="121"/>
      <c r="L811" s="121"/>
      <c r="M811" s="121"/>
      <c r="N811" s="185"/>
      <c r="O811" s="121"/>
      <c r="P811" s="161"/>
      <c r="Q811" s="70"/>
      <c r="R811" s="70"/>
      <c r="S811" s="70"/>
      <c r="T811" s="149"/>
      <c r="U811" s="149"/>
      <c r="V811" s="187"/>
      <c r="W811" s="187"/>
      <c r="X811" s="167"/>
      <c r="Y811" s="167"/>
      <c r="Z811" s="71"/>
    </row>
    <row r="812" spans="3:26" ht="16.5" customHeight="1">
      <c r="C812" s="160"/>
      <c r="D812" s="160"/>
      <c r="E812" s="140"/>
      <c r="F812" s="141"/>
      <c r="G812" s="141"/>
      <c r="H812" s="143"/>
      <c r="I812" s="184"/>
      <c r="J812" s="144"/>
      <c r="K812" s="121"/>
      <c r="L812" s="121"/>
      <c r="M812" s="121"/>
      <c r="N812" s="185"/>
      <c r="O812" s="121"/>
      <c r="P812" s="161"/>
      <c r="Q812" s="70"/>
      <c r="R812" s="70"/>
      <c r="S812" s="70"/>
      <c r="T812" s="149"/>
      <c r="U812" s="149"/>
      <c r="V812" s="187"/>
      <c r="W812" s="187"/>
      <c r="X812" s="167"/>
      <c r="Y812" s="167"/>
      <c r="Z812" s="71"/>
    </row>
    <row r="813" spans="3:26" ht="16.5" customHeight="1">
      <c r="C813" s="160"/>
      <c r="D813" s="160"/>
      <c r="E813" s="140"/>
      <c r="F813" s="141"/>
      <c r="G813" s="141"/>
      <c r="H813" s="143"/>
      <c r="I813" s="184"/>
      <c r="J813" s="144"/>
      <c r="K813" s="121"/>
      <c r="L813" s="121"/>
      <c r="M813" s="121"/>
      <c r="N813" s="185"/>
      <c r="O813" s="121"/>
      <c r="P813" s="161"/>
      <c r="Q813" s="70"/>
      <c r="R813" s="70"/>
      <c r="S813" s="70"/>
      <c r="T813" s="149"/>
      <c r="U813" s="149"/>
      <c r="V813" s="187"/>
      <c r="W813" s="187"/>
      <c r="X813" s="167"/>
      <c r="Y813" s="167"/>
      <c r="Z813" s="71"/>
    </row>
    <row r="814" spans="3:26" ht="16.5" customHeight="1">
      <c r="C814" s="160"/>
      <c r="D814" s="160"/>
      <c r="E814" s="140"/>
      <c r="F814" s="141"/>
      <c r="G814" s="141"/>
      <c r="H814" s="143"/>
      <c r="I814" s="184"/>
      <c r="J814" s="144"/>
      <c r="K814" s="121"/>
      <c r="L814" s="121"/>
      <c r="M814" s="121"/>
      <c r="N814" s="185"/>
      <c r="O814" s="121"/>
      <c r="P814" s="161"/>
      <c r="Q814" s="70"/>
      <c r="R814" s="70"/>
      <c r="S814" s="70"/>
      <c r="T814" s="149"/>
      <c r="U814" s="149"/>
      <c r="V814" s="187"/>
      <c r="W814" s="187"/>
      <c r="X814" s="167"/>
      <c r="Y814" s="167"/>
      <c r="Z814" s="71"/>
    </row>
    <row r="815" spans="3:26" ht="16.5" customHeight="1">
      <c r="C815" s="160"/>
      <c r="D815" s="160"/>
      <c r="E815" s="140"/>
      <c r="F815" s="141"/>
      <c r="G815" s="141"/>
      <c r="H815" s="143"/>
      <c r="I815" s="184"/>
      <c r="J815" s="144"/>
      <c r="K815" s="121"/>
      <c r="L815" s="121"/>
      <c r="M815" s="121"/>
      <c r="N815" s="185"/>
      <c r="O815" s="121"/>
      <c r="P815" s="161"/>
      <c r="Q815" s="70"/>
      <c r="R815" s="70"/>
      <c r="S815" s="70"/>
      <c r="T815" s="149"/>
      <c r="U815" s="149"/>
      <c r="V815" s="187"/>
      <c r="W815" s="187"/>
      <c r="X815" s="167"/>
      <c r="Y815" s="167"/>
      <c r="Z815" s="71"/>
    </row>
    <row r="816" spans="3:26" ht="16.5" customHeight="1">
      <c r="C816" s="160"/>
      <c r="D816" s="160"/>
      <c r="E816" s="140"/>
      <c r="F816" s="141"/>
      <c r="G816" s="141"/>
      <c r="H816" s="143"/>
      <c r="I816" s="184"/>
      <c r="J816" s="144"/>
      <c r="K816" s="121"/>
      <c r="L816" s="121"/>
      <c r="M816" s="121"/>
      <c r="N816" s="185"/>
      <c r="O816" s="121"/>
      <c r="P816" s="161"/>
      <c r="Q816" s="70"/>
      <c r="R816" s="70"/>
      <c r="S816" s="70"/>
      <c r="T816" s="149"/>
      <c r="U816" s="149"/>
      <c r="V816" s="187"/>
      <c r="W816" s="187"/>
      <c r="X816" s="167"/>
      <c r="Y816" s="167"/>
      <c r="Z816" s="71"/>
    </row>
    <row r="817" spans="3:26" ht="16.5" customHeight="1">
      <c r="C817" s="160"/>
      <c r="D817" s="160"/>
      <c r="E817" s="140"/>
      <c r="F817" s="141"/>
      <c r="G817" s="141"/>
      <c r="H817" s="143"/>
      <c r="I817" s="184"/>
      <c r="J817" s="144"/>
      <c r="K817" s="121"/>
      <c r="L817" s="121"/>
      <c r="M817" s="121"/>
      <c r="N817" s="185"/>
      <c r="O817" s="121"/>
      <c r="P817" s="161"/>
      <c r="Q817" s="70"/>
      <c r="R817" s="70"/>
      <c r="S817" s="70"/>
      <c r="T817" s="149"/>
      <c r="U817" s="149"/>
      <c r="V817" s="187"/>
      <c r="W817" s="187"/>
      <c r="X817" s="167"/>
      <c r="Y817" s="167"/>
      <c r="Z817" s="71"/>
    </row>
    <row r="818" spans="3:26" ht="16.5" customHeight="1">
      <c r="C818" s="160"/>
      <c r="D818" s="160"/>
      <c r="E818" s="140"/>
      <c r="F818" s="141"/>
      <c r="G818" s="141"/>
      <c r="H818" s="143"/>
      <c r="I818" s="184"/>
      <c r="J818" s="144"/>
      <c r="K818" s="121"/>
      <c r="L818" s="121"/>
      <c r="M818" s="121"/>
      <c r="N818" s="185"/>
      <c r="O818" s="121"/>
      <c r="P818" s="161"/>
      <c r="Q818" s="70"/>
      <c r="R818" s="70"/>
      <c r="S818" s="70"/>
      <c r="T818" s="149"/>
      <c r="U818" s="149"/>
      <c r="V818" s="187"/>
      <c r="W818" s="187"/>
      <c r="X818" s="167"/>
      <c r="Y818" s="167"/>
      <c r="Z818" s="71"/>
    </row>
    <row r="819" spans="3:26" ht="16.5" customHeight="1">
      <c r="C819" s="160"/>
      <c r="D819" s="160"/>
      <c r="E819" s="140"/>
      <c r="F819" s="141"/>
      <c r="G819" s="141"/>
      <c r="H819" s="143"/>
      <c r="I819" s="184"/>
      <c r="J819" s="144"/>
      <c r="K819" s="121"/>
      <c r="L819" s="121"/>
      <c r="M819" s="121"/>
      <c r="N819" s="185"/>
      <c r="O819" s="121"/>
      <c r="P819" s="161"/>
      <c r="Q819" s="70"/>
      <c r="R819" s="70"/>
      <c r="S819" s="70"/>
      <c r="T819" s="149"/>
      <c r="U819" s="149"/>
      <c r="V819" s="187"/>
      <c r="W819" s="187"/>
      <c r="X819" s="167"/>
      <c r="Y819" s="167"/>
      <c r="Z819" s="71"/>
    </row>
    <row r="820" spans="3:26" ht="16.5" customHeight="1">
      <c r="C820" s="160"/>
      <c r="D820" s="160"/>
      <c r="E820" s="140"/>
      <c r="F820" s="141"/>
      <c r="G820" s="141"/>
      <c r="H820" s="143"/>
      <c r="I820" s="184"/>
      <c r="J820" s="144"/>
      <c r="K820" s="121"/>
      <c r="L820" s="121"/>
      <c r="M820" s="121"/>
      <c r="N820" s="185"/>
      <c r="O820" s="121"/>
      <c r="P820" s="161"/>
      <c r="Q820" s="70"/>
      <c r="R820" s="70"/>
      <c r="S820" s="70"/>
      <c r="T820" s="149"/>
      <c r="U820" s="149"/>
      <c r="V820" s="187"/>
      <c r="W820" s="187"/>
      <c r="X820" s="167"/>
      <c r="Y820" s="167"/>
      <c r="Z820" s="71"/>
    </row>
    <row r="821" spans="3:26" ht="16.5" customHeight="1">
      <c r="C821" s="160"/>
      <c r="D821" s="160"/>
      <c r="E821" s="140"/>
      <c r="F821" s="141"/>
      <c r="G821" s="141"/>
      <c r="H821" s="143"/>
      <c r="I821" s="184"/>
      <c r="J821" s="144"/>
      <c r="K821" s="121"/>
      <c r="L821" s="121"/>
      <c r="M821" s="121"/>
      <c r="N821" s="185"/>
      <c r="O821" s="121"/>
      <c r="P821" s="161"/>
      <c r="Q821" s="70"/>
      <c r="R821" s="70"/>
      <c r="S821" s="70"/>
      <c r="T821" s="149"/>
      <c r="U821" s="149"/>
      <c r="V821" s="187"/>
      <c r="W821" s="187"/>
      <c r="X821" s="167"/>
      <c r="Y821" s="167"/>
      <c r="Z821" s="71"/>
    </row>
    <row r="822" spans="3:26" ht="16.5" customHeight="1">
      <c r="C822" s="160"/>
      <c r="D822" s="160"/>
      <c r="E822" s="140"/>
      <c r="F822" s="141"/>
      <c r="G822" s="141"/>
      <c r="H822" s="143"/>
      <c r="I822" s="184"/>
      <c r="J822" s="144"/>
      <c r="K822" s="121"/>
      <c r="L822" s="121"/>
      <c r="M822" s="121"/>
      <c r="N822" s="185"/>
      <c r="O822" s="121"/>
      <c r="P822" s="161"/>
      <c r="Q822" s="70"/>
      <c r="R822" s="70"/>
      <c r="S822" s="70"/>
      <c r="T822" s="149"/>
      <c r="U822" s="149"/>
      <c r="V822" s="187"/>
      <c r="W822" s="187"/>
      <c r="X822" s="167"/>
      <c r="Y822" s="167"/>
      <c r="Z822" s="71"/>
    </row>
    <row r="823" spans="3:26" ht="16.5" customHeight="1">
      <c r="C823" s="160"/>
      <c r="D823" s="160"/>
      <c r="E823" s="140"/>
      <c r="F823" s="141"/>
      <c r="G823" s="141"/>
      <c r="H823" s="143"/>
      <c r="I823" s="184"/>
      <c r="J823" s="144"/>
      <c r="K823" s="121"/>
      <c r="L823" s="121"/>
      <c r="M823" s="121"/>
      <c r="N823" s="185"/>
      <c r="O823" s="121"/>
      <c r="P823" s="161"/>
      <c r="Q823" s="70"/>
      <c r="R823" s="70"/>
      <c r="S823" s="70"/>
      <c r="T823" s="149"/>
      <c r="U823" s="149"/>
      <c r="V823" s="187"/>
      <c r="W823" s="187"/>
      <c r="X823" s="167"/>
      <c r="Y823" s="167"/>
      <c r="Z823" s="71"/>
    </row>
    <row r="824" spans="3:26" ht="16.5" customHeight="1">
      <c r="C824" s="160"/>
      <c r="D824" s="160"/>
      <c r="E824" s="140"/>
      <c r="F824" s="141"/>
      <c r="G824" s="141"/>
      <c r="H824" s="143"/>
      <c r="I824" s="184"/>
      <c r="J824" s="144"/>
      <c r="K824" s="121"/>
      <c r="L824" s="121"/>
      <c r="M824" s="121"/>
      <c r="N824" s="185"/>
      <c r="O824" s="121"/>
      <c r="P824" s="161"/>
      <c r="Q824" s="70"/>
      <c r="R824" s="70"/>
      <c r="S824" s="70"/>
      <c r="T824" s="149"/>
      <c r="U824" s="149"/>
      <c r="V824" s="187"/>
      <c r="W824" s="187"/>
      <c r="X824" s="167"/>
      <c r="Y824" s="167"/>
      <c r="Z824" s="71"/>
    </row>
    <row r="825" spans="3:26" ht="16.5" customHeight="1">
      <c r="C825" s="160"/>
      <c r="D825" s="160"/>
      <c r="E825" s="140"/>
      <c r="F825" s="141"/>
      <c r="G825" s="141"/>
      <c r="H825" s="143"/>
      <c r="I825" s="184"/>
      <c r="J825" s="144"/>
      <c r="K825" s="121"/>
      <c r="L825" s="121"/>
      <c r="M825" s="121"/>
      <c r="N825" s="185"/>
      <c r="O825" s="121"/>
      <c r="P825" s="161"/>
      <c r="Q825" s="70"/>
      <c r="R825" s="70"/>
      <c r="S825" s="70"/>
      <c r="T825" s="149"/>
      <c r="U825" s="149"/>
      <c r="V825" s="187"/>
      <c r="W825" s="187"/>
      <c r="X825" s="167"/>
      <c r="Y825" s="167"/>
      <c r="Z825" s="71"/>
    </row>
    <row r="826" spans="3:26" ht="16.5" customHeight="1">
      <c r="C826" s="160"/>
      <c r="D826" s="160"/>
      <c r="E826" s="140"/>
      <c r="F826" s="141"/>
      <c r="G826" s="141"/>
      <c r="H826" s="143"/>
      <c r="I826" s="184"/>
      <c r="J826" s="144"/>
      <c r="K826" s="121"/>
      <c r="L826" s="121"/>
      <c r="M826" s="121"/>
      <c r="N826" s="185"/>
      <c r="O826" s="121"/>
      <c r="P826" s="161"/>
      <c r="Q826" s="70"/>
      <c r="R826" s="70"/>
      <c r="S826" s="70"/>
      <c r="T826" s="149"/>
      <c r="U826" s="149"/>
      <c r="V826" s="187"/>
      <c r="W826" s="187"/>
      <c r="X826" s="167"/>
      <c r="Y826" s="167"/>
      <c r="Z826" s="71"/>
    </row>
    <row r="827" spans="3:26" ht="16.5" customHeight="1">
      <c r="C827" s="160"/>
      <c r="D827" s="160"/>
      <c r="E827" s="140"/>
      <c r="F827" s="141"/>
      <c r="G827" s="141"/>
      <c r="H827" s="143"/>
      <c r="I827" s="184"/>
      <c r="J827" s="144"/>
      <c r="K827" s="121"/>
      <c r="L827" s="121"/>
      <c r="M827" s="121"/>
      <c r="N827" s="185"/>
      <c r="O827" s="121"/>
      <c r="P827" s="161"/>
      <c r="Q827" s="70"/>
      <c r="R827" s="70"/>
      <c r="S827" s="70"/>
      <c r="T827" s="149"/>
      <c r="U827" s="149"/>
      <c r="V827" s="187"/>
      <c r="W827" s="187"/>
      <c r="X827" s="167"/>
      <c r="Y827" s="167"/>
      <c r="Z827" s="71"/>
    </row>
    <row r="828" spans="3:26" ht="16.5" customHeight="1">
      <c r="C828" s="160"/>
      <c r="D828" s="160"/>
      <c r="E828" s="140"/>
      <c r="F828" s="141"/>
      <c r="G828" s="141"/>
      <c r="H828" s="143"/>
      <c r="I828" s="184"/>
      <c r="J828" s="144"/>
      <c r="K828" s="121"/>
      <c r="L828" s="121"/>
      <c r="M828" s="121"/>
      <c r="N828" s="185"/>
      <c r="O828" s="121"/>
      <c r="P828" s="161"/>
      <c r="Q828" s="70"/>
      <c r="R828" s="70"/>
      <c r="S828" s="70"/>
      <c r="T828" s="149"/>
      <c r="U828" s="149"/>
      <c r="V828" s="187"/>
      <c r="W828" s="187"/>
      <c r="X828" s="167"/>
      <c r="Y828" s="167"/>
      <c r="Z828" s="71"/>
    </row>
    <row r="829" spans="3:26" ht="16.5" customHeight="1">
      <c r="C829" s="160"/>
      <c r="D829" s="160"/>
      <c r="E829" s="140"/>
      <c r="F829" s="141"/>
      <c r="G829" s="141"/>
      <c r="H829" s="143"/>
      <c r="I829" s="184"/>
      <c r="J829" s="144"/>
      <c r="K829" s="121"/>
      <c r="L829" s="121"/>
      <c r="M829" s="121"/>
      <c r="N829" s="185"/>
      <c r="O829" s="121"/>
      <c r="P829" s="161"/>
      <c r="Q829" s="70"/>
      <c r="R829" s="70"/>
      <c r="S829" s="70"/>
      <c r="T829" s="149"/>
      <c r="U829" s="149"/>
      <c r="V829" s="187"/>
      <c r="W829" s="187"/>
      <c r="X829" s="167"/>
      <c r="Y829" s="167"/>
      <c r="Z829" s="71"/>
    </row>
    <row r="830" spans="3:26" ht="16.5" customHeight="1">
      <c r="C830" s="160"/>
      <c r="D830" s="160"/>
      <c r="E830" s="140"/>
      <c r="F830" s="141"/>
      <c r="G830" s="141"/>
      <c r="H830" s="143"/>
      <c r="I830" s="184"/>
      <c r="J830" s="144"/>
      <c r="K830" s="121"/>
      <c r="L830" s="121"/>
      <c r="M830" s="121"/>
      <c r="N830" s="185"/>
      <c r="O830" s="121"/>
      <c r="P830" s="161"/>
      <c r="Q830" s="70"/>
      <c r="R830" s="70"/>
      <c r="S830" s="70"/>
      <c r="T830" s="149"/>
      <c r="U830" s="149"/>
      <c r="V830" s="187"/>
      <c r="W830" s="187"/>
      <c r="X830" s="167"/>
      <c r="Y830" s="167"/>
      <c r="Z830" s="71"/>
    </row>
    <row r="831" spans="3:26" ht="16.5" customHeight="1">
      <c r="C831" s="160"/>
      <c r="D831" s="160"/>
      <c r="E831" s="140"/>
      <c r="F831" s="141"/>
      <c r="G831" s="141"/>
      <c r="H831" s="143"/>
      <c r="I831" s="184"/>
      <c r="J831" s="144"/>
      <c r="K831" s="121"/>
      <c r="L831" s="121"/>
      <c r="M831" s="121"/>
      <c r="N831" s="185"/>
      <c r="O831" s="121"/>
      <c r="P831" s="161"/>
      <c r="Q831" s="70"/>
      <c r="R831" s="70"/>
      <c r="S831" s="70"/>
      <c r="T831" s="149"/>
      <c r="U831" s="149"/>
      <c r="V831" s="187"/>
      <c r="W831" s="187"/>
      <c r="X831" s="167"/>
      <c r="Y831" s="167"/>
      <c r="Z831" s="71"/>
    </row>
    <row r="832" spans="3:26" ht="16.5" customHeight="1">
      <c r="C832" s="160"/>
      <c r="D832" s="160"/>
      <c r="E832" s="140"/>
      <c r="F832" s="141"/>
      <c r="G832" s="141"/>
      <c r="H832" s="143"/>
      <c r="I832" s="184"/>
      <c r="J832" s="144"/>
      <c r="K832" s="121"/>
      <c r="L832" s="121"/>
      <c r="M832" s="121"/>
      <c r="N832" s="185"/>
      <c r="O832" s="121"/>
      <c r="P832" s="161"/>
      <c r="Q832" s="70"/>
      <c r="R832" s="70"/>
      <c r="S832" s="70"/>
      <c r="T832" s="149"/>
      <c r="U832" s="149"/>
      <c r="V832" s="187"/>
      <c r="W832" s="187"/>
      <c r="X832" s="167"/>
      <c r="Y832" s="167"/>
      <c r="Z832" s="71"/>
    </row>
    <row r="833" spans="3:26" ht="16.5" customHeight="1">
      <c r="C833" s="160"/>
      <c r="D833" s="160"/>
      <c r="E833" s="140"/>
      <c r="F833" s="141"/>
      <c r="G833" s="141"/>
      <c r="H833" s="143"/>
      <c r="I833" s="184"/>
      <c r="J833" s="144"/>
      <c r="K833" s="121"/>
      <c r="L833" s="121"/>
      <c r="M833" s="121"/>
      <c r="N833" s="185"/>
      <c r="O833" s="121"/>
      <c r="P833" s="161"/>
      <c r="Q833" s="70"/>
      <c r="R833" s="70"/>
      <c r="S833" s="70"/>
      <c r="T833" s="149"/>
      <c r="U833" s="149"/>
      <c r="V833" s="187"/>
      <c r="W833" s="187"/>
      <c r="X833" s="167"/>
      <c r="Y833" s="167"/>
      <c r="Z833" s="71"/>
    </row>
    <row r="834" spans="3:26" ht="16.5" customHeight="1">
      <c r="C834" s="160"/>
      <c r="D834" s="160"/>
      <c r="E834" s="140"/>
      <c r="F834" s="141"/>
      <c r="G834" s="141"/>
      <c r="H834" s="143"/>
      <c r="I834" s="184"/>
      <c r="J834" s="144"/>
      <c r="K834" s="121"/>
      <c r="L834" s="121"/>
      <c r="M834" s="121"/>
      <c r="N834" s="185"/>
      <c r="O834" s="121"/>
      <c r="P834" s="161"/>
      <c r="Q834" s="70"/>
      <c r="R834" s="70"/>
      <c r="S834" s="70"/>
      <c r="T834" s="149"/>
      <c r="U834" s="149"/>
      <c r="V834" s="187"/>
      <c r="W834" s="187"/>
      <c r="X834" s="167"/>
      <c r="Y834" s="167"/>
      <c r="Z834" s="71"/>
    </row>
    <row r="835" spans="3:26" ht="16.5" customHeight="1">
      <c r="C835" s="160"/>
      <c r="D835" s="160"/>
      <c r="E835" s="140"/>
      <c r="F835" s="141"/>
      <c r="G835" s="141"/>
      <c r="H835" s="143"/>
      <c r="I835" s="184"/>
      <c r="J835" s="144"/>
      <c r="K835" s="121"/>
      <c r="L835" s="121"/>
      <c r="M835" s="121"/>
      <c r="N835" s="185"/>
      <c r="O835" s="121"/>
      <c r="P835" s="161"/>
      <c r="Q835" s="70"/>
      <c r="R835" s="70"/>
      <c r="S835" s="70"/>
      <c r="T835" s="149"/>
      <c r="U835" s="149"/>
      <c r="V835" s="187"/>
      <c r="W835" s="187"/>
      <c r="X835" s="167"/>
      <c r="Y835" s="167"/>
      <c r="Z835" s="71"/>
    </row>
    <row r="836" spans="3:26" ht="16.5" customHeight="1">
      <c r="C836" s="160"/>
      <c r="D836" s="160"/>
      <c r="E836" s="140"/>
      <c r="F836" s="141"/>
      <c r="G836" s="141"/>
      <c r="H836" s="143"/>
      <c r="I836" s="184"/>
      <c r="J836" s="144"/>
      <c r="K836" s="121"/>
      <c r="L836" s="121"/>
      <c r="M836" s="121"/>
      <c r="N836" s="185"/>
      <c r="O836" s="121"/>
      <c r="P836" s="161"/>
      <c r="Q836" s="70"/>
      <c r="R836" s="70"/>
      <c r="S836" s="70"/>
      <c r="T836" s="149"/>
      <c r="U836" s="149"/>
      <c r="V836" s="187"/>
      <c r="W836" s="187"/>
      <c r="X836" s="167"/>
      <c r="Y836" s="167"/>
      <c r="Z836" s="71"/>
    </row>
    <row r="837" spans="3:26" ht="16.5" customHeight="1">
      <c r="C837" s="160"/>
      <c r="D837" s="160"/>
      <c r="E837" s="140"/>
      <c r="F837" s="141"/>
      <c r="G837" s="141"/>
      <c r="H837" s="143"/>
      <c r="I837" s="184"/>
      <c r="J837" s="144"/>
      <c r="K837" s="121"/>
      <c r="L837" s="121"/>
      <c r="M837" s="121"/>
      <c r="N837" s="185"/>
      <c r="O837" s="121"/>
      <c r="P837" s="161"/>
      <c r="Q837" s="70"/>
      <c r="R837" s="70"/>
      <c r="S837" s="70"/>
      <c r="T837" s="149"/>
      <c r="U837" s="149"/>
      <c r="V837" s="187"/>
      <c r="W837" s="187"/>
      <c r="X837" s="167"/>
      <c r="Y837" s="167"/>
      <c r="Z837" s="71"/>
    </row>
    <row r="838" spans="3:26" ht="16.5" customHeight="1">
      <c r="C838" s="160"/>
      <c r="D838" s="160"/>
      <c r="E838" s="140"/>
      <c r="F838" s="141"/>
      <c r="G838" s="141"/>
      <c r="H838" s="143"/>
      <c r="I838" s="184"/>
      <c r="J838" s="144"/>
      <c r="K838" s="121"/>
      <c r="L838" s="121"/>
      <c r="M838" s="121"/>
      <c r="N838" s="185"/>
      <c r="O838" s="121"/>
      <c r="P838" s="161"/>
      <c r="Q838" s="70"/>
      <c r="R838" s="70"/>
      <c r="S838" s="70"/>
      <c r="T838" s="149"/>
      <c r="U838" s="149"/>
      <c r="V838" s="187"/>
      <c r="W838" s="187"/>
      <c r="X838" s="167"/>
      <c r="Y838" s="167"/>
      <c r="Z838" s="71"/>
    </row>
    <row r="839" spans="3:26" ht="16.5" customHeight="1">
      <c r="C839" s="160"/>
      <c r="D839" s="160"/>
      <c r="E839" s="140"/>
      <c r="F839" s="141"/>
      <c r="G839" s="141"/>
      <c r="H839" s="143"/>
      <c r="I839" s="184"/>
      <c r="J839" s="144"/>
      <c r="K839" s="121"/>
      <c r="L839" s="121"/>
      <c r="M839" s="121"/>
      <c r="N839" s="185"/>
      <c r="O839" s="121"/>
      <c r="P839" s="161"/>
      <c r="Q839" s="70"/>
      <c r="R839" s="70"/>
      <c r="S839" s="70"/>
      <c r="T839" s="149"/>
      <c r="U839" s="149"/>
      <c r="V839" s="187"/>
      <c r="W839" s="187"/>
      <c r="X839" s="167"/>
      <c r="Y839" s="167"/>
      <c r="Z839" s="71"/>
    </row>
    <row r="840" spans="3:26" ht="16.5" customHeight="1">
      <c r="C840" s="160"/>
      <c r="D840" s="160"/>
      <c r="E840" s="140"/>
      <c r="F840" s="141"/>
      <c r="G840" s="141"/>
      <c r="H840" s="143"/>
      <c r="I840" s="184"/>
      <c r="J840" s="144"/>
      <c r="K840" s="121"/>
      <c r="L840" s="121"/>
      <c r="M840" s="121"/>
      <c r="N840" s="185"/>
      <c r="O840" s="121"/>
      <c r="P840" s="161"/>
      <c r="Q840" s="70"/>
      <c r="R840" s="70"/>
      <c r="S840" s="70"/>
      <c r="T840" s="149"/>
      <c r="U840" s="149"/>
      <c r="V840" s="187"/>
      <c r="W840" s="187"/>
      <c r="X840" s="167"/>
      <c r="Y840" s="167"/>
      <c r="Z840" s="71"/>
    </row>
    <row r="841" spans="3:26" ht="16.5" customHeight="1">
      <c r="C841" s="160"/>
      <c r="D841" s="160"/>
      <c r="E841" s="140"/>
      <c r="F841" s="141"/>
      <c r="G841" s="141"/>
      <c r="H841" s="143"/>
      <c r="I841" s="184"/>
      <c r="J841" s="144"/>
      <c r="K841" s="121"/>
      <c r="L841" s="121"/>
      <c r="M841" s="121"/>
      <c r="N841" s="185"/>
      <c r="O841" s="121"/>
      <c r="P841" s="161"/>
      <c r="Q841" s="70"/>
      <c r="R841" s="70"/>
      <c r="S841" s="70"/>
      <c r="T841" s="149"/>
      <c r="U841" s="149"/>
      <c r="V841" s="187"/>
      <c r="W841" s="187"/>
      <c r="X841" s="167"/>
      <c r="Y841" s="167"/>
      <c r="Z841" s="71"/>
    </row>
    <row r="842" spans="3:26" ht="16.5" customHeight="1">
      <c r="C842" s="160"/>
      <c r="D842" s="160"/>
      <c r="E842" s="140"/>
      <c r="F842" s="141"/>
      <c r="G842" s="141"/>
      <c r="H842" s="143"/>
      <c r="I842" s="184"/>
      <c r="J842" s="144"/>
      <c r="K842" s="121"/>
      <c r="L842" s="121"/>
      <c r="M842" s="121"/>
      <c r="N842" s="185"/>
      <c r="O842" s="121"/>
      <c r="P842" s="161"/>
      <c r="Q842" s="70"/>
      <c r="R842" s="70"/>
      <c r="S842" s="70"/>
      <c r="T842" s="149"/>
      <c r="U842" s="149"/>
      <c r="V842" s="187"/>
      <c r="W842" s="187"/>
      <c r="X842" s="167"/>
      <c r="Y842" s="167"/>
      <c r="Z842" s="71"/>
    </row>
    <row r="843" spans="3:26" ht="16.5" customHeight="1">
      <c r="C843" s="160"/>
      <c r="D843" s="160"/>
      <c r="E843" s="140"/>
      <c r="F843" s="141"/>
      <c r="G843" s="141"/>
      <c r="H843" s="143"/>
      <c r="I843" s="184"/>
      <c r="J843" s="144"/>
      <c r="K843" s="121"/>
      <c r="L843" s="121"/>
      <c r="M843" s="121"/>
      <c r="N843" s="185"/>
      <c r="O843" s="121"/>
      <c r="P843" s="161"/>
      <c r="Q843" s="70"/>
      <c r="R843" s="70"/>
      <c r="S843" s="70"/>
      <c r="T843" s="149"/>
      <c r="U843" s="149"/>
      <c r="V843" s="187"/>
      <c r="W843" s="187"/>
      <c r="X843" s="167"/>
      <c r="Y843" s="167"/>
      <c r="Z843" s="71"/>
    </row>
    <row r="844" spans="3:26" ht="16.5" customHeight="1">
      <c r="C844" s="160"/>
      <c r="D844" s="160"/>
      <c r="E844" s="140"/>
      <c r="F844" s="141"/>
      <c r="G844" s="141"/>
      <c r="H844" s="143"/>
      <c r="I844" s="184"/>
      <c r="J844" s="144"/>
      <c r="K844" s="121"/>
      <c r="L844" s="121"/>
      <c r="M844" s="121"/>
      <c r="N844" s="185"/>
      <c r="O844" s="121"/>
      <c r="P844" s="161"/>
      <c r="Q844" s="70"/>
      <c r="R844" s="70"/>
      <c r="S844" s="70"/>
      <c r="T844" s="149"/>
      <c r="U844" s="149"/>
      <c r="V844" s="187"/>
      <c r="W844" s="187"/>
      <c r="X844" s="167"/>
      <c r="Y844" s="167"/>
      <c r="Z844" s="71"/>
    </row>
    <row r="845" spans="3:26" ht="16.5" customHeight="1">
      <c r="C845" s="160"/>
      <c r="D845" s="160"/>
      <c r="E845" s="140"/>
      <c r="F845" s="141"/>
      <c r="G845" s="141"/>
      <c r="H845" s="143"/>
      <c r="I845" s="184"/>
      <c r="J845" s="144"/>
      <c r="K845" s="121"/>
      <c r="L845" s="121"/>
      <c r="M845" s="121"/>
      <c r="N845" s="185"/>
      <c r="O845" s="121"/>
      <c r="P845" s="161"/>
      <c r="Q845" s="70"/>
      <c r="R845" s="70"/>
      <c r="S845" s="70"/>
      <c r="T845" s="149"/>
      <c r="U845" s="149"/>
      <c r="V845" s="187"/>
      <c r="W845" s="187"/>
      <c r="X845" s="167"/>
      <c r="Y845" s="167"/>
      <c r="Z845" s="71"/>
    </row>
    <row r="846" spans="3:26" ht="16.5" customHeight="1">
      <c r="C846" s="160"/>
      <c r="D846" s="160"/>
      <c r="E846" s="140"/>
      <c r="F846" s="141"/>
      <c r="G846" s="141"/>
      <c r="H846" s="143"/>
      <c r="I846" s="184"/>
      <c r="J846" s="144"/>
      <c r="K846" s="121"/>
      <c r="L846" s="121"/>
      <c r="M846" s="121"/>
      <c r="N846" s="185"/>
      <c r="O846" s="121"/>
      <c r="P846" s="161"/>
      <c r="Q846" s="70"/>
      <c r="R846" s="70"/>
      <c r="S846" s="70"/>
      <c r="T846" s="149"/>
      <c r="U846" s="149"/>
      <c r="V846" s="187"/>
      <c r="W846" s="187"/>
      <c r="X846" s="167"/>
      <c r="Y846" s="167"/>
      <c r="Z846" s="71"/>
    </row>
    <row r="847" spans="3:26" ht="16.5" customHeight="1">
      <c r="C847" s="160"/>
      <c r="D847" s="160"/>
      <c r="E847" s="140"/>
      <c r="F847" s="141"/>
      <c r="G847" s="141"/>
      <c r="H847" s="143"/>
      <c r="I847" s="184"/>
      <c r="J847" s="144"/>
      <c r="K847" s="121"/>
      <c r="L847" s="121"/>
      <c r="M847" s="121"/>
      <c r="N847" s="185"/>
      <c r="O847" s="121"/>
      <c r="P847" s="161"/>
      <c r="Q847" s="70"/>
      <c r="R847" s="70"/>
      <c r="S847" s="70"/>
      <c r="T847" s="149"/>
      <c r="U847" s="149"/>
      <c r="V847" s="187"/>
      <c r="W847" s="187"/>
      <c r="X847" s="167"/>
      <c r="Y847" s="167"/>
      <c r="Z847" s="71"/>
    </row>
    <row r="848" spans="3:26" ht="16.5" customHeight="1">
      <c r="C848" s="160"/>
      <c r="D848" s="160"/>
      <c r="E848" s="140"/>
      <c r="F848" s="141"/>
      <c r="G848" s="141"/>
      <c r="H848" s="143"/>
      <c r="I848" s="184"/>
      <c r="J848" s="144"/>
      <c r="K848" s="121"/>
      <c r="L848" s="121"/>
      <c r="M848" s="121"/>
      <c r="N848" s="185"/>
      <c r="O848" s="121"/>
      <c r="P848" s="161"/>
      <c r="Q848" s="70"/>
      <c r="R848" s="70"/>
      <c r="S848" s="70"/>
      <c r="T848" s="149"/>
      <c r="U848" s="149"/>
      <c r="V848" s="187"/>
      <c r="W848" s="187"/>
      <c r="X848" s="167"/>
      <c r="Y848" s="167"/>
      <c r="Z848" s="71"/>
    </row>
    <row r="849" spans="3:26" ht="16.5" customHeight="1">
      <c r="C849" s="160"/>
      <c r="D849" s="160"/>
      <c r="E849" s="140"/>
      <c r="F849" s="141"/>
      <c r="G849" s="141"/>
      <c r="H849" s="143"/>
      <c r="I849" s="184"/>
      <c r="J849" s="144"/>
      <c r="K849" s="121"/>
      <c r="L849" s="121"/>
      <c r="M849" s="121"/>
      <c r="N849" s="185"/>
      <c r="O849" s="121"/>
      <c r="P849" s="161"/>
      <c r="Q849" s="70"/>
      <c r="R849" s="70"/>
      <c r="S849" s="70"/>
      <c r="T849" s="149"/>
      <c r="U849" s="149"/>
      <c r="V849" s="187"/>
      <c r="W849" s="187"/>
      <c r="X849" s="167"/>
      <c r="Y849" s="167"/>
      <c r="Z849" s="71"/>
    </row>
    <row r="850" spans="3:26" ht="16.5" customHeight="1">
      <c r="C850" s="160"/>
      <c r="D850" s="160"/>
      <c r="E850" s="140"/>
      <c r="F850" s="141"/>
      <c r="G850" s="141"/>
      <c r="H850" s="143"/>
      <c r="I850" s="184"/>
      <c r="J850" s="144"/>
      <c r="K850" s="121"/>
      <c r="L850" s="121"/>
      <c r="M850" s="121"/>
      <c r="N850" s="185"/>
      <c r="O850" s="121"/>
      <c r="P850" s="161"/>
      <c r="Q850" s="70"/>
      <c r="R850" s="70"/>
      <c r="S850" s="70"/>
      <c r="T850" s="149"/>
      <c r="U850" s="149"/>
      <c r="V850" s="187"/>
      <c r="W850" s="187"/>
      <c r="X850" s="167"/>
      <c r="Y850" s="167"/>
      <c r="Z850" s="71"/>
    </row>
    <row r="851" spans="3:26" ht="16.5" customHeight="1">
      <c r="C851" s="160"/>
      <c r="D851" s="160"/>
      <c r="E851" s="140"/>
      <c r="F851" s="141"/>
      <c r="G851" s="141"/>
      <c r="H851" s="143"/>
      <c r="I851" s="184"/>
      <c r="J851" s="144"/>
      <c r="K851" s="121"/>
      <c r="L851" s="121"/>
      <c r="M851" s="121"/>
      <c r="N851" s="185"/>
      <c r="O851" s="121"/>
      <c r="P851" s="161"/>
      <c r="Q851" s="70"/>
      <c r="R851" s="70"/>
      <c r="S851" s="70"/>
      <c r="T851" s="149"/>
      <c r="U851" s="149"/>
      <c r="V851" s="187"/>
      <c r="W851" s="187"/>
      <c r="X851" s="167"/>
      <c r="Y851" s="167"/>
      <c r="Z851" s="71"/>
    </row>
    <row r="852" spans="3:26" ht="16.5" customHeight="1">
      <c r="C852" s="160"/>
      <c r="D852" s="160"/>
      <c r="E852" s="140"/>
      <c r="F852" s="141"/>
      <c r="G852" s="141"/>
      <c r="H852" s="143"/>
      <c r="I852" s="184"/>
      <c r="J852" s="144"/>
      <c r="K852" s="121"/>
      <c r="L852" s="121"/>
      <c r="M852" s="121"/>
      <c r="N852" s="185"/>
      <c r="O852" s="121"/>
      <c r="P852" s="161"/>
      <c r="Q852" s="70"/>
      <c r="R852" s="70"/>
      <c r="S852" s="70"/>
      <c r="T852" s="149"/>
      <c r="U852" s="149"/>
      <c r="V852" s="187"/>
      <c r="W852" s="187"/>
      <c r="X852" s="167"/>
      <c r="Y852" s="167"/>
      <c r="Z852" s="71"/>
    </row>
    <row r="853" spans="3:26" ht="16.5" customHeight="1">
      <c r="C853" s="160"/>
      <c r="D853" s="160"/>
      <c r="E853" s="140"/>
      <c r="F853" s="141"/>
      <c r="G853" s="141"/>
      <c r="H853" s="143"/>
      <c r="I853" s="184"/>
      <c r="J853" s="144"/>
      <c r="K853" s="121"/>
      <c r="L853" s="121"/>
      <c r="M853" s="121"/>
      <c r="N853" s="185"/>
      <c r="O853" s="121"/>
      <c r="P853" s="161"/>
      <c r="Q853" s="70"/>
      <c r="R853" s="70"/>
      <c r="S853" s="70"/>
      <c r="T853" s="149"/>
      <c r="U853" s="149"/>
      <c r="V853" s="187"/>
      <c r="W853" s="187"/>
      <c r="X853" s="167"/>
      <c r="Y853" s="167"/>
      <c r="Z853" s="71"/>
    </row>
    <row r="854" spans="3:26" ht="16.5" customHeight="1">
      <c r="C854" s="160"/>
      <c r="D854" s="160"/>
      <c r="E854" s="140"/>
      <c r="F854" s="141"/>
      <c r="G854" s="141"/>
      <c r="H854" s="143"/>
      <c r="I854" s="184"/>
      <c r="J854" s="144"/>
      <c r="K854" s="121"/>
      <c r="L854" s="121"/>
      <c r="M854" s="121"/>
      <c r="N854" s="185"/>
      <c r="O854" s="121"/>
      <c r="P854" s="161"/>
      <c r="Q854" s="70"/>
      <c r="R854" s="70"/>
      <c r="S854" s="70"/>
      <c r="T854" s="149"/>
      <c r="U854" s="149"/>
      <c r="V854" s="187"/>
      <c r="W854" s="187"/>
      <c r="X854" s="167"/>
      <c r="Y854" s="167"/>
      <c r="Z854" s="71"/>
    </row>
    <row r="855" spans="3:26" ht="16.5" customHeight="1">
      <c r="C855" s="160"/>
      <c r="D855" s="160"/>
      <c r="E855" s="140"/>
      <c r="F855" s="141"/>
      <c r="G855" s="141"/>
      <c r="H855" s="143"/>
      <c r="I855" s="184"/>
      <c r="J855" s="144"/>
      <c r="K855" s="121"/>
      <c r="L855" s="121"/>
      <c r="M855" s="121"/>
      <c r="N855" s="185"/>
      <c r="O855" s="121"/>
      <c r="P855" s="161"/>
      <c r="Q855" s="70"/>
      <c r="R855" s="70"/>
      <c r="S855" s="70"/>
      <c r="T855" s="149"/>
      <c r="U855" s="149"/>
      <c r="V855" s="187"/>
      <c r="W855" s="187"/>
      <c r="X855" s="167"/>
      <c r="Y855" s="167"/>
      <c r="Z855" s="71"/>
    </row>
    <row r="856" spans="3:26" ht="16.5" customHeight="1">
      <c r="C856" s="160"/>
      <c r="D856" s="160"/>
      <c r="E856" s="140"/>
      <c r="F856" s="141"/>
      <c r="G856" s="141"/>
      <c r="H856" s="143"/>
      <c r="I856" s="184"/>
      <c r="J856" s="144"/>
      <c r="K856" s="121"/>
      <c r="L856" s="121"/>
      <c r="M856" s="121"/>
      <c r="N856" s="185"/>
      <c r="O856" s="121"/>
      <c r="P856" s="161"/>
      <c r="Q856" s="70"/>
      <c r="R856" s="70"/>
      <c r="S856" s="70"/>
      <c r="T856" s="149"/>
      <c r="U856" s="149"/>
      <c r="V856" s="187"/>
      <c r="W856" s="187"/>
      <c r="X856" s="167"/>
      <c r="Y856" s="167"/>
      <c r="Z856" s="71"/>
    </row>
    <row r="857" spans="3:26" ht="16.5" customHeight="1">
      <c r="C857" s="160"/>
      <c r="D857" s="160"/>
      <c r="E857" s="140"/>
      <c r="F857" s="141"/>
      <c r="G857" s="141"/>
      <c r="H857" s="143"/>
      <c r="I857" s="184"/>
      <c r="J857" s="144"/>
      <c r="K857" s="121"/>
      <c r="L857" s="121"/>
      <c r="M857" s="121"/>
      <c r="N857" s="185"/>
      <c r="O857" s="121"/>
      <c r="P857" s="161"/>
      <c r="Q857" s="70"/>
      <c r="R857" s="70"/>
      <c r="S857" s="70"/>
      <c r="T857" s="149"/>
      <c r="U857" s="149"/>
      <c r="V857" s="187"/>
      <c r="W857" s="187"/>
      <c r="X857" s="167"/>
      <c r="Y857" s="167"/>
      <c r="Z857" s="71"/>
    </row>
    <row r="858" spans="3:26" ht="16.5" customHeight="1">
      <c r="C858" s="160"/>
      <c r="D858" s="160"/>
      <c r="E858" s="140"/>
      <c r="F858" s="141"/>
      <c r="G858" s="141"/>
      <c r="H858" s="143"/>
      <c r="I858" s="184"/>
      <c r="J858" s="144"/>
      <c r="K858" s="121"/>
      <c r="L858" s="121"/>
      <c r="M858" s="121"/>
      <c r="N858" s="185"/>
      <c r="O858" s="121"/>
      <c r="P858" s="161"/>
      <c r="Q858" s="70"/>
      <c r="R858" s="70"/>
      <c r="S858" s="70"/>
      <c r="T858" s="149"/>
      <c r="U858" s="149"/>
      <c r="V858" s="187"/>
      <c r="W858" s="187"/>
      <c r="X858" s="167"/>
      <c r="Y858" s="167"/>
      <c r="Z858" s="71"/>
    </row>
    <row r="859" spans="3:26" ht="16.5" customHeight="1">
      <c r="C859" s="160"/>
      <c r="D859" s="160"/>
      <c r="E859" s="140"/>
      <c r="F859" s="141"/>
      <c r="G859" s="141"/>
      <c r="H859" s="143"/>
      <c r="I859" s="184"/>
      <c r="J859" s="144"/>
      <c r="K859" s="121"/>
      <c r="L859" s="121"/>
      <c r="M859" s="121"/>
      <c r="N859" s="185"/>
      <c r="O859" s="121"/>
      <c r="P859" s="161"/>
      <c r="Q859" s="70"/>
      <c r="R859" s="70"/>
      <c r="S859" s="70"/>
      <c r="T859" s="149"/>
      <c r="U859" s="149"/>
      <c r="V859" s="187"/>
      <c r="W859" s="187"/>
      <c r="X859" s="167"/>
      <c r="Y859" s="167"/>
      <c r="Z859" s="71"/>
    </row>
    <row r="860" spans="3:26" ht="16.5" customHeight="1">
      <c r="C860" s="160"/>
      <c r="D860" s="160"/>
      <c r="E860" s="140"/>
      <c r="F860" s="141"/>
      <c r="G860" s="141"/>
      <c r="H860" s="143"/>
      <c r="I860" s="184"/>
      <c r="J860" s="144"/>
      <c r="K860" s="121"/>
      <c r="L860" s="121"/>
      <c r="M860" s="121"/>
      <c r="N860" s="185"/>
      <c r="O860" s="121"/>
      <c r="P860" s="161"/>
      <c r="Q860" s="70"/>
      <c r="R860" s="70"/>
      <c r="S860" s="70"/>
      <c r="T860" s="149"/>
      <c r="U860" s="149"/>
      <c r="V860" s="187"/>
      <c r="W860" s="187"/>
      <c r="X860" s="167"/>
      <c r="Y860" s="167"/>
      <c r="Z860" s="71"/>
    </row>
    <row r="861" spans="3:26" ht="16.5" customHeight="1">
      <c r="C861" s="160"/>
      <c r="D861" s="160"/>
      <c r="E861" s="140"/>
      <c r="F861" s="141"/>
      <c r="G861" s="141"/>
      <c r="H861" s="143"/>
      <c r="I861" s="184"/>
      <c r="J861" s="144"/>
      <c r="K861" s="121"/>
      <c r="L861" s="121"/>
      <c r="M861" s="121"/>
      <c r="N861" s="185"/>
      <c r="O861" s="121"/>
      <c r="P861" s="161"/>
      <c r="Q861" s="70"/>
      <c r="R861" s="70"/>
      <c r="S861" s="70"/>
      <c r="T861" s="149"/>
      <c r="U861" s="149"/>
      <c r="V861" s="187"/>
      <c r="W861" s="187"/>
      <c r="X861" s="167"/>
      <c r="Y861" s="167"/>
      <c r="Z861" s="71"/>
    </row>
    <row r="862" spans="3:26" ht="16.5" customHeight="1">
      <c r="C862" s="160"/>
      <c r="D862" s="160"/>
      <c r="E862" s="140"/>
      <c r="F862" s="141"/>
      <c r="G862" s="141"/>
      <c r="H862" s="143"/>
      <c r="I862" s="184"/>
      <c r="J862" s="144"/>
      <c r="K862" s="121"/>
      <c r="L862" s="121"/>
      <c r="M862" s="121"/>
      <c r="N862" s="185"/>
      <c r="O862" s="121"/>
      <c r="P862" s="161"/>
      <c r="Q862" s="70"/>
      <c r="R862" s="70"/>
      <c r="S862" s="70"/>
      <c r="T862" s="149"/>
      <c r="U862" s="149"/>
      <c r="V862" s="187"/>
      <c r="W862" s="187"/>
      <c r="X862" s="167"/>
      <c r="Y862" s="167"/>
      <c r="Z862" s="71"/>
    </row>
    <row r="863" spans="3:26" ht="16.5" customHeight="1">
      <c r="C863" s="160"/>
      <c r="D863" s="160"/>
      <c r="E863" s="140"/>
      <c r="F863" s="141"/>
      <c r="G863" s="141"/>
      <c r="H863" s="143"/>
      <c r="I863" s="184"/>
      <c r="J863" s="144"/>
      <c r="K863" s="121"/>
      <c r="L863" s="121"/>
      <c r="M863" s="121"/>
      <c r="N863" s="185"/>
      <c r="O863" s="121"/>
      <c r="P863" s="161"/>
      <c r="Q863" s="70"/>
      <c r="R863" s="70"/>
      <c r="S863" s="70"/>
      <c r="T863" s="149"/>
      <c r="U863" s="149"/>
      <c r="V863" s="187"/>
      <c r="W863" s="187"/>
      <c r="X863" s="167"/>
      <c r="Y863" s="167"/>
      <c r="Z863" s="71"/>
    </row>
    <row r="864" spans="3:26" ht="16.5" customHeight="1">
      <c r="C864" s="160"/>
      <c r="D864" s="160"/>
      <c r="E864" s="140"/>
      <c r="F864" s="141"/>
      <c r="G864" s="141"/>
      <c r="H864" s="143"/>
      <c r="I864" s="184"/>
      <c r="J864" s="144"/>
      <c r="K864" s="121"/>
      <c r="L864" s="121"/>
      <c r="M864" s="121"/>
      <c r="N864" s="185"/>
      <c r="O864" s="121"/>
      <c r="P864" s="161"/>
      <c r="Q864" s="70"/>
      <c r="R864" s="70"/>
      <c r="S864" s="70"/>
      <c r="T864" s="149"/>
      <c r="U864" s="149"/>
      <c r="V864" s="187"/>
      <c r="W864" s="187"/>
      <c r="X864" s="167"/>
      <c r="Y864" s="167"/>
      <c r="Z864" s="71"/>
    </row>
    <row r="865" spans="3:26" ht="16.5" customHeight="1">
      <c r="C865" s="160"/>
      <c r="D865" s="160"/>
      <c r="E865" s="140"/>
      <c r="F865" s="141"/>
      <c r="G865" s="141"/>
      <c r="H865" s="143"/>
      <c r="I865" s="184"/>
      <c r="J865" s="144"/>
      <c r="K865" s="121"/>
      <c r="L865" s="121"/>
      <c r="M865" s="121"/>
      <c r="N865" s="185"/>
      <c r="O865" s="121"/>
      <c r="P865" s="161"/>
      <c r="Q865" s="70"/>
      <c r="R865" s="70"/>
      <c r="S865" s="70"/>
      <c r="T865" s="149"/>
      <c r="U865" s="149"/>
      <c r="V865" s="187"/>
      <c r="W865" s="187"/>
      <c r="X865" s="167"/>
      <c r="Y865" s="167"/>
      <c r="Z865" s="71"/>
    </row>
    <row r="866" spans="3:26" ht="16.5" customHeight="1">
      <c r="C866" s="160"/>
      <c r="D866" s="160"/>
      <c r="E866" s="140"/>
      <c r="F866" s="141"/>
      <c r="G866" s="141"/>
      <c r="H866" s="143"/>
      <c r="I866" s="184"/>
      <c r="J866" s="144"/>
      <c r="K866" s="121"/>
      <c r="L866" s="121"/>
      <c r="M866" s="121"/>
      <c r="N866" s="185"/>
      <c r="O866" s="121"/>
      <c r="P866" s="161"/>
      <c r="Q866" s="70"/>
      <c r="R866" s="70"/>
      <c r="S866" s="70"/>
      <c r="T866" s="149"/>
      <c r="U866" s="149"/>
      <c r="V866" s="187"/>
      <c r="W866" s="187"/>
      <c r="X866" s="167"/>
      <c r="Y866" s="167"/>
      <c r="Z866" s="71"/>
    </row>
    <row r="867" spans="3:26" ht="16.5" customHeight="1">
      <c r="C867" s="160"/>
      <c r="D867" s="160"/>
      <c r="E867" s="140"/>
      <c r="F867" s="141"/>
      <c r="G867" s="141"/>
      <c r="H867" s="143"/>
      <c r="I867" s="184"/>
      <c r="J867" s="144"/>
      <c r="K867" s="121"/>
      <c r="L867" s="121"/>
      <c r="M867" s="121"/>
      <c r="N867" s="185"/>
      <c r="O867" s="121"/>
      <c r="P867" s="161"/>
      <c r="Q867" s="70"/>
      <c r="R867" s="70"/>
      <c r="S867" s="70"/>
      <c r="T867" s="149"/>
      <c r="U867" s="149"/>
      <c r="V867" s="187"/>
      <c r="W867" s="187"/>
      <c r="X867" s="167"/>
      <c r="Y867" s="167"/>
      <c r="Z867" s="71"/>
    </row>
    <row r="868" spans="3:26" ht="16.5" customHeight="1">
      <c r="C868" s="160"/>
      <c r="D868" s="160"/>
      <c r="E868" s="140"/>
      <c r="F868" s="141"/>
      <c r="G868" s="141"/>
      <c r="H868" s="143"/>
      <c r="I868" s="184"/>
      <c r="J868" s="144"/>
      <c r="K868" s="121"/>
      <c r="L868" s="121"/>
      <c r="M868" s="121"/>
      <c r="N868" s="185"/>
      <c r="O868" s="121"/>
      <c r="P868" s="161"/>
      <c r="Q868" s="70"/>
      <c r="R868" s="70"/>
      <c r="S868" s="70"/>
      <c r="T868" s="149"/>
      <c r="U868" s="149"/>
      <c r="V868" s="187"/>
      <c r="W868" s="187"/>
      <c r="X868" s="167"/>
      <c r="Y868" s="167"/>
      <c r="Z868" s="71"/>
    </row>
    <row r="869" spans="3:26" ht="16.5" customHeight="1">
      <c r="C869" s="160"/>
      <c r="D869" s="160"/>
      <c r="E869" s="140"/>
      <c r="F869" s="141"/>
      <c r="G869" s="141"/>
      <c r="H869" s="143"/>
      <c r="I869" s="184"/>
      <c r="J869" s="144"/>
      <c r="K869" s="121"/>
      <c r="L869" s="121"/>
      <c r="M869" s="121"/>
      <c r="N869" s="185"/>
      <c r="O869" s="121"/>
      <c r="P869" s="161"/>
      <c r="Q869" s="70"/>
      <c r="R869" s="70"/>
      <c r="S869" s="70"/>
      <c r="T869" s="149"/>
      <c r="U869" s="149"/>
      <c r="V869" s="187"/>
      <c r="W869" s="187"/>
      <c r="X869" s="167"/>
      <c r="Y869" s="167"/>
      <c r="Z869" s="71"/>
    </row>
    <row r="870" spans="3:26" ht="16.5" customHeight="1">
      <c r="C870" s="160"/>
      <c r="D870" s="160"/>
      <c r="E870" s="140"/>
      <c r="F870" s="141"/>
      <c r="G870" s="141"/>
      <c r="H870" s="143"/>
      <c r="I870" s="184"/>
      <c r="J870" s="144"/>
      <c r="K870" s="121"/>
      <c r="L870" s="121"/>
      <c r="M870" s="121"/>
      <c r="N870" s="185"/>
      <c r="O870" s="121"/>
      <c r="P870" s="161"/>
      <c r="Q870" s="70"/>
      <c r="R870" s="70"/>
      <c r="S870" s="70"/>
      <c r="T870" s="149"/>
      <c r="U870" s="149"/>
      <c r="V870" s="187"/>
      <c r="W870" s="187"/>
      <c r="X870" s="167"/>
      <c r="Y870" s="167"/>
      <c r="Z870" s="71"/>
    </row>
    <row r="871" spans="3:26" ht="16.5" customHeight="1">
      <c r="C871" s="160"/>
      <c r="D871" s="160"/>
      <c r="E871" s="140"/>
      <c r="F871" s="141"/>
      <c r="G871" s="141"/>
      <c r="H871" s="143"/>
      <c r="I871" s="184"/>
      <c r="J871" s="144"/>
      <c r="K871" s="121"/>
      <c r="L871" s="121"/>
      <c r="M871" s="121"/>
      <c r="N871" s="185"/>
      <c r="O871" s="121"/>
      <c r="P871" s="161"/>
      <c r="Q871" s="70"/>
      <c r="R871" s="70"/>
      <c r="S871" s="70"/>
      <c r="T871" s="149"/>
      <c r="U871" s="149"/>
      <c r="V871" s="187"/>
      <c r="W871" s="187"/>
      <c r="X871" s="167"/>
      <c r="Y871" s="167"/>
      <c r="Z871" s="71"/>
    </row>
    <row r="872" spans="3:26" ht="16.5" customHeight="1">
      <c r="C872" s="160"/>
      <c r="D872" s="160"/>
      <c r="E872" s="140"/>
      <c r="F872" s="141"/>
      <c r="G872" s="141"/>
      <c r="H872" s="143"/>
      <c r="I872" s="184"/>
      <c r="J872" s="144"/>
      <c r="K872" s="121"/>
      <c r="L872" s="121"/>
      <c r="M872" s="121"/>
      <c r="N872" s="185"/>
      <c r="O872" s="121"/>
      <c r="P872" s="161"/>
      <c r="Q872" s="70"/>
      <c r="R872" s="70"/>
      <c r="S872" s="70"/>
      <c r="T872" s="149"/>
      <c r="U872" s="149"/>
      <c r="V872" s="187"/>
      <c r="W872" s="187"/>
      <c r="X872" s="167"/>
      <c r="Y872" s="167"/>
      <c r="Z872" s="71"/>
    </row>
    <row r="873" spans="3:26" ht="16.5" customHeight="1">
      <c r="C873" s="160"/>
      <c r="D873" s="160"/>
      <c r="E873" s="140"/>
      <c r="F873" s="141"/>
      <c r="G873" s="141"/>
      <c r="H873" s="143"/>
      <c r="I873" s="184"/>
      <c r="J873" s="144"/>
      <c r="K873" s="121"/>
      <c r="L873" s="121"/>
      <c r="M873" s="121"/>
      <c r="N873" s="185"/>
      <c r="O873" s="121"/>
      <c r="P873" s="161"/>
      <c r="Q873" s="70"/>
      <c r="R873" s="70"/>
      <c r="S873" s="70"/>
      <c r="T873" s="149"/>
      <c r="U873" s="149"/>
      <c r="V873" s="187"/>
      <c r="W873" s="187"/>
      <c r="X873" s="167"/>
      <c r="Y873" s="167"/>
      <c r="Z873" s="71"/>
    </row>
    <row r="874" spans="3:26" ht="16.5" customHeight="1">
      <c r="C874" s="160"/>
      <c r="D874" s="160"/>
      <c r="E874" s="140"/>
      <c r="F874" s="141"/>
      <c r="G874" s="141"/>
      <c r="H874" s="143"/>
      <c r="I874" s="184"/>
      <c r="J874" s="144"/>
      <c r="K874" s="121"/>
      <c r="L874" s="121"/>
      <c r="M874" s="121"/>
      <c r="N874" s="185"/>
      <c r="O874" s="121"/>
      <c r="P874" s="161"/>
      <c r="Q874" s="70"/>
      <c r="R874" s="70"/>
      <c r="S874" s="70"/>
      <c r="T874" s="149"/>
      <c r="U874" s="149"/>
      <c r="V874" s="187"/>
      <c r="W874" s="187"/>
      <c r="X874" s="167"/>
      <c r="Y874" s="167"/>
      <c r="Z874" s="71"/>
    </row>
    <row r="875" spans="3:26" ht="16.5" customHeight="1">
      <c r="C875" s="160"/>
      <c r="D875" s="160"/>
      <c r="E875" s="140"/>
      <c r="F875" s="141"/>
      <c r="G875" s="141"/>
      <c r="H875" s="143"/>
      <c r="I875" s="184"/>
      <c r="J875" s="144"/>
      <c r="K875" s="121"/>
      <c r="L875" s="121"/>
      <c r="M875" s="121"/>
      <c r="N875" s="185"/>
      <c r="O875" s="121"/>
      <c r="P875" s="161"/>
      <c r="Q875" s="70"/>
      <c r="R875" s="70"/>
      <c r="S875" s="70"/>
      <c r="T875" s="149"/>
      <c r="U875" s="149"/>
      <c r="V875" s="187"/>
      <c r="W875" s="187"/>
      <c r="X875" s="167"/>
      <c r="Y875" s="167"/>
      <c r="Z875" s="71"/>
    </row>
    <row r="876" spans="3:26" ht="16.5" customHeight="1">
      <c r="C876" s="160"/>
      <c r="D876" s="160"/>
      <c r="E876" s="140"/>
      <c r="F876" s="141"/>
      <c r="G876" s="141"/>
      <c r="H876" s="143"/>
      <c r="I876" s="184"/>
      <c r="J876" s="144"/>
      <c r="K876" s="121"/>
      <c r="L876" s="121"/>
      <c r="M876" s="121"/>
      <c r="N876" s="185"/>
      <c r="O876" s="121"/>
      <c r="P876" s="161"/>
      <c r="Q876" s="70"/>
      <c r="R876" s="70"/>
      <c r="S876" s="70"/>
      <c r="T876" s="149"/>
      <c r="U876" s="149"/>
      <c r="V876" s="187"/>
      <c r="W876" s="187"/>
      <c r="X876" s="167"/>
      <c r="Y876" s="167"/>
      <c r="Z876" s="71"/>
    </row>
    <row r="877" spans="3:26" ht="16.5" customHeight="1">
      <c r="C877" s="160"/>
      <c r="D877" s="160"/>
      <c r="E877" s="140"/>
      <c r="F877" s="141"/>
      <c r="G877" s="141"/>
      <c r="H877" s="143"/>
      <c r="I877" s="184"/>
      <c r="J877" s="144"/>
      <c r="K877" s="121"/>
      <c r="L877" s="121"/>
      <c r="M877" s="121"/>
      <c r="N877" s="185"/>
      <c r="O877" s="121"/>
      <c r="P877" s="161"/>
      <c r="Q877" s="70"/>
      <c r="R877" s="70"/>
      <c r="S877" s="70"/>
      <c r="T877" s="149"/>
      <c r="U877" s="149"/>
      <c r="V877" s="187"/>
      <c r="W877" s="187"/>
      <c r="X877" s="167"/>
      <c r="Y877" s="167"/>
      <c r="Z877" s="71"/>
    </row>
    <row r="878" spans="3:26" ht="16.5" customHeight="1">
      <c r="C878" s="160"/>
      <c r="D878" s="160"/>
      <c r="E878" s="140"/>
      <c r="F878" s="141"/>
      <c r="G878" s="141"/>
      <c r="H878" s="143"/>
      <c r="I878" s="184"/>
      <c r="J878" s="144"/>
      <c r="K878" s="121"/>
      <c r="L878" s="121"/>
      <c r="M878" s="121"/>
      <c r="N878" s="185"/>
      <c r="O878" s="121"/>
      <c r="P878" s="161"/>
      <c r="Q878" s="70"/>
      <c r="R878" s="70"/>
      <c r="S878" s="70"/>
      <c r="T878" s="149"/>
      <c r="U878" s="149"/>
      <c r="V878" s="187"/>
      <c r="W878" s="187"/>
      <c r="X878" s="167"/>
      <c r="Y878" s="167"/>
      <c r="Z878" s="71"/>
    </row>
    <row r="879" spans="3:26" ht="16.5" customHeight="1">
      <c r="C879" s="160"/>
      <c r="D879" s="160"/>
      <c r="E879" s="140"/>
      <c r="F879" s="141"/>
      <c r="G879" s="141"/>
      <c r="H879" s="143"/>
      <c r="I879" s="184"/>
      <c r="J879" s="144"/>
      <c r="K879" s="121"/>
      <c r="L879" s="121"/>
      <c r="M879" s="121"/>
      <c r="N879" s="185"/>
      <c r="O879" s="121"/>
      <c r="P879" s="161"/>
      <c r="Q879" s="70"/>
      <c r="R879" s="70"/>
      <c r="S879" s="70"/>
      <c r="T879" s="149"/>
      <c r="U879" s="149"/>
      <c r="V879" s="187"/>
      <c r="W879" s="187"/>
      <c r="X879" s="167"/>
      <c r="Y879" s="167"/>
      <c r="Z879" s="71"/>
    </row>
    <row r="880" spans="3:26" ht="16.5" customHeight="1">
      <c r="C880" s="160"/>
      <c r="D880" s="160"/>
      <c r="E880" s="140"/>
      <c r="F880" s="141"/>
      <c r="G880" s="141"/>
      <c r="H880" s="143"/>
      <c r="I880" s="184"/>
      <c r="J880" s="144"/>
      <c r="K880" s="121"/>
      <c r="L880" s="121"/>
      <c r="M880" s="121"/>
      <c r="N880" s="185"/>
      <c r="O880" s="121"/>
      <c r="P880" s="161"/>
      <c r="Q880" s="70"/>
      <c r="R880" s="70"/>
      <c r="S880" s="70"/>
      <c r="T880" s="149"/>
      <c r="U880" s="149"/>
      <c r="V880" s="187"/>
      <c r="W880" s="187"/>
      <c r="X880" s="167"/>
      <c r="Y880" s="167"/>
      <c r="Z880" s="71"/>
    </row>
    <row r="881" spans="3:26" ht="16.5" customHeight="1">
      <c r="C881" s="160"/>
      <c r="D881" s="160"/>
      <c r="E881" s="140"/>
      <c r="F881" s="141"/>
      <c r="G881" s="141"/>
      <c r="H881" s="143"/>
      <c r="I881" s="184"/>
      <c r="J881" s="144"/>
      <c r="K881" s="121"/>
      <c r="L881" s="121"/>
      <c r="M881" s="121"/>
      <c r="N881" s="185"/>
      <c r="O881" s="121"/>
      <c r="P881" s="161"/>
      <c r="Q881" s="70"/>
      <c r="R881" s="70"/>
      <c r="S881" s="70"/>
      <c r="T881" s="149"/>
      <c r="U881" s="149"/>
      <c r="V881" s="187"/>
      <c r="W881" s="187"/>
      <c r="X881" s="167"/>
      <c r="Y881" s="167"/>
      <c r="Z881" s="71"/>
    </row>
    <row r="882" spans="3:26" ht="16.5" customHeight="1">
      <c r="C882" s="160"/>
      <c r="D882" s="160"/>
      <c r="E882" s="140"/>
      <c r="F882" s="141"/>
      <c r="G882" s="141"/>
      <c r="H882" s="143"/>
      <c r="I882" s="184"/>
      <c r="J882" s="144"/>
      <c r="K882" s="121"/>
      <c r="L882" s="121"/>
      <c r="M882" s="121"/>
      <c r="N882" s="185"/>
      <c r="O882" s="121"/>
      <c r="P882" s="161"/>
      <c r="Q882" s="70"/>
      <c r="R882" s="70"/>
      <c r="S882" s="70"/>
      <c r="T882" s="149"/>
      <c r="U882" s="149"/>
      <c r="V882" s="187"/>
      <c r="W882" s="187"/>
      <c r="X882" s="167"/>
      <c r="Y882" s="167"/>
      <c r="Z882" s="71"/>
    </row>
    <row r="883" spans="3:26" ht="16.5" customHeight="1">
      <c r="C883" s="160"/>
      <c r="D883" s="160"/>
      <c r="E883" s="140"/>
      <c r="F883" s="141"/>
      <c r="G883" s="141"/>
      <c r="H883" s="143"/>
      <c r="I883" s="184"/>
      <c r="J883" s="144"/>
      <c r="K883" s="121"/>
      <c r="L883" s="121"/>
      <c r="M883" s="121"/>
      <c r="N883" s="185"/>
      <c r="O883" s="121"/>
      <c r="P883" s="161"/>
      <c r="Q883" s="70"/>
      <c r="R883" s="70"/>
      <c r="S883" s="70"/>
      <c r="T883" s="149"/>
      <c r="U883" s="149"/>
      <c r="V883" s="187"/>
      <c r="W883" s="187"/>
      <c r="X883" s="167"/>
      <c r="Y883" s="167"/>
      <c r="Z883" s="71"/>
    </row>
    <row r="884" spans="3:26" ht="16.5" customHeight="1">
      <c r="C884" s="160"/>
      <c r="D884" s="160"/>
      <c r="E884" s="140"/>
      <c r="F884" s="141"/>
      <c r="G884" s="141"/>
      <c r="H884" s="143"/>
      <c r="I884" s="184"/>
      <c r="J884" s="144"/>
      <c r="K884" s="121"/>
      <c r="L884" s="121"/>
      <c r="M884" s="121"/>
      <c r="N884" s="185"/>
      <c r="O884" s="121"/>
      <c r="P884" s="161"/>
      <c r="Q884" s="70"/>
      <c r="R884" s="70"/>
      <c r="S884" s="70"/>
      <c r="T884" s="149"/>
      <c r="U884" s="149"/>
      <c r="V884" s="187"/>
      <c r="W884" s="187"/>
      <c r="X884" s="167"/>
      <c r="Y884" s="167"/>
      <c r="Z884" s="71"/>
    </row>
    <row r="885" spans="3:26" ht="16.5" customHeight="1">
      <c r="C885" s="160"/>
      <c r="D885" s="160"/>
      <c r="E885" s="140"/>
      <c r="F885" s="141"/>
      <c r="G885" s="141"/>
      <c r="H885" s="143"/>
      <c r="I885" s="184"/>
      <c r="J885" s="144"/>
      <c r="K885" s="121"/>
      <c r="L885" s="121"/>
      <c r="M885" s="121"/>
      <c r="N885" s="185"/>
      <c r="O885" s="121"/>
      <c r="P885" s="161"/>
      <c r="Q885" s="70"/>
      <c r="R885" s="70"/>
      <c r="S885" s="70"/>
      <c r="T885" s="149"/>
      <c r="U885" s="149"/>
      <c r="V885" s="187"/>
      <c r="W885" s="187"/>
      <c r="X885" s="167"/>
      <c r="Y885" s="167"/>
      <c r="Z885" s="71"/>
    </row>
    <row r="886" spans="3:26" ht="16.5" customHeight="1">
      <c r="C886" s="160"/>
      <c r="D886" s="160"/>
      <c r="E886" s="140"/>
      <c r="F886" s="141"/>
      <c r="G886" s="141"/>
      <c r="H886" s="143"/>
      <c r="I886" s="184"/>
      <c r="J886" s="144"/>
      <c r="K886" s="121"/>
      <c r="L886" s="121"/>
      <c r="M886" s="121"/>
      <c r="N886" s="185"/>
      <c r="O886" s="121"/>
      <c r="P886" s="161"/>
      <c r="Q886" s="70"/>
      <c r="R886" s="70"/>
      <c r="S886" s="70"/>
      <c r="T886" s="149"/>
      <c r="U886" s="149"/>
      <c r="V886" s="187"/>
      <c r="W886" s="187"/>
      <c r="X886" s="167"/>
      <c r="Y886" s="167"/>
      <c r="Z886" s="71"/>
    </row>
    <row r="887" spans="3:26" ht="16.5" customHeight="1">
      <c r="C887" s="160"/>
      <c r="D887" s="160"/>
      <c r="E887" s="140"/>
      <c r="F887" s="141"/>
      <c r="G887" s="141"/>
      <c r="H887" s="143"/>
      <c r="I887" s="184"/>
      <c r="J887" s="144"/>
      <c r="K887" s="121"/>
      <c r="L887" s="121"/>
      <c r="M887" s="121"/>
      <c r="N887" s="185"/>
      <c r="O887" s="121"/>
      <c r="P887" s="161"/>
      <c r="Q887" s="70"/>
      <c r="R887" s="70"/>
      <c r="S887" s="70"/>
      <c r="T887" s="149"/>
      <c r="U887" s="149"/>
      <c r="V887" s="187"/>
      <c r="W887" s="187"/>
      <c r="X887" s="167"/>
      <c r="Y887" s="167"/>
      <c r="Z887" s="71"/>
    </row>
    <row r="888" spans="3:26" ht="16.5" customHeight="1">
      <c r="C888" s="160"/>
      <c r="D888" s="160"/>
      <c r="E888" s="140"/>
      <c r="F888" s="141"/>
      <c r="G888" s="141"/>
      <c r="H888" s="143"/>
      <c r="I888" s="184"/>
      <c r="J888" s="144"/>
      <c r="K888" s="121"/>
      <c r="L888" s="121"/>
      <c r="M888" s="121"/>
      <c r="N888" s="185"/>
      <c r="O888" s="121"/>
      <c r="P888" s="161"/>
      <c r="Q888" s="70"/>
      <c r="R888" s="70"/>
      <c r="S888" s="70"/>
      <c r="T888" s="149"/>
      <c r="U888" s="149"/>
      <c r="V888" s="187"/>
      <c r="W888" s="187"/>
      <c r="X888" s="167"/>
      <c r="Y888" s="167"/>
      <c r="Z888" s="71"/>
    </row>
    <row r="889" spans="3:26" ht="16.5" customHeight="1">
      <c r="C889" s="160"/>
      <c r="D889" s="160"/>
      <c r="E889" s="140"/>
      <c r="F889" s="141"/>
      <c r="G889" s="141"/>
      <c r="H889" s="143"/>
      <c r="I889" s="184"/>
      <c r="J889" s="144"/>
      <c r="K889" s="121"/>
      <c r="L889" s="121"/>
      <c r="M889" s="121"/>
      <c r="N889" s="185"/>
      <c r="O889" s="121"/>
      <c r="P889" s="161"/>
      <c r="Q889" s="70"/>
      <c r="R889" s="70"/>
      <c r="S889" s="70"/>
      <c r="T889" s="149"/>
      <c r="U889" s="149"/>
      <c r="V889" s="187"/>
      <c r="W889" s="187"/>
      <c r="X889" s="167"/>
      <c r="Y889" s="167"/>
      <c r="Z889" s="71"/>
    </row>
    <row r="890" spans="3:26" ht="16.5" customHeight="1">
      <c r="C890" s="160"/>
      <c r="D890" s="160"/>
      <c r="E890" s="140"/>
      <c r="F890" s="141"/>
      <c r="G890" s="141"/>
      <c r="H890" s="143"/>
      <c r="I890" s="184"/>
      <c r="J890" s="144"/>
      <c r="K890" s="121"/>
      <c r="L890" s="121"/>
      <c r="M890" s="121"/>
      <c r="N890" s="185"/>
      <c r="O890" s="121"/>
      <c r="P890" s="161"/>
      <c r="Q890" s="70"/>
      <c r="R890" s="70"/>
      <c r="S890" s="70"/>
      <c r="T890" s="149"/>
      <c r="U890" s="149"/>
      <c r="V890" s="187"/>
      <c r="W890" s="187"/>
      <c r="X890" s="167"/>
      <c r="Y890" s="167"/>
      <c r="Z890" s="71"/>
    </row>
    <row r="891" spans="3:26" ht="16.5" customHeight="1">
      <c r="C891" s="160"/>
      <c r="D891" s="160"/>
      <c r="E891" s="140"/>
      <c r="F891" s="141"/>
      <c r="G891" s="141"/>
      <c r="H891" s="143"/>
      <c r="I891" s="184"/>
      <c r="J891" s="144"/>
      <c r="K891" s="121"/>
      <c r="L891" s="121"/>
      <c r="M891" s="121"/>
      <c r="N891" s="185"/>
      <c r="O891" s="121"/>
      <c r="P891" s="161"/>
      <c r="Q891" s="70"/>
      <c r="R891" s="70"/>
      <c r="S891" s="70"/>
      <c r="T891" s="149"/>
      <c r="U891" s="149"/>
      <c r="V891" s="187"/>
      <c r="W891" s="187"/>
      <c r="X891" s="167"/>
      <c r="Y891" s="167"/>
      <c r="Z891" s="71"/>
    </row>
    <row r="892" spans="3:26" ht="16.5" customHeight="1">
      <c r="C892" s="160"/>
      <c r="D892" s="160"/>
      <c r="E892" s="140"/>
      <c r="F892" s="141"/>
      <c r="G892" s="141"/>
      <c r="H892" s="143"/>
      <c r="I892" s="184"/>
      <c r="J892" s="144"/>
      <c r="K892" s="121"/>
      <c r="L892" s="121"/>
      <c r="M892" s="121"/>
      <c r="N892" s="185"/>
      <c r="O892" s="121"/>
      <c r="P892" s="161"/>
      <c r="Q892" s="70"/>
      <c r="R892" s="70"/>
      <c r="S892" s="70"/>
      <c r="T892" s="149"/>
      <c r="U892" s="149"/>
      <c r="V892" s="187"/>
      <c r="W892" s="187"/>
      <c r="X892" s="167"/>
      <c r="Y892" s="167"/>
      <c r="Z892" s="71"/>
    </row>
    <row r="893" spans="3:26" ht="16.5" customHeight="1">
      <c r="C893" s="160"/>
      <c r="D893" s="160"/>
      <c r="E893" s="140"/>
      <c r="F893" s="141"/>
      <c r="G893" s="141"/>
      <c r="H893" s="143"/>
      <c r="I893" s="184"/>
      <c r="J893" s="144"/>
      <c r="K893" s="121"/>
      <c r="L893" s="121"/>
      <c r="M893" s="121"/>
      <c r="N893" s="185"/>
      <c r="O893" s="121"/>
      <c r="P893" s="161"/>
      <c r="Q893" s="70"/>
      <c r="R893" s="70"/>
      <c r="S893" s="70"/>
      <c r="T893" s="149"/>
      <c r="U893" s="149"/>
      <c r="V893" s="187"/>
      <c r="W893" s="187"/>
      <c r="X893" s="167"/>
      <c r="Y893" s="167"/>
      <c r="Z893" s="71"/>
    </row>
    <row r="894" spans="3:26" ht="16.5" customHeight="1">
      <c r="C894" s="160"/>
      <c r="D894" s="160"/>
      <c r="E894" s="140"/>
      <c r="F894" s="141"/>
      <c r="G894" s="141"/>
      <c r="H894" s="143"/>
      <c r="I894" s="184"/>
      <c r="J894" s="144"/>
      <c r="K894" s="121"/>
      <c r="L894" s="121"/>
      <c r="M894" s="121"/>
      <c r="N894" s="185"/>
      <c r="O894" s="121"/>
      <c r="P894" s="161"/>
      <c r="Q894" s="70"/>
      <c r="R894" s="70"/>
      <c r="S894" s="70"/>
      <c r="T894" s="149"/>
      <c r="U894" s="149"/>
      <c r="V894" s="187"/>
      <c r="W894" s="187"/>
      <c r="X894" s="167"/>
      <c r="Y894" s="167"/>
      <c r="Z894" s="71"/>
    </row>
    <row r="895" spans="3:26" ht="16.5" customHeight="1">
      <c r="C895" s="160"/>
      <c r="D895" s="160"/>
      <c r="E895" s="140"/>
      <c r="F895" s="141"/>
      <c r="G895" s="141"/>
      <c r="H895" s="143"/>
      <c r="I895" s="184"/>
      <c r="J895" s="144"/>
      <c r="K895" s="121"/>
      <c r="L895" s="121"/>
      <c r="M895" s="121"/>
      <c r="N895" s="185"/>
      <c r="O895" s="121"/>
      <c r="P895" s="161"/>
      <c r="Q895" s="70"/>
      <c r="R895" s="70"/>
      <c r="S895" s="70"/>
      <c r="T895" s="149"/>
      <c r="U895" s="149"/>
      <c r="V895" s="187"/>
      <c r="W895" s="187"/>
      <c r="X895" s="167"/>
      <c r="Y895" s="167"/>
      <c r="Z895" s="71"/>
    </row>
    <row r="896" spans="3:26" ht="16.5" customHeight="1">
      <c r="C896" s="160"/>
      <c r="D896" s="160"/>
      <c r="E896" s="140"/>
      <c r="F896" s="141"/>
      <c r="G896" s="141"/>
      <c r="H896" s="143"/>
      <c r="I896" s="184"/>
      <c r="J896" s="144"/>
      <c r="K896" s="121"/>
      <c r="L896" s="121"/>
      <c r="M896" s="121"/>
      <c r="N896" s="185"/>
      <c r="O896" s="121"/>
      <c r="P896" s="161"/>
      <c r="Q896" s="70"/>
      <c r="R896" s="70"/>
      <c r="S896" s="70"/>
      <c r="T896" s="149"/>
      <c r="U896" s="149"/>
      <c r="V896" s="187"/>
      <c r="W896" s="187"/>
      <c r="X896" s="167"/>
      <c r="Y896" s="167"/>
      <c r="Z896" s="71"/>
    </row>
    <row r="897" spans="3:26" ht="16.5" customHeight="1">
      <c r="C897" s="160"/>
      <c r="D897" s="160"/>
      <c r="E897" s="140"/>
      <c r="F897" s="141"/>
      <c r="G897" s="141"/>
      <c r="H897" s="143"/>
      <c r="I897" s="184"/>
      <c r="J897" s="144"/>
      <c r="K897" s="121"/>
      <c r="L897" s="121"/>
      <c r="M897" s="121"/>
      <c r="N897" s="185"/>
      <c r="O897" s="121"/>
      <c r="P897" s="161"/>
      <c r="Q897" s="70"/>
      <c r="R897" s="70"/>
      <c r="S897" s="70"/>
      <c r="T897" s="149"/>
      <c r="U897" s="149"/>
      <c r="V897" s="187"/>
      <c r="W897" s="187"/>
      <c r="X897" s="167"/>
      <c r="Y897" s="167"/>
      <c r="Z897" s="71"/>
    </row>
    <row r="898" spans="3:26" ht="16.5" customHeight="1">
      <c r="C898" s="160"/>
      <c r="D898" s="160"/>
      <c r="E898" s="140"/>
      <c r="F898" s="141"/>
      <c r="G898" s="141"/>
      <c r="H898" s="143"/>
      <c r="I898" s="184"/>
      <c r="J898" s="144"/>
      <c r="K898" s="121"/>
      <c r="L898" s="121"/>
      <c r="M898" s="121"/>
      <c r="N898" s="185"/>
      <c r="O898" s="121"/>
      <c r="P898" s="161"/>
      <c r="Q898" s="70"/>
      <c r="R898" s="70"/>
      <c r="S898" s="70"/>
      <c r="T898" s="149"/>
      <c r="U898" s="149"/>
      <c r="V898" s="187"/>
      <c r="W898" s="187"/>
      <c r="X898" s="167"/>
      <c r="Y898" s="167"/>
      <c r="Z898" s="71"/>
    </row>
    <row r="899" spans="3:26" ht="16.5" customHeight="1">
      <c r="C899" s="160"/>
      <c r="D899" s="160"/>
      <c r="E899" s="140"/>
      <c r="F899" s="141"/>
      <c r="G899" s="141"/>
      <c r="H899" s="143"/>
      <c r="I899" s="184"/>
      <c r="J899" s="144"/>
      <c r="K899" s="121"/>
      <c r="L899" s="121"/>
      <c r="M899" s="121"/>
      <c r="N899" s="185"/>
      <c r="O899" s="121"/>
      <c r="P899" s="161"/>
      <c r="Q899" s="70"/>
      <c r="R899" s="70"/>
      <c r="S899" s="70"/>
      <c r="T899" s="149"/>
      <c r="U899" s="149"/>
      <c r="V899" s="187"/>
      <c r="W899" s="187"/>
      <c r="X899" s="167"/>
      <c r="Y899" s="167"/>
      <c r="Z899" s="71"/>
    </row>
    <row r="900" spans="3:26" ht="16.5" customHeight="1">
      <c r="C900" s="160"/>
      <c r="D900" s="160"/>
      <c r="E900" s="140"/>
      <c r="F900" s="141"/>
      <c r="G900" s="141"/>
      <c r="H900" s="143"/>
      <c r="I900" s="184"/>
      <c r="J900" s="144"/>
      <c r="K900" s="121"/>
      <c r="L900" s="121"/>
      <c r="M900" s="121"/>
      <c r="N900" s="185"/>
      <c r="O900" s="121"/>
      <c r="P900" s="161"/>
      <c r="Q900" s="70"/>
      <c r="R900" s="70"/>
      <c r="S900" s="70"/>
      <c r="T900" s="149"/>
      <c r="U900" s="149"/>
      <c r="V900" s="187"/>
      <c r="W900" s="187"/>
      <c r="X900" s="167"/>
      <c r="Y900" s="167"/>
      <c r="Z900" s="71"/>
    </row>
    <row r="901" spans="3:26" ht="16.5" customHeight="1">
      <c r="C901" s="160"/>
      <c r="D901" s="160"/>
      <c r="E901" s="140"/>
      <c r="F901" s="141"/>
      <c r="G901" s="141"/>
      <c r="H901" s="143"/>
      <c r="I901" s="184"/>
      <c r="J901" s="144"/>
      <c r="K901" s="121"/>
      <c r="L901" s="121"/>
      <c r="M901" s="121"/>
      <c r="N901" s="185"/>
      <c r="O901" s="121"/>
      <c r="P901" s="161"/>
      <c r="Q901" s="70"/>
      <c r="R901" s="70"/>
      <c r="S901" s="70"/>
      <c r="T901" s="149"/>
      <c r="U901" s="149"/>
      <c r="V901" s="187"/>
      <c r="W901" s="187"/>
      <c r="X901" s="167"/>
      <c r="Y901" s="167"/>
      <c r="Z901" s="71"/>
    </row>
    <row r="902" spans="3:26" ht="16.5" customHeight="1">
      <c r="C902" s="160"/>
      <c r="D902" s="160"/>
      <c r="E902" s="140"/>
      <c r="F902" s="141"/>
      <c r="G902" s="141"/>
      <c r="H902" s="143"/>
      <c r="I902" s="184"/>
      <c r="J902" s="144"/>
      <c r="K902" s="121"/>
      <c r="L902" s="121"/>
      <c r="M902" s="121"/>
      <c r="N902" s="185"/>
      <c r="O902" s="121"/>
      <c r="P902" s="161"/>
      <c r="Q902" s="70"/>
      <c r="R902" s="70"/>
      <c r="S902" s="70"/>
      <c r="T902" s="149"/>
      <c r="U902" s="149"/>
      <c r="V902" s="187"/>
      <c r="W902" s="187"/>
      <c r="X902" s="167"/>
      <c r="Y902" s="167"/>
      <c r="Z902" s="71"/>
    </row>
    <row r="903" spans="3:26" ht="16.5" customHeight="1">
      <c r="C903" s="160"/>
      <c r="D903" s="160"/>
      <c r="E903" s="140"/>
      <c r="F903" s="141"/>
      <c r="G903" s="141"/>
      <c r="H903" s="143"/>
      <c r="I903" s="184"/>
      <c r="J903" s="144"/>
      <c r="K903" s="121"/>
      <c r="L903" s="121"/>
      <c r="M903" s="121"/>
      <c r="N903" s="185"/>
      <c r="O903" s="121"/>
      <c r="P903" s="161"/>
      <c r="Q903" s="70"/>
      <c r="R903" s="70"/>
      <c r="S903" s="70"/>
      <c r="T903" s="149"/>
      <c r="U903" s="149"/>
      <c r="V903" s="187"/>
      <c r="W903" s="187"/>
      <c r="X903" s="167"/>
      <c r="Y903" s="167"/>
      <c r="Z903" s="71"/>
    </row>
    <row r="904" spans="3:26" ht="16.5" customHeight="1">
      <c r="C904" s="160"/>
      <c r="D904" s="160"/>
      <c r="E904" s="140"/>
      <c r="F904" s="141"/>
      <c r="G904" s="141"/>
      <c r="H904" s="143"/>
      <c r="I904" s="184"/>
      <c r="J904" s="144"/>
      <c r="K904" s="121"/>
      <c r="L904" s="121"/>
      <c r="M904" s="121"/>
      <c r="N904" s="185"/>
      <c r="O904" s="121"/>
      <c r="P904" s="161"/>
      <c r="Q904" s="70"/>
      <c r="R904" s="70"/>
      <c r="S904" s="70"/>
      <c r="T904" s="149"/>
      <c r="U904" s="149"/>
      <c r="V904" s="187"/>
      <c r="W904" s="187"/>
      <c r="X904" s="167"/>
      <c r="Y904" s="167"/>
      <c r="Z904" s="71"/>
    </row>
    <row r="905" spans="3:26" ht="16.5" customHeight="1">
      <c r="C905" s="160"/>
      <c r="D905" s="160"/>
      <c r="E905" s="140"/>
      <c r="F905" s="141"/>
      <c r="G905" s="141"/>
      <c r="H905" s="143"/>
      <c r="I905" s="184"/>
      <c r="J905" s="144"/>
      <c r="K905" s="121"/>
      <c r="L905" s="121"/>
      <c r="M905" s="121"/>
      <c r="N905" s="185"/>
      <c r="O905" s="121"/>
      <c r="P905" s="161"/>
      <c r="Q905" s="70"/>
      <c r="R905" s="70"/>
      <c r="S905" s="70"/>
      <c r="T905" s="149"/>
      <c r="U905" s="149"/>
      <c r="V905" s="187"/>
      <c r="W905" s="187"/>
      <c r="X905" s="167"/>
      <c r="Y905" s="167"/>
      <c r="Z905" s="71"/>
    </row>
    <row r="906" spans="3:26" ht="16.5" customHeight="1">
      <c r="C906" s="160"/>
      <c r="D906" s="160"/>
      <c r="E906" s="140"/>
      <c r="F906" s="141"/>
      <c r="G906" s="141"/>
      <c r="H906" s="143"/>
      <c r="I906" s="184"/>
      <c r="J906" s="144"/>
      <c r="K906" s="121"/>
      <c r="L906" s="121"/>
      <c r="M906" s="121"/>
      <c r="N906" s="185"/>
      <c r="O906" s="121"/>
      <c r="P906" s="161"/>
      <c r="Q906" s="70"/>
      <c r="R906" s="70"/>
      <c r="S906" s="70"/>
      <c r="T906" s="149"/>
      <c r="U906" s="149"/>
      <c r="V906" s="187"/>
      <c r="W906" s="187"/>
      <c r="X906" s="167"/>
      <c r="Y906" s="167"/>
      <c r="Z906" s="71"/>
    </row>
    <row r="907" spans="3:26" ht="16.5" customHeight="1">
      <c r="C907" s="160"/>
      <c r="D907" s="160"/>
      <c r="E907" s="140"/>
      <c r="F907" s="141"/>
      <c r="G907" s="141"/>
      <c r="H907" s="143"/>
      <c r="I907" s="184"/>
      <c r="J907" s="144"/>
      <c r="K907" s="121"/>
      <c r="L907" s="121"/>
      <c r="M907" s="121"/>
      <c r="N907" s="185"/>
      <c r="O907" s="121"/>
      <c r="P907" s="161"/>
      <c r="Q907" s="70"/>
      <c r="R907" s="70"/>
      <c r="S907" s="70"/>
      <c r="T907" s="149"/>
      <c r="U907" s="149"/>
      <c r="V907" s="187"/>
      <c r="W907" s="187"/>
      <c r="X907" s="167"/>
      <c r="Y907" s="167"/>
      <c r="Z907" s="71"/>
    </row>
    <row r="908" spans="3:26" ht="16.5" customHeight="1">
      <c r="C908" s="160"/>
      <c r="D908" s="160"/>
      <c r="E908" s="140"/>
      <c r="F908" s="141"/>
      <c r="G908" s="141"/>
      <c r="H908" s="143"/>
      <c r="I908" s="184"/>
      <c r="J908" s="144"/>
      <c r="K908" s="121"/>
      <c r="L908" s="121"/>
      <c r="M908" s="121"/>
      <c r="N908" s="185"/>
      <c r="O908" s="121"/>
      <c r="P908" s="161"/>
      <c r="Q908" s="70"/>
      <c r="R908" s="70"/>
      <c r="S908" s="70"/>
      <c r="T908" s="149"/>
      <c r="U908" s="149"/>
      <c r="V908" s="187"/>
      <c r="W908" s="187"/>
      <c r="X908" s="167"/>
      <c r="Y908" s="167"/>
      <c r="Z908" s="71"/>
    </row>
    <row r="909" spans="3:26" ht="16.5" customHeight="1">
      <c r="C909" s="160"/>
      <c r="D909" s="160"/>
      <c r="E909" s="140"/>
      <c r="F909" s="141"/>
      <c r="G909" s="141"/>
      <c r="H909" s="143"/>
      <c r="I909" s="184"/>
      <c r="J909" s="144"/>
      <c r="K909" s="121"/>
      <c r="L909" s="121"/>
      <c r="M909" s="121"/>
      <c r="N909" s="185"/>
      <c r="O909" s="121"/>
      <c r="P909" s="161"/>
      <c r="Q909" s="70"/>
      <c r="R909" s="70"/>
      <c r="S909" s="70"/>
      <c r="T909" s="149"/>
      <c r="U909" s="149"/>
      <c r="V909" s="187"/>
      <c r="W909" s="187"/>
      <c r="X909" s="167"/>
      <c r="Y909" s="167"/>
      <c r="Z909" s="71"/>
    </row>
    <row r="910" spans="3:26" ht="16.5" customHeight="1">
      <c r="C910" s="160"/>
      <c r="D910" s="160"/>
      <c r="E910" s="140"/>
      <c r="F910" s="141"/>
      <c r="G910" s="141"/>
      <c r="H910" s="143"/>
      <c r="I910" s="184"/>
      <c r="J910" s="144"/>
      <c r="K910" s="121"/>
      <c r="L910" s="121"/>
      <c r="M910" s="121"/>
      <c r="N910" s="185"/>
      <c r="O910" s="121"/>
      <c r="P910" s="161"/>
      <c r="Q910" s="70"/>
      <c r="R910" s="70"/>
      <c r="S910" s="70"/>
      <c r="T910" s="149"/>
      <c r="U910" s="149"/>
      <c r="V910" s="187"/>
      <c r="W910" s="187"/>
      <c r="X910" s="167"/>
      <c r="Y910" s="167"/>
      <c r="Z910" s="71"/>
    </row>
    <row r="911" spans="3:26" ht="16.5" customHeight="1">
      <c r="C911" s="160"/>
      <c r="D911" s="160"/>
      <c r="E911" s="140"/>
      <c r="F911" s="141"/>
      <c r="G911" s="141"/>
      <c r="H911" s="143"/>
      <c r="I911" s="184"/>
      <c r="J911" s="144"/>
      <c r="K911" s="121"/>
      <c r="L911" s="121"/>
      <c r="M911" s="121"/>
      <c r="N911" s="185"/>
      <c r="O911" s="121"/>
      <c r="P911" s="161"/>
      <c r="Q911" s="70"/>
      <c r="R911" s="70"/>
      <c r="S911" s="70"/>
      <c r="T911" s="149"/>
      <c r="U911" s="149"/>
      <c r="V911" s="187"/>
      <c r="W911" s="187"/>
      <c r="X911" s="167"/>
      <c r="Y911" s="167"/>
      <c r="Z911" s="71"/>
    </row>
    <row r="912" spans="3:26" ht="16.5" customHeight="1">
      <c r="C912" s="160"/>
      <c r="D912" s="160"/>
      <c r="E912" s="140"/>
      <c r="F912" s="141"/>
      <c r="G912" s="141"/>
      <c r="H912" s="143"/>
      <c r="I912" s="184"/>
      <c r="J912" s="144"/>
      <c r="K912" s="121"/>
      <c r="L912" s="121"/>
      <c r="M912" s="121"/>
      <c r="N912" s="185"/>
      <c r="O912" s="121"/>
      <c r="P912" s="161"/>
      <c r="Q912" s="70"/>
      <c r="R912" s="70"/>
      <c r="S912" s="70"/>
      <c r="T912" s="149"/>
      <c r="U912" s="149"/>
      <c r="V912" s="187"/>
      <c r="W912" s="187"/>
      <c r="X912" s="167"/>
      <c r="Y912" s="167"/>
      <c r="Z912" s="71"/>
    </row>
    <row r="913" spans="3:26" ht="16.5" customHeight="1">
      <c r="C913" s="160"/>
      <c r="D913" s="160"/>
      <c r="E913" s="140"/>
      <c r="F913" s="141"/>
      <c r="G913" s="141"/>
      <c r="H913" s="143"/>
      <c r="I913" s="184"/>
      <c r="J913" s="144"/>
      <c r="K913" s="121"/>
      <c r="L913" s="121"/>
      <c r="M913" s="121"/>
      <c r="N913" s="185"/>
      <c r="O913" s="121"/>
      <c r="P913" s="161"/>
      <c r="Q913" s="70"/>
      <c r="R913" s="70"/>
      <c r="S913" s="70"/>
      <c r="T913" s="149"/>
      <c r="U913" s="149"/>
      <c r="V913" s="187"/>
      <c r="W913" s="187"/>
      <c r="X913" s="167"/>
      <c r="Y913" s="167"/>
      <c r="Z913" s="71"/>
    </row>
    <row r="914" spans="3:26" ht="16.5" customHeight="1">
      <c r="C914" s="160"/>
      <c r="D914" s="160"/>
      <c r="E914" s="140"/>
      <c r="F914" s="141"/>
      <c r="G914" s="141"/>
      <c r="H914" s="143"/>
      <c r="I914" s="184"/>
      <c r="J914" s="144"/>
      <c r="K914" s="121"/>
      <c r="L914" s="121"/>
      <c r="M914" s="121"/>
      <c r="N914" s="185"/>
      <c r="O914" s="121"/>
      <c r="P914" s="161"/>
      <c r="Q914" s="70"/>
      <c r="R914" s="70"/>
      <c r="S914" s="70"/>
      <c r="T914" s="149"/>
      <c r="U914" s="149"/>
      <c r="V914" s="187"/>
      <c r="W914" s="187"/>
      <c r="X914" s="167"/>
      <c r="Y914" s="167"/>
      <c r="Z914" s="71"/>
    </row>
    <row r="915" spans="3:26" ht="16.5" customHeight="1">
      <c r="C915" s="160"/>
      <c r="D915" s="160"/>
      <c r="E915" s="140"/>
      <c r="F915" s="141"/>
      <c r="G915" s="141"/>
      <c r="H915" s="143"/>
      <c r="I915" s="184"/>
      <c r="J915" s="144"/>
      <c r="K915" s="121"/>
      <c r="L915" s="121"/>
      <c r="M915" s="121"/>
      <c r="N915" s="185"/>
      <c r="O915" s="121"/>
      <c r="P915" s="161"/>
      <c r="Q915" s="70"/>
      <c r="R915" s="70"/>
      <c r="S915" s="70"/>
      <c r="T915" s="149"/>
      <c r="U915" s="149"/>
      <c r="V915" s="187"/>
      <c r="W915" s="187"/>
      <c r="X915" s="167"/>
      <c r="Y915" s="167"/>
      <c r="Z915" s="71"/>
    </row>
    <row r="916" spans="3:26" ht="16.5" customHeight="1">
      <c r="C916" s="160"/>
      <c r="D916" s="160"/>
      <c r="E916" s="140"/>
      <c r="F916" s="141"/>
      <c r="G916" s="141"/>
      <c r="H916" s="143"/>
      <c r="I916" s="184"/>
      <c r="J916" s="144"/>
      <c r="K916" s="121"/>
      <c r="L916" s="121"/>
      <c r="M916" s="121"/>
      <c r="N916" s="185"/>
      <c r="O916" s="121"/>
      <c r="P916" s="161"/>
      <c r="Q916" s="70"/>
      <c r="R916" s="70"/>
      <c r="S916" s="70"/>
      <c r="T916" s="149"/>
      <c r="U916" s="149"/>
      <c r="V916" s="187"/>
      <c r="W916" s="187"/>
      <c r="X916" s="167"/>
      <c r="Y916" s="167"/>
      <c r="Z916" s="71"/>
    </row>
    <row r="917" spans="3:26" ht="16.5" customHeight="1">
      <c r="C917" s="160"/>
      <c r="D917" s="160"/>
      <c r="E917" s="140"/>
      <c r="F917" s="141"/>
      <c r="G917" s="141"/>
      <c r="H917" s="143"/>
      <c r="I917" s="184"/>
      <c r="J917" s="144"/>
      <c r="K917" s="121"/>
      <c r="L917" s="121"/>
      <c r="M917" s="121"/>
      <c r="N917" s="185"/>
      <c r="O917" s="121"/>
      <c r="P917" s="161"/>
      <c r="Q917" s="70"/>
      <c r="R917" s="70"/>
      <c r="S917" s="70"/>
      <c r="T917" s="149"/>
      <c r="U917" s="149"/>
      <c r="V917" s="187"/>
      <c r="W917" s="187"/>
      <c r="X917" s="167"/>
      <c r="Y917" s="167"/>
      <c r="Z917" s="71"/>
    </row>
    <row r="918" spans="3:26" ht="16.5" customHeight="1">
      <c r="C918" s="160"/>
      <c r="D918" s="160"/>
      <c r="E918" s="140"/>
      <c r="F918" s="141"/>
      <c r="G918" s="141"/>
      <c r="H918" s="143"/>
      <c r="I918" s="184"/>
      <c r="J918" s="144"/>
      <c r="K918" s="121"/>
      <c r="L918" s="121"/>
      <c r="M918" s="121"/>
      <c r="N918" s="185"/>
      <c r="O918" s="121"/>
      <c r="P918" s="161"/>
      <c r="Q918" s="70"/>
      <c r="R918" s="70"/>
      <c r="S918" s="70"/>
      <c r="T918" s="149"/>
      <c r="U918" s="149"/>
      <c r="V918" s="187"/>
      <c r="W918" s="187"/>
      <c r="X918" s="167"/>
      <c r="Y918" s="167"/>
      <c r="Z918" s="71"/>
    </row>
    <row r="919" spans="3:26" ht="16.5" customHeight="1">
      <c r="C919" s="160"/>
      <c r="D919" s="160"/>
      <c r="E919" s="140"/>
      <c r="F919" s="141"/>
      <c r="G919" s="141"/>
      <c r="H919" s="143"/>
      <c r="I919" s="184"/>
      <c r="J919" s="144"/>
      <c r="K919" s="121"/>
      <c r="L919" s="121"/>
      <c r="M919" s="121"/>
      <c r="N919" s="185"/>
      <c r="O919" s="121"/>
      <c r="P919" s="161"/>
      <c r="Q919" s="70"/>
      <c r="R919" s="70"/>
      <c r="S919" s="70"/>
      <c r="T919" s="149"/>
      <c r="U919" s="149"/>
      <c r="V919" s="187"/>
      <c r="W919" s="187"/>
      <c r="X919" s="167"/>
      <c r="Y919" s="167"/>
      <c r="Z919" s="71"/>
    </row>
    <row r="920" spans="3:26" ht="16.5" customHeight="1">
      <c r="C920" s="160"/>
      <c r="D920" s="160"/>
      <c r="E920" s="140"/>
      <c r="F920" s="141"/>
      <c r="G920" s="141"/>
      <c r="H920" s="143"/>
      <c r="I920" s="184"/>
      <c r="J920" s="144"/>
      <c r="K920" s="121"/>
      <c r="L920" s="121"/>
      <c r="M920" s="121"/>
      <c r="N920" s="185"/>
      <c r="O920" s="121"/>
      <c r="P920" s="161"/>
      <c r="Q920" s="70"/>
      <c r="R920" s="70"/>
      <c r="S920" s="70"/>
      <c r="T920" s="149"/>
      <c r="U920" s="149"/>
      <c r="V920" s="187"/>
      <c r="W920" s="187"/>
      <c r="X920" s="167"/>
      <c r="Y920" s="167"/>
      <c r="Z920" s="71"/>
    </row>
    <row r="921" spans="3:26" ht="16.5" customHeight="1">
      <c r="C921" s="160"/>
      <c r="D921" s="160"/>
      <c r="E921" s="140"/>
      <c r="F921" s="141"/>
      <c r="G921" s="141"/>
      <c r="H921" s="143"/>
      <c r="I921" s="184"/>
      <c r="J921" s="144"/>
      <c r="K921" s="121"/>
      <c r="L921" s="121"/>
      <c r="M921" s="121"/>
      <c r="N921" s="185"/>
      <c r="O921" s="121"/>
      <c r="P921" s="161"/>
      <c r="Q921" s="70"/>
      <c r="R921" s="70"/>
      <c r="S921" s="70"/>
      <c r="T921" s="149"/>
      <c r="U921" s="149"/>
      <c r="V921" s="187"/>
      <c r="W921" s="187"/>
      <c r="X921" s="167"/>
      <c r="Y921" s="167"/>
      <c r="Z921" s="71"/>
    </row>
    <row r="922" spans="3:26" ht="16.5" customHeight="1">
      <c r="C922" s="160"/>
      <c r="D922" s="160"/>
      <c r="E922" s="140"/>
      <c r="F922" s="141"/>
      <c r="G922" s="141"/>
      <c r="H922" s="143"/>
      <c r="I922" s="184"/>
      <c r="J922" s="144"/>
      <c r="K922" s="121"/>
      <c r="L922" s="121"/>
      <c r="M922" s="121"/>
      <c r="N922" s="185"/>
      <c r="O922" s="121"/>
      <c r="P922" s="161"/>
      <c r="Q922" s="70"/>
      <c r="R922" s="70"/>
      <c r="S922" s="70"/>
      <c r="T922" s="149"/>
      <c r="U922" s="149"/>
      <c r="V922" s="187"/>
      <c r="W922" s="187"/>
      <c r="X922" s="167"/>
      <c r="Y922" s="167"/>
      <c r="Z922" s="71"/>
    </row>
    <row r="923" spans="3:26" ht="16.5" customHeight="1">
      <c r="C923" s="160"/>
      <c r="D923" s="160"/>
      <c r="E923" s="140"/>
      <c r="F923" s="141"/>
      <c r="G923" s="141"/>
      <c r="H923" s="143"/>
      <c r="I923" s="184"/>
      <c r="J923" s="144"/>
      <c r="K923" s="121"/>
      <c r="L923" s="121"/>
      <c r="M923" s="121"/>
      <c r="N923" s="185"/>
      <c r="O923" s="121"/>
      <c r="P923" s="161"/>
      <c r="Q923" s="70"/>
      <c r="R923" s="70"/>
      <c r="S923" s="70"/>
      <c r="T923" s="149"/>
      <c r="U923" s="149"/>
      <c r="V923" s="187"/>
      <c r="W923" s="187"/>
      <c r="X923" s="167"/>
      <c r="Y923" s="167"/>
      <c r="Z923" s="71"/>
    </row>
    <row r="924" spans="3:26" ht="16.5" customHeight="1">
      <c r="C924" s="160"/>
      <c r="D924" s="160"/>
      <c r="E924" s="140"/>
      <c r="F924" s="141"/>
      <c r="G924" s="141"/>
      <c r="H924" s="143"/>
      <c r="I924" s="184"/>
      <c r="J924" s="144"/>
      <c r="K924" s="121"/>
      <c r="L924" s="121"/>
      <c r="M924" s="121"/>
      <c r="N924" s="185"/>
      <c r="O924" s="121"/>
      <c r="P924" s="161"/>
      <c r="Q924" s="70"/>
      <c r="R924" s="70"/>
      <c r="S924" s="70"/>
      <c r="T924" s="149"/>
      <c r="U924" s="149"/>
      <c r="V924" s="187"/>
      <c r="W924" s="187"/>
      <c r="X924" s="167"/>
      <c r="Y924" s="167"/>
      <c r="Z924" s="71"/>
    </row>
    <row r="925" spans="3:26" ht="16.5" customHeight="1">
      <c r="C925" s="160"/>
      <c r="D925" s="160"/>
      <c r="E925" s="140"/>
      <c r="F925" s="141"/>
      <c r="G925" s="141"/>
      <c r="H925" s="143"/>
      <c r="I925" s="184"/>
      <c r="J925" s="144"/>
      <c r="K925" s="121"/>
      <c r="L925" s="121"/>
      <c r="M925" s="121"/>
      <c r="N925" s="185"/>
      <c r="O925" s="121"/>
      <c r="P925" s="161"/>
      <c r="Q925" s="70"/>
      <c r="R925" s="70"/>
      <c r="S925" s="70"/>
      <c r="T925" s="149"/>
      <c r="U925" s="149"/>
      <c r="V925" s="187"/>
      <c r="W925" s="187"/>
      <c r="X925" s="167"/>
      <c r="Y925" s="167"/>
      <c r="Z925" s="71"/>
    </row>
    <row r="926" spans="3:26" ht="16.5" customHeight="1">
      <c r="C926" s="160"/>
      <c r="D926" s="160"/>
      <c r="E926" s="140"/>
      <c r="F926" s="141"/>
      <c r="G926" s="141"/>
      <c r="H926" s="143"/>
      <c r="I926" s="184"/>
      <c r="J926" s="144"/>
      <c r="K926" s="121"/>
      <c r="L926" s="121"/>
      <c r="M926" s="121"/>
      <c r="N926" s="185"/>
      <c r="O926" s="121"/>
      <c r="P926" s="161"/>
      <c r="Q926" s="70"/>
      <c r="R926" s="70"/>
      <c r="S926" s="70"/>
      <c r="T926" s="149"/>
      <c r="U926" s="149"/>
      <c r="V926" s="187"/>
      <c r="W926" s="187"/>
      <c r="X926" s="167"/>
      <c r="Y926" s="167"/>
      <c r="Z926" s="71"/>
    </row>
    <row r="927" spans="3:26" ht="16.5" customHeight="1">
      <c r="C927" s="160"/>
      <c r="D927" s="160"/>
      <c r="E927" s="140"/>
      <c r="F927" s="141"/>
      <c r="G927" s="141"/>
      <c r="H927" s="143"/>
      <c r="I927" s="184"/>
      <c r="J927" s="144"/>
      <c r="K927" s="121"/>
      <c r="L927" s="121"/>
      <c r="M927" s="121"/>
      <c r="N927" s="185"/>
      <c r="O927" s="121"/>
      <c r="P927" s="161"/>
      <c r="Q927" s="70"/>
      <c r="R927" s="70"/>
      <c r="S927" s="70"/>
      <c r="T927" s="149"/>
      <c r="U927" s="149"/>
      <c r="V927" s="187"/>
      <c r="W927" s="187"/>
      <c r="X927" s="167"/>
      <c r="Y927" s="167"/>
      <c r="Z927" s="71"/>
    </row>
    <row r="928" spans="3:26" ht="16.5" customHeight="1">
      <c r="C928" s="160"/>
      <c r="D928" s="160"/>
      <c r="E928" s="140"/>
      <c r="F928" s="141"/>
      <c r="G928" s="141"/>
      <c r="H928" s="143"/>
      <c r="I928" s="184"/>
      <c r="J928" s="144"/>
      <c r="K928" s="121"/>
      <c r="L928" s="121"/>
      <c r="M928" s="121"/>
      <c r="N928" s="185"/>
      <c r="O928" s="121"/>
      <c r="P928" s="161"/>
      <c r="Q928" s="70"/>
      <c r="R928" s="70"/>
      <c r="S928" s="70"/>
      <c r="T928" s="149"/>
      <c r="U928" s="149"/>
      <c r="V928" s="187"/>
      <c r="W928" s="187"/>
      <c r="X928" s="167"/>
      <c r="Y928" s="167"/>
      <c r="Z928" s="71"/>
    </row>
    <row r="929" spans="3:26" ht="16.5" customHeight="1">
      <c r="C929" s="160"/>
      <c r="D929" s="160"/>
      <c r="E929" s="140"/>
      <c r="F929" s="141"/>
      <c r="G929" s="141"/>
      <c r="H929" s="143"/>
      <c r="I929" s="184"/>
      <c r="J929" s="144"/>
      <c r="K929" s="121"/>
      <c r="L929" s="121"/>
      <c r="M929" s="121"/>
      <c r="N929" s="185"/>
      <c r="O929" s="121"/>
      <c r="P929" s="161"/>
      <c r="Q929" s="70"/>
      <c r="R929" s="70"/>
      <c r="S929" s="70"/>
      <c r="T929" s="149"/>
      <c r="U929" s="149"/>
      <c r="V929" s="187"/>
      <c r="W929" s="187"/>
      <c r="X929" s="167"/>
      <c r="Y929" s="167"/>
      <c r="Z929" s="71"/>
    </row>
    <row r="930" spans="3:26" ht="16.5" customHeight="1">
      <c r="C930" s="160"/>
      <c r="D930" s="160"/>
      <c r="E930" s="140"/>
      <c r="F930" s="141"/>
      <c r="G930" s="141"/>
      <c r="H930" s="143"/>
      <c r="I930" s="184"/>
      <c r="J930" s="144"/>
      <c r="K930" s="121"/>
      <c r="L930" s="121"/>
      <c r="M930" s="121"/>
      <c r="N930" s="185"/>
      <c r="O930" s="121"/>
      <c r="P930" s="161"/>
      <c r="Q930" s="70"/>
      <c r="R930" s="70"/>
      <c r="S930" s="70"/>
      <c r="T930" s="149"/>
      <c r="U930" s="149"/>
      <c r="V930" s="187"/>
      <c r="W930" s="187"/>
      <c r="X930" s="167"/>
      <c r="Y930" s="167"/>
      <c r="Z930" s="71"/>
    </row>
    <row r="931" spans="3:26" ht="16.5" customHeight="1">
      <c r="C931" s="160"/>
      <c r="D931" s="160"/>
      <c r="E931" s="140"/>
      <c r="F931" s="141"/>
      <c r="G931" s="141"/>
      <c r="H931" s="143"/>
      <c r="I931" s="184"/>
      <c r="J931" s="144"/>
      <c r="K931" s="121"/>
      <c r="L931" s="121"/>
      <c r="M931" s="121"/>
      <c r="N931" s="185"/>
      <c r="O931" s="121"/>
      <c r="P931" s="161"/>
      <c r="Q931" s="70"/>
      <c r="R931" s="70"/>
      <c r="S931" s="70"/>
      <c r="T931" s="149"/>
      <c r="U931" s="149"/>
      <c r="V931" s="187"/>
      <c r="W931" s="187"/>
      <c r="X931" s="167"/>
      <c r="Y931" s="167"/>
      <c r="Z931" s="71"/>
    </row>
    <row r="932" spans="3:26" ht="16.5" customHeight="1">
      <c r="C932" s="160"/>
      <c r="D932" s="160"/>
      <c r="E932" s="140"/>
      <c r="F932" s="141"/>
      <c r="G932" s="141"/>
      <c r="H932" s="143"/>
      <c r="I932" s="184"/>
      <c r="J932" s="144"/>
      <c r="K932" s="121"/>
      <c r="L932" s="121"/>
      <c r="M932" s="121"/>
      <c r="N932" s="185"/>
      <c r="O932" s="121"/>
      <c r="P932" s="161"/>
      <c r="Q932" s="70"/>
      <c r="R932" s="70"/>
      <c r="S932" s="70"/>
      <c r="T932" s="149"/>
      <c r="U932" s="149"/>
      <c r="V932" s="187"/>
      <c r="W932" s="187"/>
      <c r="X932" s="167"/>
      <c r="Y932" s="167"/>
      <c r="Z932" s="71"/>
    </row>
    <row r="933" spans="3:26" ht="16.5" customHeight="1">
      <c r="C933" s="160"/>
      <c r="D933" s="160"/>
      <c r="E933" s="140"/>
      <c r="F933" s="141"/>
      <c r="G933" s="141"/>
      <c r="H933" s="143"/>
      <c r="I933" s="184"/>
      <c r="J933" s="144"/>
      <c r="K933" s="121"/>
      <c r="L933" s="121"/>
      <c r="M933" s="121"/>
      <c r="N933" s="185"/>
      <c r="O933" s="121"/>
      <c r="P933" s="161"/>
      <c r="Q933" s="70"/>
      <c r="R933" s="70"/>
      <c r="S933" s="70"/>
      <c r="T933" s="149"/>
      <c r="U933" s="149"/>
      <c r="V933" s="187"/>
      <c r="W933" s="187"/>
      <c r="X933" s="167"/>
      <c r="Y933" s="167"/>
      <c r="Z933" s="71"/>
    </row>
    <row r="934" spans="3:26" ht="16.5" customHeight="1">
      <c r="C934" s="160"/>
      <c r="D934" s="160"/>
      <c r="E934" s="140"/>
      <c r="F934" s="141"/>
      <c r="G934" s="141"/>
      <c r="H934" s="143"/>
      <c r="I934" s="184"/>
      <c r="J934" s="144"/>
      <c r="K934" s="121"/>
      <c r="L934" s="121"/>
      <c r="M934" s="121"/>
      <c r="N934" s="185"/>
      <c r="O934" s="121"/>
      <c r="P934" s="161"/>
      <c r="Q934" s="70"/>
      <c r="R934" s="70"/>
      <c r="S934" s="70"/>
      <c r="T934" s="149"/>
      <c r="U934" s="149"/>
      <c r="V934" s="187"/>
      <c r="W934" s="187"/>
      <c r="X934" s="167"/>
      <c r="Y934" s="167"/>
      <c r="Z934" s="71"/>
    </row>
    <row r="935" spans="3:26" ht="16.5" customHeight="1">
      <c r="C935" s="160"/>
      <c r="D935" s="160"/>
      <c r="E935" s="140"/>
      <c r="F935" s="141"/>
      <c r="G935" s="141"/>
      <c r="H935" s="143"/>
      <c r="I935" s="184"/>
      <c r="J935" s="144"/>
      <c r="K935" s="121"/>
      <c r="L935" s="121"/>
      <c r="M935" s="121"/>
      <c r="N935" s="185"/>
      <c r="O935" s="121"/>
      <c r="P935" s="161"/>
      <c r="Q935" s="70"/>
      <c r="R935" s="70"/>
      <c r="S935" s="70"/>
      <c r="T935" s="149"/>
      <c r="U935" s="149"/>
      <c r="V935" s="187"/>
      <c r="W935" s="187"/>
      <c r="X935" s="167"/>
      <c r="Y935" s="167"/>
      <c r="Z935" s="71"/>
    </row>
    <row r="936" spans="3:26" ht="16.5" customHeight="1">
      <c r="C936" s="160"/>
      <c r="D936" s="160"/>
      <c r="E936" s="140"/>
      <c r="F936" s="141"/>
      <c r="G936" s="141"/>
      <c r="H936" s="143"/>
      <c r="I936" s="184"/>
      <c r="J936" s="144"/>
      <c r="K936" s="121"/>
      <c r="L936" s="121"/>
      <c r="M936" s="121"/>
      <c r="N936" s="185"/>
      <c r="O936" s="121"/>
      <c r="P936" s="161"/>
      <c r="Q936" s="70"/>
      <c r="R936" s="70"/>
      <c r="S936" s="70"/>
      <c r="T936" s="149"/>
      <c r="U936" s="149"/>
      <c r="V936" s="187"/>
      <c r="W936" s="187"/>
      <c r="X936" s="167"/>
      <c r="Y936" s="167"/>
      <c r="Z936" s="71"/>
    </row>
    <row r="937" spans="3:26" ht="16.5" customHeight="1">
      <c r="C937" s="160"/>
      <c r="D937" s="160"/>
      <c r="E937" s="140"/>
      <c r="F937" s="141"/>
      <c r="G937" s="141"/>
      <c r="H937" s="143"/>
      <c r="I937" s="184"/>
      <c r="J937" s="144"/>
      <c r="K937" s="121"/>
      <c r="L937" s="121"/>
      <c r="M937" s="121"/>
      <c r="N937" s="185"/>
      <c r="O937" s="121"/>
      <c r="P937" s="161"/>
      <c r="Q937" s="70"/>
      <c r="R937" s="70"/>
      <c r="S937" s="70"/>
      <c r="T937" s="149"/>
      <c r="U937" s="149"/>
      <c r="V937" s="187"/>
      <c r="W937" s="187"/>
      <c r="X937" s="167"/>
      <c r="Y937" s="167"/>
      <c r="Z937" s="71"/>
    </row>
    <row r="938" spans="3:26" ht="16.5" customHeight="1">
      <c r="C938" s="160"/>
      <c r="D938" s="160"/>
      <c r="E938" s="140"/>
      <c r="F938" s="141"/>
      <c r="G938" s="141"/>
      <c r="H938" s="143"/>
      <c r="I938" s="184"/>
      <c r="J938" s="144"/>
      <c r="K938" s="121"/>
      <c r="L938" s="121"/>
      <c r="M938" s="121"/>
      <c r="N938" s="185"/>
      <c r="O938" s="121"/>
      <c r="P938" s="161"/>
      <c r="Q938" s="70"/>
      <c r="R938" s="70"/>
      <c r="S938" s="70"/>
      <c r="T938" s="149"/>
      <c r="U938" s="149"/>
      <c r="V938" s="187"/>
      <c r="W938" s="187"/>
      <c r="X938" s="167"/>
      <c r="Y938" s="167"/>
      <c r="Z938" s="71"/>
    </row>
    <row r="939" spans="3:26" ht="16.5" customHeight="1">
      <c r="C939" s="160"/>
      <c r="D939" s="160"/>
      <c r="E939" s="140"/>
      <c r="F939" s="141"/>
      <c r="G939" s="141"/>
      <c r="H939" s="143"/>
      <c r="I939" s="184"/>
      <c r="J939" s="144"/>
      <c r="K939" s="121"/>
      <c r="L939" s="121"/>
      <c r="M939" s="121"/>
      <c r="N939" s="185"/>
      <c r="O939" s="121"/>
      <c r="P939" s="161"/>
      <c r="Q939" s="70"/>
      <c r="R939" s="70"/>
      <c r="S939" s="70"/>
      <c r="T939" s="149"/>
      <c r="U939" s="149"/>
      <c r="V939" s="187"/>
      <c r="W939" s="187"/>
      <c r="X939" s="167"/>
      <c r="Y939" s="167"/>
      <c r="Z939" s="71"/>
    </row>
    <row r="940" spans="3:26" ht="16.5" customHeight="1">
      <c r="C940" s="160"/>
      <c r="D940" s="160"/>
      <c r="E940" s="140"/>
      <c r="F940" s="141"/>
      <c r="G940" s="141"/>
      <c r="H940" s="143"/>
      <c r="I940" s="184"/>
      <c r="J940" s="144"/>
      <c r="K940" s="121"/>
      <c r="L940" s="121"/>
      <c r="M940" s="121"/>
      <c r="N940" s="185"/>
      <c r="O940" s="121"/>
      <c r="P940" s="161"/>
      <c r="Q940" s="70"/>
      <c r="R940" s="70"/>
      <c r="S940" s="70"/>
      <c r="T940" s="149"/>
      <c r="U940" s="149"/>
      <c r="V940" s="187"/>
      <c r="W940" s="187"/>
      <c r="X940" s="167"/>
      <c r="Y940" s="167"/>
      <c r="Z940" s="71"/>
    </row>
    <row r="941" spans="3:26" ht="16.5" customHeight="1">
      <c r="C941" s="160"/>
      <c r="D941" s="160"/>
      <c r="E941" s="140"/>
      <c r="F941" s="141"/>
      <c r="G941" s="141"/>
      <c r="H941" s="143"/>
      <c r="I941" s="184"/>
      <c r="J941" s="144"/>
      <c r="K941" s="121"/>
      <c r="L941" s="121"/>
      <c r="M941" s="121"/>
      <c r="N941" s="185"/>
      <c r="O941" s="121"/>
      <c r="P941" s="161"/>
      <c r="Q941" s="70"/>
      <c r="R941" s="70"/>
      <c r="S941" s="70"/>
      <c r="T941" s="149"/>
      <c r="U941" s="149"/>
      <c r="V941" s="187"/>
      <c r="W941" s="187"/>
      <c r="X941" s="167"/>
      <c r="Y941" s="167"/>
      <c r="Z941" s="71"/>
    </row>
    <row r="942" spans="3:26" ht="16.5" customHeight="1">
      <c r="C942" s="160"/>
      <c r="D942" s="160"/>
      <c r="E942" s="140"/>
      <c r="F942" s="141"/>
      <c r="G942" s="141"/>
      <c r="H942" s="143"/>
      <c r="I942" s="184"/>
      <c r="J942" s="144"/>
      <c r="K942" s="121"/>
      <c r="L942" s="121"/>
      <c r="M942" s="121"/>
      <c r="N942" s="185"/>
      <c r="O942" s="121"/>
      <c r="P942" s="161"/>
      <c r="Q942" s="70"/>
      <c r="R942" s="70"/>
      <c r="S942" s="70"/>
      <c r="T942" s="149"/>
      <c r="U942" s="149"/>
      <c r="V942" s="187"/>
      <c r="W942" s="187"/>
      <c r="X942" s="167"/>
      <c r="Y942" s="167"/>
      <c r="Z942" s="71"/>
    </row>
    <row r="943" spans="3:26" ht="16.5" customHeight="1">
      <c r="C943" s="160"/>
      <c r="D943" s="160"/>
      <c r="E943" s="140"/>
      <c r="F943" s="141"/>
      <c r="G943" s="141"/>
      <c r="H943" s="143"/>
      <c r="I943" s="184"/>
      <c r="J943" s="144"/>
      <c r="K943" s="121"/>
      <c r="L943" s="121"/>
      <c r="M943" s="121"/>
      <c r="N943" s="185"/>
      <c r="O943" s="121"/>
      <c r="P943" s="161"/>
      <c r="Q943" s="70"/>
      <c r="R943" s="70"/>
      <c r="S943" s="70"/>
      <c r="T943" s="149"/>
      <c r="U943" s="149"/>
      <c r="V943" s="187"/>
      <c r="W943" s="187"/>
      <c r="X943" s="167"/>
      <c r="Y943" s="167"/>
      <c r="Z943" s="71"/>
    </row>
    <row r="944" spans="3:26" ht="16.5" customHeight="1">
      <c r="C944" s="160"/>
      <c r="D944" s="160"/>
      <c r="E944" s="140"/>
      <c r="F944" s="141"/>
      <c r="G944" s="141"/>
      <c r="H944" s="143"/>
      <c r="I944" s="184"/>
      <c r="J944" s="144"/>
      <c r="K944" s="121"/>
      <c r="L944" s="121"/>
      <c r="M944" s="121"/>
      <c r="N944" s="185"/>
      <c r="O944" s="121"/>
      <c r="P944" s="161"/>
      <c r="Q944" s="70"/>
      <c r="R944" s="70"/>
      <c r="S944" s="70"/>
      <c r="T944" s="149"/>
      <c r="U944" s="149"/>
      <c r="V944" s="187"/>
      <c r="W944" s="187"/>
      <c r="X944" s="167"/>
      <c r="Y944" s="167"/>
      <c r="Z944" s="71"/>
    </row>
    <row r="945" spans="3:26" ht="16.5" customHeight="1">
      <c r="C945" s="160"/>
      <c r="D945" s="160"/>
      <c r="E945" s="140"/>
      <c r="F945" s="141"/>
      <c r="G945" s="141"/>
      <c r="H945" s="143"/>
      <c r="I945" s="184"/>
      <c r="J945" s="144"/>
      <c r="K945" s="121"/>
      <c r="L945" s="121"/>
      <c r="M945" s="121"/>
      <c r="N945" s="185"/>
      <c r="O945" s="121"/>
      <c r="P945" s="161"/>
      <c r="Q945" s="70"/>
      <c r="R945" s="70"/>
      <c r="S945" s="70"/>
      <c r="T945" s="149"/>
      <c r="U945" s="149"/>
      <c r="V945" s="187"/>
      <c r="W945" s="187"/>
      <c r="X945" s="167"/>
      <c r="Y945" s="167"/>
      <c r="Z945" s="71"/>
    </row>
    <row r="946" spans="3:26" ht="16.5" customHeight="1">
      <c r="C946" s="160"/>
      <c r="D946" s="160"/>
      <c r="E946" s="140"/>
      <c r="F946" s="141"/>
      <c r="G946" s="141"/>
      <c r="H946" s="143"/>
      <c r="I946" s="184"/>
      <c r="J946" s="144"/>
      <c r="K946" s="121"/>
      <c r="L946" s="121"/>
      <c r="M946" s="121"/>
      <c r="N946" s="185"/>
      <c r="O946" s="121"/>
      <c r="P946" s="161"/>
      <c r="Q946" s="70"/>
      <c r="R946" s="70"/>
      <c r="S946" s="70"/>
      <c r="T946" s="149"/>
      <c r="U946" s="149"/>
      <c r="V946" s="187"/>
      <c r="W946" s="187"/>
      <c r="X946" s="167"/>
      <c r="Y946" s="167"/>
      <c r="Z946" s="71"/>
    </row>
    <row r="947" spans="3:26" ht="16.5" customHeight="1">
      <c r="C947" s="160"/>
      <c r="D947" s="160"/>
      <c r="E947" s="140"/>
      <c r="F947" s="141"/>
      <c r="G947" s="141"/>
      <c r="H947" s="143"/>
      <c r="I947" s="184"/>
      <c r="J947" s="144"/>
      <c r="K947" s="121"/>
      <c r="L947" s="121"/>
      <c r="M947" s="121"/>
      <c r="N947" s="185"/>
      <c r="O947" s="121"/>
      <c r="P947" s="161"/>
      <c r="Q947" s="70"/>
      <c r="R947" s="70"/>
      <c r="S947" s="70"/>
      <c r="T947" s="149"/>
      <c r="U947" s="149"/>
      <c r="V947" s="187"/>
      <c r="W947" s="187"/>
      <c r="X947" s="167"/>
      <c r="Y947" s="167"/>
      <c r="Z947" s="71"/>
    </row>
    <row r="948" spans="3:26" ht="16.5" customHeight="1">
      <c r="C948" s="160"/>
      <c r="D948" s="160"/>
      <c r="E948" s="140"/>
      <c r="F948" s="141"/>
      <c r="G948" s="141"/>
      <c r="H948" s="143"/>
      <c r="I948" s="184"/>
      <c r="J948" s="144"/>
      <c r="K948" s="121"/>
      <c r="L948" s="121"/>
      <c r="M948" s="121"/>
      <c r="N948" s="185"/>
      <c r="O948" s="121"/>
      <c r="P948" s="161"/>
      <c r="Q948" s="70"/>
      <c r="R948" s="70"/>
      <c r="S948" s="70"/>
      <c r="T948" s="149"/>
      <c r="U948" s="149"/>
      <c r="V948" s="187"/>
      <c r="W948" s="187"/>
      <c r="X948" s="167"/>
      <c r="Y948" s="167"/>
      <c r="Z948" s="71"/>
    </row>
    <row r="949" spans="3:26" ht="16.5" customHeight="1">
      <c r="C949" s="160"/>
      <c r="D949" s="160"/>
      <c r="E949" s="140"/>
      <c r="F949" s="141"/>
      <c r="G949" s="141"/>
      <c r="H949" s="143"/>
      <c r="I949" s="184"/>
      <c r="J949" s="144"/>
      <c r="K949" s="121"/>
      <c r="L949" s="121"/>
      <c r="M949" s="121"/>
      <c r="N949" s="185"/>
      <c r="O949" s="121"/>
      <c r="P949" s="161"/>
      <c r="Q949" s="70"/>
      <c r="R949" s="70"/>
      <c r="S949" s="70"/>
      <c r="T949" s="149"/>
      <c r="U949" s="149"/>
      <c r="V949" s="187"/>
      <c r="W949" s="187"/>
      <c r="X949" s="167"/>
      <c r="Y949" s="167"/>
      <c r="Z949" s="71"/>
    </row>
    <row r="950" spans="3:26" ht="16.5" customHeight="1">
      <c r="C950" s="160"/>
      <c r="D950" s="160"/>
      <c r="E950" s="140"/>
      <c r="F950" s="141"/>
      <c r="G950" s="141"/>
      <c r="H950" s="143"/>
      <c r="I950" s="184"/>
      <c r="J950" s="144"/>
      <c r="K950" s="121"/>
      <c r="L950" s="121"/>
      <c r="M950" s="121"/>
      <c r="N950" s="185"/>
      <c r="O950" s="121"/>
      <c r="P950" s="161"/>
      <c r="Q950" s="70"/>
      <c r="R950" s="70"/>
      <c r="S950" s="70"/>
      <c r="T950" s="149"/>
      <c r="U950" s="149"/>
      <c r="V950" s="187"/>
      <c r="W950" s="187"/>
      <c r="X950" s="167"/>
      <c r="Y950" s="167"/>
      <c r="Z950" s="71"/>
    </row>
    <row r="951" spans="3:26" ht="16.5" customHeight="1">
      <c r="C951" s="160"/>
      <c r="D951" s="160"/>
      <c r="E951" s="140"/>
      <c r="F951" s="141"/>
      <c r="G951" s="141"/>
      <c r="H951" s="143"/>
      <c r="I951" s="184"/>
      <c r="J951" s="144"/>
      <c r="K951" s="121"/>
      <c r="L951" s="121"/>
      <c r="M951" s="121"/>
      <c r="N951" s="185"/>
      <c r="O951" s="121"/>
      <c r="P951" s="161"/>
      <c r="Q951" s="70"/>
      <c r="R951" s="70"/>
      <c r="S951" s="70"/>
      <c r="T951" s="149"/>
      <c r="U951" s="149"/>
      <c r="V951" s="187"/>
      <c r="W951" s="187"/>
      <c r="X951" s="167"/>
      <c r="Y951" s="167"/>
      <c r="Z951" s="71"/>
    </row>
    <row r="952" spans="3:26" ht="16.5" customHeight="1">
      <c r="C952" s="160"/>
      <c r="D952" s="160"/>
      <c r="E952" s="140"/>
      <c r="F952" s="141"/>
      <c r="G952" s="141"/>
      <c r="H952" s="143"/>
      <c r="I952" s="184"/>
      <c r="J952" s="144"/>
      <c r="K952" s="121"/>
      <c r="L952" s="121"/>
      <c r="M952" s="121"/>
      <c r="N952" s="185"/>
      <c r="O952" s="121"/>
      <c r="P952" s="161"/>
      <c r="Q952" s="70"/>
      <c r="R952" s="70"/>
      <c r="S952" s="70"/>
      <c r="T952" s="149"/>
      <c r="U952" s="149"/>
      <c r="V952" s="187"/>
      <c r="W952" s="187"/>
      <c r="X952" s="167"/>
      <c r="Y952" s="167"/>
      <c r="Z952" s="71"/>
    </row>
    <row r="953" spans="3:26" ht="16.5" customHeight="1">
      <c r="C953" s="160"/>
      <c r="D953" s="160"/>
      <c r="E953" s="140"/>
      <c r="F953" s="141"/>
      <c r="G953" s="141"/>
      <c r="H953" s="143"/>
      <c r="I953" s="184"/>
      <c r="J953" s="144"/>
      <c r="K953" s="121"/>
      <c r="L953" s="121"/>
      <c r="M953" s="121"/>
      <c r="N953" s="185"/>
      <c r="O953" s="121"/>
      <c r="P953" s="161"/>
      <c r="Q953" s="70"/>
      <c r="R953" s="70"/>
      <c r="S953" s="70"/>
      <c r="T953" s="149"/>
      <c r="U953" s="149"/>
      <c r="V953" s="187"/>
      <c r="W953" s="187"/>
      <c r="X953" s="167"/>
      <c r="Y953" s="167"/>
      <c r="Z953" s="71"/>
    </row>
    <row r="954" spans="3:26" ht="16.5" customHeight="1">
      <c r="C954" s="160"/>
      <c r="D954" s="160"/>
      <c r="E954" s="140"/>
      <c r="F954" s="141"/>
      <c r="G954" s="141"/>
      <c r="H954" s="143"/>
      <c r="I954" s="184"/>
      <c r="J954" s="144"/>
      <c r="K954" s="121"/>
      <c r="L954" s="121"/>
      <c r="M954" s="121"/>
      <c r="N954" s="185"/>
      <c r="O954" s="121"/>
      <c r="P954" s="161"/>
      <c r="Q954" s="70"/>
      <c r="R954" s="70"/>
      <c r="S954" s="70"/>
      <c r="T954" s="149"/>
      <c r="U954" s="149"/>
      <c r="V954" s="187"/>
      <c r="W954" s="187"/>
      <c r="X954" s="167"/>
      <c r="Y954" s="167"/>
      <c r="Z954" s="71"/>
    </row>
    <row r="955" spans="3:26" ht="16.5" customHeight="1">
      <c r="C955" s="160"/>
      <c r="D955" s="160"/>
      <c r="E955" s="140"/>
      <c r="F955" s="141"/>
      <c r="G955" s="141"/>
      <c r="H955" s="143"/>
      <c r="I955" s="184"/>
      <c r="J955" s="144"/>
      <c r="K955" s="121"/>
      <c r="L955" s="121"/>
      <c r="M955" s="121"/>
      <c r="N955" s="185"/>
      <c r="O955" s="121"/>
      <c r="P955" s="161"/>
      <c r="Q955" s="70"/>
      <c r="R955" s="70"/>
      <c r="S955" s="70"/>
      <c r="T955" s="149"/>
      <c r="U955" s="149"/>
      <c r="V955" s="187"/>
      <c r="W955" s="187"/>
      <c r="X955" s="167"/>
      <c r="Y955" s="167"/>
      <c r="Z955" s="71"/>
    </row>
    <row r="956" spans="3:26" ht="16.5" customHeight="1">
      <c r="C956" s="160"/>
      <c r="D956" s="160"/>
      <c r="E956" s="140"/>
      <c r="F956" s="141"/>
      <c r="G956" s="141"/>
      <c r="H956" s="143"/>
      <c r="I956" s="184"/>
      <c r="J956" s="144"/>
      <c r="K956" s="121"/>
      <c r="L956" s="121"/>
      <c r="M956" s="121"/>
      <c r="N956" s="185"/>
      <c r="O956" s="121"/>
      <c r="P956" s="161"/>
      <c r="Q956" s="70"/>
      <c r="R956" s="70"/>
      <c r="S956" s="70"/>
      <c r="T956" s="149"/>
      <c r="U956" s="149"/>
      <c r="V956" s="187"/>
      <c r="W956" s="187"/>
      <c r="X956" s="167"/>
      <c r="Y956" s="167"/>
      <c r="Z956" s="71"/>
    </row>
    <row r="957" spans="3:26" ht="16.5" customHeight="1">
      <c r="C957" s="160"/>
      <c r="D957" s="160"/>
      <c r="E957" s="140"/>
      <c r="F957" s="141"/>
      <c r="G957" s="141"/>
      <c r="H957" s="143"/>
      <c r="I957" s="184"/>
      <c r="J957" s="144"/>
      <c r="K957" s="121"/>
      <c r="L957" s="121"/>
      <c r="M957" s="121"/>
      <c r="N957" s="185"/>
      <c r="O957" s="121"/>
      <c r="P957" s="161"/>
      <c r="Q957" s="70"/>
      <c r="R957" s="70"/>
      <c r="S957" s="70"/>
      <c r="T957" s="149"/>
      <c r="U957" s="149"/>
      <c r="V957" s="187"/>
      <c r="W957" s="187"/>
      <c r="X957" s="167"/>
      <c r="Y957" s="167"/>
      <c r="Z957" s="71"/>
    </row>
    <row r="958" spans="3:26" ht="16.5" customHeight="1">
      <c r="C958" s="160"/>
      <c r="D958" s="160"/>
      <c r="E958" s="140"/>
      <c r="F958" s="141"/>
      <c r="G958" s="141"/>
      <c r="H958" s="143"/>
      <c r="I958" s="184"/>
      <c r="J958" s="144"/>
      <c r="K958" s="121"/>
      <c r="L958" s="121"/>
      <c r="M958" s="121"/>
      <c r="N958" s="185"/>
      <c r="O958" s="121"/>
      <c r="P958" s="161"/>
      <c r="Q958" s="70"/>
      <c r="R958" s="70"/>
      <c r="S958" s="70"/>
      <c r="T958" s="149"/>
      <c r="U958" s="149"/>
      <c r="V958" s="187"/>
      <c r="W958" s="187"/>
      <c r="X958" s="167"/>
      <c r="Y958" s="167"/>
      <c r="Z958" s="71"/>
    </row>
    <row r="959" spans="3:26" ht="16.5" customHeight="1">
      <c r="C959" s="160"/>
      <c r="D959" s="160"/>
      <c r="E959" s="140"/>
      <c r="F959" s="141"/>
      <c r="G959" s="141"/>
      <c r="H959" s="143"/>
      <c r="I959" s="184"/>
      <c r="J959" s="144"/>
      <c r="K959" s="121"/>
      <c r="L959" s="121"/>
      <c r="M959" s="121"/>
      <c r="N959" s="185"/>
      <c r="O959" s="121"/>
      <c r="P959" s="161"/>
      <c r="Q959" s="70"/>
      <c r="R959" s="70"/>
      <c r="S959" s="70"/>
      <c r="T959" s="149"/>
      <c r="U959" s="149"/>
      <c r="V959" s="187"/>
      <c r="W959" s="187"/>
      <c r="X959" s="167"/>
      <c r="Y959" s="167"/>
      <c r="Z959" s="71"/>
    </row>
    <row r="960" spans="3:26" ht="16.5" customHeight="1">
      <c r="C960" s="160"/>
      <c r="D960" s="160"/>
      <c r="E960" s="140"/>
      <c r="F960" s="141"/>
      <c r="G960" s="141"/>
      <c r="H960" s="143"/>
      <c r="I960" s="184"/>
      <c r="J960" s="144"/>
      <c r="K960" s="121"/>
      <c r="L960" s="121"/>
      <c r="M960" s="121"/>
      <c r="N960" s="185"/>
      <c r="O960" s="121"/>
      <c r="P960" s="161"/>
      <c r="Q960" s="70"/>
      <c r="R960" s="70"/>
      <c r="S960" s="70"/>
      <c r="T960" s="149"/>
      <c r="U960" s="149"/>
      <c r="V960" s="187"/>
      <c r="W960" s="187"/>
      <c r="X960" s="167"/>
      <c r="Y960" s="167"/>
      <c r="Z960" s="71"/>
    </row>
    <row r="961" spans="3:26" ht="16.5" customHeight="1">
      <c r="C961" s="160"/>
      <c r="D961" s="160"/>
      <c r="E961" s="140"/>
      <c r="F961" s="141"/>
      <c r="G961" s="141"/>
      <c r="H961" s="143"/>
      <c r="I961" s="184"/>
      <c r="J961" s="144"/>
      <c r="K961" s="121"/>
      <c r="L961" s="121"/>
      <c r="M961" s="121"/>
      <c r="N961" s="185"/>
      <c r="O961" s="121"/>
      <c r="P961" s="161"/>
      <c r="Q961" s="70"/>
      <c r="R961" s="70"/>
      <c r="S961" s="70"/>
      <c r="T961" s="149"/>
      <c r="U961" s="149"/>
      <c r="V961" s="187"/>
      <c r="W961" s="187"/>
      <c r="X961" s="167"/>
      <c r="Y961" s="167"/>
      <c r="Z961" s="71"/>
    </row>
    <row r="962" spans="3:26" ht="16.5" customHeight="1">
      <c r="C962" s="160"/>
      <c r="D962" s="160"/>
      <c r="E962" s="140"/>
      <c r="F962" s="141"/>
      <c r="G962" s="141"/>
      <c r="H962" s="143"/>
      <c r="I962" s="184"/>
      <c r="J962" s="144"/>
      <c r="K962" s="121"/>
      <c r="L962" s="121"/>
      <c r="M962" s="121"/>
      <c r="N962" s="185"/>
      <c r="O962" s="121"/>
      <c r="P962" s="161"/>
      <c r="Q962" s="70"/>
      <c r="R962" s="70"/>
      <c r="S962" s="70"/>
      <c r="T962" s="149"/>
      <c r="U962" s="149"/>
      <c r="V962" s="187"/>
      <c r="W962" s="187"/>
      <c r="X962" s="167"/>
      <c r="Y962" s="167"/>
      <c r="Z962" s="71"/>
    </row>
    <row r="963" spans="3:26" ht="16.5" customHeight="1">
      <c r="C963" s="160"/>
      <c r="D963" s="160"/>
      <c r="E963" s="140"/>
      <c r="F963" s="141"/>
      <c r="G963" s="141"/>
      <c r="H963" s="143"/>
      <c r="I963" s="184"/>
      <c r="J963" s="144"/>
      <c r="K963" s="121"/>
      <c r="L963" s="121"/>
      <c r="M963" s="121"/>
      <c r="N963" s="185"/>
      <c r="O963" s="121"/>
      <c r="P963" s="161"/>
      <c r="Q963" s="70"/>
      <c r="R963" s="70"/>
      <c r="S963" s="70"/>
      <c r="T963" s="149"/>
      <c r="U963" s="149"/>
      <c r="V963" s="187"/>
      <c r="W963" s="187"/>
      <c r="X963" s="167"/>
      <c r="Y963" s="167"/>
      <c r="Z963" s="71"/>
    </row>
    <row r="964" spans="3:26" ht="16.5" customHeight="1">
      <c r="C964" s="160"/>
      <c r="D964" s="160"/>
      <c r="E964" s="140"/>
      <c r="F964" s="141"/>
      <c r="G964" s="141"/>
      <c r="H964" s="143"/>
      <c r="I964" s="184"/>
      <c r="J964" s="144"/>
      <c r="K964" s="121"/>
      <c r="L964" s="121"/>
      <c r="M964" s="121"/>
      <c r="N964" s="185"/>
      <c r="O964" s="121"/>
      <c r="P964" s="161"/>
      <c r="Q964" s="70"/>
      <c r="R964" s="70"/>
      <c r="S964" s="70"/>
      <c r="T964" s="149"/>
      <c r="U964" s="149"/>
      <c r="V964" s="187"/>
      <c r="W964" s="187"/>
      <c r="X964" s="167"/>
      <c r="Y964" s="167"/>
      <c r="Z964" s="71"/>
    </row>
    <row r="965" spans="3:26" ht="16.5" customHeight="1">
      <c r="C965" s="160"/>
      <c r="D965" s="160"/>
      <c r="E965" s="140"/>
      <c r="F965" s="141"/>
      <c r="G965" s="141"/>
      <c r="H965" s="143"/>
      <c r="I965" s="184"/>
      <c r="J965" s="144"/>
      <c r="K965" s="121"/>
      <c r="L965" s="121"/>
      <c r="M965" s="121"/>
      <c r="N965" s="185"/>
      <c r="O965" s="121"/>
      <c r="P965" s="161"/>
      <c r="Q965" s="70"/>
      <c r="R965" s="70"/>
      <c r="S965" s="70"/>
      <c r="T965" s="149"/>
      <c r="U965" s="149"/>
      <c r="V965" s="187"/>
      <c r="W965" s="187"/>
      <c r="X965" s="167"/>
      <c r="Y965" s="167"/>
      <c r="Z965" s="71"/>
    </row>
    <row r="966" spans="3:26" ht="16.5" customHeight="1">
      <c r="C966" s="160"/>
      <c r="D966" s="160"/>
      <c r="E966" s="140"/>
      <c r="F966" s="141"/>
      <c r="G966" s="141"/>
      <c r="H966" s="143"/>
      <c r="I966" s="184"/>
      <c r="J966" s="144"/>
      <c r="K966" s="121"/>
      <c r="L966" s="121"/>
      <c r="M966" s="121"/>
      <c r="N966" s="185"/>
      <c r="O966" s="121"/>
      <c r="P966" s="161"/>
      <c r="Q966" s="70"/>
      <c r="R966" s="70"/>
      <c r="S966" s="70"/>
      <c r="T966" s="149"/>
      <c r="U966" s="149"/>
      <c r="V966" s="187"/>
      <c r="W966" s="187"/>
      <c r="X966" s="167"/>
      <c r="Y966" s="167"/>
      <c r="Z966" s="71"/>
    </row>
    <row r="967" spans="3:26" ht="16.5" customHeight="1">
      <c r="C967" s="160"/>
      <c r="D967" s="160"/>
      <c r="E967" s="140"/>
      <c r="F967" s="141"/>
      <c r="G967" s="141"/>
      <c r="H967" s="143"/>
      <c r="I967" s="184"/>
      <c r="J967" s="144"/>
      <c r="K967" s="121"/>
      <c r="L967" s="121"/>
      <c r="M967" s="121"/>
      <c r="N967" s="185"/>
      <c r="O967" s="121"/>
      <c r="P967" s="161"/>
      <c r="Q967" s="70"/>
      <c r="R967" s="70"/>
      <c r="S967" s="70"/>
      <c r="T967" s="149"/>
      <c r="U967" s="149"/>
      <c r="V967" s="187"/>
      <c r="W967" s="187"/>
      <c r="X967" s="167"/>
      <c r="Y967" s="167"/>
      <c r="Z967" s="71"/>
    </row>
    <row r="968" spans="3:26" ht="16.5" customHeight="1">
      <c r="C968" s="160"/>
      <c r="D968" s="160"/>
      <c r="E968" s="140"/>
      <c r="F968" s="141"/>
      <c r="G968" s="141"/>
      <c r="H968" s="143"/>
      <c r="I968" s="184"/>
      <c r="J968" s="144"/>
      <c r="K968" s="121"/>
      <c r="L968" s="121"/>
      <c r="M968" s="121"/>
      <c r="N968" s="185"/>
      <c r="O968" s="121"/>
      <c r="P968" s="161"/>
      <c r="Q968" s="70"/>
      <c r="R968" s="70"/>
      <c r="S968" s="70"/>
      <c r="T968" s="149"/>
      <c r="U968" s="149"/>
      <c r="V968" s="187"/>
      <c r="W968" s="187"/>
      <c r="X968" s="167"/>
      <c r="Y968" s="167"/>
      <c r="Z968" s="71"/>
    </row>
    <row r="969" spans="3:26" ht="16.5" customHeight="1">
      <c r="C969" s="160"/>
      <c r="D969" s="160"/>
      <c r="E969" s="140"/>
      <c r="F969" s="141"/>
      <c r="G969" s="141"/>
      <c r="H969" s="143"/>
      <c r="I969" s="184"/>
      <c r="J969" s="144"/>
      <c r="K969" s="121"/>
      <c r="L969" s="121"/>
      <c r="M969" s="121"/>
      <c r="N969" s="185"/>
      <c r="O969" s="121"/>
      <c r="P969" s="161"/>
      <c r="Q969" s="70"/>
      <c r="R969" s="70"/>
      <c r="S969" s="70"/>
      <c r="T969" s="149"/>
      <c r="U969" s="149"/>
      <c r="V969" s="187"/>
      <c r="W969" s="187"/>
      <c r="X969" s="167"/>
      <c r="Y969" s="167"/>
      <c r="Z969" s="71"/>
    </row>
    <row r="970" spans="3:26" ht="16.5" customHeight="1">
      <c r="C970" s="160"/>
      <c r="D970" s="160"/>
      <c r="E970" s="140"/>
      <c r="F970" s="141"/>
      <c r="G970" s="141"/>
      <c r="H970" s="143"/>
      <c r="I970" s="184"/>
      <c r="J970" s="144"/>
      <c r="K970" s="121"/>
      <c r="L970" s="121"/>
      <c r="M970" s="121"/>
      <c r="N970" s="185"/>
      <c r="O970" s="121"/>
      <c r="P970" s="161"/>
      <c r="Q970" s="70"/>
      <c r="R970" s="70"/>
      <c r="S970" s="70"/>
      <c r="T970" s="149"/>
      <c r="U970" s="149"/>
      <c r="V970" s="187"/>
      <c r="W970" s="187"/>
      <c r="X970" s="167"/>
      <c r="Y970" s="167"/>
      <c r="Z970" s="71"/>
    </row>
    <row r="971" spans="3:26" ht="16.5" customHeight="1">
      <c r="C971" s="160"/>
      <c r="D971" s="160"/>
      <c r="E971" s="140"/>
      <c r="F971" s="141"/>
      <c r="G971" s="141"/>
      <c r="H971" s="143"/>
      <c r="I971" s="184"/>
      <c r="J971" s="144"/>
      <c r="K971" s="121"/>
      <c r="L971" s="121"/>
      <c r="M971" s="121"/>
      <c r="N971" s="185"/>
      <c r="O971" s="121"/>
      <c r="P971" s="161"/>
      <c r="Q971" s="70"/>
      <c r="R971" s="70"/>
      <c r="S971" s="70"/>
      <c r="T971" s="149"/>
      <c r="U971" s="149"/>
      <c r="V971" s="187"/>
      <c r="W971" s="187"/>
      <c r="X971" s="167"/>
      <c r="Y971" s="167"/>
      <c r="Z971" s="71"/>
    </row>
    <row r="972" spans="3:26" ht="16.5" customHeight="1">
      <c r="C972" s="160"/>
      <c r="D972" s="160"/>
      <c r="E972" s="140"/>
      <c r="F972" s="141"/>
      <c r="G972" s="141"/>
      <c r="H972" s="143"/>
      <c r="I972" s="184"/>
      <c r="J972" s="144"/>
      <c r="K972" s="121"/>
      <c r="L972" s="121"/>
      <c r="M972" s="121"/>
      <c r="N972" s="185"/>
      <c r="O972" s="121"/>
      <c r="P972" s="161"/>
      <c r="Q972" s="70"/>
      <c r="R972" s="70"/>
      <c r="S972" s="70"/>
      <c r="T972" s="149"/>
      <c r="U972" s="149"/>
      <c r="V972" s="187"/>
      <c r="W972" s="187"/>
      <c r="X972" s="167"/>
      <c r="Y972" s="167"/>
      <c r="Z972" s="71"/>
    </row>
    <row r="973" spans="3:26" ht="16.5" customHeight="1">
      <c r="C973" s="160"/>
      <c r="D973" s="160"/>
      <c r="E973" s="140"/>
      <c r="F973" s="141"/>
      <c r="G973" s="141"/>
      <c r="H973" s="143"/>
      <c r="I973" s="184"/>
      <c r="J973" s="144"/>
      <c r="K973" s="121"/>
      <c r="L973" s="121"/>
      <c r="M973" s="121"/>
      <c r="N973" s="185"/>
      <c r="O973" s="121"/>
      <c r="P973" s="161"/>
      <c r="Q973" s="70"/>
      <c r="R973" s="70"/>
      <c r="S973" s="70"/>
      <c r="T973" s="149"/>
      <c r="U973" s="149"/>
      <c r="V973" s="187"/>
      <c r="W973" s="187"/>
      <c r="X973" s="167"/>
      <c r="Y973" s="167"/>
      <c r="Z973" s="71"/>
    </row>
    <row r="974" spans="3:26" ht="16.5" customHeight="1">
      <c r="C974" s="160"/>
      <c r="D974" s="160"/>
      <c r="E974" s="140"/>
      <c r="F974" s="141"/>
      <c r="G974" s="141"/>
      <c r="H974" s="143"/>
      <c r="I974" s="184"/>
      <c r="J974" s="144"/>
      <c r="K974" s="121"/>
      <c r="L974" s="121"/>
      <c r="M974" s="121"/>
      <c r="N974" s="185"/>
      <c r="O974" s="121"/>
      <c r="P974" s="161"/>
      <c r="Q974" s="70"/>
      <c r="R974" s="70"/>
      <c r="S974" s="70"/>
      <c r="T974" s="149"/>
      <c r="U974" s="149"/>
      <c r="V974" s="187"/>
      <c r="W974" s="187"/>
      <c r="X974" s="167"/>
      <c r="Y974" s="167"/>
      <c r="Z974" s="71"/>
    </row>
    <row r="975" spans="3:26" ht="16.5" customHeight="1">
      <c r="C975" s="160"/>
      <c r="D975" s="160"/>
      <c r="E975" s="140"/>
      <c r="F975" s="141"/>
      <c r="G975" s="141"/>
      <c r="H975" s="143"/>
      <c r="I975" s="184"/>
      <c r="J975" s="144"/>
      <c r="K975" s="121"/>
      <c r="L975" s="121"/>
      <c r="M975" s="121"/>
      <c r="N975" s="185"/>
      <c r="O975" s="121"/>
      <c r="P975" s="161"/>
      <c r="Q975" s="70"/>
      <c r="R975" s="70"/>
      <c r="S975" s="70"/>
      <c r="T975" s="149"/>
      <c r="U975" s="149"/>
      <c r="V975" s="187"/>
      <c r="W975" s="187"/>
      <c r="X975" s="167"/>
      <c r="Y975" s="167"/>
      <c r="Z975" s="71"/>
    </row>
    <row r="976" spans="3:26" ht="16.5" customHeight="1">
      <c r="C976" s="160"/>
      <c r="D976" s="160"/>
      <c r="E976" s="140"/>
      <c r="F976" s="141"/>
      <c r="G976" s="141"/>
      <c r="H976" s="143"/>
      <c r="I976" s="184"/>
      <c r="J976" s="144"/>
      <c r="K976" s="121"/>
      <c r="L976" s="121"/>
      <c r="M976" s="121"/>
      <c r="N976" s="185"/>
      <c r="O976" s="121"/>
      <c r="P976" s="161"/>
      <c r="Q976" s="70"/>
      <c r="R976" s="70"/>
      <c r="S976" s="70"/>
      <c r="T976" s="149"/>
      <c r="U976" s="149"/>
      <c r="V976" s="187"/>
      <c r="W976" s="187"/>
      <c r="X976" s="167"/>
      <c r="Y976" s="167"/>
      <c r="Z976" s="71"/>
    </row>
    <row r="977" spans="3:26" ht="16.5" customHeight="1">
      <c r="C977" s="160"/>
      <c r="D977" s="160"/>
      <c r="E977" s="140"/>
      <c r="F977" s="141"/>
      <c r="G977" s="141"/>
      <c r="H977" s="143"/>
      <c r="I977" s="184"/>
      <c r="J977" s="144"/>
      <c r="K977" s="121"/>
      <c r="L977" s="121"/>
      <c r="M977" s="121"/>
      <c r="N977" s="185"/>
      <c r="O977" s="121"/>
      <c r="P977" s="161"/>
      <c r="Q977" s="70"/>
      <c r="R977" s="70"/>
      <c r="S977" s="70"/>
      <c r="T977" s="149"/>
      <c r="U977" s="149"/>
      <c r="V977" s="187"/>
      <c r="W977" s="187"/>
      <c r="X977" s="167"/>
      <c r="Y977" s="167"/>
      <c r="Z977" s="71"/>
    </row>
    <row r="978" spans="3:26" ht="16.5" customHeight="1">
      <c r="C978" s="160"/>
      <c r="D978" s="160"/>
      <c r="E978" s="140"/>
      <c r="F978" s="141"/>
      <c r="G978" s="141"/>
      <c r="H978" s="143"/>
      <c r="I978" s="184"/>
      <c r="J978" s="144"/>
      <c r="K978" s="121"/>
      <c r="L978" s="121"/>
      <c r="M978" s="121"/>
      <c r="N978" s="185"/>
      <c r="O978" s="121"/>
      <c r="P978" s="161"/>
      <c r="Q978" s="70"/>
      <c r="R978" s="70"/>
      <c r="S978" s="70"/>
      <c r="T978" s="149"/>
      <c r="U978" s="149"/>
      <c r="V978" s="187"/>
      <c r="W978" s="187"/>
      <c r="X978" s="167"/>
      <c r="Y978" s="167"/>
      <c r="Z978" s="71"/>
    </row>
    <row r="979" spans="3:26" ht="16.5" customHeight="1">
      <c r="C979" s="160"/>
      <c r="D979" s="160"/>
      <c r="E979" s="140"/>
      <c r="F979" s="141"/>
      <c r="G979" s="141"/>
      <c r="H979" s="143"/>
      <c r="I979" s="184"/>
      <c r="J979" s="144"/>
      <c r="K979" s="121"/>
      <c r="L979" s="121"/>
      <c r="M979" s="121"/>
      <c r="N979" s="185"/>
      <c r="O979" s="121"/>
      <c r="P979" s="161"/>
      <c r="Q979" s="70"/>
      <c r="R979" s="70"/>
      <c r="S979" s="70"/>
      <c r="T979" s="149"/>
      <c r="U979" s="149"/>
      <c r="V979" s="187"/>
      <c r="W979" s="187"/>
      <c r="X979" s="167"/>
      <c r="Y979" s="167"/>
      <c r="Z979" s="71"/>
    </row>
    <row r="980" spans="3:26" ht="16.5" customHeight="1">
      <c r="C980" s="160"/>
      <c r="D980" s="160"/>
      <c r="E980" s="140"/>
      <c r="F980" s="141"/>
      <c r="G980" s="141"/>
      <c r="H980" s="143"/>
      <c r="I980" s="184"/>
      <c r="J980" s="144"/>
      <c r="K980" s="121"/>
      <c r="L980" s="121"/>
      <c r="M980" s="121"/>
      <c r="N980" s="185"/>
      <c r="O980" s="121"/>
      <c r="P980" s="161"/>
      <c r="Q980" s="70"/>
      <c r="R980" s="70"/>
      <c r="S980" s="70"/>
      <c r="T980" s="149"/>
      <c r="U980" s="149"/>
      <c r="V980" s="187"/>
      <c r="W980" s="187"/>
      <c r="X980" s="167"/>
      <c r="Y980" s="167"/>
      <c r="Z980" s="71"/>
    </row>
    <row r="981" spans="3:26" ht="16.5" customHeight="1">
      <c r="C981" s="160"/>
      <c r="D981" s="160"/>
      <c r="E981" s="140"/>
      <c r="F981" s="141"/>
      <c r="G981" s="141"/>
      <c r="H981" s="143"/>
      <c r="I981" s="184"/>
      <c r="J981" s="144"/>
      <c r="K981" s="121"/>
      <c r="L981" s="121"/>
      <c r="M981" s="121"/>
      <c r="N981" s="185"/>
      <c r="O981" s="121"/>
      <c r="P981" s="161"/>
      <c r="Q981" s="70"/>
      <c r="R981" s="70"/>
      <c r="S981" s="70"/>
      <c r="T981" s="149"/>
      <c r="U981" s="149"/>
      <c r="V981" s="187"/>
      <c r="W981" s="187"/>
      <c r="X981" s="167"/>
      <c r="Y981" s="167"/>
      <c r="Z981" s="71"/>
    </row>
    <row r="982" spans="3:26" ht="16.5" customHeight="1">
      <c r="C982" s="160"/>
      <c r="D982" s="160"/>
      <c r="E982" s="140"/>
      <c r="F982" s="141"/>
      <c r="G982" s="141"/>
      <c r="H982" s="143"/>
      <c r="I982" s="184"/>
      <c r="J982" s="144"/>
      <c r="K982" s="121"/>
      <c r="L982" s="121"/>
      <c r="M982" s="121"/>
      <c r="N982" s="185"/>
      <c r="O982" s="121"/>
      <c r="P982" s="161"/>
      <c r="Q982" s="70"/>
      <c r="R982" s="70"/>
      <c r="S982" s="70"/>
      <c r="T982" s="149"/>
      <c r="U982" s="149"/>
      <c r="V982" s="187"/>
      <c r="W982" s="187"/>
      <c r="X982" s="167"/>
      <c r="Y982" s="167"/>
      <c r="Z982" s="71"/>
    </row>
    <row r="983" spans="3:26" ht="16.5" customHeight="1">
      <c r="C983" s="160"/>
      <c r="D983" s="160"/>
      <c r="E983" s="140"/>
      <c r="F983" s="141"/>
      <c r="G983" s="141"/>
      <c r="H983" s="143"/>
      <c r="I983" s="184"/>
      <c r="J983" s="144"/>
      <c r="K983" s="121"/>
      <c r="L983" s="121"/>
      <c r="M983" s="121"/>
      <c r="N983" s="185"/>
      <c r="O983" s="121"/>
      <c r="P983" s="161"/>
      <c r="Q983" s="70"/>
      <c r="R983" s="70"/>
      <c r="S983" s="70"/>
      <c r="T983" s="149"/>
      <c r="U983" s="149"/>
      <c r="V983" s="187"/>
      <c r="W983" s="187"/>
      <c r="X983" s="167"/>
      <c r="Y983" s="167"/>
      <c r="Z983" s="71"/>
    </row>
    <row r="984" spans="3:26" ht="16.5" customHeight="1">
      <c r="C984" s="160"/>
      <c r="D984" s="160"/>
      <c r="E984" s="140"/>
      <c r="F984" s="141"/>
      <c r="G984" s="141"/>
      <c r="H984" s="143"/>
      <c r="I984" s="184"/>
      <c r="J984" s="144"/>
      <c r="K984" s="121"/>
      <c r="L984" s="121"/>
      <c r="M984" s="121"/>
      <c r="N984" s="185"/>
      <c r="O984" s="121"/>
      <c r="P984" s="161"/>
      <c r="Q984" s="70"/>
      <c r="R984" s="70"/>
      <c r="S984" s="70"/>
      <c r="T984" s="149"/>
      <c r="U984" s="149"/>
      <c r="V984" s="187"/>
      <c r="W984" s="187"/>
      <c r="X984" s="167"/>
      <c r="Y984" s="167"/>
      <c r="Z984" s="71"/>
    </row>
    <row r="985" spans="3:26" ht="16.5" customHeight="1">
      <c r="C985" s="160"/>
      <c r="D985" s="160"/>
      <c r="E985" s="140"/>
      <c r="F985" s="141"/>
      <c r="G985" s="141"/>
      <c r="H985" s="143"/>
      <c r="I985" s="184"/>
      <c r="J985" s="144"/>
      <c r="K985" s="121"/>
      <c r="L985" s="121"/>
      <c r="M985" s="121"/>
      <c r="N985" s="185"/>
      <c r="O985" s="121"/>
      <c r="P985" s="161"/>
      <c r="Q985" s="70"/>
      <c r="R985" s="70"/>
      <c r="S985" s="70"/>
      <c r="T985" s="149"/>
      <c r="U985" s="149"/>
      <c r="V985" s="187"/>
      <c r="W985" s="187"/>
      <c r="X985" s="167"/>
      <c r="Y985" s="167"/>
      <c r="Z985" s="71"/>
    </row>
    <row r="986" spans="3:26" ht="16.5" customHeight="1">
      <c r="C986" s="160"/>
      <c r="D986" s="160"/>
      <c r="E986" s="140"/>
      <c r="F986" s="141"/>
      <c r="G986" s="141"/>
      <c r="H986" s="143"/>
      <c r="I986" s="184"/>
      <c r="J986" s="144"/>
      <c r="K986" s="121"/>
      <c r="L986" s="121"/>
      <c r="M986" s="121"/>
      <c r="N986" s="185"/>
      <c r="O986" s="121"/>
      <c r="P986" s="161"/>
      <c r="Q986" s="70"/>
      <c r="R986" s="70"/>
      <c r="S986" s="70"/>
      <c r="T986" s="149"/>
      <c r="U986" s="149"/>
      <c r="V986" s="187"/>
      <c r="W986" s="187"/>
      <c r="X986" s="167"/>
      <c r="Y986" s="167"/>
      <c r="Z986" s="71"/>
    </row>
    <row r="987" spans="3:26" ht="16.5" customHeight="1">
      <c r="C987" s="160"/>
      <c r="D987" s="160"/>
      <c r="E987" s="140"/>
      <c r="F987" s="141"/>
      <c r="G987" s="141"/>
      <c r="H987" s="143"/>
      <c r="I987" s="184"/>
      <c r="J987" s="144"/>
      <c r="K987" s="121"/>
      <c r="L987" s="121"/>
      <c r="M987" s="121"/>
      <c r="N987" s="185"/>
      <c r="O987" s="121"/>
      <c r="P987" s="161"/>
      <c r="Q987" s="70"/>
      <c r="R987" s="70"/>
      <c r="S987" s="70"/>
      <c r="T987" s="149"/>
      <c r="U987" s="149"/>
      <c r="V987" s="187"/>
      <c r="W987" s="187"/>
      <c r="X987" s="167"/>
      <c r="Y987" s="167"/>
      <c r="Z987" s="71"/>
    </row>
    <row r="988" spans="3:26" ht="16.5" customHeight="1">
      <c r="C988" s="160"/>
      <c r="D988" s="160"/>
      <c r="E988" s="140"/>
      <c r="F988" s="141"/>
      <c r="G988" s="141"/>
      <c r="H988" s="143"/>
      <c r="I988" s="184"/>
      <c r="J988" s="144"/>
      <c r="K988" s="121"/>
      <c r="L988" s="121"/>
      <c r="M988" s="121"/>
      <c r="N988" s="185"/>
      <c r="O988" s="121"/>
      <c r="P988" s="161"/>
      <c r="Q988" s="70"/>
      <c r="R988" s="70"/>
      <c r="S988" s="70"/>
      <c r="T988" s="149"/>
      <c r="U988" s="149"/>
      <c r="V988" s="187"/>
      <c r="W988" s="187"/>
      <c r="X988" s="167"/>
      <c r="Y988" s="167"/>
      <c r="Z988" s="71"/>
    </row>
    <row r="989" spans="3:26" ht="16.5" customHeight="1">
      <c r="C989" s="160"/>
      <c r="D989" s="160"/>
      <c r="E989" s="140"/>
      <c r="F989" s="141"/>
      <c r="G989" s="141"/>
      <c r="H989" s="143"/>
      <c r="I989" s="184"/>
      <c r="J989" s="144"/>
      <c r="K989" s="121"/>
      <c r="L989" s="121"/>
      <c r="M989" s="121"/>
      <c r="N989" s="185"/>
      <c r="O989" s="121"/>
      <c r="P989" s="161"/>
      <c r="Q989" s="70"/>
      <c r="R989" s="70"/>
      <c r="S989" s="70"/>
      <c r="T989" s="149"/>
      <c r="U989" s="149"/>
      <c r="V989" s="187"/>
      <c r="W989" s="187"/>
      <c r="X989" s="167"/>
      <c r="Y989" s="167"/>
      <c r="Z989" s="71"/>
    </row>
    <row r="990" spans="3:26" ht="16.5" customHeight="1">
      <c r="C990" s="160"/>
      <c r="D990" s="160"/>
      <c r="E990" s="140"/>
      <c r="F990" s="141"/>
      <c r="G990" s="141"/>
      <c r="H990" s="143"/>
      <c r="I990" s="184"/>
      <c r="J990" s="144"/>
      <c r="K990" s="121"/>
      <c r="L990" s="121"/>
      <c r="M990" s="121"/>
      <c r="N990" s="185"/>
      <c r="O990" s="121"/>
      <c r="P990" s="161"/>
      <c r="Q990" s="70"/>
      <c r="R990" s="70"/>
      <c r="S990" s="70"/>
      <c r="T990" s="149"/>
      <c r="U990" s="149"/>
      <c r="V990" s="187"/>
      <c r="W990" s="187"/>
      <c r="X990" s="167"/>
      <c r="Y990" s="167"/>
      <c r="Z990" s="71"/>
    </row>
    <row r="991" spans="3:26" ht="16.5" customHeight="1">
      <c r="C991" s="160"/>
      <c r="D991" s="160"/>
      <c r="E991" s="140"/>
      <c r="F991" s="141"/>
      <c r="G991" s="141"/>
      <c r="H991" s="143"/>
      <c r="I991" s="184"/>
      <c r="J991" s="144"/>
      <c r="K991" s="121"/>
      <c r="L991" s="121"/>
      <c r="M991" s="121"/>
      <c r="N991" s="185"/>
      <c r="O991" s="121"/>
      <c r="P991" s="161"/>
      <c r="Q991" s="70"/>
      <c r="R991" s="70"/>
      <c r="S991" s="70"/>
      <c r="T991" s="149"/>
      <c r="U991" s="149"/>
      <c r="V991" s="187"/>
      <c r="W991" s="187"/>
      <c r="X991" s="167"/>
      <c r="Y991" s="167"/>
      <c r="Z991" s="71"/>
    </row>
    <row r="992" spans="3:26" ht="16.5" customHeight="1">
      <c r="C992" s="160"/>
      <c r="D992" s="160"/>
      <c r="E992" s="140"/>
      <c r="F992" s="141"/>
      <c r="G992" s="141"/>
      <c r="H992" s="143"/>
      <c r="I992" s="184"/>
      <c r="J992" s="144"/>
      <c r="K992" s="121"/>
      <c r="L992" s="121"/>
      <c r="M992" s="121"/>
      <c r="N992" s="185"/>
      <c r="O992" s="121"/>
      <c r="P992" s="161"/>
      <c r="Q992" s="70"/>
      <c r="R992" s="70"/>
      <c r="S992" s="70"/>
      <c r="T992" s="149"/>
      <c r="U992" s="149"/>
      <c r="V992" s="187"/>
      <c r="W992" s="187"/>
      <c r="X992" s="167"/>
      <c r="Y992" s="167"/>
      <c r="Z992" s="71"/>
    </row>
    <row r="993" spans="3:26" ht="16.5" customHeight="1">
      <c r="C993" s="160"/>
      <c r="D993" s="160"/>
      <c r="E993" s="140"/>
      <c r="F993" s="141"/>
      <c r="G993" s="141"/>
      <c r="H993" s="143"/>
      <c r="I993" s="184"/>
      <c r="J993" s="144"/>
      <c r="K993" s="121"/>
      <c r="L993" s="121"/>
      <c r="M993" s="121"/>
      <c r="N993" s="185"/>
      <c r="O993" s="121"/>
      <c r="P993" s="161"/>
      <c r="Q993" s="70"/>
      <c r="R993" s="70"/>
      <c r="S993" s="70"/>
      <c r="T993" s="149"/>
      <c r="U993" s="149"/>
      <c r="V993" s="187"/>
      <c r="W993" s="187"/>
      <c r="X993" s="167"/>
      <c r="Y993" s="167"/>
      <c r="Z993" s="71"/>
    </row>
    <row r="994" spans="3:26" ht="16.5" customHeight="1">
      <c r="C994" s="160"/>
      <c r="D994" s="160"/>
      <c r="E994" s="140"/>
      <c r="F994" s="141"/>
      <c r="G994" s="141"/>
      <c r="H994" s="143"/>
      <c r="I994" s="184"/>
      <c r="J994" s="144"/>
      <c r="K994" s="121"/>
      <c r="L994" s="121"/>
      <c r="M994" s="121"/>
      <c r="N994" s="185"/>
      <c r="O994" s="121"/>
      <c r="P994" s="161"/>
      <c r="Q994" s="70"/>
      <c r="R994" s="70"/>
      <c r="S994" s="70"/>
      <c r="T994" s="149"/>
      <c r="U994" s="149"/>
      <c r="V994" s="187"/>
      <c r="W994" s="187"/>
      <c r="X994" s="167"/>
      <c r="Y994" s="167"/>
      <c r="Z994" s="71"/>
    </row>
    <row r="995" spans="3:26" ht="16.5" customHeight="1">
      <c r="C995" s="160"/>
      <c r="D995" s="160"/>
      <c r="E995" s="140"/>
      <c r="F995" s="141"/>
      <c r="G995" s="141"/>
      <c r="H995" s="143"/>
      <c r="I995" s="184"/>
      <c r="J995" s="144"/>
      <c r="K995" s="121"/>
      <c r="L995" s="121"/>
      <c r="M995" s="121"/>
      <c r="N995" s="185"/>
      <c r="O995" s="121"/>
      <c r="P995" s="161"/>
      <c r="Q995" s="70"/>
      <c r="R995" s="70"/>
      <c r="S995" s="70"/>
      <c r="T995" s="149"/>
      <c r="U995" s="149"/>
      <c r="V995" s="187"/>
      <c r="W995" s="187"/>
      <c r="X995" s="167"/>
      <c r="Y995" s="167"/>
      <c r="Z995" s="71"/>
    </row>
    <row r="996" spans="3:26" ht="16.5" customHeight="1">
      <c r="C996" s="160"/>
      <c r="D996" s="160"/>
      <c r="E996" s="140"/>
      <c r="F996" s="141"/>
      <c r="G996" s="141"/>
      <c r="H996" s="143"/>
      <c r="I996" s="184"/>
      <c r="J996" s="144"/>
      <c r="K996" s="121"/>
      <c r="L996" s="121"/>
      <c r="M996" s="121"/>
      <c r="N996" s="185"/>
      <c r="O996" s="121"/>
      <c r="P996" s="161"/>
      <c r="Q996" s="70"/>
      <c r="R996" s="70"/>
      <c r="S996" s="70"/>
      <c r="T996" s="149"/>
      <c r="U996" s="149"/>
      <c r="V996" s="187"/>
      <c r="W996" s="187"/>
      <c r="X996" s="167"/>
      <c r="Y996" s="167"/>
      <c r="Z996" s="71"/>
    </row>
    <row r="997" spans="3:26" ht="16.5" customHeight="1">
      <c r="C997" s="160"/>
      <c r="D997" s="160"/>
      <c r="E997" s="140"/>
      <c r="F997" s="141"/>
      <c r="G997" s="141"/>
      <c r="H997" s="143"/>
      <c r="I997" s="184"/>
      <c r="J997" s="144"/>
      <c r="K997" s="121"/>
      <c r="L997" s="121"/>
      <c r="M997" s="121"/>
      <c r="N997" s="185"/>
      <c r="O997" s="121"/>
      <c r="P997" s="161"/>
      <c r="Q997" s="70"/>
      <c r="R997" s="70"/>
      <c r="S997" s="70"/>
      <c r="T997" s="149"/>
      <c r="U997" s="149"/>
      <c r="V997" s="187"/>
      <c r="W997" s="187"/>
      <c r="X997" s="167"/>
      <c r="Y997" s="167"/>
      <c r="Z997" s="71"/>
    </row>
    <row r="998" spans="3:26" ht="16.5" customHeight="1">
      <c r="C998" s="160"/>
      <c r="D998" s="160"/>
      <c r="E998" s="140"/>
      <c r="F998" s="141"/>
      <c r="G998" s="141"/>
      <c r="H998" s="143"/>
      <c r="I998" s="184"/>
      <c r="J998" s="144"/>
      <c r="K998" s="121"/>
      <c r="L998" s="121"/>
      <c r="M998" s="121"/>
      <c r="N998" s="185"/>
      <c r="O998" s="121"/>
      <c r="P998" s="161"/>
      <c r="Q998" s="70"/>
      <c r="R998" s="70"/>
      <c r="S998" s="70"/>
      <c r="T998" s="149"/>
      <c r="U998" s="149"/>
      <c r="V998" s="187"/>
      <c r="W998" s="187"/>
      <c r="X998" s="167"/>
      <c r="Y998" s="167"/>
      <c r="Z998" s="71"/>
    </row>
    <row r="999" spans="3:26" ht="16.5" customHeight="1">
      <c r="C999" s="160"/>
      <c r="D999" s="160"/>
      <c r="E999" s="140"/>
      <c r="F999" s="141"/>
      <c r="G999" s="141"/>
      <c r="H999" s="143"/>
      <c r="I999" s="184"/>
      <c r="J999" s="144"/>
      <c r="K999" s="121"/>
      <c r="L999" s="121"/>
      <c r="M999" s="121"/>
      <c r="N999" s="185"/>
      <c r="O999" s="121"/>
      <c r="P999" s="161"/>
      <c r="Q999" s="70"/>
      <c r="R999" s="70"/>
      <c r="S999" s="70"/>
      <c r="T999" s="149"/>
      <c r="U999" s="149"/>
      <c r="V999" s="187"/>
      <c r="W999" s="187"/>
      <c r="X999" s="167"/>
      <c r="Y999" s="167"/>
      <c r="Z999" s="71"/>
    </row>
    <row r="1000" spans="3:26" ht="16.5" customHeight="1">
      <c r="C1000" s="160"/>
      <c r="D1000" s="160"/>
      <c r="E1000" s="140"/>
      <c r="F1000" s="141"/>
      <c r="G1000" s="141"/>
      <c r="H1000" s="143"/>
      <c r="I1000" s="184"/>
      <c r="J1000" s="144"/>
      <c r="K1000" s="121"/>
      <c r="L1000" s="121"/>
      <c r="M1000" s="121"/>
      <c r="N1000" s="185"/>
      <c r="O1000" s="121"/>
      <c r="P1000" s="161"/>
      <c r="Q1000" s="70"/>
      <c r="R1000" s="70"/>
      <c r="S1000" s="70"/>
      <c r="T1000" s="149"/>
      <c r="U1000" s="149"/>
      <c r="V1000" s="187"/>
      <c r="W1000" s="187"/>
      <c r="X1000" s="167"/>
      <c r="Y1000" s="167"/>
      <c r="Z1000" s="71"/>
    </row>
    <row r="1001" spans="3:26" ht="16.5" customHeight="1">
      <c r="C1001" s="160"/>
      <c r="D1001" s="160"/>
      <c r="E1001" s="140"/>
      <c r="F1001" s="141"/>
      <c r="G1001" s="141"/>
      <c r="H1001" s="143"/>
      <c r="I1001" s="184"/>
      <c r="J1001" s="144"/>
      <c r="K1001" s="121"/>
      <c r="L1001" s="121"/>
      <c r="M1001" s="121"/>
      <c r="N1001" s="185"/>
      <c r="O1001" s="121"/>
      <c r="P1001" s="161"/>
      <c r="Q1001" s="70"/>
      <c r="R1001" s="70"/>
      <c r="S1001" s="70"/>
      <c r="T1001" s="149"/>
      <c r="U1001" s="149"/>
      <c r="V1001" s="187"/>
      <c r="W1001" s="187"/>
      <c r="X1001" s="167"/>
      <c r="Y1001" s="167"/>
      <c r="Z1001" s="71"/>
    </row>
    <row r="1002" spans="3:26" ht="16.5" customHeight="1">
      <c r="C1002" s="160"/>
      <c r="D1002" s="160"/>
      <c r="E1002" s="140"/>
      <c r="F1002" s="141"/>
      <c r="G1002" s="141"/>
      <c r="H1002" s="143"/>
      <c r="I1002" s="184"/>
      <c r="J1002" s="144"/>
      <c r="K1002" s="121"/>
      <c r="L1002" s="121"/>
      <c r="M1002" s="121"/>
      <c r="N1002" s="185"/>
      <c r="O1002" s="121"/>
      <c r="P1002" s="161"/>
      <c r="Q1002" s="70"/>
      <c r="R1002" s="70"/>
      <c r="S1002" s="70"/>
      <c r="T1002" s="149"/>
      <c r="U1002" s="149"/>
      <c r="V1002" s="187"/>
      <c r="W1002" s="187"/>
      <c r="X1002" s="167"/>
      <c r="Y1002" s="167"/>
      <c r="Z1002" s="71"/>
    </row>
    <row r="1003" spans="3:26" ht="16.5" customHeight="1">
      <c r="C1003" s="160"/>
      <c r="D1003" s="160"/>
      <c r="E1003" s="140"/>
      <c r="F1003" s="141"/>
      <c r="G1003" s="141"/>
      <c r="H1003" s="143"/>
      <c r="I1003" s="184"/>
      <c r="J1003" s="144"/>
      <c r="K1003" s="121"/>
      <c r="L1003" s="121"/>
      <c r="M1003" s="121"/>
      <c r="N1003" s="185"/>
      <c r="O1003" s="121"/>
      <c r="P1003" s="161"/>
      <c r="Q1003" s="70"/>
      <c r="R1003" s="70"/>
      <c r="S1003" s="70"/>
      <c r="T1003" s="149"/>
      <c r="U1003" s="149"/>
      <c r="V1003" s="187"/>
      <c r="W1003" s="187"/>
      <c r="X1003" s="167"/>
      <c r="Y1003" s="167"/>
      <c r="Z1003" s="71"/>
    </row>
    <row r="1004" spans="3:26" ht="16.5" customHeight="1">
      <c r="C1004" s="160"/>
      <c r="D1004" s="160"/>
      <c r="E1004" s="140"/>
      <c r="F1004" s="141"/>
      <c r="G1004" s="141"/>
      <c r="H1004" s="143"/>
      <c r="I1004" s="184"/>
      <c r="J1004" s="144"/>
      <c r="K1004" s="121"/>
      <c r="L1004" s="121"/>
      <c r="M1004" s="121"/>
      <c r="N1004" s="185"/>
      <c r="O1004" s="121"/>
      <c r="P1004" s="161"/>
      <c r="Q1004" s="70"/>
      <c r="R1004" s="70"/>
      <c r="S1004" s="70"/>
      <c r="T1004" s="149"/>
      <c r="U1004" s="149"/>
      <c r="V1004" s="187"/>
      <c r="W1004" s="187"/>
      <c r="X1004" s="167"/>
      <c r="Y1004" s="167"/>
      <c r="Z1004" s="71"/>
    </row>
    <row r="1005" spans="3:26" ht="16.5" customHeight="1">
      <c r="C1005" s="160"/>
      <c r="D1005" s="160"/>
      <c r="E1005" s="140"/>
      <c r="F1005" s="141"/>
      <c r="G1005" s="141"/>
      <c r="H1005" s="143"/>
      <c r="I1005" s="184"/>
      <c r="J1005" s="144"/>
      <c r="K1005" s="121"/>
      <c r="L1005" s="121"/>
      <c r="M1005" s="121"/>
      <c r="N1005" s="185"/>
      <c r="O1005" s="121"/>
      <c r="P1005" s="161"/>
      <c r="Q1005" s="70"/>
      <c r="R1005" s="70"/>
      <c r="S1005" s="70"/>
      <c r="T1005" s="149"/>
      <c r="U1005" s="149"/>
      <c r="V1005" s="187"/>
      <c r="W1005" s="187"/>
      <c r="X1005" s="167"/>
      <c r="Y1005" s="167"/>
      <c r="Z1005" s="71"/>
    </row>
    <row r="1006" spans="3:26" ht="16.5" customHeight="1">
      <c r="C1006" s="160"/>
      <c r="D1006" s="160"/>
      <c r="E1006" s="140"/>
      <c r="F1006" s="141"/>
      <c r="G1006" s="141"/>
      <c r="H1006" s="143"/>
      <c r="I1006" s="184"/>
      <c r="J1006" s="144"/>
      <c r="K1006" s="121"/>
      <c r="L1006" s="121"/>
      <c r="M1006" s="121"/>
      <c r="N1006" s="185"/>
      <c r="O1006" s="121"/>
      <c r="P1006" s="161"/>
      <c r="Q1006" s="70"/>
      <c r="R1006" s="70"/>
      <c r="S1006" s="70"/>
      <c r="T1006" s="149"/>
      <c r="U1006" s="149"/>
      <c r="V1006" s="187"/>
      <c r="W1006" s="187"/>
      <c r="X1006" s="167"/>
      <c r="Y1006" s="167"/>
      <c r="Z1006" s="71"/>
    </row>
    <row r="1007" spans="3:26" ht="16.5" customHeight="1">
      <c r="C1007" s="160"/>
      <c r="D1007" s="160"/>
      <c r="E1007" s="140"/>
      <c r="F1007" s="141"/>
      <c r="G1007" s="141"/>
      <c r="H1007" s="143"/>
      <c r="I1007" s="184"/>
      <c r="J1007" s="144"/>
      <c r="K1007" s="121"/>
      <c r="L1007" s="121"/>
      <c r="M1007" s="121"/>
      <c r="N1007" s="185"/>
      <c r="O1007" s="121"/>
      <c r="P1007" s="161"/>
      <c r="Q1007" s="70"/>
      <c r="R1007" s="70"/>
      <c r="S1007" s="70"/>
      <c r="T1007" s="149"/>
      <c r="U1007" s="149"/>
      <c r="V1007" s="187"/>
      <c r="W1007" s="187"/>
      <c r="X1007" s="167"/>
      <c r="Y1007" s="167"/>
      <c r="Z1007" s="71"/>
    </row>
    <row r="1008" spans="3:26" ht="16.5" customHeight="1">
      <c r="C1008" s="160"/>
      <c r="D1008" s="160"/>
      <c r="E1008" s="140"/>
      <c r="F1008" s="141"/>
      <c r="G1008" s="141"/>
      <c r="H1008" s="143"/>
      <c r="I1008" s="184"/>
      <c r="J1008" s="144"/>
      <c r="K1008" s="121"/>
      <c r="L1008" s="121"/>
      <c r="M1008" s="121"/>
      <c r="N1008" s="185"/>
      <c r="O1008" s="121"/>
      <c r="P1008" s="161"/>
      <c r="Q1008" s="70"/>
      <c r="R1008" s="70"/>
      <c r="S1008" s="70"/>
      <c r="T1008" s="149"/>
      <c r="U1008" s="149"/>
      <c r="V1008" s="187"/>
      <c r="W1008" s="187"/>
      <c r="X1008" s="167"/>
      <c r="Y1008" s="167"/>
      <c r="Z1008" s="71"/>
    </row>
    <row r="1009" spans="3:26" ht="16.5" customHeight="1">
      <c r="C1009" s="160"/>
      <c r="D1009" s="160"/>
      <c r="E1009" s="140"/>
      <c r="F1009" s="141"/>
      <c r="G1009" s="141"/>
      <c r="H1009" s="143"/>
      <c r="I1009" s="184"/>
      <c r="J1009" s="144"/>
      <c r="K1009" s="121"/>
      <c r="L1009" s="121"/>
      <c r="M1009" s="121"/>
      <c r="N1009" s="185"/>
      <c r="O1009" s="121"/>
      <c r="P1009" s="161"/>
      <c r="Q1009" s="70"/>
      <c r="R1009" s="70"/>
      <c r="S1009" s="70"/>
      <c r="T1009" s="149"/>
      <c r="U1009" s="149"/>
      <c r="V1009" s="187"/>
      <c r="W1009" s="187"/>
      <c r="X1009" s="167"/>
      <c r="Y1009" s="167"/>
      <c r="Z1009" s="71"/>
    </row>
    <row r="1010" spans="3:26" ht="16.5" customHeight="1">
      <c r="C1010" s="160"/>
      <c r="D1010" s="160"/>
      <c r="E1010" s="140"/>
      <c r="F1010" s="141"/>
      <c r="G1010" s="141"/>
      <c r="H1010" s="143"/>
      <c r="I1010" s="184"/>
      <c r="J1010" s="144"/>
      <c r="K1010" s="121"/>
      <c r="L1010" s="121"/>
      <c r="M1010" s="121"/>
      <c r="N1010" s="185"/>
      <c r="O1010" s="121"/>
      <c r="P1010" s="161"/>
      <c r="Q1010" s="70"/>
      <c r="R1010" s="70"/>
      <c r="S1010" s="70"/>
      <c r="T1010" s="149"/>
      <c r="U1010" s="149"/>
      <c r="V1010" s="187"/>
      <c r="W1010" s="187"/>
      <c r="X1010" s="167"/>
      <c r="Y1010" s="167"/>
      <c r="Z1010" s="71"/>
    </row>
    <row r="1011" spans="3:26" ht="16.5" customHeight="1">
      <c r="C1011" s="160"/>
      <c r="D1011" s="160"/>
      <c r="E1011" s="140"/>
      <c r="F1011" s="141"/>
      <c r="G1011" s="141"/>
      <c r="H1011" s="143"/>
      <c r="I1011" s="184"/>
      <c r="J1011" s="144"/>
      <c r="K1011" s="121"/>
      <c r="L1011" s="121"/>
      <c r="M1011" s="121"/>
      <c r="N1011" s="185"/>
      <c r="O1011" s="121"/>
      <c r="P1011" s="161"/>
      <c r="Q1011" s="70"/>
      <c r="R1011" s="70"/>
      <c r="S1011" s="70"/>
      <c r="T1011" s="149"/>
      <c r="U1011" s="149"/>
      <c r="V1011" s="187"/>
      <c r="W1011" s="187"/>
      <c r="X1011" s="167"/>
      <c r="Y1011" s="167"/>
      <c r="Z1011" s="71"/>
    </row>
    <row r="1012" spans="3:26" ht="16.5" customHeight="1">
      <c r="C1012" s="160"/>
      <c r="D1012" s="160"/>
      <c r="E1012" s="140"/>
      <c r="F1012" s="141"/>
      <c r="G1012" s="141"/>
      <c r="H1012" s="143"/>
      <c r="I1012" s="184"/>
      <c r="J1012" s="144"/>
      <c r="K1012" s="121"/>
      <c r="L1012" s="121"/>
      <c r="M1012" s="121"/>
      <c r="N1012" s="185"/>
      <c r="O1012" s="121"/>
      <c r="P1012" s="161"/>
      <c r="Q1012" s="70"/>
      <c r="R1012" s="70"/>
      <c r="S1012" s="70"/>
      <c r="T1012" s="149"/>
      <c r="U1012" s="149"/>
      <c r="V1012" s="187"/>
      <c r="W1012" s="187"/>
      <c r="X1012" s="167"/>
      <c r="Y1012" s="167"/>
      <c r="Z1012" s="71"/>
    </row>
    <row r="1013" spans="3:26" ht="16.5" customHeight="1">
      <c r="C1013" s="160"/>
      <c r="D1013" s="160"/>
      <c r="E1013" s="140"/>
      <c r="F1013" s="141"/>
      <c r="G1013" s="141"/>
      <c r="H1013" s="143"/>
      <c r="I1013" s="184"/>
      <c r="J1013" s="144"/>
      <c r="K1013" s="121"/>
      <c r="L1013" s="121"/>
      <c r="M1013" s="121"/>
      <c r="N1013" s="185"/>
      <c r="O1013" s="121"/>
      <c r="P1013" s="161"/>
      <c r="Q1013" s="70"/>
      <c r="R1013" s="70"/>
      <c r="S1013" s="70"/>
      <c r="T1013" s="149"/>
      <c r="U1013" s="149"/>
      <c r="V1013" s="187"/>
      <c r="W1013" s="187"/>
      <c r="X1013" s="167"/>
      <c r="Y1013" s="167"/>
      <c r="Z1013" s="71"/>
    </row>
    <row r="1014" spans="3:26" ht="16.5" customHeight="1">
      <c r="C1014" s="160"/>
      <c r="D1014" s="160"/>
      <c r="E1014" s="140"/>
      <c r="F1014" s="141"/>
      <c r="G1014" s="141"/>
      <c r="H1014" s="143"/>
      <c r="I1014" s="184"/>
      <c r="J1014" s="144"/>
      <c r="K1014" s="121"/>
      <c r="L1014" s="121"/>
      <c r="M1014" s="121"/>
      <c r="N1014" s="185"/>
      <c r="O1014" s="121"/>
      <c r="P1014" s="161"/>
      <c r="Q1014" s="70"/>
      <c r="R1014" s="70"/>
      <c r="S1014" s="70"/>
      <c r="T1014" s="149"/>
      <c r="U1014" s="149"/>
      <c r="V1014" s="187"/>
      <c r="W1014" s="187"/>
      <c r="X1014" s="167"/>
      <c r="Y1014" s="167"/>
      <c r="Z1014" s="71"/>
    </row>
    <row r="1015" spans="3:26" ht="16.5" customHeight="1">
      <c r="C1015" s="160"/>
      <c r="D1015" s="160"/>
      <c r="E1015" s="140"/>
      <c r="F1015" s="141"/>
      <c r="G1015" s="141"/>
      <c r="H1015" s="143"/>
      <c r="I1015" s="184"/>
      <c r="J1015" s="144"/>
      <c r="K1015" s="121"/>
      <c r="L1015" s="121"/>
      <c r="M1015" s="121"/>
      <c r="N1015" s="185"/>
      <c r="O1015" s="121"/>
      <c r="P1015" s="161"/>
      <c r="Q1015" s="70"/>
      <c r="R1015" s="70"/>
      <c r="S1015" s="70"/>
      <c r="T1015" s="149"/>
      <c r="U1015" s="149"/>
      <c r="V1015" s="187"/>
      <c r="W1015" s="187"/>
      <c r="X1015" s="167"/>
      <c r="Y1015" s="167"/>
      <c r="Z1015" s="71"/>
    </row>
    <row r="1016" spans="3:26" ht="16.5" customHeight="1">
      <c r="C1016" s="160"/>
      <c r="D1016" s="160"/>
      <c r="E1016" s="140"/>
      <c r="F1016" s="141"/>
      <c r="G1016" s="141"/>
      <c r="H1016" s="143"/>
      <c r="I1016" s="184"/>
      <c r="J1016" s="144"/>
      <c r="K1016" s="121"/>
      <c r="L1016" s="121"/>
      <c r="M1016" s="121"/>
      <c r="N1016" s="185"/>
      <c r="O1016" s="121"/>
      <c r="P1016" s="161"/>
      <c r="Q1016" s="70"/>
      <c r="R1016" s="70"/>
      <c r="S1016" s="70"/>
      <c r="T1016" s="149"/>
      <c r="U1016" s="149"/>
      <c r="V1016" s="187"/>
      <c r="W1016" s="187"/>
      <c r="X1016" s="167"/>
      <c r="Y1016" s="167"/>
      <c r="Z1016" s="71"/>
    </row>
    <row r="1017" spans="3:26" ht="16.5" customHeight="1">
      <c r="C1017" s="160"/>
      <c r="D1017" s="160"/>
      <c r="E1017" s="140"/>
      <c r="F1017" s="141"/>
      <c r="G1017" s="141"/>
      <c r="H1017" s="143"/>
      <c r="I1017" s="184"/>
      <c r="J1017" s="144"/>
      <c r="K1017" s="121"/>
      <c r="L1017" s="121"/>
      <c r="M1017" s="121"/>
      <c r="N1017" s="185"/>
      <c r="O1017" s="121"/>
      <c r="P1017" s="161"/>
      <c r="Q1017" s="70"/>
      <c r="R1017" s="70"/>
      <c r="S1017" s="70"/>
      <c r="T1017" s="149"/>
      <c r="U1017" s="149"/>
      <c r="V1017" s="187"/>
      <c r="W1017" s="187"/>
      <c r="X1017" s="167"/>
      <c r="Y1017" s="167"/>
      <c r="Z1017" s="71"/>
    </row>
    <row r="1018" spans="3:26" ht="16.5" customHeight="1">
      <c r="C1018" s="160"/>
      <c r="D1018" s="160"/>
      <c r="E1018" s="140"/>
      <c r="F1018" s="141"/>
      <c r="G1018" s="141"/>
      <c r="H1018" s="143"/>
      <c r="I1018" s="184"/>
      <c r="J1018" s="144"/>
      <c r="K1018" s="121"/>
      <c r="L1018" s="121"/>
      <c r="M1018" s="121"/>
      <c r="N1018" s="185"/>
      <c r="O1018" s="121"/>
      <c r="P1018" s="161"/>
      <c r="Q1018" s="70"/>
      <c r="R1018" s="70"/>
      <c r="S1018" s="70"/>
      <c r="T1018" s="149"/>
      <c r="U1018" s="149"/>
      <c r="V1018" s="187"/>
      <c r="W1018" s="187"/>
      <c r="X1018" s="167"/>
      <c r="Y1018" s="167"/>
      <c r="Z1018" s="71"/>
    </row>
    <row r="1019" spans="3:26" ht="16.5" customHeight="1">
      <c r="C1019" s="160"/>
      <c r="D1019" s="160"/>
      <c r="E1019" s="140"/>
      <c r="F1019" s="141"/>
      <c r="G1019" s="141"/>
      <c r="H1019" s="143"/>
      <c r="I1019" s="184"/>
      <c r="J1019" s="144"/>
      <c r="K1019" s="121"/>
      <c r="L1019" s="121"/>
      <c r="M1019" s="121"/>
      <c r="N1019" s="185"/>
      <c r="O1019" s="121"/>
      <c r="P1019" s="161"/>
      <c r="Q1019" s="70"/>
      <c r="R1019" s="70"/>
      <c r="S1019" s="70"/>
      <c r="T1019" s="149"/>
      <c r="U1019" s="149"/>
      <c r="V1019" s="187"/>
      <c r="W1019" s="187"/>
      <c r="X1019" s="167"/>
      <c r="Y1019" s="167"/>
      <c r="Z1019" s="71"/>
    </row>
    <row r="1020" spans="3:26" ht="16.5" customHeight="1">
      <c r="C1020" s="160"/>
      <c r="D1020" s="160"/>
      <c r="E1020" s="140"/>
      <c r="F1020" s="141"/>
      <c r="G1020" s="141"/>
      <c r="H1020" s="143"/>
      <c r="I1020" s="184"/>
      <c r="J1020" s="144"/>
      <c r="K1020" s="121"/>
      <c r="L1020" s="121"/>
      <c r="M1020" s="121"/>
      <c r="N1020" s="185"/>
      <c r="O1020" s="121"/>
      <c r="P1020" s="161"/>
      <c r="Q1020" s="70"/>
      <c r="R1020" s="70"/>
      <c r="S1020" s="70"/>
      <c r="T1020" s="149"/>
      <c r="U1020" s="149"/>
      <c r="V1020" s="187"/>
      <c r="W1020" s="187"/>
      <c r="X1020" s="167"/>
      <c r="Y1020" s="167"/>
      <c r="Z1020" s="71"/>
    </row>
    <row r="1021" spans="3:26" ht="16.5" customHeight="1">
      <c r="C1021" s="160"/>
      <c r="D1021" s="160"/>
      <c r="E1021" s="140"/>
      <c r="F1021" s="141"/>
      <c r="G1021" s="141"/>
      <c r="H1021" s="143"/>
      <c r="I1021" s="184"/>
      <c r="J1021" s="144"/>
      <c r="K1021" s="121"/>
      <c r="L1021" s="121"/>
      <c r="M1021" s="121"/>
      <c r="N1021" s="185"/>
      <c r="O1021" s="121"/>
      <c r="P1021" s="161"/>
      <c r="Q1021" s="70"/>
      <c r="R1021" s="70"/>
      <c r="S1021" s="70"/>
      <c r="T1021" s="149"/>
      <c r="U1021" s="149"/>
      <c r="V1021" s="187"/>
      <c r="W1021" s="187"/>
      <c r="X1021" s="167"/>
      <c r="Y1021" s="167"/>
      <c r="Z1021" s="71"/>
    </row>
    <row r="1022" spans="3:26" ht="16.5" customHeight="1">
      <c r="C1022" s="160"/>
      <c r="D1022" s="160"/>
      <c r="E1022" s="140"/>
      <c r="F1022" s="141"/>
      <c r="G1022" s="141"/>
      <c r="H1022" s="143"/>
      <c r="I1022" s="184"/>
      <c r="J1022" s="144"/>
      <c r="K1022" s="121"/>
      <c r="L1022" s="121"/>
      <c r="M1022" s="121"/>
      <c r="N1022" s="185"/>
      <c r="O1022" s="121"/>
      <c r="P1022" s="161"/>
      <c r="Q1022" s="70"/>
      <c r="R1022" s="70"/>
      <c r="S1022" s="70"/>
      <c r="T1022" s="149"/>
      <c r="U1022" s="149"/>
      <c r="V1022" s="187"/>
      <c r="W1022" s="187"/>
      <c r="X1022" s="167"/>
      <c r="Y1022" s="167"/>
      <c r="Z1022" s="71"/>
    </row>
    <row r="1023" spans="3:26" ht="16.5" customHeight="1">
      <c r="C1023" s="160"/>
      <c r="D1023" s="160"/>
      <c r="E1023" s="140"/>
      <c r="F1023" s="141"/>
      <c r="G1023" s="141"/>
      <c r="H1023" s="143"/>
      <c r="I1023" s="184"/>
      <c r="J1023" s="144"/>
      <c r="K1023" s="121"/>
      <c r="L1023" s="121"/>
      <c r="M1023" s="121"/>
      <c r="N1023" s="185"/>
      <c r="O1023" s="121"/>
      <c r="P1023" s="161"/>
      <c r="Q1023" s="70"/>
      <c r="R1023" s="70"/>
      <c r="S1023" s="70"/>
      <c r="T1023" s="149"/>
      <c r="U1023" s="149"/>
      <c r="V1023" s="187"/>
      <c r="W1023" s="187"/>
      <c r="X1023" s="167"/>
      <c r="Y1023" s="167"/>
      <c r="Z1023" s="71"/>
    </row>
    <row r="1024" spans="3:26" ht="16.5" customHeight="1">
      <c r="C1024" s="160"/>
      <c r="D1024" s="160"/>
      <c r="E1024" s="140"/>
      <c r="F1024" s="141"/>
      <c r="G1024" s="141"/>
      <c r="H1024" s="143"/>
      <c r="I1024" s="184"/>
      <c r="J1024" s="144"/>
      <c r="K1024" s="121"/>
      <c r="L1024" s="121"/>
      <c r="M1024" s="121"/>
      <c r="N1024" s="185"/>
      <c r="O1024" s="121"/>
      <c r="P1024" s="161"/>
      <c r="Q1024" s="70"/>
      <c r="R1024" s="70"/>
      <c r="S1024" s="70"/>
      <c r="T1024" s="149"/>
      <c r="U1024" s="149"/>
      <c r="V1024" s="187"/>
      <c r="W1024" s="187"/>
      <c r="X1024" s="167"/>
      <c r="Y1024" s="167"/>
      <c r="Z1024" s="71"/>
    </row>
    <row r="1025" spans="3:26" ht="16.5" customHeight="1">
      <c r="C1025" s="160"/>
      <c r="D1025" s="160"/>
      <c r="E1025" s="140"/>
      <c r="F1025" s="141"/>
      <c r="G1025" s="141"/>
      <c r="H1025" s="143"/>
      <c r="I1025" s="184"/>
      <c r="J1025" s="144"/>
      <c r="K1025" s="121"/>
      <c r="L1025" s="121"/>
      <c r="M1025" s="121"/>
      <c r="N1025" s="185"/>
      <c r="O1025" s="121"/>
      <c r="P1025" s="161"/>
      <c r="Q1025" s="70"/>
      <c r="R1025" s="70"/>
      <c r="S1025" s="70"/>
      <c r="T1025" s="149"/>
      <c r="U1025" s="149"/>
      <c r="V1025" s="187"/>
      <c r="W1025" s="187"/>
      <c r="X1025" s="167"/>
      <c r="Y1025" s="167"/>
      <c r="Z1025" s="71"/>
    </row>
    <row r="1026" spans="3:26" ht="16.5" customHeight="1">
      <c r="C1026" s="160"/>
      <c r="D1026" s="160"/>
      <c r="E1026" s="140"/>
      <c r="F1026" s="141"/>
      <c r="G1026" s="141"/>
      <c r="H1026" s="143"/>
      <c r="I1026" s="184"/>
      <c r="J1026" s="144"/>
      <c r="K1026" s="121"/>
      <c r="L1026" s="121"/>
      <c r="M1026" s="121"/>
      <c r="N1026" s="185"/>
      <c r="O1026" s="121"/>
      <c r="P1026" s="161"/>
      <c r="Q1026" s="70"/>
      <c r="R1026" s="70"/>
      <c r="S1026" s="70"/>
      <c r="T1026" s="149"/>
      <c r="U1026" s="149"/>
      <c r="V1026" s="187"/>
      <c r="W1026" s="187"/>
      <c r="X1026" s="167"/>
      <c r="Y1026" s="167"/>
      <c r="Z1026" s="71"/>
    </row>
    <row r="1027" spans="3:26" ht="16.5" customHeight="1">
      <c r="C1027" s="160"/>
      <c r="D1027" s="160"/>
      <c r="E1027" s="140"/>
      <c r="F1027" s="141"/>
      <c r="G1027" s="141"/>
      <c r="H1027" s="143"/>
      <c r="I1027" s="184"/>
      <c r="J1027" s="144"/>
      <c r="K1027" s="121"/>
      <c r="L1027" s="121"/>
      <c r="M1027" s="121"/>
      <c r="N1027" s="185"/>
      <c r="O1027" s="121"/>
      <c r="P1027" s="161"/>
      <c r="Q1027" s="70"/>
      <c r="R1027" s="70"/>
      <c r="S1027" s="70"/>
      <c r="T1027" s="149"/>
      <c r="U1027" s="149"/>
      <c r="V1027" s="187"/>
      <c r="W1027" s="187"/>
      <c r="X1027" s="167"/>
      <c r="Y1027" s="167"/>
      <c r="Z1027" s="71"/>
    </row>
    <row r="1028" spans="3:26" ht="16.5" customHeight="1">
      <c r="C1028" s="160"/>
      <c r="D1028" s="160"/>
      <c r="E1028" s="140"/>
      <c r="F1028" s="141"/>
      <c r="G1028" s="141"/>
      <c r="H1028" s="143"/>
      <c r="I1028" s="184"/>
      <c r="J1028" s="144"/>
      <c r="K1028" s="121"/>
      <c r="L1028" s="121"/>
      <c r="M1028" s="121"/>
      <c r="N1028" s="185"/>
      <c r="O1028" s="121"/>
      <c r="P1028" s="161"/>
      <c r="Q1028" s="70"/>
      <c r="R1028" s="70"/>
      <c r="S1028" s="70"/>
      <c r="T1028" s="149"/>
      <c r="U1028" s="149"/>
      <c r="V1028" s="187"/>
      <c r="W1028" s="187"/>
      <c r="X1028" s="167"/>
      <c r="Y1028" s="167"/>
      <c r="Z1028" s="71"/>
    </row>
    <row r="1029" spans="3:26" ht="16.5" customHeight="1">
      <c r="C1029" s="160"/>
      <c r="D1029" s="160"/>
      <c r="E1029" s="140"/>
      <c r="F1029" s="141"/>
      <c r="G1029" s="141"/>
      <c r="H1029" s="143"/>
      <c r="I1029" s="184"/>
      <c r="J1029" s="144"/>
      <c r="K1029" s="121"/>
      <c r="L1029" s="121"/>
      <c r="M1029" s="121"/>
      <c r="N1029" s="185"/>
      <c r="O1029" s="121"/>
      <c r="P1029" s="161"/>
      <c r="Q1029" s="70"/>
      <c r="R1029" s="70"/>
      <c r="S1029" s="70"/>
      <c r="T1029" s="149"/>
      <c r="U1029" s="149"/>
      <c r="V1029" s="187"/>
      <c r="W1029" s="187"/>
      <c r="X1029" s="167"/>
      <c r="Y1029" s="167"/>
      <c r="Z1029" s="71"/>
    </row>
    <row r="1030" spans="3:26" ht="16.5" customHeight="1">
      <c r="C1030" s="160"/>
      <c r="D1030" s="160"/>
      <c r="E1030" s="140"/>
      <c r="F1030" s="141"/>
      <c r="G1030" s="141"/>
      <c r="H1030" s="143"/>
      <c r="I1030" s="184"/>
      <c r="J1030" s="144"/>
      <c r="K1030" s="121"/>
      <c r="L1030" s="121"/>
      <c r="M1030" s="121"/>
      <c r="N1030" s="185"/>
      <c r="O1030" s="121"/>
      <c r="P1030" s="161"/>
      <c r="Q1030" s="70"/>
      <c r="R1030" s="70"/>
      <c r="S1030" s="70"/>
      <c r="T1030" s="149"/>
      <c r="U1030" s="149"/>
      <c r="V1030" s="187"/>
      <c r="W1030" s="187"/>
      <c r="X1030" s="167"/>
      <c r="Y1030" s="167"/>
      <c r="Z1030" s="71"/>
    </row>
    <row r="1031" spans="3:26" ht="16.5" customHeight="1">
      <c r="C1031" s="160"/>
      <c r="D1031" s="160"/>
      <c r="E1031" s="140"/>
      <c r="F1031" s="141"/>
      <c r="G1031" s="141"/>
      <c r="H1031" s="143"/>
      <c r="I1031" s="184"/>
      <c r="J1031" s="144"/>
      <c r="K1031" s="121"/>
      <c r="L1031" s="121"/>
      <c r="M1031" s="121"/>
      <c r="N1031" s="185"/>
      <c r="O1031" s="121"/>
      <c r="P1031" s="161"/>
      <c r="Q1031" s="70"/>
      <c r="R1031" s="70"/>
      <c r="S1031" s="70"/>
      <c r="T1031" s="149"/>
      <c r="U1031" s="149"/>
      <c r="V1031" s="187"/>
      <c r="W1031" s="187"/>
      <c r="X1031" s="167"/>
      <c r="Y1031" s="167"/>
      <c r="Z1031" s="71"/>
    </row>
    <row r="1032" spans="3:26" ht="16.5" customHeight="1">
      <c r="C1032" s="160"/>
      <c r="D1032" s="160"/>
      <c r="E1032" s="140"/>
      <c r="F1032" s="141"/>
      <c r="G1032" s="141"/>
      <c r="H1032" s="143"/>
      <c r="I1032" s="184"/>
      <c r="J1032" s="144"/>
      <c r="K1032" s="121"/>
      <c r="L1032" s="121"/>
      <c r="M1032" s="121"/>
      <c r="N1032" s="185"/>
      <c r="O1032" s="121"/>
      <c r="P1032" s="161"/>
      <c r="Q1032" s="70"/>
      <c r="R1032" s="70"/>
      <c r="S1032" s="70"/>
      <c r="T1032" s="149"/>
      <c r="U1032" s="149"/>
      <c r="V1032" s="187"/>
      <c r="W1032" s="187"/>
      <c r="X1032" s="167"/>
      <c r="Y1032" s="167"/>
      <c r="Z1032" s="71"/>
    </row>
    <row r="1033" spans="3:26" ht="16.5" customHeight="1">
      <c r="C1033" s="160"/>
      <c r="D1033" s="160"/>
      <c r="E1033" s="140"/>
      <c r="F1033" s="141"/>
      <c r="G1033" s="141"/>
      <c r="H1033" s="143"/>
      <c r="I1033" s="184"/>
      <c r="J1033" s="144"/>
      <c r="K1033" s="121"/>
      <c r="L1033" s="121"/>
      <c r="M1033" s="121"/>
      <c r="N1033" s="185"/>
      <c r="O1033" s="121"/>
      <c r="P1033" s="161"/>
      <c r="Q1033" s="70"/>
      <c r="R1033" s="70"/>
      <c r="S1033" s="70"/>
      <c r="T1033" s="149"/>
      <c r="U1033" s="149"/>
      <c r="V1033" s="187"/>
      <c r="W1033" s="187"/>
      <c r="X1033" s="167"/>
      <c r="Y1033" s="167"/>
      <c r="Z1033" s="71"/>
    </row>
    <row r="1034" spans="3:26" ht="16.5" customHeight="1">
      <c r="C1034" s="160"/>
      <c r="D1034" s="160"/>
      <c r="E1034" s="140"/>
      <c r="F1034" s="141"/>
      <c r="G1034" s="141"/>
      <c r="H1034" s="143"/>
      <c r="I1034" s="184"/>
      <c r="J1034" s="144"/>
      <c r="K1034" s="121"/>
      <c r="L1034" s="121"/>
      <c r="M1034" s="121"/>
      <c r="N1034" s="185"/>
      <c r="O1034" s="121"/>
      <c r="P1034" s="161"/>
      <c r="Q1034" s="70"/>
      <c r="R1034" s="70"/>
      <c r="S1034" s="70"/>
      <c r="T1034" s="149"/>
      <c r="U1034" s="149"/>
      <c r="V1034" s="187"/>
      <c r="W1034" s="187"/>
      <c r="X1034" s="167"/>
      <c r="Y1034" s="167"/>
      <c r="Z1034" s="71"/>
    </row>
    <row r="1035" spans="3:26" ht="16.5" customHeight="1">
      <c r="C1035" s="160"/>
      <c r="D1035" s="160"/>
      <c r="E1035" s="140"/>
      <c r="F1035" s="141"/>
      <c r="G1035" s="141"/>
      <c r="H1035" s="143"/>
      <c r="I1035" s="184"/>
      <c r="J1035" s="144"/>
      <c r="K1035" s="121"/>
      <c r="L1035" s="121"/>
      <c r="M1035" s="121"/>
      <c r="N1035" s="185"/>
      <c r="O1035" s="121"/>
      <c r="P1035" s="161"/>
      <c r="Q1035" s="70"/>
      <c r="R1035" s="70"/>
      <c r="S1035" s="70"/>
      <c r="T1035" s="149"/>
      <c r="U1035" s="149"/>
      <c r="V1035" s="187"/>
      <c r="W1035" s="187"/>
      <c r="X1035" s="167"/>
      <c r="Y1035" s="167"/>
      <c r="Z1035" s="71"/>
    </row>
    <row r="1036" spans="3:26" ht="16.5" customHeight="1">
      <c r="C1036" s="160"/>
      <c r="D1036" s="160"/>
      <c r="E1036" s="140"/>
      <c r="F1036" s="141"/>
      <c r="G1036" s="141"/>
      <c r="H1036" s="143"/>
      <c r="I1036" s="184"/>
      <c r="J1036" s="144"/>
      <c r="K1036" s="121"/>
      <c r="L1036" s="121"/>
      <c r="M1036" s="121"/>
      <c r="N1036" s="185"/>
      <c r="O1036" s="121"/>
      <c r="P1036" s="161"/>
      <c r="Q1036" s="70"/>
      <c r="R1036" s="70"/>
      <c r="S1036" s="70"/>
      <c r="T1036" s="149"/>
      <c r="U1036" s="149"/>
      <c r="V1036" s="187"/>
      <c r="W1036" s="187"/>
      <c r="X1036" s="167"/>
      <c r="Y1036" s="167"/>
      <c r="Z1036" s="71"/>
    </row>
    <row r="1037" spans="3:26" ht="16.5" customHeight="1">
      <c r="C1037" s="160"/>
      <c r="D1037" s="160"/>
      <c r="E1037" s="140"/>
      <c r="F1037" s="141"/>
      <c r="G1037" s="141"/>
      <c r="H1037" s="143"/>
      <c r="I1037" s="184"/>
      <c r="J1037" s="144"/>
      <c r="K1037" s="121"/>
      <c r="L1037" s="121"/>
      <c r="M1037" s="121"/>
      <c r="N1037" s="185"/>
      <c r="O1037" s="121"/>
      <c r="P1037" s="161"/>
      <c r="Q1037" s="70"/>
      <c r="R1037" s="70"/>
      <c r="S1037" s="70"/>
      <c r="T1037" s="149"/>
      <c r="U1037" s="149"/>
      <c r="V1037" s="187"/>
      <c r="W1037" s="187"/>
      <c r="X1037" s="167"/>
      <c r="Y1037" s="167"/>
      <c r="Z1037" s="71"/>
    </row>
    <row r="1038" spans="3:26" ht="16.5" customHeight="1">
      <c r="C1038" s="160"/>
      <c r="D1038" s="160"/>
      <c r="E1038" s="140"/>
      <c r="F1038" s="141"/>
      <c r="G1038" s="141"/>
      <c r="H1038" s="143"/>
      <c r="I1038" s="184"/>
      <c r="J1038" s="144"/>
      <c r="K1038" s="121"/>
      <c r="L1038" s="121"/>
      <c r="M1038" s="121"/>
      <c r="N1038" s="185"/>
      <c r="O1038" s="121"/>
      <c r="P1038" s="161"/>
      <c r="Q1038" s="70"/>
      <c r="R1038" s="70"/>
      <c r="S1038" s="70"/>
      <c r="T1038" s="149"/>
      <c r="U1038" s="149"/>
      <c r="V1038" s="187"/>
      <c r="W1038" s="187"/>
      <c r="X1038" s="167"/>
      <c r="Y1038" s="167"/>
      <c r="Z1038" s="71"/>
    </row>
    <row r="1039" spans="3:26" ht="16.5" customHeight="1">
      <c r="C1039" s="160"/>
      <c r="D1039" s="160"/>
      <c r="E1039" s="140"/>
      <c r="F1039" s="141"/>
      <c r="G1039" s="141"/>
      <c r="H1039" s="143"/>
      <c r="I1039" s="184"/>
      <c r="J1039" s="144"/>
      <c r="K1039" s="121"/>
      <c r="L1039" s="121"/>
      <c r="M1039" s="121"/>
      <c r="N1039" s="185"/>
      <c r="O1039" s="121"/>
      <c r="P1039" s="161"/>
      <c r="Q1039" s="70"/>
      <c r="R1039" s="70"/>
      <c r="S1039" s="70"/>
      <c r="T1039" s="149"/>
      <c r="U1039" s="149"/>
      <c r="V1039" s="187"/>
      <c r="W1039" s="187"/>
      <c r="X1039" s="167"/>
      <c r="Y1039" s="167"/>
      <c r="Z1039" s="71"/>
    </row>
    <row r="1040" spans="3:26" ht="16.5" customHeight="1">
      <c r="C1040" s="160"/>
      <c r="D1040" s="160"/>
      <c r="E1040" s="140"/>
      <c r="F1040" s="141"/>
      <c r="G1040" s="141"/>
      <c r="H1040" s="143"/>
      <c r="I1040" s="184"/>
      <c r="J1040" s="144"/>
      <c r="K1040" s="121"/>
      <c r="L1040" s="121"/>
      <c r="M1040" s="121"/>
      <c r="N1040" s="185"/>
      <c r="O1040" s="121"/>
      <c r="P1040" s="161"/>
      <c r="Q1040" s="70"/>
      <c r="R1040" s="70"/>
      <c r="S1040" s="70"/>
      <c r="T1040" s="149"/>
      <c r="U1040" s="149"/>
      <c r="V1040" s="187"/>
      <c r="W1040" s="187"/>
      <c r="X1040" s="167"/>
      <c r="Y1040" s="167"/>
      <c r="Z1040" s="71"/>
    </row>
    <row r="1041" spans="3:26" ht="16.5" customHeight="1">
      <c r="C1041" s="160"/>
      <c r="D1041" s="160"/>
      <c r="E1041" s="140"/>
      <c r="F1041" s="141"/>
      <c r="G1041" s="141"/>
      <c r="H1041" s="143"/>
      <c r="I1041" s="184"/>
      <c r="J1041" s="144"/>
      <c r="K1041" s="121"/>
      <c r="L1041" s="121"/>
      <c r="M1041" s="121"/>
      <c r="N1041" s="185"/>
      <c r="O1041" s="121"/>
      <c r="P1041" s="161"/>
      <c r="Q1041" s="70"/>
      <c r="R1041" s="70"/>
      <c r="S1041" s="70"/>
      <c r="T1041" s="149"/>
      <c r="U1041" s="149"/>
      <c r="V1041" s="187"/>
      <c r="W1041" s="187"/>
      <c r="X1041" s="167"/>
      <c r="Y1041" s="167"/>
      <c r="Z1041" s="71"/>
    </row>
    <row r="1042" spans="3:26" ht="16.5" customHeight="1">
      <c r="C1042" s="160"/>
      <c r="D1042" s="160"/>
      <c r="E1042" s="140"/>
      <c r="F1042" s="141"/>
      <c r="G1042" s="141"/>
      <c r="H1042" s="143"/>
      <c r="I1042" s="184"/>
      <c r="J1042" s="144"/>
      <c r="K1042" s="121"/>
      <c r="L1042" s="121"/>
      <c r="M1042" s="121"/>
      <c r="N1042" s="185"/>
      <c r="O1042" s="121"/>
      <c r="P1042" s="161"/>
      <c r="Q1042" s="70"/>
      <c r="R1042" s="70"/>
      <c r="S1042" s="70"/>
      <c r="T1042" s="149"/>
      <c r="U1042" s="149"/>
      <c r="V1042" s="187"/>
      <c r="W1042" s="187"/>
      <c r="X1042" s="167"/>
      <c r="Y1042" s="167"/>
      <c r="Z1042" s="71"/>
    </row>
    <row r="1043" spans="3:26" ht="16.5" customHeight="1">
      <c r="C1043" s="160"/>
      <c r="D1043" s="160"/>
      <c r="E1043" s="140"/>
      <c r="F1043" s="141"/>
      <c r="G1043" s="141"/>
      <c r="H1043" s="143"/>
      <c r="I1043" s="184"/>
      <c r="J1043" s="144"/>
      <c r="K1043" s="121"/>
      <c r="L1043" s="121"/>
      <c r="M1043" s="121"/>
      <c r="N1043" s="185"/>
      <c r="O1043" s="121"/>
      <c r="P1043" s="161"/>
      <c r="Q1043" s="70"/>
      <c r="R1043" s="70"/>
      <c r="S1043" s="70"/>
      <c r="T1043" s="149"/>
      <c r="U1043" s="149"/>
      <c r="V1043" s="187"/>
      <c r="W1043" s="187"/>
      <c r="X1043" s="167"/>
      <c r="Y1043" s="167"/>
      <c r="Z1043" s="71"/>
    </row>
    <row r="1044" spans="3:26" ht="16.5" customHeight="1">
      <c r="C1044" s="160"/>
      <c r="D1044" s="160"/>
      <c r="E1044" s="140"/>
      <c r="F1044" s="141"/>
      <c r="G1044" s="141"/>
      <c r="H1044" s="143"/>
      <c r="I1044" s="184"/>
      <c r="J1044" s="144"/>
      <c r="K1044" s="121"/>
      <c r="L1044" s="121"/>
      <c r="M1044" s="121"/>
      <c r="N1044" s="185"/>
      <c r="O1044" s="121"/>
      <c r="P1044" s="161"/>
      <c r="Q1044" s="70"/>
      <c r="R1044" s="70"/>
      <c r="S1044" s="70"/>
      <c r="T1044" s="149"/>
      <c r="U1044" s="149"/>
      <c r="V1044" s="187"/>
      <c r="W1044" s="187"/>
      <c r="X1044" s="167"/>
      <c r="Y1044" s="167"/>
      <c r="Z1044" s="71"/>
    </row>
    <row r="1045" spans="3:26" ht="16.5" customHeight="1">
      <c r="C1045" s="160"/>
      <c r="D1045" s="160"/>
      <c r="E1045" s="140"/>
      <c r="F1045" s="141"/>
      <c r="G1045" s="141"/>
      <c r="H1045" s="143"/>
      <c r="I1045" s="184"/>
      <c r="J1045" s="144"/>
      <c r="K1045" s="121"/>
      <c r="L1045" s="121"/>
      <c r="M1045" s="121"/>
      <c r="N1045" s="185"/>
      <c r="O1045" s="121"/>
      <c r="P1045" s="161"/>
      <c r="Q1045" s="70"/>
      <c r="R1045" s="70"/>
      <c r="S1045" s="70"/>
      <c r="T1045" s="149"/>
      <c r="U1045" s="149"/>
      <c r="V1045" s="187"/>
      <c r="W1045" s="187"/>
      <c r="X1045" s="167"/>
      <c r="Y1045" s="167"/>
      <c r="Z1045" s="71"/>
    </row>
    <row r="1046" spans="3:26" ht="16.5" customHeight="1">
      <c r="C1046" s="160"/>
      <c r="D1046" s="160"/>
      <c r="E1046" s="140"/>
      <c r="F1046" s="141"/>
      <c r="G1046" s="141"/>
      <c r="H1046" s="143"/>
      <c r="I1046" s="184"/>
      <c r="J1046" s="144"/>
      <c r="K1046" s="121"/>
      <c r="L1046" s="121"/>
      <c r="M1046" s="121"/>
      <c r="N1046" s="185"/>
      <c r="O1046" s="121"/>
      <c r="P1046" s="161"/>
      <c r="Q1046" s="70"/>
      <c r="R1046" s="70"/>
      <c r="S1046" s="70"/>
      <c r="T1046" s="149"/>
      <c r="U1046" s="149"/>
      <c r="V1046" s="187"/>
      <c r="W1046" s="187"/>
      <c r="X1046" s="167"/>
      <c r="Y1046" s="167"/>
      <c r="Z1046" s="71"/>
    </row>
    <row r="1047" spans="3:26" ht="16.5" customHeight="1">
      <c r="C1047" s="160"/>
      <c r="D1047" s="160"/>
      <c r="E1047" s="140"/>
      <c r="F1047" s="141"/>
      <c r="G1047" s="141"/>
      <c r="H1047" s="143"/>
      <c r="I1047" s="184"/>
      <c r="J1047" s="144"/>
      <c r="K1047" s="121"/>
      <c r="L1047" s="121"/>
      <c r="M1047" s="121"/>
      <c r="N1047" s="185"/>
      <c r="O1047" s="121"/>
      <c r="P1047" s="161"/>
      <c r="Q1047" s="70"/>
      <c r="R1047" s="70"/>
      <c r="S1047" s="70"/>
      <c r="T1047" s="149"/>
      <c r="U1047" s="149"/>
      <c r="V1047" s="187"/>
      <c r="W1047" s="187"/>
      <c r="X1047" s="167"/>
      <c r="Y1047" s="167"/>
      <c r="Z1047" s="71"/>
    </row>
    <row r="1048" spans="3:26" ht="16.5" customHeight="1">
      <c r="C1048" s="160"/>
      <c r="D1048" s="160"/>
      <c r="E1048" s="140"/>
      <c r="F1048" s="141"/>
      <c r="G1048" s="141"/>
      <c r="H1048" s="143"/>
      <c r="I1048" s="184"/>
      <c r="J1048" s="144"/>
      <c r="K1048" s="121"/>
      <c r="L1048" s="121"/>
      <c r="M1048" s="121"/>
      <c r="N1048" s="185"/>
      <c r="O1048" s="121"/>
      <c r="P1048" s="161"/>
      <c r="Q1048" s="70"/>
      <c r="R1048" s="70"/>
      <c r="S1048" s="70"/>
      <c r="T1048" s="149"/>
      <c r="U1048" s="149"/>
      <c r="V1048" s="187"/>
      <c r="W1048" s="187"/>
      <c r="X1048" s="167"/>
      <c r="Y1048" s="167"/>
      <c r="Z1048" s="71"/>
    </row>
    <row r="1049" spans="3:26" ht="16.5" customHeight="1">
      <c r="C1049" s="160"/>
      <c r="D1049" s="160"/>
      <c r="E1049" s="140"/>
      <c r="F1049" s="141"/>
      <c r="G1049" s="141"/>
      <c r="H1049" s="143"/>
      <c r="I1049" s="184"/>
      <c r="J1049" s="144"/>
      <c r="K1049" s="121"/>
      <c r="L1049" s="121"/>
      <c r="M1049" s="121"/>
      <c r="N1049" s="185"/>
      <c r="O1049" s="121"/>
      <c r="P1049" s="161"/>
      <c r="Q1049" s="70"/>
      <c r="R1049" s="70"/>
      <c r="S1049" s="70"/>
      <c r="T1049" s="149"/>
      <c r="U1049" s="149"/>
      <c r="V1049" s="187"/>
      <c r="W1049" s="187"/>
      <c r="X1049" s="167"/>
      <c r="Y1049" s="167"/>
      <c r="Z1049" s="71"/>
    </row>
    <row r="1050" spans="3:26" ht="16.5" customHeight="1">
      <c r="C1050" s="160"/>
      <c r="D1050" s="160"/>
      <c r="E1050" s="140"/>
      <c r="F1050" s="141"/>
      <c r="G1050" s="141"/>
      <c r="H1050" s="143"/>
      <c r="I1050" s="184"/>
      <c r="J1050" s="144"/>
      <c r="K1050" s="121"/>
      <c r="L1050" s="121"/>
      <c r="M1050" s="121"/>
      <c r="N1050" s="185"/>
      <c r="O1050" s="121"/>
      <c r="P1050" s="161"/>
      <c r="Q1050" s="70"/>
      <c r="R1050" s="70"/>
      <c r="S1050" s="70"/>
      <c r="T1050" s="149"/>
      <c r="U1050" s="149"/>
      <c r="V1050" s="187"/>
      <c r="W1050" s="187"/>
      <c r="X1050" s="167"/>
      <c r="Y1050" s="167"/>
      <c r="Z1050" s="71"/>
    </row>
    <row r="1051" spans="3:26" ht="16.5" customHeight="1">
      <c r="C1051" s="160"/>
      <c r="D1051" s="160"/>
      <c r="E1051" s="140"/>
      <c r="F1051" s="141"/>
      <c r="G1051" s="141"/>
      <c r="H1051" s="143"/>
      <c r="I1051" s="184"/>
      <c r="J1051" s="144"/>
      <c r="K1051" s="121"/>
      <c r="L1051" s="121"/>
      <c r="M1051" s="121"/>
      <c r="N1051" s="185"/>
      <c r="O1051" s="121"/>
      <c r="P1051" s="161"/>
      <c r="Q1051" s="70"/>
      <c r="R1051" s="70"/>
      <c r="S1051" s="70"/>
      <c r="T1051" s="149"/>
      <c r="U1051" s="149"/>
      <c r="V1051" s="187"/>
      <c r="W1051" s="187"/>
      <c r="X1051" s="167"/>
      <c r="Y1051" s="167"/>
      <c r="Z1051" s="71"/>
    </row>
    <row r="1052" spans="3:26" ht="16.5" customHeight="1">
      <c r="C1052" s="160"/>
      <c r="D1052" s="160"/>
      <c r="E1052" s="140"/>
      <c r="F1052" s="141"/>
      <c r="G1052" s="141"/>
      <c r="H1052" s="143"/>
      <c r="I1052" s="184"/>
      <c r="J1052" s="144"/>
      <c r="K1052" s="121"/>
      <c r="L1052" s="121"/>
      <c r="M1052" s="121"/>
      <c r="N1052" s="185"/>
      <c r="O1052" s="121"/>
      <c r="P1052" s="161"/>
      <c r="Q1052" s="70"/>
      <c r="R1052" s="70"/>
      <c r="S1052" s="70"/>
      <c r="T1052" s="149"/>
      <c r="U1052" s="149"/>
      <c r="V1052" s="187"/>
      <c r="W1052" s="187"/>
      <c r="X1052" s="167"/>
      <c r="Y1052" s="167"/>
      <c r="Z1052" s="71"/>
    </row>
    <row r="1053" spans="3:26" ht="16.5" customHeight="1">
      <c r="C1053" s="160"/>
      <c r="D1053" s="160"/>
      <c r="E1053" s="140"/>
      <c r="F1053" s="141"/>
      <c r="G1053" s="141"/>
      <c r="H1053" s="143"/>
      <c r="I1053" s="184"/>
      <c r="J1053" s="144"/>
      <c r="K1053" s="121"/>
      <c r="L1053" s="121"/>
      <c r="M1053" s="121"/>
      <c r="N1053" s="185"/>
      <c r="O1053" s="121"/>
      <c r="P1053" s="161"/>
      <c r="Q1053" s="70"/>
      <c r="R1053" s="70"/>
      <c r="S1053" s="70"/>
      <c r="T1053" s="149"/>
      <c r="U1053" s="149"/>
      <c r="V1053" s="187"/>
      <c r="W1053" s="187"/>
      <c r="X1053" s="167"/>
      <c r="Y1053" s="167"/>
      <c r="Z1053" s="71"/>
    </row>
    <row r="1054" spans="3:26" ht="16.5" customHeight="1">
      <c r="C1054" s="160"/>
      <c r="D1054" s="160"/>
      <c r="E1054" s="140"/>
      <c r="F1054" s="141"/>
      <c r="G1054" s="141"/>
      <c r="H1054" s="143"/>
      <c r="I1054" s="184"/>
      <c r="J1054" s="144"/>
      <c r="K1054" s="121"/>
      <c r="L1054" s="121"/>
      <c r="M1054" s="121"/>
      <c r="N1054" s="185"/>
      <c r="O1054" s="121"/>
      <c r="P1054" s="161"/>
      <c r="Q1054" s="70"/>
      <c r="R1054" s="70"/>
      <c r="S1054" s="70"/>
      <c r="T1054" s="149"/>
      <c r="U1054" s="149"/>
      <c r="V1054" s="187"/>
      <c r="W1054" s="187"/>
      <c r="X1054" s="167"/>
      <c r="Y1054" s="167"/>
      <c r="Z1054" s="71"/>
    </row>
    <row r="1055" spans="3:26" ht="16.5" customHeight="1">
      <c r="C1055" s="160"/>
      <c r="D1055" s="160"/>
      <c r="E1055" s="140"/>
      <c r="F1055" s="141"/>
      <c r="G1055" s="141"/>
      <c r="H1055" s="143"/>
      <c r="I1055" s="184"/>
      <c r="J1055" s="144"/>
      <c r="K1055" s="121"/>
      <c r="L1055" s="121"/>
      <c r="M1055" s="121"/>
      <c r="N1055" s="185"/>
      <c r="O1055" s="121"/>
      <c r="P1055" s="161"/>
      <c r="Q1055" s="70"/>
      <c r="R1055" s="70"/>
      <c r="S1055" s="70"/>
      <c r="T1055" s="149"/>
      <c r="U1055" s="149"/>
      <c r="V1055" s="187"/>
      <c r="W1055" s="187"/>
      <c r="X1055" s="167"/>
      <c r="Y1055" s="167"/>
      <c r="Z1055" s="71"/>
    </row>
    <row r="1056" spans="3:26" ht="16.5" customHeight="1">
      <c r="C1056" s="160"/>
      <c r="D1056" s="160"/>
      <c r="E1056" s="140"/>
      <c r="F1056" s="141"/>
      <c r="G1056" s="141"/>
      <c r="H1056" s="143"/>
      <c r="I1056" s="184"/>
      <c r="J1056" s="144"/>
      <c r="K1056" s="121"/>
      <c r="L1056" s="121"/>
      <c r="M1056" s="121"/>
      <c r="N1056" s="185"/>
      <c r="O1056" s="121"/>
      <c r="P1056" s="161"/>
      <c r="Q1056" s="70"/>
      <c r="R1056" s="70"/>
      <c r="S1056" s="70"/>
      <c r="T1056" s="149"/>
      <c r="U1056" s="149"/>
      <c r="V1056" s="187"/>
      <c r="W1056" s="187"/>
      <c r="X1056" s="167"/>
      <c r="Y1056" s="167"/>
      <c r="Z1056" s="71"/>
    </row>
    <row r="1057" spans="3:26" ht="16.5" customHeight="1">
      <c r="C1057" s="160"/>
      <c r="D1057" s="160"/>
      <c r="E1057" s="140"/>
      <c r="F1057" s="141"/>
      <c r="G1057" s="141"/>
      <c r="H1057" s="143"/>
      <c r="I1057" s="184"/>
      <c r="J1057" s="144"/>
      <c r="K1057" s="121"/>
      <c r="L1057" s="121"/>
      <c r="M1057" s="121"/>
      <c r="N1057" s="185"/>
      <c r="O1057" s="121"/>
      <c r="P1057" s="161"/>
      <c r="Q1057" s="70"/>
      <c r="R1057" s="70"/>
      <c r="S1057" s="70"/>
      <c r="T1057" s="149"/>
      <c r="U1057" s="149"/>
      <c r="V1057" s="187"/>
      <c r="W1057" s="187"/>
      <c r="X1057" s="167"/>
      <c r="Y1057" s="167"/>
      <c r="Z1057" s="71"/>
    </row>
    <row r="1058" spans="3:26" ht="16.5" customHeight="1">
      <c r="C1058" s="160"/>
      <c r="D1058" s="160"/>
      <c r="E1058" s="140"/>
      <c r="F1058" s="141"/>
      <c r="G1058" s="141"/>
      <c r="H1058" s="143"/>
      <c r="I1058" s="184"/>
      <c r="J1058" s="144"/>
      <c r="K1058" s="121"/>
      <c r="L1058" s="121"/>
      <c r="M1058" s="121"/>
      <c r="N1058" s="185"/>
      <c r="O1058" s="121"/>
      <c r="P1058" s="161"/>
      <c r="Q1058" s="70"/>
      <c r="R1058" s="70"/>
      <c r="S1058" s="70"/>
      <c r="T1058" s="149"/>
      <c r="U1058" s="149"/>
      <c r="V1058" s="187"/>
      <c r="W1058" s="187"/>
      <c r="X1058" s="167"/>
      <c r="Y1058" s="167"/>
      <c r="Z1058" s="71"/>
    </row>
    <row r="1059" spans="3:26" ht="16.5" customHeight="1">
      <c r="C1059" s="160"/>
      <c r="D1059" s="160"/>
      <c r="E1059" s="140"/>
      <c r="F1059" s="141"/>
      <c r="G1059" s="141"/>
      <c r="H1059" s="143"/>
      <c r="I1059" s="184"/>
      <c r="J1059" s="144"/>
      <c r="K1059" s="121"/>
      <c r="L1059" s="121"/>
      <c r="M1059" s="121"/>
      <c r="N1059" s="185"/>
      <c r="O1059" s="121"/>
      <c r="P1059" s="161"/>
      <c r="Q1059" s="70"/>
      <c r="R1059" s="70"/>
      <c r="S1059" s="70"/>
      <c r="T1059" s="149"/>
      <c r="U1059" s="149"/>
      <c r="V1059" s="187"/>
      <c r="W1059" s="187"/>
      <c r="X1059" s="167"/>
      <c r="Y1059" s="167"/>
      <c r="Z1059" s="71"/>
    </row>
    <row r="1060" spans="3:26" ht="16.5" customHeight="1">
      <c r="C1060" s="160"/>
      <c r="D1060" s="160"/>
      <c r="E1060" s="140"/>
      <c r="F1060" s="141"/>
      <c r="G1060" s="141"/>
      <c r="H1060" s="143"/>
      <c r="I1060" s="184"/>
      <c r="J1060" s="144"/>
      <c r="K1060" s="121"/>
      <c r="L1060" s="121"/>
      <c r="M1060" s="121"/>
      <c r="N1060" s="185"/>
      <c r="O1060" s="121"/>
      <c r="P1060" s="161"/>
      <c r="Q1060" s="70"/>
      <c r="R1060" s="70"/>
      <c r="S1060" s="70"/>
      <c r="T1060" s="149"/>
      <c r="U1060" s="149"/>
      <c r="V1060" s="187"/>
      <c r="W1060" s="187"/>
      <c r="X1060" s="167"/>
      <c r="Y1060" s="167"/>
      <c r="Z1060" s="71"/>
    </row>
    <row r="1061" spans="3:26" ht="16.5" customHeight="1">
      <c r="C1061" s="160"/>
      <c r="D1061" s="160"/>
      <c r="E1061" s="140"/>
      <c r="F1061" s="141"/>
      <c r="G1061" s="141"/>
      <c r="H1061" s="143"/>
      <c r="I1061" s="184"/>
      <c r="J1061" s="144"/>
      <c r="K1061" s="121"/>
      <c r="L1061" s="121"/>
      <c r="M1061" s="121"/>
      <c r="N1061" s="185"/>
      <c r="O1061" s="121"/>
      <c r="P1061" s="161"/>
      <c r="Q1061" s="70"/>
      <c r="R1061" s="70"/>
      <c r="S1061" s="70"/>
      <c r="T1061" s="149"/>
      <c r="U1061" s="149"/>
      <c r="V1061" s="187"/>
      <c r="W1061" s="187"/>
      <c r="X1061" s="167"/>
      <c r="Y1061" s="167"/>
      <c r="Z1061" s="71"/>
    </row>
    <row r="1062" spans="3:26" ht="16.5" customHeight="1">
      <c r="C1062" s="160"/>
      <c r="D1062" s="160"/>
      <c r="E1062" s="140"/>
      <c r="F1062" s="141"/>
      <c r="G1062" s="141"/>
      <c r="H1062" s="143"/>
      <c r="I1062" s="184"/>
      <c r="J1062" s="144"/>
      <c r="K1062" s="121"/>
      <c r="L1062" s="121"/>
      <c r="M1062" s="121"/>
      <c r="N1062" s="185"/>
      <c r="O1062" s="121"/>
      <c r="P1062" s="161"/>
      <c r="Q1062" s="70"/>
      <c r="R1062" s="70"/>
      <c r="S1062" s="70"/>
      <c r="T1062" s="149"/>
      <c r="U1062" s="149"/>
      <c r="V1062" s="187"/>
      <c r="W1062" s="187"/>
      <c r="X1062" s="167"/>
      <c r="Y1062" s="167"/>
      <c r="Z1062" s="71"/>
    </row>
    <row r="1063" spans="3:26" ht="16.5" customHeight="1">
      <c r="C1063" s="160"/>
      <c r="D1063" s="160"/>
      <c r="E1063" s="140"/>
      <c r="F1063" s="141"/>
      <c r="G1063" s="141"/>
      <c r="H1063" s="143"/>
      <c r="I1063" s="184"/>
      <c r="J1063" s="144"/>
      <c r="K1063" s="121"/>
      <c r="L1063" s="121"/>
      <c r="M1063" s="121"/>
      <c r="N1063" s="185"/>
      <c r="O1063" s="121"/>
      <c r="P1063" s="161"/>
      <c r="Q1063" s="70"/>
      <c r="R1063" s="70"/>
      <c r="S1063" s="70"/>
      <c r="T1063" s="149"/>
      <c r="U1063" s="149"/>
      <c r="V1063" s="187"/>
      <c r="W1063" s="187"/>
      <c r="X1063" s="167"/>
      <c r="Y1063" s="167"/>
      <c r="Z1063" s="71"/>
    </row>
    <row r="1064" spans="3:26" ht="16.5" customHeight="1">
      <c r="C1064" s="160"/>
      <c r="D1064" s="160"/>
      <c r="E1064" s="140"/>
      <c r="F1064" s="141"/>
      <c r="G1064" s="141"/>
      <c r="H1064" s="143"/>
      <c r="I1064" s="184"/>
      <c r="J1064" s="144"/>
      <c r="K1064" s="121"/>
      <c r="L1064" s="121"/>
      <c r="M1064" s="121"/>
      <c r="N1064" s="185"/>
      <c r="O1064" s="121"/>
      <c r="P1064" s="161"/>
      <c r="Q1064" s="70"/>
      <c r="R1064" s="70"/>
      <c r="S1064" s="70"/>
      <c r="T1064" s="149"/>
      <c r="U1064" s="149"/>
      <c r="V1064" s="187"/>
      <c r="W1064" s="187"/>
      <c r="X1064" s="167"/>
      <c r="Y1064" s="167"/>
      <c r="Z1064" s="71"/>
    </row>
    <row r="1065" spans="3:26" ht="16.5" customHeight="1">
      <c r="C1065" s="160"/>
      <c r="D1065" s="160"/>
      <c r="E1065" s="140"/>
      <c r="F1065" s="141"/>
      <c r="G1065" s="141"/>
      <c r="H1065" s="143"/>
      <c r="I1065" s="184"/>
      <c r="J1065" s="144"/>
      <c r="K1065" s="121"/>
      <c r="L1065" s="121"/>
      <c r="M1065" s="121"/>
      <c r="N1065" s="185"/>
      <c r="O1065" s="121"/>
      <c r="P1065" s="161"/>
      <c r="Q1065" s="70"/>
      <c r="R1065" s="70"/>
      <c r="S1065" s="70"/>
      <c r="T1065" s="149"/>
      <c r="U1065" s="149"/>
      <c r="V1065" s="187"/>
      <c r="W1065" s="187"/>
      <c r="X1065" s="167"/>
      <c r="Y1065" s="167"/>
      <c r="Z1065" s="71"/>
    </row>
    <row r="1066" spans="3:26" ht="16.5" customHeight="1">
      <c r="C1066" s="160"/>
      <c r="D1066" s="160"/>
      <c r="E1066" s="140"/>
      <c r="F1066" s="141"/>
      <c r="G1066" s="141"/>
      <c r="H1066" s="143"/>
      <c r="I1066" s="184"/>
      <c r="J1066" s="144"/>
      <c r="K1066" s="121"/>
      <c r="L1066" s="121"/>
      <c r="M1066" s="121"/>
      <c r="N1066" s="185"/>
      <c r="O1066" s="121"/>
      <c r="P1066" s="161"/>
      <c r="Q1066" s="70"/>
      <c r="R1066" s="70"/>
      <c r="S1066" s="70"/>
      <c r="T1066" s="149"/>
      <c r="U1066" s="149"/>
      <c r="V1066" s="187"/>
      <c r="W1066" s="187"/>
      <c r="X1066" s="167"/>
      <c r="Y1066" s="167"/>
      <c r="Z1066" s="71"/>
    </row>
    <row r="1067" spans="3:26" ht="16.5" customHeight="1">
      <c r="C1067" s="160"/>
      <c r="D1067" s="160"/>
      <c r="E1067" s="140"/>
      <c r="F1067" s="141"/>
      <c r="G1067" s="141"/>
      <c r="H1067" s="143"/>
      <c r="I1067" s="184"/>
      <c r="J1067" s="144"/>
      <c r="K1067" s="121"/>
      <c r="L1067" s="121"/>
      <c r="M1067" s="121"/>
      <c r="N1067" s="185"/>
      <c r="O1067" s="121"/>
      <c r="P1067" s="161"/>
      <c r="Q1067" s="70"/>
      <c r="R1067" s="70"/>
      <c r="S1067" s="70"/>
      <c r="T1067" s="149"/>
      <c r="U1067" s="149"/>
      <c r="V1067" s="187"/>
      <c r="W1067" s="187"/>
      <c r="X1067" s="167"/>
      <c r="Y1067" s="167"/>
      <c r="Z1067" s="71"/>
    </row>
    <row r="1068" spans="3:26" ht="16.5" customHeight="1">
      <c r="C1068" s="160"/>
      <c r="D1068" s="160"/>
      <c r="E1068" s="140"/>
      <c r="F1068" s="141"/>
      <c r="G1068" s="141"/>
      <c r="H1068" s="143"/>
      <c r="I1068" s="184"/>
      <c r="J1068" s="144"/>
      <c r="K1068" s="121"/>
      <c r="L1068" s="121"/>
      <c r="M1068" s="121"/>
      <c r="N1068" s="185"/>
      <c r="O1068" s="121"/>
      <c r="P1068" s="161"/>
      <c r="Q1068" s="70"/>
      <c r="R1068" s="70"/>
      <c r="S1068" s="70"/>
      <c r="T1068" s="149"/>
      <c r="U1068" s="149"/>
      <c r="V1068" s="187"/>
      <c r="W1068" s="187"/>
      <c r="X1068" s="167"/>
      <c r="Y1068" s="167"/>
      <c r="Z1068" s="71"/>
    </row>
    <row r="1069" spans="3:26" ht="16.5" customHeight="1">
      <c r="C1069" s="160"/>
      <c r="D1069" s="160"/>
      <c r="E1069" s="140"/>
      <c r="F1069" s="141"/>
      <c r="G1069" s="141"/>
      <c r="H1069" s="143"/>
      <c r="I1069" s="184"/>
      <c r="J1069" s="144"/>
      <c r="K1069" s="121"/>
      <c r="L1069" s="121"/>
      <c r="M1069" s="121"/>
      <c r="N1069" s="185"/>
      <c r="O1069" s="121"/>
      <c r="P1069" s="161"/>
      <c r="Q1069" s="70"/>
      <c r="R1069" s="70"/>
      <c r="S1069" s="70"/>
      <c r="T1069" s="149"/>
      <c r="U1069" s="149"/>
      <c r="V1069" s="187"/>
      <c r="W1069" s="187"/>
      <c r="X1069" s="167"/>
      <c r="Y1069" s="167"/>
      <c r="Z1069" s="71"/>
    </row>
    <row r="1070" spans="3:26" ht="16.5" customHeight="1">
      <c r="C1070" s="160"/>
      <c r="D1070" s="160"/>
      <c r="E1070" s="140"/>
      <c r="F1070" s="141"/>
      <c r="G1070" s="141"/>
      <c r="H1070" s="143"/>
      <c r="I1070" s="184"/>
      <c r="J1070" s="144"/>
      <c r="K1070" s="121"/>
      <c r="L1070" s="121"/>
      <c r="M1070" s="121"/>
      <c r="N1070" s="185"/>
      <c r="O1070" s="121"/>
      <c r="P1070" s="161"/>
      <c r="Q1070" s="70"/>
      <c r="R1070" s="70"/>
      <c r="S1070" s="70"/>
      <c r="T1070" s="149"/>
      <c r="U1070" s="149"/>
      <c r="V1070" s="187"/>
      <c r="W1070" s="187"/>
      <c r="X1070" s="167"/>
      <c r="Y1070" s="167"/>
      <c r="Z1070" s="71"/>
    </row>
    <row r="1071" spans="3:26" ht="16.5" customHeight="1">
      <c r="C1071" s="160"/>
      <c r="D1071" s="160"/>
      <c r="E1071" s="140"/>
      <c r="F1071" s="141"/>
      <c r="G1071" s="141"/>
      <c r="H1071" s="143"/>
      <c r="I1071" s="184"/>
      <c r="J1071" s="144"/>
      <c r="K1071" s="121"/>
      <c r="L1071" s="121"/>
      <c r="M1071" s="121"/>
      <c r="N1071" s="185"/>
      <c r="O1071" s="121"/>
      <c r="P1071" s="161"/>
      <c r="Q1071" s="70"/>
      <c r="R1071" s="70"/>
      <c r="S1071" s="70"/>
      <c r="T1071" s="149"/>
      <c r="U1071" s="149"/>
      <c r="V1071" s="187"/>
      <c r="W1071" s="187"/>
      <c r="X1071" s="167"/>
      <c r="Y1071" s="167"/>
      <c r="Z1071" s="71"/>
    </row>
    <row r="1072" spans="3:26" ht="16.5" customHeight="1">
      <c r="C1072" s="160"/>
      <c r="D1072" s="160"/>
      <c r="E1072" s="140"/>
      <c r="F1072" s="141"/>
      <c r="G1072" s="141"/>
      <c r="H1072" s="143"/>
      <c r="I1072" s="184"/>
      <c r="J1072" s="144"/>
      <c r="K1072" s="121"/>
      <c r="L1072" s="121"/>
      <c r="M1072" s="121"/>
      <c r="N1072" s="185"/>
      <c r="O1072" s="121"/>
      <c r="P1072" s="161"/>
      <c r="Q1072" s="70"/>
      <c r="R1072" s="70"/>
      <c r="S1072" s="70"/>
      <c r="T1072" s="149"/>
      <c r="U1072" s="149"/>
      <c r="V1072" s="187"/>
      <c r="W1072" s="187"/>
      <c r="X1072" s="167"/>
      <c r="Y1072" s="167"/>
      <c r="Z1072" s="71"/>
    </row>
    <row r="1073" spans="3:26" ht="16.5" customHeight="1">
      <c r="C1073" s="160"/>
      <c r="D1073" s="160"/>
      <c r="E1073" s="140"/>
      <c r="F1073" s="141"/>
      <c r="G1073" s="141"/>
      <c r="H1073" s="143"/>
      <c r="I1073" s="184"/>
      <c r="J1073" s="144"/>
      <c r="K1073" s="121"/>
      <c r="L1073" s="121"/>
      <c r="M1073" s="121"/>
      <c r="N1073" s="185"/>
      <c r="O1073" s="121"/>
      <c r="P1073" s="161"/>
      <c r="Q1073" s="70"/>
      <c r="R1073" s="70"/>
      <c r="S1073" s="70"/>
      <c r="T1073" s="149"/>
      <c r="U1073" s="149"/>
      <c r="V1073" s="187"/>
      <c r="W1073" s="187"/>
      <c r="X1073" s="167"/>
      <c r="Y1073" s="167"/>
      <c r="Z1073" s="71"/>
    </row>
    <row r="1074" spans="3:26" ht="16.5" customHeight="1">
      <c r="C1074" s="160"/>
      <c r="D1074" s="160"/>
      <c r="E1074" s="140"/>
      <c r="F1074" s="141"/>
      <c r="G1074" s="141"/>
      <c r="H1074" s="143"/>
      <c r="I1074" s="184"/>
      <c r="J1074" s="144"/>
      <c r="K1074" s="121"/>
      <c r="L1074" s="121"/>
      <c r="M1074" s="121"/>
      <c r="N1074" s="185"/>
      <c r="O1074" s="121"/>
      <c r="P1074" s="161"/>
      <c r="Q1074" s="70"/>
      <c r="R1074" s="70"/>
      <c r="S1074" s="70"/>
      <c r="T1074" s="149"/>
      <c r="U1074" s="149"/>
      <c r="V1074" s="187"/>
      <c r="W1074" s="187"/>
      <c r="X1074" s="167"/>
      <c r="Y1074" s="167"/>
      <c r="Z1074" s="71"/>
    </row>
    <row r="1075" spans="3:26" ht="16.5" customHeight="1">
      <c r="C1075" s="160"/>
      <c r="D1075" s="160"/>
      <c r="E1075" s="140"/>
      <c r="F1075" s="141"/>
      <c r="G1075" s="141"/>
      <c r="H1075" s="143"/>
      <c r="I1075" s="184"/>
      <c r="J1075" s="144"/>
      <c r="K1075" s="121"/>
      <c r="L1075" s="121"/>
      <c r="M1075" s="121"/>
      <c r="N1075" s="185"/>
      <c r="O1075" s="121"/>
      <c r="P1075" s="161"/>
      <c r="Q1075" s="70"/>
      <c r="R1075" s="70"/>
      <c r="S1075" s="70"/>
      <c r="T1075" s="149"/>
      <c r="U1075" s="149"/>
      <c r="V1075" s="187"/>
      <c r="W1075" s="187"/>
      <c r="X1075" s="167"/>
      <c r="Y1075" s="167"/>
      <c r="Z1075" s="71"/>
    </row>
    <row r="1076" spans="3:26" ht="16.5" customHeight="1">
      <c r="C1076" s="160"/>
      <c r="D1076" s="160"/>
      <c r="E1076" s="140"/>
      <c r="F1076" s="141"/>
      <c r="G1076" s="141"/>
      <c r="H1076" s="143"/>
      <c r="I1076" s="184"/>
      <c r="J1076" s="144"/>
      <c r="K1076" s="121"/>
      <c r="L1076" s="121"/>
      <c r="M1076" s="121"/>
      <c r="N1076" s="185"/>
      <c r="O1076" s="121"/>
      <c r="P1076" s="161"/>
      <c r="Q1076" s="70"/>
      <c r="R1076" s="70"/>
      <c r="S1076" s="70"/>
      <c r="T1076" s="149"/>
      <c r="U1076" s="149"/>
      <c r="V1076" s="187"/>
      <c r="W1076" s="187"/>
      <c r="X1076" s="167"/>
      <c r="Y1076" s="167"/>
      <c r="Z1076" s="71"/>
    </row>
    <row r="1077" spans="3:26" ht="16.5" customHeight="1">
      <c r="C1077" s="160"/>
      <c r="D1077" s="160"/>
      <c r="E1077" s="140"/>
      <c r="F1077" s="141"/>
      <c r="G1077" s="141"/>
      <c r="H1077" s="143"/>
      <c r="I1077" s="184"/>
      <c r="J1077" s="144"/>
      <c r="K1077" s="121"/>
      <c r="L1077" s="121"/>
      <c r="M1077" s="121"/>
      <c r="N1077" s="185"/>
      <c r="O1077" s="121"/>
      <c r="P1077" s="161"/>
      <c r="Q1077" s="70"/>
      <c r="R1077" s="70"/>
      <c r="S1077" s="70"/>
      <c r="T1077" s="149"/>
      <c r="U1077" s="149"/>
      <c r="V1077" s="187"/>
      <c r="W1077" s="187"/>
      <c r="X1077" s="167"/>
      <c r="Y1077" s="167"/>
      <c r="Z1077" s="71"/>
    </row>
    <row r="1078" spans="3:26" ht="16.5" customHeight="1">
      <c r="C1078" s="160"/>
      <c r="D1078" s="160"/>
      <c r="E1078" s="140"/>
      <c r="F1078" s="141"/>
      <c r="G1078" s="141"/>
      <c r="H1078" s="143"/>
      <c r="I1078" s="184"/>
      <c r="J1078" s="144"/>
      <c r="K1078" s="121"/>
      <c r="L1078" s="121"/>
      <c r="M1078" s="121"/>
      <c r="N1078" s="185"/>
      <c r="O1078" s="121"/>
      <c r="P1078" s="161"/>
      <c r="Q1078" s="70"/>
      <c r="R1078" s="70"/>
      <c r="S1078" s="70"/>
      <c r="T1078" s="149"/>
      <c r="U1078" s="149"/>
      <c r="V1078" s="187"/>
      <c r="W1078" s="187"/>
      <c r="X1078" s="167"/>
      <c r="Y1078" s="167"/>
      <c r="Z1078" s="71"/>
    </row>
    <row r="1079" spans="3:26" ht="16.5" customHeight="1">
      <c r="C1079" s="160"/>
      <c r="D1079" s="160"/>
      <c r="E1079" s="140"/>
      <c r="F1079" s="141"/>
      <c r="G1079" s="141"/>
      <c r="H1079" s="143"/>
      <c r="I1079" s="184"/>
      <c r="J1079" s="144"/>
      <c r="K1079" s="121"/>
      <c r="L1079" s="121"/>
      <c r="M1079" s="121"/>
      <c r="N1079" s="185"/>
      <c r="O1079" s="121"/>
      <c r="P1079" s="161"/>
      <c r="Q1079" s="70"/>
      <c r="R1079" s="70"/>
      <c r="S1079" s="70"/>
      <c r="T1079" s="149"/>
      <c r="U1079" s="149"/>
      <c r="V1079" s="187"/>
      <c r="W1079" s="187"/>
      <c r="X1079" s="167"/>
      <c r="Y1079" s="167"/>
      <c r="Z1079" s="71"/>
    </row>
    <row r="1080" spans="3:26" ht="16.5" customHeight="1">
      <c r="C1080" s="160"/>
      <c r="D1080" s="160"/>
      <c r="E1080" s="140"/>
      <c r="F1080" s="141"/>
      <c r="G1080" s="141"/>
      <c r="H1080" s="143"/>
      <c r="I1080" s="184"/>
      <c r="J1080" s="144"/>
      <c r="K1080" s="121"/>
      <c r="L1080" s="121"/>
      <c r="M1080" s="121"/>
      <c r="N1080" s="185"/>
      <c r="O1080" s="121"/>
      <c r="P1080" s="161"/>
      <c r="Q1080" s="70"/>
      <c r="R1080" s="70"/>
      <c r="S1080" s="70"/>
      <c r="T1080" s="149"/>
      <c r="U1080" s="149"/>
      <c r="V1080" s="187"/>
      <c r="W1080" s="187"/>
      <c r="X1080" s="167"/>
      <c r="Y1080" s="167"/>
      <c r="Z1080" s="71"/>
    </row>
    <row r="1081" spans="3:26" ht="16.5" customHeight="1">
      <c r="C1081" s="160"/>
      <c r="D1081" s="160"/>
      <c r="E1081" s="140"/>
      <c r="F1081" s="141"/>
      <c r="G1081" s="141"/>
      <c r="H1081" s="143"/>
      <c r="I1081" s="184"/>
      <c r="J1081" s="144"/>
      <c r="K1081" s="121"/>
      <c r="L1081" s="121"/>
      <c r="M1081" s="121"/>
      <c r="N1081" s="185"/>
      <c r="O1081" s="121"/>
      <c r="P1081" s="161"/>
      <c r="Q1081" s="70"/>
      <c r="R1081" s="70"/>
      <c r="S1081" s="70"/>
      <c r="T1081" s="149"/>
      <c r="U1081" s="149"/>
      <c r="V1081" s="187"/>
      <c r="W1081" s="187"/>
      <c r="X1081" s="167"/>
      <c r="Y1081" s="167"/>
      <c r="Z1081" s="71"/>
    </row>
    <row r="1082" spans="3:26" ht="16.5" customHeight="1">
      <c r="C1082" s="160"/>
      <c r="D1082" s="160"/>
      <c r="E1082" s="140"/>
      <c r="F1082" s="141"/>
      <c r="G1082" s="141"/>
      <c r="H1082" s="143"/>
      <c r="I1082" s="184"/>
      <c r="J1082" s="144"/>
      <c r="K1082" s="121"/>
      <c r="L1082" s="121"/>
      <c r="M1082" s="121"/>
      <c r="N1082" s="185"/>
      <c r="O1082" s="121"/>
      <c r="P1082" s="161"/>
      <c r="Q1082" s="70"/>
      <c r="R1082" s="70"/>
      <c r="S1082" s="70"/>
      <c r="T1082" s="149"/>
      <c r="U1082" s="149"/>
      <c r="V1082" s="187"/>
      <c r="W1082" s="187"/>
      <c r="X1082" s="167"/>
      <c r="Y1082" s="167"/>
      <c r="Z1082" s="71"/>
    </row>
    <row r="1083" spans="3:26" ht="16.5" customHeight="1">
      <c r="C1083" s="160"/>
      <c r="D1083" s="160"/>
      <c r="E1083" s="140"/>
      <c r="F1083" s="141"/>
      <c r="G1083" s="141"/>
      <c r="H1083" s="143"/>
      <c r="I1083" s="184"/>
      <c r="J1083" s="144"/>
      <c r="K1083" s="121"/>
      <c r="L1083" s="121"/>
      <c r="M1083" s="121"/>
      <c r="N1083" s="185"/>
      <c r="O1083" s="121"/>
      <c r="P1083" s="161"/>
      <c r="Q1083" s="70"/>
      <c r="R1083" s="70"/>
      <c r="S1083" s="70"/>
      <c r="T1083" s="149"/>
      <c r="U1083" s="149"/>
      <c r="V1083" s="187"/>
      <c r="W1083" s="187"/>
      <c r="X1083" s="167"/>
      <c r="Y1083" s="167"/>
      <c r="Z1083" s="71"/>
    </row>
    <row r="1084" spans="3:26" ht="16.5" customHeight="1">
      <c r="C1084" s="160"/>
      <c r="D1084" s="160"/>
      <c r="E1084" s="140"/>
      <c r="F1084" s="141"/>
      <c r="G1084" s="141"/>
      <c r="H1084" s="143"/>
      <c r="I1084" s="184"/>
      <c r="J1084" s="144"/>
      <c r="K1084" s="121"/>
      <c r="L1084" s="121"/>
      <c r="M1084" s="121"/>
      <c r="N1084" s="185"/>
      <c r="O1084" s="121"/>
      <c r="P1084" s="161"/>
      <c r="Q1084" s="70"/>
      <c r="R1084" s="70"/>
      <c r="S1084" s="70"/>
      <c r="T1084" s="149"/>
      <c r="U1084" s="149"/>
      <c r="V1084" s="187"/>
      <c r="W1084" s="187"/>
      <c r="X1084" s="167"/>
      <c r="Y1084" s="167"/>
      <c r="Z1084" s="71"/>
    </row>
    <row r="1085" spans="3:26" ht="16.5" customHeight="1">
      <c r="C1085" s="160"/>
      <c r="D1085" s="160"/>
      <c r="E1085" s="140"/>
      <c r="F1085" s="141"/>
      <c r="G1085" s="141"/>
      <c r="H1085" s="143"/>
      <c r="I1085" s="184"/>
      <c r="J1085" s="144"/>
      <c r="K1085" s="121"/>
      <c r="L1085" s="121"/>
      <c r="M1085" s="121"/>
      <c r="N1085" s="185"/>
      <c r="O1085" s="121"/>
      <c r="P1085" s="161"/>
      <c r="Q1085" s="70"/>
      <c r="R1085" s="70"/>
      <c r="S1085" s="70"/>
      <c r="T1085" s="149"/>
      <c r="U1085" s="149"/>
      <c r="V1085" s="187"/>
      <c r="W1085" s="187"/>
      <c r="X1085" s="167"/>
      <c r="Y1085" s="167"/>
      <c r="Z1085" s="71"/>
    </row>
    <row r="1086" spans="3:26" ht="16.5" customHeight="1">
      <c r="C1086" s="160"/>
      <c r="D1086" s="160"/>
      <c r="E1086" s="140"/>
      <c r="F1086" s="141"/>
      <c r="G1086" s="141"/>
      <c r="H1086" s="143"/>
      <c r="I1086" s="184"/>
      <c r="J1086" s="144"/>
      <c r="K1086" s="121"/>
      <c r="L1086" s="121"/>
      <c r="M1086" s="121"/>
      <c r="N1086" s="185"/>
      <c r="O1086" s="121"/>
      <c r="P1086" s="161"/>
      <c r="Q1086" s="70"/>
      <c r="R1086" s="70"/>
      <c r="S1086" s="70"/>
      <c r="T1086" s="149"/>
      <c r="U1086" s="149"/>
      <c r="V1086" s="187"/>
      <c r="W1086" s="187"/>
      <c r="X1086" s="167"/>
      <c r="Y1086" s="167"/>
      <c r="Z1086" s="71"/>
    </row>
    <row r="1087" spans="3:26" ht="16.5" customHeight="1">
      <c r="C1087" s="160"/>
      <c r="D1087" s="160"/>
      <c r="E1087" s="140"/>
      <c r="F1087" s="141"/>
      <c r="G1087" s="141"/>
      <c r="H1087" s="143"/>
      <c r="I1087" s="184"/>
      <c r="J1087" s="144"/>
      <c r="K1087" s="121"/>
      <c r="L1087" s="121"/>
      <c r="M1087" s="121"/>
      <c r="N1087" s="185"/>
      <c r="O1087" s="121"/>
      <c r="P1087" s="161"/>
      <c r="Q1087" s="70"/>
      <c r="R1087" s="70"/>
      <c r="S1087" s="70"/>
      <c r="T1087" s="149"/>
      <c r="U1087" s="149"/>
      <c r="V1087" s="187"/>
      <c r="W1087" s="187"/>
      <c r="X1087" s="167"/>
      <c r="Y1087" s="167"/>
      <c r="Z1087" s="71"/>
    </row>
    <row r="1088" spans="3:26" ht="16.5" customHeight="1">
      <c r="C1088" s="160"/>
      <c r="D1088" s="160"/>
      <c r="E1088" s="140"/>
      <c r="F1088" s="141"/>
      <c r="G1088" s="141"/>
      <c r="H1088" s="143"/>
      <c r="I1088" s="184"/>
      <c r="J1088" s="144"/>
      <c r="K1088" s="121"/>
      <c r="L1088" s="121"/>
      <c r="M1088" s="121"/>
      <c r="N1088" s="185"/>
      <c r="O1088" s="121"/>
      <c r="P1088" s="161"/>
      <c r="Q1088" s="70"/>
      <c r="R1088" s="70"/>
      <c r="S1088" s="70"/>
      <c r="T1088" s="149"/>
      <c r="U1088" s="149"/>
      <c r="V1088" s="187"/>
      <c r="W1088" s="187"/>
      <c r="X1088" s="167"/>
      <c r="Y1088" s="167"/>
      <c r="Z1088" s="71"/>
    </row>
    <row r="1089" spans="3:26" ht="16.5" customHeight="1">
      <c r="C1089" s="160"/>
      <c r="D1089" s="160"/>
      <c r="E1089" s="140"/>
      <c r="F1089" s="141"/>
      <c r="G1089" s="141"/>
      <c r="H1089" s="143"/>
      <c r="I1089" s="184"/>
      <c r="J1089" s="144"/>
      <c r="K1089" s="121"/>
      <c r="L1089" s="121"/>
      <c r="M1089" s="121"/>
      <c r="N1089" s="185"/>
      <c r="O1089" s="121"/>
      <c r="P1089" s="161"/>
      <c r="Q1089" s="70"/>
      <c r="R1089" s="70"/>
      <c r="S1089" s="70"/>
      <c r="T1089" s="149"/>
      <c r="U1089" s="149"/>
      <c r="V1089" s="187"/>
      <c r="W1089" s="187"/>
      <c r="X1089" s="167"/>
      <c r="Y1089" s="167"/>
      <c r="Z1089" s="71"/>
    </row>
    <row r="1090" spans="3:26" ht="16.5" customHeight="1">
      <c r="C1090" s="160"/>
      <c r="D1090" s="160"/>
      <c r="E1090" s="140"/>
      <c r="F1090" s="141"/>
      <c r="G1090" s="141"/>
      <c r="H1090" s="143"/>
      <c r="I1090" s="184"/>
      <c r="J1090" s="144"/>
      <c r="K1090" s="121"/>
      <c r="L1090" s="121"/>
      <c r="M1090" s="121"/>
      <c r="N1090" s="185"/>
      <c r="O1090" s="121"/>
      <c r="P1090" s="161"/>
      <c r="Q1090" s="70"/>
      <c r="R1090" s="70"/>
      <c r="S1090" s="70"/>
      <c r="T1090" s="149"/>
      <c r="U1090" s="149"/>
      <c r="V1090" s="187"/>
      <c r="W1090" s="187"/>
      <c r="X1090" s="167"/>
      <c r="Y1090" s="167"/>
      <c r="Z1090" s="71"/>
    </row>
    <row r="1091" spans="3:26" ht="16.5" customHeight="1">
      <c r="C1091" s="160"/>
      <c r="D1091" s="160"/>
      <c r="E1091" s="140"/>
      <c r="F1091" s="141"/>
      <c r="G1091" s="141"/>
      <c r="H1091" s="143"/>
      <c r="I1091" s="184"/>
      <c r="J1091" s="144"/>
      <c r="K1091" s="121"/>
      <c r="L1091" s="121"/>
      <c r="M1091" s="121"/>
      <c r="N1091" s="185"/>
      <c r="O1091" s="121"/>
      <c r="P1091" s="161"/>
      <c r="Q1091" s="70"/>
      <c r="R1091" s="70"/>
      <c r="S1091" s="70"/>
      <c r="T1091" s="149"/>
      <c r="U1091" s="149"/>
      <c r="V1091" s="187"/>
      <c r="W1091" s="187"/>
      <c r="X1091" s="167"/>
      <c r="Y1091" s="167"/>
      <c r="Z1091" s="71"/>
    </row>
    <row r="1092" spans="3:26" ht="16.5" customHeight="1">
      <c r="C1092" s="160"/>
      <c r="D1092" s="160"/>
      <c r="E1092" s="140"/>
      <c r="F1092" s="141"/>
      <c r="G1092" s="141"/>
      <c r="H1092" s="143"/>
      <c r="I1092" s="184"/>
      <c r="J1092" s="144"/>
      <c r="K1092" s="121"/>
      <c r="L1092" s="121"/>
      <c r="M1092" s="121"/>
      <c r="N1092" s="185"/>
      <c r="O1092" s="121"/>
      <c r="P1092" s="161"/>
      <c r="Q1092" s="70"/>
      <c r="R1092" s="70"/>
      <c r="S1092" s="70"/>
      <c r="T1092" s="149"/>
      <c r="U1092" s="149"/>
      <c r="V1092" s="187"/>
      <c r="W1092" s="187"/>
      <c r="X1092" s="167"/>
      <c r="Y1092" s="167"/>
      <c r="Z1092" s="71"/>
    </row>
    <row r="1093" spans="3:26" ht="16.5" customHeight="1">
      <c r="C1093" s="160"/>
      <c r="D1093" s="160"/>
      <c r="E1093" s="140"/>
      <c r="F1093" s="141"/>
      <c r="G1093" s="141"/>
      <c r="H1093" s="143"/>
      <c r="I1093" s="184"/>
      <c r="J1093" s="144"/>
      <c r="K1093" s="121"/>
      <c r="L1093" s="121"/>
      <c r="M1093" s="121"/>
      <c r="N1093" s="185"/>
      <c r="O1093" s="121"/>
      <c r="P1093" s="161"/>
      <c r="Q1093" s="70"/>
      <c r="R1093" s="70"/>
      <c r="S1093" s="70"/>
      <c r="T1093" s="149"/>
      <c r="U1093" s="149"/>
      <c r="V1093" s="187"/>
      <c r="W1093" s="187"/>
      <c r="X1093" s="167"/>
      <c r="Y1093" s="167"/>
      <c r="Z1093" s="71"/>
    </row>
    <row r="1094" spans="3:26" ht="16.5" customHeight="1">
      <c r="C1094" s="160"/>
      <c r="D1094" s="160"/>
      <c r="E1094" s="140"/>
      <c r="F1094" s="141"/>
      <c r="G1094" s="141"/>
      <c r="H1094" s="143"/>
      <c r="I1094" s="184"/>
      <c r="J1094" s="144"/>
      <c r="K1094" s="121"/>
      <c r="L1094" s="121"/>
      <c r="M1094" s="121"/>
      <c r="N1094" s="185"/>
      <c r="O1094" s="121"/>
      <c r="P1094" s="161"/>
      <c r="Q1094" s="70"/>
      <c r="R1094" s="70"/>
      <c r="S1094" s="70"/>
      <c r="T1094" s="149"/>
      <c r="U1094" s="149"/>
      <c r="V1094" s="187"/>
      <c r="W1094" s="187"/>
      <c r="X1094" s="167"/>
      <c r="Y1094" s="167"/>
      <c r="Z1094" s="71"/>
    </row>
    <row r="1095" spans="3:26" ht="16.5" customHeight="1">
      <c r="C1095" s="160"/>
      <c r="D1095" s="160"/>
      <c r="E1095" s="140"/>
      <c r="F1095" s="141"/>
      <c r="G1095" s="141"/>
      <c r="H1095" s="143"/>
      <c r="I1095" s="184"/>
      <c r="J1095" s="144"/>
      <c r="K1095" s="121"/>
      <c r="L1095" s="121"/>
      <c r="M1095" s="121"/>
      <c r="N1095" s="185"/>
      <c r="O1095" s="121"/>
      <c r="P1095" s="161"/>
      <c r="Q1095" s="70"/>
      <c r="R1095" s="70"/>
      <c r="S1095" s="70"/>
      <c r="T1095" s="149"/>
      <c r="U1095" s="149"/>
      <c r="V1095" s="187"/>
      <c r="W1095" s="187"/>
      <c r="X1095" s="167"/>
      <c r="Y1095" s="167"/>
      <c r="Z1095" s="71"/>
    </row>
    <row r="1096" spans="3:26" ht="16.5" customHeight="1">
      <c r="C1096" s="160"/>
      <c r="D1096" s="160"/>
      <c r="E1096" s="140"/>
      <c r="F1096" s="141"/>
      <c r="G1096" s="141"/>
      <c r="H1096" s="143"/>
      <c r="I1096" s="184"/>
      <c r="J1096" s="144"/>
      <c r="K1096" s="121"/>
      <c r="L1096" s="121"/>
      <c r="M1096" s="121"/>
      <c r="N1096" s="185"/>
      <c r="O1096" s="121"/>
      <c r="P1096" s="161"/>
      <c r="Q1096" s="70"/>
      <c r="R1096" s="70"/>
      <c r="S1096" s="70"/>
      <c r="T1096" s="149"/>
      <c r="U1096" s="149"/>
      <c r="V1096" s="187"/>
      <c r="W1096" s="187"/>
      <c r="X1096" s="167"/>
      <c r="Y1096" s="167"/>
      <c r="Z1096" s="71"/>
    </row>
    <row r="1097" spans="3:26" ht="16.5" customHeight="1">
      <c r="C1097" s="160"/>
      <c r="D1097" s="160"/>
      <c r="E1097" s="140"/>
      <c r="F1097" s="141"/>
      <c r="G1097" s="141"/>
      <c r="H1097" s="143"/>
      <c r="I1097" s="184"/>
      <c r="J1097" s="144"/>
      <c r="K1097" s="121"/>
      <c r="L1097" s="121"/>
      <c r="M1097" s="121"/>
      <c r="N1097" s="185"/>
      <c r="O1097" s="121"/>
      <c r="P1097" s="161"/>
      <c r="Q1097" s="70"/>
      <c r="R1097" s="70"/>
      <c r="S1097" s="70"/>
      <c r="T1097" s="149"/>
      <c r="U1097" s="149"/>
      <c r="V1097" s="187"/>
      <c r="W1097" s="187"/>
      <c r="X1097" s="167"/>
      <c r="Y1097" s="167"/>
      <c r="Z1097" s="71"/>
    </row>
    <row r="1098" spans="3:26" ht="16.5" customHeight="1">
      <c r="C1098" s="160"/>
      <c r="D1098" s="160"/>
      <c r="E1098" s="140"/>
      <c r="F1098" s="141"/>
      <c r="G1098" s="141"/>
      <c r="H1098" s="143"/>
      <c r="I1098" s="184"/>
      <c r="J1098" s="144"/>
      <c r="K1098" s="121"/>
      <c r="L1098" s="121"/>
      <c r="M1098" s="121"/>
      <c r="N1098" s="185"/>
      <c r="O1098" s="121"/>
      <c r="P1098" s="161"/>
      <c r="Q1098" s="70"/>
      <c r="R1098" s="70"/>
      <c r="S1098" s="70"/>
      <c r="T1098" s="149"/>
      <c r="U1098" s="149"/>
      <c r="V1098" s="187"/>
      <c r="W1098" s="187"/>
      <c r="X1098" s="167"/>
      <c r="Y1098" s="167"/>
      <c r="Z1098" s="71"/>
    </row>
    <row r="1099" spans="3:26" ht="16.5" customHeight="1">
      <c r="C1099" s="160"/>
      <c r="D1099" s="160"/>
      <c r="E1099" s="140"/>
      <c r="F1099" s="141"/>
      <c r="G1099" s="141"/>
      <c r="H1099" s="143"/>
      <c r="I1099" s="184"/>
      <c r="J1099" s="144"/>
      <c r="K1099" s="121"/>
      <c r="L1099" s="121"/>
      <c r="M1099" s="121"/>
      <c r="N1099" s="185"/>
      <c r="O1099" s="121"/>
      <c r="P1099" s="161"/>
      <c r="Q1099" s="70"/>
      <c r="R1099" s="70"/>
      <c r="S1099" s="70"/>
      <c r="T1099" s="149"/>
      <c r="U1099" s="149"/>
      <c r="V1099" s="187"/>
      <c r="W1099" s="187"/>
      <c r="X1099" s="167"/>
      <c r="Y1099" s="167"/>
      <c r="Z1099" s="71"/>
    </row>
    <row r="1100" spans="3:26" ht="16.5" customHeight="1">
      <c r="C1100" s="160"/>
      <c r="D1100" s="160"/>
      <c r="E1100" s="140"/>
      <c r="F1100" s="141"/>
      <c r="G1100" s="141"/>
      <c r="H1100" s="143"/>
      <c r="I1100" s="184"/>
      <c r="J1100" s="144"/>
      <c r="K1100" s="121"/>
      <c r="L1100" s="121"/>
      <c r="M1100" s="121"/>
      <c r="N1100" s="185"/>
      <c r="O1100" s="121"/>
      <c r="P1100" s="161"/>
      <c r="Q1100" s="70"/>
      <c r="R1100" s="70"/>
      <c r="S1100" s="70"/>
      <c r="T1100" s="149"/>
      <c r="U1100" s="149"/>
      <c r="V1100" s="187"/>
      <c r="W1100" s="187"/>
      <c r="X1100" s="167"/>
      <c r="Y1100" s="167"/>
      <c r="Z1100" s="71"/>
    </row>
    <row r="1101" spans="3:26" ht="16.5" customHeight="1">
      <c r="C1101" s="160"/>
      <c r="D1101" s="160"/>
      <c r="E1101" s="140"/>
      <c r="F1101" s="141"/>
      <c r="G1101" s="141"/>
      <c r="H1101" s="143"/>
      <c r="I1101" s="184"/>
      <c r="J1101" s="144"/>
      <c r="K1101" s="121"/>
      <c r="L1101" s="121"/>
      <c r="M1101" s="121"/>
      <c r="N1101" s="185"/>
      <c r="O1101" s="121"/>
      <c r="P1101" s="161"/>
      <c r="Q1101" s="70"/>
      <c r="R1101" s="70"/>
      <c r="S1101" s="70"/>
      <c r="T1101" s="149"/>
      <c r="U1101" s="149"/>
      <c r="V1101" s="187"/>
      <c r="W1101" s="187"/>
      <c r="X1101" s="167"/>
      <c r="Y1101" s="167"/>
      <c r="Z1101" s="71"/>
    </row>
    <row r="1102" spans="3:26" ht="16.5" customHeight="1">
      <c r="C1102" s="160"/>
      <c r="D1102" s="160"/>
      <c r="E1102" s="140"/>
      <c r="F1102" s="141"/>
      <c r="G1102" s="141"/>
      <c r="H1102" s="143"/>
      <c r="I1102" s="184"/>
      <c r="J1102" s="144"/>
      <c r="K1102" s="121"/>
      <c r="L1102" s="121"/>
      <c r="M1102" s="121"/>
      <c r="N1102" s="185"/>
      <c r="O1102" s="121"/>
      <c r="P1102" s="161"/>
      <c r="Q1102" s="70"/>
      <c r="R1102" s="70"/>
      <c r="S1102" s="70"/>
      <c r="T1102" s="149"/>
      <c r="U1102" s="149"/>
      <c r="V1102" s="187"/>
      <c r="W1102" s="187"/>
      <c r="X1102" s="167"/>
      <c r="Y1102" s="167"/>
      <c r="Z1102" s="71"/>
    </row>
    <row r="1103" spans="3:26" ht="16.5" customHeight="1">
      <c r="C1103" s="160"/>
      <c r="D1103" s="160"/>
      <c r="E1103" s="140"/>
      <c r="F1103" s="141"/>
      <c r="G1103" s="141"/>
      <c r="H1103" s="143"/>
      <c r="I1103" s="184"/>
      <c r="J1103" s="144"/>
      <c r="K1103" s="121"/>
      <c r="L1103" s="121"/>
      <c r="M1103" s="121"/>
      <c r="N1103" s="185"/>
      <c r="O1103" s="121"/>
      <c r="P1103" s="161"/>
      <c r="Q1103" s="70"/>
      <c r="R1103" s="70"/>
      <c r="S1103" s="70"/>
      <c r="T1103" s="149"/>
      <c r="U1103" s="149"/>
      <c r="V1103" s="187"/>
      <c r="W1103" s="187"/>
      <c r="X1103" s="167"/>
      <c r="Y1103" s="167"/>
      <c r="Z1103" s="71"/>
    </row>
    <row r="1104" spans="3:26" ht="16.5" customHeight="1">
      <c r="C1104" s="160"/>
      <c r="D1104" s="160"/>
      <c r="E1104" s="140"/>
      <c r="F1104" s="141"/>
      <c r="G1104" s="141"/>
      <c r="H1104" s="143"/>
      <c r="I1104" s="184"/>
      <c r="J1104" s="144"/>
      <c r="K1104" s="121"/>
      <c r="L1104" s="121"/>
      <c r="M1104" s="121"/>
      <c r="N1104" s="185"/>
      <c r="O1104" s="121"/>
      <c r="P1104" s="161"/>
      <c r="Q1104" s="70"/>
      <c r="R1104" s="70"/>
      <c r="S1104" s="70"/>
      <c r="T1104" s="149"/>
      <c r="U1104" s="149"/>
      <c r="V1104" s="187"/>
      <c r="W1104" s="187"/>
      <c r="X1104" s="167"/>
      <c r="Y1104" s="167"/>
      <c r="Z1104" s="71"/>
    </row>
    <row r="1105" spans="3:26" ht="16.5" customHeight="1">
      <c r="C1105" s="160"/>
      <c r="D1105" s="160"/>
      <c r="E1105" s="140"/>
      <c r="F1105" s="141"/>
      <c r="G1105" s="141"/>
      <c r="H1105" s="143"/>
      <c r="I1105" s="184"/>
      <c r="J1105" s="144"/>
      <c r="K1105" s="121"/>
      <c r="L1105" s="121"/>
      <c r="M1105" s="121"/>
      <c r="N1105" s="185"/>
      <c r="O1105" s="121"/>
      <c r="P1105" s="161"/>
      <c r="Q1105" s="70"/>
      <c r="R1105" s="70"/>
      <c r="S1105" s="70"/>
      <c r="T1105" s="149"/>
      <c r="U1105" s="149"/>
      <c r="V1105" s="187"/>
      <c r="W1105" s="187"/>
      <c r="X1105" s="167"/>
      <c r="Y1105" s="167"/>
      <c r="Z1105" s="71"/>
    </row>
    <row r="1106" spans="3:26" ht="16.5" customHeight="1">
      <c r="C1106" s="160"/>
      <c r="D1106" s="160"/>
      <c r="E1106" s="140"/>
      <c r="F1106" s="141"/>
      <c r="G1106" s="141"/>
      <c r="H1106" s="143"/>
      <c r="I1106" s="184"/>
      <c r="J1106" s="144"/>
      <c r="K1106" s="121"/>
      <c r="L1106" s="121"/>
      <c r="M1106" s="121"/>
      <c r="N1106" s="185"/>
      <c r="O1106" s="121"/>
      <c r="P1106" s="161"/>
      <c r="Q1106" s="70"/>
      <c r="R1106" s="70"/>
      <c r="S1106" s="70"/>
      <c r="T1106" s="149"/>
      <c r="U1106" s="149"/>
      <c r="V1106" s="187"/>
      <c r="W1106" s="187"/>
      <c r="X1106" s="167"/>
      <c r="Y1106" s="167"/>
      <c r="Z1106" s="71"/>
    </row>
    <row r="1107" spans="3:26" ht="16.5" customHeight="1">
      <c r="C1107" s="160"/>
      <c r="D1107" s="160"/>
      <c r="E1107" s="140"/>
      <c r="F1107" s="141"/>
      <c r="G1107" s="141"/>
      <c r="H1107" s="143"/>
      <c r="I1107" s="184"/>
      <c r="J1107" s="144"/>
      <c r="K1107" s="121"/>
      <c r="L1107" s="121"/>
      <c r="M1107" s="121"/>
      <c r="N1107" s="185"/>
      <c r="O1107" s="121"/>
      <c r="P1107" s="161"/>
      <c r="Q1107" s="70"/>
      <c r="R1107" s="70"/>
      <c r="S1107" s="70"/>
      <c r="T1107" s="149"/>
      <c r="U1107" s="149"/>
      <c r="V1107" s="187"/>
      <c r="W1107" s="187"/>
      <c r="X1107" s="167"/>
      <c r="Y1107" s="167"/>
      <c r="Z1107" s="71"/>
    </row>
    <row r="1108" spans="3:26" ht="16.5" customHeight="1">
      <c r="C1108" s="160"/>
      <c r="D1108" s="160"/>
      <c r="E1108" s="140"/>
      <c r="F1108" s="141"/>
      <c r="G1108" s="141"/>
      <c r="H1108" s="143"/>
      <c r="I1108" s="184"/>
      <c r="J1108" s="144"/>
      <c r="K1108" s="121"/>
      <c r="L1108" s="121"/>
      <c r="M1108" s="121"/>
      <c r="N1108" s="185"/>
      <c r="O1108" s="121"/>
      <c r="P1108" s="161"/>
      <c r="Q1108" s="70"/>
      <c r="R1108" s="70"/>
      <c r="S1108" s="70"/>
      <c r="T1108" s="149"/>
      <c r="U1108" s="149"/>
      <c r="V1108" s="187"/>
      <c r="W1108" s="187"/>
      <c r="X1108" s="167"/>
      <c r="Y1108" s="167"/>
      <c r="Z1108" s="71"/>
    </row>
    <row r="1109" spans="3:26" ht="16.5" customHeight="1">
      <c r="C1109" s="160"/>
      <c r="D1109" s="160"/>
      <c r="E1109" s="140"/>
      <c r="F1109" s="141"/>
      <c r="G1109" s="141"/>
      <c r="H1109" s="143"/>
      <c r="I1109" s="184"/>
      <c r="J1109" s="144"/>
      <c r="K1109" s="121"/>
      <c r="L1109" s="121"/>
      <c r="M1109" s="121"/>
      <c r="N1109" s="185"/>
      <c r="O1109" s="121"/>
      <c r="P1109" s="161"/>
      <c r="Q1109" s="70"/>
      <c r="R1109" s="70"/>
      <c r="S1109" s="70"/>
      <c r="T1109" s="149"/>
      <c r="U1109" s="149"/>
      <c r="V1109" s="187"/>
      <c r="W1109" s="187"/>
      <c r="X1109" s="167"/>
      <c r="Y1109" s="167"/>
      <c r="Z1109" s="71"/>
    </row>
    <row r="1110" spans="3:26" ht="16.5" customHeight="1">
      <c r="C1110" s="160"/>
      <c r="D1110" s="160"/>
      <c r="E1110" s="140"/>
      <c r="F1110" s="141"/>
      <c r="G1110" s="141"/>
      <c r="H1110" s="143"/>
      <c r="I1110" s="184"/>
      <c r="J1110" s="144"/>
      <c r="K1110" s="121"/>
      <c r="L1110" s="121"/>
      <c r="M1110" s="121"/>
      <c r="N1110" s="185"/>
      <c r="O1110" s="121"/>
      <c r="P1110" s="161"/>
      <c r="Q1110" s="70"/>
      <c r="R1110" s="70"/>
      <c r="S1110" s="70"/>
      <c r="T1110" s="149"/>
      <c r="U1110" s="149"/>
      <c r="V1110" s="187"/>
      <c r="W1110" s="187"/>
      <c r="X1110" s="167"/>
      <c r="Y1110" s="167"/>
      <c r="Z1110" s="71"/>
    </row>
    <row r="1111" spans="3:26" ht="16.5" customHeight="1">
      <c r="C1111" s="160"/>
      <c r="D1111" s="160"/>
      <c r="E1111" s="140"/>
      <c r="F1111" s="141"/>
      <c r="G1111" s="141"/>
      <c r="H1111" s="143"/>
      <c r="I1111" s="184"/>
      <c r="J1111" s="144"/>
      <c r="K1111" s="121"/>
      <c r="L1111" s="121"/>
      <c r="M1111" s="121"/>
      <c r="N1111" s="185"/>
      <c r="O1111" s="121"/>
      <c r="P1111" s="161"/>
      <c r="Q1111" s="70"/>
      <c r="R1111" s="70"/>
      <c r="S1111" s="70"/>
      <c r="T1111" s="149"/>
      <c r="U1111" s="149"/>
      <c r="V1111" s="187"/>
      <c r="W1111" s="187"/>
      <c r="X1111" s="167"/>
      <c r="Y1111" s="167"/>
      <c r="Z1111" s="71"/>
    </row>
    <row r="1112" spans="3:26" ht="16.5" customHeight="1">
      <c r="C1112" s="160"/>
      <c r="D1112" s="160"/>
      <c r="E1112" s="140"/>
      <c r="F1112" s="141"/>
      <c r="G1112" s="141"/>
      <c r="H1112" s="143"/>
      <c r="I1112" s="184"/>
      <c r="J1112" s="144"/>
      <c r="K1112" s="121"/>
      <c r="L1112" s="121"/>
      <c r="M1112" s="121"/>
      <c r="N1112" s="185"/>
      <c r="O1112" s="121"/>
      <c r="P1112" s="161"/>
      <c r="Q1112" s="70"/>
      <c r="R1112" s="70"/>
      <c r="S1112" s="70"/>
      <c r="T1112" s="149"/>
      <c r="U1112" s="149"/>
      <c r="V1112" s="187"/>
      <c r="W1112" s="187"/>
      <c r="X1112" s="167"/>
      <c r="Y1112" s="167"/>
      <c r="Z1112" s="71"/>
    </row>
    <row r="1113" spans="3:26" ht="16.5" customHeight="1">
      <c r="C1113" s="160"/>
      <c r="D1113" s="160"/>
      <c r="E1113" s="140"/>
      <c r="F1113" s="141"/>
      <c r="G1113" s="141"/>
      <c r="H1113" s="143"/>
      <c r="I1113" s="184"/>
      <c r="J1113" s="144"/>
      <c r="K1113" s="121"/>
      <c r="L1113" s="121"/>
      <c r="M1113" s="121"/>
      <c r="N1113" s="185"/>
      <c r="O1113" s="121"/>
      <c r="P1113" s="161"/>
      <c r="Q1113" s="70"/>
      <c r="R1113" s="70"/>
      <c r="S1113" s="70"/>
      <c r="T1113" s="149"/>
      <c r="U1113" s="149"/>
      <c r="V1113" s="187"/>
      <c r="W1113" s="187"/>
      <c r="X1113" s="167"/>
      <c r="Y1113" s="167"/>
      <c r="Z1113" s="71"/>
    </row>
    <row r="1114" spans="3:26" ht="16.5" customHeight="1">
      <c r="C1114" s="160"/>
      <c r="D1114" s="160"/>
      <c r="E1114" s="140"/>
      <c r="F1114" s="141"/>
      <c r="G1114" s="141"/>
      <c r="H1114" s="143"/>
      <c r="I1114" s="184"/>
      <c r="J1114" s="144"/>
      <c r="K1114" s="121"/>
      <c r="L1114" s="121"/>
      <c r="M1114" s="121"/>
      <c r="N1114" s="185"/>
      <c r="O1114" s="121"/>
      <c r="P1114" s="161"/>
      <c r="Q1114" s="70"/>
      <c r="R1114" s="70"/>
      <c r="S1114" s="70"/>
      <c r="T1114" s="149"/>
      <c r="U1114" s="149"/>
      <c r="V1114" s="187"/>
      <c r="W1114" s="187"/>
      <c r="X1114" s="167"/>
      <c r="Y1114" s="167"/>
      <c r="Z1114" s="71"/>
    </row>
    <row r="1115" spans="3:26" ht="16.5" customHeight="1">
      <c r="C1115" s="160"/>
      <c r="D1115" s="160"/>
      <c r="E1115" s="140"/>
      <c r="F1115" s="141"/>
      <c r="G1115" s="141"/>
      <c r="H1115" s="143"/>
      <c r="I1115" s="184"/>
      <c r="J1115" s="144"/>
      <c r="K1115" s="121"/>
      <c r="L1115" s="121"/>
      <c r="M1115" s="121"/>
      <c r="N1115" s="185"/>
      <c r="O1115" s="121"/>
      <c r="P1115" s="161"/>
      <c r="Q1115" s="70"/>
      <c r="R1115" s="70"/>
      <c r="S1115" s="70"/>
      <c r="T1115" s="149"/>
      <c r="U1115" s="149"/>
      <c r="V1115" s="187"/>
      <c r="W1115" s="187"/>
      <c r="X1115" s="167"/>
      <c r="Y1115" s="167"/>
      <c r="Z1115" s="71"/>
    </row>
    <row r="1116" spans="3:26" ht="16.5" customHeight="1">
      <c r="C1116" s="160"/>
      <c r="D1116" s="160"/>
      <c r="E1116" s="140"/>
      <c r="F1116" s="141"/>
      <c r="G1116" s="141"/>
      <c r="H1116" s="143"/>
      <c r="I1116" s="184"/>
      <c r="J1116" s="144"/>
      <c r="K1116" s="121"/>
      <c r="L1116" s="121"/>
      <c r="M1116" s="121"/>
      <c r="N1116" s="185"/>
      <c r="O1116" s="121"/>
      <c r="P1116" s="161"/>
      <c r="Q1116" s="70"/>
      <c r="R1116" s="70"/>
      <c r="S1116" s="70"/>
      <c r="T1116" s="149"/>
      <c r="U1116" s="149"/>
      <c r="V1116" s="187"/>
      <c r="W1116" s="187"/>
      <c r="X1116" s="167"/>
      <c r="Y1116" s="167"/>
      <c r="Z1116" s="71"/>
    </row>
    <row r="1117" spans="3:26" ht="16.5" customHeight="1">
      <c r="C1117" s="160"/>
      <c r="D1117" s="160"/>
      <c r="E1117" s="140"/>
      <c r="F1117" s="141"/>
      <c r="G1117" s="141"/>
      <c r="H1117" s="143"/>
      <c r="I1117" s="184"/>
      <c r="J1117" s="144"/>
      <c r="K1117" s="121"/>
      <c r="L1117" s="121"/>
      <c r="M1117" s="121"/>
      <c r="N1117" s="185"/>
      <c r="O1117" s="121"/>
      <c r="P1117" s="161"/>
      <c r="Q1117" s="70"/>
      <c r="R1117" s="70"/>
      <c r="S1117" s="70"/>
      <c r="T1117" s="149"/>
      <c r="U1117" s="149"/>
      <c r="V1117" s="187"/>
      <c r="W1117" s="187"/>
      <c r="X1117" s="167"/>
      <c r="Y1117" s="167"/>
      <c r="Z1117" s="71"/>
    </row>
    <row r="1118" spans="3:26" ht="16.5" customHeight="1">
      <c r="C1118" s="160"/>
      <c r="D1118" s="160"/>
      <c r="E1118" s="140"/>
      <c r="F1118" s="141"/>
      <c r="G1118" s="141"/>
      <c r="H1118" s="143"/>
      <c r="I1118" s="184"/>
      <c r="J1118" s="144"/>
      <c r="K1118" s="121"/>
      <c r="L1118" s="121"/>
      <c r="M1118" s="121"/>
      <c r="N1118" s="185"/>
      <c r="O1118" s="121"/>
      <c r="P1118" s="161"/>
      <c r="Q1118" s="70"/>
      <c r="R1118" s="70"/>
      <c r="S1118" s="70"/>
      <c r="T1118" s="149"/>
      <c r="U1118" s="149"/>
      <c r="V1118" s="187"/>
      <c r="W1118" s="187"/>
      <c r="X1118" s="167"/>
      <c r="Y1118" s="167"/>
      <c r="Z1118" s="71"/>
    </row>
    <row r="1119" spans="3:26" ht="16.5" customHeight="1">
      <c r="C1119" s="160"/>
      <c r="D1119" s="160"/>
      <c r="E1119" s="140"/>
      <c r="F1119" s="141"/>
      <c r="G1119" s="141"/>
      <c r="H1119" s="143"/>
      <c r="I1119" s="184"/>
      <c r="J1119" s="144"/>
      <c r="K1119" s="121"/>
      <c r="L1119" s="121"/>
      <c r="M1119" s="121"/>
      <c r="N1119" s="185"/>
      <c r="O1119" s="121"/>
      <c r="P1119" s="161"/>
      <c r="Q1119" s="70"/>
      <c r="R1119" s="70"/>
      <c r="S1119" s="70"/>
      <c r="T1119" s="149"/>
      <c r="U1119" s="149"/>
      <c r="V1119" s="187"/>
      <c r="W1119" s="187"/>
      <c r="X1119" s="167"/>
      <c r="Y1119" s="167"/>
      <c r="Z1119" s="71"/>
    </row>
    <row r="1120" spans="3:26" ht="16.5" customHeight="1">
      <c r="C1120" s="160"/>
      <c r="D1120" s="160"/>
      <c r="E1120" s="140"/>
      <c r="F1120" s="141"/>
      <c r="G1120" s="141"/>
      <c r="H1120" s="143"/>
      <c r="I1120" s="184"/>
      <c r="J1120" s="144"/>
      <c r="K1120" s="121"/>
      <c r="L1120" s="121"/>
      <c r="M1120" s="121"/>
      <c r="N1120" s="185"/>
      <c r="O1120" s="121"/>
      <c r="P1120" s="161"/>
      <c r="Q1120" s="70"/>
      <c r="R1120" s="70"/>
      <c r="S1120" s="70"/>
      <c r="T1120" s="149"/>
      <c r="U1120" s="149"/>
      <c r="V1120" s="187"/>
      <c r="W1120" s="187"/>
      <c r="X1120" s="167"/>
      <c r="Y1120" s="167"/>
      <c r="Z1120" s="71"/>
    </row>
    <row r="1121" spans="3:26" ht="16.5" customHeight="1">
      <c r="C1121" s="160"/>
      <c r="D1121" s="160"/>
      <c r="E1121" s="140"/>
      <c r="F1121" s="141"/>
      <c r="G1121" s="141"/>
      <c r="H1121" s="143"/>
      <c r="I1121" s="184"/>
      <c r="J1121" s="144"/>
      <c r="K1121" s="121"/>
      <c r="L1121" s="121"/>
      <c r="M1121" s="121"/>
      <c r="N1121" s="185"/>
      <c r="O1121" s="121"/>
      <c r="P1121" s="161"/>
      <c r="Q1121" s="70"/>
      <c r="R1121" s="70"/>
      <c r="S1121" s="70"/>
      <c r="T1121" s="149"/>
      <c r="U1121" s="149"/>
      <c r="V1121" s="187"/>
      <c r="W1121" s="187"/>
      <c r="X1121" s="167"/>
      <c r="Y1121" s="167"/>
      <c r="Z1121" s="71"/>
    </row>
    <row r="1122" spans="3:26" ht="16.5" customHeight="1">
      <c r="C1122" s="160"/>
      <c r="D1122" s="160"/>
      <c r="E1122" s="140"/>
      <c r="F1122" s="141"/>
      <c r="G1122" s="141"/>
      <c r="H1122" s="143"/>
      <c r="I1122" s="184"/>
      <c r="J1122" s="144"/>
      <c r="K1122" s="121"/>
      <c r="L1122" s="121"/>
      <c r="M1122" s="121"/>
      <c r="N1122" s="185"/>
      <c r="O1122" s="121"/>
      <c r="P1122" s="161"/>
      <c r="Q1122" s="70"/>
      <c r="R1122" s="70"/>
      <c r="S1122" s="70"/>
      <c r="T1122" s="149"/>
      <c r="U1122" s="149"/>
      <c r="V1122" s="187"/>
      <c r="W1122" s="187"/>
      <c r="X1122" s="167"/>
      <c r="Y1122" s="167"/>
      <c r="Z1122" s="71"/>
    </row>
    <row r="1123" spans="3:26" ht="16.5" customHeight="1">
      <c r="C1123" s="160"/>
      <c r="D1123" s="160"/>
      <c r="E1123" s="140"/>
      <c r="F1123" s="141"/>
      <c r="G1123" s="141"/>
      <c r="H1123" s="143"/>
      <c r="I1123" s="184"/>
      <c r="J1123" s="144"/>
      <c r="K1123" s="121"/>
      <c r="L1123" s="121"/>
      <c r="M1123" s="121"/>
      <c r="N1123" s="185"/>
      <c r="O1123" s="121"/>
      <c r="P1123" s="161"/>
      <c r="Q1123" s="70"/>
      <c r="R1123" s="70"/>
      <c r="S1123" s="70"/>
      <c r="T1123" s="149"/>
      <c r="U1123" s="149"/>
      <c r="V1123" s="187"/>
      <c r="W1123" s="187"/>
      <c r="X1123" s="167"/>
      <c r="Y1123" s="167"/>
      <c r="Z1123" s="71"/>
    </row>
    <row r="1124" spans="3:26" ht="16.5" customHeight="1">
      <c r="C1124" s="160"/>
      <c r="D1124" s="160"/>
      <c r="E1124" s="140"/>
      <c r="F1124" s="141"/>
      <c r="G1124" s="141"/>
      <c r="H1124" s="143"/>
      <c r="I1124" s="184"/>
      <c r="J1124" s="144"/>
      <c r="K1124" s="121"/>
      <c r="L1124" s="121"/>
      <c r="M1124" s="121"/>
      <c r="N1124" s="185"/>
      <c r="O1124" s="121"/>
      <c r="P1124" s="161"/>
      <c r="Q1124" s="70"/>
      <c r="R1124" s="70"/>
      <c r="S1124" s="70"/>
      <c r="T1124" s="149"/>
      <c r="U1124" s="149"/>
      <c r="V1124" s="187"/>
      <c r="W1124" s="187"/>
      <c r="X1124" s="167"/>
      <c r="Y1124" s="167"/>
      <c r="Z1124" s="71"/>
    </row>
    <row r="1125" spans="3:26" ht="16.5" customHeight="1">
      <c r="C1125" s="160"/>
      <c r="D1125" s="160"/>
      <c r="E1125" s="140"/>
      <c r="F1125" s="141"/>
      <c r="G1125" s="141"/>
      <c r="H1125" s="143"/>
      <c r="I1125" s="184"/>
      <c r="J1125" s="144"/>
      <c r="K1125" s="121"/>
      <c r="L1125" s="121"/>
      <c r="M1125" s="121"/>
      <c r="N1125" s="185"/>
      <c r="O1125" s="121"/>
      <c r="P1125" s="161"/>
      <c r="Q1125" s="70"/>
      <c r="R1125" s="70"/>
      <c r="S1125" s="70"/>
      <c r="T1125" s="149"/>
      <c r="U1125" s="149"/>
      <c r="V1125" s="187"/>
      <c r="W1125" s="187"/>
      <c r="X1125" s="167"/>
      <c r="Y1125" s="167"/>
      <c r="Z1125" s="71"/>
    </row>
    <row r="1126" spans="3:26" ht="16.5" customHeight="1">
      <c r="C1126" s="160"/>
      <c r="D1126" s="160"/>
      <c r="E1126" s="140"/>
      <c r="F1126" s="141"/>
      <c r="G1126" s="141"/>
      <c r="H1126" s="143"/>
      <c r="I1126" s="184"/>
      <c r="J1126" s="144"/>
      <c r="K1126" s="121"/>
      <c r="L1126" s="121"/>
      <c r="M1126" s="121"/>
      <c r="N1126" s="185"/>
      <c r="O1126" s="121"/>
      <c r="P1126" s="161"/>
      <c r="Q1126" s="70"/>
      <c r="R1126" s="70"/>
      <c r="S1126" s="70"/>
      <c r="T1126" s="149"/>
      <c r="U1126" s="149"/>
      <c r="V1126" s="187"/>
      <c r="W1126" s="187"/>
      <c r="X1126" s="167"/>
      <c r="Y1126" s="167"/>
      <c r="Z1126" s="71"/>
    </row>
    <row r="1127" spans="3:26" ht="16.5" customHeight="1">
      <c r="C1127" s="160"/>
      <c r="D1127" s="160"/>
      <c r="E1127" s="140"/>
      <c r="F1127" s="141"/>
      <c r="G1127" s="141"/>
      <c r="H1127" s="143"/>
      <c r="I1127" s="184"/>
      <c r="J1127" s="144"/>
      <c r="K1127" s="121"/>
      <c r="L1127" s="121"/>
      <c r="M1127" s="121"/>
      <c r="N1127" s="185"/>
      <c r="O1127" s="121"/>
      <c r="P1127" s="161"/>
      <c r="Q1127" s="70"/>
      <c r="R1127" s="70"/>
      <c r="S1127" s="70"/>
      <c r="T1127" s="149"/>
      <c r="U1127" s="149"/>
      <c r="V1127" s="187"/>
      <c r="W1127" s="187"/>
      <c r="X1127" s="167"/>
      <c r="Y1127" s="167"/>
      <c r="Z1127" s="71"/>
    </row>
    <row r="1128" spans="3:26" ht="16.5" customHeight="1">
      <c r="C1128" s="160"/>
      <c r="D1128" s="160"/>
      <c r="E1128" s="140"/>
      <c r="F1128" s="141"/>
      <c r="G1128" s="141"/>
      <c r="H1128" s="143"/>
      <c r="I1128" s="184"/>
      <c r="J1128" s="144"/>
      <c r="K1128" s="121"/>
      <c r="L1128" s="121"/>
      <c r="M1128" s="121"/>
      <c r="N1128" s="185"/>
      <c r="O1128" s="121"/>
      <c r="P1128" s="161"/>
      <c r="Q1128" s="70"/>
      <c r="R1128" s="70"/>
      <c r="S1128" s="70"/>
      <c r="T1128" s="149"/>
      <c r="U1128" s="149"/>
      <c r="V1128" s="187"/>
      <c r="W1128" s="187"/>
      <c r="X1128" s="167"/>
      <c r="Y1128" s="167"/>
      <c r="Z1128" s="71"/>
    </row>
    <row r="1129" spans="3:26" ht="16.5" customHeight="1">
      <c r="C1129" s="160"/>
      <c r="D1129" s="160"/>
      <c r="E1129" s="140"/>
      <c r="F1129" s="141"/>
      <c r="G1129" s="141"/>
      <c r="H1129" s="143"/>
      <c r="I1129" s="184"/>
      <c r="J1129" s="144"/>
      <c r="K1129" s="121"/>
      <c r="L1129" s="121"/>
      <c r="M1129" s="121"/>
      <c r="N1129" s="185"/>
      <c r="O1129" s="121"/>
      <c r="P1129" s="161"/>
      <c r="Q1129" s="70"/>
      <c r="R1129" s="70"/>
      <c r="S1129" s="70"/>
      <c r="T1129" s="149"/>
      <c r="U1129" s="149"/>
      <c r="V1129" s="187"/>
      <c r="W1129" s="187"/>
      <c r="X1129" s="167"/>
      <c r="Y1129" s="167"/>
      <c r="Z1129" s="71"/>
    </row>
    <row r="1130" spans="3:26" ht="16.5" customHeight="1">
      <c r="C1130" s="160"/>
      <c r="D1130" s="160"/>
      <c r="E1130" s="140"/>
      <c r="F1130" s="141"/>
      <c r="G1130" s="141"/>
      <c r="H1130" s="143"/>
      <c r="I1130" s="184"/>
      <c r="J1130" s="144"/>
      <c r="K1130" s="121"/>
      <c r="L1130" s="121"/>
      <c r="M1130" s="121"/>
      <c r="N1130" s="185"/>
      <c r="O1130" s="121"/>
      <c r="P1130" s="161"/>
      <c r="Q1130" s="70"/>
      <c r="R1130" s="70"/>
      <c r="S1130" s="70"/>
      <c r="T1130" s="149"/>
      <c r="U1130" s="149"/>
      <c r="V1130" s="187"/>
      <c r="W1130" s="187"/>
      <c r="X1130" s="167"/>
      <c r="Y1130" s="167"/>
      <c r="Z1130" s="71"/>
    </row>
    <row r="1131" spans="3:26" ht="16.5" customHeight="1">
      <c r="C1131" s="160"/>
      <c r="D1131" s="160"/>
      <c r="E1131" s="140"/>
      <c r="F1131" s="141"/>
      <c r="G1131" s="141"/>
      <c r="H1131" s="143"/>
      <c r="I1131" s="184"/>
      <c r="J1131" s="144"/>
      <c r="K1131" s="121"/>
      <c r="L1131" s="121"/>
      <c r="M1131" s="121"/>
      <c r="N1131" s="185"/>
      <c r="O1131" s="121"/>
      <c r="P1131" s="161"/>
      <c r="Q1131" s="70"/>
      <c r="R1131" s="70"/>
      <c r="S1131" s="70"/>
      <c r="T1131" s="149"/>
      <c r="U1131" s="149"/>
      <c r="V1131" s="187"/>
      <c r="W1131" s="187"/>
      <c r="X1131" s="167"/>
      <c r="Y1131" s="167"/>
      <c r="Z1131" s="71"/>
    </row>
    <row r="1132" spans="3:26" ht="16.5" customHeight="1">
      <c r="C1132" s="160"/>
      <c r="D1132" s="160"/>
      <c r="E1132" s="140"/>
      <c r="F1132" s="141"/>
      <c r="G1132" s="141"/>
      <c r="H1132" s="143"/>
      <c r="I1132" s="184"/>
      <c r="J1132" s="144"/>
      <c r="K1132" s="121"/>
      <c r="L1132" s="121"/>
      <c r="M1132" s="121"/>
      <c r="N1132" s="185"/>
      <c r="O1132" s="121"/>
      <c r="P1132" s="161"/>
      <c r="Q1132" s="70"/>
      <c r="R1132" s="70"/>
      <c r="S1132" s="70"/>
      <c r="T1132" s="149"/>
      <c r="U1132" s="149"/>
      <c r="V1132" s="187"/>
      <c r="W1132" s="187"/>
      <c r="X1132" s="167"/>
      <c r="Y1132" s="167"/>
      <c r="Z1132" s="71"/>
    </row>
    <row r="1133" spans="3:26" ht="16.5" customHeight="1">
      <c r="C1133" s="160"/>
      <c r="D1133" s="160"/>
      <c r="E1133" s="140"/>
      <c r="F1133" s="141"/>
      <c r="G1133" s="141"/>
      <c r="H1133" s="143"/>
      <c r="I1133" s="184"/>
      <c r="J1133" s="144"/>
      <c r="K1133" s="121"/>
      <c r="L1133" s="121"/>
      <c r="M1133" s="121"/>
      <c r="N1133" s="185"/>
      <c r="O1133" s="121"/>
      <c r="P1133" s="161"/>
      <c r="Q1133" s="70"/>
      <c r="R1133" s="70"/>
      <c r="S1133" s="70"/>
      <c r="T1133" s="149"/>
      <c r="U1133" s="149"/>
      <c r="V1133" s="187"/>
      <c r="W1133" s="187"/>
      <c r="X1133" s="167"/>
      <c r="Y1133" s="167"/>
      <c r="Z1133" s="71"/>
    </row>
    <row r="1134" spans="3:26" ht="16.5" customHeight="1">
      <c r="C1134" s="160"/>
      <c r="D1134" s="160"/>
      <c r="E1134" s="140"/>
      <c r="F1134" s="141"/>
      <c r="G1134" s="141"/>
      <c r="H1134" s="143"/>
      <c r="I1134" s="184"/>
      <c r="J1134" s="144"/>
      <c r="K1134" s="121"/>
      <c r="L1134" s="121"/>
      <c r="M1134" s="121"/>
      <c r="N1134" s="185"/>
      <c r="O1134" s="121"/>
      <c r="P1134" s="161"/>
      <c r="Q1134" s="70"/>
      <c r="R1134" s="70"/>
      <c r="S1134" s="70"/>
      <c r="T1134" s="149"/>
      <c r="U1134" s="149"/>
      <c r="V1134" s="187"/>
      <c r="W1134" s="187"/>
      <c r="X1134" s="167"/>
      <c r="Y1134" s="167"/>
      <c r="Z1134" s="71"/>
    </row>
    <row r="1135" spans="3:26" ht="16.5" customHeight="1">
      <c r="C1135" s="160"/>
      <c r="D1135" s="160"/>
      <c r="E1135" s="140"/>
      <c r="F1135" s="141"/>
      <c r="G1135" s="141"/>
      <c r="H1135" s="143"/>
      <c r="I1135" s="184"/>
      <c r="J1135" s="144"/>
      <c r="K1135" s="121"/>
      <c r="L1135" s="121"/>
      <c r="M1135" s="121"/>
      <c r="N1135" s="185"/>
      <c r="O1135" s="121"/>
      <c r="P1135" s="161"/>
      <c r="Q1135" s="70"/>
      <c r="R1135" s="70"/>
      <c r="S1135" s="70"/>
      <c r="T1135" s="149"/>
      <c r="U1135" s="149"/>
      <c r="V1135" s="187"/>
      <c r="W1135" s="187"/>
      <c r="X1135" s="167"/>
      <c r="Y1135" s="167"/>
      <c r="Z1135" s="71"/>
    </row>
    <row r="1136" spans="3:26" ht="16.5" customHeight="1">
      <c r="C1136" s="160"/>
      <c r="D1136" s="160"/>
      <c r="E1136" s="140"/>
      <c r="F1136" s="141"/>
      <c r="G1136" s="141"/>
      <c r="H1136" s="143"/>
      <c r="I1136" s="184"/>
      <c r="J1136" s="144"/>
      <c r="K1136" s="121"/>
      <c r="L1136" s="121"/>
      <c r="M1136" s="121"/>
      <c r="N1136" s="185"/>
      <c r="O1136" s="121"/>
      <c r="P1136" s="161"/>
      <c r="Q1136" s="70"/>
      <c r="R1136" s="70"/>
      <c r="S1136" s="70"/>
      <c r="T1136" s="149"/>
      <c r="U1136" s="149"/>
      <c r="V1136" s="187"/>
      <c r="W1136" s="187"/>
      <c r="X1136" s="167"/>
      <c r="Y1136" s="167"/>
      <c r="Z1136" s="71"/>
    </row>
    <row r="1137" spans="3:26" ht="16.5" customHeight="1">
      <c r="C1137" s="160"/>
      <c r="D1137" s="160"/>
      <c r="E1137" s="140"/>
      <c r="F1137" s="141"/>
      <c r="G1137" s="141"/>
      <c r="H1137" s="143"/>
      <c r="I1137" s="184"/>
      <c r="J1137" s="144"/>
      <c r="K1137" s="121"/>
      <c r="L1137" s="121"/>
      <c r="M1137" s="121"/>
      <c r="N1137" s="185"/>
      <c r="O1137" s="121"/>
      <c r="P1137" s="161"/>
      <c r="Q1137" s="70"/>
      <c r="R1137" s="70"/>
      <c r="S1137" s="70"/>
      <c r="T1137" s="149"/>
      <c r="U1137" s="149"/>
      <c r="V1137" s="187"/>
      <c r="W1137" s="187"/>
      <c r="X1137" s="167"/>
      <c r="Y1137" s="167"/>
      <c r="Z1137" s="71"/>
    </row>
    <row r="1138" spans="3:26" ht="16.5" customHeight="1">
      <c r="C1138" s="160"/>
      <c r="D1138" s="160"/>
      <c r="E1138" s="140"/>
      <c r="F1138" s="141"/>
      <c r="G1138" s="141"/>
      <c r="H1138" s="143"/>
      <c r="I1138" s="184"/>
      <c r="J1138" s="144"/>
      <c r="K1138" s="121"/>
      <c r="L1138" s="121"/>
      <c r="M1138" s="121"/>
      <c r="N1138" s="185"/>
      <c r="O1138" s="121"/>
      <c r="P1138" s="161"/>
      <c r="Q1138" s="70"/>
      <c r="R1138" s="70"/>
      <c r="S1138" s="70"/>
      <c r="T1138" s="149"/>
      <c r="U1138" s="149"/>
      <c r="V1138" s="187"/>
      <c r="W1138" s="187"/>
      <c r="X1138" s="167"/>
      <c r="Y1138" s="167"/>
      <c r="Z1138" s="71"/>
    </row>
    <row r="1139" spans="3:26" ht="16.5" customHeight="1">
      <c r="C1139" s="160"/>
      <c r="D1139" s="160"/>
      <c r="E1139" s="140"/>
      <c r="F1139" s="141"/>
      <c r="G1139" s="141"/>
      <c r="H1139" s="143"/>
      <c r="I1139" s="184"/>
      <c r="J1139" s="144"/>
      <c r="K1139" s="121"/>
      <c r="L1139" s="121"/>
      <c r="M1139" s="121"/>
      <c r="N1139" s="185"/>
      <c r="O1139" s="121"/>
      <c r="P1139" s="161"/>
      <c r="Q1139" s="70"/>
      <c r="R1139" s="70"/>
      <c r="S1139" s="70"/>
      <c r="T1139" s="149"/>
      <c r="U1139" s="149"/>
      <c r="V1139" s="187"/>
      <c r="W1139" s="187"/>
      <c r="X1139" s="167"/>
      <c r="Y1139" s="167"/>
      <c r="Z1139" s="71"/>
    </row>
    <row r="1140" spans="3:26" ht="16.5" customHeight="1">
      <c r="C1140" s="160"/>
      <c r="D1140" s="160"/>
      <c r="E1140" s="140"/>
      <c r="F1140" s="141"/>
      <c r="G1140" s="141"/>
      <c r="H1140" s="143"/>
      <c r="I1140" s="184"/>
      <c r="J1140" s="144"/>
      <c r="K1140" s="121"/>
      <c r="L1140" s="121"/>
      <c r="M1140" s="121"/>
      <c r="N1140" s="185"/>
      <c r="O1140" s="121"/>
      <c r="P1140" s="161"/>
      <c r="Q1140" s="70"/>
      <c r="R1140" s="70"/>
      <c r="S1140" s="70"/>
      <c r="T1140" s="149"/>
      <c r="U1140" s="149"/>
      <c r="V1140" s="187"/>
      <c r="W1140" s="187"/>
      <c r="X1140" s="167"/>
      <c r="Y1140" s="167"/>
      <c r="Z1140" s="71"/>
    </row>
    <row r="1141" spans="3:26" ht="16.5" customHeight="1">
      <c r="C1141" s="160"/>
      <c r="D1141" s="160"/>
      <c r="E1141" s="140"/>
      <c r="F1141" s="141"/>
      <c r="G1141" s="141"/>
      <c r="H1141" s="143"/>
      <c r="I1141" s="184"/>
      <c r="J1141" s="144"/>
      <c r="K1141" s="121"/>
      <c r="L1141" s="121"/>
      <c r="M1141" s="121"/>
      <c r="N1141" s="185"/>
      <c r="O1141" s="121"/>
      <c r="P1141" s="161"/>
      <c r="Q1141" s="70"/>
      <c r="R1141" s="70"/>
      <c r="S1141" s="70"/>
      <c r="T1141" s="149"/>
      <c r="U1141" s="149"/>
      <c r="V1141" s="187"/>
      <c r="W1141" s="187"/>
      <c r="X1141" s="167"/>
      <c r="Y1141" s="167"/>
      <c r="Z1141" s="71"/>
    </row>
    <row r="1142" spans="3:26" ht="16.5" customHeight="1">
      <c r="C1142" s="160"/>
      <c r="D1142" s="160"/>
      <c r="E1142" s="140"/>
      <c r="F1142" s="141"/>
      <c r="G1142" s="141"/>
      <c r="H1142" s="143"/>
      <c r="I1142" s="184"/>
      <c r="J1142" s="144"/>
      <c r="K1142" s="121"/>
      <c r="L1142" s="121"/>
      <c r="M1142" s="121"/>
      <c r="N1142" s="185"/>
      <c r="O1142" s="121"/>
      <c r="P1142" s="161"/>
      <c r="Q1142" s="70"/>
      <c r="R1142" s="70"/>
      <c r="S1142" s="70"/>
      <c r="T1142" s="149"/>
      <c r="U1142" s="149"/>
      <c r="V1142" s="187"/>
      <c r="W1142" s="187"/>
      <c r="X1142" s="167"/>
      <c r="Y1142" s="167"/>
      <c r="Z1142" s="71"/>
    </row>
    <row r="1143" spans="3:26" ht="16.5" customHeight="1">
      <c r="C1143" s="160"/>
      <c r="D1143" s="160"/>
      <c r="E1143" s="140"/>
      <c r="F1143" s="141"/>
      <c r="G1143" s="141"/>
      <c r="H1143" s="143"/>
      <c r="I1143" s="184"/>
      <c r="J1143" s="144"/>
      <c r="K1143" s="121"/>
      <c r="L1143" s="121"/>
      <c r="M1143" s="121"/>
      <c r="N1143" s="185"/>
      <c r="O1143" s="121"/>
      <c r="P1143" s="161"/>
      <c r="Q1143" s="70"/>
      <c r="R1143" s="70"/>
      <c r="S1143" s="70"/>
      <c r="T1143" s="149"/>
      <c r="U1143" s="149"/>
      <c r="V1143" s="187"/>
      <c r="W1143" s="187"/>
      <c r="X1143" s="167"/>
      <c r="Y1143" s="167"/>
      <c r="Z1143" s="71"/>
    </row>
    <row r="1144" spans="3:26" ht="16.5" customHeight="1">
      <c r="C1144" s="160"/>
      <c r="D1144" s="160"/>
      <c r="E1144" s="140"/>
      <c r="F1144" s="141"/>
      <c r="G1144" s="141"/>
      <c r="H1144" s="143"/>
      <c r="I1144" s="184"/>
      <c r="J1144" s="144"/>
      <c r="K1144" s="121"/>
      <c r="L1144" s="121"/>
      <c r="M1144" s="121"/>
      <c r="N1144" s="185"/>
      <c r="O1144" s="121"/>
      <c r="P1144" s="161"/>
      <c r="Q1144" s="70"/>
      <c r="R1144" s="70"/>
      <c r="S1144" s="70"/>
      <c r="T1144" s="149"/>
      <c r="U1144" s="149"/>
      <c r="V1144" s="187"/>
      <c r="W1144" s="187"/>
      <c r="X1144" s="167"/>
      <c r="Y1144" s="167"/>
      <c r="Z1144" s="71"/>
    </row>
    <row r="1145" spans="3:26" ht="16.5" customHeight="1">
      <c r="C1145" s="160"/>
      <c r="D1145" s="160"/>
      <c r="E1145" s="140"/>
      <c r="F1145" s="141"/>
      <c r="G1145" s="141"/>
      <c r="H1145" s="143"/>
      <c r="I1145" s="184"/>
      <c r="J1145" s="144"/>
      <c r="K1145" s="121"/>
      <c r="L1145" s="121"/>
      <c r="M1145" s="121"/>
      <c r="N1145" s="185"/>
      <c r="O1145" s="121"/>
      <c r="P1145" s="161"/>
      <c r="Q1145" s="70"/>
      <c r="R1145" s="70"/>
      <c r="S1145" s="70"/>
      <c r="T1145" s="149"/>
      <c r="U1145" s="149"/>
      <c r="V1145" s="187"/>
      <c r="W1145" s="187"/>
      <c r="X1145" s="167"/>
      <c r="Y1145" s="167"/>
      <c r="Z1145" s="71"/>
    </row>
    <row r="1146" spans="3:26" ht="16.5" customHeight="1">
      <c r="C1146" s="160"/>
      <c r="D1146" s="160"/>
      <c r="E1146" s="140"/>
      <c r="F1146" s="141"/>
      <c r="G1146" s="141"/>
      <c r="H1146" s="143"/>
      <c r="I1146" s="184"/>
      <c r="J1146" s="144"/>
      <c r="K1146" s="121"/>
      <c r="L1146" s="121"/>
      <c r="M1146" s="121"/>
      <c r="N1146" s="185"/>
      <c r="O1146" s="121"/>
      <c r="P1146" s="161"/>
      <c r="Q1146" s="70"/>
      <c r="R1146" s="70"/>
      <c r="S1146" s="70"/>
      <c r="T1146" s="149"/>
      <c r="U1146" s="149"/>
      <c r="V1146" s="187"/>
      <c r="W1146" s="187"/>
      <c r="X1146" s="167"/>
      <c r="Y1146" s="167"/>
      <c r="Z1146" s="71"/>
    </row>
    <row r="1147" spans="3:26" ht="16.5" customHeight="1">
      <c r="C1147" s="160"/>
      <c r="D1147" s="160"/>
      <c r="E1147" s="140"/>
      <c r="F1147" s="141"/>
      <c r="G1147" s="141"/>
      <c r="H1147" s="143"/>
      <c r="I1147" s="184"/>
      <c r="J1147" s="144"/>
      <c r="K1147" s="121"/>
      <c r="L1147" s="121"/>
      <c r="M1147" s="121"/>
      <c r="N1147" s="185"/>
      <c r="O1147" s="121"/>
      <c r="P1147" s="161"/>
      <c r="Q1147" s="70"/>
      <c r="R1147" s="70"/>
      <c r="S1147" s="70"/>
      <c r="T1147" s="149"/>
      <c r="U1147" s="149"/>
      <c r="V1147" s="187"/>
      <c r="W1147" s="187"/>
      <c r="X1147" s="167"/>
      <c r="Y1147" s="167"/>
      <c r="Z1147" s="71"/>
    </row>
    <row r="1148" spans="3:26" ht="16.5" customHeight="1">
      <c r="C1148" s="160"/>
      <c r="D1148" s="160"/>
      <c r="E1148" s="140"/>
      <c r="F1148" s="141"/>
      <c r="G1148" s="141"/>
      <c r="H1148" s="143"/>
      <c r="I1148" s="184"/>
      <c r="J1148" s="144"/>
      <c r="K1148" s="121"/>
      <c r="L1148" s="121"/>
      <c r="M1148" s="121"/>
      <c r="N1148" s="185"/>
      <c r="O1148" s="121"/>
      <c r="P1148" s="161"/>
      <c r="Q1148" s="70"/>
      <c r="R1148" s="70"/>
      <c r="S1148" s="70"/>
      <c r="T1148" s="149"/>
      <c r="U1148" s="149"/>
      <c r="V1148" s="187"/>
      <c r="W1148" s="187"/>
      <c r="X1148" s="167"/>
      <c r="Y1148" s="167"/>
      <c r="Z1148" s="71"/>
    </row>
    <row r="1149" spans="3:26" ht="16.5" customHeight="1">
      <c r="C1149" s="160"/>
      <c r="D1149" s="160"/>
      <c r="E1149" s="140"/>
      <c r="F1149" s="141"/>
      <c r="G1149" s="141"/>
      <c r="H1149" s="143"/>
      <c r="I1149" s="184"/>
      <c r="J1149" s="144"/>
      <c r="K1149" s="121"/>
      <c r="L1149" s="121"/>
      <c r="M1149" s="121"/>
      <c r="N1149" s="185"/>
      <c r="O1149" s="121"/>
      <c r="P1149" s="161"/>
      <c r="Q1149" s="70"/>
      <c r="R1149" s="70"/>
      <c r="S1149" s="70"/>
      <c r="T1149" s="149"/>
      <c r="U1149" s="149"/>
      <c r="V1149" s="187"/>
      <c r="W1149" s="187"/>
      <c r="X1149" s="167"/>
      <c r="Y1149" s="167"/>
      <c r="Z1149" s="71"/>
    </row>
    <row r="1150" spans="3:26" ht="16.5" customHeight="1">
      <c r="C1150" s="160"/>
      <c r="D1150" s="160"/>
      <c r="E1150" s="140"/>
      <c r="F1150" s="141"/>
      <c r="G1150" s="141"/>
      <c r="H1150" s="143"/>
      <c r="I1150" s="184"/>
      <c r="J1150" s="144"/>
      <c r="K1150" s="121"/>
      <c r="L1150" s="121"/>
      <c r="M1150" s="121"/>
      <c r="N1150" s="185"/>
      <c r="O1150" s="121"/>
      <c r="P1150" s="161"/>
      <c r="Q1150" s="70"/>
      <c r="R1150" s="70"/>
      <c r="S1150" s="70"/>
      <c r="T1150" s="149"/>
      <c r="U1150" s="149"/>
      <c r="V1150" s="187"/>
      <c r="W1150" s="187"/>
      <c r="X1150" s="167"/>
      <c r="Y1150" s="167"/>
      <c r="Z1150" s="71"/>
    </row>
    <row r="1151" spans="3:26" ht="16.5" customHeight="1">
      <c r="C1151" s="160"/>
      <c r="D1151" s="160"/>
      <c r="E1151" s="140"/>
      <c r="F1151" s="141"/>
      <c r="G1151" s="141"/>
      <c r="H1151" s="143"/>
      <c r="I1151" s="184"/>
      <c r="J1151" s="144"/>
      <c r="K1151" s="121"/>
      <c r="L1151" s="121"/>
      <c r="M1151" s="121"/>
      <c r="N1151" s="185"/>
      <c r="O1151" s="121"/>
      <c r="P1151" s="161"/>
      <c r="Q1151" s="70"/>
      <c r="R1151" s="70"/>
      <c r="S1151" s="70"/>
      <c r="T1151" s="149"/>
      <c r="U1151" s="149"/>
      <c r="V1151" s="187"/>
      <c r="W1151" s="187"/>
      <c r="X1151" s="167"/>
      <c r="Y1151" s="167"/>
      <c r="Z1151" s="71"/>
    </row>
    <row r="1152" spans="3:26" ht="16.5" customHeight="1">
      <c r="C1152" s="160"/>
      <c r="D1152" s="160"/>
      <c r="E1152" s="140"/>
      <c r="F1152" s="141"/>
      <c r="G1152" s="141"/>
      <c r="H1152" s="143"/>
      <c r="I1152" s="184"/>
      <c r="J1152" s="144"/>
      <c r="K1152" s="121"/>
      <c r="L1152" s="121"/>
      <c r="M1152" s="121"/>
      <c r="N1152" s="185"/>
      <c r="O1152" s="121"/>
      <c r="P1152" s="161"/>
      <c r="Q1152" s="70"/>
      <c r="R1152" s="70"/>
      <c r="S1152" s="70"/>
      <c r="T1152" s="149"/>
      <c r="U1152" s="149"/>
      <c r="V1152" s="187"/>
      <c r="W1152" s="187"/>
      <c r="X1152" s="167"/>
      <c r="Y1152" s="167"/>
      <c r="Z1152" s="71"/>
    </row>
    <row r="1153" spans="3:26" ht="16.5" customHeight="1">
      <c r="C1153" s="160"/>
      <c r="D1153" s="160"/>
      <c r="E1153" s="140"/>
      <c r="F1153" s="141"/>
      <c r="G1153" s="141"/>
      <c r="H1153" s="143"/>
      <c r="I1153" s="184"/>
      <c r="J1153" s="144"/>
      <c r="K1153" s="121"/>
      <c r="L1153" s="121"/>
      <c r="M1153" s="121"/>
      <c r="N1153" s="185"/>
      <c r="O1153" s="121"/>
      <c r="P1153" s="161"/>
      <c r="Q1153" s="70"/>
      <c r="R1153" s="70"/>
      <c r="S1153" s="70"/>
      <c r="T1153" s="149"/>
      <c r="U1153" s="149"/>
      <c r="V1153" s="187"/>
      <c r="W1153" s="187"/>
      <c r="X1153" s="167"/>
      <c r="Y1153" s="167"/>
      <c r="Z1153" s="71"/>
    </row>
    <row r="1154" spans="3:26" ht="16.5" customHeight="1">
      <c r="C1154" s="160"/>
      <c r="D1154" s="160"/>
      <c r="E1154" s="140"/>
      <c r="F1154" s="141"/>
      <c r="G1154" s="141"/>
      <c r="H1154" s="143"/>
      <c r="I1154" s="184"/>
      <c r="J1154" s="144"/>
      <c r="K1154" s="121"/>
      <c r="L1154" s="121"/>
      <c r="M1154" s="121"/>
      <c r="N1154" s="185"/>
      <c r="O1154" s="121"/>
      <c r="P1154" s="161"/>
      <c r="Q1154" s="70"/>
      <c r="R1154" s="70"/>
      <c r="S1154" s="70"/>
      <c r="T1154" s="149"/>
      <c r="U1154" s="149"/>
      <c r="V1154" s="187"/>
      <c r="W1154" s="187"/>
      <c r="X1154" s="167"/>
      <c r="Y1154" s="167"/>
      <c r="Z1154" s="71"/>
    </row>
    <row r="1155" spans="3:26" ht="16.5" customHeight="1">
      <c r="C1155" s="160"/>
      <c r="D1155" s="160"/>
      <c r="E1155" s="140"/>
      <c r="F1155" s="141"/>
      <c r="G1155" s="141"/>
      <c r="H1155" s="143"/>
      <c r="I1155" s="184"/>
      <c r="J1155" s="144"/>
      <c r="K1155" s="121"/>
      <c r="L1155" s="121"/>
      <c r="M1155" s="121"/>
      <c r="N1155" s="185"/>
      <c r="O1155" s="121"/>
      <c r="P1155" s="161"/>
      <c r="Q1155" s="70"/>
      <c r="R1155" s="70"/>
      <c r="S1155" s="70"/>
      <c r="T1155" s="149"/>
      <c r="U1155" s="149"/>
      <c r="V1155" s="187"/>
      <c r="W1155" s="187"/>
      <c r="X1155" s="167"/>
      <c r="Y1155" s="167"/>
      <c r="Z1155" s="71"/>
    </row>
    <row r="1156" spans="3:26" ht="16.5" customHeight="1">
      <c r="C1156" s="160"/>
      <c r="D1156" s="160"/>
      <c r="E1156" s="140"/>
      <c r="F1156" s="141"/>
      <c r="G1156" s="141"/>
      <c r="H1156" s="143"/>
      <c r="I1156" s="184"/>
      <c r="J1156" s="144"/>
      <c r="K1156" s="121"/>
      <c r="L1156" s="121"/>
      <c r="M1156" s="121"/>
      <c r="N1156" s="185"/>
      <c r="O1156" s="121"/>
      <c r="P1156" s="161"/>
      <c r="Q1156" s="70"/>
      <c r="R1156" s="70"/>
      <c r="S1156" s="70"/>
      <c r="T1156" s="149"/>
      <c r="U1156" s="149"/>
      <c r="V1156" s="187"/>
      <c r="W1156" s="187"/>
      <c r="X1156" s="167"/>
      <c r="Y1156" s="167"/>
      <c r="Z1156" s="71"/>
    </row>
    <row r="1157" spans="3:26" ht="16.5" customHeight="1">
      <c r="C1157" s="160"/>
      <c r="D1157" s="160"/>
      <c r="E1157" s="140"/>
      <c r="F1157" s="141"/>
      <c r="G1157" s="141"/>
      <c r="H1157" s="143"/>
      <c r="I1157" s="184"/>
      <c r="J1157" s="144"/>
      <c r="K1157" s="121"/>
      <c r="L1157" s="121"/>
      <c r="M1157" s="121"/>
      <c r="N1157" s="185"/>
      <c r="O1157" s="121"/>
      <c r="P1157" s="161"/>
      <c r="Q1157" s="70"/>
      <c r="R1157" s="70"/>
      <c r="S1157" s="70"/>
      <c r="T1157" s="149"/>
      <c r="U1157" s="149"/>
      <c r="V1157" s="187"/>
      <c r="W1157" s="187"/>
      <c r="X1157" s="167"/>
      <c r="Y1157" s="167"/>
      <c r="Z1157" s="71"/>
    </row>
    <row r="1158" spans="3:26" ht="16.5" customHeight="1">
      <c r="C1158" s="160"/>
      <c r="D1158" s="160"/>
      <c r="E1158" s="140"/>
      <c r="F1158" s="141"/>
      <c r="G1158" s="141"/>
      <c r="H1158" s="143"/>
      <c r="I1158" s="184"/>
      <c r="J1158" s="144"/>
      <c r="K1158" s="121"/>
      <c r="L1158" s="121"/>
      <c r="M1158" s="121"/>
      <c r="N1158" s="185"/>
      <c r="O1158" s="121"/>
      <c r="P1158" s="161"/>
      <c r="Q1158" s="70"/>
      <c r="R1158" s="70"/>
      <c r="S1158" s="70"/>
      <c r="T1158" s="149"/>
      <c r="U1158" s="149"/>
      <c r="V1158" s="187"/>
      <c r="W1158" s="187"/>
      <c r="X1158" s="167"/>
      <c r="Y1158" s="167"/>
      <c r="Z1158" s="71"/>
    </row>
    <row r="1159" spans="3:26" ht="16.5" customHeight="1">
      <c r="C1159" s="160"/>
      <c r="D1159" s="160"/>
      <c r="E1159" s="140"/>
      <c r="F1159" s="141"/>
      <c r="G1159" s="141"/>
      <c r="H1159" s="143"/>
      <c r="I1159" s="184"/>
      <c r="J1159" s="144"/>
      <c r="K1159" s="121"/>
      <c r="L1159" s="121"/>
      <c r="M1159" s="121"/>
      <c r="N1159" s="185"/>
      <c r="O1159" s="121"/>
      <c r="P1159" s="161"/>
      <c r="Q1159" s="70"/>
      <c r="R1159" s="70"/>
      <c r="S1159" s="70"/>
      <c r="T1159" s="149"/>
      <c r="U1159" s="149"/>
      <c r="V1159" s="187"/>
      <c r="W1159" s="187"/>
      <c r="X1159" s="167"/>
      <c r="Y1159" s="167"/>
      <c r="Z1159" s="71"/>
    </row>
    <row r="1160" spans="3:26" ht="16.5" customHeight="1">
      <c r="C1160" s="160"/>
      <c r="D1160" s="160"/>
      <c r="E1160" s="140"/>
      <c r="F1160" s="141"/>
      <c r="G1160" s="141"/>
      <c r="H1160" s="143"/>
      <c r="I1160" s="184"/>
      <c r="J1160" s="144"/>
      <c r="K1160" s="121"/>
      <c r="L1160" s="121"/>
      <c r="M1160" s="121"/>
      <c r="N1160" s="185"/>
      <c r="O1160" s="121"/>
      <c r="P1160" s="161"/>
      <c r="Q1160" s="70"/>
      <c r="R1160" s="70"/>
      <c r="S1160" s="70"/>
      <c r="T1160" s="149"/>
      <c r="U1160" s="149"/>
      <c r="V1160" s="187"/>
      <c r="W1160" s="187"/>
      <c r="X1160" s="167"/>
      <c r="Y1160" s="167"/>
      <c r="Z1160" s="71"/>
    </row>
    <row r="1161" spans="3:26" ht="16.5" customHeight="1">
      <c r="C1161" s="160"/>
      <c r="D1161" s="160"/>
      <c r="E1161" s="140"/>
      <c r="F1161" s="141"/>
      <c r="G1161" s="141"/>
      <c r="H1161" s="143"/>
      <c r="I1161" s="184"/>
      <c r="J1161" s="144"/>
      <c r="K1161" s="121"/>
      <c r="L1161" s="121"/>
      <c r="M1161" s="121"/>
      <c r="N1161" s="185"/>
      <c r="O1161" s="121"/>
      <c r="P1161" s="161"/>
      <c r="Q1161" s="70"/>
      <c r="R1161" s="70"/>
      <c r="S1161" s="70"/>
      <c r="T1161" s="149"/>
      <c r="U1161" s="149"/>
      <c r="V1161" s="187"/>
      <c r="W1161" s="187"/>
      <c r="X1161" s="167"/>
      <c r="Y1161" s="167"/>
      <c r="Z1161" s="71"/>
    </row>
    <row r="1162" spans="3:26" ht="16.5" customHeight="1">
      <c r="C1162" s="160"/>
      <c r="D1162" s="160"/>
      <c r="E1162" s="140"/>
      <c r="F1162" s="141"/>
      <c r="G1162" s="141"/>
      <c r="H1162" s="143"/>
      <c r="I1162" s="184"/>
      <c r="J1162" s="144"/>
      <c r="K1162" s="121"/>
      <c r="L1162" s="121"/>
      <c r="M1162" s="121"/>
      <c r="N1162" s="185"/>
      <c r="O1162" s="121"/>
      <c r="P1162" s="161"/>
      <c r="Q1162" s="70"/>
      <c r="R1162" s="70"/>
      <c r="S1162" s="70"/>
      <c r="T1162" s="149"/>
      <c r="U1162" s="149"/>
      <c r="V1162" s="187"/>
      <c r="W1162" s="187"/>
      <c r="X1162" s="167"/>
      <c r="Y1162" s="167"/>
      <c r="Z1162" s="71"/>
    </row>
    <row r="1163" spans="3:26" ht="16.5" customHeight="1">
      <c r="C1163" s="160"/>
      <c r="D1163" s="160"/>
      <c r="E1163" s="140"/>
      <c r="F1163" s="141"/>
      <c r="G1163" s="141"/>
      <c r="H1163" s="143"/>
      <c r="I1163" s="184"/>
      <c r="J1163" s="144"/>
      <c r="K1163" s="121"/>
      <c r="L1163" s="121"/>
      <c r="M1163" s="121"/>
      <c r="N1163" s="185"/>
      <c r="O1163" s="121"/>
      <c r="P1163" s="161"/>
      <c r="Q1163" s="70"/>
      <c r="R1163" s="70"/>
      <c r="S1163" s="70"/>
      <c r="T1163" s="149"/>
      <c r="U1163" s="149"/>
      <c r="V1163" s="187"/>
      <c r="W1163" s="187"/>
      <c r="X1163" s="167"/>
      <c r="Y1163" s="167"/>
      <c r="Z1163" s="71"/>
    </row>
    <row r="1164" spans="3:26" ht="16.5" customHeight="1">
      <c r="C1164" s="160"/>
      <c r="D1164" s="160"/>
      <c r="E1164" s="140"/>
      <c r="F1164" s="141"/>
      <c r="G1164" s="141"/>
      <c r="H1164" s="143"/>
      <c r="I1164" s="184"/>
      <c r="J1164" s="144"/>
      <c r="K1164" s="121"/>
      <c r="L1164" s="121"/>
      <c r="M1164" s="121"/>
      <c r="N1164" s="185"/>
      <c r="O1164" s="121"/>
      <c r="P1164" s="161"/>
      <c r="Q1164" s="70"/>
      <c r="R1164" s="70"/>
      <c r="S1164" s="70"/>
      <c r="T1164" s="149"/>
      <c r="U1164" s="149"/>
      <c r="V1164" s="187"/>
      <c r="W1164" s="187"/>
      <c r="X1164" s="167"/>
      <c r="Y1164" s="167"/>
      <c r="Z1164" s="71"/>
    </row>
    <row r="1165" spans="3:26" ht="16.5" customHeight="1">
      <c r="C1165" s="160"/>
      <c r="D1165" s="160"/>
      <c r="E1165" s="140"/>
      <c r="F1165" s="141"/>
      <c r="G1165" s="141"/>
      <c r="H1165" s="143"/>
      <c r="I1165" s="184"/>
      <c r="J1165" s="144"/>
      <c r="K1165" s="121"/>
      <c r="L1165" s="121"/>
      <c r="M1165" s="121"/>
      <c r="N1165" s="185"/>
      <c r="O1165" s="121"/>
      <c r="P1165" s="161"/>
      <c r="Q1165" s="70"/>
      <c r="R1165" s="70"/>
      <c r="S1165" s="70"/>
      <c r="T1165" s="149"/>
      <c r="U1165" s="149"/>
      <c r="V1165" s="187"/>
      <c r="W1165" s="187"/>
      <c r="X1165" s="167"/>
      <c r="Y1165" s="167"/>
      <c r="Z1165" s="71"/>
    </row>
    <row r="1166" spans="3:26" ht="16.5" customHeight="1">
      <c r="C1166" s="160"/>
      <c r="D1166" s="160"/>
      <c r="E1166" s="140"/>
      <c r="F1166" s="141"/>
      <c r="G1166" s="141"/>
      <c r="H1166" s="143"/>
      <c r="I1166" s="184"/>
      <c r="J1166" s="144"/>
      <c r="K1166" s="121"/>
      <c r="L1166" s="121"/>
      <c r="M1166" s="121"/>
      <c r="N1166" s="185"/>
      <c r="O1166" s="121"/>
      <c r="P1166" s="161"/>
      <c r="Q1166" s="70"/>
      <c r="R1166" s="70"/>
      <c r="S1166" s="70"/>
      <c r="T1166" s="149"/>
      <c r="U1166" s="149"/>
      <c r="V1166" s="187"/>
      <c r="W1166" s="187"/>
      <c r="X1166" s="167"/>
      <c r="Y1166" s="167"/>
      <c r="Z1166" s="71"/>
    </row>
    <row r="1167" spans="3:26" ht="16.5" customHeight="1">
      <c r="C1167" s="160"/>
      <c r="D1167" s="160"/>
      <c r="E1167" s="140"/>
      <c r="F1167" s="141"/>
      <c r="G1167" s="141"/>
      <c r="H1167" s="143"/>
      <c r="I1167" s="184"/>
      <c r="J1167" s="144"/>
      <c r="K1167" s="121"/>
      <c r="L1167" s="121"/>
      <c r="M1167" s="121"/>
      <c r="N1167" s="185"/>
      <c r="O1167" s="121"/>
      <c r="P1167" s="161"/>
      <c r="Q1167" s="70"/>
      <c r="R1167" s="70"/>
      <c r="S1167" s="70"/>
      <c r="T1167" s="149"/>
      <c r="U1167" s="149"/>
      <c r="V1167" s="187"/>
      <c r="W1167" s="187"/>
      <c r="X1167" s="167"/>
      <c r="Y1167" s="167"/>
      <c r="Z1167" s="71"/>
    </row>
    <row r="1168" spans="3:26" ht="16.5" customHeight="1">
      <c r="C1168" s="160"/>
      <c r="D1168" s="160"/>
      <c r="E1168" s="140"/>
      <c r="F1168" s="141"/>
      <c r="G1168" s="141"/>
      <c r="H1168" s="143"/>
      <c r="I1168" s="184"/>
      <c r="J1168" s="144"/>
      <c r="K1168" s="121"/>
      <c r="L1168" s="121"/>
      <c r="M1168" s="121"/>
      <c r="N1168" s="185"/>
      <c r="O1168" s="121"/>
      <c r="P1168" s="161"/>
      <c r="Q1168" s="70"/>
      <c r="R1168" s="70"/>
      <c r="S1168" s="70"/>
      <c r="T1168" s="149"/>
      <c r="U1168" s="149"/>
      <c r="V1168" s="187"/>
      <c r="W1168" s="187"/>
      <c r="X1168" s="167"/>
      <c r="Y1168" s="167"/>
      <c r="Z1168" s="71"/>
    </row>
    <row r="1169" spans="3:26" ht="16.5" customHeight="1">
      <c r="C1169" s="160"/>
      <c r="D1169" s="160"/>
      <c r="E1169" s="140"/>
      <c r="F1169" s="141"/>
      <c r="G1169" s="141"/>
      <c r="H1169" s="143"/>
      <c r="I1169" s="184"/>
      <c r="J1169" s="144"/>
      <c r="K1169" s="121"/>
      <c r="L1169" s="121"/>
      <c r="M1169" s="121"/>
      <c r="N1169" s="185"/>
      <c r="O1169" s="121"/>
      <c r="P1169" s="161"/>
      <c r="Q1169" s="70"/>
      <c r="R1169" s="70"/>
      <c r="S1169" s="70"/>
      <c r="T1169" s="149"/>
      <c r="U1169" s="149"/>
      <c r="V1169" s="187"/>
      <c r="W1169" s="187"/>
      <c r="X1169" s="167"/>
      <c r="Y1169" s="167"/>
      <c r="Z1169" s="71"/>
    </row>
    <row r="1170" spans="3:26" ht="16.5" customHeight="1">
      <c r="C1170" s="160"/>
      <c r="D1170" s="160"/>
      <c r="E1170" s="140"/>
      <c r="F1170" s="141"/>
      <c r="G1170" s="141"/>
      <c r="H1170" s="143"/>
      <c r="I1170" s="184"/>
      <c r="J1170" s="144"/>
      <c r="K1170" s="121"/>
      <c r="L1170" s="121"/>
      <c r="M1170" s="121"/>
      <c r="N1170" s="185"/>
      <c r="O1170" s="121"/>
      <c r="P1170" s="161"/>
      <c r="Q1170" s="70"/>
      <c r="R1170" s="70"/>
      <c r="S1170" s="70"/>
      <c r="T1170" s="149"/>
      <c r="U1170" s="149"/>
      <c r="V1170" s="187"/>
      <c r="W1170" s="187"/>
      <c r="X1170" s="167"/>
      <c r="Y1170" s="167"/>
      <c r="Z1170" s="71"/>
    </row>
    <row r="1171" spans="3:26" ht="16.5" customHeight="1">
      <c r="C1171" s="160"/>
      <c r="D1171" s="160"/>
      <c r="E1171" s="140"/>
      <c r="F1171" s="141"/>
      <c r="G1171" s="141"/>
      <c r="H1171" s="143"/>
      <c r="I1171" s="184"/>
      <c r="J1171" s="144"/>
      <c r="K1171" s="121"/>
      <c r="L1171" s="121"/>
      <c r="M1171" s="121"/>
      <c r="N1171" s="185"/>
      <c r="O1171" s="121"/>
      <c r="P1171" s="161"/>
      <c r="Q1171" s="70"/>
      <c r="R1171" s="70"/>
      <c r="S1171" s="70"/>
      <c r="T1171" s="149"/>
      <c r="U1171" s="149"/>
      <c r="V1171" s="187"/>
      <c r="W1171" s="187"/>
      <c r="X1171" s="167"/>
      <c r="Y1171" s="167"/>
      <c r="Z1171" s="71"/>
    </row>
    <row r="1172" spans="3:26" ht="16.5" customHeight="1">
      <c r="C1172" s="160"/>
      <c r="D1172" s="160"/>
      <c r="E1172" s="140"/>
      <c r="F1172" s="141"/>
      <c r="G1172" s="141"/>
      <c r="H1172" s="143"/>
      <c r="I1172" s="184"/>
      <c r="J1172" s="144"/>
      <c r="K1172" s="121"/>
      <c r="L1172" s="121"/>
      <c r="M1172" s="121"/>
      <c r="N1172" s="185"/>
      <c r="O1172" s="121"/>
      <c r="P1172" s="161"/>
      <c r="Q1172" s="70"/>
      <c r="R1172" s="70"/>
      <c r="S1172" s="70"/>
      <c r="T1172" s="149"/>
      <c r="U1172" s="149"/>
      <c r="V1172" s="187"/>
      <c r="W1172" s="187"/>
      <c r="X1172" s="167"/>
      <c r="Y1172" s="167"/>
      <c r="Z1172" s="71"/>
    </row>
    <row r="1173" spans="3:26" ht="16.5" customHeight="1">
      <c r="C1173" s="160"/>
      <c r="D1173" s="160"/>
      <c r="E1173" s="140"/>
      <c r="F1173" s="141"/>
      <c r="G1173" s="141"/>
      <c r="H1173" s="143"/>
      <c r="I1173" s="184"/>
      <c r="J1173" s="144"/>
      <c r="K1173" s="121"/>
      <c r="L1173" s="121"/>
      <c r="M1173" s="121"/>
      <c r="N1173" s="185"/>
      <c r="O1173" s="121"/>
      <c r="P1173" s="161"/>
      <c r="Q1173" s="70"/>
      <c r="R1173" s="70"/>
      <c r="S1173" s="70"/>
      <c r="T1173" s="149"/>
      <c r="U1173" s="149"/>
      <c r="V1173" s="187"/>
      <c r="W1173" s="187"/>
      <c r="X1173" s="167"/>
      <c r="Y1173" s="167"/>
      <c r="Z1173" s="71"/>
    </row>
    <row r="1174" spans="3:26" ht="16.5" customHeight="1">
      <c r="C1174" s="160"/>
      <c r="D1174" s="160"/>
      <c r="E1174" s="140"/>
      <c r="F1174" s="141"/>
      <c r="G1174" s="141"/>
      <c r="H1174" s="143"/>
      <c r="I1174" s="184"/>
      <c r="J1174" s="144"/>
      <c r="K1174" s="121"/>
      <c r="L1174" s="121"/>
      <c r="M1174" s="121"/>
      <c r="N1174" s="185"/>
      <c r="O1174" s="121"/>
      <c r="P1174" s="161"/>
      <c r="Q1174" s="70"/>
      <c r="R1174" s="70"/>
      <c r="S1174" s="70"/>
      <c r="T1174" s="149"/>
      <c r="U1174" s="149"/>
      <c r="V1174" s="187"/>
      <c r="W1174" s="187"/>
      <c r="X1174" s="167"/>
      <c r="Y1174" s="167"/>
      <c r="Z1174" s="71"/>
    </row>
    <row r="1175" spans="3:26" ht="16.5" customHeight="1">
      <c r="C1175" s="160"/>
      <c r="D1175" s="160"/>
      <c r="E1175" s="140"/>
      <c r="F1175" s="141"/>
      <c r="G1175" s="141"/>
      <c r="H1175" s="143"/>
      <c r="I1175" s="184"/>
      <c r="J1175" s="144"/>
      <c r="K1175" s="121"/>
      <c r="L1175" s="121"/>
      <c r="M1175" s="121"/>
      <c r="N1175" s="185"/>
      <c r="O1175" s="121"/>
      <c r="P1175" s="161"/>
      <c r="Q1175" s="70"/>
      <c r="R1175" s="70"/>
      <c r="S1175" s="70"/>
      <c r="T1175" s="149"/>
      <c r="U1175" s="149"/>
      <c r="V1175" s="187"/>
      <c r="W1175" s="187"/>
      <c r="X1175" s="167"/>
      <c r="Y1175" s="167"/>
      <c r="Z1175" s="71"/>
    </row>
    <row r="1176" spans="3:26" ht="16.5" customHeight="1">
      <c r="C1176" s="160"/>
      <c r="D1176" s="160"/>
      <c r="E1176" s="140"/>
      <c r="F1176" s="141"/>
      <c r="G1176" s="141"/>
      <c r="H1176" s="143"/>
      <c r="I1176" s="184"/>
      <c r="J1176" s="144"/>
      <c r="K1176" s="121"/>
      <c r="L1176" s="121"/>
      <c r="M1176" s="121"/>
      <c r="N1176" s="185"/>
      <c r="O1176" s="121"/>
      <c r="P1176" s="161"/>
      <c r="Q1176" s="70"/>
      <c r="R1176" s="70"/>
      <c r="S1176" s="70"/>
      <c r="T1176" s="149"/>
      <c r="U1176" s="149"/>
      <c r="V1176" s="187"/>
      <c r="W1176" s="187"/>
      <c r="X1176" s="167"/>
      <c r="Y1176" s="167"/>
      <c r="Z1176" s="71"/>
    </row>
    <row r="1177" spans="3:26" ht="16.5" customHeight="1">
      <c r="C1177" s="160"/>
      <c r="D1177" s="160"/>
      <c r="E1177" s="140"/>
      <c r="F1177" s="141"/>
      <c r="G1177" s="141"/>
      <c r="H1177" s="143"/>
      <c r="I1177" s="184"/>
      <c r="J1177" s="144"/>
      <c r="K1177" s="121"/>
      <c r="L1177" s="121"/>
      <c r="M1177" s="121"/>
      <c r="N1177" s="185"/>
      <c r="O1177" s="121"/>
      <c r="P1177" s="161"/>
      <c r="Q1177" s="70"/>
      <c r="R1177" s="70"/>
      <c r="S1177" s="70"/>
      <c r="T1177" s="149"/>
      <c r="U1177" s="149"/>
      <c r="V1177" s="187"/>
      <c r="W1177" s="187"/>
      <c r="X1177" s="167"/>
      <c r="Y1177" s="167"/>
      <c r="Z1177" s="71"/>
    </row>
    <row r="1178" spans="3:26" ht="16.5" customHeight="1">
      <c r="C1178" s="160"/>
      <c r="D1178" s="160"/>
      <c r="E1178" s="140"/>
      <c r="F1178" s="141"/>
      <c r="G1178" s="141"/>
      <c r="H1178" s="143"/>
      <c r="I1178" s="184"/>
      <c r="J1178" s="144"/>
      <c r="K1178" s="121"/>
      <c r="L1178" s="121"/>
      <c r="M1178" s="121"/>
      <c r="N1178" s="185"/>
      <c r="O1178" s="121"/>
      <c r="P1178" s="161"/>
      <c r="Q1178" s="70"/>
      <c r="R1178" s="70"/>
      <c r="S1178" s="70"/>
      <c r="T1178" s="149"/>
      <c r="U1178" s="149"/>
      <c r="V1178" s="187"/>
      <c r="W1178" s="187"/>
      <c r="X1178" s="167"/>
      <c r="Y1178" s="167"/>
      <c r="Z1178" s="71"/>
    </row>
    <row r="1179" spans="3:26" ht="16.5" customHeight="1">
      <c r="C1179" s="160"/>
      <c r="D1179" s="160"/>
      <c r="E1179" s="140"/>
      <c r="F1179" s="141"/>
      <c r="G1179" s="141"/>
      <c r="H1179" s="143"/>
      <c r="I1179" s="184"/>
      <c r="J1179" s="144"/>
      <c r="K1179" s="121"/>
      <c r="L1179" s="121"/>
      <c r="M1179" s="121"/>
      <c r="N1179" s="185"/>
      <c r="O1179" s="121"/>
      <c r="P1179" s="161"/>
      <c r="Q1179" s="70"/>
      <c r="R1179" s="70"/>
      <c r="S1179" s="70"/>
      <c r="T1179" s="149"/>
      <c r="U1179" s="149"/>
      <c r="V1179" s="187"/>
      <c r="W1179" s="187"/>
      <c r="X1179" s="167"/>
      <c r="Y1179" s="167"/>
      <c r="Z1179" s="71"/>
    </row>
    <row r="1180" spans="3:26" ht="16.5" customHeight="1">
      <c r="C1180" s="160"/>
      <c r="D1180" s="160"/>
      <c r="E1180" s="140"/>
      <c r="F1180" s="141"/>
      <c r="G1180" s="141"/>
      <c r="H1180" s="143"/>
      <c r="I1180" s="184"/>
      <c r="J1180" s="144"/>
      <c r="K1180" s="121"/>
      <c r="L1180" s="121"/>
      <c r="M1180" s="121"/>
      <c r="N1180" s="185"/>
      <c r="O1180" s="121"/>
      <c r="P1180" s="161"/>
      <c r="Q1180" s="70"/>
      <c r="R1180" s="70"/>
      <c r="S1180" s="70"/>
      <c r="T1180" s="149"/>
      <c r="U1180" s="149"/>
      <c r="V1180" s="187"/>
      <c r="W1180" s="187"/>
      <c r="X1180" s="167"/>
      <c r="Y1180" s="167"/>
      <c r="Z1180" s="71"/>
    </row>
    <row r="1181" spans="3:26" ht="16.5" customHeight="1">
      <c r="C1181" s="160"/>
      <c r="D1181" s="160"/>
      <c r="E1181" s="140"/>
      <c r="F1181" s="141"/>
      <c r="G1181" s="141"/>
      <c r="H1181" s="143"/>
      <c r="I1181" s="184"/>
      <c r="J1181" s="144"/>
      <c r="K1181" s="121"/>
      <c r="L1181" s="121"/>
      <c r="M1181" s="121"/>
      <c r="N1181" s="185"/>
      <c r="O1181" s="121"/>
      <c r="P1181" s="161"/>
      <c r="Q1181" s="70"/>
      <c r="R1181" s="70"/>
      <c r="S1181" s="70"/>
      <c r="T1181" s="149"/>
      <c r="U1181" s="149"/>
      <c r="V1181" s="187"/>
      <c r="W1181" s="187"/>
      <c r="X1181" s="167"/>
      <c r="Y1181" s="167"/>
      <c r="Z1181" s="71"/>
    </row>
    <row r="1182" spans="3:26" ht="16.5" customHeight="1">
      <c r="C1182" s="160"/>
      <c r="D1182" s="160"/>
      <c r="E1182" s="140"/>
      <c r="F1182" s="141"/>
      <c r="G1182" s="141"/>
      <c r="H1182" s="143"/>
      <c r="I1182" s="184"/>
      <c r="J1182" s="144"/>
      <c r="K1182" s="121"/>
      <c r="L1182" s="121"/>
      <c r="M1182" s="121"/>
      <c r="N1182" s="185"/>
      <c r="O1182" s="121"/>
      <c r="P1182" s="161"/>
      <c r="Q1182" s="70"/>
      <c r="R1182" s="70"/>
      <c r="S1182" s="70"/>
      <c r="T1182" s="149"/>
      <c r="U1182" s="149"/>
      <c r="V1182" s="187"/>
      <c r="W1182" s="187"/>
      <c r="X1182" s="167"/>
      <c r="Y1182" s="167"/>
      <c r="Z1182" s="71"/>
    </row>
    <row r="1183" spans="3:26" ht="16.5" customHeight="1">
      <c r="C1183" s="160"/>
      <c r="D1183" s="160"/>
      <c r="E1183" s="140"/>
      <c r="F1183" s="141"/>
      <c r="G1183" s="141"/>
      <c r="H1183" s="143"/>
      <c r="I1183" s="184"/>
      <c r="J1183" s="144"/>
      <c r="K1183" s="121"/>
      <c r="L1183" s="121"/>
      <c r="M1183" s="121"/>
      <c r="N1183" s="185"/>
      <c r="O1183" s="121"/>
      <c r="P1183" s="161"/>
      <c r="Q1183" s="70"/>
      <c r="R1183" s="70"/>
      <c r="S1183" s="70"/>
      <c r="T1183" s="149"/>
      <c r="U1183" s="149"/>
      <c r="V1183" s="187"/>
      <c r="W1183" s="187"/>
      <c r="X1183" s="167"/>
      <c r="Y1183" s="167"/>
      <c r="Z1183" s="71"/>
    </row>
    <row r="1184" spans="3:26" ht="16.5" customHeight="1">
      <c r="C1184" s="160"/>
      <c r="D1184" s="160"/>
      <c r="E1184" s="140"/>
      <c r="F1184" s="141"/>
      <c r="G1184" s="141"/>
      <c r="H1184" s="143"/>
      <c r="I1184" s="184"/>
      <c r="J1184" s="144"/>
      <c r="K1184" s="121"/>
      <c r="L1184" s="121"/>
      <c r="M1184" s="121"/>
      <c r="N1184" s="185"/>
      <c r="O1184" s="121"/>
      <c r="P1184" s="161"/>
      <c r="Q1184" s="70"/>
      <c r="R1184" s="70"/>
      <c r="S1184" s="70"/>
      <c r="T1184" s="149"/>
      <c r="U1184" s="149"/>
      <c r="V1184" s="187"/>
      <c r="W1184" s="187"/>
      <c r="X1184" s="167"/>
      <c r="Y1184" s="167"/>
      <c r="Z1184" s="71"/>
    </row>
    <row r="1185" spans="3:26" ht="16.5" customHeight="1">
      <c r="C1185" s="160"/>
      <c r="D1185" s="160"/>
      <c r="E1185" s="140"/>
      <c r="F1185" s="141"/>
      <c r="G1185" s="141"/>
      <c r="H1185" s="143"/>
      <c r="I1185" s="184"/>
      <c r="J1185" s="144"/>
      <c r="K1185" s="121"/>
      <c r="L1185" s="121"/>
      <c r="M1185" s="121"/>
      <c r="N1185" s="185"/>
      <c r="O1185" s="121"/>
      <c r="P1185" s="161"/>
      <c r="Q1185" s="70"/>
      <c r="R1185" s="70"/>
      <c r="S1185" s="70"/>
      <c r="T1185" s="149"/>
      <c r="U1185" s="149"/>
      <c r="V1185" s="187"/>
      <c r="W1185" s="187"/>
      <c r="X1185" s="167"/>
      <c r="Y1185" s="167"/>
      <c r="Z1185" s="71"/>
    </row>
    <row r="1186" spans="3:26" ht="16.5" customHeight="1">
      <c r="C1186" s="160"/>
      <c r="D1186" s="160"/>
      <c r="E1186" s="140"/>
      <c r="F1186" s="141"/>
      <c r="G1186" s="141"/>
      <c r="H1186" s="143"/>
      <c r="I1186" s="184"/>
      <c r="J1186" s="144"/>
      <c r="K1186" s="121"/>
      <c r="L1186" s="121"/>
      <c r="M1186" s="121"/>
      <c r="N1186" s="185"/>
      <c r="O1186" s="121"/>
      <c r="P1186" s="161"/>
      <c r="Q1186" s="70"/>
      <c r="R1186" s="70"/>
      <c r="S1186" s="70"/>
      <c r="T1186" s="149"/>
      <c r="U1186" s="149"/>
      <c r="V1186" s="187"/>
      <c r="W1186" s="187"/>
      <c r="X1186" s="167"/>
      <c r="Y1186" s="167"/>
      <c r="Z1186" s="71"/>
    </row>
    <row r="1187" spans="3:26" ht="16.5" customHeight="1">
      <c r="C1187" s="160"/>
      <c r="D1187" s="160"/>
      <c r="E1187" s="140"/>
      <c r="F1187" s="141"/>
      <c r="G1187" s="141"/>
      <c r="H1187" s="143"/>
      <c r="I1187" s="184"/>
      <c r="J1187" s="144"/>
      <c r="K1187" s="121"/>
      <c r="L1187" s="121"/>
      <c r="M1187" s="121"/>
      <c r="N1187" s="185"/>
      <c r="O1187" s="121"/>
      <c r="P1187" s="161"/>
      <c r="Q1187" s="70"/>
      <c r="R1187" s="70"/>
      <c r="S1187" s="70"/>
      <c r="T1187" s="149"/>
      <c r="U1187" s="149"/>
      <c r="V1187" s="187"/>
      <c r="W1187" s="187"/>
      <c r="X1187" s="167"/>
      <c r="Y1187" s="167"/>
      <c r="Z1187" s="71"/>
    </row>
    <row r="1188" spans="3:26" ht="16.5" customHeight="1">
      <c r="C1188" s="160"/>
      <c r="D1188" s="160"/>
      <c r="E1188" s="140"/>
      <c r="F1188" s="141"/>
      <c r="G1188" s="141"/>
      <c r="H1188" s="143"/>
      <c r="I1188" s="184"/>
      <c r="J1188" s="144"/>
      <c r="K1188" s="121"/>
      <c r="L1188" s="121"/>
      <c r="M1188" s="121"/>
      <c r="N1188" s="185"/>
      <c r="O1188" s="121"/>
      <c r="P1188" s="161"/>
      <c r="Q1188" s="70"/>
      <c r="R1188" s="70"/>
      <c r="S1188" s="70"/>
      <c r="T1188" s="149"/>
      <c r="U1188" s="149"/>
      <c r="V1188" s="187"/>
      <c r="W1188" s="187"/>
      <c r="X1188" s="167"/>
      <c r="Y1188" s="167"/>
      <c r="Z1188" s="71"/>
    </row>
    <row r="1189" spans="3:26" ht="16.5" customHeight="1">
      <c r="C1189" s="160"/>
      <c r="D1189" s="160"/>
      <c r="E1189" s="140"/>
      <c r="F1189" s="141"/>
      <c r="G1189" s="141"/>
      <c r="H1189" s="143"/>
      <c r="I1189" s="184"/>
      <c r="J1189" s="144"/>
      <c r="K1189" s="121"/>
      <c r="L1189" s="121"/>
      <c r="M1189" s="121"/>
      <c r="N1189" s="185"/>
      <c r="O1189" s="121"/>
      <c r="P1189" s="161"/>
      <c r="Q1189" s="70"/>
      <c r="R1189" s="70"/>
      <c r="S1189" s="70"/>
      <c r="T1189" s="149"/>
      <c r="U1189" s="149"/>
      <c r="V1189" s="187"/>
      <c r="W1189" s="187"/>
      <c r="X1189" s="167"/>
      <c r="Y1189" s="167"/>
      <c r="Z1189" s="71"/>
    </row>
    <row r="1190" spans="3:26" ht="16.5" customHeight="1">
      <c r="C1190" s="160"/>
      <c r="D1190" s="160"/>
      <c r="E1190" s="140"/>
      <c r="F1190" s="141"/>
      <c r="G1190" s="141"/>
      <c r="H1190" s="143"/>
      <c r="I1190" s="184"/>
      <c r="J1190" s="144"/>
      <c r="K1190" s="121"/>
      <c r="L1190" s="121"/>
      <c r="M1190" s="121"/>
      <c r="N1190" s="185"/>
      <c r="O1190" s="121"/>
      <c r="P1190" s="161"/>
      <c r="Q1190" s="70"/>
      <c r="R1190" s="70"/>
      <c r="S1190" s="70"/>
      <c r="T1190" s="149"/>
      <c r="U1190" s="149"/>
      <c r="V1190" s="187"/>
      <c r="W1190" s="187"/>
      <c r="X1190" s="167"/>
      <c r="Y1190" s="167"/>
      <c r="Z1190" s="71"/>
    </row>
    <row r="1191" spans="3:26" ht="16.5" customHeight="1">
      <c r="C1191" s="160"/>
      <c r="D1191" s="160"/>
      <c r="E1191" s="140"/>
      <c r="F1191" s="141"/>
      <c r="G1191" s="141"/>
      <c r="H1191" s="143"/>
      <c r="I1191" s="184"/>
      <c r="J1191" s="144"/>
      <c r="K1191" s="121"/>
      <c r="L1191" s="121"/>
      <c r="M1191" s="121"/>
      <c r="N1191" s="185"/>
      <c r="O1191" s="121"/>
      <c r="P1191" s="161"/>
      <c r="Q1191" s="70"/>
      <c r="R1191" s="70"/>
      <c r="S1191" s="70"/>
      <c r="T1191" s="149"/>
      <c r="U1191" s="149"/>
      <c r="V1191" s="187"/>
      <c r="W1191" s="187"/>
      <c r="X1191" s="167"/>
      <c r="Y1191" s="167"/>
      <c r="Z1191" s="71"/>
    </row>
    <row r="1192" spans="3:26" ht="16.5" customHeight="1">
      <c r="C1192" s="160"/>
      <c r="D1192" s="160"/>
      <c r="E1192" s="140"/>
      <c r="F1192" s="141"/>
      <c r="G1192" s="141"/>
      <c r="H1192" s="143"/>
      <c r="I1192" s="184"/>
      <c r="J1192" s="144"/>
      <c r="K1192" s="121"/>
      <c r="L1192" s="121"/>
      <c r="M1192" s="121"/>
      <c r="N1192" s="185"/>
      <c r="O1192" s="121"/>
      <c r="P1192" s="161"/>
      <c r="Q1192" s="70"/>
      <c r="R1192" s="70"/>
      <c r="S1192" s="70"/>
      <c r="T1192" s="149"/>
      <c r="U1192" s="149"/>
      <c r="V1192" s="187"/>
      <c r="W1192" s="187"/>
      <c r="X1192" s="167"/>
      <c r="Y1192" s="167"/>
      <c r="Z1192" s="71"/>
    </row>
    <row r="1193" spans="3:26" ht="16.5" customHeight="1">
      <c r="C1193" s="160"/>
      <c r="D1193" s="160"/>
      <c r="E1193" s="140"/>
      <c r="F1193" s="141"/>
      <c r="G1193" s="141"/>
      <c r="H1193" s="143"/>
      <c r="I1193" s="184"/>
      <c r="J1193" s="144"/>
      <c r="K1193" s="121"/>
      <c r="L1193" s="121"/>
      <c r="M1193" s="121"/>
      <c r="N1193" s="185"/>
      <c r="O1193" s="121"/>
      <c r="P1193" s="161"/>
      <c r="Q1193" s="70"/>
      <c r="R1193" s="70"/>
      <c r="S1193" s="70"/>
      <c r="T1193" s="149"/>
      <c r="U1193" s="149"/>
      <c r="V1193" s="187"/>
      <c r="W1193" s="187"/>
      <c r="X1193" s="167"/>
      <c r="Y1193" s="167"/>
      <c r="Z1193" s="71"/>
    </row>
    <row r="1194" spans="3:26" ht="16.5" customHeight="1">
      <c r="C1194" s="160"/>
      <c r="D1194" s="160"/>
      <c r="E1194" s="140"/>
      <c r="F1194" s="141"/>
      <c r="G1194" s="141"/>
      <c r="H1194" s="143"/>
      <c r="I1194" s="184"/>
      <c r="J1194" s="144"/>
      <c r="K1194" s="121"/>
      <c r="L1194" s="121"/>
      <c r="M1194" s="121"/>
      <c r="N1194" s="185"/>
      <c r="O1194" s="121"/>
      <c r="P1194" s="161"/>
      <c r="Q1194" s="70"/>
      <c r="R1194" s="70"/>
      <c r="S1194" s="70"/>
      <c r="T1194" s="149"/>
      <c r="U1194" s="149"/>
      <c r="V1194" s="187"/>
      <c r="W1194" s="187"/>
      <c r="X1194" s="167"/>
      <c r="Y1194" s="167"/>
      <c r="Z1194" s="71"/>
    </row>
    <row r="1195" spans="3:26" ht="16.5" customHeight="1">
      <c r="C1195" s="160"/>
      <c r="D1195" s="160"/>
      <c r="E1195" s="140"/>
      <c r="F1195" s="141"/>
      <c r="G1195" s="141"/>
      <c r="H1195" s="143"/>
      <c r="I1195" s="184"/>
      <c r="J1195" s="144"/>
      <c r="K1195" s="121"/>
      <c r="L1195" s="121"/>
      <c r="M1195" s="121"/>
      <c r="N1195" s="185"/>
      <c r="O1195" s="121"/>
      <c r="P1195" s="161"/>
      <c r="Q1195" s="70"/>
      <c r="R1195" s="70"/>
      <c r="S1195" s="70"/>
      <c r="T1195" s="149"/>
      <c r="U1195" s="149"/>
      <c r="V1195" s="187"/>
      <c r="W1195" s="187"/>
      <c r="X1195" s="167"/>
      <c r="Y1195" s="167"/>
      <c r="Z1195" s="71"/>
    </row>
    <row r="1196" spans="3:26" ht="16.5" customHeight="1">
      <c r="C1196" s="160"/>
      <c r="D1196" s="160"/>
      <c r="E1196" s="140"/>
      <c r="F1196" s="141"/>
      <c r="G1196" s="141"/>
      <c r="H1196" s="143"/>
      <c r="I1196" s="184"/>
      <c r="J1196" s="144"/>
      <c r="K1196" s="121"/>
      <c r="L1196" s="121"/>
      <c r="M1196" s="121"/>
      <c r="N1196" s="185"/>
      <c r="O1196" s="121"/>
      <c r="P1196" s="161"/>
      <c r="Q1196" s="70"/>
      <c r="R1196" s="70"/>
      <c r="S1196" s="70"/>
      <c r="T1196" s="149"/>
      <c r="U1196" s="149"/>
      <c r="V1196" s="187"/>
      <c r="W1196" s="187"/>
      <c r="X1196" s="167"/>
      <c r="Y1196" s="167"/>
      <c r="Z1196" s="71"/>
    </row>
    <row r="1197" spans="3:26" ht="16.5" customHeight="1">
      <c r="C1197" s="160"/>
      <c r="D1197" s="160"/>
      <c r="E1197" s="140"/>
      <c r="F1197" s="141"/>
      <c r="G1197" s="141"/>
      <c r="H1197" s="143"/>
      <c r="I1197" s="184"/>
      <c r="J1197" s="144"/>
      <c r="K1197" s="121"/>
      <c r="L1197" s="121"/>
      <c r="M1197" s="121"/>
      <c r="N1197" s="185"/>
      <c r="O1197" s="121"/>
      <c r="P1197" s="161"/>
      <c r="Q1197" s="70"/>
      <c r="R1197" s="70"/>
      <c r="S1197" s="70"/>
      <c r="T1197" s="149"/>
      <c r="U1197" s="149"/>
      <c r="V1197" s="187"/>
      <c r="W1197" s="187"/>
      <c r="X1197" s="167"/>
      <c r="Y1197" s="167"/>
      <c r="Z1197" s="71"/>
    </row>
    <row r="1198" spans="3:26" ht="16.5" customHeight="1">
      <c r="C1198" s="160"/>
      <c r="D1198" s="160"/>
      <c r="E1198" s="140"/>
      <c r="F1198" s="141"/>
      <c r="G1198" s="141"/>
      <c r="H1198" s="143"/>
      <c r="I1198" s="184"/>
      <c r="J1198" s="144"/>
      <c r="K1198" s="121"/>
      <c r="L1198" s="121"/>
      <c r="M1198" s="121"/>
      <c r="N1198" s="185"/>
      <c r="O1198" s="121"/>
      <c r="P1198" s="161"/>
      <c r="Q1198" s="70"/>
      <c r="R1198" s="70"/>
      <c r="S1198" s="70"/>
      <c r="T1198" s="149"/>
      <c r="U1198" s="149"/>
      <c r="V1198" s="187"/>
      <c r="W1198" s="187"/>
      <c r="X1198" s="167"/>
      <c r="Y1198" s="167"/>
      <c r="Z1198" s="71"/>
    </row>
    <row r="1199" spans="3:26" ht="16.5" customHeight="1">
      <c r="C1199" s="160"/>
      <c r="D1199" s="160"/>
      <c r="E1199" s="140"/>
      <c r="F1199" s="141"/>
      <c r="G1199" s="141"/>
      <c r="H1199" s="143"/>
      <c r="I1199" s="184"/>
      <c r="J1199" s="144"/>
      <c r="K1199" s="121"/>
      <c r="L1199" s="121"/>
      <c r="M1199" s="121"/>
      <c r="N1199" s="185"/>
      <c r="O1199" s="121"/>
      <c r="P1199" s="161"/>
      <c r="Q1199" s="70"/>
      <c r="R1199" s="70"/>
      <c r="S1199" s="70"/>
      <c r="T1199" s="149"/>
      <c r="U1199" s="149"/>
      <c r="V1199" s="187"/>
      <c r="W1199" s="187"/>
      <c r="X1199" s="167"/>
      <c r="Y1199" s="167"/>
      <c r="Z1199" s="71"/>
    </row>
    <row r="1200" spans="3:26" ht="16.5" customHeight="1">
      <c r="C1200" s="160"/>
      <c r="D1200" s="160"/>
      <c r="E1200" s="140"/>
      <c r="F1200" s="141"/>
      <c r="G1200" s="141"/>
      <c r="H1200" s="143"/>
      <c r="I1200" s="184"/>
      <c r="J1200" s="144"/>
      <c r="K1200" s="121"/>
      <c r="L1200" s="121"/>
      <c r="M1200" s="121"/>
      <c r="N1200" s="185"/>
      <c r="O1200" s="121"/>
      <c r="P1200" s="161"/>
      <c r="Q1200" s="70"/>
      <c r="R1200" s="70"/>
      <c r="S1200" s="70"/>
      <c r="T1200" s="149"/>
      <c r="U1200" s="149"/>
      <c r="V1200" s="187"/>
      <c r="W1200" s="187"/>
      <c r="X1200" s="167"/>
      <c r="Y1200" s="167"/>
      <c r="Z1200" s="71"/>
    </row>
    <row r="1201" spans="3:26" ht="16.5" customHeight="1">
      <c r="C1201" s="160"/>
      <c r="D1201" s="160"/>
      <c r="E1201" s="140"/>
      <c r="F1201" s="141"/>
      <c r="G1201" s="141"/>
      <c r="H1201" s="143"/>
      <c r="I1201" s="184"/>
      <c r="J1201" s="144"/>
      <c r="K1201" s="121"/>
      <c r="L1201" s="121"/>
      <c r="M1201" s="121"/>
      <c r="N1201" s="185"/>
      <c r="O1201" s="121"/>
      <c r="P1201" s="161"/>
      <c r="Q1201" s="70"/>
      <c r="R1201" s="70"/>
      <c r="S1201" s="70"/>
      <c r="T1201" s="149"/>
      <c r="U1201" s="149"/>
      <c r="V1201" s="187"/>
      <c r="W1201" s="187"/>
      <c r="X1201" s="167"/>
      <c r="Y1201" s="167"/>
      <c r="Z1201" s="71"/>
    </row>
    <row r="1202" spans="3:26" ht="16.5" customHeight="1">
      <c r="C1202" s="160"/>
      <c r="D1202" s="160"/>
      <c r="E1202" s="140"/>
      <c r="F1202" s="141"/>
      <c r="G1202" s="141"/>
      <c r="H1202" s="143"/>
      <c r="I1202" s="184"/>
      <c r="J1202" s="144"/>
      <c r="K1202" s="121"/>
      <c r="L1202" s="121"/>
      <c r="M1202" s="121"/>
      <c r="N1202" s="185"/>
      <c r="O1202" s="121"/>
      <c r="P1202" s="161"/>
      <c r="Q1202" s="70"/>
      <c r="R1202" s="70"/>
      <c r="S1202" s="70"/>
      <c r="T1202" s="149"/>
      <c r="U1202" s="149"/>
      <c r="V1202" s="187"/>
      <c r="W1202" s="187"/>
      <c r="X1202" s="167"/>
      <c r="Y1202" s="167"/>
      <c r="Z1202" s="71"/>
    </row>
    <row r="1203" spans="3:26" ht="16.5" customHeight="1">
      <c r="C1203" s="160"/>
      <c r="D1203" s="160"/>
      <c r="E1203" s="140"/>
      <c r="F1203" s="141"/>
      <c r="G1203" s="141"/>
      <c r="H1203" s="143"/>
      <c r="I1203" s="184"/>
      <c r="J1203" s="144"/>
      <c r="K1203" s="121"/>
      <c r="L1203" s="121"/>
      <c r="M1203" s="121"/>
      <c r="N1203" s="185"/>
      <c r="O1203" s="121"/>
      <c r="P1203" s="161"/>
      <c r="Q1203" s="70"/>
      <c r="R1203" s="70"/>
      <c r="S1203" s="70"/>
      <c r="T1203" s="149"/>
      <c r="U1203" s="149"/>
      <c r="V1203" s="187"/>
      <c r="W1203" s="187"/>
      <c r="X1203" s="167"/>
      <c r="Y1203" s="167"/>
      <c r="Z1203" s="71"/>
    </row>
    <row r="1204" spans="3:26" ht="16.5" customHeight="1">
      <c r="C1204" s="160"/>
      <c r="D1204" s="160"/>
      <c r="E1204" s="140"/>
      <c r="F1204" s="141"/>
      <c r="G1204" s="141"/>
      <c r="H1204" s="143"/>
      <c r="I1204" s="184"/>
      <c r="J1204" s="144"/>
      <c r="K1204" s="121"/>
      <c r="L1204" s="121"/>
      <c r="M1204" s="121"/>
      <c r="N1204" s="185"/>
      <c r="O1204" s="121"/>
      <c r="P1204" s="161"/>
      <c r="Q1204" s="70"/>
      <c r="R1204" s="70"/>
      <c r="S1204" s="70"/>
      <c r="T1204" s="149"/>
      <c r="U1204" s="149"/>
      <c r="V1204" s="187"/>
      <c r="W1204" s="187"/>
      <c r="X1204" s="167"/>
      <c r="Y1204" s="167"/>
      <c r="Z1204" s="71"/>
    </row>
    <row r="1205" spans="3:26" ht="16.5" customHeight="1">
      <c r="C1205" s="160"/>
      <c r="D1205" s="160"/>
      <c r="E1205" s="140"/>
      <c r="F1205" s="141"/>
      <c r="G1205" s="141"/>
      <c r="H1205" s="143"/>
      <c r="I1205" s="184"/>
      <c r="J1205" s="144"/>
      <c r="K1205" s="121"/>
      <c r="L1205" s="121"/>
      <c r="M1205" s="121"/>
      <c r="N1205" s="185"/>
      <c r="O1205" s="121"/>
      <c r="P1205" s="161"/>
      <c r="Q1205" s="70"/>
      <c r="R1205" s="70"/>
      <c r="S1205" s="70"/>
      <c r="T1205" s="149"/>
      <c r="U1205" s="149"/>
      <c r="V1205" s="187"/>
      <c r="W1205" s="187"/>
      <c r="X1205" s="167"/>
      <c r="Y1205" s="167"/>
      <c r="Z1205" s="71"/>
    </row>
    <row r="1206" spans="3:26" ht="16.5" customHeight="1">
      <c r="C1206" s="160"/>
      <c r="D1206" s="160"/>
      <c r="E1206" s="140"/>
      <c r="F1206" s="141"/>
      <c r="G1206" s="141"/>
      <c r="H1206" s="143"/>
      <c r="I1206" s="184"/>
      <c r="J1206" s="144"/>
      <c r="K1206" s="121"/>
      <c r="L1206" s="121"/>
      <c r="M1206" s="121"/>
      <c r="N1206" s="185"/>
      <c r="O1206" s="121"/>
      <c r="P1206" s="161"/>
      <c r="Q1206" s="70"/>
      <c r="R1206" s="70"/>
      <c r="S1206" s="70"/>
      <c r="T1206" s="149"/>
      <c r="U1206" s="149"/>
      <c r="V1206" s="187"/>
      <c r="W1206" s="187"/>
      <c r="X1206" s="167"/>
      <c r="Y1206" s="167"/>
      <c r="Z1206" s="71"/>
    </row>
    <row r="1207" spans="3:26" ht="16.5" customHeight="1">
      <c r="C1207" s="160"/>
      <c r="D1207" s="160"/>
      <c r="E1207" s="140"/>
      <c r="F1207" s="141"/>
      <c r="G1207" s="141"/>
      <c r="H1207" s="143"/>
      <c r="I1207" s="184"/>
      <c r="J1207" s="144"/>
      <c r="K1207" s="121"/>
      <c r="L1207" s="121"/>
      <c r="M1207" s="121"/>
      <c r="N1207" s="185"/>
      <c r="O1207" s="121"/>
      <c r="P1207" s="161"/>
      <c r="Q1207" s="70"/>
      <c r="R1207" s="70"/>
      <c r="S1207" s="70"/>
      <c r="T1207" s="149"/>
      <c r="U1207" s="149"/>
      <c r="V1207" s="187"/>
      <c r="W1207" s="187"/>
      <c r="X1207" s="167"/>
      <c r="Y1207" s="167"/>
      <c r="Z1207" s="71"/>
    </row>
    <row r="1208" spans="3:26" ht="16.5" customHeight="1">
      <c r="C1208" s="160"/>
      <c r="D1208" s="160"/>
      <c r="E1208" s="140"/>
      <c r="F1208" s="141"/>
      <c r="G1208" s="141"/>
      <c r="H1208" s="143"/>
      <c r="I1208" s="184"/>
      <c r="J1208" s="144"/>
      <c r="K1208" s="121"/>
      <c r="L1208" s="121"/>
      <c r="M1208" s="121"/>
      <c r="N1208" s="185"/>
      <c r="O1208" s="121"/>
      <c r="P1208" s="161"/>
      <c r="Q1208" s="70"/>
      <c r="R1208" s="70"/>
      <c r="S1208" s="70"/>
      <c r="T1208" s="149"/>
      <c r="U1208" s="149"/>
      <c r="V1208" s="187"/>
      <c r="W1208" s="187"/>
      <c r="X1208" s="167"/>
      <c r="Y1208" s="167"/>
      <c r="Z1208" s="71"/>
    </row>
    <row r="1209" spans="3:26" ht="16.5" customHeight="1">
      <c r="C1209" s="160"/>
      <c r="D1209" s="160"/>
      <c r="E1209" s="140"/>
      <c r="F1209" s="141"/>
      <c r="G1209" s="141"/>
      <c r="H1209" s="143"/>
      <c r="I1209" s="184"/>
      <c r="J1209" s="144"/>
      <c r="K1209" s="121"/>
      <c r="L1209" s="121"/>
      <c r="M1209" s="121"/>
      <c r="N1209" s="185"/>
      <c r="O1209" s="121"/>
      <c r="P1209" s="161"/>
      <c r="Q1209" s="70"/>
      <c r="R1209" s="70"/>
      <c r="S1209" s="70"/>
      <c r="T1209" s="149"/>
      <c r="U1209" s="149"/>
      <c r="V1209" s="187"/>
      <c r="W1209" s="187"/>
      <c r="X1209" s="167"/>
      <c r="Y1209" s="167"/>
      <c r="Z1209" s="71"/>
    </row>
    <row r="1210" spans="3:26" ht="16.5" customHeight="1">
      <c r="C1210" s="160"/>
      <c r="D1210" s="160"/>
      <c r="E1210" s="140"/>
      <c r="F1210" s="141"/>
      <c r="G1210" s="141"/>
      <c r="H1210" s="143"/>
      <c r="I1210" s="184"/>
      <c r="J1210" s="144"/>
      <c r="K1210" s="121"/>
      <c r="L1210" s="121"/>
      <c r="M1210" s="121"/>
      <c r="N1210" s="185"/>
      <c r="O1210" s="121"/>
      <c r="P1210" s="161"/>
      <c r="Q1210" s="70"/>
      <c r="R1210" s="70"/>
      <c r="S1210" s="70"/>
      <c r="T1210" s="149"/>
      <c r="U1210" s="149"/>
      <c r="V1210" s="187"/>
      <c r="W1210" s="187"/>
      <c r="X1210" s="167"/>
      <c r="Y1210" s="167"/>
      <c r="Z1210" s="71"/>
    </row>
    <row r="1211" spans="3:26" ht="16.5" customHeight="1">
      <c r="C1211" s="160"/>
      <c r="D1211" s="160"/>
      <c r="E1211" s="140"/>
      <c r="F1211" s="141"/>
      <c r="G1211" s="141"/>
      <c r="H1211" s="143"/>
      <c r="I1211" s="184"/>
      <c r="J1211" s="144"/>
      <c r="K1211" s="121"/>
      <c r="L1211" s="121"/>
      <c r="M1211" s="121"/>
      <c r="N1211" s="185"/>
      <c r="O1211" s="121"/>
      <c r="P1211" s="161"/>
      <c r="Q1211" s="70"/>
      <c r="R1211" s="70"/>
      <c r="S1211" s="70"/>
      <c r="T1211" s="149"/>
      <c r="U1211" s="149"/>
      <c r="V1211" s="187"/>
      <c r="W1211" s="187"/>
      <c r="X1211" s="167"/>
      <c r="Y1211" s="167"/>
      <c r="Z1211" s="71"/>
    </row>
    <row r="1212" spans="3:26" ht="16.5" customHeight="1">
      <c r="C1212" s="160"/>
      <c r="D1212" s="160"/>
      <c r="E1212" s="140"/>
      <c r="F1212" s="141"/>
      <c r="G1212" s="141"/>
      <c r="H1212" s="143"/>
      <c r="I1212" s="184"/>
      <c r="J1212" s="144"/>
      <c r="K1212" s="121"/>
      <c r="L1212" s="121"/>
      <c r="M1212" s="121"/>
      <c r="N1212" s="185"/>
      <c r="O1212" s="121"/>
      <c r="P1212" s="161"/>
      <c r="Q1212" s="70"/>
      <c r="R1212" s="70"/>
      <c r="S1212" s="70"/>
      <c r="T1212" s="149"/>
      <c r="U1212" s="149"/>
      <c r="V1212" s="187"/>
      <c r="W1212" s="187"/>
      <c r="X1212" s="167"/>
      <c r="Y1212" s="167"/>
      <c r="Z1212" s="71"/>
    </row>
    <row r="1213" spans="3:26" ht="16.5" customHeight="1">
      <c r="C1213" s="160"/>
      <c r="D1213" s="160"/>
      <c r="E1213" s="140"/>
      <c r="F1213" s="141"/>
      <c r="G1213" s="141"/>
      <c r="H1213" s="143"/>
      <c r="I1213" s="184"/>
      <c r="J1213" s="144"/>
      <c r="K1213" s="121"/>
      <c r="L1213" s="121"/>
      <c r="M1213" s="121"/>
      <c r="N1213" s="185"/>
      <c r="O1213" s="121"/>
      <c r="P1213" s="161"/>
      <c r="Q1213" s="70"/>
      <c r="R1213" s="70"/>
      <c r="S1213" s="70"/>
      <c r="T1213" s="149"/>
      <c r="U1213" s="149"/>
      <c r="V1213" s="187"/>
      <c r="W1213" s="187"/>
      <c r="X1213" s="167"/>
      <c r="Y1213" s="167"/>
      <c r="Z1213" s="71"/>
    </row>
    <row r="1214" spans="3:26" ht="16.5" customHeight="1">
      <c r="C1214" s="160"/>
      <c r="D1214" s="160"/>
      <c r="E1214" s="140"/>
      <c r="F1214" s="141"/>
      <c r="G1214" s="141"/>
      <c r="H1214" s="143"/>
      <c r="I1214" s="184"/>
      <c r="J1214" s="144"/>
      <c r="K1214" s="121"/>
      <c r="L1214" s="121"/>
      <c r="M1214" s="121"/>
      <c r="N1214" s="185"/>
      <c r="O1214" s="121"/>
      <c r="P1214" s="161"/>
      <c r="Q1214" s="70"/>
      <c r="R1214" s="70"/>
      <c r="S1214" s="70"/>
      <c r="T1214" s="149"/>
      <c r="U1214" s="149"/>
      <c r="V1214" s="187"/>
      <c r="W1214" s="187"/>
      <c r="X1214" s="167"/>
      <c r="Y1214" s="167"/>
      <c r="Z1214" s="71"/>
    </row>
    <row r="1215" spans="3:26" ht="16.5" customHeight="1">
      <c r="C1215" s="160"/>
      <c r="D1215" s="160"/>
      <c r="E1215" s="140"/>
      <c r="F1215" s="141"/>
      <c r="G1215" s="141"/>
      <c r="H1215" s="143"/>
      <c r="I1215" s="184"/>
      <c r="J1215" s="144"/>
      <c r="K1215" s="121"/>
      <c r="L1215" s="121"/>
      <c r="M1215" s="121"/>
      <c r="N1215" s="185"/>
      <c r="O1215" s="121"/>
      <c r="P1215" s="161"/>
      <c r="Q1215" s="70"/>
      <c r="R1215" s="70"/>
      <c r="S1215" s="70"/>
      <c r="T1215" s="149"/>
      <c r="U1215" s="149"/>
      <c r="V1215" s="187"/>
      <c r="W1215" s="187"/>
      <c r="X1215" s="167"/>
      <c r="Y1215" s="167"/>
      <c r="Z1215" s="71"/>
    </row>
    <row r="1216" spans="3:26" ht="16.5" customHeight="1">
      <c r="C1216" s="160"/>
      <c r="D1216" s="160"/>
      <c r="E1216" s="140"/>
      <c r="F1216" s="141"/>
      <c r="G1216" s="141"/>
      <c r="H1216" s="143"/>
      <c r="I1216" s="184"/>
      <c r="J1216" s="144"/>
      <c r="K1216" s="121"/>
      <c r="L1216" s="121"/>
      <c r="M1216" s="121"/>
      <c r="N1216" s="185"/>
      <c r="O1216" s="121"/>
      <c r="P1216" s="161"/>
      <c r="Q1216" s="70"/>
      <c r="R1216" s="70"/>
      <c r="S1216" s="70"/>
      <c r="T1216" s="149"/>
      <c r="U1216" s="149"/>
      <c r="V1216" s="187"/>
      <c r="W1216" s="187"/>
      <c r="X1216" s="167"/>
      <c r="Y1216" s="167"/>
      <c r="Z1216" s="71"/>
    </row>
    <row r="1217" spans="3:26" ht="16.5" customHeight="1">
      <c r="C1217" s="160"/>
      <c r="D1217" s="160"/>
      <c r="E1217" s="140"/>
      <c r="F1217" s="141"/>
      <c r="G1217" s="141"/>
      <c r="H1217" s="143"/>
      <c r="I1217" s="184"/>
      <c r="J1217" s="144"/>
      <c r="K1217" s="121"/>
      <c r="L1217" s="121"/>
      <c r="M1217" s="121"/>
      <c r="N1217" s="185"/>
      <c r="O1217" s="121"/>
      <c r="P1217" s="161"/>
      <c r="Q1217" s="70"/>
      <c r="R1217" s="70"/>
      <c r="S1217" s="70"/>
      <c r="T1217" s="149"/>
      <c r="U1217" s="149"/>
      <c r="V1217" s="187"/>
      <c r="W1217" s="187"/>
      <c r="X1217" s="167"/>
      <c r="Y1217" s="167"/>
      <c r="Z1217" s="71"/>
    </row>
    <row r="1218" spans="3:26" ht="16.5" customHeight="1">
      <c r="C1218" s="160"/>
      <c r="D1218" s="160"/>
      <c r="E1218" s="140"/>
      <c r="F1218" s="141"/>
      <c r="G1218" s="141"/>
      <c r="H1218" s="143"/>
      <c r="I1218" s="184"/>
      <c r="J1218" s="144"/>
      <c r="K1218" s="121"/>
      <c r="L1218" s="121"/>
      <c r="M1218" s="121"/>
      <c r="N1218" s="185"/>
      <c r="O1218" s="121"/>
      <c r="P1218" s="161"/>
      <c r="Q1218" s="70"/>
      <c r="R1218" s="70"/>
      <c r="S1218" s="70"/>
      <c r="T1218" s="149"/>
      <c r="U1218" s="149"/>
      <c r="V1218" s="187"/>
      <c r="W1218" s="187"/>
      <c r="X1218" s="167"/>
      <c r="Y1218" s="167"/>
      <c r="Z1218" s="71"/>
    </row>
    <row r="1219" spans="3:26" ht="16.5" customHeight="1">
      <c r="C1219" s="160"/>
      <c r="D1219" s="160"/>
      <c r="E1219" s="140"/>
      <c r="F1219" s="141"/>
      <c r="G1219" s="141"/>
      <c r="H1219" s="143"/>
      <c r="I1219" s="184"/>
      <c r="J1219" s="144"/>
      <c r="K1219" s="121"/>
      <c r="L1219" s="121"/>
      <c r="M1219" s="121"/>
      <c r="N1219" s="185"/>
      <c r="O1219" s="121"/>
      <c r="P1219" s="161"/>
      <c r="Q1219" s="70"/>
      <c r="R1219" s="70"/>
      <c r="S1219" s="70"/>
      <c r="T1219" s="149"/>
      <c r="U1219" s="149"/>
      <c r="V1219" s="187"/>
      <c r="W1219" s="187"/>
      <c r="X1219" s="167"/>
      <c r="Y1219" s="167"/>
      <c r="Z1219" s="71"/>
    </row>
    <row r="1220" spans="3:26" ht="16.5" customHeight="1">
      <c r="C1220" s="160"/>
      <c r="D1220" s="160"/>
      <c r="E1220" s="140"/>
      <c r="F1220" s="141"/>
      <c r="G1220" s="141"/>
      <c r="H1220" s="143"/>
      <c r="I1220" s="184"/>
      <c r="J1220" s="144"/>
      <c r="K1220" s="121"/>
      <c r="L1220" s="121"/>
      <c r="M1220" s="121"/>
      <c r="N1220" s="185"/>
      <c r="O1220" s="121"/>
      <c r="P1220" s="161"/>
      <c r="Q1220" s="70"/>
      <c r="R1220" s="70"/>
      <c r="S1220" s="70"/>
      <c r="T1220" s="149"/>
      <c r="U1220" s="149"/>
      <c r="V1220" s="187"/>
      <c r="W1220" s="187"/>
      <c r="X1220" s="167"/>
      <c r="Y1220" s="167"/>
      <c r="Z1220" s="71"/>
    </row>
    <row r="1221" spans="3:26" ht="16.5" customHeight="1">
      <c r="C1221" s="160"/>
      <c r="D1221" s="160"/>
      <c r="E1221" s="140"/>
      <c r="F1221" s="141"/>
      <c r="G1221" s="141"/>
      <c r="H1221" s="143"/>
      <c r="I1221" s="184"/>
      <c r="J1221" s="144"/>
      <c r="K1221" s="121"/>
      <c r="L1221" s="121"/>
      <c r="M1221" s="121"/>
      <c r="N1221" s="185"/>
      <c r="O1221" s="121"/>
      <c r="P1221" s="161"/>
      <c r="Q1221" s="70"/>
      <c r="R1221" s="70"/>
      <c r="S1221" s="70"/>
      <c r="T1221" s="149"/>
      <c r="U1221" s="149"/>
      <c r="V1221" s="187"/>
      <c r="W1221" s="187"/>
      <c r="X1221" s="167"/>
      <c r="Y1221" s="167"/>
      <c r="Z1221" s="71"/>
    </row>
    <row r="1222" spans="3:26" ht="16.5" customHeight="1">
      <c r="C1222" s="160"/>
      <c r="D1222" s="160"/>
      <c r="E1222" s="140"/>
      <c r="F1222" s="141"/>
      <c r="G1222" s="141"/>
      <c r="H1222" s="143"/>
      <c r="I1222" s="184"/>
      <c r="J1222" s="144"/>
      <c r="K1222" s="121"/>
      <c r="L1222" s="121"/>
      <c r="M1222" s="121"/>
      <c r="N1222" s="185"/>
      <c r="O1222" s="121"/>
      <c r="P1222" s="161"/>
      <c r="Q1222" s="70"/>
      <c r="R1222" s="70"/>
      <c r="S1222" s="70"/>
      <c r="T1222" s="149"/>
      <c r="U1222" s="149"/>
      <c r="V1222" s="187"/>
      <c r="W1222" s="187"/>
      <c r="X1222" s="167"/>
      <c r="Y1222" s="167"/>
      <c r="Z1222" s="71"/>
    </row>
    <row r="1223" spans="3:26" ht="16.5" customHeight="1">
      <c r="C1223" s="160"/>
      <c r="D1223" s="160"/>
      <c r="E1223" s="140"/>
      <c r="F1223" s="141"/>
      <c r="G1223" s="141"/>
      <c r="H1223" s="143"/>
      <c r="I1223" s="184"/>
      <c r="J1223" s="144"/>
      <c r="K1223" s="121"/>
      <c r="L1223" s="121"/>
      <c r="M1223" s="121"/>
      <c r="N1223" s="185"/>
      <c r="O1223" s="121"/>
      <c r="P1223" s="161"/>
      <c r="Q1223" s="70"/>
      <c r="R1223" s="70"/>
      <c r="S1223" s="70"/>
      <c r="T1223" s="149"/>
      <c r="U1223" s="149"/>
      <c r="V1223" s="187"/>
      <c r="W1223" s="187"/>
      <c r="X1223" s="167"/>
      <c r="Y1223" s="167"/>
      <c r="Z1223" s="71"/>
    </row>
    <row r="1224" spans="3:26" ht="16.5" customHeight="1">
      <c r="C1224" s="160"/>
      <c r="D1224" s="160"/>
      <c r="E1224" s="140"/>
      <c r="F1224" s="141"/>
      <c r="G1224" s="141"/>
      <c r="H1224" s="143"/>
      <c r="I1224" s="184"/>
      <c r="J1224" s="144"/>
      <c r="K1224" s="121"/>
      <c r="L1224" s="121"/>
      <c r="M1224" s="121"/>
      <c r="N1224" s="185"/>
      <c r="O1224" s="121"/>
      <c r="P1224" s="161"/>
      <c r="Q1224" s="70"/>
      <c r="R1224" s="70"/>
      <c r="S1224" s="70"/>
      <c r="T1224" s="149"/>
      <c r="U1224" s="149"/>
      <c r="V1224" s="187"/>
      <c r="W1224" s="187"/>
      <c r="X1224" s="167"/>
      <c r="Y1224" s="167"/>
      <c r="Z1224" s="71"/>
    </row>
    <row r="1225" spans="3:26" ht="16.5" customHeight="1">
      <c r="C1225" s="160"/>
      <c r="D1225" s="160"/>
      <c r="E1225" s="140"/>
      <c r="F1225" s="141"/>
      <c r="G1225" s="141"/>
      <c r="H1225" s="143"/>
      <c r="I1225" s="184"/>
      <c r="J1225" s="144"/>
      <c r="K1225" s="121"/>
      <c r="L1225" s="121"/>
      <c r="M1225" s="121"/>
      <c r="N1225" s="185"/>
      <c r="O1225" s="121"/>
      <c r="P1225" s="161"/>
      <c r="Q1225" s="70"/>
      <c r="R1225" s="70"/>
      <c r="S1225" s="70"/>
      <c r="T1225" s="149"/>
      <c r="U1225" s="149"/>
      <c r="V1225" s="187"/>
      <c r="W1225" s="187"/>
      <c r="X1225" s="167"/>
      <c r="Y1225" s="167"/>
      <c r="Z1225" s="71"/>
    </row>
    <row r="1226" spans="3:26" ht="16.5" customHeight="1">
      <c r="C1226" s="160"/>
      <c r="D1226" s="160"/>
      <c r="E1226" s="140"/>
      <c r="F1226" s="141"/>
      <c r="G1226" s="141"/>
      <c r="H1226" s="143"/>
      <c r="I1226" s="184"/>
      <c r="J1226" s="144"/>
      <c r="K1226" s="121"/>
      <c r="L1226" s="121"/>
      <c r="M1226" s="121"/>
      <c r="N1226" s="185"/>
      <c r="O1226" s="121"/>
      <c r="P1226" s="161"/>
      <c r="Q1226" s="70"/>
      <c r="R1226" s="70"/>
      <c r="S1226" s="70"/>
      <c r="T1226" s="149"/>
      <c r="U1226" s="149"/>
      <c r="V1226" s="187"/>
      <c r="W1226" s="187"/>
      <c r="X1226" s="167"/>
      <c r="Y1226" s="167"/>
      <c r="Z1226" s="71"/>
    </row>
    <row r="1227" spans="3:26" ht="16.5" customHeight="1">
      <c r="C1227" s="160"/>
      <c r="D1227" s="160"/>
      <c r="E1227" s="140"/>
      <c r="F1227" s="141"/>
      <c r="G1227" s="141"/>
      <c r="H1227" s="143"/>
      <c r="I1227" s="184"/>
      <c r="J1227" s="144"/>
      <c r="K1227" s="121"/>
      <c r="L1227" s="121"/>
      <c r="M1227" s="121"/>
      <c r="N1227" s="185"/>
      <c r="O1227" s="121"/>
      <c r="P1227" s="161"/>
      <c r="Q1227" s="70"/>
      <c r="R1227" s="70"/>
      <c r="S1227" s="70"/>
      <c r="T1227" s="149"/>
      <c r="U1227" s="149"/>
      <c r="V1227" s="187"/>
      <c r="W1227" s="187"/>
      <c r="X1227" s="167"/>
      <c r="Y1227" s="167"/>
      <c r="Z1227" s="71"/>
    </row>
    <row r="1228" spans="3:26" ht="16.5" customHeight="1">
      <c r="C1228" s="160"/>
      <c r="D1228" s="160"/>
      <c r="E1228" s="140"/>
      <c r="F1228" s="141"/>
      <c r="G1228" s="141"/>
      <c r="H1228" s="143"/>
      <c r="I1228" s="184"/>
      <c r="J1228" s="144"/>
      <c r="K1228" s="121"/>
      <c r="L1228" s="121"/>
      <c r="M1228" s="121"/>
      <c r="N1228" s="185"/>
      <c r="O1228" s="121"/>
      <c r="P1228" s="161"/>
      <c r="Q1228" s="70"/>
      <c r="R1228" s="70"/>
      <c r="S1228" s="70"/>
      <c r="T1228" s="149"/>
      <c r="U1228" s="149"/>
      <c r="V1228" s="187"/>
      <c r="W1228" s="187"/>
      <c r="X1228" s="167"/>
      <c r="Y1228" s="167"/>
      <c r="Z1228" s="71"/>
    </row>
    <row r="1229" spans="3:26" ht="16.5" customHeight="1">
      <c r="C1229" s="160"/>
      <c r="D1229" s="160"/>
      <c r="E1229" s="140"/>
      <c r="F1229" s="141"/>
      <c r="G1229" s="141"/>
      <c r="H1229" s="143"/>
      <c r="I1229" s="184"/>
      <c r="J1229" s="144"/>
      <c r="K1229" s="121"/>
      <c r="L1229" s="121"/>
      <c r="M1229" s="121"/>
      <c r="N1229" s="185"/>
      <c r="O1229" s="121"/>
      <c r="P1229" s="161"/>
      <c r="Q1229" s="70"/>
      <c r="R1229" s="70"/>
      <c r="S1229" s="70"/>
      <c r="T1229" s="149"/>
      <c r="U1229" s="149"/>
      <c r="V1229" s="187"/>
      <c r="W1229" s="187"/>
      <c r="X1229" s="167"/>
      <c r="Y1229" s="167"/>
      <c r="Z1229" s="71"/>
    </row>
    <row r="1230" spans="3:26" ht="16.5" customHeight="1">
      <c r="C1230" s="160"/>
      <c r="D1230" s="160"/>
      <c r="E1230" s="140"/>
      <c r="F1230" s="141"/>
      <c r="G1230" s="141"/>
      <c r="H1230" s="143"/>
      <c r="I1230" s="184"/>
      <c r="J1230" s="144"/>
      <c r="K1230" s="121"/>
      <c r="L1230" s="121"/>
      <c r="M1230" s="121"/>
      <c r="N1230" s="185"/>
      <c r="O1230" s="121"/>
      <c r="P1230" s="161"/>
      <c r="Q1230" s="70"/>
      <c r="R1230" s="70"/>
      <c r="S1230" s="70"/>
      <c r="T1230" s="149"/>
      <c r="U1230" s="149"/>
      <c r="V1230" s="187"/>
      <c r="W1230" s="187"/>
      <c r="X1230" s="167"/>
      <c r="Y1230" s="167"/>
      <c r="Z1230" s="71"/>
    </row>
    <row r="1231" spans="3:26" ht="16.5" customHeight="1">
      <c r="C1231" s="160"/>
      <c r="D1231" s="160"/>
      <c r="E1231" s="140"/>
      <c r="F1231" s="141"/>
      <c r="G1231" s="141"/>
      <c r="H1231" s="143"/>
      <c r="I1231" s="184"/>
      <c r="J1231" s="144"/>
      <c r="K1231" s="121"/>
      <c r="L1231" s="121"/>
      <c r="M1231" s="121"/>
      <c r="N1231" s="185"/>
      <c r="O1231" s="121"/>
      <c r="P1231" s="161"/>
      <c r="Q1231" s="70"/>
      <c r="R1231" s="70"/>
      <c r="S1231" s="70"/>
      <c r="T1231" s="149"/>
      <c r="U1231" s="149"/>
      <c r="V1231" s="187"/>
      <c r="W1231" s="187"/>
      <c r="X1231" s="167"/>
      <c r="Y1231" s="167"/>
      <c r="Z1231" s="71"/>
    </row>
    <row r="1232" spans="3:26" ht="16.5" customHeight="1">
      <c r="C1232" s="160"/>
      <c r="D1232" s="160"/>
      <c r="E1232" s="140"/>
      <c r="F1232" s="141"/>
      <c r="G1232" s="141"/>
      <c r="H1232" s="143"/>
      <c r="I1232" s="184"/>
      <c r="J1232" s="144"/>
      <c r="K1232" s="121"/>
      <c r="L1232" s="121"/>
      <c r="M1232" s="121"/>
      <c r="N1232" s="185"/>
      <c r="O1232" s="121"/>
      <c r="P1232" s="161"/>
      <c r="Q1232" s="70"/>
      <c r="R1232" s="70"/>
      <c r="S1232" s="70"/>
      <c r="T1232" s="149"/>
      <c r="U1232" s="149"/>
      <c r="V1232" s="187"/>
      <c r="W1232" s="187"/>
      <c r="X1232" s="167"/>
      <c r="Y1232" s="167"/>
      <c r="Z1232" s="71"/>
    </row>
    <row r="1233" spans="3:26" ht="16.5" customHeight="1">
      <c r="C1233" s="160"/>
      <c r="D1233" s="160"/>
      <c r="E1233" s="140"/>
      <c r="F1233" s="141"/>
      <c r="G1233" s="141"/>
      <c r="H1233" s="143"/>
      <c r="I1233" s="184"/>
      <c r="J1233" s="144"/>
      <c r="K1233" s="121"/>
      <c r="L1233" s="121"/>
      <c r="M1233" s="121"/>
      <c r="N1233" s="185"/>
      <c r="O1233" s="121"/>
      <c r="P1233" s="161"/>
      <c r="Q1233" s="70"/>
      <c r="R1233" s="70"/>
      <c r="S1233" s="70"/>
      <c r="T1233" s="149"/>
      <c r="U1233" s="149"/>
      <c r="V1233" s="187"/>
      <c r="W1233" s="187"/>
      <c r="X1233" s="167"/>
      <c r="Y1233" s="167"/>
      <c r="Z1233" s="71"/>
    </row>
    <row r="1234" spans="3:26" ht="16.5" customHeight="1">
      <c r="C1234" s="160"/>
      <c r="D1234" s="160"/>
      <c r="E1234" s="140"/>
      <c r="F1234" s="141"/>
      <c r="G1234" s="141"/>
      <c r="H1234" s="143"/>
      <c r="I1234" s="184"/>
      <c r="J1234" s="144"/>
      <c r="K1234" s="121"/>
      <c r="L1234" s="121"/>
      <c r="M1234" s="121"/>
      <c r="N1234" s="185"/>
      <c r="O1234" s="121"/>
      <c r="P1234" s="161"/>
      <c r="Q1234" s="70"/>
      <c r="R1234" s="70"/>
      <c r="S1234" s="70"/>
      <c r="T1234" s="149"/>
      <c r="U1234" s="149"/>
      <c r="V1234" s="187"/>
      <c r="W1234" s="187"/>
      <c r="X1234" s="167"/>
      <c r="Y1234" s="167"/>
      <c r="Z1234" s="71"/>
    </row>
    <row r="1235" spans="3:26" ht="16.5" customHeight="1">
      <c r="C1235" s="160"/>
      <c r="D1235" s="160"/>
      <c r="E1235" s="140"/>
      <c r="F1235" s="141"/>
      <c r="G1235" s="141"/>
      <c r="H1235" s="143"/>
      <c r="I1235" s="184"/>
      <c r="J1235" s="144"/>
      <c r="K1235" s="121"/>
      <c r="L1235" s="121"/>
      <c r="M1235" s="121"/>
      <c r="N1235" s="185"/>
      <c r="O1235" s="121"/>
      <c r="P1235" s="161"/>
      <c r="Q1235" s="70"/>
      <c r="R1235" s="70"/>
      <c r="S1235" s="70"/>
      <c r="T1235" s="149"/>
      <c r="U1235" s="149"/>
      <c r="V1235" s="187"/>
      <c r="W1235" s="187"/>
      <c r="X1235" s="167"/>
      <c r="Y1235" s="167"/>
      <c r="Z1235" s="71"/>
    </row>
    <row r="1236" spans="3:26" ht="16.5" customHeight="1">
      <c r="C1236" s="160"/>
      <c r="D1236" s="160"/>
      <c r="E1236" s="140"/>
      <c r="F1236" s="141"/>
      <c r="G1236" s="141"/>
      <c r="H1236" s="143"/>
      <c r="I1236" s="184"/>
      <c r="J1236" s="144"/>
      <c r="K1236" s="121"/>
      <c r="L1236" s="121"/>
      <c r="M1236" s="121"/>
      <c r="N1236" s="185"/>
      <c r="O1236" s="121"/>
      <c r="P1236" s="161"/>
      <c r="Q1236" s="70"/>
      <c r="R1236" s="70"/>
      <c r="S1236" s="70"/>
      <c r="T1236" s="149"/>
      <c r="U1236" s="149"/>
      <c r="V1236" s="187"/>
      <c r="W1236" s="187"/>
      <c r="X1236" s="167"/>
      <c r="Y1236" s="167"/>
      <c r="Z1236" s="71"/>
    </row>
    <row r="1237" spans="3:26" ht="16.5" customHeight="1">
      <c r="C1237" s="160"/>
      <c r="D1237" s="160"/>
      <c r="E1237" s="140"/>
      <c r="F1237" s="141"/>
      <c r="G1237" s="141"/>
      <c r="H1237" s="143"/>
      <c r="I1237" s="184"/>
      <c r="J1237" s="144"/>
      <c r="K1237" s="121"/>
      <c r="L1237" s="121"/>
      <c r="M1237" s="121"/>
      <c r="N1237" s="185"/>
      <c r="O1237" s="121"/>
      <c r="P1237" s="161"/>
      <c r="Q1237" s="70"/>
      <c r="R1237" s="70"/>
      <c r="S1237" s="70"/>
      <c r="T1237" s="149"/>
      <c r="U1237" s="149"/>
      <c r="V1237" s="187"/>
      <c r="W1237" s="187"/>
      <c r="X1237" s="167"/>
      <c r="Y1237" s="167"/>
      <c r="Z1237" s="71"/>
    </row>
    <row r="1238" spans="3:26" ht="16.5" customHeight="1">
      <c r="C1238" s="160"/>
      <c r="D1238" s="160"/>
      <c r="E1238" s="140"/>
      <c r="F1238" s="141"/>
      <c r="G1238" s="141"/>
      <c r="H1238" s="143"/>
      <c r="I1238" s="184"/>
      <c r="J1238" s="144"/>
      <c r="K1238" s="121"/>
      <c r="L1238" s="121"/>
      <c r="M1238" s="121"/>
      <c r="N1238" s="185"/>
      <c r="O1238" s="121"/>
      <c r="P1238" s="161"/>
      <c r="Q1238" s="70"/>
      <c r="R1238" s="70"/>
      <c r="S1238" s="70"/>
      <c r="T1238" s="149"/>
      <c r="U1238" s="149"/>
      <c r="V1238" s="187"/>
      <c r="W1238" s="187"/>
      <c r="X1238" s="167"/>
      <c r="Y1238" s="167"/>
      <c r="Z1238" s="71"/>
    </row>
    <row r="1239" spans="3:26" ht="16.5" customHeight="1">
      <c r="C1239" s="160"/>
      <c r="D1239" s="160"/>
      <c r="E1239" s="140"/>
      <c r="F1239" s="141"/>
      <c r="G1239" s="141"/>
      <c r="H1239" s="143"/>
      <c r="I1239" s="184"/>
      <c r="J1239" s="144"/>
      <c r="K1239" s="121"/>
      <c r="L1239" s="121"/>
      <c r="M1239" s="121"/>
      <c r="N1239" s="185"/>
      <c r="O1239" s="121"/>
      <c r="P1239" s="161"/>
      <c r="Q1239" s="70"/>
      <c r="R1239" s="70"/>
      <c r="S1239" s="70"/>
      <c r="T1239" s="149"/>
      <c r="U1239" s="149"/>
      <c r="V1239" s="187"/>
      <c r="W1239" s="187"/>
      <c r="X1239" s="167"/>
      <c r="Y1239" s="167"/>
      <c r="Z1239" s="71"/>
    </row>
    <row r="1240" spans="3:26" ht="16.5" customHeight="1">
      <c r="C1240" s="160"/>
      <c r="D1240" s="160"/>
      <c r="E1240" s="140"/>
      <c r="F1240" s="141"/>
      <c r="G1240" s="141"/>
      <c r="H1240" s="143"/>
      <c r="I1240" s="184"/>
      <c r="J1240" s="144"/>
      <c r="K1240" s="121"/>
      <c r="L1240" s="121"/>
      <c r="M1240" s="121"/>
      <c r="N1240" s="185"/>
      <c r="O1240" s="121"/>
      <c r="P1240" s="161"/>
      <c r="Q1240" s="70"/>
      <c r="R1240" s="70"/>
      <c r="S1240" s="70"/>
      <c r="T1240" s="149"/>
      <c r="U1240" s="149"/>
      <c r="V1240" s="187"/>
      <c r="W1240" s="187"/>
      <c r="X1240" s="167"/>
      <c r="Y1240" s="167"/>
      <c r="Z1240" s="71"/>
    </row>
    <row r="1241" spans="3:26" ht="16.5" customHeight="1">
      <c r="C1241" s="160"/>
      <c r="D1241" s="160"/>
      <c r="E1241" s="140"/>
      <c r="F1241" s="141"/>
      <c r="G1241" s="141"/>
      <c r="H1241" s="143"/>
      <c r="I1241" s="184"/>
      <c r="J1241" s="144"/>
      <c r="K1241" s="121"/>
      <c r="L1241" s="121"/>
      <c r="M1241" s="121"/>
      <c r="N1241" s="185"/>
      <c r="O1241" s="121"/>
      <c r="P1241" s="161"/>
      <c r="Q1241" s="70"/>
      <c r="R1241" s="70"/>
      <c r="S1241" s="70"/>
      <c r="T1241" s="149"/>
      <c r="U1241" s="149"/>
      <c r="V1241" s="187"/>
      <c r="W1241" s="187"/>
      <c r="X1241" s="167"/>
      <c r="Y1241" s="167"/>
      <c r="Z1241" s="71"/>
    </row>
    <row r="1242" spans="3:26" ht="16.5" customHeight="1">
      <c r="C1242" s="160"/>
      <c r="D1242" s="160"/>
      <c r="E1242" s="140"/>
      <c r="F1242" s="141"/>
      <c r="G1242" s="141"/>
      <c r="H1242" s="143"/>
      <c r="I1242" s="184"/>
      <c r="J1242" s="144"/>
      <c r="K1242" s="121"/>
      <c r="L1242" s="121"/>
      <c r="M1242" s="121"/>
      <c r="N1242" s="185"/>
      <c r="O1242" s="121"/>
      <c r="P1242" s="161"/>
      <c r="Q1242" s="70"/>
      <c r="R1242" s="70"/>
      <c r="S1242" s="70"/>
      <c r="T1242" s="149"/>
      <c r="U1242" s="149"/>
      <c r="V1242" s="187"/>
      <c r="W1242" s="187"/>
      <c r="X1242" s="167"/>
      <c r="Y1242" s="167"/>
      <c r="Z1242" s="71"/>
    </row>
    <row r="1243" spans="3:26" ht="16.5" customHeight="1">
      <c r="C1243" s="160"/>
      <c r="D1243" s="160"/>
      <c r="E1243" s="140"/>
      <c r="F1243" s="141"/>
      <c r="G1243" s="141"/>
      <c r="H1243" s="143"/>
      <c r="I1243" s="184"/>
      <c r="J1243" s="144"/>
      <c r="K1243" s="121"/>
      <c r="L1243" s="121"/>
      <c r="M1243" s="121"/>
      <c r="N1243" s="185"/>
      <c r="O1243" s="121"/>
      <c r="P1243" s="161"/>
      <c r="Q1243" s="70"/>
      <c r="R1243" s="70"/>
      <c r="S1243" s="70"/>
      <c r="T1243" s="149"/>
      <c r="U1243" s="149"/>
      <c r="V1243" s="187"/>
      <c r="W1243" s="187"/>
      <c r="X1243" s="167"/>
      <c r="Y1243" s="167"/>
      <c r="Z1243" s="71"/>
    </row>
    <row r="1244" spans="3:26" ht="16.5" customHeight="1">
      <c r="C1244" s="160"/>
      <c r="D1244" s="160"/>
      <c r="E1244" s="140"/>
      <c r="F1244" s="141"/>
      <c r="G1244" s="141"/>
      <c r="H1244" s="143"/>
      <c r="I1244" s="184"/>
      <c r="J1244" s="144"/>
      <c r="K1244" s="121"/>
      <c r="L1244" s="121"/>
      <c r="M1244" s="121"/>
      <c r="N1244" s="185"/>
      <c r="O1244" s="121"/>
      <c r="P1244" s="161"/>
      <c r="Q1244" s="70"/>
      <c r="R1244" s="70"/>
      <c r="S1244" s="70"/>
      <c r="T1244" s="149"/>
      <c r="U1244" s="149"/>
      <c r="V1244" s="187"/>
      <c r="W1244" s="187"/>
      <c r="X1244" s="167"/>
      <c r="Y1244" s="167"/>
      <c r="Z1244" s="71"/>
    </row>
    <row r="1245" spans="3:26" ht="16.5" customHeight="1">
      <c r="C1245" s="160"/>
      <c r="D1245" s="160"/>
      <c r="E1245" s="140"/>
      <c r="F1245" s="141"/>
      <c r="G1245" s="141"/>
      <c r="H1245" s="143"/>
      <c r="I1245" s="184"/>
      <c r="J1245" s="144"/>
      <c r="K1245" s="121"/>
      <c r="L1245" s="121"/>
      <c r="M1245" s="121"/>
      <c r="N1245" s="185"/>
      <c r="O1245" s="121"/>
      <c r="P1245" s="161"/>
      <c r="Q1245" s="70"/>
      <c r="R1245" s="70"/>
      <c r="S1245" s="70"/>
      <c r="T1245" s="149"/>
      <c r="U1245" s="149"/>
      <c r="V1245" s="187"/>
      <c r="W1245" s="187"/>
      <c r="X1245" s="167"/>
      <c r="Y1245" s="167"/>
      <c r="Z1245" s="71"/>
    </row>
    <row r="1246" spans="3:26" ht="16.5" customHeight="1">
      <c r="C1246" s="160"/>
      <c r="D1246" s="160"/>
      <c r="E1246" s="140"/>
      <c r="F1246" s="141"/>
      <c r="G1246" s="141"/>
      <c r="H1246" s="143"/>
      <c r="I1246" s="184"/>
      <c r="J1246" s="144"/>
      <c r="K1246" s="121"/>
      <c r="L1246" s="121"/>
      <c r="M1246" s="121"/>
      <c r="N1246" s="185"/>
      <c r="O1246" s="121"/>
      <c r="P1246" s="161"/>
      <c r="Q1246" s="70"/>
      <c r="R1246" s="70"/>
      <c r="S1246" s="70"/>
      <c r="T1246" s="149"/>
      <c r="U1246" s="149"/>
      <c r="V1246" s="187"/>
      <c r="W1246" s="187"/>
      <c r="X1246" s="167"/>
      <c r="Y1246" s="167"/>
      <c r="Z1246" s="71"/>
    </row>
    <row r="1247" spans="3:26" ht="16.5" customHeight="1">
      <c r="C1247" s="160"/>
      <c r="D1247" s="160"/>
      <c r="E1247" s="140"/>
      <c r="F1247" s="141"/>
      <c r="G1247" s="141"/>
      <c r="H1247" s="143"/>
      <c r="I1247" s="184"/>
      <c r="J1247" s="144"/>
      <c r="K1247" s="121"/>
      <c r="L1247" s="121"/>
      <c r="M1247" s="121"/>
      <c r="N1247" s="185"/>
      <c r="O1247" s="121"/>
      <c r="P1247" s="161"/>
      <c r="Q1247" s="70"/>
      <c r="R1247" s="70"/>
      <c r="S1247" s="70"/>
      <c r="T1247" s="149"/>
      <c r="U1247" s="149"/>
      <c r="V1247" s="187"/>
      <c r="W1247" s="187"/>
      <c r="X1247" s="167"/>
      <c r="Y1247" s="167"/>
      <c r="Z1247" s="71"/>
    </row>
    <row r="1248" spans="3:26" ht="16.5" customHeight="1">
      <c r="C1248" s="160"/>
      <c r="D1248" s="160"/>
      <c r="E1248" s="140"/>
      <c r="F1248" s="141"/>
      <c r="G1248" s="141"/>
      <c r="H1248" s="143"/>
      <c r="I1248" s="184"/>
      <c r="J1248" s="144"/>
      <c r="K1248" s="121"/>
      <c r="L1248" s="121"/>
      <c r="M1248" s="121"/>
      <c r="N1248" s="185"/>
      <c r="O1248" s="121"/>
      <c r="P1248" s="161"/>
      <c r="Q1248" s="70"/>
      <c r="R1248" s="70"/>
      <c r="S1248" s="70"/>
      <c r="T1248" s="149"/>
      <c r="U1248" s="149"/>
      <c r="V1248" s="187"/>
      <c r="W1248" s="187"/>
      <c r="X1248" s="167"/>
      <c r="Y1248" s="167"/>
      <c r="Z1248" s="71"/>
    </row>
    <row r="1249" spans="3:26" ht="16.5" customHeight="1">
      <c r="C1249" s="160"/>
      <c r="D1249" s="160"/>
      <c r="E1249" s="140"/>
      <c r="F1249" s="141"/>
      <c r="G1249" s="141"/>
      <c r="H1249" s="143"/>
      <c r="I1249" s="184"/>
      <c r="J1249" s="144"/>
      <c r="K1249" s="121"/>
      <c r="L1249" s="121"/>
      <c r="M1249" s="121"/>
      <c r="N1249" s="185"/>
      <c r="O1249" s="121"/>
      <c r="P1249" s="161"/>
      <c r="Q1249" s="70"/>
      <c r="R1249" s="70"/>
      <c r="S1249" s="70"/>
      <c r="T1249" s="149"/>
      <c r="U1249" s="149"/>
      <c r="V1249" s="187"/>
      <c r="W1249" s="187"/>
      <c r="X1249" s="167"/>
      <c r="Y1249" s="167"/>
      <c r="Z1249" s="71"/>
    </row>
    <row r="1250" spans="3:26" ht="16.5" customHeight="1">
      <c r="C1250" s="160"/>
      <c r="D1250" s="160"/>
      <c r="E1250" s="140"/>
      <c r="F1250" s="141"/>
      <c r="G1250" s="141"/>
      <c r="H1250" s="143"/>
      <c r="I1250" s="184"/>
      <c r="J1250" s="144"/>
      <c r="K1250" s="121"/>
      <c r="L1250" s="121"/>
      <c r="M1250" s="121"/>
      <c r="N1250" s="185"/>
      <c r="O1250" s="121"/>
      <c r="P1250" s="161"/>
      <c r="Q1250" s="70"/>
      <c r="R1250" s="70"/>
      <c r="S1250" s="70"/>
      <c r="T1250" s="149"/>
      <c r="U1250" s="149"/>
      <c r="V1250" s="187"/>
      <c r="W1250" s="187"/>
      <c r="X1250" s="167"/>
      <c r="Y1250" s="167"/>
      <c r="Z1250" s="71"/>
    </row>
    <row r="1251" spans="3:26" ht="16.5" customHeight="1">
      <c r="C1251" s="160"/>
      <c r="D1251" s="160"/>
      <c r="E1251" s="140"/>
      <c r="F1251" s="141"/>
      <c r="G1251" s="141"/>
      <c r="H1251" s="143"/>
      <c r="I1251" s="184"/>
      <c r="J1251" s="144"/>
      <c r="K1251" s="121"/>
      <c r="L1251" s="121"/>
      <c r="M1251" s="121"/>
      <c r="N1251" s="185"/>
      <c r="O1251" s="121"/>
      <c r="P1251" s="161"/>
      <c r="Q1251" s="70"/>
      <c r="R1251" s="70"/>
      <c r="S1251" s="70"/>
      <c r="T1251" s="149"/>
      <c r="U1251" s="149"/>
      <c r="V1251" s="187"/>
      <c r="W1251" s="187"/>
      <c r="X1251" s="167"/>
      <c r="Y1251" s="167"/>
      <c r="Z1251" s="71"/>
    </row>
    <row r="1252" spans="3:26" ht="16.5" customHeight="1">
      <c r="C1252" s="160"/>
      <c r="D1252" s="160"/>
      <c r="E1252" s="140"/>
      <c r="F1252" s="141"/>
      <c r="G1252" s="141"/>
      <c r="H1252" s="143"/>
      <c r="I1252" s="184"/>
      <c r="J1252" s="144"/>
      <c r="K1252" s="121"/>
      <c r="L1252" s="121"/>
      <c r="M1252" s="121"/>
      <c r="N1252" s="185"/>
      <c r="O1252" s="121"/>
      <c r="P1252" s="161"/>
      <c r="Q1252" s="70"/>
      <c r="R1252" s="70"/>
      <c r="S1252" s="70"/>
      <c r="T1252" s="149"/>
      <c r="U1252" s="149"/>
      <c r="V1252" s="187"/>
      <c r="W1252" s="187"/>
      <c r="X1252" s="167"/>
      <c r="Y1252" s="167"/>
      <c r="Z1252" s="71"/>
    </row>
    <row r="1253" spans="3:26" ht="16.5" customHeight="1">
      <c r="C1253" s="160"/>
      <c r="D1253" s="160"/>
      <c r="E1253" s="140"/>
      <c r="F1253" s="141"/>
      <c r="G1253" s="141"/>
      <c r="H1253" s="143"/>
      <c r="I1253" s="184"/>
      <c r="J1253" s="144"/>
      <c r="K1253" s="121"/>
      <c r="L1253" s="121"/>
      <c r="M1253" s="121"/>
      <c r="N1253" s="185"/>
      <c r="O1253" s="121"/>
      <c r="P1253" s="161"/>
      <c r="Q1253" s="70"/>
      <c r="R1253" s="70"/>
      <c r="S1253" s="70"/>
      <c r="T1253" s="149"/>
      <c r="U1253" s="149"/>
      <c r="V1253" s="187"/>
      <c r="W1253" s="187"/>
      <c r="X1253" s="167"/>
      <c r="Y1253" s="167"/>
      <c r="Z1253" s="71"/>
    </row>
    <row r="1254" spans="3:26" ht="16.5" customHeight="1">
      <c r="C1254" s="160"/>
      <c r="D1254" s="160"/>
      <c r="E1254" s="140"/>
      <c r="F1254" s="141"/>
      <c r="G1254" s="141"/>
      <c r="H1254" s="143"/>
      <c r="I1254" s="184"/>
      <c r="J1254" s="144"/>
      <c r="K1254" s="121"/>
      <c r="L1254" s="121"/>
      <c r="M1254" s="121"/>
      <c r="N1254" s="185"/>
      <c r="O1254" s="121"/>
      <c r="P1254" s="161"/>
      <c r="Q1254" s="70"/>
      <c r="R1254" s="70"/>
      <c r="S1254" s="70"/>
      <c r="T1254" s="149"/>
      <c r="U1254" s="149"/>
      <c r="V1254" s="187"/>
      <c r="W1254" s="187"/>
      <c r="X1254" s="167"/>
      <c r="Y1254" s="167"/>
      <c r="Z1254" s="71"/>
    </row>
    <row r="1255" spans="3:26" ht="16.5" customHeight="1">
      <c r="C1255" s="160"/>
      <c r="D1255" s="160"/>
      <c r="E1255" s="140"/>
      <c r="F1255" s="141"/>
      <c r="G1255" s="141"/>
      <c r="H1255" s="143"/>
      <c r="I1255" s="184"/>
      <c r="J1255" s="144"/>
      <c r="K1255" s="121"/>
      <c r="L1255" s="121"/>
      <c r="M1255" s="121"/>
      <c r="N1255" s="185"/>
      <c r="O1255" s="121"/>
      <c r="P1255" s="161"/>
      <c r="Q1255" s="70"/>
      <c r="R1255" s="70"/>
      <c r="S1255" s="70"/>
      <c r="T1255" s="149"/>
      <c r="U1255" s="149"/>
      <c r="V1255" s="187"/>
      <c r="W1255" s="187"/>
      <c r="X1255" s="167"/>
      <c r="Y1255" s="167"/>
      <c r="Z1255" s="71"/>
    </row>
    <row r="1256" spans="3:26" ht="16.5" customHeight="1">
      <c r="C1256" s="160"/>
      <c r="D1256" s="160"/>
      <c r="E1256" s="140"/>
      <c r="F1256" s="141"/>
      <c r="G1256" s="141"/>
      <c r="H1256" s="143"/>
      <c r="I1256" s="184"/>
      <c r="J1256" s="144"/>
      <c r="K1256" s="121"/>
      <c r="L1256" s="121"/>
      <c r="M1256" s="121"/>
      <c r="N1256" s="185"/>
      <c r="O1256" s="121"/>
      <c r="P1256" s="161"/>
      <c r="Q1256" s="70"/>
      <c r="R1256" s="70"/>
      <c r="S1256" s="70"/>
      <c r="T1256" s="149"/>
      <c r="U1256" s="149"/>
      <c r="V1256" s="187"/>
      <c r="W1256" s="187"/>
      <c r="X1256" s="167"/>
      <c r="Y1256" s="167"/>
      <c r="Z1256" s="71"/>
    </row>
    <row r="1257" spans="3:26" ht="16.5" customHeight="1">
      <c r="C1257" s="160"/>
      <c r="D1257" s="160"/>
      <c r="E1257" s="140"/>
      <c r="F1257" s="141"/>
      <c r="G1257" s="141"/>
      <c r="H1257" s="143"/>
      <c r="I1257" s="184"/>
      <c r="J1257" s="144"/>
      <c r="K1257" s="121"/>
      <c r="L1257" s="121"/>
      <c r="M1257" s="121"/>
      <c r="N1257" s="185"/>
      <c r="O1257" s="121"/>
      <c r="P1257" s="161"/>
      <c r="Q1257" s="70"/>
      <c r="R1257" s="70"/>
      <c r="S1257" s="70"/>
      <c r="T1257" s="149"/>
      <c r="U1257" s="149"/>
      <c r="V1257" s="187"/>
      <c r="W1257" s="187"/>
      <c r="X1257" s="167"/>
      <c r="Y1257" s="167"/>
      <c r="Z1257" s="71"/>
    </row>
    <row r="1258" spans="3:26" ht="16.5" customHeight="1">
      <c r="C1258" s="160"/>
      <c r="D1258" s="160"/>
      <c r="E1258" s="140"/>
      <c r="F1258" s="141"/>
      <c r="G1258" s="141"/>
      <c r="H1258" s="143"/>
      <c r="I1258" s="184"/>
      <c r="J1258" s="144"/>
      <c r="K1258" s="121"/>
      <c r="L1258" s="121"/>
      <c r="M1258" s="121"/>
      <c r="N1258" s="185"/>
      <c r="O1258" s="121"/>
      <c r="P1258" s="161"/>
      <c r="Q1258" s="70"/>
      <c r="R1258" s="70"/>
      <c r="S1258" s="70"/>
      <c r="T1258" s="149"/>
      <c r="U1258" s="149"/>
      <c r="V1258" s="187"/>
      <c r="W1258" s="187"/>
      <c r="X1258" s="167"/>
      <c r="Y1258" s="167"/>
      <c r="Z1258" s="71"/>
    </row>
    <row r="1259" spans="3:26" ht="16.5" customHeight="1">
      <c r="C1259" s="160"/>
      <c r="D1259" s="160"/>
      <c r="E1259" s="140"/>
      <c r="F1259" s="141"/>
      <c r="G1259" s="141"/>
      <c r="H1259" s="143"/>
      <c r="I1259" s="184"/>
      <c r="J1259" s="144"/>
      <c r="K1259" s="121"/>
      <c r="L1259" s="121"/>
      <c r="M1259" s="121"/>
      <c r="N1259" s="185"/>
      <c r="O1259" s="121"/>
      <c r="P1259" s="161"/>
      <c r="Q1259" s="70"/>
      <c r="R1259" s="70"/>
      <c r="S1259" s="70"/>
      <c r="T1259" s="149"/>
      <c r="U1259" s="149"/>
      <c r="V1259" s="187"/>
      <c r="W1259" s="187"/>
      <c r="X1259" s="167"/>
      <c r="Y1259" s="167"/>
      <c r="Z1259" s="71"/>
    </row>
    <row r="1260" spans="3:26" ht="16.5" customHeight="1">
      <c r="C1260" s="160"/>
      <c r="D1260" s="160"/>
      <c r="E1260" s="140"/>
      <c r="F1260" s="141"/>
      <c r="G1260" s="141"/>
      <c r="H1260" s="143"/>
      <c r="I1260" s="184"/>
      <c r="J1260" s="144"/>
      <c r="K1260" s="121"/>
      <c r="L1260" s="121"/>
      <c r="M1260" s="121"/>
      <c r="N1260" s="185"/>
      <c r="O1260" s="121"/>
      <c r="P1260" s="161"/>
      <c r="Q1260" s="70"/>
      <c r="R1260" s="70"/>
      <c r="S1260" s="70"/>
      <c r="T1260" s="149"/>
      <c r="U1260" s="149"/>
      <c r="V1260" s="187"/>
      <c r="W1260" s="187"/>
      <c r="X1260" s="167"/>
      <c r="Y1260" s="167"/>
      <c r="Z1260" s="71"/>
    </row>
    <row r="1261" spans="3:26" ht="16.5" customHeight="1">
      <c r="C1261" s="160"/>
      <c r="D1261" s="160"/>
      <c r="E1261" s="140"/>
      <c r="F1261" s="141"/>
      <c r="G1261" s="141"/>
      <c r="H1261" s="143"/>
      <c r="I1261" s="184"/>
      <c r="J1261" s="144"/>
      <c r="K1261" s="121"/>
      <c r="L1261" s="121"/>
      <c r="M1261" s="121"/>
      <c r="N1261" s="185"/>
      <c r="O1261" s="121"/>
      <c r="P1261" s="161"/>
      <c r="Q1261" s="70"/>
      <c r="R1261" s="70"/>
      <c r="S1261" s="70"/>
      <c r="T1261" s="149"/>
      <c r="U1261" s="149"/>
      <c r="V1261" s="187"/>
      <c r="W1261" s="187"/>
      <c r="X1261" s="167"/>
      <c r="Y1261" s="167"/>
      <c r="Z1261" s="71"/>
    </row>
    <row r="1262" spans="3:26" ht="16.5" customHeight="1">
      <c r="C1262" s="160"/>
      <c r="D1262" s="160"/>
      <c r="E1262" s="140"/>
      <c r="F1262" s="141"/>
      <c r="G1262" s="141"/>
      <c r="H1262" s="143"/>
      <c r="I1262" s="184"/>
      <c r="J1262" s="144"/>
      <c r="K1262" s="121"/>
      <c r="L1262" s="121"/>
      <c r="M1262" s="121"/>
      <c r="N1262" s="185"/>
      <c r="O1262" s="121"/>
      <c r="P1262" s="161"/>
      <c r="Q1262" s="70"/>
      <c r="R1262" s="70"/>
      <c r="S1262" s="70"/>
      <c r="T1262" s="149"/>
      <c r="U1262" s="149"/>
      <c r="V1262" s="187"/>
      <c r="W1262" s="187"/>
      <c r="X1262" s="167"/>
      <c r="Y1262" s="167"/>
      <c r="Z1262" s="71"/>
    </row>
    <row r="1263" spans="3:26" ht="16.5" customHeight="1">
      <c r="C1263" s="160"/>
      <c r="D1263" s="160"/>
      <c r="E1263" s="140"/>
      <c r="F1263" s="141"/>
      <c r="G1263" s="141"/>
      <c r="H1263" s="143"/>
      <c r="I1263" s="184"/>
      <c r="J1263" s="144"/>
      <c r="K1263" s="121"/>
      <c r="L1263" s="121"/>
      <c r="M1263" s="121"/>
      <c r="N1263" s="185"/>
      <c r="O1263" s="121"/>
      <c r="P1263" s="161"/>
      <c r="Q1263" s="70"/>
      <c r="R1263" s="70"/>
      <c r="S1263" s="70"/>
      <c r="T1263" s="149"/>
      <c r="U1263" s="149"/>
      <c r="V1263" s="187"/>
      <c r="W1263" s="187"/>
      <c r="X1263" s="167"/>
      <c r="Y1263" s="167"/>
      <c r="Z1263" s="71"/>
    </row>
    <row r="1264" spans="3:26" ht="16.5" customHeight="1">
      <c r="C1264" s="160"/>
      <c r="D1264" s="160"/>
      <c r="E1264" s="140"/>
      <c r="F1264" s="141"/>
      <c r="G1264" s="141"/>
      <c r="H1264" s="143"/>
      <c r="I1264" s="184"/>
      <c r="J1264" s="144"/>
      <c r="K1264" s="121"/>
      <c r="L1264" s="121"/>
      <c r="M1264" s="121"/>
      <c r="N1264" s="185"/>
      <c r="O1264" s="121"/>
      <c r="P1264" s="161"/>
      <c r="Q1264" s="70"/>
      <c r="R1264" s="70"/>
      <c r="S1264" s="70"/>
      <c r="T1264" s="149"/>
      <c r="U1264" s="149"/>
      <c r="V1264" s="187"/>
      <c r="W1264" s="187"/>
      <c r="X1264" s="167"/>
      <c r="Y1264" s="167"/>
      <c r="Z1264" s="71"/>
    </row>
    <row r="1265" spans="3:26" ht="16.5" customHeight="1">
      <c r="C1265" s="160"/>
      <c r="D1265" s="160"/>
      <c r="E1265" s="140"/>
      <c r="F1265" s="141"/>
      <c r="G1265" s="141"/>
      <c r="H1265" s="143"/>
      <c r="I1265" s="184"/>
      <c r="J1265" s="144"/>
      <c r="K1265" s="121"/>
      <c r="L1265" s="121"/>
      <c r="M1265" s="121"/>
      <c r="N1265" s="185"/>
      <c r="O1265" s="121"/>
      <c r="P1265" s="161"/>
      <c r="Q1265" s="70"/>
      <c r="R1265" s="70"/>
      <c r="S1265" s="70"/>
      <c r="T1265" s="149"/>
      <c r="U1265" s="149"/>
      <c r="V1265" s="187"/>
      <c r="W1265" s="187"/>
      <c r="X1265" s="167"/>
      <c r="Y1265" s="167"/>
      <c r="Z1265" s="71"/>
    </row>
    <row r="1266" spans="3:26" ht="16.5" customHeight="1">
      <c r="C1266" s="160"/>
      <c r="D1266" s="160"/>
      <c r="E1266" s="140"/>
      <c r="F1266" s="141"/>
      <c r="G1266" s="141"/>
      <c r="H1266" s="143"/>
      <c r="I1266" s="184"/>
      <c r="J1266" s="144"/>
      <c r="K1266" s="121"/>
      <c r="L1266" s="121"/>
      <c r="M1266" s="121"/>
      <c r="N1266" s="185"/>
      <c r="O1266" s="121"/>
      <c r="P1266" s="161"/>
      <c r="Q1266" s="70"/>
      <c r="R1266" s="70"/>
      <c r="S1266" s="70"/>
      <c r="T1266" s="149"/>
      <c r="U1266" s="149"/>
      <c r="V1266" s="187"/>
      <c r="W1266" s="187"/>
      <c r="X1266" s="167"/>
      <c r="Y1266" s="167"/>
      <c r="Z1266" s="71"/>
    </row>
    <row r="1267" spans="3:26" ht="16.5" customHeight="1">
      <c r="C1267" s="160"/>
      <c r="D1267" s="160"/>
      <c r="E1267" s="140"/>
      <c r="F1267" s="141"/>
      <c r="G1267" s="141"/>
      <c r="H1267" s="143"/>
      <c r="I1267" s="184"/>
      <c r="J1267" s="144"/>
      <c r="K1267" s="121"/>
      <c r="L1267" s="121"/>
      <c r="M1267" s="121"/>
      <c r="N1267" s="185"/>
      <c r="O1267" s="121"/>
      <c r="P1267" s="161"/>
      <c r="Q1267" s="70"/>
      <c r="R1267" s="70"/>
      <c r="S1267" s="70"/>
      <c r="T1267" s="149"/>
      <c r="U1267" s="149"/>
      <c r="V1267" s="187"/>
      <c r="W1267" s="187"/>
      <c r="X1267" s="167"/>
      <c r="Y1267" s="167"/>
      <c r="Z1267" s="71"/>
    </row>
    <row r="1268" spans="3:26" ht="16.5" customHeight="1">
      <c r="C1268" s="160"/>
      <c r="D1268" s="160"/>
      <c r="E1268" s="140"/>
      <c r="F1268" s="141"/>
      <c r="G1268" s="141"/>
      <c r="H1268" s="143"/>
      <c r="I1268" s="184"/>
      <c r="J1268" s="144"/>
      <c r="K1268" s="121"/>
      <c r="L1268" s="121"/>
      <c r="M1268" s="121"/>
      <c r="N1268" s="185"/>
      <c r="O1268" s="121"/>
      <c r="P1268" s="161"/>
      <c r="Q1268" s="70"/>
      <c r="R1268" s="70"/>
      <c r="S1268" s="70"/>
      <c r="T1268" s="149"/>
      <c r="U1268" s="149"/>
      <c r="V1268" s="187"/>
      <c r="W1268" s="187"/>
      <c r="X1268" s="167"/>
      <c r="Y1268" s="167"/>
      <c r="Z1268" s="71"/>
    </row>
    <row r="1269" spans="3:26" ht="16.5" customHeight="1">
      <c r="C1269" s="160"/>
      <c r="D1269" s="160"/>
      <c r="E1269" s="140"/>
      <c r="F1269" s="141"/>
      <c r="G1269" s="141"/>
      <c r="H1269" s="143"/>
      <c r="I1269" s="184"/>
      <c r="J1269" s="144"/>
      <c r="K1269" s="121"/>
      <c r="L1269" s="121"/>
      <c r="M1269" s="121"/>
      <c r="N1269" s="185"/>
      <c r="O1269" s="121"/>
      <c r="P1269" s="161"/>
      <c r="Q1269" s="70"/>
      <c r="R1269" s="70"/>
      <c r="S1269" s="70"/>
      <c r="T1269" s="149"/>
      <c r="U1269" s="149"/>
      <c r="V1269" s="187"/>
      <c r="W1269" s="187"/>
      <c r="X1269" s="167"/>
      <c r="Y1269" s="167"/>
      <c r="Z1269" s="71"/>
    </row>
    <row r="1270" spans="3:26" ht="16.5" customHeight="1">
      <c r="C1270" s="160"/>
      <c r="D1270" s="160"/>
      <c r="E1270" s="140"/>
      <c r="F1270" s="141"/>
      <c r="G1270" s="141"/>
      <c r="H1270" s="143"/>
      <c r="I1270" s="184"/>
      <c r="J1270" s="144"/>
      <c r="K1270" s="121"/>
      <c r="L1270" s="121"/>
      <c r="M1270" s="121"/>
      <c r="N1270" s="185"/>
      <c r="O1270" s="121"/>
      <c r="P1270" s="161"/>
      <c r="Q1270" s="70"/>
      <c r="R1270" s="70"/>
      <c r="S1270" s="70"/>
      <c r="T1270" s="149"/>
      <c r="U1270" s="149"/>
      <c r="V1270" s="187"/>
      <c r="W1270" s="187"/>
      <c r="X1270" s="167"/>
      <c r="Y1270" s="167"/>
      <c r="Z1270" s="71"/>
    </row>
    <row r="1271" spans="3:26" ht="16.5" customHeight="1">
      <c r="C1271" s="160"/>
      <c r="D1271" s="160"/>
      <c r="E1271" s="140"/>
      <c r="F1271" s="141"/>
      <c r="G1271" s="141"/>
      <c r="H1271" s="143"/>
      <c r="I1271" s="184"/>
      <c r="J1271" s="144"/>
      <c r="K1271" s="121"/>
      <c r="L1271" s="121"/>
      <c r="M1271" s="121"/>
      <c r="N1271" s="185"/>
      <c r="O1271" s="121"/>
      <c r="P1271" s="161"/>
      <c r="Q1271" s="70"/>
      <c r="R1271" s="70"/>
      <c r="S1271" s="70"/>
      <c r="T1271" s="149"/>
      <c r="U1271" s="149"/>
      <c r="V1271" s="187"/>
      <c r="W1271" s="187"/>
      <c r="X1271" s="167"/>
      <c r="Y1271" s="167"/>
      <c r="Z1271" s="71"/>
    </row>
    <row r="1272" spans="3:26" ht="16.5" customHeight="1">
      <c r="C1272" s="160"/>
      <c r="D1272" s="160"/>
      <c r="E1272" s="140"/>
      <c r="F1272" s="141"/>
      <c r="G1272" s="141"/>
      <c r="H1272" s="143"/>
      <c r="I1272" s="184"/>
      <c r="J1272" s="144"/>
      <c r="K1272" s="121"/>
      <c r="L1272" s="121"/>
      <c r="M1272" s="121"/>
      <c r="N1272" s="185"/>
      <c r="O1272" s="121"/>
      <c r="P1272" s="161"/>
      <c r="Q1272" s="70"/>
      <c r="R1272" s="70"/>
      <c r="S1272" s="70"/>
      <c r="T1272" s="149"/>
      <c r="U1272" s="149"/>
      <c r="V1272" s="187"/>
      <c r="W1272" s="187"/>
      <c r="X1272" s="167"/>
      <c r="Y1272" s="167"/>
      <c r="Z1272" s="71"/>
    </row>
    <row r="1273" spans="3:26" ht="16.5" customHeight="1">
      <c r="C1273" s="160"/>
      <c r="D1273" s="160"/>
      <c r="E1273" s="140"/>
      <c r="F1273" s="141"/>
      <c r="G1273" s="141"/>
      <c r="H1273" s="143"/>
      <c r="I1273" s="184"/>
      <c r="J1273" s="144"/>
      <c r="K1273" s="121"/>
      <c r="L1273" s="121"/>
      <c r="M1273" s="121"/>
      <c r="N1273" s="185"/>
      <c r="O1273" s="121"/>
      <c r="P1273" s="161"/>
      <c r="Q1273" s="70"/>
      <c r="R1273" s="70"/>
      <c r="S1273" s="70"/>
      <c r="T1273" s="149"/>
      <c r="U1273" s="149"/>
      <c r="V1273" s="187"/>
      <c r="W1273" s="187"/>
      <c r="X1273" s="167"/>
      <c r="Y1273" s="167"/>
      <c r="Z1273" s="71"/>
    </row>
    <row r="1274" spans="3:26" ht="16.5" customHeight="1">
      <c r="C1274" s="160"/>
      <c r="D1274" s="160"/>
      <c r="E1274" s="140"/>
      <c r="F1274" s="141"/>
      <c r="G1274" s="141"/>
      <c r="H1274" s="143"/>
      <c r="I1274" s="184"/>
      <c r="J1274" s="144"/>
      <c r="K1274" s="121"/>
      <c r="L1274" s="121"/>
      <c r="M1274" s="121"/>
      <c r="N1274" s="185"/>
      <c r="O1274" s="121"/>
      <c r="P1274" s="161"/>
      <c r="Q1274" s="70"/>
      <c r="R1274" s="70"/>
      <c r="S1274" s="70"/>
      <c r="T1274" s="149"/>
      <c r="U1274" s="149"/>
      <c r="V1274" s="187"/>
      <c r="W1274" s="187"/>
      <c r="X1274" s="167"/>
      <c r="Y1274" s="167"/>
      <c r="Z1274" s="71"/>
    </row>
    <row r="1275" spans="3:26" ht="16.5" customHeight="1">
      <c r="C1275" s="160"/>
      <c r="D1275" s="160"/>
      <c r="E1275" s="140"/>
      <c r="F1275" s="141"/>
      <c r="G1275" s="141"/>
      <c r="H1275" s="143"/>
      <c r="I1275" s="184"/>
      <c r="J1275" s="144"/>
      <c r="K1275" s="121"/>
      <c r="L1275" s="121"/>
      <c r="M1275" s="121"/>
      <c r="N1275" s="185"/>
      <c r="O1275" s="121"/>
      <c r="P1275" s="161"/>
      <c r="Q1275" s="70"/>
      <c r="R1275" s="70"/>
      <c r="S1275" s="70"/>
      <c r="T1275" s="149"/>
      <c r="U1275" s="149"/>
      <c r="V1275" s="187"/>
      <c r="W1275" s="187"/>
      <c r="X1275" s="167"/>
      <c r="Y1275" s="167"/>
      <c r="Z1275" s="71"/>
    </row>
    <row r="1276" spans="3:26" ht="16.5" customHeight="1">
      <c r="C1276" s="160"/>
      <c r="D1276" s="160"/>
      <c r="E1276" s="140"/>
      <c r="F1276" s="141"/>
      <c r="G1276" s="141"/>
      <c r="H1276" s="143"/>
      <c r="I1276" s="184"/>
      <c r="J1276" s="144"/>
      <c r="K1276" s="121"/>
      <c r="L1276" s="121"/>
      <c r="M1276" s="121"/>
      <c r="N1276" s="185"/>
      <c r="O1276" s="121"/>
      <c r="P1276" s="161"/>
      <c r="Q1276" s="70"/>
      <c r="R1276" s="70"/>
      <c r="S1276" s="70"/>
      <c r="T1276" s="149"/>
      <c r="U1276" s="149"/>
      <c r="V1276" s="187"/>
      <c r="W1276" s="187"/>
      <c r="X1276" s="167"/>
      <c r="Y1276" s="167"/>
      <c r="Z1276" s="71"/>
    </row>
    <row r="1277" spans="3:26" ht="16.5" customHeight="1">
      <c r="C1277" s="160"/>
      <c r="D1277" s="160"/>
      <c r="E1277" s="140"/>
      <c r="F1277" s="141"/>
      <c r="G1277" s="141"/>
      <c r="H1277" s="143"/>
      <c r="I1277" s="184"/>
      <c r="J1277" s="144"/>
      <c r="K1277" s="121"/>
      <c r="L1277" s="121"/>
      <c r="M1277" s="121"/>
      <c r="N1277" s="185"/>
      <c r="O1277" s="121"/>
      <c r="P1277" s="161"/>
      <c r="Q1277" s="70"/>
      <c r="R1277" s="70"/>
      <c r="S1277" s="70"/>
      <c r="T1277" s="149"/>
      <c r="U1277" s="149"/>
      <c r="V1277" s="187"/>
      <c r="W1277" s="187"/>
      <c r="X1277" s="167"/>
      <c r="Y1277" s="167"/>
      <c r="Z1277" s="71"/>
    </row>
    <row r="1278" spans="3:26" ht="16.5" customHeight="1">
      <c r="C1278" s="160"/>
      <c r="D1278" s="160"/>
      <c r="E1278" s="140"/>
      <c r="F1278" s="141"/>
      <c r="G1278" s="141"/>
      <c r="H1278" s="143"/>
      <c r="I1278" s="184"/>
      <c r="J1278" s="144"/>
      <c r="K1278" s="121"/>
      <c r="L1278" s="121"/>
      <c r="M1278" s="121"/>
      <c r="N1278" s="185"/>
      <c r="O1278" s="121"/>
      <c r="P1278" s="161"/>
      <c r="Q1278" s="70"/>
      <c r="R1278" s="70"/>
      <c r="S1278" s="70"/>
      <c r="T1278" s="149"/>
      <c r="U1278" s="149"/>
      <c r="V1278" s="187"/>
      <c r="W1278" s="187"/>
      <c r="X1278" s="167"/>
      <c r="Y1278" s="167"/>
      <c r="Z1278" s="71"/>
    </row>
    <row r="1279" spans="3:26" ht="16.5" customHeight="1">
      <c r="C1279" s="160"/>
      <c r="D1279" s="160"/>
      <c r="E1279" s="140"/>
      <c r="F1279" s="141"/>
      <c r="G1279" s="141"/>
      <c r="H1279" s="143"/>
      <c r="I1279" s="184"/>
      <c r="J1279" s="144"/>
      <c r="K1279" s="121"/>
      <c r="L1279" s="121"/>
      <c r="M1279" s="121"/>
      <c r="N1279" s="185"/>
      <c r="O1279" s="121"/>
      <c r="P1279" s="161"/>
      <c r="Q1279" s="70"/>
      <c r="R1279" s="70"/>
      <c r="S1279" s="70"/>
      <c r="T1279" s="149"/>
      <c r="U1279" s="149"/>
      <c r="V1279" s="187"/>
      <c r="W1279" s="187"/>
      <c r="X1279" s="167"/>
      <c r="Y1279" s="167"/>
      <c r="Z1279" s="71"/>
    </row>
    <row r="1280" spans="3:26" ht="16.5" customHeight="1">
      <c r="C1280" s="160"/>
      <c r="D1280" s="160"/>
      <c r="E1280" s="140"/>
      <c r="F1280" s="141"/>
      <c r="G1280" s="141"/>
      <c r="H1280" s="143"/>
      <c r="I1280" s="184"/>
      <c r="J1280" s="144"/>
      <c r="K1280" s="121"/>
      <c r="L1280" s="121"/>
      <c r="M1280" s="121"/>
      <c r="N1280" s="185"/>
      <c r="O1280" s="121"/>
      <c r="P1280" s="161"/>
      <c r="Q1280" s="70"/>
      <c r="R1280" s="70"/>
      <c r="S1280" s="70"/>
      <c r="T1280" s="149"/>
      <c r="U1280" s="149"/>
      <c r="V1280" s="187"/>
      <c r="W1280" s="187"/>
      <c r="X1280" s="167"/>
      <c r="Y1280" s="167"/>
      <c r="Z1280" s="71"/>
    </row>
    <row r="1281" spans="3:26" ht="16.5" customHeight="1">
      <c r="C1281" s="160"/>
      <c r="D1281" s="160"/>
      <c r="E1281" s="140"/>
      <c r="F1281" s="141"/>
      <c r="G1281" s="141"/>
      <c r="H1281" s="143"/>
      <c r="I1281" s="184"/>
      <c r="J1281" s="144"/>
      <c r="K1281" s="121"/>
      <c r="L1281" s="121"/>
      <c r="M1281" s="121"/>
      <c r="N1281" s="185"/>
      <c r="O1281" s="121"/>
      <c r="P1281" s="161"/>
      <c r="Q1281" s="70"/>
      <c r="R1281" s="70"/>
      <c r="S1281" s="70"/>
      <c r="T1281" s="149"/>
      <c r="U1281" s="149"/>
      <c r="V1281" s="187"/>
      <c r="W1281" s="187"/>
      <c r="X1281" s="167"/>
      <c r="Y1281" s="167"/>
      <c r="Z1281" s="71"/>
    </row>
    <row r="1282" spans="3:26" ht="16.5" customHeight="1">
      <c r="C1282" s="160"/>
      <c r="D1282" s="160"/>
      <c r="E1282" s="140"/>
      <c r="F1282" s="141"/>
      <c r="G1282" s="141"/>
      <c r="H1282" s="143"/>
      <c r="I1282" s="184"/>
      <c r="J1282" s="144"/>
      <c r="K1282" s="121"/>
      <c r="L1282" s="121"/>
      <c r="M1282" s="121"/>
      <c r="N1282" s="185"/>
      <c r="O1282" s="121"/>
      <c r="P1282" s="161"/>
      <c r="Q1282" s="70"/>
      <c r="R1282" s="70"/>
      <c r="S1282" s="70"/>
      <c r="T1282" s="149"/>
      <c r="U1282" s="149"/>
      <c r="V1282" s="187"/>
      <c r="W1282" s="187"/>
      <c r="X1282" s="167"/>
      <c r="Y1282" s="167"/>
      <c r="Z1282" s="71"/>
    </row>
    <row r="1283" spans="3:26" ht="16.5" customHeight="1">
      <c r="C1283" s="160"/>
      <c r="D1283" s="160"/>
      <c r="E1283" s="140"/>
      <c r="F1283" s="141"/>
      <c r="G1283" s="141"/>
      <c r="H1283" s="143"/>
      <c r="I1283" s="184"/>
      <c r="J1283" s="144"/>
      <c r="K1283" s="121"/>
      <c r="L1283" s="121"/>
      <c r="M1283" s="121"/>
      <c r="N1283" s="185"/>
      <c r="O1283" s="121"/>
      <c r="P1283" s="161"/>
      <c r="Q1283" s="70"/>
      <c r="R1283" s="70"/>
      <c r="S1283" s="70"/>
      <c r="T1283" s="149"/>
      <c r="U1283" s="149"/>
      <c r="V1283" s="187"/>
      <c r="W1283" s="187"/>
      <c r="X1283" s="167"/>
      <c r="Y1283" s="167"/>
      <c r="Z1283" s="71"/>
    </row>
    <row r="1284" spans="3:26" ht="16.5" customHeight="1">
      <c r="C1284" s="160"/>
      <c r="D1284" s="160"/>
      <c r="E1284" s="140"/>
      <c r="F1284" s="141"/>
      <c r="G1284" s="141"/>
      <c r="H1284" s="143"/>
      <c r="I1284" s="184"/>
      <c r="J1284" s="144"/>
      <c r="K1284" s="121"/>
      <c r="L1284" s="121"/>
      <c r="M1284" s="121"/>
      <c r="N1284" s="185"/>
      <c r="O1284" s="121"/>
      <c r="P1284" s="161"/>
      <c r="Q1284" s="70"/>
      <c r="R1284" s="70"/>
      <c r="S1284" s="70"/>
      <c r="T1284" s="149"/>
      <c r="U1284" s="149"/>
      <c r="V1284" s="187"/>
      <c r="W1284" s="187"/>
      <c r="X1284" s="167"/>
      <c r="Y1284" s="167"/>
      <c r="Z1284" s="71"/>
    </row>
    <row r="1285" spans="3:26" ht="16.5" customHeight="1">
      <c r="C1285" s="160"/>
      <c r="D1285" s="160"/>
      <c r="E1285" s="140"/>
      <c r="F1285" s="141"/>
      <c r="G1285" s="141"/>
      <c r="H1285" s="143"/>
      <c r="I1285" s="184"/>
      <c r="J1285" s="144"/>
      <c r="K1285" s="121"/>
      <c r="L1285" s="121"/>
      <c r="M1285" s="121"/>
      <c r="N1285" s="185"/>
      <c r="O1285" s="121"/>
      <c r="P1285" s="161"/>
      <c r="Q1285" s="70"/>
      <c r="R1285" s="70"/>
      <c r="S1285" s="70"/>
      <c r="T1285" s="149"/>
      <c r="U1285" s="149"/>
      <c r="V1285" s="187"/>
      <c r="W1285" s="187"/>
      <c r="X1285" s="167"/>
      <c r="Y1285" s="167"/>
      <c r="Z1285" s="71"/>
    </row>
    <row r="1286" spans="3:26" ht="16.5" customHeight="1">
      <c r="C1286" s="160"/>
      <c r="D1286" s="160"/>
      <c r="E1286" s="140"/>
      <c r="F1286" s="141"/>
      <c r="G1286" s="141"/>
      <c r="H1286" s="143"/>
      <c r="I1286" s="184"/>
      <c r="J1286" s="144"/>
      <c r="K1286" s="121"/>
      <c r="L1286" s="121"/>
      <c r="M1286" s="121"/>
      <c r="N1286" s="185"/>
      <c r="O1286" s="121"/>
      <c r="P1286" s="161"/>
      <c r="Q1286" s="70"/>
      <c r="R1286" s="70"/>
      <c r="S1286" s="70"/>
      <c r="T1286" s="149"/>
      <c r="U1286" s="149"/>
      <c r="V1286" s="187"/>
      <c r="W1286" s="187"/>
      <c r="X1286" s="167"/>
      <c r="Y1286" s="167"/>
      <c r="Z1286" s="71"/>
    </row>
    <row r="1287" spans="3:26" ht="16.5" customHeight="1">
      <c r="C1287" s="160"/>
      <c r="D1287" s="160"/>
      <c r="E1287" s="140"/>
      <c r="F1287" s="141"/>
      <c r="G1287" s="141"/>
      <c r="H1287" s="143"/>
      <c r="I1287" s="184"/>
      <c r="J1287" s="144"/>
      <c r="K1287" s="121"/>
      <c r="L1287" s="121"/>
      <c r="M1287" s="121"/>
      <c r="N1287" s="185"/>
      <c r="O1287" s="121"/>
      <c r="P1287" s="161"/>
      <c r="Q1287" s="70"/>
      <c r="R1287" s="70"/>
      <c r="S1287" s="70"/>
      <c r="T1287" s="149"/>
      <c r="U1287" s="149"/>
      <c r="V1287" s="187"/>
      <c r="W1287" s="187"/>
      <c r="X1287" s="167"/>
      <c r="Y1287" s="167"/>
      <c r="Z1287" s="71"/>
    </row>
    <row r="1288" spans="3:26" ht="16.5" customHeight="1">
      <c r="C1288" s="160"/>
      <c r="D1288" s="160"/>
      <c r="E1288" s="140"/>
      <c r="F1288" s="141"/>
      <c r="G1288" s="141"/>
      <c r="H1288" s="143"/>
      <c r="I1288" s="184"/>
      <c r="J1288" s="144"/>
      <c r="K1288" s="121"/>
      <c r="L1288" s="121"/>
      <c r="M1288" s="121"/>
      <c r="N1288" s="185"/>
      <c r="O1288" s="121"/>
      <c r="P1288" s="161"/>
      <c r="Q1288" s="70"/>
      <c r="R1288" s="70"/>
      <c r="S1288" s="70"/>
      <c r="T1288" s="149"/>
      <c r="U1288" s="149"/>
      <c r="V1288" s="187"/>
      <c r="W1288" s="187"/>
      <c r="X1288" s="167"/>
      <c r="Y1288" s="167"/>
      <c r="Z1288" s="71"/>
    </row>
    <row r="1289" spans="3:26" ht="16.5" customHeight="1">
      <c r="C1289" s="160"/>
      <c r="D1289" s="160"/>
      <c r="E1289" s="140"/>
      <c r="F1289" s="141"/>
      <c r="G1289" s="141"/>
      <c r="H1289" s="143"/>
      <c r="I1289" s="184"/>
      <c r="J1289" s="144"/>
      <c r="K1289" s="121"/>
      <c r="L1289" s="121"/>
      <c r="M1289" s="121"/>
      <c r="N1289" s="185"/>
      <c r="O1289" s="121"/>
      <c r="P1289" s="161"/>
      <c r="Q1289" s="70"/>
      <c r="R1289" s="70"/>
      <c r="S1289" s="70"/>
      <c r="T1289" s="149"/>
      <c r="U1289" s="149"/>
      <c r="V1289" s="187"/>
      <c r="W1289" s="187"/>
      <c r="X1289" s="167"/>
      <c r="Y1289" s="167"/>
      <c r="Z1289" s="71"/>
    </row>
    <row r="1290" spans="3:26" ht="16.5" customHeight="1">
      <c r="C1290" s="160"/>
      <c r="D1290" s="160"/>
      <c r="E1290" s="140"/>
      <c r="F1290" s="141"/>
      <c r="G1290" s="141"/>
      <c r="H1290" s="143"/>
      <c r="I1290" s="184"/>
      <c r="J1290" s="144"/>
      <c r="K1290" s="121"/>
      <c r="L1290" s="121"/>
      <c r="M1290" s="121"/>
      <c r="N1290" s="185"/>
      <c r="O1290" s="121"/>
      <c r="P1290" s="161"/>
      <c r="Q1290" s="70"/>
      <c r="R1290" s="70"/>
      <c r="S1290" s="70"/>
      <c r="T1290" s="149"/>
      <c r="U1290" s="149"/>
      <c r="V1290" s="187"/>
      <c r="W1290" s="187"/>
      <c r="X1290" s="167"/>
      <c r="Y1290" s="167"/>
      <c r="Z1290" s="71"/>
    </row>
    <row r="1291" spans="3:26" ht="16.5" customHeight="1">
      <c r="C1291" s="160"/>
      <c r="D1291" s="160"/>
      <c r="E1291" s="140"/>
      <c r="F1291" s="141"/>
      <c r="G1291" s="141"/>
      <c r="H1291" s="143"/>
      <c r="I1291" s="184"/>
      <c r="J1291" s="144"/>
      <c r="K1291" s="121"/>
      <c r="L1291" s="121"/>
      <c r="M1291" s="121"/>
      <c r="N1291" s="185"/>
      <c r="O1291" s="121"/>
      <c r="P1291" s="161"/>
      <c r="Q1291" s="70"/>
      <c r="R1291" s="70"/>
      <c r="S1291" s="70"/>
      <c r="T1291" s="149"/>
      <c r="U1291" s="149"/>
      <c r="V1291" s="187"/>
      <c r="W1291" s="187"/>
      <c r="X1291" s="167"/>
      <c r="Y1291" s="167"/>
      <c r="Z1291" s="71"/>
    </row>
    <row r="1292" spans="3:26" ht="16.5" customHeight="1">
      <c r="C1292" s="160"/>
      <c r="D1292" s="160"/>
      <c r="E1292" s="140"/>
      <c r="F1292" s="141"/>
      <c r="G1292" s="141"/>
      <c r="H1292" s="143"/>
      <c r="I1292" s="184"/>
      <c r="J1292" s="144"/>
      <c r="K1292" s="121"/>
      <c r="L1292" s="121"/>
      <c r="M1292" s="121"/>
      <c r="N1292" s="185"/>
      <c r="O1292" s="121"/>
      <c r="P1292" s="161"/>
      <c r="Q1292" s="70"/>
      <c r="R1292" s="70"/>
      <c r="S1292" s="70"/>
      <c r="T1292" s="149"/>
      <c r="U1292" s="149"/>
      <c r="V1292" s="187"/>
      <c r="W1292" s="187"/>
      <c r="X1292" s="167"/>
      <c r="Y1292" s="167"/>
      <c r="Z1292" s="71"/>
    </row>
    <row r="1293" spans="3:26" ht="16.5" customHeight="1">
      <c r="C1293" s="160"/>
      <c r="D1293" s="160"/>
      <c r="E1293" s="140"/>
      <c r="F1293" s="141"/>
      <c r="G1293" s="141"/>
      <c r="H1293" s="143"/>
      <c r="I1293" s="184"/>
      <c r="J1293" s="144"/>
      <c r="K1293" s="121"/>
      <c r="L1293" s="121"/>
      <c r="M1293" s="121"/>
      <c r="N1293" s="185"/>
      <c r="O1293" s="121"/>
      <c r="P1293" s="161"/>
      <c r="Q1293" s="70"/>
      <c r="R1293" s="70"/>
      <c r="S1293" s="70"/>
      <c r="T1293" s="149"/>
      <c r="U1293" s="149"/>
      <c r="V1293" s="187"/>
      <c r="W1293" s="187"/>
      <c r="X1293" s="167"/>
      <c r="Y1293" s="167"/>
      <c r="Z1293" s="71"/>
    </row>
    <row r="1294" spans="3:26" ht="16.5" customHeight="1">
      <c r="C1294" s="160"/>
      <c r="D1294" s="160"/>
      <c r="E1294" s="140"/>
      <c r="F1294" s="141"/>
      <c r="G1294" s="141"/>
      <c r="H1294" s="143"/>
      <c r="I1294" s="184"/>
      <c r="J1294" s="144"/>
      <c r="K1294" s="121"/>
      <c r="L1294" s="121"/>
      <c r="M1294" s="121"/>
      <c r="N1294" s="185"/>
      <c r="O1294" s="121"/>
      <c r="P1294" s="161"/>
      <c r="Q1294" s="70"/>
      <c r="R1294" s="70"/>
      <c r="S1294" s="70"/>
      <c r="T1294" s="149"/>
      <c r="U1294" s="149"/>
      <c r="V1294" s="187"/>
      <c r="W1294" s="187"/>
      <c r="X1294" s="167"/>
      <c r="Y1294" s="167"/>
      <c r="Z1294" s="71"/>
    </row>
    <row r="1295" spans="3:26" ht="16.5" customHeight="1">
      <c r="C1295" s="160"/>
      <c r="D1295" s="160"/>
      <c r="E1295" s="140"/>
      <c r="F1295" s="141"/>
      <c r="G1295" s="141"/>
      <c r="H1295" s="143"/>
      <c r="I1295" s="184"/>
      <c r="J1295" s="144"/>
      <c r="K1295" s="121"/>
      <c r="L1295" s="121"/>
      <c r="M1295" s="121"/>
      <c r="N1295" s="185"/>
      <c r="O1295" s="121"/>
      <c r="P1295" s="161"/>
      <c r="Q1295" s="70"/>
      <c r="R1295" s="70"/>
      <c r="S1295" s="70"/>
      <c r="T1295" s="149"/>
      <c r="U1295" s="149"/>
      <c r="V1295" s="187"/>
      <c r="W1295" s="187"/>
      <c r="X1295" s="167"/>
      <c r="Y1295" s="167"/>
      <c r="Z1295" s="71"/>
    </row>
    <row r="1296" spans="3:26" ht="16.5" customHeight="1">
      <c r="C1296" s="160"/>
      <c r="D1296" s="160"/>
      <c r="E1296" s="140"/>
      <c r="F1296" s="141"/>
      <c r="G1296" s="141"/>
      <c r="H1296" s="143"/>
      <c r="I1296" s="184"/>
      <c r="J1296" s="144"/>
      <c r="K1296" s="121"/>
      <c r="L1296" s="121"/>
      <c r="M1296" s="121"/>
      <c r="N1296" s="185"/>
      <c r="O1296" s="121"/>
      <c r="P1296" s="161"/>
      <c r="Q1296" s="70"/>
      <c r="R1296" s="70"/>
      <c r="S1296" s="70"/>
      <c r="T1296" s="149"/>
      <c r="U1296" s="149"/>
      <c r="V1296" s="187"/>
      <c r="W1296" s="187"/>
      <c r="X1296" s="167"/>
      <c r="Y1296" s="167"/>
      <c r="Z1296" s="71"/>
    </row>
    <row r="1297" spans="3:26" ht="16.5" customHeight="1">
      <c r="C1297" s="160"/>
      <c r="D1297" s="160"/>
      <c r="E1297" s="140"/>
      <c r="F1297" s="141"/>
      <c r="G1297" s="141"/>
      <c r="H1297" s="143"/>
      <c r="I1297" s="184"/>
      <c r="J1297" s="144"/>
      <c r="K1297" s="121"/>
      <c r="L1297" s="121"/>
      <c r="M1297" s="121"/>
      <c r="N1297" s="185"/>
      <c r="O1297" s="121"/>
      <c r="P1297" s="161"/>
      <c r="Q1297" s="70"/>
      <c r="R1297" s="70"/>
      <c r="S1297" s="70"/>
      <c r="T1297" s="149"/>
      <c r="U1297" s="149"/>
      <c r="V1297" s="187"/>
      <c r="W1297" s="187"/>
      <c r="X1297" s="167"/>
      <c r="Y1297" s="167"/>
      <c r="Z1297" s="71"/>
    </row>
    <row r="1298" spans="3:26" ht="16.5" customHeight="1">
      <c r="C1298" s="160"/>
      <c r="D1298" s="160"/>
      <c r="E1298" s="140"/>
      <c r="F1298" s="141"/>
      <c r="G1298" s="141"/>
      <c r="H1298" s="143"/>
      <c r="I1298" s="184"/>
      <c r="J1298" s="144"/>
      <c r="K1298" s="121"/>
      <c r="L1298" s="121"/>
      <c r="M1298" s="121"/>
      <c r="N1298" s="185"/>
      <c r="O1298" s="121"/>
      <c r="P1298" s="161"/>
      <c r="Q1298" s="70"/>
      <c r="R1298" s="70"/>
      <c r="S1298" s="70"/>
      <c r="T1298" s="149"/>
      <c r="U1298" s="149"/>
      <c r="V1298" s="187"/>
      <c r="W1298" s="187"/>
      <c r="X1298" s="167"/>
      <c r="Y1298" s="167"/>
      <c r="Z1298" s="71"/>
    </row>
    <row r="1299" spans="3:26" ht="16.5" customHeight="1">
      <c r="C1299" s="160"/>
      <c r="D1299" s="160"/>
      <c r="E1299" s="140"/>
      <c r="F1299" s="141"/>
      <c r="G1299" s="141"/>
      <c r="H1299" s="143"/>
      <c r="I1299" s="184"/>
      <c r="J1299" s="144"/>
      <c r="K1299" s="121"/>
      <c r="L1299" s="121"/>
      <c r="M1299" s="121"/>
      <c r="N1299" s="185"/>
      <c r="O1299" s="121"/>
      <c r="P1299" s="161"/>
      <c r="Q1299" s="70"/>
      <c r="R1299" s="70"/>
      <c r="S1299" s="70"/>
      <c r="T1299" s="149"/>
      <c r="U1299" s="149"/>
      <c r="V1299" s="187"/>
      <c r="W1299" s="187"/>
      <c r="X1299" s="167"/>
      <c r="Y1299" s="167"/>
      <c r="Z1299" s="71"/>
    </row>
    <row r="1300" spans="3:26" ht="16.5" customHeight="1">
      <c r="C1300" s="160"/>
      <c r="D1300" s="160"/>
      <c r="E1300" s="140"/>
      <c r="F1300" s="141"/>
      <c r="G1300" s="141"/>
      <c r="H1300" s="143"/>
      <c r="I1300" s="184"/>
      <c r="J1300" s="144"/>
      <c r="K1300" s="121"/>
      <c r="L1300" s="121"/>
      <c r="M1300" s="121"/>
      <c r="N1300" s="185"/>
      <c r="O1300" s="121"/>
      <c r="P1300" s="161"/>
      <c r="Q1300" s="70"/>
      <c r="R1300" s="70"/>
      <c r="S1300" s="70"/>
      <c r="T1300" s="149"/>
      <c r="U1300" s="149"/>
      <c r="V1300" s="187"/>
      <c r="W1300" s="187"/>
      <c r="X1300" s="167"/>
      <c r="Y1300" s="167"/>
      <c r="Z1300" s="71"/>
    </row>
    <row r="1301" spans="3:26" ht="16.5" customHeight="1">
      <c r="C1301" s="160"/>
      <c r="D1301" s="160"/>
      <c r="E1301" s="140"/>
      <c r="F1301" s="141"/>
      <c r="G1301" s="141"/>
      <c r="H1301" s="143"/>
      <c r="I1301" s="184"/>
      <c r="J1301" s="144"/>
      <c r="K1301" s="121"/>
      <c r="L1301" s="121"/>
      <c r="M1301" s="121"/>
      <c r="N1301" s="185"/>
      <c r="O1301" s="121"/>
      <c r="P1301" s="161"/>
      <c r="Q1301" s="70"/>
      <c r="R1301" s="70"/>
      <c r="S1301" s="70"/>
      <c r="T1301" s="149"/>
      <c r="U1301" s="149"/>
      <c r="V1301" s="187"/>
      <c r="W1301" s="187"/>
      <c r="X1301" s="167"/>
      <c r="Y1301" s="167"/>
      <c r="Z1301" s="71"/>
    </row>
    <row r="1302" spans="3:26" ht="16.5" customHeight="1">
      <c r="C1302" s="160"/>
      <c r="D1302" s="160"/>
      <c r="E1302" s="140"/>
      <c r="F1302" s="141"/>
      <c r="G1302" s="141"/>
      <c r="H1302" s="143"/>
      <c r="I1302" s="184"/>
      <c r="J1302" s="144"/>
      <c r="K1302" s="121"/>
      <c r="L1302" s="121"/>
      <c r="M1302" s="121"/>
      <c r="N1302" s="185"/>
      <c r="O1302" s="121"/>
      <c r="P1302" s="161"/>
      <c r="Q1302" s="70"/>
      <c r="R1302" s="70"/>
      <c r="S1302" s="70"/>
      <c r="T1302" s="149"/>
      <c r="U1302" s="149"/>
      <c r="V1302" s="187"/>
      <c r="W1302" s="187"/>
      <c r="X1302" s="167"/>
      <c r="Y1302" s="167"/>
      <c r="Z1302" s="71"/>
    </row>
    <row r="1303" spans="3:26" ht="16.5" customHeight="1">
      <c r="C1303" s="160"/>
      <c r="D1303" s="160"/>
      <c r="E1303" s="140"/>
      <c r="F1303" s="141"/>
      <c r="G1303" s="141"/>
      <c r="H1303" s="143"/>
      <c r="I1303" s="184"/>
      <c r="J1303" s="144"/>
      <c r="K1303" s="121"/>
      <c r="L1303" s="121"/>
      <c r="M1303" s="121"/>
      <c r="N1303" s="185"/>
      <c r="O1303" s="121"/>
      <c r="P1303" s="161"/>
      <c r="Q1303" s="70"/>
      <c r="R1303" s="70"/>
      <c r="S1303" s="70"/>
      <c r="T1303" s="149"/>
      <c r="U1303" s="149"/>
      <c r="V1303" s="187"/>
      <c r="W1303" s="187"/>
      <c r="X1303" s="167"/>
      <c r="Y1303" s="167"/>
      <c r="Z1303" s="71"/>
    </row>
    <row r="1304" spans="3:26" ht="16.5" customHeight="1">
      <c r="C1304" s="160"/>
      <c r="D1304" s="160"/>
      <c r="E1304" s="140"/>
      <c r="F1304" s="141"/>
      <c r="G1304" s="141"/>
      <c r="H1304" s="143"/>
      <c r="I1304" s="184"/>
      <c r="J1304" s="144"/>
      <c r="K1304" s="121"/>
      <c r="L1304" s="121"/>
      <c r="M1304" s="121"/>
      <c r="N1304" s="185"/>
      <c r="O1304" s="121"/>
      <c r="P1304" s="161"/>
      <c r="Q1304" s="70"/>
      <c r="R1304" s="70"/>
      <c r="S1304" s="70"/>
      <c r="T1304" s="149"/>
      <c r="U1304" s="149"/>
      <c r="V1304" s="187"/>
      <c r="W1304" s="187"/>
      <c r="X1304" s="167"/>
      <c r="Y1304" s="167"/>
      <c r="Z1304" s="71"/>
    </row>
    <row r="1305" spans="3:26" ht="16.5" customHeight="1">
      <c r="C1305" s="160"/>
      <c r="D1305" s="160"/>
      <c r="E1305" s="140"/>
      <c r="F1305" s="141"/>
      <c r="G1305" s="141"/>
      <c r="H1305" s="143"/>
      <c r="I1305" s="184"/>
      <c r="J1305" s="144"/>
      <c r="K1305" s="121"/>
      <c r="L1305" s="121"/>
      <c r="M1305" s="121"/>
      <c r="N1305" s="185"/>
      <c r="O1305" s="121"/>
      <c r="P1305" s="161"/>
      <c r="Q1305" s="70"/>
      <c r="R1305" s="70"/>
      <c r="S1305" s="70"/>
      <c r="T1305" s="149"/>
      <c r="U1305" s="149"/>
      <c r="V1305" s="187"/>
      <c r="W1305" s="187"/>
      <c r="X1305" s="167"/>
      <c r="Y1305" s="167"/>
      <c r="Z1305" s="71"/>
    </row>
    <row r="1306" spans="3:26" ht="16.5" customHeight="1">
      <c r="C1306" s="160"/>
      <c r="D1306" s="160"/>
      <c r="E1306" s="140"/>
      <c r="F1306" s="141"/>
      <c r="G1306" s="141"/>
      <c r="H1306" s="143"/>
      <c r="I1306" s="184"/>
      <c r="J1306" s="144"/>
      <c r="K1306" s="121"/>
      <c r="L1306" s="121"/>
      <c r="M1306" s="121"/>
      <c r="N1306" s="185"/>
      <c r="O1306" s="121"/>
      <c r="P1306" s="161"/>
      <c r="Q1306" s="70"/>
      <c r="R1306" s="70"/>
      <c r="S1306" s="70"/>
      <c r="T1306" s="149"/>
      <c r="U1306" s="149"/>
      <c r="V1306" s="187"/>
      <c r="W1306" s="187"/>
      <c r="X1306" s="167"/>
      <c r="Y1306" s="167"/>
      <c r="Z1306" s="71"/>
    </row>
    <row r="1307" spans="3:26" ht="16.5" customHeight="1">
      <c r="C1307" s="160"/>
      <c r="D1307" s="160"/>
      <c r="E1307" s="140"/>
      <c r="F1307" s="141"/>
      <c r="G1307" s="141"/>
      <c r="H1307" s="143"/>
      <c r="I1307" s="184"/>
      <c r="J1307" s="144"/>
      <c r="K1307" s="121"/>
      <c r="L1307" s="121"/>
      <c r="M1307" s="121"/>
      <c r="N1307" s="185"/>
      <c r="O1307" s="121"/>
      <c r="P1307" s="161"/>
      <c r="Q1307" s="70"/>
      <c r="R1307" s="70"/>
      <c r="S1307" s="70"/>
      <c r="T1307" s="149"/>
      <c r="U1307" s="149"/>
      <c r="V1307" s="187"/>
      <c r="W1307" s="187"/>
      <c r="X1307" s="167"/>
      <c r="Y1307" s="167"/>
      <c r="Z1307" s="71"/>
    </row>
    <row r="1308" spans="3:26" ht="16.5" customHeight="1">
      <c r="C1308" s="160"/>
      <c r="D1308" s="160"/>
      <c r="E1308" s="140"/>
      <c r="F1308" s="141"/>
      <c r="G1308" s="141"/>
      <c r="H1308" s="143"/>
      <c r="I1308" s="184"/>
      <c r="J1308" s="144"/>
      <c r="K1308" s="121"/>
      <c r="L1308" s="121"/>
      <c r="M1308" s="121"/>
      <c r="N1308" s="185"/>
      <c r="O1308" s="121"/>
      <c r="P1308" s="161"/>
      <c r="Q1308" s="70"/>
      <c r="R1308" s="70"/>
      <c r="S1308" s="70"/>
      <c r="T1308" s="149"/>
      <c r="U1308" s="149"/>
      <c r="V1308" s="187"/>
      <c r="W1308" s="187"/>
      <c r="X1308" s="167"/>
      <c r="Y1308" s="167"/>
      <c r="Z1308" s="71"/>
    </row>
    <row r="1309" spans="3:26" ht="16.5" customHeight="1">
      <c r="C1309" s="160"/>
      <c r="D1309" s="160"/>
      <c r="E1309" s="140"/>
      <c r="F1309" s="141"/>
      <c r="G1309" s="141"/>
      <c r="H1309" s="143"/>
      <c r="I1309" s="184"/>
      <c r="J1309" s="144"/>
      <c r="K1309" s="121"/>
      <c r="L1309" s="121"/>
      <c r="M1309" s="121"/>
      <c r="N1309" s="185"/>
      <c r="O1309" s="121"/>
      <c r="P1309" s="161"/>
      <c r="Q1309" s="70"/>
      <c r="R1309" s="70"/>
      <c r="S1309" s="70"/>
      <c r="T1309" s="149"/>
      <c r="U1309" s="149"/>
      <c r="V1309" s="187"/>
      <c r="W1309" s="187"/>
      <c r="X1309" s="167"/>
      <c r="Y1309" s="167"/>
      <c r="Z1309" s="71"/>
    </row>
    <row r="1310" spans="3:26" ht="16.5" customHeight="1">
      <c r="C1310" s="160"/>
      <c r="D1310" s="160"/>
      <c r="E1310" s="140"/>
      <c r="F1310" s="141"/>
      <c r="G1310" s="141"/>
      <c r="H1310" s="143"/>
      <c r="I1310" s="184"/>
      <c r="J1310" s="144"/>
      <c r="K1310" s="121"/>
      <c r="L1310" s="121"/>
      <c r="M1310" s="121"/>
      <c r="N1310" s="185"/>
      <c r="O1310" s="121"/>
      <c r="P1310" s="161"/>
      <c r="Q1310" s="70"/>
      <c r="R1310" s="70"/>
      <c r="S1310" s="70"/>
      <c r="T1310" s="149"/>
      <c r="U1310" s="149"/>
      <c r="V1310" s="187"/>
      <c r="W1310" s="187"/>
      <c r="X1310" s="167"/>
      <c r="Y1310" s="167"/>
      <c r="Z1310" s="71"/>
    </row>
    <row r="1311" spans="3:26" ht="16.5" customHeight="1">
      <c r="C1311" s="160"/>
      <c r="D1311" s="160"/>
      <c r="E1311" s="140"/>
      <c r="F1311" s="141"/>
      <c r="G1311" s="141"/>
      <c r="H1311" s="143"/>
      <c r="I1311" s="184"/>
      <c r="J1311" s="144"/>
      <c r="K1311" s="121"/>
      <c r="L1311" s="121"/>
      <c r="M1311" s="121"/>
      <c r="N1311" s="185"/>
      <c r="O1311" s="121"/>
      <c r="P1311" s="161"/>
      <c r="Q1311" s="70"/>
      <c r="R1311" s="70"/>
      <c r="S1311" s="70"/>
      <c r="T1311" s="149"/>
      <c r="U1311" s="149"/>
      <c r="V1311" s="187"/>
      <c r="W1311" s="187"/>
      <c r="X1311" s="167"/>
      <c r="Y1311" s="167"/>
      <c r="Z1311" s="71"/>
    </row>
    <row r="1312" spans="3:26" ht="16.5" customHeight="1">
      <c r="C1312" s="160"/>
      <c r="D1312" s="160"/>
      <c r="E1312" s="140"/>
      <c r="F1312" s="141"/>
      <c r="G1312" s="141"/>
      <c r="H1312" s="143"/>
      <c r="I1312" s="184"/>
      <c r="J1312" s="144"/>
      <c r="K1312" s="121"/>
      <c r="L1312" s="121"/>
      <c r="M1312" s="121"/>
      <c r="N1312" s="185"/>
      <c r="O1312" s="121"/>
      <c r="P1312" s="161"/>
      <c r="Q1312" s="70"/>
      <c r="R1312" s="70"/>
      <c r="S1312" s="70"/>
      <c r="T1312" s="149"/>
      <c r="U1312" s="149"/>
      <c r="V1312" s="187"/>
      <c r="W1312" s="187"/>
      <c r="X1312" s="167"/>
      <c r="Y1312" s="167"/>
      <c r="Z1312" s="71"/>
    </row>
    <row r="1313" spans="3:26" ht="16.5" customHeight="1">
      <c r="C1313" s="160"/>
      <c r="D1313" s="160"/>
      <c r="E1313" s="140"/>
      <c r="F1313" s="141"/>
      <c r="G1313" s="141"/>
      <c r="H1313" s="143"/>
      <c r="I1313" s="184"/>
      <c r="J1313" s="144"/>
      <c r="K1313" s="121"/>
      <c r="L1313" s="121"/>
      <c r="M1313" s="121"/>
      <c r="N1313" s="185"/>
      <c r="O1313" s="121"/>
      <c r="P1313" s="161"/>
      <c r="Q1313" s="70"/>
      <c r="R1313" s="70"/>
      <c r="S1313" s="70"/>
      <c r="T1313" s="149"/>
      <c r="U1313" s="149"/>
      <c r="V1313" s="187"/>
      <c r="W1313" s="187"/>
      <c r="X1313" s="167"/>
      <c r="Y1313" s="167"/>
      <c r="Z1313" s="71"/>
    </row>
    <row r="1314" spans="3:26" ht="16.5" customHeight="1">
      <c r="C1314" s="160"/>
      <c r="D1314" s="160"/>
      <c r="E1314" s="140"/>
      <c r="F1314" s="141"/>
      <c r="G1314" s="141"/>
      <c r="H1314" s="143"/>
      <c r="I1314" s="184"/>
      <c r="J1314" s="144"/>
      <c r="K1314" s="121"/>
      <c r="L1314" s="121"/>
      <c r="M1314" s="121"/>
      <c r="N1314" s="185"/>
      <c r="O1314" s="121"/>
      <c r="P1314" s="161"/>
      <c r="Q1314" s="70"/>
      <c r="R1314" s="70"/>
      <c r="S1314" s="70"/>
      <c r="T1314" s="149"/>
      <c r="U1314" s="149"/>
      <c r="V1314" s="187"/>
      <c r="W1314" s="187"/>
      <c r="X1314" s="167"/>
      <c r="Y1314" s="167"/>
      <c r="Z1314" s="71"/>
    </row>
    <row r="1315" spans="3:26" ht="16.5" customHeight="1">
      <c r="C1315" s="160"/>
      <c r="D1315" s="160"/>
      <c r="E1315" s="140"/>
      <c r="F1315" s="141"/>
      <c r="G1315" s="141"/>
      <c r="H1315" s="143"/>
      <c r="I1315" s="184"/>
      <c r="J1315" s="144"/>
      <c r="K1315" s="121"/>
      <c r="L1315" s="121"/>
      <c r="M1315" s="121"/>
      <c r="N1315" s="185"/>
      <c r="O1315" s="121"/>
      <c r="P1315" s="161"/>
      <c r="Q1315" s="70"/>
      <c r="R1315" s="70"/>
      <c r="S1315" s="70"/>
      <c r="T1315" s="149"/>
      <c r="U1315" s="149"/>
      <c r="V1315" s="187"/>
      <c r="W1315" s="187"/>
      <c r="X1315" s="167"/>
      <c r="Y1315" s="167"/>
      <c r="Z1315" s="71"/>
    </row>
    <row r="1316" spans="3:26" ht="16.5" customHeight="1">
      <c r="C1316" s="160"/>
      <c r="D1316" s="160"/>
      <c r="E1316" s="140"/>
      <c r="F1316" s="141"/>
      <c r="G1316" s="141"/>
      <c r="H1316" s="143"/>
      <c r="I1316" s="184"/>
      <c r="J1316" s="144"/>
      <c r="K1316" s="121"/>
      <c r="L1316" s="121"/>
      <c r="M1316" s="121"/>
      <c r="N1316" s="185"/>
      <c r="O1316" s="121"/>
      <c r="P1316" s="161"/>
      <c r="Q1316" s="70"/>
      <c r="R1316" s="70"/>
      <c r="S1316" s="70"/>
      <c r="T1316" s="149"/>
      <c r="U1316" s="149"/>
      <c r="V1316" s="187"/>
      <c r="W1316" s="187"/>
      <c r="X1316" s="167"/>
      <c r="Y1316" s="167"/>
      <c r="Z1316" s="71"/>
    </row>
    <row r="1317" spans="3:26" ht="16.5" customHeight="1">
      <c r="C1317" s="160"/>
      <c r="D1317" s="160"/>
      <c r="E1317" s="140"/>
      <c r="F1317" s="141"/>
      <c r="G1317" s="141"/>
      <c r="H1317" s="143"/>
      <c r="I1317" s="184"/>
      <c r="J1317" s="144"/>
      <c r="K1317" s="121"/>
      <c r="L1317" s="121"/>
      <c r="M1317" s="121"/>
      <c r="N1317" s="185"/>
      <c r="O1317" s="121"/>
      <c r="P1317" s="161"/>
      <c r="Q1317" s="70"/>
      <c r="R1317" s="70"/>
      <c r="S1317" s="70"/>
      <c r="T1317" s="149"/>
      <c r="U1317" s="149"/>
      <c r="V1317" s="187"/>
      <c r="W1317" s="187"/>
      <c r="X1317" s="167"/>
      <c r="Y1317" s="167"/>
      <c r="Z1317" s="71"/>
    </row>
    <row r="1318" spans="3:26" ht="16.5" customHeight="1">
      <c r="C1318" s="160"/>
      <c r="D1318" s="160"/>
      <c r="E1318" s="140"/>
      <c r="F1318" s="141"/>
      <c r="G1318" s="141"/>
      <c r="H1318" s="143"/>
      <c r="I1318" s="184"/>
      <c r="J1318" s="144"/>
      <c r="K1318" s="121"/>
      <c r="L1318" s="121"/>
      <c r="M1318" s="121"/>
      <c r="N1318" s="185"/>
      <c r="O1318" s="121"/>
      <c r="P1318" s="161"/>
      <c r="Q1318" s="70"/>
      <c r="R1318" s="70"/>
      <c r="S1318" s="70"/>
      <c r="T1318" s="149"/>
      <c r="U1318" s="149"/>
      <c r="V1318" s="187"/>
      <c r="W1318" s="187"/>
      <c r="X1318" s="167"/>
      <c r="Y1318" s="167"/>
      <c r="Z1318" s="71"/>
    </row>
    <row r="1319" spans="3:26" ht="16.5" customHeight="1">
      <c r="C1319" s="160"/>
      <c r="D1319" s="160"/>
      <c r="E1319" s="140"/>
      <c r="F1319" s="141"/>
      <c r="G1319" s="141"/>
      <c r="H1319" s="143"/>
      <c r="I1319" s="184"/>
      <c r="J1319" s="144"/>
      <c r="K1319" s="121"/>
      <c r="L1319" s="121"/>
      <c r="M1319" s="121"/>
      <c r="N1319" s="185"/>
      <c r="O1319" s="121"/>
      <c r="P1319" s="161"/>
      <c r="Q1319" s="70"/>
      <c r="R1319" s="70"/>
      <c r="S1319" s="70"/>
      <c r="T1319" s="149"/>
      <c r="U1319" s="149"/>
      <c r="V1319" s="187"/>
      <c r="W1319" s="187"/>
      <c r="X1319" s="167"/>
      <c r="Y1319" s="167"/>
      <c r="Z1319" s="71"/>
    </row>
    <row r="1320" spans="3:26" ht="16.5" customHeight="1">
      <c r="C1320" s="160"/>
      <c r="D1320" s="160"/>
      <c r="E1320" s="140"/>
      <c r="F1320" s="141"/>
      <c r="G1320" s="141"/>
      <c r="H1320" s="143"/>
      <c r="I1320" s="184"/>
      <c r="J1320" s="144"/>
      <c r="K1320" s="121"/>
      <c r="L1320" s="121"/>
      <c r="M1320" s="121"/>
      <c r="N1320" s="185"/>
      <c r="O1320" s="121"/>
      <c r="P1320" s="161"/>
      <c r="Q1320" s="70"/>
      <c r="R1320" s="70"/>
      <c r="S1320" s="70"/>
      <c r="T1320" s="149"/>
      <c r="U1320" s="149"/>
      <c r="V1320" s="187"/>
      <c r="W1320" s="187"/>
      <c r="X1320" s="167"/>
      <c r="Y1320" s="167"/>
      <c r="Z1320" s="71"/>
    </row>
    <row r="1321" spans="3:26" ht="16.5" customHeight="1">
      <c r="C1321" s="160"/>
      <c r="D1321" s="160"/>
      <c r="E1321" s="140"/>
      <c r="F1321" s="141"/>
      <c r="G1321" s="141"/>
      <c r="H1321" s="143"/>
      <c r="I1321" s="184"/>
      <c r="J1321" s="144"/>
      <c r="K1321" s="121"/>
      <c r="L1321" s="121"/>
      <c r="M1321" s="121"/>
      <c r="N1321" s="185"/>
      <c r="O1321" s="121"/>
      <c r="P1321" s="161"/>
      <c r="Q1321" s="70"/>
      <c r="R1321" s="70"/>
      <c r="S1321" s="70"/>
      <c r="T1321" s="149"/>
      <c r="U1321" s="149"/>
      <c r="V1321" s="187"/>
      <c r="W1321" s="187"/>
      <c r="X1321" s="167"/>
      <c r="Y1321" s="167"/>
      <c r="Z1321" s="71"/>
    </row>
    <row r="1322" spans="3:26" ht="16.5" customHeight="1">
      <c r="C1322" s="160"/>
      <c r="D1322" s="160"/>
      <c r="E1322" s="140"/>
      <c r="F1322" s="141"/>
      <c r="G1322" s="141"/>
      <c r="H1322" s="143"/>
      <c r="I1322" s="184"/>
      <c r="J1322" s="144"/>
      <c r="K1322" s="121"/>
      <c r="L1322" s="121"/>
      <c r="M1322" s="121"/>
      <c r="N1322" s="185"/>
      <c r="O1322" s="121"/>
      <c r="P1322" s="161"/>
      <c r="Q1322" s="70"/>
      <c r="R1322" s="70"/>
      <c r="S1322" s="70"/>
      <c r="T1322" s="149"/>
      <c r="U1322" s="149"/>
      <c r="V1322" s="187"/>
      <c r="W1322" s="187"/>
      <c r="X1322" s="167"/>
      <c r="Y1322" s="167"/>
      <c r="Z1322" s="71"/>
    </row>
    <row r="1323" spans="3:26" ht="16.5" customHeight="1">
      <c r="C1323" s="160"/>
      <c r="D1323" s="160"/>
      <c r="E1323" s="140"/>
      <c r="F1323" s="141"/>
      <c r="G1323" s="141"/>
      <c r="H1323" s="143"/>
      <c r="I1323" s="184"/>
      <c r="J1323" s="144"/>
      <c r="K1323" s="121"/>
      <c r="L1323" s="121"/>
      <c r="M1323" s="121"/>
      <c r="N1323" s="185"/>
      <c r="O1323" s="121"/>
      <c r="P1323" s="161"/>
      <c r="Q1323" s="70"/>
      <c r="R1323" s="70"/>
      <c r="S1323" s="70"/>
      <c r="T1323" s="149"/>
      <c r="U1323" s="149"/>
      <c r="V1323" s="187"/>
      <c r="W1323" s="187"/>
      <c r="X1323" s="167"/>
      <c r="Y1323" s="167"/>
      <c r="Z1323" s="71"/>
    </row>
    <row r="1324" spans="3:26" ht="16.5" customHeight="1">
      <c r="C1324" s="160"/>
      <c r="D1324" s="160"/>
      <c r="E1324" s="140"/>
      <c r="F1324" s="141"/>
      <c r="G1324" s="141"/>
      <c r="H1324" s="143"/>
      <c r="I1324" s="184"/>
      <c r="J1324" s="144"/>
      <c r="K1324" s="121"/>
      <c r="L1324" s="121"/>
      <c r="M1324" s="121"/>
      <c r="N1324" s="185"/>
      <c r="O1324" s="121"/>
      <c r="P1324" s="161"/>
      <c r="Q1324" s="70"/>
      <c r="R1324" s="70"/>
      <c r="S1324" s="70"/>
      <c r="T1324" s="149"/>
      <c r="U1324" s="149"/>
      <c r="V1324" s="187"/>
      <c r="W1324" s="187"/>
      <c r="X1324" s="167"/>
      <c r="Y1324" s="167"/>
      <c r="Z1324" s="71"/>
    </row>
    <row r="1325" spans="3:26" ht="16.5" customHeight="1">
      <c r="C1325" s="160"/>
      <c r="D1325" s="160"/>
      <c r="E1325" s="140"/>
      <c r="F1325" s="141"/>
      <c r="G1325" s="141"/>
      <c r="H1325" s="143"/>
      <c r="I1325" s="184"/>
      <c r="J1325" s="144"/>
      <c r="K1325" s="121"/>
      <c r="L1325" s="121"/>
      <c r="M1325" s="121"/>
      <c r="N1325" s="185"/>
      <c r="O1325" s="121"/>
      <c r="P1325" s="161"/>
      <c r="Q1325" s="70"/>
      <c r="R1325" s="70"/>
      <c r="S1325" s="70"/>
      <c r="T1325" s="149"/>
      <c r="U1325" s="149"/>
      <c r="V1325" s="187"/>
      <c r="W1325" s="187"/>
      <c r="X1325" s="167"/>
      <c r="Y1325" s="167"/>
      <c r="Z1325" s="71"/>
    </row>
    <row r="1326" spans="3:26" ht="16.5" customHeight="1">
      <c r="C1326" s="160"/>
      <c r="D1326" s="160"/>
      <c r="E1326" s="140"/>
      <c r="F1326" s="141"/>
      <c r="G1326" s="141"/>
      <c r="H1326" s="143"/>
      <c r="I1326" s="184"/>
      <c r="J1326" s="144"/>
      <c r="K1326" s="121"/>
      <c r="L1326" s="121"/>
      <c r="M1326" s="121"/>
      <c r="N1326" s="185"/>
      <c r="O1326" s="121"/>
      <c r="P1326" s="161"/>
      <c r="Q1326" s="70"/>
      <c r="R1326" s="70"/>
      <c r="S1326" s="70"/>
      <c r="T1326" s="149"/>
      <c r="U1326" s="149"/>
      <c r="V1326" s="187"/>
      <c r="W1326" s="187"/>
      <c r="X1326" s="167"/>
      <c r="Y1326" s="167"/>
      <c r="Z1326" s="71"/>
    </row>
    <row r="1327" spans="3:26" ht="16.5" customHeight="1">
      <c r="C1327" s="160"/>
      <c r="D1327" s="160"/>
      <c r="E1327" s="140"/>
      <c r="F1327" s="141"/>
      <c r="G1327" s="141"/>
      <c r="H1327" s="143"/>
      <c r="I1327" s="184"/>
      <c r="J1327" s="144"/>
      <c r="K1327" s="121"/>
      <c r="L1327" s="121"/>
      <c r="M1327" s="121"/>
      <c r="N1327" s="185"/>
      <c r="O1327" s="121"/>
      <c r="P1327" s="161"/>
      <c r="Q1327" s="70"/>
      <c r="R1327" s="70"/>
      <c r="S1327" s="70"/>
      <c r="T1327" s="149"/>
      <c r="U1327" s="149"/>
      <c r="V1327" s="187"/>
      <c r="W1327" s="187"/>
      <c r="X1327" s="167"/>
      <c r="Y1327" s="167"/>
      <c r="Z1327" s="71"/>
    </row>
    <row r="1328" spans="3:26" ht="16.5" customHeight="1">
      <c r="C1328" s="160"/>
      <c r="D1328" s="160"/>
      <c r="E1328" s="140"/>
      <c r="F1328" s="141"/>
      <c r="G1328" s="141"/>
      <c r="H1328" s="143"/>
      <c r="I1328" s="184"/>
      <c r="J1328" s="144"/>
      <c r="K1328" s="121"/>
      <c r="L1328" s="121"/>
      <c r="M1328" s="121"/>
      <c r="N1328" s="185"/>
      <c r="O1328" s="121"/>
      <c r="P1328" s="161"/>
      <c r="Q1328" s="70"/>
      <c r="R1328" s="70"/>
      <c r="S1328" s="70"/>
      <c r="T1328" s="149"/>
      <c r="U1328" s="149"/>
      <c r="V1328" s="187"/>
      <c r="W1328" s="187"/>
      <c r="X1328" s="167"/>
      <c r="Y1328" s="167"/>
      <c r="Z1328" s="71"/>
    </row>
    <row r="1329" spans="3:26" ht="16.5" customHeight="1">
      <c r="C1329" s="160"/>
      <c r="D1329" s="160"/>
      <c r="E1329" s="140"/>
      <c r="F1329" s="141"/>
      <c r="G1329" s="141"/>
      <c r="H1329" s="143"/>
      <c r="I1329" s="184"/>
      <c r="J1329" s="144"/>
      <c r="K1329" s="121"/>
      <c r="L1329" s="121"/>
      <c r="M1329" s="121"/>
      <c r="N1329" s="185"/>
      <c r="O1329" s="121"/>
      <c r="P1329" s="161"/>
      <c r="Q1329" s="70"/>
      <c r="R1329" s="70"/>
      <c r="S1329" s="70"/>
      <c r="T1329" s="149"/>
      <c r="U1329" s="149"/>
      <c r="V1329" s="187"/>
      <c r="W1329" s="187"/>
      <c r="X1329" s="167"/>
      <c r="Y1329" s="167"/>
      <c r="Z1329" s="71"/>
    </row>
    <row r="1330" spans="3:26" ht="16.5" customHeight="1">
      <c r="C1330" s="160"/>
      <c r="D1330" s="160"/>
      <c r="E1330" s="140"/>
      <c r="F1330" s="141"/>
      <c r="G1330" s="141"/>
      <c r="H1330" s="143"/>
      <c r="I1330" s="184"/>
      <c r="J1330" s="144"/>
      <c r="K1330" s="121"/>
      <c r="L1330" s="121"/>
      <c r="M1330" s="121"/>
      <c r="N1330" s="185"/>
      <c r="O1330" s="121"/>
      <c r="P1330" s="161"/>
      <c r="Q1330" s="70"/>
      <c r="R1330" s="70"/>
      <c r="S1330" s="70"/>
      <c r="T1330" s="149"/>
      <c r="U1330" s="149"/>
      <c r="V1330" s="187"/>
      <c r="W1330" s="187"/>
      <c r="X1330" s="167"/>
      <c r="Y1330" s="167"/>
      <c r="Z1330" s="71"/>
    </row>
    <row r="1331" spans="3:26" ht="16.5" customHeight="1">
      <c r="C1331" s="160"/>
      <c r="D1331" s="160"/>
      <c r="E1331" s="140"/>
      <c r="F1331" s="141"/>
      <c r="G1331" s="141"/>
      <c r="H1331" s="143"/>
      <c r="I1331" s="184"/>
      <c r="J1331" s="144"/>
      <c r="K1331" s="121"/>
      <c r="L1331" s="121"/>
      <c r="M1331" s="121"/>
      <c r="N1331" s="185"/>
      <c r="O1331" s="121"/>
      <c r="P1331" s="161"/>
      <c r="Q1331" s="70"/>
      <c r="R1331" s="70"/>
      <c r="S1331" s="70"/>
      <c r="T1331" s="149"/>
      <c r="U1331" s="149"/>
      <c r="V1331" s="187"/>
      <c r="W1331" s="187"/>
      <c r="X1331" s="167"/>
      <c r="Y1331" s="167"/>
      <c r="Z1331" s="71"/>
    </row>
    <row r="1332" spans="3:26" ht="16.5" customHeight="1">
      <c r="C1332" s="160"/>
      <c r="D1332" s="160"/>
      <c r="E1332" s="140"/>
      <c r="F1332" s="141"/>
      <c r="G1332" s="141"/>
      <c r="H1332" s="143"/>
      <c r="I1332" s="184"/>
      <c r="J1332" s="144"/>
      <c r="K1332" s="121"/>
      <c r="L1332" s="121"/>
      <c r="M1332" s="121"/>
      <c r="N1332" s="185"/>
      <c r="O1332" s="121"/>
      <c r="P1332" s="161"/>
      <c r="Q1332" s="70"/>
      <c r="R1332" s="70"/>
      <c r="S1332" s="70"/>
      <c r="T1332" s="149"/>
      <c r="U1332" s="149"/>
      <c r="V1332" s="187"/>
      <c r="W1332" s="187"/>
      <c r="X1332" s="167"/>
      <c r="Y1332" s="167"/>
      <c r="Z1332" s="71"/>
    </row>
    <row r="1333" spans="3:26" ht="16.5" customHeight="1">
      <c r="C1333" s="160"/>
      <c r="D1333" s="160"/>
      <c r="E1333" s="140"/>
      <c r="F1333" s="141"/>
      <c r="G1333" s="141"/>
      <c r="H1333" s="143"/>
      <c r="I1333" s="184"/>
      <c r="J1333" s="144"/>
      <c r="K1333" s="121"/>
      <c r="L1333" s="121"/>
      <c r="M1333" s="121"/>
      <c r="N1333" s="185"/>
      <c r="O1333" s="121"/>
      <c r="P1333" s="161"/>
      <c r="Q1333" s="70"/>
      <c r="R1333" s="70"/>
      <c r="S1333" s="70"/>
      <c r="T1333" s="149"/>
      <c r="U1333" s="149"/>
      <c r="V1333" s="187"/>
      <c r="W1333" s="187"/>
      <c r="X1333" s="167"/>
      <c r="Y1333" s="167"/>
      <c r="Z1333" s="71"/>
    </row>
    <row r="1334" spans="3:26" ht="16.5" customHeight="1">
      <c r="C1334" s="160"/>
      <c r="D1334" s="160"/>
      <c r="E1334" s="140"/>
      <c r="F1334" s="141"/>
      <c r="G1334" s="141"/>
      <c r="H1334" s="143"/>
      <c r="I1334" s="184"/>
      <c r="J1334" s="144"/>
      <c r="K1334" s="121"/>
      <c r="L1334" s="121"/>
      <c r="M1334" s="121"/>
      <c r="N1334" s="185"/>
      <c r="O1334" s="121"/>
      <c r="P1334" s="161"/>
      <c r="Q1334" s="70"/>
      <c r="R1334" s="70"/>
      <c r="S1334" s="70"/>
      <c r="T1334" s="149"/>
      <c r="U1334" s="149"/>
      <c r="V1334" s="187"/>
      <c r="W1334" s="187"/>
      <c r="X1334" s="167"/>
      <c r="Y1334" s="167"/>
      <c r="Z1334" s="71"/>
    </row>
    <row r="1335" spans="3:26" ht="16.5" customHeight="1">
      <c r="C1335" s="160"/>
      <c r="D1335" s="160"/>
      <c r="E1335" s="140"/>
      <c r="F1335" s="141"/>
      <c r="G1335" s="141"/>
      <c r="H1335" s="143"/>
      <c r="I1335" s="184"/>
      <c r="J1335" s="144"/>
      <c r="K1335" s="121"/>
      <c r="L1335" s="121"/>
      <c r="M1335" s="121"/>
      <c r="N1335" s="185"/>
      <c r="O1335" s="121"/>
      <c r="P1335" s="161"/>
      <c r="Q1335" s="70"/>
      <c r="R1335" s="70"/>
      <c r="S1335" s="70"/>
      <c r="T1335" s="149"/>
      <c r="U1335" s="149"/>
      <c r="V1335" s="187"/>
      <c r="W1335" s="187"/>
      <c r="X1335" s="167"/>
      <c r="Y1335" s="167"/>
      <c r="Z1335" s="71"/>
    </row>
    <row r="1336" spans="3:26" ht="16.5" customHeight="1">
      <c r="C1336" s="160"/>
      <c r="D1336" s="160"/>
      <c r="E1336" s="140"/>
      <c r="F1336" s="141"/>
      <c r="G1336" s="141"/>
      <c r="H1336" s="143"/>
      <c r="I1336" s="184"/>
      <c r="J1336" s="144"/>
      <c r="K1336" s="121"/>
      <c r="L1336" s="121"/>
      <c r="M1336" s="121"/>
      <c r="N1336" s="185"/>
      <c r="O1336" s="121"/>
      <c r="P1336" s="161"/>
      <c r="Q1336" s="70"/>
      <c r="R1336" s="70"/>
      <c r="S1336" s="70"/>
      <c r="T1336" s="149"/>
      <c r="U1336" s="149"/>
      <c r="V1336" s="187"/>
      <c r="W1336" s="187"/>
      <c r="X1336" s="167"/>
      <c r="Y1336" s="167"/>
      <c r="Z1336" s="71"/>
    </row>
    <row r="1337" spans="3:26" ht="16.5" customHeight="1">
      <c r="C1337" s="160"/>
      <c r="D1337" s="160"/>
      <c r="E1337" s="140"/>
      <c r="F1337" s="141"/>
      <c r="G1337" s="141"/>
      <c r="H1337" s="143"/>
      <c r="I1337" s="184"/>
      <c r="J1337" s="144"/>
      <c r="K1337" s="121"/>
      <c r="L1337" s="121"/>
      <c r="M1337" s="121"/>
      <c r="N1337" s="185"/>
      <c r="O1337" s="121"/>
      <c r="P1337" s="161"/>
      <c r="Q1337" s="70"/>
      <c r="R1337" s="70"/>
      <c r="S1337" s="70"/>
      <c r="T1337" s="149"/>
      <c r="U1337" s="149"/>
      <c r="V1337" s="187"/>
      <c r="W1337" s="187"/>
      <c r="X1337" s="167"/>
      <c r="Y1337" s="167"/>
      <c r="Z1337" s="71"/>
    </row>
    <row r="1338" spans="3:26" ht="16.5" customHeight="1">
      <c r="C1338" s="160"/>
      <c r="D1338" s="160"/>
      <c r="E1338" s="140"/>
      <c r="F1338" s="141"/>
      <c r="G1338" s="141"/>
      <c r="H1338" s="143"/>
      <c r="I1338" s="184"/>
      <c r="J1338" s="144"/>
      <c r="K1338" s="121"/>
      <c r="L1338" s="121"/>
      <c r="M1338" s="121"/>
      <c r="N1338" s="185"/>
      <c r="O1338" s="121"/>
      <c r="P1338" s="161"/>
      <c r="Q1338" s="70"/>
      <c r="R1338" s="70"/>
      <c r="S1338" s="70"/>
      <c r="T1338" s="149"/>
      <c r="U1338" s="149"/>
      <c r="V1338" s="187"/>
      <c r="W1338" s="187"/>
      <c r="X1338" s="167"/>
      <c r="Y1338" s="167"/>
      <c r="Z1338" s="71"/>
    </row>
    <row r="1339" spans="3:26" ht="16.5" customHeight="1">
      <c r="C1339" s="160"/>
      <c r="D1339" s="160"/>
      <c r="E1339" s="140"/>
      <c r="F1339" s="141"/>
      <c r="G1339" s="141"/>
      <c r="H1339" s="143"/>
      <c r="I1339" s="184"/>
      <c r="J1339" s="144"/>
      <c r="K1339" s="121"/>
      <c r="L1339" s="121"/>
      <c r="M1339" s="121"/>
      <c r="N1339" s="185"/>
      <c r="O1339" s="121"/>
      <c r="P1339" s="161"/>
      <c r="Q1339" s="70"/>
      <c r="R1339" s="70"/>
      <c r="S1339" s="70"/>
      <c r="T1339" s="149"/>
      <c r="U1339" s="149"/>
      <c r="V1339" s="187"/>
      <c r="W1339" s="187"/>
      <c r="X1339" s="167"/>
      <c r="Y1339" s="167"/>
      <c r="Z1339" s="71"/>
    </row>
    <row r="1340" spans="3:26" ht="16.5" customHeight="1">
      <c r="C1340" s="160"/>
      <c r="D1340" s="160"/>
      <c r="E1340" s="140"/>
      <c r="F1340" s="141"/>
      <c r="G1340" s="141"/>
      <c r="H1340" s="143"/>
      <c r="I1340" s="184"/>
      <c r="J1340" s="144"/>
      <c r="K1340" s="121"/>
      <c r="L1340" s="121"/>
      <c r="M1340" s="121"/>
      <c r="N1340" s="185"/>
      <c r="O1340" s="121"/>
      <c r="P1340" s="161"/>
      <c r="Q1340" s="70"/>
      <c r="R1340" s="70"/>
      <c r="S1340" s="70"/>
      <c r="T1340" s="149"/>
      <c r="U1340" s="149"/>
      <c r="V1340" s="187"/>
      <c r="W1340" s="187"/>
      <c r="X1340" s="167"/>
      <c r="Y1340" s="167"/>
      <c r="Z1340" s="71"/>
    </row>
    <row r="1341" spans="3:26" ht="16.5" customHeight="1">
      <c r="C1341" s="160"/>
      <c r="D1341" s="160"/>
      <c r="E1341" s="140"/>
      <c r="F1341" s="141"/>
      <c r="G1341" s="141"/>
      <c r="H1341" s="143"/>
      <c r="I1341" s="184"/>
      <c r="J1341" s="144"/>
      <c r="K1341" s="121"/>
      <c r="L1341" s="121"/>
      <c r="M1341" s="121"/>
      <c r="N1341" s="185"/>
      <c r="O1341" s="121"/>
      <c r="P1341" s="161"/>
      <c r="Q1341" s="70"/>
      <c r="R1341" s="70"/>
      <c r="S1341" s="70"/>
      <c r="T1341" s="149"/>
      <c r="U1341" s="149"/>
      <c r="V1341" s="187"/>
      <c r="W1341" s="187"/>
      <c r="X1341" s="167"/>
      <c r="Y1341" s="167"/>
      <c r="Z1341" s="71"/>
    </row>
    <row r="1342" spans="3:26" ht="16.5" customHeight="1">
      <c r="C1342" s="160"/>
      <c r="D1342" s="160"/>
      <c r="E1342" s="140"/>
      <c r="F1342" s="141"/>
      <c r="G1342" s="141"/>
      <c r="H1342" s="143"/>
      <c r="I1342" s="184"/>
      <c r="J1342" s="144"/>
      <c r="K1342" s="121"/>
      <c r="L1342" s="121"/>
      <c r="M1342" s="121"/>
      <c r="N1342" s="185"/>
      <c r="O1342" s="121"/>
      <c r="P1342" s="161"/>
      <c r="Q1342" s="70"/>
      <c r="R1342" s="70"/>
      <c r="S1342" s="70"/>
      <c r="T1342" s="149"/>
      <c r="U1342" s="149"/>
      <c r="V1342" s="187"/>
      <c r="W1342" s="187"/>
      <c r="X1342" s="167"/>
      <c r="Y1342" s="167"/>
      <c r="Z1342" s="71"/>
    </row>
    <row r="1343" spans="3:26" ht="16.5" customHeight="1">
      <c r="C1343" s="160"/>
      <c r="D1343" s="160"/>
      <c r="E1343" s="140"/>
      <c r="F1343" s="141"/>
      <c r="G1343" s="141"/>
      <c r="H1343" s="143"/>
      <c r="I1343" s="184"/>
      <c r="J1343" s="144"/>
      <c r="K1343" s="121"/>
      <c r="L1343" s="121"/>
      <c r="M1343" s="121"/>
      <c r="N1343" s="185"/>
      <c r="O1343" s="121"/>
      <c r="P1343" s="161"/>
      <c r="Q1343" s="70"/>
      <c r="R1343" s="70"/>
      <c r="S1343" s="70"/>
      <c r="T1343" s="149"/>
      <c r="U1343" s="149"/>
      <c r="V1343" s="187"/>
      <c r="W1343" s="187"/>
      <c r="X1343" s="167"/>
      <c r="Y1343" s="167"/>
      <c r="Z1343" s="71"/>
    </row>
    <row r="1344" spans="3:26" ht="16.5" customHeight="1">
      <c r="C1344" s="160"/>
      <c r="D1344" s="160"/>
      <c r="E1344" s="140"/>
      <c r="F1344" s="141"/>
      <c r="G1344" s="141"/>
      <c r="H1344" s="143"/>
      <c r="I1344" s="184"/>
      <c r="J1344" s="144"/>
      <c r="K1344" s="121"/>
      <c r="L1344" s="121"/>
      <c r="M1344" s="121"/>
      <c r="N1344" s="185"/>
      <c r="O1344" s="121"/>
      <c r="P1344" s="161"/>
      <c r="Q1344" s="70"/>
      <c r="R1344" s="70"/>
      <c r="S1344" s="70"/>
      <c r="T1344" s="149"/>
      <c r="U1344" s="149"/>
      <c r="V1344" s="187"/>
      <c r="W1344" s="187"/>
      <c r="X1344" s="167"/>
      <c r="Y1344" s="167"/>
      <c r="Z1344" s="71"/>
    </row>
    <row r="1345" spans="3:26" ht="16.5" customHeight="1">
      <c r="C1345" s="160"/>
      <c r="D1345" s="160"/>
      <c r="E1345" s="140"/>
      <c r="F1345" s="141"/>
      <c r="G1345" s="141"/>
      <c r="H1345" s="143"/>
      <c r="I1345" s="184"/>
      <c r="J1345" s="144"/>
      <c r="K1345" s="121"/>
      <c r="L1345" s="121"/>
      <c r="M1345" s="121"/>
      <c r="N1345" s="185"/>
      <c r="O1345" s="121"/>
      <c r="P1345" s="161"/>
      <c r="Q1345" s="70"/>
      <c r="R1345" s="70"/>
      <c r="S1345" s="70"/>
      <c r="T1345" s="149"/>
      <c r="U1345" s="149"/>
      <c r="V1345" s="187"/>
      <c r="W1345" s="187"/>
      <c r="X1345" s="167"/>
      <c r="Y1345" s="167"/>
      <c r="Z1345" s="71"/>
    </row>
    <row r="1346" spans="3:26" ht="16.5" customHeight="1">
      <c r="C1346" s="160"/>
      <c r="D1346" s="160"/>
      <c r="E1346" s="140"/>
      <c r="F1346" s="141"/>
      <c r="G1346" s="141"/>
      <c r="H1346" s="143"/>
      <c r="I1346" s="184"/>
      <c r="J1346" s="144"/>
      <c r="K1346" s="121"/>
      <c r="L1346" s="121"/>
      <c r="M1346" s="121"/>
      <c r="N1346" s="185"/>
      <c r="O1346" s="121"/>
      <c r="P1346" s="161"/>
      <c r="Q1346" s="70"/>
      <c r="R1346" s="70"/>
      <c r="S1346" s="70"/>
      <c r="T1346" s="149"/>
      <c r="U1346" s="149"/>
      <c r="V1346" s="187"/>
      <c r="W1346" s="187"/>
      <c r="X1346" s="167"/>
      <c r="Y1346" s="167"/>
      <c r="Z1346" s="71"/>
    </row>
    <row r="1347" spans="3:26" ht="16.5" customHeight="1">
      <c r="C1347" s="160"/>
      <c r="D1347" s="160"/>
      <c r="E1347" s="140"/>
      <c r="F1347" s="141"/>
      <c r="G1347" s="141"/>
      <c r="H1347" s="143"/>
      <c r="I1347" s="184"/>
      <c r="J1347" s="144"/>
      <c r="K1347" s="121"/>
      <c r="L1347" s="121"/>
      <c r="M1347" s="121"/>
      <c r="N1347" s="185"/>
      <c r="O1347" s="121"/>
      <c r="P1347" s="161"/>
      <c r="Q1347" s="70"/>
      <c r="R1347" s="70"/>
      <c r="S1347" s="70"/>
      <c r="T1347" s="149"/>
      <c r="U1347" s="149"/>
      <c r="V1347" s="187"/>
      <c r="W1347" s="187"/>
      <c r="X1347" s="167"/>
      <c r="Y1347" s="167"/>
      <c r="Z1347" s="71"/>
    </row>
    <row r="1348" spans="3:26" ht="16.5" customHeight="1">
      <c r="C1348" s="160"/>
      <c r="D1348" s="160"/>
      <c r="E1348" s="140"/>
      <c r="F1348" s="141"/>
      <c r="G1348" s="141"/>
      <c r="H1348" s="143"/>
      <c r="I1348" s="184"/>
      <c r="J1348" s="144"/>
      <c r="K1348" s="121"/>
      <c r="L1348" s="121"/>
      <c r="M1348" s="121"/>
      <c r="N1348" s="185"/>
      <c r="O1348" s="121"/>
      <c r="P1348" s="161"/>
      <c r="Q1348" s="70"/>
      <c r="R1348" s="70"/>
      <c r="S1348" s="70"/>
      <c r="T1348" s="149"/>
      <c r="U1348" s="149"/>
      <c r="V1348" s="187"/>
      <c r="W1348" s="187"/>
      <c r="X1348" s="167"/>
      <c r="Y1348" s="167"/>
      <c r="Z1348" s="71"/>
    </row>
    <row r="1349" spans="3:26" ht="16.5" customHeight="1">
      <c r="C1349" s="160"/>
      <c r="D1349" s="160"/>
      <c r="E1349" s="140"/>
      <c r="F1349" s="141"/>
      <c r="G1349" s="141"/>
      <c r="H1349" s="143"/>
      <c r="I1349" s="184"/>
      <c r="J1349" s="144"/>
      <c r="K1349" s="121"/>
      <c r="L1349" s="121"/>
      <c r="M1349" s="121"/>
      <c r="N1349" s="185"/>
      <c r="O1349" s="121"/>
      <c r="P1349" s="161"/>
      <c r="Q1349" s="70"/>
      <c r="R1349" s="70"/>
      <c r="S1349" s="70"/>
      <c r="T1349" s="149"/>
      <c r="U1349" s="149"/>
      <c r="V1349" s="187"/>
      <c r="W1349" s="187"/>
      <c r="X1349" s="167"/>
      <c r="Y1349" s="167"/>
      <c r="Z1349" s="71"/>
    </row>
    <row r="1350" spans="3:26" ht="16.5" customHeight="1">
      <c r="C1350" s="160"/>
      <c r="D1350" s="160"/>
      <c r="E1350" s="140"/>
      <c r="F1350" s="141"/>
      <c r="G1350" s="141"/>
      <c r="H1350" s="143"/>
      <c r="I1350" s="184"/>
      <c r="J1350" s="144"/>
      <c r="K1350" s="121"/>
      <c r="L1350" s="121"/>
      <c r="M1350" s="121"/>
      <c r="N1350" s="185"/>
      <c r="O1350" s="121"/>
      <c r="P1350" s="161"/>
      <c r="Q1350" s="70"/>
      <c r="R1350" s="70"/>
      <c r="S1350" s="70"/>
      <c r="T1350" s="149"/>
      <c r="U1350" s="149"/>
      <c r="V1350" s="187"/>
      <c r="W1350" s="187"/>
      <c r="X1350" s="167"/>
      <c r="Y1350" s="167"/>
      <c r="Z1350" s="71"/>
    </row>
    <row r="1351" spans="3:26" ht="16.5" customHeight="1">
      <c r="C1351" s="160"/>
      <c r="D1351" s="160"/>
      <c r="E1351" s="140"/>
      <c r="F1351" s="141"/>
      <c r="G1351" s="141"/>
      <c r="H1351" s="143"/>
      <c r="I1351" s="184"/>
      <c r="J1351" s="144"/>
      <c r="K1351" s="121"/>
      <c r="L1351" s="121"/>
      <c r="M1351" s="121"/>
      <c r="N1351" s="185"/>
      <c r="O1351" s="121"/>
      <c r="P1351" s="161"/>
      <c r="Q1351" s="70"/>
      <c r="R1351" s="70"/>
      <c r="S1351" s="70"/>
      <c r="T1351" s="149"/>
      <c r="U1351" s="149"/>
      <c r="V1351" s="187"/>
      <c r="W1351" s="187"/>
      <c r="X1351" s="167"/>
      <c r="Y1351" s="167"/>
      <c r="Z1351" s="71"/>
    </row>
    <row r="1352" spans="3:26" ht="16.5" customHeight="1">
      <c r="C1352" s="160"/>
      <c r="D1352" s="160"/>
      <c r="E1352" s="140"/>
      <c r="F1352" s="141"/>
      <c r="G1352" s="141"/>
      <c r="H1352" s="143"/>
      <c r="I1352" s="184"/>
      <c r="J1352" s="144"/>
      <c r="K1352" s="121"/>
      <c r="L1352" s="121"/>
      <c r="M1352" s="121"/>
      <c r="N1352" s="185"/>
      <c r="O1352" s="121"/>
      <c r="P1352" s="161"/>
      <c r="Q1352" s="70"/>
      <c r="R1352" s="70"/>
      <c r="S1352" s="70"/>
      <c r="T1352" s="149"/>
      <c r="U1352" s="149"/>
      <c r="V1352" s="187"/>
      <c r="W1352" s="187"/>
      <c r="X1352" s="167"/>
      <c r="Y1352" s="167"/>
      <c r="Z1352" s="71"/>
    </row>
    <row r="1353" spans="3:26" ht="16.5" customHeight="1">
      <c r="C1353" s="160"/>
      <c r="D1353" s="160"/>
      <c r="E1353" s="140"/>
      <c r="F1353" s="141"/>
      <c r="G1353" s="141"/>
      <c r="H1353" s="143"/>
      <c r="I1353" s="184"/>
      <c r="J1353" s="144"/>
      <c r="K1353" s="121"/>
      <c r="L1353" s="121"/>
      <c r="M1353" s="121"/>
      <c r="N1353" s="185"/>
      <c r="O1353" s="121"/>
      <c r="P1353" s="161"/>
      <c r="Q1353" s="70"/>
      <c r="R1353" s="70"/>
      <c r="S1353" s="70"/>
      <c r="T1353" s="149"/>
      <c r="U1353" s="149"/>
      <c r="V1353" s="187"/>
      <c r="W1353" s="187"/>
      <c r="X1353" s="167"/>
      <c r="Y1353" s="167"/>
      <c r="Z1353" s="71"/>
    </row>
    <row r="1354" spans="3:26" ht="16.5" customHeight="1">
      <c r="C1354" s="160"/>
      <c r="D1354" s="160"/>
      <c r="E1354" s="140"/>
      <c r="F1354" s="141"/>
      <c r="G1354" s="141"/>
      <c r="H1354" s="143"/>
      <c r="I1354" s="184"/>
      <c r="J1354" s="144"/>
      <c r="K1354" s="121"/>
      <c r="L1354" s="121"/>
      <c r="M1354" s="121"/>
      <c r="N1354" s="185"/>
      <c r="O1354" s="121"/>
      <c r="P1354" s="161"/>
      <c r="Q1354" s="70"/>
      <c r="R1354" s="70"/>
      <c r="S1354" s="70"/>
      <c r="T1354" s="149"/>
      <c r="U1354" s="149"/>
      <c r="V1354" s="187"/>
      <c r="W1354" s="187"/>
      <c r="X1354" s="167"/>
      <c r="Y1354" s="167"/>
      <c r="Z1354" s="71"/>
    </row>
    <row r="1355" spans="3:26" ht="16.5" customHeight="1">
      <c r="C1355" s="160"/>
      <c r="D1355" s="160"/>
      <c r="E1355" s="140"/>
      <c r="F1355" s="141"/>
      <c r="G1355" s="141"/>
      <c r="H1355" s="143"/>
      <c r="I1355" s="184"/>
      <c r="J1355" s="144"/>
      <c r="K1355" s="121"/>
      <c r="L1355" s="121"/>
      <c r="M1355" s="121"/>
      <c r="N1355" s="185"/>
      <c r="O1355" s="121"/>
      <c r="P1355" s="161"/>
      <c r="Q1355" s="70"/>
      <c r="R1355" s="70"/>
      <c r="S1355" s="70"/>
      <c r="T1355" s="149"/>
      <c r="U1355" s="149"/>
      <c r="V1355" s="187"/>
      <c r="W1355" s="187"/>
      <c r="X1355" s="167"/>
      <c r="Y1355" s="167"/>
      <c r="Z1355" s="71"/>
    </row>
    <row r="1356" spans="3:26" ht="16.5" customHeight="1">
      <c r="C1356" s="160"/>
      <c r="D1356" s="160"/>
      <c r="E1356" s="140"/>
      <c r="F1356" s="141"/>
      <c r="G1356" s="141"/>
      <c r="H1356" s="143"/>
      <c r="I1356" s="184"/>
      <c r="J1356" s="144"/>
      <c r="K1356" s="121"/>
      <c r="L1356" s="121"/>
      <c r="M1356" s="121"/>
      <c r="N1356" s="185"/>
      <c r="O1356" s="121"/>
      <c r="P1356" s="161"/>
      <c r="Q1356" s="70"/>
      <c r="R1356" s="70"/>
      <c r="S1356" s="70"/>
      <c r="T1356" s="149"/>
      <c r="U1356" s="149"/>
      <c r="V1356" s="187"/>
      <c r="W1356" s="187"/>
      <c r="X1356" s="167"/>
      <c r="Y1356" s="167"/>
      <c r="Z1356" s="71"/>
    </row>
    <row r="1357" spans="3:26" ht="16.5" customHeight="1">
      <c r="C1357" s="160"/>
      <c r="D1357" s="160"/>
      <c r="E1357" s="140"/>
      <c r="F1357" s="141"/>
      <c r="G1357" s="141"/>
      <c r="H1357" s="143"/>
      <c r="I1357" s="184"/>
      <c r="J1357" s="144"/>
      <c r="K1357" s="121"/>
      <c r="L1357" s="121"/>
      <c r="M1357" s="121"/>
      <c r="N1357" s="185"/>
      <c r="O1357" s="121"/>
      <c r="P1357" s="161"/>
      <c r="Q1357" s="70"/>
      <c r="R1357" s="70"/>
      <c r="S1357" s="70"/>
      <c r="T1357" s="149"/>
      <c r="U1357" s="149"/>
      <c r="V1357" s="187"/>
      <c r="W1357" s="187"/>
      <c r="X1357" s="167"/>
      <c r="Y1357" s="167"/>
      <c r="Z1357" s="71"/>
    </row>
    <row r="1358" spans="3:26" ht="16.5" customHeight="1">
      <c r="C1358" s="160"/>
      <c r="D1358" s="160"/>
      <c r="E1358" s="140"/>
      <c r="F1358" s="141"/>
      <c r="G1358" s="141"/>
      <c r="H1358" s="143"/>
      <c r="I1358" s="184"/>
      <c r="J1358" s="144"/>
      <c r="K1358" s="121"/>
      <c r="L1358" s="121"/>
      <c r="M1358" s="121"/>
      <c r="N1358" s="185"/>
      <c r="O1358" s="121"/>
      <c r="P1358" s="161"/>
      <c r="Q1358" s="70"/>
      <c r="R1358" s="70"/>
      <c r="S1358" s="70"/>
      <c r="T1358" s="149"/>
      <c r="U1358" s="149"/>
      <c r="V1358" s="187"/>
      <c r="W1358" s="187"/>
      <c r="X1358" s="167"/>
      <c r="Y1358" s="167"/>
      <c r="Z1358" s="71"/>
    </row>
    <row r="1359" spans="3:26" ht="16.5" customHeight="1">
      <c r="C1359" s="160"/>
      <c r="D1359" s="160"/>
      <c r="E1359" s="140"/>
      <c r="F1359" s="141"/>
      <c r="G1359" s="141"/>
      <c r="H1359" s="143"/>
      <c r="I1359" s="184"/>
      <c r="J1359" s="144"/>
      <c r="K1359" s="121"/>
      <c r="L1359" s="121"/>
      <c r="M1359" s="121"/>
      <c r="N1359" s="185"/>
      <c r="O1359" s="121"/>
      <c r="P1359" s="161"/>
      <c r="Q1359" s="70"/>
      <c r="R1359" s="70"/>
      <c r="S1359" s="70"/>
      <c r="T1359" s="149"/>
      <c r="U1359" s="149"/>
      <c r="V1359" s="187"/>
      <c r="W1359" s="187"/>
      <c r="X1359" s="167"/>
      <c r="Y1359" s="167"/>
      <c r="Z1359" s="71"/>
    </row>
    <row r="1360" spans="3:26" ht="16.5" customHeight="1">
      <c r="C1360" s="160"/>
      <c r="D1360" s="160"/>
      <c r="E1360" s="140"/>
      <c r="F1360" s="141"/>
      <c r="G1360" s="141"/>
      <c r="H1360" s="143"/>
      <c r="I1360" s="184"/>
      <c r="J1360" s="144"/>
      <c r="K1360" s="121"/>
      <c r="L1360" s="121"/>
      <c r="M1360" s="121"/>
      <c r="N1360" s="185"/>
      <c r="O1360" s="121"/>
      <c r="P1360" s="161"/>
      <c r="Q1360" s="70"/>
      <c r="R1360" s="70"/>
      <c r="S1360" s="70"/>
      <c r="T1360" s="149"/>
      <c r="U1360" s="149"/>
      <c r="V1360" s="187"/>
      <c r="W1360" s="187"/>
      <c r="X1360" s="167"/>
      <c r="Y1360" s="167"/>
      <c r="Z1360" s="71"/>
    </row>
    <row r="1361" spans="3:26" ht="16.5" customHeight="1">
      <c r="C1361" s="160"/>
      <c r="D1361" s="160"/>
      <c r="E1361" s="140"/>
      <c r="F1361" s="141"/>
      <c r="G1361" s="141"/>
      <c r="H1361" s="143"/>
      <c r="I1361" s="184"/>
      <c r="J1361" s="144"/>
      <c r="K1361" s="121"/>
      <c r="L1361" s="121"/>
      <c r="M1361" s="121"/>
      <c r="N1361" s="185"/>
      <c r="O1361" s="121"/>
      <c r="P1361" s="161"/>
      <c r="Q1361" s="70"/>
      <c r="R1361" s="70"/>
      <c r="S1361" s="70"/>
      <c r="T1361" s="149"/>
      <c r="U1361" s="149"/>
      <c r="V1361" s="187"/>
      <c r="W1361" s="187"/>
      <c r="X1361" s="167"/>
      <c r="Y1361" s="167"/>
      <c r="Z1361" s="71"/>
    </row>
    <row r="1362" spans="3:26" ht="16.5" customHeight="1">
      <c r="C1362" s="160"/>
      <c r="D1362" s="160"/>
      <c r="E1362" s="140"/>
      <c r="F1362" s="141"/>
      <c r="G1362" s="141"/>
      <c r="H1362" s="143"/>
      <c r="I1362" s="184"/>
      <c r="J1362" s="144"/>
      <c r="K1362" s="121"/>
      <c r="L1362" s="121"/>
      <c r="M1362" s="121"/>
      <c r="N1362" s="185"/>
      <c r="O1362" s="121"/>
      <c r="P1362" s="161"/>
      <c r="Q1362" s="70"/>
      <c r="R1362" s="70"/>
      <c r="S1362" s="70"/>
      <c r="T1362" s="149"/>
      <c r="U1362" s="149"/>
      <c r="V1362" s="187"/>
      <c r="W1362" s="187"/>
      <c r="X1362" s="167"/>
      <c r="Y1362" s="167"/>
      <c r="Z1362" s="71"/>
    </row>
    <row r="1363" spans="3:26" ht="16.5" customHeight="1">
      <c r="C1363" s="160"/>
      <c r="D1363" s="160"/>
      <c r="E1363" s="140"/>
      <c r="F1363" s="141"/>
      <c r="G1363" s="141"/>
      <c r="H1363" s="143"/>
      <c r="I1363" s="184"/>
      <c r="J1363" s="144"/>
      <c r="K1363" s="121"/>
      <c r="L1363" s="121"/>
      <c r="M1363" s="121"/>
      <c r="N1363" s="185"/>
      <c r="O1363" s="121"/>
      <c r="P1363" s="161"/>
      <c r="Q1363" s="70"/>
      <c r="R1363" s="70"/>
      <c r="S1363" s="70"/>
      <c r="T1363" s="149"/>
      <c r="U1363" s="149"/>
      <c r="V1363" s="187"/>
      <c r="W1363" s="187"/>
      <c r="X1363" s="167"/>
      <c r="Y1363" s="167"/>
      <c r="Z1363" s="71"/>
    </row>
    <row r="1364" spans="3:26" ht="16.5" customHeight="1">
      <c r="C1364" s="160"/>
      <c r="D1364" s="160"/>
      <c r="E1364" s="140"/>
      <c r="F1364" s="141"/>
      <c r="G1364" s="141"/>
      <c r="H1364" s="143"/>
      <c r="I1364" s="184"/>
      <c r="J1364" s="144"/>
      <c r="K1364" s="121"/>
      <c r="L1364" s="121"/>
      <c r="M1364" s="121"/>
      <c r="N1364" s="185"/>
      <c r="O1364" s="121"/>
      <c r="P1364" s="161"/>
      <c r="Q1364" s="70"/>
      <c r="R1364" s="70"/>
      <c r="S1364" s="70"/>
      <c r="T1364" s="149"/>
      <c r="U1364" s="149"/>
      <c r="V1364" s="187"/>
      <c r="W1364" s="187"/>
      <c r="X1364" s="167"/>
      <c r="Y1364" s="167"/>
      <c r="Z1364" s="71"/>
    </row>
    <row r="1365" spans="3:26" ht="16.5" customHeight="1">
      <c r="C1365" s="160"/>
      <c r="D1365" s="160"/>
      <c r="E1365" s="140"/>
      <c r="F1365" s="141"/>
      <c r="G1365" s="141"/>
      <c r="H1365" s="143"/>
      <c r="I1365" s="184"/>
      <c r="J1365" s="144"/>
      <c r="K1365" s="121"/>
      <c r="L1365" s="121"/>
      <c r="M1365" s="121"/>
      <c r="N1365" s="185"/>
      <c r="O1365" s="121"/>
      <c r="P1365" s="161"/>
      <c r="Q1365" s="70"/>
      <c r="R1365" s="70"/>
      <c r="S1365" s="70"/>
      <c r="T1365" s="149"/>
      <c r="U1365" s="149"/>
      <c r="V1365" s="187"/>
      <c r="W1365" s="187"/>
      <c r="X1365" s="167"/>
      <c r="Y1365" s="167"/>
      <c r="Z1365" s="71"/>
    </row>
    <row r="1366" spans="3:26" ht="16.5" customHeight="1">
      <c r="C1366" s="160"/>
      <c r="D1366" s="160"/>
      <c r="E1366" s="140"/>
      <c r="F1366" s="141"/>
      <c r="G1366" s="141"/>
      <c r="H1366" s="143"/>
      <c r="I1366" s="184"/>
      <c r="J1366" s="144"/>
      <c r="K1366" s="121"/>
      <c r="L1366" s="121"/>
      <c r="M1366" s="121"/>
      <c r="N1366" s="185"/>
      <c r="O1366" s="121"/>
      <c r="P1366" s="161"/>
      <c r="Q1366" s="70"/>
      <c r="R1366" s="70"/>
      <c r="S1366" s="70"/>
      <c r="T1366" s="149"/>
      <c r="U1366" s="149"/>
      <c r="V1366" s="187"/>
      <c r="W1366" s="187"/>
      <c r="X1366" s="167"/>
      <c r="Y1366" s="167"/>
      <c r="Z1366" s="71"/>
    </row>
    <row r="1367" spans="3:26" ht="16.5" customHeight="1">
      <c r="C1367" s="160"/>
      <c r="D1367" s="160"/>
      <c r="E1367" s="140"/>
      <c r="F1367" s="141"/>
      <c r="G1367" s="141"/>
      <c r="H1367" s="143"/>
      <c r="I1367" s="184"/>
      <c r="J1367" s="144"/>
      <c r="K1367" s="121"/>
      <c r="L1367" s="121"/>
      <c r="M1367" s="121"/>
      <c r="N1367" s="185"/>
      <c r="O1367" s="121"/>
      <c r="P1367" s="161"/>
      <c r="Q1367" s="70"/>
      <c r="R1367" s="70"/>
      <c r="S1367" s="70"/>
      <c r="T1367" s="149"/>
      <c r="U1367" s="149"/>
      <c r="V1367" s="187"/>
      <c r="W1367" s="187"/>
      <c r="X1367" s="167"/>
      <c r="Y1367" s="167"/>
      <c r="Z1367" s="71"/>
    </row>
    <row r="1368" spans="3:26" ht="16.5" customHeight="1">
      <c r="C1368" s="160"/>
      <c r="D1368" s="160"/>
      <c r="E1368" s="140"/>
      <c r="F1368" s="141"/>
      <c r="G1368" s="141"/>
      <c r="H1368" s="143"/>
      <c r="I1368" s="184"/>
      <c r="J1368" s="144"/>
      <c r="K1368" s="121"/>
      <c r="L1368" s="121"/>
      <c r="M1368" s="121"/>
      <c r="N1368" s="185"/>
      <c r="O1368" s="121"/>
      <c r="P1368" s="161"/>
      <c r="Q1368" s="70"/>
      <c r="R1368" s="70"/>
      <c r="S1368" s="70"/>
      <c r="T1368" s="149"/>
      <c r="U1368" s="149"/>
      <c r="V1368" s="187"/>
      <c r="W1368" s="187"/>
      <c r="X1368" s="167"/>
      <c r="Y1368" s="167"/>
      <c r="Z1368" s="71"/>
    </row>
    <row r="1369" spans="3:26" ht="16.5" customHeight="1">
      <c r="C1369" s="160"/>
      <c r="D1369" s="160"/>
      <c r="E1369" s="140"/>
      <c r="F1369" s="141"/>
      <c r="G1369" s="141"/>
      <c r="H1369" s="143"/>
      <c r="I1369" s="184"/>
      <c r="J1369" s="144"/>
      <c r="K1369" s="121"/>
      <c r="L1369" s="121"/>
      <c r="M1369" s="121"/>
      <c r="N1369" s="185"/>
      <c r="O1369" s="121"/>
      <c r="P1369" s="161"/>
      <c r="Q1369" s="70"/>
      <c r="R1369" s="70"/>
      <c r="S1369" s="70"/>
      <c r="T1369" s="149"/>
      <c r="U1369" s="149"/>
      <c r="V1369" s="187"/>
      <c r="W1369" s="187"/>
      <c r="X1369" s="167"/>
      <c r="Y1369" s="167"/>
      <c r="Z1369" s="71"/>
    </row>
    <row r="1370" spans="3:26" ht="16.5" customHeight="1">
      <c r="C1370" s="160"/>
      <c r="D1370" s="160"/>
      <c r="E1370" s="140"/>
      <c r="F1370" s="141"/>
      <c r="G1370" s="141"/>
      <c r="H1370" s="143"/>
      <c r="I1370" s="184"/>
      <c r="J1370" s="144"/>
      <c r="K1370" s="121"/>
      <c r="L1370" s="121"/>
      <c r="M1370" s="121"/>
      <c r="N1370" s="185"/>
      <c r="O1370" s="121"/>
      <c r="P1370" s="161"/>
      <c r="Q1370" s="70"/>
      <c r="R1370" s="70"/>
      <c r="S1370" s="70"/>
      <c r="T1370" s="149"/>
      <c r="U1370" s="149"/>
      <c r="V1370" s="187"/>
      <c r="W1370" s="187"/>
      <c r="X1370" s="167"/>
      <c r="Y1370" s="167"/>
      <c r="Z1370" s="71"/>
    </row>
    <row r="1371" spans="3:26" ht="16.5" customHeight="1">
      <c r="C1371" s="160"/>
      <c r="D1371" s="160"/>
      <c r="E1371" s="140"/>
      <c r="F1371" s="141"/>
      <c r="G1371" s="141"/>
      <c r="H1371" s="143"/>
      <c r="I1371" s="184"/>
      <c r="J1371" s="144"/>
      <c r="K1371" s="121"/>
      <c r="L1371" s="121"/>
      <c r="M1371" s="121"/>
      <c r="N1371" s="185"/>
      <c r="O1371" s="121"/>
      <c r="P1371" s="161"/>
      <c r="Q1371" s="70"/>
      <c r="R1371" s="70"/>
      <c r="S1371" s="70"/>
      <c r="T1371" s="149"/>
      <c r="U1371" s="149"/>
      <c r="V1371" s="187"/>
      <c r="W1371" s="187"/>
      <c r="X1371" s="167"/>
      <c r="Y1371" s="167"/>
      <c r="Z1371" s="71"/>
    </row>
    <row r="1372" spans="3:26" ht="16.5" customHeight="1">
      <c r="C1372" s="160"/>
      <c r="D1372" s="160"/>
      <c r="E1372" s="140"/>
      <c r="F1372" s="141"/>
      <c r="G1372" s="141"/>
      <c r="H1372" s="143"/>
      <c r="I1372" s="184"/>
      <c r="J1372" s="144"/>
      <c r="K1372" s="121"/>
      <c r="L1372" s="121"/>
      <c r="M1372" s="121"/>
      <c r="N1372" s="185"/>
      <c r="O1372" s="121"/>
      <c r="P1372" s="161"/>
      <c r="Q1372" s="70"/>
      <c r="R1372" s="70"/>
      <c r="S1372" s="70"/>
      <c r="T1372" s="149"/>
      <c r="U1372" s="149"/>
      <c r="V1372" s="187"/>
      <c r="W1372" s="187"/>
      <c r="X1372" s="167"/>
      <c r="Y1372" s="167"/>
      <c r="Z1372" s="71"/>
    </row>
    <row r="1373" spans="3:26" ht="16.5" customHeight="1">
      <c r="C1373" s="160"/>
      <c r="D1373" s="160"/>
      <c r="E1373" s="140"/>
      <c r="F1373" s="141"/>
      <c r="G1373" s="141"/>
      <c r="H1373" s="143"/>
      <c r="I1373" s="184"/>
      <c r="J1373" s="144"/>
      <c r="K1373" s="121"/>
      <c r="L1373" s="121"/>
      <c r="M1373" s="121"/>
      <c r="N1373" s="185"/>
      <c r="O1373" s="121"/>
      <c r="P1373" s="161"/>
      <c r="Q1373" s="70"/>
      <c r="R1373" s="70"/>
      <c r="S1373" s="70"/>
      <c r="T1373" s="149"/>
      <c r="U1373" s="149"/>
      <c r="V1373" s="187"/>
      <c r="W1373" s="187"/>
      <c r="X1373" s="167"/>
      <c r="Y1373" s="167"/>
      <c r="Z1373" s="71"/>
    </row>
    <row r="1374" spans="3:26" ht="16.5" customHeight="1">
      <c r="C1374" s="160"/>
      <c r="D1374" s="160"/>
      <c r="E1374" s="140"/>
      <c r="F1374" s="141"/>
      <c r="G1374" s="141"/>
      <c r="H1374" s="143"/>
      <c r="I1374" s="184"/>
      <c r="J1374" s="144"/>
      <c r="K1374" s="121"/>
      <c r="L1374" s="121"/>
      <c r="M1374" s="121"/>
      <c r="N1374" s="185"/>
      <c r="O1374" s="121"/>
      <c r="P1374" s="161"/>
      <c r="Q1374" s="70"/>
      <c r="R1374" s="70"/>
      <c r="S1374" s="70"/>
      <c r="T1374" s="149"/>
      <c r="U1374" s="149"/>
      <c r="V1374" s="187"/>
      <c r="W1374" s="187"/>
      <c r="X1374" s="167"/>
      <c r="Y1374" s="167"/>
      <c r="Z1374" s="71"/>
    </row>
    <row r="1375" spans="3:26" ht="16.5" customHeight="1">
      <c r="C1375" s="160"/>
      <c r="D1375" s="160"/>
      <c r="E1375" s="140"/>
      <c r="F1375" s="141"/>
      <c r="G1375" s="141"/>
      <c r="H1375" s="143"/>
      <c r="I1375" s="184"/>
      <c r="J1375" s="144"/>
      <c r="K1375" s="121"/>
      <c r="L1375" s="121"/>
      <c r="M1375" s="121"/>
      <c r="N1375" s="185"/>
      <c r="O1375" s="121"/>
      <c r="P1375" s="161"/>
      <c r="Q1375" s="70"/>
      <c r="R1375" s="70"/>
      <c r="S1375" s="70"/>
      <c r="T1375" s="149"/>
      <c r="U1375" s="149"/>
      <c r="V1375" s="187"/>
      <c r="W1375" s="187"/>
      <c r="X1375" s="167"/>
      <c r="Y1375" s="167"/>
      <c r="Z1375" s="71"/>
    </row>
    <row r="1376" spans="3:26" ht="16.5" customHeight="1">
      <c r="C1376" s="160"/>
      <c r="D1376" s="160"/>
      <c r="E1376" s="140"/>
      <c r="F1376" s="141"/>
      <c r="G1376" s="141"/>
      <c r="H1376" s="143"/>
      <c r="I1376" s="184"/>
      <c r="J1376" s="144"/>
      <c r="K1376" s="121"/>
      <c r="L1376" s="121"/>
      <c r="M1376" s="121"/>
      <c r="N1376" s="185"/>
      <c r="O1376" s="121"/>
      <c r="P1376" s="161"/>
      <c r="Q1376" s="70"/>
      <c r="R1376" s="70"/>
      <c r="S1376" s="70"/>
      <c r="T1376" s="149"/>
      <c r="U1376" s="149"/>
      <c r="V1376" s="187"/>
      <c r="W1376" s="187"/>
      <c r="X1376" s="167"/>
      <c r="Y1376" s="167"/>
      <c r="Z1376" s="71"/>
    </row>
    <row r="1377" spans="3:26" ht="16.5" customHeight="1">
      <c r="C1377" s="160"/>
      <c r="D1377" s="160"/>
      <c r="E1377" s="140"/>
      <c r="F1377" s="141"/>
      <c r="G1377" s="141"/>
      <c r="H1377" s="143"/>
      <c r="I1377" s="184"/>
      <c r="J1377" s="144"/>
      <c r="K1377" s="121"/>
      <c r="L1377" s="121"/>
      <c r="M1377" s="121"/>
      <c r="N1377" s="185"/>
      <c r="O1377" s="121"/>
      <c r="P1377" s="161"/>
      <c r="Q1377" s="70"/>
      <c r="R1377" s="70"/>
      <c r="S1377" s="70"/>
      <c r="T1377" s="149"/>
      <c r="U1377" s="149"/>
      <c r="V1377" s="187"/>
      <c r="W1377" s="187"/>
      <c r="X1377" s="167"/>
      <c r="Y1377" s="167"/>
      <c r="Z1377" s="71"/>
    </row>
    <row r="1378" spans="3:26" ht="16.5" customHeight="1">
      <c r="C1378" s="160"/>
      <c r="D1378" s="160"/>
      <c r="E1378" s="140"/>
      <c r="F1378" s="141"/>
      <c r="G1378" s="141"/>
      <c r="H1378" s="143"/>
      <c r="I1378" s="184"/>
      <c r="J1378" s="144"/>
      <c r="K1378" s="121"/>
      <c r="L1378" s="121"/>
      <c r="M1378" s="121"/>
      <c r="N1378" s="185"/>
      <c r="O1378" s="121"/>
      <c r="P1378" s="161"/>
      <c r="Q1378" s="70"/>
      <c r="R1378" s="70"/>
      <c r="S1378" s="70"/>
      <c r="T1378" s="149"/>
      <c r="U1378" s="149"/>
      <c r="V1378" s="187"/>
      <c r="W1378" s="187"/>
      <c r="X1378" s="167"/>
      <c r="Y1378" s="167"/>
      <c r="Z1378" s="71"/>
    </row>
    <row r="1379" spans="3:26" ht="16.5" customHeight="1">
      <c r="C1379" s="160"/>
      <c r="D1379" s="160"/>
      <c r="E1379" s="140"/>
      <c r="F1379" s="141"/>
      <c r="G1379" s="141"/>
      <c r="H1379" s="143"/>
      <c r="I1379" s="184"/>
      <c r="J1379" s="144"/>
      <c r="K1379" s="121"/>
      <c r="L1379" s="121"/>
      <c r="M1379" s="121"/>
      <c r="N1379" s="185"/>
      <c r="O1379" s="121"/>
      <c r="P1379" s="161"/>
      <c r="Q1379" s="70"/>
      <c r="R1379" s="70"/>
      <c r="S1379" s="70"/>
      <c r="T1379" s="149"/>
      <c r="U1379" s="149"/>
      <c r="V1379" s="187"/>
      <c r="W1379" s="187"/>
      <c r="X1379" s="167"/>
      <c r="Y1379" s="167"/>
      <c r="Z1379" s="71"/>
    </row>
    <row r="1380" spans="3:26" ht="16.5" customHeight="1">
      <c r="C1380" s="160"/>
      <c r="D1380" s="160"/>
      <c r="E1380" s="140"/>
      <c r="F1380" s="141"/>
      <c r="G1380" s="141"/>
      <c r="H1380" s="143"/>
      <c r="I1380" s="184"/>
      <c r="J1380" s="144"/>
      <c r="K1380" s="121"/>
      <c r="L1380" s="121"/>
      <c r="M1380" s="121"/>
      <c r="N1380" s="185"/>
      <c r="O1380" s="121"/>
      <c r="P1380" s="161"/>
      <c r="Q1380" s="70"/>
      <c r="R1380" s="70"/>
      <c r="S1380" s="70"/>
      <c r="T1380" s="149"/>
      <c r="U1380" s="149"/>
      <c r="V1380" s="187"/>
      <c r="W1380" s="187"/>
      <c r="X1380" s="167"/>
      <c r="Y1380" s="167"/>
      <c r="Z1380" s="71"/>
    </row>
    <row r="1381" spans="3:26" ht="16.5" customHeight="1">
      <c r="C1381" s="160"/>
      <c r="D1381" s="160"/>
      <c r="E1381" s="140"/>
      <c r="F1381" s="141"/>
      <c r="G1381" s="141"/>
      <c r="H1381" s="143"/>
      <c r="I1381" s="184"/>
      <c r="J1381" s="144"/>
      <c r="K1381" s="121"/>
      <c r="L1381" s="121"/>
      <c r="M1381" s="121"/>
      <c r="N1381" s="185"/>
      <c r="O1381" s="121"/>
      <c r="P1381" s="161"/>
      <c r="Q1381" s="70"/>
      <c r="R1381" s="70"/>
      <c r="S1381" s="70"/>
      <c r="T1381" s="149"/>
      <c r="U1381" s="149"/>
      <c r="V1381" s="187"/>
      <c r="W1381" s="187"/>
      <c r="X1381" s="167"/>
      <c r="Y1381" s="167"/>
      <c r="Z1381" s="71"/>
    </row>
    <row r="1382" spans="3:26" ht="16.5" customHeight="1">
      <c r="C1382" s="160"/>
      <c r="D1382" s="160"/>
      <c r="E1382" s="140"/>
      <c r="F1382" s="141"/>
      <c r="G1382" s="141"/>
      <c r="H1382" s="143"/>
      <c r="I1382" s="184"/>
      <c r="J1382" s="144"/>
      <c r="K1382" s="121"/>
      <c r="L1382" s="121"/>
      <c r="M1382" s="121"/>
      <c r="N1382" s="185"/>
      <c r="O1382" s="121"/>
      <c r="P1382" s="161"/>
      <c r="Q1382" s="70"/>
      <c r="R1382" s="70"/>
      <c r="S1382" s="70"/>
      <c r="T1382" s="149"/>
      <c r="U1382" s="149"/>
      <c r="V1382" s="187"/>
      <c r="W1382" s="187"/>
      <c r="X1382" s="167"/>
      <c r="Y1382" s="167"/>
      <c r="Z1382" s="71"/>
    </row>
    <row r="1383" spans="3:26" ht="16.5" customHeight="1">
      <c r="C1383" s="160"/>
      <c r="D1383" s="160"/>
      <c r="E1383" s="140"/>
      <c r="F1383" s="141"/>
      <c r="G1383" s="141"/>
      <c r="H1383" s="143"/>
      <c r="I1383" s="184"/>
      <c r="J1383" s="144"/>
      <c r="K1383" s="121"/>
      <c r="L1383" s="121"/>
      <c r="M1383" s="121"/>
      <c r="N1383" s="185"/>
      <c r="O1383" s="121"/>
      <c r="P1383" s="161"/>
      <c r="Q1383" s="70"/>
      <c r="R1383" s="70"/>
      <c r="S1383" s="70"/>
      <c r="T1383" s="149"/>
      <c r="U1383" s="149"/>
      <c r="V1383" s="187"/>
      <c r="W1383" s="187"/>
      <c r="X1383" s="167"/>
      <c r="Y1383" s="167"/>
      <c r="Z1383" s="71"/>
    </row>
    <row r="1384" spans="3:26" ht="16.5" customHeight="1">
      <c r="C1384" s="160"/>
      <c r="D1384" s="160"/>
      <c r="E1384" s="140"/>
      <c r="F1384" s="141"/>
      <c r="G1384" s="141"/>
      <c r="H1384" s="143"/>
      <c r="I1384" s="184"/>
      <c r="J1384" s="144"/>
      <c r="K1384" s="121"/>
      <c r="L1384" s="121"/>
      <c r="M1384" s="121"/>
      <c r="N1384" s="185"/>
      <c r="O1384" s="121"/>
      <c r="P1384" s="161"/>
      <c r="Q1384" s="70"/>
      <c r="R1384" s="70"/>
      <c r="S1384" s="70"/>
      <c r="T1384" s="149"/>
      <c r="U1384" s="149"/>
      <c r="V1384" s="187"/>
      <c r="W1384" s="187"/>
      <c r="X1384" s="167"/>
      <c r="Y1384" s="167"/>
      <c r="Z1384" s="71"/>
    </row>
    <row r="1385" spans="3:26" ht="16.5" customHeight="1">
      <c r="C1385" s="160"/>
      <c r="D1385" s="160"/>
      <c r="E1385" s="140"/>
      <c r="F1385" s="141"/>
      <c r="G1385" s="141"/>
      <c r="H1385" s="143"/>
      <c r="I1385" s="184"/>
      <c r="J1385" s="144"/>
      <c r="K1385" s="121"/>
      <c r="L1385" s="121"/>
      <c r="M1385" s="121"/>
      <c r="N1385" s="185"/>
      <c r="O1385" s="121"/>
      <c r="P1385" s="161"/>
      <c r="Q1385" s="70"/>
      <c r="R1385" s="70"/>
      <c r="S1385" s="70"/>
      <c r="T1385" s="149"/>
      <c r="U1385" s="149"/>
      <c r="V1385" s="187"/>
      <c r="W1385" s="187"/>
      <c r="X1385" s="167"/>
      <c r="Y1385" s="167"/>
      <c r="Z1385" s="71"/>
    </row>
    <row r="1386" spans="3:26" ht="16.5" customHeight="1">
      <c r="C1386" s="160"/>
      <c r="D1386" s="160"/>
      <c r="E1386" s="140"/>
      <c r="F1386" s="141"/>
      <c r="G1386" s="141"/>
      <c r="H1386" s="143"/>
      <c r="I1386" s="184"/>
      <c r="J1386" s="144"/>
      <c r="K1386" s="121"/>
      <c r="L1386" s="121"/>
      <c r="M1386" s="121"/>
      <c r="N1386" s="185"/>
      <c r="O1386" s="121"/>
      <c r="P1386" s="161"/>
      <c r="Q1386" s="70"/>
      <c r="R1386" s="70"/>
      <c r="S1386" s="70"/>
      <c r="T1386" s="149"/>
      <c r="U1386" s="149"/>
      <c r="V1386" s="187"/>
      <c r="W1386" s="187"/>
      <c r="X1386" s="167"/>
      <c r="Y1386" s="167"/>
      <c r="Z1386" s="71"/>
    </row>
    <row r="1387" spans="3:26" ht="16.5" customHeight="1">
      <c r="C1387" s="160"/>
      <c r="D1387" s="160"/>
      <c r="E1387" s="140"/>
      <c r="F1387" s="141"/>
      <c r="G1387" s="141"/>
      <c r="H1387" s="143"/>
      <c r="I1387" s="184"/>
      <c r="J1387" s="144"/>
      <c r="K1387" s="121"/>
      <c r="L1387" s="121"/>
      <c r="M1387" s="121"/>
      <c r="N1387" s="185"/>
      <c r="O1387" s="121"/>
      <c r="P1387" s="161"/>
      <c r="Q1387" s="70"/>
      <c r="R1387" s="70"/>
      <c r="S1387" s="70"/>
      <c r="T1387" s="149"/>
      <c r="U1387" s="149"/>
      <c r="V1387" s="187"/>
      <c r="W1387" s="187"/>
      <c r="X1387" s="167"/>
      <c r="Y1387" s="167"/>
      <c r="Z1387" s="71"/>
    </row>
    <row r="1388" spans="3:26" ht="16.5" customHeight="1">
      <c r="C1388" s="160"/>
      <c r="D1388" s="160"/>
      <c r="E1388" s="140"/>
      <c r="F1388" s="141"/>
      <c r="G1388" s="141"/>
      <c r="H1388" s="143"/>
      <c r="I1388" s="184"/>
      <c r="J1388" s="144"/>
      <c r="K1388" s="121"/>
      <c r="L1388" s="121"/>
      <c r="M1388" s="121"/>
      <c r="N1388" s="185"/>
      <c r="O1388" s="121"/>
      <c r="P1388" s="161"/>
      <c r="Q1388" s="70"/>
      <c r="R1388" s="70"/>
      <c r="S1388" s="70"/>
      <c r="T1388" s="149"/>
      <c r="U1388" s="149"/>
      <c r="V1388" s="187"/>
      <c r="W1388" s="187"/>
      <c r="X1388" s="167"/>
      <c r="Y1388" s="167"/>
      <c r="Z1388" s="71"/>
    </row>
    <row r="1389" spans="3:26" ht="16.5" customHeight="1">
      <c r="C1389" s="160"/>
      <c r="D1389" s="160"/>
      <c r="E1389" s="140"/>
      <c r="F1389" s="141"/>
      <c r="G1389" s="141"/>
      <c r="H1389" s="143"/>
      <c r="I1389" s="184"/>
      <c r="J1389" s="144"/>
      <c r="K1389" s="121"/>
      <c r="L1389" s="121"/>
      <c r="M1389" s="121"/>
      <c r="N1389" s="185"/>
      <c r="O1389" s="121"/>
      <c r="P1389" s="161"/>
      <c r="Q1389" s="70"/>
      <c r="R1389" s="70"/>
      <c r="S1389" s="70"/>
      <c r="T1389" s="149"/>
      <c r="U1389" s="149"/>
      <c r="V1389" s="187"/>
      <c r="W1389" s="187"/>
      <c r="X1389" s="167"/>
      <c r="Y1389" s="167"/>
      <c r="Z1389" s="71"/>
    </row>
    <row r="1390" spans="3:26" ht="16.5" customHeight="1">
      <c r="C1390" s="160"/>
      <c r="D1390" s="160"/>
      <c r="E1390" s="140"/>
      <c r="F1390" s="141"/>
      <c r="G1390" s="141"/>
      <c r="H1390" s="143"/>
      <c r="I1390" s="184"/>
      <c r="J1390" s="144"/>
      <c r="K1390" s="121"/>
      <c r="L1390" s="121"/>
      <c r="M1390" s="121"/>
      <c r="N1390" s="185"/>
      <c r="O1390" s="121"/>
      <c r="P1390" s="161"/>
      <c r="Q1390" s="70"/>
      <c r="R1390" s="70"/>
      <c r="S1390" s="70"/>
      <c r="T1390" s="149"/>
      <c r="U1390" s="149"/>
      <c r="V1390" s="187"/>
      <c r="W1390" s="187"/>
      <c r="X1390" s="167"/>
      <c r="Y1390" s="167"/>
      <c r="Z1390" s="71"/>
    </row>
    <row r="1391" spans="3:26" ht="16.5" customHeight="1">
      <c r="C1391" s="160"/>
      <c r="D1391" s="160"/>
      <c r="E1391" s="140"/>
      <c r="F1391" s="141"/>
      <c r="G1391" s="141"/>
      <c r="H1391" s="143"/>
      <c r="I1391" s="184"/>
      <c r="J1391" s="144"/>
      <c r="K1391" s="121"/>
      <c r="L1391" s="121"/>
      <c r="M1391" s="121"/>
      <c r="N1391" s="185"/>
      <c r="O1391" s="121"/>
      <c r="P1391" s="161"/>
      <c r="Q1391" s="70"/>
      <c r="R1391" s="70"/>
      <c r="S1391" s="70"/>
      <c r="T1391" s="149"/>
      <c r="U1391" s="149"/>
      <c r="V1391" s="187"/>
      <c r="W1391" s="187"/>
      <c r="X1391" s="167"/>
      <c r="Y1391" s="167"/>
      <c r="Z1391" s="71"/>
    </row>
    <row r="1392" spans="3:26" ht="16.5" customHeight="1">
      <c r="C1392" s="160"/>
      <c r="D1392" s="160"/>
      <c r="E1392" s="140"/>
      <c r="F1392" s="141"/>
      <c r="G1392" s="141"/>
      <c r="H1392" s="143"/>
      <c r="I1392" s="184"/>
      <c r="J1392" s="144"/>
      <c r="K1392" s="121"/>
      <c r="L1392" s="121"/>
      <c r="M1392" s="121"/>
      <c r="N1392" s="185"/>
      <c r="O1392" s="121"/>
      <c r="P1392" s="161"/>
      <c r="Q1392" s="70"/>
      <c r="R1392" s="70"/>
      <c r="S1392" s="70"/>
      <c r="T1392" s="149"/>
      <c r="U1392" s="149"/>
      <c r="V1392" s="187"/>
      <c r="W1392" s="187"/>
      <c r="X1392" s="167"/>
      <c r="Y1392" s="167"/>
      <c r="Z1392" s="71"/>
    </row>
    <row r="1393" spans="3:26" ht="16.5" customHeight="1">
      <c r="C1393" s="160"/>
      <c r="D1393" s="160"/>
      <c r="E1393" s="140"/>
      <c r="F1393" s="141"/>
      <c r="G1393" s="141"/>
      <c r="H1393" s="143"/>
      <c r="I1393" s="184"/>
      <c r="J1393" s="144"/>
      <c r="K1393" s="121"/>
      <c r="L1393" s="121"/>
      <c r="M1393" s="121"/>
      <c r="N1393" s="185"/>
      <c r="O1393" s="121"/>
      <c r="P1393" s="161"/>
      <c r="Q1393" s="70"/>
      <c r="R1393" s="70"/>
      <c r="S1393" s="70"/>
      <c r="T1393" s="149"/>
      <c r="U1393" s="149"/>
      <c r="V1393" s="187"/>
      <c r="W1393" s="187"/>
      <c r="X1393" s="167"/>
      <c r="Y1393" s="167"/>
      <c r="Z1393" s="71"/>
    </row>
    <row r="1394" spans="3:26" ht="16.5" customHeight="1">
      <c r="C1394" s="160"/>
      <c r="D1394" s="160"/>
      <c r="E1394" s="140"/>
      <c r="F1394" s="141"/>
      <c r="G1394" s="141"/>
      <c r="H1394" s="143"/>
      <c r="I1394" s="184"/>
      <c r="J1394" s="144"/>
      <c r="K1394" s="121"/>
      <c r="L1394" s="121"/>
      <c r="M1394" s="121"/>
      <c r="N1394" s="185"/>
      <c r="O1394" s="121"/>
      <c r="P1394" s="161"/>
      <c r="Q1394" s="70"/>
      <c r="R1394" s="70"/>
      <c r="S1394" s="70"/>
      <c r="T1394" s="149"/>
      <c r="U1394" s="149"/>
      <c r="V1394" s="187"/>
      <c r="W1394" s="187"/>
      <c r="X1394" s="167"/>
      <c r="Y1394" s="167"/>
      <c r="Z1394" s="71"/>
    </row>
    <row r="1395" spans="3:26" ht="16.5" customHeight="1">
      <c r="C1395" s="160"/>
      <c r="D1395" s="160"/>
      <c r="E1395" s="140"/>
      <c r="F1395" s="141"/>
      <c r="G1395" s="141"/>
      <c r="H1395" s="143"/>
      <c r="I1395" s="184"/>
      <c r="J1395" s="144"/>
      <c r="K1395" s="121"/>
      <c r="L1395" s="121"/>
      <c r="M1395" s="121"/>
      <c r="N1395" s="185"/>
      <c r="O1395" s="121"/>
      <c r="P1395" s="161"/>
      <c r="Q1395" s="70"/>
      <c r="R1395" s="70"/>
      <c r="S1395" s="70"/>
      <c r="T1395" s="149"/>
      <c r="U1395" s="149"/>
      <c r="V1395" s="187"/>
      <c r="W1395" s="187"/>
      <c r="X1395" s="167"/>
      <c r="Y1395" s="167"/>
      <c r="Z1395" s="71"/>
    </row>
    <row r="1396" spans="3:26" ht="16.5" customHeight="1">
      <c r="C1396" s="160"/>
      <c r="D1396" s="160"/>
      <c r="E1396" s="140"/>
      <c r="F1396" s="141"/>
      <c r="G1396" s="141"/>
      <c r="H1396" s="143"/>
      <c r="I1396" s="184"/>
      <c r="J1396" s="144"/>
      <c r="K1396" s="121"/>
      <c r="L1396" s="121"/>
      <c r="M1396" s="121"/>
      <c r="N1396" s="185"/>
      <c r="O1396" s="121"/>
      <c r="P1396" s="161"/>
      <c r="Q1396" s="70"/>
      <c r="R1396" s="70"/>
      <c r="S1396" s="70"/>
      <c r="T1396" s="149"/>
      <c r="U1396" s="149"/>
      <c r="V1396" s="187"/>
      <c r="W1396" s="187"/>
      <c r="X1396" s="167"/>
      <c r="Y1396" s="167"/>
      <c r="Z1396" s="71"/>
    </row>
    <row r="1397" spans="3:26" ht="16.5" customHeight="1">
      <c r="C1397" s="160"/>
      <c r="D1397" s="160"/>
      <c r="E1397" s="140"/>
      <c r="F1397" s="141"/>
      <c r="G1397" s="141"/>
      <c r="H1397" s="143"/>
      <c r="I1397" s="184"/>
      <c r="J1397" s="144"/>
      <c r="K1397" s="121"/>
      <c r="L1397" s="121"/>
      <c r="M1397" s="121"/>
      <c r="N1397" s="185"/>
      <c r="O1397" s="121"/>
      <c r="P1397" s="161"/>
      <c r="Q1397" s="70"/>
      <c r="R1397" s="70"/>
      <c r="S1397" s="70"/>
      <c r="T1397" s="149"/>
      <c r="U1397" s="149"/>
      <c r="V1397" s="187"/>
      <c r="W1397" s="187"/>
      <c r="X1397" s="167"/>
      <c r="Y1397" s="167"/>
      <c r="Z1397" s="71"/>
    </row>
    <row r="1398" spans="3:26" ht="16.5" customHeight="1">
      <c r="C1398" s="160"/>
      <c r="D1398" s="160"/>
      <c r="E1398" s="140"/>
      <c r="F1398" s="141"/>
      <c r="G1398" s="141"/>
      <c r="H1398" s="143"/>
      <c r="I1398" s="184"/>
      <c r="J1398" s="144"/>
      <c r="K1398" s="121"/>
      <c r="L1398" s="121"/>
      <c r="M1398" s="121"/>
      <c r="N1398" s="185"/>
      <c r="O1398" s="121"/>
      <c r="P1398" s="161"/>
      <c r="Q1398" s="70"/>
      <c r="R1398" s="70"/>
      <c r="S1398" s="70"/>
      <c r="T1398" s="149"/>
      <c r="U1398" s="149"/>
      <c r="V1398" s="187"/>
      <c r="W1398" s="187"/>
      <c r="X1398" s="167"/>
      <c r="Y1398" s="167"/>
      <c r="Z1398" s="71"/>
    </row>
    <row r="1399" spans="3:26" ht="16.5" customHeight="1">
      <c r="C1399" s="160"/>
      <c r="D1399" s="160"/>
      <c r="E1399" s="140"/>
      <c r="F1399" s="141"/>
      <c r="G1399" s="141"/>
      <c r="H1399" s="143"/>
      <c r="I1399" s="184"/>
      <c r="J1399" s="144"/>
      <c r="K1399" s="121"/>
      <c r="L1399" s="121"/>
      <c r="M1399" s="121"/>
      <c r="N1399" s="185"/>
      <c r="O1399" s="121"/>
      <c r="P1399" s="161"/>
      <c r="Q1399" s="70"/>
      <c r="R1399" s="70"/>
      <c r="S1399" s="70"/>
      <c r="T1399" s="149"/>
      <c r="U1399" s="149"/>
      <c r="V1399" s="187"/>
      <c r="W1399" s="187"/>
      <c r="X1399" s="167"/>
      <c r="Y1399" s="167"/>
      <c r="Z1399" s="71"/>
    </row>
    <row r="1400" spans="3:26" ht="16.5" customHeight="1">
      <c r="C1400" s="160"/>
      <c r="D1400" s="160"/>
      <c r="E1400" s="140"/>
      <c r="F1400" s="141"/>
      <c r="G1400" s="141"/>
      <c r="H1400" s="143"/>
      <c r="I1400" s="184"/>
      <c r="J1400" s="144"/>
      <c r="K1400" s="121"/>
      <c r="L1400" s="121"/>
      <c r="M1400" s="121"/>
      <c r="N1400" s="185"/>
      <c r="O1400" s="121"/>
      <c r="P1400" s="161"/>
      <c r="Q1400" s="70"/>
      <c r="R1400" s="70"/>
      <c r="S1400" s="70"/>
      <c r="T1400" s="149"/>
      <c r="U1400" s="149"/>
      <c r="V1400" s="187"/>
      <c r="W1400" s="187"/>
      <c r="X1400" s="167"/>
      <c r="Y1400" s="167"/>
      <c r="Z1400" s="71"/>
    </row>
    <row r="1401" spans="3:26" ht="16.5" customHeight="1">
      <c r="C1401" s="160"/>
      <c r="D1401" s="160"/>
      <c r="E1401" s="140"/>
      <c r="F1401" s="141"/>
      <c r="G1401" s="141"/>
      <c r="H1401" s="143"/>
      <c r="I1401" s="184"/>
      <c r="J1401" s="144"/>
      <c r="K1401" s="121"/>
      <c r="L1401" s="121"/>
      <c r="M1401" s="121"/>
      <c r="N1401" s="185"/>
      <c r="O1401" s="121"/>
      <c r="P1401" s="161"/>
      <c r="Q1401" s="70"/>
      <c r="R1401" s="70"/>
      <c r="S1401" s="70"/>
      <c r="T1401" s="149"/>
      <c r="U1401" s="149"/>
      <c r="V1401" s="187"/>
      <c r="W1401" s="187"/>
      <c r="X1401" s="167"/>
      <c r="Y1401" s="167"/>
      <c r="Z1401" s="71"/>
    </row>
    <row r="1402" spans="3:26" ht="16.5" customHeight="1">
      <c r="C1402" s="160"/>
      <c r="D1402" s="160"/>
      <c r="E1402" s="140"/>
      <c r="F1402" s="141"/>
      <c r="G1402" s="141"/>
      <c r="H1402" s="143"/>
      <c r="I1402" s="184"/>
      <c r="J1402" s="144"/>
      <c r="K1402" s="121"/>
      <c r="L1402" s="121"/>
      <c r="M1402" s="121"/>
      <c r="N1402" s="185"/>
      <c r="O1402" s="121"/>
      <c r="P1402" s="161"/>
      <c r="Q1402" s="70"/>
      <c r="R1402" s="70"/>
      <c r="S1402" s="70"/>
      <c r="T1402" s="149"/>
      <c r="U1402" s="149"/>
      <c r="V1402" s="187"/>
      <c r="W1402" s="187"/>
      <c r="X1402" s="167"/>
      <c r="Y1402" s="167"/>
      <c r="Z1402" s="71"/>
    </row>
    <row r="1403" spans="3:26" ht="16.5" customHeight="1">
      <c r="C1403" s="160"/>
      <c r="D1403" s="160"/>
      <c r="E1403" s="140"/>
      <c r="F1403" s="141"/>
      <c r="G1403" s="141"/>
      <c r="H1403" s="143"/>
      <c r="I1403" s="184"/>
      <c r="J1403" s="144"/>
      <c r="K1403" s="121"/>
      <c r="L1403" s="121"/>
      <c r="M1403" s="121"/>
      <c r="N1403" s="185"/>
      <c r="O1403" s="121"/>
      <c r="P1403" s="161"/>
      <c r="Q1403" s="70"/>
      <c r="R1403" s="70"/>
      <c r="S1403" s="70"/>
      <c r="T1403" s="149"/>
      <c r="U1403" s="149"/>
      <c r="V1403" s="187"/>
      <c r="W1403" s="187"/>
      <c r="X1403" s="167"/>
      <c r="Y1403" s="167"/>
      <c r="Z1403" s="71"/>
    </row>
    <row r="1404" spans="3:26" ht="16.5" customHeight="1">
      <c r="C1404" s="160"/>
      <c r="D1404" s="160"/>
      <c r="E1404" s="140"/>
      <c r="F1404" s="141"/>
      <c r="G1404" s="141"/>
      <c r="H1404" s="143"/>
      <c r="I1404" s="184"/>
      <c r="J1404" s="144"/>
      <c r="K1404" s="121"/>
      <c r="L1404" s="121"/>
      <c r="M1404" s="121"/>
      <c r="N1404" s="185"/>
      <c r="O1404" s="121"/>
      <c r="P1404" s="161"/>
      <c r="Q1404" s="70"/>
      <c r="R1404" s="70"/>
      <c r="S1404" s="70"/>
      <c r="T1404" s="149"/>
      <c r="U1404" s="149"/>
      <c r="V1404" s="187"/>
      <c r="W1404" s="187"/>
      <c r="X1404" s="167"/>
      <c r="Y1404" s="167"/>
      <c r="Z1404" s="71"/>
    </row>
    <row r="1405" spans="3:26" ht="16.5" customHeight="1">
      <c r="C1405" s="160"/>
      <c r="D1405" s="160"/>
      <c r="E1405" s="140"/>
      <c r="F1405" s="141"/>
      <c r="G1405" s="141"/>
      <c r="H1405" s="143"/>
      <c r="I1405" s="184"/>
      <c r="J1405" s="144"/>
      <c r="K1405" s="121"/>
      <c r="L1405" s="121"/>
      <c r="M1405" s="121"/>
      <c r="N1405" s="185"/>
      <c r="O1405" s="121"/>
      <c r="P1405" s="161"/>
      <c r="Q1405" s="70"/>
      <c r="R1405" s="70"/>
      <c r="S1405" s="70"/>
      <c r="T1405" s="149"/>
      <c r="U1405" s="149"/>
      <c r="V1405" s="187"/>
      <c r="W1405" s="187"/>
      <c r="X1405" s="167"/>
      <c r="Y1405" s="167"/>
      <c r="Z1405" s="71"/>
    </row>
    <row r="1406" spans="3:26" ht="16.5" customHeight="1">
      <c r="C1406" s="160"/>
      <c r="D1406" s="160"/>
      <c r="E1406" s="140"/>
      <c r="F1406" s="141"/>
      <c r="G1406" s="141"/>
      <c r="H1406" s="143"/>
      <c r="I1406" s="184"/>
      <c r="J1406" s="144"/>
      <c r="K1406" s="121"/>
      <c r="L1406" s="121"/>
      <c r="M1406" s="121"/>
      <c r="N1406" s="185"/>
      <c r="O1406" s="121"/>
      <c r="P1406" s="161"/>
      <c r="Q1406" s="70"/>
      <c r="R1406" s="70"/>
      <c r="S1406" s="70"/>
      <c r="T1406" s="149"/>
      <c r="U1406" s="149"/>
      <c r="V1406" s="187"/>
      <c r="W1406" s="187"/>
      <c r="X1406" s="167"/>
      <c r="Y1406" s="167"/>
      <c r="Z1406" s="71"/>
    </row>
    <row r="1407" spans="3:26" ht="16.5" customHeight="1">
      <c r="C1407" s="160"/>
      <c r="D1407" s="160"/>
      <c r="E1407" s="140"/>
      <c r="F1407" s="141"/>
      <c r="G1407" s="141"/>
      <c r="H1407" s="143"/>
      <c r="I1407" s="184"/>
      <c r="J1407" s="144"/>
      <c r="K1407" s="121"/>
      <c r="L1407" s="121"/>
      <c r="M1407" s="121"/>
      <c r="N1407" s="185"/>
      <c r="O1407" s="121"/>
      <c r="P1407" s="161"/>
      <c r="Q1407" s="70"/>
      <c r="R1407" s="70"/>
      <c r="S1407" s="70"/>
      <c r="T1407" s="149"/>
      <c r="U1407" s="149"/>
      <c r="V1407" s="187"/>
      <c r="W1407" s="187"/>
      <c r="X1407" s="167"/>
      <c r="Y1407" s="167"/>
      <c r="Z1407" s="71"/>
    </row>
    <row r="1408" spans="3:26" ht="16.5" customHeight="1">
      <c r="C1408" s="160"/>
      <c r="D1408" s="160"/>
      <c r="E1408" s="140"/>
      <c r="F1408" s="141"/>
      <c r="G1408" s="141"/>
      <c r="H1408" s="143"/>
      <c r="I1408" s="184"/>
      <c r="J1408" s="144"/>
      <c r="K1408" s="121"/>
      <c r="L1408" s="121"/>
      <c r="M1408" s="121"/>
      <c r="N1408" s="185"/>
      <c r="O1408" s="121"/>
      <c r="P1408" s="161"/>
      <c r="Q1408" s="70"/>
      <c r="R1408" s="70"/>
      <c r="S1408" s="70"/>
      <c r="T1408" s="149"/>
      <c r="U1408" s="149"/>
      <c r="V1408" s="187"/>
      <c r="W1408" s="187"/>
      <c r="X1408" s="167"/>
      <c r="Y1408" s="167"/>
      <c r="Z1408" s="71"/>
    </row>
    <row r="1409" spans="3:26" ht="16.5" customHeight="1">
      <c r="C1409" s="160"/>
      <c r="D1409" s="160"/>
      <c r="E1409" s="140"/>
      <c r="F1409" s="141"/>
      <c r="G1409" s="141"/>
      <c r="H1409" s="143"/>
      <c r="I1409" s="184"/>
      <c r="J1409" s="144"/>
      <c r="K1409" s="121"/>
      <c r="L1409" s="121"/>
      <c r="M1409" s="121"/>
      <c r="N1409" s="185"/>
      <c r="O1409" s="121"/>
      <c r="P1409" s="161"/>
      <c r="Q1409" s="70"/>
      <c r="R1409" s="70"/>
      <c r="S1409" s="70"/>
      <c r="T1409" s="149"/>
      <c r="U1409" s="149"/>
      <c r="V1409" s="187"/>
      <c r="W1409" s="187"/>
      <c r="X1409" s="167"/>
      <c r="Y1409" s="167"/>
      <c r="Z1409" s="71"/>
    </row>
    <row r="1410" spans="3:26" ht="16.5" customHeight="1">
      <c r="C1410" s="160"/>
      <c r="D1410" s="160"/>
      <c r="E1410" s="140"/>
      <c r="F1410" s="141"/>
      <c r="G1410" s="141"/>
      <c r="H1410" s="143"/>
      <c r="I1410" s="184"/>
      <c r="J1410" s="144"/>
      <c r="K1410" s="121"/>
      <c r="L1410" s="121"/>
      <c r="M1410" s="121"/>
      <c r="N1410" s="185"/>
      <c r="O1410" s="121"/>
      <c r="P1410" s="161"/>
      <c r="Q1410" s="70"/>
      <c r="R1410" s="70"/>
      <c r="S1410" s="70"/>
      <c r="T1410" s="149"/>
      <c r="U1410" s="149"/>
      <c r="V1410" s="187"/>
      <c r="W1410" s="187"/>
      <c r="X1410" s="167"/>
      <c r="Y1410" s="167"/>
      <c r="Z1410" s="71"/>
    </row>
    <row r="1411" spans="3:26" ht="16.5" customHeight="1">
      <c r="C1411" s="160"/>
      <c r="D1411" s="160"/>
      <c r="E1411" s="140"/>
      <c r="F1411" s="141"/>
      <c r="G1411" s="141"/>
      <c r="H1411" s="143"/>
      <c r="I1411" s="184"/>
      <c r="J1411" s="144"/>
      <c r="K1411" s="121"/>
      <c r="L1411" s="121"/>
      <c r="M1411" s="121"/>
      <c r="N1411" s="185"/>
      <c r="O1411" s="121"/>
      <c r="P1411" s="161"/>
      <c r="Q1411" s="70"/>
      <c r="R1411" s="70"/>
      <c r="S1411" s="70"/>
      <c r="T1411" s="149"/>
      <c r="U1411" s="149"/>
      <c r="V1411" s="187"/>
      <c r="W1411" s="187"/>
      <c r="X1411" s="167"/>
      <c r="Y1411" s="167"/>
      <c r="Z1411" s="71"/>
    </row>
    <row r="1412" spans="3:26" ht="16.5" customHeight="1">
      <c r="C1412" s="160"/>
      <c r="D1412" s="160"/>
      <c r="E1412" s="140"/>
      <c r="F1412" s="141"/>
      <c r="G1412" s="141"/>
      <c r="H1412" s="143"/>
      <c r="I1412" s="184"/>
      <c r="J1412" s="144"/>
      <c r="K1412" s="121"/>
      <c r="L1412" s="121"/>
      <c r="M1412" s="121"/>
      <c r="N1412" s="185"/>
      <c r="O1412" s="121"/>
      <c r="P1412" s="161"/>
      <c r="Q1412" s="70"/>
      <c r="R1412" s="70"/>
      <c r="S1412" s="70"/>
      <c r="T1412" s="149"/>
      <c r="U1412" s="149"/>
      <c r="V1412" s="187"/>
      <c r="W1412" s="187"/>
      <c r="X1412" s="167"/>
      <c r="Y1412" s="167"/>
      <c r="Z1412" s="71"/>
    </row>
    <row r="1413" spans="3:26" ht="16.5" customHeight="1">
      <c r="C1413" s="160"/>
      <c r="D1413" s="160"/>
      <c r="E1413" s="140"/>
      <c r="F1413" s="141"/>
      <c r="G1413" s="141"/>
      <c r="H1413" s="143"/>
      <c r="I1413" s="184"/>
      <c r="J1413" s="144"/>
      <c r="K1413" s="121"/>
      <c r="L1413" s="121"/>
      <c r="M1413" s="121"/>
      <c r="N1413" s="185"/>
      <c r="O1413" s="121"/>
      <c r="P1413" s="161"/>
      <c r="Q1413" s="70"/>
      <c r="R1413" s="70"/>
      <c r="S1413" s="70"/>
      <c r="T1413" s="149"/>
      <c r="U1413" s="149"/>
      <c r="V1413" s="187"/>
      <c r="W1413" s="187"/>
      <c r="X1413" s="167"/>
      <c r="Y1413" s="167"/>
      <c r="Z1413" s="71"/>
    </row>
    <row r="1414" spans="3:26" ht="16.5" customHeight="1">
      <c r="C1414" s="160"/>
      <c r="D1414" s="160"/>
      <c r="E1414" s="140"/>
      <c r="F1414" s="141"/>
      <c r="G1414" s="141"/>
      <c r="H1414" s="143"/>
      <c r="I1414" s="184"/>
      <c r="J1414" s="144"/>
      <c r="K1414" s="121"/>
      <c r="L1414" s="121"/>
      <c r="M1414" s="121"/>
      <c r="N1414" s="185"/>
      <c r="O1414" s="121"/>
      <c r="P1414" s="161"/>
      <c r="Q1414" s="70"/>
      <c r="R1414" s="70"/>
      <c r="S1414" s="70"/>
      <c r="T1414" s="149"/>
      <c r="U1414" s="149"/>
      <c r="V1414" s="187"/>
      <c r="W1414" s="187"/>
      <c r="X1414" s="167"/>
      <c r="Y1414" s="167"/>
      <c r="Z1414" s="71"/>
    </row>
    <row r="1415" spans="3:26" ht="16.5" customHeight="1">
      <c r="C1415" s="160"/>
      <c r="D1415" s="160"/>
      <c r="E1415" s="140"/>
      <c r="F1415" s="141"/>
      <c r="G1415" s="141"/>
      <c r="H1415" s="143"/>
      <c r="I1415" s="184"/>
      <c r="J1415" s="144"/>
      <c r="K1415" s="121"/>
      <c r="L1415" s="121"/>
      <c r="M1415" s="121"/>
      <c r="N1415" s="185"/>
      <c r="O1415" s="121"/>
      <c r="P1415" s="161"/>
      <c r="Q1415" s="70"/>
      <c r="R1415" s="70"/>
      <c r="S1415" s="70"/>
      <c r="T1415" s="149"/>
      <c r="U1415" s="149"/>
      <c r="V1415" s="187"/>
      <c r="W1415" s="187"/>
      <c r="X1415" s="167"/>
      <c r="Y1415" s="167"/>
      <c r="Z1415" s="71"/>
    </row>
    <row r="1416" spans="3:26" ht="16.5" customHeight="1">
      <c r="C1416" s="160"/>
      <c r="D1416" s="160"/>
      <c r="E1416" s="140"/>
      <c r="F1416" s="141"/>
      <c r="G1416" s="141"/>
      <c r="H1416" s="143"/>
      <c r="I1416" s="184"/>
      <c r="J1416" s="144"/>
      <c r="K1416" s="121"/>
      <c r="L1416" s="121"/>
      <c r="M1416" s="121"/>
      <c r="N1416" s="185"/>
      <c r="O1416" s="121"/>
      <c r="P1416" s="161"/>
      <c r="Q1416" s="70"/>
      <c r="R1416" s="70"/>
      <c r="S1416" s="70"/>
      <c r="T1416" s="149"/>
      <c r="U1416" s="149"/>
      <c r="V1416" s="187"/>
      <c r="W1416" s="187"/>
      <c r="X1416" s="167"/>
      <c r="Y1416" s="167"/>
      <c r="Z1416" s="71"/>
    </row>
    <row r="1417" spans="3:26" ht="16.5" customHeight="1">
      <c r="C1417" s="160"/>
      <c r="D1417" s="160"/>
      <c r="E1417" s="140"/>
      <c r="F1417" s="141"/>
      <c r="G1417" s="141"/>
      <c r="H1417" s="143"/>
      <c r="I1417" s="184"/>
      <c r="J1417" s="144"/>
      <c r="K1417" s="121"/>
      <c r="L1417" s="121"/>
      <c r="M1417" s="121"/>
      <c r="N1417" s="185"/>
      <c r="O1417" s="121"/>
      <c r="P1417" s="161"/>
      <c r="Q1417" s="70"/>
      <c r="R1417" s="70"/>
      <c r="S1417" s="70"/>
      <c r="T1417" s="149"/>
      <c r="U1417" s="149"/>
      <c r="V1417" s="187"/>
      <c r="W1417" s="187"/>
      <c r="X1417" s="167"/>
      <c r="Y1417" s="167"/>
      <c r="Z1417" s="71"/>
    </row>
    <row r="1418" spans="3:26" ht="16.5" customHeight="1">
      <c r="C1418" s="160"/>
      <c r="D1418" s="160"/>
      <c r="E1418" s="140"/>
      <c r="F1418" s="141"/>
      <c r="G1418" s="141"/>
      <c r="H1418" s="143"/>
      <c r="I1418" s="184"/>
      <c r="J1418" s="144"/>
      <c r="K1418" s="121"/>
      <c r="L1418" s="121"/>
      <c r="M1418" s="121"/>
      <c r="N1418" s="185"/>
      <c r="O1418" s="121"/>
      <c r="P1418" s="161"/>
      <c r="Q1418" s="70"/>
      <c r="R1418" s="70"/>
      <c r="S1418" s="70"/>
      <c r="T1418" s="149"/>
      <c r="U1418" s="149"/>
      <c r="V1418" s="187"/>
      <c r="W1418" s="187"/>
      <c r="X1418" s="167"/>
      <c r="Y1418" s="167"/>
      <c r="Z1418" s="71"/>
    </row>
    <row r="1419" spans="3:26" ht="16.5" customHeight="1">
      <c r="C1419" s="160"/>
      <c r="D1419" s="160"/>
      <c r="E1419" s="140"/>
      <c r="F1419" s="141"/>
      <c r="G1419" s="141"/>
      <c r="H1419" s="143"/>
      <c r="I1419" s="184"/>
      <c r="J1419" s="144"/>
      <c r="K1419" s="121"/>
      <c r="L1419" s="121"/>
      <c r="M1419" s="121"/>
      <c r="N1419" s="185"/>
      <c r="O1419" s="121"/>
      <c r="P1419" s="161"/>
      <c r="Q1419" s="70"/>
      <c r="R1419" s="70"/>
      <c r="S1419" s="70"/>
      <c r="T1419" s="149"/>
      <c r="U1419" s="149"/>
      <c r="V1419" s="187"/>
      <c r="W1419" s="187"/>
      <c r="X1419" s="167"/>
      <c r="Y1419" s="167"/>
      <c r="Z1419" s="71"/>
    </row>
    <row r="1420" spans="3:26" ht="16.5" customHeight="1">
      <c r="C1420" s="160"/>
      <c r="D1420" s="160"/>
      <c r="E1420" s="140"/>
      <c r="F1420" s="141"/>
      <c r="G1420" s="141"/>
      <c r="H1420" s="143"/>
      <c r="I1420" s="184"/>
      <c r="J1420" s="144"/>
      <c r="K1420" s="121"/>
      <c r="L1420" s="121"/>
      <c r="M1420" s="121"/>
      <c r="N1420" s="185"/>
      <c r="O1420" s="121"/>
      <c r="P1420" s="161"/>
      <c r="Q1420" s="70"/>
      <c r="R1420" s="70"/>
      <c r="S1420" s="70"/>
      <c r="T1420" s="149"/>
      <c r="U1420" s="149"/>
      <c r="V1420" s="187"/>
      <c r="W1420" s="187"/>
      <c r="X1420" s="167"/>
      <c r="Y1420" s="167"/>
      <c r="Z1420" s="71"/>
    </row>
    <row r="1421" spans="3:26" ht="16.5" customHeight="1">
      <c r="C1421" s="160"/>
      <c r="D1421" s="160"/>
      <c r="E1421" s="140"/>
      <c r="F1421" s="141"/>
      <c r="G1421" s="141"/>
      <c r="H1421" s="143"/>
      <c r="I1421" s="184"/>
      <c r="J1421" s="144"/>
      <c r="K1421" s="121"/>
      <c r="L1421" s="121"/>
      <c r="M1421" s="121"/>
      <c r="N1421" s="185"/>
      <c r="O1421" s="121"/>
      <c r="P1421" s="161"/>
      <c r="Q1421" s="70"/>
      <c r="R1421" s="70"/>
      <c r="S1421" s="70"/>
      <c r="T1421" s="149"/>
      <c r="U1421" s="149"/>
      <c r="V1421" s="187"/>
      <c r="W1421" s="187"/>
      <c r="X1421" s="167"/>
      <c r="Y1421" s="167"/>
      <c r="Z1421" s="71"/>
    </row>
    <row r="1422" spans="3:26" ht="16.5" customHeight="1">
      <c r="C1422" s="160"/>
      <c r="D1422" s="160"/>
      <c r="E1422" s="140"/>
      <c r="F1422" s="141"/>
      <c r="G1422" s="141"/>
      <c r="H1422" s="143"/>
      <c r="I1422" s="184"/>
      <c r="J1422" s="144"/>
      <c r="K1422" s="121"/>
      <c r="L1422" s="121"/>
      <c r="M1422" s="121"/>
      <c r="N1422" s="185"/>
      <c r="O1422" s="121"/>
      <c r="P1422" s="161"/>
      <c r="Q1422" s="70"/>
      <c r="R1422" s="70"/>
      <c r="S1422" s="70"/>
      <c r="T1422" s="149"/>
      <c r="U1422" s="149"/>
      <c r="V1422" s="187"/>
      <c r="W1422" s="187"/>
      <c r="X1422" s="167"/>
      <c r="Y1422" s="167"/>
      <c r="Z1422" s="71"/>
    </row>
    <row r="1423" spans="3:26" ht="16.5" customHeight="1">
      <c r="C1423" s="160"/>
      <c r="D1423" s="160"/>
      <c r="E1423" s="140"/>
      <c r="F1423" s="141"/>
      <c r="G1423" s="141"/>
      <c r="H1423" s="143"/>
      <c r="I1423" s="184"/>
      <c r="J1423" s="144"/>
      <c r="K1423" s="121"/>
      <c r="L1423" s="121"/>
      <c r="M1423" s="121"/>
      <c r="N1423" s="185"/>
      <c r="O1423" s="121"/>
      <c r="P1423" s="161"/>
      <c r="Q1423" s="70"/>
      <c r="R1423" s="70"/>
      <c r="S1423" s="70"/>
      <c r="T1423" s="149"/>
      <c r="U1423" s="149"/>
      <c r="V1423" s="187"/>
      <c r="W1423" s="187"/>
      <c r="X1423" s="167"/>
      <c r="Y1423" s="167"/>
      <c r="Z1423" s="71"/>
    </row>
    <row r="1424" spans="3:26" ht="16.5" customHeight="1">
      <c r="C1424" s="160"/>
      <c r="D1424" s="160"/>
      <c r="E1424" s="140"/>
      <c r="F1424" s="141"/>
      <c r="G1424" s="141"/>
      <c r="H1424" s="143"/>
      <c r="I1424" s="184"/>
      <c r="J1424" s="144"/>
      <c r="K1424" s="121"/>
      <c r="L1424" s="121"/>
      <c r="M1424" s="121"/>
      <c r="N1424" s="185"/>
      <c r="O1424" s="121"/>
      <c r="P1424" s="161"/>
      <c r="Q1424" s="70"/>
      <c r="R1424" s="70"/>
      <c r="S1424" s="70"/>
      <c r="T1424" s="149"/>
      <c r="U1424" s="149"/>
      <c r="V1424" s="187"/>
      <c r="W1424" s="187"/>
      <c r="X1424" s="167"/>
      <c r="Y1424" s="167"/>
      <c r="Z1424" s="71"/>
    </row>
    <row r="1425" spans="3:26" ht="16.5" customHeight="1">
      <c r="C1425" s="160"/>
      <c r="D1425" s="160"/>
      <c r="E1425" s="140"/>
      <c r="F1425" s="141"/>
      <c r="G1425" s="141"/>
      <c r="H1425" s="143"/>
      <c r="I1425" s="184"/>
      <c r="J1425" s="144"/>
      <c r="K1425" s="121"/>
      <c r="L1425" s="121"/>
      <c r="M1425" s="121"/>
      <c r="N1425" s="185"/>
      <c r="O1425" s="121"/>
      <c r="P1425" s="161"/>
      <c r="Q1425" s="70"/>
      <c r="R1425" s="70"/>
      <c r="S1425" s="70"/>
      <c r="T1425" s="149"/>
      <c r="U1425" s="149"/>
      <c r="V1425" s="187"/>
      <c r="W1425" s="187"/>
      <c r="X1425" s="167"/>
      <c r="Y1425" s="167"/>
      <c r="Z1425" s="71"/>
    </row>
    <row r="1426" spans="3:26" ht="16.5" customHeight="1">
      <c r="C1426" s="160"/>
      <c r="D1426" s="160"/>
      <c r="E1426" s="140"/>
      <c r="F1426" s="141"/>
      <c r="G1426" s="141"/>
      <c r="H1426" s="143"/>
      <c r="I1426" s="184"/>
      <c r="J1426" s="144"/>
      <c r="K1426" s="121"/>
      <c r="L1426" s="121"/>
      <c r="M1426" s="121"/>
      <c r="N1426" s="185"/>
      <c r="O1426" s="121"/>
      <c r="P1426" s="161"/>
      <c r="Q1426" s="70"/>
      <c r="R1426" s="70"/>
      <c r="S1426" s="70"/>
      <c r="T1426" s="149"/>
      <c r="U1426" s="149"/>
      <c r="V1426" s="187"/>
      <c r="W1426" s="187"/>
      <c r="X1426" s="167"/>
      <c r="Y1426" s="167"/>
      <c r="Z1426" s="71"/>
    </row>
    <row r="1427" spans="3:26" ht="16.5" customHeight="1">
      <c r="C1427" s="160"/>
      <c r="D1427" s="160"/>
      <c r="E1427" s="140"/>
      <c r="F1427" s="141"/>
      <c r="G1427" s="141"/>
      <c r="H1427" s="143"/>
      <c r="I1427" s="184"/>
      <c r="J1427" s="144"/>
      <c r="K1427" s="121"/>
      <c r="L1427" s="121"/>
      <c r="M1427" s="121"/>
      <c r="N1427" s="185"/>
      <c r="O1427" s="121"/>
      <c r="P1427" s="161"/>
      <c r="Q1427" s="70"/>
      <c r="R1427" s="70"/>
      <c r="S1427" s="70"/>
      <c r="T1427" s="149"/>
      <c r="U1427" s="149"/>
      <c r="V1427" s="187"/>
      <c r="W1427" s="187"/>
      <c r="X1427" s="167"/>
      <c r="Y1427" s="167"/>
      <c r="Z1427" s="71"/>
    </row>
    <row r="1428" spans="3:26" ht="16.5" customHeight="1">
      <c r="C1428" s="160"/>
      <c r="D1428" s="160"/>
      <c r="E1428" s="140"/>
      <c r="F1428" s="141"/>
      <c r="G1428" s="141"/>
      <c r="H1428" s="143"/>
      <c r="I1428" s="184"/>
      <c r="J1428" s="144"/>
      <c r="K1428" s="121"/>
      <c r="L1428" s="121"/>
      <c r="M1428" s="121"/>
      <c r="N1428" s="185"/>
      <c r="O1428" s="121"/>
      <c r="P1428" s="161"/>
      <c r="Q1428" s="70"/>
      <c r="R1428" s="70"/>
      <c r="S1428" s="70"/>
      <c r="T1428" s="149"/>
      <c r="U1428" s="149"/>
      <c r="V1428" s="187"/>
      <c r="W1428" s="187"/>
      <c r="X1428" s="167"/>
      <c r="Y1428" s="167"/>
      <c r="Z1428" s="71"/>
    </row>
    <row r="1429" spans="3:26" ht="16.5" customHeight="1">
      <c r="C1429" s="160"/>
      <c r="D1429" s="160"/>
      <c r="E1429" s="140"/>
      <c r="F1429" s="141"/>
      <c r="G1429" s="141"/>
      <c r="H1429" s="143"/>
      <c r="I1429" s="184"/>
      <c r="J1429" s="144"/>
      <c r="K1429" s="121"/>
      <c r="L1429" s="121"/>
      <c r="M1429" s="121"/>
      <c r="N1429" s="185"/>
      <c r="O1429" s="121"/>
      <c r="P1429" s="161"/>
      <c r="Q1429" s="70"/>
      <c r="R1429" s="70"/>
      <c r="S1429" s="70"/>
      <c r="T1429" s="149"/>
      <c r="U1429" s="149"/>
      <c r="V1429" s="187"/>
      <c r="W1429" s="187"/>
      <c r="X1429" s="167"/>
      <c r="Y1429" s="167"/>
      <c r="Z1429" s="71"/>
    </row>
    <row r="1430" spans="3:26" ht="16.5" customHeight="1">
      <c r="C1430" s="160"/>
      <c r="D1430" s="160"/>
      <c r="E1430" s="140"/>
      <c r="F1430" s="141"/>
      <c r="G1430" s="141"/>
      <c r="H1430" s="143"/>
      <c r="I1430" s="184"/>
      <c r="J1430" s="144"/>
      <c r="K1430" s="121"/>
      <c r="L1430" s="121"/>
      <c r="M1430" s="121"/>
      <c r="N1430" s="185"/>
      <c r="O1430" s="121"/>
      <c r="P1430" s="161"/>
      <c r="Q1430" s="70"/>
      <c r="R1430" s="70"/>
      <c r="S1430" s="70"/>
      <c r="T1430" s="149"/>
      <c r="U1430" s="149"/>
      <c r="V1430" s="187"/>
      <c r="W1430" s="187"/>
      <c r="X1430" s="167"/>
      <c r="Y1430" s="167"/>
      <c r="Z1430" s="71"/>
    </row>
    <row r="1431" spans="3:26" ht="16.5" customHeight="1">
      <c r="C1431" s="160"/>
      <c r="D1431" s="160"/>
      <c r="E1431" s="140"/>
      <c r="F1431" s="141"/>
      <c r="G1431" s="141"/>
      <c r="H1431" s="143"/>
      <c r="I1431" s="184"/>
      <c r="J1431" s="144"/>
      <c r="K1431" s="121"/>
      <c r="L1431" s="121"/>
      <c r="M1431" s="121"/>
      <c r="N1431" s="185"/>
      <c r="O1431" s="121"/>
      <c r="P1431" s="161"/>
      <c r="Q1431" s="70"/>
      <c r="R1431" s="70"/>
      <c r="S1431" s="70"/>
      <c r="T1431" s="149"/>
      <c r="U1431" s="149"/>
      <c r="V1431" s="187"/>
      <c r="W1431" s="187"/>
      <c r="X1431" s="167"/>
      <c r="Y1431" s="167"/>
      <c r="Z1431" s="71"/>
    </row>
    <row r="1432" spans="3:26" ht="16.5" customHeight="1">
      <c r="C1432" s="160"/>
      <c r="D1432" s="160"/>
      <c r="E1432" s="140"/>
      <c r="F1432" s="141"/>
      <c r="G1432" s="141"/>
      <c r="H1432" s="143"/>
      <c r="I1432" s="184"/>
      <c r="J1432" s="144"/>
      <c r="K1432" s="121"/>
      <c r="L1432" s="121"/>
      <c r="M1432" s="121"/>
      <c r="N1432" s="185"/>
      <c r="O1432" s="121"/>
      <c r="P1432" s="161"/>
      <c r="Q1432" s="70"/>
      <c r="R1432" s="70"/>
      <c r="S1432" s="70"/>
      <c r="T1432" s="149"/>
      <c r="U1432" s="149"/>
      <c r="V1432" s="187"/>
      <c r="W1432" s="187"/>
      <c r="X1432" s="167"/>
      <c r="Y1432" s="167"/>
      <c r="Z1432" s="71"/>
    </row>
    <row r="1433" spans="3:26" ht="16.5" customHeight="1">
      <c r="C1433" s="160"/>
      <c r="D1433" s="160"/>
      <c r="E1433" s="140"/>
      <c r="F1433" s="141"/>
      <c r="G1433" s="141"/>
      <c r="H1433" s="143"/>
      <c r="I1433" s="184"/>
      <c r="J1433" s="144"/>
      <c r="K1433" s="121"/>
      <c r="L1433" s="121"/>
      <c r="M1433" s="121"/>
      <c r="N1433" s="185"/>
      <c r="O1433" s="121"/>
      <c r="P1433" s="161"/>
      <c r="Q1433" s="70"/>
      <c r="R1433" s="70"/>
      <c r="S1433" s="70"/>
      <c r="T1433" s="149"/>
      <c r="U1433" s="149"/>
      <c r="V1433" s="187"/>
      <c r="W1433" s="187"/>
      <c r="X1433" s="167"/>
      <c r="Y1433" s="167"/>
      <c r="Z1433" s="71"/>
    </row>
    <row r="1434" spans="3:26" ht="16.5" customHeight="1">
      <c r="C1434" s="160"/>
      <c r="D1434" s="160"/>
      <c r="E1434" s="140"/>
      <c r="F1434" s="141"/>
      <c r="G1434" s="141"/>
      <c r="H1434" s="143"/>
      <c r="I1434" s="184"/>
      <c r="J1434" s="144"/>
      <c r="K1434" s="121"/>
      <c r="L1434" s="121"/>
      <c r="M1434" s="121"/>
      <c r="N1434" s="185"/>
      <c r="O1434" s="121"/>
      <c r="P1434" s="161"/>
      <c r="Q1434" s="70"/>
      <c r="R1434" s="70"/>
      <c r="S1434" s="70"/>
      <c r="T1434" s="149"/>
      <c r="U1434" s="149"/>
      <c r="V1434" s="187"/>
      <c r="W1434" s="187"/>
      <c r="X1434" s="167"/>
      <c r="Y1434" s="167"/>
      <c r="Z1434" s="71"/>
    </row>
    <row r="1435" spans="3:26" ht="16.5" customHeight="1">
      <c r="C1435" s="160"/>
      <c r="D1435" s="160"/>
      <c r="E1435" s="140"/>
      <c r="F1435" s="141"/>
      <c r="G1435" s="141"/>
      <c r="H1435" s="143"/>
      <c r="I1435" s="184"/>
      <c r="J1435" s="144"/>
      <c r="K1435" s="121"/>
      <c r="L1435" s="121"/>
      <c r="M1435" s="121"/>
      <c r="N1435" s="185"/>
      <c r="O1435" s="121"/>
      <c r="P1435" s="161"/>
      <c r="Q1435" s="70"/>
      <c r="R1435" s="70"/>
      <c r="S1435" s="70"/>
      <c r="T1435" s="149"/>
      <c r="U1435" s="149"/>
      <c r="V1435" s="187"/>
      <c r="W1435" s="187"/>
      <c r="X1435" s="167"/>
      <c r="Y1435" s="167"/>
      <c r="Z1435" s="71"/>
    </row>
    <row r="1436" spans="3:26" ht="16.5" customHeight="1">
      <c r="C1436" s="160"/>
      <c r="D1436" s="160"/>
      <c r="E1436" s="140"/>
      <c r="F1436" s="141"/>
      <c r="G1436" s="141"/>
      <c r="H1436" s="143"/>
      <c r="I1436" s="184"/>
      <c r="J1436" s="144"/>
      <c r="K1436" s="121"/>
      <c r="L1436" s="121"/>
      <c r="M1436" s="121"/>
      <c r="N1436" s="185"/>
      <c r="O1436" s="121"/>
      <c r="P1436" s="161"/>
      <c r="Q1436" s="70"/>
      <c r="R1436" s="70"/>
      <c r="S1436" s="70"/>
      <c r="T1436" s="149"/>
      <c r="U1436" s="149"/>
      <c r="V1436" s="187"/>
      <c r="W1436" s="187"/>
      <c r="X1436" s="167"/>
      <c r="Y1436" s="167"/>
      <c r="Z1436" s="71"/>
    </row>
    <row r="1437" spans="3:26" ht="16.5" customHeight="1">
      <c r="C1437" s="160"/>
      <c r="D1437" s="160"/>
      <c r="E1437" s="140"/>
      <c r="F1437" s="141"/>
      <c r="G1437" s="141"/>
      <c r="H1437" s="143"/>
      <c r="I1437" s="184"/>
      <c r="J1437" s="144"/>
      <c r="K1437" s="121"/>
      <c r="L1437" s="121"/>
      <c r="M1437" s="121"/>
      <c r="N1437" s="185"/>
      <c r="O1437" s="121"/>
      <c r="P1437" s="161"/>
      <c r="Q1437" s="70"/>
      <c r="R1437" s="70"/>
      <c r="S1437" s="70"/>
      <c r="T1437" s="149"/>
      <c r="U1437" s="149"/>
      <c r="V1437" s="187"/>
      <c r="W1437" s="187"/>
      <c r="X1437" s="167"/>
      <c r="Y1437" s="167"/>
      <c r="Z1437" s="71"/>
    </row>
    <row r="1438" spans="3:26" ht="16.5" customHeight="1">
      <c r="C1438" s="160"/>
      <c r="D1438" s="160"/>
      <c r="E1438" s="140"/>
      <c r="F1438" s="141"/>
      <c r="G1438" s="141"/>
      <c r="H1438" s="143"/>
      <c r="I1438" s="184"/>
      <c r="J1438" s="144"/>
      <c r="K1438" s="121"/>
      <c r="L1438" s="121"/>
      <c r="M1438" s="121"/>
      <c r="N1438" s="185"/>
      <c r="O1438" s="121"/>
      <c r="P1438" s="161"/>
      <c r="Q1438" s="70"/>
      <c r="R1438" s="70"/>
      <c r="S1438" s="70"/>
      <c r="T1438" s="149"/>
      <c r="U1438" s="149"/>
      <c r="V1438" s="187"/>
      <c r="W1438" s="187"/>
      <c r="X1438" s="167"/>
      <c r="Y1438" s="167"/>
      <c r="Z1438" s="71"/>
    </row>
    <row r="1439" spans="3:26" ht="16.5" customHeight="1">
      <c r="C1439" s="160"/>
      <c r="D1439" s="160"/>
      <c r="E1439" s="140"/>
      <c r="F1439" s="141"/>
      <c r="G1439" s="141"/>
      <c r="H1439" s="143"/>
      <c r="I1439" s="184"/>
      <c r="J1439" s="144"/>
      <c r="K1439" s="121"/>
      <c r="L1439" s="121"/>
      <c r="M1439" s="121"/>
      <c r="N1439" s="185"/>
      <c r="O1439" s="121"/>
      <c r="P1439" s="161"/>
      <c r="Q1439" s="70"/>
      <c r="R1439" s="70"/>
      <c r="S1439" s="70"/>
      <c r="T1439" s="149"/>
      <c r="U1439" s="149"/>
      <c r="V1439" s="187"/>
      <c r="W1439" s="187"/>
      <c r="X1439" s="167"/>
      <c r="Y1439" s="167"/>
      <c r="Z1439" s="71"/>
    </row>
    <row r="1440" spans="3:26" ht="16.5" customHeight="1">
      <c r="C1440" s="160"/>
      <c r="D1440" s="160"/>
      <c r="E1440" s="140"/>
      <c r="F1440" s="141"/>
      <c r="G1440" s="141"/>
      <c r="H1440" s="143"/>
      <c r="I1440" s="184"/>
      <c r="J1440" s="144"/>
      <c r="K1440" s="121"/>
      <c r="L1440" s="121"/>
      <c r="M1440" s="121"/>
      <c r="N1440" s="185"/>
      <c r="O1440" s="121"/>
      <c r="P1440" s="161"/>
      <c r="Q1440" s="70"/>
      <c r="R1440" s="70"/>
      <c r="S1440" s="70"/>
      <c r="T1440" s="149"/>
      <c r="U1440" s="149"/>
      <c r="V1440" s="187"/>
      <c r="W1440" s="187"/>
      <c r="X1440" s="167"/>
      <c r="Y1440" s="167"/>
      <c r="Z1440" s="71"/>
    </row>
    <row r="1441" spans="3:26" ht="16.5" customHeight="1">
      <c r="C1441" s="160"/>
      <c r="D1441" s="160"/>
      <c r="E1441" s="140"/>
      <c r="F1441" s="141"/>
      <c r="G1441" s="141"/>
      <c r="H1441" s="143"/>
      <c r="I1441" s="184"/>
      <c r="J1441" s="144"/>
      <c r="K1441" s="121"/>
      <c r="L1441" s="121"/>
      <c r="M1441" s="121"/>
      <c r="N1441" s="185"/>
      <c r="O1441" s="121"/>
      <c r="P1441" s="161"/>
      <c r="Q1441" s="70"/>
      <c r="R1441" s="70"/>
      <c r="S1441" s="70"/>
      <c r="T1441" s="149"/>
      <c r="U1441" s="149"/>
      <c r="V1441" s="187"/>
      <c r="W1441" s="187"/>
      <c r="X1441" s="167"/>
      <c r="Y1441" s="167"/>
      <c r="Z1441" s="71"/>
    </row>
    <row r="1442" spans="3:26" ht="16.5" customHeight="1">
      <c r="C1442" s="160"/>
      <c r="D1442" s="160"/>
      <c r="E1442" s="140"/>
      <c r="F1442" s="141"/>
      <c r="G1442" s="141"/>
      <c r="H1442" s="143"/>
      <c r="I1442" s="184"/>
      <c r="J1442" s="144"/>
      <c r="K1442" s="121"/>
      <c r="L1442" s="121"/>
      <c r="M1442" s="121"/>
      <c r="N1442" s="185"/>
      <c r="O1442" s="121"/>
      <c r="P1442" s="161"/>
      <c r="Q1442" s="70"/>
      <c r="R1442" s="70"/>
      <c r="S1442" s="70"/>
      <c r="T1442" s="149"/>
      <c r="U1442" s="149"/>
      <c r="V1442" s="187"/>
      <c r="W1442" s="187"/>
      <c r="X1442" s="167"/>
      <c r="Y1442" s="167"/>
      <c r="Z1442" s="71"/>
    </row>
    <row r="1443" spans="3:26" ht="16.5" customHeight="1">
      <c r="C1443" s="160"/>
      <c r="D1443" s="160"/>
      <c r="E1443" s="140"/>
      <c r="F1443" s="141"/>
      <c r="G1443" s="141"/>
      <c r="H1443" s="143"/>
      <c r="I1443" s="184"/>
      <c r="J1443" s="144"/>
      <c r="K1443" s="121"/>
      <c r="L1443" s="121"/>
      <c r="M1443" s="121"/>
      <c r="N1443" s="185"/>
      <c r="O1443" s="121"/>
      <c r="P1443" s="161"/>
      <c r="Q1443" s="70"/>
      <c r="R1443" s="70"/>
      <c r="S1443" s="70"/>
      <c r="T1443" s="149"/>
      <c r="U1443" s="149"/>
      <c r="V1443" s="187"/>
      <c r="W1443" s="187"/>
      <c r="X1443" s="167"/>
      <c r="Y1443" s="167"/>
      <c r="Z1443" s="71"/>
    </row>
    <row r="1444" spans="3:26" ht="16.5" customHeight="1">
      <c r="C1444" s="160"/>
      <c r="D1444" s="160"/>
      <c r="E1444" s="140"/>
      <c r="F1444" s="141"/>
      <c r="G1444" s="141"/>
      <c r="H1444" s="143"/>
      <c r="I1444" s="184"/>
      <c r="J1444" s="144"/>
      <c r="K1444" s="121"/>
      <c r="L1444" s="121"/>
      <c r="M1444" s="121"/>
      <c r="N1444" s="185"/>
      <c r="O1444" s="121"/>
      <c r="P1444" s="161"/>
      <c r="Q1444" s="70"/>
      <c r="R1444" s="70"/>
      <c r="S1444" s="70"/>
      <c r="T1444" s="149"/>
      <c r="U1444" s="149"/>
      <c r="V1444" s="187"/>
      <c r="W1444" s="187"/>
      <c r="X1444" s="167"/>
      <c r="Y1444" s="167"/>
      <c r="Z1444" s="71"/>
    </row>
    <row r="1445" spans="3:26" ht="16.5" customHeight="1">
      <c r="C1445" s="160"/>
      <c r="D1445" s="160"/>
      <c r="E1445" s="140"/>
      <c r="F1445" s="141"/>
      <c r="G1445" s="141"/>
      <c r="H1445" s="143"/>
      <c r="I1445" s="184"/>
      <c r="J1445" s="144"/>
      <c r="K1445" s="121"/>
      <c r="L1445" s="121"/>
      <c r="M1445" s="121"/>
      <c r="N1445" s="185"/>
      <c r="O1445" s="121"/>
      <c r="P1445" s="161"/>
      <c r="Q1445" s="70"/>
      <c r="R1445" s="70"/>
      <c r="S1445" s="70"/>
      <c r="T1445" s="149"/>
      <c r="U1445" s="149"/>
      <c r="V1445" s="187"/>
      <c r="W1445" s="187"/>
      <c r="X1445" s="167"/>
      <c r="Y1445" s="167"/>
      <c r="Z1445" s="71"/>
    </row>
    <row r="1446" spans="3:26" ht="16.5" customHeight="1">
      <c r="C1446" s="160"/>
      <c r="D1446" s="160"/>
      <c r="E1446" s="140"/>
      <c r="F1446" s="141"/>
      <c r="G1446" s="141"/>
      <c r="H1446" s="143"/>
      <c r="I1446" s="184"/>
      <c r="J1446" s="144"/>
      <c r="K1446" s="121"/>
      <c r="L1446" s="121"/>
      <c r="M1446" s="121"/>
      <c r="N1446" s="185"/>
      <c r="O1446" s="121"/>
      <c r="P1446" s="161"/>
      <c r="Q1446" s="70"/>
      <c r="R1446" s="70"/>
      <c r="S1446" s="70"/>
      <c r="T1446" s="149"/>
      <c r="U1446" s="149"/>
      <c r="V1446" s="187"/>
      <c r="W1446" s="187"/>
      <c r="X1446" s="167"/>
      <c r="Y1446" s="167"/>
      <c r="Z1446" s="71"/>
    </row>
    <row r="1447" spans="3:26" ht="16.5" customHeight="1">
      <c r="C1447" s="160"/>
      <c r="D1447" s="160"/>
      <c r="E1447" s="140"/>
      <c r="F1447" s="141"/>
      <c r="G1447" s="141"/>
      <c r="H1447" s="143"/>
      <c r="I1447" s="184"/>
      <c r="J1447" s="144"/>
      <c r="K1447" s="121"/>
      <c r="L1447" s="121"/>
      <c r="M1447" s="121"/>
      <c r="N1447" s="185"/>
      <c r="O1447" s="121"/>
      <c r="P1447" s="161"/>
      <c r="Q1447" s="70"/>
      <c r="R1447" s="70"/>
      <c r="S1447" s="70"/>
      <c r="T1447" s="149"/>
      <c r="U1447" s="149"/>
      <c r="V1447" s="187"/>
      <c r="W1447" s="187"/>
      <c r="X1447" s="167"/>
      <c r="Y1447" s="167"/>
      <c r="Z1447" s="71"/>
    </row>
    <row r="1448" spans="3:26" ht="16.5" customHeight="1">
      <c r="C1448" s="160"/>
      <c r="D1448" s="160"/>
      <c r="E1448" s="140"/>
      <c r="F1448" s="141"/>
      <c r="G1448" s="141"/>
      <c r="H1448" s="143"/>
      <c r="I1448" s="184"/>
      <c r="J1448" s="144"/>
      <c r="K1448" s="121"/>
      <c r="L1448" s="121"/>
      <c r="M1448" s="121"/>
      <c r="N1448" s="185"/>
      <c r="O1448" s="121"/>
      <c r="P1448" s="161"/>
      <c r="Q1448" s="70"/>
      <c r="R1448" s="70"/>
      <c r="S1448" s="70"/>
      <c r="T1448" s="149"/>
      <c r="U1448" s="149"/>
      <c r="V1448" s="187"/>
      <c r="W1448" s="187"/>
      <c r="X1448" s="167"/>
      <c r="Y1448" s="167"/>
      <c r="Z1448" s="71"/>
    </row>
    <row r="1449" spans="3:26" ht="16.5" customHeight="1">
      <c r="C1449" s="160"/>
      <c r="D1449" s="160"/>
      <c r="E1449" s="140"/>
      <c r="F1449" s="141"/>
      <c r="G1449" s="141"/>
      <c r="H1449" s="143"/>
      <c r="I1449" s="184"/>
      <c r="J1449" s="144"/>
      <c r="K1449" s="121"/>
      <c r="L1449" s="121"/>
      <c r="M1449" s="121"/>
      <c r="N1449" s="185"/>
      <c r="O1449" s="121"/>
      <c r="P1449" s="161"/>
      <c r="Q1449" s="70"/>
      <c r="R1449" s="70"/>
      <c r="S1449" s="70"/>
      <c r="T1449" s="149"/>
      <c r="U1449" s="149"/>
      <c r="V1449" s="187"/>
      <c r="W1449" s="187"/>
      <c r="X1449" s="167"/>
      <c r="Y1449" s="167"/>
      <c r="Z1449" s="71"/>
    </row>
    <row r="1450" spans="3:26" ht="16.5" customHeight="1">
      <c r="C1450" s="160"/>
      <c r="D1450" s="160"/>
      <c r="E1450" s="140"/>
      <c r="F1450" s="141"/>
      <c r="G1450" s="141"/>
      <c r="H1450" s="143"/>
      <c r="I1450" s="184"/>
      <c r="J1450" s="144"/>
      <c r="K1450" s="121"/>
      <c r="L1450" s="121"/>
      <c r="M1450" s="121"/>
      <c r="N1450" s="185"/>
      <c r="O1450" s="121"/>
      <c r="P1450" s="161"/>
      <c r="Q1450" s="70"/>
      <c r="R1450" s="70"/>
      <c r="S1450" s="70"/>
      <c r="T1450" s="149"/>
      <c r="U1450" s="149"/>
      <c r="V1450" s="187"/>
      <c r="W1450" s="187"/>
      <c r="X1450" s="167"/>
      <c r="Y1450" s="167"/>
      <c r="Z1450" s="71"/>
    </row>
    <row r="1451" spans="3:26" ht="16.5" customHeight="1">
      <c r="C1451" s="160"/>
      <c r="D1451" s="160"/>
      <c r="E1451" s="140"/>
      <c r="F1451" s="141"/>
      <c r="G1451" s="141"/>
      <c r="H1451" s="143"/>
      <c r="I1451" s="184"/>
      <c r="J1451" s="144"/>
      <c r="K1451" s="121"/>
      <c r="L1451" s="121"/>
      <c r="M1451" s="121"/>
      <c r="N1451" s="185"/>
      <c r="O1451" s="121"/>
      <c r="P1451" s="161"/>
      <c r="Q1451" s="70"/>
      <c r="R1451" s="70"/>
      <c r="S1451" s="70"/>
      <c r="T1451" s="149"/>
      <c r="U1451" s="149"/>
      <c r="V1451" s="187"/>
      <c r="W1451" s="187"/>
      <c r="X1451" s="167"/>
      <c r="Y1451" s="167"/>
      <c r="Z1451" s="71"/>
    </row>
    <row r="1452" spans="3:26" ht="16.5" customHeight="1">
      <c r="C1452" s="160"/>
      <c r="D1452" s="160"/>
      <c r="E1452" s="140"/>
      <c r="F1452" s="141"/>
      <c r="G1452" s="141"/>
      <c r="H1452" s="143"/>
      <c r="I1452" s="184"/>
      <c r="J1452" s="144"/>
      <c r="K1452" s="121"/>
      <c r="L1452" s="121"/>
      <c r="M1452" s="121"/>
      <c r="N1452" s="185"/>
      <c r="O1452" s="121"/>
      <c r="P1452" s="161"/>
      <c r="Q1452" s="70"/>
      <c r="R1452" s="70"/>
      <c r="S1452" s="70"/>
      <c r="T1452" s="149"/>
      <c r="U1452" s="149"/>
      <c r="V1452" s="187"/>
      <c r="W1452" s="187"/>
      <c r="X1452" s="167"/>
      <c r="Y1452" s="167"/>
      <c r="Z1452" s="71"/>
    </row>
    <row r="1453" spans="3:26" ht="16.5" customHeight="1">
      <c r="C1453" s="160"/>
      <c r="D1453" s="160"/>
      <c r="E1453" s="140"/>
      <c r="F1453" s="141"/>
      <c r="G1453" s="141"/>
      <c r="H1453" s="143"/>
      <c r="I1453" s="184"/>
      <c r="J1453" s="144"/>
      <c r="K1453" s="121"/>
      <c r="L1453" s="121"/>
      <c r="M1453" s="121"/>
      <c r="N1453" s="185"/>
      <c r="O1453" s="121"/>
      <c r="P1453" s="161"/>
      <c r="Q1453" s="70"/>
      <c r="R1453" s="70"/>
      <c r="S1453" s="70"/>
      <c r="T1453" s="149"/>
      <c r="U1453" s="149"/>
      <c r="V1453" s="187"/>
      <c r="W1453" s="187"/>
      <c r="X1453" s="167"/>
      <c r="Y1453" s="167"/>
      <c r="Z1453" s="71"/>
    </row>
    <row r="1454" spans="3:26" ht="16.5" customHeight="1">
      <c r="C1454" s="160"/>
      <c r="D1454" s="160"/>
      <c r="E1454" s="140"/>
      <c r="F1454" s="141"/>
      <c r="G1454" s="141"/>
      <c r="H1454" s="143"/>
      <c r="I1454" s="184"/>
      <c r="J1454" s="144"/>
      <c r="K1454" s="121"/>
      <c r="L1454" s="121"/>
      <c r="M1454" s="121"/>
      <c r="N1454" s="185"/>
      <c r="O1454" s="121"/>
      <c r="P1454" s="161"/>
      <c r="Q1454" s="70"/>
      <c r="R1454" s="70"/>
      <c r="S1454" s="70"/>
      <c r="T1454" s="149"/>
      <c r="U1454" s="149"/>
      <c r="V1454" s="187"/>
      <c r="W1454" s="187"/>
      <c r="X1454" s="167"/>
      <c r="Y1454" s="167"/>
      <c r="Z1454" s="71"/>
    </row>
    <row r="1455" spans="3:26" ht="16.5" customHeight="1">
      <c r="C1455" s="160"/>
      <c r="D1455" s="160"/>
      <c r="E1455" s="140"/>
      <c r="F1455" s="141"/>
      <c r="G1455" s="141"/>
      <c r="H1455" s="143"/>
      <c r="I1455" s="184"/>
      <c r="J1455" s="144"/>
      <c r="K1455" s="121"/>
      <c r="L1455" s="121"/>
      <c r="M1455" s="121"/>
      <c r="N1455" s="185"/>
      <c r="O1455" s="121"/>
      <c r="P1455" s="161"/>
      <c r="Q1455" s="70"/>
      <c r="R1455" s="70"/>
      <c r="S1455" s="70"/>
      <c r="T1455" s="149"/>
      <c r="U1455" s="149"/>
      <c r="V1455" s="187"/>
      <c r="W1455" s="187"/>
      <c r="X1455" s="167"/>
      <c r="Y1455" s="167"/>
      <c r="Z1455" s="71"/>
    </row>
    <row r="1456" spans="3:26" ht="16.5" customHeight="1">
      <c r="C1456" s="160"/>
      <c r="D1456" s="160"/>
      <c r="E1456" s="140"/>
      <c r="F1456" s="141"/>
      <c r="G1456" s="141"/>
      <c r="H1456" s="143"/>
      <c r="I1456" s="184"/>
      <c r="J1456" s="144"/>
      <c r="K1456" s="121"/>
      <c r="L1456" s="121"/>
      <c r="M1456" s="121"/>
      <c r="N1456" s="185"/>
      <c r="O1456" s="121"/>
      <c r="P1456" s="161"/>
      <c r="Q1456" s="70"/>
      <c r="R1456" s="70"/>
      <c r="S1456" s="70"/>
      <c r="T1456" s="149"/>
      <c r="U1456" s="149"/>
      <c r="V1456" s="187"/>
      <c r="W1456" s="187"/>
      <c r="X1456" s="167"/>
      <c r="Y1456" s="167"/>
      <c r="Z1456" s="71"/>
    </row>
    <row r="1457" spans="3:26" ht="16.5" customHeight="1">
      <c r="C1457" s="160"/>
      <c r="D1457" s="160"/>
      <c r="E1457" s="140"/>
      <c r="F1457" s="141"/>
      <c r="G1457" s="141"/>
      <c r="H1457" s="143"/>
      <c r="I1457" s="184"/>
      <c r="J1457" s="144"/>
      <c r="K1457" s="121"/>
      <c r="L1457" s="121"/>
      <c r="M1457" s="121"/>
      <c r="N1457" s="185"/>
      <c r="O1457" s="121"/>
      <c r="P1457" s="161"/>
      <c r="Q1457" s="70"/>
      <c r="R1457" s="70"/>
      <c r="S1457" s="70"/>
      <c r="T1457" s="149"/>
      <c r="U1457" s="149"/>
      <c r="V1457" s="187"/>
      <c r="W1457" s="187"/>
      <c r="X1457" s="167"/>
      <c r="Y1457" s="167"/>
      <c r="Z1457" s="71"/>
    </row>
    <row r="1458" spans="3:26" ht="16.5" customHeight="1">
      <c r="C1458" s="160"/>
      <c r="D1458" s="160"/>
      <c r="E1458" s="140"/>
      <c r="F1458" s="141"/>
      <c r="G1458" s="141"/>
      <c r="H1458" s="143"/>
      <c r="I1458" s="184"/>
      <c r="J1458" s="144"/>
      <c r="K1458" s="121"/>
      <c r="L1458" s="121"/>
      <c r="M1458" s="121"/>
      <c r="N1458" s="185"/>
      <c r="O1458" s="121"/>
      <c r="P1458" s="161"/>
      <c r="Q1458" s="70"/>
      <c r="R1458" s="70"/>
      <c r="S1458" s="70"/>
      <c r="T1458" s="149"/>
      <c r="U1458" s="149"/>
      <c r="V1458" s="187"/>
      <c r="W1458" s="187"/>
      <c r="X1458" s="167"/>
      <c r="Y1458" s="167"/>
      <c r="Z1458" s="71"/>
    </row>
    <row r="1459" spans="3:26" ht="16.5" customHeight="1">
      <c r="C1459" s="160"/>
      <c r="D1459" s="160"/>
      <c r="E1459" s="140"/>
      <c r="F1459" s="141"/>
      <c r="G1459" s="141"/>
      <c r="H1459" s="143"/>
      <c r="I1459" s="184"/>
      <c r="J1459" s="144"/>
      <c r="K1459" s="121"/>
      <c r="L1459" s="121"/>
      <c r="M1459" s="121"/>
      <c r="N1459" s="185"/>
      <c r="O1459" s="121"/>
      <c r="P1459" s="161"/>
      <c r="Q1459" s="70"/>
      <c r="R1459" s="70"/>
      <c r="S1459" s="70"/>
      <c r="T1459" s="149"/>
      <c r="U1459" s="149"/>
      <c r="V1459" s="187"/>
      <c r="W1459" s="187"/>
      <c r="X1459" s="167"/>
      <c r="Y1459" s="167"/>
      <c r="Z1459" s="71"/>
    </row>
    <row r="1460" spans="3:26" ht="16.5" customHeight="1">
      <c r="C1460" s="160"/>
      <c r="D1460" s="160"/>
      <c r="E1460" s="140"/>
      <c r="F1460" s="141"/>
      <c r="G1460" s="141"/>
      <c r="H1460" s="143"/>
      <c r="I1460" s="184"/>
      <c r="J1460" s="144"/>
      <c r="K1460" s="121"/>
      <c r="L1460" s="121"/>
      <c r="M1460" s="121"/>
      <c r="N1460" s="185"/>
      <c r="O1460" s="121"/>
      <c r="P1460" s="161"/>
      <c r="Q1460" s="70"/>
      <c r="R1460" s="70"/>
      <c r="S1460" s="70"/>
      <c r="T1460" s="149"/>
      <c r="U1460" s="149"/>
      <c r="V1460" s="187"/>
      <c r="W1460" s="187"/>
      <c r="X1460" s="167"/>
      <c r="Y1460" s="167"/>
      <c r="Z1460" s="71"/>
    </row>
    <row r="1461" spans="3:26" ht="16.5" customHeight="1">
      <c r="C1461" s="160"/>
      <c r="D1461" s="160"/>
      <c r="E1461" s="140"/>
      <c r="F1461" s="141"/>
      <c r="G1461" s="141"/>
      <c r="H1461" s="143"/>
      <c r="I1461" s="184"/>
      <c r="J1461" s="144"/>
      <c r="K1461" s="121"/>
      <c r="L1461" s="121"/>
      <c r="M1461" s="121"/>
      <c r="N1461" s="185"/>
      <c r="O1461" s="121"/>
      <c r="P1461" s="161"/>
      <c r="Q1461" s="70"/>
      <c r="R1461" s="70"/>
      <c r="S1461" s="70"/>
      <c r="T1461" s="149"/>
      <c r="U1461" s="149"/>
      <c r="V1461" s="187"/>
      <c r="W1461" s="187"/>
      <c r="X1461" s="167"/>
      <c r="Y1461" s="167"/>
      <c r="Z1461" s="71"/>
    </row>
    <row r="1462" spans="3:26" ht="16.5" customHeight="1">
      <c r="C1462" s="160"/>
      <c r="D1462" s="160"/>
      <c r="E1462" s="140"/>
      <c r="F1462" s="141"/>
      <c r="G1462" s="141"/>
      <c r="H1462" s="143"/>
      <c r="I1462" s="184"/>
      <c r="J1462" s="144"/>
      <c r="K1462" s="121"/>
      <c r="L1462" s="121"/>
      <c r="M1462" s="121"/>
      <c r="N1462" s="185"/>
      <c r="O1462" s="121"/>
      <c r="P1462" s="161"/>
      <c r="Q1462" s="70"/>
      <c r="R1462" s="70"/>
      <c r="S1462" s="70"/>
      <c r="T1462" s="149"/>
      <c r="U1462" s="149"/>
      <c r="V1462" s="187"/>
      <c r="W1462" s="187"/>
      <c r="X1462" s="167"/>
      <c r="Y1462" s="167"/>
      <c r="Z1462" s="71"/>
    </row>
    <row r="1463" spans="3:26" ht="16.5" customHeight="1">
      <c r="C1463" s="160"/>
      <c r="D1463" s="160"/>
      <c r="E1463" s="140"/>
      <c r="F1463" s="141"/>
      <c r="G1463" s="141"/>
      <c r="H1463" s="143"/>
      <c r="I1463" s="184"/>
      <c r="J1463" s="144"/>
      <c r="K1463" s="121"/>
      <c r="L1463" s="121"/>
      <c r="M1463" s="121"/>
      <c r="N1463" s="185"/>
      <c r="O1463" s="121"/>
      <c r="P1463" s="161"/>
      <c r="Q1463" s="70"/>
      <c r="R1463" s="70"/>
      <c r="S1463" s="70"/>
      <c r="T1463" s="149"/>
      <c r="U1463" s="149"/>
      <c r="V1463" s="187"/>
      <c r="W1463" s="187"/>
      <c r="X1463" s="167"/>
      <c r="Y1463" s="167"/>
      <c r="Z1463" s="71"/>
    </row>
    <row r="1464" spans="3:26" ht="16.5" customHeight="1">
      <c r="C1464" s="160"/>
      <c r="D1464" s="160"/>
      <c r="E1464" s="140"/>
      <c r="F1464" s="141"/>
      <c r="G1464" s="141"/>
      <c r="H1464" s="143"/>
      <c r="I1464" s="184"/>
      <c r="J1464" s="144"/>
      <c r="K1464" s="121"/>
      <c r="L1464" s="121"/>
      <c r="M1464" s="121"/>
      <c r="N1464" s="185"/>
      <c r="O1464" s="121"/>
      <c r="P1464" s="161"/>
      <c r="Q1464" s="70"/>
      <c r="R1464" s="70"/>
      <c r="S1464" s="70"/>
      <c r="T1464" s="149"/>
      <c r="U1464" s="149"/>
      <c r="V1464" s="187"/>
      <c r="W1464" s="187"/>
      <c r="X1464" s="167"/>
      <c r="Y1464" s="167"/>
      <c r="Z1464" s="71"/>
    </row>
    <row r="1465" spans="3:26" ht="16.5" customHeight="1">
      <c r="C1465" s="160"/>
      <c r="D1465" s="160"/>
      <c r="E1465" s="140"/>
      <c r="F1465" s="141"/>
      <c r="G1465" s="141"/>
      <c r="H1465" s="143"/>
      <c r="I1465" s="184"/>
      <c r="J1465" s="144"/>
      <c r="K1465" s="121"/>
      <c r="L1465" s="121"/>
      <c r="M1465" s="121"/>
      <c r="N1465" s="185"/>
      <c r="O1465" s="121"/>
      <c r="P1465" s="161"/>
      <c r="Q1465" s="70"/>
      <c r="R1465" s="70"/>
      <c r="S1465" s="70"/>
      <c r="T1465" s="149"/>
      <c r="U1465" s="149"/>
      <c r="V1465" s="187"/>
      <c r="W1465" s="187"/>
      <c r="X1465" s="167"/>
      <c r="Y1465" s="167"/>
      <c r="Z1465" s="71"/>
    </row>
    <row r="1466" spans="3:26" ht="16.5" customHeight="1">
      <c r="C1466" s="160"/>
      <c r="D1466" s="160"/>
      <c r="E1466" s="140"/>
      <c r="F1466" s="141"/>
      <c r="G1466" s="141"/>
      <c r="H1466" s="143"/>
      <c r="I1466" s="184"/>
      <c r="J1466" s="144"/>
      <c r="K1466" s="121"/>
      <c r="L1466" s="121"/>
      <c r="M1466" s="121"/>
      <c r="N1466" s="185"/>
      <c r="O1466" s="121"/>
      <c r="P1466" s="161"/>
      <c r="Q1466" s="70"/>
      <c r="R1466" s="70"/>
      <c r="S1466" s="70"/>
      <c r="T1466" s="149"/>
      <c r="U1466" s="149"/>
      <c r="V1466" s="187"/>
      <c r="W1466" s="187"/>
      <c r="X1466" s="167"/>
      <c r="Y1466" s="167"/>
      <c r="Z1466" s="71"/>
    </row>
    <row r="1467" spans="3:26" ht="16.5" customHeight="1">
      <c r="C1467" s="160"/>
      <c r="D1467" s="160"/>
      <c r="E1467" s="140"/>
      <c r="F1467" s="141"/>
      <c r="G1467" s="141"/>
      <c r="H1467" s="143"/>
      <c r="I1467" s="184"/>
      <c r="J1467" s="144"/>
      <c r="K1467" s="121"/>
      <c r="L1467" s="121"/>
      <c r="M1467" s="121"/>
      <c r="N1467" s="185"/>
      <c r="O1467" s="121"/>
      <c r="P1467" s="161"/>
      <c r="Q1467" s="70"/>
      <c r="R1467" s="70"/>
      <c r="S1467" s="70"/>
      <c r="T1467" s="149"/>
      <c r="U1467" s="149"/>
      <c r="V1467" s="187"/>
      <c r="W1467" s="187"/>
      <c r="X1467" s="167"/>
      <c r="Y1467" s="167"/>
      <c r="Z1467" s="71"/>
    </row>
    <row r="1468" spans="3:26" ht="16.5" customHeight="1">
      <c r="C1468" s="160"/>
      <c r="D1468" s="160"/>
      <c r="E1468" s="140"/>
      <c r="F1468" s="141"/>
      <c r="G1468" s="141"/>
      <c r="H1468" s="143"/>
      <c r="I1468" s="184"/>
      <c r="J1468" s="144"/>
      <c r="K1468" s="121"/>
      <c r="L1468" s="121"/>
      <c r="M1468" s="121"/>
      <c r="N1468" s="185"/>
      <c r="O1468" s="121"/>
      <c r="P1468" s="161"/>
      <c r="Q1468" s="70"/>
      <c r="R1468" s="70"/>
      <c r="S1468" s="70"/>
      <c r="T1468" s="149"/>
      <c r="U1468" s="149"/>
      <c r="V1468" s="187"/>
      <c r="W1468" s="187"/>
      <c r="X1468" s="167"/>
      <c r="Y1468" s="167"/>
      <c r="Z1468" s="71"/>
    </row>
    <row r="1469" spans="3:26" ht="16.5" customHeight="1">
      <c r="C1469" s="160"/>
      <c r="D1469" s="160"/>
      <c r="E1469" s="140"/>
      <c r="F1469" s="141"/>
      <c r="G1469" s="141"/>
      <c r="H1469" s="143"/>
      <c r="I1469" s="184"/>
      <c r="J1469" s="144"/>
      <c r="K1469" s="121"/>
      <c r="L1469" s="121"/>
      <c r="M1469" s="121"/>
      <c r="N1469" s="185"/>
      <c r="O1469" s="121"/>
      <c r="P1469" s="161"/>
      <c r="Q1469" s="70"/>
      <c r="R1469" s="70"/>
      <c r="S1469" s="70"/>
      <c r="T1469" s="149"/>
      <c r="U1469" s="149"/>
      <c r="V1469" s="187"/>
      <c r="W1469" s="187"/>
      <c r="X1469" s="167"/>
      <c r="Y1469" s="167"/>
      <c r="Z1469" s="71"/>
    </row>
    <row r="1470" spans="3:26" ht="16.5" customHeight="1">
      <c r="C1470" s="160"/>
      <c r="D1470" s="160"/>
      <c r="E1470" s="140"/>
      <c r="F1470" s="141"/>
      <c r="G1470" s="141"/>
      <c r="H1470" s="143"/>
      <c r="I1470" s="184"/>
      <c r="J1470" s="144"/>
      <c r="K1470" s="121"/>
      <c r="L1470" s="121"/>
      <c r="M1470" s="121"/>
      <c r="N1470" s="185"/>
      <c r="O1470" s="121"/>
      <c r="P1470" s="161"/>
      <c r="Q1470" s="70"/>
      <c r="R1470" s="70"/>
      <c r="S1470" s="70"/>
      <c r="T1470" s="149"/>
      <c r="U1470" s="149"/>
      <c r="V1470" s="187"/>
      <c r="W1470" s="187"/>
      <c r="X1470" s="167"/>
      <c r="Y1470" s="167"/>
      <c r="Z1470" s="71"/>
    </row>
    <row r="1471" spans="3:26" ht="16.5" customHeight="1">
      <c r="C1471" s="160"/>
      <c r="D1471" s="160"/>
      <c r="E1471" s="140"/>
      <c r="F1471" s="141"/>
      <c r="G1471" s="141"/>
      <c r="H1471" s="143"/>
      <c r="I1471" s="184"/>
      <c r="J1471" s="144"/>
      <c r="K1471" s="121"/>
      <c r="L1471" s="121"/>
      <c r="M1471" s="121"/>
      <c r="N1471" s="185"/>
      <c r="O1471" s="121"/>
      <c r="P1471" s="161"/>
      <c r="Q1471" s="70"/>
      <c r="R1471" s="70"/>
      <c r="S1471" s="70"/>
      <c r="T1471" s="149"/>
      <c r="U1471" s="149"/>
      <c r="V1471" s="187"/>
      <c r="W1471" s="187"/>
      <c r="X1471" s="167"/>
      <c r="Y1471" s="167"/>
      <c r="Z1471" s="71"/>
    </row>
    <row r="1472" spans="3:26" ht="16.5" customHeight="1">
      <c r="C1472" s="160"/>
      <c r="D1472" s="160"/>
      <c r="E1472" s="140"/>
      <c r="F1472" s="141"/>
      <c r="G1472" s="141"/>
      <c r="H1472" s="143"/>
      <c r="I1472" s="184"/>
      <c r="J1472" s="144"/>
      <c r="K1472" s="121"/>
      <c r="L1472" s="121"/>
      <c r="M1472" s="121"/>
      <c r="N1472" s="185"/>
      <c r="O1472" s="121"/>
      <c r="P1472" s="161"/>
      <c r="Q1472" s="70"/>
      <c r="R1472" s="70"/>
      <c r="S1472" s="70"/>
      <c r="T1472" s="149"/>
      <c r="U1472" s="149"/>
      <c r="V1472" s="187"/>
      <c r="W1472" s="187"/>
      <c r="X1472" s="167"/>
      <c r="Y1472" s="167"/>
      <c r="Z1472" s="71"/>
    </row>
    <row r="1473" spans="3:26" ht="16.5" customHeight="1">
      <c r="C1473" s="160"/>
      <c r="D1473" s="160"/>
      <c r="E1473" s="140"/>
      <c r="F1473" s="141"/>
      <c r="G1473" s="141"/>
      <c r="H1473" s="143"/>
      <c r="I1473" s="184"/>
      <c r="J1473" s="144"/>
      <c r="K1473" s="121"/>
      <c r="L1473" s="121"/>
      <c r="M1473" s="121"/>
      <c r="N1473" s="185"/>
      <c r="O1473" s="121"/>
      <c r="P1473" s="161"/>
      <c r="Q1473" s="70"/>
      <c r="R1473" s="70"/>
      <c r="S1473" s="70"/>
      <c r="T1473" s="149"/>
      <c r="U1473" s="149"/>
      <c r="V1473" s="187"/>
      <c r="W1473" s="187"/>
      <c r="X1473" s="167"/>
      <c r="Y1473" s="167"/>
      <c r="Z1473" s="71"/>
    </row>
    <row r="1474" spans="3:26" ht="16.5" customHeight="1">
      <c r="C1474" s="160"/>
      <c r="D1474" s="160"/>
      <c r="E1474" s="140"/>
      <c r="F1474" s="141"/>
      <c r="G1474" s="141"/>
      <c r="H1474" s="143"/>
      <c r="I1474" s="184"/>
      <c r="J1474" s="144"/>
      <c r="K1474" s="121"/>
      <c r="L1474" s="121"/>
      <c r="M1474" s="121"/>
      <c r="N1474" s="185"/>
      <c r="O1474" s="121"/>
      <c r="P1474" s="161"/>
      <c r="Q1474" s="70"/>
      <c r="R1474" s="70"/>
      <c r="S1474" s="70"/>
      <c r="T1474" s="149"/>
      <c r="U1474" s="149"/>
      <c r="V1474" s="187"/>
      <c r="W1474" s="187"/>
      <c r="X1474" s="167"/>
      <c r="Y1474" s="167"/>
      <c r="Z1474" s="71"/>
    </row>
    <row r="1475" spans="3:26" ht="16.5" customHeight="1">
      <c r="C1475" s="160"/>
      <c r="D1475" s="160"/>
      <c r="E1475" s="140"/>
      <c r="F1475" s="141"/>
      <c r="G1475" s="141"/>
      <c r="H1475" s="143"/>
      <c r="I1475" s="184"/>
      <c r="J1475" s="144"/>
      <c r="K1475" s="121"/>
      <c r="L1475" s="121"/>
      <c r="M1475" s="121"/>
      <c r="N1475" s="185"/>
      <c r="O1475" s="121"/>
      <c r="P1475" s="161"/>
      <c r="Q1475" s="70"/>
      <c r="R1475" s="70"/>
      <c r="S1475" s="70"/>
      <c r="T1475" s="149"/>
      <c r="U1475" s="149"/>
      <c r="V1475" s="187"/>
      <c r="W1475" s="187"/>
      <c r="X1475" s="167"/>
      <c r="Y1475" s="167"/>
      <c r="Z1475" s="71"/>
    </row>
    <row r="1476" spans="3:26" ht="16.5" customHeight="1">
      <c r="C1476" s="160"/>
      <c r="D1476" s="160"/>
      <c r="E1476" s="140"/>
      <c r="F1476" s="141"/>
      <c r="G1476" s="141"/>
      <c r="H1476" s="143"/>
      <c r="I1476" s="184"/>
      <c r="J1476" s="144"/>
      <c r="K1476" s="121"/>
      <c r="L1476" s="121"/>
      <c r="M1476" s="121"/>
      <c r="N1476" s="185"/>
      <c r="O1476" s="121"/>
      <c r="P1476" s="161"/>
      <c r="Q1476" s="70"/>
      <c r="R1476" s="70"/>
      <c r="S1476" s="70"/>
      <c r="T1476" s="149"/>
      <c r="U1476" s="149"/>
      <c r="V1476" s="187"/>
      <c r="W1476" s="187"/>
      <c r="X1476" s="167"/>
      <c r="Y1476" s="167"/>
      <c r="Z1476" s="71"/>
    </row>
    <row r="1477" spans="3:26" ht="16.5" customHeight="1">
      <c r="C1477" s="160"/>
      <c r="D1477" s="160"/>
      <c r="E1477" s="140"/>
      <c r="F1477" s="141"/>
      <c r="G1477" s="141"/>
      <c r="H1477" s="143"/>
      <c r="I1477" s="184"/>
      <c r="J1477" s="144"/>
      <c r="K1477" s="121"/>
      <c r="L1477" s="121"/>
      <c r="M1477" s="121"/>
      <c r="N1477" s="185"/>
      <c r="O1477" s="121"/>
      <c r="P1477" s="161"/>
      <c r="Q1477" s="70"/>
      <c r="R1477" s="70"/>
      <c r="S1477" s="70"/>
      <c r="T1477" s="149"/>
      <c r="U1477" s="149"/>
      <c r="V1477" s="187"/>
      <c r="W1477" s="187"/>
      <c r="X1477" s="167"/>
      <c r="Y1477" s="167"/>
      <c r="Z1477" s="71"/>
    </row>
    <row r="1478" spans="3:26" ht="16.5" customHeight="1">
      <c r="C1478" s="160"/>
      <c r="D1478" s="160"/>
      <c r="E1478" s="140"/>
      <c r="F1478" s="141"/>
      <c r="G1478" s="141"/>
      <c r="H1478" s="143"/>
      <c r="I1478" s="184"/>
      <c r="J1478" s="144"/>
      <c r="K1478" s="121"/>
      <c r="L1478" s="121"/>
      <c r="M1478" s="121"/>
      <c r="N1478" s="185"/>
      <c r="O1478" s="121"/>
      <c r="P1478" s="161"/>
      <c r="Q1478" s="70"/>
      <c r="R1478" s="70"/>
      <c r="S1478" s="70"/>
      <c r="T1478" s="149"/>
      <c r="U1478" s="149"/>
      <c r="V1478" s="187"/>
      <c r="W1478" s="187"/>
      <c r="X1478" s="167"/>
      <c r="Y1478" s="167"/>
      <c r="Z1478" s="71"/>
    </row>
    <row r="1479" spans="3:26" ht="16.5" customHeight="1">
      <c r="C1479" s="160"/>
      <c r="D1479" s="160"/>
      <c r="E1479" s="140"/>
      <c r="F1479" s="141"/>
      <c r="G1479" s="141"/>
      <c r="H1479" s="143"/>
      <c r="I1479" s="184"/>
      <c r="J1479" s="144"/>
      <c r="K1479" s="121"/>
      <c r="L1479" s="121"/>
      <c r="M1479" s="121"/>
      <c r="N1479" s="185"/>
      <c r="O1479" s="121"/>
      <c r="P1479" s="161"/>
      <c r="Q1479" s="70"/>
      <c r="R1479" s="70"/>
      <c r="S1479" s="70"/>
      <c r="T1479" s="149"/>
      <c r="U1479" s="149"/>
      <c r="V1479" s="187"/>
      <c r="W1479" s="187"/>
      <c r="X1479" s="167"/>
      <c r="Y1479" s="167"/>
      <c r="Z1479" s="71"/>
    </row>
    <row r="1480" spans="3:26" ht="16.5" customHeight="1">
      <c r="C1480" s="160"/>
      <c r="D1480" s="160"/>
      <c r="E1480" s="140"/>
      <c r="F1480" s="141"/>
      <c r="G1480" s="141"/>
      <c r="H1480" s="143"/>
      <c r="I1480" s="184"/>
      <c r="J1480" s="144"/>
      <c r="K1480" s="121"/>
      <c r="L1480" s="121"/>
      <c r="M1480" s="121"/>
      <c r="N1480" s="185"/>
      <c r="O1480" s="121"/>
      <c r="P1480" s="161"/>
      <c r="Q1480" s="70"/>
      <c r="R1480" s="70"/>
      <c r="S1480" s="70"/>
      <c r="T1480" s="149"/>
      <c r="U1480" s="149"/>
      <c r="V1480" s="187"/>
      <c r="W1480" s="187"/>
      <c r="X1480" s="167"/>
      <c r="Y1480" s="167"/>
      <c r="Z1480" s="71"/>
    </row>
    <row r="1481" spans="3:26" ht="16.5" customHeight="1">
      <c r="C1481" s="160"/>
      <c r="D1481" s="160"/>
      <c r="E1481" s="140"/>
      <c r="F1481" s="141"/>
      <c r="G1481" s="141"/>
      <c r="H1481" s="143"/>
      <c r="I1481" s="184"/>
      <c r="J1481" s="144"/>
      <c r="K1481" s="121"/>
      <c r="L1481" s="121"/>
      <c r="M1481" s="121"/>
      <c r="N1481" s="185"/>
      <c r="O1481" s="121"/>
      <c r="P1481" s="161"/>
      <c r="Q1481" s="70"/>
      <c r="R1481" s="70"/>
      <c r="S1481" s="70"/>
      <c r="T1481" s="149"/>
      <c r="U1481" s="149"/>
      <c r="V1481" s="187"/>
      <c r="W1481" s="187"/>
      <c r="X1481" s="167"/>
      <c r="Y1481" s="167"/>
      <c r="Z1481" s="71"/>
    </row>
    <row r="1482" spans="3:26" ht="16.5" customHeight="1">
      <c r="C1482" s="160"/>
      <c r="D1482" s="160"/>
      <c r="E1482" s="140"/>
      <c r="F1482" s="141"/>
      <c r="G1482" s="141"/>
      <c r="H1482" s="143"/>
      <c r="I1482" s="184"/>
      <c r="J1482" s="144"/>
      <c r="K1482" s="121"/>
      <c r="L1482" s="121"/>
      <c r="M1482" s="121"/>
      <c r="N1482" s="185"/>
      <c r="O1482" s="121"/>
      <c r="P1482" s="161"/>
      <c r="Q1482" s="70"/>
      <c r="R1482" s="70"/>
      <c r="S1482" s="70"/>
      <c r="T1482" s="149"/>
      <c r="U1482" s="149"/>
      <c r="V1482" s="187"/>
      <c r="W1482" s="187"/>
      <c r="X1482" s="167"/>
      <c r="Y1482" s="167"/>
      <c r="Z1482" s="71"/>
    </row>
    <row r="1483" spans="3:26" ht="16.5" customHeight="1">
      <c r="C1483" s="160"/>
      <c r="D1483" s="160"/>
      <c r="E1483" s="140"/>
      <c r="F1483" s="141"/>
      <c r="G1483" s="141"/>
      <c r="H1483" s="143"/>
      <c r="I1483" s="184"/>
      <c r="J1483" s="144"/>
      <c r="K1483" s="121"/>
      <c r="L1483" s="121"/>
      <c r="M1483" s="121"/>
      <c r="N1483" s="185"/>
      <c r="O1483" s="121"/>
      <c r="P1483" s="161"/>
      <c r="Q1483" s="70"/>
      <c r="R1483" s="70"/>
      <c r="S1483" s="70"/>
      <c r="T1483" s="149"/>
      <c r="U1483" s="149"/>
      <c r="V1483" s="187"/>
      <c r="W1483" s="187"/>
      <c r="X1483" s="167"/>
      <c r="Y1483" s="167"/>
      <c r="Z1483" s="71"/>
    </row>
    <row r="1484" spans="3:26" ht="16.5" customHeight="1">
      <c r="C1484" s="160"/>
      <c r="D1484" s="160"/>
      <c r="E1484" s="140"/>
      <c r="F1484" s="141"/>
      <c r="G1484" s="141"/>
      <c r="H1484" s="143"/>
      <c r="I1484" s="184"/>
      <c r="J1484" s="144"/>
      <c r="K1484" s="121"/>
      <c r="L1484" s="121"/>
      <c r="M1484" s="121"/>
      <c r="N1484" s="185"/>
      <c r="O1484" s="121"/>
      <c r="P1484" s="161"/>
      <c r="Q1484" s="70"/>
      <c r="R1484" s="70"/>
      <c r="S1484" s="70"/>
      <c r="T1484" s="149"/>
      <c r="U1484" s="149"/>
      <c r="V1484" s="187"/>
      <c r="W1484" s="187"/>
      <c r="X1484" s="167"/>
      <c r="Y1484" s="167"/>
      <c r="Z1484" s="71"/>
    </row>
    <row r="1485" spans="3:26" ht="16.5" customHeight="1">
      <c r="C1485" s="160"/>
      <c r="D1485" s="160"/>
      <c r="E1485" s="140"/>
      <c r="F1485" s="141"/>
      <c r="G1485" s="141"/>
      <c r="H1485" s="143"/>
      <c r="I1485" s="184"/>
      <c r="J1485" s="144"/>
      <c r="K1485" s="121"/>
      <c r="L1485" s="121"/>
      <c r="M1485" s="121"/>
      <c r="N1485" s="185"/>
      <c r="O1485" s="121"/>
      <c r="P1485" s="161"/>
      <c r="Q1485" s="70"/>
      <c r="R1485" s="70"/>
      <c r="S1485" s="70"/>
      <c r="T1485" s="149"/>
      <c r="U1485" s="149"/>
      <c r="V1485" s="187"/>
      <c r="W1485" s="187"/>
      <c r="X1485" s="167"/>
      <c r="Y1485" s="167"/>
      <c r="Z1485" s="71"/>
    </row>
    <row r="1486" spans="3:26" ht="16.5" customHeight="1">
      <c r="C1486" s="160"/>
      <c r="D1486" s="160"/>
      <c r="E1486" s="140"/>
      <c r="F1486" s="141"/>
      <c r="G1486" s="141"/>
      <c r="H1486" s="143"/>
      <c r="I1486" s="184"/>
      <c r="J1486" s="144"/>
      <c r="K1486" s="121"/>
      <c r="L1486" s="121"/>
      <c r="M1486" s="121"/>
      <c r="N1486" s="185"/>
      <c r="O1486" s="121"/>
      <c r="P1486" s="161"/>
      <c r="Q1486" s="70"/>
      <c r="R1486" s="70"/>
      <c r="S1486" s="70"/>
      <c r="T1486" s="149"/>
      <c r="U1486" s="149"/>
      <c r="V1486" s="187"/>
      <c r="W1486" s="187"/>
      <c r="X1486" s="167"/>
      <c r="Y1486" s="167"/>
      <c r="Z1486" s="71"/>
    </row>
    <row r="1487" spans="3:26" ht="16.5" customHeight="1">
      <c r="C1487" s="160"/>
      <c r="D1487" s="160"/>
      <c r="E1487" s="140"/>
      <c r="F1487" s="141"/>
      <c r="G1487" s="141"/>
      <c r="H1487" s="143"/>
      <c r="I1487" s="184"/>
      <c r="J1487" s="144"/>
      <c r="K1487" s="121"/>
      <c r="L1487" s="121"/>
      <c r="M1487" s="121"/>
      <c r="N1487" s="185"/>
      <c r="O1487" s="121"/>
      <c r="P1487" s="161"/>
      <c r="Q1487" s="70"/>
      <c r="R1487" s="70"/>
      <c r="S1487" s="70"/>
      <c r="T1487" s="149"/>
      <c r="U1487" s="149"/>
      <c r="V1487" s="187"/>
      <c r="W1487" s="187"/>
      <c r="X1487" s="167"/>
      <c r="Y1487" s="167"/>
      <c r="Z1487" s="71"/>
    </row>
    <row r="1488" spans="3:26" ht="16.5" customHeight="1">
      <c r="C1488" s="160"/>
      <c r="D1488" s="160"/>
      <c r="E1488" s="140"/>
      <c r="F1488" s="141"/>
      <c r="G1488" s="141"/>
      <c r="H1488" s="143"/>
      <c r="I1488" s="184"/>
      <c r="J1488" s="144"/>
      <c r="K1488" s="121"/>
      <c r="L1488" s="121"/>
      <c r="M1488" s="121"/>
      <c r="N1488" s="185"/>
      <c r="O1488" s="121"/>
      <c r="P1488" s="161"/>
      <c r="Q1488" s="70"/>
      <c r="R1488" s="70"/>
      <c r="S1488" s="70"/>
      <c r="T1488" s="149"/>
      <c r="U1488" s="149"/>
      <c r="V1488" s="187"/>
      <c r="W1488" s="187"/>
      <c r="X1488" s="167"/>
      <c r="Y1488" s="167"/>
      <c r="Z1488" s="71"/>
    </row>
    <row r="1489" spans="3:26" ht="16.5" customHeight="1">
      <c r="C1489" s="160"/>
      <c r="D1489" s="160"/>
      <c r="E1489" s="140"/>
      <c r="F1489" s="141"/>
      <c r="G1489" s="141"/>
      <c r="H1489" s="143"/>
      <c r="I1489" s="184"/>
      <c r="J1489" s="144"/>
      <c r="K1489" s="121"/>
      <c r="L1489" s="121"/>
      <c r="M1489" s="121"/>
      <c r="N1489" s="185"/>
      <c r="O1489" s="121"/>
      <c r="P1489" s="161"/>
      <c r="Q1489" s="70"/>
      <c r="R1489" s="70"/>
      <c r="S1489" s="70"/>
      <c r="T1489" s="149"/>
      <c r="U1489" s="149"/>
      <c r="V1489" s="187"/>
      <c r="W1489" s="187"/>
      <c r="X1489" s="167"/>
      <c r="Y1489" s="167"/>
      <c r="Z1489" s="71"/>
    </row>
    <row r="1490" spans="3:26" ht="16.5" customHeight="1">
      <c r="C1490" s="160"/>
      <c r="D1490" s="160"/>
      <c r="E1490" s="140"/>
      <c r="F1490" s="141"/>
      <c r="G1490" s="141"/>
      <c r="H1490" s="143"/>
      <c r="I1490" s="184"/>
      <c r="J1490" s="144"/>
      <c r="K1490" s="121"/>
      <c r="L1490" s="121"/>
      <c r="M1490" s="121"/>
      <c r="N1490" s="185"/>
      <c r="O1490" s="121"/>
      <c r="P1490" s="161"/>
      <c r="Q1490" s="70"/>
      <c r="R1490" s="70"/>
      <c r="S1490" s="70"/>
      <c r="T1490" s="149"/>
      <c r="U1490" s="149"/>
      <c r="V1490" s="187"/>
      <c r="W1490" s="187"/>
      <c r="X1490" s="167"/>
      <c r="Y1490" s="167"/>
      <c r="Z1490" s="71"/>
    </row>
    <row r="1491" spans="3:26" ht="16.5" customHeight="1">
      <c r="C1491" s="160"/>
      <c r="D1491" s="160"/>
      <c r="E1491" s="140"/>
      <c r="F1491" s="141"/>
      <c r="G1491" s="141"/>
      <c r="H1491" s="143"/>
      <c r="I1491" s="184"/>
      <c r="J1491" s="144"/>
      <c r="K1491" s="121"/>
      <c r="L1491" s="121"/>
      <c r="M1491" s="121"/>
      <c r="N1491" s="185"/>
      <c r="O1491" s="121"/>
      <c r="P1491" s="161"/>
      <c r="Q1491" s="70"/>
      <c r="R1491" s="70"/>
      <c r="S1491" s="70"/>
      <c r="T1491" s="149"/>
      <c r="U1491" s="149"/>
      <c r="V1491" s="187"/>
      <c r="W1491" s="187"/>
      <c r="X1491" s="167"/>
      <c r="Y1491" s="167"/>
      <c r="Z1491" s="71"/>
    </row>
    <row r="1492" spans="3:26" ht="16.5" customHeight="1">
      <c r="C1492" s="160"/>
      <c r="D1492" s="160"/>
      <c r="E1492" s="140"/>
      <c r="F1492" s="141"/>
      <c r="G1492" s="141"/>
      <c r="H1492" s="143"/>
      <c r="I1492" s="184"/>
      <c r="J1492" s="144"/>
      <c r="K1492" s="121"/>
      <c r="L1492" s="121"/>
      <c r="M1492" s="121"/>
      <c r="N1492" s="185"/>
      <c r="O1492" s="121"/>
      <c r="P1492" s="161"/>
      <c r="Q1492" s="70"/>
      <c r="R1492" s="70"/>
      <c r="S1492" s="70"/>
      <c r="T1492" s="149"/>
      <c r="U1492" s="149"/>
      <c r="V1492" s="187"/>
      <c r="W1492" s="187"/>
      <c r="X1492" s="167"/>
      <c r="Y1492" s="167"/>
      <c r="Z1492" s="71"/>
    </row>
    <row r="1493" spans="3:26" ht="16.5" customHeight="1">
      <c r="C1493" s="160"/>
      <c r="D1493" s="160"/>
      <c r="E1493" s="140"/>
      <c r="F1493" s="141"/>
      <c r="G1493" s="141"/>
      <c r="H1493" s="143"/>
      <c r="I1493" s="184"/>
      <c r="J1493" s="144"/>
      <c r="K1493" s="121"/>
      <c r="L1493" s="121"/>
      <c r="M1493" s="121"/>
      <c r="N1493" s="185"/>
      <c r="O1493" s="121"/>
      <c r="P1493" s="161"/>
      <c r="Q1493" s="70"/>
      <c r="R1493" s="70"/>
      <c r="S1493" s="70"/>
      <c r="T1493" s="149"/>
      <c r="U1493" s="149"/>
      <c r="V1493" s="187"/>
      <c r="W1493" s="187"/>
      <c r="X1493" s="167"/>
      <c r="Y1493" s="167"/>
      <c r="Z1493" s="71"/>
    </row>
    <row r="1494" spans="3:26" ht="16.5" customHeight="1">
      <c r="C1494" s="160"/>
      <c r="D1494" s="160"/>
      <c r="E1494" s="140"/>
      <c r="F1494" s="141"/>
      <c r="G1494" s="141"/>
      <c r="H1494" s="143"/>
      <c r="I1494" s="184"/>
      <c r="J1494" s="144"/>
      <c r="K1494" s="121"/>
      <c r="L1494" s="121"/>
      <c r="M1494" s="121"/>
      <c r="N1494" s="185"/>
      <c r="O1494" s="121"/>
      <c r="P1494" s="161"/>
      <c r="Q1494" s="70"/>
      <c r="R1494" s="70"/>
      <c r="S1494" s="70"/>
      <c r="T1494" s="149"/>
      <c r="U1494" s="149"/>
      <c r="V1494" s="187"/>
      <c r="W1494" s="187"/>
      <c r="X1494" s="167"/>
      <c r="Y1494" s="167"/>
      <c r="Z1494" s="71"/>
    </row>
    <row r="1495" spans="3:26" ht="16.5" customHeight="1">
      <c r="C1495" s="160"/>
      <c r="D1495" s="160"/>
      <c r="E1495" s="140"/>
      <c r="F1495" s="141"/>
      <c r="G1495" s="141"/>
      <c r="H1495" s="143"/>
      <c r="I1495" s="184"/>
      <c r="J1495" s="144"/>
      <c r="K1495" s="121"/>
      <c r="L1495" s="121"/>
      <c r="M1495" s="121"/>
      <c r="N1495" s="185"/>
      <c r="O1495" s="121"/>
      <c r="P1495" s="161"/>
      <c r="Q1495" s="70"/>
      <c r="R1495" s="70"/>
      <c r="S1495" s="70"/>
      <c r="T1495" s="149"/>
      <c r="U1495" s="149"/>
      <c r="V1495" s="187"/>
      <c r="W1495" s="187"/>
      <c r="X1495" s="167"/>
      <c r="Y1495" s="167"/>
      <c r="Z1495" s="71"/>
    </row>
    <row r="1496" spans="3:26" ht="16.5" customHeight="1">
      <c r="C1496" s="160"/>
      <c r="D1496" s="160"/>
      <c r="E1496" s="140"/>
      <c r="F1496" s="141"/>
      <c r="G1496" s="141"/>
      <c r="H1496" s="143"/>
      <c r="I1496" s="184"/>
      <c r="J1496" s="144"/>
      <c r="K1496" s="121"/>
      <c r="L1496" s="121"/>
      <c r="M1496" s="121"/>
      <c r="N1496" s="185"/>
      <c r="O1496" s="121"/>
      <c r="P1496" s="161"/>
      <c r="Q1496" s="70"/>
      <c r="R1496" s="70"/>
      <c r="S1496" s="70"/>
      <c r="T1496" s="149"/>
      <c r="U1496" s="149"/>
      <c r="V1496" s="187"/>
      <c r="W1496" s="187"/>
      <c r="X1496" s="167"/>
      <c r="Y1496" s="167"/>
      <c r="Z1496" s="71"/>
    </row>
    <row r="1497" spans="3:26" ht="16.5" customHeight="1">
      <c r="C1497" s="160"/>
      <c r="D1497" s="160"/>
      <c r="E1497" s="140"/>
      <c r="F1497" s="141"/>
      <c r="G1497" s="141"/>
      <c r="H1497" s="143"/>
      <c r="I1497" s="184"/>
      <c r="J1497" s="144"/>
      <c r="K1497" s="121"/>
      <c r="L1497" s="121"/>
      <c r="M1497" s="121"/>
      <c r="N1497" s="185"/>
      <c r="O1497" s="121"/>
      <c r="P1497" s="161"/>
      <c r="Q1497" s="70"/>
      <c r="R1497" s="70"/>
      <c r="S1497" s="70"/>
      <c r="T1497" s="149"/>
      <c r="U1497" s="149"/>
      <c r="V1497" s="187"/>
      <c r="W1497" s="187"/>
      <c r="X1497" s="167"/>
      <c r="Y1497" s="167"/>
      <c r="Z1497" s="71"/>
    </row>
    <row r="1498" spans="3:26" ht="16.5" customHeight="1">
      <c r="C1498" s="160"/>
      <c r="D1498" s="160"/>
      <c r="E1498" s="140"/>
      <c r="F1498" s="141"/>
      <c r="G1498" s="141"/>
      <c r="H1498" s="143"/>
      <c r="I1498" s="184"/>
      <c r="J1498" s="144"/>
      <c r="K1498" s="121"/>
      <c r="L1498" s="121"/>
      <c r="M1498" s="121"/>
      <c r="N1498" s="185"/>
      <c r="O1498" s="121"/>
      <c r="P1498" s="161"/>
      <c r="Q1498" s="70"/>
      <c r="R1498" s="70"/>
      <c r="S1498" s="70"/>
      <c r="T1498" s="149"/>
      <c r="U1498" s="149"/>
      <c r="V1498" s="187"/>
      <c r="W1498" s="187"/>
      <c r="X1498" s="167"/>
      <c r="Y1498" s="167"/>
      <c r="Z1498" s="71"/>
    </row>
    <row r="1499" spans="3:26" ht="16.5" customHeight="1">
      <c r="C1499" s="160"/>
      <c r="D1499" s="160"/>
      <c r="E1499" s="140"/>
      <c r="F1499" s="141"/>
      <c r="G1499" s="141"/>
      <c r="H1499" s="143"/>
      <c r="I1499" s="184"/>
      <c r="J1499" s="144"/>
      <c r="K1499" s="121"/>
      <c r="L1499" s="121"/>
      <c r="M1499" s="121"/>
      <c r="N1499" s="185"/>
      <c r="O1499" s="121"/>
      <c r="P1499" s="161"/>
      <c r="Q1499" s="70"/>
      <c r="R1499" s="70"/>
      <c r="S1499" s="70"/>
      <c r="T1499" s="149"/>
      <c r="U1499" s="149"/>
      <c r="V1499" s="187"/>
      <c r="W1499" s="187"/>
      <c r="X1499" s="167"/>
      <c r="Y1499" s="167"/>
      <c r="Z1499" s="71"/>
    </row>
    <row r="1500" spans="3:26" ht="16.5" customHeight="1">
      <c r="C1500" s="160"/>
      <c r="D1500" s="160"/>
      <c r="E1500" s="140"/>
      <c r="F1500" s="141"/>
      <c r="G1500" s="141"/>
      <c r="H1500" s="143"/>
      <c r="I1500" s="184"/>
      <c r="J1500" s="144"/>
      <c r="K1500" s="121"/>
      <c r="L1500" s="121"/>
      <c r="M1500" s="121"/>
      <c r="N1500" s="185"/>
      <c r="O1500" s="121"/>
      <c r="P1500" s="161"/>
      <c r="Q1500" s="70"/>
      <c r="R1500" s="70"/>
      <c r="S1500" s="70"/>
      <c r="T1500" s="149"/>
      <c r="U1500" s="149"/>
      <c r="V1500" s="187"/>
      <c r="W1500" s="187"/>
      <c r="X1500" s="167"/>
      <c r="Y1500" s="167"/>
      <c r="Z1500" s="71"/>
    </row>
    <row r="1501" spans="3:26" ht="16.5" customHeight="1">
      <c r="C1501" s="160"/>
      <c r="D1501" s="160"/>
      <c r="E1501" s="140"/>
      <c r="F1501" s="141"/>
      <c r="G1501" s="141"/>
      <c r="H1501" s="143"/>
      <c r="I1501" s="184"/>
      <c r="J1501" s="144"/>
      <c r="K1501" s="121"/>
      <c r="L1501" s="121"/>
      <c r="M1501" s="121"/>
      <c r="N1501" s="185"/>
      <c r="O1501" s="121"/>
      <c r="P1501" s="161"/>
      <c r="Q1501" s="70"/>
      <c r="R1501" s="70"/>
      <c r="S1501" s="70"/>
      <c r="T1501" s="149"/>
      <c r="U1501" s="149"/>
      <c r="V1501" s="187"/>
      <c r="W1501" s="187"/>
      <c r="X1501" s="167"/>
      <c r="Y1501" s="167"/>
      <c r="Z1501" s="71"/>
    </row>
    <row r="1502" spans="3:26" ht="16.5" customHeight="1">
      <c r="C1502" s="160"/>
      <c r="D1502" s="160"/>
      <c r="E1502" s="140"/>
      <c r="F1502" s="141"/>
      <c r="G1502" s="141"/>
      <c r="H1502" s="143"/>
      <c r="I1502" s="184"/>
      <c r="J1502" s="144"/>
      <c r="K1502" s="121"/>
      <c r="L1502" s="121"/>
      <c r="M1502" s="121"/>
      <c r="N1502" s="185"/>
      <c r="O1502" s="121"/>
      <c r="P1502" s="161"/>
      <c r="Q1502" s="70"/>
      <c r="R1502" s="70"/>
      <c r="S1502" s="70"/>
      <c r="T1502" s="149"/>
      <c r="U1502" s="149"/>
      <c r="V1502" s="187"/>
      <c r="W1502" s="187"/>
      <c r="X1502" s="167"/>
      <c r="Y1502" s="167"/>
      <c r="Z1502" s="71"/>
    </row>
    <row r="1503" spans="3:26" ht="16.5" customHeight="1">
      <c r="C1503" s="160"/>
      <c r="D1503" s="160"/>
      <c r="E1503" s="140"/>
      <c r="F1503" s="141"/>
      <c r="G1503" s="141"/>
      <c r="H1503" s="143"/>
      <c r="I1503" s="184"/>
      <c r="J1503" s="144"/>
      <c r="K1503" s="121"/>
      <c r="L1503" s="121"/>
      <c r="M1503" s="121"/>
      <c r="N1503" s="185"/>
      <c r="O1503" s="121"/>
      <c r="P1503" s="161"/>
      <c r="Q1503" s="70"/>
      <c r="R1503" s="70"/>
      <c r="S1503" s="70"/>
      <c r="T1503" s="149"/>
      <c r="U1503" s="149"/>
      <c r="V1503" s="187"/>
      <c r="W1503" s="187"/>
      <c r="X1503" s="167"/>
      <c r="Y1503" s="167"/>
      <c r="Z1503" s="71"/>
    </row>
    <row r="1504" spans="3:26" ht="16.5" customHeight="1">
      <c r="C1504" s="160"/>
      <c r="D1504" s="160"/>
      <c r="E1504" s="140"/>
      <c r="F1504" s="141"/>
      <c r="G1504" s="141"/>
      <c r="H1504" s="143"/>
      <c r="I1504" s="184"/>
      <c r="J1504" s="144"/>
      <c r="K1504" s="121"/>
      <c r="L1504" s="121"/>
      <c r="M1504" s="121"/>
      <c r="N1504" s="185"/>
      <c r="O1504" s="121"/>
      <c r="P1504" s="161"/>
      <c r="Q1504" s="70"/>
      <c r="R1504" s="70"/>
      <c r="S1504" s="70"/>
      <c r="T1504" s="149"/>
      <c r="U1504" s="149"/>
      <c r="V1504" s="187"/>
      <c r="W1504" s="187"/>
      <c r="X1504" s="167"/>
      <c r="Y1504" s="167"/>
      <c r="Z1504" s="71"/>
    </row>
    <row r="1505" spans="3:26" ht="16.5" customHeight="1">
      <c r="C1505" s="160"/>
      <c r="D1505" s="160"/>
      <c r="E1505" s="140"/>
      <c r="F1505" s="141"/>
      <c r="G1505" s="141"/>
      <c r="H1505" s="143"/>
      <c r="I1505" s="184"/>
      <c r="J1505" s="144"/>
      <c r="K1505" s="121"/>
      <c r="L1505" s="121"/>
      <c r="M1505" s="121"/>
      <c r="N1505" s="185"/>
      <c r="O1505" s="121"/>
      <c r="P1505" s="161"/>
      <c r="Q1505" s="70"/>
      <c r="R1505" s="70"/>
      <c r="S1505" s="70"/>
      <c r="T1505" s="149"/>
      <c r="U1505" s="149"/>
      <c r="V1505" s="187"/>
      <c r="W1505" s="187"/>
      <c r="X1505" s="167"/>
      <c r="Y1505" s="167"/>
      <c r="Z1505" s="71"/>
    </row>
    <row r="1506" spans="3:26" ht="16.5" customHeight="1">
      <c r="C1506" s="160"/>
      <c r="D1506" s="160"/>
      <c r="E1506" s="140"/>
      <c r="F1506" s="141"/>
      <c r="G1506" s="141"/>
      <c r="H1506" s="143"/>
      <c r="I1506" s="184"/>
      <c r="J1506" s="144"/>
      <c r="K1506" s="121"/>
      <c r="L1506" s="121"/>
      <c r="M1506" s="121"/>
      <c r="N1506" s="185"/>
      <c r="O1506" s="121"/>
      <c r="P1506" s="161"/>
      <c r="Q1506" s="70"/>
      <c r="R1506" s="70"/>
      <c r="S1506" s="70"/>
      <c r="T1506" s="149"/>
      <c r="U1506" s="149"/>
      <c r="V1506" s="187"/>
      <c r="W1506" s="187"/>
      <c r="X1506" s="167"/>
      <c r="Y1506" s="167"/>
      <c r="Z1506" s="71"/>
    </row>
    <row r="1507" spans="3:26" ht="16.5" customHeight="1">
      <c r="C1507" s="160"/>
      <c r="D1507" s="160"/>
      <c r="E1507" s="140"/>
      <c r="F1507" s="141"/>
      <c r="G1507" s="141"/>
      <c r="H1507" s="143"/>
      <c r="I1507" s="184"/>
      <c r="J1507" s="144"/>
      <c r="K1507" s="121"/>
      <c r="L1507" s="121"/>
      <c r="M1507" s="121"/>
      <c r="N1507" s="185"/>
      <c r="O1507" s="121"/>
      <c r="P1507" s="161"/>
      <c r="Q1507" s="70"/>
      <c r="R1507" s="70"/>
      <c r="S1507" s="70"/>
      <c r="T1507" s="149"/>
      <c r="U1507" s="149"/>
      <c r="V1507" s="187"/>
      <c r="W1507" s="187"/>
      <c r="X1507" s="167"/>
      <c r="Y1507" s="167"/>
      <c r="Z1507" s="71"/>
    </row>
    <row r="1508" spans="3:26" ht="16.5" customHeight="1">
      <c r="C1508" s="160"/>
      <c r="D1508" s="160"/>
      <c r="E1508" s="140"/>
      <c r="F1508" s="141"/>
      <c r="G1508" s="141"/>
      <c r="H1508" s="143"/>
      <c r="I1508" s="184"/>
      <c r="J1508" s="144"/>
      <c r="K1508" s="121"/>
      <c r="L1508" s="121"/>
      <c r="M1508" s="121"/>
      <c r="N1508" s="185"/>
      <c r="O1508" s="121"/>
      <c r="P1508" s="161"/>
      <c r="Q1508" s="70"/>
      <c r="R1508" s="70"/>
      <c r="S1508" s="70"/>
      <c r="T1508" s="149"/>
      <c r="U1508" s="149"/>
      <c r="V1508" s="187"/>
      <c r="W1508" s="187"/>
      <c r="X1508" s="167"/>
      <c r="Y1508" s="167"/>
      <c r="Z1508" s="71"/>
    </row>
    <row r="1509" spans="3:26" ht="16.5" customHeight="1">
      <c r="C1509" s="160"/>
      <c r="D1509" s="160"/>
      <c r="E1509" s="140"/>
      <c r="F1509" s="141"/>
      <c r="G1509" s="141"/>
      <c r="H1509" s="143"/>
      <c r="I1509" s="184"/>
      <c r="J1509" s="144"/>
      <c r="K1509" s="121"/>
      <c r="L1509" s="121"/>
      <c r="M1509" s="121"/>
      <c r="N1509" s="185"/>
      <c r="O1509" s="121"/>
      <c r="P1509" s="161"/>
      <c r="Q1509" s="70"/>
      <c r="R1509" s="70"/>
      <c r="S1509" s="70"/>
      <c r="T1509" s="149"/>
      <c r="U1509" s="149"/>
      <c r="V1509" s="187"/>
      <c r="W1509" s="187"/>
      <c r="X1509" s="167"/>
      <c r="Y1509" s="167"/>
      <c r="Z1509" s="71"/>
    </row>
    <row r="1510" spans="3:26" ht="16.5" customHeight="1">
      <c r="C1510" s="160"/>
      <c r="D1510" s="160"/>
      <c r="E1510" s="140"/>
      <c r="F1510" s="141"/>
      <c r="G1510" s="141"/>
      <c r="H1510" s="143"/>
      <c r="I1510" s="184"/>
      <c r="J1510" s="144"/>
      <c r="K1510" s="121"/>
      <c r="L1510" s="121"/>
      <c r="M1510" s="121"/>
      <c r="N1510" s="185"/>
      <c r="O1510" s="121"/>
      <c r="P1510" s="161"/>
      <c r="Q1510" s="70"/>
      <c r="R1510" s="70"/>
      <c r="S1510" s="70"/>
      <c r="T1510" s="149"/>
      <c r="U1510" s="149"/>
      <c r="V1510" s="187"/>
      <c r="W1510" s="187"/>
      <c r="X1510" s="167"/>
      <c r="Y1510" s="167"/>
      <c r="Z1510" s="71"/>
    </row>
    <row r="1511" spans="3:26" ht="16.5" customHeight="1">
      <c r="C1511" s="160"/>
      <c r="D1511" s="160"/>
      <c r="E1511" s="140"/>
      <c r="F1511" s="141"/>
      <c r="G1511" s="141"/>
      <c r="H1511" s="143"/>
      <c r="I1511" s="184"/>
      <c r="J1511" s="144"/>
      <c r="K1511" s="121"/>
      <c r="L1511" s="121"/>
      <c r="M1511" s="121"/>
      <c r="N1511" s="185"/>
      <c r="O1511" s="121"/>
      <c r="P1511" s="161"/>
      <c r="Q1511" s="70"/>
      <c r="R1511" s="70"/>
      <c r="S1511" s="70"/>
      <c r="T1511" s="149"/>
      <c r="U1511" s="149"/>
      <c r="V1511" s="187"/>
      <c r="W1511" s="187"/>
      <c r="X1511" s="167"/>
      <c r="Y1511" s="167"/>
      <c r="Z1511" s="71"/>
    </row>
    <row r="1512" spans="3:26" ht="16.5" customHeight="1">
      <c r="C1512" s="160"/>
      <c r="D1512" s="160"/>
      <c r="E1512" s="140"/>
      <c r="F1512" s="141"/>
      <c r="G1512" s="141"/>
      <c r="H1512" s="143"/>
      <c r="I1512" s="184"/>
      <c r="J1512" s="144"/>
      <c r="K1512" s="121"/>
      <c r="L1512" s="121"/>
      <c r="M1512" s="121"/>
      <c r="N1512" s="185"/>
      <c r="O1512" s="121"/>
      <c r="P1512" s="161"/>
      <c r="Q1512" s="70"/>
      <c r="R1512" s="70"/>
      <c r="S1512" s="70"/>
      <c r="T1512" s="149"/>
      <c r="U1512" s="149"/>
      <c r="V1512" s="187"/>
      <c r="W1512" s="187"/>
      <c r="X1512" s="167"/>
      <c r="Y1512" s="167"/>
      <c r="Z1512" s="71"/>
    </row>
    <row r="1513" spans="3:26" ht="16.5" customHeight="1">
      <c r="C1513" s="160"/>
      <c r="D1513" s="160"/>
      <c r="E1513" s="140"/>
      <c r="F1513" s="141"/>
      <c r="G1513" s="141"/>
      <c r="H1513" s="143"/>
      <c r="I1513" s="184"/>
      <c r="J1513" s="144"/>
      <c r="K1513" s="121"/>
      <c r="L1513" s="121"/>
      <c r="M1513" s="121"/>
      <c r="N1513" s="185"/>
      <c r="O1513" s="121"/>
      <c r="P1513" s="161"/>
      <c r="Q1513" s="70"/>
      <c r="R1513" s="70"/>
      <c r="S1513" s="70"/>
      <c r="T1513" s="149"/>
      <c r="U1513" s="149"/>
      <c r="V1513" s="187"/>
      <c r="W1513" s="187"/>
      <c r="X1513" s="167"/>
      <c r="Y1513" s="167"/>
      <c r="Z1513" s="71"/>
    </row>
    <row r="1514" spans="3:26" ht="16.5" customHeight="1">
      <c r="C1514" s="160"/>
      <c r="D1514" s="160"/>
      <c r="E1514" s="140"/>
      <c r="F1514" s="141"/>
      <c r="G1514" s="141"/>
      <c r="H1514" s="143"/>
      <c r="I1514" s="184"/>
      <c r="J1514" s="144"/>
      <c r="K1514" s="121"/>
      <c r="L1514" s="121"/>
      <c r="M1514" s="121"/>
      <c r="N1514" s="185"/>
      <c r="O1514" s="121"/>
      <c r="P1514" s="161"/>
      <c r="Q1514" s="70"/>
      <c r="R1514" s="70"/>
      <c r="S1514" s="70"/>
      <c r="T1514" s="149"/>
      <c r="U1514" s="149"/>
      <c r="V1514" s="187"/>
      <c r="W1514" s="187"/>
      <c r="X1514" s="167"/>
      <c r="Y1514" s="167"/>
      <c r="Z1514" s="71"/>
    </row>
    <row r="1515" spans="3:26" ht="16.5" customHeight="1">
      <c r="C1515" s="160"/>
      <c r="D1515" s="160"/>
      <c r="E1515" s="140"/>
      <c r="F1515" s="141"/>
      <c r="G1515" s="141"/>
      <c r="H1515" s="143"/>
      <c r="I1515" s="184"/>
      <c r="J1515" s="144"/>
      <c r="K1515" s="121"/>
      <c r="L1515" s="121"/>
      <c r="M1515" s="121"/>
      <c r="N1515" s="185"/>
      <c r="O1515" s="121"/>
      <c r="P1515" s="161"/>
      <c r="Q1515" s="70"/>
      <c r="R1515" s="70"/>
      <c r="S1515" s="70"/>
      <c r="T1515" s="149"/>
      <c r="U1515" s="149"/>
      <c r="V1515" s="187"/>
      <c r="W1515" s="187"/>
      <c r="X1515" s="167"/>
      <c r="Y1515" s="167"/>
      <c r="Z1515" s="71"/>
    </row>
    <row r="1516" spans="3:26" ht="16.5" customHeight="1">
      <c r="C1516" s="160"/>
      <c r="D1516" s="160"/>
      <c r="E1516" s="140"/>
      <c r="F1516" s="141"/>
      <c r="G1516" s="141"/>
      <c r="H1516" s="143"/>
      <c r="I1516" s="184"/>
      <c r="J1516" s="144"/>
      <c r="K1516" s="121"/>
      <c r="L1516" s="121"/>
      <c r="M1516" s="121"/>
      <c r="N1516" s="185"/>
      <c r="O1516" s="121"/>
      <c r="P1516" s="161"/>
      <c r="Q1516" s="70"/>
      <c r="R1516" s="70"/>
      <c r="S1516" s="70"/>
      <c r="T1516" s="149"/>
      <c r="U1516" s="149"/>
      <c r="V1516" s="187"/>
      <c r="W1516" s="187"/>
      <c r="X1516" s="167"/>
      <c r="Y1516" s="167"/>
      <c r="Z1516" s="71"/>
    </row>
    <row r="1517" spans="3:26" ht="16.5" customHeight="1">
      <c r="C1517" s="160"/>
      <c r="D1517" s="160"/>
      <c r="E1517" s="140"/>
      <c r="F1517" s="141"/>
      <c r="G1517" s="141"/>
      <c r="H1517" s="143"/>
      <c r="I1517" s="184"/>
      <c r="J1517" s="144"/>
      <c r="K1517" s="121"/>
      <c r="L1517" s="121"/>
      <c r="M1517" s="121"/>
      <c r="N1517" s="185"/>
      <c r="O1517" s="121"/>
      <c r="P1517" s="161"/>
      <c r="Q1517" s="70"/>
      <c r="R1517" s="70"/>
      <c r="S1517" s="70"/>
      <c r="T1517" s="149"/>
      <c r="U1517" s="149"/>
      <c r="V1517" s="187"/>
      <c r="W1517" s="187"/>
      <c r="X1517" s="167"/>
      <c r="Y1517" s="167"/>
      <c r="Z1517" s="71"/>
    </row>
    <row r="1518" spans="3:26" ht="16.5" customHeight="1">
      <c r="C1518" s="160"/>
      <c r="D1518" s="160"/>
      <c r="E1518" s="140"/>
      <c r="F1518" s="141"/>
      <c r="G1518" s="141"/>
      <c r="H1518" s="143"/>
      <c r="I1518" s="184"/>
      <c r="J1518" s="144"/>
      <c r="K1518" s="121"/>
      <c r="L1518" s="121"/>
      <c r="M1518" s="121"/>
      <c r="N1518" s="185"/>
      <c r="O1518" s="121"/>
      <c r="P1518" s="161"/>
      <c r="Q1518" s="70"/>
      <c r="R1518" s="70"/>
      <c r="S1518" s="70"/>
      <c r="T1518" s="149"/>
      <c r="U1518" s="149"/>
      <c r="V1518" s="187"/>
      <c r="W1518" s="187"/>
      <c r="X1518" s="167"/>
      <c r="Y1518" s="167"/>
      <c r="Z1518" s="71"/>
    </row>
    <row r="1519" spans="3:26" ht="16.5" customHeight="1">
      <c r="C1519" s="160"/>
      <c r="D1519" s="160"/>
      <c r="E1519" s="140"/>
      <c r="F1519" s="141"/>
      <c r="G1519" s="141"/>
      <c r="H1519" s="143"/>
      <c r="I1519" s="184"/>
      <c r="J1519" s="144"/>
      <c r="K1519" s="121"/>
      <c r="L1519" s="121"/>
      <c r="M1519" s="121"/>
      <c r="N1519" s="185"/>
      <c r="O1519" s="121"/>
      <c r="P1519" s="161"/>
      <c r="Q1519" s="70"/>
      <c r="R1519" s="70"/>
      <c r="S1519" s="70"/>
      <c r="T1519" s="149"/>
      <c r="U1519" s="149"/>
      <c r="V1519" s="187"/>
      <c r="W1519" s="187"/>
      <c r="X1519" s="167"/>
      <c r="Y1519" s="167"/>
      <c r="Z1519" s="71"/>
    </row>
    <row r="1520" spans="3:26" ht="16.5" customHeight="1">
      <c r="C1520" s="160"/>
      <c r="D1520" s="160"/>
      <c r="E1520" s="140"/>
      <c r="F1520" s="141"/>
      <c r="G1520" s="141"/>
      <c r="H1520" s="143"/>
      <c r="I1520" s="184"/>
      <c r="J1520" s="144"/>
      <c r="K1520" s="121"/>
      <c r="L1520" s="121"/>
      <c r="M1520" s="121"/>
      <c r="N1520" s="185"/>
      <c r="O1520" s="121"/>
      <c r="P1520" s="161"/>
      <c r="Q1520" s="70"/>
      <c r="R1520" s="70"/>
      <c r="S1520" s="70"/>
      <c r="T1520" s="149"/>
      <c r="U1520" s="149"/>
      <c r="V1520" s="187"/>
      <c r="W1520" s="187"/>
      <c r="X1520" s="167"/>
      <c r="Y1520" s="167"/>
      <c r="Z1520" s="71"/>
    </row>
    <row r="1521" spans="3:26" ht="16.5" customHeight="1">
      <c r="C1521" s="160"/>
      <c r="D1521" s="160"/>
      <c r="E1521" s="140"/>
      <c r="F1521" s="141"/>
      <c r="G1521" s="141"/>
      <c r="H1521" s="143"/>
      <c r="I1521" s="184"/>
      <c r="J1521" s="144"/>
      <c r="K1521" s="121"/>
      <c r="L1521" s="121"/>
      <c r="M1521" s="121"/>
      <c r="N1521" s="185"/>
      <c r="O1521" s="121"/>
      <c r="P1521" s="161"/>
      <c r="Q1521" s="70"/>
      <c r="R1521" s="70"/>
      <c r="S1521" s="70"/>
      <c r="T1521" s="149"/>
      <c r="U1521" s="149"/>
      <c r="V1521" s="187"/>
      <c r="W1521" s="187"/>
      <c r="X1521" s="167"/>
      <c r="Y1521" s="167"/>
      <c r="Z1521" s="71"/>
    </row>
    <row r="1522" spans="3:26" ht="16.5" customHeight="1">
      <c r="C1522" s="160"/>
      <c r="D1522" s="160"/>
      <c r="E1522" s="140"/>
      <c r="F1522" s="141"/>
      <c r="G1522" s="141"/>
      <c r="H1522" s="143"/>
      <c r="I1522" s="184"/>
      <c r="J1522" s="144"/>
      <c r="K1522" s="121"/>
      <c r="L1522" s="121"/>
      <c r="M1522" s="121"/>
      <c r="N1522" s="185"/>
      <c r="O1522" s="121"/>
      <c r="P1522" s="161"/>
      <c r="Q1522" s="70"/>
      <c r="R1522" s="70"/>
      <c r="S1522" s="70"/>
      <c r="T1522" s="149"/>
      <c r="U1522" s="149"/>
      <c r="V1522" s="187"/>
      <c r="W1522" s="187"/>
      <c r="X1522" s="167"/>
      <c r="Y1522" s="167"/>
      <c r="Z1522" s="71"/>
    </row>
    <row r="1523" spans="3:26" ht="16.5" customHeight="1">
      <c r="C1523" s="160"/>
      <c r="D1523" s="160"/>
      <c r="E1523" s="140"/>
      <c r="F1523" s="141"/>
      <c r="G1523" s="141"/>
      <c r="H1523" s="143"/>
      <c r="I1523" s="184"/>
      <c r="J1523" s="144"/>
      <c r="K1523" s="121"/>
      <c r="L1523" s="121"/>
      <c r="M1523" s="121"/>
      <c r="N1523" s="185"/>
      <c r="O1523" s="121"/>
      <c r="P1523" s="161"/>
      <c r="Q1523" s="70"/>
      <c r="R1523" s="70"/>
      <c r="S1523" s="70"/>
      <c r="T1523" s="149"/>
      <c r="U1523" s="149"/>
      <c r="V1523" s="187"/>
      <c r="W1523" s="187"/>
      <c r="X1523" s="167"/>
      <c r="Y1523" s="167"/>
      <c r="Z1523" s="71"/>
    </row>
    <row r="1524" spans="3:26" ht="16.5" customHeight="1">
      <c r="C1524" s="160"/>
      <c r="D1524" s="160"/>
      <c r="E1524" s="140"/>
      <c r="F1524" s="141"/>
      <c r="G1524" s="141"/>
      <c r="H1524" s="143"/>
      <c r="I1524" s="184"/>
      <c r="J1524" s="144"/>
      <c r="K1524" s="121"/>
      <c r="L1524" s="121"/>
      <c r="M1524" s="121"/>
      <c r="N1524" s="185"/>
      <c r="O1524" s="121"/>
      <c r="P1524" s="161"/>
      <c r="Q1524" s="70"/>
      <c r="R1524" s="70"/>
      <c r="S1524" s="70"/>
      <c r="T1524" s="149"/>
      <c r="U1524" s="149"/>
      <c r="V1524" s="187"/>
      <c r="W1524" s="187"/>
      <c r="X1524" s="167"/>
      <c r="Y1524" s="167"/>
      <c r="Z1524" s="71"/>
    </row>
    <row r="1525" spans="3:26" ht="16.5" customHeight="1">
      <c r="C1525" s="160"/>
      <c r="D1525" s="160"/>
      <c r="E1525" s="140"/>
      <c r="F1525" s="141"/>
      <c r="G1525" s="141"/>
      <c r="H1525" s="143"/>
      <c r="I1525" s="184"/>
      <c r="J1525" s="144"/>
      <c r="K1525" s="121"/>
      <c r="L1525" s="121"/>
      <c r="M1525" s="121"/>
      <c r="N1525" s="185"/>
      <c r="O1525" s="121"/>
      <c r="P1525" s="161"/>
      <c r="Q1525" s="70"/>
      <c r="R1525" s="70"/>
      <c r="S1525" s="70"/>
      <c r="T1525" s="149"/>
      <c r="U1525" s="149"/>
      <c r="V1525" s="187"/>
      <c r="W1525" s="187"/>
      <c r="X1525" s="167"/>
      <c r="Y1525" s="167"/>
      <c r="Z1525" s="71"/>
    </row>
    <row r="1526" spans="3:26" ht="16.5" customHeight="1">
      <c r="C1526" s="160"/>
      <c r="D1526" s="160"/>
      <c r="E1526" s="140"/>
      <c r="F1526" s="141"/>
      <c r="G1526" s="141"/>
      <c r="H1526" s="143"/>
      <c r="I1526" s="184"/>
      <c r="J1526" s="144"/>
      <c r="K1526" s="121"/>
      <c r="L1526" s="121"/>
      <c r="M1526" s="121"/>
      <c r="N1526" s="185"/>
      <c r="O1526" s="121"/>
      <c r="P1526" s="161"/>
      <c r="Q1526" s="70"/>
      <c r="R1526" s="70"/>
      <c r="S1526" s="70"/>
      <c r="T1526" s="149"/>
      <c r="U1526" s="149"/>
      <c r="V1526" s="187"/>
      <c r="W1526" s="187"/>
      <c r="X1526" s="167"/>
      <c r="Y1526" s="167"/>
      <c r="Z1526" s="71"/>
    </row>
    <row r="1527" spans="3:26" ht="16.5" customHeight="1">
      <c r="C1527" s="160"/>
      <c r="D1527" s="160"/>
      <c r="E1527" s="140"/>
      <c r="F1527" s="141"/>
      <c r="G1527" s="141"/>
      <c r="H1527" s="143"/>
      <c r="I1527" s="184"/>
      <c r="J1527" s="144"/>
      <c r="K1527" s="121"/>
      <c r="L1527" s="121"/>
      <c r="M1527" s="121"/>
      <c r="N1527" s="185"/>
      <c r="O1527" s="121"/>
      <c r="P1527" s="161"/>
      <c r="Q1527" s="70"/>
      <c r="R1527" s="70"/>
      <c r="S1527" s="70"/>
      <c r="T1527" s="149"/>
      <c r="U1527" s="149"/>
      <c r="V1527" s="187"/>
      <c r="W1527" s="187"/>
      <c r="X1527" s="167"/>
      <c r="Y1527" s="167"/>
      <c r="Z1527" s="71"/>
    </row>
    <row r="1528" spans="3:26" ht="16.5" customHeight="1">
      <c r="C1528" s="160"/>
      <c r="D1528" s="160"/>
      <c r="E1528" s="140"/>
      <c r="F1528" s="141"/>
      <c r="G1528" s="141"/>
      <c r="H1528" s="143"/>
      <c r="I1528" s="184"/>
      <c r="J1528" s="144"/>
      <c r="K1528" s="121"/>
      <c r="L1528" s="121"/>
      <c r="M1528" s="121"/>
      <c r="N1528" s="185"/>
      <c r="O1528" s="121"/>
      <c r="P1528" s="161"/>
      <c r="Q1528" s="70"/>
      <c r="R1528" s="70"/>
      <c r="S1528" s="70"/>
      <c r="T1528" s="149"/>
      <c r="U1528" s="149"/>
      <c r="V1528" s="187"/>
      <c r="W1528" s="187"/>
      <c r="X1528" s="167"/>
      <c r="Y1528" s="167"/>
      <c r="Z1528" s="71"/>
    </row>
    <row r="1529" spans="3:26" ht="16.5" customHeight="1">
      <c r="C1529" s="160"/>
      <c r="D1529" s="160"/>
      <c r="E1529" s="140"/>
      <c r="F1529" s="141"/>
      <c r="G1529" s="141"/>
      <c r="H1529" s="143"/>
      <c r="I1529" s="184"/>
      <c r="J1529" s="144"/>
      <c r="K1529" s="121"/>
      <c r="L1529" s="121"/>
      <c r="M1529" s="121"/>
      <c r="N1529" s="185"/>
      <c r="O1529" s="121"/>
      <c r="P1529" s="161"/>
      <c r="Q1529" s="70"/>
      <c r="R1529" s="70"/>
      <c r="S1529" s="70"/>
      <c r="T1529" s="149"/>
      <c r="U1529" s="149"/>
      <c r="V1529" s="187"/>
      <c r="W1529" s="187"/>
      <c r="X1529" s="167"/>
      <c r="Y1529" s="167"/>
      <c r="Z1529" s="71"/>
    </row>
    <row r="1530" spans="3:26" ht="16.5" customHeight="1">
      <c r="C1530" s="160"/>
      <c r="D1530" s="160"/>
      <c r="E1530" s="140"/>
      <c r="F1530" s="141"/>
      <c r="G1530" s="141"/>
      <c r="H1530" s="143"/>
      <c r="I1530" s="184"/>
      <c r="J1530" s="144"/>
      <c r="K1530" s="121"/>
      <c r="L1530" s="121"/>
      <c r="M1530" s="121"/>
      <c r="N1530" s="185"/>
      <c r="O1530" s="121"/>
      <c r="P1530" s="161"/>
      <c r="Q1530" s="70"/>
      <c r="R1530" s="70"/>
      <c r="S1530" s="70"/>
      <c r="T1530" s="149"/>
      <c r="U1530" s="149"/>
      <c r="V1530" s="187"/>
      <c r="W1530" s="187"/>
      <c r="X1530" s="167"/>
      <c r="Y1530" s="167"/>
      <c r="Z1530" s="71"/>
    </row>
    <row r="1531" spans="3:26" ht="16.5" customHeight="1">
      <c r="C1531" s="160"/>
      <c r="D1531" s="160"/>
      <c r="E1531" s="140"/>
      <c r="F1531" s="141"/>
      <c r="G1531" s="141"/>
      <c r="H1531" s="143"/>
      <c r="I1531" s="184"/>
      <c r="J1531" s="144"/>
      <c r="K1531" s="121"/>
      <c r="L1531" s="121"/>
      <c r="M1531" s="121"/>
      <c r="N1531" s="185"/>
      <c r="O1531" s="121"/>
      <c r="P1531" s="161"/>
      <c r="Q1531" s="70"/>
      <c r="R1531" s="70"/>
      <c r="S1531" s="70"/>
      <c r="T1531" s="149"/>
      <c r="U1531" s="149"/>
      <c r="V1531" s="187"/>
      <c r="W1531" s="187"/>
      <c r="X1531" s="167"/>
      <c r="Y1531" s="167"/>
      <c r="Z1531" s="71"/>
    </row>
    <row r="1532" spans="3:26" ht="16.5" customHeight="1">
      <c r="C1532" s="160"/>
      <c r="D1532" s="160"/>
      <c r="E1532" s="140"/>
      <c r="F1532" s="141"/>
      <c r="G1532" s="141"/>
      <c r="H1532" s="143"/>
      <c r="I1532" s="184"/>
      <c r="J1532" s="144"/>
      <c r="K1532" s="121"/>
      <c r="L1532" s="121"/>
      <c r="M1532" s="121"/>
      <c r="N1532" s="185"/>
      <c r="O1532" s="121"/>
      <c r="P1532" s="161"/>
      <c r="Q1532" s="70"/>
      <c r="R1532" s="70"/>
      <c r="S1532" s="70"/>
      <c r="T1532" s="149"/>
      <c r="U1532" s="149"/>
      <c r="V1532" s="187"/>
      <c r="W1532" s="187"/>
      <c r="X1532" s="167"/>
      <c r="Y1532" s="167"/>
      <c r="Z1532" s="71"/>
    </row>
    <row r="1533" spans="3:26" ht="16.5" customHeight="1">
      <c r="C1533" s="160"/>
      <c r="D1533" s="160"/>
      <c r="E1533" s="140"/>
      <c r="F1533" s="141"/>
      <c r="G1533" s="141"/>
      <c r="H1533" s="143"/>
      <c r="I1533" s="184"/>
      <c r="J1533" s="144"/>
      <c r="K1533" s="121"/>
      <c r="L1533" s="121"/>
      <c r="M1533" s="121"/>
      <c r="N1533" s="185"/>
      <c r="O1533" s="121"/>
      <c r="P1533" s="161"/>
      <c r="Q1533" s="70"/>
      <c r="R1533" s="70"/>
      <c r="S1533" s="70"/>
      <c r="T1533" s="149"/>
      <c r="U1533" s="149"/>
      <c r="V1533" s="187"/>
      <c r="W1533" s="187"/>
      <c r="X1533" s="167"/>
      <c r="Y1533" s="167"/>
      <c r="Z1533" s="71"/>
    </row>
    <row r="1534" spans="3:26" ht="16.5" customHeight="1">
      <c r="C1534" s="160"/>
      <c r="D1534" s="160"/>
      <c r="E1534" s="140"/>
      <c r="F1534" s="141"/>
      <c r="G1534" s="141"/>
      <c r="H1534" s="143"/>
      <c r="I1534" s="184"/>
      <c r="J1534" s="144"/>
      <c r="K1534" s="121"/>
      <c r="L1534" s="121"/>
      <c r="M1534" s="121"/>
      <c r="N1534" s="185"/>
      <c r="O1534" s="121"/>
      <c r="P1534" s="161"/>
      <c r="Q1534" s="70"/>
      <c r="R1534" s="70"/>
      <c r="S1534" s="70"/>
      <c r="T1534" s="149"/>
      <c r="U1534" s="149"/>
      <c r="V1534" s="187"/>
      <c r="W1534" s="187"/>
      <c r="X1534" s="167"/>
      <c r="Y1534" s="167"/>
      <c r="Z1534" s="71"/>
    </row>
    <row r="1535" spans="3:26" ht="16.5" customHeight="1">
      <c r="C1535" s="160"/>
      <c r="D1535" s="160"/>
      <c r="E1535" s="140"/>
      <c r="F1535" s="141"/>
      <c r="G1535" s="141"/>
      <c r="H1535" s="143"/>
      <c r="I1535" s="184"/>
      <c r="J1535" s="144"/>
      <c r="K1535" s="121"/>
      <c r="L1535" s="121"/>
      <c r="M1535" s="121"/>
      <c r="N1535" s="185"/>
      <c r="O1535" s="121"/>
      <c r="P1535" s="161"/>
      <c r="Q1535" s="70"/>
      <c r="R1535" s="70"/>
      <c r="S1535" s="70"/>
      <c r="T1535" s="149"/>
      <c r="U1535" s="149"/>
      <c r="V1535" s="187"/>
      <c r="W1535" s="187"/>
      <c r="X1535" s="167"/>
      <c r="Y1535" s="167"/>
      <c r="Z1535" s="71"/>
    </row>
    <row r="1536" spans="3:26" ht="16.5" customHeight="1">
      <c r="C1536" s="160"/>
      <c r="D1536" s="160"/>
      <c r="E1536" s="140"/>
      <c r="F1536" s="141"/>
      <c r="G1536" s="141"/>
      <c r="H1536" s="143"/>
      <c r="I1536" s="184"/>
      <c r="J1536" s="144"/>
      <c r="K1536" s="121"/>
      <c r="L1536" s="121"/>
      <c r="M1536" s="121"/>
      <c r="N1536" s="185"/>
      <c r="O1536" s="121"/>
      <c r="P1536" s="161"/>
      <c r="Q1536" s="70"/>
      <c r="R1536" s="70"/>
      <c r="S1536" s="70"/>
      <c r="T1536" s="149"/>
      <c r="U1536" s="149"/>
      <c r="V1536" s="187"/>
      <c r="W1536" s="187"/>
      <c r="X1536" s="167"/>
      <c r="Y1536" s="167"/>
      <c r="Z1536" s="71"/>
    </row>
    <row r="1537" spans="3:26" ht="16.5" customHeight="1">
      <c r="C1537" s="160"/>
      <c r="D1537" s="160"/>
      <c r="E1537" s="140"/>
      <c r="F1537" s="141"/>
      <c r="G1537" s="141"/>
      <c r="H1537" s="143"/>
      <c r="I1537" s="184"/>
      <c r="J1537" s="144"/>
      <c r="K1537" s="121"/>
      <c r="L1537" s="121"/>
      <c r="M1537" s="121"/>
      <c r="N1537" s="185"/>
      <c r="O1537" s="121"/>
      <c r="P1537" s="161"/>
      <c r="Q1537" s="70"/>
      <c r="R1537" s="70"/>
      <c r="S1537" s="70"/>
      <c r="T1537" s="149"/>
      <c r="U1537" s="149"/>
      <c r="V1537" s="187"/>
      <c r="W1537" s="187"/>
      <c r="X1537" s="167"/>
      <c r="Y1537" s="167"/>
      <c r="Z1537" s="71"/>
    </row>
    <row r="1538" spans="3:26" ht="16.5" customHeight="1">
      <c r="C1538" s="160"/>
      <c r="D1538" s="160"/>
      <c r="E1538" s="140"/>
      <c r="F1538" s="141"/>
      <c r="G1538" s="141"/>
      <c r="H1538" s="143"/>
      <c r="I1538" s="184"/>
      <c r="J1538" s="144"/>
      <c r="K1538" s="121"/>
      <c r="L1538" s="121"/>
      <c r="M1538" s="121"/>
      <c r="N1538" s="185"/>
      <c r="O1538" s="121"/>
      <c r="P1538" s="161"/>
      <c r="Q1538" s="70"/>
      <c r="R1538" s="70"/>
      <c r="S1538" s="70"/>
      <c r="T1538" s="149"/>
      <c r="U1538" s="149"/>
      <c r="V1538" s="187"/>
      <c r="W1538" s="187"/>
      <c r="X1538" s="167"/>
      <c r="Y1538" s="167"/>
      <c r="Z1538" s="71"/>
    </row>
    <row r="1539" spans="3:26" ht="16.5" customHeight="1">
      <c r="C1539" s="160"/>
      <c r="D1539" s="160"/>
      <c r="E1539" s="140"/>
      <c r="F1539" s="141"/>
      <c r="G1539" s="141"/>
      <c r="H1539" s="143"/>
      <c r="I1539" s="184"/>
      <c r="J1539" s="144"/>
      <c r="K1539" s="121"/>
      <c r="L1539" s="121"/>
      <c r="M1539" s="121"/>
      <c r="N1539" s="185"/>
      <c r="O1539" s="121"/>
      <c r="P1539" s="161"/>
      <c r="Q1539" s="70"/>
      <c r="R1539" s="70"/>
      <c r="S1539" s="70"/>
      <c r="T1539" s="149"/>
      <c r="U1539" s="149"/>
      <c r="V1539" s="187"/>
      <c r="W1539" s="187"/>
      <c r="X1539" s="167"/>
      <c r="Y1539" s="167"/>
      <c r="Z1539" s="71"/>
    </row>
    <row r="1540" spans="3:26" ht="16.5" customHeight="1">
      <c r="C1540" s="160"/>
      <c r="D1540" s="160"/>
      <c r="E1540" s="140"/>
      <c r="F1540" s="141"/>
      <c r="G1540" s="141"/>
      <c r="H1540" s="143"/>
      <c r="I1540" s="184"/>
      <c r="J1540" s="144"/>
      <c r="K1540" s="121"/>
      <c r="L1540" s="121"/>
      <c r="M1540" s="121"/>
      <c r="N1540" s="185"/>
      <c r="O1540" s="121"/>
      <c r="P1540" s="161"/>
      <c r="Q1540" s="70"/>
      <c r="R1540" s="70"/>
      <c r="S1540" s="70"/>
      <c r="T1540" s="149"/>
      <c r="U1540" s="149"/>
      <c r="V1540" s="187"/>
      <c r="W1540" s="187"/>
      <c r="X1540" s="167"/>
      <c r="Y1540" s="167"/>
      <c r="Z1540" s="71"/>
    </row>
    <row r="1541" spans="3:26" ht="16.5" customHeight="1">
      <c r="C1541" s="160"/>
      <c r="D1541" s="160"/>
      <c r="E1541" s="140"/>
      <c r="F1541" s="141"/>
      <c r="G1541" s="141"/>
      <c r="H1541" s="143"/>
      <c r="I1541" s="184"/>
      <c r="J1541" s="144"/>
      <c r="K1541" s="121"/>
      <c r="L1541" s="121"/>
      <c r="M1541" s="121"/>
      <c r="N1541" s="185"/>
      <c r="O1541" s="121"/>
      <c r="P1541" s="161"/>
      <c r="Q1541" s="70"/>
      <c r="R1541" s="70"/>
      <c r="S1541" s="70"/>
      <c r="T1541" s="149"/>
      <c r="U1541" s="149"/>
      <c r="V1541" s="187"/>
      <c r="W1541" s="187"/>
      <c r="X1541" s="167"/>
      <c r="Y1541" s="167"/>
      <c r="Z1541" s="71"/>
    </row>
    <row r="1542" spans="3:26" ht="16.5" customHeight="1">
      <c r="C1542" s="160"/>
      <c r="D1542" s="160"/>
      <c r="E1542" s="140"/>
      <c r="F1542" s="141"/>
      <c r="G1542" s="141"/>
      <c r="H1542" s="143"/>
      <c r="I1542" s="184"/>
      <c r="J1542" s="144"/>
      <c r="K1542" s="121"/>
      <c r="L1542" s="121"/>
      <c r="M1542" s="121"/>
      <c r="N1542" s="185"/>
      <c r="O1542" s="121"/>
      <c r="P1542" s="161"/>
      <c r="Q1542" s="70"/>
      <c r="R1542" s="70"/>
      <c r="S1542" s="70"/>
      <c r="T1542" s="149"/>
      <c r="U1542" s="149"/>
      <c r="V1542" s="187"/>
      <c r="W1542" s="187"/>
      <c r="X1542" s="167"/>
      <c r="Y1542" s="167"/>
      <c r="Z1542" s="71"/>
    </row>
    <row r="1543" spans="3:26" ht="16.5" customHeight="1">
      <c r="C1543" s="160"/>
      <c r="D1543" s="160"/>
      <c r="E1543" s="140"/>
      <c r="F1543" s="141"/>
      <c r="G1543" s="141"/>
      <c r="H1543" s="143"/>
      <c r="I1543" s="184"/>
      <c r="J1543" s="144"/>
      <c r="K1543" s="121"/>
      <c r="L1543" s="121"/>
      <c r="M1543" s="121"/>
      <c r="N1543" s="185"/>
      <c r="O1543" s="121"/>
      <c r="P1543" s="161"/>
      <c r="Q1543" s="70"/>
      <c r="R1543" s="70"/>
      <c r="S1543" s="70"/>
      <c r="T1543" s="149"/>
      <c r="U1543" s="149"/>
      <c r="V1543" s="187"/>
      <c r="W1543" s="187"/>
      <c r="X1543" s="167"/>
      <c r="Y1543" s="167"/>
      <c r="Z1543" s="71"/>
    </row>
    <row r="1544" spans="3:26" ht="16.5" customHeight="1">
      <c r="C1544" s="160"/>
      <c r="D1544" s="160"/>
      <c r="E1544" s="140"/>
      <c r="F1544" s="141"/>
      <c r="G1544" s="141"/>
      <c r="H1544" s="143"/>
      <c r="I1544" s="184"/>
      <c r="J1544" s="144"/>
      <c r="K1544" s="121"/>
      <c r="L1544" s="121"/>
      <c r="M1544" s="121"/>
      <c r="N1544" s="185"/>
      <c r="O1544" s="121"/>
      <c r="P1544" s="161"/>
      <c r="Q1544" s="70"/>
      <c r="R1544" s="70"/>
      <c r="S1544" s="70"/>
      <c r="T1544" s="149"/>
      <c r="U1544" s="149"/>
      <c r="V1544" s="187"/>
      <c r="W1544" s="187"/>
      <c r="X1544" s="167"/>
      <c r="Y1544" s="167"/>
      <c r="Z1544" s="71"/>
    </row>
    <row r="1545" spans="3:26" ht="16.5" customHeight="1">
      <c r="C1545" s="160"/>
      <c r="D1545" s="160"/>
      <c r="E1545" s="140"/>
      <c r="F1545" s="141"/>
      <c r="G1545" s="141"/>
      <c r="H1545" s="143"/>
      <c r="I1545" s="184"/>
      <c r="J1545" s="144"/>
      <c r="K1545" s="121"/>
      <c r="L1545" s="121"/>
      <c r="M1545" s="121"/>
      <c r="N1545" s="185"/>
      <c r="O1545" s="121"/>
      <c r="P1545" s="161"/>
      <c r="Q1545" s="70"/>
      <c r="R1545" s="70"/>
      <c r="S1545" s="70"/>
      <c r="T1545" s="149"/>
      <c r="U1545" s="149"/>
      <c r="V1545" s="187"/>
      <c r="W1545" s="187"/>
      <c r="X1545" s="167"/>
      <c r="Y1545" s="167"/>
      <c r="Z1545" s="71"/>
    </row>
    <row r="1546" spans="3:26" ht="16.5" customHeight="1">
      <c r="C1546" s="160"/>
      <c r="D1546" s="160"/>
      <c r="E1546" s="140"/>
      <c r="F1546" s="141"/>
      <c r="G1546" s="141"/>
      <c r="H1546" s="143"/>
      <c r="I1546" s="184"/>
      <c r="J1546" s="144"/>
      <c r="K1546" s="121"/>
      <c r="L1546" s="121"/>
      <c r="M1546" s="121"/>
      <c r="N1546" s="185"/>
      <c r="O1546" s="121"/>
      <c r="P1546" s="161"/>
      <c r="Q1546" s="70"/>
      <c r="R1546" s="70"/>
      <c r="S1546" s="70"/>
      <c r="T1546" s="149"/>
      <c r="U1546" s="149"/>
      <c r="V1546" s="187"/>
      <c r="W1546" s="187"/>
      <c r="X1546" s="167"/>
      <c r="Y1546" s="167"/>
      <c r="Z1546" s="71"/>
    </row>
    <row r="1547" spans="3:26" ht="16.5" customHeight="1">
      <c r="C1547" s="160"/>
      <c r="D1547" s="160"/>
      <c r="E1547" s="140"/>
      <c r="F1547" s="141"/>
      <c r="G1547" s="141"/>
      <c r="H1547" s="143"/>
      <c r="I1547" s="184"/>
      <c r="J1547" s="144"/>
      <c r="K1547" s="121"/>
      <c r="L1547" s="121"/>
      <c r="M1547" s="121"/>
      <c r="N1547" s="185"/>
      <c r="O1547" s="121"/>
      <c r="P1547" s="161"/>
      <c r="Q1547" s="70"/>
      <c r="R1547" s="70"/>
      <c r="S1547" s="70"/>
      <c r="T1547" s="149"/>
      <c r="U1547" s="149"/>
      <c r="V1547" s="187"/>
      <c r="W1547" s="187"/>
      <c r="X1547" s="167"/>
      <c r="Y1547" s="167"/>
      <c r="Z1547" s="71"/>
    </row>
    <row r="1548" spans="3:26" ht="16.5" customHeight="1">
      <c r="C1548" s="160"/>
      <c r="D1548" s="160"/>
      <c r="E1548" s="140"/>
      <c r="F1548" s="141"/>
      <c r="G1548" s="141"/>
      <c r="H1548" s="143"/>
      <c r="I1548" s="184"/>
      <c r="J1548" s="144"/>
      <c r="K1548" s="121"/>
      <c r="L1548" s="121"/>
      <c r="M1548" s="121"/>
      <c r="N1548" s="185"/>
      <c r="O1548" s="121"/>
      <c r="P1548" s="161"/>
      <c r="Q1548" s="70"/>
      <c r="R1548" s="70"/>
      <c r="S1548" s="70"/>
      <c r="T1548" s="149"/>
      <c r="U1548" s="149"/>
      <c r="V1548" s="187"/>
      <c r="W1548" s="187"/>
      <c r="X1548" s="167"/>
      <c r="Y1548" s="167"/>
      <c r="Z1548" s="71"/>
    </row>
    <row r="1549" spans="3:26" ht="16.5" customHeight="1">
      <c r="C1549" s="160"/>
      <c r="D1549" s="160"/>
      <c r="E1549" s="140"/>
      <c r="F1549" s="141"/>
      <c r="G1549" s="141"/>
      <c r="H1549" s="143"/>
      <c r="I1549" s="184"/>
      <c r="J1549" s="144"/>
      <c r="K1549" s="121"/>
      <c r="L1549" s="121"/>
      <c r="M1549" s="121"/>
      <c r="N1549" s="185"/>
      <c r="O1549" s="121"/>
      <c r="P1549" s="161"/>
      <c r="Q1549" s="70"/>
      <c r="R1549" s="70"/>
      <c r="S1549" s="70"/>
      <c r="T1549" s="149"/>
      <c r="U1549" s="149"/>
      <c r="V1549" s="187"/>
      <c r="W1549" s="187"/>
      <c r="X1549" s="167"/>
      <c r="Y1549" s="167"/>
      <c r="Z1549" s="71"/>
    </row>
    <row r="1550" spans="3:26" ht="16.5" customHeight="1">
      <c r="C1550" s="160"/>
      <c r="D1550" s="160"/>
      <c r="E1550" s="140"/>
      <c r="F1550" s="141"/>
      <c r="G1550" s="141"/>
      <c r="H1550" s="143"/>
      <c r="I1550" s="184"/>
      <c r="J1550" s="144"/>
      <c r="K1550" s="121"/>
      <c r="L1550" s="121"/>
      <c r="M1550" s="121"/>
      <c r="N1550" s="185"/>
      <c r="O1550" s="121"/>
      <c r="P1550" s="161"/>
      <c r="Q1550" s="70"/>
      <c r="R1550" s="70"/>
      <c r="S1550" s="70"/>
      <c r="T1550" s="149"/>
      <c r="U1550" s="149"/>
      <c r="V1550" s="187"/>
      <c r="W1550" s="187"/>
      <c r="X1550" s="167"/>
      <c r="Y1550" s="167"/>
      <c r="Z1550" s="71"/>
    </row>
    <row r="1551" spans="3:26" ht="16.5" customHeight="1">
      <c r="C1551" s="160"/>
      <c r="D1551" s="160"/>
      <c r="E1551" s="140"/>
      <c r="F1551" s="141"/>
      <c r="G1551" s="141"/>
      <c r="H1551" s="143"/>
      <c r="I1551" s="184"/>
      <c r="J1551" s="144"/>
      <c r="K1551" s="121"/>
      <c r="L1551" s="121"/>
      <c r="M1551" s="121"/>
      <c r="N1551" s="185"/>
      <c r="O1551" s="121"/>
      <c r="P1551" s="161"/>
      <c r="Q1551" s="70"/>
      <c r="R1551" s="70"/>
      <c r="S1551" s="70"/>
      <c r="T1551" s="149"/>
      <c r="U1551" s="149"/>
      <c r="V1551" s="187"/>
      <c r="W1551" s="187"/>
      <c r="X1551" s="167"/>
      <c r="Y1551" s="167"/>
      <c r="Z1551" s="71"/>
    </row>
    <row r="1552" spans="3:26" ht="16.5" customHeight="1">
      <c r="C1552" s="160"/>
      <c r="D1552" s="160"/>
      <c r="E1552" s="140"/>
      <c r="F1552" s="141"/>
      <c r="G1552" s="141"/>
      <c r="H1552" s="143"/>
      <c r="I1552" s="184"/>
      <c r="J1552" s="144"/>
      <c r="K1552" s="121"/>
      <c r="L1552" s="121"/>
      <c r="M1552" s="121"/>
      <c r="N1552" s="185"/>
      <c r="O1552" s="121"/>
      <c r="P1552" s="161"/>
      <c r="Q1552" s="70"/>
      <c r="R1552" s="70"/>
      <c r="S1552" s="70"/>
      <c r="T1552" s="149"/>
      <c r="U1552" s="149"/>
      <c r="V1552" s="187"/>
      <c r="W1552" s="187"/>
      <c r="X1552" s="167"/>
      <c r="Y1552" s="167"/>
      <c r="Z1552" s="71"/>
    </row>
    <row r="1553" spans="3:26" ht="16.5" customHeight="1">
      <c r="C1553" s="160"/>
      <c r="D1553" s="160"/>
      <c r="E1553" s="140"/>
      <c r="F1553" s="141"/>
      <c r="G1553" s="141"/>
      <c r="H1553" s="143"/>
      <c r="I1553" s="184"/>
      <c r="J1553" s="144"/>
      <c r="K1553" s="121"/>
      <c r="L1553" s="121"/>
      <c r="M1553" s="121"/>
      <c r="N1553" s="185"/>
      <c r="O1553" s="121"/>
      <c r="P1553" s="161"/>
      <c r="Q1553" s="70"/>
      <c r="R1553" s="70"/>
      <c r="S1553" s="70"/>
      <c r="T1553" s="149"/>
      <c r="U1553" s="149"/>
      <c r="V1553" s="187"/>
      <c r="W1553" s="187"/>
      <c r="X1553" s="167"/>
      <c r="Y1553" s="167"/>
      <c r="Z1553" s="71"/>
    </row>
    <row r="1554" spans="3:26" ht="16.5" customHeight="1">
      <c r="C1554" s="160"/>
      <c r="D1554" s="160"/>
      <c r="E1554" s="140"/>
      <c r="F1554" s="141"/>
      <c r="G1554" s="141"/>
      <c r="H1554" s="143"/>
      <c r="I1554" s="184"/>
      <c r="J1554" s="144"/>
      <c r="K1554" s="121"/>
      <c r="L1554" s="121"/>
      <c r="M1554" s="121"/>
      <c r="N1554" s="185"/>
      <c r="O1554" s="121"/>
      <c r="P1554" s="161"/>
      <c r="Q1554" s="70"/>
      <c r="R1554" s="70"/>
      <c r="S1554" s="70"/>
      <c r="T1554" s="149"/>
      <c r="U1554" s="149"/>
      <c r="V1554" s="187"/>
      <c r="W1554" s="187"/>
      <c r="X1554" s="167"/>
      <c r="Y1554" s="167"/>
      <c r="Z1554" s="71"/>
    </row>
    <row r="1555" spans="3:26" ht="16.5" customHeight="1">
      <c r="C1555" s="160"/>
      <c r="D1555" s="160"/>
      <c r="E1555" s="140"/>
      <c r="F1555" s="141"/>
      <c r="G1555" s="141"/>
      <c r="H1555" s="143"/>
      <c r="I1555" s="184"/>
      <c r="J1555" s="144"/>
      <c r="K1555" s="121"/>
      <c r="L1555" s="121"/>
      <c r="M1555" s="121"/>
      <c r="N1555" s="185"/>
      <c r="O1555" s="121"/>
      <c r="P1555" s="161"/>
      <c r="Q1555" s="70"/>
      <c r="R1555" s="70"/>
      <c r="S1555" s="70"/>
      <c r="T1555" s="149"/>
      <c r="U1555" s="149"/>
      <c r="V1555" s="187"/>
      <c r="W1555" s="187"/>
      <c r="X1555" s="167"/>
      <c r="Y1555" s="167"/>
      <c r="Z1555" s="71"/>
    </row>
    <row r="1556" spans="3:26" ht="16.5" customHeight="1">
      <c r="C1556" s="160"/>
      <c r="D1556" s="160"/>
      <c r="E1556" s="140"/>
      <c r="F1556" s="141"/>
      <c r="G1556" s="141"/>
      <c r="H1556" s="143"/>
      <c r="I1556" s="184"/>
      <c r="J1556" s="144"/>
      <c r="K1556" s="121"/>
      <c r="L1556" s="121"/>
      <c r="M1556" s="121"/>
      <c r="N1556" s="185"/>
      <c r="O1556" s="121"/>
      <c r="P1556" s="161"/>
      <c r="Q1556" s="70"/>
      <c r="R1556" s="70"/>
      <c r="S1556" s="70"/>
      <c r="T1556" s="149"/>
      <c r="U1556" s="149"/>
      <c r="V1556" s="187"/>
      <c r="W1556" s="187"/>
      <c r="X1556" s="167"/>
      <c r="Y1556" s="167"/>
      <c r="Z1556" s="71"/>
    </row>
    <row r="1557" spans="3:26" ht="16.5" customHeight="1">
      <c r="C1557" s="160"/>
      <c r="D1557" s="160"/>
      <c r="E1557" s="140"/>
      <c r="F1557" s="141"/>
      <c r="G1557" s="141"/>
      <c r="H1557" s="143"/>
      <c r="I1557" s="184"/>
      <c r="J1557" s="144"/>
      <c r="K1557" s="121"/>
      <c r="L1557" s="121"/>
      <c r="M1557" s="121"/>
      <c r="N1557" s="185"/>
      <c r="O1557" s="121"/>
      <c r="P1557" s="161"/>
      <c r="Q1557" s="70"/>
      <c r="R1557" s="70"/>
      <c r="S1557" s="70"/>
      <c r="T1557" s="149"/>
      <c r="U1557" s="149"/>
      <c r="V1557" s="187"/>
      <c r="W1557" s="187"/>
      <c r="X1557" s="167"/>
      <c r="Y1557" s="167"/>
      <c r="Z1557" s="71"/>
    </row>
    <row r="1558" spans="3:26" ht="16.5" customHeight="1">
      <c r="C1558" s="160"/>
      <c r="D1558" s="160"/>
      <c r="E1558" s="140"/>
      <c r="F1558" s="141"/>
      <c r="G1558" s="141"/>
      <c r="H1558" s="143"/>
      <c r="I1558" s="184"/>
      <c r="J1558" s="144"/>
      <c r="K1558" s="121"/>
      <c r="L1558" s="121"/>
      <c r="M1558" s="121"/>
      <c r="N1558" s="185"/>
      <c r="O1558" s="121"/>
      <c r="P1558" s="161"/>
      <c r="Q1558" s="70"/>
      <c r="R1558" s="70"/>
      <c r="S1558" s="70"/>
      <c r="T1558" s="149"/>
      <c r="U1558" s="149"/>
      <c r="V1558" s="187"/>
      <c r="W1558" s="187"/>
      <c r="X1558" s="167"/>
      <c r="Y1558" s="167"/>
      <c r="Z1558" s="71"/>
    </row>
    <row r="1559" spans="3:26" ht="16.5" customHeight="1">
      <c r="C1559" s="160"/>
      <c r="D1559" s="160"/>
      <c r="E1559" s="140"/>
      <c r="F1559" s="141"/>
      <c r="G1559" s="141"/>
      <c r="H1559" s="143"/>
      <c r="I1559" s="184"/>
      <c r="J1559" s="144"/>
      <c r="K1559" s="121"/>
      <c r="L1559" s="121"/>
      <c r="M1559" s="121"/>
      <c r="N1559" s="185"/>
      <c r="O1559" s="121"/>
      <c r="P1559" s="161"/>
      <c r="Q1559" s="70"/>
      <c r="R1559" s="70"/>
      <c r="S1559" s="70"/>
      <c r="T1559" s="149"/>
      <c r="U1559" s="149"/>
      <c r="V1559" s="187"/>
      <c r="W1559" s="187"/>
      <c r="X1559" s="167"/>
      <c r="Y1559" s="167"/>
      <c r="Z1559" s="71"/>
    </row>
    <row r="1560" spans="3:26" ht="16.5" customHeight="1">
      <c r="C1560" s="160"/>
      <c r="D1560" s="160"/>
      <c r="E1560" s="140"/>
      <c r="F1560" s="141"/>
      <c r="G1560" s="141"/>
      <c r="H1560" s="143"/>
      <c r="I1560" s="184"/>
      <c r="J1560" s="144"/>
      <c r="K1560" s="121"/>
      <c r="L1560" s="121"/>
      <c r="M1560" s="121"/>
      <c r="N1560" s="185"/>
      <c r="O1560" s="121"/>
      <c r="P1560" s="161"/>
      <c r="Q1560" s="70"/>
      <c r="R1560" s="70"/>
      <c r="S1560" s="70"/>
      <c r="T1560" s="149"/>
      <c r="U1560" s="149"/>
      <c r="V1560" s="187"/>
      <c r="W1560" s="187"/>
      <c r="X1560" s="167"/>
      <c r="Y1560" s="167"/>
      <c r="Z1560" s="71"/>
    </row>
    <row r="1561" spans="3:26" ht="16.5" customHeight="1">
      <c r="C1561" s="160"/>
      <c r="D1561" s="160"/>
      <c r="E1561" s="140"/>
      <c r="F1561" s="141"/>
      <c r="G1561" s="141"/>
      <c r="H1561" s="143"/>
      <c r="I1561" s="184"/>
      <c r="J1561" s="144"/>
      <c r="K1561" s="121"/>
      <c r="L1561" s="121"/>
      <c r="M1561" s="121"/>
      <c r="N1561" s="185"/>
      <c r="O1561" s="121"/>
      <c r="P1561" s="161"/>
      <c r="Q1561" s="70"/>
      <c r="R1561" s="70"/>
      <c r="S1561" s="70"/>
      <c r="T1561" s="149"/>
      <c r="U1561" s="149"/>
      <c r="V1561" s="187"/>
      <c r="W1561" s="187"/>
      <c r="X1561" s="167"/>
      <c r="Y1561" s="167"/>
      <c r="Z1561" s="71"/>
    </row>
    <row r="1562" spans="3:26" ht="16.5" customHeight="1">
      <c r="C1562" s="160"/>
      <c r="D1562" s="160"/>
      <c r="E1562" s="140"/>
      <c r="F1562" s="141"/>
      <c r="G1562" s="141"/>
      <c r="H1562" s="143"/>
      <c r="I1562" s="184"/>
      <c r="J1562" s="144"/>
      <c r="K1562" s="121"/>
      <c r="L1562" s="121"/>
      <c r="M1562" s="121"/>
      <c r="N1562" s="185"/>
      <c r="O1562" s="121"/>
      <c r="P1562" s="161"/>
      <c r="Q1562" s="70"/>
      <c r="R1562" s="70"/>
      <c r="S1562" s="70"/>
      <c r="T1562" s="149"/>
      <c r="U1562" s="149"/>
      <c r="V1562" s="187"/>
      <c r="W1562" s="187"/>
      <c r="X1562" s="167"/>
      <c r="Y1562" s="167"/>
      <c r="Z1562" s="71"/>
    </row>
    <row r="1563" spans="3:26" ht="16.5" customHeight="1">
      <c r="C1563" s="160"/>
      <c r="D1563" s="160"/>
      <c r="E1563" s="140"/>
      <c r="F1563" s="141"/>
      <c r="G1563" s="141"/>
      <c r="H1563" s="143"/>
      <c r="I1563" s="184"/>
      <c r="J1563" s="144"/>
      <c r="K1563" s="121"/>
      <c r="L1563" s="121"/>
      <c r="M1563" s="121"/>
      <c r="N1563" s="185"/>
      <c r="O1563" s="121"/>
      <c r="P1563" s="161"/>
      <c r="Q1563" s="70"/>
      <c r="R1563" s="70"/>
      <c r="S1563" s="70"/>
      <c r="T1563" s="149"/>
      <c r="U1563" s="149"/>
      <c r="V1563" s="187"/>
      <c r="W1563" s="187"/>
      <c r="X1563" s="167"/>
      <c r="Y1563" s="167"/>
      <c r="Z1563" s="71"/>
    </row>
    <row r="1564" spans="3:26" ht="16.5" customHeight="1">
      <c r="C1564" s="160"/>
      <c r="D1564" s="160"/>
      <c r="E1564" s="140"/>
      <c r="F1564" s="141"/>
      <c r="G1564" s="141"/>
      <c r="H1564" s="143"/>
      <c r="I1564" s="184"/>
      <c r="J1564" s="144"/>
      <c r="K1564" s="121"/>
      <c r="L1564" s="121"/>
      <c r="M1564" s="121"/>
      <c r="N1564" s="185"/>
      <c r="O1564" s="121"/>
      <c r="P1564" s="161"/>
      <c r="Q1564" s="70"/>
      <c r="R1564" s="70"/>
      <c r="S1564" s="70"/>
      <c r="T1564" s="149"/>
      <c r="U1564" s="149"/>
      <c r="V1564" s="187"/>
      <c r="W1564" s="187"/>
      <c r="X1564" s="167"/>
      <c r="Y1564" s="167"/>
      <c r="Z1564" s="71"/>
    </row>
    <row r="1565" spans="3:26" ht="16.5" customHeight="1">
      <c r="C1565" s="160"/>
      <c r="D1565" s="160"/>
      <c r="E1565" s="140"/>
      <c r="F1565" s="141"/>
      <c r="G1565" s="141"/>
      <c r="H1565" s="143"/>
      <c r="I1565" s="184"/>
      <c r="J1565" s="144"/>
      <c r="K1565" s="121"/>
      <c r="L1565" s="121"/>
      <c r="M1565" s="121"/>
      <c r="N1565" s="185"/>
      <c r="O1565" s="121"/>
      <c r="P1565" s="161"/>
      <c r="Q1565" s="70"/>
      <c r="R1565" s="70"/>
      <c r="S1565" s="70"/>
      <c r="T1565" s="149"/>
      <c r="U1565" s="149"/>
      <c r="V1565" s="187"/>
      <c r="W1565" s="187"/>
      <c r="X1565" s="167"/>
      <c r="Y1565" s="167"/>
      <c r="Z1565" s="71"/>
    </row>
    <row r="1566" spans="3:26" ht="16.5" customHeight="1">
      <c r="C1566" s="160"/>
      <c r="D1566" s="160"/>
      <c r="E1566" s="140"/>
      <c r="F1566" s="141"/>
      <c r="G1566" s="141"/>
      <c r="H1566" s="143"/>
      <c r="I1566" s="184"/>
      <c r="J1566" s="144"/>
      <c r="K1566" s="121"/>
      <c r="L1566" s="121"/>
      <c r="M1566" s="121"/>
      <c r="N1566" s="185"/>
      <c r="O1566" s="121"/>
      <c r="P1566" s="161"/>
      <c r="Q1566" s="70"/>
      <c r="R1566" s="70"/>
      <c r="S1566" s="70"/>
      <c r="T1566" s="149"/>
      <c r="U1566" s="149"/>
      <c r="V1566" s="187"/>
      <c r="W1566" s="187"/>
      <c r="X1566" s="167"/>
      <c r="Y1566" s="167"/>
      <c r="Z1566" s="71"/>
    </row>
    <row r="1567" spans="3:26" ht="16.5" customHeight="1">
      <c r="C1567" s="160"/>
      <c r="D1567" s="160"/>
      <c r="E1567" s="140"/>
      <c r="F1567" s="141"/>
      <c r="G1567" s="141"/>
      <c r="H1567" s="143"/>
      <c r="I1567" s="184"/>
      <c r="J1567" s="144"/>
      <c r="K1567" s="121"/>
      <c r="L1567" s="121"/>
      <c r="M1567" s="121"/>
      <c r="N1567" s="185"/>
      <c r="O1567" s="121"/>
      <c r="P1567" s="161"/>
      <c r="Q1567" s="70"/>
      <c r="R1567" s="70"/>
      <c r="S1567" s="70"/>
      <c r="T1567" s="149"/>
      <c r="U1567" s="149"/>
      <c r="V1567" s="187"/>
      <c r="W1567" s="187"/>
      <c r="X1567" s="167"/>
      <c r="Y1567" s="167"/>
      <c r="Z1567" s="71"/>
    </row>
    <row r="1568" spans="3:26" ht="16.5" customHeight="1">
      <c r="C1568" s="160"/>
      <c r="D1568" s="160"/>
      <c r="E1568" s="140"/>
      <c r="F1568" s="141"/>
      <c r="G1568" s="141"/>
      <c r="H1568" s="143"/>
      <c r="I1568" s="184"/>
      <c r="J1568" s="144"/>
      <c r="K1568" s="121"/>
      <c r="L1568" s="121"/>
      <c r="M1568" s="121"/>
      <c r="N1568" s="185"/>
      <c r="O1568" s="121"/>
      <c r="P1568" s="161"/>
      <c r="Q1568" s="70"/>
      <c r="R1568" s="70"/>
      <c r="S1568" s="70"/>
      <c r="T1568" s="149"/>
      <c r="U1568" s="149"/>
      <c r="V1568" s="187"/>
      <c r="W1568" s="187"/>
      <c r="X1568" s="167"/>
      <c r="Y1568" s="167"/>
      <c r="Z1568" s="71"/>
    </row>
    <row r="1569" spans="3:26" ht="16.5" customHeight="1">
      <c r="C1569" s="160"/>
      <c r="D1569" s="160"/>
      <c r="E1569" s="140"/>
      <c r="F1569" s="141"/>
      <c r="G1569" s="141"/>
      <c r="H1569" s="143"/>
      <c r="I1569" s="184"/>
      <c r="J1569" s="144"/>
      <c r="K1569" s="121"/>
      <c r="L1569" s="121"/>
      <c r="M1569" s="121"/>
      <c r="N1569" s="185"/>
      <c r="O1569" s="121"/>
      <c r="P1569" s="161"/>
      <c r="Q1569" s="70"/>
      <c r="R1569" s="70"/>
      <c r="S1569" s="70"/>
      <c r="T1569" s="149"/>
      <c r="U1569" s="149"/>
      <c r="V1569" s="187"/>
      <c r="W1569" s="187"/>
      <c r="X1569" s="167"/>
      <c r="Y1569" s="167"/>
      <c r="Z1569" s="71"/>
    </row>
    <row r="1570" spans="3:26" ht="16.5" customHeight="1">
      <c r="C1570" s="160"/>
      <c r="D1570" s="160"/>
      <c r="E1570" s="140"/>
      <c r="F1570" s="141"/>
      <c r="G1570" s="141"/>
      <c r="H1570" s="143"/>
      <c r="I1570" s="184"/>
      <c r="J1570" s="144"/>
      <c r="K1570" s="121"/>
      <c r="L1570" s="121"/>
      <c r="M1570" s="121"/>
      <c r="N1570" s="185"/>
      <c r="O1570" s="121"/>
      <c r="P1570" s="161"/>
      <c r="Q1570" s="70"/>
      <c r="R1570" s="70"/>
      <c r="S1570" s="70"/>
      <c r="T1570" s="149"/>
      <c r="U1570" s="149"/>
      <c r="V1570" s="187"/>
      <c r="W1570" s="187"/>
      <c r="X1570" s="167"/>
      <c r="Y1570" s="167"/>
      <c r="Z1570" s="71"/>
    </row>
    <row r="1571" spans="3:26" ht="16.5" customHeight="1">
      <c r="C1571" s="160"/>
      <c r="D1571" s="160"/>
      <c r="E1571" s="140"/>
      <c r="F1571" s="141"/>
      <c r="G1571" s="141"/>
      <c r="H1571" s="143"/>
      <c r="I1571" s="184"/>
      <c r="J1571" s="144"/>
      <c r="K1571" s="121"/>
      <c r="L1571" s="121"/>
      <c r="M1571" s="121"/>
      <c r="N1571" s="185"/>
      <c r="O1571" s="121"/>
      <c r="P1571" s="161"/>
      <c r="Q1571" s="70"/>
      <c r="R1571" s="70"/>
      <c r="S1571" s="70"/>
      <c r="T1571" s="149"/>
      <c r="U1571" s="149"/>
      <c r="V1571" s="187"/>
      <c r="W1571" s="187"/>
      <c r="X1571" s="167"/>
      <c r="Y1571" s="167"/>
      <c r="Z1571" s="71"/>
    </row>
    <row r="1572" spans="3:26" ht="16.5" customHeight="1">
      <c r="C1572" s="160"/>
      <c r="D1572" s="160"/>
      <c r="E1572" s="140"/>
      <c r="F1572" s="141"/>
      <c r="G1572" s="141"/>
      <c r="H1572" s="143"/>
      <c r="I1572" s="184"/>
      <c r="J1572" s="144"/>
      <c r="K1572" s="121"/>
      <c r="L1572" s="121"/>
      <c r="M1572" s="121"/>
      <c r="N1572" s="185"/>
      <c r="O1572" s="121"/>
      <c r="P1572" s="161"/>
      <c r="Q1572" s="70"/>
      <c r="R1572" s="70"/>
      <c r="S1572" s="70"/>
      <c r="T1572" s="149"/>
      <c r="U1572" s="149"/>
      <c r="V1572" s="187"/>
      <c r="W1572" s="187"/>
      <c r="X1572" s="167"/>
      <c r="Y1572" s="167"/>
      <c r="Z1572" s="71"/>
    </row>
    <row r="1573" spans="3:26" ht="16.5" customHeight="1">
      <c r="C1573" s="160"/>
      <c r="D1573" s="160"/>
      <c r="E1573" s="140"/>
      <c r="F1573" s="141"/>
      <c r="G1573" s="141"/>
      <c r="H1573" s="143"/>
      <c r="I1573" s="184"/>
      <c r="J1573" s="144"/>
      <c r="K1573" s="121"/>
      <c r="L1573" s="121"/>
      <c r="M1573" s="121"/>
      <c r="N1573" s="185"/>
      <c r="O1573" s="121"/>
      <c r="P1573" s="161"/>
      <c r="Q1573" s="70"/>
      <c r="R1573" s="70"/>
      <c r="S1573" s="70"/>
      <c r="T1573" s="149"/>
      <c r="U1573" s="149"/>
      <c r="V1573" s="187"/>
      <c r="W1573" s="187"/>
      <c r="X1573" s="167"/>
      <c r="Y1573" s="167"/>
      <c r="Z1573" s="71"/>
    </row>
    <row r="1574" spans="3:26" ht="16.5" customHeight="1">
      <c r="C1574" s="160"/>
      <c r="D1574" s="160"/>
      <c r="E1574" s="140"/>
      <c r="F1574" s="141"/>
      <c r="G1574" s="141"/>
      <c r="H1574" s="143"/>
      <c r="I1574" s="184"/>
      <c r="J1574" s="144"/>
      <c r="K1574" s="121"/>
      <c r="L1574" s="121"/>
      <c r="M1574" s="121"/>
      <c r="N1574" s="185"/>
      <c r="O1574" s="121"/>
      <c r="P1574" s="161"/>
      <c r="Q1574" s="70"/>
      <c r="R1574" s="70"/>
      <c r="S1574" s="70"/>
      <c r="T1574" s="149"/>
      <c r="U1574" s="149"/>
      <c r="V1574" s="187"/>
      <c r="W1574" s="187"/>
      <c r="X1574" s="167"/>
      <c r="Y1574" s="167"/>
      <c r="Z1574" s="71"/>
    </row>
    <row r="1575" spans="3:26" ht="16.5" customHeight="1">
      <c r="C1575" s="160"/>
      <c r="D1575" s="160"/>
      <c r="E1575" s="140"/>
      <c r="F1575" s="141"/>
      <c r="G1575" s="141"/>
      <c r="H1575" s="143"/>
      <c r="I1575" s="184"/>
      <c r="J1575" s="144"/>
      <c r="K1575" s="121"/>
      <c r="L1575" s="121"/>
      <c r="M1575" s="121"/>
      <c r="N1575" s="185"/>
      <c r="O1575" s="121"/>
      <c r="P1575" s="161"/>
      <c r="Q1575" s="70"/>
      <c r="R1575" s="70"/>
      <c r="S1575" s="70"/>
      <c r="T1575" s="149"/>
      <c r="U1575" s="149"/>
      <c r="V1575" s="187"/>
      <c r="W1575" s="187"/>
      <c r="X1575" s="167"/>
      <c r="Y1575" s="167"/>
      <c r="Z1575" s="71"/>
    </row>
    <row r="1576" spans="3:26" ht="16.5" customHeight="1">
      <c r="C1576" s="160"/>
      <c r="D1576" s="160"/>
      <c r="E1576" s="140"/>
      <c r="F1576" s="141"/>
      <c r="G1576" s="141"/>
      <c r="H1576" s="143"/>
      <c r="I1576" s="184"/>
      <c r="J1576" s="144"/>
      <c r="K1576" s="121"/>
      <c r="L1576" s="121"/>
      <c r="M1576" s="121"/>
      <c r="N1576" s="185"/>
      <c r="O1576" s="121"/>
      <c r="P1576" s="161"/>
      <c r="Q1576" s="70"/>
      <c r="R1576" s="70"/>
      <c r="S1576" s="70"/>
      <c r="T1576" s="149"/>
      <c r="U1576" s="149"/>
      <c r="V1576" s="187"/>
      <c r="W1576" s="187"/>
      <c r="X1576" s="167"/>
      <c r="Y1576" s="167"/>
      <c r="Z1576" s="71"/>
    </row>
    <row r="1577" spans="3:26" ht="16.5" customHeight="1">
      <c r="C1577" s="160"/>
      <c r="D1577" s="160"/>
      <c r="E1577" s="140"/>
      <c r="F1577" s="141"/>
      <c r="G1577" s="141"/>
      <c r="H1577" s="143"/>
      <c r="I1577" s="184"/>
      <c r="J1577" s="144"/>
      <c r="K1577" s="121"/>
      <c r="L1577" s="121"/>
      <c r="M1577" s="121"/>
      <c r="N1577" s="185"/>
      <c r="O1577" s="121"/>
      <c r="P1577" s="161"/>
      <c r="Q1577" s="70"/>
      <c r="R1577" s="70"/>
      <c r="S1577" s="70"/>
      <c r="T1577" s="149"/>
      <c r="U1577" s="149"/>
      <c r="V1577" s="187"/>
      <c r="W1577" s="187"/>
      <c r="X1577" s="167"/>
      <c r="Y1577" s="167"/>
      <c r="Z1577" s="71"/>
    </row>
    <row r="1578" spans="3:26" ht="16.5" customHeight="1">
      <c r="C1578" s="160"/>
      <c r="D1578" s="160"/>
      <c r="E1578" s="140"/>
      <c r="F1578" s="141"/>
      <c r="G1578" s="141"/>
      <c r="H1578" s="143"/>
      <c r="I1578" s="184"/>
      <c r="J1578" s="144"/>
      <c r="K1578" s="121"/>
      <c r="L1578" s="121"/>
      <c r="M1578" s="121"/>
      <c r="N1578" s="185"/>
      <c r="O1578" s="121"/>
      <c r="P1578" s="161"/>
      <c r="Q1578" s="70"/>
      <c r="R1578" s="70"/>
      <c r="S1578" s="70"/>
      <c r="T1578" s="149"/>
      <c r="U1578" s="149"/>
      <c r="V1578" s="187"/>
      <c r="W1578" s="187"/>
      <c r="X1578" s="167"/>
      <c r="Y1578" s="167"/>
      <c r="Z1578" s="71"/>
    </row>
    <row r="1579" spans="3:26" ht="16.5" customHeight="1">
      <c r="C1579" s="160"/>
      <c r="D1579" s="160"/>
      <c r="E1579" s="140"/>
      <c r="F1579" s="141"/>
      <c r="G1579" s="141"/>
      <c r="H1579" s="143"/>
      <c r="I1579" s="184"/>
      <c r="J1579" s="144"/>
      <c r="K1579" s="121"/>
      <c r="L1579" s="121"/>
      <c r="M1579" s="121"/>
      <c r="N1579" s="185"/>
      <c r="O1579" s="121"/>
      <c r="P1579" s="161"/>
      <c r="Q1579" s="70"/>
      <c r="R1579" s="70"/>
      <c r="S1579" s="70"/>
      <c r="T1579" s="149"/>
      <c r="U1579" s="149"/>
      <c r="V1579" s="187"/>
      <c r="W1579" s="187"/>
      <c r="X1579" s="167"/>
      <c r="Y1579" s="167"/>
      <c r="Z1579" s="71"/>
    </row>
    <row r="1580" spans="3:26" ht="16.5" customHeight="1">
      <c r="C1580" s="160"/>
      <c r="D1580" s="160"/>
      <c r="E1580" s="140"/>
      <c r="F1580" s="141"/>
      <c r="G1580" s="141"/>
      <c r="H1580" s="143"/>
      <c r="I1580" s="184"/>
      <c r="J1580" s="144"/>
      <c r="K1580" s="121"/>
      <c r="L1580" s="121"/>
      <c r="M1580" s="121"/>
      <c r="N1580" s="185"/>
      <c r="O1580" s="121"/>
      <c r="P1580" s="161"/>
      <c r="Q1580" s="70"/>
      <c r="R1580" s="70"/>
      <c r="S1580" s="70"/>
      <c r="T1580" s="149"/>
      <c r="U1580" s="149"/>
      <c r="V1580" s="187"/>
      <c r="W1580" s="187"/>
      <c r="X1580" s="167"/>
      <c r="Y1580" s="167"/>
      <c r="Z1580" s="71"/>
    </row>
    <row r="1581" spans="3:26" ht="16.5" customHeight="1">
      <c r="C1581" s="160"/>
      <c r="D1581" s="160"/>
      <c r="E1581" s="140"/>
      <c r="F1581" s="141"/>
      <c r="G1581" s="141"/>
      <c r="H1581" s="143"/>
      <c r="I1581" s="184"/>
      <c r="J1581" s="144"/>
      <c r="K1581" s="121"/>
      <c r="L1581" s="121"/>
      <c r="M1581" s="121"/>
      <c r="N1581" s="185"/>
      <c r="O1581" s="121"/>
      <c r="P1581" s="161"/>
      <c r="Q1581" s="70"/>
      <c r="R1581" s="70"/>
      <c r="S1581" s="70"/>
      <c r="T1581" s="149"/>
      <c r="U1581" s="149"/>
      <c r="V1581" s="187"/>
      <c r="W1581" s="187"/>
      <c r="X1581" s="167"/>
      <c r="Y1581" s="167"/>
      <c r="Z1581" s="71"/>
    </row>
    <row r="1582" spans="3:26" ht="16.5" customHeight="1">
      <c r="C1582" s="160"/>
      <c r="D1582" s="160"/>
      <c r="E1582" s="140"/>
      <c r="F1582" s="141"/>
      <c r="G1582" s="141"/>
      <c r="H1582" s="143"/>
      <c r="I1582" s="184"/>
      <c r="J1582" s="144"/>
      <c r="K1582" s="121"/>
      <c r="L1582" s="121"/>
      <c r="M1582" s="121"/>
      <c r="N1582" s="185"/>
      <c r="O1582" s="121"/>
      <c r="P1582" s="161"/>
      <c r="Q1582" s="70"/>
      <c r="R1582" s="70"/>
      <c r="S1582" s="70"/>
      <c r="T1582" s="149"/>
      <c r="U1582" s="149"/>
      <c r="V1582" s="187"/>
      <c r="W1582" s="187"/>
      <c r="X1582" s="167"/>
      <c r="Y1582" s="167"/>
      <c r="Z1582" s="71"/>
    </row>
    <row r="1583" spans="3:26" ht="16.5" customHeight="1">
      <c r="C1583" s="160"/>
      <c r="D1583" s="160"/>
      <c r="E1583" s="140"/>
      <c r="F1583" s="141"/>
      <c r="G1583" s="141"/>
      <c r="H1583" s="143"/>
      <c r="I1583" s="184"/>
      <c r="J1583" s="144"/>
      <c r="K1583" s="121"/>
      <c r="L1583" s="121"/>
      <c r="M1583" s="121"/>
      <c r="N1583" s="185"/>
      <c r="O1583" s="121"/>
      <c r="P1583" s="161"/>
      <c r="Q1583" s="70"/>
      <c r="R1583" s="70"/>
      <c r="S1583" s="70"/>
      <c r="T1583" s="149"/>
      <c r="U1583" s="149"/>
      <c r="V1583" s="187"/>
      <c r="W1583" s="187"/>
      <c r="X1583" s="167"/>
      <c r="Y1583" s="167"/>
      <c r="Z1583" s="71"/>
    </row>
    <row r="1584" spans="3:26" ht="16.5" customHeight="1">
      <c r="C1584" s="160"/>
      <c r="D1584" s="160"/>
      <c r="E1584" s="140"/>
      <c r="F1584" s="141"/>
      <c r="G1584" s="141"/>
      <c r="H1584" s="143"/>
      <c r="I1584" s="184"/>
      <c r="J1584" s="144"/>
      <c r="K1584" s="121"/>
      <c r="L1584" s="121"/>
      <c r="M1584" s="121"/>
      <c r="N1584" s="185"/>
      <c r="O1584" s="121"/>
      <c r="P1584" s="161"/>
      <c r="Q1584" s="70"/>
      <c r="R1584" s="70"/>
      <c r="S1584" s="70"/>
      <c r="T1584" s="149"/>
      <c r="U1584" s="149"/>
      <c r="V1584" s="187"/>
      <c r="W1584" s="187"/>
      <c r="X1584" s="167"/>
      <c r="Y1584" s="167"/>
      <c r="Z1584" s="71"/>
    </row>
    <row r="1585" spans="3:26" ht="16.5" customHeight="1">
      <c r="C1585" s="160"/>
      <c r="D1585" s="160"/>
      <c r="E1585" s="140"/>
      <c r="F1585" s="141"/>
      <c r="G1585" s="141"/>
      <c r="H1585" s="143"/>
      <c r="I1585" s="184"/>
      <c r="J1585" s="144"/>
      <c r="K1585" s="121"/>
      <c r="L1585" s="121"/>
      <c r="M1585" s="121"/>
      <c r="N1585" s="185"/>
      <c r="O1585" s="121"/>
      <c r="P1585" s="161"/>
      <c r="Q1585" s="70"/>
      <c r="R1585" s="70"/>
      <c r="S1585" s="70"/>
      <c r="T1585" s="149"/>
      <c r="U1585" s="149"/>
      <c r="V1585" s="187"/>
      <c r="W1585" s="187"/>
      <c r="X1585" s="167"/>
      <c r="Y1585" s="167"/>
      <c r="Z1585" s="71"/>
    </row>
    <row r="1586" spans="3:26" ht="16.5" customHeight="1">
      <c r="C1586" s="160"/>
      <c r="D1586" s="160"/>
      <c r="E1586" s="140"/>
      <c r="F1586" s="141"/>
      <c r="G1586" s="141"/>
      <c r="H1586" s="143"/>
      <c r="I1586" s="184"/>
      <c r="J1586" s="144"/>
      <c r="K1586" s="121"/>
      <c r="L1586" s="121"/>
      <c r="M1586" s="121"/>
      <c r="N1586" s="185"/>
      <c r="O1586" s="121"/>
      <c r="P1586" s="161"/>
      <c r="Q1586" s="70"/>
      <c r="R1586" s="70"/>
      <c r="S1586" s="70"/>
      <c r="T1586" s="149"/>
      <c r="U1586" s="149"/>
      <c r="V1586" s="187"/>
      <c r="W1586" s="187"/>
      <c r="X1586" s="167"/>
      <c r="Y1586" s="167"/>
      <c r="Z1586" s="71"/>
    </row>
    <row r="1587" spans="3:26" ht="16.5" customHeight="1">
      <c r="C1587" s="160"/>
      <c r="D1587" s="160"/>
      <c r="E1587" s="140"/>
      <c r="F1587" s="141"/>
      <c r="G1587" s="141"/>
      <c r="H1587" s="143"/>
      <c r="I1587" s="184"/>
      <c r="J1587" s="144"/>
      <c r="K1587" s="121"/>
      <c r="L1587" s="121"/>
      <c r="M1587" s="121"/>
      <c r="N1587" s="185"/>
      <c r="O1587" s="121"/>
      <c r="P1587" s="161"/>
      <c r="Q1587" s="70"/>
      <c r="R1587" s="70"/>
      <c r="S1587" s="70"/>
      <c r="T1587" s="149"/>
      <c r="U1587" s="149"/>
      <c r="V1587" s="187"/>
      <c r="W1587" s="187"/>
      <c r="X1587" s="167"/>
      <c r="Y1587" s="167"/>
      <c r="Z1587" s="71"/>
    </row>
    <row r="1588" spans="3:26" ht="16.5" customHeight="1">
      <c r="C1588" s="160"/>
      <c r="D1588" s="160"/>
      <c r="E1588" s="140"/>
      <c r="F1588" s="141"/>
      <c r="G1588" s="141"/>
      <c r="H1588" s="143"/>
      <c r="I1588" s="184"/>
      <c r="J1588" s="144"/>
      <c r="K1588" s="121"/>
      <c r="L1588" s="121"/>
      <c r="M1588" s="121"/>
      <c r="N1588" s="185"/>
      <c r="O1588" s="121"/>
      <c r="P1588" s="161"/>
      <c r="Q1588" s="70"/>
      <c r="R1588" s="70"/>
      <c r="S1588" s="70"/>
      <c r="T1588" s="149"/>
      <c r="U1588" s="149"/>
      <c r="V1588" s="187"/>
      <c r="W1588" s="187"/>
      <c r="X1588" s="167"/>
      <c r="Y1588" s="167"/>
      <c r="Z1588" s="71"/>
    </row>
    <row r="1589" spans="3:26" ht="16.5" customHeight="1">
      <c r="C1589" s="160"/>
      <c r="D1589" s="160"/>
      <c r="E1589" s="140"/>
      <c r="F1589" s="141"/>
      <c r="G1589" s="141"/>
      <c r="H1589" s="143"/>
      <c r="I1589" s="184"/>
      <c r="J1589" s="144"/>
      <c r="K1589" s="121"/>
      <c r="L1589" s="121"/>
      <c r="M1589" s="121"/>
      <c r="N1589" s="185"/>
      <c r="O1589" s="121"/>
      <c r="P1589" s="161"/>
      <c r="Q1589" s="70"/>
      <c r="R1589" s="70"/>
      <c r="S1589" s="70"/>
      <c r="T1589" s="149"/>
      <c r="U1589" s="149"/>
      <c r="V1589" s="187"/>
      <c r="W1589" s="187"/>
      <c r="X1589" s="167"/>
      <c r="Y1589" s="167"/>
      <c r="Z1589" s="71"/>
    </row>
    <row r="1590" spans="3:26" ht="16.5" customHeight="1">
      <c r="C1590" s="160"/>
      <c r="D1590" s="160"/>
      <c r="E1590" s="140"/>
      <c r="F1590" s="141"/>
      <c r="G1590" s="141"/>
      <c r="H1590" s="143"/>
      <c r="I1590" s="184"/>
      <c r="J1590" s="144"/>
      <c r="K1590" s="121"/>
      <c r="L1590" s="121"/>
      <c r="M1590" s="121"/>
      <c r="N1590" s="185"/>
      <c r="O1590" s="121"/>
      <c r="P1590" s="161"/>
      <c r="Q1590" s="70"/>
      <c r="R1590" s="70"/>
      <c r="S1590" s="70"/>
      <c r="T1590" s="149"/>
      <c r="U1590" s="149"/>
      <c r="V1590" s="187"/>
      <c r="W1590" s="187"/>
      <c r="X1590" s="167"/>
      <c r="Y1590" s="167"/>
      <c r="Z1590" s="71"/>
    </row>
    <row r="1591" spans="3:26" ht="16.5" customHeight="1">
      <c r="C1591" s="160"/>
      <c r="D1591" s="160"/>
      <c r="E1591" s="140"/>
      <c r="F1591" s="141"/>
      <c r="G1591" s="141"/>
      <c r="H1591" s="143"/>
      <c r="I1591" s="184"/>
      <c r="J1591" s="144"/>
      <c r="K1591" s="121"/>
      <c r="L1591" s="121"/>
      <c r="M1591" s="121"/>
      <c r="N1591" s="185"/>
      <c r="O1591" s="121"/>
      <c r="P1591" s="161"/>
      <c r="Q1591" s="70"/>
      <c r="R1591" s="70"/>
      <c r="S1591" s="70"/>
      <c r="T1591" s="149"/>
      <c r="U1591" s="149"/>
      <c r="V1591" s="187"/>
      <c r="W1591" s="187"/>
      <c r="X1591" s="167"/>
      <c r="Y1591" s="167"/>
      <c r="Z1591" s="71"/>
    </row>
    <row r="1592" spans="3:26" ht="16.5" customHeight="1">
      <c r="C1592" s="160"/>
      <c r="D1592" s="160"/>
      <c r="E1592" s="140"/>
      <c r="F1592" s="141"/>
      <c r="G1592" s="141"/>
      <c r="H1592" s="143"/>
      <c r="I1592" s="184"/>
      <c r="J1592" s="144"/>
      <c r="K1592" s="121"/>
      <c r="L1592" s="121"/>
      <c r="M1592" s="121"/>
      <c r="N1592" s="185"/>
      <c r="O1592" s="121"/>
      <c r="P1592" s="161"/>
      <c r="Q1592" s="70"/>
      <c r="R1592" s="70"/>
      <c r="S1592" s="70"/>
      <c r="T1592" s="149"/>
      <c r="U1592" s="149"/>
      <c r="V1592" s="187"/>
      <c r="W1592" s="187"/>
      <c r="X1592" s="167"/>
      <c r="Y1592" s="167"/>
      <c r="Z1592" s="71"/>
    </row>
    <row r="1593" spans="3:26" ht="16.5" customHeight="1">
      <c r="C1593" s="160"/>
      <c r="D1593" s="160"/>
      <c r="E1593" s="140"/>
      <c r="F1593" s="141"/>
      <c r="G1593" s="141"/>
      <c r="H1593" s="143"/>
      <c r="I1593" s="184"/>
      <c r="J1593" s="144"/>
      <c r="K1593" s="121"/>
      <c r="L1593" s="121"/>
      <c r="M1593" s="121"/>
      <c r="N1593" s="185"/>
      <c r="O1593" s="121"/>
      <c r="P1593" s="161"/>
      <c r="Q1593" s="70"/>
      <c r="R1593" s="70"/>
      <c r="S1593" s="70"/>
      <c r="T1593" s="149"/>
      <c r="U1593" s="149"/>
      <c r="V1593" s="187"/>
      <c r="W1593" s="187"/>
      <c r="X1593" s="167"/>
      <c r="Y1593" s="167"/>
      <c r="Z1593" s="71"/>
    </row>
    <row r="1594" spans="3:26" ht="16.5" customHeight="1">
      <c r="C1594" s="160"/>
      <c r="D1594" s="160"/>
      <c r="E1594" s="140"/>
      <c r="F1594" s="141"/>
      <c r="G1594" s="141"/>
      <c r="H1594" s="143"/>
      <c r="I1594" s="184"/>
      <c r="J1594" s="144"/>
      <c r="K1594" s="121"/>
      <c r="L1594" s="121"/>
      <c r="M1594" s="121"/>
      <c r="N1594" s="185"/>
      <c r="O1594" s="121"/>
      <c r="P1594" s="161"/>
      <c r="Q1594" s="70"/>
      <c r="R1594" s="70"/>
      <c r="S1594" s="70"/>
      <c r="T1594" s="149"/>
      <c r="U1594" s="149"/>
      <c r="V1594" s="187"/>
      <c r="W1594" s="187"/>
      <c r="X1594" s="167"/>
      <c r="Y1594" s="167"/>
      <c r="Z1594" s="71"/>
    </row>
    <row r="1595" spans="3:26" ht="16.5" customHeight="1">
      <c r="C1595" s="160"/>
      <c r="D1595" s="160"/>
      <c r="E1595" s="140"/>
      <c r="F1595" s="141"/>
      <c r="G1595" s="141"/>
      <c r="H1595" s="143"/>
      <c r="I1595" s="184"/>
      <c r="J1595" s="144"/>
      <c r="K1595" s="121"/>
      <c r="L1595" s="121"/>
      <c r="M1595" s="121"/>
      <c r="N1595" s="185"/>
      <c r="O1595" s="121"/>
      <c r="P1595" s="161"/>
      <c r="Q1595" s="70"/>
      <c r="R1595" s="70"/>
      <c r="S1595" s="70"/>
      <c r="T1595" s="149"/>
      <c r="U1595" s="149"/>
      <c r="V1595" s="187"/>
      <c r="W1595" s="187"/>
      <c r="X1595" s="167"/>
      <c r="Y1595" s="167"/>
      <c r="Z1595" s="71"/>
    </row>
    <row r="1596" spans="3:26" ht="16.5" customHeight="1">
      <c r="C1596" s="160"/>
      <c r="D1596" s="160"/>
      <c r="E1596" s="140"/>
      <c r="F1596" s="141"/>
      <c r="G1596" s="141"/>
      <c r="H1596" s="143"/>
      <c r="I1596" s="184"/>
      <c r="J1596" s="144"/>
      <c r="K1596" s="121"/>
      <c r="L1596" s="121"/>
      <c r="M1596" s="121"/>
      <c r="N1596" s="185"/>
      <c r="O1596" s="121"/>
      <c r="P1596" s="161"/>
      <c r="Q1596" s="70"/>
      <c r="R1596" s="70"/>
      <c r="S1596" s="70"/>
      <c r="T1596" s="149"/>
      <c r="U1596" s="149"/>
      <c r="V1596" s="187"/>
      <c r="W1596" s="187"/>
      <c r="X1596" s="167"/>
      <c r="Y1596" s="167"/>
      <c r="Z1596" s="71"/>
    </row>
    <row r="1597" spans="3:26" ht="16.5" customHeight="1">
      <c r="C1597" s="160"/>
      <c r="D1597" s="160"/>
      <c r="E1597" s="140"/>
      <c r="F1597" s="141"/>
      <c r="G1597" s="141"/>
      <c r="H1597" s="143"/>
      <c r="I1597" s="184"/>
      <c r="J1597" s="144"/>
      <c r="K1597" s="121"/>
      <c r="L1597" s="121"/>
      <c r="M1597" s="121"/>
      <c r="N1597" s="185"/>
      <c r="O1597" s="121"/>
      <c r="P1597" s="161"/>
      <c r="Q1597" s="70"/>
      <c r="R1597" s="70"/>
      <c r="S1597" s="70"/>
      <c r="T1597" s="149"/>
      <c r="U1597" s="149"/>
      <c r="V1597" s="187"/>
      <c r="W1597" s="187"/>
      <c r="X1597" s="167"/>
      <c r="Y1597" s="167"/>
      <c r="Z1597" s="71"/>
    </row>
    <row r="1598" spans="3:26" ht="16.5" customHeight="1">
      <c r="C1598" s="160"/>
      <c r="D1598" s="160"/>
      <c r="E1598" s="140"/>
      <c r="F1598" s="141"/>
      <c r="G1598" s="141"/>
      <c r="H1598" s="143"/>
      <c r="I1598" s="184"/>
      <c r="J1598" s="144"/>
      <c r="K1598" s="121"/>
      <c r="L1598" s="121"/>
      <c r="M1598" s="121"/>
      <c r="N1598" s="185"/>
      <c r="O1598" s="121"/>
      <c r="P1598" s="161"/>
      <c r="Q1598" s="70"/>
      <c r="R1598" s="70"/>
      <c r="S1598" s="70"/>
      <c r="T1598" s="149"/>
      <c r="U1598" s="149"/>
      <c r="V1598" s="187"/>
      <c r="W1598" s="187"/>
      <c r="X1598" s="167"/>
      <c r="Y1598" s="167"/>
      <c r="Z1598" s="71"/>
    </row>
    <row r="1599" spans="3:26" ht="16.5" customHeight="1">
      <c r="C1599" s="160"/>
      <c r="D1599" s="160"/>
      <c r="E1599" s="140"/>
      <c r="F1599" s="141"/>
      <c r="G1599" s="141"/>
      <c r="H1599" s="143"/>
      <c r="I1599" s="184"/>
      <c r="J1599" s="144"/>
      <c r="K1599" s="121"/>
      <c r="L1599" s="121"/>
      <c r="M1599" s="121"/>
      <c r="N1599" s="185"/>
      <c r="O1599" s="121"/>
      <c r="P1599" s="161"/>
      <c r="Q1599" s="70"/>
      <c r="R1599" s="70"/>
      <c r="S1599" s="70"/>
      <c r="T1599" s="149"/>
      <c r="U1599" s="149"/>
      <c r="V1599" s="187"/>
      <c r="W1599" s="187"/>
      <c r="X1599" s="167"/>
      <c r="Y1599" s="167"/>
      <c r="Z1599" s="71"/>
    </row>
    <row r="1600" spans="3:26" ht="16.5" customHeight="1">
      <c r="C1600" s="160"/>
      <c r="D1600" s="160"/>
      <c r="E1600" s="140"/>
      <c r="F1600" s="141"/>
      <c r="G1600" s="141"/>
      <c r="H1600" s="143"/>
      <c r="I1600" s="184"/>
      <c r="J1600" s="144"/>
      <c r="K1600" s="121"/>
      <c r="L1600" s="121"/>
      <c r="M1600" s="121"/>
      <c r="N1600" s="185"/>
      <c r="O1600" s="121"/>
      <c r="P1600" s="161"/>
      <c r="Q1600" s="70"/>
      <c r="R1600" s="70"/>
      <c r="S1600" s="70"/>
      <c r="T1600" s="149"/>
      <c r="U1600" s="149"/>
      <c r="V1600" s="187"/>
      <c r="W1600" s="187"/>
      <c r="X1600" s="167"/>
      <c r="Y1600" s="167"/>
      <c r="Z1600" s="71"/>
    </row>
    <row r="1601" spans="3:26" ht="16.5" customHeight="1">
      <c r="C1601" s="160"/>
      <c r="D1601" s="160"/>
      <c r="E1601" s="140"/>
      <c r="F1601" s="141"/>
      <c r="G1601" s="141"/>
      <c r="H1601" s="143"/>
      <c r="I1601" s="184"/>
      <c r="J1601" s="144"/>
      <c r="K1601" s="121"/>
      <c r="L1601" s="121"/>
      <c r="M1601" s="121"/>
      <c r="N1601" s="185"/>
      <c r="O1601" s="121"/>
      <c r="P1601" s="161"/>
      <c r="Q1601" s="70"/>
      <c r="R1601" s="70"/>
      <c r="S1601" s="70"/>
      <c r="T1601" s="149"/>
      <c r="U1601" s="149"/>
      <c r="V1601" s="187"/>
      <c r="W1601" s="187"/>
      <c r="X1601" s="167"/>
      <c r="Y1601" s="167"/>
      <c r="Z1601" s="71"/>
    </row>
    <row r="1602" spans="3:26" ht="16.5" customHeight="1">
      <c r="C1602" s="160"/>
      <c r="D1602" s="160"/>
      <c r="E1602" s="140"/>
      <c r="F1602" s="141"/>
      <c r="G1602" s="141"/>
      <c r="H1602" s="143"/>
      <c r="I1602" s="184"/>
      <c r="J1602" s="144"/>
      <c r="K1602" s="121"/>
      <c r="L1602" s="121"/>
      <c r="M1602" s="121"/>
      <c r="N1602" s="185"/>
      <c r="O1602" s="121"/>
      <c r="P1602" s="161"/>
      <c r="Q1602" s="70"/>
      <c r="R1602" s="70"/>
      <c r="S1602" s="70"/>
      <c r="T1602" s="149"/>
      <c r="U1602" s="149"/>
      <c r="V1602" s="187"/>
      <c r="W1602" s="187"/>
      <c r="X1602" s="167"/>
      <c r="Y1602" s="167"/>
      <c r="Z1602" s="71"/>
    </row>
    <row r="1603" spans="3:26" ht="16.5" customHeight="1">
      <c r="C1603" s="160"/>
      <c r="D1603" s="160"/>
      <c r="E1603" s="140"/>
      <c r="F1603" s="141"/>
      <c r="G1603" s="141"/>
      <c r="H1603" s="143"/>
      <c r="I1603" s="184"/>
      <c r="J1603" s="144"/>
      <c r="K1603" s="121"/>
      <c r="L1603" s="121"/>
      <c r="M1603" s="121"/>
      <c r="N1603" s="185"/>
      <c r="O1603" s="121"/>
      <c r="P1603" s="161"/>
      <c r="Q1603" s="70"/>
      <c r="R1603" s="70"/>
      <c r="S1603" s="70"/>
      <c r="T1603" s="149"/>
      <c r="U1603" s="149"/>
      <c r="V1603" s="187"/>
      <c r="W1603" s="187"/>
      <c r="X1603" s="167"/>
      <c r="Y1603" s="167"/>
      <c r="Z1603" s="71"/>
    </row>
    <row r="1604" spans="3:26" ht="16.5" customHeight="1">
      <c r="C1604" s="160"/>
      <c r="D1604" s="160"/>
      <c r="E1604" s="140"/>
      <c r="F1604" s="141"/>
      <c r="G1604" s="141"/>
      <c r="H1604" s="143"/>
      <c r="I1604" s="184"/>
      <c r="J1604" s="144"/>
      <c r="K1604" s="121"/>
      <c r="L1604" s="121"/>
      <c r="M1604" s="121"/>
      <c r="N1604" s="185"/>
      <c r="O1604" s="121"/>
      <c r="P1604" s="161"/>
      <c r="Q1604" s="70"/>
      <c r="R1604" s="70"/>
      <c r="S1604" s="70"/>
      <c r="T1604" s="149"/>
      <c r="U1604" s="149"/>
      <c r="V1604" s="187"/>
      <c r="W1604" s="187"/>
      <c r="X1604" s="167"/>
      <c r="Y1604" s="167"/>
      <c r="Z1604" s="71"/>
    </row>
    <row r="1605" spans="3:26" ht="16.5" customHeight="1">
      <c r="C1605" s="160"/>
      <c r="D1605" s="160"/>
      <c r="E1605" s="140"/>
      <c r="F1605" s="141"/>
      <c r="G1605" s="141"/>
      <c r="H1605" s="143"/>
      <c r="I1605" s="184"/>
      <c r="J1605" s="144"/>
      <c r="K1605" s="121"/>
      <c r="L1605" s="121"/>
      <c r="M1605" s="121"/>
      <c r="N1605" s="185"/>
      <c r="O1605" s="121"/>
      <c r="P1605" s="161"/>
      <c r="Q1605" s="70"/>
      <c r="R1605" s="70"/>
      <c r="S1605" s="70"/>
      <c r="T1605" s="149"/>
      <c r="U1605" s="149"/>
      <c r="V1605" s="187"/>
      <c r="W1605" s="187"/>
      <c r="X1605" s="167"/>
      <c r="Y1605" s="167"/>
      <c r="Z1605" s="71"/>
    </row>
    <row r="1606" spans="3:26" ht="16.5" customHeight="1">
      <c r="C1606" s="160"/>
      <c r="D1606" s="160"/>
      <c r="E1606" s="140"/>
      <c r="F1606" s="141"/>
      <c r="G1606" s="141"/>
      <c r="H1606" s="143"/>
      <c r="I1606" s="184"/>
      <c r="J1606" s="144"/>
      <c r="K1606" s="121"/>
      <c r="L1606" s="121"/>
      <c r="M1606" s="121"/>
      <c r="N1606" s="185"/>
      <c r="O1606" s="121"/>
      <c r="P1606" s="161"/>
      <c r="Q1606" s="70"/>
      <c r="R1606" s="70"/>
      <c r="S1606" s="70"/>
      <c r="T1606" s="149"/>
      <c r="U1606" s="149"/>
      <c r="V1606" s="187"/>
      <c r="W1606" s="187"/>
      <c r="X1606" s="167"/>
      <c r="Y1606" s="167"/>
      <c r="Z1606" s="71"/>
    </row>
    <row r="1607" spans="3:26" ht="16.5" customHeight="1">
      <c r="C1607" s="160"/>
      <c r="D1607" s="160"/>
      <c r="E1607" s="140"/>
      <c r="F1607" s="141"/>
      <c r="G1607" s="141"/>
      <c r="H1607" s="143"/>
      <c r="I1607" s="184"/>
      <c r="J1607" s="144"/>
      <c r="K1607" s="121"/>
      <c r="L1607" s="121"/>
      <c r="M1607" s="121"/>
      <c r="N1607" s="185"/>
      <c r="O1607" s="121"/>
      <c r="P1607" s="161"/>
      <c r="Q1607" s="70"/>
      <c r="R1607" s="70"/>
      <c r="S1607" s="70"/>
      <c r="T1607" s="149"/>
      <c r="U1607" s="149"/>
      <c r="V1607" s="187"/>
      <c r="W1607" s="187"/>
      <c r="X1607" s="167"/>
      <c r="Y1607" s="167"/>
      <c r="Z1607" s="71"/>
    </row>
    <row r="1608" spans="3:26" ht="16.5" customHeight="1">
      <c r="C1608" s="160"/>
      <c r="D1608" s="160"/>
      <c r="E1608" s="140"/>
      <c r="F1608" s="141"/>
      <c r="G1608" s="141"/>
      <c r="H1608" s="143"/>
      <c r="I1608" s="184"/>
      <c r="J1608" s="144"/>
      <c r="K1608" s="121"/>
      <c r="L1608" s="121"/>
      <c r="M1608" s="121"/>
      <c r="N1608" s="185"/>
      <c r="O1608" s="121"/>
      <c r="P1608" s="161"/>
      <c r="Q1608" s="70"/>
      <c r="R1608" s="70"/>
      <c r="S1608" s="70"/>
      <c r="T1608" s="149"/>
      <c r="U1608" s="149"/>
      <c r="V1608" s="187"/>
      <c r="W1608" s="187"/>
      <c r="X1608" s="167"/>
      <c r="Y1608" s="167"/>
      <c r="Z1608" s="71"/>
    </row>
    <row r="1609" spans="3:26" ht="16.5" customHeight="1">
      <c r="C1609" s="160"/>
      <c r="D1609" s="160"/>
      <c r="E1609" s="140"/>
      <c r="F1609" s="141"/>
      <c r="G1609" s="141"/>
      <c r="H1609" s="143"/>
      <c r="I1609" s="184"/>
      <c r="J1609" s="144"/>
      <c r="K1609" s="121"/>
      <c r="L1609" s="121"/>
      <c r="M1609" s="121"/>
      <c r="N1609" s="185"/>
      <c r="O1609" s="121"/>
      <c r="P1609" s="161"/>
      <c r="Q1609" s="70"/>
      <c r="R1609" s="70"/>
      <c r="S1609" s="70"/>
      <c r="T1609" s="149"/>
      <c r="U1609" s="149"/>
      <c r="V1609" s="187"/>
      <c r="W1609" s="187"/>
      <c r="X1609" s="167"/>
      <c r="Y1609" s="167"/>
      <c r="Z1609" s="71"/>
    </row>
    <row r="1610" spans="3:26" ht="16.5" customHeight="1">
      <c r="C1610" s="160"/>
      <c r="D1610" s="160"/>
      <c r="E1610" s="140"/>
      <c r="F1610" s="141"/>
      <c r="G1610" s="141"/>
      <c r="H1610" s="143"/>
      <c r="I1610" s="184"/>
      <c r="J1610" s="144"/>
      <c r="K1610" s="121"/>
      <c r="L1610" s="121"/>
      <c r="M1610" s="121"/>
      <c r="N1610" s="185"/>
      <c r="O1610" s="121"/>
      <c r="P1610" s="161"/>
      <c r="Q1610" s="70"/>
      <c r="R1610" s="70"/>
      <c r="S1610" s="70"/>
      <c r="T1610" s="149"/>
      <c r="U1610" s="149"/>
      <c r="V1610" s="187"/>
      <c r="W1610" s="187"/>
      <c r="X1610" s="167"/>
      <c r="Y1610" s="167"/>
      <c r="Z1610" s="71"/>
    </row>
    <row r="1611" spans="3:26" ht="16.5" customHeight="1">
      <c r="C1611" s="160"/>
      <c r="D1611" s="160"/>
      <c r="E1611" s="140"/>
      <c r="F1611" s="141"/>
      <c r="G1611" s="141"/>
      <c r="H1611" s="143"/>
      <c r="I1611" s="184"/>
      <c r="J1611" s="144"/>
      <c r="K1611" s="121"/>
      <c r="L1611" s="121"/>
      <c r="M1611" s="121"/>
      <c r="N1611" s="185"/>
      <c r="O1611" s="121"/>
      <c r="P1611" s="161"/>
      <c r="Q1611" s="70"/>
      <c r="R1611" s="70"/>
      <c r="S1611" s="70"/>
      <c r="T1611" s="149"/>
      <c r="U1611" s="149"/>
      <c r="V1611" s="187"/>
      <c r="W1611" s="187"/>
      <c r="X1611" s="167"/>
      <c r="Y1611" s="167"/>
      <c r="Z1611" s="71"/>
    </row>
    <row r="1612" spans="3:26" ht="16.5" customHeight="1">
      <c r="C1612" s="160"/>
      <c r="D1612" s="160"/>
      <c r="E1612" s="140"/>
      <c r="F1612" s="141"/>
      <c r="G1612" s="141"/>
      <c r="H1612" s="143"/>
      <c r="I1612" s="184"/>
      <c r="J1612" s="144"/>
      <c r="K1612" s="121"/>
      <c r="L1612" s="121"/>
      <c r="M1612" s="121"/>
      <c r="N1612" s="185"/>
      <c r="O1612" s="121"/>
      <c r="P1612" s="161"/>
      <c r="Q1612" s="70"/>
      <c r="R1612" s="70"/>
      <c r="S1612" s="70"/>
      <c r="T1612" s="149"/>
      <c r="U1612" s="149"/>
      <c r="V1612" s="187"/>
      <c r="W1612" s="187"/>
      <c r="X1612" s="167"/>
      <c r="Y1612" s="167"/>
      <c r="Z1612" s="71"/>
    </row>
    <row r="1613" spans="3:26" ht="16.5" customHeight="1">
      <c r="C1613" s="160"/>
      <c r="D1613" s="160"/>
      <c r="E1613" s="140"/>
      <c r="F1613" s="141"/>
      <c r="G1613" s="141"/>
      <c r="H1613" s="143"/>
      <c r="I1613" s="184"/>
      <c r="J1613" s="144"/>
      <c r="K1613" s="121"/>
      <c r="L1613" s="121"/>
      <c r="M1613" s="121"/>
      <c r="N1613" s="185"/>
      <c r="O1613" s="121"/>
      <c r="P1613" s="161"/>
      <c r="Q1613" s="70"/>
      <c r="R1613" s="70"/>
      <c r="S1613" s="70"/>
      <c r="T1613" s="149"/>
      <c r="U1613" s="149"/>
      <c r="V1613" s="187"/>
      <c r="W1613" s="187"/>
      <c r="X1613" s="167"/>
      <c r="Y1613" s="167"/>
      <c r="Z1613" s="71"/>
    </row>
    <row r="1614" spans="3:26" ht="16.5" customHeight="1">
      <c r="C1614" s="160"/>
      <c r="D1614" s="160"/>
      <c r="E1614" s="140"/>
      <c r="F1614" s="141"/>
      <c r="G1614" s="141"/>
      <c r="H1614" s="143"/>
      <c r="I1614" s="184"/>
      <c r="J1614" s="144"/>
      <c r="K1614" s="121"/>
      <c r="L1614" s="121"/>
      <c r="M1614" s="121"/>
      <c r="N1614" s="185"/>
      <c r="O1614" s="121"/>
      <c r="P1614" s="161"/>
      <c r="Q1614" s="70"/>
      <c r="R1614" s="70"/>
      <c r="S1614" s="70"/>
      <c r="T1614" s="149"/>
      <c r="U1614" s="149"/>
      <c r="V1614" s="187"/>
      <c r="W1614" s="187"/>
      <c r="X1614" s="167"/>
      <c r="Y1614" s="167"/>
      <c r="Z1614" s="71"/>
    </row>
    <row r="1615" spans="3:26" ht="16.5" customHeight="1">
      <c r="C1615" s="160"/>
      <c r="D1615" s="160"/>
      <c r="E1615" s="140"/>
      <c r="F1615" s="141"/>
      <c r="G1615" s="141"/>
      <c r="H1615" s="143"/>
      <c r="I1615" s="184"/>
      <c r="J1615" s="144"/>
      <c r="K1615" s="121"/>
      <c r="L1615" s="121"/>
      <c r="M1615" s="121"/>
      <c r="N1615" s="185"/>
      <c r="O1615" s="121"/>
      <c r="P1615" s="161"/>
      <c r="Q1615" s="70"/>
      <c r="R1615" s="70"/>
      <c r="S1615" s="70"/>
      <c r="T1615" s="149"/>
      <c r="U1615" s="149"/>
      <c r="V1615" s="187"/>
      <c r="W1615" s="187"/>
      <c r="X1615" s="167"/>
      <c r="Y1615" s="167"/>
      <c r="Z1615" s="71"/>
    </row>
    <row r="1616" spans="3:26" ht="16.5" customHeight="1">
      <c r="C1616" s="160"/>
      <c r="D1616" s="160"/>
      <c r="E1616" s="140"/>
      <c r="F1616" s="141"/>
      <c r="G1616" s="141"/>
      <c r="H1616" s="143"/>
      <c r="I1616" s="184"/>
      <c r="J1616" s="144"/>
      <c r="K1616" s="121"/>
      <c r="L1616" s="121"/>
      <c r="M1616" s="121"/>
      <c r="N1616" s="185"/>
      <c r="O1616" s="121"/>
      <c r="P1616" s="161"/>
      <c r="Q1616" s="70"/>
      <c r="R1616" s="70"/>
      <c r="S1616" s="70"/>
      <c r="T1616" s="149"/>
      <c r="U1616" s="149"/>
      <c r="V1616" s="187"/>
      <c r="W1616" s="187"/>
      <c r="X1616" s="167"/>
      <c r="Y1616" s="167"/>
      <c r="Z1616" s="71"/>
    </row>
    <row r="1617" spans="3:26" ht="16.5" customHeight="1">
      <c r="C1617" s="160"/>
      <c r="D1617" s="160"/>
      <c r="E1617" s="140"/>
      <c r="F1617" s="141"/>
      <c r="G1617" s="141"/>
      <c r="H1617" s="143"/>
      <c r="I1617" s="184"/>
      <c r="J1617" s="144"/>
      <c r="K1617" s="121"/>
      <c r="L1617" s="121"/>
      <c r="M1617" s="121"/>
      <c r="N1617" s="185"/>
      <c r="O1617" s="121"/>
      <c r="P1617" s="161"/>
      <c r="Q1617" s="70"/>
      <c r="R1617" s="70"/>
      <c r="S1617" s="70"/>
      <c r="T1617" s="149"/>
      <c r="U1617" s="149"/>
      <c r="V1617" s="187"/>
      <c r="W1617" s="187"/>
      <c r="X1617" s="167"/>
      <c r="Y1617" s="167"/>
      <c r="Z1617" s="71"/>
    </row>
    <row r="1618" spans="3:26" ht="16.5" customHeight="1">
      <c r="C1618" s="160"/>
      <c r="D1618" s="160"/>
      <c r="E1618" s="140"/>
      <c r="F1618" s="141"/>
      <c r="G1618" s="141"/>
      <c r="H1618" s="143"/>
      <c r="I1618" s="184"/>
      <c r="J1618" s="144"/>
      <c r="K1618" s="121"/>
      <c r="L1618" s="121"/>
      <c r="M1618" s="121"/>
      <c r="N1618" s="185"/>
      <c r="O1618" s="121"/>
      <c r="P1618" s="161"/>
      <c r="Q1618" s="70"/>
      <c r="R1618" s="70"/>
      <c r="S1618" s="70"/>
      <c r="T1618" s="149"/>
      <c r="U1618" s="149"/>
      <c r="V1618" s="187"/>
      <c r="W1618" s="187"/>
      <c r="X1618" s="167"/>
      <c r="Y1618" s="167"/>
      <c r="Z1618" s="71"/>
    </row>
    <row r="1619" spans="3:26" ht="16.5" customHeight="1">
      <c r="C1619" s="160"/>
      <c r="D1619" s="160"/>
      <c r="E1619" s="140"/>
      <c r="F1619" s="141"/>
      <c r="G1619" s="141"/>
      <c r="H1619" s="143"/>
      <c r="I1619" s="184"/>
      <c r="J1619" s="144"/>
      <c r="K1619" s="121"/>
      <c r="L1619" s="121"/>
      <c r="M1619" s="121"/>
      <c r="N1619" s="185"/>
      <c r="O1619" s="121"/>
      <c r="P1619" s="161"/>
      <c r="Q1619" s="70"/>
      <c r="R1619" s="70"/>
      <c r="S1619" s="70"/>
      <c r="T1619" s="149"/>
      <c r="U1619" s="149"/>
      <c r="V1619" s="187"/>
      <c r="W1619" s="187"/>
      <c r="X1619" s="167"/>
      <c r="Y1619" s="167"/>
      <c r="Z1619" s="71"/>
    </row>
    <row r="1620" spans="3:26" ht="16.5" customHeight="1">
      <c r="C1620" s="160"/>
      <c r="D1620" s="160"/>
      <c r="E1620" s="140"/>
      <c r="F1620" s="141"/>
      <c r="G1620" s="141"/>
      <c r="H1620" s="143"/>
      <c r="I1620" s="184"/>
      <c r="J1620" s="144"/>
      <c r="K1620" s="121"/>
      <c r="L1620" s="121"/>
      <c r="M1620" s="121"/>
      <c r="N1620" s="185"/>
      <c r="O1620" s="121"/>
      <c r="P1620" s="161"/>
      <c r="Q1620" s="70"/>
      <c r="R1620" s="70"/>
      <c r="S1620" s="70"/>
      <c r="T1620" s="149"/>
      <c r="U1620" s="149"/>
      <c r="V1620" s="187"/>
      <c r="W1620" s="187"/>
      <c r="X1620" s="167"/>
      <c r="Y1620" s="167"/>
      <c r="Z1620" s="71"/>
    </row>
    <row r="1621" spans="3:26" ht="16.5" customHeight="1">
      <c r="C1621" s="160"/>
      <c r="D1621" s="160"/>
      <c r="E1621" s="140"/>
      <c r="F1621" s="141"/>
      <c r="G1621" s="141"/>
      <c r="H1621" s="143"/>
      <c r="I1621" s="184"/>
      <c r="J1621" s="144"/>
      <c r="K1621" s="121"/>
      <c r="L1621" s="121"/>
      <c r="M1621" s="121"/>
      <c r="N1621" s="185"/>
      <c r="O1621" s="121"/>
      <c r="P1621" s="161"/>
      <c r="Q1621" s="70"/>
      <c r="R1621" s="70"/>
      <c r="S1621" s="70"/>
      <c r="T1621" s="149"/>
      <c r="U1621" s="149"/>
      <c r="V1621" s="187"/>
      <c r="W1621" s="187"/>
      <c r="X1621" s="167"/>
      <c r="Y1621" s="167"/>
      <c r="Z1621" s="71"/>
    </row>
    <row r="1622" spans="3:26" ht="16.5" customHeight="1">
      <c r="C1622" s="160"/>
      <c r="D1622" s="160"/>
      <c r="E1622" s="140"/>
      <c r="F1622" s="141"/>
      <c r="G1622" s="141"/>
      <c r="H1622" s="143"/>
      <c r="I1622" s="184"/>
      <c r="J1622" s="144"/>
      <c r="K1622" s="121"/>
      <c r="L1622" s="121"/>
      <c r="M1622" s="121"/>
      <c r="N1622" s="185"/>
      <c r="O1622" s="121"/>
      <c r="P1622" s="161"/>
      <c r="Q1622" s="70"/>
      <c r="R1622" s="70"/>
      <c r="S1622" s="70"/>
      <c r="T1622" s="149"/>
      <c r="U1622" s="149"/>
      <c r="V1622" s="187"/>
      <c r="W1622" s="187"/>
      <c r="X1622" s="167"/>
      <c r="Y1622" s="167"/>
      <c r="Z1622" s="71"/>
    </row>
    <row r="1623" spans="3:26" ht="16.5" customHeight="1">
      <c r="C1623" s="160"/>
      <c r="D1623" s="160"/>
      <c r="E1623" s="140"/>
      <c r="F1623" s="141"/>
      <c r="G1623" s="141"/>
      <c r="H1623" s="143"/>
      <c r="I1623" s="184"/>
      <c r="J1623" s="144"/>
      <c r="K1623" s="121"/>
      <c r="L1623" s="121"/>
      <c r="M1623" s="121"/>
      <c r="N1623" s="185"/>
      <c r="O1623" s="121"/>
      <c r="P1623" s="161"/>
      <c r="Q1623" s="70"/>
      <c r="R1623" s="70"/>
      <c r="S1623" s="70"/>
      <c r="T1623" s="149"/>
      <c r="U1623" s="149"/>
      <c r="V1623" s="187"/>
      <c r="W1623" s="187"/>
      <c r="X1623" s="167"/>
      <c r="Y1623" s="167"/>
      <c r="Z1623" s="71"/>
    </row>
    <row r="1624" spans="3:26" ht="16.5" customHeight="1">
      <c r="C1624" s="160"/>
      <c r="D1624" s="160"/>
      <c r="E1624" s="140"/>
      <c r="F1624" s="141"/>
      <c r="G1624" s="141"/>
      <c r="H1624" s="143"/>
      <c r="I1624" s="184"/>
      <c r="J1624" s="144"/>
      <c r="K1624" s="121"/>
      <c r="L1624" s="121"/>
      <c r="M1624" s="121"/>
      <c r="N1624" s="185"/>
      <c r="O1624" s="121"/>
      <c r="P1624" s="161"/>
      <c r="Q1624" s="70"/>
      <c r="R1624" s="70"/>
      <c r="S1624" s="70"/>
      <c r="T1624" s="149"/>
      <c r="U1624" s="149"/>
      <c r="V1624" s="187"/>
      <c r="W1624" s="187"/>
      <c r="X1624" s="167"/>
      <c r="Y1624" s="167"/>
      <c r="Z1624" s="71"/>
    </row>
    <row r="1625" spans="3:26" ht="16.5" customHeight="1">
      <c r="C1625" s="160"/>
      <c r="D1625" s="160"/>
      <c r="E1625" s="140"/>
      <c r="F1625" s="141"/>
      <c r="G1625" s="141"/>
      <c r="H1625" s="143"/>
      <c r="I1625" s="184"/>
      <c r="J1625" s="144"/>
      <c r="K1625" s="121"/>
      <c r="L1625" s="121"/>
      <c r="M1625" s="121"/>
      <c r="N1625" s="185"/>
      <c r="O1625" s="121"/>
      <c r="P1625" s="161"/>
      <c r="Q1625" s="70"/>
      <c r="R1625" s="70"/>
      <c r="S1625" s="70"/>
      <c r="T1625" s="149"/>
      <c r="U1625" s="149"/>
      <c r="V1625" s="187"/>
      <c r="W1625" s="187"/>
      <c r="X1625" s="167"/>
      <c r="Y1625" s="167"/>
      <c r="Z1625" s="71"/>
    </row>
    <row r="1626" spans="3:26" ht="16.5" customHeight="1">
      <c r="C1626" s="160"/>
      <c r="D1626" s="160"/>
      <c r="E1626" s="140"/>
      <c r="F1626" s="141"/>
      <c r="G1626" s="141"/>
      <c r="H1626" s="143"/>
      <c r="I1626" s="184"/>
      <c r="J1626" s="144"/>
      <c r="K1626" s="121"/>
      <c r="L1626" s="121"/>
      <c r="M1626" s="121"/>
      <c r="N1626" s="185"/>
      <c r="O1626" s="121"/>
      <c r="P1626" s="161"/>
      <c r="Q1626" s="70"/>
      <c r="R1626" s="70"/>
      <c r="S1626" s="70"/>
      <c r="T1626" s="149"/>
      <c r="U1626" s="149"/>
      <c r="V1626" s="187"/>
      <c r="W1626" s="187"/>
      <c r="X1626" s="167"/>
      <c r="Y1626" s="167"/>
      <c r="Z1626" s="71"/>
    </row>
    <row r="1627" spans="3:26" ht="16.5" customHeight="1">
      <c r="C1627" s="160"/>
      <c r="D1627" s="160"/>
      <c r="E1627" s="140"/>
      <c r="F1627" s="141"/>
      <c r="G1627" s="141"/>
      <c r="H1627" s="143"/>
      <c r="I1627" s="184"/>
      <c r="J1627" s="144"/>
      <c r="K1627" s="121"/>
      <c r="L1627" s="121"/>
      <c r="M1627" s="121"/>
      <c r="N1627" s="185"/>
      <c r="O1627" s="121"/>
      <c r="P1627" s="161"/>
      <c r="Q1627" s="70"/>
      <c r="R1627" s="70"/>
      <c r="S1627" s="70"/>
      <c r="T1627" s="149"/>
      <c r="U1627" s="149"/>
      <c r="V1627" s="187"/>
      <c r="W1627" s="187"/>
      <c r="X1627" s="167"/>
      <c r="Y1627" s="167"/>
      <c r="Z1627" s="71"/>
    </row>
    <row r="1628" spans="3:26" ht="16.5" customHeight="1">
      <c r="C1628" s="160"/>
      <c r="D1628" s="160"/>
      <c r="E1628" s="140"/>
      <c r="F1628" s="141"/>
      <c r="G1628" s="141"/>
      <c r="H1628" s="143"/>
      <c r="I1628" s="184"/>
      <c r="J1628" s="144"/>
      <c r="K1628" s="121"/>
      <c r="L1628" s="121"/>
      <c r="M1628" s="121"/>
      <c r="N1628" s="185"/>
      <c r="O1628" s="121"/>
      <c r="P1628" s="161"/>
      <c r="Q1628" s="70"/>
      <c r="R1628" s="70"/>
      <c r="S1628" s="70"/>
      <c r="T1628" s="149"/>
      <c r="U1628" s="149"/>
      <c r="V1628" s="187"/>
      <c r="W1628" s="187"/>
      <c r="X1628" s="167"/>
      <c r="Y1628" s="167"/>
      <c r="Z1628" s="71"/>
    </row>
    <row r="1629" spans="3:26" ht="16.5" customHeight="1">
      <c r="C1629" s="160"/>
      <c r="D1629" s="160"/>
      <c r="E1629" s="140"/>
      <c r="F1629" s="141"/>
      <c r="G1629" s="141"/>
      <c r="H1629" s="143"/>
      <c r="I1629" s="184"/>
      <c r="J1629" s="144"/>
      <c r="K1629" s="121"/>
      <c r="L1629" s="121"/>
      <c r="M1629" s="121"/>
      <c r="N1629" s="185"/>
      <c r="O1629" s="121"/>
      <c r="P1629" s="161"/>
      <c r="Q1629" s="70"/>
      <c r="R1629" s="70"/>
      <c r="S1629" s="70"/>
      <c r="T1629" s="149"/>
      <c r="U1629" s="149"/>
      <c r="V1629" s="187"/>
      <c r="W1629" s="187"/>
      <c r="X1629" s="167"/>
      <c r="Y1629" s="167"/>
      <c r="Z1629" s="71"/>
    </row>
    <row r="1630" spans="3:26" ht="16.5" customHeight="1">
      <c r="C1630" s="160"/>
      <c r="D1630" s="160"/>
      <c r="E1630" s="140"/>
      <c r="F1630" s="141"/>
      <c r="G1630" s="141"/>
      <c r="H1630" s="143"/>
      <c r="I1630" s="184"/>
      <c r="J1630" s="144"/>
      <c r="K1630" s="121"/>
      <c r="L1630" s="121"/>
      <c r="M1630" s="121"/>
      <c r="N1630" s="185"/>
      <c r="O1630" s="121"/>
      <c r="P1630" s="161"/>
      <c r="Q1630" s="70"/>
      <c r="R1630" s="70"/>
      <c r="S1630" s="70"/>
      <c r="T1630" s="149"/>
      <c r="U1630" s="149"/>
      <c r="V1630" s="187"/>
      <c r="W1630" s="187"/>
      <c r="X1630" s="167"/>
      <c r="Y1630" s="167"/>
      <c r="Z1630" s="71"/>
    </row>
    <row r="1631" spans="3:26" ht="16.5" customHeight="1">
      <c r="C1631" s="160"/>
      <c r="D1631" s="160"/>
      <c r="E1631" s="140"/>
      <c r="F1631" s="141"/>
      <c r="G1631" s="141"/>
      <c r="H1631" s="143"/>
      <c r="I1631" s="184"/>
      <c r="J1631" s="144"/>
      <c r="K1631" s="121"/>
      <c r="L1631" s="121"/>
      <c r="M1631" s="121"/>
      <c r="N1631" s="185"/>
      <c r="O1631" s="121"/>
      <c r="P1631" s="161"/>
      <c r="Q1631" s="70"/>
      <c r="R1631" s="70"/>
      <c r="S1631" s="70"/>
      <c r="T1631" s="149"/>
      <c r="U1631" s="149"/>
      <c r="V1631" s="187"/>
      <c r="W1631" s="187"/>
      <c r="X1631" s="167"/>
      <c r="Y1631" s="167"/>
      <c r="Z1631" s="71"/>
    </row>
    <row r="1632" spans="3:26" ht="16.5" customHeight="1">
      <c r="C1632" s="160"/>
      <c r="D1632" s="160"/>
      <c r="E1632" s="140"/>
      <c r="F1632" s="141"/>
      <c r="G1632" s="141"/>
      <c r="H1632" s="143"/>
      <c r="I1632" s="184"/>
      <c r="J1632" s="144"/>
      <c r="K1632" s="121"/>
      <c r="L1632" s="121"/>
      <c r="M1632" s="121"/>
      <c r="N1632" s="185"/>
      <c r="O1632" s="121"/>
      <c r="P1632" s="161"/>
      <c r="Q1632" s="70"/>
      <c r="R1632" s="70"/>
      <c r="S1632" s="70"/>
      <c r="T1632" s="149"/>
      <c r="U1632" s="149"/>
      <c r="V1632" s="187"/>
      <c r="W1632" s="187"/>
      <c r="X1632" s="167"/>
      <c r="Y1632" s="167"/>
      <c r="Z1632" s="71"/>
    </row>
    <row r="1633" spans="3:26" ht="16.5" customHeight="1">
      <c r="C1633" s="160"/>
      <c r="D1633" s="160"/>
      <c r="E1633" s="140"/>
      <c r="F1633" s="141"/>
      <c r="G1633" s="141"/>
      <c r="H1633" s="143"/>
      <c r="I1633" s="184"/>
      <c r="J1633" s="144"/>
      <c r="K1633" s="121"/>
      <c r="L1633" s="121"/>
      <c r="M1633" s="121"/>
      <c r="N1633" s="185"/>
      <c r="O1633" s="121"/>
      <c r="P1633" s="161"/>
      <c r="Q1633" s="70"/>
      <c r="R1633" s="70"/>
      <c r="S1633" s="70"/>
      <c r="T1633" s="149"/>
      <c r="U1633" s="149"/>
      <c r="V1633" s="187"/>
      <c r="W1633" s="187"/>
      <c r="X1633" s="167"/>
      <c r="Y1633" s="167"/>
      <c r="Z1633" s="71"/>
    </row>
    <row r="1634" spans="3:26" ht="16.5" customHeight="1">
      <c r="C1634" s="160"/>
      <c r="D1634" s="160"/>
      <c r="E1634" s="140"/>
      <c r="F1634" s="141"/>
      <c r="G1634" s="141"/>
      <c r="H1634" s="143"/>
      <c r="I1634" s="184"/>
      <c r="J1634" s="144"/>
      <c r="K1634" s="121"/>
      <c r="L1634" s="121"/>
      <c r="M1634" s="121"/>
      <c r="N1634" s="185"/>
      <c r="O1634" s="121"/>
      <c r="P1634" s="161"/>
      <c r="Q1634" s="70"/>
      <c r="R1634" s="70"/>
      <c r="S1634" s="70"/>
      <c r="T1634" s="149"/>
      <c r="U1634" s="149"/>
      <c r="V1634" s="187"/>
      <c r="W1634" s="187"/>
      <c r="X1634" s="167"/>
      <c r="Y1634" s="167"/>
      <c r="Z1634" s="71"/>
    </row>
    <row r="1635" spans="3:26" ht="16.5" customHeight="1">
      <c r="C1635" s="160"/>
      <c r="D1635" s="160"/>
      <c r="E1635" s="140"/>
      <c r="F1635" s="141"/>
      <c r="G1635" s="141"/>
      <c r="H1635" s="143"/>
      <c r="I1635" s="184"/>
      <c r="J1635" s="144"/>
      <c r="K1635" s="121"/>
      <c r="L1635" s="121"/>
      <c r="M1635" s="121"/>
      <c r="N1635" s="185"/>
      <c r="O1635" s="121"/>
      <c r="P1635" s="161"/>
      <c r="Q1635" s="70"/>
      <c r="R1635" s="70"/>
      <c r="S1635" s="70"/>
      <c r="T1635" s="149"/>
      <c r="U1635" s="149"/>
      <c r="V1635" s="187"/>
      <c r="W1635" s="187"/>
      <c r="X1635" s="167"/>
      <c r="Y1635" s="167"/>
      <c r="Z1635" s="71"/>
    </row>
    <row r="1636" spans="3:26" ht="16.5" customHeight="1">
      <c r="C1636" s="160"/>
      <c r="D1636" s="160"/>
      <c r="E1636" s="140"/>
      <c r="F1636" s="141"/>
      <c r="G1636" s="141"/>
      <c r="H1636" s="143"/>
      <c r="I1636" s="184"/>
      <c r="J1636" s="144"/>
      <c r="K1636" s="121"/>
      <c r="L1636" s="121"/>
      <c r="M1636" s="121"/>
      <c r="N1636" s="185"/>
      <c r="O1636" s="121"/>
      <c r="P1636" s="161"/>
      <c r="Q1636" s="70"/>
      <c r="R1636" s="70"/>
      <c r="S1636" s="70"/>
      <c r="T1636" s="149"/>
      <c r="U1636" s="149"/>
      <c r="V1636" s="187"/>
      <c r="W1636" s="187"/>
      <c r="X1636" s="167"/>
      <c r="Y1636" s="167"/>
      <c r="Z1636" s="71"/>
    </row>
    <row r="1637" spans="3:26" ht="16.5" customHeight="1">
      <c r="C1637" s="160"/>
      <c r="D1637" s="160"/>
      <c r="E1637" s="140"/>
      <c r="F1637" s="141"/>
      <c r="G1637" s="141"/>
      <c r="H1637" s="143"/>
      <c r="I1637" s="184"/>
      <c r="J1637" s="144"/>
      <c r="K1637" s="121"/>
      <c r="L1637" s="121"/>
      <c r="M1637" s="121"/>
      <c r="N1637" s="185"/>
      <c r="O1637" s="121"/>
      <c r="P1637" s="161"/>
      <c r="Q1637" s="70"/>
      <c r="R1637" s="70"/>
      <c r="S1637" s="70"/>
      <c r="T1637" s="149"/>
      <c r="U1637" s="149"/>
      <c r="V1637" s="187"/>
      <c r="W1637" s="187"/>
      <c r="X1637" s="167"/>
      <c r="Y1637" s="167"/>
      <c r="Z1637" s="71"/>
    </row>
    <row r="1638" spans="3:26" ht="16.5" customHeight="1">
      <c r="C1638" s="160"/>
      <c r="D1638" s="160"/>
      <c r="E1638" s="140"/>
      <c r="F1638" s="141"/>
      <c r="G1638" s="141"/>
      <c r="H1638" s="143"/>
      <c r="I1638" s="184"/>
      <c r="J1638" s="144"/>
      <c r="K1638" s="121"/>
      <c r="L1638" s="121"/>
      <c r="M1638" s="121"/>
      <c r="N1638" s="185"/>
      <c r="O1638" s="121"/>
      <c r="P1638" s="161"/>
      <c r="Q1638" s="70"/>
      <c r="R1638" s="70"/>
      <c r="S1638" s="70"/>
      <c r="T1638" s="149"/>
      <c r="U1638" s="149"/>
      <c r="V1638" s="187"/>
      <c r="W1638" s="187"/>
      <c r="X1638" s="167"/>
      <c r="Y1638" s="167"/>
      <c r="Z1638" s="71"/>
    </row>
    <row r="1639" spans="3:26" ht="16.5" customHeight="1">
      <c r="C1639" s="160"/>
      <c r="D1639" s="160"/>
      <c r="E1639" s="140"/>
      <c r="F1639" s="141"/>
      <c r="G1639" s="141"/>
      <c r="H1639" s="143"/>
      <c r="I1639" s="184"/>
      <c r="J1639" s="144"/>
      <c r="K1639" s="121"/>
      <c r="L1639" s="121"/>
      <c r="M1639" s="121"/>
      <c r="N1639" s="185"/>
      <c r="O1639" s="121"/>
      <c r="P1639" s="161"/>
      <c r="Q1639" s="70"/>
      <c r="R1639" s="70"/>
      <c r="S1639" s="70"/>
      <c r="T1639" s="149"/>
      <c r="U1639" s="149"/>
      <c r="V1639" s="187"/>
      <c r="W1639" s="187"/>
      <c r="X1639" s="167"/>
      <c r="Y1639" s="167"/>
      <c r="Z1639" s="71"/>
    </row>
    <row r="1640" spans="3:26" ht="16.5" customHeight="1">
      <c r="C1640" s="160"/>
      <c r="D1640" s="160"/>
      <c r="E1640" s="140"/>
      <c r="F1640" s="141"/>
      <c r="G1640" s="141"/>
      <c r="H1640" s="143"/>
      <c r="I1640" s="184"/>
      <c r="J1640" s="144"/>
      <c r="K1640" s="121"/>
      <c r="L1640" s="121"/>
      <c r="M1640" s="121"/>
      <c r="N1640" s="185"/>
      <c r="O1640" s="121"/>
      <c r="P1640" s="161"/>
      <c r="Q1640" s="70"/>
      <c r="R1640" s="70"/>
      <c r="S1640" s="70"/>
      <c r="T1640" s="149"/>
      <c r="U1640" s="149"/>
      <c r="V1640" s="187"/>
      <c r="W1640" s="187"/>
      <c r="X1640" s="167"/>
      <c r="Y1640" s="167"/>
      <c r="Z1640" s="71"/>
    </row>
    <row r="1641" spans="3:26" ht="16.5" customHeight="1">
      <c r="C1641" s="160"/>
      <c r="D1641" s="160"/>
      <c r="E1641" s="140"/>
      <c r="F1641" s="141"/>
      <c r="G1641" s="141"/>
      <c r="H1641" s="143"/>
      <c r="I1641" s="184"/>
      <c r="J1641" s="144"/>
      <c r="K1641" s="121"/>
      <c r="L1641" s="121"/>
      <c r="M1641" s="121"/>
      <c r="N1641" s="185"/>
      <c r="O1641" s="121"/>
      <c r="P1641" s="161"/>
      <c r="Q1641" s="70"/>
      <c r="R1641" s="70"/>
      <c r="S1641" s="70"/>
      <c r="T1641" s="149"/>
      <c r="U1641" s="149"/>
      <c r="V1641" s="187"/>
      <c r="W1641" s="187"/>
      <c r="X1641" s="167"/>
      <c r="Y1641" s="167"/>
      <c r="Z1641" s="71"/>
    </row>
    <row r="1642" spans="3:26" ht="16.5" customHeight="1">
      <c r="C1642" s="160"/>
      <c r="D1642" s="160"/>
      <c r="E1642" s="140"/>
      <c r="F1642" s="141"/>
      <c r="G1642" s="141"/>
      <c r="H1642" s="143"/>
      <c r="I1642" s="184"/>
      <c r="J1642" s="144"/>
      <c r="K1642" s="121"/>
      <c r="L1642" s="121"/>
      <c r="M1642" s="121"/>
      <c r="N1642" s="185"/>
      <c r="O1642" s="121"/>
      <c r="P1642" s="161"/>
      <c r="Q1642" s="70"/>
      <c r="R1642" s="70"/>
      <c r="S1642" s="70"/>
      <c r="T1642" s="149"/>
      <c r="U1642" s="149"/>
      <c r="V1642" s="187"/>
      <c r="W1642" s="187"/>
      <c r="X1642" s="167"/>
      <c r="Y1642" s="167"/>
      <c r="Z1642" s="71"/>
    </row>
    <row r="1643" spans="3:26" ht="16.5" customHeight="1">
      <c r="C1643" s="160"/>
      <c r="D1643" s="160"/>
      <c r="E1643" s="140"/>
      <c r="F1643" s="141"/>
      <c r="G1643" s="141"/>
      <c r="H1643" s="143"/>
      <c r="I1643" s="184"/>
      <c r="J1643" s="144"/>
      <c r="K1643" s="121"/>
      <c r="L1643" s="121"/>
      <c r="M1643" s="121"/>
      <c r="N1643" s="185"/>
      <c r="O1643" s="121"/>
      <c r="P1643" s="161"/>
      <c r="Q1643" s="70"/>
      <c r="R1643" s="70"/>
      <c r="S1643" s="70"/>
      <c r="T1643" s="149"/>
      <c r="U1643" s="149"/>
      <c r="V1643" s="187"/>
      <c r="W1643" s="187"/>
      <c r="X1643" s="167"/>
      <c r="Y1643" s="167"/>
      <c r="Z1643" s="71"/>
    </row>
    <row r="1644" spans="3:26" ht="16.5" customHeight="1">
      <c r="C1644" s="160"/>
      <c r="D1644" s="160"/>
      <c r="E1644" s="140"/>
      <c r="F1644" s="141"/>
      <c r="G1644" s="141"/>
      <c r="H1644" s="143"/>
      <c r="I1644" s="184"/>
      <c r="J1644" s="144"/>
      <c r="K1644" s="121"/>
      <c r="L1644" s="121"/>
      <c r="M1644" s="121"/>
      <c r="N1644" s="185"/>
      <c r="O1644" s="121"/>
      <c r="P1644" s="161"/>
      <c r="Q1644" s="70"/>
      <c r="R1644" s="70"/>
      <c r="S1644" s="70"/>
      <c r="T1644" s="149"/>
      <c r="U1644" s="149"/>
      <c r="V1644" s="187"/>
      <c r="W1644" s="187"/>
      <c r="X1644" s="167"/>
      <c r="Y1644" s="167"/>
      <c r="Z1644" s="71"/>
    </row>
    <row r="1645" spans="3:26" ht="16.5" customHeight="1">
      <c r="C1645" s="160"/>
      <c r="D1645" s="160"/>
      <c r="E1645" s="140"/>
      <c r="F1645" s="141"/>
      <c r="G1645" s="141"/>
      <c r="H1645" s="143"/>
      <c r="I1645" s="184"/>
      <c r="J1645" s="144"/>
      <c r="K1645" s="121"/>
      <c r="L1645" s="121"/>
      <c r="M1645" s="121"/>
      <c r="N1645" s="185"/>
      <c r="O1645" s="121"/>
      <c r="P1645" s="161"/>
      <c r="Q1645" s="70"/>
      <c r="R1645" s="70"/>
      <c r="S1645" s="70"/>
      <c r="T1645" s="149"/>
      <c r="U1645" s="149"/>
      <c r="V1645" s="187"/>
      <c r="W1645" s="187"/>
      <c r="X1645" s="167"/>
      <c r="Y1645" s="167"/>
      <c r="Z1645" s="71"/>
    </row>
    <row r="1646" spans="3:26" ht="16.5" customHeight="1">
      <c r="C1646" s="160"/>
      <c r="D1646" s="160"/>
      <c r="E1646" s="140"/>
      <c r="F1646" s="141"/>
      <c r="G1646" s="141"/>
      <c r="H1646" s="143"/>
      <c r="I1646" s="184"/>
      <c r="J1646" s="144"/>
      <c r="K1646" s="121"/>
      <c r="L1646" s="121"/>
      <c r="M1646" s="121"/>
      <c r="N1646" s="185"/>
      <c r="O1646" s="121"/>
      <c r="P1646" s="161"/>
      <c r="Q1646" s="70"/>
      <c r="R1646" s="70"/>
      <c r="S1646" s="70"/>
      <c r="T1646" s="149"/>
      <c r="U1646" s="149"/>
      <c r="V1646" s="187"/>
      <c r="W1646" s="187"/>
      <c r="X1646" s="167"/>
      <c r="Y1646" s="167"/>
      <c r="Z1646" s="71"/>
    </row>
    <row r="1647" spans="3:26" ht="16.5" customHeight="1">
      <c r="C1647" s="160"/>
      <c r="D1647" s="160"/>
      <c r="E1647" s="140"/>
      <c r="F1647" s="141"/>
      <c r="G1647" s="141"/>
      <c r="H1647" s="143"/>
      <c r="I1647" s="184"/>
      <c r="J1647" s="144"/>
      <c r="K1647" s="121"/>
      <c r="L1647" s="121"/>
      <c r="M1647" s="121"/>
      <c r="N1647" s="185"/>
      <c r="O1647" s="121"/>
      <c r="P1647" s="161"/>
      <c r="Q1647" s="70"/>
      <c r="R1647" s="70"/>
      <c r="S1647" s="70"/>
      <c r="T1647" s="149"/>
      <c r="U1647" s="149"/>
      <c r="V1647" s="187"/>
      <c r="W1647" s="187"/>
      <c r="X1647" s="167"/>
      <c r="Y1647" s="167"/>
      <c r="Z1647" s="71"/>
    </row>
    <row r="1648" spans="3:26" ht="16.5" customHeight="1">
      <c r="C1648" s="160"/>
      <c r="D1648" s="160"/>
      <c r="E1648" s="140"/>
      <c r="F1648" s="141"/>
      <c r="G1648" s="141"/>
      <c r="H1648" s="143"/>
      <c r="I1648" s="184"/>
      <c r="J1648" s="144"/>
      <c r="K1648" s="121"/>
      <c r="L1648" s="121"/>
      <c r="M1648" s="121"/>
      <c r="N1648" s="185"/>
      <c r="O1648" s="121"/>
      <c r="P1648" s="161"/>
      <c r="Q1648" s="70"/>
      <c r="R1648" s="70"/>
      <c r="S1648" s="70"/>
      <c r="T1648" s="149"/>
      <c r="U1648" s="149"/>
      <c r="V1648" s="187"/>
      <c r="W1648" s="187"/>
      <c r="X1648" s="167"/>
      <c r="Y1648" s="167"/>
      <c r="Z1648" s="71"/>
    </row>
    <row r="1649" spans="3:26" ht="16.5" customHeight="1">
      <c r="C1649" s="160"/>
      <c r="D1649" s="160"/>
      <c r="E1649" s="140"/>
      <c r="F1649" s="141"/>
      <c r="G1649" s="141"/>
      <c r="H1649" s="143"/>
      <c r="I1649" s="184"/>
      <c r="J1649" s="144"/>
      <c r="K1649" s="121"/>
      <c r="L1649" s="121"/>
      <c r="M1649" s="121"/>
      <c r="N1649" s="185"/>
      <c r="O1649" s="121"/>
      <c r="P1649" s="161"/>
      <c r="Q1649" s="70"/>
      <c r="R1649" s="70"/>
      <c r="S1649" s="70"/>
      <c r="T1649" s="149"/>
      <c r="U1649" s="149"/>
      <c r="V1649" s="187"/>
      <c r="W1649" s="187"/>
      <c r="X1649" s="167"/>
      <c r="Y1649" s="167"/>
      <c r="Z1649" s="71"/>
    </row>
    <row r="1650" spans="3:26" ht="16.5" customHeight="1">
      <c r="C1650" s="160"/>
      <c r="D1650" s="160"/>
      <c r="E1650" s="140"/>
      <c r="F1650" s="141"/>
      <c r="G1650" s="141"/>
      <c r="H1650" s="143"/>
      <c r="I1650" s="184"/>
      <c r="J1650" s="144"/>
      <c r="K1650" s="121"/>
      <c r="L1650" s="121"/>
      <c r="M1650" s="121"/>
      <c r="N1650" s="185"/>
      <c r="O1650" s="121"/>
      <c r="P1650" s="161"/>
      <c r="Q1650" s="70"/>
      <c r="R1650" s="70"/>
      <c r="S1650" s="70"/>
      <c r="T1650" s="149"/>
      <c r="U1650" s="149"/>
      <c r="V1650" s="187"/>
      <c r="W1650" s="187"/>
      <c r="X1650" s="167"/>
      <c r="Y1650" s="167"/>
      <c r="Z1650" s="71"/>
    </row>
    <row r="1651" spans="3:26" ht="16.5" customHeight="1">
      <c r="C1651" s="160"/>
      <c r="D1651" s="160"/>
      <c r="E1651" s="140"/>
      <c r="F1651" s="141"/>
      <c r="G1651" s="141"/>
      <c r="H1651" s="143"/>
      <c r="I1651" s="184"/>
      <c r="J1651" s="144"/>
      <c r="K1651" s="121"/>
      <c r="L1651" s="121"/>
      <c r="M1651" s="121"/>
      <c r="N1651" s="185"/>
      <c r="O1651" s="121"/>
      <c r="P1651" s="161"/>
      <c r="Q1651" s="70"/>
      <c r="R1651" s="70"/>
      <c r="S1651" s="70"/>
      <c r="T1651" s="149"/>
      <c r="U1651" s="149"/>
      <c r="V1651" s="187"/>
      <c r="W1651" s="187"/>
      <c r="X1651" s="167"/>
      <c r="Y1651" s="167"/>
      <c r="Z1651" s="71"/>
    </row>
    <row r="1652" spans="3:26" ht="16.5" customHeight="1">
      <c r="C1652" s="160"/>
      <c r="D1652" s="160"/>
      <c r="E1652" s="140"/>
      <c r="F1652" s="141"/>
      <c r="G1652" s="141"/>
      <c r="H1652" s="143"/>
      <c r="I1652" s="184"/>
      <c r="J1652" s="144"/>
      <c r="K1652" s="121"/>
      <c r="L1652" s="121"/>
      <c r="M1652" s="121"/>
      <c r="N1652" s="185"/>
      <c r="O1652" s="121"/>
      <c r="P1652" s="161"/>
      <c r="Q1652" s="70"/>
      <c r="R1652" s="70"/>
      <c r="S1652" s="70"/>
      <c r="T1652" s="149"/>
      <c r="U1652" s="149"/>
      <c r="V1652" s="187"/>
      <c r="W1652" s="187"/>
      <c r="X1652" s="167"/>
      <c r="Y1652" s="167"/>
      <c r="Z1652" s="71"/>
    </row>
    <row r="1653" spans="3:26" ht="16.5" customHeight="1">
      <c r="C1653" s="160"/>
      <c r="D1653" s="160"/>
      <c r="E1653" s="140"/>
      <c r="F1653" s="141"/>
      <c r="G1653" s="141"/>
      <c r="H1653" s="143"/>
      <c r="I1653" s="184"/>
      <c r="J1653" s="144"/>
      <c r="K1653" s="121"/>
      <c r="L1653" s="121"/>
      <c r="M1653" s="121"/>
      <c r="N1653" s="185"/>
      <c r="O1653" s="121"/>
      <c r="P1653" s="161"/>
      <c r="Q1653" s="70"/>
      <c r="R1653" s="70"/>
      <c r="S1653" s="70"/>
      <c r="T1653" s="149"/>
      <c r="U1653" s="149"/>
      <c r="V1653" s="187"/>
      <c r="W1653" s="187"/>
      <c r="X1653" s="167"/>
      <c r="Y1653" s="167"/>
      <c r="Z1653" s="71"/>
    </row>
    <row r="1654" spans="3:26" ht="16.5" customHeight="1">
      <c r="C1654" s="160"/>
      <c r="D1654" s="160"/>
      <c r="E1654" s="140"/>
      <c r="F1654" s="141"/>
      <c r="G1654" s="141"/>
      <c r="H1654" s="143"/>
      <c r="I1654" s="184"/>
      <c r="J1654" s="144"/>
      <c r="K1654" s="121"/>
      <c r="L1654" s="121"/>
      <c r="M1654" s="121"/>
      <c r="N1654" s="185"/>
      <c r="O1654" s="121"/>
      <c r="P1654" s="161"/>
      <c r="Q1654" s="70"/>
      <c r="R1654" s="70"/>
      <c r="S1654" s="70"/>
      <c r="T1654" s="149"/>
      <c r="U1654" s="149"/>
      <c r="V1654" s="187"/>
      <c r="W1654" s="187"/>
      <c r="X1654" s="167"/>
      <c r="Y1654" s="167"/>
      <c r="Z1654" s="71"/>
    </row>
    <row r="1655" spans="3:26" ht="16.5" customHeight="1">
      <c r="C1655" s="160"/>
      <c r="D1655" s="160"/>
      <c r="E1655" s="140"/>
      <c r="F1655" s="141"/>
      <c r="G1655" s="141"/>
      <c r="H1655" s="143"/>
      <c r="I1655" s="184"/>
      <c r="J1655" s="144"/>
      <c r="K1655" s="121"/>
      <c r="L1655" s="121"/>
      <c r="M1655" s="121"/>
      <c r="N1655" s="185"/>
      <c r="O1655" s="121"/>
      <c r="P1655" s="161"/>
      <c r="Q1655" s="70"/>
      <c r="R1655" s="70"/>
      <c r="S1655" s="70"/>
      <c r="T1655" s="149"/>
      <c r="U1655" s="149"/>
      <c r="V1655" s="187"/>
      <c r="W1655" s="187"/>
      <c r="X1655" s="167"/>
      <c r="Y1655" s="167"/>
      <c r="Z1655" s="71"/>
    </row>
    <row r="1656" spans="3:26" ht="16.5" customHeight="1">
      <c r="C1656" s="160"/>
      <c r="D1656" s="160"/>
      <c r="E1656" s="140"/>
      <c r="F1656" s="141"/>
      <c r="G1656" s="141"/>
      <c r="H1656" s="143"/>
      <c r="I1656" s="184"/>
      <c r="J1656" s="144"/>
      <c r="K1656" s="121"/>
      <c r="L1656" s="121"/>
      <c r="M1656" s="121"/>
      <c r="N1656" s="185"/>
      <c r="O1656" s="121"/>
      <c r="P1656" s="161"/>
      <c r="Q1656" s="70"/>
      <c r="R1656" s="70"/>
      <c r="S1656" s="70"/>
      <c r="T1656" s="149"/>
      <c r="U1656" s="149"/>
      <c r="V1656" s="187"/>
      <c r="W1656" s="187"/>
      <c r="X1656" s="167"/>
      <c r="Y1656" s="167"/>
      <c r="Z1656" s="71"/>
    </row>
    <row r="1657" spans="3:26" ht="16.5" customHeight="1">
      <c r="C1657" s="160"/>
      <c r="D1657" s="160"/>
      <c r="E1657" s="140"/>
      <c r="F1657" s="141"/>
      <c r="G1657" s="141"/>
      <c r="H1657" s="143"/>
      <c r="I1657" s="184"/>
      <c r="J1657" s="144"/>
      <c r="K1657" s="121"/>
      <c r="L1657" s="121"/>
      <c r="M1657" s="121"/>
      <c r="N1657" s="185"/>
      <c r="O1657" s="121"/>
      <c r="P1657" s="161"/>
      <c r="Q1657" s="70"/>
      <c r="R1657" s="70"/>
      <c r="S1657" s="70"/>
      <c r="T1657" s="149"/>
      <c r="U1657" s="149"/>
      <c r="V1657" s="187"/>
      <c r="W1657" s="187"/>
      <c r="X1657" s="167"/>
      <c r="Y1657" s="167"/>
      <c r="Z1657" s="71"/>
    </row>
    <row r="1658" spans="3:26" ht="16.5" customHeight="1">
      <c r="C1658" s="160"/>
      <c r="D1658" s="160"/>
      <c r="E1658" s="140"/>
      <c r="F1658" s="141"/>
      <c r="G1658" s="141"/>
      <c r="H1658" s="143"/>
      <c r="I1658" s="184"/>
      <c r="J1658" s="144"/>
      <c r="K1658" s="121"/>
      <c r="L1658" s="121"/>
      <c r="M1658" s="121"/>
      <c r="N1658" s="185"/>
      <c r="O1658" s="121"/>
      <c r="P1658" s="161"/>
      <c r="Q1658" s="70"/>
      <c r="R1658" s="70"/>
      <c r="S1658" s="70"/>
      <c r="T1658" s="149"/>
      <c r="U1658" s="149"/>
      <c r="V1658" s="187"/>
      <c r="W1658" s="187"/>
      <c r="X1658" s="167"/>
      <c r="Y1658" s="167"/>
      <c r="Z1658" s="71"/>
    </row>
    <row r="1659" spans="3:26" ht="16.5" customHeight="1">
      <c r="C1659" s="160"/>
      <c r="D1659" s="160"/>
      <c r="E1659" s="140"/>
      <c r="F1659" s="141"/>
      <c r="G1659" s="141"/>
      <c r="H1659" s="143"/>
      <c r="I1659" s="184"/>
      <c r="J1659" s="144"/>
      <c r="K1659" s="121"/>
      <c r="L1659" s="121"/>
      <c r="M1659" s="121"/>
      <c r="N1659" s="185"/>
      <c r="O1659" s="121"/>
      <c r="P1659" s="161"/>
      <c r="Q1659" s="70"/>
      <c r="R1659" s="70"/>
      <c r="S1659" s="70"/>
      <c r="T1659" s="149"/>
      <c r="U1659" s="149"/>
      <c r="V1659" s="187"/>
      <c r="W1659" s="187"/>
      <c r="X1659" s="167"/>
      <c r="Y1659" s="167"/>
      <c r="Z1659" s="71"/>
    </row>
    <row r="1660" spans="3:26" ht="16.5" customHeight="1">
      <c r="C1660" s="160"/>
      <c r="D1660" s="160"/>
      <c r="E1660" s="140"/>
      <c r="F1660" s="141"/>
      <c r="G1660" s="141"/>
      <c r="H1660" s="143"/>
      <c r="I1660" s="184"/>
      <c r="J1660" s="144"/>
      <c r="K1660" s="121"/>
      <c r="L1660" s="121"/>
      <c r="M1660" s="121"/>
      <c r="N1660" s="185"/>
      <c r="O1660" s="121"/>
      <c r="P1660" s="161"/>
      <c r="Q1660" s="70"/>
      <c r="R1660" s="70"/>
      <c r="S1660" s="70"/>
      <c r="T1660" s="149"/>
      <c r="U1660" s="149"/>
      <c r="V1660" s="187"/>
      <c r="W1660" s="187"/>
      <c r="X1660" s="167"/>
      <c r="Y1660" s="167"/>
      <c r="Z1660" s="71"/>
    </row>
    <row r="1661" spans="3:26" ht="16.5" customHeight="1">
      <c r="C1661" s="160"/>
      <c r="D1661" s="160"/>
      <c r="E1661" s="140"/>
      <c r="F1661" s="141"/>
      <c r="G1661" s="141"/>
      <c r="H1661" s="143"/>
      <c r="I1661" s="184"/>
      <c r="J1661" s="144"/>
      <c r="K1661" s="121"/>
      <c r="L1661" s="121"/>
      <c r="M1661" s="121"/>
      <c r="N1661" s="185"/>
      <c r="O1661" s="121"/>
      <c r="P1661" s="161"/>
      <c r="Q1661" s="70"/>
      <c r="R1661" s="70"/>
      <c r="S1661" s="70"/>
      <c r="T1661" s="149"/>
      <c r="U1661" s="149"/>
      <c r="V1661" s="187"/>
      <c r="W1661" s="187"/>
      <c r="X1661" s="167"/>
      <c r="Y1661" s="167"/>
      <c r="Z1661" s="71"/>
    </row>
    <row r="1662" spans="3:26" ht="16.5" customHeight="1">
      <c r="C1662" s="160"/>
      <c r="D1662" s="160"/>
      <c r="E1662" s="140"/>
      <c r="F1662" s="141"/>
      <c r="G1662" s="141"/>
      <c r="H1662" s="143"/>
      <c r="I1662" s="184"/>
      <c r="J1662" s="144"/>
      <c r="K1662" s="121"/>
      <c r="L1662" s="121"/>
      <c r="M1662" s="121"/>
      <c r="N1662" s="185"/>
      <c r="O1662" s="121"/>
      <c r="P1662" s="161"/>
      <c r="Q1662" s="70"/>
      <c r="R1662" s="70"/>
      <c r="S1662" s="70"/>
      <c r="T1662" s="149"/>
      <c r="U1662" s="149"/>
      <c r="V1662" s="187"/>
      <c r="W1662" s="187"/>
      <c r="X1662" s="167"/>
      <c r="Y1662" s="167"/>
      <c r="Z1662" s="71"/>
    </row>
    <row r="1663" spans="3:26" ht="16.5" customHeight="1">
      <c r="C1663" s="160"/>
      <c r="D1663" s="160"/>
      <c r="E1663" s="140"/>
      <c r="F1663" s="141"/>
      <c r="G1663" s="141"/>
      <c r="H1663" s="143"/>
      <c r="I1663" s="184"/>
      <c r="J1663" s="144"/>
      <c r="K1663" s="121"/>
      <c r="L1663" s="121"/>
      <c r="M1663" s="121"/>
      <c r="N1663" s="185"/>
      <c r="O1663" s="121"/>
      <c r="P1663" s="161"/>
      <c r="Q1663" s="70"/>
      <c r="R1663" s="70"/>
      <c r="S1663" s="70"/>
      <c r="T1663" s="149"/>
      <c r="U1663" s="149"/>
      <c r="V1663" s="187"/>
      <c r="W1663" s="187"/>
      <c r="X1663" s="167"/>
      <c r="Y1663" s="167"/>
      <c r="Z1663" s="71"/>
    </row>
    <row r="1664" spans="3:26" ht="16.5" customHeight="1">
      <c r="C1664" s="160"/>
      <c r="D1664" s="160"/>
      <c r="E1664" s="140"/>
      <c r="F1664" s="141"/>
      <c r="G1664" s="141"/>
      <c r="H1664" s="143"/>
      <c r="I1664" s="184"/>
      <c r="J1664" s="144"/>
      <c r="K1664" s="121"/>
      <c r="L1664" s="121"/>
      <c r="M1664" s="121"/>
      <c r="N1664" s="185"/>
      <c r="O1664" s="121"/>
      <c r="P1664" s="161"/>
      <c r="Q1664" s="70"/>
      <c r="R1664" s="70"/>
      <c r="S1664" s="70"/>
      <c r="T1664" s="149"/>
      <c r="U1664" s="149"/>
      <c r="V1664" s="187"/>
      <c r="W1664" s="187"/>
      <c r="X1664" s="167"/>
      <c r="Y1664" s="167"/>
      <c r="Z1664" s="71"/>
    </row>
    <row r="1665" spans="3:26" ht="16.5" customHeight="1">
      <c r="C1665" s="160"/>
      <c r="D1665" s="160"/>
      <c r="E1665" s="140"/>
      <c r="F1665" s="141"/>
      <c r="G1665" s="141"/>
      <c r="H1665" s="143"/>
      <c r="I1665" s="184"/>
      <c r="J1665" s="144"/>
      <c r="K1665" s="121"/>
      <c r="L1665" s="121"/>
      <c r="M1665" s="121"/>
      <c r="N1665" s="185"/>
      <c r="O1665" s="121"/>
      <c r="P1665" s="161"/>
      <c r="Q1665" s="70"/>
      <c r="R1665" s="70"/>
      <c r="S1665" s="70"/>
      <c r="T1665" s="149"/>
      <c r="U1665" s="149"/>
      <c r="V1665" s="187"/>
      <c r="W1665" s="187"/>
      <c r="X1665" s="167"/>
      <c r="Y1665" s="167"/>
      <c r="Z1665" s="71"/>
    </row>
    <row r="1666" spans="3:26" ht="16.5" customHeight="1">
      <c r="C1666" s="160"/>
      <c r="D1666" s="160"/>
      <c r="E1666" s="140"/>
      <c r="F1666" s="141"/>
      <c r="G1666" s="141"/>
      <c r="H1666" s="143"/>
      <c r="I1666" s="184"/>
      <c r="J1666" s="144"/>
      <c r="K1666" s="121"/>
      <c r="L1666" s="121"/>
      <c r="M1666" s="121"/>
      <c r="N1666" s="185"/>
      <c r="O1666" s="121"/>
      <c r="P1666" s="161"/>
      <c r="Q1666" s="70"/>
      <c r="R1666" s="70"/>
      <c r="S1666" s="70"/>
      <c r="T1666" s="149"/>
      <c r="U1666" s="149"/>
      <c r="V1666" s="187"/>
      <c r="W1666" s="187"/>
      <c r="X1666" s="167"/>
      <c r="Y1666" s="167"/>
      <c r="Z1666" s="71"/>
    </row>
    <row r="1667" spans="3:26" ht="16.5" customHeight="1">
      <c r="C1667" s="160"/>
      <c r="D1667" s="160"/>
      <c r="E1667" s="140"/>
      <c r="F1667" s="141"/>
      <c r="G1667" s="141"/>
      <c r="H1667" s="143"/>
      <c r="I1667" s="184"/>
      <c r="J1667" s="144"/>
      <c r="K1667" s="121"/>
      <c r="L1667" s="121"/>
      <c r="M1667" s="121"/>
      <c r="N1667" s="185"/>
      <c r="O1667" s="121"/>
      <c r="P1667" s="161"/>
      <c r="Q1667" s="70"/>
      <c r="R1667" s="70"/>
      <c r="S1667" s="70"/>
      <c r="T1667" s="149"/>
      <c r="U1667" s="149"/>
      <c r="V1667" s="187"/>
      <c r="W1667" s="187"/>
      <c r="X1667" s="167"/>
      <c r="Y1667" s="167"/>
      <c r="Z1667" s="71"/>
    </row>
    <row r="1668" spans="3:26" ht="16.5" customHeight="1">
      <c r="C1668" s="160"/>
      <c r="D1668" s="160"/>
      <c r="E1668" s="140"/>
      <c r="F1668" s="141"/>
      <c r="G1668" s="141"/>
      <c r="H1668" s="143"/>
      <c r="I1668" s="184"/>
      <c r="J1668" s="144"/>
      <c r="K1668" s="121"/>
      <c r="L1668" s="121"/>
      <c r="M1668" s="121"/>
      <c r="N1668" s="185"/>
      <c r="O1668" s="121"/>
      <c r="P1668" s="161"/>
      <c r="Q1668" s="70"/>
      <c r="R1668" s="70"/>
      <c r="S1668" s="70"/>
      <c r="T1668" s="149"/>
      <c r="U1668" s="149"/>
      <c r="V1668" s="187"/>
      <c r="W1668" s="187"/>
      <c r="X1668" s="167"/>
      <c r="Y1668" s="167"/>
      <c r="Z1668" s="71"/>
    </row>
    <row r="1669" spans="3:26" ht="16.5" customHeight="1">
      <c r="C1669" s="160"/>
      <c r="D1669" s="160"/>
      <c r="E1669" s="140"/>
      <c r="F1669" s="141"/>
      <c r="G1669" s="141"/>
      <c r="H1669" s="143"/>
      <c r="I1669" s="184"/>
      <c r="J1669" s="144"/>
      <c r="K1669" s="121"/>
      <c r="L1669" s="121"/>
      <c r="M1669" s="121"/>
      <c r="N1669" s="185"/>
      <c r="O1669" s="121"/>
      <c r="P1669" s="161"/>
      <c r="Q1669" s="70"/>
      <c r="R1669" s="70"/>
      <c r="S1669" s="70"/>
      <c r="T1669" s="149"/>
      <c r="U1669" s="149"/>
      <c r="V1669" s="187"/>
      <c r="W1669" s="187"/>
      <c r="X1669" s="167"/>
      <c r="Y1669" s="167"/>
      <c r="Z1669" s="71"/>
    </row>
    <row r="1670" spans="3:26" ht="16.5" customHeight="1">
      <c r="C1670" s="160"/>
      <c r="D1670" s="160"/>
      <c r="E1670" s="140"/>
      <c r="F1670" s="141"/>
      <c r="G1670" s="141"/>
      <c r="H1670" s="143"/>
      <c r="I1670" s="184"/>
      <c r="J1670" s="144"/>
      <c r="K1670" s="121"/>
      <c r="L1670" s="121"/>
      <c r="M1670" s="121"/>
      <c r="N1670" s="185"/>
      <c r="O1670" s="121"/>
      <c r="P1670" s="161"/>
      <c r="Q1670" s="70"/>
      <c r="R1670" s="70"/>
      <c r="S1670" s="70"/>
      <c r="T1670" s="149"/>
      <c r="U1670" s="149"/>
      <c r="V1670" s="187"/>
      <c r="W1670" s="187"/>
      <c r="X1670" s="167"/>
      <c r="Y1670" s="167"/>
      <c r="Z1670" s="71"/>
    </row>
    <row r="1671" spans="3:26" ht="16.5" customHeight="1">
      <c r="C1671" s="160"/>
      <c r="D1671" s="160"/>
      <c r="E1671" s="140"/>
      <c r="F1671" s="141"/>
      <c r="G1671" s="141"/>
      <c r="H1671" s="143"/>
      <c r="I1671" s="184"/>
      <c r="J1671" s="144"/>
      <c r="K1671" s="121"/>
      <c r="L1671" s="121"/>
      <c r="M1671" s="121"/>
      <c r="N1671" s="185"/>
      <c r="O1671" s="121"/>
      <c r="P1671" s="161"/>
      <c r="Q1671" s="70"/>
      <c r="R1671" s="70"/>
      <c r="S1671" s="70"/>
      <c r="T1671" s="149"/>
      <c r="U1671" s="149"/>
      <c r="V1671" s="187"/>
      <c r="W1671" s="187"/>
      <c r="X1671" s="167"/>
      <c r="Y1671" s="167"/>
      <c r="Z1671" s="71"/>
    </row>
    <row r="1672" spans="3:26" ht="16.5" customHeight="1">
      <c r="C1672" s="160"/>
      <c r="D1672" s="160"/>
      <c r="E1672" s="140"/>
      <c r="F1672" s="141"/>
      <c r="G1672" s="141"/>
      <c r="H1672" s="143"/>
      <c r="I1672" s="184"/>
      <c r="J1672" s="144"/>
      <c r="K1672" s="121"/>
      <c r="L1672" s="121"/>
      <c r="M1672" s="121"/>
      <c r="N1672" s="185"/>
      <c r="O1672" s="121"/>
      <c r="P1672" s="161"/>
      <c r="Q1672" s="70"/>
      <c r="R1672" s="70"/>
      <c r="S1672" s="70"/>
      <c r="T1672" s="149"/>
      <c r="U1672" s="149"/>
      <c r="V1672" s="187"/>
      <c r="W1672" s="187"/>
      <c r="X1672" s="167"/>
      <c r="Y1672" s="167"/>
      <c r="Z1672" s="71"/>
    </row>
    <row r="1673" spans="3:26" ht="16.5" customHeight="1">
      <c r="C1673" s="160"/>
      <c r="D1673" s="160"/>
      <c r="E1673" s="140"/>
      <c r="F1673" s="141"/>
      <c r="G1673" s="141"/>
      <c r="H1673" s="143"/>
      <c r="I1673" s="184"/>
      <c r="J1673" s="144"/>
      <c r="K1673" s="121"/>
      <c r="L1673" s="121"/>
      <c r="M1673" s="121"/>
      <c r="N1673" s="185"/>
      <c r="O1673" s="121"/>
      <c r="P1673" s="161"/>
      <c r="Q1673" s="70"/>
      <c r="R1673" s="70"/>
      <c r="S1673" s="70"/>
      <c r="T1673" s="149"/>
      <c r="U1673" s="149"/>
      <c r="V1673" s="187"/>
      <c r="W1673" s="187"/>
      <c r="X1673" s="167"/>
      <c r="Y1673" s="167"/>
      <c r="Z1673" s="71"/>
    </row>
    <row r="1674" spans="3:26" ht="16.5" customHeight="1">
      <c r="C1674" s="160"/>
      <c r="D1674" s="160"/>
      <c r="E1674" s="140"/>
      <c r="F1674" s="141"/>
      <c r="G1674" s="141"/>
      <c r="H1674" s="143"/>
      <c r="I1674" s="184"/>
      <c r="J1674" s="144"/>
      <c r="K1674" s="121"/>
      <c r="L1674" s="121"/>
      <c r="M1674" s="121"/>
      <c r="N1674" s="185"/>
      <c r="O1674" s="121"/>
      <c r="P1674" s="161"/>
      <c r="Q1674" s="70"/>
      <c r="R1674" s="70"/>
      <c r="S1674" s="70"/>
      <c r="T1674" s="149"/>
      <c r="U1674" s="149"/>
      <c r="V1674" s="187"/>
      <c r="W1674" s="187"/>
      <c r="X1674" s="167"/>
      <c r="Y1674" s="167"/>
      <c r="Z1674" s="71"/>
    </row>
    <row r="1675" spans="3:26" ht="16.5" customHeight="1">
      <c r="C1675" s="160"/>
      <c r="D1675" s="160"/>
      <c r="E1675" s="140"/>
      <c r="F1675" s="141"/>
      <c r="G1675" s="141"/>
      <c r="H1675" s="143"/>
      <c r="I1675" s="184"/>
      <c r="J1675" s="144"/>
      <c r="K1675" s="121"/>
      <c r="L1675" s="121"/>
      <c r="M1675" s="121"/>
      <c r="N1675" s="185"/>
      <c r="O1675" s="121"/>
      <c r="P1675" s="161"/>
      <c r="Q1675" s="70"/>
      <c r="R1675" s="70"/>
      <c r="S1675" s="70"/>
      <c r="T1675" s="149"/>
      <c r="U1675" s="149"/>
      <c r="V1675" s="187"/>
      <c r="W1675" s="187"/>
      <c r="X1675" s="167"/>
      <c r="Y1675" s="167"/>
      <c r="Z1675" s="71"/>
    </row>
    <row r="1676" spans="3:26" ht="16.5" customHeight="1">
      <c r="C1676" s="160"/>
      <c r="D1676" s="160"/>
      <c r="E1676" s="140"/>
      <c r="F1676" s="141"/>
      <c r="G1676" s="141"/>
      <c r="H1676" s="143"/>
      <c r="I1676" s="184"/>
      <c r="J1676" s="144"/>
      <c r="K1676" s="121"/>
      <c r="L1676" s="121"/>
      <c r="M1676" s="121"/>
      <c r="N1676" s="185"/>
      <c r="O1676" s="121"/>
      <c r="P1676" s="161"/>
      <c r="Q1676" s="70"/>
      <c r="R1676" s="70"/>
      <c r="S1676" s="70"/>
      <c r="T1676" s="149"/>
      <c r="U1676" s="149"/>
      <c r="V1676" s="187"/>
      <c r="W1676" s="187"/>
      <c r="X1676" s="167"/>
      <c r="Y1676" s="167"/>
      <c r="Z1676" s="71"/>
    </row>
    <row r="1677" spans="3:26" ht="16.5" customHeight="1">
      <c r="C1677" s="160"/>
      <c r="D1677" s="160"/>
      <c r="E1677" s="140"/>
      <c r="F1677" s="141"/>
      <c r="G1677" s="141"/>
      <c r="H1677" s="143"/>
      <c r="I1677" s="184"/>
      <c r="J1677" s="144"/>
      <c r="K1677" s="121"/>
      <c r="L1677" s="121"/>
      <c r="M1677" s="121"/>
      <c r="N1677" s="185"/>
      <c r="O1677" s="121"/>
      <c r="P1677" s="161"/>
      <c r="Q1677" s="70"/>
      <c r="R1677" s="70"/>
      <c r="S1677" s="70"/>
      <c r="T1677" s="149"/>
      <c r="U1677" s="149"/>
      <c r="V1677" s="187"/>
      <c r="W1677" s="187"/>
      <c r="X1677" s="167"/>
      <c r="Y1677" s="167"/>
      <c r="Z1677" s="71"/>
    </row>
    <row r="1678" spans="3:26" ht="16.5" customHeight="1">
      <c r="C1678" s="160"/>
      <c r="D1678" s="160"/>
      <c r="E1678" s="140"/>
      <c r="F1678" s="141"/>
      <c r="G1678" s="141"/>
      <c r="H1678" s="143"/>
      <c r="I1678" s="184"/>
      <c r="J1678" s="144"/>
      <c r="K1678" s="121"/>
      <c r="L1678" s="121"/>
      <c r="M1678" s="121"/>
      <c r="N1678" s="185"/>
      <c r="O1678" s="121"/>
      <c r="P1678" s="161"/>
      <c r="Q1678" s="70"/>
      <c r="R1678" s="70"/>
      <c r="S1678" s="70"/>
      <c r="T1678" s="149"/>
      <c r="U1678" s="149"/>
      <c r="V1678" s="187"/>
      <c r="W1678" s="187"/>
      <c r="X1678" s="167"/>
      <c r="Y1678" s="167"/>
      <c r="Z1678" s="71"/>
    </row>
    <row r="1679" spans="3:26" ht="16.5" customHeight="1">
      <c r="C1679" s="160"/>
      <c r="D1679" s="160"/>
      <c r="E1679" s="140"/>
      <c r="F1679" s="141"/>
      <c r="G1679" s="141"/>
      <c r="H1679" s="143"/>
      <c r="I1679" s="184"/>
      <c r="J1679" s="144"/>
      <c r="K1679" s="121"/>
      <c r="L1679" s="121"/>
      <c r="M1679" s="121"/>
      <c r="N1679" s="185"/>
      <c r="O1679" s="121"/>
      <c r="P1679" s="161"/>
      <c r="Q1679" s="70"/>
      <c r="R1679" s="70"/>
      <c r="S1679" s="70"/>
      <c r="T1679" s="149"/>
      <c r="U1679" s="149"/>
      <c r="V1679" s="187"/>
      <c r="W1679" s="187"/>
      <c r="X1679" s="167"/>
      <c r="Y1679" s="167"/>
      <c r="Z1679" s="71"/>
    </row>
    <row r="1680" spans="3:26" ht="16.5" customHeight="1">
      <c r="C1680" s="160"/>
      <c r="D1680" s="160"/>
      <c r="E1680" s="140"/>
      <c r="F1680" s="141"/>
      <c r="G1680" s="141"/>
      <c r="H1680" s="143"/>
      <c r="I1680" s="184"/>
      <c r="J1680" s="144"/>
      <c r="K1680" s="121"/>
      <c r="L1680" s="121"/>
      <c r="M1680" s="121"/>
      <c r="N1680" s="185"/>
      <c r="O1680" s="121"/>
      <c r="P1680" s="161"/>
      <c r="Q1680" s="70"/>
      <c r="R1680" s="70"/>
      <c r="S1680" s="70"/>
      <c r="T1680" s="149"/>
      <c r="U1680" s="149"/>
      <c r="V1680" s="187"/>
      <c r="W1680" s="187"/>
      <c r="X1680" s="167"/>
      <c r="Y1680" s="167"/>
      <c r="Z1680" s="71"/>
    </row>
    <row r="1681" spans="3:26" ht="16.5" customHeight="1">
      <c r="C1681" s="160"/>
      <c r="D1681" s="160"/>
      <c r="E1681" s="140"/>
      <c r="F1681" s="141"/>
      <c r="G1681" s="141"/>
      <c r="H1681" s="143"/>
      <c r="I1681" s="184"/>
      <c r="J1681" s="144"/>
      <c r="K1681" s="121"/>
      <c r="L1681" s="121"/>
      <c r="M1681" s="121"/>
      <c r="N1681" s="185"/>
      <c r="O1681" s="121"/>
      <c r="P1681" s="161"/>
      <c r="Q1681" s="70"/>
      <c r="R1681" s="70"/>
      <c r="S1681" s="70"/>
      <c r="T1681" s="149"/>
      <c r="U1681" s="149"/>
      <c r="V1681" s="187"/>
      <c r="W1681" s="187"/>
      <c r="X1681" s="167"/>
      <c r="Y1681" s="167"/>
      <c r="Z1681" s="71"/>
    </row>
    <row r="1682" spans="3:26" ht="16.5" customHeight="1">
      <c r="C1682" s="160"/>
      <c r="D1682" s="160"/>
      <c r="E1682" s="140"/>
      <c r="F1682" s="141"/>
      <c r="G1682" s="141"/>
      <c r="H1682" s="143"/>
      <c r="I1682" s="184"/>
      <c r="J1682" s="144"/>
      <c r="K1682" s="121"/>
      <c r="L1682" s="121"/>
      <c r="M1682" s="121"/>
      <c r="N1682" s="185"/>
      <c r="O1682" s="121"/>
      <c r="P1682" s="161"/>
      <c r="Q1682" s="70"/>
      <c r="R1682" s="70"/>
      <c r="S1682" s="70"/>
      <c r="T1682" s="149"/>
      <c r="U1682" s="149"/>
      <c r="V1682" s="187"/>
      <c r="W1682" s="187"/>
      <c r="X1682" s="167"/>
      <c r="Y1682" s="167"/>
      <c r="Z1682" s="71"/>
    </row>
    <row r="1683" spans="3:26" ht="16.5" customHeight="1">
      <c r="C1683" s="160"/>
      <c r="D1683" s="160"/>
      <c r="E1683" s="140"/>
      <c r="F1683" s="141"/>
      <c r="G1683" s="141"/>
      <c r="H1683" s="143"/>
      <c r="I1683" s="184"/>
      <c r="J1683" s="144"/>
      <c r="K1683" s="121"/>
      <c r="L1683" s="121"/>
      <c r="M1683" s="121"/>
      <c r="N1683" s="185"/>
      <c r="O1683" s="121"/>
      <c r="P1683" s="161"/>
      <c r="Q1683" s="70"/>
      <c r="R1683" s="70"/>
      <c r="S1683" s="70"/>
      <c r="T1683" s="149"/>
      <c r="U1683" s="149"/>
      <c r="V1683" s="187"/>
      <c r="W1683" s="187"/>
      <c r="X1683" s="167"/>
      <c r="Y1683" s="167"/>
      <c r="Z1683" s="71"/>
    </row>
    <row r="1684" spans="3:26" ht="16.5" customHeight="1">
      <c r="C1684" s="160"/>
      <c r="D1684" s="160"/>
      <c r="E1684" s="140"/>
      <c r="F1684" s="141"/>
      <c r="G1684" s="141"/>
      <c r="H1684" s="143"/>
      <c r="I1684" s="184"/>
      <c r="J1684" s="144"/>
      <c r="K1684" s="121"/>
      <c r="L1684" s="121"/>
      <c r="M1684" s="121"/>
      <c r="N1684" s="185"/>
      <c r="O1684" s="121"/>
      <c r="P1684" s="161"/>
      <c r="Q1684" s="70"/>
      <c r="R1684" s="70"/>
      <c r="S1684" s="70"/>
      <c r="T1684" s="149"/>
      <c r="U1684" s="149"/>
      <c r="V1684" s="187"/>
      <c r="W1684" s="187"/>
      <c r="X1684" s="167"/>
      <c r="Y1684" s="167"/>
      <c r="Z1684" s="71"/>
    </row>
    <row r="1685" spans="3:26" ht="16.5" customHeight="1">
      <c r="C1685" s="160"/>
      <c r="D1685" s="160"/>
      <c r="E1685" s="140"/>
      <c r="F1685" s="141"/>
      <c r="G1685" s="141"/>
      <c r="H1685" s="143"/>
      <c r="I1685" s="184"/>
      <c r="J1685" s="144"/>
      <c r="K1685" s="121"/>
      <c r="L1685" s="121"/>
      <c r="M1685" s="121"/>
      <c r="N1685" s="185"/>
      <c r="O1685" s="121"/>
      <c r="P1685" s="161"/>
      <c r="Q1685" s="70"/>
      <c r="R1685" s="70"/>
      <c r="S1685" s="70"/>
      <c r="T1685" s="149"/>
      <c r="U1685" s="149"/>
      <c r="V1685" s="187"/>
      <c r="W1685" s="187"/>
      <c r="X1685" s="167"/>
      <c r="Y1685" s="167"/>
      <c r="Z1685" s="71"/>
    </row>
    <row r="1686" spans="3:26" ht="16.5" customHeight="1">
      <c r="C1686" s="160"/>
      <c r="D1686" s="160"/>
      <c r="E1686" s="140"/>
      <c r="F1686" s="141"/>
      <c r="G1686" s="141"/>
      <c r="H1686" s="143"/>
      <c r="I1686" s="184"/>
      <c r="J1686" s="144"/>
      <c r="K1686" s="121"/>
      <c r="L1686" s="121"/>
      <c r="M1686" s="121"/>
      <c r="N1686" s="185"/>
      <c r="O1686" s="121"/>
      <c r="P1686" s="161"/>
      <c r="Q1686" s="70"/>
      <c r="R1686" s="70"/>
      <c r="S1686" s="70"/>
      <c r="T1686" s="149"/>
      <c r="U1686" s="149"/>
      <c r="V1686" s="187"/>
      <c r="W1686" s="187"/>
      <c r="X1686" s="167"/>
      <c r="Y1686" s="167"/>
      <c r="Z1686" s="71"/>
    </row>
    <row r="1687" spans="3:26" ht="16.5" customHeight="1">
      <c r="C1687" s="160"/>
      <c r="D1687" s="160"/>
      <c r="E1687" s="140"/>
      <c r="F1687" s="141"/>
      <c r="G1687" s="141"/>
      <c r="H1687" s="143"/>
      <c r="I1687" s="184"/>
      <c r="J1687" s="144"/>
      <c r="K1687" s="121"/>
      <c r="L1687" s="121"/>
      <c r="M1687" s="121"/>
      <c r="N1687" s="185"/>
      <c r="O1687" s="121"/>
      <c r="P1687" s="161"/>
      <c r="Q1687" s="70"/>
      <c r="R1687" s="70"/>
      <c r="S1687" s="70"/>
      <c r="T1687" s="149"/>
      <c r="U1687" s="149"/>
      <c r="V1687" s="187"/>
      <c r="W1687" s="187"/>
      <c r="X1687" s="167"/>
      <c r="Y1687" s="167"/>
      <c r="Z1687" s="71"/>
    </row>
    <row r="1688" spans="3:26" ht="16.5" customHeight="1">
      <c r="C1688" s="160"/>
      <c r="D1688" s="160"/>
      <c r="E1688" s="140"/>
      <c r="F1688" s="141"/>
      <c r="G1688" s="141"/>
      <c r="H1688" s="143"/>
      <c r="I1688" s="184"/>
      <c r="J1688" s="144"/>
      <c r="K1688" s="121"/>
      <c r="L1688" s="121"/>
      <c r="M1688" s="121"/>
      <c r="N1688" s="185"/>
      <c r="O1688" s="121"/>
      <c r="P1688" s="161"/>
      <c r="Q1688" s="70"/>
      <c r="R1688" s="70"/>
      <c r="S1688" s="70"/>
      <c r="T1688" s="149"/>
      <c r="U1688" s="149"/>
      <c r="V1688" s="187"/>
      <c r="W1688" s="187"/>
      <c r="X1688" s="167"/>
      <c r="Y1688" s="167"/>
      <c r="Z1688" s="71"/>
    </row>
    <row r="1689" spans="3:26" ht="16.5" customHeight="1">
      <c r="C1689" s="160"/>
      <c r="D1689" s="160"/>
      <c r="E1689" s="140"/>
      <c r="F1689" s="141"/>
      <c r="G1689" s="141"/>
      <c r="H1689" s="143"/>
      <c r="I1689" s="184"/>
      <c r="J1689" s="144"/>
      <c r="K1689" s="121"/>
      <c r="L1689" s="121"/>
      <c r="M1689" s="121"/>
      <c r="N1689" s="185"/>
      <c r="O1689" s="121"/>
      <c r="P1689" s="161"/>
      <c r="Q1689" s="70"/>
      <c r="R1689" s="70"/>
      <c r="S1689" s="70"/>
      <c r="T1689" s="149"/>
      <c r="U1689" s="149"/>
      <c r="V1689" s="187"/>
      <c r="W1689" s="187"/>
      <c r="X1689" s="167"/>
      <c r="Y1689" s="167"/>
      <c r="Z1689" s="71"/>
    </row>
    <row r="1690" spans="3:26" ht="16.5" customHeight="1">
      <c r="C1690" s="160"/>
      <c r="D1690" s="160"/>
      <c r="E1690" s="140"/>
      <c r="F1690" s="141"/>
      <c r="G1690" s="141"/>
      <c r="H1690" s="143"/>
      <c r="I1690" s="184"/>
      <c r="J1690" s="144"/>
      <c r="K1690" s="121"/>
      <c r="L1690" s="121"/>
      <c r="M1690" s="121"/>
      <c r="N1690" s="185"/>
      <c r="O1690" s="121"/>
      <c r="P1690" s="161"/>
      <c r="Q1690" s="70"/>
      <c r="R1690" s="70"/>
      <c r="S1690" s="70"/>
      <c r="T1690" s="149"/>
      <c r="U1690" s="149"/>
      <c r="V1690" s="187"/>
      <c r="W1690" s="187"/>
      <c r="X1690" s="167"/>
      <c r="Y1690" s="167"/>
      <c r="Z1690" s="71"/>
    </row>
    <row r="1691" spans="3:26" ht="16.5" customHeight="1">
      <c r="C1691" s="160"/>
      <c r="D1691" s="160"/>
      <c r="E1691" s="140"/>
      <c r="F1691" s="141"/>
      <c r="G1691" s="141"/>
      <c r="H1691" s="143"/>
      <c r="I1691" s="184"/>
      <c r="J1691" s="144"/>
      <c r="K1691" s="121"/>
      <c r="L1691" s="121"/>
      <c r="M1691" s="121"/>
      <c r="N1691" s="185"/>
      <c r="O1691" s="121"/>
      <c r="P1691" s="161"/>
      <c r="Q1691" s="70"/>
      <c r="R1691" s="70"/>
      <c r="S1691" s="70"/>
      <c r="T1691" s="149"/>
      <c r="U1691" s="149"/>
      <c r="V1691" s="187"/>
      <c r="W1691" s="187"/>
      <c r="X1691" s="167"/>
      <c r="Y1691" s="167"/>
      <c r="Z1691" s="71"/>
    </row>
    <row r="1692" spans="3:26" ht="16.5" customHeight="1">
      <c r="C1692" s="160"/>
      <c r="D1692" s="160"/>
      <c r="E1692" s="140"/>
      <c r="F1692" s="141"/>
      <c r="G1692" s="141"/>
      <c r="H1692" s="143"/>
      <c r="I1692" s="184"/>
      <c r="J1692" s="144"/>
      <c r="K1692" s="121"/>
      <c r="L1692" s="121"/>
      <c r="M1692" s="121"/>
      <c r="N1692" s="185"/>
      <c r="O1692" s="121"/>
      <c r="P1692" s="161"/>
      <c r="Q1692" s="70"/>
      <c r="R1692" s="70"/>
      <c r="S1692" s="70"/>
      <c r="T1692" s="149"/>
      <c r="U1692" s="149"/>
      <c r="V1692" s="187"/>
      <c r="W1692" s="187"/>
      <c r="X1692" s="167"/>
      <c r="Y1692" s="167"/>
      <c r="Z1692" s="71"/>
    </row>
    <row r="1693" spans="3:26" ht="16.5" customHeight="1">
      <c r="C1693" s="160"/>
      <c r="D1693" s="160"/>
      <c r="E1693" s="140"/>
      <c r="F1693" s="141"/>
      <c r="G1693" s="141"/>
      <c r="H1693" s="143"/>
      <c r="I1693" s="184"/>
      <c r="J1693" s="144"/>
      <c r="K1693" s="121"/>
      <c r="L1693" s="121"/>
      <c r="M1693" s="121"/>
      <c r="N1693" s="185"/>
      <c r="O1693" s="121"/>
      <c r="P1693" s="161"/>
      <c r="Q1693" s="70"/>
      <c r="R1693" s="70"/>
      <c r="S1693" s="70"/>
      <c r="T1693" s="149"/>
      <c r="U1693" s="149"/>
      <c r="V1693" s="187"/>
      <c r="W1693" s="187"/>
      <c r="X1693" s="167"/>
      <c r="Y1693" s="167"/>
      <c r="Z1693" s="71"/>
    </row>
    <row r="1694" spans="3:26" ht="16.5" customHeight="1">
      <c r="C1694" s="160"/>
      <c r="D1694" s="160"/>
      <c r="E1694" s="140"/>
      <c r="F1694" s="141"/>
      <c r="G1694" s="141"/>
      <c r="H1694" s="143"/>
      <c r="I1694" s="184"/>
      <c r="J1694" s="144"/>
      <c r="K1694" s="121"/>
      <c r="L1694" s="121"/>
      <c r="M1694" s="121"/>
      <c r="N1694" s="185"/>
      <c r="O1694" s="121"/>
      <c r="P1694" s="161"/>
      <c r="Q1694" s="70"/>
      <c r="R1694" s="70"/>
      <c r="S1694" s="70"/>
      <c r="T1694" s="149"/>
      <c r="U1694" s="149"/>
      <c r="V1694" s="187"/>
      <c r="W1694" s="187"/>
      <c r="X1694" s="167"/>
      <c r="Y1694" s="167"/>
      <c r="Z1694" s="71"/>
    </row>
    <row r="1695" spans="3:26" ht="16.5" customHeight="1">
      <c r="C1695" s="160"/>
      <c r="D1695" s="160"/>
      <c r="E1695" s="140"/>
      <c r="F1695" s="141"/>
      <c r="G1695" s="141"/>
      <c r="H1695" s="143"/>
      <c r="I1695" s="184"/>
      <c r="J1695" s="144"/>
      <c r="K1695" s="121"/>
      <c r="L1695" s="121"/>
      <c r="M1695" s="121"/>
      <c r="N1695" s="185"/>
      <c r="O1695" s="121"/>
      <c r="P1695" s="161"/>
      <c r="Q1695" s="70"/>
      <c r="R1695" s="70"/>
      <c r="S1695" s="70"/>
      <c r="T1695" s="149"/>
      <c r="U1695" s="149"/>
      <c r="V1695" s="187"/>
      <c r="W1695" s="187"/>
      <c r="X1695" s="167"/>
      <c r="Y1695" s="167"/>
      <c r="Z1695" s="71"/>
    </row>
    <row r="1696" spans="3:26" ht="16.5" customHeight="1">
      <c r="C1696" s="160"/>
      <c r="D1696" s="160"/>
      <c r="E1696" s="140"/>
      <c r="F1696" s="141"/>
      <c r="G1696" s="141"/>
      <c r="H1696" s="143"/>
      <c r="I1696" s="184"/>
      <c r="J1696" s="144"/>
      <c r="K1696" s="121"/>
      <c r="L1696" s="121"/>
      <c r="M1696" s="121"/>
      <c r="N1696" s="185"/>
      <c r="O1696" s="121"/>
      <c r="P1696" s="161"/>
      <c r="Q1696" s="70"/>
      <c r="R1696" s="70"/>
      <c r="S1696" s="70"/>
      <c r="T1696" s="149"/>
      <c r="U1696" s="149"/>
      <c r="V1696" s="187"/>
      <c r="W1696" s="187"/>
      <c r="X1696" s="167"/>
      <c r="Y1696" s="167"/>
      <c r="Z1696" s="71"/>
    </row>
    <row r="1697" spans="3:26" ht="16.5" customHeight="1">
      <c r="C1697" s="160"/>
      <c r="D1697" s="160"/>
      <c r="E1697" s="140"/>
      <c r="F1697" s="141"/>
      <c r="G1697" s="141"/>
      <c r="H1697" s="143"/>
      <c r="I1697" s="184"/>
      <c r="J1697" s="144"/>
      <c r="K1697" s="121"/>
      <c r="L1697" s="121"/>
      <c r="M1697" s="121"/>
      <c r="N1697" s="185"/>
      <c r="O1697" s="121"/>
      <c r="P1697" s="161"/>
      <c r="Q1697" s="70"/>
      <c r="R1697" s="70"/>
      <c r="S1697" s="70"/>
      <c r="T1697" s="149"/>
      <c r="U1697" s="149"/>
      <c r="V1697" s="187"/>
      <c r="W1697" s="187"/>
      <c r="X1697" s="167"/>
      <c r="Y1697" s="167"/>
      <c r="Z1697" s="71"/>
    </row>
    <row r="1698" spans="3:26" ht="16.5" customHeight="1">
      <c r="C1698" s="160"/>
      <c r="D1698" s="160"/>
      <c r="E1698" s="140"/>
      <c r="F1698" s="141"/>
      <c r="G1698" s="141"/>
      <c r="H1698" s="143"/>
      <c r="I1698" s="184"/>
      <c r="J1698" s="144"/>
      <c r="K1698" s="121"/>
      <c r="L1698" s="121"/>
      <c r="M1698" s="121"/>
      <c r="N1698" s="185"/>
      <c r="O1698" s="121"/>
      <c r="P1698" s="161"/>
      <c r="Q1698" s="70"/>
      <c r="R1698" s="70"/>
      <c r="S1698" s="70"/>
      <c r="T1698" s="149"/>
      <c r="U1698" s="149"/>
      <c r="V1698" s="187"/>
      <c r="W1698" s="187"/>
      <c r="X1698" s="167"/>
      <c r="Y1698" s="167"/>
      <c r="Z1698" s="71"/>
    </row>
    <row r="1699" spans="3:26" ht="16.5" customHeight="1">
      <c r="C1699" s="160"/>
      <c r="D1699" s="160"/>
      <c r="E1699" s="140"/>
      <c r="F1699" s="141"/>
      <c r="G1699" s="141"/>
      <c r="H1699" s="143"/>
      <c r="I1699" s="184"/>
      <c r="J1699" s="144"/>
      <c r="K1699" s="121"/>
      <c r="L1699" s="121"/>
      <c r="M1699" s="121"/>
      <c r="N1699" s="185"/>
      <c r="O1699" s="121"/>
      <c r="P1699" s="161"/>
      <c r="Q1699" s="70"/>
      <c r="R1699" s="70"/>
      <c r="S1699" s="70"/>
      <c r="T1699" s="149"/>
      <c r="U1699" s="149"/>
      <c r="V1699" s="187"/>
      <c r="W1699" s="187"/>
      <c r="X1699" s="167"/>
      <c r="Y1699" s="167"/>
      <c r="Z1699" s="71"/>
    </row>
    <row r="1700" spans="3:26" ht="16.5" customHeight="1">
      <c r="C1700" s="160"/>
      <c r="D1700" s="160"/>
      <c r="E1700" s="140"/>
      <c r="F1700" s="141"/>
      <c r="G1700" s="141"/>
      <c r="H1700" s="143"/>
      <c r="I1700" s="184"/>
      <c r="J1700" s="144"/>
      <c r="K1700" s="121"/>
      <c r="L1700" s="121"/>
      <c r="M1700" s="121"/>
      <c r="N1700" s="185"/>
      <c r="O1700" s="121"/>
      <c r="P1700" s="161"/>
      <c r="Q1700" s="70"/>
      <c r="R1700" s="70"/>
      <c r="S1700" s="70"/>
      <c r="T1700" s="149"/>
      <c r="U1700" s="149"/>
      <c r="V1700" s="187"/>
      <c r="W1700" s="187"/>
      <c r="X1700" s="167"/>
      <c r="Y1700" s="167"/>
      <c r="Z1700" s="71"/>
    </row>
    <row r="1701" spans="3:26" ht="16.5" customHeight="1">
      <c r="C1701" s="160"/>
      <c r="D1701" s="160"/>
      <c r="E1701" s="140"/>
      <c r="F1701" s="141"/>
      <c r="G1701" s="141"/>
      <c r="H1701" s="143"/>
      <c r="I1701" s="184"/>
      <c r="J1701" s="144"/>
      <c r="K1701" s="121"/>
      <c r="L1701" s="121"/>
      <c r="M1701" s="121"/>
      <c r="N1701" s="185"/>
      <c r="O1701" s="121"/>
      <c r="P1701" s="161"/>
      <c r="Q1701" s="70"/>
      <c r="R1701" s="70"/>
      <c r="S1701" s="70"/>
      <c r="T1701" s="149"/>
      <c r="U1701" s="149"/>
      <c r="V1701" s="187"/>
      <c r="W1701" s="187"/>
      <c r="X1701" s="167"/>
      <c r="Y1701" s="167"/>
      <c r="Z1701" s="71"/>
    </row>
    <row r="1702" spans="3:26" ht="16.5" customHeight="1">
      <c r="C1702" s="160"/>
      <c r="D1702" s="160"/>
      <c r="E1702" s="140"/>
      <c r="F1702" s="141"/>
      <c r="G1702" s="141"/>
      <c r="H1702" s="143"/>
      <c r="I1702" s="184"/>
      <c r="J1702" s="144"/>
      <c r="K1702" s="121"/>
      <c r="L1702" s="121"/>
      <c r="M1702" s="121"/>
      <c r="N1702" s="185"/>
      <c r="O1702" s="121"/>
      <c r="P1702" s="161"/>
      <c r="Q1702" s="70"/>
      <c r="R1702" s="70"/>
      <c r="S1702" s="70"/>
      <c r="T1702" s="149"/>
      <c r="U1702" s="149"/>
      <c r="V1702" s="187"/>
      <c r="W1702" s="187"/>
      <c r="X1702" s="167"/>
      <c r="Y1702" s="167"/>
      <c r="Z1702" s="71"/>
    </row>
    <row r="1703" spans="3:26" ht="16.5" customHeight="1">
      <c r="C1703" s="160"/>
      <c r="D1703" s="160"/>
      <c r="E1703" s="140"/>
      <c r="F1703" s="141"/>
      <c r="G1703" s="141"/>
      <c r="H1703" s="143"/>
      <c r="I1703" s="184"/>
      <c r="J1703" s="144"/>
      <c r="K1703" s="121"/>
      <c r="L1703" s="121"/>
      <c r="M1703" s="121"/>
      <c r="N1703" s="185"/>
      <c r="O1703" s="121"/>
      <c r="P1703" s="161"/>
      <c r="Q1703" s="70"/>
      <c r="R1703" s="70"/>
      <c r="S1703" s="70"/>
      <c r="T1703" s="149"/>
      <c r="U1703" s="149"/>
      <c r="V1703" s="187"/>
      <c r="W1703" s="187"/>
      <c r="X1703" s="167"/>
      <c r="Y1703" s="167"/>
      <c r="Z1703" s="71"/>
    </row>
    <row r="1704" spans="3:26" ht="16.5" customHeight="1">
      <c r="C1704" s="160"/>
      <c r="D1704" s="160"/>
      <c r="E1704" s="140"/>
      <c r="F1704" s="141"/>
      <c r="G1704" s="141"/>
      <c r="H1704" s="143"/>
      <c r="I1704" s="184"/>
      <c r="J1704" s="144"/>
      <c r="K1704" s="121"/>
      <c r="L1704" s="121"/>
      <c r="M1704" s="121"/>
      <c r="N1704" s="185"/>
      <c r="O1704" s="121"/>
      <c r="P1704" s="161"/>
      <c r="Q1704" s="70"/>
      <c r="R1704" s="70"/>
      <c r="S1704" s="70"/>
      <c r="T1704" s="149"/>
      <c r="U1704" s="149"/>
      <c r="V1704" s="187"/>
      <c r="W1704" s="187"/>
      <c r="X1704" s="167"/>
      <c r="Y1704" s="167"/>
      <c r="Z1704" s="71"/>
    </row>
    <row r="1705" spans="3:26" ht="16.5" customHeight="1">
      <c r="C1705" s="160"/>
      <c r="D1705" s="160"/>
      <c r="E1705" s="140"/>
      <c r="F1705" s="141"/>
      <c r="G1705" s="141"/>
      <c r="H1705" s="143"/>
      <c r="I1705" s="184"/>
      <c r="J1705" s="144"/>
      <c r="K1705" s="121"/>
      <c r="L1705" s="121"/>
      <c r="M1705" s="121"/>
      <c r="N1705" s="185"/>
      <c r="O1705" s="121"/>
      <c r="P1705" s="161"/>
      <c r="Q1705" s="70"/>
      <c r="R1705" s="70"/>
      <c r="S1705" s="70"/>
      <c r="T1705" s="149"/>
      <c r="U1705" s="149"/>
      <c r="V1705" s="187"/>
      <c r="W1705" s="187"/>
      <c r="X1705" s="167"/>
      <c r="Y1705" s="167"/>
      <c r="Z1705" s="71"/>
    </row>
    <row r="1706" spans="3:26" ht="16.5" customHeight="1">
      <c r="C1706" s="160"/>
      <c r="D1706" s="160"/>
      <c r="E1706" s="140"/>
      <c r="F1706" s="141"/>
      <c r="G1706" s="141"/>
      <c r="H1706" s="143"/>
      <c r="I1706" s="184"/>
      <c r="J1706" s="144"/>
      <c r="K1706" s="121"/>
      <c r="L1706" s="121"/>
      <c r="M1706" s="121"/>
      <c r="N1706" s="185"/>
      <c r="O1706" s="121"/>
      <c r="P1706" s="161"/>
      <c r="Q1706" s="70"/>
      <c r="R1706" s="70"/>
      <c r="S1706" s="70"/>
      <c r="T1706" s="149"/>
      <c r="U1706" s="149"/>
      <c r="V1706" s="187"/>
      <c r="W1706" s="187"/>
      <c r="X1706" s="167"/>
      <c r="Y1706" s="167"/>
      <c r="Z1706" s="71"/>
    </row>
    <row r="1707" spans="3:26" ht="16.5" customHeight="1">
      <c r="C1707" s="160"/>
      <c r="D1707" s="160"/>
      <c r="E1707" s="140"/>
      <c r="F1707" s="141"/>
      <c r="G1707" s="141"/>
      <c r="H1707" s="143"/>
      <c r="I1707" s="184"/>
      <c r="J1707" s="144"/>
      <c r="K1707" s="121"/>
      <c r="L1707" s="121"/>
      <c r="M1707" s="121"/>
      <c r="N1707" s="185"/>
      <c r="O1707" s="121"/>
      <c r="P1707" s="161"/>
      <c r="Q1707" s="70"/>
      <c r="R1707" s="70"/>
      <c r="S1707" s="70"/>
      <c r="T1707" s="149"/>
      <c r="U1707" s="149"/>
      <c r="V1707" s="187"/>
      <c r="W1707" s="187"/>
      <c r="X1707" s="167"/>
      <c r="Y1707" s="167"/>
      <c r="Z1707" s="71"/>
    </row>
    <row r="1708" spans="3:26" ht="16.5" customHeight="1">
      <c r="C1708" s="160"/>
      <c r="D1708" s="160"/>
      <c r="E1708" s="140"/>
      <c r="F1708" s="141"/>
      <c r="G1708" s="141"/>
      <c r="H1708" s="143"/>
      <c r="I1708" s="184"/>
      <c r="J1708" s="144"/>
      <c r="K1708" s="121"/>
      <c r="L1708" s="121"/>
      <c r="M1708" s="121"/>
      <c r="N1708" s="185"/>
      <c r="O1708" s="121"/>
      <c r="P1708" s="161"/>
      <c r="Q1708" s="70"/>
      <c r="R1708" s="70"/>
      <c r="S1708" s="70"/>
      <c r="T1708" s="149"/>
      <c r="U1708" s="149"/>
      <c r="V1708" s="187"/>
      <c r="W1708" s="187"/>
      <c r="X1708" s="167"/>
      <c r="Y1708" s="167"/>
      <c r="Z1708" s="71"/>
    </row>
    <row r="1709" spans="3:26" ht="16.5" customHeight="1">
      <c r="C1709" s="160"/>
      <c r="D1709" s="160"/>
      <c r="E1709" s="140"/>
      <c r="F1709" s="141"/>
      <c r="G1709" s="141"/>
      <c r="H1709" s="143"/>
      <c r="I1709" s="184"/>
      <c r="J1709" s="144"/>
      <c r="K1709" s="121"/>
      <c r="L1709" s="121"/>
      <c r="M1709" s="121"/>
      <c r="N1709" s="185"/>
      <c r="O1709" s="121"/>
      <c r="P1709" s="161"/>
      <c r="Q1709" s="70"/>
      <c r="R1709" s="70"/>
      <c r="S1709" s="70"/>
      <c r="T1709" s="149"/>
      <c r="U1709" s="149"/>
      <c r="V1709" s="187"/>
      <c r="W1709" s="187"/>
      <c r="X1709" s="167"/>
      <c r="Y1709" s="167"/>
      <c r="Z1709" s="71"/>
    </row>
    <row r="1710" spans="3:26" ht="16.5" customHeight="1">
      <c r="C1710" s="160"/>
      <c r="D1710" s="160"/>
      <c r="E1710" s="140"/>
      <c r="F1710" s="141"/>
      <c r="G1710" s="141"/>
      <c r="H1710" s="143"/>
      <c r="I1710" s="184"/>
      <c r="J1710" s="144"/>
      <c r="K1710" s="121"/>
      <c r="L1710" s="121"/>
      <c r="M1710" s="121"/>
      <c r="N1710" s="185"/>
      <c r="O1710" s="121"/>
      <c r="P1710" s="161"/>
      <c r="Q1710" s="70"/>
      <c r="R1710" s="70"/>
      <c r="S1710" s="70"/>
      <c r="T1710" s="149"/>
      <c r="U1710" s="149"/>
      <c r="V1710" s="187"/>
      <c r="W1710" s="187"/>
      <c r="X1710" s="167"/>
      <c r="Y1710" s="167"/>
      <c r="Z1710" s="71"/>
    </row>
    <row r="1711" spans="3:26" ht="16.5" customHeight="1">
      <c r="C1711" s="160"/>
      <c r="D1711" s="160"/>
      <c r="E1711" s="140"/>
      <c r="F1711" s="141"/>
      <c r="G1711" s="141"/>
      <c r="H1711" s="143"/>
      <c r="I1711" s="184"/>
      <c r="J1711" s="144"/>
      <c r="K1711" s="121"/>
      <c r="L1711" s="121"/>
      <c r="M1711" s="121"/>
      <c r="N1711" s="185"/>
      <c r="O1711" s="121"/>
      <c r="P1711" s="161"/>
      <c r="Q1711" s="70"/>
      <c r="R1711" s="70"/>
      <c r="S1711" s="70"/>
      <c r="T1711" s="149"/>
      <c r="U1711" s="149"/>
      <c r="V1711" s="187"/>
      <c r="W1711" s="187"/>
      <c r="X1711" s="167"/>
      <c r="Y1711" s="167"/>
      <c r="Z1711" s="71"/>
    </row>
    <row r="1712" spans="3:26" ht="16.5" customHeight="1">
      <c r="C1712" s="160"/>
      <c r="D1712" s="160"/>
      <c r="E1712" s="140"/>
      <c r="F1712" s="141"/>
      <c r="G1712" s="141"/>
      <c r="H1712" s="143"/>
      <c r="I1712" s="184"/>
      <c r="J1712" s="144"/>
      <c r="K1712" s="121"/>
      <c r="L1712" s="121"/>
      <c r="M1712" s="121"/>
      <c r="N1712" s="185"/>
      <c r="O1712" s="121"/>
      <c r="P1712" s="161"/>
      <c r="Q1712" s="70"/>
      <c r="R1712" s="70"/>
      <c r="S1712" s="70"/>
      <c r="T1712" s="149"/>
      <c r="U1712" s="149"/>
      <c r="V1712" s="187"/>
      <c r="W1712" s="187"/>
      <c r="X1712" s="167"/>
      <c r="Y1712" s="167"/>
      <c r="Z1712" s="71"/>
    </row>
    <row r="1713" spans="3:26" ht="16.5" customHeight="1">
      <c r="C1713" s="160"/>
      <c r="D1713" s="160"/>
      <c r="E1713" s="140"/>
      <c r="F1713" s="141"/>
      <c r="G1713" s="141"/>
      <c r="H1713" s="143"/>
      <c r="I1713" s="184"/>
      <c r="J1713" s="144"/>
      <c r="K1713" s="121"/>
      <c r="L1713" s="121"/>
      <c r="M1713" s="121"/>
      <c r="N1713" s="185"/>
      <c r="O1713" s="121"/>
      <c r="P1713" s="161"/>
      <c r="Q1713" s="70"/>
      <c r="R1713" s="70"/>
      <c r="S1713" s="70"/>
      <c r="T1713" s="149"/>
      <c r="U1713" s="149"/>
      <c r="V1713" s="187"/>
      <c r="W1713" s="187"/>
      <c r="X1713" s="167"/>
      <c r="Y1713" s="167"/>
      <c r="Z1713" s="71"/>
    </row>
    <row r="1714" spans="3:26" ht="16.5" customHeight="1">
      <c r="C1714" s="160"/>
      <c r="D1714" s="160"/>
      <c r="E1714" s="140"/>
      <c r="F1714" s="141"/>
      <c r="G1714" s="141"/>
      <c r="H1714" s="143"/>
      <c r="I1714" s="184"/>
      <c r="J1714" s="144"/>
      <c r="K1714" s="121"/>
      <c r="L1714" s="121"/>
      <c r="M1714" s="121"/>
      <c r="N1714" s="185"/>
      <c r="O1714" s="121"/>
      <c r="P1714" s="161"/>
      <c r="Q1714" s="70"/>
      <c r="R1714" s="70"/>
      <c r="S1714" s="70"/>
      <c r="T1714" s="149"/>
      <c r="U1714" s="149"/>
      <c r="V1714" s="187"/>
      <c r="W1714" s="187"/>
      <c r="X1714" s="167"/>
      <c r="Y1714" s="167"/>
      <c r="Z1714" s="71"/>
    </row>
    <row r="1715" spans="3:26" ht="16.5" customHeight="1">
      <c r="C1715" s="160"/>
      <c r="D1715" s="160"/>
      <c r="E1715" s="140"/>
      <c r="F1715" s="141"/>
      <c r="G1715" s="141"/>
      <c r="H1715" s="143"/>
      <c r="I1715" s="184"/>
      <c r="J1715" s="144"/>
      <c r="K1715" s="121"/>
      <c r="L1715" s="121"/>
      <c r="M1715" s="121"/>
      <c r="N1715" s="185"/>
      <c r="O1715" s="121"/>
      <c r="P1715" s="161"/>
      <c r="Q1715" s="70"/>
      <c r="R1715" s="70"/>
      <c r="S1715" s="70"/>
      <c r="T1715" s="149"/>
      <c r="U1715" s="149"/>
      <c r="V1715" s="187"/>
      <c r="W1715" s="187"/>
      <c r="X1715" s="167"/>
      <c r="Y1715" s="167"/>
      <c r="Z1715" s="71"/>
    </row>
    <row r="1716" spans="3:26" ht="16.5" customHeight="1">
      <c r="C1716" s="160"/>
      <c r="D1716" s="160"/>
      <c r="E1716" s="140"/>
      <c r="F1716" s="141"/>
      <c r="G1716" s="141"/>
      <c r="H1716" s="143"/>
      <c r="I1716" s="184"/>
      <c r="J1716" s="144"/>
      <c r="K1716" s="121"/>
      <c r="L1716" s="121"/>
      <c r="M1716" s="121"/>
      <c r="N1716" s="185"/>
      <c r="O1716" s="121"/>
      <c r="P1716" s="161"/>
      <c r="Q1716" s="70"/>
      <c r="R1716" s="70"/>
      <c r="S1716" s="70"/>
      <c r="T1716" s="149"/>
      <c r="U1716" s="149"/>
      <c r="V1716" s="187"/>
      <c r="W1716" s="187"/>
      <c r="X1716" s="167"/>
      <c r="Y1716" s="167"/>
      <c r="Z1716" s="71"/>
    </row>
    <row r="1717" spans="3:26" ht="16.5" customHeight="1">
      <c r="C1717" s="160"/>
      <c r="D1717" s="160"/>
      <c r="E1717" s="140"/>
      <c r="F1717" s="141"/>
      <c r="G1717" s="141"/>
      <c r="H1717" s="143"/>
      <c r="I1717" s="184"/>
      <c r="J1717" s="144"/>
      <c r="K1717" s="121"/>
      <c r="L1717" s="121"/>
      <c r="M1717" s="121"/>
      <c r="N1717" s="185"/>
      <c r="O1717" s="121"/>
      <c r="P1717" s="161"/>
      <c r="Q1717" s="70"/>
      <c r="R1717" s="70"/>
      <c r="S1717" s="70"/>
      <c r="T1717" s="149"/>
      <c r="U1717" s="149"/>
      <c r="V1717" s="187"/>
      <c r="W1717" s="187"/>
      <c r="X1717" s="167"/>
      <c r="Y1717" s="167"/>
      <c r="Z1717" s="71"/>
    </row>
    <row r="1718" spans="3:26" ht="16.5" customHeight="1">
      <c r="C1718" s="160"/>
      <c r="D1718" s="160"/>
      <c r="E1718" s="140"/>
      <c r="F1718" s="141"/>
      <c r="G1718" s="141"/>
      <c r="H1718" s="143"/>
      <c r="I1718" s="184"/>
      <c r="J1718" s="144"/>
      <c r="K1718" s="121"/>
      <c r="L1718" s="121"/>
      <c r="M1718" s="121"/>
      <c r="N1718" s="185"/>
      <c r="O1718" s="121"/>
      <c r="P1718" s="161"/>
      <c r="Q1718" s="70"/>
      <c r="R1718" s="70"/>
      <c r="S1718" s="70"/>
      <c r="T1718" s="149"/>
      <c r="U1718" s="149"/>
      <c r="V1718" s="187"/>
      <c r="W1718" s="187"/>
      <c r="X1718" s="167"/>
      <c r="Y1718" s="167"/>
      <c r="Z1718" s="71"/>
    </row>
    <row r="1719" spans="3:26" ht="16.5" customHeight="1">
      <c r="C1719" s="160"/>
      <c r="D1719" s="160"/>
      <c r="E1719" s="140"/>
      <c r="F1719" s="141"/>
      <c r="G1719" s="141"/>
      <c r="H1719" s="143"/>
      <c r="I1719" s="184"/>
      <c r="J1719" s="144"/>
      <c r="K1719" s="121"/>
      <c r="L1719" s="121"/>
      <c r="M1719" s="121"/>
      <c r="N1719" s="185"/>
      <c r="O1719" s="121"/>
      <c r="P1719" s="161"/>
      <c r="Q1719" s="70"/>
      <c r="R1719" s="70"/>
      <c r="S1719" s="70"/>
      <c r="T1719" s="149"/>
      <c r="U1719" s="149"/>
      <c r="V1719" s="187"/>
      <c r="W1719" s="187"/>
      <c r="X1719" s="167"/>
      <c r="Y1719" s="167"/>
      <c r="Z1719" s="71"/>
    </row>
    <row r="1720" spans="3:26" ht="16.5" customHeight="1">
      <c r="C1720" s="160"/>
      <c r="D1720" s="160"/>
      <c r="E1720" s="140"/>
      <c r="F1720" s="141"/>
      <c r="G1720" s="141"/>
      <c r="H1720" s="143"/>
      <c r="I1720" s="184"/>
      <c r="J1720" s="144"/>
      <c r="K1720" s="121"/>
      <c r="L1720" s="121"/>
      <c r="M1720" s="121"/>
      <c r="N1720" s="185"/>
      <c r="O1720" s="121"/>
      <c r="P1720" s="161"/>
      <c r="Q1720" s="70"/>
      <c r="R1720" s="70"/>
      <c r="S1720" s="70"/>
      <c r="T1720" s="149"/>
      <c r="U1720" s="149"/>
      <c r="V1720" s="187"/>
      <c r="W1720" s="187"/>
      <c r="X1720" s="167"/>
      <c r="Y1720" s="167"/>
      <c r="Z1720" s="71"/>
    </row>
    <row r="1721" spans="3:26" ht="16.5" customHeight="1">
      <c r="C1721" s="160"/>
      <c r="D1721" s="160"/>
      <c r="E1721" s="140"/>
      <c r="F1721" s="141"/>
      <c r="G1721" s="141"/>
      <c r="H1721" s="143"/>
      <c r="I1721" s="184"/>
      <c r="J1721" s="144"/>
      <c r="K1721" s="121"/>
      <c r="L1721" s="121"/>
      <c r="M1721" s="121"/>
      <c r="N1721" s="185"/>
      <c r="O1721" s="121"/>
      <c r="P1721" s="161"/>
      <c r="Q1721" s="70"/>
      <c r="R1721" s="70"/>
      <c r="S1721" s="70"/>
      <c r="T1721" s="149"/>
      <c r="U1721" s="149"/>
      <c r="V1721" s="187"/>
      <c r="W1721" s="187"/>
      <c r="X1721" s="167"/>
      <c r="Y1721" s="167"/>
      <c r="Z1721" s="71"/>
    </row>
    <row r="1722" spans="3:26" ht="16.5" customHeight="1">
      <c r="C1722" s="160"/>
      <c r="D1722" s="160"/>
      <c r="E1722" s="140"/>
      <c r="F1722" s="141"/>
      <c r="G1722" s="141"/>
      <c r="H1722" s="143"/>
      <c r="I1722" s="184"/>
      <c r="J1722" s="144"/>
      <c r="K1722" s="121"/>
      <c r="L1722" s="121"/>
      <c r="M1722" s="121"/>
      <c r="N1722" s="185"/>
      <c r="O1722" s="121"/>
      <c r="P1722" s="161"/>
      <c r="Q1722" s="70"/>
      <c r="R1722" s="70"/>
      <c r="S1722" s="70"/>
      <c r="T1722" s="149"/>
      <c r="U1722" s="149"/>
      <c r="V1722" s="187"/>
      <c r="W1722" s="187"/>
      <c r="X1722" s="167"/>
      <c r="Y1722" s="167"/>
      <c r="Z1722" s="71"/>
    </row>
    <row r="1723" spans="3:26" ht="16.5" customHeight="1">
      <c r="C1723" s="160"/>
      <c r="D1723" s="160"/>
      <c r="E1723" s="140"/>
      <c r="F1723" s="141"/>
      <c r="G1723" s="141"/>
      <c r="H1723" s="143"/>
      <c r="I1723" s="184"/>
      <c r="J1723" s="144"/>
      <c r="K1723" s="121"/>
      <c r="L1723" s="121"/>
      <c r="M1723" s="121"/>
      <c r="N1723" s="185"/>
      <c r="O1723" s="121"/>
      <c r="P1723" s="161"/>
      <c r="Q1723" s="70"/>
      <c r="R1723" s="70"/>
      <c r="S1723" s="70"/>
      <c r="T1723" s="149"/>
      <c r="U1723" s="149"/>
      <c r="V1723" s="187"/>
      <c r="W1723" s="187"/>
      <c r="X1723" s="167"/>
      <c r="Y1723" s="167"/>
      <c r="Z1723" s="71"/>
    </row>
    <row r="1724" spans="3:26" ht="16.5" customHeight="1">
      <c r="C1724" s="160"/>
      <c r="D1724" s="160"/>
      <c r="E1724" s="140"/>
      <c r="F1724" s="141"/>
      <c r="G1724" s="141"/>
      <c r="H1724" s="143"/>
      <c r="I1724" s="184"/>
      <c r="J1724" s="144"/>
      <c r="K1724" s="121"/>
      <c r="L1724" s="121"/>
      <c r="M1724" s="121"/>
      <c r="N1724" s="185"/>
      <c r="O1724" s="121"/>
      <c r="P1724" s="161"/>
      <c r="Q1724" s="70"/>
      <c r="R1724" s="70"/>
      <c r="S1724" s="70"/>
      <c r="T1724" s="149"/>
      <c r="U1724" s="149"/>
      <c r="V1724" s="187"/>
      <c r="W1724" s="187"/>
      <c r="X1724" s="167"/>
      <c r="Y1724" s="167"/>
      <c r="Z1724" s="71"/>
    </row>
    <row r="1725" spans="3:26" ht="16.5" customHeight="1">
      <c r="C1725" s="160"/>
      <c r="D1725" s="160"/>
      <c r="E1725" s="140"/>
      <c r="F1725" s="141"/>
      <c r="G1725" s="141"/>
      <c r="H1725" s="143"/>
      <c r="I1725" s="184"/>
      <c r="J1725" s="144"/>
      <c r="K1725" s="121"/>
      <c r="L1725" s="121"/>
      <c r="M1725" s="121"/>
      <c r="N1725" s="185"/>
      <c r="O1725" s="121"/>
      <c r="P1725" s="161"/>
      <c r="Q1725" s="70"/>
      <c r="R1725" s="70"/>
      <c r="S1725" s="70"/>
      <c r="T1725" s="149"/>
      <c r="U1725" s="149"/>
      <c r="V1725" s="187"/>
      <c r="W1725" s="187"/>
      <c r="X1725" s="167"/>
      <c r="Y1725" s="167"/>
      <c r="Z1725" s="71"/>
    </row>
    <row r="1726" spans="3:26" ht="18" customHeight="1">
      <c r="C1726" s="160"/>
      <c r="D1726" s="160"/>
      <c r="E1726" s="140"/>
      <c r="F1726" s="141"/>
      <c r="G1726" s="141"/>
      <c r="H1726" s="143"/>
      <c r="I1726" s="184"/>
      <c r="J1726" s="144"/>
      <c r="K1726" s="121"/>
      <c r="L1726" s="121"/>
      <c r="M1726" s="121"/>
      <c r="N1726" s="185"/>
      <c r="O1726" s="121"/>
      <c r="P1726" s="161"/>
      <c r="Q1726" s="70"/>
      <c r="R1726" s="70"/>
      <c r="S1726" s="70"/>
      <c r="T1726" s="149"/>
      <c r="U1726" s="149"/>
      <c r="V1726" s="187"/>
      <c r="W1726" s="187"/>
      <c r="X1726" s="167"/>
      <c r="Y1726" s="167"/>
      <c r="Z1726" s="71"/>
    </row>
    <row r="1727" spans="3:26" ht="18" customHeight="1">
      <c r="C1727" s="160"/>
      <c r="D1727" s="160"/>
      <c r="E1727" s="140"/>
      <c r="F1727" s="141"/>
      <c r="G1727" s="141"/>
      <c r="H1727" s="143"/>
      <c r="I1727" s="184"/>
      <c r="J1727" s="144"/>
      <c r="K1727" s="121"/>
      <c r="L1727" s="121"/>
      <c r="M1727" s="121"/>
      <c r="N1727" s="185"/>
      <c r="O1727" s="121"/>
      <c r="P1727" s="161"/>
      <c r="Q1727" s="70"/>
      <c r="R1727" s="70"/>
      <c r="S1727" s="70"/>
      <c r="T1727" s="149"/>
      <c r="U1727" s="149"/>
      <c r="V1727" s="187"/>
      <c r="W1727" s="187"/>
      <c r="X1727" s="167"/>
      <c r="Y1727" s="167"/>
      <c r="Z1727" s="71"/>
    </row>
    <row r="1728" spans="3:26" ht="18" customHeight="1">
      <c r="C1728" s="160"/>
      <c r="D1728" s="160"/>
      <c r="E1728" s="140"/>
      <c r="F1728" s="141"/>
      <c r="G1728" s="141"/>
      <c r="H1728" s="143"/>
      <c r="I1728" s="184"/>
      <c r="J1728" s="144"/>
      <c r="K1728" s="121"/>
      <c r="L1728" s="121"/>
      <c r="M1728" s="121"/>
      <c r="N1728" s="185"/>
      <c r="O1728" s="121"/>
      <c r="P1728" s="161"/>
      <c r="Q1728" s="70"/>
      <c r="R1728" s="70"/>
      <c r="S1728" s="70"/>
      <c r="T1728" s="149"/>
      <c r="U1728" s="149"/>
      <c r="V1728" s="187"/>
      <c r="W1728" s="187"/>
      <c r="X1728" s="167"/>
      <c r="Y1728" s="167"/>
      <c r="Z1728" s="71"/>
    </row>
    <row r="1729" spans="3:26" ht="18" customHeight="1">
      <c r="C1729" s="160"/>
      <c r="D1729" s="160"/>
      <c r="E1729" s="140"/>
      <c r="F1729" s="141"/>
      <c r="G1729" s="141"/>
      <c r="H1729" s="143"/>
      <c r="I1729" s="184"/>
      <c r="J1729" s="144"/>
      <c r="K1729" s="121"/>
      <c r="L1729" s="121"/>
      <c r="M1729" s="121"/>
      <c r="N1729" s="185"/>
      <c r="O1729" s="121"/>
      <c r="P1729" s="161"/>
      <c r="Q1729" s="70"/>
      <c r="R1729" s="70"/>
      <c r="S1729" s="70"/>
      <c r="T1729" s="149"/>
      <c r="U1729" s="149"/>
      <c r="V1729" s="187"/>
      <c r="W1729" s="187"/>
      <c r="X1729" s="167"/>
      <c r="Y1729" s="167"/>
      <c r="Z1729" s="71"/>
    </row>
    <row r="1730" spans="3:26" ht="18" customHeight="1">
      <c r="C1730" s="160"/>
      <c r="D1730" s="160"/>
      <c r="E1730" s="140"/>
      <c r="F1730" s="141"/>
      <c r="G1730" s="141"/>
      <c r="H1730" s="143"/>
      <c r="I1730" s="184"/>
      <c r="J1730" s="144"/>
      <c r="K1730" s="121"/>
      <c r="L1730" s="121"/>
      <c r="M1730" s="121"/>
      <c r="N1730" s="185"/>
      <c r="O1730" s="121"/>
      <c r="P1730" s="161"/>
      <c r="Q1730" s="70"/>
      <c r="R1730" s="70"/>
      <c r="S1730" s="70"/>
      <c r="T1730" s="149"/>
      <c r="U1730" s="149"/>
      <c r="V1730" s="187"/>
      <c r="W1730" s="187"/>
      <c r="X1730" s="167"/>
      <c r="Y1730" s="167"/>
      <c r="Z1730" s="71"/>
    </row>
    <row r="1731" spans="3:26" ht="18" customHeight="1">
      <c r="C1731" s="160"/>
      <c r="D1731" s="160"/>
      <c r="E1731" s="140"/>
      <c r="F1731" s="141"/>
      <c r="G1731" s="141"/>
      <c r="H1731" s="143"/>
      <c r="I1731" s="184"/>
      <c r="J1731" s="144"/>
      <c r="K1731" s="121"/>
      <c r="L1731" s="121"/>
      <c r="M1731" s="121"/>
      <c r="N1731" s="185"/>
      <c r="O1731" s="121"/>
      <c r="P1731" s="161"/>
      <c r="Q1731" s="70"/>
      <c r="R1731" s="70"/>
      <c r="S1731" s="70"/>
      <c r="T1731" s="149"/>
      <c r="U1731" s="149"/>
      <c r="V1731" s="187"/>
      <c r="W1731" s="187"/>
      <c r="X1731" s="167"/>
      <c r="Y1731" s="167"/>
      <c r="Z1731" s="71"/>
    </row>
    <row r="1732" spans="3:26" ht="18" customHeight="1">
      <c r="C1732" s="160"/>
      <c r="D1732" s="160"/>
      <c r="E1732" s="140"/>
      <c r="F1732" s="141"/>
      <c r="G1732" s="141"/>
      <c r="H1732" s="143"/>
      <c r="I1732" s="184"/>
      <c r="J1732" s="144"/>
      <c r="K1732" s="121"/>
      <c r="L1732" s="121"/>
      <c r="M1732" s="121"/>
      <c r="N1732" s="185"/>
      <c r="O1732" s="121"/>
      <c r="P1732" s="161"/>
      <c r="Q1732" s="70"/>
      <c r="R1732" s="70"/>
      <c r="S1732" s="70"/>
      <c r="T1732" s="149"/>
      <c r="U1732" s="149"/>
      <c r="V1732" s="187"/>
      <c r="W1732" s="187"/>
      <c r="X1732" s="167"/>
      <c r="Y1732" s="167"/>
      <c r="Z1732" s="71"/>
    </row>
    <row r="1733" spans="3:26" ht="18" customHeight="1">
      <c r="C1733" s="160"/>
      <c r="D1733" s="160"/>
      <c r="E1733" s="140"/>
      <c r="F1733" s="141"/>
      <c r="G1733" s="141"/>
      <c r="H1733" s="143"/>
      <c r="I1733" s="184"/>
      <c r="J1733" s="144"/>
      <c r="K1733" s="121"/>
      <c r="L1733" s="121"/>
      <c r="M1733" s="121"/>
      <c r="N1733" s="185"/>
      <c r="O1733" s="121"/>
      <c r="P1733" s="161"/>
      <c r="Q1733" s="70"/>
      <c r="R1733" s="70"/>
      <c r="S1733" s="70"/>
      <c r="T1733" s="149"/>
      <c r="U1733" s="149"/>
      <c r="V1733" s="187"/>
      <c r="W1733" s="187"/>
      <c r="X1733" s="167"/>
      <c r="Y1733" s="167"/>
      <c r="Z1733" s="71"/>
    </row>
    <row r="1734" spans="3:26" ht="18" customHeight="1">
      <c r="C1734" s="160"/>
      <c r="D1734" s="160"/>
      <c r="E1734" s="140"/>
      <c r="F1734" s="141"/>
      <c r="G1734" s="141"/>
      <c r="H1734" s="143"/>
      <c r="I1734" s="184"/>
      <c r="J1734" s="144"/>
      <c r="K1734" s="121"/>
      <c r="L1734" s="121"/>
      <c r="M1734" s="121"/>
      <c r="N1734" s="185"/>
      <c r="O1734" s="121"/>
      <c r="P1734" s="161"/>
      <c r="Q1734" s="70"/>
      <c r="R1734" s="70"/>
      <c r="S1734" s="70"/>
      <c r="T1734" s="149"/>
      <c r="U1734" s="149"/>
      <c r="V1734" s="187"/>
      <c r="W1734" s="187"/>
      <c r="X1734" s="167"/>
      <c r="Y1734" s="167"/>
      <c r="Z1734" s="71"/>
    </row>
    <row r="1735" spans="3:26" ht="18" customHeight="1">
      <c r="C1735" s="160"/>
      <c r="D1735" s="160"/>
      <c r="E1735" s="140"/>
      <c r="F1735" s="141"/>
      <c r="G1735" s="141"/>
      <c r="H1735" s="143"/>
      <c r="I1735" s="184"/>
      <c r="J1735" s="144"/>
      <c r="K1735" s="121"/>
      <c r="L1735" s="121"/>
      <c r="M1735" s="121"/>
      <c r="N1735" s="185"/>
      <c r="O1735" s="121"/>
      <c r="P1735" s="161"/>
      <c r="Q1735" s="70"/>
      <c r="R1735" s="70"/>
      <c r="S1735" s="70"/>
      <c r="T1735" s="149"/>
      <c r="U1735" s="149"/>
      <c r="V1735" s="187"/>
      <c r="W1735" s="187"/>
      <c r="X1735" s="167"/>
      <c r="Y1735" s="167"/>
      <c r="Z1735" s="71"/>
    </row>
    <row r="1736" spans="3:26" ht="18" customHeight="1">
      <c r="C1736" s="160"/>
      <c r="D1736" s="160"/>
      <c r="E1736" s="140"/>
      <c r="F1736" s="141"/>
      <c r="G1736" s="141"/>
      <c r="H1736" s="143"/>
      <c r="I1736" s="184"/>
      <c r="J1736" s="144"/>
      <c r="K1736" s="121"/>
      <c r="L1736" s="121"/>
      <c r="M1736" s="121"/>
      <c r="N1736" s="185"/>
      <c r="O1736" s="121"/>
      <c r="P1736" s="161"/>
      <c r="Q1736" s="70"/>
      <c r="R1736" s="70"/>
      <c r="S1736" s="70"/>
      <c r="T1736" s="149"/>
      <c r="U1736" s="149"/>
      <c r="V1736" s="187"/>
      <c r="W1736" s="187"/>
      <c r="X1736" s="167"/>
      <c r="Y1736" s="167"/>
      <c r="Z1736" s="71"/>
    </row>
    <row r="1737" spans="3:26" ht="18" customHeight="1">
      <c r="C1737" s="160"/>
      <c r="D1737" s="160"/>
      <c r="E1737" s="140"/>
      <c r="F1737" s="141"/>
      <c r="G1737" s="141"/>
      <c r="H1737" s="143"/>
      <c r="I1737" s="184"/>
      <c r="J1737" s="144"/>
      <c r="K1737" s="121"/>
      <c r="L1737" s="121"/>
      <c r="M1737" s="121"/>
      <c r="N1737" s="185"/>
      <c r="O1737" s="121"/>
      <c r="P1737" s="161"/>
      <c r="Q1737" s="70"/>
      <c r="R1737" s="70"/>
      <c r="S1737" s="70"/>
      <c r="T1737" s="149"/>
      <c r="U1737" s="149"/>
      <c r="V1737" s="187"/>
      <c r="W1737" s="187"/>
      <c r="X1737" s="167"/>
      <c r="Y1737" s="167"/>
      <c r="Z1737" s="71"/>
    </row>
    <row r="1738" spans="3:26" ht="18" customHeight="1">
      <c r="C1738" s="160"/>
      <c r="D1738" s="160"/>
      <c r="E1738" s="140"/>
      <c r="F1738" s="141"/>
      <c r="G1738" s="141"/>
      <c r="H1738" s="143"/>
      <c r="I1738" s="184"/>
      <c r="J1738" s="144"/>
      <c r="K1738" s="121"/>
      <c r="L1738" s="121"/>
      <c r="M1738" s="121"/>
      <c r="N1738" s="185"/>
      <c r="O1738" s="121"/>
      <c r="P1738" s="161"/>
      <c r="Q1738" s="70"/>
      <c r="R1738" s="70"/>
      <c r="S1738" s="70"/>
      <c r="T1738" s="149"/>
      <c r="U1738" s="149"/>
      <c r="V1738" s="187"/>
      <c r="W1738" s="187"/>
      <c r="X1738" s="167"/>
      <c r="Y1738" s="167"/>
      <c r="Z1738" s="71"/>
    </row>
    <row r="1739" spans="3:26" ht="18" customHeight="1">
      <c r="C1739" s="160"/>
      <c r="D1739" s="160"/>
      <c r="E1739" s="140"/>
      <c r="F1739" s="141"/>
      <c r="G1739" s="141"/>
      <c r="H1739" s="143"/>
      <c r="I1739" s="184"/>
      <c r="J1739" s="144"/>
      <c r="K1739" s="121"/>
      <c r="L1739" s="121"/>
      <c r="M1739" s="121"/>
      <c r="N1739" s="185"/>
      <c r="O1739" s="121"/>
      <c r="P1739" s="161"/>
      <c r="Q1739" s="70"/>
      <c r="R1739" s="70"/>
      <c r="S1739" s="70"/>
      <c r="T1739" s="149"/>
      <c r="U1739" s="149"/>
      <c r="V1739" s="187"/>
      <c r="W1739" s="187"/>
      <c r="X1739" s="167"/>
      <c r="Y1739" s="167"/>
      <c r="Z1739" s="71"/>
    </row>
    <row r="1740" spans="3:26" ht="18" customHeight="1">
      <c r="C1740" s="160"/>
      <c r="D1740" s="160"/>
      <c r="E1740" s="140"/>
      <c r="F1740" s="141"/>
      <c r="G1740" s="141"/>
      <c r="H1740" s="143"/>
      <c r="I1740" s="184"/>
      <c r="J1740" s="144"/>
      <c r="K1740" s="121"/>
      <c r="L1740" s="121"/>
      <c r="M1740" s="121"/>
      <c r="N1740" s="185"/>
      <c r="O1740" s="121"/>
      <c r="P1740" s="161"/>
      <c r="Q1740" s="70"/>
      <c r="R1740" s="70"/>
      <c r="S1740" s="70"/>
      <c r="T1740" s="149"/>
      <c r="U1740" s="149"/>
      <c r="V1740" s="187"/>
      <c r="W1740" s="187"/>
      <c r="X1740" s="167"/>
      <c r="Y1740" s="167"/>
      <c r="Z1740" s="71"/>
    </row>
    <row r="1741" spans="3:26" ht="18" customHeight="1">
      <c r="C1741" s="160"/>
      <c r="D1741" s="160"/>
      <c r="E1741" s="140"/>
      <c r="F1741" s="141"/>
      <c r="G1741" s="141"/>
      <c r="H1741" s="143"/>
      <c r="I1741" s="184"/>
      <c r="J1741" s="144"/>
      <c r="K1741" s="121"/>
      <c r="L1741" s="121"/>
      <c r="M1741" s="121"/>
      <c r="N1741" s="185"/>
      <c r="O1741" s="121"/>
      <c r="P1741" s="161"/>
      <c r="Q1741" s="70"/>
      <c r="R1741" s="70"/>
      <c r="S1741" s="70"/>
      <c r="T1741" s="149"/>
      <c r="U1741" s="149"/>
      <c r="V1741" s="187"/>
      <c r="W1741" s="187"/>
      <c r="X1741" s="167"/>
      <c r="Y1741" s="167"/>
      <c r="Z1741" s="71"/>
    </row>
    <row r="1742" spans="3:26" ht="18" customHeight="1">
      <c r="C1742" s="160"/>
      <c r="D1742" s="160"/>
      <c r="E1742" s="140"/>
      <c r="F1742" s="141"/>
      <c r="G1742" s="141"/>
      <c r="H1742" s="143"/>
      <c r="I1742" s="184"/>
      <c r="J1742" s="144"/>
      <c r="K1742" s="121"/>
      <c r="L1742" s="121"/>
      <c r="M1742" s="121"/>
      <c r="N1742" s="185"/>
      <c r="O1742" s="121"/>
      <c r="P1742" s="161"/>
      <c r="Q1742" s="70"/>
      <c r="R1742" s="70"/>
      <c r="S1742" s="70"/>
      <c r="T1742" s="149"/>
      <c r="U1742" s="149"/>
      <c r="V1742" s="187"/>
      <c r="W1742" s="187"/>
      <c r="X1742" s="167"/>
      <c r="Y1742" s="167"/>
      <c r="Z1742" s="71"/>
    </row>
    <row r="1743" spans="3:26" ht="18" customHeight="1">
      <c r="C1743" s="160"/>
      <c r="D1743" s="160"/>
      <c r="E1743" s="140"/>
      <c r="F1743" s="141"/>
      <c r="G1743" s="141"/>
      <c r="H1743" s="143"/>
      <c r="I1743" s="184"/>
      <c r="J1743" s="144"/>
      <c r="K1743" s="121"/>
      <c r="L1743" s="121"/>
      <c r="M1743" s="121"/>
      <c r="N1743" s="185"/>
      <c r="O1743" s="121"/>
      <c r="P1743" s="161"/>
      <c r="Q1743" s="70"/>
      <c r="R1743" s="70"/>
      <c r="S1743" s="70"/>
      <c r="T1743" s="149"/>
      <c r="U1743" s="149"/>
      <c r="V1743" s="187"/>
      <c r="W1743" s="187"/>
      <c r="X1743" s="167"/>
      <c r="Y1743" s="167"/>
      <c r="Z1743" s="71"/>
    </row>
    <row r="1744" spans="3:26" ht="18" customHeight="1">
      <c r="C1744" s="160"/>
      <c r="D1744" s="160"/>
      <c r="E1744" s="140"/>
      <c r="F1744" s="141"/>
      <c r="G1744" s="141"/>
      <c r="H1744" s="143"/>
      <c r="I1744" s="184"/>
      <c r="J1744" s="144"/>
      <c r="K1744" s="121"/>
      <c r="L1744" s="121"/>
      <c r="M1744" s="121"/>
      <c r="N1744" s="185"/>
      <c r="O1744" s="121"/>
      <c r="P1744" s="161"/>
      <c r="Q1744" s="70"/>
      <c r="R1744" s="70"/>
      <c r="S1744" s="70"/>
      <c r="T1744" s="149"/>
      <c r="U1744" s="149"/>
      <c r="V1744" s="187"/>
      <c r="W1744" s="187"/>
      <c r="X1744" s="167"/>
      <c r="Y1744" s="167"/>
      <c r="Z1744" s="71"/>
    </row>
    <row r="1745" spans="3:26" ht="18" customHeight="1">
      <c r="C1745" s="160"/>
      <c r="D1745" s="160"/>
      <c r="E1745" s="140"/>
      <c r="F1745" s="141"/>
      <c r="G1745" s="141"/>
      <c r="H1745" s="143"/>
      <c r="I1745" s="184"/>
      <c r="J1745" s="144"/>
      <c r="K1745" s="121"/>
      <c r="L1745" s="121"/>
      <c r="M1745" s="121"/>
      <c r="N1745" s="185"/>
      <c r="O1745" s="121"/>
      <c r="P1745" s="161"/>
      <c r="Q1745" s="70"/>
      <c r="R1745" s="70"/>
      <c r="S1745" s="70"/>
      <c r="T1745" s="149"/>
      <c r="U1745" s="149"/>
      <c r="V1745" s="187"/>
      <c r="W1745" s="187"/>
      <c r="X1745" s="167"/>
      <c r="Y1745" s="167"/>
      <c r="Z1745" s="71"/>
    </row>
    <row r="1746" spans="3:26" ht="18" customHeight="1">
      <c r="C1746" s="160"/>
      <c r="D1746" s="160"/>
      <c r="E1746" s="140"/>
      <c r="F1746" s="141"/>
      <c r="G1746" s="141"/>
      <c r="H1746" s="143"/>
      <c r="I1746" s="184"/>
      <c r="J1746" s="144"/>
      <c r="K1746" s="121"/>
      <c r="L1746" s="121"/>
      <c r="M1746" s="121"/>
      <c r="N1746" s="185"/>
      <c r="O1746" s="121"/>
      <c r="P1746" s="161"/>
      <c r="Q1746" s="70"/>
      <c r="R1746" s="70"/>
      <c r="S1746" s="70"/>
      <c r="T1746" s="149"/>
      <c r="U1746" s="149"/>
      <c r="V1746" s="187"/>
      <c r="W1746" s="187"/>
      <c r="X1746" s="167"/>
      <c r="Y1746" s="167"/>
      <c r="Z1746" s="71"/>
    </row>
    <row r="1747" spans="3:26" ht="18" customHeight="1">
      <c r="C1747" s="160"/>
      <c r="D1747" s="160"/>
      <c r="E1747" s="140"/>
      <c r="F1747" s="141"/>
      <c r="G1747" s="141"/>
      <c r="H1747" s="143"/>
      <c r="I1747" s="184"/>
      <c r="J1747" s="144"/>
      <c r="K1747" s="121"/>
      <c r="L1747" s="121"/>
      <c r="M1747" s="121"/>
      <c r="N1747" s="185"/>
      <c r="O1747" s="121"/>
      <c r="P1747" s="161"/>
      <c r="Q1747" s="70"/>
      <c r="R1747" s="70"/>
      <c r="S1747" s="70"/>
      <c r="T1747" s="149"/>
      <c r="U1747" s="149"/>
      <c r="V1747" s="187"/>
      <c r="W1747" s="187"/>
      <c r="X1747" s="167"/>
      <c r="Y1747" s="167"/>
      <c r="Z1747" s="71"/>
    </row>
    <row r="1748" spans="3:26" ht="18" customHeight="1">
      <c r="C1748" s="160"/>
      <c r="D1748" s="160"/>
      <c r="E1748" s="140"/>
      <c r="F1748" s="141"/>
      <c r="G1748" s="141"/>
      <c r="H1748" s="143"/>
      <c r="I1748" s="184"/>
      <c r="J1748" s="144"/>
      <c r="K1748" s="121"/>
      <c r="L1748" s="121"/>
      <c r="M1748" s="121"/>
      <c r="N1748" s="185"/>
      <c r="O1748" s="121"/>
      <c r="P1748" s="161"/>
      <c r="Q1748" s="70"/>
      <c r="R1748" s="70"/>
      <c r="S1748" s="70"/>
      <c r="T1748" s="149"/>
      <c r="U1748" s="149"/>
      <c r="V1748" s="187"/>
      <c r="W1748" s="187"/>
      <c r="X1748" s="167"/>
      <c r="Y1748" s="167"/>
      <c r="Z1748" s="71"/>
    </row>
    <row r="1749" spans="3:26" ht="18" customHeight="1">
      <c r="C1749" s="160"/>
      <c r="D1749" s="160"/>
      <c r="E1749" s="140"/>
      <c r="F1749" s="141"/>
      <c r="G1749" s="141"/>
      <c r="H1749" s="143"/>
      <c r="I1749" s="184"/>
      <c r="J1749" s="144"/>
      <c r="K1749" s="121"/>
      <c r="L1749" s="121"/>
      <c r="M1749" s="121"/>
      <c r="N1749" s="185"/>
      <c r="O1749" s="121"/>
      <c r="P1749" s="161"/>
      <c r="Q1749" s="70"/>
      <c r="R1749" s="70"/>
      <c r="S1749" s="70"/>
      <c r="T1749" s="149"/>
      <c r="U1749" s="149"/>
      <c r="V1749" s="187"/>
      <c r="W1749" s="187"/>
      <c r="X1749" s="167"/>
      <c r="Y1749" s="167"/>
      <c r="Z1749" s="71"/>
    </row>
    <row r="1750" spans="3:26" ht="18" customHeight="1">
      <c r="C1750" s="160"/>
      <c r="D1750" s="160"/>
      <c r="E1750" s="140"/>
      <c r="F1750" s="141"/>
      <c r="G1750" s="141"/>
      <c r="H1750" s="143"/>
      <c r="I1750" s="184"/>
      <c r="J1750" s="144"/>
      <c r="K1750" s="121"/>
      <c r="L1750" s="121"/>
      <c r="M1750" s="121"/>
      <c r="N1750" s="185"/>
      <c r="O1750" s="121"/>
      <c r="P1750" s="161"/>
      <c r="Q1750" s="70"/>
      <c r="R1750" s="70"/>
      <c r="S1750" s="70"/>
      <c r="T1750" s="149"/>
      <c r="U1750" s="149"/>
      <c r="V1750" s="187"/>
      <c r="W1750" s="187"/>
      <c r="X1750" s="167"/>
      <c r="Y1750" s="167"/>
      <c r="Z1750" s="71"/>
    </row>
    <row r="1751" spans="3:26" ht="18" customHeight="1">
      <c r="C1751" s="160"/>
      <c r="D1751" s="160"/>
      <c r="E1751" s="140"/>
      <c r="F1751" s="141"/>
      <c r="G1751" s="141"/>
      <c r="H1751" s="143"/>
      <c r="I1751" s="184"/>
      <c r="J1751" s="144"/>
      <c r="K1751" s="121"/>
      <c r="L1751" s="121"/>
      <c r="M1751" s="121"/>
      <c r="N1751" s="185"/>
      <c r="O1751" s="121"/>
      <c r="P1751" s="161"/>
      <c r="Q1751" s="70"/>
      <c r="R1751" s="70"/>
      <c r="S1751" s="70"/>
      <c r="T1751" s="149"/>
      <c r="U1751" s="149"/>
      <c r="V1751" s="187"/>
      <c r="W1751" s="187"/>
      <c r="X1751" s="167"/>
      <c r="Y1751" s="167"/>
      <c r="Z1751" s="71"/>
    </row>
    <row r="1752" spans="3:26" ht="18" customHeight="1">
      <c r="C1752" s="160"/>
      <c r="D1752" s="160"/>
      <c r="E1752" s="140"/>
      <c r="F1752" s="141"/>
      <c r="G1752" s="141"/>
      <c r="H1752" s="143"/>
      <c r="I1752" s="184"/>
      <c r="J1752" s="144"/>
      <c r="K1752" s="121"/>
      <c r="L1752" s="121"/>
      <c r="M1752" s="121"/>
      <c r="N1752" s="185"/>
      <c r="O1752" s="121"/>
      <c r="P1752" s="161"/>
      <c r="Q1752" s="70"/>
      <c r="R1752" s="70"/>
      <c r="S1752" s="70"/>
      <c r="T1752" s="149"/>
      <c r="U1752" s="149"/>
      <c r="V1752" s="187"/>
      <c r="W1752" s="187"/>
      <c r="X1752" s="167"/>
      <c r="Y1752" s="167"/>
      <c r="Z1752" s="71"/>
    </row>
    <row r="1753" spans="3:26" ht="18" customHeight="1">
      <c r="C1753" s="160"/>
      <c r="D1753" s="160"/>
      <c r="E1753" s="140"/>
      <c r="F1753" s="141"/>
      <c r="G1753" s="141"/>
      <c r="H1753" s="143"/>
      <c r="I1753" s="184"/>
      <c r="J1753" s="144"/>
      <c r="K1753" s="121"/>
      <c r="L1753" s="121"/>
      <c r="M1753" s="121"/>
      <c r="N1753" s="185"/>
      <c r="O1753" s="121"/>
      <c r="P1753" s="161"/>
      <c r="Q1753" s="70"/>
      <c r="R1753" s="70"/>
      <c r="S1753" s="70"/>
      <c r="T1753" s="149"/>
      <c r="U1753" s="149"/>
      <c r="V1753" s="187"/>
      <c r="W1753" s="187"/>
      <c r="X1753" s="167"/>
      <c r="Y1753" s="167"/>
      <c r="Z1753" s="71"/>
    </row>
    <row r="1754" spans="3:26" ht="18" customHeight="1">
      <c r="C1754" s="160"/>
      <c r="D1754" s="160"/>
      <c r="E1754" s="140"/>
      <c r="F1754" s="141"/>
      <c r="G1754" s="141"/>
      <c r="H1754" s="143"/>
      <c r="I1754" s="184"/>
      <c r="J1754" s="144"/>
      <c r="K1754" s="121"/>
      <c r="L1754" s="121"/>
      <c r="M1754" s="121"/>
      <c r="N1754" s="185"/>
      <c r="O1754" s="121"/>
      <c r="P1754" s="161"/>
      <c r="Q1754" s="70"/>
      <c r="R1754" s="70"/>
      <c r="S1754" s="70"/>
      <c r="T1754" s="149"/>
      <c r="U1754" s="149"/>
      <c r="V1754" s="187"/>
      <c r="W1754" s="187"/>
      <c r="X1754" s="167"/>
      <c r="Y1754" s="167"/>
      <c r="Z1754" s="71"/>
    </row>
    <row r="1755" spans="3:26" ht="18" customHeight="1">
      <c r="C1755" s="160"/>
      <c r="D1755" s="160"/>
      <c r="E1755" s="140"/>
      <c r="F1755" s="141"/>
      <c r="G1755" s="141"/>
      <c r="H1755" s="143"/>
      <c r="I1755" s="184"/>
      <c r="J1755" s="144"/>
      <c r="K1755" s="121"/>
      <c r="L1755" s="121"/>
      <c r="M1755" s="121"/>
      <c r="N1755" s="185"/>
      <c r="O1755" s="121"/>
      <c r="P1755" s="161"/>
      <c r="Q1755" s="70"/>
      <c r="R1755" s="70"/>
      <c r="S1755" s="70"/>
      <c r="T1755" s="149"/>
      <c r="U1755" s="149"/>
      <c r="V1755" s="187"/>
      <c r="W1755" s="187"/>
      <c r="X1755" s="167"/>
      <c r="Y1755" s="167"/>
      <c r="Z1755" s="71"/>
    </row>
    <row r="1756" spans="3:26" ht="18" customHeight="1">
      <c r="C1756" s="160"/>
      <c r="D1756" s="160"/>
      <c r="E1756" s="140"/>
      <c r="F1756" s="141"/>
      <c r="G1756" s="141"/>
      <c r="H1756" s="143"/>
      <c r="I1756" s="184"/>
      <c r="J1756" s="144"/>
      <c r="K1756" s="121"/>
      <c r="L1756" s="121"/>
      <c r="M1756" s="121"/>
      <c r="N1756" s="185"/>
      <c r="O1756" s="121"/>
      <c r="P1756" s="161"/>
      <c r="Q1756" s="70"/>
      <c r="R1756" s="70"/>
      <c r="S1756" s="70"/>
      <c r="T1756" s="149"/>
      <c r="U1756" s="149"/>
      <c r="V1756" s="187"/>
      <c r="W1756" s="187"/>
      <c r="X1756" s="167"/>
      <c r="Y1756" s="167"/>
      <c r="Z1756" s="71"/>
    </row>
    <row r="1757" spans="3:26" ht="18" customHeight="1">
      <c r="C1757" s="160"/>
      <c r="D1757" s="160"/>
      <c r="E1757" s="140"/>
      <c r="F1757" s="141"/>
      <c r="G1757" s="141"/>
      <c r="H1757" s="143"/>
      <c r="I1757" s="184"/>
      <c r="J1757" s="144"/>
      <c r="K1757" s="121"/>
      <c r="L1757" s="121"/>
      <c r="M1757" s="121"/>
      <c r="N1757" s="185"/>
      <c r="O1757" s="121"/>
      <c r="P1757" s="161"/>
      <c r="Q1757" s="70"/>
      <c r="R1757" s="70"/>
      <c r="S1757" s="70"/>
      <c r="T1757" s="149"/>
      <c r="U1757" s="149"/>
      <c r="V1757" s="187"/>
      <c r="W1757" s="187"/>
      <c r="X1757" s="167"/>
      <c r="Y1757" s="167"/>
      <c r="Z1757" s="71"/>
    </row>
    <row r="1758" spans="3:26" ht="18" customHeight="1">
      <c r="C1758" s="160"/>
      <c r="D1758" s="160"/>
      <c r="E1758" s="140"/>
      <c r="F1758" s="141"/>
      <c r="G1758" s="141"/>
      <c r="H1758" s="143"/>
      <c r="I1758" s="184"/>
      <c r="J1758" s="144"/>
      <c r="K1758" s="121"/>
      <c r="L1758" s="121"/>
      <c r="M1758" s="121"/>
      <c r="N1758" s="185"/>
      <c r="O1758" s="121"/>
      <c r="P1758" s="161"/>
      <c r="Q1758" s="70"/>
      <c r="R1758" s="70"/>
      <c r="S1758" s="70"/>
      <c r="T1758" s="149"/>
      <c r="U1758" s="149"/>
      <c r="V1758" s="187"/>
      <c r="W1758" s="187"/>
      <c r="X1758" s="167"/>
      <c r="Y1758" s="167"/>
      <c r="Z1758" s="71"/>
    </row>
    <row r="1759" spans="3:26" ht="18" customHeight="1">
      <c r="C1759" s="160"/>
      <c r="D1759" s="160"/>
      <c r="E1759" s="140"/>
      <c r="F1759" s="141"/>
      <c r="G1759" s="141"/>
      <c r="H1759" s="143"/>
      <c r="I1759" s="184"/>
      <c r="J1759" s="144"/>
      <c r="K1759" s="121"/>
      <c r="L1759" s="121"/>
      <c r="M1759" s="121"/>
      <c r="N1759" s="185"/>
      <c r="O1759" s="121"/>
      <c r="P1759" s="161"/>
      <c r="Q1759" s="70"/>
      <c r="R1759" s="70"/>
      <c r="S1759" s="70"/>
      <c r="T1759" s="149"/>
      <c r="U1759" s="149"/>
      <c r="V1759" s="187"/>
      <c r="W1759" s="187"/>
      <c r="X1759" s="167"/>
      <c r="Y1759" s="167"/>
      <c r="Z1759" s="71"/>
    </row>
    <row r="1760" spans="3:26" ht="18" customHeight="1">
      <c r="C1760" s="160"/>
      <c r="D1760" s="160"/>
      <c r="E1760" s="140"/>
      <c r="F1760" s="141"/>
      <c r="G1760" s="141"/>
      <c r="H1760" s="143"/>
      <c r="I1760" s="184"/>
      <c r="J1760" s="144"/>
      <c r="K1760" s="121"/>
      <c r="L1760" s="121"/>
      <c r="M1760" s="121"/>
      <c r="N1760" s="185"/>
      <c r="O1760" s="121"/>
      <c r="P1760" s="161"/>
      <c r="Q1760" s="70"/>
      <c r="R1760" s="70"/>
      <c r="S1760" s="70"/>
      <c r="T1760" s="149"/>
      <c r="U1760" s="149"/>
      <c r="V1760" s="187"/>
      <c r="W1760" s="187"/>
      <c r="X1760" s="167"/>
      <c r="Y1760" s="167"/>
      <c r="Z1760" s="71"/>
    </row>
    <row r="1761" spans="3:26" ht="18" customHeight="1">
      <c r="C1761" s="160"/>
      <c r="D1761" s="160"/>
      <c r="E1761" s="140"/>
      <c r="F1761" s="141"/>
      <c r="G1761" s="141"/>
      <c r="H1761" s="143"/>
      <c r="I1761" s="184"/>
      <c r="J1761" s="144"/>
      <c r="K1761" s="121"/>
      <c r="L1761" s="121"/>
      <c r="M1761" s="121"/>
      <c r="N1761" s="185"/>
      <c r="O1761" s="121"/>
      <c r="P1761" s="161"/>
      <c r="Q1761" s="70"/>
      <c r="R1761" s="70"/>
      <c r="S1761" s="70"/>
      <c r="T1761" s="149"/>
      <c r="U1761" s="149"/>
      <c r="V1761" s="187"/>
      <c r="W1761" s="187"/>
      <c r="X1761" s="167"/>
      <c r="Y1761" s="167"/>
      <c r="Z1761" s="71"/>
    </row>
    <row r="1762" spans="3:26" ht="18" customHeight="1">
      <c r="C1762" s="160"/>
      <c r="D1762" s="160"/>
      <c r="E1762" s="140"/>
      <c r="F1762" s="141"/>
      <c r="G1762" s="141"/>
      <c r="H1762" s="143"/>
      <c r="I1762" s="184"/>
      <c r="J1762" s="144"/>
      <c r="K1762" s="121"/>
      <c r="L1762" s="121"/>
      <c r="M1762" s="121"/>
      <c r="N1762" s="185"/>
      <c r="O1762" s="121"/>
      <c r="P1762" s="161"/>
      <c r="Q1762" s="70"/>
      <c r="R1762" s="70"/>
      <c r="S1762" s="70"/>
      <c r="T1762" s="149"/>
      <c r="U1762" s="149"/>
      <c r="V1762" s="187"/>
      <c r="W1762" s="187"/>
      <c r="X1762" s="167"/>
      <c r="Y1762" s="167"/>
      <c r="Z1762" s="71"/>
    </row>
    <row r="1763" spans="3:26" ht="18" customHeight="1">
      <c r="C1763" s="160"/>
      <c r="D1763" s="160"/>
      <c r="E1763" s="140"/>
      <c r="F1763" s="141"/>
      <c r="G1763" s="141"/>
      <c r="H1763" s="143"/>
      <c r="I1763" s="184"/>
      <c r="J1763" s="144"/>
      <c r="K1763" s="121"/>
      <c r="L1763" s="121"/>
      <c r="M1763" s="121"/>
      <c r="N1763" s="185"/>
      <c r="O1763" s="121"/>
      <c r="P1763" s="161"/>
      <c r="Q1763" s="70"/>
      <c r="R1763" s="70"/>
      <c r="S1763" s="70"/>
      <c r="T1763" s="149"/>
      <c r="U1763" s="149"/>
      <c r="V1763" s="187"/>
      <c r="W1763" s="187"/>
      <c r="X1763" s="167"/>
      <c r="Y1763" s="167"/>
      <c r="Z1763" s="71"/>
    </row>
    <row r="1764" spans="3:26" ht="18" customHeight="1">
      <c r="C1764" s="160"/>
      <c r="D1764" s="160"/>
      <c r="E1764" s="140"/>
      <c r="F1764" s="141"/>
      <c r="G1764" s="141"/>
      <c r="H1764" s="143"/>
      <c r="I1764" s="184"/>
      <c r="J1764" s="144"/>
      <c r="K1764" s="121"/>
      <c r="L1764" s="121"/>
      <c r="M1764" s="121"/>
      <c r="N1764" s="185"/>
      <c r="O1764" s="121"/>
      <c r="P1764" s="161"/>
      <c r="Q1764" s="70"/>
      <c r="R1764" s="70"/>
      <c r="S1764" s="70"/>
      <c r="T1764" s="149"/>
      <c r="U1764" s="149"/>
      <c r="V1764" s="187"/>
      <c r="W1764" s="187"/>
      <c r="X1764" s="167"/>
      <c r="Y1764" s="167"/>
      <c r="Z1764" s="71"/>
    </row>
    <row r="1765" spans="3:26" ht="18" customHeight="1">
      <c r="C1765" s="160"/>
      <c r="D1765" s="160"/>
      <c r="E1765" s="140"/>
      <c r="F1765" s="141"/>
      <c r="G1765" s="141"/>
      <c r="H1765" s="143"/>
      <c r="I1765" s="184"/>
      <c r="J1765" s="144"/>
      <c r="K1765" s="121"/>
      <c r="L1765" s="121"/>
      <c r="M1765" s="121"/>
      <c r="N1765" s="185"/>
      <c r="O1765" s="121"/>
      <c r="P1765" s="161"/>
      <c r="Q1765" s="70"/>
      <c r="R1765" s="70"/>
      <c r="S1765" s="70"/>
      <c r="T1765" s="149"/>
      <c r="U1765" s="149"/>
      <c r="V1765" s="187"/>
      <c r="W1765" s="187"/>
      <c r="X1765" s="167"/>
      <c r="Y1765" s="167"/>
      <c r="Z1765" s="71"/>
    </row>
    <row r="1766" spans="3:26" ht="18" customHeight="1">
      <c r="C1766" s="160"/>
      <c r="D1766" s="160"/>
      <c r="E1766" s="140"/>
      <c r="F1766" s="141"/>
      <c r="G1766" s="141"/>
      <c r="H1766" s="143"/>
      <c r="I1766" s="184"/>
      <c r="J1766" s="144"/>
      <c r="K1766" s="121"/>
      <c r="L1766" s="121"/>
      <c r="M1766" s="121"/>
      <c r="N1766" s="185"/>
      <c r="O1766" s="121"/>
      <c r="P1766" s="161"/>
      <c r="Q1766" s="70"/>
      <c r="R1766" s="70"/>
      <c r="S1766" s="70"/>
      <c r="T1766" s="149"/>
      <c r="U1766" s="149"/>
      <c r="V1766" s="187"/>
      <c r="W1766" s="187"/>
      <c r="X1766" s="167"/>
      <c r="Y1766" s="167"/>
      <c r="Z1766" s="71"/>
    </row>
    <row r="1767" spans="3:26" ht="18" customHeight="1">
      <c r="C1767" s="160"/>
      <c r="D1767" s="160"/>
      <c r="E1767" s="140"/>
      <c r="F1767" s="141"/>
      <c r="G1767" s="141"/>
      <c r="H1767" s="143"/>
      <c r="I1767" s="184"/>
      <c r="J1767" s="144"/>
      <c r="K1767" s="121"/>
      <c r="L1767" s="121"/>
      <c r="M1767" s="121"/>
      <c r="N1767" s="185"/>
      <c r="O1767" s="121"/>
      <c r="P1767" s="161"/>
      <c r="Q1767" s="70"/>
      <c r="R1767" s="70"/>
      <c r="S1767" s="70"/>
      <c r="T1767" s="149"/>
      <c r="U1767" s="149"/>
      <c r="V1767" s="187"/>
      <c r="W1767" s="187"/>
      <c r="X1767" s="167"/>
      <c r="Y1767" s="167"/>
      <c r="Z1767" s="71"/>
    </row>
    <row r="1768" spans="3:26" ht="18" customHeight="1">
      <c r="C1768" s="160"/>
      <c r="D1768" s="160"/>
      <c r="E1768" s="140"/>
      <c r="F1768" s="141"/>
      <c r="G1768" s="141"/>
      <c r="H1768" s="143"/>
      <c r="I1768" s="184"/>
      <c r="J1768" s="144"/>
      <c r="K1768" s="121"/>
      <c r="L1768" s="121"/>
      <c r="M1768" s="121"/>
      <c r="N1768" s="185"/>
      <c r="O1768" s="121"/>
      <c r="P1768" s="161"/>
      <c r="Q1768" s="70"/>
      <c r="R1768" s="70"/>
      <c r="S1768" s="70"/>
      <c r="T1768" s="149"/>
      <c r="U1768" s="149"/>
      <c r="V1768" s="187"/>
      <c r="W1768" s="187"/>
      <c r="X1768" s="167"/>
      <c r="Y1768" s="167"/>
      <c r="Z1768" s="71"/>
    </row>
    <row r="1769" spans="3:26" ht="18" customHeight="1">
      <c r="C1769" s="160"/>
      <c r="D1769" s="160"/>
      <c r="E1769" s="140"/>
      <c r="F1769" s="141"/>
      <c r="G1769" s="141"/>
      <c r="H1769" s="143"/>
      <c r="I1769" s="184"/>
      <c r="J1769" s="144"/>
      <c r="K1769" s="121"/>
      <c r="L1769" s="121"/>
      <c r="M1769" s="121"/>
      <c r="N1769" s="185"/>
      <c r="O1769" s="121"/>
      <c r="P1769" s="161"/>
      <c r="Q1769" s="70"/>
      <c r="R1769" s="70"/>
      <c r="S1769" s="70"/>
      <c r="T1769" s="149"/>
      <c r="U1769" s="149"/>
      <c r="V1769" s="187"/>
      <c r="W1769" s="187"/>
      <c r="X1769" s="167"/>
      <c r="Y1769" s="167"/>
      <c r="Z1769" s="71"/>
    </row>
    <row r="1770" spans="3:26" ht="18" customHeight="1">
      <c r="C1770" s="160"/>
      <c r="D1770" s="160"/>
      <c r="E1770" s="140"/>
      <c r="F1770" s="141"/>
      <c r="G1770" s="141"/>
      <c r="H1770" s="143"/>
      <c r="I1770" s="184"/>
      <c r="J1770" s="144"/>
      <c r="K1770" s="121"/>
      <c r="L1770" s="121"/>
      <c r="M1770" s="121"/>
      <c r="N1770" s="185"/>
      <c r="O1770" s="121"/>
      <c r="P1770" s="161"/>
      <c r="Q1770" s="70"/>
      <c r="R1770" s="70"/>
      <c r="S1770" s="70"/>
      <c r="T1770" s="149"/>
      <c r="U1770" s="149"/>
      <c r="V1770" s="187"/>
      <c r="W1770" s="187"/>
      <c r="X1770" s="167"/>
      <c r="Y1770" s="167"/>
      <c r="Z1770" s="71"/>
    </row>
    <row r="1771" spans="3:26" ht="18" customHeight="1">
      <c r="C1771" s="160"/>
      <c r="D1771" s="160"/>
      <c r="E1771" s="140"/>
      <c r="F1771" s="141"/>
      <c r="G1771" s="141"/>
      <c r="H1771" s="143"/>
      <c r="I1771" s="184"/>
      <c r="J1771" s="144"/>
      <c r="K1771" s="121"/>
      <c r="L1771" s="121"/>
      <c r="M1771" s="121"/>
      <c r="N1771" s="185"/>
      <c r="O1771" s="121"/>
      <c r="P1771" s="161"/>
      <c r="Q1771" s="70"/>
      <c r="R1771" s="70"/>
      <c r="S1771" s="70"/>
      <c r="T1771" s="149"/>
      <c r="U1771" s="149"/>
      <c r="V1771" s="187"/>
      <c r="W1771" s="187"/>
      <c r="X1771" s="167"/>
      <c r="Y1771" s="167"/>
      <c r="Z1771" s="71"/>
    </row>
    <row r="1772" spans="3:26" ht="18" customHeight="1">
      <c r="C1772" s="160"/>
      <c r="D1772" s="160"/>
      <c r="E1772" s="140"/>
      <c r="F1772" s="141"/>
      <c r="G1772" s="141"/>
      <c r="H1772" s="143"/>
      <c r="I1772" s="184"/>
      <c r="J1772" s="144"/>
      <c r="K1772" s="121"/>
      <c r="L1772" s="121"/>
      <c r="M1772" s="121"/>
      <c r="N1772" s="185"/>
      <c r="O1772" s="121"/>
      <c r="P1772" s="161"/>
      <c r="Q1772" s="70"/>
      <c r="R1772" s="70"/>
      <c r="S1772" s="70"/>
      <c r="T1772" s="149"/>
      <c r="U1772" s="149"/>
      <c r="V1772" s="187"/>
      <c r="W1772" s="187"/>
      <c r="X1772" s="167"/>
      <c r="Y1772" s="167"/>
      <c r="Z1772" s="71"/>
    </row>
    <row r="1773" spans="3:26" ht="18" customHeight="1">
      <c r="C1773" s="160"/>
      <c r="D1773" s="160"/>
      <c r="E1773" s="140"/>
      <c r="F1773" s="141"/>
      <c r="G1773" s="141"/>
      <c r="H1773" s="143"/>
      <c r="I1773" s="184"/>
      <c r="J1773" s="144"/>
      <c r="K1773" s="121"/>
      <c r="L1773" s="121"/>
      <c r="M1773" s="121"/>
      <c r="N1773" s="185"/>
      <c r="O1773" s="121"/>
      <c r="P1773" s="161"/>
      <c r="Q1773" s="70"/>
      <c r="R1773" s="70"/>
      <c r="S1773" s="70"/>
      <c r="T1773" s="149"/>
      <c r="U1773" s="149"/>
      <c r="V1773" s="187"/>
      <c r="W1773" s="187"/>
      <c r="X1773" s="167"/>
      <c r="Y1773" s="167"/>
      <c r="Z1773" s="71"/>
    </row>
    <row r="1774" spans="3:26" ht="18" customHeight="1">
      <c r="C1774" s="160"/>
      <c r="D1774" s="160"/>
      <c r="E1774" s="140"/>
      <c r="F1774" s="141"/>
      <c r="G1774" s="141"/>
      <c r="H1774" s="143"/>
      <c r="I1774" s="184"/>
      <c r="J1774" s="144"/>
      <c r="K1774" s="121"/>
      <c r="L1774" s="121"/>
      <c r="M1774" s="121"/>
      <c r="N1774" s="185"/>
      <c r="O1774" s="121"/>
      <c r="P1774" s="161"/>
      <c r="Q1774" s="70"/>
      <c r="R1774" s="70"/>
      <c r="S1774" s="70"/>
      <c r="T1774" s="149"/>
      <c r="U1774" s="149"/>
      <c r="V1774" s="187"/>
      <c r="W1774" s="187"/>
      <c r="X1774" s="167"/>
      <c r="Y1774" s="167"/>
      <c r="Z1774" s="71"/>
    </row>
    <row r="1775" spans="3:26" ht="18" customHeight="1">
      <c r="C1775" s="160"/>
      <c r="D1775" s="160"/>
      <c r="E1775" s="140"/>
      <c r="F1775" s="141"/>
      <c r="G1775" s="141"/>
      <c r="H1775" s="143"/>
      <c r="I1775" s="184"/>
      <c r="J1775" s="144"/>
      <c r="K1775" s="121"/>
      <c r="L1775" s="121"/>
      <c r="M1775" s="121"/>
      <c r="N1775" s="185"/>
      <c r="O1775" s="121"/>
      <c r="P1775" s="161"/>
      <c r="Q1775" s="70"/>
      <c r="R1775" s="70"/>
      <c r="S1775" s="70"/>
      <c r="T1775" s="149"/>
      <c r="U1775" s="149"/>
      <c r="V1775" s="187"/>
      <c r="W1775" s="187"/>
      <c r="X1775" s="167"/>
      <c r="Y1775" s="167"/>
      <c r="Z1775" s="71"/>
    </row>
    <row r="1776" spans="3:26" ht="18" customHeight="1">
      <c r="C1776" s="160"/>
      <c r="D1776" s="160"/>
      <c r="E1776" s="140"/>
      <c r="F1776" s="141"/>
      <c r="G1776" s="141"/>
      <c r="H1776" s="143"/>
      <c r="I1776" s="184"/>
      <c r="J1776" s="144"/>
      <c r="K1776" s="121"/>
      <c r="L1776" s="121"/>
      <c r="M1776" s="121"/>
      <c r="N1776" s="185"/>
      <c r="O1776" s="121"/>
      <c r="P1776" s="161"/>
      <c r="Q1776" s="70"/>
      <c r="R1776" s="70"/>
      <c r="S1776" s="70"/>
      <c r="T1776" s="149"/>
      <c r="U1776" s="149"/>
      <c r="V1776" s="187"/>
      <c r="W1776" s="187"/>
      <c r="X1776" s="167"/>
      <c r="Y1776" s="167"/>
      <c r="Z1776" s="71"/>
    </row>
    <row r="1777" spans="3:26" ht="18" customHeight="1">
      <c r="C1777" s="160"/>
      <c r="D1777" s="160"/>
      <c r="E1777" s="140"/>
      <c r="F1777" s="141"/>
      <c r="G1777" s="141"/>
      <c r="H1777" s="143"/>
      <c r="I1777" s="184"/>
      <c r="J1777" s="144"/>
      <c r="K1777" s="121"/>
      <c r="L1777" s="121"/>
      <c r="M1777" s="121"/>
      <c r="N1777" s="185"/>
      <c r="O1777" s="121"/>
      <c r="P1777" s="161"/>
      <c r="Q1777" s="70"/>
      <c r="R1777" s="70"/>
      <c r="S1777" s="70"/>
      <c r="T1777" s="149"/>
      <c r="U1777" s="149"/>
      <c r="V1777" s="187"/>
      <c r="W1777" s="187"/>
      <c r="X1777" s="167"/>
      <c r="Y1777" s="167"/>
      <c r="Z1777" s="71"/>
    </row>
    <row r="1778" spans="3:26" ht="18" customHeight="1">
      <c r="C1778" s="160"/>
      <c r="D1778" s="160"/>
      <c r="E1778" s="140"/>
      <c r="F1778" s="141"/>
      <c r="G1778" s="141"/>
      <c r="H1778" s="143"/>
      <c r="I1778" s="184"/>
      <c r="J1778" s="144"/>
      <c r="K1778" s="121"/>
      <c r="L1778" s="121"/>
      <c r="M1778" s="121"/>
      <c r="N1778" s="185"/>
      <c r="O1778" s="121"/>
      <c r="P1778" s="161"/>
      <c r="Q1778" s="70"/>
      <c r="R1778" s="70"/>
      <c r="S1778" s="70"/>
      <c r="T1778" s="149"/>
      <c r="U1778" s="149"/>
      <c r="V1778" s="187"/>
      <c r="W1778" s="187"/>
      <c r="X1778" s="167"/>
      <c r="Y1778" s="167"/>
      <c r="Z1778" s="71"/>
    </row>
    <row r="1779" spans="3:26" ht="18" customHeight="1">
      <c r="C1779" s="160"/>
      <c r="D1779" s="160"/>
      <c r="E1779" s="140"/>
      <c r="F1779" s="141"/>
      <c r="G1779" s="141"/>
      <c r="H1779" s="143"/>
      <c r="I1779" s="184"/>
      <c r="J1779" s="144"/>
      <c r="K1779" s="121"/>
      <c r="L1779" s="121"/>
      <c r="M1779" s="121"/>
      <c r="N1779" s="185"/>
      <c r="O1779" s="121"/>
      <c r="P1779" s="161"/>
      <c r="Q1779" s="70"/>
      <c r="R1779" s="70"/>
      <c r="S1779" s="70"/>
      <c r="T1779" s="149"/>
      <c r="U1779" s="149"/>
      <c r="V1779" s="187"/>
      <c r="W1779" s="187"/>
      <c r="X1779" s="167"/>
      <c r="Y1779" s="167"/>
      <c r="Z1779" s="71"/>
    </row>
    <row r="1780" spans="3:26" ht="18" customHeight="1">
      <c r="C1780" s="160"/>
      <c r="D1780" s="160"/>
      <c r="E1780" s="140"/>
      <c r="F1780" s="141"/>
      <c r="G1780" s="141"/>
      <c r="H1780" s="143"/>
      <c r="I1780" s="184"/>
      <c r="J1780" s="144"/>
      <c r="K1780" s="121"/>
      <c r="L1780" s="121"/>
      <c r="M1780" s="121"/>
      <c r="N1780" s="185"/>
      <c r="O1780" s="121"/>
      <c r="P1780" s="161"/>
      <c r="Q1780" s="70"/>
      <c r="R1780" s="70"/>
      <c r="S1780" s="70"/>
      <c r="T1780" s="149"/>
      <c r="U1780" s="149"/>
      <c r="V1780" s="187"/>
      <c r="W1780" s="187"/>
      <c r="X1780" s="167"/>
      <c r="Y1780" s="167"/>
      <c r="Z1780" s="71"/>
    </row>
    <row r="1781" spans="3:26" ht="18" customHeight="1">
      <c r="C1781" s="160"/>
      <c r="D1781" s="160"/>
      <c r="E1781" s="140"/>
      <c r="F1781" s="141"/>
      <c r="G1781" s="141"/>
      <c r="H1781" s="143"/>
      <c r="I1781" s="184"/>
      <c r="J1781" s="144"/>
      <c r="K1781" s="121"/>
      <c r="L1781" s="121"/>
      <c r="M1781" s="121"/>
      <c r="N1781" s="185"/>
      <c r="O1781" s="121"/>
      <c r="P1781" s="161"/>
      <c r="Q1781" s="70"/>
      <c r="R1781" s="70"/>
      <c r="S1781" s="70"/>
      <c r="T1781" s="149"/>
      <c r="U1781" s="149"/>
      <c r="V1781" s="187"/>
      <c r="W1781" s="187"/>
      <c r="X1781" s="167"/>
      <c r="Y1781" s="167"/>
      <c r="Z1781" s="71"/>
    </row>
    <row r="1782" spans="3:26" ht="18" customHeight="1">
      <c r="C1782" s="160"/>
      <c r="D1782" s="160"/>
      <c r="E1782" s="140"/>
      <c r="F1782" s="141"/>
      <c r="G1782" s="141"/>
      <c r="H1782" s="143"/>
      <c r="I1782" s="184"/>
      <c r="J1782" s="144"/>
      <c r="K1782" s="121"/>
      <c r="L1782" s="121"/>
      <c r="M1782" s="121"/>
      <c r="N1782" s="185"/>
      <c r="O1782" s="121"/>
      <c r="P1782" s="161"/>
      <c r="Q1782" s="70"/>
      <c r="R1782" s="70"/>
      <c r="S1782" s="70"/>
      <c r="T1782" s="149"/>
      <c r="U1782" s="149"/>
      <c r="V1782" s="187"/>
      <c r="W1782" s="187"/>
      <c r="X1782" s="167"/>
      <c r="Y1782" s="167"/>
      <c r="Z1782" s="71"/>
    </row>
    <row r="1783" spans="3:26" ht="18" customHeight="1">
      <c r="C1783" s="160"/>
      <c r="D1783" s="160"/>
      <c r="E1783" s="140"/>
      <c r="F1783" s="141"/>
      <c r="G1783" s="141"/>
      <c r="H1783" s="143"/>
      <c r="I1783" s="184"/>
      <c r="J1783" s="144"/>
      <c r="K1783" s="121"/>
      <c r="L1783" s="121"/>
      <c r="M1783" s="121"/>
      <c r="N1783" s="185"/>
      <c r="O1783" s="121"/>
      <c r="P1783" s="161"/>
      <c r="Q1783" s="70"/>
      <c r="R1783" s="70"/>
      <c r="S1783" s="70"/>
      <c r="T1783" s="149"/>
      <c r="U1783" s="149"/>
      <c r="V1783" s="187"/>
      <c r="W1783" s="187"/>
      <c r="X1783" s="167"/>
      <c r="Y1783" s="167"/>
      <c r="Z1783" s="71"/>
    </row>
    <row r="1784" spans="3:26" ht="18" customHeight="1">
      <c r="C1784" s="160"/>
      <c r="D1784" s="160"/>
      <c r="E1784" s="140"/>
      <c r="F1784" s="141"/>
      <c r="G1784" s="141"/>
      <c r="H1784" s="143"/>
      <c r="I1784" s="184"/>
      <c r="J1784" s="144"/>
      <c r="K1784" s="121"/>
      <c r="L1784" s="121"/>
      <c r="M1784" s="121"/>
      <c r="N1784" s="185"/>
      <c r="O1784" s="121"/>
      <c r="P1784" s="161"/>
      <c r="Q1784" s="70"/>
      <c r="R1784" s="70"/>
      <c r="S1784" s="70"/>
      <c r="T1784" s="149"/>
      <c r="U1784" s="149"/>
      <c r="V1784" s="187"/>
      <c r="W1784" s="187"/>
      <c r="X1784" s="167"/>
      <c r="Y1784" s="167"/>
      <c r="Z1784" s="71"/>
    </row>
    <row r="1785" spans="3:26" ht="18" customHeight="1">
      <c r="C1785" s="160"/>
      <c r="D1785" s="160"/>
      <c r="E1785" s="140"/>
      <c r="F1785" s="141"/>
      <c r="G1785" s="141"/>
      <c r="H1785" s="143"/>
      <c r="I1785" s="184"/>
      <c r="J1785" s="144"/>
      <c r="K1785" s="121"/>
      <c r="L1785" s="121"/>
      <c r="M1785" s="121"/>
      <c r="N1785" s="185"/>
      <c r="O1785" s="121"/>
      <c r="P1785" s="161"/>
      <c r="Q1785" s="70"/>
      <c r="R1785" s="70"/>
      <c r="S1785" s="70"/>
      <c r="T1785" s="149"/>
      <c r="U1785" s="149"/>
      <c r="V1785" s="187"/>
      <c r="W1785" s="187"/>
      <c r="X1785" s="167"/>
      <c r="Y1785" s="167"/>
      <c r="Z1785" s="71"/>
    </row>
    <row r="1786" spans="3:26" ht="18" customHeight="1">
      <c r="C1786" s="160"/>
      <c r="D1786" s="160"/>
      <c r="E1786" s="140"/>
      <c r="F1786" s="141"/>
      <c r="G1786" s="141"/>
      <c r="H1786" s="143"/>
      <c r="I1786" s="184"/>
      <c r="J1786" s="144"/>
      <c r="K1786" s="121"/>
      <c r="L1786" s="121"/>
      <c r="M1786" s="121"/>
      <c r="N1786" s="185"/>
      <c r="O1786" s="121"/>
      <c r="P1786" s="161"/>
      <c r="Q1786" s="70"/>
      <c r="R1786" s="70"/>
      <c r="S1786" s="70"/>
      <c r="T1786" s="149"/>
      <c r="U1786" s="149"/>
      <c r="V1786" s="187"/>
      <c r="W1786" s="187"/>
      <c r="X1786" s="167"/>
      <c r="Y1786" s="167"/>
      <c r="Z1786" s="71"/>
    </row>
    <row r="1787" spans="3:26" ht="18" customHeight="1">
      <c r="C1787" s="160"/>
      <c r="D1787" s="160"/>
      <c r="E1787" s="140"/>
      <c r="F1787" s="141"/>
      <c r="G1787" s="141"/>
      <c r="H1787" s="143"/>
      <c r="I1787" s="184"/>
      <c r="J1787" s="144"/>
      <c r="K1787" s="121"/>
      <c r="L1787" s="121"/>
      <c r="M1787" s="121"/>
      <c r="N1787" s="185"/>
      <c r="O1787" s="121"/>
      <c r="P1787" s="161"/>
      <c r="Q1787" s="70"/>
      <c r="R1787" s="70"/>
      <c r="S1787" s="70"/>
      <c r="T1787" s="149"/>
      <c r="U1787" s="149"/>
      <c r="V1787" s="187"/>
      <c r="W1787" s="187"/>
      <c r="X1787" s="167"/>
      <c r="Y1787" s="167"/>
      <c r="Z1787" s="71"/>
    </row>
    <row r="1788" spans="3:26" ht="18" customHeight="1">
      <c r="C1788" s="160"/>
      <c r="D1788" s="160"/>
      <c r="E1788" s="140"/>
      <c r="F1788" s="141"/>
      <c r="G1788" s="141"/>
      <c r="H1788" s="143"/>
      <c r="I1788" s="184"/>
      <c r="J1788" s="144"/>
      <c r="K1788" s="121"/>
      <c r="L1788" s="121"/>
      <c r="M1788" s="121"/>
      <c r="N1788" s="185"/>
      <c r="O1788" s="121"/>
      <c r="P1788" s="161"/>
      <c r="Q1788" s="70"/>
      <c r="R1788" s="70"/>
      <c r="S1788" s="70"/>
      <c r="T1788" s="149"/>
      <c r="U1788" s="149"/>
      <c r="V1788" s="187"/>
      <c r="W1788" s="187"/>
      <c r="X1788" s="167"/>
      <c r="Y1788" s="167"/>
      <c r="Z1788" s="71"/>
    </row>
  </sheetData>
  <autoFilter ref="A5:Y1788" xr:uid="{00000000-0009-0000-0000-000003000000}">
    <sortState ref="A6:Y1857">
      <sortCondition descending="1" ref="E5:E1857"/>
    </sortState>
  </autoFilter>
  <mergeCells count="1">
    <mergeCell ref="H2:I3"/>
  </mergeCells>
  <phoneticPr fontId="2" type="noConversion"/>
  <conditionalFormatting sqref="F1789:F1048576 F51:H1788 F6:H46">
    <cfRule type="cellIs" dxfId="22" priority="12" operator="lessThanOrEqual">
      <formula>12</formula>
    </cfRule>
  </conditionalFormatting>
  <conditionalFormatting sqref="G1789:G1048576">
    <cfRule type="cellIs" dxfId="21" priority="8" operator="lessThanOrEqual">
      <formula>1.2</formula>
    </cfRule>
    <cfRule type="cellIs" priority="9" operator="lessThanOrEqual">
      <formula>1.2</formula>
    </cfRule>
  </conditionalFormatting>
  <conditionalFormatting sqref="D1 C6:C46 D4:D46 D51:D1048576 C51:C1788">
    <cfRule type="cellIs" dxfId="20" priority="6" operator="equal">
      <formula>"2Q"</formula>
    </cfRule>
  </conditionalFormatting>
  <conditionalFormatting sqref="F47:H47">
    <cfRule type="cellIs" dxfId="19" priority="4" operator="lessThanOrEqual">
      <formula>12</formula>
    </cfRule>
  </conditionalFormatting>
  <conditionalFormatting sqref="C47:D47">
    <cfRule type="cellIs" dxfId="18" priority="3" operator="equal">
      <formula>"2Q"</formula>
    </cfRule>
  </conditionalFormatting>
  <conditionalFormatting sqref="F48:H50">
    <cfRule type="cellIs" dxfId="17" priority="2" operator="lessThanOrEqual">
      <formula>12</formula>
    </cfRule>
  </conditionalFormatting>
  <conditionalFormatting sqref="C48:D50">
    <cfRule type="cellIs" dxfId="16" priority="1" operator="equal">
      <formula>"2Q"</formula>
    </cfRule>
  </conditionalFormatting>
  <pageMargins left="0.7" right="0.7" top="0.75" bottom="0.75" header="0.3" footer="0.3"/>
  <pageSetup paperSize="9" orientation="portrait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7030A0"/>
  </sheetPr>
  <dimension ref="A1:AB1791"/>
  <sheetViews>
    <sheetView showGridLines="0" zoomScaleNormal="100" workbookViewId="0">
      <pane xSplit="2" ySplit="9" topLeftCell="F28" activePane="bottomRight" state="frozen"/>
      <selection pane="topRight" activeCell="C1" sqref="C1"/>
      <selection pane="bottomLeft" activeCell="A6" sqref="A6"/>
      <selection pane="bottomRight" activeCell="AB10" sqref="AB10"/>
    </sheetView>
  </sheetViews>
  <sheetFormatPr defaultRowHeight="16.5"/>
  <cols>
    <col min="1" max="1" width="9" style="118" customWidth="1"/>
    <col min="2" max="2" width="9.75" style="117" customWidth="1"/>
    <col min="3" max="3" width="5" style="99" customWidth="1"/>
    <col min="4" max="4" width="4.875" style="99" customWidth="1"/>
    <col min="5" max="5" width="9.375" style="99" customWidth="1"/>
    <col min="6" max="6" width="7.625" style="99" customWidth="1"/>
    <col min="7" max="7" width="9.25" style="99" customWidth="1"/>
    <col min="8" max="8" width="9.75" style="99" customWidth="1"/>
    <col min="9" max="9" width="8.125" style="99" customWidth="1"/>
    <col min="10" max="10" width="8.125" style="188" customWidth="1"/>
    <col min="11" max="11" width="7" style="189" customWidth="1"/>
    <col min="12" max="12" width="5.375" style="190" customWidth="1"/>
    <col min="13" max="13" width="6" style="171" customWidth="1"/>
    <col min="14" max="14" width="6.25" style="171" customWidth="1"/>
    <col min="15" max="15" width="10.875" style="171" customWidth="1"/>
    <col min="16" max="16" width="9" style="99" customWidth="1"/>
    <col min="17" max="17" width="8.375" style="190" customWidth="1"/>
    <col min="18" max="18" width="8.125" style="171" customWidth="1"/>
    <col min="19" max="19" width="6.75" style="99" customWidth="1"/>
    <col min="20" max="20" width="6.75" style="171" customWidth="1"/>
    <col min="21" max="21" width="9.125" style="99" customWidth="1"/>
    <col min="22" max="22" width="8.25" style="171" customWidth="1"/>
    <col min="23" max="23" width="9" style="171" customWidth="1"/>
    <col min="24" max="24" width="7.625" style="171" customWidth="1"/>
    <col min="25" max="25" width="13.375" style="62" customWidth="1"/>
    <col min="26" max="26" width="9.625" style="140" bestFit="1" customWidth="1"/>
    <col min="27" max="28" width="9" style="140" customWidth="1"/>
    <col min="29" max="35" width="9" style="99" customWidth="1"/>
    <col min="36" max="16384" width="9" style="99"/>
  </cols>
  <sheetData>
    <row r="1" spans="1:28">
      <c r="A1" s="30" t="s">
        <v>191</v>
      </c>
      <c r="K1" s="157" t="s">
        <v>160</v>
      </c>
    </row>
    <row r="2" spans="1:28" ht="21.75" customHeight="1">
      <c r="A2" s="258" t="s">
        <v>13</v>
      </c>
      <c r="B2" s="259"/>
      <c r="C2" s="73" t="s">
        <v>192</v>
      </c>
      <c r="D2" s="191" t="s">
        <v>15</v>
      </c>
      <c r="E2" s="74" t="s">
        <v>193</v>
      </c>
      <c r="F2" s="75" t="s">
        <v>156</v>
      </c>
      <c r="G2" s="192" t="s">
        <v>152</v>
      </c>
      <c r="H2" s="76" t="s">
        <v>194</v>
      </c>
      <c r="I2" s="76" t="s">
        <v>195</v>
      </c>
      <c r="J2" s="193" t="s">
        <v>196</v>
      </c>
      <c r="K2" s="100" t="s">
        <v>150</v>
      </c>
      <c r="L2" s="77" t="s">
        <v>197</v>
      </c>
      <c r="M2" s="78" t="s">
        <v>198</v>
      </c>
      <c r="N2" s="78" t="s">
        <v>199</v>
      </c>
      <c r="O2" s="79" t="s">
        <v>200</v>
      </c>
      <c r="P2" s="194" t="s">
        <v>201</v>
      </c>
      <c r="Q2" s="195" t="s">
        <v>168</v>
      </c>
      <c r="R2" s="196" t="s">
        <v>202</v>
      </c>
      <c r="S2" s="78" t="s">
        <v>203</v>
      </c>
      <c r="T2" s="78" t="s">
        <v>204</v>
      </c>
      <c r="U2" s="78" t="s">
        <v>205</v>
      </c>
      <c r="V2" s="196" t="s">
        <v>206</v>
      </c>
      <c r="W2" s="197" t="s">
        <v>30</v>
      </c>
      <c r="X2" s="78" t="s">
        <v>207</v>
      </c>
      <c r="Y2" s="80" t="s">
        <v>27</v>
      </c>
      <c r="Z2" s="198" t="s">
        <v>208</v>
      </c>
      <c r="AA2" s="198" t="s">
        <v>209</v>
      </c>
      <c r="AB2" s="198" t="s">
        <v>210</v>
      </c>
    </row>
    <row r="3" spans="1:28">
      <c r="A3" s="260" t="s">
        <v>9</v>
      </c>
      <c r="B3" s="259"/>
      <c r="C3" s="132" t="s">
        <v>211</v>
      </c>
      <c r="D3" s="132" t="s">
        <v>33</v>
      </c>
      <c r="E3" s="130" t="e">
        <f>VLOOKUP($A$3,$B:$AR,COLUMN(E10)-1,FALSE)</f>
        <v>#N/A</v>
      </c>
      <c r="F3" s="143">
        <f>IFERROR(H3/G3-1,"-")</f>
        <v>18.347411655070637</v>
      </c>
      <c r="G3" s="130">
        <f>VLOOKUP($A$3,$B:$AR,COLUMN(G10)-1,FALSE)</f>
        <v>71500</v>
      </c>
      <c r="H3" s="199">
        <f>IFERROR(P3+((R3-(K3*Q3))/K3),"-")</f>
        <v>1383339.9333375506</v>
      </c>
      <c r="I3" s="140">
        <f>P3</f>
        <v>906315.47596622759</v>
      </c>
      <c r="J3" s="169">
        <f>(R3-K3*Q3)/K3</f>
        <v>477024.45737132308</v>
      </c>
      <c r="K3" s="200">
        <v>0.08</v>
      </c>
      <c r="L3" s="143">
        <f>VLOOKUP($A3,$B:$AA,COLUMN(L10)-1,FALSE)</f>
        <v>0.12336013730319829</v>
      </c>
      <c r="M3" s="161">
        <f>VLOOKUP($A3,$B:$AA,COLUMN(M10)-1,FALSE)</f>
        <v>0.87753653676040067</v>
      </c>
      <c r="N3" s="161">
        <f>VLOOKUP($A3,$B:$AA,COLUMN(N10)-1,FALSE)</f>
        <v>0.10825302766333614</v>
      </c>
      <c r="O3" s="140">
        <f>VLOOKUP($A3,$B:$AA,COLUMN(O10)-1,FALSE)+Y6</f>
        <v>142221078</v>
      </c>
      <c r="P3" s="149">
        <f>IFERROR(((W3-X3-U6-V6+W6-X6)*100000000)/O3,"-")</f>
        <v>906315.47596622759</v>
      </c>
      <c r="Q3" s="121">
        <f t="shared" ref="Q3:AA3" si="0">VLOOKUP($A3,$B:$AA,COLUMN(Q10)-1,FALSE)</f>
        <v>927476.08058490453</v>
      </c>
      <c r="R3" s="140">
        <f t="shared" si="0"/>
        <v>112360.04303649822</v>
      </c>
      <c r="S3" s="164">
        <f t="shared" si="0"/>
        <v>13760</v>
      </c>
      <c r="T3" s="161">
        <f t="shared" si="0"/>
        <v>9.684736172703845E-2</v>
      </c>
      <c r="U3" s="140">
        <f t="shared" si="0"/>
        <v>1650015.67</v>
      </c>
      <c r="V3" s="187">
        <f t="shared" si="0"/>
        <v>159799.66444777171</v>
      </c>
      <c r="W3" s="187">
        <f t="shared" si="0"/>
        <v>1319066.48</v>
      </c>
      <c r="X3" s="140">
        <f t="shared" si="0"/>
        <v>30094.84</v>
      </c>
      <c r="Y3" s="140" t="str">
        <f t="shared" si="0"/>
        <v>휴대폰 및 관련부품</v>
      </c>
      <c r="Z3" s="140">
        <f t="shared" si="0"/>
        <v>1337788.54</v>
      </c>
      <c r="AA3" s="140">
        <f t="shared" si="0"/>
        <v>231771.03</v>
      </c>
      <c r="AB3" s="140">
        <f>VLOOKUP($A3,$B:$AB,COLUMN(AB10)-1,FALSE)</f>
        <v>58088.05</v>
      </c>
    </row>
    <row r="4" spans="1:28" ht="17.25" customHeight="1" thickBot="1">
      <c r="A4" s="261"/>
      <c r="B4" s="259"/>
      <c r="C4" s="201" t="s">
        <v>32</v>
      </c>
      <c r="D4" s="201" t="s">
        <v>33</v>
      </c>
      <c r="E4" s="140" t="e">
        <f>E3</f>
        <v>#N/A</v>
      </c>
      <c r="F4" s="143">
        <f>IFERROR(H4/G4-1,"-")</f>
        <v>31.202236423345894</v>
      </c>
      <c r="G4" s="140">
        <f>G3</f>
        <v>71500</v>
      </c>
      <c r="H4" s="121">
        <f>'RIM (연결)'!H3</f>
        <v>2302459.9042692315</v>
      </c>
      <c r="I4" s="187">
        <f>'RIM (연결)'!I3</f>
        <v>1182535.165427448</v>
      </c>
      <c r="J4" s="121">
        <f>'RIM (연결)'!J3</f>
        <v>1119924.7388417833</v>
      </c>
      <c r="K4" s="200">
        <f>K3</f>
        <v>0.08</v>
      </c>
      <c r="L4" s="143">
        <f>'RIM (연결)'!L3</f>
        <v>0.1632641152433201</v>
      </c>
      <c r="M4" s="143">
        <f>'RIM (연결)'!M3</f>
        <v>0.92644029990258514</v>
      </c>
      <c r="N4" s="143">
        <f>'RIM (연결)'!N3</f>
        <v>0.15125445588935169</v>
      </c>
      <c r="O4" s="140">
        <f>O3</f>
        <v>142221078</v>
      </c>
      <c r="P4" s="121">
        <f>'RIM (연결)'!P3</f>
        <v>1182535.165427448</v>
      </c>
      <c r="Q4" s="121">
        <f>'RIM (연결)'!Q3</f>
        <v>1218312.0915452491</v>
      </c>
      <c r="R4" s="121">
        <f>'RIM (연결)'!R3</f>
        <v>187058.94643096259</v>
      </c>
      <c r="S4" s="121">
        <f>'RIM (연결)'!S3</f>
        <v>13760</v>
      </c>
      <c r="T4" s="143">
        <f>'RIM (연결)'!T3</f>
        <v>0.1088213955373005</v>
      </c>
      <c r="U4" s="121">
        <f>'RIM (연결)'!U3</f>
        <v>2444714.56</v>
      </c>
      <c r="V4" s="121">
        <f>'RIM (연결)'!V3</f>
        <v>266037.25010955753</v>
      </c>
      <c r="W4" s="121">
        <f>'RIM (연결)'!W3</f>
        <v>1732696.59</v>
      </c>
      <c r="X4" s="121">
        <f>'RIM (연결)'!X3</f>
        <v>50882.33</v>
      </c>
      <c r="Y4" s="121"/>
      <c r="Z4" s="121">
        <f>'RIM (연결)'!Z3</f>
        <v>2018504.58</v>
      </c>
      <c r="AA4" s="121">
        <f>'RIM (연결)'!AA3</f>
        <v>243525.15</v>
      </c>
      <c r="AB4" s="121">
        <f>'RIM (연결)'!AB3</f>
        <v>183782.45</v>
      </c>
    </row>
    <row r="5" spans="1:28">
      <c r="A5" s="30"/>
      <c r="B5" s="118"/>
      <c r="C5" s="201"/>
      <c r="D5" s="201"/>
      <c r="E5" s="140"/>
      <c r="F5" s="161"/>
      <c r="G5" s="140"/>
      <c r="H5" s="187"/>
      <c r="I5" s="187"/>
      <c r="J5" s="187"/>
      <c r="K5" s="101"/>
      <c r="L5" s="143"/>
      <c r="M5" s="161"/>
      <c r="N5" s="139"/>
      <c r="O5" s="140"/>
      <c r="P5" s="81"/>
      <c r="Q5" s="202"/>
      <c r="R5" s="203"/>
      <c r="S5" s="82"/>
      <c r="T5" s="83" t="s">
        <v>212</v>
      </c>
      <c r="U5" s="84" t="s">
        <v>209</v>
      </c>
      <c r="V5" s="204" t="s">
        <v>210</v>
      </c>
      <c r="W5" s="204" t="s">
        <v>213</v>
      </c>
      <c r="X5" s="84" t="s">
        <v>214</v>
      </c>
      <c r="Y5" s="85" t="s">
        <v>215</v>
      </c>
      <c r="AB5" s="150"/>
    </row>
    <row r="6" spans="1:28">
      <c r="A6" s="106"/>
      <c r="B6" s="118"/>
      <c r="C6" s="201"/>
      <c r="D6" s="201"/>
      <c r="E6" s="140"/>
      <c r="F6" s="161"/>
      <c r="G6" s="140"/>
      <c r="H6" s="187"/>
      <c r="I6" s="86"/>
      <c r="J6" s="86"/>
      <c r="K6" s="205"/>
      <c r="L6" s="143"/>
      <c r="M6" s="161"/>
      <c r="N6" s="87"/>
      <c r="O6" s="164"/>
      <c r="P6" s="130"/>
      <c r="Q6" s="206"/>
      <c r="R6" s="130"/>
      <c r="S6" s="130"/>
      <c r="T6" s="207">
        <f>X3+X6+U6+V6+W6</f>
        <v>30094.84</v>
      </c>
      <c r="U6" s="208">
        <v>0</v>
      </c>
      <c r="V6" s="209">
        <v>0</v>
      </c>
      <c r="W6" s="209">
        <v>0</v>
      </c>
      <c r="X6" s="208">
        <v>0</v>
      </c>
      <c r="Y6" s="210">
        <v>0</v>
      </c>
      <c r="Z6" s="211" t="s">
        <v>216</v>
      </c>
      <c r="AB6" s="150"/>
    </row>
    <row r="7" spans="1:28" ht="17.25" customHeight="1" thickBot="1">
      <c r="A7" s="30"/>
      <c r="B7" s="118"/>
      <c r="C7" s="201"/>
      <c r="D7" s="201"/>
      <c r="E7" s="140"/>
      <c r="F7" s="161"/>
      <c r="G7" s="140"/>
      <c r="H7" s="187"/>
      <c r="I7" s="187"/>
      <c r="J7" s="187"/>
      <c r="L7" s="143"/>
      <c r="M7" s="161"/>
      <c r="N7" s="87"/>
      <c r="O7" s="164"/>
      <c r="P7" s="140"/>
      <c r="Q7" s="121"/>
      <c r="R7" s="140"/>
      <c r="S7" s="140"/>
      <c r="T7" s="212">
        <f>X4+U7+V7+W7+X7</f>
        <v>50882.33</v>
      </c>
      <c r="U7" s="213">
        <f>'RIM (연결)'!U5</f>
        <v>0</v>
      </c>
      <c r="V7" s="214">
        <f>'RIM (연결)'!V5</f>
        <v>0</v>
      </c>
      <c r="W7" s="214">
        <f>'RIM (연결)'!W5</f>
        <v>0</v>
      </c>
      <c r="X7" s="213">
        <f>'RIM (연결)'!X5</f>
        <v>0</v>
      </c>
      <c r="Y7" s="215"/>
      <c r="AB7" s="150"/>
    </row>
    <row r="8" spans="1:28" s="118" customFormat="1" ht="20.25" customHeight="1">
      <c r="H8" s="107"/>
      <c r="I8" s="216"/>
      <c r="J8" s="139"/>
      <c r="K8" s="157" t="s">
        <v>160</v>
      </c>
      <c r="L8" s="206" t="s">
        <v>217</v>
      </c>
      <c r="O8" s="173"/>
      <c r="Q8" s="217"/>
      <c r="R8" s="218"/>
      <c r="T8" s="173"/>
      <c r="V8" s="218"/>
      <c r="W8" s="218"/>
      <c r="X8" s="218"/>
      <c r="Y8" s="88"/>
      <c r="Z8" s="139"/>
      <c r="AA8" s="139"/>
      <c r="AB8" s="139"/>
    </row>
    <row r="9" spans="1:28" s="98" customFormat="1" ht="27.95" customHeight="1">
      <c r="A9" s="219" t="s">
        <v>12</v>
      </c>
      <c r="B9" s="220" t="s">
        <v>13</v>
      </c>
      <c r="C9" s="54" t="s">
        <v>192</v>
      </c>
      <c r="D9" s="221" t="s">
        <v>15</v>
      </c>
      <c r="E9" s="89" t="s">
        <v>169</v>
      </c>
      <c r="F9" s="90" t="s">
        <v>156</v>
      </c>
      <c r="G9" s="26" t="s">
        <v>164</v>
      </c>
      <c r="H9" s="43" t="s">
        <v>218</v>
      </c>
      <c r="I9" s="91" t="s">
        <v>219</v>
      </c>
      <c r="J9" s="222" t="s">
        <v>220</v>
      </c>
      <c r="K9" s="102" t="s">
        <v>150</v>
      </c>
      <c r="L9" s="92" t="s">
        <v>197</v>
      </c>
      <c r="M9" s="93" t="s">
        <v>198</v>
      </c>
      <c r="N9" s="93" t="s">
        <v>199</v>
      </c>
      <c r="O9" s="94" t="s">
        <v>200</v>
      </c>
      <c r="P9" s="94" t="s">
        <v>221</v>
      </c>
      <c r="Q9" s="223" t="s">
        <v>168</v>
      </c>
      <c r="R9" s="94" t="s">
        <v>202</v>
      </c>
      <c r="S9" s="95" t="s">
        <v>203</v>
      </c>
      <c r="T9" s="95" t="s">
        <v>204</v>
      </c>
      <c r="U9" s="95" t="s">
        <v>205</v>
      </c>
      <c r="V9" s="224" t="s">
        <v>206</v>
      </c>
      <c r="W9" s="225" t="s">
        <v>30</v>
      </c>
      <c r="X9" s="96" t="s">
        <v>207</v>
      </c>
      <c r="Y9" s="97" t="s">
        <v>27</v>
      </c>
      <c r="Z9" s="226" t="s">
        <v>208</v>
      </c>
      <c r="AA9" s="226" t="s">
        <v>209</v>
      </c>
      <c r="AB9" s="226" t="s">
        <v>210</v>
      </c>
    </row>
    <row r="10" spans="1:28">
      <c r="A10" s="118" t="s">
        <v>31</v>
      </c>
      <c r="B10" s="117" t="s">
        <v>9</v>
      </c>
      <c r="C10" s="167" t="s">
        <v>211</v>
      </c>
      <c r="D10" s="160" t="s">
        <v>33</v>
      </c>
      <c r="E10" s="140" t="e">
        <f>VLOOKUP($A10,종합!$A:$T,COLUMN(종합!E6),FALSE)</f>
        <v>#N/A</v>
      </c>
      <c r="F10" s="143">
        <f t="shared" ref="F10:F50" si="1">H10/G10-1</f>
        <v>18.347411655070637</v>
      </c>
      <c r="G10" s="144">
        <f>IF(COUNTIF(현재가!$A:$A,$B10),VLOOKUP($B10,현재가!$A:$B,2,FALSE),VLOOKUP($B10,현재가!$D:$E,2,FALSE))</f>
        <v>71500</v>
      </c>
      <c r="H10" s="199">
        <f t="shared" ref="H10:H50" si="2">IFERROR(P10+((R10-(K10*Q10))/K10),"-")</f>
        <v>1383339.9333375506</v>
      </c>
      <c r="I10" s="187">
        <f t="shared" ref="I10:I50" si="3">IFERROR(P10,"-")</f>
        <v>906315.47596622759</v>
      </c>
      <c r="J10" s="169">
        <f t="shared" ref="J10:J50" si="4">IFERROR((R10-K10*Q10)/K10,"-")</f>
        <v>477024.45737132308</v>
      </c>
      <c r="K10" s="200">
        <f t="shared" ref="K10:K50" si="5">$K$3</f>
        <v>0.08</v>
      </c>
      <c r="L10" s="143">
        <v>0.12336013730319829</v>
      </c>
      <c r="M10" s="143">
        <f t="shared" ref="M10:M50" si="6">IFERROR(IF(S10/R10&lt;0,0,1-(S10/R10)),"-")</f>
        <v>0.87753653676040067</v>
      </c>
      <c r="N10" s="143">
        <f t="shared" ref="N10:N50" si="7">IFERROR(M10*L10,"-")</f>
        <v>0.10825302766333614</v>
      </c>
      <c r="O10" s="227">
        <v>142221078</v>
      </c>
      <c r="P10" s="149">
        <f t="shared" ref="P10:P50" si="8">IFERROR(((W10-X10)*100000000)/O10,"-")</f>
        <v>906315.47596622759</v>
      </c>
      <c r="Q10" s="228">
        <f t="shared" ref="Q10:Q50" si="9">IFERROR((W10*100000000)/O10,"-")</f>
        <v>927476.08058490453</v>
      </c>
      <c r="R10" s="121">
        <f t="shared" ref="R10:R50" si="10">IFERROR((V10*100000000)/O10,"-")</f>
        <v>112360.04303649822</v>
      </c>
      <c r="S10" s="229">
        <v>13760</v>
      </c>
      <c r="T10" s="176">
        <v>9.684736172703845E-2</v>
      </c>
      <c r="U10" s="229">
        <v>1650015.67</v>
      </c>
      <c r="V10" s="187">
        <f t="shared" ref="V10:V50" si="11">IFERROR(T10*U10,"-")</f>
        <v>159799.66444777171</v>
      </c>
      <c r="W10" s="186">
        <v>1319066.48</v>
      </c>
      <c r="X10" s="230">
        <v>30094.84</v>
      </c>
      <c r="Y10" s="113" t="s">
        <v>34</v>
      </c>
      <c r="Z10" s="230">
        <v>1337788.54</v>
      </c>
      <c r="AA10" s="230">
        <v>231771.03</v>
      </c>
      <c r="AB10" s="230">
        <v>58088.05</v>
      </c>
    </row>
    <row r="11" spans="1:28">
      <c r="A11" s="118" t="s">
        <v>35</v>
      </c>
      <c r="B11" s="117" t="s">
        <v>36</v>
      </c>
      <c r="C11" s="167" t="s">
        <v>211</v>
      </c>
      <c r="D11" s="160" t="s">
        <v>33</v>
      </c>
      <c r="E11" s="140">
        <f>VLOOKUP($A11,종합!$A:$T,COLUMN(종합!E7),FALSE)</f>
        <v>146367.80955599999</v>
      </c>
      <c r="F11" s="143">
        <f t="shared" si="1"/>
        <v>0.17969045067138922</v>
      </c>
      <c r="G11" s="144">
        <f>IF(COUNTIF(현재가!$A:$A,$B11),VLOOKUP($B11,현재가!$A:$B,2,FALSE),VLOOKUP($B11,현재가!$D:$E,2,FALSE))</f>
        <v>22800</v>
      </c>
      <c r="H11" s="199">
        <f t="shared" si="2"/>
        <v>26896.942275307672</v>
      </c>
      <c r="I11" s="187">
        <f t="shared" si="3"/>
        <v>86502.539611729706</v>
      </c>
      <c r="J11" s="169">
        <f t="shared" si="4"/>
        <v>-59605.597336422034</v>
      </c>
      <c r="K11" s="200">
        <f t="shared" si="5"/>
        <v>0.08</v>
      </c>
      <c r="L11" s="143">
        <v>2.5174557266848471E-2</v>
      </c>
      <c r="M11" s="143">
        <f t="shared" si="6"/>
        <v>0.43065717329808906</v>
      </c>
      <c r="N11" s="143">
        <f t="shared" si="7"/>
        <v>1.0841603671571829E-2</v>
      </c>
      <c r="O11" s="147">
        <v>641964077</v>
      </c>
      <c r="P11" s="149">
        <f t="shared" si="8"/>
        <v>86502.539611729706</v>
      </c>
      <c r="Q11" s="228">
        <f t="shared" si="9"/>
        <v>86610.416364465826</v>
      </c>
      <c r="R11" s="121">
        <f t="shared" si="10"/>
        <v>2160.3855222435027</v>
      </c>
      <c r="S11" s="164">
        <v>1230</v>
      </c>
      <c r="T11" s="161">
        <v>1.3285047319369079E-2</v>
      </c>
      <c r="U11" s="164">
        <v>1043948.03</v>
      </c>
      <c r="V11" s="187">
        <f t="shared" si="11"/>
        <v>13868.898977512132</v>
      </c>
      <c r="W11" s="187">
        <v>556007.76</v>
      </c>
      <c r="X11" s="140">
        <v>692.53</v>
      </c>
      <c r="Y11" s="114" t="s">
        <v>37</v>
      </c>
      <c r="Z11" s="140">
        <v>595812.85</v>
      </c>
      <c r="AA11" s="140">
        <v>55945.919999999998</v>
      </c>
      <c r="AB11" s="140">
        <v>1656.17</v>
      </c>
    </row>
    <row r="12" spans="1:28">
      <c r="A12" s="118" t="s">
        <v>38</v>
      </c>
      <c r="B12" s="117" t="s">
        <v>39</v>
      </c>
      <c r="C12" s="167" t="s">
        <v>211</v>
      </c>
      <c r="D12" s="160" t="s">
        <v>33</v>
      </c>
      <c r="E12" s="140">
        <f>VLOOKUP($A12,종합!$A:$T,COLUMN(종합!E8),FALSE)</f>
        <v>451566.78194999998</v>
      </c>
      <c r="F12" s="143">
        <f t="shared" si="1"/>
        <v>-0.50993085813126493</v>
      </c>
      <c r="G12" s="144">
        <f>IF(COUNTIF(현재가!$A:$A,$B12),VLOOKUP($B12,현재가!$A:$B,2,FALSE),VLOOKUP($B12,현재가!$D:$E,2,FALSE))</f>
        <v>205000</v>
      </c>
      <c r="H12" s="199">
        <f t="shared" si="2"/>
        <v>100464.17408309068</v>
      </c>
      <c r="I12" s="187">
        <f t="shared" si="3"/>
        <v>94699.413341151288</v>
      </c>
      <c r="J12" s="169">
        <f t="shared" si="4"/>
        <v>5764.7607419393917</v>
      </c>
      <c r="K12" s="200">
        <f t="shared" si="5"/>
        <v>0.08</v>
      </c>
      <c r="L12" s="143">
        <v>7.838550143971057E-2</v>
      </c>
      <c r="M12" s="143">
        <f t="shared" si="6"/>
        <v>0.93993790306071023</v>
      </c>
      <c r="N12" s="143">
        <f t="shared" si="7"/>
        <v>7.3677503853603832E-2</v>
      </c>
      <c r="O12" s="147">
        <v>169783683</v>
      </c>
      <c r="P12" s="149">
        <f t="shared" si="8"/>
        <v>94699.413341151288</v>
      </c>
      <c r="Q12" s="228">
        <f t="shared" si="9"/>
        <v>98294.210198043598</v>
      </c>
      <c r="R12" s="121">
        <f t="shared" si="10"/>
        <v>8324.717675198639</v>
      </c>
      <c r="S12" s="164">
        <v>500</v>
      </c>
      <c r="T12" s="161">
        <v>4.2819161197068079E-2</v>
      </c>
      <c r="U12" s="164">
        <v>330086.15473000001</v>
      </c>
      <c r="V12" s="187">
        <f t="shared" si="11"/>
        <v>14134.012268304226</v>
      </c>
      <c r="W12" s="187">
        <v>166887.53025000001</v>
      </c>
      <c r="X12" s="140">
        <v>6103.3784999999998</v>
      </c>
      <c r="Y12" s="114" t="s">
        <v>43</v>
      </c>
      <c r="Z12" s="140">
        <v>193038.32555390001</v>
      </c>
      <c r="AA12" s="140">
        <v>48581.524530000002</v>
      </c>
      <c r="AB12" s="140">
        <v>7419.2104300000001</v>
      </c>
    </row>
    <row r="13" spans="1:28">
      <c r="A13" s="118" t="s">
        <v>41</v>
      </c>
      <c r="B13" s="117" t="s">
        <v>42</v>
      </c>
      <c r="C13" s="167" t="s">
        <v>211</v>
      </c>
      <c r="D13" s="160" t="s">
        <v>33</v>
      </c>
      <c r="E13" s="140">
        <f>VLOOKUP($A13,종합!$A:$T,COLUMN(종합!E9),FALSE)</f>
        <v>231421.85245999999</v>
      </c>
      <c r="F13" s="143">
        <f t="shared" si="1"/>
        <v>-0.67860860435594827</v>
      </c>
      <c r="G13" s="144">
        <f>IF(COUNTIF(현재가!$A:$A,$B13),VLOOKUP($B13,현재가!$A:$B,2,FALSE),VLOOKUP($B13,현재가!$D:$E,2,FALSE))</f>
        <v>122000</v>
      </c>
      <c r="H13" s="199">
        <f t="shared" si="2"/>
        <v>39209.750268574302</v>
      </c>
      <c r="I13" s="187">
        <f t="shared" si="3"/>
        <v>28424.74217788639</v>
      </c>
      <c r="J13" s="169">
        <f t="shared" si="4"/>
        <v>10785.00809068791</v>
      </c>
      <c r="K13" s="200">
        <f t="shared" si="5"/>
        <v>0.08</v>
      </c>
      <c r="L13" s="143">
        <v>0.11781530143990621</v>
      </c>
      <c r="M13" s="143">
        <f t="shared" si="6"/>
        <v>0.87875852040784674</v>
      </c>
      <c r="N13" s="143">
        <f t="shared" si="7"/>
        <v>0.10353119997473643</v>
      </c>
      <c r="O13" s="147">
        <v>706001795</v>
      </c>
      <c r="P13" s="149">
        <f t="shared" si="8"/>
        <v>28424.74217788639</v>
      </c>
      <c r="Q13" s="228">
        <f t="shared" si="9"/>
        <v>30455.003304913695</v>
      </c>
      <c r="R13" s="121">
        <f t="shared" si="10"/>
        <v>3299.2009116481286</v>
      </c>
      <c r="S13" s="164">
        <v>400</v>
      </c>
      <c r="T13" s="161">
        <v>8.1337313629835872E-2</v>
      </c>
      <c r="U13" s="164">
        <v>286368.17</v>
      </c>
      <c r="V13" s="187">
        <f t="shared" si="11"/>
        <v>23292.417656892154</v>
      </c>
      <c r="W13" s="187">
        <v>215012.87</v>
      </c>
      <c r="X13" s="140">
        <v>14333.68</v>
      </c>
      <c r="Y13" s="114" t="s">
        <v>52</v>
      </c>
      <c r="Z13" s="140">
        <v>158646.41</v>
      </c>
      <c r="AA13" s="140">
        <v>20369.5</v>
      </c>
      <c r="AB13" s="140">
        <v>16949.169999999998</v>
      </c>
    </row>
    <row r="14" spans="1:28">
      <c r="A14" s="118" t="s">
        <v>44</v>
      </c>
      <c r="B14" s="117" t="s">
        <v>45</v>
      </c>
      <c r="C14" s="167" t="s">
        <v>211</v>
      </c>
      <c r="D14" s="160" t="s">
        <v>33</v>
      </c>
      <c r="E14" s="140">
        <f>VLOOKUP($A14,종합!$A:$T,COLUMN(종합!E10),FALSE)</f>
        <v>128060.00791499999</v>
      </c>
      <c r="F14" s="143">
        <f t="shared" si="1"/>
        <v>-0.33447701197406732</v>
      </c>
      <c r="G14" s="144">
        <f>IF(COUNTIF(현재가!$A:$A,$B14),VLOOKUP($B14,현재가!$A:$B,2,FALSE),VLOOKUP($B14,현재가!$D:$E,2,FALSE))</f>
        <v>388500</v>
      </c>
      <c r="H14" s="199">
        <f t="shared" si="2"/>
        <v>258555.68084807484</v>
      </c>
      <c r="I14" s="187">
        <f t="shared" si="3"/>
        <v>179043.18408485604</v>
      </c>
      <c r="J14" s="169">
        <f t="shared" si="4"/>
        <v>79512.496763218791</v>
      </c>
      <c r="K14" s="200">
        <f t="shared" si="5"/>
        <v>0.08</v>
      </c>
      <c r="L14" s="143">
        <v>0.12762691565495121</v>
      </c>
      <c r="M14" s="143">
        <f t="shared" si="6"/>
        <v>0.88358560466886216</v>
      </c>
      <c r="N14" s="143">
        <f t="shared" si="7"/>
        <v>0.11276930544100193</v>
      </c>
      <c r="O14" s="147">
        <v>272256111</v>
      </c>
      <c r="P14" s="149">
        <f t="shared" si="8"/>
        <v>179043.18408485604</v>
      </c>
      <c r="Q14" s="228">
        <f t="shared" si="9"/>
        <v>191072.59634660688</v>
      </c>
      <c r="R14" s="121">
        <f t="shared" si="10"/>
        <v>21646.807448786054</v>
      </c>
      <c r="S14" s="164">
        <v>2520</v>
      </c>
      <c r="T14" s="161">
        <v>8.9697698580124108E-2</v>
      </c>
      <c r="U14" s="164">
        <v>657037.55000000005</v>
      </c>
      <c r="V14" s="187">
        <f t="shared" si="11"/>
        <v>58934.756115723227</v>
      </c>
      <c r="W14" s="187">
        <v>520206.82</v>
      </c>
      <c r="X14" s="140">
        <v>32750.81</v>
      </c>
      <c r="Y14" s="114" t="s">
        <v>40</v>
      </c>
      <c r="Z14" s="140">
        <v>420152.8</v>
      </c>
      <c r="AA14" s="140">
        <v>31743.41</v>
      </c>
      <c r="AB14" s="140">
        <v>23116.49</v>
      </c>
    </row>
    <row r="15" spans="1:28">
      <c r="A15" s="118" t="s">
        <v>47</v>
      </c>
      <c r="B15" s="117" t="s">
        <v>48</v>
      </c>
      <c r="C15" s="167" t="s">
        <v>211</v>
      </c>
      <c r="D15" s="160" t="s">
        <v>33</v>
      </c>
      <c r="E15" s="140">
        <f>VLOOKUP($A15,종합!$A:$T,COLUMN(종합!E11),FALSE)</f>
        <v>258934.67558000001</v>
      </c>
      <c r="F15" s="143">
        <f t="shared" si="1"/>
        <v>0.90548053439320775</v>
      </c>
      <c r="G15" s="144">
        <f>IF(COUNTIF(현재가!$A:$A,$B15),VLOOKUP($B15,현재가!$A:$B,2,FALSE),VLOOKUP($B15,현재가!$D:$E,2,FALSE))</f>
        <v>266000</v>
      </c>
      <c r="H15" s="199">
        <f t="shared" si="2"/>
        <v>506857.82214859326</v>
      </c>
      <c r="I15" s="187">
        <f t="shared" si="3"/>
        <v>97429.638753052903</v>
      </c>
      <c r="J15" s="169">
        <f t="shared" si="4"/>
        <v>409428.18339554034</v>
      </c>
      <c r="K15" s="200">
        <f t="shared" si="5"/>
        <v>0.08</v>
      </c>
      <c r="L15" s="143">
        <v>0.40690971887657529</v>
      </c>
      <c r="M15" s="143">
        <f t="shared" si="6"/>
        <v>0.98146426476652837</v>
      </c>
      <c r="N15" s="143">
        <f t="shared" si="7"/>
        <v>0.39936734806355273</v>
      </c>
      <c r="O15" s="147">
        <v>28807413</v>
      </c>
      <c r="P15" s="149">
        <f t="shared" si="8"/>
        <v>97429.638753052903</v>
      </c>
      <c r="Q15" s="228">
        <f t="shared" si="9"/>
        <v>98779.334749704882</v>
      </c>
      <c r="R15" s="121">
        <f t="shared" si="10"/>
        <v>40656.601451619616</v>
      </c>
      <c r="S15" s="164">
        <v>753.6</v>
      </c>
      <c r="T15" s="161">
        <v>0.30426209711042862</v>
      </c>
      <c r="U15" s="164">
        <v>38493.506759999997</v>
      </c>
      <c r="V15" s="187">
        <f t="shared" si="11"/>
        <v>11712.115091932059</v>
      </c>
      <c r="W15" s="187">
        <v>28455.770919999999</v>
      </c>
      <c r="X15" s="140">
        <v>388.8125</v>
      </c>
      <c r="Y15" s="114" t="s">
        <v>46</v>
      </c>
      <c r="Z15" s="140">
        <v>23986.806359999999</v>
      </c>
      <c r="AA15" s="140">
        <v>3342.7860700000001</v>
      </c>
      <c r="AB15" s="140">
        <v>9.0017099999999992</v>
      </c>
    </row>
    <row r="16" spans="1:28">
      <c r="A16" s="118" t="s">
        <v>50</v>
      </c>
      <c r="B16" s="117" t="s">
        <v>51</v>
      </c>
      <c r="C16" s="167" t="s">
        <v>211</v>
      </c>
      <c r="D16" s="160" t="s">
        <v>33</v>
      </c>
      <c r="E16" s="140">
        <f>VLOOKUP($A16,종합!$A:$T,COLUMN(종합!E12),FALSE)</f>
        <v>684322.22309999994</v>
      </c>
      <c r="F16" s="143">
        <f t="shared" si="1"/>
        <v>2.3892158850971641</v>
      </c>
      <c r="G16" s="144">
        <f>IF(COUNTIF(현재가!$A:$A,$B16),VLOOKUP($B16,현재가!$A:$B,2,FALSE),VLOOKUP($B16,현재가!$D:$E,2,FALSE))</f>
        <v>94000</v>
      </c>
      <c r="H16" s="199">
        <f t="shared" si="2"/>
        <v>318586.29319913342</v>
      </c>
      <c r="I16" s="187">
        <f t="shared" si="3"/>
        <v>198720.71018548677</v>
      </c>
      <c r="J16" s="169">
        <f t="shared" si="4"/>
        <v>119865.58301364667</v>
      </c>
      <c r="K16" s="200">
        <f t="shared" si="5"/>
        <v>0.08</v>
      </c>
      <c r="L16" s="143">
        <v>0.13889756501295111</v>
      </c>
      <c r="M16" s="143">
        <f t="shared" si="6"/>
        <v>0.90737297933254901</v>
      </c>
      <c r="N16" s="143">
        <f t="shared" si="7"/>
        <v>0.12603189738783788</v>
      </c>
      <c r="O16" s="147">
        <v>94700668</v>
      </c>
      <c r="P16" s="149">
        <f t="shared" si="8"/>
        <v>198720.71018548677</v>
      </c>
      <c r="Q16" s="228">
        <f t="shared" si="9"/>
        <v>206712.98749444936</v>
      </c>
      <c r="R16" s="121">
        <f t="shared" si="10"/>
        <v>26126.285640647682</v>
      </c>
      <c r="S16" s="164">
        <v>2420</v>
      </c>
      <c r="T16" s="161">
        <v>0.10336481512150759</v>
      </c>
      <c r="U16" s="164">
        <v>239363.53</v>
      </c>
      <c r="V16" s="187">
        <f t="shared" si="11"/>
        <v>24741.767025281435</v>
      </c>
      <c r="W16" s="187">
        <v>195758.58</v>
      </c>
      <c r="X16" s="140">
        <v>7568.74</v>
      </c>
      <c r="Y16" s="114" t="s">
        <v>49</v>
      </c>
      <c r="Z16" s="140">
        <v>195633.18</v>
      </c>
      <c r="AA16" s="140">
        <v>34934.03</v>
      </c>
      <c r="AB16" s="140">
        <v>11031.24</v>
      </c>
    </row>
    <row r="17" spans="1:28">
      <c r="A17" s="118" t="s">
        <v>53</v>
      </c>
      <c r="B17" s="117" t="s">
        <v>54</v>
      </c>
      <c r="C17" s="167" t="s">
        <v>211</v>
      </c>
      <c r="D17" s="160" t="s">
        <v>33</v>
      </c>
      <c r="E17" s="140">
        <f>VLOOKUP($A17,종합!$A:$T,COLUMN(종합!E13),FALSE)</f>
        <v>106102.15935</v>
      </c>
      <c r="F17" s="143">
        <f t="shared" si="1"/>
        <v>-0.46853317323351851</v>
      </c>
      <c r="G17" s="144">
        <f>IF(COUNTIF(현재가!$A:$A,$B17),VLOOKUP($B17,현재가!$A:$B,2,FALSE),VLOOKUP($B17,현재가!$D:$E,2,FALSE))</f>
        <v>181500</v>
      </c>
      <c r="H17" s="199">
        <f t="shared" si="2"/>
        <v>96461.229058116383</v>
      </c>
      <c r="I17" s="187">
        <f t="shared" si="3"/>
        <v>51796.590953584564</v>
      </c>
      <c r="J17" s="169">
        <f t="shared" si="4"/>
        <v>44664.638104531819</v>
      </c>
      <c r="K17" s="200">
        <f t="shared" si="5"/>
        <v>0.08</v>
      </c>
      <c r="L17" s="143">
        <v>0.1469241269317301</v>
      </c>
      <c r="M17" s="143">
        <f t="shared" si="6"/>
        <v>0.89385172249468159</v>
      </c>
      <c r="N17" s="143">
        <f t="shared" si="7"/>
        <v>0.13132838393395418</v>
      </c>
      <c r="O17" s="147">
        <v>68983279</v>
      </c>
      <c r="P17" s="149">
        <f t="shared" si="8"/>
        <v>51796.590953584564</v>
      </c>
      <c r="Q17" s="228">
        <f t="shared" si="9"/>
        <v>54253.594454389451</v>
      </c>
      <c r="R17" s="121">
        <f t="shared" si="10"/>
        <v>7913.4586047137018</v>
      </c>
      <c r="S17" s="164">
        <v>840</v>
      </c>
      <c r="T17" s="161">
        <v>0.1196978021142847</v>
      </c>
      <c r="U17" s="164">
        <v>45606.211069999998</v>
      </c>
      <c r="V17" s="187">
        <f t="shared" si="11"/>
        <v>5458.96322783916</v>
      </c>
      <c r="W17" s="187">
        <v>37425.908430000003</v>
      </c>
      <c r="X17" s="140">
        <v>1694.9215799999999</v>
      </c>
      <c r="Y17" s="114" t="s">
        <v>55</v>
      </c>
      <c r="Z17" s="140">
        <v>42710.703118500001</v>
      </c>
      <c r="AA17" s="140">
        <v>4120.8983399999997</v>
      </c>
      <c r="AB17" s="140">
        <v>2314.5510800000002</v>
      </c>
    </row>
    <row r="18" spans="1:28">
      <c r="A18" s="118" t="s">
        <v>56</v>
      </c>
      <c r="B18" s="117" t="s">
        <v>57</v>
      </c>
      <c r="C18" s="167" t="s">
        <v>211</v>
      </c>
      <c r="D18" s="160" t="s">
        <v>33</v>
      </c>
      <c r="E18" s="140">
        <f>VLOOKUP($A18,종합!$A:$T,COLUMN(종합!E14),FALSE)</f>
        <v>278997.87199999997</v>
      </c>
      <c r="F18" s="143">
        <f t="shared" si="1"/>
        <v>-9.6243042999583528E-2</v>
      </c>
      <c r="G18" s="144">
        <f>IF(COUNTIF(현재가!$A:$A,$B18),VLOOKUP($B18,현재가!$A:$B,2,FALSE),VLOOKUP($B18,현재가!$D:$E,2,FALSE))</f>
        <v>320000</v>
      </c>
      <c r="H18" s="199">
        <f t="shared" si="2"/>
        <v>289202.22624013328</v>
      </c>
      <c r="I18" s="187">
        <f t="shared" si="3"/>
        <v>541764.85136159917</v>
      </c>
      <c r="J18" s="169">
        <f t="shared" si="4"/>
        <v>-252562.62512146591</v>
      </c>
      <c r="K18" s="200">
        <f t="shared" si="5"/>
        <v>0.08</v>
      </c>
      <c r="L18" s="143">
        <v>4.8362629682701108E-2</v>
      </c>
      <c r="M18" s="143">
        <f t="shared" si="6"/>
        <v>0.64439612834710991</v>
      </c>
      <c r="N18" s="143">
        <f t="shared" si="7"/>
        <v>3.1164691324217612E-2</v>
      </c>
      <c r="O18" s="147">
        <v>79997665</v>
      </c>
      <c r="P18" s="149">
        <f t="shared" si="8"/>
        <v>541764.85136159917</v>
      </c>
      <c r="Q18" s="228">
        <f t="shared" si="9"/>
        <v>547835.00084658724</v>
      </c>
      <c r="R18" s="121">
        <f t="shared" si="10"/>
        <v>23621.790058009708</v>
      </c>
      <c r="S18" s="164">
        <v>8400</v>
      </c>
      <c r="T18" s="161">
        <v>3.687690892795481E-2</v>
      </c>
      <c r="U18" s="164">
        <v>512431.24836000003</v>
      </c>
      <c r="V18" s="187">
        <f t="shared" si="11"/>
        <v>18896.880477609913</v>
      </c>
      <c r="W18" s="187">
        <v>438255.20873000001</v>
      </c>
      <c r="X18" s="140">
        <v>4855.9778500000002</v>
      </c>
      <c r="Y18" s="114" t="s">
        <v>58</v>
      </c>
      <c r="Z18" s="140">
        <v>238285.53769249999</v>
      </c>
      <c r="AA18" s="140">
        <v>28772.512500000001</v>
      </c>
      <c r="AB18" s="140">
        <v>33111.118860000002</v>
      </c>
    </row>
    <row r="19" spans="1:28">
      <c r="A19" s="118" t="s">
        <v>59</v>
      </c>
      <c r="B19" s="117" t="s">
        <v>60</v>
      </c>
      <c r="C19" s="167" t="s">
        <v>211</v>
      </c>
      <c r="D19" s="160" t="s">
        <v>33</v>
      </c>
      <c r="E19" s="140">
        <f>VLOOKUP($A19,종합!$A:$T,COLUMN(종합!E15),FALSE)</f>
        <v>245870.68999499999</v>
      </c>
      <c r="F19" s="143">
        <f t="shared" si="1"/>
        <v>-0.40895716457250497</v>
      </c>
      <c r="G19" s="144">
        <f>IF(COUNTIF(현재가!$A:$A,$B19),VLOOKUP($B19,현재가!$A:$B,2,FALSE),VLOOKUP($B19,현재가!$D:$E,2,FALSE))</f>
        <v>304500</v>
      </c>
      <c r="H19" s="199">
        <f t="shared" si="2"/>
        <v>179972.54338767222</v>
      </c>
      <c r="I19" s="187">
        <f t="shared" si="3"/>
        <v>142485.59252085706</v>
      </c>
      <c r="J19" s="169">
        <f t="shared" si="4"/>
        <v>37486.950866815183</v>
      </c>
      <c r="K19" s="200">
        <f t="shared" si="5"/>
        <v>0.08</v>
      </c>
      <c r="L19" s="143">
        <v>9.4627853099592762E-2</v>
      </c>
      <c r="M19" s="143">
        <f t="shared" si="6"/>
        <v>0.49820764010660723</v>
      </c>
      <c r="N19" s="143">
        <f t="shared" si="7"/>
        <v>4.7144319381102806E-2</v>
      </c>
      <c r="O19" s="147">
        <v>70609160</v>
      </c>
      <c r="P19" s="149">
        <f t="shared" si="8"/>
        <v>142485.59252085706</v>
      </c>
      <c r="Q19" s="228">
        <f t="shared" si="9"/>
        <v>199662.93325115324</v>
      </c>
      <c r="R19" s="121">
        <f t="shared" si="10"/>
        <v>18971.990729437475</v>
      </c>
      <c r="S19" s="164">
        <v>9520</v>
      </c>
      <c r="T19" s="161">
        <v>5.5246503303844292E-2</v>
      </c>
      <c r="U19" s="164">
        <v>242476.22</v>
      </c>
      <c r="V19" s="187">
        <f t="shared" si="11"/>
        <v>13395.963289333675</v>
      </c>
      <c r="W19" s="187">
        <v>140980.32</v>
      </c>
      <c r="X19" s="140">
        <v>40372.44</v>
      </c>
      <c r="Y19" s="114" t="s">
        <v>61</v>
      </c>
      <c r="Z19" s="140">
        <v>124300.19</v>
      </c>
      <c r="AA19" s="140">
        <v>23541.67</v>
      </c>
      <c r="AB19" s="140">
        <v>352.75</v>
      </c>
    </row>
    <row r="20" spans="1:28">
      <c r="A20" s="118" t="s">
        <v>62</v>
      </c>
      <c r="B20" s="117" t="s">
        <v>63</v>
      </c>
      <c r="C20" s="167" t="s">
        <v>211</v>
      </c>
      <c r="D20" s="160" t="s">
        <v>33</v>
      </c>
      <c r="E20" s="140">
        <f>VLOOKUP($A20,종합!$A:$T,COLUMN(종합!E16),FALSE)</f>
        <v>539325.50052</v>
      </c>
      <c r="F20" s="143">
        <f t="shared" si="1"/>
        <v>-0.88783013849389703</v>
      </c>
      <c r="G20" s="144">
        <f>IF(COUNTIF(현재가!$A:$A,$B20),VLOOKUP($B20,현재가!$A:$B,2,FALSE),VLOOKUP($B20,현재가!$D:$E,2,FALSE))</f>
        <v>764000</v>
      </c>
      <c r="H20" s="199">
        <f t="shared" si="2"/>
        <v>85697.774190662691</v>
      </c>
      <c r="I20" s="187">
        <f t="shared" si="3"/>
        <v>49488.757378343929</v>
      </c>
      <c r="J20" s="169">
        <f t="shared" si="4"/>
        <v>36209.016812318769</v>
      </c>
      <c r="K20" s="200">
        <f t="shared" si="5"/>
        <v>0.08</v>
      </c>
      <c r="L20" s="143">
        <v>0.14131920640035611</v>
      </c>
      <c r="M20" s="143">
        <f t="shared" si="6"/>
        <v>0.88876376401862034</v>
      </c>
      <c r="N20" s="143">
        <f t="shared" si="7"/>
        <v>0.1255993898085048</v>
      </c>
      <c r="O20" s="147">
        <v>400931263</v>
      </c>
      <c r="P20" s="149">
        <f t="shared" si="8"/>
        <v>49488.757378343929</v>
      </c>
      <c r="Q20" s="228">
        <f t="shared" si="9"/>
        <v>54813.480584077079</v>
      </c>
      <c r="R20" s="121">
        <f t="shared" si="10"/>
        <v>7281.7997917116681</v>
      </c>
      <c r="S20" s="164">
        <v>810</v>
      </c>
      <c r="T20" s="161">
        <v>8.5409792548462926E-2</v>
      </c>
      <c r="U20" s="164">
        <v>341822.77</v>
      </c>
      <c r="V20" s="187">
        <f t="shared" si="11"/>
        <v>29195.01187404096</v>
      </c>
      <c r="W20" s="187">
        <v>219764.38</v>
      </c>
      <c r="X20" s="140">
        <v>21348.48</v>
      </c>
      <c r="Y20" s="114" t="s">
        <v>40</v>
      </c>
      <c r="Z20" s="140">
        <v>319744.33</v>
      </c>
      <c r="AA20" s="140">
        <v>28941.47</v>
      </c>
      <c r="AB20" s="140">
        <v>13343.52</v>
      </c>
    </row>
    <row r="21" spans="1:28">
      <c r="A21" s="118" t="s">
        <v>65</v>
      </c>
      <c r="B21" s="117" t="s">
        <v>66</v>
      </c>
      <c r="C21" s="167" t="s">
        <v>211</v>
      </c>
      <c r="D21" s="160" t="s">
        <v>33</v>
      </c>
      <c r="E21" s="140">
        <f>VLOOKUP($A21,종합!$A:$T,COLUMN(종합!E17),FALSE)</f>
        <v>331992.58119300002</v>
      </c>
      <c r="F21" s="143">
        <f t="shared" si="1"/>
        <v>0.15794586058189219</v>
      </c>
      <c r="G21" s="144">
        <f>IF(COUNTIF(현재가!$A:$A,$B21),VLOOKUP($B21,현재가!$A:$B,2,FALSE),VLOOKUP($B21,현재가!$D:$E,2,FALSE))</f>
        <v>81900</v>
      </c>
      <c r="H21" s="199">
        <f t="shared" si="2"/>
        <v>94835.765981656965</v>
      </c>
      <c r="I21" s="187">
        <f t="shared" si="3"/>
        <v>49072.665210244471</v>
      </c>
      <c r="J21" s="169">
        <f t="shared" si="4"/>
        <v>45763.100771412486</v>
      </c>
      <c r="K21" s="200">
        <f t="shared" si="5"/>
        <v>0.08</v>
      </c>
      <c r="L21" s="143">
        <v>0.15346041255964299</v>
      </c>
      <c r="M21" s="143">
        <f t="shared" si="6"/>
        <v>0.56868766076467936</v>
      </c>
      <c r="N21" s="143">
        <f t="shared" si="7"/>
        <v>8.7271043038525994E-2</v>
      </c>
      <c r="O21" s="147">
        <v>126265127</v>
      </c>
      <c r="P21" s="149">
        <f t="shared" si="8"/>
        <v>49072.665210244471</v>
      </c>
      <c r="Q21" s="228">
        <f t="shared" si="9"/>
        <v>49295.62180696179</v>
      </c>
      <c r="R21" s="121">
        <f t="shared" si="10"/>
        <v>7604.6978062699427</v>
      </c>
      <c r="S21" s="164">
        <v>3280</v>
      </c>
      <c r="T21" s="161">
        <v>0.12692445872476149</v>
      </c>
      <c r="U21" s="164">
        <v>75651.938479999997</v>
      </c>
      <c r="V21" s="187">
        <f t="shared" si="11"/>
        <v>9602.0813430529561</v>
      </c>
      <c r="W21" s="187">
        <v>62243.179479999999</v>
      </c>
      <c r="X21" s="140">
        <v>281.51643000000001</v>
      </c>
      <c r="Y21" s="114" t="s">
        <v>69</v>
      </c>
      <c r="Z21" s="140">
        <v>28733.683630700001</v>
      </c>
      <c r="AA21" s="140">
        <v>10852.084430000001</v>
      </c>
      <c r="AB21" s="140">
        <v>8240.5402799999993</v>
      </c>
    </row>
    <row r="22" spans="1:28">
      <c r="A22" s="118" t="s">
        <v>67</v>
      </c>
      <c r="B22" s="117" t="s">
        <v>68</v>
      </c>
      <c r="C22" s="167" t="s">
        <v>211</v>
      </c>
      <c r="D22" s="160" t="s">
        <v>33</v>
      </c>
      <c r="E22" s="140">
        <f>VLOOKUP($A22,종합!$A:$T,COLUMN(종합!E18),FALSE)</f>
        <v>110795.045079</v>
      </c>
      <c r="F22" s="143">
        <f t="shared" si="1"/>
        <v>2.0855440594571042</v>
      </c>
      <c r="G22" s="144">
        <f>IF(COUNTIF(현재가!$A:$A,$B22),VLOOKUP($B22,현재가!$A:$B,2,FALSE),VLOOKUP($B22,현재가!$D:$E,2,FALSE))</f>
        <v>80700</v>
      </c>
      <c r="H22" s="199">
        <f t="shared" si="2"/>
        <v>249003.40559818831</v>
      </c>
      <c r="I22" s="187">
        <f t="shared" si="3"/>
        <v>164577.95365655125</v>
      </c>
      <c r="J22" s="169">
        <f t="shared" si="4"/>
        <v>84425.45194163706</v>
      </c>
      <c r="K22" s="200">
        <f t="shared" si="5"/>
        <v>0.08</v>
      </c>
      <c r="L22" s="143">
        <v>0.13175967808627551</v>
      </c>
      <c r="M22" s="143">
        <f t="shared" si="6"/>
        <v>0.79814189626060805</v>
      </c>
      <c r="N22" s="143">
        <f t="shared" si="7"/>
        <v>0.10516291931846722</v>
      </c>
      <c r="O22" s="147">
        <v>77921348</v>
      </c>
      <c r="P22" s="149">
        <f t="shared" si="8"/>
        <v>164577.95365655125</v>
      </c>
      <c r="Q22" s="228">
        <f t="shared" si="9"/>
        <v>169465.76694232755</v>
      </c>
      <c r="R22" s="121">
        <f t="shared" si="10"/>
        <v>20311.29751071717</v>
      </c>
      <c r="S22" s="164">
        <v>4100</v>
      </c>
      <c r="T22" s="161">
        <v>9.3400933892922033E-2</v>
      </c>
      <c r="U22" s="164">
        <v>169450.52</v>
      </c>
      <c r="V22" s="187">
        <f t="shared" si="11"/>
        <v>15826.836816641262</v>
      </c>
      <c r="W22" s="187">
        <v>132050.01</v>
      </c>
      <c r="X22" s="140">
        <v>3808.65</v>
      </c>
      <c r="Y22" s="114" t="s">
        <v>64</v>
      </c>
      <c r="Z22" s="140">
        <v>170250.28</v>
      </c>
      <c r="AA22" s="140">
        <v>28109.19</v>
      </c>
      <c r="AB22" s="140">
        <v>17544.009999999998</v>
      </c>
    </row>
    <row r="23" spans="1:28">
      <c r="A23" s="118" t="s">
        <v>70</v>
      </c>
      <c r="B23" s="117" t="s">
        <v>71</v>
      </c>
      <c r="C23" s="167" t="s">
        <v>211</v>
      </c>
      <c r="D23" s="160" t="s">
        <v>33</v>
      </c>
      <c r="E23" s="140">
        <f>VLOOKUP($A23,종합!$A:$T,COLUMN(종합!E19),FALSE)</f>
        <v>180825.96329000001</v>
      </c>
      <c r="F23" s="143">
        <f t="shared" si="1"/>
        <v>0.83188250379639217</v>
      </c>
      <c r="G23" s="144">
        <f>IF(COUNTIF(현재가!$A:$A,$B23),VLOOKUP($B23,현재가!$A:$B,2,FALSE),VLOOKUP($B23,현재가!$D:$E,2,FALSE))</f>
        <v>257000</v>
      </c>
      <c r="H23" s="199">
        <f t="shared" si="2"/>
        <v>470793.80347567279</v>
      </c>
      <c r="I23" s="187">
        <f t="shared" si="3"/>
        <v>174386.38414433412</v>
      </c>
      <c r="J23" s="169">
        <f t="shared" si="4"/>
        <v>296407.41933133866</v>
      </c>
      <c r="K23" s="200">
        <f t="shared" si="5"/>
        <v>0.08</v>
      </c>
      <c r="L23" s="143">
        <v>0.25155619497420689</v>
      </c>
      <c r="M23" s="143">
        <f t="shared" si="6"/>
        <v>0.95494925780763529</v>
      </c>
      <c r="N23" s="143">
        <f t="shared" si="7"/>
        <v>0.24022340168753167</v>
      </c>
      <c r="O23" s="147">
        <v>56390492</v>
      </c>
      <c r="P23" s="149">
        <f t="shared" si="8"/>
        <v>174386.38414433412</v>
      </c>
      <c r="Q23" s="228">
        <f t="shared" si="9"/>
        <v>211353.36077578468</v>
      </c>
      <c r="R23" s="121">
        <f t="shared" si="10"/>
        <v>40620.862408569868</v>
      </c>
      <c r="S23" s="164">
        <v>1830</v>
      </c>
      <c r="T23" s="161">
        <v>0.1241863043443301</v>
      </c>
      <c r="U23" s="164">
        <v>184451.13</v>
      </c>
      <c r="V23" s="187">
        <f t="shared" si="11"/>
        <v>22906.304166835598</v>
      </c>
      <c r="W23" s="187">
        <v>119183.2</v>
      </c>
      <c r="X23" s="140">
        <v>20845.86</v>
      </c>
      <c r="Y23" s="114" t="s">
        <v>72</v>
      </c>
      <c r="Z23" s="140">
        <v>30345.599999999999</v>
      </c>
      <c r="AA23" s="140">
        <v>3793.29</v>
      </c>
      <c r="AB23" s="140">
        <v>750.56</v>
      </c>
    </row>
    <row r="24" spans="1:28">
      <c r="A24" s="118" t="s">
        <v>73</v>
      </c>
      <c r="B24" s="117" t="s">
        <v>74</v>
      </c>
      <c r="C24" s="167" t="s">
        <v>211</v>
      </c>
      <c r="D24" s="160" t="s">
        <v>33</v>
      </c>
      <c r="E24" s="140">
        <f>VLOOKUP($A24,종합!$A:$T,COLUMN(종합!E20),FALSE)</f>
        <v>216155.84648000001</v>
      </c>
      <c r="F24" s="143">
        <f t="shared" si="1"/>
        <v>-0.80827405562829902</v>
      </c>
      <c r="G24" s="144">
        <f>IF(COUNTIF(현재가!$A:$A,$B24),VLOOKUP($B24,현재가!$A:$B,2,FALSE),VLOOKUP($B24,현재가!$D:$E,2,FALSE))</f>
        <v>1384000</v>
      </c>
      <c r="H24" s="199">
        <f t="shared" si="2"/>
        <v>265348.70701043413</v>
      </c>
      <c r="I24" s="187">
        <f t="shared" si="3"/>
        <v>104091.02518257873</v>
      </c>
      <c r="J24" s="169">
        <f t="shared" si="4"/>
        <v>161257.68182785538</v>
      </c>
      <c r="K24" s="200">
        <f t="shared" si="5"/>
        <v>0.08</v>
      </c>
      <c r="L24" s="143">
        <v>0.24390681122535199</v>
      </c>
      <c r="M24" s="143">
        <f t="shared" si="6"/>
        <v>0.80974906928488721</v>
      </c>
      <c r="N24" s="143">
        <f t="shared" si="7"/>
        <v>0.19750331338197347</v>
      </c>
      <c r="O24" s="147">
        <v>16759483</v>
      </c>
      <c r="P24" s="149">
        <f t="shared" si="8"/>
        <v>104091.02518257873</v>
      </c>
      <c r="Q24" s="228">
        <f t="shared" si="9"/>
        <v>108123.39193279411</v>
      </c>
      <c r="R24" s="121">
        <f t="shared" si="10"/>
        <v>21550.48590085196</v>
      </c>
      <c r="S24" s="164">
        <v>4100</v>
      </c>
      <c r="T24" s="161">
        <v>0.11688032900277311</v>
      </c>
      <c r="U24" s="164">
        <v>30901.265009999999</v>
      </c>
      <c r="V24" s="187">
        <f t="shared" si="11"/>
        <v>3611.7500209706809</v>
      </c>
      <c r="W24" s="187">
        <v>18120.921490000001</v>
      </c>
      <c r="X24" s="140">
        <v>675.80381999999997</v>
      </c>
      <c r="Y24" s="114" t="s">
        <v>75</v>
      </c>
      <c r="Z24" s="140">
        <v>35655.331495999999</v>
      </c>
      <c r="AA24" s="140">
        <v>4335.7950000000001</v>
      </c>
      <c r="AB24" s="140">
        <v>2601.4102200000002</v>
      </c>
    </row>
    <row r="25" spans="1:28">
      <c r="A25" s="118" t="s">
        <v>76</v>
      </c>
      <c r="B25" s="117" t="s">
        <v>77</v>
      </c>
      <c r="C25" s="167" t="s">
        <v>211</v>
      </c>
      <c r="D25" s="160" t="s">
        <v>33</v>
      </c>
      <c r="E25" s="140">
        <f>VLOOKUP($A25,종합!$A:$T,COLUMN(종합!E21),FALSE)</f>
        <v>229314.59872000001</v>
      </c>
      <c r="F25" s="143">
        <f t="shared" si="1"/>
        <v>-0.84100193296282466</v>
      </c>
      <c r="G25" s="144">
        <f>IF(COUNTIF(현재가!$A:$A,$B25),VLOOKUP($B25,현재가!$A:$B,2,FALSE),VLOOKUP($B25,현재가!$D:$E,2,FALSE))</f>
        <v>248000</v>
      </c>
      <c r="H25" s="199">
        <f t="shared" si="2"/>
        <v>39431.520625219477</v>
      </c>
      <c r="I25" s="187">
        <f t="shared" si="3"/>
        <v>121964.28038317327</v>
      </c>
      <c r="J25" s="169">
        <f t="shared" si="4"/>
        <v>-82532.759757953798</v>
      </c>
      <c r="K25" s="200">
        <f t="shared" si="5"/>
        <v>0.08</v>
      </c>
      <c r="L25" s="143">
        <v>3.9999876962768743E-2</v>
      </c>
      <c r="M25" s="143">
        <f t="shared" si="6"/>
        <v>0.14042427958223447</v>
      </c>
      <c r="N25" s="143">
        <f t="shared" si="7"/>
        <v>5.6169539058748179E-3</v>
      </c>
      <c r="O25" s="147">
        <v>93192825</v>
      </c>
      <c r="P25" s="149">
        <f t="shared" si="8"/>
        <v>121964.28038317327</v>
      </c>
      <c r="Q25" s="228">
        <f t="shared" si="9"/>
        <v>133429.96283243908</v>
      </c>
      <c r="R25" s="121">
        <f t="shared" si="10"/>
        <v>4071.776245958823</v>
      </c>
      <c r="S25" s="164">
        <v>3500</v>
      </c>
      <c r="T25" s="161">
        <v>2.7491551534034379E-2</v>
      </c>
      <c r="U25" s="164">
        <v>138027.97949</v>
      </c>
      <c r="V25" s="187">
        <f t="shared" si="11"/>
        <v>3794.6033112879754</v>
      </c>
      <c r="W25" s="187">
        <v>124347.15175999999</v>
      </c>
      <c r="X25" s="140">
        <v>10685.193380000001</v>
      </c>
      <c r="Y25" s="114" t="s">
        <v>72</v>
      </c>
      <c r="Z25" s="140">
        <v>15953.28427</v>
      </c>
      <c r="AA25" s="140">
        <v>2167.5116800000001</v>
      </c>
      <c r="AB25" s="140">
        <v>1090.49945</v>
      </c>
    </row>
    <row r="26" spans="1:28">
      <c r="A26" s="118" t="s">
        <v>78</v>
      </c>
      <c r="B26" s="117" t="s">
        <v>79</v>
      </c>
      <c r="C26" s="167" t="s">
        <v>211</v>
      </c>
      <c r="D26" s="160" t="s">
        <v>33</v>
      </c>
      <c r="E26" s="140">
        <f>VLOOKUP($A26,종합!$A:$T,COLUMN(종합!E22),FALSE)</f>
        <v>124191.36900000001</v>
      </c>
      <c r="F26" s="143">
        <f t="shared" si="1"/>
        <v>-0.9580266023366798</v>
      </c>
      <c r="G26" s="144">
        <f>IF(COUNTIF(현재가!$A:$A,$B26),VLOOKUP($B26,현재가!$A:$B,2,FALSE),VLOOKUP($B26,현재가!$D:$E,2,FALSE))</f>
        <v>160500</v>
      </c>
      <c r="H26" s="199">
        <f t="shared" si="2"/>
        <v>6736.7303249628912</v>
      </c>
      <c r="I26" s="187">
        <f t="shared" si="3"/>
        <v>20078.385923957667</v>
      </c>
      <c r="J26" s="169">
        <f t="shared" si="4"/>
        <v>-13341.655598994776</v>
      </c>
      <c r="K26" s="200">
        <f t="shared" si="5"/>
        <v>0.08</v>
      </c>
      <c r="L26" s="143">
        <v>2.69321284379247E-2</v>
      </c>
      <c r="M26" s="143">
        <f t="shared" si="6"/>
        <v>0.48429319701664719</v>
      </c>
      <c r="N26" s="143">
        <f t="shared" si="7"/>
        <v>1.3043046583665513E-2</v>
      </c>
      <c r="O26" s="147">
        <v>82915920</v>
      </c>
      <c r="P26" s="149">
        <f t="shared" si="8"/>
        <v>20078.385923957667</v>
      </c>
      <c r="Q26" s="228">
        <f t="shared" si="9"/>
        <v>20079.980515201423</v>
      </c>
      <c r="R26" s="121">
        <f t="shared" si="10"/>
        <v>539.06599329653193</v>
      </c>
      <c r="S26" s="164">
        <v>278</v>
      </c>
      <c r="T26" s="161">
        <v>2.6104010532717489E-2</v>
      </c>
      <c r="U26" s="164">
        <v>17122.714810000001</v>
      </c>
      <c r="V26" s="187">
        <f t="shared" si="11"/>
        <v>446.97152774895778</v>
      </c>
      <c r="W26" s="187">
        <v>16649.50058</v>
      </c>
      <c r="X26" s="140">
        <v>1.3221700000000001</v>
      </c>
      <c r="Y26" s="114" t="s">
        <v>55</v>
      </c>
      <c r="Z26" s="140">
        <v>846.13792980000005</v>
      </c>
      <c r="AA26" s="140">
        <v>34.68497</v>
      </c>
      <c r="AB26" s="140">
        <v>0</v>
      </c>
    </row>
    <row r="27" spans="1:28">
      <c r="A27" s="118" t="s">
        <v>81</v>
      </c>
      <c r="B27" s="117" t="s">
        <v>82</v>
      </c>
      <c r="C27" s="167" t="s">
        <v>211</v>
      </c>
      <c r="D27" s="160" t="s">
        <v>33</v>
      </c>
      <c r="E27" s="140">
        <f>VLOOKUP($A27,종합!$A:$T,COLUMN(종합!E23),FALSE)</f>
        <v>261180.25248</v>
      </c>
      <c r="F27" s="143">
        <f t="shared" si="1"/>
        <v>-0.7882874147403518</v>
      </c>
      <c r="G27" s="144">
        <f>IF(COUNTIF(현재가!$A:$A,$B27),VLOOKUP($B27,현재가!$A:$B,2,FALSE),VLOOKUP($B27,현재가!$D:$E,2,FALSE))</f>
        <v>224000</v>
      </c>
      <c r="H27" s="199">
        <f t="shared" si="2"/>
        <v>47423.619098161209</v>
      </c>
      <c r="I27" s="187">
        <f t="shared" si="3"/>
        <v>45435.102290895527</v>
      </c>
      <c r="J27" s="169">
        <f t="shared" si="4"/>
        <v>1988.5168072656825</v>
      </c>
      <c r="K27" s="200">
        <f t="shared" si="5"/>
        <v>0.08</v>
      </c>
      <c r="L27" s="143">
        <v>8.8732158134363193E-2</v>
      </c>
      <c r="M27" s="143">
        <f t="shared" si="6"/>
        <v>0.89402769077261046</v>
      </c>
      <c r="N27" s="143">
        <f t="shared" si="7"/>
        <v>7.9329006434134833E-2</v>
      </c>
      <c r="O27" s="147">
        <v>77350188</v>
      </c>
      <c r="P27" s="149">
        <f t="shared" si="8"/>
        <v>45435.102290895527</v>
      </c>
      <c r="Q27" s="228">
        <f t="shared" si="9"/>
        <v>56989.154299146627</v>
      </c>
      <c r="R27" s="121">
        <f t="shared" si="10"/>
        <v>4718.2136885129848</v>
      </c>
      <c r="S27" s="164">
        <v>500</v>
      </c>
      <c r="T27" s="161">
        <v>6.9873847183969051E-2</v>
      </c>
      <c r="U27" s="164">
        <v>52230.516929999998</v>
      </c>
      <c r="V27" s="187">
        <f t="shared" si="11"/>
        <v>3649.5471583065282</v>
      </c>
      <c r="W27" s="187">
        <v>44081.217989999997</v>
      </c>
      <c r="X27" s="140">
        <v>8937.0809499999996</v>
      </c>
      <c r="Y27" s="114" t="s">
        <v>80</v>
      </c>
      <c r="Z27" s="140">
        <v>40652.885062499998</v>
      </c>
      <c r="AA27" s="140">
        <v>13456.967989999999</v>
      </c>
      <c r="AB27" s="140">
        <v>105.99112</v>
      </c>
    </row>
    <row r="28" spans="1:28">
      <c r="A28" s="118" t="s">
        <v>84</v>
      </c>
      <c r="B28" s="117" t="s">
        <v>85</v>
      </c>
      <c r="C28" s="167" t="s">
        <v>211</v>
      </c>
      <c r="D28" s="160" t="s">
        <v>33</v>
      </c>
      <c r="E28" s="140">
        <f>VLOOKUP($A28,종합!$A:$T,COLUMN(종합!E24),FALSE)</f>
        <v>41022.94455</v>
      </c>
      <c r="F28" s="143">
        <f t="shared" si="1"/>
        <v>-0.60697999810608727</v>
      </c>
      <c r="G28" s="144">
        <f>IF(COUNTIF(현재가!$A:$A,$B28),VLOOKUP($B28,현재가!$A:$B,2,FALSE),VLOOKUP($B28,현재가!$D:$E,2,FALSE))</f>
        <v>49750</v>
      </c>
      <c r="H28" s="199">
        <f t="shared" si="2"/>
        <v>19552.745094222162</v>
      </c>
      <c r="I28" s="187">
        <f t="shared" si="3"/>
        <v>11433.143920283652</v>
      </c>
      <c r="J28" s="169">
        <f t="shared" si="4"/>
        <v>8119.6011739385085</v>
      </c>
      <c r="K28" s="200">
        <f t="shared" si="5"/>
        <v>0.08</v>
      </c>
      <c r="L28" s="143">
        <v>0.13927374192911371</v>
      </c>
      <c r="M28" s="143">
        <f t="shared" si="6"/>
        <v>0.9525232199760103</v>
      </c>
      <c r="N28" s="143">
        <f t="shared" si="7"/>
        <v>0.13266147312042725</v>
      </c>
      <c r="O28" s="147">
        <v>116597915</v>
      </c>
      <c r="P28" s="149">
        <f t="shared" si="8"/>
        <v>11433.143920283652</v>
      </c>
      <c r="Q28" s="228">
        <f t="shared" si="9"/>
        <v>17673.007326074396</v>
      </c>
      <c r="R28" s="121">
        <f t="shared" si="10"/>
        <v>2063.4086800010323</v>
      </c>
      <c r="S28" s="164">
        <v>97.963999999999999</v>
      </c>
      <c r="T28" s="161">
        <v>8.8705976770386386E-2</v>
      </c>
      <c r="U28" s="164">
        <v>27122.09015</v>
      </c>
      <c r="V28" s="187">
        <f t="shared" si="11"/>
        <v>2405.8914988102256</v>
      </c>
      <c r="W28" s="187">
        <v>20606.358059999999</v>
      </c>
      <c r="X28" s="140">
        <v>7275.5506299999997</v>
      </c>
      <c r="Y28" s="114" t="s">
        <v>83</v>
      </c>
      <c r="Z28" s="140">
        <v>5459.5988467999996</v>
      </c>
      <c r="AA28" s="140">
        <v>7248.3222500000002</v>
      </c>
      <c r="AB28" s="140">
        <v>1412.85195</v>
      </c>
    </row>
    <row r="29" spans="1:28">
      <c r="A29" s="118" t="s">
        <v>86</v>
      </c>
      <c r="B29" s="117" t="s">
        <v>87</v>
      </c>
      <c r="C29" s="167" t="s">
        <v>211</v>
      </c>
      <c r="D29" s="160" t="s">
        <v>33</v>
      </c>
      <c r="E29" s="140">
        <f>VLOOKUP($A29,종합!$A:$T,COLUMN(종합!E25),FALSE)</f>
        <v>158580.00338899999</v>
      </c>
      <c r="F29" s="143">
        <f t="shared" si="1"/>
        <v>-0.7323929341130575</v>
      </c>
      <c r="G29" s="144">
        <f>IF(COUNTIF(현재가!$A:$A,$B29),VLOOKUP($B29,현재가!$A:$B,2,FALSE),VLOOKUP($B29,현재가!$D:$E,2,FALSE))</f>
        <v>91900</v>
      </c>
      <c r="H29" s="199">
        <f t="shared" si="2"/>
        <v>24593.089355010015</v>
      </c>
      <c r="I29" s="187">
        <f t="shared" si="3"/>
        <v>226645.72898249654</v>
      </c>
      <c r="J29" s="169">
        <f t="shared" si="4"/>
        <v>-202052.63962748653</v>
      </c>
      <c r="K29" s="200">
        <f t="shared" si="5"/>
        <v>0.08</v>
      </c>
      <c r="L29" s="143">
        <v>4.2023230865944061E-3</v>
      </c>
      <c r="M29" s="143">
        <f t="shared" si="6"/>
        <v>-0.20368179751322146</v>
      </c>
      <c r="N29" s="143">
        <f t="shared" si="7"/>
        <v>-8.5593672000885762E-4</v>
      </c>
      <c r="O29" s="147">
        <v>61288440</v>
      </c>
      <c r="P29" s="149">
        <f t="shared" si="8"/>
        <v>226645.72898249654</v>
      </c>
      <c r="Q29" s="228">
        <f t="shared" si="9"/>
        <v>231476.25203056241</v>
      </c>
      <c r="R29" s="121">
        <f t="shared" si="10"/>
        <v>2353.8889922460685</v>
      </c>
      <c r="S29" s="164">
        <v>2833.333333333333</v>
      </c>
      <c r="T29" s="161">
        <v>4.9334372598766052E-3</v>
      </c>
      <c r="U29" s="164">
        <v>292425.29431000003</v>
      </c>
      <c r="V29" s="187">
        <f t="shared" si="11"/>
        <v>1442.6618426793364</v>
      </c>
      <c r="W29" s="187">
        <v>141868.18384000001</v>
      </c>
      <c r="X29" s="140">
        <v>2960.55222</v>
      </c>
      <c r="Y29" s="114" t="s">
        <v>93</v>
      </c>
      <c r="Z29" s="140">
        <v>211506.96833</v>
      </c>
      <c r="AA29" s="140">
        <v>59511.797890000002</v>
      </c>
      <c r="AB29" s="140">
        <v>18986.516159999999</v>
      </c>
    </row>
    <row r="30" spans="1:28">
      <c r="A30" s="118" t="s">
        <v>88</v>
      </c>
      <c r="B30" s="117" t="s">
        <v>89</v>
      </c>
      <c r="C30" s="167" t="s">
        <v>211</v>
      </c>
      <c r="D30" s="160" t="s">
        <v>33</v>
      </c>
      <c r="E30" s="140">
        <f>VLOOKUP($A30,종합!$A:$T,COLUMN(종합!E26),FALSE)</f>
        <v>64049.010300000002</v>
      </c>
      <c r="F30" s="143">
        <f t="shared" si="1"/>
        <v>-0.74595924629425214</v>
      </c>
      <c r="G30" s="144">
        <f>IF(COUNTIF(현재가!$A:$A,$B30),VLOOKUP($B30,현재가!$A:$B,2,FALSE),VLOOKUP($B30,현재가!$D:$E,2,FALSE))</f>
        <v>17900</v>
      </c>
      <c r="H30" s="199">
        <f t="shared" si="2"/>
        <v>4547.3294913328864</v>
      </c>
      <c r="I30" s="187">
        <f t="shared" si="3"/>
        <v>29134.51533848291</v>
      </c>
      <c r="J30" s="169">
        <f t="shared" si="4"/>
        <v>-24587.185847150024</v>
      </c>
      <c r="K30" s="200">
        <f t="shared" si="5"/>
        <v>0.08</v>
      </c>
      <c r="L30" s="143">
        <v>1.4109649826644199E-2</v>
      </c>
      <c r="M30" s="143">
        <f t="shared" si="6"/>
        <v>1.6491330316964037E-2</v>
      </c>
      <c r="N30" s="143">
        <f t="shared" si="7"/>
        <v>2.3268689594788385E-4</v>
      </c>
      <c r="O30" s="147">
        <v>357815700</v>
      </c>
      <c r="P30" s="149">
        <f t="shared" si="8"/>
        <v>29134.51533848291</v>
      </c>
      <c r="Q30" s="228">
        <f t="shared" si="9"/>
        <v>30941.984938056099</v>
      </c>
      <c r="R30" s="121">
        <f t="shared" si="10"/>
        <v>508.38392727248601</v>
      </c>
      <c r="S30" s="164">
        <v>500</v>
      </c>
      <c r="T30" s="161">
        <v>8.8816337059678396E-3</v>
      </c>
      <c r="U30" s="164">
        <v>204813.39</v>
      </c>
      <c r="V30" s="187">
        <f t="shared" si="11"/>
        <v>1819.0775080575365</v>
      </c>
      <c r="W30" s="187">
        <v>110715.28</v>
      </c>
      <c r="X30" s="140">
        <v>6467.41</v>
      </c>
      <c r="Y30" s="114" t="s">
        <v>90</v>
      </c>
      <c r="Z30" s="140">
        <v>239939.73</v>
      </c>
      <c r="AA30" s="140">
        <v>43869.21</v>
      </c>
      <c r="AB30" s="140">
        <v>19079.64</v>
      </c>
    </row>
    <row r="31" spans="1:28">
      <c r="A31" s="118" t="s">
        <v>91</v>
      </c>
      <c r="B31" s="117" t="s">
        <v>92</v>
      </c>
      <c r="C31" s="167" t="s">
        <v>211</v>
      </c>
      <c r="D31" s="160" t="s">
        <v>33</v>
      </c>
      <c r="E31" s="140">
        <f>VLOOKUP($A31,종합!$A:$T,COLUMN(종합!E27),FALSE)</f>
        <v>79420</v>
      </c>
      <c r="F31" s="143">
        <f t="shared" si="1"/>
        <v>-0.7234291752769868</v>
      </c>
      <c r="G31" s="144">
        <f>IF(COUNTIF(현재가!$A:$A,$B31),VLOOKUP($B31,현재가!$A:$B,2,FALSE),VLOOKUP($B31,현재가!$D:$E,2,FALSE))</f>
        <v>104500</v>
      </c>
      <c r="H31" s="199">
        <f t="shared" si="2"/>
        <v>28901.651183554884</v>
      </c>
      <c r="I31" s="187">
        <f t="shared" si="3"/>
        <v>45640.695268047137</v>
      </c>
      <c r="J31" s="169">
        <f t="shared" si="4"/>
        <v>-16739.044084492252</v>
      </c>
      <c r="K31" s="200">
        <f t="shared" si="5"/>
        <v>0.08</v>
      </c>
      <c r="L31" s="143">
        <v>5.0984208522674601E-2</v>
      </c>
      <c r="M31" s="143">
        <f t="shared" si="6"/>
        <v>0.54299850640993352</v>
      </c>
      <c r="N31" s="143">
        <f t="shared" si="7"/>
        <v>2.7684349078304912E-2</v>
      </c>
      <c r="O31" s="147">
        <v>175778019</v>
      </c>
      <c r="P31" s="149">
        <f t="shared" si="8"/>
        <v>45640.695268047137</v>
      </c>
      <c r="Q31" s="228">
        <f t="shared" si="9"/>
        <v>45732.384775595863</v>
      </c>
      <c r="R31" s="121">
        <f t="shared" si="10"/>
        <v>2319.4672552882889</v>
      </c>
      <c r="S31" s="164">
        <v>1060</v>
      </c>
      <c r="T31" s="161">
        <v>4.8971513867061438E-2</v>
      </c>
      <c r="U31" s="164">
        <v>83254.8</v>
      </c>
      <c r="V31" s="187">
        <f t="shared" si="11"/>
        <v>4077.1135926994266</v>
      </c>
      <c r="W31" s="187">
        <v>80387.48</v>
      </c>
      <c r="X31" s="140">
        <v>161.16999999999999</v>
      </c>
      <c r="Y31" s="114" t="s">
        <v>43</v>
      </c>
      <c r="Z31" s="140">
        <v>6114.17</v>
      </c>
      <c r="AA31" s="140">
        <v>53.2</v>
      </c>
      <c r="AB31" s="140">
        <v>0</v>
      </c>
    </row>
    <row r="32" spans="1:28">
      <c r="A32" s="118" t="s">
        <v>94</v>
      </c>
      <c r="B32" s="117" t="s">
        <v>95</v>
      </c>
      <c r="C32" s="167" t="s">
        <v>211</v>
      </c>
      <c r="D32" s="160" t="s">
        <v>33</v>
      </c>
      <c r="E32" s="140">
        <f>VLOOKUP($A32,종합!$A:$T,COLUMN(종합!E28),FALSE)</f>
        <v>81746.874314999994</v>
      </c>
      <c r="F32" s="143">
        <f t="shared" si="1"/>
        <v>0.23534258031650679</v>
      </c>
      <c r="G32" s="144">
        <f>IF(COUNTIF(현재가!$A:$A,$B32),VLOOKUP($B32,현재가!$A:$B,2,FALSE),VLOOKUP($B32,현재가!$D:$E,2,FALSE))</f>
        <v>238500</v>
      </c>
      <c r="H32" s="199">
        <f t="shared" si="2"/>
        <v>294629.20540548686</v>
      </c>
      <c r="I32" s="187">
        <f t="shared" si="3"/>
        <v>245361.53477954472</v>
      </c>
      <c r="J32" s="169">
        <f t="shared" si="4"/>
        <v>49267.670625942126</v>
      </c>
      <c r="K32" s="200">
        <f t="shared" si="5"/>
        <v>0.08</v>
      </c>
      <c r="L32" s="143">
        <v>9.4419452225714684E-2</v>
      </c>
      <c r="M32" s="143">
        <f t="shared" si="6"/>
        <v>0.93861935720084921</v>
      </c>
      <c r="N32" s="143">
        <f t="shared" si="7"/>
        <v>8.8623925555356614E-2</v>
      </c>
      <c r="O32" s="147">
        <v>33692031</v>
      </c>
      <c r="P32" s="149">
        <f t="shared" si="8"/>
        <v>245361.53477954472</v>
      </c>
      <c r="Q32" s="228">
        <f t="shared" si="9"/>
        <v>246020.86291562533</v>
      </c>
      <c r="R32" s="121">
        <f t="shared" si="10"/>
        <v>23623.082683325396</v>
      </c>
      <c r="S32" s="164">
        <v>1450</v>
      </c>
      <c r="T32" s="161">
        <v>6.2284148739647271E-2</v>
      </c>
      <c r="U32" s="164">
        <v>127786.86876</v>
      </c>
      <c r="V32" s="187">
        <f t="shared" si="11"/>
        <v>7959.0963408216248</v>
      </c>
      <c r="W32" s="187">
        <v>82889.425399999993</v>
      </c>
      <c r="X32" s="140">
        <v>222.14104</v>
      </c>
      <c r="Y32" s="114" t="s">
        <v>64</v>
      </c>
      <c r="Z32" s="140">
        <v>78703.010718400008</v>
      </c>
      <c r="AA32" s="140">
        <v>7995.8402699999997</v>
      </c>
      <c r="AB32" s="140">
        <v>6395.14149</v>
      </c>
    </row>
    <row r="33" spans="1:28">
      <c r="A33" s="118" t="s">
        <v>96</v>
      </c>
      <c r="B33" s="117" t="s">
        <v>97</v>
      </c>
      <c r="C33" s="167" t="s">
        <v>211</v>
      </c>
      <c r="D33" s="160" t="s">
        <v>33</v>
      </c>
      <c r="E33" s="140">
        <f>VLOOKUP($A33,종합!$A:$T,COLUMN(종합!E29),FALSE)</f>
        <v>100199.7</v>
      </c>
      <c r="F33" s="143">
        <f t="shared" si="1"/>
        <v>-0.86594988988336863</v>
      </c>
      <c r="G33" s="144">
        <f>IF(COUNTIF(현재가!$A:$A,$B33),VLOOKUP($B33,현재가!$A:$B,2,FALSE),VLOOKUP($B33,현재가!$D:$E,2,FALSE))</f>
        <v>531000</v>
      </c>
      <c r="H33" s="199">
        <f t="shared" si="2"/>
        <v>71180.608471931293</v>
      </c>
      <c r="I33" s="187">
        <f t="shared" si="3"/>
        <v>52995.839730980355</v>
      </c>
      <c r="J33" s="169">
        <f t="shared" si="4"/>
        <v>18184.768740950938</v>
      </c>
      <c r="K33" s="200">
        <f t="shared" si="5"/>
        <v>0.08</v>
      </c>
      <c r="L33" s="143">
        <v>0.109947965108514</v>
      </c>
      <c r="M33" s="143">
        <f t="shared" si="6"/>
        <v>0.60421299245809779</v>
      </c>
      <c r="N33" s="143">
        <f t="shared" si="7"/>
        <v>6.6431989012893766E-2</v>
      </c>
      <c r="O33" s="147">
        <v>116604719</v>
      </c>
      <c r="P33" s="149">
        <f t="shared" si="8"/>
        <v>52995.839730980355</v>
      </c>
      <c r="Q33" s="228">
        <f t="shared" si="9"/>
        <v>53381.501652604646</v>
      </c>
      <c r="R33" s="121">
        <f t="shared" si="10"/>
        <v>5725.3016314844472</v>
      </c>
      <c r="S33" s="164">
        <v>2266</v>
      </c>
      <c r="T33" s="161">
        <v>5.0272659384391183E-2</v>
      </c>
      <c r="U33" s="164">
        <v>132795.28</v>
      </c>
      <c r="V33" s="187">
        <f t="shared" si="11"/>
        <v>6675.9718792948543</v>
      </c>
      <c r="W33" s="187">
        <v>62245.35</v>
      </c>
      <c r="X33" s="140">
        <v>449.7</v>
      </c>
      <c r="Y33" s="114" t="s">
        <v>72</v>
      </c>
      <c r="Z33" s="140">
        <v>157120.19</v>
      </c>
      <c r="AA33" s="140">
        <v>12946.13</v>
      </c>
      <c r="AB33" s="140">
        <v>21717.39</v>
      </c>
    </row>
    <row r="34" spans="1:28">
      <c r="A34" s="118" t="s">
        <v>98</v>
      </c>
      <c r="B34" s="117" t="s">
        <v>99</v>
      </c>
      <c r="C34" s="167" t="s">
        <v>211</v>
      </c>
      <c r="D34" s="160" t="s">
        <v>33</v>
      </c>
      <c r="E34" s="140">
        <f>VLOOKUP($A34,종합!$A:$T,COLUMN(종합!E30),FALSE)</f>
        <v>60545.161500000002</v>
      </c>
      <c r="F34" s="143">
        <f t="shared" si="1"/>
        <v>15.986962589374812</v>
      </c>
      <c r="G34" s="144">
        <f>IF(COUNTIF(현재가!$A:$A,$B34),VLOOKUP($B34,현재가!$A:$B,2,FALSE),VLOOKUP($B34,현재가!$D:$E,2,FALSE))</f>
        <v>28300</v>
      </c>
      <c r="H34" s="199">
        <f t="shared" si="2"/>
        <v>480731.04127930722</v>
      </c>
      <c r="I34" s="187">
        <f t="shared" si="3"/>
        <v>292431.11941446987</v>
      </c>
      <c r="J34" s="169">
        <f t="shared" si="4"/>
        <v>188299.92186483732</v>
      </c>
      <c r="K34" s="200">
        <f t="shared" si="5"/>
        <v>0.08</v>
      </c>
      <c r="L34" s="143">
        <v>0.1372635354147955</v>
      </c>
      <c r="M34" s="143">
        <f t="shared" si="6"/>
        <v>0.84434892014201446</v>
      </c>
      <c r="N34" s="143">
        <f t="shared" si="7"/>
        <v>0.11589831790235773</v>
      </c>
      <c r="O34" s="147">
        <v>17674240</v>
      </c>
      <c r="P34" s="149">
        <f t="shared" si="8"/>
        <v>292431.11941446987</v>
      </c>
      <c r="Q34" s="228">
        <f t="shared" si="9"/>
        <v>293547.04038193438</v>
      </c>
      <c r="R34" s="121">
        <f t="shared" si="10"/>
        <v>38547.756979741738</v>
      </c>
      <c r="S34" s="164">
        <v>6000</v>
      </c>
      <c r="T34" s="161">
        <v>0.11884646508862851</v>
      </c>
      <c r="U34" s="164">
        <v>57326.257689999999</v>
      </c>
      <c r="V34" s="187">
        <f t="shared" si="11"/>
        <v>6813.0230832163061</v>
      </c>
      <c r="W34" s="187">
        <v>51882.208429999999</v>
      </c>
      <c r="X34" s="140">
        <v>197.23054999999999</v>
      </c>
      <c r="Y34" s="114" t="s">
        <v>58</v>
      </c>
      <c r="Z34" s="140">
        <v>47055.438454100004</v>
      </c>
      <c r="AA34" s="140">
        <v>2459.4629599999998</v>
      </c>
      <c r="AB34" s="140">
        <v>10652.121709999999</v>
      </c>
    </row>
    <row r="35" spans="1:28">
      <c r="A35" s="118" t="s">
        <v>101</v>
      </c>
      <c r="B35" s="117" t="s">
        <v>102</v>
      </c>
      <c r="C35" s="167" t="s">
        <v>211</v>
      </c>
      <c r="D35" s="160" t="s">
        <v>33</v>
      </c>
      <c r="E35" s="140">
        <f>VLOOKUP($A35,종합!$A:$T,COLUMN(종합!E31),FALSE)</f>
        <v>196377.3768</v>
      </c>
      <c r="F35" s="143">
        <f t="shared" si="1"/>
        <v>-0.93503197683730088</v>
      </c>
      <c r="G35" s="144">
        <f>IF(COUNTIF(현재가!$A:$A,$B35),VLOOKUP($B35,현재가!$A:$B,2,FALSE),VLOOKUP($B35,현재가!$D:$E,2,FALSE))</f>
        <v>120000</v>
      </c>
      <c r="H35" s="199">
        <f t="shared" si="2"/>
        <v>7796.1627795238892</v>
      </c>
      <c r="I35" s="187">
        <f t="shared" si="3"/>
        <v>36765.108359909231</v>
      </c>
      <c r="J35" s="169">
        <f t="shared" si="4"/>
        <v>-28968.945580385342</v>
      </c>
      <c r="K35" s="200">
        <f t="shared" si="5"/>
        <v>0.08</v>
      </c>
      <c r="L35" s="143">
        <v>2.573730189636669E-2</v>
      </c>
      <c r="M35" s="143">
        <f t="shared" si="6"/>
        <v>-6.3724210252431579E-2</v>
      </c>
      <c r="N35" s="143">
        <f t="shared" si="7"/>
        <v>-1.6400892373743768E-3</v>
      </c>
      <c r="O35" s="147">
        <v>244971643</v>
      </c>
      <c r="P35" s="149">
        <f t="shared" si="8"/>
        <v>36765.108359909231</v>
      </c>
      <c r="Q35" s="228">
        <f t="shared" si="9"/>
        <v>44539.240813272416</v>
      </c>
      <c r="R35" s="121">
        <f t="shared" si="10"/>
        <v>1245.6236186309657</v>
      </c>
      <c r="S35" s="164">
        <v>1325</v>
      </c>
      <c r="T35" s="161">
        <v>1.256381039231402E-2</v>
      </c>
      <c r="U35" s="164">
        <v>242874.14</v>
      </c>
      <c r="V35" s="187">
        <f t="shared" si="11"/>
        <v>3051.4246441563305</v>
      </c>
      <c r="W35" s="187">
        <v>109108.51</v>
      </c>
      <c r="X35" s="140">
        <v>19044.419999999998</v>
      </c>
      <c r="Y35" s="114" t="s">
        <v>61</v>
      </c>
      <c r="Z35" s="140">
        <v>169545.56</v>
      </c>
      <c r="AA35" s="140">
        <v>26444.799999999999</v>
      </c>
      <c r="AB35" s="140">
        <v>1590.41</v>
      </c>
    </row>
    <row r="36" spans="1:28">
      <c r="A36" s="118" t="s">
        <v>104</v>
      </c>
      <c r="B36" s="117" t="s">
        <v>105</v>
      </c>
      <c r="C36" s="167" t="s">
        <v>211</v>
      </c>
      <c r="D36" s="160" t="s">
        <v>33</v>
      </c>
      <c r="E36" s="140">
        <f>VLOOKUP($A36,종합!$A:$T,COLUMN(종합!E32),FALSE)</f>
        <v>81858.551808000004</v>
      </c>
      <c r="F36" s="143">
        <f t="shared" si="1"/>
        <v>-1.6676599274564934</v>
      </c>
      <c r="G36" s="144">
        <f>IF(COUNTIF(현재가!$A:$A,$B36),VLOOKUP($B36,현재가!$A:$B,2,FALSE),VLOOKUP($B36,현재가!$D:$E,2,FALSE))</f>
        <v>31350</v>
      </c>
      <c r="H36" s="199">
        <f t="shared" si="2"/>
        <v>-20931.13872576107</v>
      </c>
      <c r="I36" s="187">
        <f t="shared" si="3"/>
        <v>43216.257166812509</v>
      </c>
      <c r="J36" s="169">
        <f t="shared" si="4"/>
        <v>-64147.395892573579</v>
      </c>
      <c r="K36" s="200">
        <f t="shared" si="5"/>
        <v>0.08</v>
      </c>
      <c r="L36" s="143">
        <v>-1.858582396251585E-2</v>
      </c>
      <c r="M36" s="143">
        <f t="shared" si="6"/>
        <v>0</v>
      </c>
      <c r="N36" s="143">
        <f t="shared" si="7"/>
        <v>0</v>
      </c>
      <c r="O36" s="147">
        <v>180070638</v>
      </c>
      <c r="P36" s="149">
        <f t="shared" si="8"/>
        <v>43216.257166812509</v>
      </c>
      <c r="Q36" s="228">
        <f t="shared" si="9"/>
        <v>49893.753361389216</v>
      </c>
      <c r="R36" s="121">
        <f t="shared" si="10"/>
        <v>-1140.2914024947493</v>
      </c>
      <c r="S36" s="164">
        <v>280</v>
      </c>
      <c r="T36" s="161">
        <v>-7.671065582342762E-3</v>
      </c>
      <c r="U36" s="164">
        <v>267672.07</v>
      </c>
      <c r="V36" s="187">
        <f t="shared" si="11"/>
        <v>-2053.3300035314428</v>
      </c>
      <c r="W36" s="187">
        <v>89844</v>
      </c>
      <c r="X36" s="140">
        <v>12024.21</v>
      </c>
      <c r="Y36" s="114" t="s">
        <v>103</v>
      </c>
      <c r="Z36" s="140">
        <v>291747.12</v>
      </c>
      <c r="AA36" s="140">
        <v>55941.29</v>
      </c>
      <c r="AB36" s="140">
        <v>13403.66</v>
      </c>
    </row>
    <row r="37" spans="1:28">
      <c r="A37" s="118" t="s">
        <v>106</v>
      </c>
      <c r="B37" s="117" t="s">
        <v>107</v>
      </c>
      <c r="C37" s="167" t="s">
        <v>211</v>
      </c>
      <c r="D37" s="160" t="s">
        <v>33</v>
      </c>
      <c r="E37" s="140">
        <f>VLOOKUP($A37,종합!$A:$T,COLUMN(종합!E33),FALSE)</f>
        <v>119337.75952000001</v>
      </c>
      <c r="F37" s="143">
        <f t="shared" si="1"/>
        <v>-0.73642637844221936</v>
      </c>
      <c r="G37" s="144">
        <f>IF(COUNTIF(현재가!$A:$A,$B37),VLOOKUP($B37,현재가!$A:$B,2,FALSE),VLOOKUP($B37,현재가!$D:$E,2,FALSE))</f>
        <v>106000</v>
      </c>
      <c r="H37" s="199">
        <f t="shared" si="2"/>
        <v>27938.803885124755</v>
      </c>
      <c r="I37" s="187">
        <f t="shared" si="3"/>
        <v>15768.710408640769</v>
      </c>
      <c r="J37" s="169">
        <f t="shared" si="4"/>
        <v>12170.093476483988</v>
      </c>
      <c r="K37" s="200">
        <f t="shared" si="5"/>
        <v>0.08</v>
      </c>
      <c r="L37" s="143">
        <v>0.1469780492762538</v>
      </c>
      <c r="M37" s="143">
        <f t="shared" si="6"/>
        <v>0.62194347116798832</v>
      </c>
      <c r="N37" s="143">
        <f t="shared" si="7"/>
        <v>9.1412038152372921E-2</v>
      </c>
      <c r="O37" s="147">
        <v>202738998</v>
      </c>
      <c r="P37" s="149">
        <f t="shared" si="8"/>
        <v>15768.710408640769</v>
      </c>
      <c r="Q37" s="228">
        <f t="shared" si="9"/>
        <v>15768.850026574562</v>
      </c>
      <c r="R37" s="121">
        <f t="shared" si="10"/>
        <v>2235.115480244684</v>
      </c>
      <c r="S37" s="164">
        <v>845</v>
      </c>
      <c r="T37" s="161">
        <v>0.1203554630251793</v>
      </c>
      <c r="U37" s="164">
        <v>37650.561220000003</v>
      </c>
      <c r="V37" s="187">
        <f t="shared" si="11"/>
        <v>4531.4507287909601</v>
      </c>
      <c r="W37" s="187">
        <v>31969.608540000001</v>
      </c>
      <c r="X37" s="140">
        <v>0.28305999999999998</v>
      </c>
      <c r="Y37" s="114" t="s">
        <v>100</v>
      </c>
      <c r="Z37" s="140">
        <v>16902.541659999999</v>
      </c>
      <c r="AA37" s="140">
        <v>163.85518999999999</v>
      </c>
      <c r="AB37" s="140">
        <v>14.06101</v>
      </c>
    </row>
    <row r="38" spans="1:28">
      <c r="A38" s="118" t="s">
        <v>108</v>
      </c>
      <c r="B38" s="117" t="s">
        <v>109</v>
      </c>
      <c r="C38" s="167" t="s">
        <v>211</v>
      </c>
      <c r="D38" s="160" t="s">
        <v>33</v>
      </c>
      <c r="E38" s="140">
        <f>VLOOKUP($A38,종합!$A:$T,COLUMN(종합!E34),FALSE)</f>
        <v>33924.959838000002</v>
      </c>
      <c r="F38" s="143">
        <f t="shared" si="1"/>
        <v>2.2545558732710305</v>
      </c>
      <c r="G38" s="144">
        <f>IF(COUNTIF(현재가!$A:$A,$B38),VLOOKUP($B38,현재가!$A:$B,2,FALSE),VLOOKUP($B38,현재가!$D:$E,2,FALSE))</f>
        <v>58200</v>
      </c>
      <c r="H38" s="199">
        <f t="shared" si="2"/>
        <v>189415.15182437398</v>
      </c>
      <c r="I38" s="187">
        <f t="shared" si="3"/>
        <v>499035.8042330785</v>
      </c>
      <c r="J38" s="169">
        <f t="shared" si="4"/>
        <v>-309620.65240870451</v>
      </c>
      <c r="K38" s="200">
        <f t="shared" si="5"/>
        <v>0.08</v>
      </c>
      <c r="L38" s="143">
        <v>3.4284676138607528E-2</v>
      </c>
      <c r="M38" s="143">
        <f t="shared" si="6"/>
        <v>0.9029242473561313</v>
      </c>
      <c r="N38" s="143">
        <f t="shared" si="7"/>
        <v>3.0956465398300916E-2</v>
      </c>
      <c r="O38" s="147">
        <v>29552204</v>
      </c>
      <c r="P38" s="149">
        <f t="shared" si="8"/>
        <v>499035.8042330785</v>
      </c>
      <c r="Q38" s="228">
        <f t="shared" si="9"/>
        <v>528521.86534039897</v>
      </c>
      <c r="R38" s="121">
        <f t="shared" si="10"/>
        <v>17512.09703453556</v>
      </c>
      <c r="S38" s="164">
        <v>1700</v>
      </c>
      <c r="T38" s="161">
        <v>2.008193644856093E-2</v>
      </c>
      <c r="U38" s="164">
        <v>257704.76136999999</v>
      </c>
      <c r="V38" s="187">
        <f t="shared" si="11"/>
        <v>5175.2106403238995</v>
      </c>
      <c r="W38" s="187">
        <v>156189.85983</v>
      </c>
      <c r="X38" s="140">
        <v>8713.7809300000008</v>
      </c>
      <c r="Y38" s="114" t="s">
        <v>130</v>
      </c>
      <c r="Z38" s="140">
        <v>160803.37041989999</v>
      </c>
      <c r="AA38" s="140">
        <v>5083.7076999999999</v>
      </c>
      <c r="AB38" s="140">
        <v>21038.57171</v>
      </c>
    </row>
    <row r="39" spans="1:28">
      <c r="A39" s="118" t="s">
        <v>111</v>
      </c>
      <c r="B39" s="117" t="s">
        <v>112</v>
      </c>
      <c r="C39" s="167" t="s">
        <v>211</v>
      </c>
      <c r="D39" s="160" t="s">
        <v>33</v>
      </c>
      <c r="E39" s="140">
        <f>VLOOKUP($A39,종합!$A:$T,COLUMN(종합!E35),FALSE)</f>
        <v>471724.67580000003</v>
      </c>
      <c r="F39" s="143">
        <f t="shared" si="1"/>
        <v>-0.93540894302199085</v>
      </c>
      <c r="G39" s="144">
        <f>IF(COUNTIF(현재가!$A:$A,$B39),VLOOKUP($B39,현재가!$A:$B,2,FALSE),VLOOKUP($B39,현재가!$D:$E,2,FALSE))</f>
        <v>686000</v>
      </c>
      <c r="H39" s="199">
        <f t="shared" si="2"/>
        <v>44309.46508691425</v>
      </c>
      <c r="I39" s="187">
        <f t="shared" si="3"/>
        <v>15207.852566885485</v>
      </c>
      <c r="J39" s="169">
        <f t="shared" si="4"/>
        <v>29101.612520028764</v>
      </c>
      <c r="K39" s="200">
        <f t="shared" si="5"/>
        <v>0.08</v>
      </c>
      <c r="L39" s="143">
        <v>0.23812057035567369</v>
      </c>
      <c r="M39" s="143">
        <f t="shared" si="6"/>
        <v>0.42284434261289217</v>
      </c>
      <c r="N39" s="143">
        <f t="shared" si="7"/>
        <v>0.10068793603465177</v>
      </c>
      <c r="O39" s="147">
        <v>72500293</v>
      </c>
      <c r="P39" s="149">
        <f t="shared" si="8"/>
        <v>15207.852566885485</v>
      </c>
      <c r="Q39" s="228">
        <f t="shared" si="9"/>
        <v>17246.369445706929</v>
      </c>
      <c r="R39" s="121">
        <f t="shared" si="10"/>
        <v>3707.8385572588554</v>
      </c>
      <c r="S39" s="164">
        <v>2140</v>
      </c>
      <c r="T39" s="161">
        <v>0.14019329022395441</v>
      </c>
      <c r="U39" s="164">
        <v>19174.910680000001</v>
      </c>
      <c r="V39" s="187">
        <f t="shared" si="11"/>
        <v>2688.193817979643</v>
      </c>
      <c r="W39" s="187">
        <v>12503.668379999999</v>
      </c>
      <c r="X39" s="140">
        <v>1477.9307100000001</v>
      </c>
      <c r="Y39" s="114" t="s">
        <v>103</v>
      </c>
      <c r="Z39" s="140">
        <v>22332.107490900002</v>
      </c>
      <c r="AA39" s="140">
        <v>4168.5429400000003</v>
      </c>
      <c r="AB39" s="140">
        <v>472.75995</v>
      </c>
    </row>
    <row r="40" spans="1:28">
      <c r="A40" s="118" t="s">
        <v>114</v>
      </c>
      <c r="B40" s="117" t="s">
        <v>115</v>
      </c>
      <c r="C40" s="167" t="s">
        <v>211</v>
      </c>
      <c r="D40" s="160" t="s">
        <v>33</v>
      </c>
      <c r="E40" s="140">
        <f>VLOOKUP($A40,종합!$A:$T,COLUMN(종합!E36),FALSE)</f>
        <v>30753.396258500001</v>
      </c>
      <c r="F40" s="143" t="e">
        <f t="shared" si="1"/>
        <v>#VALUE!</v>
      </c>
      <c r="G40" s="144">
        <f>IF(COUNTIF(현재가!$A:$A,$B40),VLOOKUP($B40,현재가!$A:$B,2,FALSE),VLOOKUP($B40,현재가!$D:$E,2,FALSE))</f>
        <v>31550</v>
      </c>
      <c r="H40" s="199" t="str">
        <f t="shared" si="2"/>
        <v>-</v>
      </c>
      <c r="I40" s="187">
        <f t="shared" si="3"/>
        <v>31724.071100245299</v>
      </c>
      <c r="J40" s="169" t="str">
        <f t="shared" si="4"/>
        <v>-</v>
      </c>
      <c r="K40" s="200">
        <f t="shared" si="5"/>
        <v>0.08</v>
      </c>
      <c r="L40" s="143" t="s">
        <v>222</v>
      </c>
      <c r="M40" s="143" t="str">
        <f t="shared" si="6"/>
        <v>-</v>
      </c>
      <c r="N40" s="143" t="str">
        <f t="shared" si="7"/>
        <v>-</v>
      </c>
      <c r="O40" s="147">
        <v>123852681</v>
      </c>
      <c r="P40" s="149">
        <f t="shared" si="8"/>
        <v>31724.071100245299</v>
      </c>
      <c r="Q40" s="228">
        <f t="shared" si="9"/>
        <v>31941.770400593912</v>
      </c>
      <c r="R40" s="121" t="str">
        <f t="shared" si="10"/>
        <v>-</v>
      </c>
      <c r="S40" s="164">
        <v>400</v>
      </c>
      <c r="T40" s="161" t="e">
        <v>#DIV/0!</v>
      </c>
      <c r="U40" s="164">
        <v>60280.63392</v>
      </c>
      <c r="V40" s="187" t="str">
        <f t="shared" si="11"/>
        <v>-</v>
      </c>
      <c r="W40" s="187">
        <v>39560.739000000001</v>
      </c>
      <c r="X40" s="140">
        <v>269.62642</v>
      </c>
      <c r="Y40" s="114" t="s">
        <v>49</v>
      </c>
      <c r="Z40" s="140">
        <v>33152.871271299999</v>
      </c>
      <c r="AA40" s="140">
        <v>9147.5740000000005</v>
      </c>
      <c r="AB40" s="140">
        <v>3369.3222999999998</v>
      </c>
    </row>
    <row r="41" spans="1:28">
      <c r="A41" s="118" t="s">
        <v>117</v>
      </c>
      <c r="B41" s="117" t="s">
        <v>118</v>
      </c>
      <c r="C41" s="167" t="s">
        <v>211</v>
      </c>
      <c r="D41" s="160" t="s">
        <v>33</v>
      </c>
      <c r="E41" s="140">
        <f>VLOOKUP($A41,종합!$A:$T,COLUMN(종합!E37),FALSE)</f>
        <v>56445.199107</v>
      </c>
      <c r="F41" s="143">
        <f t="shared" si="1"/>
        <v>-0.73595166437089432</v>
      </c>
      <c r="G41" s="144">
        <f>IF(COUNTIF(현재가!$A:$A,$B41),VLOOKUP($B41,현재가!$A:$B,2,FALSE),VLOOKUP($B41,현재가!$D:$E,2,FALSE))</f>
        <v>73900</v>
      </c>
      <c r="H41" s="199">
        <f t="shared" si="2"/>
        <v>19513.172002990912</v>
      </c>
      <c r="I41" s="187">
        <f t="shared" si="3"/>
        <v>11091.751326931089</v>
      </c>
      <c r="J41" s="169">
        <f t="shared" si="4"/>
        <v>8421.4206760598245</v>
      </c>
      <c r="K41" s="200">
        <f t="shared" si="5"/>
        <v>0.08</v>
      </c>
      <c r="L41" s="143">
        <v>0.1242517530963279</v>
      </c>
      <c r="M41" s="143">
        <f t="shared" si="6"/>
        <v>0.85792718557116487</v>
      </c>
      <c r="N41" s="143">
        <f t="shared" si="7"/>
        <v>0.10659895683621587</v>
      </c>
      <c r="O41" s="147">
        <v>97475107</v>
      </c>
      <c r="P41" s="149">
        <f t="shared" si="8"/>
        <v>11091.751326931089</v>
      </c>
      <c r="Q41" s="228">
        <f t="shared" si="9"/>
        <v>13574.342641244804</v>
      </c>
      <c r="R41" s="121">
        <f t="shared" si="10"/>
        <v>1759.6610653843704</v>
      </c>
      <c r="S41" s="164">
        <v>250</v>
      </c>
      <c r="T41" s="161">
        <v>5.7674452986144147E-2</v>
      </c>
      <c r="U41" s="164">
        <v>29739.883388800001</v>
      </c>
      <c r="V41" s="187">
        <f t="shared" si="11"/>
        <v>1715.231506320755</v>
      </c>
      <c r="W41" s="187">
        <v>13231.6050141</v>
      </c>
      <c r="X41" s="140">
        <v>2419.9085399999999</v>
      </c>
      <c r="Y41" s="114" t="s">
        <v>116</v>
      </c>
      <c r="Z41" s="140">
        <v>32101.734611299999</v>
      </c>
      <c r="AA41" s="140">
        <v>12975.11405</v>
      </c>
      <c r="AB41" s="140">
        <v>4455.9923392999999</v>
      </c>
    </row>
    <row r="42" spans="1:28">
      <c r="A42" s="118" t="s">
        <v>119</v>
      </c>
      <c r="B42" s="117" t="s">
        <v>120</v>
      </c>
      <c r="C42" s="167" t="s">
        <v>211</v>
      </c>
      <c r="D42" s="160" t="s">
        <v>33</v>
      </c>
      <c r="E42" s="140">
        <f>VLOOKUP($A42,종합!$A:$T,COLUMN(종합!E38),FALSE)</f>
        <v>60784.555067499998</v>
      </c>
      <c r="F42" s="143">
        <f t="shared" si="1"/>
        <v>0.6394253018609406</v>
      </c>
      <c r="G42" s="144">
        <f>IF(COUNTIF(현재가!$A:$A,$B42),VLOOKUP($B42,현재가!$A:$B,2,FALSE),VLOOKUP($B42,현재가!$D:$E,2,FALSE))</f>
        <v>45550</v>
      </c>
      <c r="H42" s="199">
        <f t="shared" si="2"/>
        <v>74675.82249976584</v>
      </c>
      <c r="I42" s="187">
        <f t="shared" si="3"/>
        <v>109422.21251731012</v>
      </c>
      <c r="J42" s="169">
        <f t="shared" si="4"/>
        <v>-34746.390017544276</v>
      </c>
      <c r="K42" s="200">
        <f t="shared" si="5"/>
        <v>0.08</v>
      </c>
      <c r="L42" s="143">
        <v>6.6610880893471336E-2</v>
      </c>
      <c r="M42" s="143">
        <f t="shared" si="6"/>
        <v>0.91303593370882408</v>
      </c>
      <c r="N42" s="143">
        <f t="shared" si="7"/>
        <v>6.0818127831737873E-2</v>
      </c>
      <c r="O42" s="147">
        <v>132086605</v>
      </c>
      <c r="P42" s="149">
        <f t="shared" si="8"/>
        <v>109422.21251731012</v>
      </c>
      <c r="Q42" s="228">
        <f t="shared" si="9"/>
        <v>120988.90741419236</v>
      </c>
      <c r="R42" s="121">
        <f t="shared" si="10"/>
        <v>6899.4013917318471</v>
      </c>
      <c r="S42" s="164">
        <v>600</v>
      </c>
      <c r="T42" s="161">
        <v>3.0190905847337749E-2</v>
      </c>
      <c r="U42" s="164">
        <v>301851.99177999998</v>
      </c>
      <c r="V42" s="187">
        <f t="shared" si="11"/>
        <v>9113.1850636613472</v>
      </c>
      <c r="W42" s="187">
        <v>159810.14022999999</v>
      </c>
      <c r="X42" s="140">
        <v>15278.054599999999</v>
      </c>
      <c r="Y42" s="114" t="s">
        <v>58</v>
      </c>
      <c r="Z42" s="140">
        <v>140206.35050249999</v>
      </c>
      <c r="AA42" s="140">
        <v>16702.196260000001</v>
      </c>
      <c r="AB42" s="140">
        <v>24991.89675</v>
      </c>
    </row>
    <row r="43" spans="1:28">
      <c r="A43" s="118" t="s">
        <v>121</v>
      </c>
      <c r="B43" s="117" t="s">
        <v>122</v>
      </c>
      <c r="C43" s="167" t="s">
        <v>211</v>
      </c>
      <c r="D43" s="160" t="s">
        <v>33</v>
      </c>
      <c r="E43" s="140">
        <f>VLOOKUP($A43,종합!$A:$T,COLUMN(종합!E39),FALSE)</f>
        <v>27183.464155000001</v>
      </c>
      <c r="F43" s="143">
        <f t="shared" si="1"/>
        <v>-0.19923966916700853</v>
      </c>
      <c r="G43" s="144">
        <f>IF(COUNTIF(현재가!$A:$A,$B43),VLOOKUP($B43,현재가!$A:$B,2,FALSE),VLOOKUP($B43,현재가!$D:$E,2,FALSE))</f>
        <v>260500</v>
      </c>
      <c r="H43" s="199">
        <f t="shared" si="2"/>
        <v>208598.06618199428</v>
      </c>
      <c r="I43" s="187">
        <f t="shared" si="3"/>
        <v>81305.20858666666</v>
      </c>
      <c r="J43" s="169">
        <f t="shared" si="4"/>
        <v>127292.85759532763</v>
      </c>
      <c r="K43" s="200">
        <f t="shared" si="5"/>
        <v>0.08</v>
      </c>
      <c r="L43" s="143">
        <v>0.20223190439763439</v>
      </c>
      <c r="M43" s="143">
        <f t="shared" si="6"/>
        <v>0.886590382882949</v>
      </c>
      <c r="N43" s="143">
        <f t="shared" si="7"/>
        <v>0.1792968615510466</v>
      </c>
      <c r="O43" s="147">
        <v>37500000</v>
      </c>
      <c r="P43" s="149">
        <f t="shared" si="8"/>
        <v>81305.20858666666</v>
      </c>
      <c r="Q43" s="228">
        <f t="shared" si="9"/>
        <v>82125.008400000006</v>
      </c>
      <c r="R43" s="121">
        <f t="shared" si="10"/>
        <v>16753.429279626213</v>
      </c>
      <c r="S43" s="164">
        <v>1900</v>
      </c>
      <c r="T43" s="161">
        <v>9.3686674352667421E-2</v>
      </c>
      <c r="U43" s="164">
        <v>67059.013709999999</v>
      </c>
      <c r="V43" s="187">
        <f t="shared" si="11"/>
        <v>6282.5359798598301</v>
      </c>
      <c r="W43" s="187">
        <v>30796.87815</v>
      </c>
      <c r="X43" s="140">
        <v>307.42493000000002</v>
      </c>
      <c r="Y43" s="114" t="s">
        <v>127</v>
      </c>
      <c r="Z43" s="140">
        <v>120802.4194122</v>
      </c>
      <c r="AA43" s="140">
        <v>12763.8027</v>
      </c>
      <c r="AB43" s="140">
        <v>7112.4884099999999</v>
      </c>
    </row>
    <row r="44" spans="1:28">
      <c r="A44" s="118" t="s">
        <v>123</v>
      </c>
      <c r="B44" s="117" t="s">
        <v>124</v>
      </c>
      <c r="C44" s="167" t="s">
        <v>211</v>
      </c>
      <c r="D44" s="160" t="s">
        <v>33</v>
      </c>
      <c r="E44" s="140">
        <f>VLOOKUP($A44,종합!$A:$T,COLUMN(종합!E40),FALSE)</f>
        <v>52956.5919975</v>
      </c>
      <c r="F44" s="143">
        <f t="shared" si="1"/>
        <v>0.90145734752584805</v>
      </c>
      <c r="G44" s="144">
        <f>IF(COUNTIF(현재가!$A:$A,$B44),VLOOKUP($B44,현재가!$A:$B,2,FALSE),VLOOKUP($B44,현재가!$D:$E,2,FALSE))</f>
        <v>42750</v>
      </c>
      <c r="H44" s="199">
        <f t="shared" si="2"/>
        <v>81287.301606730005</v>
      </c>
      <c r="I44" s="187">
        <f t="shared" si="3"/>
        <v>146544.14512726336</v>
      </c>
      <c r="J44" s="169">
        <f t="shared" si="4"/>
        <v>-65256.843520533344</v>
      </c>
      <c r="K44" s="200">
        <f t="shared" si="5"/>
        <v>0.08</v>
      </c>
      <c r="L44" s="143">
        <v>4.6140147651779977E-2</v>
      </c>
      <c r="M44" s="143">
        <f t="shared" si="6"/>
        <v>0.82438805489595768</v>
      </c>
      <c r="N44" s="143">
        <f t="shared" si="7"/>
        <v>3.8037386575263184E-2</v>
      </c>
      <c r="O44" s="147">
        <v>67190077</v>
      </c>
      <c r="P44" s="149">
        <f t="shared" si="8"/>
        <v>146544.14512726336</v>
      </c>
      <c r="Q44" s="228">
        <f t="shared" si="9"/>
        <v>157790.41229555369</v>
      </c>
      <c r="R44" s="121">
        <f t="shared" si="10"/>
        <v>7402.6855020016274</v>
      </c>
      <c r="S44" s="164">
        <v>1300</v>
      </c>
      <c r="T44" s="161">
        <v>3.5681141995978161E-2</v>
      </c>
      <c r="U44" s="164">
        <v>139397.72693999999</v>
      </c>
      <c r="V44" s="187">
        <f t="shared" si="11"/>
        <v>4973.87008886273</v>
      </c>
      <c r="W44" s="187">
        <v>106019.49952</v>
      </c>
      <c r="X44" s="140">
        <v>7556.3755700000002</v>
      </c>
      <c r="Y44" s="114" t="s">
        <v>113</v>
      </c>
      <c r="Z44" s="140">
        <v>68273.079119999995</v>
      </c>
      <c r="AA44" s="140">
        <v>9922.2116800000003</v>
      </c>
      <c r="AB44" s="140">
        <v>3893.4746300000002</v>
      </c>
    </row>
    <row r="45" spans="1:28">
      <c r="A45" s="118" t="s">
        <v>125</v>
      </c>
      <c r="B45" s="117" t="s">
        <v>126</v>
      </c>
      <c r="C45" s="167" t="s">
        <v>211</v>
      </c>
      <c r="D45" s="160" t="s">
        <v>33</v>
      </c>
      <c r="E45" s="140">
        <f>VLOOKUP($A45,종합!$A:$T,COLUMN(종합!E41),FALSE)</f>
        <v>64500</v>
      </c>
      <c r="F45" s="143">
        <f t="shared" si="1"/>
        <v>-0.15272379253108048</v>
      </c>
      <c r="G45" s="144">
        <f>IF(COUNTIF(현재가!$A:$A,$B45),VLOOKUP($B45,현재가!$A:$B,2,FALSE),VLOOKUP($B45,현재가!$D:$E,2,FALSE))</f>
        <v>172000</v>
      </c>
      <c r="H45" s="199">
        <f t="shared" si="2"/>
        <v>145731.50768465415</v>
      </c>
      <c r="I45" s="187">
        <f t="shared" si="3"/>
        <v>82901.04168750938</v>
      </c>
      <c r="J45" s="169">
        <f t="shared" si="4"/>
        <v>62830.465997144769</v>
      </c>
      <c r="K45" s="200">
        <f t="shared" si="5"/>
        <v>0.08</v>
      </c>
      <c r="L45" s="143">
        <v>0.13684748309542979</v>
      </c>
      <c r="M45" s="143">
        <f t="shared" si="6"/>
        <v>0.86407880538241644</v>
      </c>
      <c r="N45" s="143">
        <f t="shared" si="7"/>
        <v>0.11824700971268941</v>
      </c>
      <c r="O45" s="147">
        <v>21240439</v>
      </c>
      <c r="P45" s="149">
        <f t="shared" si="8"/>
        <v>82901.04168750938</v>
      </c>
      <c r="Q45" s="228">
        <f t="shared" si="9"/>
        <v>83890.581122169839</v>
      </c>
      <c r="R45" s="121">
        <f t="shared" si="10"/>
        <v>11737.683769545169</v>
      </c>
      <c r="S45" s="164">
        <v>1595.4</v>
      </c>
      <c r="T45" s="161">
        <v>0.1154011535158663</v>
      </c>
      <c r="U45" s="164">
        <v>21604.07834</v>
      </c>
      <c r="V45" s="187">
        <f t="shared" si="11"/>
        <v>2493.135561083142</v>
      </c>
      <c r="W45" s="187">
        <v>17818.727709999999</v>
      </c>
      <c r="X45" s="140">
        <v>210.18252000000001</v>
      </c>
      <c r="Y45" s="114" t="s">
        <v>140</v>
      </c>
      <c r="Z45" s="140">
        <v>6761.8011908000008</v>
      </c>
      <c r="AA45" s="140">
        <v>908.10571000000004</v>
      </c>
      <c r="AB45" s="140">
        <v>1.1227100000000001</v>
      </c>
    </row>
    <row r="46" spans="1:28">
      <c r="A46" s="118" t="s">
        <v>128</v>
      </c>
      <c r="B46" s="117" t="s">
        <v>129</v>
      </c>
      <c r="C46" s="167" t="s">
        <v>211</v>
      </c>
      <c r="D46" s="160" t="s">
        <v>33</v>
      </c>
      <c r="E46" s="140">
        <f>VLOOKUP($A46,종합!$A:$T,COLUMN(종합!E42),FALSE)</f>
        <v>32278.1643</v>
      </c>
      <c r="F46" s="143">
        <f t="shared" si="1"/>
        <v>-0.95242387416355845</v>
      </c>
      <c r="G46" s="144">
        <f>IF(COUNTIF(현재가!$A:$A,$B46),VLOOKUP($B46,현재가!$A:$B,2,FALSE),VLOOKUP($B46,현재가!$D:$E,2,FALSE))</f>
        <v>102500</v>
      </c>
      <c r="H46" s="199">
        <f t="shared" si="2"/>
        <v>4876.5528982352589</v>
      </c>
      <c r="I46" s="187">
        <f t="shared" si="3"/>
        <v>2920.3903727988009</v>
      </c>
      <c r="J46" s="169">
        <f t="shared" si="4"/>
        <v>1956.1625254364583</v>
      </c>
      <c r="K46" s="200">
        <f t="shared" si="5"/>
        <v>0.08</v>
      </c>
      <c r="L46" s="143">
        <v>0.12468431462800809</v>
      </c>
      <c r="M46" s="143">
        <f t="shared" si="6"/>
        <v>0.65285902220189196</v>
      </c>
      <c r="N46" s="143">
        <f t="shared" si="7"/>
        <v>8.1401279731954421E-2</v>
      </c>
      <c r="O46" s="147">
        <v>533800000</v>
      </c>
      <c r="P46" s="149">
        <f t="shared" si="8"/>
        <v>2920.3903727988009</v>
      </c>
      <c r="Q46" s="228">
        <f t="shared" si="9"/>
        <v>3105.1817478456346</v>
      </c>
      <c r="R46" s="121">
        <f t="shared" si="10"/>
        <v>404.90754186256743</v>
      </c>
      <c r="S46" s="164">
        <v>140.56</v>
      </c>
      <c r="T46" s="161">
        <v>8.6857573155130652E-2</v>
      </c>
      <c r="U46" s="164">
        <v>24884.37542</v>
      </c>
      <c r="V46" s="187">
        <f t="shared" si="11"/>
        <v>2161.396458462385</v>
      </c>
      <c r="W46" s="187">
        <v>16575.460169999998</v>
      </c>
      <c r="X46" s="140">
        <v>986.41636000000005</v>
      </c>
      <c r="Y46" s="114" t="s">
        <v>49</v>
      </c>
      <c r="Z46" s="140">
        <v>22866.378097600002</v>
      </c>
      <c r="AA46" s="140">
        <v>5191.0500700000002</v>
      </c>
      <c r="AB46" s="140">
        <v>1010.31037</v>
      </c>
    </row>
    <row r="47" spans="1:28">
      <c r="A47" s="118" t="s">
        <v>131</v>
      </c>
      <c r="B47" s="117" t="s">
        <v>132</v>
      </c>
      <c r="C47" s="167" t="s">
        <v>211</v>
      </c>
      <c r="D47" s="160" t="s">
        <v>33</v>
      </c>
      <c r="E47" s="140">
        <f>VLOOKUP($A47,종합!$A:$T,COLUMN(종합!E43),FALSE)</f>
        <v>80603.8</v>
      </c>
      <c r="F47" s="143">
        <f t="shared" si="1"/>
        <v>-0.6343565946454085</v>
      </c>
      <c r="G47" s="144">
        <f>IF(COUNTIF(현재가!$A:$A,$B47),VLOOKUP($B47,현재가!$A:$B,2,FALSE),VLOOKUP($B47,현재가!$D:$E,2,FALSE))</f>
        <v>15100</v>
      </c>
      <c r="H47" s="199">
        <f t="shared" si="2"/>
        <v>5521.2154208543316</v>
      </c>
      <c r="I47" s="187">
        <f t="shared" si="3"/>
        <v>10172.423360014214</v>
      </c>
      <c r="J47" s="169">
        <f t="shared" si="4"/>
        <v>-4651.2079391598827</v>
      </c>
      <c r="K47" s="200">
        <f t="shared" si="5"/>
        <v>0.08</v>
      </c>
      <c r="L47" s="143">
        <v>4.6764803327670627E-2</v>
      </c>
      <c r="M47" s="143">
        <f t="shared" si="6"/>
        <v>-8.863949633731627E-2</v>
      </c>
      <c r="N47" s="143">
        <f t="shared" si="7"/>
        <v>-4.1452086132783761E-3</v>
      </c>
      <c r="O47" s="147">
        <v>56350839</v>
      </c>
      <c r="P47" s="149">
        <f t="shared" si="8"/>
        <v>10172.423360014214</v>
      </c>
      <c r="Q47" s="228">
        <f t="shared" si="9"/>
        <v>10279.792994741392</v>
      </c>
      <c r="R47" s="121">
        <f t="shared" si="10"/>
        <v>450.28680444652076</v>
      </c>
      <c r="S47" s="164">
        <v>490.2</v>
      </c>
      <c r="T47" s="161">
        <v>3.8339072623281512E-2</v>
      </c>
      <c r="U47" s="164">
        <v>6618.3236800000004</v>
      </c>
      <c r="V47" s="187">
        <f t="shared" si="11"/>
        <v>253.74039221190375</v>
      </c>
      <c r="W47" s="187">
        <v>5792.7496000000001</v>
      </c>
      <c r="X47" s="140">
        <v>60.503689999999999</v>
      </c>
      <c r="Y47" s="114" t="s">
        <v>110</v>
      </c>
      <c r="Z47" s="140">
        <v>1640.5199246</v>
      </c>
      <c r="AA47" s="140">
        <v>132.93986000000001</v>
      </c>
      <c r="AB47" s="140">
        <v>0</v>
      </c>
    </row>
    <row r="48" spans="1:28">
      <c r="A48" s="118" t="s">
        <v>133</v>
      </c>
      <c r="B48" s="117" t="s">
        <v>134</v>
      </c>
      <c r="C48" s="167" t="s">
        <v>211</v>
      </c>
      <c r="D48" s="160" t="s">
        <v>33</v>
      </c>
      <c r="E48" s="140">
        <f>VLOOKUP($A48,종합!$A:$T,COLUMN(종합!E44),FALSE)</f>
        <v>79448.465125000002</v>
      </c>
      <c r="F48" s="143">
        <f t="shared" si="1"/>
        <v>-0.38950631221908694</v>
      </c>
      <c r="G48" s="144">
        <f>IF(COUNTIF(현재가!$A:$A,$B48),VLOOKUP($B48,현재가!$A:$B,2,FALSE),VLOOKUP($B48,현재가!$D:$E,2,FALSE))</f>
        <v>117500</v>
      </c>
      <c r="H48" s="199">
        <f t="shared" si="2"/>
        <v>71733.008314257284</v>
      </c>
      <c r="I48" s="187">
        <f t="shared" si="3"/>
        <v>24541.11083914492</v>
      </c>
      <c r="J48" s="169">
        <f t="shared" si="4"/>
        <v>47191.897475112368</v>
      </c>
      <c r="K48" s="200">
        <f t="shared" si="5"/>
        <v>0.08</v>
      </c>
      <c r="L48" s="143">
        <v>0.13291580485641519</v>
      </c>
      <c r="M48" s="143">
        <f t="shared" si="6"/>
        <v>0.89188123090616678</v>
      </c>
      <c r="N48" s="143">
        <f t="shared" si="7"/>
        <v>0.11854511164222344</v>
      </c>
      <c r="O48" s="147">
        <v>67610527</v>
      </c>
      <c r="P48" s="149">
        <f t="shared" si="8"/>
        <v>24541.11083914492</v>
      </c>
      <c r="Q48" s="228">
        <f t="shared" si="9"/>
        <v>49692.298375369857</v>
      </c>
      <c r="R48" s="121">
        <f t="shared" si="10"/>
        <v>7750.7356680385783</v>
      </c>
      <c r="S48" s="164">
        <v>838</v>
      </c>
      <c r="T48" s="161">
        <v>0.1107034602775603</v>
      </c>
      <c r="U48" s="164">
        <v>47336.48992</v>
      </c>
      <c r="V48" s="187">
        <f t="shared" si="11"/>
        <v>5240.3132315378534</v>
      </c>
      <c r="W48" s="187">
        <v>33597.22481</v>
      </c>
      <c r="X48" s="140">
        <v>17004.850439999998</v>
      </c>
      <c r="Y48" s="114" t="s">
        <v>46</v>
      </c>
      <c r="Z48" s="140">
        <v>8395.8577160000004</v>
      </c>
      <c r="AA48" s="140">
        <v>782.62052000000006</v>
      </c>
      <c r="AB48" s="140">
        <v>30.08813</v>
      </c>
    </row>
    <row r="49" spans="1:28">
      <c r="A49" s="118" t="s">
        <v>135</v>
      </c>
      <c r="B49" s="117" t="s">
        <v>136</v>
      </c>
      <c r="C49" s="167" t="s">
        <v>211</v>
      </c>
      <c r="D49" s="160" t="s">
        <v>33</v>
      </c>
      <c r="E49" s="140">
        <f>VLOOKUP($A49,종합!$A:$T,COLUMN(종합!E45),FALSE)</f>
        <v>28360.042055999998</v>
      </c>
      <c r="F49" s="143">
        <f t="shared" si="1"/>
        <v>-0.47961080070501982</v>
      </c>
      <c r="G49" s="144">
        <f>IF(COUNTIF(현재가!$A:$A,$B49),VLOOKUP($B49,현재가!$A:$B,2,FALSE),VLOOKUP($B49,현재가!$D:$E,2,FALSE))</f>
        <v>97200</v>
      </c>
      <c r="H49" s="199">
        <f t="shared" si="2"/>
        <v>50581.830171472073</v>
      </c>
      <c r="I49" s="187">
        <f t="shared" si="3"/>
        <v>93845.152396755861</v>
      </c>
      <c r="J49" s="169">
        <f t="shared" si="4"/>
        <v>-43263.322225283788</v>
      </c>
      <c r="K49" s="200">
        <f t="shared" si="5"/>
        <v>0.08</v>
      </c>
      <c r="L49" s="143">
        <v>4.9101492120486201E-2</v>
      </c>
      <c r="M49" s="143">
        <f t="shared" si="6"/>
        <v>0.77772388451054475</v>
      </c>
      <c r="N49" s="143">
        <f t="shared" si="7"/>
        <v>3.8187403187208431E-2</v>
      </c>
      <c r="O49" s="147">
        <v>28465665</v>
      </c>
      <c r="P49" s="149">
        <f t="shared" si="8"/>
        <v>93845.152396755861</v>
      </c>
      <c r="Q49" s="228">
        <f t="shared" si="9"/>
        <v>94438.4112579137</v>
      </c>
      <c r="R49" s="121">
        <f t="shared" si="10"/>
        <v>4094.0071226103928</v>
      </c>
      <c r="S49" s="164">
        <v>910</v>
      </c>
      <c r="T49" s="161">
        <v>3.9306352671406142E-2</v>
      </c>
      <c r="U49" s="164">
        <v>29648.80416</v>
      </c>
      <c r="V49" s="187">
        <f t="shared" si="11"/>
        <v>1165.3863525984136</v>
      </c>
      <c r="W49" s="187">
        <v>26882.521779999999</v>
      </c>
      <c r="X49" s="140">
        <v>168.87508</v>
      </c>
      <c r="Y49" s="114" t="s">
        <v>137</v>
      </c>
      <c r="Z49" s="140">
        <v>1207.7939899999999</v>
      </c>
      <c r="AA49" s="140">
        <v>0</v>
      </c>
      <c r="AB49" s="140">
        <v>0</v>
      </c>
    </row>
    <row r="50" spans="1:28">
      <c r="A50" s="118" t="s">
        <v>138</v>
      </c>
      <c r="B50" s="117" t="s">
        <v>139</v>
      </c>
      <c r="C50" s="167" t="s">
        <v>211</v>
      </c>
      <c r="D50" s="160" t="s">
        <v>33</v>
      </c>
      <c r="E50" s="140">
        <f>VLOOKUP($A50,종합!$A:$T,COLUMN(종합!E46),FALSE)</f>
        <v>126749.74716</v>
      </c>
      <c r="F50" s="143">
        <f t="shared" si="1"/>
        <v>-0.99217225079980609</v>
      </c>
      <c r="G50" s="144">
        <f>IF(COUNTIF(현재가!$A:$A,$B50),VLOOKUP($B50,현재가!$A:$B,2,FALSE),VLOOKUP($B50,현재가!$D:$E,2,FALSE))</f>
        <v>578000</v>
      </c>
      <c r="H50" s="199">
        <f t="shared" si="2"/>
        <v>4524.4390377121126</v>
      </c>
      <c r="I50" s="187">
        <f t="shared" si="3"/>
        <v>8925.9312700294122</v>
      </c>
      <c r="J50" s="169">
        <f t="shared" si="4"/>
        <v>-4401.4922323172996</v>
      </c>
      <c r="K50" s="200">
        <f t="shared" si="5"/>
        <v>0.08</v>
      </c>
      <c r="L50" s="143">
        <v>5.207126630898018E-2</v>
      </c>
      <c r="M50" s="143">
        <f t="shared" si="6"/>
        <v>0.66109102140965126</v>
      </c>
      <c r="N50" s="143">
        <f t="shared" si="7"/>
        <v>3.4423846630297669E-2</v>
      </c>
      <c r="O50" s="147">
        <v>436611361</v>
      </c>
      <c r="P50" s="149">
        <f t="shared" si="8"/>
        <v>8925.9312700294122</v>
      </c>
      <c r="Q50" s="228">
        <f t="shared" si="9"/>
        <v>10856.027633234216</v>
      </c>
      <c r="R50" s="121">
        <f t="shared" si="10"/>
        <v>516.36283207335339</v>
      </c>
      <c r="S50" s="164">
        <v>175</v>
      </c>
      <c r="T50" s="161">
        <v>1.9144099816800871E-2</v>
      </c>
      <c r="U50" s="164">
        <v>117764.68</v>
      </c>
      <c r="V50" s="187">
        <f t="shared" si="11"/>
        <v>2254.4987888136129</v>
      </c>
      <c r="W50" s="187">
        <v>47398.65</v>
      </c>
      <c r="X50" s="140">
        <v>8427.02</v>
      </c>
      <c r="Y50" s="114" t="s">
        <v>61</v>
      </c>
      <c r="Z50" s="140">
        <v>111780.6</v>
      </c>
      <c r="AA50" s="140">
        <v>20039.82</v>
      </c>
      <c r="AB50" s="140">
        <v>2554.16</v>
      </c>
    </row>
    <row r="51" spans="1:28">
      <c r="A51" s="118" t="s">
        <v>141</v>
      </c>
      <c r="B51" s="117" t="s">
        <v>142</v>
      </c>
      <c r="C51" s="167"/>
      <c r="D51" s="160"/>
      <c r="E51" s="140"/>
      <c r="F51" s="143"/>
      <c r="G51" s="144"/>
      <c r="H51" s="199"/>
      <c r="I51" s="187"/>
      <c r="J51" s="169"/>
      <c r="K51" s="200"/>
      <c r="L51" s="143"/>
      <c r="M51" s="143"/>
      <c r="N51" s="143"/>
      <c r="O51" s="147"/>
      <c r="P51" s="149"/>
      <c r="Q51" s="228"/>
      <c r="R51" s="121"/>
      <c r="S51" s="164"/>
      <c r="T51" s="161"/>
      <c r="U51" s="164"/>
      <c r="V51" s="187"/>
      <c r="W51" s="187"/>
      <c r="X51" s="140"/>
      <c r="Y51" s="114"/>
    </row>
    <row r="52" spans="1:28">
      <c r="A52" s="118" t="s">
        <v>143</v>
      </c>
      <c r="B52" s="117" t="s">
        <v>144</v>
      </c>
      <c r="C52" s="167"/>
      <c r="D52" s="160"/>
      <c r="E52" s="140"/>
      <c r="F52" s="143"/>
      <c r="G52" s="144"/>
      <c r="H52" s="199"/>
      <c r="I52" s="187"/>
      <c r="J52" s="169"/>
      <c r="K52" s="200"/>
      <c r="L52" s="143"/>
      <c r="M52" s="143"/>
      <c r="N52" s="143"/>
      <c r="O52" s="147"/>
      <c r="P52" s="149"/>
      <c r="Q52" s="228"/>
      <c r="R52" s="121"/>
      <c r="S52" s="164"/>
      <c r="T52" s="161"/>
      <c r="U52" s="164"/>
      <c r="V52" s="187"/>
      <c r="W52" s="187"/>
      <c r="X52" s="140"/>
      <c r="Y52" s="114"/>
    </row>
    <row r="53" spans="1:28">
      <c r="A53" s="118" t="s">
        <v>146</v>
      </c>
      <c r="B53" s="117" t="s">
        <v>147</v>
      </c>
      <c r="C53" s="167"/>
      <c r="D53" s="160"/>
      <c r="E53" s="140"/>
      <c r="F53" s="143"/>
      <c r="G53" s="144"/>
      <c r="H53" s="199"/>
      <c r="I53" s="187"/>
      <c r="J53" s="169"/>
      <c r="K53" s="200"/>
      <c r="L53" s="143"/>
      <c r="M53" s="143"/>
      <c r="N53" s="143"/>
      <c r="O53" s="147"/>
      <c r="P53" s="149"/>
      <c r="Q53" s="228"/>
      <c r="R53" s="121"/>
      <c r="S53" s="164"/>
      <c r="T53" s="161"/>
      <c r="U53" s="164"/>
      <c r="V53" s="187"/>
      <c r="W53" s="187"/>
      <c r="X53" s="140"/>
      <c r="Y53" s="114"/>
    </row>
    <row r="54" spans="1:28">
      <c r="A54" s="118" t="s">
        <v>148</v>
      </c>
      <c r="B54" s="117" t="s">
        <v>149</v>
      </c>
      <c r="C54" s="167"/>
      <c r="D54" s="160"/>
      <c r="E54" s="140"/>
      <c r="F54" s="143"/>
      <c r="G54" s="144"/>
      <c r="H54" s="199"/>
      <c r="I54" s="187"/>
      <c r="J54" s="169"/>
      <c r="K54" s="200"/>
      <c r="L54" s="143"/>
      <c r="M54" s="143"/>
      <c r="N54" s="143"/>
      <c r="O54" s="147"/>
      <c r="P54" s="149"/>
      <c r="Q54" s="228"/>
      <c r="R54" s="121"/>
      <c r="S54" s="164"/>
      <c r="T54" s="161"/>
      <c r="U54" s="164"/>
      <c r="V54" s="187"/>
      <c r="W54" s="187"/>
      <c r="X54" s="140"/>
      <c r="Y54" s="114"/>
    </row>
    <row r="55" spans="1:28">
      <c r="C55" s="167"/>
      <c r="D55" s="160"/>
      <c r="E55" s="140"/>
      <c r="F55" s="143"/>
      <c r="G55" s="144"/>
      <c r="H55" s="199"/>
      <c r="I55" s="187"/>
      <c r="J55" s="169"/>
      <c r="K55" s="200"/>
      <c r="L55" s="143"/>
      <c r="M55" s="143"/>
      <c r="N55" s="143"/>
      <c r="O55" s="147"/>
      <c r="P55" s="149"/>
      <c r="Q55" s="228"/>
      <c r="R55" s="121"/>
      <c r="S55" s="164"/>
      <c r="T55" s="161"/>
      <c r="U55" s="164"/>
      <c r="V55" s="187"/>
      <c r="W55" s="187"/>
      <c r="X55" s="140"/>
      <c r="Y55" s="114"/>
    </row>
    <row r="56" spans="1:28">
      <c r="C56" s="167"/>
      <c r="D56" s="160"/>
      <c r="E56" s="140"/>
      <c r="F56" s="143"/>
      <c r="G56" s="144"/>
      <c r="H56" s="199"/>
      <c r="I56" s="187"/>
      <c r="J56" s="169"/>
      <c r="K56" s="200"/>
      <c r="L56" s="143"/>
      <c r="M56" s="143"/>
      <c r="N56" s="143"/>
      <c r="O56" s="147"/>
      <c r="P56" s="149"/>
      <c r="Q56" s="228"/>
      <c r="R56" s="121"/>
      <c r="S56" s="164"/>
      <c r="T56" s="161"/>
      <c r="U56" s="164"/>
      <c r="V56" s="187"/>
      <c r="W56" s="187"/>
      <c r="X56" s="140"/>
      <c r="Y56" s="114"/>
    </row>
    <row r="57" spans="1:28">
      <c r="C57" s="167"/>
      <c r="D57" s="160"/>
      <c r="E57" s="140"/>
      <c r="F57" s="143"/>
      <c r="G57" s="144"/>
      <c r="H57" s="199"/>
      <c r="I57" s="187"/>
      <c r="J57" s="169"/>
      <c r="K57" s="200"/>
      <c r="L57" s="143"/>
      <c r="M57" s="143"/>
      <c r="N57" s="143"/>
      <c r="O57" s="147"/>
      <c r="P57" s="149"/>
      <c r="Q57" s="228"/>
      <c r="R57" s="121"/>
      <c r="S57" s="164"/>
      <c r="T57" s="161"/>
      <c r="U57" s="164"/>
      <c r="V57" s="187"/>
      <c r="W57" s="187"/>
      <c r="X57" s="140"/>
      <c r="Y57" s="114"/>
    </row>
    <row r="58" spans="1:28">
      <c r="C58" s="167"/>
      <c r="D58" s="160"/>
      <c r="E58" s="140"/>
      <c r="F58" s="143"/>
      <c r="G58" s="144"/>
      <c r="H58" s="199"/>
      <c r="I58" s="187"/>
      <c r="J58" s="169"/>
      <c r="K58" s="200"/>
      <c r="L58" s="143"/>
      <c r="M58" s="143"/>
      <c r="N58" s="143"/>
      <c r="O58" s="147"/>
      <c r="P58" s="149"/>
      <c r="Q58" s="228"/>
      <c r="R58" s="121"/>
      <c r="S58" s="164"/>
      <c r="T58" s="161"/>
      <c r="U58" s="164"/>
      <c r="V58" s="187"/>
      <c r="W58" s="187"/>
      <c r="X58" s="140"/>
      <c r="Y58" s="114"/>
    </row>
    <row r="59" spans="1:28">
      <c r="C59" s="167"/>
      <c r="D59" s="160"/>
      <c r="E59" s="140"/>
      <c r="F59" s="143"/>
      <c r="G59" s="144"/>
      <c r="H59" s="199"/>
      <c r="I59" s="187"/>
      <c r="J59" s="169"/>
      <c r="K59" s="200"/>
      <c r="L59" s="143"/>
      <c r="M59" s="143"/>
      <c r="N59" s="143"/>
      <c r="O59" s="147"/>
      <c r="P59" s="149"/>
      <c r="Q59" s="228"/>
      <c r="R59" s="121"/>
      <c r="S59" s="164"/>
      <c r="T59" s="161"/>
      <c r="U59" s="164"/>
      <c r="V59" s="187"/>
      <c r="W59" s="187"/>
      <c r="X59" s="140"/>
      <c r="Y59" s="114"/>
    </row>
    <row r="60" spans="1:28">
      <c r="C60" s="167"/>
      <c r="D60" s="160"/>
      <c r="E60" s="140"/>
      <c r="F60" s="143"/>
      <c r="G60" s="144"/>
      <c r="H60" s="199"/>
      <c r="I60" s="187"/>
      <c r="J60" s="169"/>
      <c r="K60" s="200"/>
      <c r="L60" s="143"/>
      <c r="M60" s="143"/>
      <c r="N60" s="143"/>
      <c r="O60" s="147"/>
      <c r="P60" s="149"/>
      <c r="Q60" s="228"/>
      <c r="R60" s="121"/>
      <c r="S60" s="164"/>
      <c r="T60" s="161"/>
      <c r="U60" s="164"/>
      <c r="V60" s="187"/>
      <c r="W60" s="187"/>
      <c r="X60" s="140"/>
      <c r="Y60" s="114"/>
    </row>
    <row r="61" spans="1:28">
      <c r="C61" s="167"/>
      <c r="D61" s="160"/>
      <c r="E61" s="140"/>
      <c r="F61" s="143"/>
      <c r="G61" s="144"/>
      <c r="H61" s="199"/>
      <c r="I61" s="187"/>
      <c r="J61" s="169"/>
      <c r="K61" s="200"/>
      <c r="L61" s="143"/>
      <c r="M61" s="143"/>
      <c r="N61" s="143"/>
      <c r="O61" s="147"/>
      <c r="P61" s="149"/>
      <c r="Q61" s="228"/>
      <c r="R61" s="121"/>
      <c r="S61" s="164"/>
      <c r="T61" s="161"/>
      <c r="U61" s="164"/>
      <c r="V61" s="187"/>
      <c r="W61" s="187"/>
      <c r="X61" s="140"/>
      <c r="Y61" s="114"/>
    </row>
    <row r="62" spans="1:28">
      <c r="C62" s="167"/>
      <c r="D62" s="160"/>
      <c r="E62" s="140"/>
      <c r="F62" s="143"/>
      <c r="G62" s="144"/>
      <c r="H62" s="199"/>
      <c r="I62" s="187"/>
      <c r="J62" s="169"/>
      <c r="K62" s="200"/>
      <c r="L62" s="143"/>
      <c r="M62" s="143"/>
      <c r="N62" s="143"/>
      <c r="O62" s="147"/>
      <c r="P62" s="149"/>
      <c r="Q62" s="228"/>
      <c r="R62" s="121"/>
      <c r="S62" s="164"/>
      <c r="T62" s="161"/>
      <c r="U62" s="164"/>
      <c r="V62" s="187"/>
      <c r="W62" s="187"/>
      <c r="X62" s="140"/>
      <c r="Y62" s="114"/>
    </row>
    <row r="63" spans="1:28">
      <c r="C63" s="167"/>
      <c r="D63" s="160"/>
      <c r="E63" s="140"/>
      <c r="F63" s="143"/>
      <c r="G63" s="144"/>
      <c r="H63" s="199"/>
      <c r="I63" s="187"/>
      <c r="J63" s="169"/>
      <c r="K63" s="200"/>
      <c r="L63" s="143"/>
      <c r="M63" s="143"/>
      <c r="N63" s="143"/>
      <c r="O63" s="147"/>
      <c r="P63" s="149"/>
      <c r="Q63" s="228"/>
      <c r="R63" s="121"/>
      <c r="S63" s="164"/>
      <c r="T63" s="161"/>
      <c r="U63" s="164"/>
      <c r="V63" s="187"/>
      <c r="W63" s="187"/>
      <c r="X63" s="140"/>
      <c r="Y63" s="114"/>
    </row>
    <row r="64" spans="1:28">
      <c r="C64" s="167"/>
      <c r="D64" s="160"/>
      <c r="E64" s="140"/>
      <c r="F64" s="143"/>
      <c r="G64" s="144"/>
      <c r="H64" s="199"/>
      <c r="I64" s="187"/>
      <c r="J64" s="169"/>
      <c r="K64" s="200"/>
      <c r="L64" s="143"/>
      <c r="M64" s="143"/>
      <c r="N64" s="143"/>
      <c r="O64" s="147"/>
      <c r="P64" s="149"/>
      <c r="Q64" s="228"/>
      <c r="R64" s="121"/>
      <c r="S64" s="164"/>
      <c r="T64" s="161"/>
      <c r="U64" s="164"/>
      <c r="V64" s="187"/>
      <c r="W64" s="187"/>
      <c r="X64" s="140"/>
      <c r="Y64" s="114"/>
    </row>
    <row r="65" spans="3:25">
      <c r="C65" s="167"/>
      <c r="D65" s="160"/>
      <c r="E65" s="140"/>
      <c r="F65" s="143"/>
      <c r="G65" s="144"/>
      <c r="H65" s="199"/>
      <c r="I65" s="187"/>
      <c r="J65" s="169"/>
      <c r="K65" s="200"/>
      <c r="L65" s="143"/>
      <c r="M65" s="143"/>
      <c r="N65" s="143"/>
      <c r="O65" s="147"/>
      <c r="P65" s="149"/>
      <c r="Q65" s="228"/>
      <c r="R65" s="121"/>
      <c r="S65" s="164"/>
      <c r="T65" s="161"/>
      <c r="U65" s="164"/>
      <c r="V65" s="187"/>
      <c r="W65" s="187"/>
      <c r="X65" s="140"/>
      <c r="Y65" s="114"/>
    </row>
    <row r="66" spans="3:25">
      <c r="C66" s="167"/>
      <c r="D66" s="160"/>
      <c r="E66" s="140"/>
      <c r="F66" s="143"/>
      <c r="G66" s="144"/>
      <c r="H66" s="199"/>
      <c r="I66" s="187"/>
      <c r="J66" s="169"/>
      <c r="K66" s="200"/>
      <c r="L66" s="143"/>
      <c r="M66" s="143"/>
      <c r="N66" s="143"/>
      <c r="O66" s="147"/>
      <c r="P66" s="149"/>
      <c r="Q66" s="228"/>
      <c r="R66" s="121"/>
      <c r="S66" s="164"/>
      <c r="T66" s="161"/>
      <c r="U66" s="164"/>
      <c r="V66" s="187"/>
      <c r="W66" s="187"/>
      <c r="X66" s="140"/>
      <c r="Y66" s="114"/>
    </row>
    <row r="67" spans="3:25">
      <c r="C67" s="167"/>
      <c r="D67" s="160"/>
      <c r="E67" s="140"/>
      <c r="F67" s="143"/>
      <c r="G67" s="144"/>
      <c r="H67" s="199"/>
      <c r="I67" s="187"/>
      <c r="J67" s="169"/>
      <c r="K67" s="200"/>
      <c r="L67" s="143"/>
      <c r="M67" s="143"/>
      <c r="N67" s="143"/>
      <c r="O67" s="147"/>
      <c r="P67" s="149"/>
      <c r="Q67" s="228"/>
      <c r="R67" s="121"/>
      <c r="S67" s="164"/>
      <c r="T67" s="161"/>
      <c r="U67" s="164"/>
      <c r="V67" s="187"/>
      <c r="W67" s="187"/>
      <c r="X67" s="140"/>
      <c r="Y67" s="114"/>
    </row>
    <row r="68" spans="3:25">
      <c r="C68" s="167"/>
      <c r="D68" s="160"/>
      <c r="E68" s="140"/>
      <c r="F68" s="143"/>
      <c r="G68" s="144"/>
      <c r="H68" s="199"/>
      <c r="I68" s="187"/>
      <c r="J68" s="169"/>
      <c r="K68" s="200"/>
      <c r="L68" s="143"/>
      <c r="M68" s="143"/>
      <c r="N68" s="143"/>
      <c r="O68" s="147"/>
      <c r="P68" s="149"/>
      <c r="Q68" s="228"/>
      <c r="R68" s="121"/>
      <c r="S68" s="164"/>
      <c r="T68" s="161"/>
      <c r="U68" s="164"/>
      <c r="V68" s="187"/>
      <c r="W68" s="187"/>
      <c r="X68" s="140"/>
      <c r="Y68" s="114"/>
    </row>
    <row r="69" spans="3:25">
      <c r="C69" s="167"/>
      <c r="D69" s="160"/>
      <c r="E69" s="140"/>
      <c r="F69" s="143"/>
      <c r="G69" s="144"/>
      <c r="H69" s="199"/>
      <c r="I69" s="187"/>
      <c r="J69" s="169"/>
      <c r="K69" s="200"/>
      <c r="L69" s="143"/>
      <c r="M69" s="143"/>
      <c r="N69" s="143"/>
      <c r="O69" s="147"/>
      <c r="P69" s="149"/>
      <c r="Q69" s="228"/>
      <c r="R69" s="121"/>
      <c r="S69" s="164"/>
      <c r="T69" s="161"/>
      <c r="U69" s="164"/>
      <c r="V69" s="187"/>
      <c r="W69" s="187"/>
      <c r="X69" s="140"/>
      <c r="Y69" s="114"/>
    </row>
    <row r="70" spans="3:25">
      <c r="C70" s="167"/>
      <c r="D70" s="160"/>
      <c r="E70" s="140"/>
      <c r="F70" s="143"/>
      <c r="G70" s="144"/>
      <c r="H70" s="199"/>
      <c r="I70" s="187"/>
      <c r="J70" s="169"/>
      <c r="K70" s="200"/>
      <c r="L70" s="143"/>
      <c r="M70" s="143"/>
      <c r="N70" s="143"/>
      <c r="O70" s="147"/>
      <c r="P70" s="149"/>
      <c r="Q70" s="228"/>
      <c r="R70" s="121"/>
      <c r="S70" s="164"/>
      <c r="T70" s="161"/>
      <c r="U70" s="164"/>
      <c r="V70" s="187"/>
      <c r="W70" s="187"/>
      <c r="X70" s="140"/>
      <c r="Y70" s="114"/>
    </row>
    <row r="71" spans="3:25">
      <c r="C71" s="167"/>
      <c r="D71" s="160"/>
      <c r="E71" s="140"/>
      <c r="F71" s="143"/>
      <c r="G71" s="144"/>
      <c r="H71" s="199"/>
      <c r="I71" s="187"/>
      <c r="J71" s="169"/>
      <c r="K71" s="200"/>
      <c r="L71" s="143"/>
      <c r="M71" s="143"/>
      <c r="N71" s="143"/>
      <c r="O71" s="147"/>
      <c r="P71" s="149"/>
      <c r="Q71" s="228"/>
      <c r="R71" s="121"/>
      <c r="S71" s="164"/>
      <c r="T71" s="161"/>
      <c r="U71" s="164"/>
      <c r="V71" s="187"/>
      <c r="W71" s="187"/>
      <c r="X71" s="140"/>
      <c r="Y71" s="114"/>
    </row>
    <row r="72" spans="3:25">
      <c r="C72" s="167"/>
      <c r="D72" s="160"/>
      <c r="E72" s="140"/>
      <c r="F72" s="143"/>
      <c r="G72" s="144"/>
      <c r="H72" s="199"/>
      <c r="I72" s="187"/>
      <c r="J72" s="169"/>
      <c r="K72" s="200"/>
      <c r="L72" s="143"/>
      <c r="M72" s="143"/>
      <c r="N72" s="143"/>
      <c r="O72" s="147"/>
      <c r="P72" s="149"/>
      <c r="Q72" s="228"/>
      <c r="R72" s="121"/>
      <c r="S72" s="164"/>
      <c r="T72" s="161"/>
      <c r="U72" s="164"/>
      <c r="V72" s="187"/>
      <c r="W72" s="187"/>
      <c r="X72" s="140"/>
      <c r="Y72" s="114"/>
    </row>
    <row r="73" spans="3:25">
      <c r="C73" s="167"/>
      <c r="D73" s="160"/>
      <c r="E73" s="140"/>
      <c r="F73" s="143"/>
      <c r="G73" s="144"/>
      <c r="H73" s="199"/>
      <c r="I73" s="187"/>
      <c r="J73" s="169"/>
      <c r="K73" s="200"/>
      <c r="L73" s="143"/>
      <c r="M73" s="143"/>
      <c r="N73" s="143"/>
      <c r="O73" s="147"/>
      <c r="P73" s="149"/>
      <c r="Q73" s="228"/>
      <c r="R73" s="121"/>
      <c r="S73" s="164"/>
      <c r="T73" s="161"/>
      <c r="U73" s="164"/>
      <c r="V73" s="187"/>
      <c r="W73" s="187"/>
      <c r="X73" s="140"/>
      <c r="Y73" s="114"/>
    </row>
    <row r="74" spans="3:25">
      <c r="C74" s="167"/>
      <c r="D74" s="160"/>
      <c r="E74" s="140"/>
      <c r="F74" s="143"/>
      <c r="G74" s="144"/>
      <c r="H74" s="199"/>
      <c r="I74" s="187"/>
      <c r="J74" s="169"/>
      <c r="K74" s="200"/>
      <c r="L74" s="143"/>
      <c r="M74" s="143"/>
      <c r="N74" s="143"/>
      <c r="O74" s="147"/>
      <c r="P74" s="149"/>
      <c r="Q74" s="228"/>
      <c r="R74" s="121"/>
      <c r="S74" s="164"/>
      <c r="T74" s="161"/>
      <c r="U74" s="164"/>
      <c r="V74" s="187"/>
      <c r="W74" s="187"/>
      <c r="X74" s="140"/>
      <c r="Y74" s="114"/>
    </row>
    <row r="75" spans="3:25">
      <c r="C75" s="167"/>
      <c r="D75" s="160"/>
      <c r="E75" s="140"/>
      <c r="F75" s="143"/>
      <c r="G75" s="144"/>
      <c r="H75" s="199"/>
      <c r="I75" s="187"/>
      <c r="J75" s="169"/>
      <c r="K75" s="200"/>
      <c r="L75" s="143"/>
      <c r="M75" s="143"/>
      <c r="N75" s="143"/>
      <c r="O75" s="147"/>
      <c r="P75" s="149"/>
      <c r="Q75" s="228"/>
      <c r="R75" s="121"/>
      <c r="S75" s="164"/>
      <c r="T75" s="161"/>
      <c r="U75" s="164"/>
      <c r="V75" s="187"/>
      <c r="W75" s="187"/>
      <c r="X75" s="140"/>
      <c r="Y75" s="114"/>
    </row>
    <row r="76" spans="3:25">
      <c r="C76" s="167"/>
      <c r="D76" s="160"/>
      <c r="E76" s="140"/>
      <c r="F76" s="143"/>
      <c r="G76" s="144"/>
      <c r="H76" s="199"/>
      <c r="I76" s="187"/>
      <c r="J76" s="169"/>
      <c r="K76" s="200"/>
      <c r="L76" s="143"/>
      <c r="M76" s="143"/>
      <c r="N76" s="143"/>
      <c r="O76" s="147"/>
      <c r="P76" s="149"/>
      <c r="Q76" s="228"/>
      <c r="R76" s="121"/>
      <c r="S76" s="164"/>
      <c r="T76" s="161"/>
      <c r="U76" s="164"/>
      <c r="V76" s="187"/>
      <c r="W76" s="187"/>
      <c r="X76" s="140"/>
      <c r="Y76" s="114"/>
    </row>
    <row r="77" spans="3:25">
      <c r="C77" s="167"/>
      <c r="D77" s="160"/>
      <c r="E77" s="140"/>
      <c r="F77" s="143"/>
      <c r="G77" s="144"/>
      <c r="H77" s="199"/>
      <c r="I77" s="187"/>
      <c r="J77" s="169"/>
      <c r="K77" s="200"/>
      <c r="L77" s="143"/>
      <c r="M77" s="143"/>
      <c r="N77" s="143"/>
      <c r="O77" s="147"/>
      <c r="P77" s="149"/>
      <c r="Q77" s="228"/>
      <c r="R77" s="121"/>
      <c r="S77" s="164"/>
      <c r="T77" s="161"/>
      <c r="U77" s="164"/>
      <c r="V77" s="187"/>
      <c r="W77" s="187"/>
      <c r="X77" s="140"/>
      <c r="Y77" s="114"/>
    </row>
    <row r="78" spans="3:25">
      <c r="C78" s="167"/>
      <c r="D78" s="160"/>
      <c r="E78" s="140"/>
      <c r="F78" s="143"/>
      <c r="G78" s="144"/>
      <c r="H78" s="199"/>
      <c r="I78" s="187"/>
      <c r="J78" s="169"/>
      <c r="K78" s="200"/>
      <c r="L78" s="143"/>
      <c r="M78" s="143"/>
      <c r="N78" s="143"/>
      <c r="O78" s="147"/>
      <c r="P78" s="149"/>
      <c r="Q78" s="228"/>
      <c r="R78" s="121"/>
      <c r="S78" s="164"/>
      <c r="T78" s="161"/>
      <c r="U78" s="164"/>
      <c r="V78" s="187"/>
      <c r="W78" s="187"/>
      <c r="X78" s="140"/>
      <c r="Y78" s="114"/>
    </row>
    <row r="79" spans="3:25">
      <c r="C79" s="167"/>
      <c r="D79" s="160"/>
      <c r="E79" s="140"/>
      <c r="F79" s="143"/>
      <c r="G79" s="144"/>
      <c r="H79" s="199"/>
      <c r="I79" s="187"/>
      <c r="J79" s="169"/>
      <c r="K79" s="200"/>
      <c r="L79" s="143"/>
      <c r="M79" s="143"/>
      <c r="N79" s="143"/>
      <c r="O79" s="147"/>
      <c r="P79" s="149"/>
      <c r="Q79" s="228"/>
      <c r="R79" s="121"/>
      <c r="S79" s="164"/>
      <c r="T79" s="161"/>
      <c r="U79" s="164"/>
      <c r="V79" s="187"/>
      <c r="W79" s="187"/>
      <c r="X79" s="140"/>
      <c r="Y79" s="114"/>
    </row>
    <row r="80" spans="3:25">
      <c r="C80" s="167"/>
      <c r="D80" s="160"/>
      <c r="E80" s="140"/>
      <c r="F80" s="143"/>
      <c r="G80" s="144"/>
      <c r="H80" s="199"/>
      <c r="I80" s="187"/>
      <c r="J80" s="169"/>
      <c r="K80" s="200"/>
      <c r="L80" s="143"/>
      <c r="M80" s="143"/>
      <c r="N80" s="143"/>
      <c r="O80" s="147"/>
      <c r="P80" s="149"/>
      <c r="Q80" s="228"/>
      <c r="R80" s="121"/>
      <c r="S80" s="164"/>
      <c r="T80" s="161"/>
      <c r="U80" s="164"/>
      <c r="V80" s="187"/>
      <c r="W80" s="187"/>
      <c r="X80" s="140"/>
      <c r="Y80" s="114"/>
    </row>
    <row r="81" spans="3:25">
      <c r="C81" s="167"/>
      <c r="D81" s="160"/>
      <c r="E81" s="140"/>
      <c r="F81" s="143"/>
      <c r="G81" s="144"/>
      <c r="H81" s="199"/>
      <c r="I81" s="187"/>
      <c r="J81" s="169"/>
      <c r="K81" s="200"/>
      <c r="L81" s="143"/>
      <c r="M81" s="143"/>
      <c r="N81" s="143"/>
      <c r="O81" s="147"/>
      <c r="P81" s="149"/>
      <c r="Q81" s="228"/>
      <c r="R81" s="121"/>
      <c r="S81" s="164"/>
      <c r="T81" s="161"/>
      <c r="U81" s="164"/>
      <c r="V81" s="187"/>
      <c r="W81" s="187"/>
      <c r="X81" s="140"/>
      <c r="Y81" s="114"/>
    </row>
    <row r="82" spans="3:25">
      <c r="C82" s="167"/>
      <c r="D82" s="160"/>
      <c r="E82" s="140"/>
      <c r="F82" s="143"/>
      <c r="G82" s="144"/>
      <c r="H82" s="199"/>
      <c r="I82" s="187"/>
      <c r="J82" s="169"/>
      <c r="K82" s="200"/>
      <c r="L82" s="143"/>
      <c r="M82" s="143"/>
      <c r="N82" s="143"/>
      <c r="O82" s="147"/>
      <c r="P82" s="149"/>
      <c r="Q82" s="228"/>
      <c r="R82" s="121"/>
      <c r="S82" s="164"/>
      <c r="T82" s="161"/>
      <c r="U82" s="164"/>
      <c r="V82" s="187"/>
      <c r="W82" s="187"/>
      <c r="X82" s="140"/>
      <c r="Y82" s="114"/>
    </row>
    <row r="83" spans="3:25">
      <c r="C83" s="167"/>
      <c r="D83" s="160"/>
      <c r="E83" s="140"/>
      <c r="F83" s="143"/>
      <c r="G83" s="144"/>
      <c r="H83" s="199"/>
      <c r="I83" s="187"/>
      <c r="J83" s="169"/>
      <c r="K83" s="200"/>
      <c r="L83" s="143"/>
      <c r="M83" s="143"/>
      <c r="N83" s="143"/>
      <c r="O83" s="147"/>
      <c r="P83" s="149"/>
      <c r="Q83" s="228"/>
      <c r="R83" s="121"/>
      <c r="S83" s="164"/>
      <c r="T83" s="161"/>
      <c r="U83" s="164"/>
      <c r="V83" s="187"/>
      <c r="W83" s="187"/>
      <c r="X83" s="140"/>
      <c r="Y83" s="114"/>
    </row>
    <row r="84" spans="3:25">
      <c r="C84" s="167"/>
      <c r="D84" s="160"/>
      <c r="E84" s="140"/>
      <c r="F84" s="143"/>
      <c r="G84" s="144"/>
      <c r="H84" s="199"/>
      <c r="I84" s="187"/>
      <c r="J84" s="169"/>
      <c r="K84" s="200"/>
      <c r="L84" s="143"/>
      <c r="M84" s="143"/>
      <c r="N84" s="143"/>
      <c r="O84" s="147"/>
      <c r="P84" s="149"/>
      <c r="Q84" s="228"/>
      <c r="R84" s="121"/>
      <c r="S84" s="164"/>
      <c r="T84" s="161"/>
      <c r="U84" s="164"/>
      <c r="V84" s="187"/>
      <c r="W84" s="187"/>
      <c r="X84" s="140"/>
      <c r="Y84" s="114"/>
    </row>
    <row r="85" spans="3:25">
      <c r="C85" s="167"/>
      <c r="D85" s="160"/>
      <c r="E85" s="140"/>
      <c r="F85" s="143"/>
      <c r="G85" s="144"/>
      <c r="H85" s="199"/>
      <c r="I85" s="187"/>
      <c r="J85" s="169"/>
      <c r="K85" s="200"/>
      <c r="L85" s="143"/>
      <c r="M85" s="143"/>
      <c r="N85" s="143"/>
      <c r="O85" s="147"/>
      <c r="P85" s="149"/>
      <c r="Q85" s="228"/>
      <c r="R85" s="121"/>
      <c r="S85" s="164"/>
      <c r="T85" s="161"/>
      <c r="U85" s="164"/>
      <c r="V85" s="187"/>
      <c r="W85" s="187"/>
      <c r="X85" s="140"/>
      <c r="Y85" s="114"/>
    </row>
    <row r="86" spans="3:25">
      <c r="C86" s="167"/>
      <c r="D86" s="160"/>
      <c r="E86" s="140"/>
      <c r="F86" s="143"/>
      <c r="G86" s="144"/>
      <c r="H86" s="199"/>
      <c r="I86" s="187"/>
      <c r="J86" s="169"/>
      <c r="K86" s="200"/>
      <c r="L86" s="143"/>
      <c r="M86" s="143"/>
      <c r="N86" s="143"/>
      <c r="O86" s="147"/>
      <c r="P86" s="149"/>
      <c r="Q86" s="228"/>
      <c r="R86" s="121"/>
      <c r="S86" s="164"/>
      <c r="T86" s="161"/>
      <c r="U86" s="164"/>
      <c r="V86" s="187"/>
      <c r="W86" s="187"/>
      <c r="X86" s="140"/>
      <c r="Y86" s="114"/>
    </row>
    <row r="87" spans="3:25">
      <c r="C87" s="167"/>
      <c r="D87" s="160"/>
      <c r="E87" s="140"/>
      <c r="F87" s="143"/>
      <c r="G87" s="144"/>
      <c r="H87" s="199"/>
      <c r="I87" s="187"/>
      <c r="J87" s="169"/>
      <c r="K87" s="200"/>
      <c r="L87" s="143"/>
      <c r="M87" s="143"/>
      <c r="N87" s="143"/>
      <c r="O87" s="147"/>
      <c r="P87" s="149"/>
      <c r="Q87" s="228"/>
      <c r="R87" s="121"/>
      <c r="S87" s="164"/>
      <c r="T87" s="161"/>
      <c r="U87" s="164"/>
      <c r="V87" s="187"/>
      <c r="W87" s="187"/>
      <c r="X87" s="140"/>
      <c r="Y87" s="114"/>
    </row>
    <row r="88" spans="3:25">
      <c r="C88" s="167"/>
      <c r="D88" s="160"/>
      <c r="E88" s="140"/>
      <c r="F88" s="143"/>
      <c r="G88" s="144"/>
      <c r="H88" s="199"/>
      <c r="I88" s="187"/>
      <c r="J88" s="169"/>
      <c r="K88" s="200"/>
      <c r="L88" s="143"/>
      <c r="M88" s="143"/>
      <c r="N88" s="143"/>
      <c r="O88" s="147"/>
      <c r="P88" s="149"/>
      <c r="Q88" s="228"/>
      <c r="R88" s="121"/>
      <c r="S88" s="164"/>
      <c r="T88" s="161"/>
      <c r="U88" s="164"/>
      <c r="V88" s="187"/>
      <c r="W88" s="187"/>
      <c r="X88" s="140"/>
      <c r="Y88" s="114"/>
    </row>
    <row r="89" spans="3:25">
      <c r="C89" s="167"/>
      <c r="D89" s="160"/>
      <c r="E89" s="140"/>
      <c r="F89" s="143"/>
      <c r="G89" s="144"/>
      <c r="H89" s="199"/>
      <c r="I89" s="187"/>
      <c r="J89" s="169"/>
      <c r="K89" s="200"/>
      <c r="L89" s="143"/>
      <c r="M89" s="143"/>
      <c r="N89" s="143"/>
      <c r="O89" s="147"/>
      <c r="P89" s="149"/>
      <c r="Q89" s="228"/>
      <c r="R89" s="121"/>
      <c r="S89" s="164"/>
      <c r="T89" s="161"/>
      <c r="U89" s="164"/>
      <c r="V89" s="187"/>
      <c r="W89" s="187"/>
      <c r="X89" s="140"/>
      <c r="Y89" s="114"/>
    </row>
    <row r="90" spans="3:25">
      <c r="C90" s="167"/>
      <c r="D90" s="160"/>
      <c r="E90" s="140"/>
      <c r="F90" s="143"/>
      <c r="G90" s="144"/>
      <c r="H90" s="199"/>
      <c r="I90" s="187"/>
      <c r="J90" s="169"/>
      <c r="K90" s="200"/>
      <c r="L90" s="143"/>
      <c r="M90" s="143"/>
      <c r="N90" s="143"/>
      <c r="O90" s="147"/>
      <c r="P90" s="149"/>
      <c r="Q90" s="228"/>
      <c r="R90" s="121"/>
      <c r="S90" s="164"/>
      <c r="T90" s="161"/>
      <c r="U90" s="164"/>
      <c r="V90" s="187"/>
      <c r="W90" s="187"/>
      <c r="X90" s="140"/>
      <c r="Y90" s="114"/>
    </row>
    <row r="91" spans="3:25">
      <c r="C91" s="167"/>
      <c r="D91" s="160"/>
      <c r="E91" s="140"/>
      <c r="F91" s="143"/>
      <c r="G91" s="144"/>
      <c r="H91" s="199"/>
      <c r="I91" s="187"/>
      <c r="J91" s="169"/>
      <c r="K91" s="200"/>
      <c r="L91" s="143"/>
      <c r="M91" s="143"/>
      <c r="N91" s="143"/>
      <c r="O91" s="147"/>
      <c r="P91" s="149"/>
      <c r="Q91" s="228"/>
      <c r="R91" s="121"/>
      <c r="S91" s="164"/>
      <c r="T91" s="161"/>
      <c r="U91" s="164"/>
      <c r="V91" s="187"/>
      <c r="W91" s="187"/>
      <c r="X91" s="140"/>
      <c r="Y91" s="114"/>
    </row>
    <row r="92" spans="3:25">
      <c r="C92" s="167"/>
      <c r="D92" s="160"/>
      <c r="E92" s="140"/>
      <c r="F92" s="143"/>
      <c r="G92" s="144"/>
      <c r="H92" s="199"/>
      <c r="I92" s="187"/>
      <c r="J92" s="169"/>
      <c r="K92" s="200"/>
      <c r="L92" s="143"/>
      <c r="M92" s="143"/>
      <c r="N92" s="143"/>
      <c r="O92" s="147"/>
      <c r="P92" s="149"/>
      <c r="Q92" s="228"/>
      <c r="R92" s="121"/>
      <c r="S92" s="164"/>
      <c r="T92" s="161"/>
      <c r="U92" s="164"/>
      <c r="V92" s="187"/>
      <c r="W92" s="187"/>
      <c r="X92" s="140"/>
      <c r="Y92" s="114"/>
    </row>
    <row r="93" spans="3:25">
      <c r="C93" s="167"/>
      <c r="D93" s="160"/>
      <c r="E93" s="140"/>
      <c r="F93" s="143"/>
      <c r="G93" s="144"/>
      <c r="H93" s="199"/>
      <c r="I93" s="187"/>
      <c r="J93" s="169"/>
      <c r="K93" s="200"/>
      <c r="L93" s="143"/>
      <c r="M93" s="143"/>
      <c r="N93" s="143"/>
      <c r="O93" s="147"/>
      <c r="P93" s="149"/>
      <c r="Q93" s="228"/>
      <c r="R93" s="121"/>
      <c r="S93" s="164"/>
      <c r="T93" s="161"/>
      <c r="U93" s="164"/>
      <c r="V93" s="187"/>
      <c r="W93" s="187"/>
      <c r="X93" s="140"/>
      <c r="Y93" s="114"/>
    </row>
    <row r="94" spans="3:25">
      <c r="C94" s="167"/>
      <c r="D94" s="160"/>
      <c r="E94" s="140"/>
      <c r="F94" s="143"/>
      <c r="G94" s="144"/>
      <c r="H94" s="199"/>
      <c r="I94" s="187"/>
      <c r="J94" s="169"/>
      <c r="K94" s="200"/>
      <c r="L94" s="143"/>
      <c r="M94" s="143"/>
      <c r="N94" s="143"/>
      <c r="O94" s="147"/>
      <c r="P94" s="149"/>
      <c r="Q94" s="228"/>
      <c r="R94" s="121"/>
      <c r="S94" s="164"/>
      <c r="T94" s="161"/>
      <c r="U94" s="164"/>
      <c r="V94" s="187"/>
      <c r="W94" s="187"/>
      <c r="X94" s="140"/>
      <c r="Y94" s="114"/>
    </row>
    <row r="95" spans="3:25">
      <c r="C95" s="167"/>
      <c r="D95" s="160"/>
      <c r="E95" s="140"/>
      <c r="F95" s="143"/>
      <c r="G95" s="144"/>
      <c r="H95" s="199"/>
      <c r="I95" s="187"/>
      <c r="J95" s="169"/>
      <c r="K95" s="200"/>
      <c r="L95" s="143"/>
      <c r="M95" s="143"/>
      <c r="N95" s="143"/>
      <c r="O95" s="147"/>
      <c r="P95" s="149"/>
      <c r="Q95" s="228"/>
      <c r="R95" s="121"/>
      <c r="S95" s="164"/>
      <c r="T95" s="161"/>
      <c r="U95" s="164"/>
      <c r="V95" s="187"/>
      <c r="W95" s="187"/>
      <c r="X95" s="140"/>
      <c r="Y95" s="114"/>
    </row>
    <row r="96" spans="3:25">
      <c r="C96" s="167"/>
      <c r="D96" s="160"/>
      <c r="E96" s="140"/>
      <c r="F96" s="143"/>
      <c r="G96" s="144"/>
      <c r="H96" s="199"/>
      <c r="I96" s="187"/>
      <c r="J96" s="169"/>
      <c r="K96" s="200"/>
      <c r="L96" s="143"/>
      <c r="M96" s="143"/>
      <c r="N96" s="143"/>
      <c r="O96" s="147"/>
      <c r="P96" s="149"/>
      <c r="Q96" s="228"/>
      <c r="R96" s="121"/>
      <c r="S96" s="164"/>
      <c r="T96" s="161"/>
      <c r="U96" s="164"/>
      <c r="V96" s="187"/>
      <c r="W96" s="187"/>
      <c r="X96" s="140"/>
      <c r="Y96" s="114"/>
    </row>
    <row r="97" spans="3:25">
      <c r="C97" s="167"/>
      <c r="D97" s="160"/>
      <c r="E97" s="140"/>
      <c r="F97" s="143"/>
      <c r="G97" s="144"/>
      <c r="H97" s="199"/>
      <c r="I97" s="187"/>
      <c r="J97" s="169"/>
      <c r="K97" s="200"/>
      <c r="L97" s="143"/>
      <c r="M97" s="143"/>
      <c r="N97" s="143"/>
      <c r="O97" s="147"/>
      <c r="P97" s="149"/>
      <c r="Q97" s="228"/>
      <c r="R97" s="121"/>
      <c r="S97" s="164"/>
      <c r="T97" s="161"/>
      <c r="U97" s="164"/>
      <c r="V97" s="187"/>
      <c r="W97" s="187"/>
      <c r="X97" s="140"/>
      <c r="Y97" s="114"/>
    </row>
    <row r="98" spans="3:25">
      <c r="C98" s="167"/>
      <c r="D98" s="160"/>
      <c r="E98" s="140"/>
      <c r="F98" s="143"/>
      <c r="G98" s="144"/>
      <c r="H98" s="199"/>
      <c r="I98" s="187"/>
      <c r="J98" s="169"/>
      <c r="K98" s="200"/>
      <c r="L98" s="143"/>
      <c r="M98" s="143"/>
      <c r="N98" s="143"/>
      <c r="O98" s="147"/>
      <c r="P98" s="149"/>
      <c r="Q98" s="228"/>
      <c r="R98" s="121"/>
      <c r="S98" s="164"/>
      <c r="T98" s="161"/>
      <c r="U98" s="164"/>
      <c r="V98" s="187"/>
      <c r="W98" s="187"/>
      <c r="X98" s="140"/>
      <c r="Y98" s="114"/>
    </row>
    <row r="99" spans="3:25">
      <c r="C99" s="167"/>
      <c r="D99" s="160"/>
      <c r="E99" s="140"/>
      <c r="F99" s="143"/>
      <c r="G99" s="144"/>
      <c r="H99" s="199"/>
      <c r="I99" s="187"/>
      <c r="J99" s="169"/>
      <c r="K99" s="200"/>
      <c r="L99" s="143"/>
      <c r="M99" s="143"/>
      <c r="N99" s="143"/>
      <c r="O99" s="147"/>
      <c r="P99" s="149"/>
      <c r="Q99" s="228"/>
      <c r="R99" s="121"/>
      <c r="S99" s="164"/>
      <c r="T99" s="161"/>
      <c r="U99" s="164"/>
      <c r="V99" s="187"/>
      <c r="W99" s="187"/>
      <c r="X99" s="140"/>
      <c r="Y99" s="114"/>
    </row>
    <row r="100" spans="3:25">
      <c r="C100" s="167"/>
      <c r="D100" s="160"/>
      <c r="E100" s="140"/>
      <c r="F100" s="143"/>
      <c r="G100" s="144"/>
      <c r="H100" s="199"/>
      <c r="I100" s="187"/>
      <c r="J100" s="169"/>
      <c r="K100" s="200"/>
      <c r="L100" s="143"/>
      <c r="M100" s="143"/>
      <c r="N100" s="143"/>
      <c r="O100" s="147"/>
      <c r="P100" s="149"/>
      <c r="Q100" s="228"/>
      <c r="R100" s="121"/>
      <c r="S100" s="164"/>
      <c r="T100" s="161"/>
      <c r="U100" s="164"/>
      <c r="V100" s="187"/>
      <c r="W100" s="187"/>
      <c r="X100" s="140"/>
      <c r="Y100" s="114"/>
    </row>
    <row r="101" spans="3:25">
      <c r="C101" s="167"/>
      <c r="D101" s="160"/>
      <c r="E101" s="140"/>
      <c r="F101" s="143"/>
      <c r="G101" s="144"/>
      <c r="H101" s="199"/>
      <c r="I101" s="187"/>
      <c r="J101" s="169"/>
      <c r="K101" s="200"/>
      <c r="L101" s="143"/>
      <c r="M101" s="143"/>
      <c r="N101" s="143"/>
      <c r="O101" s="147"/>
      <c r="P101" s="149"/>
      <c r="Q101" s="228"/>
      <c r="R101" s="121"/>
      <c r="S101" s="164"/>
      <c r="T101" s="161"/>
      <c r="U101" s="164"/>
      <c r="V101" s="187"/>
      <c r="W101" s="187"/>
      <c r="X101" s="140"/>
      <c r="Y101" s="114"/>
    </row>
    <row r="102" spans="3:25">
      <c r="C102" s="167"/>
      <c r="D102" s="160"/>
      <c r="E102" s="140"/>
      <c r="F102" s="143"/>
      <c r="G102" s="144"/>
      <c r="H102" s="199"/>
      <c r="I102" s="187"/>
      <c r="J102" s="169"/>
      <c r="K102" s="200"/>
      <c r="L102" s="143"/>
      <c r="M102" s="143"/>
      <c r="N102" s="143"/>
      <c r="O102" s="147"/>
      <c r="P102" s="149"/>
      <c r="Q102" s="228"/>
      <c r="R102" s="121"/>
      <c r="S102" s="164"/>
      <c r="T102" s="161"/>
      <c r="U102" s="164"/>
      <c r="V102" s="187"/>
      <c r="W102" s="187"/>
      <c r="X102" s="140"/>
      <c r="Y102" s="114"/>
    </row>
    <row r="103" spans="3:25">
      <c r="C103" s="167"/>
      <c r="D103" s="160"/>
      <c r="E103" s="140"/>
      <c r="F103" s="143"/>
      <c r="G103" s="144"/>
      <c r="H103" s="199"/>
      <c r="I103" s="187"/>
      <c r="J103" s="169"/>
      <c r="K103" s="200"/>
      <c r="L103" s="143"/>
      <c r="M103" s="143"/>
      <c r="N103" s="143"/>
      <c r="O103" s="147"/>
      <c r="P103" s="149"/>
      <c r="Q103" s="228"/>
      <c r="R103" s="121"/>
      <c r="S103" s="164"/>
      <c r="T103" s="161"/>
      <c r="U103" s="164"/>
      <c r="V103" s="187"/>
      <c r="W103" s="187"/>
      <c r="X103" s="140"/>
      <c r="Y103" s="114"/>
    </row>
    <row r="104" spans="3:25">
      <c r="C104" s="167"/>
      <c r="D104" s="160"/>
      <c r="E104" s="140"/>
      <c r="F104" s="143"/>
      <c r="G104" s="144"/>
      <c r="H104" s="199"/>
      <c r="I104" s="187"/>
      <c r="J104" s="169"/>
      <c r="K104" s="200"/>
      <c r="L104" s="143"/>
      <c r="M104" s="143"/>
      <c r="N104" s="143"/>
      <c r="O104" s="147"/>
      <c r="P104" s="149"/>
      <c r="Q104" s="228"/>
      <c r="R104" s="121"/>
      <c r="S104" s="164"/>
      <c r="T104" s="161"/>
      <c r="U104" s="164"/>
      <c r="V104" s="187"/>
      <c r="W104" s="187"/>
      <c r="X104" s="140"/>
      <c r="Y104" s="114"/>
    </row>
    <row r="105" spans="3:25">
      <c r="C105" s="167"/>
      <c r="D105" s="160"/>
      <c r="E105" s="140"/>
      <c r="F105" s="143"/>
      <c r="G105" s="144"/>
      <c r="H105" s="199"/>
      <c r="I105" s="187"/>
      <c r="J105" s="169"/>
      <c r="K105" s="200"/>
      <c r="L105" s="143"/>
      <c r="M105" s="143"/>
      <c r="N105" s="143"/>
      <c r="O105" s="147"/>
      <c r="P105" s="149"/>
      <c r="Q105" s="228"/>
      <c r="R105" s="121"/>
      <c r="S105" s="164"/>
      <c r="T105" s="161"/>
      <c r="U105" s="164"/>
      <c r="V105" s="187"/>
      <c r="W105" s="187"/>
      <c r="X105" s="140"/>
      <c r="Y105" s="114"/>
    </row>
    <row r="106" spans="3:25">
      <c r="C106" s="167"/>
      <c r="D106" s="160"/>
      <c r="E106" s="140"/>
      <c r="F106" s="143"/>
      <c r="G106" s="144"/>
      <c r="H106" s="199"/>
      <c r="I106" s="187"/>
      <c r="J106" s="169"/>
      <c r="K106" s="200"/>
      <c r="L106" s="143"/>
      <c r="M106" s="143"/>
      <c r="N106" s="143"/>
      <c r="O106" s="147"/>
      <c r="P106" s="149"/>
      <c r="Q106" s="228"/>
      <c r="R106" s="121"/>
      <c r="S106" s="164"/>
      <c r="T106" s="161"/>
      <c r="U106" s="164"/>
      <c r="V106" s="187"/>
      <c r="W106" s="187"/>
      <c r="X106" s="140"/>
      <c r="Y106" s="114"/>
    </row>
    <row r="107" spans="3:25">
      <c r="C107" s="167"/>
      <c r="D107" s="160"/>
      <c r="E107" s="140"/>
      <c r="F107" s="143"/>
      <c r="G107" s="144"/>
      <c r="H107" s="199"/>
      <c r="I107" s="187"/>
      <c r="J107" s="169"/>
      <c r="K107" s="200"/>
      <c r="L107" s="143"/>
      <c r="M107" s="143"/>
      <c r="N107" s="143"/>
      <c r="O107" s="147"/>
      <c r="P107" s="149"/>
      <c r="Q107" s="228"/>
      <c r="R107" s="121"/>
      <c r="S107" s="164"/>
      <c r="T107" s="161"/>
      <c r="U107" s="164"/>
      <c r="V107" s="187"/>
      <c r="W107" s="187"/>
      <c r="X107" s="140"/>
      <c r="Y107" s="114"/>
    </row>
    <row r="108" spans="3:25">
      <c r="C108" s="167"/>
      <c r="D108" s="160"/>
      <c r="E108" s="140"/>
      <c r="F108" s="143"/>
      <c r="G108" s="144"/>
      <c r="H108" s="199"/>
      <c r="I108" s="187"/>
      <c r="J108" s="169"/>
      <c r="K108" s="200"/>
      <c r="L108" s="143"/>
      <c r="M108" s="143"/>
      <c r="N108" s="143"/>
      <c r="O108" s="147"/>
      <c r="P108" s="149"/>
      <c r="Q108" s="228"/>
      <c r="R108" s="121"/>
      <c r="S108" s="164"/>
      <c r="T108" s="161"/>
      <c r="U108" s="164"/>
      <c r="V108" s="187"/>
      <c r="W108" s="187"/>
      <c r="X108" s="140"/>
      <c r="Y108" s="114"/>
    </row>
    <row r="109" spans="3:25">
      <c r="C109" s="167"/>
      <c r="D109" s="160"/>
      <c r="E109" s="140"/>
      <c r="F109" s="143"/>
      <c r="G109" s="144"/>
      <c r="H109" s="199"/>
      <c r="I109" s="187"/>
      <c r="J109" s="169"/>
      <c r="K109" s="200"/>
      <c r="L109" s="143"/>
      <c r="M109" s="143"/>
      <c r="N109" s="143"/>
      <c r="O109" s="147"/>
      <c r="P109" s="149"/>
      <c r="Q109" s="228"/>
      <c r="R109" s="121"/>
      <c r="S109" s="164"/>
      <c r="T109" s="161"/>
      <c r="U109" s="164"/>
      <c r="V109" s="187"/>
      <c r="W109" s="187"/>
      <c r="X109" s="140"/>
      <c r="Y109" s="114"/>
    </row>
    <row r="110" spans="3:25">
      <c r="C110" s="167"/>
      <c r="D110" s="160"/>
      <c r="E110" s="140"/>
      <c r="F110" s="143"/>
      <c r="G110" s="144"/>
      <c r="H110" s="199"/>
      <c r="I110" s="187"/>
      <c r="J110" s="169"/>
      <c r="K110" s="200"/>
      <c r="L110" s="143"/>
      <c r="M110" s="143"/>
      <c r="N110" s="143"/>
      <c r="O110" s="147"/>
      <c r="P110" s="149"/>
      <c r="Q110" s="228"/>
      <c r="R110" s="121"/>
      <c r="S110" s="164"/>
      <c r="T110" s="161"/>
      <c r="U110" s="164"/>
      <c r="V110" s="187"/>
      <c r="W110" s="187"/>
      <c r="X110" s="140"/>
      <c r="Y110" s="114"/>
    </row>
    <row r="111" spans="3:25">
      <c r="C111" s="167"/>
      <c r="D111" s="160"/>
      <c r="E111" s="140"/>
      <c r="F111" s="143"/>
      <c r="G111" s="144"/>
      <c r="H111" s="199"/>
      <c r="I111" s="187"/>
      <c r="J111" s="169"/>
      <c r="K111" s="200"/>
      <c r="L111" s="143"/>
      <c r="M111" s="143"/>
      <c r="N111" s="143"/>
      <c r="O111" s="147"/>
      <c r="P111" s="149"/>
      <c r="Q111" s="228"/>
      <c r="R111" s="121"/>
      <c r="S111" s="164"/>
      <c r="T111" s="161"/>
      <c r="U111" s="164"/>
      <c r="V111" s="187"/>
      <c r="W111" s="187"/>
      <c r="X111" s="140"/>
      <c r="Y111" s="114"/>
    </row>
    <row r="112" spans="3:25">
      <c r="C112" s="167"/>
      <c r="D112" s="160"/>
      <c r="E112" s="140"/>
      <c r="F112" s="143"/>
      <c r="G112" s="144"/>
      <c r="H112" s="199"/>
      <c r="I112" s="187"/>
      <c r="J112" s="169"/>
      <c r="K112" s="200"/>
      <c r="L112" s="143"/>
      <c r="M112" s="143"/>
      <c r="N112" s="143"/>
      <c r="O112" s="147"/>
      <c r="P112" s="149"/>
      <c r="Q112" s="228"/>
      <c r="R112" s="121"/>
      <c r="S112" s="164"/>
      <c r="T112" s="161"/>
      <c r="U112" s="164"/>
      <c r="V112" s="187"/>
      <c r="W112" s="187"/>
      <c r="X112" s="140"/>
      <c r="Y112" s="114"/>
    </row>
    <row r="113" spans="3:25">
      <c r="C113" s="167"/>
      <c r="D113" s="160"/>
      <c r="E113" s="140"/>
      <c r="F113" s="143"/>
      <c r="G113" s="144"/>
      <c r="H113" s="199"/>
      <c r="I113" s="187"/>
      <c r="J113" s="169"/>
      <c r="K113" s="200"/>
      <c r="L113" s="143"/>
      <c r="M113" s="143"/>
      <c r="N113" s="143"/>
      <c r="O113" s="147"/>
      <c r="P113" s="149"/>
      <c r="Q113" s="228"/>
      <c r="R113" s="121"/>
      <c r="S113" s="164"/>
      <c r="T113" s="161"/>
      <c r="U113" s="164"/>
      <c r="V113" s="187"/>
      <c r="W113" s="187"/>
      <c r="X113" s="140"/>
      <c r="Y113" s="114"/>
    </row>
    <row r="114" spans="3:25">
      <c r="C114" s="167"/>
      <c r="D114" s="160"/>
      <c r="E114" s="140"/>
      <c r="F114" s="143"/>
      <c r="G114" s="144"/>
      <c r="H114" s="199"/>
      <c r="I114" s="187"/>
      <c r="J114" s="169"/>
      <c r="K114" s="200"/>
      <c r="L114" s="143"/>
      <c r="M114" s="143"/>
      <c r="N114" s="143"/>
      <c r="O114" s="147"/>
      <c r="P114" s="149"/>
      <c r="Q114" s="228"/>
      <c r="R114" s="121"/>
      <c r="S114" s="164"/>
      <c r="T114" s="161"/>
      <c r="U114" s="164"/>
      <c r="V114" s="187"/>
      <c r="W114" s="187"/>
      <c r="X114" s="140"/>
      <c r="Y114" s="114"/>
    </row>
    <row r="115" spans="3:25">
      <c r="C115" s="167"/>
      <c r="D115" s="160"/>
      <c r="E115" s="140"/>
      <c r="F115" s="143"/>
      <c r="G115" s="144"/>
      <c r="H115" s="199"/>
      <c r="I115" s="187"/>
      <c r="J115" s="169"/>
      <c r="K115" s="200"/>
      <c r="L115" s="143"/>
      <c r="M115" s="143"/>
      <c r="N115" s="143"/>
      <c r="O115" s="147"/>
      <c r="P115" s="149"/>
      <c r="Q115" s="228"/>
      <c r="R115" s="121"/>
      <c r="S115" s="164"/>
      <c r="T115" s="161"/>
      <c r="U115" s="164"/>
      <c r="V115" s="187"/>
      <c r="W115" s="187"/>
      <c r="X115" s="140"/>
      <c r="Y115" s="114"/>
    </row>
    <row r="116" spans="3:25">
      <c r="C116" s="167"/>
      <c r="D116" s="160"/>
      <c r="E116" s="140"/>
      <c r="F116" s="143"/>
      <c r="G116" s="144"/>
      <c r="H116" s="199"/>
      <c r="I116" s="187"/>
      <c r="J116" s="169"/>
      <c r="K116" s="200"/>
      <c r="L116" s="143"/>
      <c r="M116" s="143"/>
      <c r="N116" s="143"/>
      <c r="O116" s="147"/>
      <c r="P116" s="149"/>
      <c r="Q116" s="228"/>
      <c r="R116" s="121"/>
      <c r="S116" s="164"/>
      <c r="T116" s="161"/>
      <c r="U116" s="164"/>
      <c r="V116" s="187"/>
      <c r="W116" s="187"/>
      <c r="X116" s="140"/>
      <c r="Y116" s="114"/>
    </row>
    <row r="117" spans="3:25">
      <c r="C117" s="167"/>
      <c r="D117" s="160"/>
      <c r="E117" s="140"/>
      <c r="F117" s="143"/>
      <c r="G117" s="144"/>
      <c r="H117" s="199"/>
      <c r="I117" s="187"/>
      <c r="J117" s="169"/>
      <c r="K117" s="200"/>
      <c r="L117" s="143"/>
      <c r="M117" s="143"/>
      <c r="N117" s="143"/>
      <c r="O117" s="147"/>
      <c r="P117" s="149"/>
      <c r="Q117" s="228"/>
      <c r="R117" s="121"/>
      <c r="S117" s="164"/>
      <c r="T117" s="161"/>
      <c r="U117" s="164"/>
      <c r="V117" s="187"/>
      <c r="W117" s="187"/>
      <c r="X117" s="140"/>
      <c r="Y117" s="114"/>
    </row>
    <row r="118" spans="3:25">
      <c r="C118" s="167"/>
      <c r="D118" s="160"/>
      <c r="E118" s="140"/>
      <c r="F118" s="143"/>
      <c r="G118" s="144"/>
      <c r="H118" s="199"/>
      <c r="I118" s="187"/>
      <c r="J118" s="169"/>
      <c r="K118" s="200"/>
      <c r="L118" s="143"/>
      <c r="M118" s="143"/>
      <c r="N118" s="143"/>
      <c r="O118" s="147"/>
      <c r="P118" s="149"/>
      <c r="Q118" s="228"/>
      <c r="R118" s="121"/>
      <c r="S118" s="164"/>
      <c r="T118" s="161"/>
      <c r="U118" s="164"/>
      <c r="V118" s="187"/>
      <c r="W118" s="187"/>
      <c r="X118" s="140"/>
      <c r="Y118" s="114"/>
    </row>
    <row r="119" spans="3:25">
      <c r="C119" s="167"/>
      <c r="D119" s="160"/>
      <c r="E119" s="140"/>
      <c r="F119" s="143"/>
      <c r="G119" s="144"/>
      <c r="H119" s="199"/>
      <c r="I119" s="187"/>
      <c r="J119" s="169"/>
      <c r="K119" s="200"/>
      <c r="L119" s="143"/>
      <c r="M119" s="143"/>
      <c r="N119" s="143"/>
      <c r="O119" s="147"/>
      <c r="P119" s="149"/>
      <c r="Q119" s="228"/>
      <c r="R119" s="121"/>
      <c r="S119" s="164"/>
      <c r="T119" s="161"/>
      <c r="U119" s="164"/>
      <c r="V119" s="187"/>
      <c r="W119" s="187"/>
      <c r="X119" s="140"/>
      <c r="Y119" s="114"/>
    </row>
    <row r="120" spans="3:25">
      <c r="C120" s="167"/>
      <c r="D120" s="160"/>
      <c r="E120" s="140"/>
      <c r="F120" s="143"/>
      <c r="G120" s="144"/>
      <c r="H120" s="199"/>
      <c r="I120" s="187"/>
      <c r="J120" s="169"/>
      <c r="K120" s="200"/>
      <c r="L120" s="143"/>
      <c r="M120" s="143"/>
      <c r="N120" s="143"/>
      <c r="O120" s="147"/>
      <c r="P120" s="149"/>
      <c r="Q120" s="228"/>
      <c r="R120" s="121"/>
      <c r="S120" s="164"/>
      <c r="T120" s="161"/>
      <c r="U120" s="164"/>
      <c r="V120" s="187"/>
      <c r="W120" s="187"/>
      <c r="X120" s="140"/>
      <c r="Y120" s="114"/>
    </row>
    <row r="121" spans="3:25">
      <c r="C121" s="167"/>
      <c r="D121" s="160"/>
      <c r="E121" s="140"/>
      <c r="F121" s="143"/>
      <c r="G121" s="144"/>
      <c r="H121" s="199"/>
      <c r="I121" s="187"/>
      <c r="J121" s="169"/>
      <c r="K121" s="200"/>
      <c r="L121" s="143"/>
      <c r="M121" s="143"/>
      <c r="N121" s="143"/>
      <c r="O121" s="147"/>
      <c r="P121" s="149"/>
      <c r="Q121" s="228"/>
      <c r="R121" s="121"/>
      <c r="S121" s="164"/>
      <c r="T121" s="161"/>
      <c r="U121" s="164"/>
      <c r="V121" s="187"/>
      <c r="W121" s="187"/>
      <c r="X121" s="140"/>
      <c r="Y121" s="114"/>
    </row>
    <row r="122" spans="3:25">
      <c r="C122" s="167"/>
      <c r="D122" s="160"/>
      <c r="E122" s="140"/>
      <c r="F122" s="143"/>
      <c r="G122" s="144"/>
      <c r="H122" s="199"/>
      <c r="I122" s="187"/>
      <c r="J122" s="169"/>
      <c r="K122" s="200"/>
      <c r="L122" s="143"/>
      <c r="M122" s="143"/>
      <c r="N122" s="143"/>
      <c r="O122" s="147"/>
      <c r="P122" s="149"/>
      <c r="Q122" s="228"/>
      <c r="R122" s="121"/>
      <c r="S122" s="164"/>
      <c r="T122" s="161"/>
      <c r="U122" s="164"/>
      <c r="V122" s="187"/>
      <c r="W122" s="187"/>
      <c r="X122" s="140"/>
      <c r="Y122" s="114"/>
    </row>
    <row r="123" spans="3:25">
      <c r="C123" s="167"/>
      <c r="D123" s="160"/>
      <c r="E123" s="140"/>
      <c r="F123" s="143"/>
      <c r="G123" s="144"/>
      <c r="H123" s="199"/>
      <c r="I123" s="187"/>
      <c r="J123" s="169"/>
      <c r="K123" s="200"/>
      <c r="L123" s="143"/>
      <c r="M123" s="143"/>
      <c r="N123" s="143"/>
      <c r="O123" s="147"/>
      <c r="P123" s="149"/>
      <c r="Q123" s="228"/>
      <c r="R123" s="121"/>
      <c r="S123" s="164"/>
      <c r="T123" s="161"/>
      <c r="U123" s="164"/>
      <c r="V123" s="187"/>
      <c r="W123" s="187"/>
      <c r="X123" s="140"/>
      <c r="Y123" s="114"/>
    </row>
    <row r="124" spans="3:25">
      <c r="C124" s="167"/>
      <c r="D124" s="160"/>
      <c r="E124" s="140"/>
      <c r="F124" s="143"/>
      <c r="G124" s="144"/>
      <c r="H124" s="199"/>
      <c r="I124" s="187"/>
      <c r="J124" s="169"/>
      <c r="K124" s="200"/>
      <c r="L124" s="143"/>
      <c r="M124" s="143"/>
      <c r="N124" s="143"/>
      <c r="O124" s="147"/>
      <c r="P124" s="149"/>
      <c r="Q124" s="228"/>
      <c r="R124" s="121"/>
      <c r="S124" s="164"/>
      <c r="T124" s="161"/>
      <c r="U124" s="164"/>
      <c r="V124" s="187"/>
      <c r="W124" s="187"/>
      <c r="X124" s="140"/>
      <c r="Y124" s="114"/>
    </row>
    <row r="125" spans="3:25">
      <c r="C125" s="167"/>
      <c r="D125" s="160"/>
      <c r="E125" s="140"/>
      <c r="F125" s="143"/>
      <c r="G125" s="144"/>
      <c r="H125" s="199"/>
      <c r="I125" s="187"/>
      <c r="J125" s="169"/>
      <c r="K125" s="200"/>
      <c r="L125" s="143"/>
      <c r="M125" s="143"/>
      <c r="N125" s="143"/>
      <c r="O125" s="147"/>
      <c r="P125" s="149"/>
      <c r="Q125" s="228"/>
      <c r="R125" s="121"/>
      <c r="S125" s="164"/>
      <c r="T125" s="161"/>
      <c r="U125" s="164"/>
      <c r="V125" s="187"/>
      <c r="W125" s="187"/>
      <c r="X125" s="140"/>
      <c r="Y125" s="114"/>
    </row>
    <row r="126" spans="3:25">
      <c r="C126" s="167"/>
      <c r="D126" s="160"/>
      <c r="E126" s="140"/>
      <c r="F126" s="143"/>
      <c r="G126" s="144"/>
      <c r="H126" s="199"/>
      <c r="I126" s="187"/>
      <c r="J126" s="169"/>
      <c r="K126" s="200"/>
      <c r="L126" s="143"/>
      <c r="M126" s="143"/>
      <c r="N126" s="143"/>
      <c r="O126" s="147"/>
      <c r="P126" s="149"/>
      <c r="Q126" s="228"/>
      <c r="R126" s="121"/>
      <c r="S126" s="164"/>
      <c r="T126" s="161"/>
      <c r="U126" s="164"/>
      <c r="V126" s="187"/>
      <c r="W126" s="187"/>
      <c r="X126" s="140"/>
      <c r="Y126" s="114"/>
    </row>
    <row r="127" spans="3:25">
      <c r="C127" s="167"/>
      <c r="D127" s="160"/>
      <c r="E127" s="140"/>
      <c r="F127" s="143"/>
      <c r="G127" s="144"/>
      <c r="H127" s="199"/>
      <c r="I127" s="187"/>
      <c r="J127" s="169"/>
      <c r="K127" s="200"/>
      <c r="L127" s="143"/>
      <c r="M127" s="143"/>
      <c r="N127" s="143"/>
      <c r="O127" s="147"/>
      <c r="P127" s="149"/>
      <c r="Q127" s="228"/>
      <c r="R127" s="121"/>
      <c r="S127" s="164"/>
      <c r="T127" s="161"/>
      <c r="U127" s="164"/>
      <c r="V127" s="187"/>
      <c r="W127" s="187"/>
      <c r="X127" s="140"/>
      <c r="Y127" s="114"/>
    </row>
    <row r="128" spans="3:25">
      <c r="C128" s="167"/>
      <c r="D128" s="160"/>
      <c r="E128" s="140"/>
      <c r="F128" s="143"/>
      <c r="G128" s="144"/>
      <c r="H128" s="199"/>
      <c r="I128" s="187"/>
      <c r="J128" s="169"/>
      <c r="K128" s="200"/>
      <c r="L128" s="143"/>
      <c r="M128" s="143"/>
      <c r="N128" s="143"/>
      <c r="O128" s="147"/>
      <c r="P128" s="149"/>
      <c r="Q128" s="228"/>
      <c r="R128" s="121"/>
      <c r="S128" s="164"/>
      <c r="T128" s="161"/>
      <c r="U128" s="164"/>
      <c r="V128" s="187"/>
      <c r="W128" s="187"/>
      <c r="X128" s="140"/>
      <c r="Y128" s="114"/>
    </row>
    <row r="129" spans="3:25">
      <c r="C129" s="167"/>
      <c r="D129" s="160"/>
      <c r="E129" s="140"/>
      <c r="F129" s="143"/>
      <c r="G129" s="144"/>
      <c r="H129" s="199"/>
      <c r="I129" s="187"/>
      <c r="J129" s="169"/>
      <c r="K129" s="200"/>
      <c r="L129" s="143"/>
      <c r="M129" s="143"/>
      <c r="N129" s="143"/>
      <c r="O129" s="147"/>
      <c r="P129" s="149"/>
      <c r="Q129" s="228"/>
      <c r="R129" s="121"/>
      <c r="S129" s="164"/>
      <c r="T129" s="161"/>
      <c r="U129" s="164"/>
      <c r="V129" s="187"/>
      <c r="W129" s="187"/>
      <c r="X129" s="140"/>
      <c r="Y129" s="114"/>
    </row>
    <row r="130" spans="3:25">
      <c r="C130" s="167"/>
      <c r="D130" s="160"/>
      <c r="E130" s="140"/>
      <c r="F130" s="143"/>
      <c r="G130" s="144"/>
      <c r="H130" s="199"/>
      <c r="I130" s="187"/>
      <c r="J130" s="169"/>
      <c r="K130" s="200"/>
      <c r="L130" s="143"/>
      <c r="M130" s="143"/>
      <c r="N130" s="143"/>
      <c r="O130" s="147"/>
      <c r="P130" s="149"/>
      <c r="Q130" s="228"/>
      <c r="R130" s="121"/>
      <c r="S130" s="164"/>
      <c r="T130" s="161"/>
      <c r="U130" s="164"/>
      <c r="V130" s="187"/>
      <c r="W130" s="187"/>
      <c r="X130" s="140"/>
      <c r="Y130" s="114"/>
    </row>
    <row r="131" spans="3:25">
      <c r="C131" s="167"/>
      <c r="D131" s="160"/>
      <c r="E131" s="140"/>
      <c r="F131" s="143"/>
      <c r="G131" s="144"/>
      <c r="H131" s="199"/>
      <c r="I131" s="187"/>
      <c r="J131" s="169"/>
      <c r="K131" s="200"/>
      <c r="L131" s="143"/>
      <c r="M131" s="143"/>
      <c r="N131" s="143"/>
      <c r="O131" s="147"/>
      <c r="P131" s="149"/>
      <c r="Q131" s="228"/>
      <c r="R131" s="121"/>
      <c r="S131" s="164"/>
      <c r="T131" s="161"/>
      <c r="U131" s="164"/>
      <c r="V131" s="187"/>
      <c r="W131" s="187"/>
      <c r="X131" s="140"/>
      <c r="Y131" s="114"/>
    </row>
    <row r="132" spans="3:25">
      <c r="C132" s="167"/>
      <c r="D132" s="160"/>
      <c r="E132" s="140"/>
      <c r="F132" s="143"/>
      <c r="G132" s="144"/>
      <c r="H132" s="199"/>
      <c r="I132" s="187"/>
      <c r="J132" s="169"/>
      <c r="K132" s="200"/>
      <c r="L132" s="143"/>
      <c r="M132" s="143"/>
      <c r="N132" s="143"/>
      <c r="O132" s="147"/>
      <c r="P132" s="149"/>
      <c r="Q132" s="228"/>
      <c r="R132" s="121"/>
      <c r="S132" s="164"/>
      <c r="T132" s="161"/>
      <c r="U132" s="164"/>
      <c r="V132" s="187"/>
      <c r="W132" s="187"/>
      <c r="X132" s="140"/>
      <c r="Y132" s="114"/>
    </row>
    <row r="133" spans="3:25">
      <c r="C133" s="167"/>
      <c r="D133" s="160"/>
      <c r="E133" s="140"/>
      <c r="F133" s="143"/>
      <c r="G133" s="144"/>
      <c r="H133" s="199"/>
      <c r="I133" s="187"/>
      <c r="J133" s="169"/>
      <c r="K133" s="200"/>
      <c r="L133" s="143"/>
      <c r="M133" s="143"/>
      <c r="N133" s="143"/>
      <c r="O133" s="147"/>
      <c r="P133" s="149"/>
      <c r="Q133" s="228"/>
      <c r="R133" s="121"/>
      <c r="S133" s="164"/>
      <c r="T133" s="161"/>
      <c r="U133" s="164"/>
      <c r="V133" s="187"/>
      <c r="W133" s="187"/>
      <c r="X133" s="140"/>
      <c r="Y133" s="114"/>
    </row>
    <row r="134" spans="3:25">
      <c r="C134" s="167"/>
      <c r="D134" s="160"/>
      <c r="E134" s="140"/>
      <c r="F134" s="143"/>
      <c r="G134" s="144"/>
      <c r="H134" s="199"/>
      <c r="I134" s="187"/>
      <c r="J134" s="169"/>
      <c r="K134" s="200"/>
      <c r="L134" s="143"/>
      <c r="M134" s="143"/>
      <c r="N134" s="143"/>
      <c r="O134" s="147"/>
      <c r="P134" s="149"/>
      <c r="Q134" s="228"/>
      <c r="R134" s="121"/>
      <c r="S134" s="164"/>
      <c r="T134" s="161"/>
      <c r="U134" s="164"/>
      <c r="V134" s="187"/>
      <c r="W134" s="187"/>
      <c r="X134" s="140"/>
      <c r="Y134" s="114"/>
    </row>
    <row r="135" spans="3:25">
      <c r="C135" s="167"/>
      <c r="D135" s="160"/>
      <c r="E135" s="140"/>
      <c r="F135" s="143"/>
      <c r="G135" s="144"/>
      <c r="H135" s="199"/>
      <c r="I135" s="187"/>
      <c r="J135" s="169"/>
      <c r="K135" s="200"/>
      <c r="L135" s="143"/>
      <c r="M135" s="143"/>
      <c r="N135" s="143"/>
      <c r="O135" s="147"/>
      <c r="P135" s="149"/>
      <c r="Q135" s="228"/>
      <c r="R135" s="121"/>
      <c r="S135" s="164"/>
      <c r="T135" s="161"/>
      <c r="U135" s="164"/>
      <c r="V135" s="187"/>
      <c r="W135" s="187"/>
      <c r="X135" s="140"/>
      <c r="Y135" s="114"/>
    </row>
    <row r="136" spans="3:25">
      <c r="C136" s="167"/>
      <c r="D136" s="160"/>
      <c r="E136" s="140"/>
      <c r="F136" s="143"/>
      <c r="G136" s="144"/>
      <c r="H136" s="199"/>
      <c r="I136" s="187"/>
      <c r="J136" s="169"/>
      <c r="K136" s="200"/>
      <c r="L136" s="143"/>
      <c r="M136" s="143"/>
      <c r="N136" s="143"/>
      <c r="O136" s="147"/>
      <c r="P136" s="149"/>
      <c r="Q136" s="228"/>
      <c r="R136" s="121"/>
      <c r="S136" s="164"/>
      <c r="T136" s="161"/>
      <c r="U136" s="164"/>
      <c r="V136" s="187"/>
      <c r="W136" s="187"/>
      <c r="X136" s="140"/>
      <c r="Y136" s="114"/>
    </row>
    <row r="137" spans="3:25">
      <c r="C137" s="167"/>
      <c r="D137" s="160"/>
      <c r="E137" s="140"/>
      <c r="F137" s="143"/>
      <c r="G137" s="144"/>
      <c r="H137" s="199"/>
      <c r="I137" s="187"/>
      <c r="J137" s="169"/>
      <c r="K137" s="200"/>
      <c r="L137" s="143"/>
      <c r="M137" s="143"/>
      <c r="N137" s="143"/>
      <c r="O137" s="147"/>
      <c r="P137" s="149"/>
      <c r="Q137" s="228"/>
      <c r="R137" s="121"/>
      <c r="S137" s="164"/>
      <c r="T137" s="161"/>
      <c r="U137" s="164"/>
      <c r="V137" s="187"/>
      <c r="W137" s="187"/>
      <c r="X137" s="140"/>
      <c r="Y137" s="114"/>
    </row>
    <row r="138" spans="3:25">
      <c r="C138" s="167"/>
      <c r="D138" s="160"/>
      <c r="E138" s="140"/>
      <c r="F138" s="143"/>
      <c r="G138" s="144"/>
      <c r="H138" s="199"/>
      <c r="I138" s="187"/>
      <c r="J138" s="169"/>
      <c r="K138" s="200"/>
      <c r="L138" s="143"/>
      <c r="M138" s="143"/>
      <c r="N138" s="143"/>
      <c r="O138" s="147"/>
      <c r="P138" s="149"/>
      <c r="Q138" s="228"/>
      <c r="R138" s="121"/>
      <c r="S138" s="164"/>
      <c r="T138" s="161"/>
      <c r="U138" s="164"/>
      <c r="V138" s="187"/>
      <c r="W138" s="187"/>
      <c r="X138" s="140"/>
      <c r="Y138" s="114"/>
    </row>
    <row r="139" spans="3:25">
      <c r="C139" s="167"/>
      <c r="D139" s="160"/>
      <c r="E139" s="140"/>
      <c r="F139" s="143"/>
      <c r="G139" s="144"/>
      <c r="H139" s="199"/>
      <c r="I139" s="187"/>
      <c r="J139" s="169"/>
      <c r="K139" s="200"/>
      <c r="L139" s="143"/>
      <c r="M139" s="143"/>
      <c r="N139" s="143"/>
      <c r="O139" s="147"/>
      <c r="P139" s="149"/>
      <c r="Q139" s="228"/>
      <c r="R139" s="121"/>
      <c r="S139" s="164"/>
      <c r="T139" s="161"/>
      <c r="U139" s="164"/>
      <c r="V139" s="187"/>
      <c r="W139" s="187"/>
      <c r="X139" s="140"/>
      <c r="Y139" s="114"/>
    </row>
    <row r="140" spans="3:25">
      <c r="C140" s="167"/>
      <c r="D140" s="160"/>
      <c r="E140" s="140"/>
      <c r="F140" s="143"/>
      <c r="G140" s="144"/>
      <c r="H140" s="199"/>
      <c r="I140" s="187"/>
      <c r="J140" s="169"/>
      <c r="K140" s="200"/>
      <c r="L140" s="143"/>
      <c r="M140" s="143"/>
      <c r="N140" s="143"/>
      <c r="O140" s="147"/>
      <c r="P140" s="149"/>
      <c r="Q140" s="228"/>
      <c r="R140" s="121"/>
      <c r="S140" s="164"/>
      <c r="T140" s="161"/>
      <c r="U140" s="164"/>
      <c r="V140" s="187"/>
      <c r="W140" s="187"/>
      <c r="X140" s="140"/>
      <c r="Y140" s="114"/>
    </row>
    <row r="141" spans="3:25">
      <c r="C141" s="167"/>
      <c r="D141" s="160"/>
      <c r="E141" s="140"/>
      <c r="F141" s="143"/>
      <c r="G141" s="144"/>
      <c r="H141" s="199"/>
      <c r="I141" s="187"/>
      <c r="J141" s="169"/>
      <c r="K141" s="200"/>
      <c r="L141" s="143"/>
      <c r="M141" s="143"/>
      <c r="N141" s="143"/>
      <c r="O141" s="147"/>
      <c r="P141" s="149"/>
      <c r="Q141" s="228"/>
      <c r="R141" s="121"/>
      <c r="S141" s="164"/>
      <c r="T141" s="161"/>
      <c r="U141" s="164"/>
      <c r="V141" s="187"/>
      <c r="W141" s="187"/>
      <c r="X141" s="140"/>
      <c r="Y141" s="114"/>
    </row>
    <row r="142" spans="3:25">
      <c r="C142" s="167"/>
      <c r="D142" s="160"/>
      <c r="E142" s="140"/>
      <c r="F142" s="143"/>
      <c r="G142" s="144"/>
      <c r="H142" s="199"/>
      <c r="I142" s="187"/>
      <c r="J142" s="169"/>
      <c r="K142" s="200"/>
      <c r="L142" s="143"/>
      <c r="M142" s="143"/>
      <c r="N142" s="143"/>
      <c r="O142" s="147"/>
      <c r="P142" s="149"/>
      <c r="Q142" s="228"/>
      <c r="R142" s="121"/>
      <c r="S142" s="164"/>
      <c r="T142" s="161"/>
      <c r="U142" s="164"/>
      <c r="V142" s="187"/>
      <c r="W142" s="187"/>
      <c r="X142" s="140"/>
      <c r="Y142" s="114"/>
    </row>
    <row r="143" spans="3:25">
      <c r="C143" s="167"/>
      <c r="D143" s="160"/>
      <c r="E143" s="140"/>
      <c r="F143" s="143"/>
      <c r="G143" s="144"/>
      <c r="H143" s="199"/>
      <c r="I143" s="187"/>
      <c r="J143" s="169"/>
      <c r="K143" s="200"/>
      <c r="L143" s="143"/>
      <c r="M143" s="143"/>
      <c r="N143" s="143"/>
      <c r="O143" s="147"/>
      <c r="P143" s="149"/>
      <c r="Q143" s="228"/>
      <c r="R143" s="121"/>
      <c r="S143" s="164"/>
      <c r="T143" s="161"/>
      <c r="U143" s="164"/>
      <c r="V143" s="187"/>
      <c r="W143" s="187"/>
      <c r="X143" s="140"/>
      <c r="Y143" s="114"/>
    </row>
    <row r="144" spans="3:25">
      <c r="C144" s="167"/>
      <c r="D144" s="160"/>
      <c r="E144" s="140"/>
      <c r="F144" s="143"/>
      <c r="G144" s="144"/>
      <c r="H144" s="199"/>
      <c r="I144" s="187"/>
      <c r="J144" s="169"/>
      <c r="K144" s="200"/>
      <c r="L144" s="143"/>
      <c r="M144" s="143"/>
      <c r="N144" s="143"/>
      <c r="O144" s="147"/>
      <c r="P144" s="149"/>
      <c r="Q144" s="228"/>
      <c r="R144" s="121"/>
      <c r="S144" s="164"/>
      <c r="T144" s="161"/>
      <c r="U144" s="164"/>
      <c r="V144" s="187"/>
      <c r="W144" s="187"/>
      <c r="X144" s="140"/>
      <c r="Y144" s="114"/>
    </row>
    <row r="145" spans="3:25">
      <c r="C145" s="167"/>
      <c r="D145" s="160"/>
      <c r="E145" s="140"/>
      <c r="F145" s="143"/>
      <c r="G145" s="144"/>
      <c r="H145" s="199"/>
      <c r="I145" s="187"/>
      <c r="J145" s="169"/>
      <c r="K145" s="200"/>
      <c r="L145" s="143"/>
      <c r="M145" s="143"/>
      <c r="N145" s="143"/>
      <c r="O145" s="147"/>
      <c r="P145" s="149"/>
      <c r="Q145" s="228"/>
      <c r="R145" s="121"/>
      <c r="S145" s="164"/>
      <c r="T145" s="161"/>
      <c r="U145" s="164"/>
      <c r="V145" s="187"/>
      <c r="W145" s="187"/>
      <c r="X145" s="140"/>
      <c r="Y145" s="114"/>
    </row>
    <row r="146" spans="3:25">
      <c r="C146" s="167"/>
      <c r="D146" s="160"/>
      <c r="E146" s="140"/>
      <c r="F146" s="143"/>
      <c r="G146" s="144"/>
      <c r="H146" s="199"/>
      <c r="I146" s="187"/>
      <c r="J146" s="169"/>
      <c r="K146" s="200"/>
      <c r="L146" s="143"/>
      <c r="M146" s="143"/>
      <c r="N146" s="143"/>
      <c r="O146" s="147"/>
      <c r="P146" s="149"/>
      <c r="Q146" s="228"/>
      <c r="R146" s="121"/>
      <c r="S146" s="164"/>
      <c r="T146" s="161"/>
      <c r="U146" s="164"/>
      <c r="V146" s="187"/>
      <c r="W146" s="187"/>
      <c r="X146" s="140"/>
      <c r="Y146" s="114"/>
    </row>
    <row r="147" spans="3:25">
      <c r="C147" s="167"/>
      <c r="D147" s="160"/>
      <c r="E147" s="140"/>
      <c r="F147" s="143"/>
      <c r="G147" s="144"/>
      <c r="H147" s="199"/>
      <c r="I147" s="187"/>
      <c r="J147" s="169"/>
      <c r="K147" s="200"/>
      <c r="L147" s="143"/>
      <c r="M147" s="143"/>
      <c r="N147" s="143"/>
      <c r="O147" s="147"/>
      <c r="P147" s="149"/>
      <c r="Q147" s="228"/>
      <c r="R147" s="121"/>
      <c r="S147" s="164"/>
      <c r="T147" s="161"/>
      <c r="U147" s="164"/>
      <c r="V147" s="187"/>
      <c r="W147" s="187"/>
      <c r="X147" s="140"/>
      <c r="Y147" s="114"/>
    </row>
    <row r="148" spans="3:25">
      <c r="C148" s="167"/>
      <c r="D148" s="160"/>
      <c r="E148" s="140"/>
      <c r="F148" s="143"/>
      <c r="G148" s="144"/>
      <c r="H148" s="199"/>
      <c r="I148" s="187"/>
      <c r="J148" s="169"/>
      <c r="K148" s="200"/>
      <c r="L148" s="143"/>
      <c r="M148" s="143"/>
      <c r="N148" s="143"/>
      <c r="O148" s="147"/>
      <c r="P148" s="149"/>
      <c r="Q148" s="228"/>
      <c r="R148" s="121"/>
      <c r="S148" s="164"/>
      <c r="T148" s="161"/>
      <c r="U148" s="164"/>
      <c r="V148" s="187"/>
      <c r="W148" s="187"/>
      <c r="X148" s="140"/>
      <c r="Y148" s="114"/>
    </row>
    <row r="149" spans="3:25">
      <c r="C149" s="167"/>
      <c r="D149" s="160"/>
      <c r="E149" s="140"/>
      <c r="F149" s="143"/>
      <c r="G149" s="144"/>
      <c r="H149" s="199"/>
      <c r="I149" s="187"/>
      <c r="J149" s="169"/>
      <c r="K149" s="200"/>
      <c r="L149" s="143"/>
      <c r="M149" s="143"/>
      <c r="N149" s="143"/>
      <c r="O149" s="147"/>
      <c r="P149" s="149"/>
      <c r="Q149" s="228"/>
      <c r="R149" s="121"/>
      <c r="S149" s="164"/>
      <c r="T149" s="161"/>
      <c r="U149" s="164"/>
      <c r="V149" s="187"/>
      <c r="W149" s="187"/>
      <c r="X149" s="140"/>
      <c r="Y149" s="114"/>
    </row>
    <row r="150" spans="3:25">
      <c r="C150" s="167"/>
      <c r="D150" s="160"/>
      <c r="E150" s="140"/>
      <c r="F150" s="143"/>
      <c r="G150" s="144"/>
      <c r="H150" s="199"/>
      <c r="I150" s="187"/>
      <c r="J150" s="169"/>
      <c r="K150" s="200"/>
      <c r="L150" s="143"/>
      <c r="M150" s="143"/>
      <c r="N150" s="143"/>
      <c r="O150" s="147"/>
      <c r="P150" s="149"/>
      <c r="Q150" s="228"/>
      <c r="R150" s="121"/>
      <c r="S150" s="164"/>
      <c r="T150" s="161"/>
      <c r="U150" s="164"/>
      <c r="V150" s="187"/>
      <c r="W150" s="187"/>
      <c r="X150" s="140"/>
      <c r="Y150" s="114"/>
    </row>
    <row r="151" spans="3:25">
      <c r="C151" s="167"/>
      <c r="D151" s="160"/>
      <c r="E151" s="140"/>
      <c r="F151" s="143"/>
      <c r="G151" s="144"/>
      <c r="H151" s="199"/>
      <c r="I151" s="187"/>
      <c r="J151" s="169"/>
      <c r="K151" s="200"/>
      <c r="L151" s="143"/>
      <c r="M151" s="143"/>
      <c r="N151" s="143"/>
      <c r="O151" s="147"/>
      <c r="P151" s="149"/>
      <c r="Q151" s="228"/>
      <c r="R151" s="121"/>
      <c r="S151" s="164"/>
      <c r="T151" s="161"/>
      <c r="U151" s="164"/>
      <c r="V151" s="187"/>
      <c r="W151" s="187"/>
      <c r="X151" s="140"/>
      <c r="Y151" s="114"/>
    </row>
    <row r="152" spans="3:25">
      <c r="C152" s="167"/>
      <c r="D152" s="160"/>
      <c r="E152" s="140"/>
      <c r="F152" s="143"/>
      <c r="G152" s="144"/>
      <c r="H152" s="199"/>
      <c r="I152" s="187"/>
      <c r="J152" s="169"/>
      <c r="K152" s="200"/>
      <c r="L152" s="143"/>
      <c r="M152" s="143"/>
      <c r="N152" s="143"/>
      <c r="O152" s="147"/>
      <c r="P152" s="149"/>
      <c r="Q152" s="228"/>
      <c r="R152" s="121"/>
      <c r="S152" s="164"/>
      <c r="T152" s="161"/>
      <c r="U152" s="164"/>
      <c r="V152" s="187"/>
      <c r="W152" s="187"/>
      <c r="X152" s="140"/>
      <c r="Y152" s="114"/>
    </row>
    <row r="153" spans="3:25">
      <c r="C153" s="167"/>
      <c r="D153" s="160"/>
      <c r="E153" s="140"/>
      <c r="F153" s="143"/>
      <c r="G153" s="144"/>
      <c r="H153" s="199"/>
      <c r="I153" s="187"/>
      <c r="J153" s="169"/>
      <c r="K153" s="200"/>
      <c r="L153" s="143"/>
      <c r="M153" s="143"/>
      <c r="N153" s="143"/>
      <c r="O153" s="147"/>
      <c r="P153" s="149"/>
      <c r="Q153" s="228"/>
      <c r="R153" s="121"/>
      <c r="S153" s="164"/>
      <c r="T153" s="161"/>
      <c r="U153" s="164"/>
      <c r="V153" s="187"/>
      <c r="W153" s="187"/>
      <c r="X153" s="140"/>
      <c r="Y153" s="114"/>
    </row>
    <row r="154" spans="3:25">
      <c r="C154" s="167"/>
      <c r="D154" s="160"/>
      <c r="E154" s="140"/>
      <c r="F154" s="143"/>
      <c r="G154" s="144"/>
      <c r="H154" s="199"/>
      <c r="I154" s="187"/>
      <c r="J154" s="169"/>
      <c r="K154" s="200"/>
      <c r="L154" s="143"/>
      <c r="M154" s="143"/>
      <c r="N154" s="143"/>
      <c r="O154" s="147"/>
      <c r="P154" s="149"/>
      <c r="Q154" s="228"/>
      <c r="R154" s="121"/>
      <c r="S154" s="164"/>
      <c r="T154" s="161"/>
      <c r="U154" s="164"/>
      <c r="V154" s="187"/>
      <c r="W154" s="187"/>
      <c r="X154" s="140"/>
      <c r="Y154" s="114"/>
    </row>
    <row r="155" spans="3:25">
      <c r="C155" s="167"/>
      <c r="D155" s="160"/>
      <c r="E155" s="140"/>
      <c r="F155" s="143"/>
      <c r="G155" s="144"/>
      <c r="H155" s="199"/>
      <c r="I155" s="187"/>
      <c r="J155" s="169"/>
      <c r="K155" s="200"/>
      <c r="L155" s="143"/>
      <c r="M155" s="143"/>
      <c r="N155" s="143"/>
      <c r="O155" s="147"/>
      <c r="P155" s="149"/>
      <c r="Q155" s="228"/>
      <c r="R155" s="121"/>
      <c r="S155" s="164"/>
      <c r="T155" s="161"/>
      <c r="U155" s="164"/>
      <c r="V155" s="187"/>
      <c r="W155" s="187"/>
      <c r="X155" s="140"/>
      <c r="Y155" s="114"/>
    </row>
    <row r="156" spans="3:25">
      <c r="C156" s="167"/>
      <c r="D156" s="160"/>
      <c r="E156" s="140"/>
      <c r="F156" s="143"/>
      <c r="G156" s="144"/>
      <c r="H156" s="199"/>
      <c r="I156" s="187"/>
      <c r="J156" s="169"/>
      <c r="K156" s="200"/>
      <c r="L156" s="143"/>
      <c r="M156" s="143"/>
      <c r="N156" s="143"/>
      <c r="O156" s="147"/>
      <c r="P156" s="149"/>
      <c r="Q156" s="228"/>
      <c r="R156" s="121"/>
      <c r="S156" s="164"/>
      <c r="T156" s="161"/>
      <c r="U156" s="164"/>
      <c r="V156" s="187"/>
      <c r="W156" s="187"/>
      <c r="X156" s="140"/>
      <c r="Y156" s="114"/>
    </row>
    <row r="157" spans="3:25">
      <c r="C157" s="167"/>
      <c r="D157" s="160"/>
      <c r="E157" s="140"/>
      <c r="F157" s="143"/>
      <c r="G157" s="144"/>
      <c r="H157" s="199"/>
      <c r="I157" s="187"/>
      <c r="J157" s="169"/>
      <c r="K157" s="200"/>
      <c r="L157" s="143"/>
      <c r="M157" s="143"/>
      <c r="N157" s="143"/>
      <c r="O157" s="147"/>
      <c r="P157" s="149"/>
      <c r="Q157" s="228"/>
      <c r="R157" s="121"/>
      <c r="S157" s="164"/>
      <c r="T157" s="161"/>
      <c r="U157" s="164"/>
      <c r="V157" s="187"/>
      <c r="W157" s="187"/>
      <c r="X157" s="140"/>
      <c r="Y157" s="114"/>
    </row>
    <row r="158" spans="3:25">
      <c r="C158" s="167"/>
      <c r="D158" s="160"/>
      <c r="E158" s="140"/>
      <c r="F158" s="143"/>
      <c r="G158" s="144"/>
      <c r="H158" s="199"/>
      <c r="I158" s="187"/>
      <c r="J158" s="169"/>
      <c r="K158" s="200"/>
      <c r="L158" s="143"/>
      <c r="M158" s="143"/>
      <c r="N158" s="143"/>
      <c r="O158" s="147"/>
      <c r="P158" s="149"/>
      <c r="Q158" s="228"/>
      <c r="R158" s="121"/>
      <c r="S158" s="164"/>
      <c r="T158" s="161"/>
      <c r="U158" s="164"/>
      <c r="V158" s="187"/>
      <c r="W158" s="187"/>
      <c r="X158" s="140"/>
      <c r="Y158" s="114"/>
    </row>
    <row r="159" spans="3:25">
      <c r="C159" s="167"/>
      <c r="D159" s="160"/>
      <c r="E159" s="140"/>
      <c r="F159" s="143"/>
      <c r="G159" s="144"/>
      <c r="H159" s="199"/>
      <c r="I159" s="187"/>
      <c r="J159" s="169"/>
      <c r="K159" s="200"/>
      <c r="L159" s="143"/>
      <c r="M159" s="143"/>
      <c r="N159" s="143"/>
      <c r="O159" s="147"/>
      <c r="P159" s="149"/>
      <c r="Q159" s="228"/>
      <c r="R159" s="121"/>
      <c r="S159" s="164"/>
      <c r="T159" s="161"/>
      <c r="U159" s="164"/>
      <c r="V159" s="187"/>
      <c r="W159" s="187"/>
      <c r="X159" s="140"/>
      <c r="Y159" s="114"/>
    </row>
    <row r="160" spans="3:25">
      <c r="C160" s="167"/>
      <c r="D160" s="160"/>
      <c r="E160" s="140"/>
      <c r="F160" s="143"/>
      <c r="G160" s="144"/>
      <c r="H160" s="199"/>
      <c r="I160" s="187"/>
      <c r="J160" s="169"/>
      <c r="K160" s="200"/>
      <c r="L160" s="143"/>
      <c r="M160" s="143"/>
      <c r="N160" s="143"/>
      <c r="O160" s="147"/>
      <c r="P160" s="149"/>
      <c r="Q160" s="228"/>
      <c r="R160" s="121"/>
      <c r="S160" s="164"/>
      <c r="T160" s="161"/>
      <c r="U160" s="164"/>
      <c r="V160" s="187"/>
      <c r="W160" s="187"/>
      <c r="X160" s="140"/>
      <c r="Y160" s="114"/>
    </row>
    <row r="161" spans="3:25">
      <c r="C161" s="167"/>
      <c r="D161" s="160"/>
      <c r="E161" s="140"/>
      <c r="F161" s="143"/>
      <c r="G161" s="144"/>
      <c r="H161" s="199"/>
      <c r="I161" s="187"/>
      <c r="J161" s="169"/>
      <c r="K161" s="200"/>
      <c r="L161" s="143"/>
      <c r="M161" s="143"/>
      <c r="N161" s="143"/>
      <c r="O161" s="147"/>
      <c r="P161" s="149"/>
      <c r="Q161" s="228"/>
      <c r="R161" s="121"/>
      <c r="S161" s="164"/>
      <c r="T161" s="161"/>
      <c r="U161" s="164"/>
      <c r="V161" s="187"/>
      <c r="W161" s="187"/>
      <c r="X161" s="140"/>
      <c r="Y161" s="114"/>
    </row>
    <row r="162" spans="3:25">
      <c r="C162" s="167"/>
      <c r="D162" s="160"/>
      <c r="E162" s="140"/>
      <c r="F162" s="143"/>
      <c r="G162" s="144"/>
      <c r="H162" s="199"/>
      <c r="I162" s="187"/>
      <c r="J162" s="169"/>
      <c r="K162" s="200"/>
      <c r="L162" s="143"/>
      <c r="M162" s="143"/>
      <c r="N162" s="143"/>
      <c r="O162" s="147"/>
      <c r="P162" s="149"/>
      <c r="Q162" s="228"/>
      <c r="R162" s="121"/>
      <c r="S162" s="164"/>
      <c r="T162" s="161"/>
      <c r="U162" s="164"/>
      <c r="V162" s="187"/>
      <c r="W162" s="187"/>
      <c r="X162" s="140"/>
      <c r="Y162" s="114"/>
    </row>
    <row r="163" spans="3:25">
      <c r="C163" s="167"/>
      <c r="D163" s="160"/>
      <c r="E163" s="140"/>
      <c r="F163" s="143"/>
      <c r="G163" s="144"/>
      <c r="H163" s="199"/>
      <c r="I163" s="187"/>
      <c r="J163" s="169"/>
      <c r="K163" s="200"/>
      <c r="L163" s="143"/>
      <c r="M163" s="143"/>
      <c r="N163" s="143"/>
      <c r="O163" s="147"/>
      <c r="P163" s="149"/>
      <c r="Q163" s="228"/>
      <c r="R163" s="121"/>
      <c r="S163" s="164"/>
      <c r="T163" s="161"/>
      <c r="U163" s="164"/>
      <c r="V163" s="187"/>
      <c r="W163" s="187"/>
      <c r="X163" s="140"/>
      <c r="Y163" s="114"/>
    </row>
    <row r="164" spans="3:25">
      <c r="C164" s="167"/>
      <c r="D164" s="160"/>
      <c r="E164" s="140"/>
      <c r="F164" s="143"/>
      <c r="G164" s="144"/>
      <c r="H164" s="199"/>
      <c r="I164" s="187"/>
      <c r="J164" s="169"/>
      <c r="K164" s="200"/>
      <c r="L164" s="143"/>
      <c r="M164" s="143"/>
      <c r="N164" s="143"/>
      <c r="O164" s="147"/>
      <c r="P164" s="149"/>
      <c r="Q164" s="228"/>
      <c r="R164" s="121"/>
      <c r="S164" s="164"/>
      <c r="T164" s="161"/>
      <c r="U164" s="164"/>
      <c r="V164" s="187"/>
      <c r="W164" s="187"/>
      <c r="X164" s="140"/>
      <c r="Y164" s="114"/>
    </row>
    <row r="165" spans="3:25">
      <c r="C165" s="167"/>
      <c r="D165" s="160"/>
      <c r="E165" s="140"/>
      <c r="F165" s="143"/>
      <c r="G165" s="144"/>
      <c r="H165" s="199"/>
      <c r="I165" s="187"/>
      <c r="J165" s="169"/>
      <c r="K165" s="200"/>
      <c r="L165" s="143"/>
      <c r="M165" s="143"/>
      <c r="N165" s="143"/>
      <c r="O165" s="147"/>
      <c r="P165" s="149"/>
      <c r="Q165" s="228"/>
      <c r="R165" s="121"/>
      <c r="S165" s="164"/>
      <c r="T165" s="161"/>
      <c r="U165" s="164"/>
      <c r="V165" s="187"/>
      <c r="W165" s="187"/>
      <c r="X165" s="140"/>
      <c r="Y165" s="114"/>
    </row>
    <row r="166" spans="3:25">
      <c r="C166" s="167"/>
      <c r="D166" s="160"/>
      <c r="E166" s="140"/>
      <c r="F166" s="143"/>
      <c r="G166" s="144"/>
      <c r="H166" s="199"/>
      <c r="I166" s="187"/>
      <c r="J166" s="169"/>
      <c r="K166" s="200"/>
      <c r="L166" s="143"/>
      <c r="M166" s="143"/>
      <c r="N166" s="143"/>
      <c r="O166" s="147"/>
      <c r="P166" s="149"/>
      <c r="Q166" s="228"/>
      <c r="R166" s="121"/>
      <c r="S166" s="164"/>
      <c r="T166" s="161"/>
      <c r="U166" s="164"/>
      <c r="V166" s="187"/>
      <c r="W166" s="187"/>
      <c r="X166" s="140"/>
      <c r="Y166" s="114"/>
    </row>
    <row r="167" spans="3:25">
      <c r="C167" s="167"/>
      <c r="D167" s="160"/>
      <c r="E167" s="140"/>
      <c r="F167" s="143"/>
      <c r="G167" s="144"/>
      <c r="H167" s="199"/>
      <c r="I167" s="187"/>
      <c r="J167" s="169"/>
      <c r="K167" s="200"/>
      <c r="L167" s="143"/>
      <c r="M167" s="143"/>
      <c r="N167" s="143"/>
      <c r="O167" s="147"/>
      <c r="P167" s="149"/>
      <c r="Q167" s="228"/>
      <c r="R167" s="121"/>
      <c r="S167" s="164"/>
      <c r="T167" s="161"/>
      <c r="U167" s="164"/>
      <c r="V167" s="187"/>
      <c r="W167" s="187"/>
      <c r="X167" s="140"/>
      <c r="Y167" s="114"/>
    </row>
    <row r="168" spans="3:25">
      <c r="C168" s="167"/>
      <c r="D168" s="160"/>
      <c r="E168" s="140"/>
      <c r="F168" s="143"/>
      <c r="G168" s="144"/>
      <c r="H168" s="199"/>
      <c r="I168" s="187"/>
      <c r="J168" s="169"/>
      <c r="K168" s="200"/>
      <c r="L168" s="143"/>
      <c r="M168" s="143"/>
      <c r="N168" s="143"/>
      <c r="O168" s="147"/>
      <c r="P168" s="149"/>
      <c r="Q168" s="228"/>
      <c r="R168" s="121"/>
      <c r="S168" s="164"/>
      <c r="T168" s="161"/>
      <c r="U168" s="164"/>
      <c r="V168" s="187"/>
      <c r="W168" s="187"/>
      <c r="X168" s="140"/>
      <c r="Y168" s="114"/>
    </row>
    <row r="169" spans="3:25">
      <c r="C169" s="167"/>
      <c r="D169" s="160"/>
      <c r="E169" s="140"/>
      <c r="F169" s="143"/>
      <c r="G169" s="144"/>
      <c r="H169" s="199"/>
      <c r="I169" s="187"/>
      <c r="J169" s="169"/>
      <c r="K169" s="200"/>
      <c r="L169" s="143"/>
      <c r="M169" s="143"/>
      <c r="N169" s="143"/>
      <c r="O169" s="147"/>
      <c r="P169" s="149"/>
      <c r="Q169" s="228"/>
      <c r="R169" s="121"/>
      <c r="S169" s="164"/>
      <c r="T169" s="161"/>
      <c r="U169" s="164"/>
      <c r="V169" s="187"/>
      <c r="W169" s="187"/>
      <c r="X169" s="140"/>
      <c r="Y169" s="114"/>
    </row>
    <row r="170" spans="3:25">
      <c r="C170" s="167"/>
      <c r="D170" s="160"/>
      <c r="E170" s="140"/>
      <c r="F170" s="143"/>
      <c r="G170" s="144"/>
      <c r="H170" s="199"/>
      <c r="I170" s="187"/>
      <c r="J170" s="169"/>
      <c r="K170" s="200"/>
      <c r="L170" s="143"/>
      <c r="M170" s="143"/>
      <c r="N170" s="143"/>
      <c r="O170" s="147"/>
      <c r="P170" s="149"/>
      <c r="Q170" s="228"/>
      <c r="R170" s="121"/>
      <c r="S170" s="164"/>
      <c r="T170" s="161"/>
      <c r="U170" s="164"/>
      <c r="V170" s="187"/>
      <c r="W170" s="187"/>
      <c r="X170" s="140"/>
      <c r="Y170" s="114"/>
    </row>
    <row r="171" spans="3:25">
      <c r="C171" s="167"/>
      <c r="D171" s="160"/>
      <c r="E171" s="140"/>
      <c r="F171" s="143"/>
      <c r="G171" s="144"/>
      <c r="H171" s="199"/>
      <c r="I171" s="187"/>
      <c r="J171" s="169"/>
      <c r="K171" s="200"/>
      <c r="L171" s="143"/>
      <c r="M171" s="143"/>
      <c r="N171" s="143"/>
      <c r="O171" s="147"/>
      <c r="P171" s="149"/>
      <c r="Q171" s="228"/>
      <c r="R171" s="121"/>
      <c r="S171" s="164"/>
      <c r="T171" s="161"/>
      <c r="U171" s="164"/>
      <c r="V171" s="187"/>
      <c r="W171" s="187"/>
      <c r="X171" s="140"/>
      <c r="Y171" s="114"/>
    </row>
    <row r="172" spans="3:25">
      <c r="C172" s="167"/>
      <c r="D172" s="160"/>
      <c r="E172" s="140"/>
      <c r="F172" s="143"/>
      <c r="G172" s="144"/>
      <c r="H172" s="199"/>
      <c r="I172" s="187"/>
      <c r="J172" s="169"/>
      <c r="K172" s="200"/>
      <c r="L172" s="143"/>
      <c r="M172" s="143"/>
      <c r="N172" s="143"/>
      <c r="O172" s="147"/>
      <c r="P172" s="149"/>
      <c r="Q172" s="228"/>
      <c r="R172" s="121"/>
      <c r="S172" s="164"/>
      <c r="T172" s="161"/>
      <c r="U172" s="164"/>
      <c r="V172" s="187"/>
      <c r="W172" s="187"/>
      <c r="X172" s="140"/>
      <c r="Y172" s="114"/>
    </row>
    <row r="173" spans="3:25">
      <c r="C173" s="167"/>
      <c r="D173" s="160"/>
      <c r="E173" s="140"/>
      <c r="F173" s="143"/>
      <c r="G173" s="144"/>
      <c r="H173" s="199"/>
      <c r="I173" s="187"/>
      <c r="J173" s="169"/>
      <c r="K173" s="200"/>
      <c r="L173" s="143"/>
      <c r="M173" s="143"/>
      <c r="N173" s="143"/>
      <c r="O173" s="147"/>
      <c r="P173" s="149"/>
      <c r="Q173" s="228"/>
      <c r="R173" s="121"/>
      <c r="S173" s="164"/>
      <c r="T173" s="161"/>
      <c r="U173" s="164"/>
      <c r="V173" s="187"/>
      <c r="W173" s="187"/>
      <c r="X173" s="140"/>
      <c r="Y173" s="114"/>
    </row>
    <row r="174" spans="3:25">
      <c r="C174" s="167"/>
      <c r="D174" s="160"/>
      <c r="E174" s="140"/>
      <c r="F174" s="143"/>
      <c r="G174" s="144"/>
      <c r="H174" s="199"/>
      <c r="I174" s="187"/>
      <c r="J174" s="169"/>
      <c r="K174" s="200"/>
      <c r="L174" s="143"/>
      <c r="M174" s="143"/>
      <c r="N174" s="143"/>
      <c r="O174" s="147"/>
      <c r="P174" s="149"/>
      <c r="Q174" s="228"/>
      <c r="R174" s="121"/>
      <c r="S174" s="164"/>
      <c r="T174" s="161"/>
      <c r="U174" s="164"/>
      <c r="V174" s="187"/>
      <c r="W174" s="187"/>
      <c r="X174" s="140"/>
      <c r="Y174" s="114"/>
    </row>
    <row r="175" spans="3:25">
      <c r="C175" s="167"/>
      <c r="D175" s="160"/>
      <c r="E175" s="140"/>
      <c r="F175" s="143"/>
      <c r="G175" s="144"/>
      <c r="H175" s="199"/>
      <c r="I175" s="187"/>
      <c r="J175" s="169"/>
      <c r="K175" s="200"/>
      <c r="L175" s="143"/>
      <c r="M175" s="143"/>
      <c r="N175" s="143"/>
      <c r="O175" s="147"/>
      <c r="P175" s="149"/>
      <c r="Q175" s="228"/>
      <c r="R175" s="121"/>
      <c r="S175" s="164"/>
      <c r="T175" s="161"/>
      <c r="U175" s="164"/>
      <c r="V175" s="187"/>
      <c r="W175" s="187"/>
      <c r="X175" s="140"/>
      <c r="Y175" s="114"/>
    </row>
    <row r="176" spans="3:25">
      <c r="C176" s="167"/>
      <c r="D176" s="160"/>
      <c r="E176" s="140"/>
      <c r="F176" s="143"/>
      <c r="G176" s="144"/>
      <c r="H176" s="199"/>
      <c r="I176" s="187"/>
      <c r="J176" s="169"/>
      <c r="K176" s="200"/>
      <c r="L176" s="143"/>
      <c r="M176" s="143"/>
      <c r="N176" s="143"/>
      <c r="O176" s="147"/>
      <c r="P176" s="149"/>
      <c r="Q176" s="228"/>
      <c r="R176" s="121"/>
      <c r="S176" s="164"/>
      <c r="T176" s="161"/>
      <c r="U176" s="164"/>
      <c r="V176" s="187"/>
      <c r="W176" s="187"/>
      <c r="X176" s="140"/>
      <c r="Y176" s="114"/>
    </row>
    <row r="177" spans="3:25">
      <c r="C177" s="167"/>
      <c r="D177" s="160"/>
      <c r="E177" s="140"/>
      <c r="F177" s="143"/>
      <c r="G177" s="144"/>
      <c r="H177" s="199"/>
      <c r="I177" s="187"/>
      <c r="J177" s="169"/>
      <c r="K177" s="200"/>
      <c r="L177" s="143"/>
      <c r="M177" s="143"/>
      <c r="N177" s="143"/>
      <c r="O177" s="147"/>
      <c r="P177" s="149"/>
      <c r="Q177" s="228"/>
      <c r="R177" s="121"/>
      <c r="S177" s="164"/>
      <c r="T177" s="161"/>
      <c r="U177" s="164"/>
      <c r="V177" s="187"/>
      <c r="W177" s="187"/>
      <c r="X177" s="140"/>
      <c r="Y177" s="114"/>
    </row>
    <row r="178" spans="3:25">
      <c r="C178" s="167"/>
      <c r="D178" s="160"/>
      <c r="E178" s="140"/>
      <c r="F178" s="143"/>
      <c r="G178" s="144"/>
      <c r="H178" s="199"/>
      <c r="I178" s="187"/>
      <c r="J178" s="169"/>
      <c r="K178" s="200"/>
      <c r="L178" s="143"/>
      <c r="M178" s="143"/>
      <c r="N178" s="143"/>
      <c r="O178" s="147"/>
      <c r="P178" s="149"/>
      <c r="Q178" s="228"/>
      <c r="R178" s="121"/>
      <c r="S178" s="164"/>
      <c r="T178" s="161"/>
      <c r="U178" s="164"/>
      <c r="V178" s="187"/>
      <c r="W178" s="187"/>
      <c r="X178" s="140"/>
      <c r="Y178" s="114"/>
    </row>
    <row r="179" spans="3:25">
      <c r="C179" s="167"/>
      <c r="D179" s="160"/>
      <c r="E179" s="140"/>
      <c r="F179" s="143"/>
      <c r="G179" s="144"/>
      <c r="H179" s="199"/>
      <c r="I179" s="187"/>
      <c r="J179" s="169"/>
      <c r="K179" s="200"/>
      <c r="L179" s="143"/>
      <c r="M179" s="143"/>
      <c r="N179" s="143"/>
      <c r="O179" s="147"/>
      <c r="P179" s="149"/>
      <c r="Q179" s="228"/>
      <c r="R179" s="121"/>
      <c r="S179" s="164"/>
      <c r="T179" s="161"/>
      <c r="U179" s="164"/>
      <c r="V179" s="187"/>
      <c r="W179" s="187"/>
      <c r="X179" s="140"/>
      <c r="Y179" s="114"/>
    </row>
    <row r="180" spans="3:25">
      <c r="C180" s="167"/>
      <c r="D180" s="160"/>
      <c r="E180" s="140"/>
      <c r="F180" s="143"/>
      <c r="G180" s="144"/>
      <c r="H180" s="199"/>
      <c r="I180" s="187"/>
      <c r="J180" s="169"/>
      <c r="K180" s="200"/>
      <c r="L180" s="143"/>
      <c r="M180" s="143"/>
      <c r="N180" s="143"/>
      <c r="O180" s="147"/>
      <c r="P180" s="149"/>
      <c r="Q180" s="228"/>
      <c r="R180" s="121"/>
      <c r="S180" s="164"/>
      <c r="T180" s="161"/>
      <c r="U180" s="164"/>
      <c r="V180" s="187"/>
      <c r="W180" s="187"/>
      <c r="X180" s="140"/>
      <c r="Y180" s="114"/>
    </row>
    <row r="181" spans="3:25">
      <c r="C181" s="167"/>
      <c r="D181" s="160"/>
      <c r="E181" s="140"/>
      <c r="F181" s="143"/>
      <c r="G181" s="144"/>
      <c r="H181" s="199"/>
      <c r="I181" s="187"/>
      <c r="J181" s="169"/>
      <c r="K181" s="200"/>
      <c r="L181" s="143"/>
      <c r="M181" s="143"/>
      <c r="N181" s="143"/>
      <c r="O181" s="147"/>
      <c r="P181" s="149"/>
      <c r="Q181" s="228"/>
      <c r="R181" s="121"/>
      <c r="S181" s="164"/>
      <c r="T181" s="161"/>
      <c r="U181" s="164"/>
      <c r="V181" s="187"/>
      <c r="W181" s="187"/>
      <c r="X181" s="140"/>
      <c r="Y181" s="114"/>
    </row>
    <row r="182" spans="3:25">
      <c r="C182" s="167"/>
      <c r="D182" s="160"/>
      <c r="E182" s="140"/>
      <c r="F182" s="143"/>
      <c r="G182" s="144"/>
      <c r="H182" s="199"/>
      <c r="I182" s="187"/>
      <c r="J182" s="169"/>
      <c r="K182" s="200"/>
      <c r="L182" s="143"/>
      <c r="M182" s="143"/>
      <c r="N182" s="143"/>
      <c r="O182" s="147"/>
      <c r="P182" s="149"/>
      <c r="Q182" s="228"/>
      <c r="R182" s="121"/>
      <c r="S182" s="164"/>
      <c r="T182" s="161"/>
      <c r="U182" s="164"/>
      <c r="V182" s="187"/>
      <c r="W182" s="187"/>
      <c r="X182" s="140"/>
      <c r="Y182" s="114"/>
    </row>
    <row r="183" spans="3:25">
      <c r="C183" s="167"/>
      <c r="D183" s="160"/>
      <c r="E183" s="140"/>
      <c r="F183" s="143"/>
      <c r="G183" s="144"/>
      <c r="H183" s="199"/>
      <c r="I183" s="187"/>
      <c r="J183" s="169"/>
      <c r="K183" s="200"/>
      <c r="L183" s="143"/>
      <c r="M183" s="143"/>
      <c r="N183" s="143"/>
      <c r="O183" s="147"/>
      <c r="P183" s="149"/>
      <c r="Q183" s="228"/>
      <c r="R183" s="121"/>
      <c r="S183" s="164"/>
      <c r="T183" s="161"/>
      <c r="U183" s="164"/>
      <c r="V183" s="187"/>
      <c r="W183" s="187"/>
      <c r="X183" s="140"/>
      <c r="Y183" s="114"/>
    </row>
    <row r="184" spans="3:25">
      <c r="C184" s="167"/>
      <c r="D184" s="160"/>
      <c r="E184" s="140"/>
      <c r="F184" s="143"/>
      <c r="G184" s="144"/>
      <c r="H184" s="199"/>
      <c r="I184" s="187"/>
      <c r="J184" s="169"/>
      <c r="K184" s="200"/>
      <c r="L184" s="143"/>
      <c r="M184" s="143"/>
      <c r="N184" s="143"/>
      <c r="O184" s="147"/>
      <c r="P184" s="149"/>
      <c r="Q184" s="228"/>
      <c r="R184" s="121"/>
      <c r="S184" s="164"/>
      <c r="T184" s="161"/>
      <c r="U184" s="164"/>
      <c r="V184" s="187"/>
      <c r="W184" s="187"/>
      <c r="X184" s="140"/>
      <c r="Y184" s="114"/>
    </row>
    <row r="185" spans="3:25">
      <c r="C185" s="167"/>
      <c r="D185" s="160"/>
      <c r="E185" s="140"/>
      <c r="F185" s="143"/>
      <c r="G185" s="144"/>
      <c r="H185" s="199"/>
      <c r="I185" s="187"/>
      <c r="J185" s="169"/>
      <c r="K185" s="200"/>
      <c r="L185" s="143"/>
      <c r="M185" s="143"/>
      <c r="N185" s="143"/>
      <c r="O185" s="147"/>
      <c r="P185" s="149"/>
      <c r="Q185" s="228"/>
      <c r="R185" s="121"/>
      <c r="S185" s="164"/>
      <c r="T185" s="161"/>
      <c r="U185" s="164"/>
      <c r="V185" s="187"/>
      <c r="W185" s="187"/>
      <c r="X185" s="140"/>
      <c r="Y185" s="114"/>
    </row>
    <row r="186" spans="3:25">
      <c r="C186" s="167"/>
      <c r="D186" s="160"/>
      <c r="E186" s="140"/>
      <c r="F186" s="143"/>
      <c r="G186" s="144"/>
      <c r="H186" s="199"/>
      <c r="I186" s="187"/>
      <c r="J186" s="169"/>
      <c r="K186" s="200"/>
      <c r="L186" s="143"/>
      <c r="M186" s="143"/>
      <c r="N186" s="143"/>
      <c r="O186" s="147"/>
      <c r="P186" s="149"/>
      <c r="Q186" s="228"/>
      <c r="R186" s="121"/>
      <c r="S186" s="164"/>
      <c r="T186" s="161"/>
      <c r="U186" s="164"/>
      <c r="V186" s="187"/>
      <c r="W186" s="187"/>
      <c r="X186" s="140"/>
      <c r="Y186" s="114"/>
    </row>
    <row r="187" spans="3:25">
      <c r="C187" s="167"/>
      <c r="D187" s="160"/>
      <c r="E187" s="140"/>
      <c r="F187" s="143"/>
      <c r="G187" s="144"/>
      <c r="H187" s="199"/>
      <c r="I187" s="187"/>
      <c r="J187" s="169"/>
      <c r="K187" s="200"/>
      <c r="L187" s="143"/>
      <c r="M187" s="143"/>
      <c r="N187" s="143"/>
      <c r="O187" s="147"/>
      <c r="P187" s="149"/>
      <c r="Q187" s="228"/>
      <c r="R187" s="121"/>
      <c r="S187" s="164"/>
      <c r="T187" s="161"/>
      <c r="U187" s="164"/>
      <c r="V187" s="187"/>
      <c r="W187" s="187"/>
      <c r="X187" s="140"/>
      <c r="Y187" s="114"/>
    </row>
    <row r="188" spans="3:25">
      <c r="C188" s="167"/>
      <c r="D188" s="160"/>
      <c r="E188" s="140"/>
      <c r="F188" s="143"/>
      <c r="G188" s="144"/>
      <c r="H188" s="199"/>
      <c r="I188" s="187"/>
      <c r="J188" s="169"/>
      <c r="K188" s="200"/>
      <c r="L188" s="143"/>
      <c r="M188" s="143"/>
      <c r="N188" s="143"/>
      <c r="O188" s="147"/>
      <c r="P188" s="149"/>
      <c r="Q188" s="228"/>
      <c r="R188" s="121"/>
      <c r="S188" s="164"/>
      <c r="T188" s="161"/>
      <c r="U188" s="164"/>
      <c r="V188" s="187"/>
      <c r="W188" s="187"/>
      <c r="X188" s="140"/>
      <c r="Y188" s="114"/>
    </row>
    <row r="189" spans="3:25">
      <c r="C189" s="167"/>
      <c r="D189" s="160"/>
      <c r="E189" s="140"/>
      <c r="F189" s="143"/>
      <c r="G189" s="144"/>
      <c r="H189" s="199"/>
      <c r="I189" s="187"/>
      <c r="J189" s="169"/>
      <c r="K189" s="200"/>
      <c r="L189" s="143"/>
      <c r="M189" s="143"/>
      <c r="N189" s="143"/>
      <c r="O189" s="147"/>
      <c r="P189" s="149"/>
      <c r="Q189" s="228"/>
      <c r="R189" s="121"/>
      <c r="S189" s="164"/>
      <c r="T189" s="161"/>
      <c r="U189" s="164"/>
      <c r="V189" s="187"/>
      <c r="W189" s="187"/>
      <c r="X189" s="140"/>
      <c r="Y189" s="114"/>
    </row>
    <row r="190" spans="3:25">
      <c r="C190" s="167"/>
      <c r="D190" s="160"/>
      <c r="E190" s="140"/>
      <c r="F190" s="143"/>
      <c r="G190" s="144"/>
      <c r="H190" s="199"/>
      <c r="I190" s="187"/>
      <c r="J190" s="169"/>
      <c r="K190" s="200"/>
      <c r="L190" s="143"/>
      <c r="M190" s="143"/>
      <c r="N190" s="143"/>
      <c r="O190" s="147"/>
      <c r="P190" s="149"/>
      <c r="Q190" s="228"/>
      <c r="R190" s="121"/>
      <c r="S190" s="164"/>
      <c r="T190" s="161"/>
      <c r="U190" s="164"/>
      <c r="V190" s="187"/>
      <c r="W190" s="187"/>
      <c r="X190" s="140"/>
      <c r="Y190" s="114"/>
    </row>
    <row r="191" spans="3:25">
      <c r="C191" s="167"/>
      <c r="D191" s="160"/>
      <c r="E191" s="140"/>
      <c r="F191" s="143"/>
      <c r="G191" s="144"/>
      <c r="H191" s="199"/>
      <c r="I191" s="187"/>
      <c r="J191" s="169"/>
      <c r="K191" s="200"/>
      <c r="L191" s="143"/>
      <c r="M191" s="143"/>
      <c r="N191" s="143"/>
      <c r="O191" s="147"/>
      <c r="P191" s="149"/>
      <c r="Q191" s="228"/>
      <c r="R191" s="121"/>
      <c r="S191" s="164"/>
      <c r="T191" s="161"/>
      <c r="U191" s="164"/>
      <c r="V191" s="187"/>
      <c r="W191" s="187"/>
      <c r="X191" s="140"/>
      <c r="Y191" s="114"/>
    </row>
    <row r="192" spans="3:25">
      <c r="C192" s="167"/>
      <c r="D192" s="160"/>
      <c r="E192" s="140"/>
      <c r="F192" s="143"/>
      <c r="G192" s="144"/>
      <c r="H192" s="199"/>
      <c r="I192" s="187"/>
      <c r="J192" s="169"/>
      <c r="K192" s="200"/>
      <c r="L192" s="143"/>
      <c r="M192" s="143"/>
      <c r="N192" s="143"/>
      <c r="O192" s="147"/>
      <c r="P192" s="149"/>
      <c r="Q192" s="228"/>
      <c r="R192" s="121"/>
      <c r="S192" s="164"/>
      <c r="T192" s="161"/>
      <c r="U192" s="164"/>
      <c r="V192" s="187"/>
      <c r="W192" s="187"/>
      <c r="X192" s="140"/>
      <c r="Y192" s="114"/>
    </row>
    <row r="193" spans="3:25">
      <c r="C193" s="167"/>
      <c r="D193" s="160"/>
      <c r="E193" s="140"/>
      <c r="F193" s="143"/>
      <c r="G193" s="144"/>
      <c r="H193" s="199"/>
      <c r="I193" s="187"/>
      <c r="J193" s="169"/>
      <c r="K193" s="200"/>
      <c r="L193" s="143"/>
      <c r="M193" s="143"/>
      <c r="N193" s="143"/>
      <c r="O193" s="147"/>
      <c r="P193" s="149"/>
      <c r="Q193" s="228"/>
      <c r="R193" s="121"/>
      <c r="S193" s="164"/>
      <c r="T193" s="161"/>
      <c r="U193" s="164"/>
      <c r="V193" s="187"/>
      <c r="W193" s="187"/>
      <c r="X193" s="140"/>
      <c r="Y193" s="114"/>
    </row>
    <row r="194" spans="3:25">
      <c r="C194" s="167"/>
      <c r="D194" s="160"/>
      <c r="E194" s="140"/>
      <c r="F194" s="143"/>
      <c r="G194" s="144"/>
      <c r="H194" s="199"/>
      <c r="I194" s="187"/>
      <c r="J194" s="169"/>
      <c r="K194" s="200"/>
      <c r="L194" s="143"/>
      <c r="M194" s="143"/>
      <c r="N194" s="143"/>
      <c r="O194" s="147"/>
      <c r="P194" s="149"/>
      <c r="Q194" s="228"/>
      <c r="R194" s="121"/>
      <c r="S194" s="164"/>
      <c r="T194" s="161"/>
      <c r="U194" s="164"/>
      <c r="V194" s="187"/>
      <c r="W194" s="187"/>
      <c r="X194" s="140"/>
      <c r="Y194" s="114"/>
    </row>
    <row r="195" spans="3:25">
      <c r="C195" s="167"/>
      <c r="D195" s="160"/>
      <c r="E195" s="140"/>
      <c r="F195" s="143"/>
      <c r="G195" s="144"/>
      <c r="H195" s="199"/>
      <c r="I195" s="187"/>
      <c r="J195" s="169"/>
      <c r="K195" s="200"/>
      <c r="L195" s="143"/>
      <c r="M195" s="143"/>
      <c r="N195" s="143"/>
      <c r="O195" s="147"/>
      <c r="P195" s="149"/>
      <c r="Q195" s="228"/>
      <c r="R195" s="121"/>
      <c r="S195" s="164"/>
      <c r="T195" s="161"/>
      <c r="U195" s="164"/>
      <c r="V195" s="187"/>
      <c r="W195" s="187"/>
      <c r="X195" s="140"/>
      <c r="Y195" s="114"/>
    </row>
    <row r="196" spans="3:25">
      <c r="C196" s="167"/>
      <c r="D196" s="160"/>
      <c r="E196" s="140"/>
      <c r="F196" s="143"/>
      <c r="G196" s="144"/>
      <c r="H196" s="199"/>
      <c r="I196" s="187"/>
      <c r="J196" s="169"/>
      <c r="K196" s="200"/>
      <c r="L196" s="143"/>
      <c r="M196" s="143"/>
      <c r="N196" s="143"/>
      <c r="O196" s="147"/>
      <c r="P196" s="149"/>
      <c r="Q196" s="228"/>
      <c r="R196" s="121"/>
      <c r="S196" s="164"/>
      <c r="T196" s="161"/>
      <c r="U196" s="164"/>
      <c r="V196" s="187"/>
      <c r="W196" s="187"/>
      <c r="X196" s="140"/>
      <c r="Y196" s="114"/>
    </row>
    <row r="197" spans="3:25">
      <c r="C197" s="167"/>
      <c r="D197" s="160"/>
      <c r="E197" s="140"/>
      <c r="F197" s="143"/>
      <c r="G197" s="144"/>
      <c r="H197" s="199"/>
      <c r="I197" s="187"/>
      <c r="J197" s="169"/>
      <c r="K197" s="200"/>
      <c r="L197" s="143"/>
      <c r="M197" s="143"/>
      <c r="N197" s="143"/>
      <c r="O197" s="147"/>
      <c r="P197" s="149"/>
      <c r="Q197" s="228"/>
      <c r="R197" s="121"/>
      <c r="S197" s="164"/>
      <c r="T197" s="161"/>
      <c r="U197" s="164"/>
      <c r="V197" s="187"/>
      <c r="W197" s="187"/>
      <c r="X197" s="140"/>
      <c r="Y197" s="114"/>
    </row>
    <row r="198" spans="3:25">
      <c r="C198" s="167"/>
      <c r="D198" s="160"/>
      <c r="E198" s="140"/>
      <c r="F198" s="143"/>
      <c r="G198" s="144"/>
      <c r="H198" s="199"/>
      <c r="I198" s="187"/>
      <c r="J198" s="169"/>
      <c r="K198" s="200"/>
      <c r="L198" s="143"/>
      <c r="M198" s="143"/>
      <c r="N198" s="143"/>
      <c r="O198" s="147"/>
      <c r="P198" s="149"/>
      <c r="Q198" s="228"/>
      <c r="R198" s="121"/>
      <c r="S198" s="164"/>
      <c r="T198" s="161"/>
      <c r="U198" s="164"/>
      <c r="V198" s="187"/>
      <c r="W198" s="187"/>
      <c r="X198" s="140"/>
      <c r="Y198" s="114"/>
    </row>
    <row r="199" spans="3:25">
      <c r="C199" s="167"/>
      <c r="D199" s="160"/>
      <c r="E199" s="140"/>
      <c r="F199" s="143"/>
      <c r="G199" s="144"/>
      <c r="H199" s="199"/>
      <c r="I199" s="187"/>
      <c r="J199" s="169"/>
      <c r="K199" s="200"/>
      <c r="L199" s="143"/>
      <c r="M199" s="143"/>
      <c r="N199" s="143"/>
      <c r="O199" s="147"/>
      <c r="P199" s="149"/>
      <c r="Q199" s="228"/>
      <c r="R199" s="121"/>
      <c r="S199" s="164"/>
      <c r="T199" s="161"/>
      <c r="U199" s="164"/>
      <c r="V199" s="187"/>
      <c r="W199" s="187"/>
      <c r="X199" s="140"/>
      <c r="Y199" s="114"/>
    </row>
    <row r="200" spans="3:25">
      <c r="C200" s="167"/>
      <c r="D200" s="160"/>
      <c r="E200" s="140"/>
      <c r="F200" s="143"/>
      <c r="G200" s="144"/>
      <c r="H200" s="199"/>
      <c r="I200" s="187"/>
      <c r="J200" s="169"/>
      <c r="K200" s="200"/>
      <c r="L200" s="143"/>
      <c r="M200" s="143"/>
      <c r="N200" s="143"/>
      <c r="O200" s="147"/>
      <c r="P200" s="149"/>
      <c r="Q200" s="228"/>
      <c r="R200" s="121"/>
      <c r="S200" s="164"/>
      <c r="T200" s="161"/>
      <c r="U200" s="164"/>
      <c r="V200" s="187"/>
      <c r="W200" s="187"/>
      <c r="X200" s="140"/>
      <c r="Y200" s="114"/>
    </row>
    <row r="201" spans="3:25">
      <c r="C201" s="167"/>
      <c r="D201" s="160"/>
      <c r="E201" s="140"/>
      <c r="F201" s="143"/>
      <c r="G201" s="144"/>
      <c r="H201" s="199"/>
      <c r="I201" s="187"/>
      <c r="J201" s="169"/>
      <c r="K201" s="200"/>
      <c r="L201" s="143"/>
      <c r="M201" s="143"/>
      <c r="N201" s="143"/>
      <c r="O201" s="147"/>
      <c r="P201" s="149"/>
      <c r="Q201" s="228"/>
      <c r="R201" s="121"/>
      <c r="S201" s="164"/>
      <c r="T201" s="161"/>
      <c r="U201" s="164"/>
      <c r="V201" s="187"/>
      <c r="W201" s="187"/>
      <c r="X201" s="140"/>
      <c r="Y201" s="114"/>
    </row>
    <row r="202" spans="3:25">
      <c r="C202" s="167"/>
      <c r="D202" s="160"/>
      <c r="E202" s="140"/>
      <c r="F202" s="143"/>
      <c r="G202" s="144"/>
      <c r="H202" s="199"/>
      <c r="I202" s="187"/>
      <c r="J202" s="169"/>
      <c r="K202" s="200"/>
      <c r="L202" s="143"/>
      <c r="M202" s="143"/>
      <c r="N202" s="143"/>
      <c r="O202" s="147"/>
      <c r="P202" s="149"/>
      <c r="Q202" s="228"/>
      <c r="R202" s="121"/>
      <c r="S202" s="164"/>
      <c r="T202" s="161"/>
      <c r="U202" s="164"/>
      <c r="V202" s="187"/>
      <c r="W202" s="187"/>
      <c r="X202" s="140"/>
      <c r="Y202" s="114"/>
    </row>
    <row r="203" spans="3:25">
      <c r="C203" s="167"/>
      <c r="D203" s="160"/>
      <c r="E203" s="140"/>
      <c r="F203" s="143"/>
      <c r="G203" s="144"/>
      <c r="H203" s="199"/>
      <c r="I203" s="187"/>
      <c r="J203" s="169"/>
      <c r="K203" s="200"/>
      <c r="L203" s="143"/>
      <c r="M203" s="143"/>
      <c r="N203" s="143"/>
      <c r="O203" s="147"/>
      <c r="P203" s="149"/>
      <c r="Q203" s="228"/>
      <c r="R203" s="121"/>
      <c r="S203" s="164"/>
      <c r="T203" s="161"/>
      <c r="U203" s="164"/>
      <c r="V203" s="187"/>
      <c r="W203" s="187"/>
      <c r="X203" s="140"/>
      <c r="Y203" s="114"/>
    </row>
    <row r="204" spans="3:25">
      <c r="C204" s="167"/>
      <c r="D204" s="160"/>
      <c r="E204" s="140"/>
      <c r="F204" s="143"/>
      <c r="G204" s="144"/>
      <c r="H204" s="199"/>
      <c r="I204" s="187"/>
      <c r="J204" s="169"/>
      <c r="K204" s="200"/>
      <c r="L204" s="143"/>
      <c r="M204" s="143"/>
      <c r="N204" s="143"/>
      <c r="O204" s="147"/>
      <c r="P204" s="149"/>
      <c r="Q204" s="228"/>
      <c r="R204" s="121"/>
      <c r="S204" s="164"/>
      <c r="T204" s="161"/>
      <c r="U204" s="164"/>
      <c r="V204" s="187"/>
      <c r="W204" s="187"/>
      <c r="X204" s="140"/>
      <c r="Y204" s="114"/>
    </row>
    <row r="205" spans="3:25">
      <c r="C205" s="167"/>
      <c r="D205" s="160"/>
      <c r="E205" s="140"/>
      <c r="F205" s="143"/>
      <c r="G205" s="144"/>
      <c r="H205" s="199"/>
      <c r="I205" s="187"/>
      <c r="J205" s="169"/>
      <c r="K205" s="200"/>
      <c r="L205" s="143"/>
      <c r="M205" s="143"/>
      <c r="N205" s="143"/>
      <c r="O205" s="147"/>
      <c r="P205" s="149"/>
      <c r="Q205" s="228"/>
      <c r="R205" s="121"/>
      <c r="S205" s="164"/>
      <c r="T205" s="161"/>
      <c r="U205" s="164"/>
      <c r="V205" s="187"/>
      <c r="W205" s="187"/>
      <c r="X205" s="140"/>
      <c r="Y205" s="114"/>
    </row>
    <row r="206" spans="3:25">
      <c r="C206" s="167"/>
      <c r="D206" s="160"/>
      <c r="E206" s="140"/>
      <c r="F206" s="143"/>
      <c r="G206" s="144"/>
      <c r="H206" s="199"/>
      <c r="I206" s="187"/>
      <c r="J206" s="169"/>
      <c r="K206" s="200"/>
      <c r="L206" s="143"/>
      <c r="M206" s="143"/>
      <c r="N206" s="143"/>
      <c r="O206" s="147"/>
      <c r="P206" s="149"/>
      <c r="Q206" s="228"/>
      <c r="R206" s="121"/>
      <c r="S206" s="164"/>
      <c r="T206" s="161"/>
      <c r="U206" s="164"/>
      <c r="V206" s="187"/>
      <c r="W206" s="187"/>
      <c r="X206" s="140"/>
      <c r="Y206" s="114"/>
    </row>
    <row r="207" spans="3:25">
      <c r="C207" s="167"/>
      <c r="D207" s="160"/>
      <c r="E207" s="140"/>
      <c r="F207" s="143"/>
      <c r="G207" s="144"/>
      <c r="H207" s="199"/>
      <c r="I207" s="187"/>
      <c r="J207" s="169"/>
      <c r="K207" s="200"/>
      <c r="L207" s="143"/>
      <c r="M207" s="143"/>
      <c r="N207" s="143"/>
      <c r="O207" s="147"/>
      <c r="P207" s="149"/>
      <c r="Q207" s="228"/>
      <c r="R207" s="121"/>
      <c r="S207" s="164"/>
      <c r="T207" s="161"/>
      <c r="U207" s="164"/>
      <c r="V207" s="187"/>
      <c r="W207" s="187"/>
      <c r="X207" s="140"/>
      <c r="Y207" s="114"/>
    </row>
    <row r="208" spans="3:25">
      <c r="C208" s="167"/>
      <c r="D208" s="160"/>
      <c r="E208" s="140"/>
      <c r="F208" s="143"/>
      <c r="G208" s="144"/>
      <c r="H208" s="199"/>
      <c r="I208" s="187"/>
      <c r="J208" s="169"/>
      <c r="K208" s="200"/>
      <c r="L208" s="143"/>
      <c r="M208" s="143"/>
      <c r="N208" s="143"/>
      <c r="O208" s="147"/>
      <c r="P208" s="149"/>
      <c r="Q208" s="228"/>
      <c r="R208" s="121"/>
      <c r="S208" s="164"/>
      <c r="T208" s="161"/>
      <c r="U208" s="164"/>
      <c r="V208" s="187"/>
      <c r="W208" s="187"/>
      <c r="X208" s="140"/>
      <c r="Y208" s="114"/>
    </row>
    <row r="209" spans="3:25">
      <c r="C209" s="167"/>
      <c r="D209" s="160"/>
      <c r="E209" s="140"/>
      <c r="F209" s="143"/>
      <c r="G209" s="144"/>
      <c r="H209" s="199"/>
      <c r="I209" s="187"/>
      <c r="J209" s="169"/>
      <c r="K209" s="200"/>
      <c r="L209" s="143"/>
      <c r="M209" s="143"/>
      <c r="N209" s="143"/>
      <c r="O209" s="147"/>
      <c r="P209" s="149"/>
      <c r="Q209" s="228"/>
      <c r="R209" s="121"/>
      <c r="S209" s="164"/>
      <c r="T209" s="161"/>
      <c r="U209" s="164"/>
      <c r="V209" s="187"/>
      <c r="W209" s="187"/>
      <c r="X209" s="140"/>
      <c r="Y209" s="114"/>
    </row>
    <row r="210" spans="3:25">
      <c r="C210" s="167"/>
      <c r="D210" s="160"/>
      <c r="E210" s="140"/>
      <c r="F210" s="143"/>
      <c r="G210" s="144"/>
      <c r="H210" s="199"/>
      <c r="I210" s="187"/>
      <c r="J210" s="169"/>
      <c r="K210" s="200"/>
      <c r="L210" s="143"/>
      <c r="M210" s="143"/>
      <c r="N210" s="143"/>
      <c r="O210" s="147"/>
      <c r="P210" s="149"/>
      <c r="Q210" s="228"/>
      <c r="R210" s="121"/>
      <c r="S210" s="164"/>
      <c r="T210" s="161"/>
      <c r="U210" s="164"/>
      <c r="V210" s="187"/>
      <c r="W210" s="187"/>
      <c r="X210" s="140"/>
      <c r="Y210" s="114"/>
    </row>
    <row r="211" spans="3:25">
      <c r="C211" s="167"/>
      <c r="D211" s="160"/>
      <c r="E211" s="140"/>
      <c r="F211" s="143"/>
      <c r="G211" s="144"/>
      <c r="H211" s="199"/>
      <c r="I211" s="187"/>
      <c r="J211" s="169"/>
      <c r="K211" s="200"/>
      <c r="L211" s="143"/>
      <c r="M211" s="143"/>
      <c r="N211" s="143"/>
      <c r="O211" s="147"/>
      <c r="P211" s="149"/>
      <c r="Q211" s="228"/>
      <c r="R211" s="121"/>
      <c r="S211" s="164"/>
      <c r="T211" s="161"/>
      <c r="U211" s="164"/>
      <c r="V211" s="187"/>
      <c r="W211" s="187"/>
      <c r="X211" s="140"/>
      <c r="Y211" s="114"/>
    </row>
    <row r="212" spans="3:25">
      <c r="C212" s="167"/>
      <c r="D212" s="160"/>
      <c r="E212" s="140"/>
      <c r="F212" s="143"/>
      <c r="G212" s="144"/>
      <c r="H212" s="199"/>
      <c r="I212" s="187"/>
      <c r="J212" s="169"/>
      <c r="K212" s="200"/>
      <c r="L212" s="143"/>
      <c r="M212" s="143"/>
      <c r="N212" s="143"/>
      <c r="O212" s="147"/>
      <c r="P212" s="149"/>
      <c r="Q212" s="228"/>
      <c r="R212" s="121"/>
      <c r="S212" s="164"/>
      <c r="T212" s="161"/>
      <c r="U212" s="164"/>
      <c r="V212" s="187"/>
      <c r="W212" s="187"/>
      <c r="X212" s="140"/>
      <c r="Y212" s="114"/>
    </row>
    <row r="213" spans="3:25">
      <c r="C213" s="167"/>
      <c r="D213" s="160"/>
      <c r="E213" s="140"/>
      <c r="F213" s="143"/>
      <c r="G213" s="144"/>
      <c r="H213" s="199"/>
      <c r="I213" s="187"/>
      <c r="J213" s="169"/>
      <c r="K213" s="200"/>
      <c r="L213" s="143"/>
      <c r="M213" s="143"/>
      <c r="N213" s="143"/>
      <c r="O213" s="147"/>
      <c r="P213" s="149"/>
      <c r="Q213" s="228"/>
      <c r="R213" s="121"/>
      <c r="S213" s="164"/>
      <c r="T213" s="161"/>
      <c r="U213" s="164"/>
      <c r="V213" s="187"/>
      <c r="W213" s="187"/>
      <c r="X213" s="140"/>
      <c r="Y213" s="114"/>
    </row>
    <row r="214" spans="3:25">
      <c r="C214" s="167"/>
      <c r="D214" s="160"/>
      <c r="E214" s="140"/>
      <c r="F214" s="143"/>
      <c r="G214" s="144"/>
      <c r="H214" s="199"/>
      <c r="I214" s="187"/>
      <c r="J214" s="169"/>
      <c r="K214" s="200"/>
      <c r="L214" s="143"/>
      <c r="M214" s="143"/>
      <c r="N214" s="143"/>
      <c r="O214" s="147"/>
      <c r="P214" s="149"/>
      <c r="Q214" s="228"/>
      <c r="R214" s="121"/>
      <c r="S214" s="164"/>
      <c r="T214" s="161"/>
      <c r="U214" s="164"/>
      <c r="V214" s="187"/>
      <c r="W214" s="187"/>
      <c r="X214" s="140"/>
      <c r="Y214" s="114"/>
    </row>
    <row r="215" spans="3:25">
      <c r="C215" s="167"/>
      <c r="D215" s="160"/>
      <c r="E215" s="140"/>
      <c r="F215" s="143"/>
      <c r="G215" s="144"/>
      <c r="H215" s="199"/>
      <c r="I215" s="187"/>
      <c r="J215" s="169"/>
      <c r="K215" s="200"/>
      <c r="L215" s="143"/>
      <c r="M215" s="143"/>
      <c r="N215" s="143"/>
      <c r="O215" s="147"/>
      <c r="P215" s="149"/>
      <c r="Q215" s="228"/>
      <c r="R215" s="121"/>
      <c r="S215" s="164"/>
      <c r="T215" s="161"/>
      <c r="U215" s="164"/>
      <c r="V215" s="187"/>
      <c r="W215" s="187"/>
      <c r="X215" s="140"/>
      <c r="Y215" s="114"/>
    </row>
    <row r="216" spans="3:25">
      <c r="C216" s="167"/>
      <c r="D216" s="160"/>
      <c r="E216" s="140"/>
      <c r="F216" s="143"/>
      <c r="G216" s="144"/>
      <c r="H216" s="199"/>
      <c r="I216" s="187"/>
      <c r="J216" s="169"/>
      <c r="K216" s="200"/>
      <c r="L216" s="143"/>
      <c r="M216" s="143"/>
      <c r="N216" s="143"/>
      <c r="O216" s="147"/>
      <c r="P216" s="149"/>
      <c r="Q216" s="228"/>
      <c r="R216" s="121"/>
      <c r="S216" s="164"/>
      <c r="T216" s="161"/>
      <c r="U216" s="164"/>
      <c r="V216" s="187"/>
      <c r="W216" s="187"/>
      <c r="X216" s="140"/>
      <c r="Y216" s="114"/>
    </row>
    <row r="217" spans="3:25">
      <c r="C217" s="167"/>
      <c r="D217" s="160"/>
      <c r="E217" s="140"/>
      <c r="F217" s="143"/>
      <c r="G217" s="144"/>
      <c r="H217" s="199"/>
      <c r="I217" s="187"/>
      <c r="J217" s="169"/>
      <c r="K217" s="200"/>
      <c r="L217" s="143"/>
      <c r="M217" s="143"/>
      <c r="N217" s="143"/>
      <c r="O217" s="147"/>
      <c r="P217" s="149"/>
      <c r="Q217" s="228"/>
      <c r="R217" s="121"/>
      <c r="S217" s="164"/>
      <c r="T217" s="161"/>
      <c r="U217" s="164"/>
      <c r="V217" s="187"/>
      <c r="W217" s="187"/>
      <c r="X217" s="140"/>
      <c r="Y217" s="114"/>
    </row>
    <row r="218" spans="3:25">
      <c r="C218" s="167"/>
      <c r="D218" s="160"/>
      <c r="E218" s="140"/>
      <c r="F218" s="143"/>
      <c r="G218" s="144"/>
      <c r="H218" s="199"/>
      <c r="I218" s="187"/>
      <c r="J218" s="169"/>
      <c r="K218" s="200"/>
      <c r="L218" s="143"/>
      <c r="M218" s="143"/>
      <c r="N218" s="143"/>
      <c r="O218" s="147"/>
      <c r="P218" s="149"/>
      <c r="Q218" s="228"/>
      <c r="R218" s="121"/>
      <c r="S218" s="164"/>
      <c r="T218" s="161"/>
      <c r="U218" s="164"/>
      <c r="V218" s="187"/>
      <c r="W218" s="187"/>
      <c r="X218" s="140"/>
      <c r="Y218" s="114"/>
    </row>
    <row r="219" spans="3:25">
      <c r="C219" s="167"/>
      <c r="D219" s="160"/>
      <c r="E219" s="140"/>
      <c r="F219" s="143"/>
      <c r="G219" s="144"/>
      <c r="H219" s="199"/>
      <c r="I219" s="187"/>
      <c r="J219" s="169"/>
      <c r="K219" s="200"/>
      <c r="L219" s="143"/>
      <c r="M219" s="143"/>
      <c r="N219" s="143"/>
      <c r="O219" s="147"/>
      <c r="P219" s="149"/>
      <c r="Q219" s="228"/>
      <c r="R219" s="121"/>
      <c r="S219" s="164"/>
      <c r="T219" s="161"/>
      <c r="U219" s="164"/>
      <c r="V219" s="187"/>
      <c r="W219" s="187"/>
      <c r="X219" s="140"/>
      <c r="Y219" s="114"/>
    </row>
    <row r="220" spans="3:25">
      <c r="C220" s="167"/>
      <c r="D220" s="160"/>
      <c r="E220" s="140"/>
      <c r="F220" s="143"/>
      <c r="G220" s="144"/>
      <c r="H220" s="199"/>
      <c r="I220" s="187"/>
      <c r="J220" s="169"/>
      <c r="K220" s="200"/>
      <c r="L220" s="143"/>
      <c r="M220" s="143"/>
      <c r="N220" s="143"/>
      <c r="O220" s="147"/>
      <c r="P220" s="149"/>
      <c r="Q220" s="228"/>
      <c r="R220" s="121"/>
      <c r="S220" s="164"/>
      <c r="T220" s="161"/>
      <c r="U220" s="164"/>
      <c r="V220" s="187"/>
      <c r="W220" s="187"/>
      <c r="X220" s="140"/>
      <c r="Y220" s="114"/>
    </row>
    <row r="221" spans="3:25">
      <c r="C221" s="167"/>
      <c r="D221" s="160"/>
      <c r="E221" s="140"/>
      <c r="F221" s="143"/>
      <c r="G221" s="144"/>
      <c r="H221" s="199"/>
      <c r="I221" s="187"/>
      <c r="J221" s="169"/>
      <c r="K221" s="200"/>
      <c r="L221" s="143"/>
      <c r="M221" s="143"/>
      <c r="N221" s="143"/>
      <c r="O221" s="147"/>
      <c r="P221" s="149"/>
      <c r="Q221" s="228"/>
      <c r="R221" s="121"/>
      <c r="S221" s="164"/>
      <c r="T221" s="161"/>
      <c r="U221" s="164"/>
      <c r="V221" s="187"/>
      <c r="W221" s="187"/>
      <c r="X221" s="140"/>
      <c r="Y221" s="114"/>
    </row>
    <row r="222" spans="3:25">
      <c r="C222" s="167"/>
      <c r="D222" s="160"/>
      <c r="E222" s="140"/>
      <c r="F222" s="143"/>
      <c r="G222" s="144"/>
      <c r="H222" s="199"/>
      <c r="I222" s="187"/>
      <c r="J222" s="169"/>
      <c r="K222" s="200"/>
      <c r="L222" s="143"/>
      <c r="M222" s="143"/>
      <c r="N222" s="143"/>
      <c r="O222" s="147"/>
      <c r="P222" s="149"/>
      <c r="Q222" s="228"/>
      <c r="R222" s="121"/>
      <c r="S222" s="164"/>
      <c r="T222" s="161"/>
      <c r="U222" s="164"/>
      <c r="V222" s="187"/>
      <c r="W222" s="187"/>
      <c r="X222" s="140"/>
      <c r="Y222" s="114"/>
    </row>
    <row r="223" spans="3:25">
      <c r="C223" s="167"/>
      <c r="D223" s="160"/>
      <c r="E223" s="140"/>
      <c r="F223" s="143"/>
      <c r="G223" s="144"/>
      <c r="H223" s="199"/>
      <c r="I223" s="187"/>
      <c r="J223" s="169"/>
      <c r="K223" s="200"/>
      <c r="L223" s="143"/>
      <c r="M223" s="143"/>
      <c r="N223" s="143"/>
      <c r="O223" s="147"/>
      <c r="P223" s="149"/>
      <c r="Q223" s="228"/>
      <c r="R223" s="121"/>
      <c r="S223" s="164"/>
      <c r="T223" s="161"/>
      <c r="U223" s="164"/>
      <c r="V223" s="187"/>
      <c r="W223" s="187"/>
      <c r="X223" s="140"/>
      <c r="Y223" s="114"/>
    </row>
    <row r="224" spans="3:25">
      <c r="C224" s="167"/>
      <c r="D224" s="160"/>
      <c r="E224" s="140"/>
      <c r="F224" s="143"/>
      <c r="G224" s="144"/>
      <c r="H224" s="199"/>
      <c r="I224" s="187"/>
      <c r="J224" s="169"/>
      <c r="K224" s="200"/>
      <c r="L224" s="143"/>
      <c r="M224" s="143"/>
      <c r="N224" s="143"/>
      <c r="O224" s="147"/>
      <c r="P224" s="149"/>
      <c r="Q224" s="228"/>
      <c r="R224" s="121"/>
      <c r="S224" s="164"/>
      <c r="T224" s="161"/>
      <c r="U224" s="164"/>
      <c r="V224" s="187"/>
      <c r="W224" s="187"/>
      <c r="X224" s="140"/>
      <c r="Y224" s="114"/>
    </row>
    <row r="225" spans="3:25">
      <c r="C225" s="167"/>
      <c r="D225" s="160"/>
      <c r="E225" s="140"/>
      <c r="F225" s="143"/>
      <c r="G225" s="144"/>
      <c r="H225" s="199"/>
      <c r="I225" s="187"/>
      <c r="J225" s="169"/>
      <c r="K225" s="200"/>
      <c r="L225" s="143"/>
      <c r="M225" s="143"/>
      <c r="N225" s="143"/>
      <c r="O225" s="147"/>
      <c r="P225" s="149"/>
      <c r="Q225" s="228"/>
      <c r="R225" s="121"/>
      <c r="S225" s="164"/>
      <c r="T225" s="161"/>
      <c r="U225" s="164"/>
      <c r="V225" s="187"/>
      <c r="W225" s="187"/>
      <c r="X225" s="140"/>
      <c r="Y225" s="114"/>
    </row>
    <row r="226" spans="3:25">
      <c r="C226" s="167"/>
      <c r="D226" s="160"/>
      <c r="E226" s="140"/>
      <c r="F226" s="143"/>
      <c r="G226" s="144"/>
      <c r="H226" s="199"/>
      <c r="I226" s="187"/>
      <c r="J226" s="169"/>
      <c r="K226" s="200"/>
      <c r="L226" s="143"/>
      <c r="M226" s="143"/>
      <c r="N226" s="143"/>
      <c r="O226" s="147"/>
      <c r="P226" s="149"/>
      <c r="Q226" s="228"/>
      <c r="R226" s="121"/>
      <c r="S226" s="164"/>
      <c r="T226" s="161"/>
      <c r="U226" s="164"/>
      <c r="V226" s="187"/>
      <c r="W226" s="187"/>
      <c r="X226" s="140"/>
      <c r="Y226" s="114"/>
    </row>
    <row r="227" spans="3:25">
      <c r="C227" s="167"/>
      <c r="D227" s="160"/>
      <c r="E227" s="140"/>
      <c r="F227" s="143"/>
      <c r="G227" s="144"/>
      <c r="H227" s="199"/>
      <c r="I227" s="187"/>
      <c r="J227" s="169"/>
      <c r="K227" s="200"/>
      <c r="L227" s="143"/>
      <c r="M227" s="143"/>
      <c r="N227" s="143"/>
      <c r="O227" s="147"/>
      <c r="P227" s="149"/>
      <c r="Q227" s="228"/>
      <c r="R227" s="121"/>
      <c r="S227" s="164"/>
      <c r="T227" s="161"/>
      <c r="U227" s="164"/>
      <c r="V227" s="187"/>
      <c r="W227" s="187"/>
      <c r="X227" s="140"/>
      <c r="Y227" s="114"/>
    </row>
    <row r="228" spans="3:25">
      <c r="C228" s="167"/>
      <c r="D228" s="160"/>
      <c r="E228" s="140"/>
      <c r="F228" s="143"/>
      <c r="G228" s="144"/>
      <c r="H228" s="199"/>
      <c r="I228" s="187"/>
      <c r="J228" s="169"/>
      <c r="K228" s="200"/>
      <c r="L228" s="143"/>
      <c r="M228" s="143"/>
      <c r="N228" s="143"/>
      <c r="O228" s="147"/>
      <c r="P228" s="149"/>
      <c r="Q228" s="228"/>
      <c r="R228" s="121"/>
      <c r="S228" s="164"/>
      <c r="T228" s="161"/>
      <c r="U228" s="164"/>
      <c r="V228" s="187"/>
      <c r="W228" s="187"/>
      <c r="X228" s="140"/>
      <c r="Y228" s="114"/>
    </row>
    <row r="229" spans="3:25">
      <c r="C229" s="167"/>
      <c r="D229" s="160"/>
      <c r="E229" s="140"/>
      <c r="F229" s="143"/>
      <c r="G229" s="144"/>
      <c r="H229" s="199"/>
      <c r="I229" s="187"/>
      <c r="J229" s="169"/>
      <c r="K229" s="200"/>
      <c r="L229" s="143"/>
      <c r="M229" s="143"/>
      <c r="N229" s="143"/>
      <c r="O229" s="147"/>
      <c r="P229" s="149"/>
      <c r="Q229" s="228"/>
      <c r="R229" s="121"/>
      <c r="S229" s="164"/>
      <c r="T229" s="161"/>
      <c r="U229" s="164"/>
      <c r="V229" s="187"/>
      <c r="W229" s="187"/>
      <c r="X229" s="140"/>
      <c r="Y229" s="114"/>
    </row>
    <row r="230" spans="3:25">
      <c r="C230" s="167"/>
      <c r="D230" s="160"/>
      <c r="E230" s="140"/>
      <c r="F230" s="143"/>
      <c r="G230" s="144"/>
      <c r="H230" s="199"/>
      <c r="I230" s="187"/>
      <c r="J230" s="169"/>
      <c r="K230" s="200"/>
      <c r="L230" s="143"/>
      <c r="M230" s="143"/>
      <c r="N230" s="143"/>
      <c r="O230" s="147"/>
      <c r="P230" s="149"/>
      <c r="Q230" s="228"/>
      <c r="R230" s="121"/>
      <c r="S230" s="164"/>
      <c r="T230" s="161"/>
      <c r="U230" s="164"/>
      <c r="V230" s="187"/>
      <c r="W230" s="187"/>
      <c r="X230" s="140"/>
      <c r="Y230" s="114"/>
    </row>
    <row r="231" spans="3:25">
      <c r="C231" s="167"/>
      <c r="D231" s="160"/>
      <c r="E231" s="140"/>
      <c r="F231" s="143"/>
      <c r="G231" s="144"/>
      <c r="H231" s="199"/>
      <c r="I231" s="187"/>
      <c r="J231" s="169"/>
      <c r="K231" s="200"/>
      <c r="L231" s="143"/>
      <c r="M231" s="143"/>
      <c r="N231" s="143"/>
      <c r="O231" s="147"/>
      <c r="P231" s="149"/>
      <c r="Q231" s="228"/>
      <c r="R231" s="121"/>
      <c r="S231" s="164"/>
      <c r="T231" s="161"/>
      <c r="U231" s="164"/>
      <c r="V231" s="187"/>
      <c r="W231" s="187"/>
      <c r="X231" s="140"/>
      <c r="Y231" s="114"/>
    </row>
    <row r="232" spans="3:25">
      <c r="C232" s="167"/>
      <c r="D232" s="160"/>
      <c r="E232" s="140"/>
      <c r="F232" s="143"/>
      <c r="G232" s="144"/>
      <c r="H232" s="199"/>
      <c r="I232" s="187"/>
      <c r="J232" s="169"/>
      <c r="K232" s="200"/>
      <c r="L232" s="143"/>
      <c r="M232" s="143"/>
      <c r="N232" s="143"/>
      <c r="O232" s="147"/>
      <c r="P232" s="149"/>
      <c r="Q232" s="228"/>
      <c r="R232" s="121"/>
      <c r="S232" s="164"/>
      <c r="T232" s="161"/>
      <c r="U232" s="164"/>
      <c r="V232" s="187"/>
      <c r="W232" s="187"/>
      <c r="X232" s="140"/>
      <c r="Y232" s="114"/>
    </row>
    <row r="233" spans="3:25">
      <c r="C233" s="167"/>
      <c r="D233" s="160"/>
      <c r="E233" s="140"/>
      <c r="F233" s="143"/>
      <c r="G233" s="144"/>
      <c r="H233" s="199"/>
      <c r="I233" s="187"/>
      <c r="J233" s="169"/>
      <c r="K233" s="200"/>
      <c r="L233" s="143"/>
      <c r="M233" s="143"/>
      <c r="N233" s="143"/>
      <c r="O233" s="147"/>
      <c r="P233" s="149"/>
      <c r="Q233" s="228"/>
      <c r="R233" s="121"/>
      <c r="S233" s="164"/>
      <c r="T233" s="161"/>
      <c r="U233" s="164"/>
      <c r="V233" s="187"/>
      <c r="W233" s="187"/>
      <c r="X233" s="140"/>
      <c r="Y233" s="114"/>
    </row>
    <row r="234" spans="3:25">
      <c r="C234" s="167"/>
      <c r="D234" s="160"/>
      <c r="E234" s="140"/>
      <c r="F234" s="143"/>
      <c r="G234" s="144"/>
      <c r="H234" s="199"/>
      <c r="I234" s="187"/>
      <c r="J234" s="169"/>
      <c r="K234" s="200"/>
      <c r="L234" s="143"/>
      <c r="M234" s="143"/>
      <c r="N234" s="143"/>
      <c r="O234" s="147"/>
      <c r="P234" s="149"/>
      <c r="Q234" s="228"/>
      <c r="R234" s="121"/>
      <c r="S234" s="164"/>
      <c r="T234" s="161"/>
      <c r="U234" s="164"/>
      <c r="V234" s="187"/>
      <c r="W234" s="187"/>
      <c r="X234" s="140"/>
      <c r="Y234" s="114"/>
    </row>
    <row r="235" spans="3:25">
      <c r="C235" s="167"/>
      <c r="D235" s="160"/>
      <c r="E235" s="140"/>
      <c r="F235" s="143"/>
      <c r="G235" s="144"/>
      <c r="H235" s="199"/>
      <c r="I235" s="187"/>
      <c r="J235" s="169"/>
      <c r="K235" s="200"/>
      <c r="L235" s="143"/>
      <c r="M235" s="143"/>
      <c r="N235" s="143"/>
      <c r="O235" s="147"/>
      <c r="P235" s="149"/>
      <c r="Q235" s="228"/>
      <c r="R235" s="121"/>
      <c r="S235" s="164"/>
      <c r="T235" s="161"/>
      <c r="U235" s="164"/>
      <c r="V235" s="187"/>
      <c r="W235" s="187"/>
      <c r="X235" s="140"/>
      <c r="Y235" s="114"/>
    </row>
    <row r="236" spans="3:25">
      <c r="C236" s="167"/>
      <c r="D236" s="160"/>
      <c r="E236" s="140"/>
      <c r="F236" s="143"/>
      <c r="G236" s="144"/>
      <c r="H236" s="199"/>
      <c r="I236" s="187"/>
      <c r="J236" s="169"/>
      <c r="K236" s="200"/>
      <c r="L236" s="143"/>
      <c r="M236" s="143"/>
      <c r="N236" s="143"/>
      <c r="O236" s="147"/>
      <c r="P236" s="149"/>
      <c r="Q236" s="228"/>
      <c r="R236" s="121"/>
      <c r="S236" s="164"/>
      <c r="T236" s="161"/>
      <c r="U236" s="164"/>
      <c r="V236" s="187"/>
      <c r="W236" s="187"/>
      <c r="X236" s="140"/>
      <c r="Y236" s="114"/>
    </row>
    <row r="237" spans="3:25">
      <c r="C237" s="167"/>
      <c r="D237" s="160"/>
      <c r="E237" s="140"/>
      <c r="F237" s="143"/>
      <c r="G237" s="144"/>
      <c r="H237" s="199"/>
      <c r="I237" s="187"/>
      <c r="J237" s="169"/>
      <c r="K237" s="200"/>
      <c r="L237" s="143"/>
      <c r="M237" s="143"/>
      <c r="N237" s="143"/>
      <c r="O237" s="147"/>
      <c r="P237" s="149"/>
      <c r="Q237" s="228"/>
      <c r="R237" s="121"/>
      <c r="S237" s="164"/>
      <c r="T237" s="161"/>
      <c r="U237" s="164"/>
      <c r="V237" s="187"/>
      <c r="W237" s="187"/>
      <c r="X237" s="140"/>
      <c r="Y237" s="114"/>
    </row>
    <row r="238" spans="3:25">
      <c r="C238" s="167"/>
      <c r="D238" s="160"/>
      <c r="E238" s="140"/>
      <c r="F238" s="143"/>
      <c r="G238" s="144"/>
      <c r="H238" s="199"/>
      <c r="I238" s="187"/>
      <c r="J238" s="169"/>
      <c r="K238" s="200"/>
      <c r="L238" s="143"/>
      <c r="M238" s="143"/>
      <c r="N238" s="143"/>
      <c r="O238" s="147"/>
      <c r="P238" s="149"/>
      <c r="Q238" s="228"/>
      <c r="R238" s="121"/>
      <c r="S238" s="164"/>
      <c r="T238" s="161"/>
      <c r="U238" s="164"/>
      <c r="V238" s="187"/>
      <c r="W238" s="187"/>
      <c r="X238" s="140"/>
      <c r="Y238" s="114"/>
    </row>
    <row r="239" spans="3:25">
      <c r="C239" s="167"/>
      <c r="D239" s="160"/>
      <c r="E239" s="140"/>
      <c r="F239" s="143"/>
      <c r="G239" s="144"/>
      <c r="H239" s="199"/>
      <c r="I239" s="187"/>
      <c r="J239" s="169"/>
      <c r="K239" s="200"/>
      <c r="L239" s="143"/>
      <c r="M239" s="143"/>
      <c r="N239" s="143"/>
      <c r="O239" s="147"/>
      <c r="P239" s="149"/>
      <c r="Q239" s="228"/>
      <c r="R239" s="121"/>
      <c r="S239" s="164"/>
      <c r="T239" s="161"/>
      <c r="U239" s="164"/>
      <c r="V239" s="187"/>
      <c r="W239" s="187"/>
      <c r="X239" s="140"/>
      <c r="Y239" s="114"/>
    </row>
    <row r="240" spans="3:25">
      <c r="C240" s="167"/>
      <c r="D240" s="160"/>
      <c r="E240" s="140"/>
      <c r="F240" s="143"/>
      <c r="G240" s="144"/>
      <c r="H240" s="199"/>
      <c r="I240" s="187"/>
      <c r="J240" s="169"/>
      <c r="K240" s="200"/>
      <c r="L240" s="143"/>
      <c r="M240" s="143"/>
      <c r="N240" s="143"/>
      <c r="O240" s="147"/>
      <c r="P240" s="149"/>
      <c r="Q240" s="228"/>
      <c r="R240" s="121"/>
      <c r="S240" s="164"/>
      <c r="T240" s="161"/>
      <c r="U240" s="164"/>
      <c r="V240" s="187"/>
      <c r="W240" s="187"/>
      <c r="X240" s="140"/>
      <c r="Y240" s="114"/>
    </row>
    <row r="241" spans="3:25">
      <c r="C241" s="167"/>
      <c r="D241" s="160"/>
      <c r="E241" s="140"/>
      <c r="F241" s="143"/>
      <c r="G241" s="144"/>
      <c r="H241" s="199"/>
      <c r="I241" s="187"/>
      <c r="J241" s="169"/>
      <c r="K241" s="200"/>
      <c r="L241" s="143"/>
      <c r="M241" s="143"/>
      <c r="N241" s="143"/>
      <c r="O241" s="147"/>
      <c r="P241" s="149"/>
      <c r="Q241" s="228"/>
      <c r="R241" s="121"/>
      <c r="S241" s="164"/>
      <c r="T241" s="161"/>
      <c r="U241" s="164"/>
      <c r="V241" s="187"/>
      <c r="W241" s="187"/>
      <c r="X241" s="140"/>
      <c r="Y241" s="114"/>
    </row>
    <row r="242" spans="3:25">
      <c r="C242" s="167"/>
      <c r="D242" s="160"/>
      <c r="E242" s="140"/>
      <c r="F242" s="143"/>
      <c r="G242" s="144"/>
      <c r="H242" s="199"/>
      <c r="I242" s="187"/>
      <c r="J242" s="169"/>
      <c r="K242" s="200"/>
      <c r="L242" s="143"/>
      <c r="M242" s="143"/>
      <c r="N242" s="143"/>
      <c r="O242" s="147"/>
      <c r="P242" s="149"/>
      <c r="Q242" s="228"/>
      <c r="R242" s="121"/>
      <c r="S242" s="164"/>
      <c r="T242" s="161"/>
      <c r="U242" s="164"/>
      <c r="V242" s="187"/>
      <c r="W242" s="187"/>
      <c r="X242" s="140"/>
      <c r="Y242" s="114"/>
    </row>
    <row r="243" spans="3:25">
      <c r="C243" s="167"/>
      <c r="D243" s="160"/>
      <c r="E243" s="140"/>
      <c r="F243" s="143"/>
      <c r="G243" s="144"/>
      <c r="H243" s="199"/>
      <c r="I243" s="187"/>
      <c r="J243" s="169"/>
      <c r="K243" s="200"/>
      <c r="L243" s="143"/>
      <c r="M243" s="143"/>
      <c r="N243" s="143"/>
      <c r="O243" s="147"/>
      <c r="P243" s="149"/>
      <c r="Q243" s="228"/>
      <c r="R243" s="121"/>
      <c r="S243" s="164"/>
      <c r="T243" s="161"/>
      <c r="U243" s="164"/>
      <c r="V243" s="187"/>
      <c r="W243" s="187"/>
      <c r="X243" s="140"/>
      <c r="Y243" s="114"/>
    </row>
    <row r="244" spans="3:25">
      <c r="C244" s="167"/>
      <c r="D244" s="160"/>
      <c r="E244" s="140"/>
      <c r="F244" s="143"/>
      <c r="G244" s="144"/>
      <c r="H244" s="199"/>
      <c r="I244" s="187"/>
      <c r="J244" s="169"/>
      <c r="K244" s="200"/>
      <c r="L244" s="143"/>
      <c r="M244" s="143"/>
      <c r="N244" s="143"/>
      <c r="O244" s="147"/>
      <c r="P244" s="149"/>
      <c r="Q244" s="228"/>
      <c r="R244" s="121"/>
      <c r="S244" s="164"/>
      <c r="T244" s="161"/>
      <c r="U244" s="164"/>
      <c r="V244" s="187"/>
      <c r="W244" s="187"/>
      <c r="X244" s="140"/>
      <c r="Y244" s="114"/>
    </row>
    <row r="245" spans="3:25">
      <c r="C245" s="167"/>
      <c r="D245" s="160"/>
      <c r="E245" s="140"/>
      <c r="F245" s="143"/>
      <c r="G245" s="144"/>
      <c r="H245" s="199"/>
      <c r="I245" s="187"/>
      <c r="J245" s="169"/>
      <c r="K245" s="200"/>
      <c r="L245" s="143"/>
      <c r="M245" s="143"/>
      <c r="N245" s="143"/>
      <c r="O245" s="147"/>
      <c r="P245" s="149"/>
      <c r="Q245" s="228"/>
      <c r="R245" s="121"/>
      <c r="S245" s="164"/>
      <c r="T245" s="161"/>
      <c r="U245" s="164"/>
      <c r="V245" s="187"/>
      <c r="W245" s="187"/>
      <c r="X245" s="140"/>
      <c r="Y245" s="114"/>
    </row>
    <row r="246" spans="3:25">
      <c r="C246" s="167"/>
      <c r="D246" s="160"/>
      <c r="E246" s="140"/>
      <c r="F246" s="143"/>
      <c r="G246" s="144"/>
      <c r="H246" s="199"/>
      <c r="I246" s="187"/>
      <c r="J246" s="169"/>
      <c r="K246" s="200"/>
      <c r="L246" s="143"/>
      <c r="M246" s="143"/>
      <c r="N246" s="143"/>
      <c r="O246" s="147"/>
      <c r="P246" s="149"/>
      <c r="Q246" s="228"/>
      <c r="R246" s="121"/>
      <c r="S246" s="164"/>
      <c r="T246" s="161"/>
      <c r="U246" s="164"/>
      <c r="V246" s="187"/>
      <c r="W246" s="187"/>
      <c r="X246" s="140"/>
      <c r="Y246" s="114"/>
    </row>
    <row r="247" spans="3:25">
      <c r="C247" s="167"/>
      <c r="D247" s="160"/>
      <c r="E247" s="140"/>
      <c r="F247" s="143"/>
      <c r="G247" s="144"/>
      <c r="H247" s="199"/>
      <c r="I247" s="187"/>
      <c r="J247" s="169"/>
      <c r="K247" s="200"/>
      <c r="L247" s="143"/>
      <c r="M247" s="143"/>
      <c r="N247" s="143"/>
      <c r="O247" s="147"/>
      <c r="P247" s="149"/>
      <c r="Q247" s="228"/>
      <c r="R247" s="121"/>
      <c r="S247" s="164"/>
      <c r="T247" s="161"/>
      <c r="U247" s="164"/>
      <c r="V247" s="187"/>
      <c r="W247" s="187"/>
      <c r="X247" s="140"/>
      <c r="Y247" s="114"/>
    </row>
    <row r="248" spans="3:25">
      <c r="C248" s="167"/>
      <c r="D248" s="160"/>
      <c r="E248" s="140"/>
      <c r="F248" s="143"/>
      <c r="G248" s="144"/>
      <c r="H248" s="199"/>
      <c r="I248" s="187"/>
      <c r="J248" s="169"/>
      <c r="K248" s="200"/>
      <c r="L248" s="143"/>
      <c r="M248" s="143"/>
      <c r="N248" s="143"/>
      <c r="O248" s="147"/>
      <c r="P248" s="149"/>
      <c r="Q248" s="228"/>
      <c r="R248" s="121"/>
      <c r="S248" s="164"/>
      <c r="T248" s="161"/>
      <c r="U248" s="164"/>
      <c r="V248" s="187"/>
      <c r="W248" s="187"/>
      <c r="X248" s="140"/>
      <c r="Y248" s="114"/>
    </row>
    <row r="249" spans="3:25">
      <c r="C249" s="167"/>
      <c r="D249" s="160"/>
      <c r="E249" s="140"/>
      <c r="F249" s="143"/>
      <c r="G249" s="144"/>
      <c r="H249" s="199"/>
      <c r="I249" s="187"/>
      <c r="J249" s="169"/>
      <c r="K249" s="200"/>
      <c r="L249" s="143"/>
      <c r="M249" s="143"/>
      <c r="N249" s="143"/>
      <c r="O249" s="147"/>
      <c r="P249" s="149"/>
      <c r="Q249" s="228"/>
      <c r="R249" s="121"/>
      <c r="S249" s="164"/>
      <c r="T249" s="161"/>
      <c r="U249" s="164"/>
      <c r="V249" s="187"/>
      <c r="W249" s="187"/>
      <c r="X249" s="140"/>
      <c r="Y249" s="114"/>
    </row>
    <row r="250" spans="3:25">
      <c r="C250" s="167"/>
      <c r="D250" s="160"/>
      <c r="E250" s="140"/>
      <c r="F250" s="143"/>
      <c r="G250" s="144"/>
      <c r="H250" s="199"/>
      <c r="I250" s="187"/>
      <c r="J250" s="169"/>
      <c r="K250" s="200"/>
      <c r="L250" s="143"/>
      <c r="M250" s="143"/>
      <c r="N250" s="143"/>
      <c r="O250" s="147"/>
      <c r="P250" s="149"/>
      <c r="Q250" s="228"/>
      <c r="R250" s="121"/>
      <c r="S250" s="164"/>
      <c r="T250" s="161"/>
      <c r="U250" s="164"/>
      <c r="V250" s="187"/>
      <c r="W250" s="187"/>
      <c r="X250" s="140"/>
      <c r="Y250" s="114"/>
    </row>
    <row r="251" spans="3:25">
      <c r="C251" s="167"/>
      <c r="D251" s="160"/>
      <c r="E251" s="140"/>
      <c r="F251" s="143"/>
      <c r="G251" s="144"/>
      <c r="H251" s="199"/>
      <c r="I251" s="187"/>
      <c r="J251" s="169"/>
      <c r="K251" s="200"/>
      <c r="L251" s="143"/>
      <c r="M251" s="143"/>
      <c r="N251" s="143"/>
      <c r="O251" s="147"/>
      <c r="P251" s="149"/>
      <c r="Q251" s="228"/>
      <c r="R251" s="121"/>
      <c r="S251" s="164"/>
      <c r="T251" s="161"/>
      <c r="U251" s="164"/>
      <c r="V251" s="187"/>
      <c r="W251" s="187"/>
      <c r="X251" s="140"/>
      <c r="Y251" s="114"/>
    </row>
    <row r="252" spans="3:25">
      <c r="C252" s="167"/>
      <c r="D252" s="160"/>
      <c r="E252" s="140"/>
      <c r="F252" s="143"/>
      <c r="G252" s="144"/>
      <c r="H252" s="199"/>
      <c r="I252" s="187"/>
      <c r="J252" s="169"/>
      <c r="K252" s="200"/>
      <c r="L252" s="143"/>
      <c r="M252" s="143"/>
      <c r="N252" s="143"/>
      <c r="O252" s="147"/>
      <c r="P252" s="149"/>
      <c r="Q252" s="228"/>
      <c r="R252" s="121"/>
      <c r="S252" s="164"/>
      <c r="T252" s="161"/>
      <c r="U252" s="164"/>
      <c r="V252" s="187"/>
      <c r="W252" s="187"/>
      <c r="X252" s="140"/>
      <c r="Y252" s="114"/>
    </row>
    <row r="253" spans="3:25">
      <c r="C253" s="167"/>
      <c r="D253" s="160"/>
      <c r="E253" s="140"/>
      <c r="F253" s="143"/>
      <c r="G253" s="144"/>
      <c r="H253" s="199"/>
      <c r="I253" s="187"/>
      <c r="J253" s="169"/>
      <c r="K253" s="200"/>
      <c r="L253" s="143"/>
      <c r="M253" s="143"/>
      <c r="N253" s="143"/>
      <c r="O253" s="147"/>
      <c r="P253" s="149"/>
      <c r="Q253" s="228"/>
      <c r="R253" s="121"/>
      <c r="S253" s="164"/>
      <c r="T253" s="161"/>
      <c r="U253" s="164"/>
      <c r="V253" s="187"/>
      <c r="W253" s="187"/>
      <c r="X253" s="140"/>
      <c r="Y253" s="114"/>
    </row>
    <row r="254" spans="3:25">
      <c r="C254" s="167"/>
      <c r="D254" s="160"/>
      <c r="E254" s="140"/>
      <c r="F254" s="143"/>
      <c r="G254" s="144"/>
      <c r="H254" s="199"/>
      <c r="I254" s="187"/>
      <c r="J254" s="169"/>
      <c r="K254" s="200"/>
      <c r="L254" s="143"/>
      <c r="M254" s="143"/>
      <c r="N254" s="143"/>
      <c r="O254" s="147"/>
      <c r="P254" s="149"/>
      <c r="Q254" s="228"/>
      <c r="R254" s="121"/>
      <c r="S254" s="164"/>
      <c r="T254" s="161"/>
      <c r="U254" s="164"/>
      <c r="V254" s="187"/>
      <c r="W254" s="187"/>
      <c r="X254" s="140"/>
      <c r="Y254" s="114"/>
    </row>
    <row r="255" spans="3:25">
      <c r="C255" s="167"/>
      <c r="D255" s="160"/>
      <c r="E255" s="140"/>
      <c r="F255" s="143"/>
      <c r="G255" s="144"/>
      <c r="H255" s="199"/>
      <c r="I255" s="187"/>
      <c r="J255" s="169"/>
      <c r="K255" s="200"/>
      <c r="L255" s="143"/>
      <c r="M255" s="143"/>
      <c r="N255" s="143"/>
      <c r="O255" s="147"/>
      <c r="P255" s="149"/>
      <c r="Q255" s="228"/>
      <c r="R255" s="121"/>
      <c r="S255" s="164"/>
      <c r="T255" s="161"/>
      <c r="U255" s="164"/>
      <c r="V255" s="187"/>
      <c r="W255" s="187"/>
      <c r="X255" s="140"/>
      <c r="Y255" s="114"/>
    </row>
    <row r="256" spans="3:25">
      <c r="C256" s="167"/>
      <c r="D256" s="160"/>
      <c r="E256" s="140"/>
      <c r="F256" s="143"/>
      <c r="G256" s="144"/>
      <c r="H256" s="199"/>
      <c r="I256" s="187"/>
      <c r="J256" s="169"/>
      <c r="K256" s="200"/>
      <c r="L256" s="143"/>
      <c r="M256" s="143"/>
      <c r="N256" s="143"/>
      <c r="O256" s="147"/>
      <c r="P256" s="149"/>
      <c r="Q256" s="228"/>
      <c r="R256" s="121"/>
      <c r="S256" s="164"/>
      <c r="T256" s="161"/>
      <c r="U256" s="164"/>
      <c r="V256" s="187"/>
      <c r="W256" s="187"/>
      <c r="X256" s="140"/>
      <c r="Y256" s="114"/>
    </row>
    <row r="257" spans="3:25">
      <c r="C257" s="167"/>
      <c r="D257" s="160"/>
      <c r="E257" s="140"/>
      <c r="F257" s="143"/>
      <c r="G257" s="144"/>
      <c r="H257" s="199"/>
      <c r="I257" s="187"/>
      <c r="J257" s="169"/>
      <c r="K257" s="200"/>
      <c r="L257" s="143"/>
      <c r="M257" s="143"/>
      <c r="N257" s="143"/>
      <c r="O257" s="147"/>
      <c r="P257" s="149"/>
      <c r="Q257" s="228"/>
      <c r="R257" s="121"/>
      <c r="S257" s="164"/>
      <c r="T257" s="161"/>
      <c r="U257" s="164"/>
      <c r="V257" s="187"/>
      <c r="W257" s="187"/>
      <c r="X257" s="140"/>
      <c r="Y257" s="114"/>
    </row>
    <row r="258" spans="3:25">
      <c r="C258" s="167"/>
      <c r="D258" s="160"/>
      <c r="E258" s="140"/>
      <c r="F258" s="143"/>
      <c r="G258" s="144"/>
      <c r="H258" s="199"/>
      <c r="I258" s="187"/>
      <c r="J258" s="169"/>
      <c r="K258" s="200"/>
      <c r="L258" s="143"/>
      <c r="M258" s="143"/>
      <c r="N258" s="143"/>
      <c r="O258" s="147"/>
      <c r="P258" s="149"/>
      <c r="Q258" s="228"/>
      <c r="R258" s="121"/>
      <c r="S258" s="164"/>
      <c r="T258" s="161"/>
      <c r="U258" s="164"/>
      <c r="V258" s="187"/>
      <c r="W258" s="187"/>
      <c r="X258" s="140"/>
      <c r="Y258" s="114"/>
    </row>
    <row r="259" spans="3:25">
      <c r="C259" s="167"/>
      <c r="D259" s="160"/>
      <c r="E259" s="140"/>
      <c r="F259" s="143"/>
      <c r="G259" s="144"/>
      <c r="H259" s="199"/>
      <c r="I259" s="187"/>
      <c r="J259" s="169"/>
      <c r="K259" s="200"/>
      <c r="L259" s="143"/>
      <c r="M259" s="143"/>
      <c r="N259" s="143"/>
      <c r="O259" s="147"/>
      <c r="P259" s="149"/>
      <c r="Q259" s="228"/>
      <c r="R259" s="121"/>
      <c r="S259" s="164"/>
      <c r="T259" s="161"/>
      <c r="U259" s="164"/>
      <c r="V259" s="187"/>
      <c r="W259" s="187"/>
      <c r="X259" s="140"/>
      <c r="Y259" s="114"/>
    </row>
    <row r="260" spans="3:25">
      <c r="C260" s="167"/>
      <c r="D260" s="160"/>
      <c r="E260" s="140"/>
      <c r="F260" s="143"/>
      <c r="G260" s="144"/>
      <c r="H260" s="199"/>
      <c r="I260" s="187"/>
      <c r="J260" s="169"/>
      <c r="K260" s="200"/>
      <c r="L260" s="143"/>
      <c r="M260" s="143"/>
      <c r="N260" s="143"/>
      <c r="O260" s="147"/>
      <c r="P260" s="149"/>
      <c r="Q260" s="228"/>
      <c r="R260" s="121"/>
      <c r="S260" s="164"/>
      <c r="T260" s="161"/>
      <c r="U260" s="164"/>
      <c r="V260" s="187"/>
      <c r="W260" s="187"/>
      <c r="X260" s="140"/>
      <c r="Y260" s="114"/>
    </row>
    <row r="261" spans="3:25">
      <c r="C261" s="167"/>
      <c r="D261" s="160"/>
      <c r="E261" s="140"/>
      <c r="F261" s="143"/>
      <c r="G261" s="144"/>
      <c r="H261" s="199"/>
      <c r="I261" s="187"/>
      <c r="J261" s="169"/>
      <c r="K261" s="200"/>
      <c r="L261" s="143"/>
      <c r="M261" s="143"/>
      <c r="N261" s="143"/>
      <c r="O261" s="147"/>
      <c r="P261" s="149"/>
      <c r="Q261" s="228"/>
      <c r="R261" s="121"/>
      <c r="S261" s="164"/>
      <c r="T261" s="161"/>
      <c r="U261" s="164"/>
      <c r="V261" s="187"/>
      <c r="W261" s="187"/>
      <c r="X261" s="140"/>
      <c r="Y261" s="114"/>
    </row>
    <row r="262" spans="3:25">
      <c r="C262" s="167"/>
      <c r="D262" s="160"/>
      <c r="E262" s="140"/>
      <c r="F262" s="143"/>
      <c r="G262" s="144"/>
      <c r="H262" s="199"/>
      <c r="I262" s="187"/>
      <c r="J262" s="169"/>
      <c r="K262" s="200"/>
      <c r="L262" s="143"/>
      <c r="M262" s="143"/>
      <c r="N262" s="143"/>
      <c r="O262" s="147"/>
      <c r="P262" s="149"/>
      <c r="Q262" s="228"/>
      <c r="R262" s="121"/>
      <c r="S262" s="164"/>
      <c r="T262" s="161"/>
      <c r="U262" s="164"/>
      <c r="V262" s="187"/>
      <c r="W262" s="187"/>
      <c r="X262" s="140"/>
      <c r="Y262" s="114"/>
    </row>
    <row r="263" spans="3:25">
      <c r="C263" s="167"/>
      <c r="D263" s="160"/>
      <c r="E263" s="140"/>
      <c r="F263" s="143"/>
      <c r="G263" s="144"/>
      <c r="H263" s="199"/>
      <c r="I263" s="187"/>
      <c r="J263" s="169"/>
      <c r="K263" s="200"/>
      <c r="L263" s="143"/>
      <c r="M263" s="143"/>
      <c r="N263" s="143"/>
      <c r="O263" s="147"/>
      <c r="P263" s="149"/>
      <c r="Q263" s="228"/>
      <c r="R263" s="121"/>
      <c r="S263" s="164"/>
      <c r="T263" s="161"/>
      <c r="U263" s="164"/>
      <c r="V263" s="187"/>
      <c r="W263" s="187"/>
      <c r="X263" s="140"/>
      <c r="Y263" s="114"/>
    </row>
    <row r="264" spans="3:25">
      <c r="C264" s="167"/>
      <c r="D264" s="160"/>
      <c r="E264" s="140"/>
      <c r="F264" s="143"/>
      <c r="G264" s="144"/>
      <c r="H264" s="199"/>
      <c r="I264" s="187"/>
      <c r="J264" s="169"/>
      <c r="K264" s="200"/>
      <c r="L264" s="143"/>
      <c r="M264" s="143"/>
      <c r="N264" s="143"/>
      <c r="O264" s="147"/>
      <c r="P264" s="149"/>
      <c r="Q264" s="228"/>
      <c r="R264" s="121"/>
      <c r="S264" s="164"/>
      <c r="T264" s="161"/>
      <c r="U264" s="164"/>
      <c r="V264" s="187"/>
      <c r="W264" s="187"/>
      <c r="X264" s="140"/>
      <c r="Y264" s="114"/>
    </row>
    <row r="265" spans="3:25">
      <c r="C265" s="167"/>
      <c r="D265" s="160"/>
      <c r="E265" s="140"/>
      <c r="F265" s="143"/>
      <c r="G265" s="144"/>
      <c r="H265" s="199"/>
      <c r="I265" s="187"/>
      <c r="J265" s="169"/>
      <c r="K265" s="200"/>
      <c r="L265" s="143"/>
      <c r="M265" s="143"/>
      <c r="N265" s="143"/>
      <c r="O265" s="147"/>
      <c r="P265" s="149"/>
      <c r="Q265" s="228"/>
      <c r="R265" s="121"/>
      <c r="S265" s="164"/>
      <c r="T265" s="161"/>
      <c r="U265" s="164"/>
      <c r="V265" s="187"/>
      <c r="W265" s="187"/>
      <c r="X265" s="140"/>
      <c r="Y265" s="114"/>
    </row>
    <row r="266" spans="3:25">
      <c r="C266" s="167"/>
      <c r="D266" s="160"/>
      <c r="E266" s="140"/>
      <c r="F266" s="143"/>
      <c r="G266" s="144"/>
      <c r="H266" s="199"/>
      <c r="I266" s="187"/>
      <c r="J266" s="169"/>
      <c r="K266" s="200"/>
      <c r="L266" s="143"/>
      <c r="M266" s="143"/>
      <c r="N266" s="143"/>
      <c r="O266" s="147"/>
      <c r="P266" s="149"/>
      <c r="Q266" s="228"/>
      <c r="R266" s="121"/>
      <c r="S266" s="164"/>
      <c r="T266" s="161"/>
      <c r="U266" s="164"/>
      <c r="V266" s="187"/>
      <c r="W266" s="187"/>
      <c r="X266" s="140"/>
      <c r="Y266" s="114"/>
    </row>
    <row r="267" spans="3:25">
      <c r="C267" s="167"/>
      <c r="D267" s="160"/>
      <c r="E267" s="140"/>
      <c r="F267" s="143"/>
      <c r="G267" s="144"/>
      <c r="H267" s="199"/>
      <c r="I267" s="187"/>
      <c r="J267" s="169"/>
      <c r="K267" s="200"/>
      <c r="L267" s="143"/>
      <c r="M267" s="143"/>
      <c r="N267" s="143"/>
      <c r="O267" s="147"/>
      <c r="P267" s="149"/>
      <c r="Q267" s="228"/>
      <c r="R267" s="121"/>
      <c r="S267" s="164"/>
      <c r="T267" s="161"/>
      <c r="U267" s="164"/>
      <c r="V267" s="187"/>
      <c r="W267" s="187"/>
      <c r="X267" s="140"/>
      <c r="Y267" s="114"/>
    </row>
    <row r="268" spans="3:25">
      <c r="C268" s="167"/>
      <c r="D268" s="160"/>
      <c r="E268" s="140"/>
      <c r="F268" s="143"/>
      <c r="G268" s="144"/>
      <c r="H268" s="199"/>
      <c r="I268" s="187"/>
      <c r="J268" s="169"/>
      <c r="K268" s="200"/>
      <c r="L268" s="143"/>
      <c r="M268" s="143"/>
      <c r="N268" s="143"/>
      <c r="O268" s="147"/>
      <c r="P268" s="149"/>
      <c r="Q268" s="228"/>
      <c r="R268" s="121"/>
      <c r="S268" s="164"/>
      <c r="T268" s="161"/>
      <c r="U268" s="164"/>
      <c r="V268" s="187"/>
      <c r="W268" s="187"/>
      <c r="X268" s="140"/>
      <c r="Y268" s="114"/>
    </row>
    <row r="269" spans="3:25">
      <c r="C269" s="167"/>
      <c r="D269" s="160"/>
      <c r="E269" s="140"/>
      <c r="F269" s="143"/>
      <c r="G269" s="144"/>
      <c r="H269" s="199"/>
      <c r="I269" s="187"/>
      <c r="J269" s="169"/>
      <c r="K269" s="200"/>
      <c r="L269" s="143"/>
      <c r="M269" s="143"/>
      <c r="N269" s="143"/>
      <c r="O269" s="147"/>
      <c r="P269" s="149"/>
      <c r="Q269" s="228"/>
      <c r="R269" s="121"/>
      <c r="S269" s="164"/>
      <c r="T269" s="161"/>
      <c r="U269" s="164"/>
      <c r="V269" s="187"/>
      <c r="W269" s="187"/>
      <c r="X269" s="140"/>
      <c r="Y269" s="114"/>
    </row>
    <row r="270" spans="3:25">
      <c r="C270" s="167"/>
      <c r="D270" s="160"/>
      <c r="E270" s="140"/>
      <c r="F270" s="143"/>
      <c r="G270" s="144"/>
      <c r="H270" s="199"/>
      <c r="I270" s="187"/>
      <c r="J270" s="169"/>
      <c r="K270" s="200"/>
      <c r="L270" s="143"/>
      <c r="M270" s="143"/>
      <c r="N270" s="143"/>
      <c r="O270" s="147"/>
      <c r="P270" s="149"/>
      <c r="Q270" s="228"/>
      <c r="R270" s="121"/>
      <c r="S270" s="164"/>
      <c r="T270" s="161"/>
      <c r="U270" s="164"/>
      <c r="V270" s="187"/>
      <c r="W270" s="187"/>
      <c r="X270" s="140"/>
      <c r="Y270" s="114"/>
    </row>
    <row r="271" spans="3:25">
      <c r="C271" s="167"/>
      <c r="D271" s="160"/>
      <c r="E271" s="140"/>
      <c r="F271" s="143"/>
      <c r="G271" s="144"/>
      <c r="H271" s="199"/>
      <c r="I271" s="187"/>
      <c r="J271" s="169"/>
      <c r="K271" s="200"/>
      <c r="L271" s="143"/>
      <c r="M271" s="143"/>
      <c r="N271" s="143"/>
      <c r="O271" s="147"/>
      <c r="P271" s="149"/>
      <c r="Q271" s="228"/>
      <c r="R271" s="121"/>
      <c r="S271" s="164"/>
      <c r="T271" s="161"/>
      <c r="U271" s="164"/>
      <c r="V271" s="187"/>
      <c r="W271" s="187"/>
      <c r="X271" s="140"/>
      <c r="Y271" s="114"/>
    </row>
    <row r="272" spans="3:25">
      <c r="C272" s="167"/>
      <c r="D272" s="160"/>
      <c r="E272" s="140"/>
      <c r="F272" s="143"/>
      <c r="G272" s="144"/>
      <c r="H272" s="199"/>
      <c r="I272" s="187"/>
      <c r="J272" s="169"/>
      <c r="K272" s="200"/>
      <c r="L272" s="143"/>
      <c r="M272" s="143"/>
      <c r="N272" s="143"/>
      <c r="O272" s="147"/>
      <c r="P272" s="149"/>
      <c r="Q272" s="228"/>
      <c r="R272" s="121"/>
      <c r="S272" s="164"/>
      <c r="T272" s="161"/>
      <c r="U272" s="164"/>
      <c r="V272" s="187"/>
      <c r="W272" s="187"/>
      <c r="X272" s="140"/>
      <c r="Y272" s="114"/>
    </row>
    <row r="273" spans="3:25">
      <c r="C273" s="167"/>
      <c r="D273" s="160"/>
      <c r="E273" s="140"/>
      <c r="F273" s="143"/>
      <c r="G273" s="144"/>
      <c r="H273" s="199"/>
      <c r="I273" s="187"/>
      <c r="J273" s="169"/>
      <c r="K273" s="200"/>
      <c r="L273" s="143"/>
      <c r="M273" s="143"/>
      <c r="N273" s="143"/>
      <c r="O273" s="147"/>
      <c r="P273" s="149"/>
      <c r="Q273" s="228"/>
      <c r="R273" s="121"/>
      <c r="S273" s="164"/>
      <c r="T273" s="161"/>
      <c r="U273" s="164"/>
      <c r="V273" s="187"/>
      <c r="W273" s="187"/>
      <c r="X273" s="140"/>
      <c r="Y273" s="114"/>
    </row>
    <row r="274" spans="3:25">
      <c r="C274" s="167"/>
      <c r="D274" s="160"/>
      <c r="E274" s="140"/>
      <c r="F274" s="143"/>
      <c r="G274" s="144"/>
      <c r="H274" s="199"/>
      <c r="I274" s="187"/>
      <c r="J274" s="169"/>
      <c r="K274" s="200"/>
      <c r="L274" s="143"/>
      <c r="M274" s="143"/>
      <c r="N274" s="143"/>
      <c r="O274" s="147"/>
      <c r="P274" s="149"/>
      <c r="Q274" s="228"/>
      <c r="R274" s="121"/>
      <c r="S274" s="164"/>
      <c r="T274" s="161"/>
      <c r="U274" s="164"/>
      <c r="V274" s="187"/>
      <c r="W274" s="187"/>
      <c r="X274" s="140"/>
      <c r="Y274" s="114"/>
    </row>
    <row r="275" spans="3:25">
      <c r="C275" s="167"/>
      <c r="D275" s="160"/>
      <c r="E275" s="140"/>
      <c r="F275" s="143"/>
      <c r="G275" s="144"/>
      <c r="H275" s="199"/>
      <c r="I275" s="187"/>
      <c r="J275" s="169"/>
      <c r="K275" s="200"/>
      <c r="L275" s="143"/>
      <c r="M275" s="143"/>
      <c r="N275" s="143"/>
      <c r="O275" s="147"/>
      <c r="P275" s="149"/>
      <c r="Q275" s="228"/>
      <c r="R275" s="121"/>
      <c r="S275" s="164"/>
      <c r="T275" s="161"/>
      <c r="U275" s="164"/>
      <c r="V275" s="187"/>
      <c r="W275" s="187"/>
      <c r="X275" s="140"/>
      <c r="Y275" s="114"/>
    </row>
    <row r="276" spans="3:25">
      <c r="C276" s="167"/>
      <c r="D276" s="160"/>
      <c r="E276" s="140"/>
      <c r="F276" s="143"/>
      <c r="G276" s="144"/>
      <c r="H276" s="199"/>
      <c r="I276" s="187"/>
      <c r="J276" s="169"/>
      <c r="K276" s="200"/>
      <c r="L276" s="143"/>
      <c r="M276" s="143"/>
      <c r="N276" s="143"/>
      <c r="O276" s="147"/>
      <c r="P276" s="149"/>
      <c r="Q276" s="228"/>
      <c r="R276" s="121"/>
      <c r="S276" s="164"/>
      <c r="T276" s="161"/>
      <c r="U276" s="164"/>
      <c r="V276" s="187"/>
      <c r="W276" s="187"/>
      <c r="X276" s="140"/>
      <c r="Y276" s="114"/>
    </row>
    <row r="277" spans="3:25">
      <c r="C277" s="167"/>
      <c r="D277" s="160"/>
      <c r="E277" s="140"/>
      <c r="F277" s="143"/>
      <c r="G277" s="144"/>
      <c r="H277" s="199"/>
      <c r="I277" s="187"/>
      <c r="J277" s="169"/>
      <c r="K277" s="200"/>
      <c r="L277" s="143"/>
      <c r="M277" s="143"/>
      <c r="N277" s="143"/>
      <c r="O277" s="147"/>
      <c r="P277" s="149"/>
      <c r="Q277" s="228"/>
      <c r="R277" s="121"/>
      <c r="S277" s="164"/>
      <c r="T277" s="161"/>
      <c r="U277" s="164"/>
      <c r="V277" s="187"/>
      <c r="W277" s="187"/>
      <c r="X277" s="140"/>
      <c r="Y277" s="114"/>
    </row>
    <row r="278" spans="3:25">
      <c r="C278" s="167"/>
      <c r="D278" s="160"/>
      <c r="E278" s="140"/>
      <c r="F278" s="143"/>
      <c r="G278" s="144"/>
      <c r="H278" s="199"/>
      <c r="I278" s="187"/>
      <c r="J278" s="169"/>
      <c r="K278" s="200"/>
      <c r="L278" s="143"/>
      <c r="M278" s="143"/>
      <c r="N278" s="143"/>
      <c r="O278" s="147"/>
      <c r="P278" s="149"/>
      <c r="Q278" s="228"/>
      <c r="R278" s="121"/>
      <c r="S278" s="164"/>
      <c r="T278" s="161"/>
      <c r="U278" s="164"/>
      <c r="V278" s="187"/>
      <c r="W278" s="187"/>
      <c r="X278" s="140"/>
      <c r="Y278" s="114"/>
    </row>
    <row r="279" spans="3:25">
      <c r="C279" s="167"/>
      <c r="D279" s="160"/>
      <c r="E279" s="140"/>
      <c r="F279" s="143"/>
      <c r="G279" s="144"/>
      <c r="H279" s="199"/>
      <c r="I279" s="187"/>
      <c r="J279" s="169"/>
      <c r="K279" s="200"/>
      <c r="L279" s="143"/>
      <c r="M279" s="143"/>
      <c r="N279" s="143"/>
      <c r="O279" s="147"/>
      <c r="P279" s="149"/>
      <c r="Q279" s="228"/>
      <c r="R279" s="121"/>
      <c r="S279" s="164"/>
      <c r="T279" s="161"/>
      <c r="U279" s="164"/>
      <c r="V279" s="187"/>
      <c r="W279" s="187"/>
      <c r="X279" s="140"/>
      <c r="Y279" s="114"/>
    </row>
    <row r="280" spans="3:25">
      <c r="C280" s="167"/>
      <c r="D280" s="160"/>
      <c r="E280" s="140"/>
      <c r="F280" s="143"/>
      <c r="G280" s="144"/>
      <c r="H280" s="199"/>
      <c r="I280" s="187"/>
      <c r="J280" s="169"/>
      <c r="K280" s="200"/>
      <c r="L280" s="143"/>
      <c r="M280" s="143"/>
      <c r="N280" s="143"/>
      <c r="O280" s="147"/>
      <c r="P280" s="149"/>
      <c r="Q280" s="228"/>
      <c r="R280" s="121"/>
      <c r="S280" s="164"/>
      <c r="T280" s="161"/>
      <c r="U280" s="164"/>
      <c r="V280" s="187"/>
      <c r="W280" s="187"/>
      <c r="X280" s="140"/>
      <c r="Y280" s="114"/>
    </row>
    <row r="281" spans="3:25">
      <c r="C281" s="167"/>
      <c r="D281" s="160"/>
      <c r="E281" s="140"/>
      <c r="F281" s="143"/>
      <c r="G281" s="144"/>
      <c r="H281" s="199"/>
      <c r="I281" s="187"/>
      <c r="J281" s="169"/>
      <c r="K281" s="200"/>
      <c r="L281" s="143"/>
      <c r="M281" s="143"/>
      <c r="N281" s="143"/>
      <c r="O281" s="147"/>
      <c r="P281" s="149"/>
      <c r="Q281" s="228"/>
      <c r="R281" s="121"/>
      <c r="S281" s="164"/>
      <c r="T281" s="161"/>
      <c r="U281" s="164"/>
      <c r="V281" s="187"/>
      <c r="W281" s="187"/>
      <c r="X281" s="140"/>
      <c r="Y281" s="114"/>
    </row>
    <row r="282" spans="3:25">
      <c r="C282" s="167"/>
      <c r="D282" s="160"/>
      <c r="E282" s="140"/>
      <c r="F282" s="143"/>
      <c r="G282" s="144"/>
      <c r="H282" s="199"/>
      <c r="I282" s="187"/>
      <c r="J282" s="169"/>
      <c r="K282" s="200"/>
      <c r="L282" s="143"/>
      <c r="M282" s="143"/>
      <c r="N282" s="143"/>
      <c r="O282" s="147"/>
      <c r="P282" s="149"/>
      <c r="Q282" s="228"/>
      <c r="R282" s="121"/>
      <c r="S282" s="164"/>
      <c r="T282" s="161"/>
      <c r="U282" s="164"/>
      <c r="V282" s="187"/>
      <c r="W282" s="187"/>
      <c r="X282" s="140"/>
      <c r="Y282" s="114"/>
    </row>
    <row r="283" spans="3:25">
      <c r="C283" s="167"/>
      <c r="D283" s="160"/>
      <c r="E283" s="140"/>
      <c r="F283" s="143"/>
      <c r="G283" s="144"/>
      <c r="H283" s="199"/>
      <c r="I283" s="187"/>
      <c r="J283" s="169"/>
      <c r="K283" s="200"/>
      <c r="L283" s="143"/>
      <c r="M283" s="143"/>
      <c r="N283" s="143"/>
      <c r="O283" s="147"/>
      <c r="P283" s="149"/>
      <c r="Q283" s="228"/>
      <c r="R283" s="121"/>
      <c r="S283" s="164"/>
      <c r="T283" s="161"/>
      <c r="U283" s="164"/>
      <c r="V283" s="187"/>
      <c r="W283" s="187"/>
      <c r="X283" s="140"/>
      <c r="Y283" s="114"/>
    </row>
    <row r="284" spans="3:25">
      <c r="C284" s="167"/>
      <c r="D284" s="160"/>
      <c r="E284" s="140"/>
      <c r="F284" s="143"/>
      <c r="G284" s="144"/>
      <c r="H284" s="199"/>
      <c r="I284" s="187"/>
      <c r="J284" s="169"/>
      <c r="K284" s="200"/>
      <c r="L284" s="143"/>
      <c r="M284" s="143"/>
      <c r="N284" s="143"/>
      <c r="O284" s="147"/>
      <c r="P284" s="149"/>
      <c r="Q284" s="228"/>
      <c r="R284" s="121"/>
      <c r="S284" s="164"/>
      <c r="T284" s="161"/>
      <c r="U284" s="164"/>
      <c r="V284" s="187"/>
      <c r="W284" s="187"/>
      <c r="X284" s="140"/>
      <c r="Y284" s="114"/>
    </row>
    <row r="285" spans="3:25">
      <c r="C285" s="167"/>
      <c r="D285" s="160"/>
      <c r="E285" s="140"/>
      <c r="F285" s="143"/>
      <c r="G285" s="144"/>
      <c r="H285" s="199"/>
      <c r="I285" s="187"/>
      <c r="J285" s="169"/>
      <c r="K285" s="200"/>
      <c r="L285" s="143"/>
      <c r="M285" s="143"/>
      <c r="N285" s="143"/>
      <c r="O285" s="147"/>
      <c r="P285" s="149"/>
      <c r="Q285" s="228"/>
      <c r="R285" s="121"/>
      <c r="S285" s="164"/>
      <c r="T285" s="161"/>
      <c r="U285" s="164"/>
      <c r="V285" s="187"/>
      <c r="W285" s="187"/>
      <c r="X285" s="140"/>
      <c r="Y285" s="114"/>
    </row>
    <row r="286" spans="3:25">
      <c r="C286" s="167"/>
      <c r="D286" s="160"/>
      <c r="E286" s="140"/>
      <c r="F286" s="143"/>
      <c r="G286" s="144"/>
      <c r="H286" s="199"/>
      <c r="I286" s="187"/>
      <c r="J286" s="169"/>
      <c r="K286" s="200"/>
      <c r="L286" s="143"/>
      <c r="M286" s="143"/>
      <c r="N286" s="143"/>
      <c r="O286" s="147"/>
      <c r="P286" s="149"/>
      <c r="Q286" s="228"/>
      <c r="R286" s="121"/>
      <c r="S286" s="164"/>
      <c r="T286" s="161"/>
      <c r="U286" s="164"/>
      <c r="V286" s="187"/>
      <c r="W286" s="187"/>
      <c r="X286" s="140"/>
      <c r="Y286" s="114"/>
    </row>
    <row r="287" spans="3:25">
      <c r="C287" s="167"/>
      <c r="D287" s="160"/>
      <c r="E287" s="140"/>
      <c r="F287" s="143"/>
      <c r="G287" s="144"/>
      <c r="H287" s="199"/>
      <c r="I287" s="187"/>
      <c r="J287" s="169"/>
      <c r="K287" s="200"/>
      <c r="L287" s="143"/>
      <c r="M287" s="143"/>
      <c r="N287" s="143"/>
      <c r="O287" s="147"/>
      <c r="P287" s="149"/>
      <c r="Q287" s="228"/>
      <c r="R287" s="121"/>
      <c r="S287" s="164"/>
      <c r="T287" s="161"/>
      <c r="U287" s="164"/>
      <c r="V287" s="187"/>
      <c r="W287" s="187"/>
      <c r="X287" s="140"/>
      <c r="Y287" s="114"/>
    </row>
    <row r="288" spans="3:25">
      <c r="C288" s="167"/>
      <c r="D288" s="160"/>
      <c r="E288" s="140"/>
      <c r="F288" s="143"/>
      <c r="G288" s="144"/>
      <c r="H288" s="199"/>
      <c r="I288" s="187"/>
      <c r="J288" s="169"/>
      <c r="K288" s="200"/>
      <c r="L288" s="143"/>
      <c r="M288" s="143"/>
      <c r="N288" s="143"/>
      <c r="O288" s="147"/>
      <c r="P288" s="149"/>
      <c r="Q288" s="228"/>
      <c r="R288" s="121"/>
      <c r="S288" s="164"/>
      <c r="T288" s="161"/>
      <c r="U288" s="164"/>
      <c r="V288" s="187"/>
      <c r="W288" s="187"/>
      <c r="X288" s="140"/>
      <c r="Y288" s="114"/>
    </row>
    <row r="289" spans="3:25">
      <c r="C289" s="167"/>
      <c r="D289" s="160"/>
      <c r="E289" s="140"/>
      <c r="F289" s="143"/>
      <c r="G289" s="144"/>
      <c r="H289" s="199"/>
      <c r="I289" s="187"/>
      <c r="J289" s="169"/>
      <c r="K289" s="200"/>
      <c r="L289" s="143"/>
      <c r="M289" s="143"/>
      <c r="N289" s="143"/>
      <c r="O289" s="147"/>
      <c r="P289" s="149"/>
      <c r="Q289" s="228"/>
      <c r="R289" s="121"/>
      <c r="S289" s="164"/>
      <c r="T289" s="161"/>
      <c r="U289" s="164"/>
      <c r="V289" s="187"/>
      <c r="W289" s="187"/>
      <c r="X289" s="140"/>
      <c r="Y289" s="114"/>
    </row>
    <row r="290" spans="3:25">
      <c r="C290" s="167"/>
      <c r="D290" s="160"/>
      <c r="E290" s="140"/>
      <c r="F290" s="143"/>
      <c r="G290" s="144"/>
      <c r="H290" s="199"/>
      <c r="I290" s="187"/>
      <c r="J290" s="169"/>
      <c r="K290" s="200"/>
      <c r="L290" s="143"/>
      <c r="M290" s="143"/>
      <c r="N290" s="143"/>
      <c r="O290" s="147"/>
      <c r="P290" s="149"/>
      <c r="Q290" s="228"/>
      <c r="R290" s="121"/>
      <c r="S290" s="164"/>
      <c r="T290" s="161"/>
      <c r="U290" s="164"/>
      <c r="V290" s="187"/>
      <c r="W290" s="187"/>
      <c r="X290" s="140"/>
      <c r="Y290" s="114"/>
    </row>
    <row r="291" spans="3:25">
      <c r="C291" s="167"/>
      <c r="D291" s="160"/>
      <c r="E291" s="140"/>
      <c r="F291" s="143"/>
      <c r="G291" s="144"/>
      <c r="H291" s="199"/>
      <c r="I291" s="187"/>
      <c r="J291" s="169"/>
      <c r="K291" s="200"/>
      <c r="L291" s="143"/>
      <c r="M291" s="143"/>
      <c r="N291" s="143"/>
      <c r="O291" s="147"/>
      <c r="P291" s="149"/>
      <c r="Q291" s="228"/>
      <c r="R291" s="121"/>
      <c r="S291" s="164"/>
      <c r="T291" s="161"/>
      <c r="U291" s="164"/>
      <c r="V291" s="187"/>
      <c r="W291" s="187"/>
      <c r="X291" s="140"/>
      <c r="Y291" s="114"/>
    </row>
    <row r="292" spans="3:25">
      <c r="C292" s="167"/>
      <c r="D292" s="160"/>
      <c r="E292" s="140"/>
      <c r="F292" s="143"/>
      <c r="G292" s="144"/>
      <c r="H292" s="199"/>
      <c r="I292" s="187"/>
      <c r="J292" s="169"/>
      <c r="K292" s="200"/>
      <c r="L292" s="143"/>
      <c r="M292" s="143"/>
      <c r="N292" s="143"/>
      <c r="O292" s="147"/>
      <c r="P292" s="149"/>
      <c r="Q292" s="228"/>
      <c r="R292" s="121"/>
      <c r="S292" s="164"/>
      <c r="T292" s="161"/>
      <c r="U292" s="164"/>
      <c r="V292" s="187"/>
      <c r="W292" s="187"/>
      <c r="X292" s="140"/>
      <c r="Y292" s="114"/>
    </row>
    <row r="293" spans="3:25">
      <c r="C293" s="167"/>
      <c r="D293" s="160"/>
      <c r="E293" s="140"/>
      <c r="F293" s="143"/>
      <c r="G293" s="144"/>
      <c r="H293" s="199"/>
      <c r="I293" s="187"/>
      <c r="J293" s="169"/>
      <c r="K293" s="200"/>
      <c r="L293" s="143"/>
      <c r="M293" s="143"/>
      <c r="N293" s="143"/>
      <c r="O293" s="147"/>
      <c r="P293" s="149"/>
      <c r="Q293" s="228"/>
      <c r="R293" s="121"/>
      <c r="S293" s="164"/>
      <c r="T293" s="161"/>
      <c r="U293" s="164"/>
      <c r="V293" s="187"/>
      <c r="W293" s="187"/>
      <c r="X293" s="140"/>
      <c r="Y293" s="114"/>
    </row>
    <row r="294" spans="3:25">
      <c r="C294" s="167"/>
      <c r="D294" s="160"/>
      <c r="E294" s="140"/>
      <c r="F294" s="143"/>
      <c r="G294" s="144"/>
      <c r="H294" s="199"/>
      <c r="I294" s="187"/>
      <c r="J294" s="169"/>
      <c r="K294" s="200"/>
      <c r="L294" s="143"/>
      <c r="M294" s="143"/>
      <c r="N294" s="143"/>
      <c r="O294" s="147"/>
      <c r="P294" s="149"/>
      <c r="Q294" s="228"/>
      <c r="R294" s="121"/>
      <c r="S294" s="164"/>
      <c r="T294" s="161"/>
      <c r="U294" s="164"/>
      <c r="V294" s="187"/>
      <c r="W294" s="187"/>
      <c r="X294" s="140"/>
      <c r="Y294" s="114"/>
    </row>
    <row r="295" spans="3:25">
      <c r="C295" s="167"/>
      <c r="D295" s="160"/>
      <c r="E295" s="140"/>
      <c r="F295" s="143"/>
      <c r="G295" s="144"/>
      <c r="H295" s="199"/>
      <c r="I295" s="187"/>
      <c r="J295" s="169"/>
      <c r="K295" s="200"/>
      <c r="L295" s="143"/>
      <c r="M295" s="143"/>
      <c r="N295" s="143"/>
      <c r="O295" s="147"/>
      <c r="P295" s="149"/>
      <c r="Q295" s="228"/>
      <c r="R295" s="121"/>
      <c r="S295" s="164"/>
      <c r="T295" s="161"/>
      <c r="U295" s="164"/>
      <c r="V295" s="187"/>
      <c r="W295" s="187"/>
      <c r="X295" s="140"/>
      <c r="Y295" s="114"/>
    </row>
    <row r="296" spans="3:25">
      <c r="C296" s="167"/>
      <c r="D296" s="160"/>
      <c r="E296" s="140"/>
      <c r="F296" s="143"/>
      <c r="G296" s="144"/>
      <c r="H296" s="199"/>
      <c r="I296" s="187"/>
      <c r="J296" s="169"/>
      <c r="K296" s="200"/>
      <c r="L296" s="143"/>
      <c r="M296" s="143"/>
      <c r="N296" s="143"/>
      <c r="O296" s="147"/>
      <c r="P296" s="149"/>
      <c r="Q296" s="228"/>
      <c r="R296" s="121"/>
      <c r="S296" s="164"/>
      <c r="T296" s="161"/>
      <c r="U296" s="164"/>
      <c r="V296" s="187"/>
      <c r="W296" s="187"/>
      <c r="X296" s="140"/>
      <c r="Y296" s="114"/>
    </row>
    <row r="297" spans="3:25">
      <c r="C297" s="167"/>
      <c r="D297" s="160"/>
      <c r="E297" s="140"/>
      <c r="F297" s="143"/>
      <c r="G297" s="144"/>
      <c r="H297" s="199"/>
      <c r="I297" s="187"/>
      <c r="J297" s="169"/>
      <c r="K297" s="200"/>
      <c r="L297" s="143"/>
      <c r="M297" s="143"/>
      <c r="N297" s="143"/>
      <c r="O297" s="147"/>
      <c r="P297" s="149"/>
      <c r="Q297" s="228"/>
      <c r="R297" s="121"/>
      <c r="S297" s="164"/>
      <c r="T297" s="161"/>
      <c r="U297" s="164"/>
      <c r="V297" s="187"/>
      <c r="W297" s="187"/>
      <c r="X297" s="140"/>
      <c r="Y297" s="114"/>
    </row>
    <row r="298" spans="3:25">
      <c r="C298" s="167"/>
      <c r="D298" s="160"/>
      <c r="E298" s="140"/>
      <c r="F298" s="143"/>
      <c r="G298" s="144"/>
      <c r="H298" s="199"/>
      <c r="I298" s="187"/>
      <c r="J298" s="169"/>
      <c r="K298" s="200"/>
      <c r="L298" s="143"/>
      <c r="M298" s="143"/>
      <c r="N298" s="143"/>
      <c r="O298" s="147"/>
      <c r="P298" s="149"/>
      <c r="Q298" s="228"/>
      <c r="R298" s="121"/>
      <c r="S298" s="164"/>
      <c r="T298" s="161"/>
      <c r="U298" s="164"/>
      <c r="V298" s="187"/>
      <c r="W298" s="187"/>
      <c r="X298" s="140"/>
      <c r="Y298" s="114"/>
    </row>
    <row r="299" spans="3:25">
      <c r="C299" s="167"/>
      <c r="D299" s="160"/>
      <c r="E299" s="140"/>
      <c r="F299" s="143"/>
      <c r="G299" s="144"/>
      <c r="H299" s="199"/>
      <c r="I299" s="187"/>
      <c r="J299" s="169"/>
      <c r="K299" s="200"/>
      <c r="L299" s="143"/>
      <c r="M299" s="143"/>
      <c r="N299" s="143"/>
      <c r="O299" s="147"/>
      <c r="P299" s="149"/>
      <c r="Q299" s="228"/>
      <c r="R299" s="121"/>
      <c r="S299" s="164"/>
      <c r="T299" s="161"/>
      <c r="U299" s="164"/>
      <c r="V299" s="187"/>
      <c r="W299" s="187"/>
      <c r="X299" s="140"/>
      <c r="Y299" s="114"/>
    </row>
    <row r="300" spans="3:25">
      <c r="C300" s="167"/>
      <c r="D300" s="160"/>
      <c r="E300" s="140"/>
      <c r="F300" s="143"/>
      <c r="G300" s="144"/>
      <c r="H300" s="199"/>
      <c r="I300" s="187"/>
      <c r="J300" s="169"/>
      <c r="K300" s="200"/>
      <c r="L300" s="143"/>
      <c r="M300" s="143"/>
      <c r="N300" s="143"/>
      <c r="O300" s="147"/>
      <c r="P300" s="149"/>
      <c r="Q300" s="228"/>
      <c r="R300" s="121"/>
      <c r="S300" s="164"/>
      <c r="T300" s="161"/>
      <c r="U300" s="164"/>
      <c r="V300" s="187"/>
      <c r="W300" s="187"/>
      <c r="X300" s="140"/>
      <c r="Y300" s="114"/>
    </row>
    <row r="301" spans="3:25">
      <c r="C301" s="167"/>
      <c r="D301" s="160"/>
      <c r="E301" s="140"/>
      <c r="F301" s="143"/>
      <c r="G301" s="144"/>
      <c r="H301" s="199"/>
      <c r="I301" s="187"/>
      <c r="J301" s="169"/>
      <c r="K301" s="200"/>
      <c r="L301" s="143"/>
      <c r="M301" s="143"/>
      <c r="N301" s="143"/>
      <c r="O301" s="147"/>
      <c r="P301" s="149"/>
      <c r="Q301" s="228"/>
      <c r="R301" s="121"/>
      <c r="S301" s="164"/>
      <c r="T301" s="161"/>
      <c r="U301" s="164"/>
      <c r="V301" s="187"/>
      <c r="W301" s="187"/>
      <c r="X301" s="140"/>
      <c r="Y301" s="114"/>
    </row>
    <row r="302" spans="3:25">
      <c r="C302" s="167"/>
      <c r="D302" s="160"/>
      <c r="E302" s="140"/>
      <c r="F302" s="143"/>
      <c r="G302" s="144"/>
      <c r="H302" s="199"/>
      <c r="I302" s="187"/>
      <c r="J302" s="169"/>
      <c r="K302" s="200"/>
      <c r="L302" s="143"/>
      <c r="M302" s="143"/>
      <c r="N302" s="143"/>
      <c r="O302" s="147"/>
      <c r="P302" s="149"/>
      <c r="Q302" s="228"/>
      <c r="R302" s="121"/>
      <c r="S302" s="164"/>
      <c r="T302" s="161"/>
      <c r="U302" s="164"/>
      <c r="V302" s="187"/>
      <c r="W302" s="187"/>
      <c r="X302" s="140"/>
      <c r="Y302" s="114"/>
    </row>
    <row r="303" spans="3:25">
      <c r="C303" s="167"/>
      <c r="D303" s="160"/>
      <c r="E303" s="140"/>
      <c r="F303" s="143"/>
      <c r="G303" s="144"/>
      <c r="H303" s="199"/>
      <c r="I303" s="187"/>
      <c r="J303" s="169"/>
      <c r="K303" s="200"/>
      <c r="L303" s="143"/>
      <c r="M303" s="143"/>
      <c r="N303" s="143"/>
      <c r="O303" s="147"/>
      <c r="P303" s="149"/>
      <c r="Q303" s="228"/>
      <c r="R303" s="121"/>
      <c r="S303" s="164"/>
      <c r="T303" s="161"/>
      <c r="U303" s="164"/>
      <c r="V303" s="187"/>
      <c r="W303" s="187"/>
      <c r="X303" s="140"/>
      <c r="Y303" s="114"/>
    </row>
    <row r="304" spans="3:25">
      <c r="C304" s="167"/>
      <c r="D304" s="160"/>
      <c r="E304" s="140"/>
      <c r="F304" s="143"/>
      <c r="G304" s="144"/>
      <c r="H304" s="199"/>
      <c r="I304" s="187"/>
      <c r="J304" s="169"/>
      <c r="K304" s="200"/>
      <c r="L304" s="143"/>
      <c r="M304" s="143"/>
      <c r="N304" s="143"/>
      <c r="O304" s="147"/>
      <c r="P304" s="149"/>
      <c r="Q304" s="228"/>
      <c r="R304" s="121"/>
      <c r="S304" s="164"/>
      <c r="T304" s="161"/>
      <c r="U304" s="164"/>
      <c r="V304" s="187"/>
      <c r="W304" s="187"/>
      <c r="X304" s="140"/>
      <c r="Y304" s="114"/>
    </row>
    <row r="305" spans="3:25">
      <c r="C305" s="167"/>
      <c r="D305" s="160"/>
      <c r="E305" s="140"/>
      <c r="F305" s="143"/>
      <c r="G305" s="144"/>
      <c r="H305" s="199"/>
      <c r="I305" s="187"/>
      <c r="J305" s="169"/>
      <c r="K305" s="200"/>
      <c r="L305" s="143"/>
      <c r="M305" s="143"/>
      <c r="N305" s="143"/>
      <c r="O305" s="147"/>
      <c r="P305" s="149"/>
      <c r="Q305" s="228"/>
      <c r="R305" s="121"/>
      <c r="S305" s="164"/>
      <c r="T305" s="161"/>
      <c r="U305" s="164"/>
      <c r="V305" s="187"/>
      <c r="W305" s="187"/>
      <c r="X305" s="140"/>
      <c r="Y305" s="114"/>
    </row>
    <row r="306" spans="3:25">
      <c r="C306" s="167"/>
      <c r="D306" s="160"/>
      <c r="E306" s="140"/>
      <c r="F306" s="143"/>
      <c r="G306" s="144"/>
      <c r="H306" s="199"/>
      <c r="I306" s="187"/>
      <c r="J306" s="169"/>
      <c r="K306" s="200"/>
      <c r="L306" s="143"/>
      <c r="M306" s="143"/>
      <c r="N306" s="143"/>
      <c r="O306" s="147"/>
      <c r="P306" s="149"/>
      <c r="Q306" s="228"/>
      <c r="R306" s="121"/>
      <c r="S306" s="164"/>
      <c r="T306" s="161"/>
      <c r="U306" s="164"/>
      <c r="V306" s="187"/>
      <c r="W306" s="187"/>
      <c r="X306" s="140"/>
      <c r="Y306" s="114"/>
    </row>
    <row r="307" spans="3:25">
      <c r="C307" s="167"/>
      <c r="D307" s="160"/>
      <c r="E307" s="140"/>
      <c r="F307" s="143"/>
      <c r="G307" s="144"/>
      <c r="H307" s="199"/>
      <c r="I307" s="187"/>
      <c r="J307" s="169"/>
      <c r="K307" s="200"/>
      <c r="L307" s="143"/>
      <c r="M307" s="143"/>
      <c r="N307" s="143"/>
      <c r="O307" s="147"/>
      <c r="P307" s="149"/>
      <c r="Q307" s="228"/>
      <c r="R307" s="121"/>
      <c r="S307" s="164"/>
      <c r="T307" s="161"/>
      <c r="U307" s="164"/>
      <c r="V307" s="187"/>
      <c r="W307" s="187"/>
      <c r="X307" s="140"/>
      <c r="Y307" s="114"/>
    </row>
    <row r="308" spans="3:25">
      <c r="C308" s="167"/>
      <c r="D308" s="160"/>
      <c r="E308" s="140"/>
      <c r="F308" s="143"/>
      <c r="G308" s="144"/>
      <c r="H308" s="199"/>
      <c r="I308" s="187"/>
      <c r="J308" s="169"/>
      <c r="K308" s="200"/>
      <c r="L308" s="143"/>
      <c r="M308" s="143"/>
      <c r="N308" s="143"/>
      <c r="O308" s="147"/>
      <c r="P308" s="149"/>
      <c r="Q308" s="228"/>
      <c r="R308" s="121"/>
      <c r="S308" s="164"/>
      <c r="T308" s="161"/>
      <c r="U308" s="164"/>
      <c r="V308" s="187"/>
      <c r="W308" s="187"/>
      <c r="X308" s="140"/>
      <c r="Y308" s="114"/>
    </row>
    <row r="309" spans="3:25">
      <c r="C309" s="167"/>
      <c r="D309" s="160"/>
      <c r="E309" s="140"/>
      <c r="F309" s="143"/>
      <c r="G309" s="144"/>
      <c r="H309" s="199"/>
      <c r="I309" s="187"/>
      <c r="J309" s="169"/>
      <c r="K309" s="200"/>
      <c r="L309" s="143"/>
      <c r="M309" s="143"/>
      <c r="N309" s="143"/>
      <c r="O309" s="147"/>
      <c r="P309" s="149"/>
      <c r="Q309" s="228"/>
      <c r="R309" s="121"/>
      <c r="S309" s="164"/>
      <c r="T309" s="161"/>
      <c r="U309" s="164"/>
      <c r="V309" s="187"/>
      <c r="W309" s="187"/>
      <c r="X309" s="140"/>
      <c r="Y309" s="114"/>
    </row>
    <row r="310" spans="3:25">
      <c r="C310" s="167"/>
      <c r="D310" s="160"/>
      <c r="E310" s="140"/>
      <c r="F310" s="143"/>
      <c r="G310" s="144"/>
      <c r="H310" s="199"/>
      <c r="I310" s="187"/>
      <c r="J310" s="169"/>
      <c r="K310" s="200"/>
      <c r="L310" s="143"/>
      <c r="M310" s="143"/>
      <c r="N310" s="143"/>
      <c r="O310" s="147"/>
      <c r="P310" s="149"/>
      <c r="Q310" s="228"/>
      <c r="R310" s="121"/>
      <c r="S310" s="164"/>
      <c r="T310" s="161"/>
      <c r="U310" s="164"/>
      <c r="V310" s="187"/>
      <c r="W310" s="187"/>
      <c r="X310" s="140"/>
      <c r="Y310" s="114"/>
    </row>
    <row r="311" spans="3:25">
      <c r="C311" s="167"/>
      <c r="D311" s="160"/>
      <c r="E311" s="140"/>
      <c r="F311" s="143"/>
      <c r="G311" s="144"/>
      <c r="H311" s="199"/>
      <c r="I311" s="187"/>
      <c r="J311" s="169"/>
      <c r="K311" s="200"/>
      <c r="L311" s="143"/>
      <c r="M311" s="143"/>
      <c r="N311" s="143"/>
      <c r="O311" s="147"/>
      <c r="P311" s="149"/>
      <c r="Q311" s="228"/>
      <c r="R311" s="121"/>
      <c r="S311" s="164"/>
      <c r="T311" s="161"/>
      <c r="U311" s="164"/>
      <c r="V311" s="187"/>
      <c r="W311" s="187"/>
      <c r="X311" s="140"/>
      <c r="Y311" s="114"/>
    </row>
    <row r="312" spans="3:25">
      <c r="C312" s="167"/>
      <c r="D312" s="160"/>
      <c r="E312" s="140"/>
      <c r="F312" s="143"/>
      <c r="G312" s="144"/>
      <c r="H312" s="199"/>
      <c r="I312" s="187"/>
      <c r="J312" s="169"/>
      <c r="K312" s="200"/>
      <c r="L312" s="143"/>
      <c r="M312" s="143"/>
      <c r="N312" s="143"/>
      <c r="O312" s="147"/>
      <c r="P312" s="149"/>
      <c r="Q312" s="228"/>
      <c r="R312" s="121"/>
      <c r="S312" s="164"/>
      <c r="T312" s="161"/>
      <c r="U312" s="164"/>
      <c r="V312" s="187"/>
      <c r="W312" s="187"/>
      <c r="X312" s="140"/>
      <c r="Y312" s="114"/>
    </row>
    <row r="313" spans="3:25">
      <c r="C313" s="167"/>
      <c r="D313" s="160"/>
      <c r="E313" s="140"/>
      <c r="F313" s="143"/>
      <c r="G313" s="144"/>
      <c r="H313" s="199"/>
      <c r="I313" s="187"/>
      <c r="J313" s="169"/>
      <c r="K313" s="200"/>
      <c r="L313" s="143"/>
      <c r="M313" s="143"/>
      <c r="N313" s="143"/>
      <c r="O313" s="147"/>
      <c r="P313" s="149"/>
      <c r="Q313" s="228"/>
      <c r="R313" s="121"/>
      <c r="S313" s="164"/>
      <c r="T313" s="161"/>
      <c r="U313" s="164"/>
      <c r="V313" s="187"/>
      <c r="W313" s="187"/>
      <c r="X313" s="140"/>
      <c r="Y313" s="114"/>
    </row>
    <row r="314" spans="3:25">
      <c r="C314" s="167"/>
      <c r="D314" s="160"/>
      <c r="E314" s="140"/>
      <c r="F314" s="143"/>
      <c r="G314" s="144"/>
      <c r="H314" s="199"/>
      <c r="I314" s="187"/>
      <c r="J314" s="169"/>
      <c r="K314" s="200"/>
      <c r="L314" s="143"/>
      <c r="M314" s="143"/>
      <c r="N314" s="143"/>
      <c r="O314" s="147"/>
      <c r="P314" s="149"/>
      <c r="Q314" s="228"/>
      <c r="R314" s="121"/>
      <c r="S314" s="164"/>
      <c r="T314" s="161"/>
      <c r="U314" s="164"/>
      <c r="V314" s="187"/>
      <c r="W314" s="187"/>
      <c r="X314" s="140"/>
      <c r="Y314" s="114"/>
    </row>
    <row r="315" spans="3:25">
      <c r="C315" s="167"/>
      <c r="D315" s="160"/>
      <c r="E315" s="140"/>
      <c r="F315" s="143"/>
      <c r="G315" s="144"/>
      <c r="H315" s="199"/>
      <c r="I315" s="187"/>
      <c r="J315" s="169"/>
      <c r="K315" s="200"/>
      <c r="L315" s="143"/>
      <c r="M315" s="143"/>
      <c r="N315" s="143"/>
      <c r="O315" s="147"/>
      <c r="P315" s="149"/>
      <c r="Q315" s="228"/>
      <c r="R315" s="121"/>
      <c r="S315" s="164"/>
      <c r="T315" s="161"/>
      <c r="U315" s="164"/>
      <c r="V315" s="187"/>
      <c r="W315" s="187"/>
      <c r="X315" s="140"/>
      <c r="Y315" s="114"/>
    </row>
    <row r="316" spans="3:25">
      <c r="C316" s="167"/>
      <c r="D316" s="160"/>
      <c r="E316" s="140"/>
      <c r="F316" s="143"/>
      <c r="G316" s="144"/>
      <c r="H316" s="199"/>
      <c r="I316" s="187"/>
      <c r="J316" s="169"/>
      <c r="K316" s="200"/>
      <c r="L316" s="143"/>
      <c r="M316" s="143"/>
      <c r="N316" s="143"/>
      <c r="O316" s="147"/>
      <c r="P316" s="149"/>
      <c r="Q316" s="228"/>
      <c r="R316" s="121"/>
      <c r="S316" s="164"/>
      <c r="T316" s="161"/>
      <c r="U316" s="164"/>
      <c r="V316" s="187"/>
      <c r="W316" s="187"/>
      <c r="X316" s="140"/>
      <c r="Y316" s="114"/>
    </row>
    <row r="317" spans="3:25">
      <c r="C317" s="167"/>
      <c r="D317" s="160"/>
      <c r="E317" s="140"/>
      <c r="F317" s="143"/>
      <c r="G317" s="144"/>
      <c r="H317" s="199"/>
      <c r="I317" s="187"/>
      <c r="J317" s="169"/>
      <c r="K317" s="200"/>
      <c r="L317" s="143"/>
      <c r="M317" s="143"/>
      <c r="N317" s="143"/>
      <c r="O317" s="147"/>
      <c r="P317" s="149"/>
      <c r="Q317" s="228"/>
      <c r="R317" s="121"/>
      <c r="S317" s="164"/>
      <c r="T317" s="161"/>
      <c r="U317" s="164"/>
      <c r="V317" s="187"/>
      <c r="W317" s="187"/>
      <c r="X317" s="140"/>
      <c r="Y317" s="114"/>
    </row>
    <row r="318" spans="3:25">
      <c r="C318" s="167"/>
      <c r="D318" s="160"/>
      <c r="E318" s="140"/>
      <c r="F318" s="143"/>
      <c r="G318" s="144"/>
      <c r="H318" s="199"/>
      <c r="I318" s="187"/>
      <c r="J318" s="169"/>
      <c r="K318" s="200"/>
      <c r="L318" s="143"/>
      <c r="M318" s="143"/>
      <c r="N318" s="143"/>
      <c r="O318" s="147"/>
      <c r="P318" s="149"/>
      <c r="Q318" s="228"/>
      <c r="R318" s="121"/>
      <c r="S318" s="164"/>
      <c r="T318" s="161"/>
      <c r="U318" s="164"/>
      <c r="V318" s="187"/>
      <c r="W318" s="187"/>
      <c r="X318" s="140"/>
      <c r="Y318" s="114"/>
    </row>
    <row r="319" spans="3:25">
      <c r="C319" s="167"/>
      <c r="D319" s="160"/>
      <c r="E319" s="140"/>
      <c r="F319" s="143"/>
      <c r="G319" s="144"/>
      <c r="H319" s="199"/>
      <c r="I319" s="187"/>
      <c r="J319" s="169"/>
      <c r="K319" s="200"/>
      <c r="L319" s="143"/>
      <c r="M319" s="143"/>
      <c r="N319" s="143"/>
      <c r="O319" s="147"/>
      <c r="P319" s="149"/>
      <c r="Q319" s="228"/>
      <c r="R319" s="121"/>
      <c r="S319" s="164"/>
      <c r="T319" s="161"/>
      <c r="U319" s="164"/>
      <c r="V319" s="187"/>
      <c r="W319" s="187"/>
      <c r="X319" s="140"/>
      <c r="Y319" s="114"/>
    </row>
    <row r="320" spans="3:25">
      <c r="C320" s="167"/>
      <c r="D320" s="160"/>
      <c r="E320" s="140"/>
      <c r="F320" s="143"/>
      <c r="G320" s="144"/>
      <c r="H320" s="199"/>
      <c r="I320" s="187"/>
      <c r="J320" s="169"/>
      <c r="K320" s="200"/>
      <c r="L320" s="143"/>
      <c r="M320" s="143"/>
      <c r="N320" s="143"/>
      <c r="O320" s="147"/>
      <c r="P320" s="149"/>
      <c r="Q320" s="228"/>
      <c r="R320" s="121"/>
      <c r="S320" s="164"/>
      <c r="T320" s="161"/>
      <c r="U320" s="164"/>
      <c r="V320" s="187"/>
      <c r="W320" s="187"/>
      <c r="X320" s="140"/>
      <c r="Y320" s="114"/>
    </row>
    <row r="321" spans="3:25">
      <c r="C321" s="167"/>
      <c r="D321" s="160"/>
      <c r="E321" s="140"/>
      <c r="F321" s="143"/>
      <c r="G321" s="144"/>
      <c r="H321" s="199"/>
      <c r="I321" s="187"/>
      <c r="J321" s="169"/>
      <c r="K321" s="200"/>
      <c r="L321" s="143"/>
      <c r="M321" s="143"/>
      <c r="N321" s="143"/>
      <c r="O321" s="147"/>
      <c r="P321" s="149"/>
      <c r="Q321" s="228"/>
      <c r="R321" s="121"/>
      <c r="S321" s="164"/>
      <c r="T321" s="161"/>
      <c r="U321" s="164"/>
      <c r="V321" s="187"/>
      <c r="W321" s="187"/>
      <c r="X321" s="140"/>
      <c r="Y321" s="114"/>
    </row>
    <row r="322" spans="3:25">
      <c r="C322" s="167"/>
      <c r="D322" s="160"/>
      <c r="E322" s="140"/>
      <c r="F322" s="143"/>
      <c r="G322" s="144"/>
      <c r="H322" s="199"/>
      <c r="I322" s="187"/>
      <c r="J322" s="169"/>
      <c r="K322" s="200"/>
      <c r="L322" s="143"/>
      <c r="M322" s="143"/>
      <c r="N322" s="143"/>
      <c r="O322" s="147"/>
      <c r="P322" s="149"/>
      <c r="Q322" s="228"/>
      <c r="R322" s="121"/>
      <c r="S322" s="164"/>
      <c r="T322" s="161"/>
      <c r="U322" s="164"/>
      <c r="V322" s="187"/>
      <c r="W322" s="187"/>
      <c r="X322" s="140"/>
      <c r="Y322" s="114"/>
    </row>
    <row r="323" spans="3:25">
      <c r="C323" s="167"/>
      <c r="D323" s="160"/>
      <c r="E323" s="140"/>
      <c r="F323" s="143"/>
      <c r="G323" s="144"/>
      <c r="H323" s="199"/>
      <c r="I323" s="187"/>
      <c r="J323" s="169"/>
      <c r="K323" s="200"/>
      <c r="L323" s="143"/>
      <c r="M323" s="143"/>
      <c r="N323" s="143"/>
      <c r="O323" s="147"/>
      <c r="P323" s="149"/>
      <c r="Q323" s="228"/>
      <c r="R323" s="121"/>
      <c r="S323" s="164"/>
      <c r="T323" s="161"/>
      <c r="U323" s="164"/>
      <c r="V323" s="187"/>
      <c r="W323" s="187"/>
      <c r="X323" s="140"/>
      <c r="Y323" s="114"/>
    </row>
    <row r="324" spans="3:25">
      <c r="C324" s="167"/>
      <c r="D324" s="160"/>
      <c r="E324" s="140"/>
      <c r="F324" s="143"/>
      <c r="G324" s="144"/>
      <c r="H324" s="199"/>
      <c r="I324" s="187"/>
      <c r="J324" s="169"/>
      <c r="K324" s="200"/>
      <c r="L324" s="143"/>
      <c r="M324" s="143"/>
      <c r="N324" s="143"/>
      <c r="O324" s="147"/>
      <c r="P324" s="149"/>
      <c r="Q324" s="228"/>
      <c r="R324" s="121"/>
      <c r="S324" s="164"/>
      <c r="T324" s="161"/>
      <c r="U324" s="164"/>
      <c r="V324" s="187"/>
      <c r="W324" s="187"/>
      <c r="X324" s="140"/>
      <c r="Y324" s="114"/>
    </row>
    <row r="325" spans="3:25">
      <c r="C325" s="167"/>
      <c r="D325" s="160"/>
      <c r="E325" s="140"/>
      <c r="F325" s="143"/>
      <c r="G325" s="144"/>
      <c r="H325" s="199"/>
      <c r="I325" s="187"/>
      <c r="J325" s="169"/>
      <c r="K325" s="200"/>
      <c r="L325" s="143"/>
      <c r="M325" s="143"/>
      <c r="N325" s="143"/>
      <c r="O325" s="147"/>
      <c r="P325" s="149"/>
      <c r="Q325" s="228"/>
      <c r="R325" s="121"/>
      <c r="S325" s="164"/>
      <c r="T325" s="161"/>
      <c r="U325" s="164"/>
      <c r="V325" s="187"/>
      <c r="W325" s="187"/>
      <c r="X325" s="140"/>
      <c r="Y325" s="114"/>
    </row>
    <row r="326" spans="3:25">
      <c r="C326" s="167"/>
      <c r="D326" s="160"/>
      <c r="E326" s="140"/>
      <c r="F326" s="143"/>
      <c r="G326" s="144"/>
      <c r="H326" s="199"/>
      <c r="I326" s="187"/>
      <c r="J326" s="169"/>
      <c r="K326" s="200"/>
      <c r="L326" s="143"/>
      <c r="M326" s="143"/>
      <c r="N326" s="143"/>
      <c r="O326" s="147"/>
      <c r="P326" s="149"/>
      <c r="Q326" s="228"/>
      <c r="R326" s="121"/>
      <c r="S326" s="164"/>
      <c r="T326" s="161"/>
      <c r="U326" s="164"/>
      <c r="V326" s="187"/>
      <c r="W326" s="187"/>
      <c r="X326" s="140"/>
      <c r="Y326" s="114"/>
    </row>
    <row r="327" spans="3:25">
      <c r="C327" s="167"/>
      <c r="D327" s="160"/>
      <c r="E327" s="140"/>
      <c r="F327" s="143"/>
      <c r="G327" s="144"/>
      <c r="H327" s="199"/>
      <c r="I327" s="187"/>
      <c r="J327" s="169"/>
      <c r="K327" s="200"/>
      <c r="L327" s="143"/>
      <c r="M327" s="143"/>
      <c r="N327" s="143"/>
      <c r="O327" s="147"/>
      <c r="P327" s="149"/>
      <c r="Q327" s="228"/>
      <c r="R327" s="121"/>
      <c r="S327" s="164"/>
      <c r="T327" s="161"/>
      <c r="U327" s="164"/>
      <c r="V327" s="187"/>
      <c r="W327" s="187"/>
      <c r="X327" s="140"/>
      <c r="Y327" s="114"/>
    </row>
    <row r="328" spans="3:25">
      <c r="C328" s="167"/>
      <c r="D328" s="160"/>
      <c r="E328" s="140"/>
      <c r="F328" s="143"/>
      <c r="G328" s="144"/>
      <c r="H328" s="199"/>
      <c r="I328" s="187"/>
      <c r="J328" s="169"/>
      <c r="K328" s="200"/>
      <c r="L328" s="143"/>
      <c r="M328" s="143"/>
      <c r="N328" s="143"/>
      <c r="O328" s="147"/>
      <c r="P328" s="149"/>
      <c r="Q328" s="228"/>
      <c r="R328" s="121"/>
      <c r="S328" s="164"/>
      <c r="T328" s="161"/>
      <c r="U328" s="164"/>
      <c r="V328" s="187"/>
      <c r="W328" s="187"/>
      <c r="X328" s="140"/>
      <c r="Y328" s="114"/>
    </row>
    <row r="329" spans="3:25">
      <c r="C329" s="167"/>
      <c r="D329" s="160"/>
      <c r="E329" s="140"/>
      <c r="F329" s="143"/>
      <c r="G329" s="144"/>
      <c r="H329" s="199"/>
      <c r="I329" s="187"/>
      <c r="J329" s="169"/>
      <c r="K329" s="200"/>
      <c r="L329" s="143"/>
      <c r="M329" s="143"/>
      <c r="N329" s="143"/>
      <c r="O329" s="147"/>
      <c r="P329" s="149"/>
      <c r="Q329" s="228"/>
      <c r="R329" s="121"/>
      <c r="S329" s="164"/>
      <c r="T329" s="161"/>
      <c r="U329" s="164"/>
      <c r="V329" s="187"/>
      <c r="W329" s="187"/>
      <c r="X329" s="140"/>
      <c r="Y329" s="114"/>
    </row>
    <row r="330" spans="3:25">
      <c r="C330" s="167"/>
      <c r="D330" s="160"/>
      <c r="E330" s="140"/>
      <c r="F330" s="143"/>
      <c r="G330" s="144"/>
      <c r="H330" s="199"/>
      <c r="I330" s="187"/>
      <c r="J330" s="169"/>
      <c r="K330" s="200"/>
      <c r="L330" s="143"/>
      <c r="M330" s="143"/>
      <c r="N330" s="143"/>
      <c r="O330" s="147"/>
      <c r="P330" s="149"/>
      <c r="Q330" s="228"/>
      <c r="R330" s="121"/>
      <c r="S330" s="164"/>
      <c r="T330" s="161"/>
      <c r="U330" s="164"/>
      <c r="V330" s="187"/>
      <c r="W330" s="187"/>
      <c r="X330" s="140"/>
      <c r="Y330" s="114"/>
    </row>
    <row r="331" spans="3:25">
      <c r="C331" s="167"/>
      <c r="D331" s="160"/>
      <c r="E331" s="140"/>
      <c r="F331" s="143"/>
      <c r="G331" s="144"/>
      <c r="H331" s="199"/>
      <c r="I331" s="187"/>
      <c r="J331" s="169"/>
      <c r="K331" s="200"/>
      <c r="L331" s="143"/>
      <c r="M331" s="143"/>
      <c r="N331" s="143"/>
      <c r="O331" s="147"/>
      <c r="P331" s="149"/>
      <c r="Q331" s="228"/>
      <c r="R331" s="121"/>
      <c r="S331" s="164"/>
      <c r="T331" s="161"/>
      <c r="U331" s="164"/>
      <c r="V331" s="187"/>
      <c r="W331" s="187"/>
      <c r="X331" s="140"/>
      <c r="Y331" s="114"/>
    </row>
    <row r="332" spans="3:25">
      <c r="C332" s="167"/>
      <c r="D332" s="160"/>
      <c r="E332" s="140"/>
      <c r="F332" s="143"/>
      <c r="G332" s="144"/>
      <c r="H332" s="199"/>
      <c r="I332" s="187"/>
      <c r="J332" s="169"/>
      <c r="K332" s="200"/>
      <c r="L332" s="143"/>
      <c r="M332" s="143"/>
      <c r="N332" s="143"/>
      <c r="O332" s="147"/>
      <c r="P332" s="149"/>
      <c r="Q332" s="228"/>
      <c r="R332" s="121"/>
      <c r="S332" s="164"/>
      <c r="T332" s="161"/>
      <c r="U332" s="164"/>
      <c r="V332" s="187"/>
      <c r="W332" s="187"/>
      <c r="X332" s="140"/>
      <c r="Y332" s="114"/>
    </row>
    <row r="333" spans="3:25">
      <c r="C333" s="167"/>
      <c r="D333" s="160"/>
      <c r="E333" s="140"/>
      <c r="F333" s="143"/>
      <c r="G333" s="144"/>
      <c r="H333" s="199"/>
      <c r="I333" s="187"/>
      <c r="J333" s="169"/>
      <c r="K333" s="200"/>
      <c r="L333" s="143"/>
      <c r="M333" s="143"/>
      <c r="N333" s="143"/>
      <c r="O333" s="147"/>
      <c r="P333" s="149"/>
      <c r="Q333" s="228"/>
      <c r="R333" s="121"/>
      <c r="S333" s="164"/>
      <c r="T333" s="161"/>
      <c r="U333" s="164"/>
      <c r="V333" s="187"/>
      <c r="W333" s="187"/>
      <c r="X333" s="140"/>
      <c r="Y333" s="114"/>
    </row>
    <row r="334" spans="3:25">
      <c r="C334" s="167"/>
      <c r="D334" s="160"/>
      <c r="E334" s="140"/>
      <c r="F334" s="143"/>
      <c r="G334" s="144"/>
      <c r="H334" s="199"/>
      <c r="I334" s="187"/>
      <c r="J334" s="169"/>
      <c r="K334" s="200"/>
      <c r="L334" s="143"/>
      <c r="M334" s="143"/>
      <c r="N334" s="143"/>
      <c r="O334" s="147"/>
      <c r="P334" s="149"/>
      <c r="Q334" s="228"/>
      <c r="R334" s="121"/>
      <c r="S334" s="164"/>
      <c r="T334" s="161"/>
      <c r="U334" s="164"/>
      <c r="V334" s="187"/>
      <c r="W334" s="187"/>
      <c r="X334" s="140"/>
      <c r="Y334" s="114"/>
    </row>
    <row r="335" spans="3:25">
      <c r="C335" s="167"/>
      <c r="D335" s="160"/>
      <c r="E335" s="140"/>
      <c r="F335" s="143"/>
      <c r="G335" s="144"/>
      <c r="H335" s="199"/>
      <c r="I335" s="187"/>
      <c r="J335" s="169"/>
      <c r="K335" s="200"/>
      <c r="L335" s="143"/>
      <c r="M335" s="143"/>
      <c r="N335" s="143"/>
      <c r="O335" s="147"/>
      <c r="P335" s="149"/>
      <c r="Q335" s="228"/>
      <c r="R335" s="121"/>
      <c r="S335" s="164"/>
      <c r="T335" s="161"/>
      <c r="U335" s="164"/>
      <c r="V335" s="187"/>
      <c r="W335" s="187"/>
      <c r="X335" s="140"/>
      <c r="Y335" s="114"/>
    </row>
    <row r="336" spans="3:25">
      <c r="C336" s="167"/>
      <c r="D336" s="160"/>
      <c r="E336" s="140"/>
      <c r="F336" s="143"/>
      <c r="G336" s="144"/>
      <c r="H336" s="199"/>
      <c r="I336" s="187"/>
      <c r="J336" s="169"/>
      <c r="K336" s="200"/>
      <c r="L336" s="143"/>
      <c r="M336" s="143"/>
      <c r="N336" s="143"/>
      <c r="O336" s="147"/>
      <c r="P336" s="149"/>
      <c r="Q336" s="228"/>
      <c r="R336" s="121"/>
      <c r="S336" s="164"/>
      <c r="T336" s="161"/>
      <c r="U336" s="164"/>
      <c r="V336" s="187"/>
      <c r="W336" s="187"/>
      <c r="X336" s="140"/>
      <c r="Y336" s="114"/>
    </row>
    <row r="337" spans="3:25">
      <c r="C337" s="167"/>
      <c r="D337" s="160"/>
      <c r="E337" s="140"/>
      <c r="F337" s="143"/>
      <c r="G337" s="144"/>
      <c r="H337" s="199"/>
      <c r="I337" s="187"/>
      <c r="J337" s="169"/>
      <c r="K337" s="200"/>
      <c r="L337" s="143"/>
      <c r="M337" s="143"/>
      <c r="N337" s="143"/>
      <c r="O337" s="147"/>
      <c r="P337" s="149"/>
      <c r="Q337" s="228"/>
      <c r="R337" s="121"/>
      <c r="S337" s="164"/>
      <c r="T337" s="161"/>
      <c r="U337" s="164"/>
      <c r="V337" s="187"/>
      <c r="W337" s="187"/>
      <c r="X337" s="140"/>
      <c r="Y337" s="114"/>
    </row>
    <row r="338" spans="3:25">
      <c r="C338" s="167"/>
      <c r="D338" s="160"/>
      <c r="E338" s="140"/>
      <c r="F338" s="143"/>
      <c r="G338" s="144"/>
      <c r="H338" s="199"/>
      <c r="I338" s="187"/>
      <c r="J338" s="169"/>
      <c r="K338" s="200"/>
      <c r="L338" s="143"/>
      <c r="M338" s="143"/>
      <c r="N338" s="143"/>
      <c r="O338" s="147"/>
      <c r="P338" s="149"/>
      <c r="Q338" s="228"/>
      <c r="R338" s="121"/>
      <c r="S338" s="164"/>
      <c r="T338" s="161"/>
      <c r="U338" s="164"/>
      <c r="V338" s="187"/>
      <c r="W338" s="187"/>
      <c r="X338" s="140"/>
      <c r="Y338" s="114"/>
    </row>
    <row r="339" spans="3:25">
      <c r="C339" s="167"/>
      <c r="D339" s="160"/>
      <c r="E339" s="140"/>
      <c r="F339" s="143"/>
      <c r="G339" s="144"/>
      <c r="H339" s="199"/>
      <c r="I339" s="187"/>
      <c r="J339" s="169"/>
      <c r="K339" s="200"/>
      <c r="L339" s="143"/>
      <c r="M339" s="143"/>
      <c r="N339" s="143"/>
      <c r="O339" s="147"/>
      <c r="P339" s="149"/>
      <c r="Q339" s="228"/>
      <c r="R339" s="121"/>
      <c r="S339" s="164"/>
      <c r="T339" s="161"/>
      <c r="U339" s="164"/>
      <c r="V339" s="187"/>
      <c r="W339" s="187"/>
      <c r="X339" s="140"/>
      <c r="Y339" s="114"/>
    </row>
    <row r="340" spans="3:25">
      <c r="C340" s="167"/>
      <c r="D340" s="160"/>
      <c r="E340" s="140"/>
      <c r="F340" s="143"/>
      <c r="G340" s="144"/>
      <c r="H340" s="199"/>
      <c r="I340" s="187"/>
      <c r="J340" s="169"/>
      <c r="K340" s="200"/>
      <c r="L340" s="143"/>
      <c r="M340" s="143"/>
      <c r="N340" s="143"/>
      <c r="O340" s="147"/>
      <c r="P340" s="149"/>
      <c r="Q340" s="228"/>
      <c r="R340" s="121"/>
      <c r="S340" s="164"/>
      <c r="T340" s="161"/>
      <c r="U340" s="164"/>
      <c r="V340" s="187"/>
      <c r="W340" s="187"/>
      <c r="X340" s="140"/>
      <c r="Y340" s="114"/>
    </row>
    <row r="341" spans="3:25">
      <c r="C341" s="167"/>
      <c r="D341" s="160"/>
      <c r="E341" s="140"/>
      <c r="F341" s="143"/>
      <c r="G341" s="144"/>
      <c r="H341" s="199"/>
      <c r="I341" s="187"/>
      <c r="J341" s="169"/>
      <c r="K341" s="200"/>
      <c r="L341" s="143"/>
      <c r="M341" s="143"/>
      <c r="N341" s="143"/>
      <c r="O341" s="147"/>
      <c r="P341" s="149"/>
      <c r="Q341" s="228"/>
      <c r="R341" s="121"/>
      <c r="S341" s="164"/>
      <c r="T341" s="161"/>
      <c r="U341" s="164"/>
      <c r="V341" s="187"/>
      <c r="W341" s="187"/>
      <c r="X341" s="140"/>
      <c r="Y341" s="114"/>
    </row>
    <row r="342" spans="3:25">
      <c r="C342" s="167"/>
      <c r="D342" s="160"/>
      <c r="E342" s="140"/>
      <c r="F342" s="143"/>
      <c r="G342" s="144"/>
      <c r="H342" s="199"/>
      <c r="I342" s="187"/>
      <c r="J342" s="169"/>
      <c r="K342" s="200"/>
      <c r="L342" s="143"/>
      <c r="M342" s="143"/>
      <c r="N342" s="143"/>
      <c r="O342" s="147"/>
      <c r="P342" s="149"/>
      <c r="Q342" s="228"/>
      <c r="R342" s="121"/>
      <c r="S342" s="164"/>
      <c r="T342" s="161"/>
      <c r="U342" s="164"/>
      <c r="V342" s="187"/>
      <c r="W342" s="187"/>
      <c r="X342" s="140"/>
      <c r="Y342" s="114"/>
    </row>
    <row r="343" spans="3:25">
      <c r="C343" s="167"/>
      <c r="D343" s="160"/>
      <c r="E343" s="140"/>
      <c r="F343" s="143"/>
      <c r="G343" s="144"/>
      <c r="H343" s="199"/>
      <c r="I343" s="187"/>
      <c r="J343" s="169"/>
      <c r="K343" s="200"/>
      <c r="L343" s="143"/>
      <c r="M343" s="143"/>
      <c r="N343" s="143"/>
      <c r="O343" s="147"/>
      <c r="P343" s="149"/>
      <c r="Q343" s="228"/>
      <c r="R343" s="121"/>
      <c r="S343" s="164"/>
      <c r="T343" s="161"/>
      <c r="U343" s="164"/>
      <c r="V343" s="187"/>
      <c r="W343" s="187"/>
      <c r="X343" s="140"/>
      <c r="Y343" s="114"/>
    </row>
    <row r="344" spans="3:25">
      <c r="C344" s="167"/>
      <c r="D344" s="160"/>
      <c r="E344" s="140"/>
      <c r="F344" s="143"/>
      <c r="G344" s="144"/>
      <c r="H344" s="199"/>
      <c r="I344" s="187"/>
      <c r="J344" s="169"/>
      <c r="K344" s="200"/>
      <c r="L344" s="143"/>
      <c r="M344" s="143"/>
      <c r="N344" s="143"/>
      <c r="O344" s="147"/>
      <c r="P344" s="149"/>
      <c r="Q344" s="228"/>
      <c r="R344" s="121"/>
      <c r="S344" s="164"/>
      <c r="T344" s="161"/>
      <c r="U344" s="164"/>
      <c r="V344" s="187"/>
      <c r="W344" s="187"/>
      <c r="X344" s="140"/>
      <c r="Y344" s="114"/>
    </row>
    <row r="345" spans="3:25">
      <c r="C345" s="167"/>
      <c r="D345" s="160"/>
      <c r="E345" s="140"/>
      <c r="F345" s="143"/>
      <c r="G345" s="144"/>
      <c r="H345" s="199"/>
      <c r="I345" s="187"/>
      <c r="J345" s="169"/>
      <c r="K345" s="200"/>
      <c r="L345" s="143"/>
      <c r="M345" s="143"/>
      <c r="N345" s="143"/>
      <c r="O345" s="147"/>
      <c r="P345" s="149"/>
      <c r="Q345" s="228"/>
      <c r="R345" s="121"/>
      <c r="S345" s="164"/>
      <c r="T345" s="161"/>
      <c r="U345" s="164"/>
      <c r="V345" s="187"/>
      <c r="W345" s="187"/>
      <c r="X345" s="140"/>
      <c r="Y345" s="114"/>
    </row>
    <row r="346" spans="3:25">
      <c r="C346" s="167"/>
      <c r="D346" s="160"/>
      <c r="E346" s="140"/>
      <c r="F346" s="143"/>
      <c r="G346" s="144"/>
      <c r="H346" s="199"/>
      <c r="I346" s="187"/>
      <c r="J346" s="169"/>
      <c r="K346" s="200"/>
      <c r="L346" s="143"/>
      <c r="M346" s="143"/>
      <c r="N346" s="143"/>
      <c r="O346" s="147"/>
      <c r="P346" s="149"/>
      <c r="Q346" s="228"/>
      <c r="R346" s="121"/>
      <c r="S346" s="164"/>
      <c r="T346" s="161"/>
      <c r="U346" s="164"/>
      <c r="V346" s="187"/>
      <c r="W346" s="187"/>
      <c r="X346" s="140"/>
      <c r="Y346" s="114"/>
    </row>
    <row r="347" spans="3:25">
      <c r="C347" s="167"/>
      <c r="D347" s="160"/>
      <c r="E347" s="140"/>
      <c r="F347" s="143"/>
      <c r="G347" s="144"/>
      <c r="H347" s="199"/>
      <c r="I347" s="187"/>
      <c r="J347" s="169"/>
      <c r="K347" s="200"/>
      <c r="L347" s="143"/>
      <c r="M347" s="143"/>
      <c r="N347" s="143"/>
      <c r="O347" s="147"/>
      <c r="P347" s="149"/>
      <c r="Q347" s="228"/>
      <c r="R347" s="121"/>
      <c r="S347" s="164"/>
      <c r="T347" s="161"/>
      <c r="U347" s="164"/>
      <c r="V347" s="187"/>
      <c r="W347" s="187"/>
      <c r="X347" s="140"/>
      <c r="Y347" s="114"/>
    </row>
    <row r="348" spans="3:25">
      <c r="C348" s="167"/>
      <c r="D348" s="160"/>
      <c r="E348" s="140"/>
      <c r="F348" s="143"/>
      <c r="G348" s="144"/>
      <c r="H348" s="199"/>
      <c r="I348" s="187"/>
      <c r="J348" s="169"/>
      <c r="K348" s="200"/>
      <c r="L348" s="143"/>
      <c r="M348" s="143"/>
      <c r="N348" s="143"/>
      <c r="O348" s="147"/>
      <c r="P348" s="149"/>
      <c r="Q348" s="228"/>
      <c r="R348" s="121"/>
      <c r="S348" s="164"/>
      <c r="T348" s="161"/>
      <c r="U348" s="164"/>
      <c r="V348" s="187"/>
      <c r="W348" s="187"/>
      <c r="X348" s="140"/>
      <c r="Y348" s="114"/>
    </row>
    <row r="349" spans="3:25">
      <c r="C349" s="167"/>
      <c r="D349" s="160"/>
      <c r="E349" s="140"/>
      <c r="F349" s="143"/>
      <c r="G349" s="144"/>
      <c r="H349" s="199"/>
      <c r="I349" s="187"/>
      <c r="J349" s="169"/>
      <c r="K349" s="200"/>
      <c r="L349" s="143"/>
      <c r="M349" s="143"/>
      <c r="N349" s="143"/>
      <c r="O349" s="147"/>
      <c r="P349" s="149"/>
      <c r="Q349" s="228"/>
      <c r="R349" s="121"/>
      <c r="S349" s="164"/>
      <c r="T349" s="161"/>
      <c r="U349" s="164"/>
      <c r="V349" s="187"/>
      <c r="W349" s="187"/>
      <c r="X349" s="140"/>
      <c r="Y349" s="114"/>
    </row>
    <row r="350" spans="3:25">
      <c r="C350" s="167"/>
      <c r="D350" s="160"/>
      <c r="E350" s="140"/>
      <c r="F350" s="143"/>
      <c r="G350" s="144"/>
      <c r="H350" s="199"/>
      <c r="I350" s="187"/>
      <c r="J350" s="169"/>
      <c r="K350" s="200"/>
      <c r="L350" s="143"/>
      <c r="M350" s="143"/>
      <c r="N350" s="143"/>
      <c r="O350" s="147"/>
      <c r="P350" s="149"/>
      <c r="Q350" s="228"/>
      <c r="R350" s="121"/>
      <c r="S350" s="164"/>
      <c r="T350" s="161"/>
      <c r="U350" s="164"/>
      <c r="V350" s="187"/>
      <c r="W350" s="187"/>
      <c r="X350" s="140"/>
      <c r="Y350" s="114"/>
    </row>
    <row r="351" spans="3:25">
      <c r="C351" s="167"/>
      <c r="D351" s="160"/>
      <c r="E351" s="140"/>
      <c r="F351" s="143"/>
      <c r="G351" s="144"/>
      <c r="H351" s="199"/>
      <c r="I351" s="187"/>
      <c r="J351" s="169"/>
      <c r="K351" s="200"/>
      <c r="L351" s="143"/>
      <c r="M351" s="143"/>
      <c r="N351" s="143"/>
      <c r="O351" s="147"/>
      <c r="P351" s="149"/>
      <c r="Q351" s="228"/>
      <c r="R351" s="121"/>
      <c r="S351" s="164"/>
      <c r="T351" s="161"/>
      <c r="U351" s="164"/>
      <c r="V351" s="187"/>
      <c r="W351" s="187"/>
      <c r="X351" s="140"/>
      <c r="Y351" s="114"/>
    </row>
    <row r="352" spans="3:25">
      <c r="C352" s="167"/>
      <c r="D352" s="160"/>
      <c r="E352" s="140"/>
      <c r="F352" s="143"/>
      <c r="G352" s="144"/>
      <c r="H352" s="199"/>
      <c r="I352" s="187"/>
      <c r="J352" s="169"/>
      <c r="K352" s="200"/>
      <c r="L352" s="143"/>
      <c r="M352" s="143"/>
      <c r="N352" s="143"/>
      <c r="O352" s="147"/>
      <c r="P352" s="149"/>
      <c r="Q352" s="228"/>
      <c r="R352" s="121"/>
      <c r="S352" s="164"/>
      <c r="T352" s="161"/>
      <c r="U352" s="164"/>
      <c r="V352" s="187"/>
      <c r="W352" s="187"/>
      <c r="X352" s="140"/>
      <c r="Y352" s="114"/>
    </row>
    <row r="353" spans="3:25">
      <c r="C353" s="167"/>
      <c r="D353" s="160"/>
      <c r="E353" s="140"/>
      <c r="F353" s="143"/>
      <c r="G353" s="144"/>
      <c r="H353" s="199"/>
      <c r="I353" s="187"/>
      <c r="J353" s="169"/>
      <c r="K353" s="200"/>
      <c r="L353" s="143"/>
      <c r="M353" s="143"/>
      <c r="N353" s="143"/>
      <c r="O353" s="147"/>
      <c r="P353" s="149"/>
      <c r="Q353" s="228"/>
      <c r="R353" s="121"/>
      <c r="S353" s="164"/>
      <c r="T353" s="161"/>
      <c r="U353" s="164"/>
      <c r="V353" s="187"/>
      <c r="W353" s="187"/>
      <c r="X353" s="140"/>
      <c r="Y353" s="114"/>
    </row>
    <row r="354" spans="3:25">
      <c r="C354" s="167"/>
      <c r="D354" s="160"/>
      <c r="E354" s="140"/>
      <c r="F354" s="143"/>
      <c r="G354" s="144"/>
      <c r="H354" s="199"/>
      <c r="I354" s="187"/>
      <c r="J354" s="169"/>
      <c r="K354" s="200"/>
      <c r="L354" s="143"/>
      <c r="M354" s="143"/>
      <c r="N354" s="143"/>
      <c r="O354" s="147"/>
      <c r="P354" s="149"/>
      <c r="Q354" s="228"/>
      <c r="R354" s="121"/>
      <c r="S354" s="164"/>
      <c r="T354" s="161"/>
      <c r="U354" s="164"/>
      <c r="V354" s="187"/>
      <c r="W354" s="187"/>
      <c r="X354" s="140"/>
      <c r="Y354" s="114"/>
    </row>
    <row r="355" spans="3:25">
      <c r="C355" s="167"/>
      <c r="D355" s="160"/>
      <c r="E355" s="140"/>
      <c r="F355" s="143"/>
      <c r="G355" s="144"/>
      <c r="H355" s="199"/>
      <c r="I355" s="187"/>
      <c r="J355" s="169"/>
      <c r="K355" s="200"/>
      <c r="L355" s="143"/>
      <c r="M355" s="143"/>
      <c r="N355" s="143"/>
      <c r="O355" s="147"/>
      <c r="P355" s="149"/>
      <c r="Q355" s="228"/>
      <c r="R355" s="121"/>
      <c r="S355" s="164"/>
      <c r="T355" s="161"/>
      <c r="U355" s="164"/>
      <c r="V355" s="187"/>
      <c r="W355" s="187"/>
      <c r="X355" s="140"/>
      <c r="Y355" s="114"/>
    </row>
    <row r="356" spans="3:25">
      <c r="C356" s="167"/>
      <c r="D356" s="160"/>
      <c r="E356" s="140"/>
      <c r="F356" s="143"/>
      <c r="G356" s="144"/>
      <c r="H356" s="199"/>
      <c r="I356" s="187"/>
      <c r="J356" s="169"/>
      <c r="K356" s="200"/>
      <c r="L356" s="143"/>
      <c r="M356" s="143"/>
      <c r="N356" s="143"/>
      <c r="O356" s="147"/>
      <c r="P356" s="149"/>
      <c r="Q356" s="228"/>
      <c r="R356" s="121"/>
      <c r="S356" s="164"/>
      <c r="T356" s="161"/>
      <c r="U356" s="164"/>
      <c r="V356" s="187"/>
      <c r="W356" s="187"/>
      <c r="X356" s="140"/>
      <c r="Y356" s="114"/>
    </row>
    <row r="357" spans="3:25">
      <c r="C357" s="167"/>
      <c r="D357" s="160"/>
      <c r="E357" s="140"/>
      <c r="F357" s="143"/>
      <c r="G357" s="144"/>
      <c r="H357" s="199"/>
      <c r="I357" s="187"/>
      <c r="J357" s="169"/>
      <c r="K357" s="200"/>
      <c r="L357" s="143"/>
      <c r="M357" s="143"/>
      <c r="N357" s="143"/>
      <c r="O357" s="147"/>
      <c r="P357" s="149"/>
      <c r="Q357" s="228"/>
      <c r="R357" s="121"/>
      <c r="S357" s="164"/>
      <c r="T357" s="161"/>
      <c r="U357" s="164"/>
      <c r="V357" s="187"/>
      <c r="W357" s="187"/>
      <c r="X357" s="140"/>
      <c r="Y357" s="114"/>
    </row>
    <row r="358" spans="3:25">
      <c r="C358" s="167"/>
      <c r="D358" s="160"/>
      <c r="E358" s="140"/>
      <c r="F358" s="143"/>
      <c r="G358" s="144"/>
      <c r="H358" s="199"/>
      <c r="I358" s="187"/>
      <c r="J358" s="169"/>
      <c r="K358" s="200"/>
      <c r="L358" s="143"/>
      <c r="M358" s="143"/>
      <c r="N358" s="143"/>
      <c r="O358" s="147"/>
      <c r="P358" s="149"/>
      <c r="Q358" s="228"/>
      <c r="R358" s="121"/>
      <c r="S358" s="164"/>
      <c r="T358" s="161"/>
      <c r="U358" s="164"/>
      <c r="V358" s="187"/>
      <c r="W358" s="187"/>
      <c r="X358" s="140"/>
      <c r="Y358" s="114"/>
    </row>
    <row r="359" spans="3:25">
      <c r="C359" s="167"/>
      <c r="D359" s="160"/>
      <c r="E359" s="140"/>
      <c r="F359" s="143"/>
      <c r="G359" s="144"/>
      <c r="H359" s="199"/>
      <c r="I359" s="187"/>
      <c r="J359" s="169"/>
      <c r="K359" s="200"/>
      <c r="L359" s="143"/>
      <c r="M359" s="143"/>
      <c r="N359" s="143"/>
      <c r="O359" s="147"/>
      <c r="P359" s="149"/>
      <c r="Q359" s="228"/>
      <c r="R359" s="121"/>
      <c r="S359" s="164"/>
      <c r="T359" s="161"/>
      <c r="U359" s="164"/>
      <c r="V359" s="187"/>
      <c r="W359" s="187"/>
      <c r="X359" s="140"/>
      <c r="Y359" s="114"/>
    </row>
    <row r="360" spans="3:25">
      <c r="C360" s="167"/>
      <c r="D360" s="160"/>
      <c r="E360" s="140"/>
      <c r="F360" s="143"/>
      <c r="G360" s="144"/>
      <c r="H360" s="199"/>
      <c r="I360" s="187"/>
      <c r="J360" s="169"/>
      <c r="K360" s="200"/>
      <c r="L360" s="143"/>
      <c r="M360" s="143"/>
      <c r="N360" s="143"/>
      <c r="O360" s="147"/>
      <c r="P360" s="149"/>
      <c r="Q360" s="228"/>
      <c r="R360" s="121"/>
      <c r="S360" s="164"/>
      <c r="T360" s="161"/>
      <c r="U360" s="164"/>
      <c r="V360" s="187"/>
      <c r="W360" s="187"/>
      <c r="X360" s="140"/>
      <c r="Y360" s="114"/>
    </row>
    <row r="361" spans="3:25">
      <c r="C361" s="167"/>
      <c r="D361" s="160"/>
      <c r="E361" s="140"/>
      <c r="F361" s="143"/>
      <c r="G361" s="144"/>
      <c r="H361" s="199"/>
      <c r="I361" s="187"/>
      <c r="J361" s="169"/>
      <c r="K361" s="200"/>
      <c r="L361" s="143"/>
      <c r="M361" s="143"/>
      <c r="N361" s="143"/>
      <c r="O361" s="147"/>
      <c r="P361" s="149"/>
      <c r="Q361" s="228"/>
      <c r="R361" s="121"/>
      <c r="S361" s="164"/>
      <c r="T361" s="161"/>
      <c r="U361" s="164"/>
      <c r="V361" s="187"/>
      <c r="W361" s="187"/>
      <c r="X361" s="140"/>
      <c r="Y361" s="114"/>
    </row>
    <row r="362" spans="3:25">
      <c r="C362" s="167"/>
      <c r="D362" s="160"/>
      <c r="E362" s="140"/>
      <c r="F362" s="143"/>
      <c r="G362" s="144"/>
      <c r="H362" s="199"/>
      <c r="I362" s="187"/>
      <c r="J362" s="169"/>
      <c r="K362" s="200"/>
      <c r="L362" s="143"/>
      <c r="M362" s="143"/>
      <c r="N362" s="143"/>
      <c r="O362" s="147"/>
      <c r="P362" s="149"/>
      <c r="Q362" s="228"/>
      <c r="R362" s="121"/>
      <c r="S362" s="164"/>
      <c r="T362" s="161"/>
      <c r="U362" s="164"/>
      <c r="V362" s="187"/>
      <c r="W362" s="187"/>
      <c r="X362" s="140"/>
      <c r="Y362" s="114"/>
    </row>
    <row r="363" spans="3:25">
      <c r="C363" s="167"/>
      <c r="D363" s="160"/>
      <c r="E363" s="140"/>
      <c r="F363" s="143"/>
      <c r="G363" s="144"/>
      <c r="H363" s="199"/>
      <c r="I363" s="187"/>
      <c r="J363" s="169"/>
      <c r="K363" s="200"/>
      <c r="L363" s="143"/>
      <c r="M363" s="143"/>
      <c r="N363" s="143"/>
      <c r="O363" s="147"/>
      <c r="P363" s="149"/>
      <c r="Q363" s="228"/>
      <c r="R363" s="121"/>
      <c r="S363" s="164"/>
      <c r="T363" s="161"/>
      <c r="U363" s="164"/>
      <c r="V363" s="187"/>
      <c r="W363" s="187"/>
      <c r="X363" s="140"/>
      <c r="Y363" s="114"/>
    </row>
    <row r="364" spans="3:25">
      <c r="C364" s="167"/>
      <c r="D364" s="160"/>
      <c r="E364" s="140"/>
      <c r="F364" s="143"/>
      <c r="G364" s="144"/>
      <c r="H364" s="199"/>
      <c r="I364" s="187"/>
      <c r="J364" s="169"/>
      <c r="K364" s="200"/>
      <c r="L364" s="143"/>
      <c r="M364" s="143"/>
      <c r="N364" s="143"/>
      <c r="O364" s="147"/>
      <c r="P364" s="149"/>
      <c r="Q364" s="228"/>
      <c r="R364" s="121"/>
      <c r="S364" s="164"/>
      <c r="T364" s="161"/>
      <c r="U364" s="164"/>
      <c r="V364" s="187"/>
      <c r="W364" s="187"/>
      <c r="X364" s="140"/>
      <c r="Y364" s="114"/>
    </row>
    <row r="365" spans="3:25">
      <c r="C365" s="167"/>
      <c r="D365" s="160"/>
      <c r="E365" s="140"/>
      <c r="F365" s="143"/>
      <c r="G365" s="144"/>
      <c r="H365" s="199"/>
      <c r="I365" s="187"/>
      <c r="J365" s="169"/>
      <c r="K365" s="200"/>
      <c r="L365" s="143"/>
      <c r="M365" s="143"/>
      <c r="N365" s="143"/>
      <c r="O365" s="147"/>
      <c r="P365" s="149"/>
      <c r="Q365" s="228"/>
      <c r="R365" s="121"/>
      <c r="S365" s="164"/>
      <c r="T365" s="161"/>
      <c r="U365" s="164"/>
      <c r="V365" s="187"/>
      <c r="W365" s="187"/>
      <c r="X365" s="140"/>
      <c r="Y365" s="114"/>
    </row>
    <row r="366" spans="3:25">
      <c r="C366" s="167"/>
      <c r="D366" s="160"/>
      <c r="E366" s="140"/>
      <c r="F366" s="143"/>
      <c r="G366" s="144"/>
      <c r="H366" s="199"/>
      <c r="I366" s="187"/>
      <c r="J366" s="169"/>
      <c r="K366" s="200"/>
      <c r="L366" s="143"/>
      <c r="M366" s="143"/>
      <c r="N366" s="143"/>
      <c r="O366" s="147"/>
      <c r="P366" s="149"/>
      <c r="Q366" s="228"/>
      <c r="R366" s="121"/>
      <c r="S366" s="164"/>
      <c r="T366" s="161"/>
      <c r="U366" s="164"/>
      <c r="V366" s="187"/>
      <c r="W366" s="187"/>
      <c r="X366" s="140"/>
      <c r="Y366" s="114"/>
    </row>
    <row r="367" spans="3:25">
      <c r="C367" s="167"/>
      <c r="D367" s="160"/>
      <c r="E367" s="140"/>
      <c r="F367" s="143"/>
      <c r="G367" s="144"/>
      <c r="H367" s="199"/>
      <c r="I367" s="187"/>
      <c r="J367" s="169"/>
      <c r="K367" s="200"/>
      <c r="L367" s="143"/>
      <c r="M367" s="143"/>
      <c r="N367" s="143"/>
      <c r="O367" s="147"/>
      <c r="P367" s="149"/>
      <c r="Q367" s="228"/>
      <c r="R367" s="121"/>
      <c r="S367" s="164"/>
      <c r="T367" s="161"/>
      <c r="U367" s="164"/>
      <c r="V367" s="187"/>
      <c r="W367" s="187"/>
      <c r="X367" s="140"/>
      <c r="Y367" s="114"/>
    </row>
    <row r="368" spans="3:25">
      <c r="C368" s="167"/>
      <c r="D368" s="160"/>
      <c r="E368" s="140"/>
      <c r="F368" s="143"/>
      <c r="G368" s="144"/>
      <c r="H368" s="199"/>
      <c r="I368" s="187"/>
      <c r="J368" s="169"/>
      <c r="K368" s="200"/>
      <c r="L368" s="143"/>
      <c r="M368" s="143"/>
      <c r="N368" s="143"/>
      <c r="O368" s="147"/>
      <c r="P368" s="149"/>
      <c r="Q368" s="228"/>
      <c r="R368" s="121"/>
      <c r="S368" s="164"/>
      <c r="T368" s="161"/>
      <c r="U368" s="164"/>
      <c r="V368" s="187"/>
      <c r="W368" s="187"/>
      <c r="X368" s="140"/>
      <c r="Y368" s="114"/>
    </row>
    <row r="369" spans="3:25">
      <c r="C369" s="167"/>
      <c r="D369" s="160"/>
      <c r="E369" s="140"/>
      <c r="F369" s="143"/>
      <c r="G369" s="144"/>
      <c r="H369" s="199"/>
      <c r="I369" s="187"/>
      <c r="J369" s="169"/>
      <c r="K369" s="200"/>
      <c r="L369" s="143"/>
      <c r="M369" s="143"/>
      <c r="N369" s="143"/>
      <c r="O369" s="147"/>
      <c r="P369" s="149"/>
      <c r="Q369" s="228"/>
      <c r="R369" s="121"/>
      <c r="S369" s="164"/>
      <c r="T369" s="161"/>
      <c r="U369" s="164"/>
      <c r="V369" s="187"/>
      <c r="W369" s="187"/>
      <c r="X369" s="140"/>
      <c r="Y369" s="114"/>
    </row>
    <row r="370" spans="3:25">
      <c r="C370" s="167"/>
      <c r="D370" s="160"/>
      <c r="E370" s="140"/>
      <c r="F370" s="143"/>
      <c r="G370" s="144"/>
      <c r="H370" s="199"/>
      <c r="I370" s="187"/>
      <c r="J370" s="169"/>
      <c r="K370" s="200"/>
      <c r="L370" s="143"/>
      <c r="M370" s="143"/>
      <c r="N370" s="143"/>
      <c r="O370" s="147"/>
      <c r="P370" s="149"/>
      <c r="Q370" s="228"/>
      <c r="R370" s="121"/>
      <c r="S370" s="164"/>
      <c r="T370" s="161"/>
      <c r="U370" s="164"/>
      <c r="V370" s="187"/>
      <c r="W370" s="187"/>
      <c r="X370" s="140"/>
      <c r="Y370" s="114"/>
    </row>
    <row r="371" spans="3:25">
      <c r="C371" s="167"/>
      <c r="D371" s="160"/>
      <c r="E371" s="140"/>
      <c r="F371" s="143"/>
      <c r="G371" s="144"/>
      <c r="H371" s="199"/>
      <c r="I371" s="187"/>
      <c r="J371" s="169"/>
      <c r="K371" s="200"/>
      <c r="L371" s="143"/>
      <c r="M371" s="143"/>
      <c r="N371" s="143"/>
      <c r="O371" s="147"/>
      <c r="P371" s="149"/>
      <c r="Q371" s="228"/>
      <c r="R371" s="121"/>
      <c r="S371" s="164"/>
      <c r="T371" s="161"/>
      <c r="U371" s="164"/>
      <c r="V371" s="187"/>
      <c r="W371" s="187"/>
      <c r="X371" s="140"/>
      <c r="Y371" s="114"/>
    </row>
    <row r="372" spans="3:25">
      <c r="C372" s="167"/>
      <c r="D372" s="160"/>
      <c r="E372" s="140"/>
      <c r="F372" s="143"/>
      <c r="G372" s="144"/>
      <c r="H372" s="199"/>
      <c r="I372" s="187"/>
      <c r="J372" s="169"/>
      <c r="K372" s="200"/>
      <c r="L372" s="143"/>
      <c r="M372" s="143"/>
      <c r="N372" s="143"/>
      <c r="O372" s="147"/>
      <c r="P372" s="149"/>
      <c r="Q372" s="228"/>
      <c r="R372" s="121"/>
      <c r="S372" s="164"/>
      <c r="T372" s="161"/>
      <c r="U372" s="164"/>
      <c r="V372" s="187"/>
      <c r="W372" s="187"/>
      <c r="X372" s="140"/>
      <c r="Y372" s="114"/>
    </row>
    <row r="373" spans="3:25">
      <c r="C373" s="167"/>
      <c r="D373" s="160"/>
      <c r="E373" s="140"/>
      <c r="F373" s="143"/>
      <c r="G373" s="144"/>
      <c r="H373" s="199"/>
      <c r="I373" s="187"/>
      <c r="J373" s="169"/>
      <c r="K373" s="200"/>
      <c r="L373" s="143"/>
      <c r="M373" s="143"/>
      <c r="N373" s="143"/>
      <c r="O373" s="147"/>
      <c r="P373" s="149"/>
      <c r="Q373" s="228"/>
      <c r="R373" s="121"/>
      <c r="S373" s="164"/>
      <c r="T373" s="161"/>
      <c r="U373" s="164"/>
      <c r="V373" s="187"/>
      <c r="W373" s="187"/>
      <c r="X373" s="140"/>
      <c r="Y373" s="114"/>
    </row>
    <row r="374" spans="3:25">
      <c r="C374" s="167"/>
      <c r="D374" s="160"/>
      <c r="E374" s="140"/>
      <c r="F374" s="143"/>
      <c r="G374" s="144"/>
      <c r="H374" s="199"/>
      <c r="I374" s="187"/>
      <c r="J374" s="169"/>
      <c r="K374" s="200"/>
      <c r="L374" s="143"/>
      <c r="M374" s="143"/>
      <c r="N374" s="143"/>
      <c r="O374" s="147"/>
      <c r="P374" s="149"/>
      <c r="Q374" s="228"/>
      <c r="R374" s="121"/>
      <c r="S374" s="164"/>
      <c r="T374" s="161"/>
      <c r="U374" s="164"/>
      <c r="V374" s="187"/>
      <c r="W374" s="187"/>
      <c r="X374" s="140"/>
      <c r="Y374" s="114"/>
    </row>
    <row r="375" spans="3:25">
      <c r="C375" s="167"/>
      <c r="D375" s="160"/>
      <c r="E375" s="140"/>
      <c r="F375" s="143"/>
      <c r="G375" s="144"/>
      <c r="H375" s="199"/>
      <c r="I375" s="187"/>
      <c r="J375" s="169"/>
      <c r="K375" s="200"/>
      <c r="L375" s="143"/>
      <c r="M375" s="143"/>
      <c r="N375" s="143"/>
      <c r="O375" s="147"/>
      <c r="P375" s="149"/>
      <c r="Q375" s="228"/>
      <c r="R375" s="121"/>
      <c r="S375" s="164"/>
      <c r="T375" s="161"/>
      <c r="U375" s="164"/>
      <c r="V375" s="187"/>
      <c r="W375" s="187"/>
      <c r="X375" s="140"/>
      <c r="Y375" s="114"/>
    </row>
    <row r="376" spans="3:25">
      <c r="C376" s="167"/>
      <c r="D376" s="160"/>
      <c r="E376" s="140"/>
      <c r="F376" s="143"/>
      <c r="G376" s="144"/>
      <c r="H376" s="199"/>
      <c r="I376" s="187"/>
      <c r="J376" s="169"/>
      <c r="K376" s="200"/>
      <c r="L376" s="143"/>
      <c r="M376" s="143"/>
      <c r="N376" s="143"/>
      <c r="O376" s="147"/>
      <c r="P376" s="149"/>
      <c r="Q376" s="228"/>
      <c r="R376" s="121"/>
      <c r="S376" s="164"/>
      <c r="T376" s="161"/>
      <c r="U376" s="164"/>
      <c r="V376" s="187"/>
      <c r="W376" s="187"/>
      <c r="X376" s="140"/>
      <c r="Y376" s="114"/>
    </row>
    <row r="377" spans="3:25">
      <c r="C377" s="167"/>
      <c r="D377" s="160"/>
      <c r="E377" s="140"/>
      <c r="F377" s="143"/>
      <c r="G377" s="144"/>
      <c r="H377" s="199"/>
      <c r="I377" s="187"/>
      <c r="J377" s="169"/>
      <c r="K377" s="200"/>
      <c r="L377" s="143"/>
      <c r="M377" s="143"/>
      <c r="N377" s="143"/>
      <c r="O377" s="147"/>
      <c r="P377" s="149"/>
      <c r="Q377" s="228"/>
      <c r="R377" s="121"/>
      <c r="S377" s="164"/>
      <c r="T377" s="161"/>
      <c r="U377" s="164"/>
      <c r="V377" s="187"/>
      <c r="W377" s="187"/>
      <c r="X377" s="140"/>
      <c r="Y377" s="114"/>
    </row>
    <row r="378" spans="3:25">
      <c r="C378" s="167"/>
      <c r="D378" s="160"/>
      <c r="E378" s="140"/>
      <c r="F378" s="143"/>
      <c r="G378" s="144"/>
      <c r="H378" s="199"/>
      <c r="I378" s="187"/>
      <c r="J378" s="169"/>
      <c r="K378" s="200"/>
      <c r="L378" s="143"/>
      <c r="M378" s="143"/>
      <c r="N378" s="143"/>
      <c r="O378" s="147"/>
      <c r="P378" s="149"/>
      <c r="Q378" s="228"/>
      <c r="R378" s="121"/>
      <c r="S378" s="164"/>
      <c r="T378" s="161"/>
      <c r="U378" s="164"/>
      <c r="V378" s="187"/>
      <c r="W378" s="187"/>
      <c r="X378" s="140"/>
      <c r="Y378" s="114"/>
    </row>
    <row r="379" spans="3:25">
      <c r="C379" s="167"/>
      <c r="D379" s="160"/>
      <c r="E379" s="140"/>
      <c r="F379" s="143"/>
      <c r="G379" s="144"/>
      <c r="H379" s="199"/>
      <c r="I379" s="187"/>
      <c r="J379" s="169"/>
      <c r="K379" s="200"/>
      <c r="L379" s="143"/>
      <c r="M379" s="143"/>
      <c r="N379" s="143"/>
      <c r="O379" s="147"/>
      <c r="P379" s="149"/>
      <c r="Q379" s="228"/>
      <c r="R379" s="121"/>
      <c r="S379" s="164"/>
      <c r="T379" s="161"/>
      <c r="U379" s="164"/>
      <c r="V379" s="187"/>
      <c r="W379" s="187"/>
      <c r="X379" s="140"/>
      <c r="Y379" s="114"/>
    </row>
    <row r="380" spans="3:25">
      <c r="C380" s="167"/>
      <c r="D380" s="160"/>
      <c r="E380" s="140"/>
      <c r="F380" s="143"/>
      <c r="G380" s="144"/>
      <c r="H380" s="199"/>
      <c r="I380" s="187"/>
      <c r="J380" s="169"/>
      <c r="K380" s="200"/>
      <c r="L380" s="143"/>
      <c r="M380" s="143"/>
      <c r="N380" s="143"/>
      <c r="O380" s="147"/>
      <c r="P380" s="149"/>
      <c r="Q380" s="228"/>
      <c r="R380" s="121"/>
      <c r="S380" s="164"/>
      <c r="T380" s="161"/>
      <c r="U380" s="164"/>
      <c r="V380" s="187"/>
      <c r="W380" s="187"/>
      <c r="X380" s="140"/>
      <c r="Y380" s="114"/>
    </row>
    <row r="381" spans="3:25">
      <c r="C381" s="167"/>
      <c r="D381" s="160"/>
      <c r="E381" s="140"/>
      <c r="F381" s="143"/>
      <c r="G381" s="144"/>
      <c r="H381" s="199"/>
      <c r="I381" s="187"/>
      <c r="J381" s="169"/>
      <c r="K381" s="200"/>
      <c r="L381" s="143"/>
      <c r="M381" s="143"/>
      <c r="N381" s="143"/>
      <c r="O381" s="147"/>
      <c r="P381" s="149"/>
      <c r="Q381" s="228"/>
      <c r="R381" s="121"/>
      <c r="S381" s="164"/>
      <c r="T381" s="161"/>
      <c r="U381" s="164"/>
      <c r="V381" s="187"/>
      <c r="W381" s="187"/>
      <c r="X381" s="140"/>
      <c r="Y381" s="114"/>
    </row>
    <row r="382" spans="3:25">
      <c r="C382" s="167"/>
      <c r="D382" s="160"/>
      <c r="E382" s="140"/>
      <c r="F382" s="143"/>
      <c r="G382" s="144"/>
      <c r="H382" s="199"/>
      <c r="I382" s="187"/>
      <c r="J382" s="169"/>
      <c r="K382" s="200"/>
      <c r="L382" s="143"/>
      <c r="M382" s="143"/>
      <c r="N382" s="143"/>
      <c r="O382" s="147"/>
      <c r="P382" s="149"/>
      <c r="Q382" s="228"/>
      <c r="R382" s="121"/>
      <c r="S382" s="164"/>
      <c r="T382" s="161"/>
      <c r="U382" s="164"/>
      <c r="V382" s="187"/>
      <c r="W382" s="187"/>
      <c r="X382" s="140"/>
      <c r="Y382" s="114"/>
    </row>
    <row r="383" spans="3:25">
      <c r="C383" s="167"/>
      <c r="D383" s="160"/>
      <c r="E383" s="140"/>
      <c r="F383" s="143"/>
      <c r="G383" s="144"/>
      <c r="H383" s="199"/>
      <c r="I383" s="187"/>
      <c r="J383" s="169"/>
      <c r="K383" s="200"/>
      <c r="L383" s="143"/>
      <c r="M383" s="143"/>
      <c r="N383" s="143"/>
      <c r="O383" s="147"/>
      <c r="P383" s="149"/>
      <c r="Q383" s="228"/>
      <c r="R383" s="121"/>
      <c r="S383" s="164"/>
      <c r="T383" s="161"/>
      <c r="U383" s="164"/>
      <c r="V383" s="187"/>
      <c r="W383" s="187"/>
      <c r="X383" s="140"/>
      <c r="Y383" s="114"/>
    </row>
    <row r="384" spans="3:25">
      <c r="C384" s="167"/>
      <c r="D384" s="160"/>
      <c r="E384" s="140"/>
      <c r="F384" s="143"/>
      <c r="G384" s="144"/>
      <c r="H384" s="199"/>
      <c r="I384" s="187"/>
      <c r="J384" s="169"/>
      <c r="K384" s="200"/>
      <c r="L384" s="143"/>
      <c r="M384" s="143"/>
      <c r="N384" s="143"/>
      <c r="O384" s="147"/>
      <c r="P384" s="149"/>
      <c r="Q384" s="228"/>
      <c r="R384" s="121"/>
      <c r="S384" s="164"/>
      <c r="T384" s="161"/>
      <c r="U384" s="164"/>
      <c r="V384" s="187"/>
      <c r="W384" s="187"/>
      <c r="X384" s="140"/>
      <c r="Y384" s="114"/>
    </row>
    <row r="385" spans="3:25">
      <c r="C385" s="167"/>
      <c r="D385" s="160"/>
      <c r="E385" s="140"/>
      <c r="F385" s="143"/>
      <c r="G385" s="144"/>
      <c r="H385" s="199"/>
      <c r="I385" s="187"/>
      <c r="J385" s="169"/>
      <c r="K385" s="200"/>
      <c r="L385" s="143"/>
      <c r="M385" s="143"/>
      <c r="N385" s="143"/>
      <c r="O385" s="147"/>
      <c r="P385" s="149"/>
      <c r="Q385" s="228"/>
      <c r="R385" s="121"/>
      <c r="S385" s="164"/>
      <c r="T385" s="161"/>
      <c r="U385" s="164"/>
      <c r="V385" s="187"/>
      <c r="W385" s="187"/>
      <c r="X385" s="140"/>
      <c r="Y385" s="114"/>
    </row>
    <row r="386" spans="3:25">
      <c r="C386" s="167"/>
      <c r="D386" s="160"/>
      <c r="E386" s="140"/>
      <c r="F386" s="143"/>
      <c r="G386" s="144"/>
      <c r="H386" s="199"/>
      <c r="I386" s="187"/>
      <c r="J386" s="169"/>
      <c r="K386" s="200"/>
      <c r="L386" s="143"/>
      <c r="M386" s="143"/>
      <c r="N386" s="143"/>
      <c r="O386" s="147"/>
      <c r="P386" s="149"/>
      <c r="Q386" s="228"/>
      <c r="R386" s="121"/>
      <c r="S386" s="164"/>
      <c r="T386" s="161"/>
      <c r="U386" s="164"/>
      <c r="V386" s="187"/>
      <c r="W386" s="187"/>
      <c r="X386" s="140"/>
      <c r="Y386" s="114"/>
    </row>
    <row r="387" spans="3:25">
      <c r="C387" s="167"/>
      <c r="D387" s="160"/>
      <c r="E387" s="140"/>
      <c r="F387" s="143"/>
      <c r="G387" s="144"/>
      <c r="H387" s="199"/>
      <c r="I387" s="187"/>
      <c r="J387" s="169"/>
      <c r="K387" s="200"/>
      <c r="L387" s="143"/>
      <c r="M387" s="143"/>
      <c r="N387" s="143"/>
      <c r="O387" s="147"/>
      <c r="P387" s="149"/>
      <c r="Q387" s="228"/>
      <c r="R387" s="121"/>
      <c r="S387" s="164"/>
      <c r="T387" s="161"/>
      <c r="U387" s="164"/>
      <c r="V387" s="187"/>
      <c r="W387" s="187"/>
      <c r="X387" s="140"/>
      <c r="Y387" s="114"/>
    </row>
    <row r="388" spans="3:25">
      <c r="C388" s="167"/>
      <c r="D388" s="160"/>
      <c r="E388" s="140"/>
      <c r="F388" s="143"/>
      <c r="G388" s="144"/>
      <c r="H388" s="199"/>
      <c r="I388" s="187"/>
      <c r="J388" s="169"/>
      <c r="K388" s="200"/>
      <c r="L388" s="143"/>
      <c r="M388" s="143"/>
      <c r="N388" s="143"/>
      <c r="O388" s="147"/>
      <c r="P388" s="149"/>
      <c r="Q388" s="228"/>
      <c r="R388" s="121"/>
      <c r="S388" s="164"/>
      <c r="T388" s="161"/>
      <c r="U388" s="164"/>
      <c r="V388" s="187"/>
      <c r="W388" s="187"/>
      <c r="X388" s="140"/>
      <c r="Y388" s="114"/>
    </row>
    <row r="389" spans="3:25">
      <c r="C389" s="167"/>
      <c r="D389" s="160"/>
      <c r="E389" s="140"/>
      <c r="F389" s="143"/>
      <c r="G389" s="144"/>
      <c r="H389" s="199"/>
      <c r="I389" s="187"/>
      <c r="J389" s="169"/>
      <c r="K389" s="200"/>
      <c r="L389" s="143"/>
      <c r="M389" s="143"/>
      <c r="N389" s="143"/>
      <c r="O389" s="147"/>
      <c r="P389" s="149"/>
      <c r="Q389" s="228"/>
      <c r="R389" s="121"/>
      <c r="S389" s="164"/>
      <c r="T389" s="161"/>
      <c r="U389" s="164"/>
      <c r="V389" s="187"/>
      <c r="W389" s="187"/>
      <c r="X389" s="140"/>
      <c r="Y389" s="114"/>
    </row>
    <row r="390" spans="3:25">
      <c r="C390" s="167"/>
      <c r="D390" s="160"/>
      <c r="E390" s="140"/>
      <c r="F390" s="143"/>
      <c r="G390" s="144"/>
      <c r="H390" s="199"/>
      <c r="I390" s="187"/>
      <c r="J390" s="169"/>
      <c r="K390" s="200"/>
      <c r="L390" s="143"/>
      <c r="M390" s="143"/>
      <c r="N390" s="143"/>
      <c r="O390" s="147"/>
      <c r="P390" s="149"/>
      <c r="Q390" s="228"/>
      <c r="R390" s="121"/>
      <c r="S390" s="164"/>
      <c r="T390" s="161"/>
      <c r="U390" s="164"/>
      <c r="V390" s="187"/>
      <c r="W390" s="187"/>
      <c r="X390" s="140"/>
      <c r="Y390" s="114"/>
    </row>
    <row r="391" spans="3:25">
      <c r="C391" s="167"/>
      <c r="D391" s="160"/>
      <c r="E391" s="140"/>
      <c r="F391" s="143"/>
      <c r="G391" s="144"/>
      <c r="H391" s="199"/>
      <c r="I391" s="187"/>
      <c r="J391" s="169"/>
      <c r="K391" s="200"/>
      <c r="L391" s="143"/>
      <c r="M391" s="143"/>
      <c r="N391" s="143"/>
      <c r="O391" s="147"/>
      <c r="P391" s="149"/>
      <c r="Q391" s="228"/>
      <c r="R391" s="121"/>
      <c r="S391" s="164"/>
      <c r="T391" s="161"/>
      <c r="U391" s="164"/>
      <c r="V391" s="187"/>
      <c r="W391" s="187"/>
      <c r="X391" s="140"/>
      <c r="Y391" s="114"/>
    </row>
    <row r="392" spans="3:25">
      <c r="C392" s="167"/>
      <c r="D392" s="160"/>
      <c r="E392" s="140"/>
      <c r="F392" s="143"/>
      <c r="G392" s="144"/>
      <c r="H392" s="199"/>
      <c r="I392" s="187"/>
      <c r="J392" s="169"/>
      <c r="K392" s="200"/>
      <c r="L392" s="143"/>
      <c r="M392" s="143"/>
      <c r="N392" s="143"/>
      <c r="O392" s="147"/>
      <c r="P392" s="149"/>
      <c r="Q392" s="228"/>
      <c r="R392" s="121"/>
      <c r="S392" s="164"/>
      <c r="T392" s="161"/>
      <c r="U392" s="164"/>
      <c r="V392" s="187"/>
      <c r="W392" s="187"/>
      <c r="X392" s="140"/>
      <c r="Y392" s="114"/>
    </row>
    <row r="393" spans="3:25">
      <c r="C393" s="167"/>
      <c r="D393" s="160"/>
      <c r="E393" s="140"/>
      <c r="F393" s="143"/>
      <c r="G393" s="144"/>
      <c r="H393" s="199"/>
      <c r="I393" s="187"/>
      <c r="J393" s="169"/>
      <c r="K393" s="200"/>
      <c r="L393" s="143"/>
      <c r="M393" s="143"/>
      <c r="N393" s="143"/>
      <c r="O393" s="147"/>
      <c r="P393" s="149"/>
      <c r="Q393" s="228"/>
      <c r="R393" s="121"/>
      <c r="S393" s="164"/>
      <c r="T393" s="161"/>
      <c r="U393" s="164"/>
      <c r="V393" s="187"/>
      <c r="W393" s="187"/>
      <c r="X393" s="140"/>
      <c r="Y393" s="114"/>
    </row>
    <row r="394" spans="3:25">
      <c r="C394" s="167"/>
      <c r="D394" s="160"/>
      <c r="E394" s="140"/>
      <c r="F394" s="143"/>
      <c r="G394" s="144"/>
      <c r="H394" s="199"/>
      <c r="I394" s="187"/>
      <c r="J394" s="169"/>
      <c r="K394" s="200"/>
      <c r="L394" s="143"/>
      <c r="M394" s="143"/>
      <c r="N394" s="143"/>
      <c r="O394" s="147"/>
      <c r="P394" s="149"/>
      <c r="Q394" s="228"/>
      <c r="R394" s="121"/>
      <c r="S394" s="164"/>
      <c r="T394" s="161"/>
      <c r="U394" s="164"/>
      <c r="V394" s="187"/>
      <c r="W394" s="187"/>
      <c r="X394" s="140"/>
      <c r="Y394" s="114"/>
    </row>
    <row r="395" spans="3:25">
      <c r="C395" s="167"/>
      <c r="D395" s="160"/>
      <c r="E395" s="140"/>
      <c r="F395" s="143"/>
      <c r="G395" s="144"/>
      <c r="H395" s="199"/>
      <c r="I395" s="187"/>
      <c r="J395" s="169"/>
      <c r="K395" s="200"/>
      <c r="L395" s="143"/>
      <c r="M395" s="143"/>
      <c r="N395" s="143"/>
      <c r="O395" s="147"/>
      <c r="P395" s="149"/>
      <c r="Q395" s="228"/>
      <c r="R395" s="121"/>
      <c r="S395" s="164"/>
      <c r="T395" s="161"/>
      <c r="U395" s="164"/>
      <c r="V395" s="187"/>
      <c r="W395" s="187"/>
      <c r="X395" s="140"/>
      <c r="Y395" s="114"/>
    </row>
    <row r="396" spans="3:25">
      <c r="C396" s="167"/>
      <c r="D396" s="160"/>
      <c r="E396" s="140"/>
      <c r="F396" s="143"/>
      <c r="G396" s="144"/>
      <c r="H396" s="199"/>
      <c r="I396" s="187"/>
      <c r="J396" s="169"/>
      <c r="K396" s="200"/>
      <c r="L396" s="143"/>
      <c r="M396" s="143"/>
      <c r="N396" s="143"/>
      <c r="O396" s="147"/>
      <c r="P396" s="149"/>
      <c r="Q396" s="228"/>
      <c r="R396" s="121"/>
      <c r="S396" s="164"/>
      <c r="T396" s="161"/>
      <c r="U396" s="164"/>
      <c r="V396" s="187"/>
      <c r="W396" s="187"/>
      <c r="X396" s="140"/>
      <c r="Y396" s="114"/>
    </row>
    <row r="397" spans="3:25">
      <c r="C397" s="167"/>
      <c r="D397" s="160"/>
      <c r="E397" s="140"/>
      <c r="F397" s="143"/>
      <c r="G397" s="144"/>
      <c r="H397" s="199"/>
      <c r="I397" s="187"/>
      <c r="J397" s="169"/>
      <c r="K397" s="200"/>
      <c r="L397" s="143"/>
      <c r="M397" s="143"/>
      <c r="N397" s="143"/>
      <c r="O397" s="147"/>
      <c r="P397" s="149"/>
      <c r="Q397" s="228"/>
      <c r="R397" s="121"/>
      <c r="S397" s="164"/>
      <c r="T397" s="161"/>
      <c r="U397" s="164"/>
      <c r="V397" s="187"/>
      <c r="W397" s="187"/>
      <c r="X397" s="140"/>
      <c r="Y397" s="114"/>
    </row>
    <row r="398" spans="3:25">
      <c r="C398" s="167"/>
      <c r="D398" s="160"/>
      <c r="E398" s="140"/>
      <c r="F398" s="143"/>
      <c r="G398" s="144"/>
      <c r="H398" s="199"/>
      <c r="I398" s="187"/>
      <c r="J398" s="169"/>
      <c r="K398" s="200"/>
      <c r="L398" s="143"/>
      <c r="M398" s="143"/>
      <c r="N398" s="143"/>
      <c r="O398" s="147"/>
      <c r="P398" s="149"/>
      <c r="Q398" s="228"/>
      <c r="R398" s="121"/>
      <c r="S398" s="164"/>
      <c r="T398" s="161"/>
      <c r="U398" s="164"/>
      <c r="V398" s="187"/>
      <c r="W398" s="187"/>
      <c r="X398" s="140"/>
      <c r="Y398" s="114"/>
    </row>
    <row r="399" spans="3:25">
      <c r="C399" s="167"/>
      <c r="D399" s="160"/>
      <c r="E399" s="140"/>
      <c r="F399" s="143"/>
      <c r="G399" s="144"/>
      <c r="H399" s="199"/>
      <c r="I399" s="187"/>
      <c r="J399" s="169"/>
      <c r="K399" s="200"/>
      <c r="L399" s="143"/>
      <c r="M399" s="143"/>
      <c r="N399" s="143"/>
      <c r="O399" s="147"/>
      <c r="P399" s="149"/>
      <c r="Q399" s="228"/>
      <c r="R399" s="121"/>
      <c r="S399" s="164"/>
      <c r="T399" s="161"/>
      <c r="U399" s="164"/>
      <c r="V399" s="187"/>
      <c r="W399" s="187"/>
      <c r="X399" s="140"/>
      <c r="Y399" s="114"/>
    </row>
    <row r="400" spans="3:25">
      <c r="C400" s="167"/>
      <c r="D400" s="160"/>
      <c r="E400" s="140"/>
      <c r="F400" s="143"/>
      <c r="G400" s="144"/>
      <c r="H400" s="199"/>
      <c r="I400" s="187"/>
      <c r="J400" s="169"/>
      <c r="K400" s="200"/>
      <c r="L400" s="143"/>
      <c r="M400" s="143"/>
      <c r="N400" s="143"/>
      <c r="O400" s="147"/>
      <c r="P400" s="149"/>
      <c r="Q400" s="228"/>
      <c r="R400" s="121"/>
      <c r="S400" s="164"/>
      <c r="T400" s="161"/>
      <c r="U400" s="164"/>
      <c r="V400" s="187"/>
      <c r="W400" s="187"/>
      <c r="X400" s="140"/>
      <c r="Y400" s="114"/>
    </row>
    <row r="401" spans="3:25">
      <c r="C401" s="167"/>
      <c r="D401" s="160"/>
      <c r="E401" s="140"/>
      <c r="F401" s="143"/>
      <c r="G401" s="144"/>
      <c r="H401" s="199"/>
      <c r="I401" s="187"/>
      <c r="J401" s="169"/>
      <c r="K401" s="200"/>
      <c r="L401" s="143"/>
      <c r="M401" s="143"/>
      <c r="N401" s="143"/>
      <c r="O401" s="147"/>
      <c r="P401" s="149"/>
      <c r="Q401" s="228"/>
      <c r="R401" s="121"/>
      <c r="S401" s="164"/>
      <c r="T401" s="161"/>
      <c r="U401" s="164"/>
      <c r="V401" s="187"/>
      <c r="W401" s="187"/>
      <c r="X401" s="140"/>
      <c r="Y401" s="114"/>
    </row>
    <row r="402" spans="3:25">
      <c r="C402" s="167"/>
      <c r="D402" s="160"/>
      <c r="E402" s="140"/>
      <c r="F402" s="143"/>
      <c r="G402" s="144"/>
      <c r="H402" s="199"/>
      <c r="I402" s="187"/>
      <c r="J402" s="169"/>
      <c r="K402" s="200"/>
      <c r="L402" s="143"/>
      <c r="M402" s="143"/>
      <c r="N402" s="143"/>
      <c r="O402" s="147"/>
      <c r="P402" s="149"/>
      <c r="Q402" s="228"/>
      <c r="R402" s="121"/>
      <c r="S402" s="164"/>
      <c r="T402" s="161"/>
      <c r="U402" s="164"/>
      <c r="V402" s="187"/>
      <c r="W402" s="187"/>
      <c r="X402" s="140"/>
      <c r="Y402" s="114"/>
    </row>
    <row r="403" spans="3:25">
      <c r="C403" s="167"/>
      <c r="D403" s="160"/>
      <c r="E403" s="140"/>
      <c r="F403" s="143"/>
      <c r="G403" s="144"/>
      <c r="H403" s="199"/>
      <c r="I403" s="187"/>
      <c r="J403" s="169"/>
      <c r="K403" s="200"/>
      <c r="L403" s="143"/>
      <c r="M403" s="143"/>
      <c r="N403" s="143"/>
      <c r="O403" s="147"/>
      <c r="P403" s="149"/>
      <c r="Q403" s="228"/>
      <c r="R403" s="121"/>
      <c r="S403" s="164"/>
      <c r="T403" s="161"/>
      <c r="U403" s="164"/>
      <c r="V403" s="187"/>
      <c r="W403" s="187"/>
      <c r="X403" s="140"/>
      <c r="Y403" s="114"/>
    </row>
    <row r="404" spans="3:25">
      <c r="C404" s="167"/>
      <c r="D404" s="160"/>
      <c r="E404" s="140"/>
      <c r="F404" s="143"/>
      <c r="G404" s="144"/>
      <c r="H404" s="199"/>
      <c r="I404" s="187"/>
      <c r="J404" s="169"/>
      <c r="K404" s="200"/>
      <c r="L404" s="143"/>
      <c r="M404" s="143"/>
      <c r="N404" s="143"/>
      <c r="O404" s="147"/>
      <c r="P404" s="149"/>
      <c r="Q404" s="228"/>
      <c r="R404" s="121"/>
      <c r="S404" s="164"/>
      <c r="T404" s="161"/>
      <c r="U404" s="164"/>
      <c r="V404" s="187"/>
      <c r="W404" s="187"/>
      <c r="X404" s="140"/>
      <c r="Y404" s="114"/>
    </row>
    <row r="405" spans="3:25">
      <c r="C405" s="167"/>
      <c r="D405" s="160"/>
      <c r="E405" s="140"/>
      <c r="F405" s="143"/>
      <c r="G405" s="144"/>
      <c r="H405" s="199"/>
      <c r="I405" s="187"/>
      <c r="J405" s="169"/>
      <c r="K405" s="200"/>
      <c r="L405" s="143"/>
      <c r="M405" s="143"/>
      <c r="N405" s="143"/>
      <c r="O405" s="147"/>
      <c r="P405" s="149"/>
      <c r="Q405" s="228"/>
      <c r="R405" s="121"/>
      <c r="S405" s="164"/>
      <c r="T405" s="161"/>
      <c r="U405" s="164"/>
      <c r="V405" s="187"/>
      <c r="W405" s="187"/>
      <c r="X405" s="140"/>
      <c r="Y405" s="114"/>
    </row>
    <row r="406" spans="3:25">
      <c r="C406" s="167"/>
      <c r="D406" s="160"/>
      <c r="E406" s="140"/>
      <c r="F406" s="143"/>
      <c r="G406" s="144"/>
      <c r="H406" s="199"/>
      <c r="I406" s="187"/>
      <c r="J406" s="169"/>
      <c r="K406" s="200"/>
      <c r="L406" s="143"/>
      <c r="M406" s="143"/>
      <c r="N406" s="143"/>
      <c r="O406" s="147"/>
      <c r="P406" s="149"/>
      <c r="Q406" s="228"/>
      <c r="R406" s="121"/>
      <c r="S406" s="164"/>
      <c r="T406" s="161"/>
      <c r="U406" s="164"/>
      <c r="V406" s="187"/>
      <c r="W406" s="187"/>
      <c r="X406" s="140"/>
      <c r="Y406" s="114"/>
    </row>
    <row r="407" spans="3:25">
      <c r="C407" s="167"/>
      <c r="D407" s="160"/>
      <c r="E407" s="140"/>
      <c r="F407" s="143"/>
      <c r="G407" s="144"/>
      <c r="H407" s="199"/>
      <c r="I407" s="187"/>
      <c r="J407" s="169"/>
      <c r="K407" s="200"/>
      <c r="L407" s="143"/>
      <c r="M407" s="143"/>
      <c r="N407" s="143"/>
      <c r="O407" s="147"/>
      <c r="P407" s="149"/>
      <c r="Q407" s="228"/>
      <c r="R407" s="121"/>
      <c r="S407" s="164"/>
      <c r="T407" s="161"/>
      <c r="U407" s="164"/>
      <c r="V407" s="187"/>
      <c r="W407" s="187"/>
      <c r="X407" s="140"/>
      <c r="Y407" s="114"/>
    </row>
    <row r="408" spans="3:25">
      <c r="C408" s="167"/>
      <c r="D408" s="160"/>
      <c r="E408" s="140"/>
      <c r="F408" s="143"/>
      <c r="G408" s="144"/>
      <c r="H408" s="199"/>
      <c r="I408" s="187"/>
      <c r="J408" s="169"/>
      <c r="K408" s="200"/>
      <c r="L408" s="143"/>
      <c r="M408" s="143"/>
      <c r="N408" s="143"/>
      <c r="O408" s="147"/>
      <c r="P408" s="149"/>
      <c r="Q408" s="228"/>
      <c r="R408" s="121"/>
      <c r="S408" s="164"/>
      <c r="T408" s="161"/>
      <c r="U408" s="164"/>
      <c r="V408" s="187"/>
      <c r="W408" s="187"/>
      <c r="X408" s="140"/>
      <c r="Y408" s="114"/>
    </row>
    <row r="409" spans="3:25">
      <c r="C409" s="167"/>
      <c r="D409" s="160"/>
      <c r="E409" s="140"/>
      <c r="F409" s="143"/>
      <c r="G409" s="144"/>
      <c r="H409" s="199"/>
      <c r="I409" s="187"/>
      <c r="J409" s="169"/>
      <c r="K409" s="200"/>
      <c r="L409" s="143"/>
      <c r="M409" s="143"/>
      <c r="N409" s="143"/>
      <c r="O409" s="147"/>
      <c r="P409" s="149"/>
      <c r="Q409" s="228"/>
      <c r="R409" s="121"/>
      <c r="S409" s="164"/>
      <c r="T409" s="161"/>
      <c r="U409" s="164"/>
      <c r="V409" s="187"/>
      <c r="W409" s="187"/>
      <c r="X409" s="140"/>
      <c r="Y409" s="114"/>
    </row>
    <row r="410" spans="3:25">
      <c r="C410" s="167"/>
      <c r="D410" s="160"/>
      <c r="E410" s="140"/>
      <c r="F410" s="143"/>
      <c r="G410" s="144"/>
      <c r="H410" s="199"/>
      <c r="I410" s="187"/>
      <c r="J410" s="169"/>
      <c r="K410" s="200"/>
      <c r="L410" s="143"/>
      <c r="M410" s="143"/>
      <c r="N410" s="143"/>
      <c r="O410" s="147"/>
      <c r="P410" s="149"/>
      <c r="Q410" s="228"/>
      <c r="R410" s="121"/>
      <c r="S410" s="164"/>
      <c r="T410" s="161"/>
      <c r="U410" s="164"/>
      <c r="V410" s="187"/>
      <c r="W410" s="187"/>
      <c r="X410" s="140"/>
      <c r="Y410" s="114"/>
    </row>
    <row r="411" spans="3:25">
      <c r="C411" s="167"/>
      <c r="D411" s="160"/>
      <c r="E411" s="140"/>
      <c r="F411" s="143"/>
      <c r="G411" s="144"/>
      <c r="H411" s="199"/>
      <c r="I411" s="187"/>
      <c r="J411" s="169"/>
      <c r="K411" s="200"/>
      <c r="L411" s="143"/>
      <c r="M411" s="143"/>
      <c r="N411" s="143"/>
      <c r="O411" s="147"/>
      <c r="P411" s="149"/>
      <c r="Q411" s="228"/>
      <c r="R411" s="121"/>
      <c r="S411" s="164"/>
      <c r="T411" s="161"/>
      <c r="U411" s="164"/>
      <c r="V411" s="187"/>
      <c r="W411" s="187"/>
      <c r="X411" s="140"/>
      <c r="Y411" s="114"/>
    </row>
    <row r="412" spans="3:25">
      <c r="C412" s="167"/>
      <c r="D412" s="160"/>
      <c r="E412" s="140"/>
      <c r="F412" s="143"/>
      <c r="G412" s="144"/>
      <c r="H412" s="199"/>
      <c r="I412" s="187"/>
      <c r="J412" s="169"/>
      <c r="K412" s="200"/>
      <c r="L412" s="143"/>
      <c r="M412" s="143"/>
      <c r="N412" s="143"/>
      <c r="O412" s="147"/>
      <c r="P412" s="149"/>
      <c r="Q412" s="228"/>
      <c r="R412" s="121"/>
      <c r="S412" s="164"/>
      <c r="T412" s="161"/>
      <c r="U412" s="164"/>
      <c r="V412" s="187"/>
      <c r="W412" s="187"/>
      <c r="X412" s="140"/>
      <c r="Y412" s="114"/>
    </row>
    <row r="413" spans="3:25">
      <c r="C413" s="167"/>
      <c r="D413" s="160"/>
      <c r="E413" s="140"/>
      <c r="F413" s="143"/>
      <c r="G413" s="144"/>
      <c r="H413" s="199"/>
      <c r="I413" s="187"/>
      <c r="J413" s="169"/>
      <c r="K413" s="200"/>
      <c r="L413" s="143"/>
      <c r="M413" s="143"/>
      <c r="N413" s="143"/>
      <c r="O413" s="147"/>
      <c r="P413" s="149"/>
      <c r="Q413" s="228"/>
      <c r="R413" s="121"/>
      <c r="S413" s="164"/>
      <c r="T413" s="161"/>
      <c r="U413" s="164"/>
      <c r="V413" s="187"/>
      <c r="W413" s="187"/>
      <c r="X413" s="140"/>
      <c r="Y413" s="114"/>
    </row>
    <row r="414" spans="3:25">
      <c r="C414" s="167"/>
      <c r="D414" s="160"/>
      <c r="E414" s="140"/>
      <c r="F414" s="143"/>
      <c r="G414" s="144"/>
      <c r="H414" s="199"/>
      <c r="I414" s="187"/>
      <c r="J414" s="169"/>
      <c r="K414" s="200"/>
      <c r="L414" s="143"/>
      <c r="M414" s="143"/>
      <c r="N414" s="143"/>
      <c r="O414" s="147"/>
      <c r="P414" s="149"/>
      <c r="Q414" s="228"/>
      <c r="R414" s="121"/>
      <c r="S414" s="164"/>
      <c r="T414" s="161"/>
      <c r="U414" s="164"/>
      <c r="V414" s="187"/>
      <c r="W414" s="187"/>
      <c r="X414" s="140"/>
      <c r="Y414" s="114"/>
    </row>
    <row r="415" spans="3:25">
      <c r="C415" s="167"/>
      <c r="D415" s="160"/>
      <c r="E415" s="140"/>
      <c r="F415" s="143"/>
      <c r="G415" s="144"/>
      <c r="H415" s="199"/>
      <c r="I415" s="187"/>
      <c r="J415" s="169"/>
      <c r="K415" s="200"/>
      <c r="L415" s="143"/>
      <c r="M415" s="143"/>
      <c r="N415" s="143"/>
      <c r="O415" s="147"/>
      <c r="P415" s="149"/>
      <c r="Q415" s="228"/>
      <c r="R415" s="121"/>
      <c r="S415" s="164"/>
      <c r="T415" s="161"/>
      <c r="U415" s="164"/>
      <c r="V415" s="187"/>
      <c r="W415" s="187"/>
      <c r="X415" s="140"/>
      <c r="Y415" s="114"/>
    </row>
    <row r="416" spans="3:25">
      <c r="C416" s="167"/>
      <c r="D416" s="160"/>
      <c r="E416" s="140"/>
      <c r="F416" s="143"/>
      <c r="G416" s="144"/>
      <c r="H416" s="199"/>
      <c r="I416" s="187"/>
      <c r="J416" s="169"/>
      <c r="K416" s="200"/>
      <c r="L416" s="143"/>
      <c r="M416" s="143"/>
      <c r="N416" s="143"/>
      <c r="O416" s="147"/>
      <c r="P416" s="149"/>
      <c r="Q416" s="228"/>
      <c r="R416" s="121"/>
      <c r="S416" s="164"/>
      <c r="T416" s="161"/>
      <c r="U416" s="164"/>
      <c r="V416" s="187"/>
      <c r="W416" s="187"/>
      <c r="X416" s="140"/>
      <c r="Y416" s="114"/>
    </row>
    <row r="417" spans="3:25">
      <c r="C417" s="167"/>
      <c r="D417" s="160"/>
      <c r="E417" s="140"/>
      <c r="F417" s="143"/>
      <c r="G417" s="144"/>
      <c r="H417" s="199"/>
      <c r="I417" s="187"/>
      <c r="J417" s="169"/>
      <c r="K417" s="200"/>
      <c r="L417" s="143"/>
      <c r="M417" s="143"/>
      <c r="N417" s="143"/>
      <c r="O417" s="147"/>
      <c r="P417" s="149"/>
      <c r="Q417" s="228"/>
      <c r="R417" s="121"/>
      <c r="S417" s="164"/>
      <c r="T417" s="161"/>
      <c r="U417" s="164"/>
      <c r="V417" s="187"/>
      <c r="W417" s="187"/>
      <c r="X417" s="140"/>
      <c r="Y417" s="114"/>
    </row>
    <row r="418" spans="3:25">
      <c r="C418" s="167"/>
      <c r="D418" s="160"/>
      <c r="E418" s="140"/>
      <c r="F418" s="143"/>
      <c r="G418" s="144"/>
      <c r="H418" s="199"/>
      <c r="I418" s="187"/>
      <c r="J418" s="169"/>
      <c r="K418" s="200"/>
      <c r="L418" s="143"/>
      <c r="M418" s="143"/>
      <c r="N418" s="143"/>
      <c r="O418" s="147"/>
      <c r="P418" s="149"/>
      <c r="Q418" s="228"/>
      <c r="R418" s="121"/>
      <c r="S418" s="164"/>
      <c r="T418" s="161"/>
      <c r="U418" s="164"/>
      <c r="V418" s="187"/>
      <c r="W418" s="187"/>
      <c r="X418" s="140"/>
      <c r="Y418" s="114"/>
    </row>
    <row r="419" spans="3:25">
      <c r="C419" s="167"/>
      <c r="D419" s="160"/>
      <c r="E419" s="140"/>
      <c r="F419" s="143"/>
      <c r="G419" s="144"/>
      <c r="H419" s="199"/>
      <c r="I419" s="187"/>
      <c r="J419" s="169"/>
      <c r="K419" s="200"/>
      <c r="L419" s="143"/>
      <c r="M419" s="143"/>
      <c r="N419" s="143"/>
      <c r="O419" s="147"/>
      <c r="P419" s="149"/>
      <c r="Q419" s="228"/>
      <c r="R419" s="121"/>
      <c r="S419" s="164"/>
      <c r="T419" s="161"/>
      <c r="U419" s="164"/>
      <c r="V419" s="187"/>
      <c r="W419" s="187"/>
      <c r="X419" s="140"/>
      <c r="Y419" s="114"/>
    </row>
    <row r="420" spans="3:25">
      <c r="C420" s="167"/>
      <c r="D420" s="160"/>
      <c r="E420" s="140"/>
      <c r="F420" s="143"/>
      <c r="G420" s="144"/>
      <c r="H420" s="199"/>
      <c r="I420" s="187"/>
      <c r="J420" s="169"/>
      <c r="K420" s="200"/>
      <c r="L420" s="143"/>
      <c r="M420" s="143"/>
      <c r="N420" s="143"/>
      <c r="O420" s="147"/>
      <c r="P420" s="149"/>
      <c r="Q420" s="228"/>
      <c r="R420" s="121"/>
      <c r="S420" s="164"/>
      <c r="T420" s="161"/>
      <c r="U420" s="164"/>
      <c r="V420" s="187"/>
      <c r="W420" s="187"/>
      <c r="X420" s="140"/>
      <c r="Y420" s="114"/>
    </row>
    <row r="421" spans="3:25">
      <c r="C421" s="167"/>
      <c r="D421" s="160"/>
      <c r="E421" s="140"/>
      <c r="F421" s="143"/>
      <c r="G421" s="144"/>
      <c r="H421" s="199"/>
      <c r="I421" s="187"/>
      <c r="J421" s="169"/>
      <c r="K421" s="200"/>
      <c r="L421" s="143"/>
      <c r="M421" s="143"/>
      <c r="N421" s="143"/>
      <c r="O421" s="147"/>
      <c r="P421" s="149"/>
      <c r="Q421" s="228"/>
      <c r="R421" s="121"/>
      <c r="S421" s="164"/>
      <c r="T421" s="161"/>
      <c r="U421" s="164"/>
      <c r="V421" s="187"/>
      <c r="W421" s="187"/>
      <c r="X421" s="140"/>
      <c r="Y421" s="114"/>
    </row>
    <row r="422" spans="3:25">
      <c r="C422" s="167"/>
      <c r="D422" s="160"/>
      <c r="E422" s="140"/>
      <c r="F422" s="143"/>
      <c r="G422" s="144"/>
      <c r="H422" s="199"/>
      <c r="I422" s="187"/>
      <c r="J422" s="169"/>
      <c r="K422" s="200"/>
      <c r="L422" s="143"/>
      <c r="M422" s="143"/>
      <c r="N422" s="143"/>
      <c r="O422" s="147"/>
      <c r="P422" s="149"/>
      <c r="Q422" s="228"/>
      <c r="R422" s="121"/>
      <c r="S422" s="164"/>
      <c r="T422" s="161"/>
      <c r="U422" s="164"/>
      <c r="V422" s="187"/>
      <c r="W422" s="187"/>
      <c r="X422" s="140"/>
      <c r="Y422" s="114"/>
    </row>
    <row r="423" spans="3:25">
      <c r="C423" s="167"/>
      <c r="D423" s="160"/>
      <c r="E423" s="140"/>
      <c r="F423" s="143"/>
      <c r="G423" s="144"/>
      <c r="H423" s="199"/>
      <c r="I423" s="187"/>
      <c r="J423" s="169"/>
      <c r="K423" s="200"/>
      <c r="L423" s="143"/>
      <c r="M423" s="143"/>
      <c r="N423" s="143"/>
      <c r="O423" s="147"/>
      <c r="P423" s="149"/>
      <c r="Q423" s="228"/>
      <c r="R423" s="121"/>
      <c r="S423" s="164"/>
      <c r="T423" s="161"/>
      <c r="U423" s="164"/>
      <c r="V423" s="187"/>
      <c r="W423" s="187"/>
      <c r="X423" s="140"/>
      <c r="Y423" s="114"/>
    </row>
    <row r="424" spans="3:25">
      <c r="C424" s="167"/>
      <c r="D424" s="160"/>
      <c r="E424" s="140"/>
      <c r="F424" s="143"/>
      <c r="G424" s="144"/>
      <c r="H424" s="199"/>
      <c r="I424" s="187"/>
      <c r="J424" s="169"/>
      <c r="K424" s="200"/>
      <c r="L424" s="143"/>
      <c r="M424" s="143"/>
      <c r="N424" s="143"/>
      <c r="O424" s="147"/>
      <c r="P424" s="149"/>
      <c r="Q424" s="228"/>
      <c r="R424" s="121"/>
      <c r="S424" s="164"/>
      <c r="T424" s="161"/>
      <c r="U424" s="164"/>
      <c r="V424" s="187"/>
      <c r="W424" s="187"/>
      <c r="X424" s="140"/>
      <c r="Y424" s="114"/>
    </row>
    <row r="425" spans="3:25">
      <c r="C425" s="167"/>
      <c r="D425" s="160"/>
      <c r="E425" s="140"/>
      <c r="F425" s="143"/>
      <c r="G425" s="144"/>
      <c r="H425" s="199"/>
      <c r="I425" s="187"/>
      <c r="J425" s="169"/>
      <c r="K425" s="200"/>
      <c r="L425" s="143"/>
      <c r="M425" s="143"/>
      <c r="N425" s="143"/>
      <c r="O425" s="147"/>
      <c r="P425" s="149"/>
      <c r="Q425" s="228"/>
      <c r="R425" s="121"/>
      <c r="S425" s="164"/>
      <c r="T425" s="161"/>
      <c r="U425" s="164"/>
      <c r="V425" s="187"/>
      <c r="W425" s="187"/>
      <c r="X425" s="140"/>
      <c r="Y425" s="114"/>
    </row>
    <row r="426" spans="3:25">
      <c r="C426" s="167"/>
      <c r="D426" s="160"/>
      <c r="E426" s="140"/>
      <c r="F426" s="143"/>
      <c r="G426" s="144"/>
      <c r="H426" s="199"/>
      <c r="I426" s="187"/>
      <c r="J426" s="169"/>
      <c r="K426" s="200"/>
      <c r="L426" s="143"/>
      <c r="M426" s="143"/>
      <c r="N426" s="143"/>
      <c r="O426" s="147"/>
      <c r="P426" s="149"/>
      <c r="Q426" s="228"/>
      <c r="R426" s="121"/>
      <c r="S426" s="164"/>
      <c r="T426" s="161"/>
      <c r="U426" s="164"/>
      <c r="V426" s="187"/>
      <c r="W426" s="187"/>
      <c r="X426" s="140"/>
      <c r="Y426" s="114"/>
    </row>
    <row r="427" spans="3:25">
      <c r="C427" s="167"/>
      <c r="D427" s="160"/>
      <c r="E427" s="140"/>
      <c r="F427" s="143"/>
      <c r="G427" s="144"/>
      <c r="H427" s="199"/>
      <c r="I427" s="187"/>
      <c r="J427" s="169"/>
      <c r="K427" s="200"/>
      <c r="L427" s="143"/>
      <c r="M427" s="143"/>
      <c r="N427" s="143"/>
      <c r="O427" s="147"/>
      <c r="P427" s="149"/>
      <c r="Q427" s="228"/>
      <c r="R427" s="121"/>
      <c r="S427" s="164"/>
      <c r="T427" s="161"/>
      <c r="U427" s="164"/>
      <c r="V427" s="187"/>
      <c r="W427" s="187"/>
      <c r="X427" s="140"/>
      <c r="Y427" s="114"/>
    </row>
    <row r="428" spans="3:25">
      <c r="C428" s="167"/>
      <c r="D428" s="160"/>
      <c r="E428" s="140"/>
      <c r="F428" s="143"/>
      <c r="G428" s="144"/>
      <c r="H428" s="199"/>
      <c r="I428" s="187"/>
      <c r="J428" s="169"/>
      <c r="K428" s="200"/>
      <c r="L428" s="143"/>
      <c r="M428" s="143"/>
      <c r="N428" s="143"/>
      <c r="O428" s="147"/>
      <c r="P428" s="149"/>
      <c r="Q428" s="228"/>
      <c r="R428" s="121"/>
      <c r="S428" s="164"/>
      <c r="T428" s="161"/>
      <c r="U428" s="164"/>
      <c r="V428" s="187"/>
      <c r="W428" s="187"/>
      <c r="X428" s="140"/>
      <c r="Y428" s="114"/>
    </row>
    <row r="429" spans="3:25">
      <c r="C429" s="167"/>
      <c r="D429" s="160"/>
      <c r="E429" s="140"/>
      <c r="F429" s="143"/>
      <c r="G429" s="144"/>
      <c r="H429" s="199"/>
      <c r="I429" s="187"/>
      <c r="J429" s="169"/>
      <c r="K429" s="200"/>
      <c r="L429" s="143"/>
      <c r="M429" s="143"/>
      <c r="N429" s="143"/>
      <c r="O429" s="147"/>
      <c r="P429" s="149"/>
      <c r="Q429" s="228"/>
      <c r="R429" s="121"/>
      <c r="S429" s="164"/>
      <c r="T429" s="161"/>
      <c r="U429" s="164"/>
      <c r="V429" s="187"/>
      <c r="W429" s="187"/>
      <c r="X429" s="140"/>
      <c r="Y429" s="114"/>
    </row>
    <row r="430" spans="3:25">
      <c r="C430" s="167"/>
      <c r="D430" s="160"/>
      <c r="E430" s="140"/>
      <c r="F430" s="143"/>
      <c r="G430" s="144"/>
      <c r="H430" s="199"/>
      <c r="I430" s="187"/>
      <c r="J430" s="169"/>
      <c r="K430" s="200"/>
      <c r="L430" s="143"/>
      <c r="M430" s="143"/>
      <c r="N430" s="143"/>
      <c r="O430" s="147"/>
      <c r="P430" s="149"/>
      <c r="Q430" s="228"/>
      <c r="R430" s="121"/>
      <c r="S430" s="164"/>
      <c r="T430" s="161"/>
      <c r="U430" s="164"/>
      <c r="V430" s="187"/>
      <c r="W430" s="187"/>
      <c r="X430" s="140"/>
      <c r="Y430" s="114"/>
    </row>
    <row r="431" spans="3:25">
      <c r="C431" s="167"/>
      <c r="D431" s="160"/>
      <c r="E431" s="140"/>
      <c r="F431" s="143"/>
      <c r="G431" s="144"/>
      <c r="H431" s="199"/>
      <c r="I431" s="187"/>
      <c r="J431" s="169"/>
      <c r="K431" s="200"/>
      <c r="L431" s="143"/>
      <c r="M431" s="143"/>
      <c r="N431" s="143"/>
      <c r="O431" s="147"/>
      <c r="P431" s="149"/>
      <c r="Q431" s="228"/>
      <c r="R431" s="121"/>
      <c r="S431" s="164"/>
      <c r="T431" s="161"/>
      <c r="U431" s="164"/>
      <c r="V431" s="187"/>
      <c r="W431" s="187"/>
      <c r="X431" s="140"/>
      <c r="Y431" s="114"/>
    </row>
    <row r="432" spans="3:25">
      <c r="C432" s="167"/>
      <c r="D432" s="160"/>
      <c r="E432" s="140"/>
      <c r="F432" s="143"/>
      <c r="G432" s="144"/>
      <c r="H432" s="199"/>
      <c r="I432" s="187"/>
      <c r="J432" s="169"/>
      <c r="K432" s="200"/>
      <c r="L432" s="143"/>
      <c r="M432" s="143"/>
      <c r="N432" s="143"/>
      <c r="O432" s="147"/>
      <c r="P432" s="149"/>
      <c r="Q432" s="228"/>
      <c r="R432" s="121"/>
      <c r="S432" s="164"/>
      <c r="T432" s="161"/>
      <c r="U432" s="164"/>
      <c r="V432" s="187"/>
      <c r="W432" s="187"/>
      <c r="X432" s="140"/>
      <c r="Y432" s="114"/>
    </row>
    <row r="433" spans="3:25">
      <c r="C433" s="167"/>
      <c r="D433" s="160"/>
      <c r="E433" s="140"/>
      <c r="F433" s="143"/>
      <c r="G433" s="144"/>
      <c r="H433" s="199"/>
      <c r="I433" s="187"/>
      <c r="J433" s="169"/>
      <c r="K433" s="200"/>
      <c r="L433" s="143"/>
      <c r="M433" s="143"/>
      <c r="N433" s="143"/>
      <c r="O433" s="147"/>
      <c r="P433" s="149"/>
      <c r="Q433" s="228"/>
      <c r="R433" s="121"/>
      <c r="S433" s="164"/>
      <c r="T433" s="161"/>
      <c r="U433" s="164"/>
      <c r="V433" s="187"/>
      <c r="W433" s="187"/>
      <c r="X433" s="140"/>
      <c r="Y433" s="114"/>
    </row>
    <row r="434" spans="3:25">
      <c r="C434" s="167"/>
      <c r="D434" s="160"/>
      <c r="E434" s="140"/>
      <c r="F434" s="143"/>
      <c r="G434" s="144"/>
      <c r="H434" s="199"/>
      <c r="I434" s="187"/>
      <c r="J434" s="169"/>
      <c r="K434" s="200"/>
      <c r="L434" s="143"/>
      <c r="M434" s="143"/>
      <c r="N434" s="143"/>
      <c r="O434" s="147"/>
      <c r="P434" s="149"/>
      <c r="Q434" s="228"/>
      <c r="R434" s="121"/>
      <c r="S434" s="164"/>
      <c r="T434" s="161"/>
      <c r="U434" s="164"/>
      <c r="V434" s="187"/>
      <c r="W434" s="187"/>
      <c r="X434" s="140"/>
      <c r="Y434" s="114"/>
    </row>
    <row r="435" spans="3:25">
      <c r="C435" s="167"/>
      <c r="D435" s="160"/>
      <c r="E435" s="140"/>
      <c r="F435" s="143"/>
      <c r="G435" s="144"/>
      <c r="H435" s="199"/>
      <c r="I435" s="187"/>
      <c r="J435" s="169"/>
      <c r="K435" s="200"/>
      <c r="L435" s="143"/>
      <c r="M435" s="143"/>
      <c r="N435" s="143"/>
      <c r="O435" s="147"/>
      <c r="P435" s="149"/>
      <c r="Q435" s="228"/>
      <c r="R435" s="121"/>
      <c r="S435" s="164"/>
      <c r="T435" s="161"/>
      <c r="U435" s="164"/>
      <c r="V435" s="187"/>
      <c r="W435" s="187"/>
      <c r="X435" s="140"/>
      <c r="Y435" s="114"/>
    </row>
    <row r="436" spans="3:25">
      <c r="C436" s="167"/>
      <c r="D436" s="160"/>
      <c r="E436" s="140"/>
      <c r="F436" s="143"/>
      <c r="G436" s="144"/>
      <c r="H436" s="199"/>
      <c r="I436" s="187"/>
      <c r="J436" s="169"/>
      <c r="K436" s="200"/>
      <c r="L436" s="143"/>
      <c r="M436" s="143"/>
      <c r="N436" s="143"/>
      <c r="O436" s="147"/>
      <c r="P436" s="149"/>
      <c r="Q436" s="228"/>
      <c r="R436" s="121"/>
      <c r="S436" s="164"/>
      <c r="T436" s="161"/>
      <c r="U436" s="164"/>
      <c r="V436" s="187"/>
      <c r="W436" s="187"/>
      <c r="X436" s="140"/>
      <c r="Y436" s="114"/>
    </row>
    <row r="437" spans="3:25">
      <c r="C437" s="167"/>
      <c r="D437" s="160"/>
      <c r="E437" s="140"/>
      <c r="F437" s="143"/>
      <c r="G437" s="144"/>
      <c r="H437" s="199"/>
      <c r="I437" s="187"/>
      <c r="J437" s="169"/>
      <c r="K437" s="200"/>
      <c r="L437" s="143"/>
      <c r="M437" s="143"/>
      <c r="N437" s="143"/>
      <c r="O437" s="147"/>
      <c r="P437" s="149"/>
      <c r="Q437" s="228"/>
      <c r="R437" s="121"/>
      <c r="S437" s="164"/>
      <c r="T437" s="161"/>
      <c r="U437" s="164"/>
      <c r="V437" s="187"/>
      <c r="W437" s="187"/>
      <c r="X437" s="140"/>
      <c r="Y437" s="114"/>
    </row>
    <row r="438" spans="3:25">
      <c r="C438" s="167"/>
      <c r="D438" s="160"/>
      <c r="E438" s="140"/>
      <c r="F438" s="143"/>
      <c r="G438" s="144"/>
      <c r="H438" s="199"/>
      <c r="I438" s="187"/>
      <c r="J438" s="169"/>
      <c r="K438" s="200"/>
      <c r="L438" s="143"/>
      <c r="M438" s="143"/>
      <c r="N438" s="143"/>
      <c r="O438" s="147"/>
      <c r="P438" s="149"/>
      <c r="Q438" s="228"/>
      <c r="R438" s="121"/>
      <c r="S438" s="164"/>
      <c r="T438" s="161"/>
      <c r="U438" s="164"/>
      <c r="V438" s="187"/>
      <c r="W438" s="187"/>
      <c r="X438" s="140"/>
      <c r="Y438" s="114"/>
    </row>
    <row r="439" spans="3:25">
      <c r="C439" s="167"/>
      <c r="D439" s="160"/>
      <c r="E439" s="140"/>
      <c r="F439" s="143"/>
      <c r="G439" s="144"/>
      <c r="H439" s="199"/>
      <c r="I439" s="187"/>
      <c r="J439" s="169"/>
      <c r="K439" s="200"/>
      <c r="L439" s="143"/>
      <c r="M439" s="143"/>
      <c r="N439" s="143"/>
      <c r="O439" s="147"/>
      <c r="P439" s="149"/>
      <c r="Q439" s="228"/>
      <c r="R439" s="121"/>
      <c r="S439" s="164"/>
      <c r="T439" s="161"/>
      <c r="U439" s="164"/>
      <c r="V439" s="187"/>
      <c r="W439" s="187"/>
      <c r="X439" s="140"/>
      <c r="Y439" s="114"/>
    </row>
    <row r="440" spans="3:25">
      <c r="C440" s="167"/>
      <c r="D440" s="160"/>
      <c r="E440" s="140"/>
      <c r="F440" s="143"/>
      <c r="G440" s="144"/>
      <c r="H440" s="199"/>
      <c r="I440" s="187"/>
      <c r="J440" s="169"/>
      <c r="K440" s="200"/>
      <c r="L440" s="143"/>
      <c r="M440" s="143"/>
      <c r="N440" s="143"/>
      <c r="O440" s="147"/>
      <c r="P440" s="149"/>
      <c r="Q440" s="228"/>
      <c r="R440" s="121"/>
      <c r="S440" s="164"/>
      <c r="T440" s="161"/>
      <c r="U440" s="164"/>
      <c r="V440" s="187"/>
      <c r="W440" s="187"/>
      <c r="X440" s="140"/>
      <c r="Y440" s="114"/>
    </row>
    <row r="441" spans="3:25">
      <c r="C441" s="167"/>
      <c r="D441" s="160"/>
      <c r="E441" s="140"/>
      <c r="F441" s="143"/>
      <c r="G441" s="144"/>
      <c r="H441" s="199"/>
      <c r="I441" s="187"/>
      <c r="J441" s="169"/>
      <c r="K441" s="200"/>
      <c r="L441" s="143"/>
      <c r="M441" s="143"/>
      <c r="N441" s="143"/>
      <c r="O441" s="147"/>
      <c r="P441" s="149"/>
      <c r="Q441" s="228"/>
      <c r="R441" s="121"/>
      <c r="S441" s="164"/>
      <c r="T441" s="161"/>
      <c r="U441" s="164"/>
      <c r="V441" s="187"/>
      <c r="W441" s="187"/>
      <c r="X441" s="140"/>
      <c r="Y441" s="114"/>
    </row>
    <row r="442" spans="3:25">
      <c r="C442" s="167"/>
      <c r="D442" s="160"/>
      <c r="E442" s="140"/>
      <c r="F442" s="143"/>
      <c r="G442" s="144"/>
      <c r="H442" s="199"/>
      <c r="I442" s="187"/>
      <c r="J442" s="169"/>
      <c r="K442" s="200"/>
      <c r="L442" s="143"/>
      <c r="M442" s="143"/>
      <c r="N442" s="143"/>
      <c r="O442" s="147"/>
      <c r="P442" s="149"/>
      <c r="Q442" s="228"/>
      <c r="R442" s="121"/>
      <c r="S442" s="164"/>
      <c r="T442" s="161"/>
      <c r="U442" s="164"/>
      <c r="V442" s="187"/>
      <c r="W442" s="187"/>
      <c r="X442" s="140"/>
      <c r="Y442" s="114"/>
    </row>
    <row r="443" spans="3:25">
      <c r="C443" s="167"/>
      <c r="D443" s="160"/>
      <c r="E443" s="140"/>
      <c r="F443" s="143"/>
      <c r="G443" s="144"/>
      <c r="H443" s="199"/>
      <c r="I443" s="187"/>
      <c r="J443" s="169"/>
      <c r="K443" s="200"/>
      <c r="L443" s="143"/>
      <c r="M443" s="143"/>
      <c r="N443" s="143"/>
      <c r="O443" s="147"/>
      <c r="P443" s="149"/>
      <c r="Q443" s="228"/>
      <c r="R443" s="121"/>
      <c r="S443" s="164"/>
      <c r="T443" s="161"/>
      <c r="U443" s="164"/>
      <c r="V443" s="187"/>
      <c r="W443" s="187"/>
      <c r="X443" s="140"/>
      <c r="Y443" s="114"/>
    </row>
    <row r="444" spans="3:25">
      <c r="C444" s="167"/>
      <c r="D444" s="160"/>
      <c r="E444" s="140"/>
      <c r="F444" s="143"/>
      <c r="G444" s="144"/>
      <c r="H444" s="199"/>
      <c r="I444" s="187"/>
      <c r="J444" s="169"/>
      <c r="K444" s="200"/>
      <c r="L444" s="143"/>
      <c r="M444" s="143"/>
      <c r="N444" s="143"/>
      <c r="O444" s="147"/>
      <c r="P444" s="149"/>
      <c r="Q444" s="228"/>
      <c r="R444" s="121"/>
      <c r="S444" s="164"/>
      <c r="T444" s="161"/>
      <c r="U444" s="164"/>
      <c r="V444" s="187"/>
      <c r="W444" s="187"/>
      <c r="X444" s="140"/>
      <c r="Y444" s="114"/>
    </row>
    <row r="445" spans="3:25">
      <c r="C445" s="167"/>
      <c r="D445" s="160"/>
      <c r="E445" s="140"/>
      <c r="F445" s="143"/>
      <c r="G445" s="144"/>
      <c r="H445" s="199"/>
      <c r="I445" s="187"/>
      <c r="J445" s="169"/>
      <c r="K445" s="200"/>
      <c r="L445" s="143"/>
      <c r="M445" s="143"/>
      <c r="N445" s="143"/>
      <c r="O445" s="147"/>
      <c r="P445" s="149"/>
      <c r="Q445" s="228"/>
      <c r="R445" s="121"/>
      <c r="S445" s="164"/>
      <c r="T445" s="161"/>
      <c r="U445" s="164"/>
      <c r="V445" s="187"/>
      <c r="W445" s="187"/>
      <c r="X445" s="140"/>
      <c r="Y445" s="114"/>
    </row>
    <row r="446" spans="3:25">
      <c r="C446" s="167"/>
      <c r="D446" s="160"/>
      <c r="E446" s="140"/>
      <c r="F446" s="143"/>
      <c r="G446" s="144"/>
      <c r="H446" s="199"/>
      <c r="I446" s="187"/>
      <c r="J446" s="169"/>
      <c r="K446" s="200"/>
      <c r="L446" s="143"/>
      <c r="M446" s="143"/>
      <c r="N446" s="143"/>
      <c r="O446" s="147"/>
      <c r="P446" s="149"/>
      <c r="Q446" s="228"/>
      <c r="R446" s="121"/>
      <c r="S446" s="164"/>
      <c r="T446" s="161"/>
      <c r="U446" s="164"/>
      <c r="V446" s="187"/>
      <c r="W446" s="187"/>
      <c r="X446" s="140"/>
      <c r="Y446" s="114"/>
    </row>
    <row r="447" spans="3:25">
      <c r="C447" s="167"/>
      <c r="D447" s="160"/>
      <c r="E447" s="140"/>
      <c r="F447" s="143"/>
      <c r="G447" s="144"/>
      <c r="H447" s="199"/>
      <c r="I447" s="187"/>
      <c r="J447" s="169"/>
      <c r="K447" s="200"/>
      <c r="L447" s="143"/>
      <c r="M447" s="143"/>
      <c r="N447" s="143"/>
      <c r="O447" s="147"/>
      <c r="P447" s="149"/>
      <c r="Q447" s="228"/>
      <c r="R447" s="121"/>
      <c r="S447" s="164"/>
      <c r="T447" s="161"/>
      <c r="U447" s="164"/>
      <c r="V447" s="187"/>
      <c r="W447" s="187"/>
      <c r="X447" s="140"/>
      <c r="Y447" s="114"/>
    </row>
    <row r="448" spans="3:25">
      <c r="C448" s="167"/>
      <c r="D448" s="160"/>
      <c r="E448" s="140"/>
      <c r="F448" s="143"/>
      <c r="G448" s="144"/>
      <c r="H448" s="199"/>
      <c r="I448" s="187"/>
      <c r="J448" s="169"/>
      <c r="K448" s="200"/>
      <c r="L448" s="143"/>
      <c r="M448" s="143"/>
      <c r="N448" s="143"/>
      <c r="O448" s="147"/>
      <c r="P448" s="149"/>
      <c r="Q448" s="228"/>
      <c r="R448" s="121"/>
      <c r="S448" s="164"/>
      <c r="T448" s="161"/>
      <c r="U448" s="164"/>
      <c r="V448" s="187"/>
      <c r="W448" s="187"/>
      <c r="X448" s="140"/>
      <c r="Y448" s="114"/>
    </row>
    <row r="449" spans="3:25">
      <c r="C449" s="167"/>
      <c r="D449" s="160"/>
      <c r="E449" s="140"/>
      <c r="F449" s="143"/>
      <c r="G449" s="144"/>
      <c r="H449" s="199"/>
      <c r="I449" s="187"/>
      <c r="J449" s="169"/>
      <c r="K449" s="200"/>
      <c r="L449" s="143"/>
      <c r="M449" s="143"/>
      <c r="N449" s="143"/>
      <c r="O449" s="147"/>
      <c r="P449" s="149"/>
      <c r="Q449" s="228"/>
      <c r="R449" s="121"/>
      <c r="S449" s="164"/>
      <c r="T449" s="161"/>
      <c r="U449" s="164"/>
      <c r="V449" s="187"/>
      <c r="W449" s="187"/>
      <c r="X449" s="140"/>
      <c r="Y449" s="114"/>
    </row>
    <row r="450" spans="3:25">
      <c r="C450" s="167"/>
      <c r="D450" s="160"/>
      <c r="E450" s="140"/>
      <c r="F450" s="143"/>
      <c r="G450" s="144"/>
      <c r="H450" s="199"/>
      <c r="I450" s="187"/>
      <c r="J450" s="169"/>
      <c r="K450" s="200"/>
      <c r="L450" s="143"/>
      <c r="M450" s="143"/>
      <c r="N450" s="143"/>
      <c r="O450" s="147"/>
      <c r="P450" s="149"/>
      <c r="Q450" s="228"/>
      <c r="R450" s="121"/>
      <c r="S450" s="164"/>
      <c r="T450" s="161"/>
      <c r="U450" s="164"/>
      <c r="V450" s="187"/>
      <c r="W450" s="187"/>
      <c r="X450" s="140"/>
      <c r="Y450" s="114"/>
    </row>
    <row r="451" spans="3:25">
      <c r="C451" s="167"/>
      <c r="D451" s="160"/>
      <c r="E451" s="140"/>
      <c r="F451" s="143"/>
      <c r="G451" s="144"/>
      <c r="H451" s="199"/>
      <c r="I451" s="187"/>
      <c r="J451" s="169"/>
      <c r="K451" s="200"/>
      <c r="L451" s="143"/>
      <c r="M451" s="143"/>
      <c r="N451" s="143"/>
      <c r="O451" s="147"/>
      <c r="P451" s="149"/>
      <c r="Q451" s="228"/>
      <c r="R451" s="121"/>
      <c r="S451" s="164"/>
      <c r="T451" s="161"/>
      <c r="U451" s="164"/>
      <c r="V451" s="187"/>
      <c r="W451" s="187"/>
      <c r="X451" s="140"/>
      <c r="Y451" s="114"/>
    </row>
    <row r="452" spans="3:25">
      <c r="C452" s="167"/>
      <c r="D452" s="160"/>
      <c r="E452" s="140"/>
      <c r="F452" s="143"/>
      <c r="G452" s="144"/>
      <c r="H452" s="199"/>
      <c r="I452" s="187"/>
      <c r="J452" s="169"/>
      <c r="K452" s="200"/>
      <c r="L452" s="143"/>
      <c r="M452" s="143"/>
      <c r="N452" s="143"/>
      <c r="O452" s="147"/>
      <c r="P452" s="149"/>
      <c r="Q452" s="228"/>
      <c r="R452" s="121"/>
      <c r="S452" s="164"/>
      <c r="T452" s="161"/>
      <c r="U452" s="164"/>
      <c r="V452" s="187"/>
      <c r="W452" s="187"/>
      <c r="X452" s="140"/>
      <c r="Y452" s="114"/>
    </row>
    <row r="453" spans="3:25">
      <c r="C453" s="167"/>
      <c r="D453" s="160"/>
      <c r="E453" s="140"/>
      <c r="F453" s="143"/>
      <c r="G453" s="144"/>
      <c r="H453" s="199"/>
      <c r="I453" s="187"/>
      <c r="J453" s="169"/>
      <c r="K453" s="200"/>
      <c r="L453" s="143"/>
      <c r="M453" s="143"/>
      <c r="N453" s="143"/>
      <c r="O453" s="147"/>
      <c r="P453" s="149"/>
      <c r="Q453" s="228"/>
      <c r="R453" s="121"/>
      <c r="S453" s="164"/>
      <c r="T453" s="161"/>
      <c r="U453" s="164"/>
      <c r="V453" s="187"/>
      <c r="W453" s="187"/>
      <c r="X453" s="140"/>
      <c r="Y453" s="114"/>
    </row>
    <row r="454" spans="3:25">
      <c r="C454" s="167"/>
      <c r="D454" s="160"/>
      <c r="E454" s="140"/>
      <c r="F454" s="143"/>
      <c r="G454" s="144"/>
      <c r="H454" s="199"/>
      <c r="I454" s="187"/>
      <c r="J454" s="169"/>
      <c r="K454" s="200"/>
      <c r="L454" s="143"/>
      <c r="M454" s="143"/>
      <c r="N454" s="143"/>
      <c r="O454" s="147"/>
      <c r="P454" s="149"/>
      <c r="Q454" s="228"/>
      <c r="R454" s="121"/>
      <c r="S454" s="164"/>
      <c r="T454" s="161"/>
      <c r="U454" s="164"/>
      <c r="V454" s="187"/>
      <c r="W454" s="187"/>
      <c r="X454" s="140"/>
      <c r="Y454" s="114"/>
    </row>
    <row r="455" spans="3:25">
      <c r="C455" s="167"/>
      <c r="D455" s="160"/>
      <c r="E455" s="140"/>
      <c r="F455" s="143"/>
      <c r="G455" s="144"/>
      <c r="H455" s="199"/>
      <c r="I455" s="187"/>
      <c r="J455" s="169"/>
      <c r="K455" s="200"/>
      <c r="L455" s="143"/>
      <c r="M455" s="143"/>
      <c r="N455" s="143"/>
      <c r="O455" s="147"/>
      <c r="P455" s="149"/>
      <c r="Q455" s="228"/>
      <c r="R455" s="121"/>
      <c r="S455" s="164"/>
      <c r="T455" s="161"/>
      <c r="U455" s="164"/>
      <c r="V455" s="187"/>
      <c r="W455" s="187"/>
      <c r="X455" s="140"/>
      <c r="Y455" s="114"/>
    </row>
    <row r="456" spans="3:25">
      <c r="C456" s="167"/>
      <c r="D456" s="160"/>
      <c r="E456" s="140"/>
      <c r="F456" s="143"/>
      <c r="G456" s="144"/>
      <c r="H456" s="199"/>
      <c r="I456" s="187"/>
      <c r="J456" s="169"/>
      <c r="K456" s="200"/>
      <c r="L456" s="143"/>
      <c r="M456" s="143"/>
      <c r="N456" s="143"/>
      <c r="O456" s="147"/>
      <c r="P456" s="149"/>
      <c r="Q456" s="228"/>
      <c r="R456" s="121"/>
      <c r="S456" s="164"/>
      <c r="T456" s="161"/>
      <c r="U456" s="164"/>
      <c r="V456" s="187"/>
      <c r="W456" s="187"/>
      <c r="X456" s="140"/>
      <c r="Y456" s="114"/>
    </row>
    <row r="457" spans="3:25">
      <c r="C457" s="167"/>
      <c r="D457" s="160"/>
      <c r="E457" s="140"/>
      <c r="F457" s="143"/>
      <c r="G457" s="144"/>
      <c r="H457" s="199"/>
      <c r="I457" s="187"/>
      <c r="J457" s="169"/>
      <c r="K457" s="200"/>
      <c r="L457" s="143"/>
      <c r="M457" s="143"/>
      <c r="N457" s="143"/>
      <c r="O457" s="147"/>
      <c r="P457" s="149"/>
      <c r="Q457" s="228"/>
      <c r="R457" s="121"/>
      <c r="S457" s="164"/>
      <c r="T457" s="161"/>
      <c r="U457" s="164"/>
      <c r="V457" s="187"/>
      <c r="W457" s="187"/>
      <c r="X457" s="140"/>
      <c r="Y457" s="114"/>
    </row>
    <row r="458" spans="3:25">
      <c r="C458" s="167"/>
      <c r="D458" s="160"/>
      <c r="E458" s="140"/>
      <c r="F458" s="143"/>
      <c r="G458" s="144"/>
      <c r="H458" s="199"/>
      <c r="I458" s="187"/>
      <c r="J458" s="169"/>
      <c r="K458" s="200"/>
      <c r="L458" s="143"/>
      <c r="M458" s="143"/>
      <c r="N458" s="143"/>
      <c r="O458" s="147"/>
      <c r="P458" s="149"/>
      <c r="Q458" s="228"/>
      <c r="R458" s="121"/>
      <c r="S458" s="164"/>
      <c r="T458" s="161"/>
      <c r="U458" s="164"/>
      <c r="V458" s="187"/>
      <c r="W458" s="187"/>
      <c r="X458" s="140"/>
      <c r="Y458" s="114"/>
    </row>
    <row r="459" spans="3:25">
      <c r="C459" s="167"/>
      <c r="D459" s="160"/>
      <c r="E459" s="140"/>
      <c r="F459" s="143"/>
      <c r="G459" s="144"/>
      <c r="H459" s="199"/>
      <c r="I459" s="187"/>
      <c r="J459" s="169"/>
      <c r="K459" s="200"/>
      <c r="L459" s="143"/>
      <c r="M459" s="143"/>
      <c r="N459" s="143"/>
      <c r="O459" s="147"/>
      <c r="P459" s="149"/>
      <c r="Q459" s="228"/>
      <c r="R459" s="121"/>
      <c r="S459" s="164"/>
      <c r="T459" s="161"/>
      <c r="U459" s="164"/>
      <c r="V459" s="187"/>
      <c r="W459" s="187"/>
      <c r="X459" s="140"/>
      <c r="Y459" s="114"/>
    </row>
    <row r="460" spans="3:25">
      <c r="C460" s="167"/>
      <c r="D460" s="160"/>
      <c r="E460" s="140"/>
      <c r="F460" s="143"/>
      <c r="G460" s="144"/>
      <c r="H460" s="199"/>
      <c r="I460" s="187"/>
      <c r="J460" s="169"/>
      <c r="K460" s="200"/>
      <c r="L460" s="143"/>
      <c r="M460" s="143"/>
      <c r="N460" s="143"/>
      <c r="O460" s="147"/>
      <c r="P460" s="149"/>
      <c r="Q460" s="228"/>
      <c r="R460" s="121"/>
      <c r="S460" s="164"/>
      <c r="T460" s="161"/>
      <c r="U460" s="164"/>
      <c r="V460" s="187"/>
      <c r="W460" s="187"/>
      <c r="X460" s="140"/>
      <c r="Y460" s="114"/>
    </row>
    <row r="461" spans="3:25">
      <c r="C461" s="167"/>
      <c r="D461" s="160"/>
      <c r="E461" s="140"/>
      <c r="F461" s="143"/>
      <c r="G461" s="144"/>
      <c r="H461" s="199"/>
      <c r="I461" s="187"/>
      <c r="J461" s="169"/>
      <c r="K461" s="200"/>
      <c r="L461" s="143"/>
      <c r="M461" s="143"/>
      <c r="N461" s="143"/>
      <c r="O461" s="147"/>
      <c r="P461" s="149"/>
      <c r="Q461" s="228"/>
      <c r="R461" s="121"/>
      <c r="S461" s="164"/>
      <c r="T461" s="161"/>
      <c r="U461" s="164"/>
      <c r="V461" s="187"/>
      <c r="W461" s="187"/>
      <c r="X461" s="140"/>
      <c r="Y461" s="114"/>
    </row>
    <row r="462" spans="3:25">
      <c r="C462" s="167"/>
      <c r="D462" s="160"/>
      <c r="E462" s="140"/>
      <c r="F462" s="143"/>
      <c r="G462" s="144"/>
      <c r="H462" s="199"/>
      <c r="I462" s="187"/>
      <c r="J462" s="169"/>
      <c r="K462" s="200"/>
      <c r="L462" s="143"/>
      <c r="M462" s="143"/>
      <c r="N462" s="143"/>
      <c r="O462" s="147"/>
      <c r="P462" s="149"/>
      <c r="Q462" s="228"/>
      <c r="R462" s="121"/>
      <c r="S462" s="164"/>
      <c r="T462" s="161"/>
      <c r="U462" s="164"/>
      <c r="V462" s="187"/>
      <c r="W462" s="187"/>
      <c r="X462" s="140"/>
      <c r="Y462" s="114"/>
    </row>
    <row r="463" spans="3:25">
      <c r="C463" s="167"/>
      <c r="D463" s="160"/>
      <c r="E463" s="140"/>
      <c r="F463" s="143"/>
      <c r="G463" s="144"/>
      <c r="H463" s="199"/>
      <c r="I463" s="187"/>
      <c r="J463" s="169"/>
      <c r="K463" s="200"/>
      <c r="L463" s="143"/>
      <c r="M463" s="143"/>
      <c r="N463" s="143"/>
      <c r="O463" s="147"/>
      <c r="P463" s="149"/>
      <c r="Q463" s="228"/>
      <c r="R463" s="121"/>
      <c r="S463" s="164"/>
      <c r="T463" s="161"/>
      <c r="U463" s="164"/>
      <c r="V463" s="187"/>
      <c r="W463" s="187"/>
      <c r="X463" s="140"/>
      <c r="Y463" s="114"/>
    </row>
    <row r="464" spans="3:25">
      <c r="C464" s="167"/>
      <c r="D464" s="160"/>
      <c r="E464" s="140"/>
      <c r="F464" s="143"/>
      <c r="G464" s="144"/>
      <c r="H464" s="199"/>
      <c r="I464" s="187"/>
      <c r="J464" s="169"/>
      <c r="K464" s="200"/>
      <c r="L464" s="143"/>
      <c r="M464" s="143"/>
      <c r="N464" s="143"/>
      <c r="O464" s="147"/>
      <c r="P464" s="149"/>
      <c r="Q464" s="228"/>
      <c r="R464" s="121"/>
      <c r="S464" s="164"/>
      <c r="T464" s="161"/>
      <c r="U464" s="164"/>
      <c r="V464" s="187"/>
      <c r="W464" s="187"/>
      <c r="X464" s="140"/>
      <c r="Y464" s="114"/>
    </row>
    <row r="465" spans="3:25">
      <c r="C465" s="167"/>
      <c r="D465" s="160"/>
      <c r="E465" s="140"/>
      <c r="F465" s="143"/>
      <c r="G465" s="144"/>
      <c r="H465" s="199"/>
      <c r="I465" s="187"/>
      <c r="J465" s="169"/>
      <c r="K465" s="200"/>
      <c r="L465" s="143"/>
      <c r="M465" s="143"/>
      <c r="N465" s="143"/>
      <c r="O465" s="147"/>
      <c r="P465" s="149"/>
      <c r="Q465" s="228"/>
      <c r="R465" s="121"/>
      <c r="S465" s="164"/>
      <c r="T465" s="161"/>
      <c r="U465" s="164"/>
      <c r="V465" s="187"/>
      <c r="W465" s="187"/>
      <c r="X465" s="140"/>
      <c r="Y465" s="114"/>
    </row>
    <row r="466" spans="3:25">
      <c r="C466" s="167"/>
      <c r="D466" s="160"/>
      <c r="E466" s="140"/>
      <c r="F466" s="143"/>
      <c r="G466" s="144"/>
      <c r="H466" s="199"/>
      <c r="I466" s="187"/>
      <c r="J466" s="169"/>
      <c r="K466" s="200"/>
      <c r="L466" s="143"/>
      <c r="M466" s="143"/>
      <c r="N466" s="143"/>
      <c r="O466" s="147"/>
      <c r="P466" s="149"/>
      <c r="Q466" s="228"/>
      <c r="R466" s="121"/>
      <c r="S466" s="164"/>
      <c r="T466" s="161"/>
      <c r="U466" s="164"/>
      <c r="V466" s="187"/>
      <c r="W466" s="187"/>
      <c r="X466" s="140"/>
      <c r="Y466" s="114"/>
    </row>
    <row r="467" spans="3:25">
      <c r="C467" s="167"/>
      <c r="D467" s="160"/>
      <c r="E467" s="140"/>
      <c r="F467" s="143"/>
      <c r="G467" s="144"/>
      <c r="H467" s="199"/>
      <c r="I467" s="187"/>
      <c r="J467" s="169"/>
      <c r="K467" s="200"/>
      <c r="L467" s="143"/>
      <c r="M467" s="143"/>
      <c r="N467" s="143"/>
      <c r="O467" s="147"/>
      <c r="P467" s="149"/>
      <c r="Q467" s="228"/>
      <c r="R467" s="121"/>
      <c r="S467" s="164"/>
      <c r="T467" s="161"/>
      <c r="U467" s="164"/>
      <c r="V467" s="187"/>
      <c r="W467" s="187"/>
      <c r="X467" s="140"/>
      <c r="Y467" s="114"/>
    </row>
    <row r="468" spans="3:25">
      <c r="C468" s="167"/>
      <c r="D468" s="160"/>
      <c r="E468" s="140"/>
      <c r="F468" s="143"/>
      <c r="G468" s="144"/>
      <c r="H468" s="199"/>
      <c r="I468" s="187"/>
      <c r="J468" s="169"/>
      <c r="K468" s="200"/>
      <c r="L468" s="143"/>
      <c r="M468" s="143"/>
      <c r="N468" s="143"/>
      <c r="O468" s="147"/>
      <c r="P468" s="149"/>
      <c r="Q468" s="228"/>
      <c r="R468" s="121"/>
      <c r="S468" s="164"/>
      <c r="T468" s="161"/>
      <c r="U468" s="164"/>
      <c r="V468" s="187"/>
      <c r="W468" s="187"/>
      <c r="X468" s="140"/>
      <c r="Y468" s="114"/>
    </row>
    <row r="469" spans="3:25">
      <c r="C469" s="167"/>
      <c r="D469" s="160"/>
      <c r="E469" s="140"/>
      <c r="F469" s="143"/>
      <c r="G469" s="144"/>
      <c r="H469" s="199"/>
      <c r="I469" s="187"/>
      <c r="J469" s="169"/>
      <c r="K469" s="200"/>
      <c r="L469" s="143"/>
      <c r="M469" s="143"/>
      <c r="N469" s="143"/>
      <c r="O469" s="147"/>
      <c r="P469" s="149"/>
      <c r="Q469" s="228"/>
      <c r="R469" s="121"/>
      <c r="S469" s="164"/>
      <c r="T469" s="161"/>
      <c r="U469" s="164"/>
      <c r="V469" s="187"/>
      <c r="W469" s="187"/>
      <c r="X469" s="140"/>
      <c r="Y469" s="114"/>
    </row>
    <row r="470" spans="3:25">
      <c r="C470" s="167"/>
      <c r="D470" s="160"/>
      <c r="E470" s="140"/>
      <c r="F470" s="143"/>
      <c r="G470" s="144"/>
      <c r="H470" s="199"/>
      <c r="I470" s="187"/>
      <c r="J470" s="169"/>
      <c r="K470" s="200"/>
      <c r="L470" s="143"/>
      <c r="M470" s="143"/>
      <c r="N470" s="143"/>
      <c r="O470" s="147"/>
      <c r="P470" s="149"/>
      <c r="Q470" s="228"/>
      <c r="R470" s="121"/>
      <c r="S470" s="164"/>
      <c r="T470" s="161"/>
      <c r="U470" s="164"/>
      <c r="V470" s="187"/>
      <c r="W470" s="187"/>
      <c r="X470" s="140"/>
      <c r="Y470" s="114"/>
    </row>
    <row r="471" spans="3:25">
      <c r="C471" s="167"/>
      <c r="D471" s="160"/>
      <c r="E471" s="140"/>
      <c r="F471" s="143"/>
      <c r="G471" s="144"/>
      <c r="H471" s="199"/>
      <c r="I471" s="187"/>
      <c r="J471" s="169"/>
      <c r="K471" s="200"/>
      <c r="L471" s="143"/>
      <c r="M471" s="143"/>
      <c r="N471" s="143"/>
      <c r="O471" s="147"/>
      <c r="P471" s="149"/>
      <c r="Q471" s="228"/>
      <c r="R471" s="121"/>
      <c r="S471" s="164"/>
      <c r="T471" s="161"/>
      <c r="U471" s="164"/>
      <c r="V471" s="187"/>
      <c r="W471" s="187"/>
      <c r="X471" s="140"/>
      <c r="Y471" s="114"/>
    </row>
    <row r="472" spans="3:25">
      <c r="C472" s="167"/>
      <c r="D472" s="160"/>
      <c r="E472" s="140"/>
      <c r="F472" s="143"/>
      <c r="G472" s="144"/>
      <c r="H472" s="199"/>
      <c r="I472" s="187"/>
      <c r="J472" s="169"/>
      <c r="K472" s="200"/>
      <c r="L472" s="143"/>
      <c r="M472" s="143"/>
      <c r="N472" s="143"/>
      <c r="O472" s="147"/>
      <c r="P472" s="149"/>
      <c r="Q472" s="228"/>
      <c r="R472" s="121"/>
      <c r="S472" s="164"/>
      <c r="T472" s="161"/>
      <c r="U472" s="164"/>
      <c r="V472" s="187"/>
      <c r="W472" s="187"/>
      <c r="X472" s="140"/>
      <c r="Y472" s="114"/>
    </row>
    <row r="473" spans="3:25">
      <c r="C473" s="167"/>
      <c r="D473" s="160"/>
      <c r="E473" s="140"/>
      <c r="F473" s="143"/>
      <c r="G473" s="144"/>
      <c r="H473" s="199"/>
      <c r="I473" s="187"/>
      <c r="J473" s="169"/>
      <c r="K473" s="200"/>
      <c r="L473" s="143"/>
      <c r="M473" s="143"/>
      <c r="N473" s="143"/>
      <c r="O473" s="147"/>
      <c r="P473" s="149"/>
      <c r="Q473" s="228"/>
      <c r="R473" s="121"/>
      <c r="S473" s="164"/>
      <c r="T473" s="161"/>
      <c r="U473" s="164"/>
      <c r="V473" s="187"/>
      <c r="W473" s="187"/>
      <c r="X473" s="140"/>
      <c r="Y473" s="114"/>
    </row>
    <row r="474" spans="3:25">
      <c r="C474" s="167"/>
      <c r="D474" s="160"/>
      <c r="E474" s="140"/>
      <c r="F474" s="143"/>
      <c r="G474" s="144"/>
      <c r="H474" s="199"/>
      <c r="I474" s="187"/>
      <c r="J474" s="169"/>
      <c r="K474" s="200"/>
      <c r="L474" s="143"/>
      <c r="M474" s="143"/>
      <c r="N474" s="143"/>
      <c r="O474" s="147"/>
      <c r="P474" s="149"/>
      <c r="Q474" s="228"/>
      <c r="R474" s="121"/>
      <c r="S474" s="164"/>
      <c r="T474" s="161"/>
      <c r="U474" s="164"/>
      <c r="V474" s="187"/>
      <c r="W474" s="187"/>
      <c r="X474" s="140"/>
      <c r="Y474" s="114"/>
    </row>
    <row r="475" spans="3:25">
      <c r="C475" s="167"/>
      <c r="D475" s="160"/>
      <c r="E475" s="140"/>
      <c r="F475" s="143"/>
      <c r="G475" s="144"/>
      <c r="H475" s="199"/>
      <c r="I475" s="187"/>
      <c r="J475" s="169"/>
      <c r="K475" s="200"/>
      <c r="L475" s="143"/>
      <c r="M475" s="143"/>
      <c r="N475" s="143"/>
      <c r="O475" s="147"/>
      <c r="P475" s="149"/>
      <c r="Q475" s="228"/>
      <c r="R475" s="121"/>
      <c r="S475" s="164"/>
      <c r="T475" s="161"/>
      <c r="U475" s="164"/>
      <c r="V475" s="187"/>
      <c r="W475" s="187"/>
      <c r="X475" s="140"/>
      <c r="Y475" s="114"/>
    </row>
    <row r="476" spans="3:25">
      <c r="C476" s="167"/>
      <c r="D476" s="160"/>
      <c r="E476" s="140"/>
      <c r="F476" s="143"/>
      <c r="G476" s="144"/>
      <c r="H476" s="199"/>
      <c r="I476" s="187"/>
      <c r="J476" s="169"/>
      <c r="K476" s="200"/>
      <c r="L476" s="143"/>
      <c r="M476" s="143"/>
      <c r="N476" s="143"/>
      <c r="O476" s="147"/>
      <c r="P476" s="149"/>
      <c r="Q476" s="228"/>
      <c r="R476" s="121"/>
      <c r="S476" s="164"/>
      <c r="T476" s="161"/>
      <c r="U476" s="164"/>
      <c r="V476" s="187"/>
      <c r="W476" s="187"/>
      <c r="X476" s="140"/>
      <c r="Y476" s="114"/>
    </row>
    <row r="477" spans="3:25">
      <c r="C477" s="167"/>
      <c r="D477" s="160"/>
      <c r="E477" s="140"/>
      <c r="F477" s="143"/>
      <c r="G477" s="144"/>
      <c r="H477" s="199"/>
      <c r="I477" s="187"/>
      <c r="J477" s="169"/>
      <c r="K477" s="200"/>
      <c r="L477" s="143"/>
      <c r="M477" s="143"/>
      <c r="N477" s="143"/>
      <c r="O477" s="147"/>
      <c r="P477" s="149"/>
      <c r="Q477" s="228"/>
      <c r="R477" s="121"/>
      <c r="S477" s="164"/>
      <c r="T477" s="161"/>
      <c r="U477" s="164"/>
      <c r="V477" s="187"/>
      <c r="W477" s="187"/>
      <c r="X477" s="140"/>
      <c r="Y477" s="114"/>
    </row>
    <row r="478" spans="3:25">
      <c r="C478" s="167"/>
      <c r="D478" s="160"/>
      <c r="E478" s="140"/>
      <c r="F478" s="143"/>
      <c r="G478" s="144"/>
      <c r="H478" s="199"/>
      <c r="I478" s="187"/>
      <c r="J478" s="169"/>
      <c r="K478" s="200"/>
      <c r="L478" s="143"/>
      <c r="M478" s="143"/>
      <c r="N478" s="143"/>
      <c r="O478" s="147"/>
      <c r="P478" s="149"/>
      <c r="Q478" s="228"/>
      <c r="R478" s="121"/>
      <c r="S478" s="164"/>
      <c r="T478" s="161"/>
      <c r="U478" s="164"/>
      <c r="V478" s="187"/>
      <c r="W478" s="187"/>
      <c r="X478" s="140"/>
      <c r="Y478" s="114"/>
    </row>
    <row r="479" spans="3:25">
      <c r="C479" s="167"/>
      <c r="D479" s="160"/>
      <c r="E479" s="140"/>
      <c r="F479" s="143"/>
      <c r="G479" s="144"/>
      <c r="H479" s="199"/>
      <c r="I479" s="187"/>
      <c r="J479" s="169"/>
      <c r="K479" s="200"/>
      <c r="L479" s="143"/>
      <c r="M479" s="143"/>
      <c r="N479" s="143"/>
      <c r="O479" s="147"/>
      <c r="P479" s="149"/>
      <c r="Q479" s="228"/>
      <c r="R479" s="121"/>
      <c r="S479" s="164"/>
      <c r="T479" s="161"/>
      <c r="U479" s="164"/>
      <c r="V479" s="187"/>
      <c r="W479" s="187"/>
      <c r="X479" s="140"/>
      <c r="Y479" s="114"/>
    </row>
    <row r="480" spans="3:25">
      <c r="C480" s="167"/>
      <c r="D480" s="160"/>
      <c r="E480" s="140"/>
      <c r="F480" s="143"/>
      <c r="G480" s="144"/>
      <c r="H480" s="199"/>
      <c r="I480" s="187"/>
      <c r="J480" s="169"/>
      <c r="K480" s="200"/>
      <c r="L480" s="143"/>
      <c r="M480" s="143"/>
      <c r="N480" s="143"/>
      <c r="O480" s="147"/>
      <c r="P480" s="149"/>
      <c r="Q480" s="228"/>
      <c r="R480" s="121"/>
      <c r="S480" s="164"/>
      <c r="T480" s="161"/>
      <c r="U480" s="164"/>
      <c r="V480" s="187"/>
      <c r="W480" s="187"/>
      <c r="X480" s="140"/>
      <c r="Y480" s="114"/>
    </row>
    <row r="481" spans="3:25">
      <c r="C481" s="167"/>
      <c r="D481" s="160"/>
      <c r="E481" s="140"/>
      <c r="F481" s="143"/>
      <c r="G481" s="144"/>
      <c r="H481" s="199"/>
      <c r="I481" s="187"/>
      <c r="J481" s="169"/>
      <c r="K481" s="200"/>
      <c r="L481" s="143"/>
      <c r="M481" s="143"/>
      <c r="N481" s="143"/>
      <c r="O481" s="147"/>
      <c r="P481" s="149"/>
      <c r="Q481" s="228"/>
      <c r="R481" s="121"/>
      <c r="S481" s="164"/>
      <c r="T481" s="161"/>
      <c r="U481" s="164"/>
      <c r="V481" s="187"/>
      <c r="W481" s="187"/>
      <c r="X481" s="140"/>
      <c r="Y481" s="114"/>
    </row>
    <row r="482" spans="3:25">
      <c r="C482" s="167"/>
      <c r="D482" s="160"/>
      <c r="E482" s="140"/>
      <c r="F482" s="143"/>
      <c r="G482" s="144"/>
      <c r="H482" s="199"/>
      <c r="I482" s="187"/>
      <c r="J482" s="169"/>
      <c r="K482" s="200"/>
      <c r="L482" s="143"/>
      <c r="M482" s="143"/>
      <c r="N482" s="143"/>
      <c r="O482" s="147"/>
      <c r="P482" s="149"/>
      <c r="Q482" s="228"/>
      <c r="R482" s="121"/>
      <c r="S482" s="164"/>
      <c r="T482" s="161"/>
      <c r="U482" s="164"/>
      <c r="V482" s="187"/>
      <c r="W482" s="187"/>
      <c r="X482" s="140"/>
      <c r="Y482" s="114"/>
    </row>
    <row r="483" spans="3:25">
      <c r="C483" s="167"/>
      <c r="D483" s="160"/>
      <c r="E483" s="140"/>
      <c r="F483" s="143"/>
      <c r="G483" s="144"/>
      <c r="H483" s="199"/>
      <c r="I483" s="187"/>
      <c r="J483" s="169"/>
      <c r="K483" s="200"/>
      <c r="L483" s="143"/>
      <c r="M483" s="143"/>
      <c r="N483" s="143"/>
      <c r="O483" s="147"/>
      <c r="P483" s="149"/>
      <c r="Q483" s="228"/>
      <c r="R483" s="121"/>
      <c r="S483" s="164"/>
      <c r="T483" s="161"/>
      <c r="U483" s="164"/>
      <c r="V483" s="187"/>
      <c r="W483" s="187"/>
      <c r="X483" s="140"/>
      <c r="Y483" s="114"/>
    </row>
    <row r="484" spans="3:25">
      <c r="C484" s="167"/>
      <c r="D484" s="160"/>
      <c r="E484" s="140"/>
      <c r="F484" s="143"/>
      <c r="G484" s="144"/>
      <c r="H484" s="199"/>
      <c r="I484" s="187"/>
      <c r="J484" s="169"/>
      <c r="K484" s="200"/>
      <c r="L484" s="143"/>
      <c r="M484" s="143"/>
      <c r="N484" s="143"/>
      <c r="O484" s="147"/>
      <c r="P484" s="149"/>
      <c r="Q484" s="228"/>
      <c r="R484" s="121"/>
      <c r="S484" s="164"/>
      <c r="T484" s="161"/>
      <c r="U484" s="164"/>
      <c r="V484" s="187"/>
      <c r="W484" s="187"/>
      <c r="X484" s="140"/>
      <c r="Y484" s="114"/>
    </row>
    <row r="485" spans="3:25">
      <c r="C485" s="167"/>
      <c r="D485" s="160"/>
      <c r="E485" s="140"/>
      <c r="F485" s="143"/>
      <c r="G485" s="144"/>
      <c r="H485" s="199"/>
      <c r="I485" s="187"/>
      <c r="J485" s="169"/>
      <c r="K485" s="200"/>
      <c r="L485" s="143"/>
      <c r="M485" s="143"/>
      <c r="N485" s="143"/>
      <c r="O485" s="147"/>
      <c r="P485" s="149"/>
      <c r="Q485" s="228"/>
      <c r="R485" s="121"/>
      <c r="S485" s="164"/>
      <c r="T485" s="161"/>
      <c r="U485" s="164"/>
      <c r="V485" s="187"/>
      <c r="W485" s="187"/>
      <c r="X485" s="140"/>
      <c r="Y485" s="114"/>
    </row>
    <row r="486" spans="3:25">
      <c r="C486" s="167"/>
      <c r="D486" s="160"/>
      <c r="E486" s="140"/>
      <c r="F486" s="143"/>
      <c r="G486" s="144"/>
      <c r="H486" s="199"/>
      <c r="I486" s="187"/>
      <c r="J486" s="169"/>
      <c r="K486" s="200"/>
      <c r="L486" s="143"/>
      <c r="M486" s="143"/>
      <c r="N486" s="143"/>
      <c r="O486" s="147"/>
      <c r="P486" s="149"/>
      <c r="Q486" s="228"/>
      <c r="R486" s="121"/>
      <c r="S486" s="164"/>
      <c r="T486" s="161"/>
      <c r="U486" s="164"/>
      <c r="V486" s="187"/>
      <c r="W486" s="187"/>
      <c r="X486" s="140"/>
      <c r="Y486" s="114"/>
    </row>
    <row r="487" spans="3:25">
      <c r="C487" s="167"/>
      <c r="D487" s="160"/>
      <c r="E487" s="140"/>
      <c r="F487" s="143"/>
      <c r="G487" s="144"/>
      <c r="H487" s="199"/>
      <c r="I487" s="187"/>
      <c r="J487" s="169"/>
      <c r="K487" s="200"/>
      <c r="L487" s="143"/>
      <c r="M487" s="143"/>
      <c r="N487" s="143"/>
      <c r="O487" s="147"/>
      <c r="P487" s="149"/>
      <c r="Q487" s="228"/>
      <c r="R487" s="121"/>
      <c r="S487" s="164"/>
      <c r="T487" s="161"/>
      <c r="U487" s="164"/>
      <c r="V487" s="187"/>
      <c r="W487" s="187"/>
      <c r="X487" s="140"/>
      <c r="Y487" s="114"/>
    </row>
    <row r="488" spans="3:25">
      <c r="C488" s="167"/>
      <c r="D488" s="160"/>
      <c r="E488" s="140"/>
      <c r="F488" s="143"/>
      <c r="G488" s="144"/>
      <c r="H488" s="199"/>
      <c r="I488" s="187"/>
      <c r="J488" s="169"/>
      <c r="K488" s="200"/>
      <c r="L488" s="143"/>
      <c r="M488" s="143"/>
      <c r="N488" s="143"/>
      <c r="O488" s="147"/>
      <c r="P488" s="149"/>
      <c r="Q488" s="228"/>
      <c r="R488" s="121"/>
      <c r="S488" s="164"/>
      <c r="T488" s="161"/>
      <c r="U488" s="164"/>
      <c r="V488" s="187"/>
      <c r="W488" s="187"/>
      <c r="X488" s="140"/>
      <c r="Y488" s="114"/>
    </row>
    <row r="489" spans="3:25">
      <c r="C489" s="167"/>
      <c r="D489" s="160"/>
      <c r="E489" s="140"/>
      <c r="F489" s="143"/>
      <c r="G489" s="144"/>
      <c r="H489" s="199"/>
      <c r="I489" s="187"/>
      <c r="J489" s="169"/>
      <c r="K489" s="200"/>
      <c r="L489" s="143"/>
      <c r="M489" s="143"/>
      <c r="N489" s="143"/>
      <c r="O489" s="147"/>
      <c r="P489" s="149"/>
      <c r="Q489" s="228"/>
      <c r="R489" s="121"/>
      <c r="S489" s="164"/>
      <c r="T489" s="161"/>
      <c r="U489" s="164"/>
      <c r="V489" s="187"/>
      <c r="W489" s="187"/>
      <c r="X489" s="140"/>
      <c r="Y489" s="114"/>
    </row>
    <row r="490" spans="3:25">
      <c r="C490" s="167"/>
      <c r="D490" s="160"/>
      <c r="E490" s="140"/>
      <c r="F490" s="143"/>
      <c r="G490" s="144"/>
      <c r="H490" s="199"/>
      <c r="I490" s="187"/>
      <c r="J490" s="169"/>
      <c r="K490" s="200"/>
      <c r="L490" s="143"/>
      <c r="M490" s="143"/>
      <c r="N490" s="143"/>
      <c r="O490" s="147"/>
      <c r="P490" s="149"/>
      <c r="Q490" s="228"/>
      <c r="R490" s="121"/>
      <c r="S490" s="164"/>
      <c r="T490" s="161"/>
      <c r="U490" s="164"/>
      <c r="V490" s="187"/>
      <c r="W490" s="187"/>
      <c r="X490" s="140"/>
      <c r="Y490" s="114"/>
    </row>
    <row r="491" spans="3:25">
      <c r="C491" s="167"/>
      <c r="D491" s="160"/>
      <c r="E491" s="140"/>
      <c r="F491" s="143"/>
      <c r="G491" s="144"/>
      <c r="H491" s="199"/>
      <c r="I491" s="187"/>
      <c r="J491" s="169"/>
      <c r="K491" s="200"/>
      <c r="L491" s="143"/>
      <c r="M491" s="143"/>
      <c r="N491" s="143"/>
      <c r="O491" s="147"/>
      <c r="P491" s="149"/>
      <c r="Q491" s="228"/>
      <c r="R491" s="121"/>
      <c r="S491" s="164"/>
      <c r="T491" s="161"/>
      <c r="U491" s="164"/>
      <c r="V491" s="187"/>
      <c r="W491" s="187"/>
      <c r="X491" s="140"/>
      <c r="Y491" s="114"/>
    </row>
    <row r="492" spans="3:25">
      <c r="C492" s="167"/>
      <c r="D492" s="160"/>
      <c r="E492" s="140"/>
      <c r="F492" s="143"/>
      <c r="G492" s="144"/>
      <c r="H492" s="199"/>
      <c r="I492" s="187"/>
      <c r="J492" s="169"/>
      <c r="K492" s="200"/>
      <c r="L492" s="143"/>
      <c r="M492" s="143"/>
      <c r="N492" s="143"/>
      <c r="O492" s="147"/>
      <c r="P492" s="149"/>
      <c r="Q492" s="228"/>
      <c r="R492" s="121"/>
      <c r="S492" s="164"/>
      <c r="T492" s="161"/>
      <c r="U492" s="164"/>
      <c r="V492" s="187"/>
      <c r="W492" s="187"/>
      <c r="X492" s="140"/>
      <c r="Y492" s="114"/>
    </row>
    <row r="493" spans="3:25">
      <c r="C493" s="167"/>
      <c r="D493" s="160"/>
      <c r="E493" s="140"/>
      <c r="F493" s="143"/>
      <c r="G493" s="144"/>
      <c r="H493" s="199"/>
      <c r="I493" s="187"/>
      <c r="J493" s="169"/>
      <c r="K493" s="200"/>
      <c r="L493" s="143"/>
      <c r="M493" s="143"/>
      <c r="N493" s="143"/>
      <c r="O493" s="147"/>
      <c r="P493" s="149"/>
      <c r="Q493" s="228"/>
      <c r="R493" s="121"/>
      <c r="S493" s="164"/>
      <c r="T493" s="161"/>
      <c r="U493" s="164"/>
      <c r="V493" s="187"/>
      <c r="W493" s="187"/>
      <c r="X493" s="140"/>
      <c r="Y493" s="114"/>
    </row>
    <row r="494" spans="3:25">
      <c r="C494" s="167"/>
      <c r="D494" s="160"/>
      <c r="E494" s="140"/>
      <c r="F494" s="143"/>
      <c r="G494" s="144"/>
      <c r="H494" s="199"/>
      <c r="I494" s="187"/>
      <c r="J494" s="169"/>
      <c r="K494" s="200"/>
      <c r="L494" s="143"/>
      <c r="M494" s="143"/>
      <c r="N494" s="143"/>
      <c r="O494" s="147"/>
      <c r="P494" s="149"/>
      <c r="Q494" s="228"/>
      <c r="R494" s="121"/>
      <c r="S494" s="164"/>
      <c r="T494" s="161"/>
      <c r="U494" s="164"/>
      <c r="V494" s="187"/>
      <c r="W494" s="187"/>
      <c r="X494" s="140"/>
      <c r="Y494" s="114"/>
    </row>
    <row r="495" spans="3:25">
      <c r="C495" s="167"/>
      <c r="D495" s="160"/>
      <c r="E495" s="140"/>
      <c r="F495" s="143"/>
      <c r="G495" s="144"/>
      <c r="H495" s="199"/>
      <c r="I495" s="187"/>
      <c r="J495" s="169"/>
      <c r="K495" s="200"/>
      <c r="L495" s="143"/>
      <c r="M495" s="143"/>
      <c r="N495" s="143"/>
      <c r="O495" s="147"/>
      <c r="P495" s="149"/>
      <c r="Q495" s="228"/>
      <c r="R495" s="121"/>
      <c r="S495" s="164"/>
      <c r="T495" s="161"/>
      <c r="U495" s="164"/>
      <c r="V495" s="187"/>
      <c r="W495" s="187"/>
      <c r="X495" s="140"/>
      <c r="Y495" s="114"/>
    </row>
    <row r="496" spans="3:25">
      <c r="C496" s="167"/>
      <c r="D496" s="160"/>
      <c r="E496" s="140"/>
      <c r="F496" s="143"/>
      <c r="G496" s="144"/>
      <c r="H496" s="199"/>
      <c r="I496" s="187"/>
      <c r="J496" s="169"/>
      <c r="K496" s="200"/>
      <c r="L496" s="143"/>
      <c r="M496" s="143"/>
      <c r="N496" s="143"/>
      <c r="O496" s="147"/>
      <c r="P496" s="149"/>
      <c r="Q496" s="228"/>
      <c r="R496" s="121"/>
      <c r="S496" s="164"/>
      <c r="T496" s="161"/>
      <c r="U496" s="164"/>
      <c r="V496" s="187"/>
      <c r="W496" s="187"/>
      <c r="X496" s="140"/>
      <c r="Y496" s="114"/>
    </row>
    <row r="497" spans="3:25">
      <c r="C497" s="167"/>
      <c r="D497" s="160"/>
      <c r="E497" s="140"/>
      <c r="F497" s="143"/>
      <c r="G497" s="144"/>
      <c r="H497" s="199"/>
      <c r="I497" s="187"/>
      <c r="J497" s="169"/>
      <c r="K497" s="200"/>
      <c r="L497" s="143"/>
      <c r="M497" s="143"/>
      <c r="N497" s="143"/>
      <c r="O497" s="147"/>
      <c r="P497" s="149"/>
      <c r="Q497" s="228"/>
      <c r="R497" s="121"/>
      <c r="S497" s="164"/>
      <c r="T497" s="161"/>
      <c r="U497" s="164"/>
      <c r="V497" s="187"/>
      <c r="W497" s="187"/>
      <c r="X497" s="140"/>
      <c r="Y497" s="114"/>
    </row>
    <row r="498" spans="3:25">
      <c r="C498" s="167"/>
      <c r="D498" s="160"/>
      <c r="E498" s="140"/>
      <c r="F498" s="143"/>
      <c r="G498" s="144"/>
      <c r="H498" s="199"/>
      <c r="I498" s="187"/>
      <c r="J498" s="169"/>
      <c r="K498" s="200"/>
      <c r="L498" s="143"/>
      <c r="M498" s="143"/>
      <c r="N498" s="143"/>
      <c r="O498" s="147"/>
      <c r="P498" s="149"/>
      <c r="Q498" s="228"/>
      <c r="R498" s="121"/>
      <c r="S498" s="164"/>
      <c r="T498" s="161"/>
      <c r="U498" s="164"/>
      <c r="V498" s="187"/>
      <c r="W498" s="187"/>
      <c r="X498" s="140"/>
      <c r="Y498" s="114"/>
    </row>
    <row r="499" spans="3:25">
      <c r="C499" s="167"/>
      <c r="D499" s="160"/>
      <c r="E499" s="140"/>
      <c r="F499" s="143"/>
      <c r="G499" s="144"/>
      <c r="H499" s="199"/>
      <c r="I499" s="187"/>
      <c r="J499" s="169"/>
      <c r="K499" s="200"/>
      <c r="L499" s="143"/>
      <c r="M499" s="143"/>
      <c r="N499" s="143"/>
      <c r="O499" s="147"/>
      <c r="P499" s="149"/>
      <c r="Q499" s="228"/>
      <c r="R499" s="121"/>
      <c r="S499" s="164"/>
      <c r="T499" s="161"/>
      <c r="U499" s="164"/>
      <c r="V499" s="187"/>
      <c r="W499" s="187"/>
      <c r="X499" s="140"/>
      <c r="Y499" s="114"/>
    </row>
    <row r="500" spans="3:25">
      <c r="C500" s="167"/>
      <c r="D500" s="160"/>
      <c r="E500" s="140"/>
      <c r="F500" s="143"/>
      <c r="G500" s="144"/>
      <c r="H500" s="199"/>
      <c r="I500" s="187"/>
      <c r="J500" s="169"/>
      <c r="K500" s="200"/>
      <c r="L500" s="143"/>
      <c r="M500" s="143"/>
      <c r="N500" s="143"/>
      <c r="O500" s="147"/>
      <c r="P500" s="149"/>
      <c r="Q500" s="228"/>
      <c r="R500" s="121"/>
      <c r="S500" s="164"/>
      <c r="T500" s="161"/>
      <c r="U500" s="164"/>
      <c r="V500" s="187"/>
      <c r="W500" s="187"/>
      <c r="X500" s="140"/>
      <c r="Y500" s="114"/>
    </row>
    <row r="501" spans="3:25">
      <c r="C501" s="167"/>
      <c r="D501" s="160"/>
      <c r="E501" s="140"/>
      <c r="F501" s="143"/>
      <c r="G501" s="144"/>
      <c r="H501" s="199"/>
      <c r="I501" s="187"/>
      <c r="J501" s="169"/>
      <c r="K501" s="200"/>
      <c r="L501" s="143"/>
      <c r="M501" s="143"/>
      <c r="N501" s="143"/>
      <c r="O501" s="147"/>
      <c r="P501" s="149"/>
      <c r="Q501" s="228"/>
      <c r="R501" s="121"/>
      <c r="S501" s="164"/>
      <c r="T501" s="161"/>
      <c r="U501" s="164"/>
      <c r="V501" s="187"/>
      <c r="W501" s="187"/>
      <c r="X501" s="140"/>
      <c r="Y501" s="114"/>
    </row>
    <row r="502" spans="3:25">
      <c r="C502" s="167"/>
      <c r="D502" s="160"/>
      <c r="E502" s="140"/>
      <c r="F502" s="143"/>
      <c r="G502" s="144"/>
      <c r="H502" s="199"/>
      <c r="I502" s="187"/>
      <c r="J502" s="169"/>
      <c r="K502" s="200"/>
      <c r="L502" s="143"/>
      <c r="M502" s="143"/>
      <c r="N502" s="143"/>
      <c r="O502" s="147"/>
      <c r="P502" s="149"/>
      <c r="Q502" s="228"/>
      <c r="R502" s="121"/>
      <c r="S502" s="164"/>
      <c r="T502" s="161"/>
      <c r="U502" s="164"/>
      <c r="V502" s="187"/>
      <c r="W502" s="187"/>
      <c r="X502" s="140"/>
      <c r="Y502" s="114"/>
    </row>
    <row r="503" spans="3:25">
      <c r="C503" s="167"/>
      <c r="D503" s="160"/>
      <c r="E503" s="140"/>
      <c r="F503" s="143"/>
      <c r="G503" s="144"/>
      <c r="H503" s="199"/>
      <c r="I503" s="187"/>
      <c r="J503" s="169"/>
      <c r="K503" s="200"/>
      <c r="L503" s="143"/>
      <c r="M503" s="143"/>
      <c r="N503" s="143"/>
      <c r="O503" s="147"/>
      <c r="P503" s="149"/>
      <c r="Q503" s="228"/>
      <c r="R503" s="121"/>
      <c r="S503" s="164"/>
      <c r="T503" s="161"/>
      <c r="U503" s="164"/>
      <c r="V503" s="187"/>
      <c r="W503" s="187"/>
      <c r="X503" s="140"/>
      <c r="Y503" s="114"/>
    </row>
    <row r="504" spans="3:25">
      <c r="C504" s="167"/>
      <c r="D504" s="160"/>
      <c r="E504" s="140"/>
      <c r="F504" s="143"/>
      <c r="G504" s="144"/>
      <c r="H504" s="199"/>
      <c r="I504" s="187"/>
      <c r="J504" s="169"/>
      <c r="K504" s="200"/>
      <c r="L504" s="143"/>
      <c r="M504" s="143"/>
      <c r="N504" s="143"/>
      <c r="O504" s="147"/>
      <c r="P504" s="149"/>
      <c r="Q504" s="228"/>
      <c r="R504" s="121"/>
      <c r="S504" s="164"/>
      <c r="T504" s="161"/>
      <c r="U504" s="164"/>
      <c r="V504" s="187"/>
      <c r="W504" s="187"/>
      <c r="X504" s="140"/>
      <c r="Y504" s="114"/>
    </row>
    <row r="505" spans="3:25">
      <c r="C505" s="167"/>
      <c r="D505" s="160"/>
      <c r="E505" s="140"/>
      <c r="F505" s="143"/>
      <c r="G505" s="144"/>
      <c r="H505" s="199"/>
      <c r="I505" s="187"/>
      <c r="J505" s="169"/>
      <c r="K505" s="200"/>
      <c r="L505" s="143"/>
      <c r="M505" s="143"/>
      <c r="N505" s="143"/>
      <c r="O505" s="147"/>
      <c r="P505" s="149"/>
      <c r="Q505" s="228"/>
      <c r="R505" s="121"/>
      <c r="S505" s="164"/>
      <c r="T505" s="161"/>
      <c r="U505" s="164"/>
      <c r="V505" s="187"/>
      <c r="W505" s="187"/>
      <c r="X505" s="140"/>
      <c r="Y505" s="114"/>
    </row>
    <row r="506" spans="3:25">
      <c r="C506" s="167"/>
      <c r="D506" s="160"/>
      <c r="E506" s="140"/>
      <c r="F506" s="143"/>
      <c r="G506" s="144"/>
      <c r="H506" s="199"/>
      <c r="I506" s="187"/>
      <c r="J506" s="169"/>
      <c r="K506" s="200"/>
      <c r="L506" s="143"/>
      <c r="M506" s="143"/>
      <c r="N506" s="143"/>
      <c r="O506" s="147"/>
      <c r="P506" s="149"/>
      <c r="Q506" s="228"/>
      <c r="R506" s="121"/>
      <c r="S506" s="164"/>
      <c r="T506" s="161"/>
      <c r="U506" s="164"/>
      <c r="V506" s="187"/>
      <c r="W506" s="187"/>
      <c r="X506" s="140"/>
      <c r="Y506" s="114"/>
    </row>
    <row r="507" spans="3:25">
      <c r="C507" s="167"/>
      <c r="D507" s="160"/>
      <c r="E507" s="140"/>
      <c r="F507" s="143"/>
      <c r="G507" s="144"/>
      <c r="H507" s="199"/>
      <c r="I507" s="187"/>
      <c r="J507" s="169"/>
      <c r="K507" s="200"/>
      <c r="L507" s="143"/>
      <c r="M507" s="143"/>
      <c r="N507" s="143"/>
      <c r="O507" s="147"/>
      <c r="P507" s="149"/>
      <c r="Q507" s="228"/>
      <c r="R507" s="121"/>
      <c r="S507" s="164"/>
      <c r="T507" s="161"/>
      <c r="U507" s="164"/>
      <c r="V507" s="187"/>
      <c r="W507" s="187"/>
      <c r="X507" s="140"/>
      <c r="Y507" s="114"/>
    </row>
    <row r="508" spans="3:25">
      <c r="C508" s="167"/>
      <c r="D508" s="160"/>
      <c r="E508" s="140"/>
      <c r="F508" s="143"/>
      <c r="G508" s="144"/>
      <c r="H508" s="199"/>
      <c r="I508" s="187"/>
      <c r="J508" s="169"/>
      <c r="K508" s="200"/>
      <c r="L508" s="143"/>
      <c r="M508" s="143"/>
      <c r="N508" s="143"/>
      <c r="O508" s="147"/>
      <c r="P508" s="149"/>
      <c r="Q508" s="228"/>
      <c r="R508" s="121"/>
      <c r="S508" s="164"/>
      <c r="T508" s="161"/>
      <c r="U508" s="164"/>
      <c r="V508" s="187"/>
      <c r="W508" s="187"/>
      <c r="X508" s="140"/>
      <c r="Y508" s="114"/>
    </row>
    <row r="509" spans="3:25">
      <c r="C509" s="167"/>
      <c r="D509" s="160"/>
      <c r="E509" s="140"/>
      <c r="F509" s="143"/>
      <c r="G509" s="144"/>
      <c r="H509" s="199"/>
      <c r="I509" s="187"/>
      <c r="J509" s="169"/>
      <c r="K509" s="200"/>
      <c r="L509" s="143"/>
      <c r="M509" s="143"/>
      <c r="N509" s="143"/>
      <c r="O509" s="147"/>
      <c r="P509" s="149"/>
      <c r="Q509" s="228"/>
      <c r="R509" s="121"/>
      <c r="S509" s="164"/>
      <c r="T509" s="161"/>
      <c r="U509" s="164"/>
      <c r="V509" s="187"/>
      <c r="W509" s="187"/>
      <c r="X509" s="140"/>
      <c r="Y509" s="114"/>
    </row>
    <row r="510" spans="3:25">
      <c r="C510" s="167"/>
      <c r="D510" s="160"/>
      <c r="E510" s="140"/>
      <c r="F510" s="143"/>
      <c r="G510" s="144"/>
      <c r="H510" s="199"/>
      <c r="I510" s="187"/>
      <c r="J510" s="169"/>
      <c r="K510" s="200"/>
      <c r="L510" s="143"/>
      <c r="M510" s="143"/>
      <c r="N510" s="143"/>
      <c r="O510" s="147"/>
      <c r="P510" s="149"/>
      <c r="Q510" s="228"/>
      <c r="R510" s="121"/>
      <c r="S510" s="164"/>
      <c r="T510" s="161"/>
      <c r="U510" s="164"/>
      <c r="V510" s="187"/>
      <c r="W510" s="187"/>
      <c r="X510" s="140"/>
      <c r="Y510" s="114"/>
    </row>
    <row r="511" spans="3:25">
      <c r="C511" s="167"/>
      <c r="D511" s="160"/>
      <c r="E511" s="140"/>
      <c r="F511" s="143"/>
      <c r="G511" s="144"/>
      <c r="H511" s="199"/>
      <c r="I511" s="187"/>
      <c r="J511" s="169"/>
      <c r="K511" s="200"/>
      <c r="L511" s="143"/>
      <c r="M511" s="143"/>
      <c r="N511" s="143"/>
      <c r="O511" s="147"/>
      <c r="P511" s="149"/>
      <c r="Q511" s="228"/>
      <c r="R511" s="121"/>
      <c r="S511" s="164"/>
      <c r="T511" s="161"/>
      <c r="U511" s="164"/>
      <c r="V511" s="187"/>
      <c r="W511" s="187"/>
      <c r="X511" s="140"/>
      <c r="Y511" s="114"/>
    </row>
    <row r="512" spans="3:25">
      <c r="C512" s="167"/>
      <c r="D512" s="160"/>
      <c r="E512" s="140"/>
      <c r="F512" s="143"/>
      <c r="G512" s="144"/>
      <c r="H512" s="199"/>
      <c r="I512" s="187"/>
      <c r="J512" s="169"/>
      <c r="K512" s="200"/>
      <c r="L512" s="143"/>
      <c r="M512" s="143"/>
      <c r="N512" s="143"/>
      <c r="O512" s="147"/>
      <c r="P512" s="149"/>
      <c r="Q512" s="228"/>
      <c r="R512" s="121"/>
      <c r="S512" s="164"/>
      <c r="T512" s="161"/>
      <c r="U512" s="164"/>
      <c r="V512" s="187"/>
      <c r="W512" s="187"/>
      <c r="X512" s="140"/>
      <c r="Y512" s="114"/>
    </row>
    <row r="513" spans="3:25">
      <c r="C513" s="167"/>
      <c r="D513" s="160"/>
      <c r="E513" s="140"/>
      <c r="F513" s="143"/>
      <c r="G513" s="144"/>
      <c r="H513" s="199"/>
      <c r="I513" s="187"/>
      <c r="J513" s="169"/>
      <c r="K513" s="200"/>
      <c r="L513" s="143"/>
      <c r="M513" s="143"/>
      <c r="N513" s="143"/>
      <c r="O513" s="147"/>
      <c r="P513" s="149"/>
      <c r="Q513" s="228"/>
      <c r="R513" s="121"/>
      <c r="S513" s="164"/>
      <c r="T513" s="161"/>
      <c r="U513" s="164"/>
      <c r="V513" s="187"/>
      <c r="W513" s="187"/>
      <c r="X513" s="140"/>
      <c r="Y513" s="114"/>
    </row>
    <row r="514" spans="3:25">
      <c r="C514" s="167"/>
      <c r="D514" s="160"/>
      <c r="E514" s="140"/>
      <c r="F514" s="143"/>
      <c r="G514" s="144"/>
      <c r="H514" s="199"/>
      <c r="I514" s="187"/>
      <c r="J514" s="169"/>
      <c r="K514" s="200"/>
      <c r="L514" s="143"/>
      <c r="M514" s="143"/>
      <c r="N514" s="143"/>
      <c r="O514" s="147"/>
      <c r="P514" s="149"/>
      <c r="Q514" s="228"/>
      <c r="R514" s="121"/>
      <c r="S514" s="164"/>
      <c r="T514" s="161"/>
      <c r="U514" s="164"/>
      <c r="V514" s="187"/>
      <c r="W514" s="187"/>
      <c r="X514" s="140"/>
      <c r="Y514" s="114"/>
    </row>
    <row r="515" spans="3:25">
      <c r="C515" s="167"/>
      <c r="D515" s="160"/>
      <c r="E515" s="140"/>
      <c r="F515" s="143"/>
      <c r="G515" s="144"/>
      <c r="H515" s="199"/>
      <c r="I515" s="187"/>
      <c r="J515" s="169"/>
      <c r="K515" s="200"/>
      <c r="L515" s="143"/>
      <c r="M515" s="143"/>
      <c r="N515" s="143"/>
      <c r="O515" s="147"/>
      <c r="P515" s="149"/>
      <c r="Q515" s="228"/>
      <c r="R515" s="121"/>
      <c r="S515" s="164"/>
      <c r="T515" s="161"/>
      <c r="U515" s="164"/>
      <c r="V515" s="187"/>
      <c r="W515" s="187"/>
      <c r="X515" s="140"/>
      <c r="Y515" s="114"/>
    </row>
    <row r="516" spans="3:25">
      <c r="C516" s="167"/>
      <c r="D516" s="160"/>
      <c r="E516" s="140"/>
      <c r="F516" s="143"/>
      <c r="G516" s="144"/>
      <c r="H516" s="199"/>
      <c r="I516" s="187"/>
      <c r="J516" s="169"/>
      <c r="K516" s="200"/>
      <c r="L516" s="143"/>
      <c r="M516" s="143"/>
      <c r="N516" s="143"/>
      <c r="O516" s="147"/>
      <c r="P516" s="149"/>
      <c r="Q516" s="228"/>
      <c r="R516" s="121"/>
      <c r="S516" s="164"/>
      <c r="T516" s="161"/>
      <c r="U516" s="164"/>
      <c r="V516" s="187"/>
      <c r="W516" s="187"/>
      <c r="X516" s="140"/>
      <c r="Y516" s="114"/>
    </row>
    <row r="517" spans="3:25">
      <c r="C517" s="167"/>
      <c r="D517" s="160"/>
      <c r="E517" s="140"/>
      <c r="F517" s="143"/>
      <c r="G517" s="144"/>
      <c r="H517" s="199"/>
      <c r="I517" s="187"/>
      <c r="J517" s="169"/>
      <c r="K517" s="200"/>
      <c r="L517" s="143"/>
      <c r="M517" s="143"/>
      <c r="N517" s="143"/>
      <c r="O517" s="147"/>
      <c r="P517" s="149"/>
      <c r="Q517" s="228"/>
      <c r="R517" s="121"/>
      <c r="S517" s="164"/>
      <c r="T517" s="161"/>
      <c r="U517" s="164"/>
      <c r="V517" s="187"/>
      <c r="W517" s="187"/>
      <c r="X517" s="140"/>
      <c r="Y517" s="114"/>
    </row>
    <row r="518" spans="3:25">
      <c r="C518" s="167"/>
      <c r="D518" s="160"/>
      <c r="E518" s="140"/>
      <c r="F518" s="143"/>
      <c r="G518" s="144"/>
      <c r="H518" s="199"/>
      <c r="I518" s="187"/>
      <c r="J518" s="169"/>
      <c r="K518" s="200"/>
      <c r="L518" s="143"/>
      <c r="M518" s="143"/>
      <c r="N518" s="143"/>
      <c r="O518" s="147"/>
      <c r="P518" s="149"/>
      <c r="Q518" s="228"/>
      <c r="R518" s="121"/>
      <c r="S518" s="164"/>
      <c r="T518" s="161"/>
      <c r="U518" s="164"/>
      <c r="V518" s="187"/>
      <c r="W518" s="187"/>
      <c r="X518" s="140"/>
      <c r="Y518" s="114"/>
    </row>
    <row r="519" spans="3:25">
      <c r="C519" s="167"/>
      <c r="D519" s="160"/>
      <c r="E519" s="140"/>
      <c r="F519" s="143"/>
      <c r="G519" s="144"/>
      <c r="H519" s="199"/>
      <c r="I519" s="187"/>
      <c r="J519" s="169"/>
      <c r="K519" s="200"/>
      <c r="L519" s="143"/>
      <c r="M519" s="143"/>
      <c r="N519" s="143"/>
      <c r="O519" s="147"/>
      <c r="P519" s="149"/>
      <c r="Q519" s="228"/>
      <c r="R519" s="121"/>
      <c r="S519" s="164"/>
      <c r="T519" s="161"/>
      <c r="U519" s="164"/>
      <c r="V519" s="187"/>
      <c r="W519" s="187"/>
      <c r="X519" s="140"/>
      <c r="Y519" s="114"/>
    </row>
    <row r="520" spans="3:25">
      <c r="C520" s="167"/>
      <c r="D520" s="160"/>
      <c r="E520" s="140"/>
      <c r="F520" s="143"/>
      <c r="G520" s="144"/>
      <c r="H520" s="199"/>
      <c r="I520" s="187"/>
      <c r="J520" s="169"/>
      <c r="K520" s="200"/>
      <c r="L520" s="143"/>
      <c r="M520" s="143"/>
      <c r="N520" s="143"/>
      <c r="O520" s="147"/>
      <c r="P520" s="149"/>
      <c r="Q520" s="228"/>
      <c r="R520" s="121"/>
      <c r="S520" s="164"/>
      <c r="T520" s="161"/>
      <c r="U520" s="164"/>
      <c r="V520" s="187"/>
      <c r="W520" s="187"/>
      <c r="X520" s="140"/>
      <c r="Y520" s="114"/>
    </row>
    <row r="521" spans="3:25">
      <c r="C521" s="167"/>
      <c r="D521" s="160"/>
      <c r="E521" s="140"/>
      <c r="F521" s="143"/>
      <c r="G521" s="144"/>
      <c r="H521" s="199"/>
      <c r="I521" s="187"/>
      <c r="J521" s="169"/>
      <c r="K521" s="200"/>
      <c r="L521" s="143"/>
      <c r="M521" s="143"/>
      <c r="N521" s="143"/>
      <c r="O521" s="147"/>
      <c r="P521" s="149"/>
      <c r="Q521" s="228"/>
      <c r="R521" s="121"/>
      <c r="S521" s="164"/>
      <c r="T521" s="161"/>
      <c r="U521" s="164"/>
      <c r="V521" s="187"/>
      <c r="W521" s="187"/>
      <c r="X521" s="140"/>
      <c r="Y521" s="114"/>
    </row>
    <row r="522" spans="3:25">
      <c r="C522" s="167"/>
      <c r="D522" s="160"/>
      <c r="E522" s="140"/>
      <c r="F522" s="143"/>
      <c r="G522" s="144"/>
      <c r="H522" s="199"/>
      <c r="I522" s="187"/>
      <c r="J522" s="169"/>
      <c r="K522" s="200"/>
      <c r="L522" s="143"/>
      <c r="M522" s="143"/>
      <c r="N522" s="143"/>
      <c r="O522" s="147"/>
      <c r="P522" s="149"/>
      <c r="Q522" s="228"/>
      <c r="R522" s="121"/>
      <c r="S522" s="164"/>
      <c r="T522" s="161"/>
      <c r="U522" s="164"/>
      <c r="V522" s="187"/>
      <c r="W522" s="187"/>
      <c r="X522" s="140"/>
      <c r="Y522" s="114"/>
    </row>
    <row r="523" spans="3:25">
      <c r="C523" s="167"/>
      <c r="D523" s="160"/>
      <c r="E523" s="140"/>
      <c r="F523" s="143"/>
      <c r="G523" s="144"/>
      <c r="H523" s="199"/>
      <c r="I523" s="187"/>
      <c r="J523" s="169"/>
      <c r="K523" s="200"/>
      <c r="L523" s="143"/>
      <c r="M523" s="143"/>
      <c r="N523" s="143"/>
      <c r="O523" s="147"/>
      <c r="P523" s="149"/>
      <c r="Q523" s="228"/>
      <c r="R523" s="121"/>
      <c r="S523" s="164"/>
      <c r="T523" s="161"/>
      <c r="U523" s="164"/>
      <c r="V523" s="187"/>
      <c r="W523" s="187"/>
      <c r="X523" s="140"/>
      <c r="Y523" s="114"/>
    </row>
    <row r="524" spans="3:25">
      <c r="C524" s="167"/>
      <c r="D524" s="160"/>
      <c r="E524" s="140"/>
      <c r="F524" s="143"/>
      <c r="G524" s="144"/>
      <c r="H524" s="199"/>
      <c r="I524" s="187"/>
      <c r="J524" s="169"/>
      <c r="K524" s="200"/>
      <c r="L524" s="143"/>
      <c r="M524" s="143"/>
      <c r="N524" s="143"/>
      <c r="O524" s="147"/>
      <c r="P524" s="149"/>
      <c r="Q524" s="228"/>
      <c r="R524" s="121"/>
      <c r="S524" s="164"/>
      <c r="T524" s="161"/>
      <c r="U524" s="164"/>
      <c r="V524" s="187"/>
      <c r="W524" s="187"/>
      <c r="X524" s="140"/>
      <c r="Y524" s="114"/>
    </row>
    <row r="525" spans="3:25">
      <c r="C525" s="167"/>
      <c r="D525" s="160"/>
      <c r="E525" s="140"/>
      <c r="F525" s="143"/>
      <c r="G525" s="144"/>
      <c r="H525" s="199"/>
      <c r="I525" s="187"/>
      <c r="J525" s="169"/>
      <c r="K525" s="200"/>
      <c r="L525" s="143"/>
      <c r="M525" s="143"/>
      <c r="N525" s="143"/>
      <c r="O525" s="147"/>
      <c r="P525" s="149"/>
      <c r="Q525" s="228"/>
      <c r="R525" s="121"/>
      <c r="S525" s="164"/>
      <c r="T525" s="161"/>
      <c r="U525" s="164"/>
      <c r="V525" s="187"/>
      <c r="W525" s="187"/>
      <c r="X525" s="140"/>
      <c r="Y525" s="114"/>
    </row>
    <row r="526" spans="3:25">
      <c r="C526" s="167"/>
      <c r="D526" s="160"/>
      <c r="E526" s="140"/>
      <c r="F526" s="143"/>
      <c r="G526" s="144"/>
      <c r="H526" s="199"/>
      <c r="I526" s="187"/>
      <c r="J526" s="169"/>
      <c r="K526" s="200"/>
      <c r="L526" s="143"/>
      <c r="M526" s="143"/>
      <c r="N526" s="143"/>
      <c r="O526" s="147"/>
      <c r="P526" s="149"/>
      <c r="Q526" s="228"/>
      <c r="R526" s="121"/>
      <c r="S526" s="164"/>
      <c r="T526" s="161"/>
      <c r="U526" s="164"/>
      <c r="V526" s="187"/>
      <c r="W526" s="187"/>
      <c r="X526" s="140"/>
      <c r="Y526" s="114"/>
    </row>
    <row r="527" spans="3:25">
      <c r="C527" s="167"/>
      <c r="D527" s="160"/>
      <c r="E527" s="140"/>
      <c r="F527" s="143"/>
      <c r="G527" s="144"/>
      <c r="H527" s="199"/>
      <c r="I527" s="187"/>
      <c r="J527" s="169"/>
      <c r="K527" s="200"/>
      <c r="L527" s="143"/>
      <c r="M527" s="143"/>
      <c r="N527" s="143"/>
      <c r="O527" s="147"/>
      <c r="P527" s="149"/>
      <c r="Q527" s="228"/>
      <c r="R527" s="121"/>
      <c r="S527" s="164"/>
      <c r="T527" s="161"/>
      <c r="U527" s="164"/>
      <c r="V527" s="187"/>
      <c r="W527" s="187"/>
      <c r="X527" s="140"/>
      <c r="Y527" s="114"/>
    </row>
    <row r="528" spans="3:25">
      <c r="C528" s="167"/>
      <c r="D528" s="160"/>
      <c r="E528" s="140"/>
      <c r="F528" s="143"/>
      <c r="G528" s="144"/>
      <c r="H528" s="199"/>
      <c r="I528" s="187"/>
      <c r="J528" s="169"/>
      <c r="K528" s="200"/>
      <c r="L528" s="143"/>
      <c r="M528" s="143"/>
      <c r="N528" s="143"/>
      <c r="O528" s="147"/>
      <c r="P528" s="149"/>
      <c r="Q528" s="228"/>
      <c r="R528" s="121"/>
      <c r="S528" s="164"/>
      <c r="T528" s="161"/>
      <c r="U528" s="164"/>
      <c r="V528" s="187"/>
      <c r="W528" s="187"/>
      <c r="X528" s="140"/>
      <c r="Y528" s="114"/>
    </row>
    <row r="529" spans="3:25">
      <c r="C529" s="167"/>
      <c r="D529" s="160"/>
      <c r="E529" s="140"/>
      <c r="F529" s="143"/>
      <c r="G529" s="144"/>
      <c r="H529" s="199"/>
      <c r="I529" s="187"/>
      <c r="J529" s="169"/>
      <c r="K529" s="200"/>
      <c r="L529" s="143"/>
      <c r="M529" s="143"/>
      <c r="N529" s="143"/>
      <c r="O529" s="147"/>
      <c r="P529" s="149"/>
      <c r="Q529" s="228"/>
      <c r="R529" s="121"/>
      <c r="S529" s="164"/>
      <c r="T529" s="161"/>
      <c r="U529" s="164"/>
      <c r="V529" s="187"/>
      <c r="W529" s="187"/>
      <c r="X529" s="140"/>
      <c r="Y529" s="114"/>
    </row>
    <row r="530" spans="3:25">
      <c r="C530" s="167"/>
      <c r="D530" s="160"/>
      <c r="E530" s="140"/>
      <c r="F530" s="143"/>
      <c r="G530" s="144"/>
      <c r="H530" s="199"/>
      <c r="I530" s="187"/>
      <c r="J530" s="169"/>
      <c r="K530" s="200"/>
      <c r="L530" s="143"/>
      <c r="M530" s="143"/>
      <c r="N530" s="143"/>
      <c r="O530" s="147"/>
      <c r="P530" s="149"/>
      <c r="Q530" s="228"/>
      <c r="R530" s="121"/>
      <c r="S530" s="164"/>
      <c r="T530" s="161"/>
      <c r="U530" s="164"/>
      <c r="V530" s="187"/>
      <c r="W530" s="187"/>
      <c r="X530" s="140"/>
      <c r="Y530" s="114"/>
    </row>
    <row r="531" spans="3:25">
      <c r="C531" s="167"/>
      <c r="D531" s="160"/>
      <c r="E531" s="140"/>
      <c r="F531" s="143"/>
      <c r="G531" s="144"/>
      <c r="H531" s="199"/>
      <c r="I531" s="187"/>
      <c r="J531" s="169"/>
      <c r="K531" s="200"/>
      <c r="L531" s="143"/>
      <c r="M531" s="143"/>
      <c r="N531" s="143"/>
      <c r="O531" s="147"/>
      <c r="P531" s="149"/>
      <c r="Q531" s="228"/>
      <c r="R531" s="121"/>
      <c r="S531" s="164"/>
      <c r="T531" s="161"/>
      <c r="U531" s="164"/>
      <c r="V531" s="187"/>
      <c r="W531" s="187"/>
      <c r="X531" s="140"/>
      <c r="Y531" s="114"/>
    </row>
    <row r="532" spans="3:25">
      <c r="C532" s="167"/>
      <c r="D532" s="160"/>
      <c r="E532" s="140"/>
      <c r="F532" s="143"/>
      <c r="G532" s="144"/>
      <c r="H532" s="199"/>
      <c r="I532" s="187"/>
      <c r="J532" s="169"/>
      <c r="K532" s="200"/>
      <c r="L532" s="143"/>
      <c r="M532" s="143"/>
      <c r="N532" s="143"/>
      <c r="O532" s="147"/>
      <c r="P532" s="149"/>
      <c r="Q532" s="228"/>
      <c r="R532" s="121"/>
      <c r="S532" s="164"/>
      <c r="T532" s="161"/>
      <c r="U532" s="164"/>
      <c r="V532" s="187"/>
      <c r="W532" s="187"/>
      <c r="X532" s="140"/>
      <c r="Y532" s="114"/>
    </row>
    <row r="533" spans="3:25">
      <c r="C533" s="167"/>
      <c r="D533" s="160"/>
      <c r="E533" s="140"/>
      <c r="F533" s="143"/>
      <c r="G533" s="144"/>
      <c r="H533" s="199"/>
      <c r="I533" s="187"/>
      <c r="J533" s="169"/>
      <c r="K533" s="200"/>
      <c r="L533" s="143"/>
      <c r="M533" s="143"/>
      <c r="N533" s="143"/>
      <c r="O533" s="147"/>
      <c r="P533" s="149"/>
      <c r="Q533" s="228"/>
      <c r="R533" s="121"/>
      <c r="S533" s="164"/>
      <c r="T533" s="161"/>
      <c r="U533" s="164"/>
      <c r="V533" s="187"/>
      <c r="W533" s="187"/>
      <c r="X533" s="140"/>
      <c r="Y533" s="114"/>
    </row>
    <row r="534" spans="3:25">
      <c r="C534" s="167"/>
      <c r="D534" s="160"/>
      <c r="E534" s="140"/>
      <c r="F534" s="143"/>
      <c r="G534" s="144"/>
      <c r="H534" s="199"/>
      <c r="I534" s="187"/>
      <c r="J534" s="169"/>
      <c r="K534" s="200"/>
      <c r="L534" s="143"/>
      <c r="M534" s="143"/>
      <c r="N534" s="143"/>
      <c r="O534" s="147"/>
      <c r="P534" s="149"/>
      <c r="Q534" s="228"/>
      <c r="R534" s="121"/>
      <c r="S534" s="164"/>
      <c r="T534" s="161"/>
      <c r="U534" s="164"/>
      <c r="V534" s="187"/>
      <c r="W534" s="187"/>
      <c r="X534" s="140"/>
      <c r="Y534" s="114"/>
    </row>
    <row r="535" spans="3:25">
      <c r="C535" s="167"/>
      <c r="D535" s="160"/>
      <c r="E535" s="140"/>
      <c r="F535" s="143"/>
      <c r="G535" s="144"/>
      <c r="H535" s="199"/>
      <c r="I535" s="187"/>
      <c r="J535" s="169"/>
      <c r="K535" s="200"/>
      <c r="L535" s="143"/>
      <c r="M535" s="143"/>
      <c r="N535" s="143"/>
      <c r="O535" s="147"/>
      <c r="P535" s="149"/>
      <c r="Q535" s="228"/>
      <c r="R535" s="121"/>
      <c r="S535" s="164"/>
      <c r="T535" s="161"/>
      <c r="U535" s="164"/>
      <c r="V535" s="187"/>
      <c r="W535" s="187"/>
      <c r="X535" s="140"/>
      <c r="Y535" s="114"/>
    </row>
    <row r="536" spans="3:25">
      <c r="C536" s="167"/>
      <c r="D536" s="160"/>
      <c r="E536" s="140"/>
      <c r="F536" s="143"/>
      <c r="G536" s="144"/>
      <c r="H536" s="199"/>
      <c r="I536" s="187"/>
      <c r="J536" s="169"/>
      <c r="K536" s="200"/>
      <c r="L536" s="143"/>
      <c r="M536" s="143"/>
      <c r="N536" s="143"/>
      <c r="O536" s="147"/>
      <c r="P536" s="149"/>
      <c r="Q536" s="228"/>
      <c r="R536" s="121"/>
      <c r="S536" s="164"/>
      <c r="T536" s="161"/>
      <c r="U536" s="164"/>
      <c r="V536" s="187"/>
      <c r="W536" s="187"/>
      <c r="X536" s="140"/>
      <c r="Y536" s="114"/>
    </row>
    <row r="537" spans="3:25">
      <c r="C537" s="167"/>
      <c r="D537" s="160"/>
      <c r="E537" s="140"/>
      <c r="F537" s="143"/>
      <c r="G537" s="144"/>
      <c r="H537" s="199"/>
      <c r="I537" s="187"/>
      <c r="J537" s="169"/>
      <c r="K537" s="200"/>
      <c r="L537" s="143"/>
      <c r="M537" s="143"/>
      <c r="N537" s="143"/>
      <c r="O537" s="147"/>
      <c r="P537" s="149"/>
      <c r="Q537" s="228"/>
      <c r="R537" s="121"/>
      <c r="S537" s="164"/>
      <c r="T537" s="161"/>
      <c r="U537" s="164"/>
      <c r="V537" s="187"/>
      <c r="W537" s="187"/>
      <c r="X537" s="140"/>
      <c r="Y537" s="114"/>
    </row>
    <row r="538" spans="3:25">
      <c r="C538" s="167"/>
      <c r="D538" s="160"/>
      <c r="E538" s="140"/>
      <c r="F538" s="143"/>
      <c r="G538" s="144"/>
      <c r="H538" s="199"/>
      <c r="I538" s="187"/>
      <c r="J538" s="169"/>
      <c r="K538" s="200"/>
      <c r="L538" s="143"/>
      <c r="M538" s="143"/>
      <c r="N538" s="143"/>
      <c r="O538" s="147"/>
      <c r="P538" s="149"/>
      <c r="Q538" s="228"/>
      <c r="R538" s="121"/>
      <c r="S538" s="164"/>
      <c r="T538" s="161"/>
      <c r="U538" s="164"/>
      <c r="V538" s="187"/>
      <c r="W538" s="187"/>
      <c r="X538" s="140"/>
      <c r="Y538" s="114"/>
    </row>
    <row r="539" spans="3:25">
      <c r="C539" s="167"/>
      <c r="D539" s="160"/>
      <c r="E539" s="140"/>
      <c r="F539" s="143"/>
      <c r="G539" s="144"/>
      <c r="H539" s="199"/>
      <c r="I539" s="187"/>
      <c r="J539" s="169"/>
      <c r="K539" s="200"/>
      <c r="L539" s="143"/>
      <c r="M539" s="143"/>
      <c r="N539" s="143"/>
      <c r="O539" s="147"/>
      <c r="P539" s="149"/>
      <c r="Q539" s="228"/>
      <c r="R539" s="121"/>
      <c r="S539" s="164"/>
      <c r="T539" s="161"/>
      <c r="U539" s="164"/>
      <c r="V539" s="187"/>
      <c r="W539" s="187"/>
      <c r="X539" s="140"/>
      <c r="Y539" s="114"/>
    </row>
    <row r="540" spans="3:25">
      <c r="C540" s="167"/>
      <c r="D540" s="160"/>
      <c r="E540" s="140"/>
      <c r="F540" s="143"/>
      <c r="G540" s="144"/>
      <c r="H540" s="199"/>
      <c r="I540" s="187"/>
      <c r="J540" s="169"/>
      <c r="K540" s="200"/>
      <c r="L540" s="143"/>
      <c r="M540" s="143"/>
      <c r="N540" s="143"/>
      <c r="O540" s="147"/>
      <c r="P540" s="149"/>
      <c r="Q540" s="228"/>
      <c r="R540" s="121"/>
      <c r="S540" s="164"/>
      <c r="T540" s="161"/>
      <c r="U540" s="164"/>
      <c r="V540" s="187"/>
      <c r="W540" s="187"/>
      <c r="X540" s="140"/>
      <c r="Y540" s="114"/>
    </row>
    <row r="541" spans="3:25">
      <c r="C541" s="167"/>
      <c r="D541" s="160"/>
      <c r="E541" s="140"/>
      <c r="F541" s="143"/>
      <c r="G541" s="144"/>
      <c r="H541" s="199"/>
      <c r="I541" s="187"/>
      <c r="J541" s="169"/>
      <c r="K541" s="200"/>
      <c r="L541" s="143"/>
      <c r="M541" s="143"/>
      <c r="N541" s="143"/>
      <c r="O541" s="147"/>
      <c r="P541" s="149"/>
      <c r="Q541" s="228"/>
      <c r="R541" s="121"/>
      <c r="S541" s="164"/>
      <c r="T541" s="161"/>
      <c r="U541" s="164"/>
      <c r="V541" s="187"/>
      <c r="W541" s="187"/>
      <c r="X541" s="140"/>
      <c r="Y541" s="114"/>
    </row>
    <row r="542" spans="3:25">
      <c r="C542" s="167"/>
      <c r="D542" s="160"/>
      <c r="E542" s="140"/>
      <c r="F542" s="143"/>
      <c r="G542" s="144"/>
      <c r="H542" s="199"/>
      <c r="I542" s="187"/>
      <c r="J542" s="169"/>
      <c r="K542" s="200"/>
      <c r="L542" s="143"/>
      <c r="M542" s="143"/>
      <c r="N542" s="143"/>
      <c r="O542" s="147"/>
      <c r="P542" s="149"/>
      <c r="Q542" s="228"/>
      <c r="R542" s="121"/>
      <c r="S542" s="164"/>
      <c r="T542" s="161"/>
      <c r="U542" s="164"/>
      <c r="V542" s="187"/>
      <c r="W542" s="187"/>
      <c r="X542" s="140"/>
      <c r="Y542" s="114"/>
    </row>
    <row r="543" spans="3:25">
      <c r="C543" s="167"/>
      <c r="D543" s="160"/>
      <c r="E543" s="140"/>
      <c r="F543" s="143"/>
      <c r="G543" s="144"/>
      <c r="H543" s="199"/>
      <c r="I543" s="187"/>
      <c r="J543" s="169"/>
      <c r="K543" s="200"/>
      <c r="L543" s="143"/>
      <c r="M543" s="143"/>
      <c r="N543" s="143"/>
      <c r="O543" s="147"/>
      <c r="P543" s="149"/>
      <c r="Q543" s="228"/>
      <c r="R543" s="121"/>
      <c r="S543" s="164"/>
      <c r="T543" s="161"/>
      <c r="U543" s="164"/>
      <c r="V543" s="187"/>
      <c r="W543" s="187"/>
      <c r="X543" s="140"/>
      <c r="Y543" s="114"/>
    </row>
    <row r="544" spans="3:25">
      <c r="C544" s="167"/>
      <c r="D544" s="160"/>
      <c r="E544" s="140"/>
      <c r="F544" s="143"/>
      <c r="G544" s="144"/>
      <c r="H544" s="199"/>
      <c r="I544" s="187"/>
      <c r="J544" s="169"/>
      <c r="K544" s="200"/>
      <c r="L544" s="143"/>
      <c r="M544" s="143"/>
      <c r="N544" s="143"/>
      <c r="O544" s="147"/>
      <c r="P544" s="149"/>
      <c r="Q544" s="228"/>
      <c r="R544" s="121"/>
      <c r="S544" s="164"/>
      <c r="T544" s="161"/>
      <c r="U544" s="164"/>
      <c r="V544" s="187"/>
      <c r="W544" s="187"/>
      <c r="X544" s="140"/>
      <c r="Y544" s="114"/>
    </row>
    <row r="545" spans="3:25">
      <c r="C545" s="167"/>
      <c r="D545" s="160"/>
      <c r="E545" s="140"/>
      <c r="F545" s="143"/>
      <c r="G545" s="144"/>
      <c r="H545" s="199"/>
      <c r="I545" s="187"/>
      <c r="J545" s="169"/>
      <c r="K545" s="200"/>
      <c r="L545" s="143"/>
      <c r="M545" s="143"/>
      <c r="N545" s="143"/>
      <c r="O545" s="147"/>
      <c r="P545" s="149"/>
      <c r="Q545" s="228"/>
      <c r="R545" s="121"/>
      <c r="S545" s="164"/>
      <c r="T545" s="161"/>
      <c r="U545" s="164"/>
      <c r="V545" s="187"/>
      <c r="W545" s="187"/>
      <c r="X545" s="140"/>
      <c r="Y545" s="114"/>
    </row>
    <row r="546" spans="3:25">
      <c r="C546" s="167"/>
      <c r="D546" s="160"/>
      <c r="E546" s="140"/>
      <c r="F546" s="143"/>
      <c r="G546" s="144"/>
      <c r="H546" s="199"/>
      <c r="I546" s="187"/>
      <c r="J546" s="169"/>
      <c r="K546" s="200"/>
      <c r="L546" s="143"/>
      <c r="M546" s="143"/>
      <c r="N546" s="143"/>
      <c r="O546" s="147"/>
      <c r="P546" s="149"/>
      <c r="Q546" s="228"/>
      <c r="R546" s="121"/>
      <c r="S546" s="164"/>
      <c r="T546" s="161"/>
      <c r="U546" s="164"/>
      <c r="V546" s="187"/>
      <c r="W546" s="187"/>
      <c r="X546" s="140"/>
      <c r="Y546" s="114"/>
    </row>
    <row r="547" spans="3:25">
      <c r="C547" s="167"/>
      <c r="D547" s="160"/>
      <c r="E547" s="140"/>
      <c r="F547" s="143"/>
      <c r="G547" s="144"/>
      <c r="H547" s="199"/>
      <c r="I547" s="187"/>
      <c r="J547" s="169"/>
      <c r="K547" s="200"/>
      <c r="L547" s="143"/>
      <c r="M547" s="143"/>
      <c r="N547" s="143"/>
      <c r="O547" s="147"/>
      <c r="P547" s="149"/>
      <c r="Q547" s="228"/>
      <c r="R547" s="121"/>
      <c r="S547" s="164"/>
      <c r="T547" s="161"/>
      <c r="U547" s="164"/>
      <c r="V547" s="187"/>
      <c r="W547" s="187"/>
      <c r="X547" s="140"/>
      <c r="Y547" s="114"/>
    </row>
    <row r="548" spans="3:25">
      <c r="C548" s="167"/>
      <c r="D548" s="160"/>
      <c r="E548" s="140"/>
      <c r="F548" s="143"/>
      <c r="G548" s="144"/>
      <c r="H548" s="199"/>
      <c r="I548" s="187"/>
      <c r="J548" s="169"/>
      <c r="K548" s="200"/>
      <c r="L548" s="143"/>
      <c r="M548" s="143"/>
      <c r="N548" s="143"/>
      <c r="O548" s="147"/>
      <c r="P548" s="149"/>
      <c r="Q548" s="228"/>
      <c r="R548" s="121"/>
      <c r="S548" s="164"/>
      <c r="T548" s="161"/>
      <c r="U548" s="164"/>
      <c r="V548" s="187"/>
      <c r="W548" s="187"/>
      <c r="X548" s="140"/>
      <c r="Y548" s="114"/>
    </row>
    <row r="549" spans="3:25">
      <c r="C549" s="167"/>
      <c r="D549" s="160"/>
      <c r="E549" s="140"/>
      <c r="F549" s="143"/>
      <c r="G549" s="144"/>
      <c r="H549" s="199"/>
      <c r="I549" s="187"/>
      <c r="J549" s="169"/>
      <c r="K549" s="200"/>
      <c r="L549" s="143"/>
      <c r="M549" s="143"/>
      <c r="N549" s="143"/>
      <c r="O549" s="147"/>
      <c r="P549" s="149"/>
      <c r="Q549" s="228"/>
      <c r="R549" s="121"/>
      <c r="S549" s="164"/>
      <c r="T549" s="161"/>
      <c r="U549" s="164"/>
      <c r="V549" s="187"/>
      <c r="W549" s="187"/>
      <c r="X549" s="140"/>
      <c r="Y549" s="114"/>
    </row>
    <row r="550" spans="3:25">
      <c r="C550" s="167"/>
      <c r="D550" s="160"/>
      <c r="E550" s="140"/>
      <c r="F550" s="143"/>
      <c r="G550" s="144"/>
      <c r="H550" s="199"/>
      <c r="I550" s="187"/>
      <c r="J550" s="169"/>
      <c r="K550" s="200"/>
      <c r="L550" s="143"/>
      <c r="M550" s="143"/>
      <c r="N550" s="143"/>
      <c r="O550" s="147"/>
      <c r="P550" s="149"/>
      <c r="Q550" s="228"/>
      <c r="R550" s="121"/>
      <c r="S550" s="164"/>
      <c r="T550" s="161"/>
      <c r="U550" s="164"/>
      <c r="V550" s="187"/>
      <c r="W550" s="187"/>
      <c r="X550" s="140"/>
      <c r="Y550" s="114"/>
    </row>
    <row r="551" spans="3:25">
      <c r="C551" s="167"/>
      <c r="D551" s="160"/>
      <c r="E551" s="140"/>
      <c r="F551" s="143"/>
      <c r="G551" s="144"/>
      <c r="H551" s="199"/>
      <c r="I551" s="187"/>
      <c r="J551" s="169"/>
      <c r="K551" s="200"/>
      <c r="L551" s="143"/>
      <c r="M551" s="143"/>
      <c r="N551" s="143"/>
      <c r="O551" s="147"/>
      <c r="P551" s="149"/>
      <c r="Q551" s="228"/>
      <c r="R551" s="121"/>
      <c r="S551" s="164"/>
      <c r="T551" s="161"/>
      <c r="U551" s="164"/>
      <c r="V551" s="187"/>
      <c r="W551" s="187"/>
      <c r="X551" s="140"/>
      <c r="Y551" s="114"/>
    </row>
    <row r="552" spans="3:25">
      <c r="C552" s="167"/>
      <c r="D552" s="160"/>
      <c r="E552" s="140"/>
      <c r="F552" s="143"/>
      <c r="G552" s="144"/>
      <c r="H552" s="199"/>
      <c r="I552" s="187"/>
      <c r="J552" s="169"/>
      <c r="K552" s="200"/>
      <c r="L552" s="143"/>
      <c r="M552" s="143"/>
      <c r="N552" s="143"/>
      <c r="O552" s="147"/>
      <c r="P552" s="149"/>
      <c r="Q552" s="228"/>
      <c r="R552" s="121"/>
      <c r="S552" s="164"/>
      <c r="T552" s="161"/>
      <c r="U552" s="164"/>
      <c r="V552" s="187"/>
      <c r="W552" s="187"/>
      <c r="X552" s="140"/>
      <c r="Y552" s="114"/>
    </row>
    <row r="553" spans="3:25">
      <c r="C553" s="167"/>
      <c r="D553" s="160"/>
      <c r="E553" s="140"/>
      <c r="F553" s="143"/>
      <c r="G553" s="144"/>
      <c r="H553" s="199"/>
      <c r="I553" s="187"/>
      <c r="J553" s="169"/>
      <c r="K553" s="200"/>
      <c r="L553" s="143"/>
      <c r="M553" s="143"/>
      <c r="N553" s="143"/>
      <c r="O553" s="147"/>
      <c r="P553" s="149"/>
      <c r="Q553" s="228"/>
      <c r="R553" s="121"/>
      <c r="S553" s="164"/>
      <c r="T553" s="161"/>
      <c r="U553" s="164"/>
      <c r="V553" s="187"/>
      <c r="W553" s="187"/>
      <c r="X553" s="140"/>
      <c r="Y553" s="114"/>
    </row>
    <row r="554" spans="3:25">
      <c r="C554" s="167"/>
      <c r="D554" s="160"/>
      <c r="E554" s="140"/>
      <c r="F554" s="143"/>
      <c r="G554" s="144"/>
      <c r="H554" s="199"/>
      <c r="I554" s="187"/>
      <c r="J554" s="169"/>
      <c r="K554" s="200"/>
      <c r="L554" s="143"/>
      <c r="M554" s="143"/>
      <c r="N554" s="143"/>
      <c r="O554" s="147"/>
      <c r="P554" s="149"/>
      <c r="Q554" s="228"/>
      <c r="R554" s="121"/>
      <c r="S554" s="164"/>
      <c r="T554" s="161"/>
      <c r="U554" s="164"/>
      <c r="V554" s="187"/>
      <c r="W554" s="187"/>
      <c r="X554" s="140"/>
      <c r="Y554" s="114"/>
    </row>
    <row r="555" spans="3:25">
      <c r="C555" s="167"/>
      <c r="D555" s="160"/>
      <c r="E555" s="140"/>
      <c r="F555" s="143"/>
      <c r="G555" s="144"/>
      <c r="H555" s="199"/>
      <c r="I555" s="187"/>
      <c r="J555" s="169"/>
      <c r="K555" s="200"/>
      <c r="L555" s="143"/>
      <c r="M555" s="143"/>
      <c r="N555" s="143"/>
      <c r="O555" s="147"/>
      <c r="P555" s="149"/>
      <c r="Q555" s="228"/>
      <c r="R555" s="121"/>
      <c r="S555" s="164"/>
      <c r="T555" s="161"/>
      <c r="U555" s="164"/>
      <c r="V555" s="187"/>
      <c r="W555" s="187"/>
      <c r="X555" s="140"/>
      <c r="Y555" s="114"/>
    </row>
    <row r="556" spans="3:25">
      <c r="C556" s="167"/>
      <c r="D556" s="160"/>
      <c r="E556" s="140"/>
      <c r="F556" s="143"/>
      <c r="G556" s="144"/>
      <c r="H556" s="199"/>
      <c r="I556" s="187"/>
      <c r="J556" s="169"/>
      <c r="K556" s="200"/>
      <c r="L556" s="143"/>
      <c r="M556" s="143"/>
      <c r="N556" s="143"/>
      <c r="O556" s="147"/>
      <c r="P556" s="149"/>
      <c r="Q556" s="228"/>
      <c r="R556" s="121"/>
      <c r="S556" s="164"/>
      <c r="T556" s="161"/>
      <c r="U556" s="164"/>
      <c r="V556" s="187"/>
      <c r="W556" s="187"/>
      <c r="X556" s="140"/>
      <c r="Y556" s="114"/>
    </row>
    <row r="557" spans="3:25">
      <c r="C557" s="167"/>
      <c r="D557" s="160"/>
      <c r="E557" s="140"/>
      <c r="F557" s="143"/>
      <c r="G557" s="144"/>
      <c r="H557" s="199"/>
      <c r="I557" s="187"/>
      <c r="J557" s="169"/>
      <c r="K557" s="200"/>
      <c r="L557" s="143"/>
      <c r="M557" s="143"/>
      <c r="N557" s="143"/>
      <c r="O557" s="147"/>
      <c r="P557" s="149"/>
      <c r="Q557" s="228"/>
      <c r="R557" s="121"/>
      <c r="S557" s="164"/>
      <c r="T557" s="161"/>
      <c r="U557" s="164"/>
      <c r="V557" s="187"/>
      <c r="W557" s="187"/>
      <c r="X557" s="140"/>
      <c r="Y557" s="114"/>
    </row>
    <row r="558" spans="3:25">
      <c r="C558" s="167"/>
      <c r="D558" s="160"/>
      <c r="E558" s="140"/>
      <c r="F558" s="143"/>
      <c r="G558" s="144"/>
      <c r="H558" s="199"/>
      <c r="I558" s="187"/>
      <c r="J558" s="169"/>
      <c r="K558" s="200"/>
      <c r="L558" s="143"/>
      <c r="M558" s="143"/>
      <c r="N558" s="143"/>
      <c r="O558" s="147"/>
      <c r="P558" s="149"/>
      <c r="Q558" s="228"/>
      <c r="R558" s="121"/>
      <c r="S558" s="164"/>
      <c r="T558" s="161"/>
      <c r="U558" s="164"/>
      <c r="V558" s="187"/>
      <c r="W558" s="187"/>
      <c r="X558" s="140"/>
      <c r="Y558" s="114"/>
    </row>
    <row r="559" spans="3:25">
      <c r="C559" s="167"/>
      <c r="D559" s="160"/>
      <c r="E559" s="140"/>
      <c r="F559" s="143"/>
      <c r="G559" s="144"/>
      <c r="H559" s="199"/>
      <c r="I559" s="187"/>
      <c r="J559" s="169"/>
      <c r="K559" s="200"/>
      <c r="L559" s="143"/>
      <c r="M559" s="143"/>
      <c r="N559" s="143"/>
      <c r="O559" s="147"/>
      <c r="P559" s="149"/>
      <c r="Q559" s="228"/>
      <c r="R559" s="121"/>
      <c r="S559" s="164"/>
      <c r="T559" s="161"/>
      <c r="U559" s="164"/>
      <c r="V559" s="187"/>
      <c r="W559" s="187"/>
      <c r="X559" s="140"/>
      <c r="Y559" s="114"/>
    </row>
    <row r="560" spans="3:25">
      <c r="C560" s="167"/>
      <c r="D560" s="160"/>
      <c r="E560" s="140"/>
      <c r="F560" s="143"/>
      <c r="G560" s="144"/>
      <c r="H560" s="199"/>
      <c r="I560" s="187"/>
      <c r="J560" s="169"/>
      <c r="K560" s="200"/>
      <c r="L560" s="143"/>
      <c r="M560" s="143"/>
      <c r="N560" s="143"/>
      <c r="O560" s="147"/>
      <c r="P560" s="149"/>
      <c r="Q560" s="228"/>
      <c r="R560" s="121"/>
      <c r="S560" s="164"/>
      <c r="T560" s="161"/>
      <c r="U560" s="164"/>
      <c r="V560" s="187"/>
      <c r="W560" s="187"/>
      <c r="X560" s="140"/>
      <c r="Y560" s="114"/>
    </row>
    <row r="561" spans="3:25">
      <c r="C561" s="167"/>
      <c r="D561" s="160"/>
      <c r="E561" s="140"/>
      <c r="F561" s="143"/>
      <c r="G561" s="144"/>
      <c r="H561" s="199"/>
      <c r="I561" s="187"/>
      <c r="J561" s="169"/>
      <c r="K561" s="200"/>
      <c r="L561" s="143"/>
      <c r="M561" s="143"/>
      <c r="N561" s="143"/>
      <c r="O561" s="147"/>
      <c r="P561" s="149"/>
      <c r="Q561" s="228"/>
      <c r="R561" s="121"/>
      <c r="S561" s="164"/>
      <c r="T561" s="161"/>
      <c r="U561" s="164"/>
      <c r="V561" s="187"/>
      <c r="W561" s="187"/>
      <c r="X561" s="140"/>
      <c r="Y561" s="114"/>
    </row>
    <row r="562" spans="3:25">
      <c r="C562" s="167"/>
      <c r="D562" s="160"/>
      <c r="E562" s="140"/>
      <c r="F562" s="143"/>
      <c r="G562" s="144"/>
      <c r="H562" s="199"/>
      <c r="I562" s="187"/>
      <c r="J562" s="169"/>
      <c r="K562" s="200"/>
      <c r="L562" s="143"/>
      <c r="M562" s="143"/>
      <c r="N562" s="143"/>
      <c r="O562" s="147"/>
      <c r="P562" s="149"/>
      <c r="Q562" s="228"/>
      <c r="R562" s="121"/>
      <c r="S562" s="164"/>
      <c r="T562" s="161"/>
      <c r="U562" s="164"/>
      <c r="V562" s="187"/>
      <c r="W562" s="187"/>
      <c r="X562" s="140"/>
      <c r="Y562" s="114"/>
    </row>
    <row r="563" spans="3:25">
      <c r="C563" s="167"/>
      <c r="D563" s="160"/>
      <c r="E563" s="140"/>
      <c r="F563" s="143"/>
      <c r="G563" s="144"/>
      <c r="H563" s="199"/>
      <c r="I563" s="187"/>
      <c r="J563" s="169"/>
      <c r="K563" s="200"/>
      <c r="L563" s="143"/>
      <c r="M563" s="143"/>
      <c r="N563" s="143"/>
      <c r="O563" s="147"/>
      <c r="P563" s="149"/>
      <c r="Q563" s="228"/>
      <c r="R563" s="121"/>
      <c r="S563" s="164"/>
      <c r="T563" s="161"/>
      <c r="U563" s="164"/>
      <c r="V563" s="187"/>
      <c r="W563" s="187"/>
      <c r="X563" s="140"/>
      <c r="Y563" s="114"/>
    </row>
    <row r="564" spans="3:25">
      <c r="C564" s="167"/>
      <c r="D564" s="160"/>
      <c r="E564" s="140"/>
      <c r="F564" s="143"/>
      <c r="G564" s="144"/>
      <c r="H564" s="199"/>
      <c r="I564" s="187"/>
      <c r="J564" s="169"/>
      <c r="K564" s="200"/>
      <c r="L564" s="143"/>
      <c r="M564" s="143"/>
      <c r="N564" s="143"/>
      <c r="O564" s="147"/>
      <c r="P564" s="149"/>
      <c r="Q564" s="228"/>
      <c r="R564" s="121"/>
      <c r="S564" s="164"/>
      <c r="T564" s="161"/>
      <c r="U564" s="164"/>
      <c r="V564" s="187"/>
      <c r="W564" s="187"/>
      <c r="X564" s="140"/>
      <c r="Y564" s="114"/>
    </row>
    <row r="565" spans="3:25">
      <c r="C565" s="167"/>
      <c r="D565" s="160"/>
      <c r="E565" s="140"/>
      <c r="F565" s="143"/>
      <c r="G565" s="144"/>
      <c r="H565" s="199"/>
      <c r="I565" s="187"/>
      <c r="J565" s="169"/>
      <c r="K565" s="200"/>
      <c r="L565" s="143"/>
      <c r="M565" s="143"/>
      <c r="N565" s="143"/>
      <c r="O565" s="147"/>
      <c r="P565" s="149"/>
      <c r="Q565" s="228"/>
      <c r="R565" s="121"/>
      <c r="S565" s="164"/>
      <c r="T565" s="161"/>
      <c r="U565" s="164"/>
      <c r="V565" s="187"/>
      <c r="W565" s="187"/>
      <c r="X565" s="140"/>
      <c r="Y565" s="114"/>
    </row>
    <row r="566" spans="3:25">
      <c r="C566" s="167"/>
      <c r="D566" s="160"/>
      <c r="E566" s="140"/>
      <c r="F566" s="143"/>
      <c r="G566" s="144"/>
      <c r="H566" s="199"/>
      <c r="I566" s="187"/>
      <c r="J566" s="169"/>
      <c r="K566" s="200"/>
      <c r="L566" s="143"/>
      <c r="M566" s="143"/>
      <c r="N566" s="143"/>
      <c r="O566" s="147"/>
      <c r="P566" s="149"/>
      <c r="Q566" s="228"/>
      <c r="R566" s="121"/>
      <c r="S566" s="164"/>
      <c r="T566" s="161"/>
      <c r="U566" s="164"/>
      <c r="V566" s="187"/>
      <c r="W566" s="187"/>
      <c r="X566" s="140"/>
      <c r="Y566" s="114"/>
    </row>
    <row r="567" spans="3:25">
      <c r="C567" s="167"/>
      <c r="D567" s="160"/>
      <c r="E567" s="140"/>
      <c r="F567" s="143"/>
      <c r="G567" s="144"/>
      <c r="H567" s="199"/>
      <c r="I567" s="187"/>
      <c r="J567" s="169"/>
      <c r="K567" s="200"/>
      <c r="L567" s="143"/>
      <c r="M567" s="143"/>
      <c r="N567" s="143"/>
      <c r="O567" s="147"/>
      <c r="P567" s="149"/>
      <c r="Q567" s="228"/>
      <c r="R567" s="121"/>
      <c r="S567" s="164"/>
      <c r="T567" s="161"/>
      <c r="U567" s="164"/>
      <c r="V567" s="187"/>
      <c r="W567" s="187"/>
      <c r="X567" s="140"/>
      <c r="Y567" s="114"/>
    </row>
    <row r="568" spans="3:25">
      <c r="C568" s="167"/>
      <c r="D568" s="160"/>
      <c r="E568" s="140"/>
      <c r="F568" s="143"/>
      <c r="G568" s="144"/>
      <c r="H568" s="199"/>
      <c r="I568" s="187"/>
      <c r="J568" s="169"/>
      <c r="K568" s="200"/>
      <c r="L568" s="143"/>
      <c r="M568" s="143"/>
      <c r="N568" s="143"/>
      <c r="O568" s="147"/>
      <c r="P568" s="149"/>
      <c r="Q568" s="228"/>
      <c r="R568" s="121"/>
      <c r="S568" s="164"/>
      <c r="T568" s="161"/>
      <c r="U568" s="164"/>
      <c r="V568" s="187"/>
      <c r="W568" s="187"/>
      <c r="X568" s="140"/>
      <c r="Y568" s="114"/>
    </row>
    <row r="569" spans="3:25">
      <c r="C569" s="167"/>
      <c r="D569" s="160"/>
      <c r="E569" s="140"/>
      <c r="F569" s="143"/>
      <c r="G569" s="144"/>
      <c r="H569" s="199"/>
      <c r="I569" s="187"/>
      <c r="J569" s="169"/>
      <c r="K569" s="200"/>
      <c r="L569" s="143"/>
      <c r="M569" s="143"/>
      <c r="N569" s="143"/>
      <c r="O569" s="147"/>
      <c r="P569" s="149"/>
      <c r="Q569" s="228"/>
      <c r="R569" s="121"/>
      <c r="S569" s="164"/>
      <c r="T569" s="161"/>
      <c r="U569" s="164"/>
      <c r="V569" s="187"/>
      <c r="W569" s="187"/>
      <c r="X569" s="140"/>
      <c r="Y569" s="114"/>
    </row>
    <row r="570" spans="3:25">
      <c r="C570" s="167"/>
      <c r="D570" s="160"/>
      <c r="E570" s="140"/>
      <c r="F570" s="143"/>
      <c r="G570" s="144"/>
      <c r="H570" s="199"/>
      <c r="I570" s="187"/>
      <c r="J570" s="169"/>
      <c r="K570" s="200"/>
      <c r="L570" s="143"/>
      <c r="M570" s="143"/>
      <c r="N570" s="143"/>
      <c r="O570" s="147"/>
      <c r="P570" s="149"/>
      <c r="Q570" s="228"/>
      <c r="R570" s="121"/>
      <c r="S570" s="164"/>
      <c r="T570" s="161"/>
      <c r="U570" s="164"/>
      <c r="V570" s="187"/>
      <c r="W570" s="187"/>
      <c r="X570" s="140"/>
      <c r="Y570" s="114"/>
    </row>
    <row r="571" spans="3:25">
      <c r="C571" s="167"/>
      <c r="D571" s="160"/>
      <c r="E571" s="140"/>
      <c r="F571" s="143"/>
      <c r="G571" s="144"/>
      <c r="H571" s="199"/>
      <c r="I571" s="187"/>
      <c r="J571" s="169"/>
      <c r="K571" s="200"/>
      <c r="L571" s="143"/>
      <c r="M571" s="143"/>
      <c r="N571" s="143"/>
      <c r="O571" s="147"/>
      <c r="P571" s="149"/>
      <c r="Q571" s="228"/>
      <c r="R571" s="121"/>
      <c r="S571" s="164"/>
      <c r="T571" s="161"/>
      <c r="U571" s="164"/>
      <c r="V571" s="187"/>
      <c r="W571" s="187"/>
      <c r="X571" s="140"/>
      <c r="Y571" s="114"/>
    </row>
    <row r="572" spans="3:25">
      <c r="C572" s="167"/>
      <c r="D572" s="160"/>
      <c r="E572" s="140"/>
      <c r="F572" s="143"/>
      <c r="G572" s="144"/>
      <c r="H572" s="199"/>
      <c r="I572" s="187"/>
      <c r="J572" s="169"/>
      <c r="K572" s="200"/>
      <c r="L572" s="143"/>
      <c r="M572" s="143"/>
      <c r="N572" s="143"/>
      <c r="O572" s="147"/>
      <c r="P572" s="149"/>
      <c r="Q572" s="228"/>
      <c r="R572" s="121"/>
      <c r="S572" s="164"/>
      <c r="T572" s="161"/>
      <c r="U572" s="164"/>
      <c r="V572" s="187"/>
      <c r="W572" s="187"/>
      <c r="X572" s="140"/>
      <c r="Y572" s="114"/>
    </row>
    <row r="573" spans="3:25">
      <c r="C573" s="167"/>
      <c r="D573" s="160"/>
      <c r="E573" s="140"/>
      <c r="F573" s="143"/>
      <c r="G573" s="144"/>
      <c r="H573" s="199"/>
      <c r="I573" s="187"/>
      <c r="J573" s="169"/>
      <c r="K573" s="200"/>
      <c r="L573" s="143"/>
      <c r="M573" s="143"/>
      <c r="N573" s="143"/>
      <c r="O573" s="147"/>
      <c r="P573" s="149"/>
      <c r="Q573" s="228"/>
      <c r="R573" s="121"/>
      <c r="S573" s="164"/>
      <c r="T573" s="161"/>
      <c r="U573" s="164"/>
      <c r="V573" s="187"/>
      <c r="W573" s="187"/>
      <c r="X573" s="140"/>
      <c r="Y573" s="114"/>
    </row>
    <row r="574" spans="3:25">
      <c r="C574" s="167"/>
      <c r="D574" s="160"/>
      <c r="E574" s="140"/>
      <c r="F574" s="143"/>
      <c r="G574" s="144"/>
      <c r="H574" s="199"/>
      <c r="I574" s="187"/>
      <c r="J574" s="169"/>
      <c r="K574" s="200"/>
      <c r="L574" s="143"/>
      <c r="M574" s="143"/>
      <c r="N574" s="143"/>
      <c r="O574" s="147"/>
      <c r="P574" s="149"/>
      <c r="Q574" s="228"/>
      <c r="R574" s="121"/>
      <c r="S574" s="164"/>
      <c r="T574" s="161"/>
      <c r="U574" s="164"/>
      <c r="V574" s="187"/>
      <c r="W574" s="187"/>
      <c r="X574" s="140"/>
      <c r="Y574" s="114"/>
    </row>
    <row r="575" spans="3:25">
      <c r="C575" s="167"/>
      <c r="D575" s="160"/>
      <c r="E575" s="140"/>
      <c r="F575" s="143"/>
      <c r="G575" s="144"/>
      <c r="H575" s="199"/>
      <c r="I575" s="187"/>
      <c r="J575" s="169"/>
      <c r="K575" s="200"/>
      <c r="L575" s="143"/>
      <c r="M575" s="143"/>
      <c r="N575" s="143"/>
      <c r="O575" s="147"/>
      <c r="P575" s="149"/>
      <c r="Q575" s="228"/>
      <c r="R575" s="121"/>
      <c r="S575" s="164"/>
      <c r="T575" s="161"/>
      <c r="U575" s="164"/>
      <c r="V575" s="187"/>
      <c r="W575" s="187"/>
      <c r="X575" s="140"/>
      <c r="Y575" s="114"/>
    </row>
    <row r="576" spans="3:25">
      <c r="C576" s="167"/>
      <c r="D576" s="160"/>
      <c r="E576" s="140"/>
      <c r="F576" s="143"/>
      <c r="G576" s="144"/>
      <c r="H576" s="199"/>
      <c r="I576" s="187"/>
      <c r="J576" s="169"/>
      <c r="K576" s="200"/>
      <c r="L576" s="143"/>
      <c r="M576" s="143"/>
      <c r="N576" s="143"/>
      <c r="O576" s="147"/>
      <c r="P576" s="149"/>
      <c r="Q576" s="228"/>
      <c r="R576" s="121"/>
      <c r="S576" s="164"/>
      <c r="T576" s="161"/>
      <c r="U576" s="164"/>
      <c r="V576" s="187"/>
      <c r="W576" s="187"/>
      <c r="X576" s="140"/>
      <c r="Y576" s="114"/>
    </row>
    <row r="577" spans="3:25">
      <c r="C577" s="167"/>
      <c r="D577" s="160"/>
      <c r="E577" s="140"/>
      <c r="F577" s="143"/>
      <c r="G577" s="144"/>
      <c r="H577" s="199"/>
      <c r="I577" s="187"/>
      <c r="J577" s="169"/>
      <c r="K577" s="200"/>
      <c r="L577" s="143"/>
      <c r="M577" s="143"/>
      <c r="N577" s="143"/>
      <c r="O577" s="147"/>
      <c r="P577" s="149"/>
      <c r="Q577" s="228"/>
      <c r="R577" s="121"/>
      <c r="S577" s="164"/>
      <c r="T577" s="161"/>
      <c r="U577" s="164"/>
      <c r="V577" s="187"/>
      <c r="W577" s="187"/>
      <c r="X577" s="140"/>
      <c r="Y577" s="114"/>
    </row>
    <row r="578" spans="3:25">
      <c r="C578" s="167"/>
      <c r="D578" s="160"/>
      <c r="E578" s="140"/>
      <c r="F578" s="143"/>
      <c r="G578" s="144"/>
      <c r="H578" s="199"/>
      <c r="I578" s="187"/>
      <c r="J578" s="169"/>
      <c r="K578" s="200"/>
      <c r="L578" s="143"/>
      <c r="M578" s="143"/>
      <c r="N578" s="143"/>
      <c r="O578" s="147"/>
      <c r="P578" s="149"/>
      <c r="Q578" s="228"/>
      <c r="R578" s="121"/>
      <c r="S578" s="164"/>
      <c r="T578" s="161"/>
      <c r="U578" s="164"/>
      <c r="V578" s="187"/>
      <c r="W578" s="187"/>
      <c r="X578" s="140"/>
      <c r="Y578" s="114"/>
    </row>
    <row r="579" spans="3:25">
      <c r="C579" s="167"/>
      <c r="D579" s="160"/>
      <c r="E579" s="140"/>
      <c r="F579" s="143"/>
      <c r="G579" s="144"/>
      <c r="H579" s="199"/>
      <c r="I579" s="187"/>
      <c r="J579" s="169"/>
      <c r="K579" s="200"/>
      <c r="L579" s="143"/>
      <c r="M579" s="143"/>
      <c r="N579" s="143"/>
      <c r="O579" s="147"/>
      <c r="P579" s="149"/>
      <c r="Q579" s="228"/>
      <c r="R579" s="121"/>
      <c r="S579" s="164"/>
      <c r="T579" s="161"/>
      <c r="U579" s="164"/>
      <c r="V579" s="187"/>
      <c r="W579" s="187"/>
      <c r="X579" s="140"/>
      <c r="Y579" s="114"/>
    </row>
    <row r="580" spans="3:25">
      <c r="C580" s="167"/>
      <c r="D580" s="160"/>
      <c r="E580" s="140"/>
      <c r="F580" s="143"/>
      <c r="G580" s="144"/>
      <c r="H580" s="199"/>
      <c r="I580" s="187"/>
      <c r="J580" s="169"/>
      <c r="K580" s="200"/>
      <c r="L580" s="143"/>
      <c r="M580" s="143"/>
      <c r="N580" s="143"/>
      <c r="O580" s="147"/>
      <c r="P580" s="149"/>
      <c r="Q580" s="228"/>
      <c r="R580" s="121"/>
      <c r="S580" s="164"/>
      <c r="T580" s="161"/>
      <c r="U580" s="164"/>
      <c r="V580" s="187"/>
      <c r="W580" s="187"/>
      <c r="X580" s="140"/>
      <c r="Y580" s="114"/>
    </row>
    <row r="581" spans="3:25">
      <c r="C581" s="167"/>
      <c r="D581" s="160"/>
      <c r="E581" s="140"/>
      <c r="F581" s="143"/>
      <c r="G581" s="144"/>
      <c r="H581" s="199"/>
      <c r="I581" s="187"/>
      <c r="J581" s="169"/>
      <c r="K581" s="200"/>
      <c r="L581" s="143"/>
      <c r="M581" s="143"/>
      <c r="N581" s="143"/>
      <c r="O581" s="147"/>
      <c r="P581" s="149"/>
      <c r="Q581" s="228"/>
      <c r="R581" s="121"/>
      <c r="S581" s="164"/>
      <c r="T581" s="161"/>
      <c r="U581" s="164"/>
      <c r="V581" s="187"/>
      <c r="W581" s="187"/>
      <c r="X581" s="140"/>
      <c r="Y581" s="114"/>
    </row>
    <row r="582" spans="3:25">
      <c r="C582" s="167"/>
      <c r="D582" s="160"/>
      <c r="E582" s="140"/>
      <c r="F582" s="143"/>
      <c r="G582" s="144"/>
      <c r="H582" s="199"/>
      <c r="I582" s="187"/>
      <c r="J582" s="169"/>
      <c r="K582" s="200"/>
      <c r="L582" s="143"/>
      <c r="M582" s="143"/>
      <c r="N582" s="143"/>
      <c r="O582" s="147"/>
      <c r="P582" s="149"/>
      <c r="Q582" s="228"/>
      <c r="R582" s="121"/>
      <c r="S582" s="164"/>
      <c r="T582" s="161"/>
      <c r="U582" s="164"/>
      <c r="V582" s="187"/>
      <c r="W582" s="187"/>
      <c r="X582" s="140"/>
      <c r="Y582" s="114"/>
    </row>
    <row r="583" spans="3:25">
      <c r="C583" s="167"/>
      <c r="D583" s="160"/>
      <c r="E583" s="140"/>
      <c r="F583" s="143"/>
      <c r="G583" s="144"/>
      <c r="H583" s="199"/>
      <c r="I583" s="187"/>
      <c r="J583" s="169"/>
      <c r="K583" s="200"/>
      <c r="L583" s="143"/>
      <c r="M583" s="143"/>
      <c r="N583" s="143"/>
      <c r="O583" s="147"/>
      <c r="P583" s="149"/>
      <c r="Q583" s="228"/>
      <c r="R583" s="121"/>
      <c r="S583" s="164"/>
      <c r="T583" s="161"/>
      <c r="U583" s="164"/>
      <c r="V583" s="187"/>
      <c r="W583" s="187"/>
      <c r="X583" s="140"/>
      <c r="Y583" s="114"/>
    </row>
    <row r="584" spans="3:25">
      <c r="C584" s="167"/>
      <c r="D584" s="160"/>
      <c r="E584" s="140"/>
      <c r="F584" s="143"/>
      <c r="G584" s="144"/>
      <c r="H584" s="199"/>
      <c r="I584" s="187"/>
      <c r="J584" s="169"/>
      <c r="K584" s="200"/>
      <c r="L584" s="143"/>
      <c r="M584" s="143"/>
      <c r="N584" s="143"/>
      <c r="O584" s="147"/>
      <c r="P584" s="149"/>
      <c r="Q584" s="228"/>
      <c r="R584" s="121"/>
      <c r="S584" s="164"/>
      <c r="T584" s="161"/>
      <c r="U584" s="164"/>
      <c r="V584" s="187"/>
      <c r="W584" s="187"/>
      <c r="X584" s="140"/>
      <c r="Y584" s="114"/>
    </row>
    <row r="585" spans="3:25">
      <c r="C585" s="167"/>
      <c r="D585" s="160"/>
      <c r="E585" s="140"/>
      <c r="F585" s="143"/>
      <c r="G585" s="144"/>
      <c r="H585" s="199"/>
      <c r="I585" s="187"/>
      <c r="J585" s="169"/>
      <c r="K585" s="200"/>
      <c r="L585" s="143"/>
      <c r="M585" s="143"/>
      <c r="N585" s="143"/>
      <c r="O585" s="147"/>
      <c r="P585" s="149"/>
      <c r="Q585" s="228"/>
      <c r="R585" s="121"/>
      <c r="S585" s="164"/>
      <c r="T585" s="161"/>
      <c r="U585" s="164"/>
      <c r="V585" s="187"/>
      <c r="W585" s="187"/>
      <c r="X585" s="140"/>
      <c r="Y585" s="114"/>
    </row>
    <row r="586" spans="3:25">
      <c r="C586" s="167"/>
      <c r="D586" s="160"/>
      <c r="E586" s="140"/>
      <c r="F586" s="143"/>
      <c r="G586" s="144"/>
      <c r="H586" s="199"/>
      <c r="I586" s="187"/>
      <c r="J586" s="169"/>
      <c r="K586" s="200"/>
      <c r="L586" s="143"/>
      <c r="M586" s="143"/>
      <c r="N586" s="143"/>
      <c r="O586" s="147"/>
      <c r="P586" s="149"/>
      <c r="Q586" s="228"/>
      <c r="R586" s="121"/>
      <c r="S586" s="164"/>
      <c r="T586" s="161"/>
      <c r="U586" s="164"/>
      <c r="V586" s="187"/>
      <c r="W586" s="187"/>
      <c r="X586" s="140"/>
      <c r="Y586" s="114"/>
    </row>
    <row r="587" spans="3:25">
      <c r="C587" s="167"/>
      <c r="D587" s="160"/>
      <c r="E587" s="140"/>
      <c r="F587" s="143"/>
      <c r="G587" s="144"/>
      <c r="H587" s="199"/>
      <c r="I587" s="187"/>
      <c r="J587" s="169"/>
      <c r="K587" s="200"/>
      <c r="L587" s="143"/>
      <c r="M587" s="143"/>
      <c r="N587" s="143"/>
      <c r="O587" s="147"/>
      <c r="P587" s="149"/>
      <c r="Q587" s="228"/>
      <c r="R587" s="121"/>
      <c r="S587" s="164"/>
      <c r="T587" s="161"/>
      <c r="U587" s="164"/>
      <c r="V587" s="187"/>
      <c r="W587" s="187"/>
      <c r="X587" s="140"/>
      <c r="Y587" s="114"/>
    </row>
    <row r="588" spans="3:25">
      <c r="C588" s="167"/>
      <c r="D588" s="160"/>
      <c r="E588" s="140"/>
      <c r="F588" s="143"/>
      <c r="G588" s="144"/>
      <c r="H588" s="199"/>
      <c r="I588" s="187"/>
      <c r="J588" s="169"/>
      <c r="K588" s="200"/>
      <c r="L588" s="143"/>
      <c r="M588" s="143"/>
      <c r="N588" s="143"/>
      <c r="O588" s="147"/>
      <c r="P588" s="149"/>
      <c r="Q588" s="228"/>
      <c r="R588" s="121"/>
      <c r="S588" s="164"/>
      <c r="T588" s="161"/>
      <c r="U588" s="164"/>
      <c r="V588" s="187"/>
      <c r="W588" s="187"/>
      <c r="X588" s="140"/>
      <c r="Y588" s="114"/>
    </row>
    <row r="589" spans="3:25">
      <c r="C589" s="167"/>
      <c r="D589" s="160"/>
      <c r="E589" s="140"/>
      <c r="F589" s="143"/>
      <c r="G589" s="144"/>
      <c r="H589" s="199"/>
      <c r="I589" s="187"/>
      <c r="J589" s="169"/>
      <c r="K589" s="200"/>
      <c r="L589" s="143"/>
      <c r="M589" s="143"/>
      <c r="N589" s="143"/>
      <c r="O589" s="147"/>
      <c r="P589" s="149"/>
      <c r="Q589" s="228"/>
      <c r="R589" s="121"/>
      <c r="S589" s="164"/>
      <c r="T589" s="161"/>
      <c r="U589" s="164"/>
      <c r="V589" s="187"/>
      <c r="W589" s="187"/>
      <c r="X589" s="140"/>
      <c r="Y589" s="114"/>
    </row>
    <row r="590" spans="3:25">
      <c r="C590" s="167"/>
      <c r="D590" s="160"/>
      <c r="E590" s="140"/>
      <c r="F590" s="143"/>
      <c r="G590" s="144"/>
      <c r="H590" s="199"/>
      <c r="I590" s="187"/>
      <c r="J590" s="169"/>
      <c r="K590" s="200"/>
      <c r="L590" s="143"/>
      <c r="M590" s="143"/>
      <c r="N590" s="143"/>
      <c r="O590" s="147"/>
      <c r="P590" s="149"/>
      <c r="Q590" s="228"/>
      <c r="R590" s="121"/>
      <c r="S590" s="164"/>
      <c r="T590" s="161"/>
      <c r="U590" s="164"/>
      <c r="V590" s="187"/>
      <c r="W590" s="187"/>
      <c r="X590" s="140"/>
      <c r="Y590" s="114"/>
    </row>
    <row r="591" spans="3:25">
      <c r="C591" s="167"/>
      <c r="D591" s="160"/>
      <c r="E591" s="140"/>
      <c r="F591" s="143"/>
      <c r="G591" s="144"/>
      <c r="H591" s="199"/>
      <c r="I591" s="187"/>
      <c r="J591" s="169"/>
      <c r="K591" s="200"/>
      <c r="L591" s="143"/>
      <c r="M591" s="143"/>
      <c r="N591" s="143"/>
      <c r="O591" s="147"/>
      <c r="P591" s="149"/>
      <c r="Q591" s="228"/>
      <c r="R591" s="121"/>
      <c r="S591" s="164"/>
      <c r="T591" s="161"/>
      <c r="U591" s="164"/>
      <c r="V591" s="187"/>
      <c r="W591" s="187"/>
      <c r="X591" s="140"/>
      <c r="Y591" s="114"/>
    </row>
    <row r="592" spans="3:25">
      <c r="C592" s="167"/>
      <c r="D592" s="160"/>
      <c r="E592" s="140"/>
      <c r="F592" s="143"/>
      <c r="G592" s="144"/>
      <c r="H592" s="199"/>
      <c r="I592" s="187"/>
      <c r="J592" s="169"/>
      <c r="K592" s="200"/>
      <c r="L592" s="143"/>
      <c r="M592" s="143"/>
      <c r="N592" s="143"/>
      <c r="O592" s="147"/>
      <c r="P592" s="149"/>
      <c r="Q592" s="228"/>
      <c r="R592" s="121"/>
      <c r="S592" s="164"/>
      <c r="T592" s="161"/>
      <c r="U592" s="164"/>
      <c r="V592" s="187"/>
      <c r="W592" s="187"/>
      <c r="X592" s="140"/>
      <c r="Y592" s="114"/>
    </row>
    <row r="593" spans="3:25">
      <c r="C593" s="167"/>
      <c r="D593" s="160"/>
      <c r="E593" s="140"/>
      <c r="F593" s="143"/>
      <c r="G593" s="144"/>
      <c r="H593" s="199"/>
      <c r="I593" s="187"/>
      <c r="J593" s="169"/>
      <c r="K593" s="200"/>
      <c r="L593" s="143"/>
      <c r="M593" s="143"/>
      <c r="N593" s="143"/>
      <c r="O593" s="147"/>
      <c r="P593" s="149"/>
      <c r="Q593" s="228"/>
      <c r="R593" s="121"/>
      <c r="S593" s="164"/>
      <c r="T593" s="161"/>
      <c r="U593" s="164"/>
      <c r="V593" s="187"/>
      <c r="W593" s="187"/>
      <c r="X593" s="140"/>
      <c r="Y593" s="114"/>
    </row>
    <row r="594" spans="3:25">
      <c r="C594" s="167"/>
      <c r="D594" s="160"/>
      <c r="E594" s="140"/>
      <c r="F594" s="143"/>
      <c r="G594" s="144"/>
      <c r="H594" s="199"/>
      <c r="I594" s="187"/>
      <c r="J594" s="169"/>
      <c r="K594" s="200"/>
      <c r="L594" s="143"/>
      <c r="M594" s="143"/>
      <c r="N594" s="143"/>
      <c r="O594" s="147"/>
      <c r="P594" s="149"/>
      <c r="Q594" s="228"/>
      <c r="R594" s="121"/>
      <c r="S594" s="164"/>
      <c r="T594" s="161"/>
      <c r="U594" s="164"/>
      <c r="V594" s="187"/>
      <c r="W594" s="187"/>
      <c r="X594" s="140"/>
      <c r="Y594" s="114"/>
    </row>
    <row r="595" spans="3:25">
      <c r="C595" s="167"/>
      <c r="D595" s="160"/>
      <c r="E595" s="140"/>
      <c r="F595" s="143"/>
      <c r="G595" s="144"/>
      <c r="H595" s="199"/>
      <c r="I595" s="187"/>
      <c r="J595" s="169"/>
      <c r="K595" s="200"/>
      <c r="L595" s="143"/>
      <c r="M595" s="143"/>
      <c r="N595" s="143"/>
      <c r="O595" s="147"/>
      <c r="P595" s="149"/>
      <c r="Q595" s="228"/>
      <c r="R595" s="121"/>
      <c r="S595" s="164"/>
      <c r="T595" s="161"/>
      <c r="U595" s="164"/>
      <c r="V595" s="187"/>
      <c r="W595" s="187"/>
      <c r="X595" s="140"/>
      <c r="Y595" s="114"/>
    </row>
    <row r="596" spans="3:25">
      <c r="C596" s="167"/>
      <c r="D596" s="160"/>
      <c r="E596" s="140"/>
      <c r="F596" s="143"/>
      <c r="G596" s="144"/>
      <c r="H596" s="199"/>
      <c r="I596" s="187"/>
      <c r="J596" s="169"/>
      <c r="K596" s="200"/>
      <c r="L596" s="143"/>
      <c r="M596" s="143"/>
      <c r="N596" s="143"/>
      <c r="O596" s="147"/>
      <c r="P596" s="149"/>
      <c r="Q596" s="228"/>
      <c r="R596" s="121"/>
      <c r="S596" s="164"/>
      <c r="T596" s="161"/>
      <c r="U596" s="164"/>
      <c r="V596" s="187"/>
      <c r="W596" s="187"/>
      <c r="X596" s="140"/>
      <c r="Y596" s="114"/>
    </row>
    <row r="597" spans="3:25">
      <c r="C597" s="167"/>
      <c r="D597" s="160"/>
      <c r="E597" s="140"/>
      <c r="F597" s="143"/>
      <c r="G597" s="144"/>
      <c r="H597" s="199"/>
      <c r="I597" s="187"/>
      <c r="J597" s="169"/>
      <c r="K597" s="200"/>
      <c r="L597" s="143"/>
      <c r="M597" s="143"/>
      <c r="N597" s="143"/>
      <c r="O597" s="147"/>
      <c r="P597" s="149"/>
      <c r="Q597" s="228"/>
      <c r="R597" s="121"/>
      <c r="S597" s="164"/>
      <c r="T597" s="161"/>
      <c r="U597" s="164"/>
      <c r="V597" s="187"/>
      <c r="W597" s="187"/>
      <c r="X597" s="140"/>
      <c r="Y597" s="114"/>
    </row>
    <row r="598" spans="3:25">
      <c r="C598" s="167"/>
      <c r="D598" s="160"/>
      <c r="E598" s="140"/>
      <c r="F598" s="143"/>
      <c r="G598" s="144"/>
      <c r="H598" s="199"/>
      <c r="I598" s="187"/>
      <c r="J598" s="169"/>
      <c r="K598" s="200"/>
      <c r="L598" s="143"/>
      <c r="M598" s="143"/>
      <c r="N598" s="143"/>
      <c r="O598" s="147"/>
      <c r="P598" s="149"/>
      <c r="Q598" s="228"/>
      <c r="R598" s="121"/>
      <c r="S598" s="164"/>
      <c r="T598" s="161"/>
      <c r="U598" s="164"/>
      <c r="V598" s="187"/>
      <c r="W598" s="187"/>
      <c r="X598" s="140"/>
      <c r="Y598" s="114"/>
    </row>
    <row r="599" spans="3:25">
      <c r="C599" s="167"/>
      <c r="D599" s="160"/>
      <c r="E599" s="140"/>
      <c r="F599" s="143"/>
      <c r="G599" s="144"/>
      <c r="H599" s="199"/>
      <c r="I599" s="187"/>
      <c r="J599" s="169"/>
      <c r="K599" s="200"/>
      <c r="L599" s="143"/>
      <c r="M599" s="143"/>
      <c r="N599" s="143"/>
      <c r="O599" s="147"/>
      <c r="P599" s="149"/>
      <c r="Q599" s="228"/>
      <c r="R599" s="121"/>
      <c r="S599" s="164"/>
      <c r="T599" s="161"/>
      <c r="U599" s="164"/>
      <c r="V599" s="187"/>
      <c r="W599" s="187"/>
      <c r="X599" s="140"/>
      <c r="Y599" s="114"/>
    </row>
    <row r="600" spans="3:25">
      <c r="C600" s="167"/>
      <c r="D600" s="160"/>
      <c r="E600" s="140"/>
      <c r="F600" s="143"/>
      <c r="G600" s="144"/>
      <c r="H600" s="199"/>
      <c r="I600" s="187"/>
      <c r="J600" s="169"/>
      <c r="K600" s="200"/>
      <c r="L600" s="143"/>
      <c r="M600" s="143"/>
      <c r="N600" s="143"/>
      <c r="O600" s="147"/>
      <c r="P600" s="149"/>
      <c r="Q600" s="228"/>
      <c r="R600" s="121"/>
      <c r="S600" s="164"/>
      <c r="T600" s="161"/>
      <c r="U600" s="164"/>
      <c r="V600" s="187"/>
      <c r="W600" s="187"/>
      <c r="X600" s="140"/>
      <c r="Y600" s="114"/>
    </row>
    <row r="601" spans="3:25">
      <c r="C601" s="167"/>
      <c r="D601" s="160"/>
      <c r="E601" s="140"/>
      <c r="F601" s="143"/>
      <c r="G601" s="144"/>
      <c r="H601" s="199"/>
      <c r="I601" s="187"/>
      <c r="J601" s="169"/>
      <c r="K601" s="200"/>
      <c r="L601" s="143"/>
      <c r="M601" s="143"/>
      <c r="N601" s="143"/>
      <c r="O601" s="147"/>
      <c r="P601" s="149"/>
      <c r="Q601" s="228"/>
      <c r="R601" s="121"/>
      <c r="S601" s="164"/>
      <c r="T601" s="161"/>
      <c r="U601" s="164"/>
      <c r="V601" s="187"/>
      <c r="W601" s="187"/>
      <c r="X601" s="140"/>
      <c r="Y601" s="114"/>
    </row>
    <row r="602" spans="3:25">
      <c r="C602" s="167"/>
      <c r="D602" s="160"/>
      <c r="E602" s="140"/>
      <c r="F602" s="143"/>
      <c r="G602" s="144"/>
      <c r="H602" s="199"/>
      <c r="I602" s="187"/>
      <c r="J602" s="169"/>
      <c r="K602" s="200"/>
      <c r="L602" s="143"/>
      <c r="M602" s="143"/>
      <c r="N602" s="143"/>
      <c r="O602" s="147"/>
      <c r="P602" s="149"/>
      <c r="Q602" s="228"/>
      <c r="R602" s="121"/>
      <c r="S602" s="164"/>
      <c r="T602" s="161"/>
      <c r="U602" s="164"/>
      <c r="V602" s="187"/>
      <c r="W602" s="187"/>
      <c r="X602" s="140"/>
      <c r="Y602" s="114"/>
    </row>
    <row r="603" spans="3:25">
      <c r="C603" s="167"/>
      <c r="D603" s="160"/>
      <c r="E603" s="140"/>
      <c r="F603" s="143"/>
      <c r="G603" s="144"/>
      <c r="H603" s="199"/>
      <c r="I603" s="187"/>
      <c r="J603" s="169"/>
      <c r="K603" s="200"/>
      <c r="L603" s="143"/>
      <c r="M603" s="143"/>
      <c r="N603" s="143"/>
      <c r="O603" s="147"/>
      <c r="P603" s="149"/>
      <c r="Q603" s="228"/>
      <c r="R603" s="121"/>
      <c r="S603" s="164"/>
      <c r="T603" s="161"/>
      <c r="U603" s="164"/>
      <c r="V603" s="187"/>
      <c r="W603" s="187"/>
      <c r="X603" s="140"/>
      <c r="Y603" s="114"/>
    </row>
    <row r="604" spans="3:25">
      <c r="C604" s="167"/>
      <c r="D604" s="160"/>
      <c r="E604" s="140"/>
      <c r="F604" s="143"/>
      <c r="G604" s="144"/>
      <c r="H604" s="199"/>
      <c r="I604" s="187"/>
      <c r="J604" s="169"/>
      <c r="K604" s="200"/>
      <c r="L604" s="143"/>
      <c r="M604" s="143"/>
      <c r="N604" s="143"/>
      <c r="O604" s="147"/>
      <c r="P604" s="149"/>
      <c r="Q604" s="228"/>
      <c r="R604" s="121"/>
      <c r="S604" s="164"/>
      <c r="T604" s="161"/>
      <c r="U604" s="164"/>
      <c r="V604" s="187"/>
      <c r="W604" s="187"/>
      <c r="X604" s="140"/>
      <c r="Y604" s="114"/>
    </row>
    <row r="605" spans="3:25">
      <c r="C605" s="167"/>
      <c r="D605" s="160"/>
      <c r="E605" s="140"/>
      <c r="F605" s="143"/>
      <c r="G605" s="144"/>
      <c r="H605" s="199"/>
      <c r="I605" s="187"/>
      <c r="J605" s="169"/>
      <c r="K605" s="200"/>
      <c r="L605" s="143"/>
      <c r="M605" s="143"/>
      <c r="N605" s="143"/>
      <c r="O605" s="147"/>
      <c r="P605" s="149"/>
      <c r="Q605" s="228"/>
      <c r="R605" s="121"/>
      <c r="S605" s="164"/>
      <c r="T605" s="161"/>
      <c r="U605" s="164"/>
      <c r="V605" s="187"/>
      <c r="W605" s="187"/>
      <c r="X605" s="140"/>
      <c r="Y605" s="114"/>
    </row>
    <row r="606" spans="3:25">
      <c r="C606" s="167"/>
      <c r="D606" s="160"/>
      <c r="E606" s="140"/>
      <c r="F606" s="143"/>
      <c r="G606" s="144"/>
      <c r="H606" s="199"/>
      <c r="I606" s="187"/>
      <c r="J606" s="169"/>
      <c r="K606" s="200"/>
      <c r="L606" s="143"/>
      <c r="M606" s="143"/>
      <c r="N606" s="143"/>
      <c r="O606" s="147"/>
      <c r="P606" s="149"/>
      <c r="Q606" s="228"/>
      <c r="R606" s="121"/>
      <c r="S606" s="164"/>
      <c r="T606" s="161"/>
      <c r="U606" s="164"/>
      <c r="V606" s="187"/>
      <c r="W606" s="187"/>
      <c r="X606" s="140"/>
      <c r="Y606" s="114"/>
    </row>
    <row r="607" spans="3:25">
      <c r="C607" s="167"/>
      <c r="D607" s="160"/>
      <c r="E607" s="140"/>
      <c r="F607" s="143"/>
      <c r="G607" s="144"/>
      <c r="H607" s="199"/>
      <c r="I607" s="187"/>
      <c r="J607" s="169"/>
      <c r="K607" s="200"/>
      <c r="L607" s="143"/>
      <c r="M607" s="143"/>
      <c r="N607" s="143"/>
      <c r="O607" s="147"/>
      <c r="P607" s="149"/>
      <c r="Q607" s="228"/>
      <c r="R607" s="121"/>
      <c r="S607" s="164"/>
      <c r="T607" s="161"/>
      <c r="U607" s="164"/>
      <c r="V607" s="187"/>
      <c r="W607" s="187"/>
      <c r="X607" s="140"/>
      <c r="Y607" s="114"/>
    </row>
    <row r="608" spans="3:25">
      <c r="C608" s="167"/>
      <c r="D608" s="160"/>
      <c r="E608" s="140"/>
      <c r="F608" s="143"/>
      <c r="G608" s="144"/>
      <c r="H608" s="199"/>
      <c r="I608" s="187"/>
      <c r="J608" s="169"/>
      <c r="K608" s="200"/>
      <c r="L608" s="143"/>
      <c r="M608" s="143"/>
      <c r="N608" s="143"/>
      <c r="O608" s="147"/>
      <c r="P608" s="149"/>
      <c r="Q608" s="228"/>
      <c r="R608" s="121"/>
      <c r="S608" s="164"/>
      <c r="T608" s="161"/>
      <c r="U608" s="164"/>
      <c r="V608" s="187"/>
      <c r="W608" s="187"/>
      <c r="X608" s="140"/>
      <c r="Y608" s="114"/>
    </row>
    <row r="609" spans="3:25">
      <c r="C609" s="167"/>
      <c r="D609" s="160"/>
      <c r="E609" s="140"/>
      <c r="F609" s="143"/>
      <c r="G609" s="144"/>
      <c r="H609" s="199"/>
      <c r="I609" s="187"/>
      <c r="J609" s="169"/>
      <c r="K609" s="200"/>
      <c r="L609" s="143"/>
      <c r="M609" s="143"/>
      <c r="N609" s="143"/>
      <c r="O609" s="147"/>
      <c r="P609" s="149"/>
      <c r="Q609" s="228"/>
      <c r="R609" s="121"/>
      <c r="S609" s="164"/>
      <c r="T609" s="161"/>
      <c r="U609" s="164"/>
      <c r="V609" s="187"/>
      <c r="W609" s="187"/>
      <c r="X609" s="140"/>
      <c r="Y609" s="114"/>
    </row>
    <row r="610" spans="3:25">
      <c r="C610" s="167"/>
      <c r="D610" s="160"/>
      <c r="E610" s="140"/>
      <c r="F610" s="143"/>
      <c r="G610" s="144"/>
      <c r="H610" s="199"/>
      <c r="I610" s="187"/>
      <c r="J610" s="169"/>
      <c r="K610" s="200"/>
      <c r="L610" s="143"/>
      <c r="M610" s="143"/>
      <c r="N610" s="143"/>
      <c r="O610" s="147"/>
      <c r="P610" s="149"/>
      <c r="Q610" s="228"/>
      <c r="R610" s="121"/>
      <c r="S610" s="164"/>
      <c r="T610" s="161"/>
      <c r="U610" s="164"/>
      <c r="V610" s="187"/>
      <c r="W610" s="187"/>
      <c r="X610" s="140"/>
      <c r="Y610" s="114"/>
    </row>
    <row r="611" spans="3:25">
      <c r="C611" s="167"/>
      <c r="D611" s="160"/>
      <c r="E611" s="140"/>
      <c r="F611" s="143"/>
      <c r="G611" s="144"/>
      <c r="H611" s="199"/>
      <c r="I611" s="187"/>
      <c r="J611" s="169"/>
      <c r="K611" s="200"/>
      <c r="L611" s="143"/>
      <c r="M611" s="143"/>
      <c r="N611" s="143"/>
      <c r="O611" s="147"/>
      <c r="P611" s="149"/>
      <c r="Q611" s="228"/>
      <c r="R611" s="121"/>
      <c r="S611" s="164"/>
      <c r="T611" s="161"/>
      <c r="U611" s="164"/>
      <c r="V611" s="187"/>
      <c r="W611" s="187"/>
      <c r="X611" s="140"/>
      <c r="Y611" s="114"/>
    </row>
    <row r="612" spans="3:25">
      <c r="C612" s="167"/>
      <c r="D612" s="160"/>
      <c r="E612" s="140"/>
      <c r="F612" s="143"/>
      <c r="G612" s="144"/>
      <c r="H612" s="199"/>
      <c r="I612" s="187"/>
      <c r="J612" s="169"/>
      <c r="K612" s="200"/>
      <c r="L612" s="143"/>
      <c r="M612" s="143"/>
      <c r="N612" s="143"/>
      <c r="O612" s="147"/>
      <c r="P612" s="149"/>
      <c r="Q612" s="228"/>
      <c r="R612" s="121"/>
      <c r="S612" s="164"/>
      <c r="T612" s="161"/>
      <c r="U612" s="164"/>
      <c r="V612" s="187"/>
      <c r="W612" s="187"/>
      <c r="X612" s="140"/>
      <c r="Y612" s="114"/>
    </row>
    <row r="613" spans="3:25">
      <c r="C613" s="167"/>
      <c r="D613" s="160"/>
      <c r="E613" s="140"/>
      <c r="F613" s="143"/>
      <c r="G613" s="144"/>
      <c r="H613" s="199"/>
      <c r="I613" s="187"/>
      <c r="J613" s="169"/>
      <c r="K613" s="200"/>
      <c r="L613" s="143"/>
      <c r="M613" s="143"/>
      <c r="N613" s="143"/>
      <c r="O613" s="147"/>
      <c r="P613" s="149"/>
      <c r="Q613" s="228"/>
      <c r="R613" s="121"/>
      <c r="S613" s="164"/>
      <c r="T613" s="161"/>
      <c r="U613" s="164"/>
      <c r="V613" s="187"/>
      <c r="W613" s="187"/>
      <c r="X613" s="140"/>
      <c r="Y613" s="114"/>
    </row>
    <row r="614" spans="3:25">
      <c r="C614" s="167"/>
      <c r="D614" s="160"/>
      <c r="E614" s="140"/>
      <c r="F614" s="143"/>
      <c r="G614" s="144"/>
      <c r="H614" s="199"/>
      <c r="I614" s="187"/>
      <c r="J614" s="169"/>
      <c r="K614" s="200"/>
      <c r="L614" s="143"/>
      <c r="M614" s="143"/>
      <c r="N614" s="143"/>
      <c r="O614" s="147"/>
      <c r="P614" s="149"/>
      <c r="Q614" s="228"/>
      <c r="R614" s="121"/>
      <c r="S614" s="164"/>
      <c r="T614" s="161"/>
      <c r="U614" s="164"/>
      <c r="V614" s="187"/>
      <c r="W614" s="187"/>
      <c r="X614" s="140"/>
      <c r="Y614" s="114"/>
    </row>
    <row r="615" spans="3:25">
      <c r="C615" s="167"/>
      <c r="D615" s="160"/>
      <c r="E615" s="140"/>
      <c r="F615" s="143"/>
      <c r="G615" s="144"/>
      <c r="H615" s="199"/>
      <c r="I615" s="187"/>
      <c r="J615" s="169"/>
      <c r="K615" s="200"/>
      <c r="L615" s="143"/>
      <c r="M615" s="143"/>
      <c r="N615" s="143"/>
      <c r="O615" s="147"/>
      <c r="P615" s="149"/>
      <c r="Q615" s="228"/>
      <c r="R615" s="121"/>
      <c r="S615" s="164"/>
      <c r="T615" s="161"/>
      <c r="U615" s="164"/>
      <c r="V615" s="187"/>
      <c r="W615" s="187"/>
      <c r="X615" s="140"/>
      <c r="Y615" s="114"/>
    </row>
    <row r="616" spans="3:25">
      <c r="C616" s="167"/>
      <c r="D616" s="160"/>
      <c r="E616" s="140"/>
      <c r="F616" s="143"/>
      <c r="G616" s="144"/>
      <c r="H616" s="199"/>
      <c r="I616" s="187"/>
      <c r="J616" s="169"/>
      <c r="K616" s="200"/>
      <c r="L616" s="143"/>
      <c r="M616" s="143"/>
      <c r="N616" s="143"/>
      <c r="O616" s="147"/>
      <c r="P616" s="149"/>
      <c r="Q616" s="228"/>
      <c r="R616" s="121"/>
      <c r="S616" s="164"/>
      <c r="T616" s="161"/>
      <c r="U616" s="164"/>
      <c r="V616" s="187"/>
      <c r="W616" s="187"/>
      <c r="X616" s="140"/>
      <c r="Y616" s="114"/>
    </row>
    <row r="617" spans="3:25">
      <c r="C617" s="167"/>
      <c r="D617" s="160"/>
      <c r="E617" s="140"/>
      <c r="F617" s="143"/>
      <c r="G617" s="144"/>
      <c r="H617" s="199"/>
      <c r="I617" s="187"/>
      <c r="J617" s="169"/>
      <c r="K617" s="200"/>
      <c r="L617" s="143"/>
      <c r="M617" s="143"/>
      <c r="N617" s="143"/>
      <c r="O617" s="147"/>
      <c r="P617" s="149"/>
      <c r="Q617" s="228"/>
      <c r="R617" s="121"/>
      <c r="S617" s="164"/>
      <c r="T617" s="161"/>
      <c r="U617" s="164"/>
      <c r="V617" s="187"/>
      <c r="W617" s="187"/>
      <c r="X617" s="140"/>
      <c r="Y617" s="114"/>
    </row>
    <row r="618" spans="3:25">
      <c r="C618" s="167"/>
      <c r="D618" s="160"/>
      <c r="E618" s="140"/>
      <c r="F618" s="143"/>
      <c r="G618" s="144"/>
      <c r="H618" s="199"/>
      <c r="I618" s="187"/>
      <c r="J618" s="169"/>
      <c r="K618" s="200"/>
      <c r="L618" s="143"/>
      <c r="M618" s="143"/>
      <c r="N618" s="143"/>
      <c r="O618" s="147"/>
      <c r="P618" s="149"/>
      <c r="Q618" s="228"/>
      <c r="R618" s="121"/>
      <c r="S618" s="164"/>
      <c r="T618" s="161"/>
      <c r="U618" s="164"/>
      <c r="V618" s="187"/>
      <c r="W618" s="187"/>
      <c r="X618" s="140"/>
      <c r="Y618" s="114"/>
    </row>
    <row r="619" spans="3:25">
      <c r="C619" s="167"/>
      <c r="D619" s="160"/>
      <c r="E619" s="140"/>
      <c r="F619" s="143"/>
      <c r="G619" s="144"/>
      <c r="H619" s="199"/>
      <c r="I619" s="187"/>
      <c r="J619" s="169"/>
      <c r="K619" s="200"/>
      <c r="L619" s="143"/>
      <c r="M619" s="143"/>
      <c r="N619" s="143"/>
      <c r="O619" s="147"/>
      <c r="P619" s="149"/>
      <c r="Q619" s="228"/>
      <c r="R619" s="121"/>
      <c r="S619" s="164"/>
      <c r="T619" s="161"/>
      <c r="U619" s="164"/>
      <c r="V619" s="187"/>
      <c r="W619" s="187"/>
      <c r="X619" s="140"/>
      <c r="Y619" s="114"/>
    </row>
    <row r="620" spans="3:25">
      <c r="C620" s="167"/>
      <c r="D620" s="160"/>
      <c r="E620" s="140"/>
      <c r="F620" s="143"/>
      <c r="G620" s="144"/>
      <c r="H620" s="199"/>
      <c r="I620" s="187"/>
      <c r="J620" s="169"/>
      <c r="K620" s="200"/>
      <c r="L620" s="143"/>
      <c r="M620" s="143"/>
      <c r="N620" s="143"/>
      <c r="O620" s="147"/>
      <c r="P620" s="149"/>
      <c r="Q620" s="228"/>
      <c r="R620" s="121"/>
      <c r="S620" s="164"/>
      <c r="T620" s="161"/>
      <c r="U620" s="164"/>
      <c r="V620" s="187"/>
      <c r="W620" s="187"/>
      <c r="X620" s="140"/>
      <c r="Y620" s="114"/>
    </row>
    <row r="621" spans="3:25">
      <c r="C621" s="167"/>
      <c r="D621" s="160"/>
      <c r="E621" s="140"/>
      <c r="F621" s="143"/>
      <c r="G621" s="144"/>
      <c r="H621" s="199"/>
      <c r="I621" s="187"/>
      <c r="J621" s="169"/>
      <c r="K621" s="200"/>
      <c r="L621" s="143"/>
      <c r="M621" s="143"/>
      <c r="N621" s="143"/>
      <c r="O621" s="147"/>
      <c r="P621" s="149"/>
      <c r="Q621" s="228"/>
      <c r="R621" s="121"/>
      <c r="S621" s="164"/>
      <c r="T621" s="161"/>
      <c r="U621" s="164"/>
      <c r="V621" s="187"/>
      <c r="W621" s="187"/>
      <c r="X621" s="140"/>
      <c r="Y621" s="114"/>
    </row>
    <row r="622" spans="3:25">
      <c r="C622" s="167"/>
      <c r="D622" s="160"/>
      <c r="E622" s="140"/>
      <c r="F622" s="143"/>
      <c r="G622" s="144"/>
      <c r="H622" s="199"/>
      <c r="I622" s="187"/>
      <c r="J622" s="169"/>
      <c r="K622" s="200"/>
      <c r="L622" s="143"/>
      <c r="M622" s="143"/>
      <c r="N622" s="143"/>
      <c r="O622" s="147"/>
      <c r="P622" s="149"/>
      <c r="Q622" s="228"/>
      <c r="R622" s="121"/>
      <c r="S622" s="164"/>
      <c r="T622" s="161"/>
      <c r="U622" s="164"/>
      <c r="V622" s="187"/>
      <c r="W622" s="187"/>
      <c r="X622" s="140"/>
      <c r="Y622" s="114"/>
    </row>
    <row r="623" spans="3:25">
      <c r="C623" s="167"/>
      <c r="D623" s="160"/>
      <c r="E623" s="140"/>
      <c r="F623" s="143"/>
      <c r="G623" s="144"/>
      <c r="H623" s="199"/>
      <c r="I623" s="187"/>
      <c r="J623" s="169"/>
      <c r="K623" s="200"/>
      <c r="L623" s="143"/>
      <c r="M623" s="143"/>
      <c r="N623" s="143"/>
      <c r="O623" s="147"/>
      <c r="P623" s="149"/>
      <c r="Q623" s="228"/>
      <c r="R623" s="121"/>
      <c r="S623" s="164"/>
      <c r="T623" s="161"/>
      <c r="U623" s="164"/>
      <c r="V623" s="187"/>
      <c r="W623" s="187"/>
      <c r="X623" s="140"/>
      <c r="Y623" s="114"/>
    </row>
    <row r="624" spans="3:25">
      <c r="C624" s="167"/>
      <c r="D624" s="160"/>
      <c r="E624" s="140"/>
      <c r="F624" s="143"/>
      <c r="G624" s="144"/>
      <c r="H624" s="199"/>
      <c r="I624" s="187"/>
      <c r="J624" s="169"/>
      <c r="K624" s="200"/>
      <c r="L624" s="143"/>
      <c r="M624" s="143"/>
      <c r="N624" s="143"/>
      <c r="O624" s="147"/>
      <c r="P624" s="149"/>
      <c r="Q624" s="228"/>
      <c r="R624" s="121"/>
      <c r="S624" s="164"/>
      <c r="T624" s="161"/>
      <c r="U624" s="164"/>
      <c r="V624" s="187"/>
      <c r="W624" s="187"/>
      <c r="X624" s="140"/>
      <c r="Y624" s="114"/>
    </row>
    <row r="625" spans="3:25">
      <c r="C625" s="167"/>
      <c r="D625" s="160"/>
      <c r="E625" s="140"/>
      <c r="F625" s="143"/>
      <c r="G625" s="144"/>
      <c r="H625" s="199"/>
      <c r="I625" s="187"/>
      <c r="J625" s="169"/>
      <c r="K625" s="200"/>
      <c r="L625" s="143"/>
      <c r="M625" s="143"/>
      <c r="N625" s="143"/>
      <c r="O625" s="147"/>
      <c r="P625" s="149"/>
      <c r="Q625" s="228"/>
      <c r="R625" s="121"/>
      <c r="S625" s="164"/>
      <c r="T625" s="161"/>
      <c r="U625" s="164"/>
      <c r="V625" s="187"/>
      <c r="W625" s="187"/>
      <c r="X625" s="140"/>
      <c r="Y625" s="114"/>
    </row>
    <row r="626" spans="3:25">
      <c r="C626" s="167"/>
      <c r="D626" s="160"/>
      <c r="E626" s="140"/>
      <c r="F626" s="143"/>
      <c r="G626" s="144"/>
      <c r="H626" s="199"/>
      <c r="I626" s="187"/>
      <c r="J626" s="169"/>
      <c r="K626" s="200"/>
      <c r="L626" s="143"/>
      <c r="M626" s="143"/>
      <c r="N626" s="143"/>
      <c r="O626" s="147"/>
      <c r="P626" s="149"/>
      <c r="Q626" s="228"/>
      <c r="R626" s="121"/>
      <c r="S626" s="164"/>
      <c r="T626" s="161"/>
      <c r="U626" s="164"/>
      <c r="V626" s="187"/>
      <c r="W626" s="187"/>
      <c r="X626" s="140"/>
      <c r="Y626" s="114"/>
    </row>
    <row r="627" spans="3:25">
      <c r="C627" s="167"/>
      <c r="D627" s="160"/>
      <c r="E627" s="140"/>
      <c r="F627" s="143"/>
      <c r="G627" s="144"/>
      <c r="H627" s="199"/>
      <c r="I627" s="187"/>
      <c r="J627" s="169"/>
      <c r="K627" s="200"/>
      <c r="L627" s="143"/>
      <c r="M627" s="143"/>
      <c r="N627" s="143"/>
      <c r="O627" s="147"/>
      <c r="P627" s="149"/>
      <c r="Q627" s="228"/>
      <c r="R627" s="121"/>
      <c r="S627" s="164"/>
      <c r="T627" s="161"/>
      <c r="U627" s="164"/>
      <c r="V627" s="187"/>
      <c r="W627" s="187"/>
      <c r="X627" s="140"/>
      <c r="Y627" s="114"/>
    </row>
    <row r="628" spans="3:25">
      <c r="C628" s="167"/>
      <c r="D628" s="160"/>
      <c r="E628" s="140"/>
      <c r="F628" s="143"/>
      <c r="G628" s="144"/>
      <c r="H628" s="199"/>
      <c r="I628" s="187"/>
      <c r="J628" s="169"/>
      <c r="K628" s="200"/>
      <c r="L628" s="143"/>
      <c r="M628" s="143"/>
      <c r="N628" s="143"/>
      <c r="O628" s="147"/>
      <c r="P628" s="149"/>
      <c r="Q628" s="228"/>
      <c r="R628" s="121"/>
      <c r="S628" s="164"/>
      <c r="T628" s="161"/>
      <c r="U628" s="164"/>
      <c r="V628" s="187"/>
      <c r="W628" s="187"/>
      <c r="X628" s="140"/>
      <c r="Y628" s="114"/>
    </row>
    <row r="629" spans="3:25">
      <c r="C629" s="167"/>
      <c r="D629" s="160"/>
      <c r="E629" s="140"/>
      <c r="F629" s="143"/>
      <c r="G629" s="144"/>
      <c r="H629" s="199"/>
      <c r="I629" s="187"/>
      <c r="J629" s="169"/>
      <c r="K629" s="200"/>
      <c r="L629" s="143"/>
      <c r="M629" s="143"/>
      <c r="N629" s="143"/>
      <c r="O629" s="147"/>
      <c r="P629" s="149"/>
      <c r="Q629" s="228"/>
      <c r="R629" s="121"/>
      <c r="S629" s="164"/>
      <c r="T629" s="161"/>
      <c r="U629" s="164"/>
      <c r="V629" s="187"/>
      <c r="W629" s="187"/>
      <c r="X629" s="140"/>
      <c r="Y629" s="114"/>
    </row>
    <row r="630" spans="3:25">
      <c r="C630" s="167"/>
      <c r="D630" s="160"/>
      <c r="E630" s="140"/>
      <c r="F630" s="143"/>
      <c r="G630" s="144"/>
      <c r="H630" s="199"/>
      <c r="I630" s="187"/>
      <c r="J630" s="169"/>
      <c r="K630" s="200"/>
      <c r="L630" s="143"/>
      <c r="M630" s="143"/>
      <c r="N630" s="143"/>
      <c r="O630" s="147"/>
      <c r="P630" s="149"/>
      <c r="Q630" s="228"/>
      <c r="R630" s="121"/>
      <c r="S630" s="164"/>
      <c r="T630" s="161"/>
      <c r="U630" s="164"/>
      <c r="V630" s="187"/>
      <c r="W630" s="187"/>
      <c r="X630" s="140"/>
      <c r="Y630" s="114"/>
    </row>
    <row r="631" spans="3:25">
      <c r="C631" s="167"/>
      <c r="D631" s="160"/>
      <c r="E631" s="140"/>
      <c r="F631" s="143"/>
      <c r="G631" s="144"/>
      <c r="H631" s="199"/>
      <c r="I631" s="187"/>
      <c r="J631" s="169"/>
      <c r="K631" s="200"/>
      <c r="L631" s="143"/>
      <c r="M631" s="143"/>
      <c r="N631" s="143"/>
      <c r="O631" s="147"/>
      <c r="P631" s="149"/>
      <c r="Q631" s="228"/>
      <c r="R631" s="121"/>
      <c r="S631" s="164"/>
      <c r="T631" s="161"/>
      <c r="U631" s="164"/>
      <c r="V631" s="187"/>
      <c r="W631" s="187"/>
      <c r="X631" s="140"/>
      <c r="Y631" s="114"/>
    </row>
    <row r="632" spans="3:25">
      <c r="C632" s="167"/>
      <c r="D632" s="160"/>
      <c r="E632" s="140"/>
      <c r="F632" s="143"/>
      <c r="G632" s="144"/>
      <c r="H632" s="199"/>
      <c r="I632" s="187"/>
      <c r="J632" s="169"/>
      <c r="K632" s="200"/>
      <c r="L632" s="143"/>
      <c r="M632" s="143"/>
      <c r="N632" s="143"/>
      <c r="O632" s="147"/>
      <c r="P632" s="149"/>
      <c r="Q632" s="228"/>
      <c r="R632" s="121"/>
      <c r="S632" s="164"/>
      <c r="T632" s="161"/>
      <c r="U632" s="164"/>
      <c r="V632" s="187"/>
      <c r="W632" s="187"/>
      <c r="X632" s="140"/>
      <c r="Y632" s="114"/>
    </row>
    <row r="633" spans="3:25">
      <c r="C633" s="167"/>
      <c r="D633" s="160"/>
      <c r="E633" s="140"/>
      <c r="F633" s="143"/>
      <c r="G633" s="144"/>
      <c r="H633" s="199"/>
      <c r="I633" s="187"/>
      <c r="J633" s="169"/>
      <c r="K633" s="200"/>
      <c r="L633" s="143"/>
      <c r="M633" s="143"/>
      <c r="N633" s="143"/>
      <c r="O633" s="147"/>
      <c r="P633" s="149"/>
      <c r="Q633" s="228"/>
      <c r="R633" s="121"/>
      <c r="S633" s="164"/>
      <c r="T633" s="161"/>
      <c r="U633" s="164"/>
      <c r="V633" s="187"/>
      <c r="W633" s="187"/>
      <c r="X633" s="140"/>
      <c r="Y633" s="114"/>
    </row>
    <row r="634" spans="3:25">
      <c r="C634" s="167"/>
      <c r="D634" s="160"/>
      <c r="E634" s="140"/>
      <c r="F634" s="143"/>
      <c r="G634" s="144"/>
      <c r="H634" s="199"/>
      <c r="I634" s="187"/>
      <c r="J634" s="169"/>
      <c r="K634" s="200"/>
      <c r="L634" s="143"/>
      <c r="M634" s="143"/>
      <c r="N634" s="143"/>
      <c r="O634" s="147"/>
      <c r="P634" s="149"/>
      <c r="Q634" s="228"/>
      <c r="R634" s="121"/>
      <c r="S634" s="164"/>
      <c r="T634" s="161"/>
      <c r="U634" s="164"/>
      <c r="V634" s="187"/>
      <c r="W634" s="187"/>
      <c r="X634" s="140"/>
      <c r="Y634" s="114"/>
    </row>
    <row r="635" spans="3:25">
      <c r="C635" s="167"/>
      <c r="D635" s="160"/>
      <c r="E635" s="140"/>
      <c r="F635" s="143"/>
      <c r="G635" s="144"/>
      <c r="H635" s="199"/>
      <c r="I635" s="187"/>
      <c r="J635" s="169"/>
      <c r="K635" s="200"/>
      <c r="L635" s="143"/>
      <c r="M635" s="143"/>
      <c r="N635" s="143"/>
      <c r="O635" s="147"/>
      <c r="P635" s="149"/>
      <c r="Q635" s="228"/>
      <c r="R635" s="121"/>
      <c r="S635" s="164"/>
      <c r="T635" s="161"/>
      <c r="U635" s="164"/>
      <c r="V635" s="187"/>
      <c r="W635" s="187"/>
      <c r="X635" s="140"/>
      <c r="Y635" s="114"/>
    </row>
    <row r="636" spans="3:25">
      <c r="C636" s="167"/>
      <c r="D636" s="160"/>
      <c r="E636" s="140"/>
      <c r="F636" s="143"/>
      <c r="G636" s="144"/>
      <c r="H636" s="199"/>
      <c r="I636" s="187"/>
      <c r="J636" s="169"/>
      <c r="K636" s="200"/>
      <c r="L636" s="143"/>
      <c r="M636" s="143"/>
      <c r="N636" s="143"/>
      <c r="O636" s="147"/>
      <c r="P636" s="149"/>
      <c r="Q636" s="228"/>
      <c r="R636" s="121"/>
      <c r="S636" s="164"/>
      <c r="T636" s="161"/>
      <c r="U636" s="164"/>
      <c r="V636" s="187"/>
      <c r="W636" s="187"/>
      <c r="X636" s="140"/>
      <c r="Y636" s="114"/>
    </row>
    <row r="637" spans="3:25">
      <c r="C637" s="167"/>
      <c r="D637" s="160"/>
      <c r="E637" s="140"/>
      <c r="F637" s="143"/>
      <c r="G637" s="144"/>
      <c r="H637" s="199"/>
      <c r="I637" s="187"/>
      <c r="J637" s="169"/>
      <c r="K637" s="200"/>
      <c r="L637" s="143"/>
      <c r="M637" s="143"/>
      <c r="N637" s="143"/>
      <c r="O637" s="147"/>
      <c r="P637" s="149"/>
      <c r="Q637" s="228"/>
      <c r="R637" s="121"/>
      <c r="S637" s="164"/>
      <c r="T637" s="161"/>
      <c r="U637" s="164"/>
      <c r="V637" s="187"/>
      <c r="W637" s="187"/>
      <c r="X637" s="140"/>
      <c r="Y637" s="114"/>
    </row>
    <row r="638" spans="3:25">
      <c r="C638" s="167"/>
      <c r="D638" s="160"/>
      <c r="E638" s="140"/>
      <c r="F638" s="143"/>
      <c r="G638" s="144"/>
      <c r="H638" s="199"/>
      <c r="I638" s="187"/>
      <c r="J638" s="169"/>
      <c r="K638" s="200"/>
      <c r="L638" s="143"/>
      <c r="M638" s="143"/>
      <c r="N638" s="143"/>
      <c r="O638" s="147"/>
      <c r="P638" s="149"/>
      <c r="Q638" s="228"/>
      <c r="R638" s="121"/>
      <c r="S638" s="164"/>
      <c r="T638" s="161"/>
      <c r="U638" s="164"/>
      <c r="V638" s="187"/>
      <c r="W638" s="187"/>
      <c r="X638" s="140"/>
      <c r="Y638" s="114"/>
    </row>
    <row r="639" spans="3:25">
      <c r="C639" s="167"/>
      <c r="D639" s="160"/>
      <c r="E639" s="140"/>
      <c r="F639" s="143"/>
      <c r="G639" s="144"/>
      <c r="H639" s="199"/>
      <c r="I639" s="187"/>
      <c r="J639" s="169"/>
      <c r="K639" s="200"/>
      <c r="L639" s="143"/>
      <c r="M639" s="143"/>
      <c r="N639" s="143"/>
      <c r="O639" s="147"/>
      <c r="P639" s="149"/>
      <c r="Q639" s="228"/>
      <c r="R639" s="121"/>
      <c r="S639" s="164"/>
      <c r="T639" s="161"/>
      <c r="U639" s="164"/>
      <c r="V639" s="187"/>
      <c r="W639" s="187"/>
      <c r="X639" s="140"/>
      <c r="Y639" s="114"/>
    </row>
    <row r="640" spans="3:25">
      <c r="C640" s="167"/>
      <c r="D640" s="160"/>
      <c r="E640" s="140"/>
      <c r="F640" s="143"/>
      <c r="G640" s="144"/>
      <c r="H640" s="199"/>
      <c r="I640" s="187"/>
      <c r="J640" s="169"/>
      <c r="K640" s="200"/>
      <c r="L640" s="143"/>
      <c r="M640" s="143"/>
      <c r="N640" s="143"/>
      <c r="O640" s="147"/>
      <c r="P640" s="149"/>
      <c r="Q640" s="228"/>
      <c r="R640" s="121"/>
      <c r="S640" s="164"/>
      <c r="T640" s="161"/>
      <c r="U640" s="164"/>
      <c r="V640" s="187"/>
      <c r="W640" s="187"/>
      <c r="X640" s="140"/>
      <c r="Y640" s="114"/>
    </row>
    <row r="641" spans="3:25">
      <c r="C641" s="167"/>
      <c r="D641" s="160"/>
      <c r="E641" s="140"/>
      <c r="F641" s="143"/>
      <c r="G641" s="144"/>
      <c r="H641" s="199"/>
      <c r="I641" s="187"/>
      <c r="J641" s="169"/>
      <c r="K641" s="200"/>
      <c r="L641" s="143"/>
      <c r="M641" s="143"/>
      <c r="N641" s="143"/>
      <c r="O641" s="147"/>
      <c r="P641" s="149"/>
      <c r="Q641" s="228"/>
      <c r="R641" s="121"/>
      <c r="S641" s="164"/>
      <c r="T641" s="161"/>
      <c r="U641" s="164"/>
      <c r="V641" s="187"/>
      <c r="W641" s="187"/>
      <c r="X641" s="140"/>
      <c r="Y641" s="114"/>
    </row>
    <row r="642" spans="3:25">
      <c r="C642" s="167"/>
      <c r="D642" s="160"/>
      <c r="E642" s="140"/>
      <c r="F642" s="143"/>
      <c r="G642" s="144"/>
      <c r="H642" s="199"/>
      <c r="I642" s="187"/>
      <c r="J642" s="169"/>
      <c r="K642" s="200"/>
      <c r="L642" s="143"/>
      <c r="M642" s="143"/>
      <c r="N642" s="143"/>
      <c r="O642" s="147"/>
      <c r="P642" s="149"/>
      <c r="Q642" s="228"/>
      <c r="R642" s="121"/>
      <c r="S642" s="164"/>
      <c r="T642" s="161"/>
      <c r="U642" s="164"/>
      <c r="V642" s="187"/>
      <c r="W642" s="187"/>
      <c r="X642" s="140"/>
      <c r="Y642" s="114"/>
    </row>
    <row r="643" spans="3:25">
      <c r="C643" s="167"/>
      <c r="D643" s="160"/>
      <c r="E643" s="140"/>
      <c r="F643" s="143"/>
      <c r="G643" s="144"/>
      <c r="H643" s="199"/>
      <c r="I643" s="187"/>
      <c r="J643" s="169"/>
      <c r="K643" s="200"/>
      <c r="L643" s="143"/>
      <c r="M643" s="143"/>
      <c r="N643" s="143"/>
      <c r="O643" s="147"/>
      <c r="P643" s="149"/>
      <c r="Q643" s="228"/>
      <c r="R643" s="121"/>
      <c r="S643" s="164"/>
      <c r="T643" s="161"/>
      <c r="U643" s="164"/>
      <c r="V643" s="187"/>
      <c r="W643" s="187"/>
      <c r="X643" s="140"/>
      <c r="Y643" s="114"/>
    </row>
    <row r="644" spans="3:25">
      <c r="C644" s="167"/>
      <c r="D644" s="160"/>
      <c r="E644" s="140"/>
      <c r="F644" s="143"/>
      <c r="G644" s="144"/>
      <c r="H644" s="199"/>
      <c r="I644" s="187"/>
      <c r="J644" s="169"/>
      <c r="K644" s="200"/>
      <c r="L644" s="143"/>
      <c r="M644" s="143"/>
      <c r="N644" s="143"/>
      <c r="O644" s="147"/>
      <c r="P644" s="149"/>
      <c r="Q644" s="228"/>
      <c r="R644" s="121"/>
      <c r="S644" s="164"/>
      <c r="T644" s="161"/>
      <c r="U644" s="164"/>
      <c r="V644" s="187"/>
      <c r="W644" s="187"/>
      <c r="X644" s="140"/>
      <c r="Y644" s="114"/>
    </row>
    <row r="645" spans="3:25">
      <c r="C645" s="167"/>
      <c r="D645" s="160"/>
      <c r="E645" s="140"/>
      <c r="F645" s="143"/>
      <c r="G645" s="144"/>
      <c r="H645" s="199"/>
      <c r="I645" s="187"/>
      <c r="J645" s="169"/>
      <c r="K645" s="200"/>
      <c r="L645" s="143"/>
      <c r="M645" s="143"/>
      <c r="N645" s="143"/>
      <c r="O645" s="147"/>
      <c r="P645" s="149"/>
      <c r="Q645" s="228"/>
      <c r="R645" s="121"/>
      <c r="S645" s="164"/>
      <c r="T645" s="161"/>
      <c r="U645" s="164"/>
      <c r="V645" s="187"/>
      <c r="W645" s="187"/>
      <c r="X645" s="140"/>
      <c r="Y645" s="114"/>
    </row>
    <row r="646" spans="3:25">
      <c r="C646" s="167"/>
      <c r="D646" s="160"/>
      <c r="E646" s="140"/>
      <c r="F646" s="143"/>
      <c r="G646" s="144"/>
      <c r="H646" s="199"/>
      <c r="I646" s="187"/>
      <c r="J646" s="169"/>
      <c r="K646" s="200"/>
      <c r="L646" s="143"/>
      <c r="M646" s="143"/>
      <c r="N646" s="143"/>
      <c r="O646" s="147"/>
      <c r="P646" s="149"/>
      <c r="Q646" s="228"/>
      <c r="R646" s="121"/>
      <c r="S646" s="164"/>
      <c r="T646" s="161"/>
      <c r="U646" s="164"/>
      <c r="V646" s="187"/>
      <c r="W646" s="187"/>
      <c r="X646" s="140"/>
      <c r="Y646" s="114"/>
    </row>
    <row r="647" spans="3:25">
      <c r="C647" s="167"/>
      <c r="D647" s="160"/>
      <c r="E647" s="140"/>
      <c r="F647" s="143"/>
      <c r="G647" s="144"/>
      <c r="H647" s="199"/>
      <c r="I647" s="187"/>
      <c r="J647" s="169"/>
      <c r="K647" s="200"/>
      <c r="L647" s="143"/>
      <c r="M647" s="143"/>
      <c r="N647" s="143"/>
      <c r="O647" s="147"/>
      <c r="P647" s="149"/>
      <c r="Q647" s="228"/>
      <c r="R647" s="121"/>
      <c r="S647" s="164"/>
      <c r="T647" s="161"/>
      <c r="U647" s="164"/>
      <c r="V647" s="187"/>
      <c r="W647" s="187"/>
      <c r="X647" s="140"/>
      <c r="Y647" s="114"/>
    </row>
    <row r="648" spans="3:25">
      <c r="C648" s="167"/>
      <c r="D648" s="160"/>
      <c r="E648" s="140"/>
      <c r="F648" s="143"/>
      <c r="G648" s="144"/>
      <c r="H648" s="199"/>
      <c r="I648" s="187"/>
      <c r="J648" s="169"/>
      <c r="K648" s="200"/>
      <c r="L648" s="143"/>
      <c r="M648" s="143"/>
      <c r="N648" s="143"/>
      <c r="O648" s="147"/>
      <c r="P648" s="149"/>
      <c r="Q648" s="228"/>
      <c r="R648" s="121"/>
      <c r="S648" s="164"/>
      <c r="T648" s="161"/>
      <c r="U648" s="164"/>
      <c r="V648" s="187"/>
      <c r="W648" s="187"/>
      <c r="X648" s="140"/>
      <c r="Y648" s="114"/>
    </row>
    <row r="649" spans="3:25">
      <c r="C649" s="167"/>
      <c r="D649" s="160"/>
      <c r="E649" s="140"/>
      <c r="F649" s="143"/>
      <c r="G649" s="144"/>
      <c r="H649" s="199"/>
      <c r="I649" s="187"/>
      <c r="J649" s="169"/>
      <c r="K649" s="200"/>
      <c r="L649" s="143"/>
      <c r="M649" s="143"/>
      <c r="N649" s="143"/>
      <c r="O649" s="147"/>
      <c r="P649" s="149"/>
      <c r="Q649" s="228"/>
      <c r="R649" s="121"/>
      <c r="S649" s="164"/>
      <c r="T649" s="161"/>
      <c r="U649" s="164"/>
      <c r="V649" s="187"/>
      <c r="W649" s="187"/>
      <c r="X649" s="140"/>
      <c r="Y649" s="114"/>
    </row>
    <row r="650" spans="3:25">
      <c r="C650" s="167"/>
      <c r="D650" s="160"/>
      <c r="E650" s="140"/>
      <c r="F650" s="143"/>
      <c r="G650" s="144"/>
      <c r="H650" s="199"/>
      <c r="I650" s="187"/>
      <c r="J650" s="169"/>
      <c r="K650" s="200"/>
      <c r="L650" s="143"/>
      <c r="M650" s="143"/>
      <c r="N650" s="143"/>
      <c r="O650" s="147"/>
      <c r="P650" s="149"/>
      <c r="Q650" s="228"/>
      <c r="R650" s="121"/>
      <c r="S650" s="164"/>
      <c r="T650" s="161"/>
      <c r="U650" s="164"/>
      <c r="V650" s="187"/>
      <c r="W650" s="187"/>
      <c r="X650" s="140"/>
      <c r="Y650" s="114"/>
    </row>
    <row r="651" spans="3:25">
      <c r="C651" s="167"/>
      <c r="D651" s="160"/>
      <c r="E651" s="140"/>
      <c r="F651" s="143"/>
      <c r="G651" s="144"/>
      <c r="H651" s="199"/>
      <c r="I651" s="187"/>
      <c r="J651" s="169"/>
      <c r="K651" s="200"/>
      <c r="L651" s="143"/>
      <c r="M651" s="143"/>
      <c r="N651" s="143"/>
      <c r="O651" s="147"/>
      <c r="P651" s="149"/>
      <c r="Q651" s="228"/>
      <c r="R651" s="121"/>
      <c r="S651" s="164"/>
      <c r="T651" s="161"/>
      <c r="U651" s="164"/>
      <c r="V651" s="187"/>
      <c r="W651" s="187"/>
      <c r="X651" s="140"/>
      <c r="Y651" s="114"/>
    </row>
    <row r="652" spans="3:25">
      <c r="C652" s="167"/>
      <c r="D652" s="160"/>
      <c r="E652" s="140"/>
      <c r="F652" s="143"/>
      <c r="G652" s="144"/>
      <c r="H652" s="199"/>
      <c r="I652" s="187"/>
      <c r="J652" s="169"/>
      <c r="K652" s="200"/>
      <c r="L652" s="143"/>
      <c r="M652" s="143"/>
      <c r="N652" s="143"/>
      <c r="O652" s="147"/>
      <c r="P652" s="149"/>
      <c r="Q652" s="228"/>
      <c r="R652" s="121"/>
      <c r="S652" s="164"/>
      <c r="T652" s="161"/>
      <c r="U652" s="164"/>
      <c r="V652" s="187"/>
      <c r="W652" s="187"/>
      <c r="X652" s="140"/>
      <c r="Y652" s="114"/>
    </row>
    <row r="653" spans="3:25">
      <c r="C653" s="167"/>
      <c r="D653" s="160"/>
      <c r="E653" s="140"/>
      <c r="F653" s="143"/>
      <c r="G653" s="144"/>
      <c r="H653" s="199"/>
      <c r="I653" s="187"/>
      <c r="J653" s="169"/>
      <c r="K653" s="200"/>
      <c r="L653" s="143"/>
      <c r="M653" s="143"/>
      <c r="N653" s="143"/>
      <c r="O653" s="147"/>
      <c r="P653" s="149"/>
      <c r="Q653" s="228"/>
      <c r="R653" s="121"/>
      <c r="S653" s="164"/>
      <c r="T653" s="161"/>
      <c r="U653" s="164"/>
      <c r="V653" s="187"/>
      <c r="W653" s="187"/>
      <c r="X653" s="140"/>
      <c r="Y653" s="114"/>
    </row>
    <row r="654" spans="3:25">
      <c r="C654" s="167"/>
      <c r="D654" s="160"/>
      <c r="E654" s="140"/>
      <c r="F654" s="143"/>
      <c r="G654" s="144"/>
      <c r="H654" s="199"/>
      <c r="I654" s="187"/>
      <c r="J654" s="169"/>
      <c r="K654" s="200"/>
      <c r="L654" s="143"/>
      <c r="M654" s="143"/>
      <c r="N654" s="143"/>
      <c r="O654" s="147"/>
      <c r="P654" s="149"/>
      <c r="Q654" s="228"/>
      <c r="R654" s="121"/>
      <c r="S654" s="164"/>
      <c r="T654" s="161"/>
      <c r="U654" s="164"/>
      <c r="V654" s="187"/>
      <c r="W654" s="187"/>
      <c r="X654" s="140"/>
      <c r="Y654" s="114"/>
    </row>
    <row r="655" spans="3:25">
      <c r="C655" s="167"/>
      <c r="D655" s="160"/>
      <c r="E655" s="140"/>
      <c r="F655" s="143"/>
      <c r="G655" s="144"/>
      <c r="H655" s="199"/>
      <c r="I655" s="187"/>
      <c r="J655" s="169"/>
      <c r="K655" s="200"/>
      <c r="L655" s="143"/>
      <c r="M655" s="143"/>
      <c r="N655" s="143"/>
      <c r="O655" s="147"/>
      <c r="P655" s="149"/>
      <c r="Q655" s="228"/>
      <c r="R655" s="121"/>
      <c r="S655" s="164"/>
      <c r="T655" s="161"/>
      <c r="U655" s="164"/>
      <c r="V655" s="187"/>
      <c r="W655" s="187"/>
      <c r="X655" s="140"/>
      <c r="Y655" s="114"/>
    </row>
    <row r="656" spans="3:25">
      <c r="C656" s="167"/>
      <c r="D656" s="160"/>
      <c r="E656" s="140"/>
      <c r="F656" s="143"/>
      <c r="G656" s="144"/>
      <c r="H656" s="199"/>
      <c r="I656" s="187"/>
      <c r="J656" s="169"/>
      <c r="K656" s="200"/>
      <c r="L656" s="143"/>
      <c r="M656" s="143"/>
      <c r="N656" s="143"/>
      <c r="O656" s="147"/>
      <c r="P656" s="149"/>
      <c r="Q656" s="228"/>
      <c r="R656" s="121"/>
      <c r="S656" s="164"/>
      <c r="T656" s="161"/>
      <c r="U656" s="164"/>
      <c r="V656" s="187"/>
      <c r="W656" s="187"/>
      <c r="X656" s="140"/>
      <c r="Y656" s="114"/>
    </row>
    <row r="657" spans="3:25">
      <c r="C657" s="167"/>
      <c r="D657" s="160"/>
      <c r="E657" s="140"/>
      <c r="F657" s="143"/>
      <c r="G657" s="144"/>
      <c r="H657" s="199"/>
      <c r="I657" s="187"/>
      <c r="J657" s="169"/>
      <c r="K657" s="200"/>
      <c r="L657" s="143"/>
      <c r="M657" s="143"/>
      <c r="N657" s="143"/>
      <c r="O657" s="147"/>
      <c r="P657" s="149"/>
      <c r="Q657" s="228"/>
      <c r="R657" s="121"/>
      <c r="S657" s="164"/>
      <c r="T657" s="161"/>
      <c r="U657" s="164"/>
      <c r="V657" s="187"/>
      <c r="W657" s="187"/>
      <c r="X657" s="140"/>
      <c r="Y657" s="114"/>
    </row>
    <row r="658" spans="3:25">
      <c r="C658" s="167"/>
      <c r="D658" s="160"/>
      <c r="E658" s="140"/>
      <c r="F658" s="143"/>
      <c r="G658" s="144"/>
      <c r="H658" s="199"/>
      <c r="I658" s="187"/>
      <c r="J658" s="169"/>
      <c r="K658" s="200"/>
      <c r="L658" s="143"/>
      <c r="M658" s="143"/>
      <c r="N658" s="143"/>
      <c r="O658" s="147"/>
      <c r="P658" s="149"/>
      <c r="Q658" s="228"/>
      <c r="R658" s="121"/>
      <c r="S658" s="164"/>
      <c r="T658" s="161"/>
      <c r="U658" s="164"/>
      <c r="V658" s="187"/>
      <c r="W658" s="187"/>
      <c r="X658" s="140"/>
      <c r="Y658" s="114"/>
    </row>
    <row r="659" spans="3:25">
      <c r="C659" s="167"/>
      <c r="D659" s="160"/>
      <c r="E659" s="140"/>
      <c r="F659" s="143"/>
      <c r="G659" s="144"/>
      <c r="H659" s="199"/>
      <c r="I659" s="187"/>
      <c r="J659" s="169"/>
      <c r="K659" s="200"/>
      <c r="L659" s="143"/>
      <c r="M659" s="143"/>
      <c r="N659" s="143"/>
      <c r="O659" s="147"/>
      <c r="P659" s="149"/>
      <c r="Q659" s="228"/>
      <c r="R659" s="121"/>
      <c r="S659" s="164"/>
      <c r="T659" s="161"/>
      <c r="U659" s="164"/>
      <c r="V659" s="187"/>
      <c r="W659" s="187"/>
      <c r="X659" s="140"/>
      <c r="Y659" s="114"/>
    </row>
    <row r="660" spans="3:25">
      <c r="C660" s="167"/>
      <c r="D660" s="160"/>
      <c r="E660" s="140"/>
      <c r="F660" s="143"/>
      <c r="G660" s="144"/>
      <c r="H660" s="199"/>
      <c r="I660" s="187"/>
      <c r="J660" s="169"/>
      <c r="K660" s="200"/>
      <c r="L660" s="143"/>
      <c r="M660" s="143"/>
      <c r="N660" s="143"/>
      <c r="O660" s="147"/>
      <c r="P660" s="149"/>
      <c r="Q660" s="228"/>
      <c r="R660" s="121"/>
      <c r="S660" s="164"/>
      <c r="T660" s="161"/>
      <c r="U660" s="164"/>
      <c r="V660" s="187"/>
      <c r="W660" s="187"/>
      <c r="X660" s="140"/>
      <c r="Y660" s="114"/>
    </row>
    <row r="661" spans="3:25">
      <c r="C661" s="167"/>
      <c r="D661" s="160"/>
      <c r="E661" s="140"/>
      <c r="F661" s="143"/>
      <c r="G661" s="144"/>
      <c r="H661" s="199"/>
      <c r="I661" s="187"/>
      <c r="J661" s="169"/>
      <c r="K661" s="200"/>
      <c r="L661" s="143"/>
      <c r="M661" s="143"/>
      <c r="N661" s="143"/>
      <c r="O661" s="147"/>
      <c r="P661" s="149"/>
      <c r="Q661" s="228"/>
      <c r="R661" s="121"/>
      <c r="S661" s="164"/>
      <c r="T661" s="161"/>
      <c r="U661" s="164"/>
      <c r="V661" s="187"/>
      <c r="W661" s="187"/>
      <c r="X661" s="140"/>
      <c r="Y661" s="114"/>
    </row>
    <row r="662" spans="3:25">
      <c r="C662" s="167"/>
      <c r="D662" s="160"/>
      <c r="E662" s="140"/>
      <c r="F662" s="143"/>
      <c r="G662" s="144"/>
      <c r="H662" s="199"/>
      <c r="I662" s="187"/>
      <c r="J662" s="169"/>
      <c r="K662" s="200"/>
      <c r="L662" s="143"/>
      <c r="M662" s="143"/>
      <c r="N662" s="143"/>
      <c r="O662" s="147"/>
      <c r="P662" s="149"/>
      <c r="Q662" s="228"/>
      <c r="R662" s="121"/>
      <c r="S662" s="164"/>
      <c r="T662" s="161"/>
      <c r="U662" s="164"/>
      <c r="V662" s="187"/>
      <c r="W662" s="187"/>
      <c r="X662" s="140"/>
      <c r="Y662" s="114"/>
    </row>
    <row r="663" spans="3:25">
      <c r="C663" s="167"/>
      <c r="D663" s="160"/>
      <c r="E663" s="140"/>
      <c r="F663" s="143"/>
      <c r="G663" s="144"/>
      <c r="H663" s="199"/>
      <c r="I663" s="187"/>
      <c r="J663" s="169"/>
      <c r="K663" s="200"/>
      <c r="L663" s="143"/>
      <c r="M663" s="143"/>
      <c r="N663" s="143"/>
      <c r="O663" s="147"/>
      <c r="P663" s="149"/>
      <c r="Q663" s="228"/>
      <c r="R663" s="121"/>
      <c r="S663" s="164"/>
      <c r="T663" s="161"/>
      <c r="U663" s="164"/>
      <c r="V663" s="187"/>
      <c r="W663" s="187"/>
      <c r="X663" s="140"/>
      <c r="Y663" s="114"/>
    </row>
    <row r="664" spans="3:25">
      <c r="C664" s="167"/>
      <c r="D664" s="160"/>
      <c r="E664" s="140"/>
      <c r="F664" s="143"/>
      <c r="G664" s="144"/>
      <c r="H664" s="199"/>
      <c r="I664" s="187"/>
      <c r="J664" s="169"/>
      <c r="K664" s="200"/>
      <c r="L664" s="143"/>
      <c r="M664" s="143"/>
      <c r="N664" s="143"/>
      <c r="O664" s="147"/>
      <c r="P664" s="149"/>
      <c r="Q664" s="228"/>
      <c r="R664" s="121"/>
      <c r="S664" s="164"/>
      <c r="T664" s="161"/>
      <c r="U664" s="164"/>
      <c r="V664" s="187"/>
      <c r="W664" s="187"/>
      <c r="X664" s="140"/>
      <c r="Y664" s="114"/>
    </row>
    <row r="665" spans="3:25">
      <c r="C665" s="167"/>
      <c r="D665" s="160"/>
      <c r="E665" s="140"/>
      <c r="F665" s="143"/>
      <c r="G665" s="144"/>
      <c r="H665" s="199"/>
      <c r="I665" s="187"/>
      <c r="J665" s="169"/>
      <c r="K665" s="200"/>
      <c r="L665" s="143"/>
      <c r="M665" s="143"/>
      <c r="N665" s="143"/>
      <c r="O665" s="147"/>
      <c r="P665" s="149"/>
      <c r="Q665" s="228"/>
      <c r="R665" s="121"/>
      <c r="S665" s="164"/>
      <c r="T665" s="161"/>
      <c r="U665" s="164"/>
      <c r="V665" s="187"/>
      <c r="W665" s="187"/>
      <c r="X665" s="140"/>
      <c r="Y665" s="114"/>
    </row>
    <row r="666" spans="3:25">
      <c r="C666" s="167"/>
      <c r="D666" s="160"/>
      <c r="E666" s="140"/>
      <c r="F666" s="143"/>
      <c r="G666" s="144"/>
      <c r="H666" s="199"/>
      <c r="I666" s="187"/>
      <c r="J666" s="169"/>
      <c r="K666" s="200"/>
      <c r="L666" s="143"/>
      <c r="M666" s="143"/>
      <c r="N666" s="143"/>
      <c r="O666" s="147"/>
      <c r="P666" s="149"/>
      <c r="Q666" s="228"/>
      <c r="R666" s="121"/>
      <c r="S666" s="164"/>
      <c r="T666" s="161"/>
      <c r="U666" s="164"/>
      <c r="V666" s="187"/>
      <c r="W666" s="187"/>
      <c r="X666" s="140"/>
      <c r="Y666" s="114"/>
    </row>
    <row r="667" spans="3:25">
      <c r="C667" s="167"/>
      <c r="D667" s="160"/>
      <c r="E667" s="140"/>
      <c r="F667" s="143"/>
      <c r="G667" s="144"/>
      <c r="H667" s="199"/>
      <c r="I667" s="187"/>
      <c r="J667" s="169"/>
      <c r="K667" s="200"/>
      <c r="L667" s="143"/>
      <c r="M667" s="143"/>
      <c r="N667" s="143"/>
      <c r="O667" s="147"/>
      <c r="P667" s="149"/>
      <c r="Q667" s="228"/>
      <c r="R667" s="121"/>
      <c r="S667" s="164"/>
      <c r="T667" s="161"/>
      <c r="U667" s="164"/>
      <c r="V667" s="187"/>
      <c r="W667" s="187"/>
      <c r="X667" s="140"/>
      <c r="Y667" s="114"/>
    </row>
    <row r="668" spans="3:25">
      <c r="C668" s="167"/>
      <c r="D668" s="160"/>
      <c r="E668" s="140"/>
      <c r="F668" s="143"/>
      <c r="G668" s="144"/>
      <c r="H668" s="199"/>
      <c r="I668" s="187"/>
      <c r="J668" s="169"/>
      <c r="K668" s="200"/>
      <c r="L668" s="143"/>
      <c r="M668" s="143"/>
      <c r="N668" s="143"/>
      <c r="O668" s="147"/>
      <c r="P668" s="149"/>
      <c r="Q668" s="228"/>
      <c r="R668" s="121"/>
      <c r="S668" s="164"/>
      <c r="T668" s="161"/>
      <c r="U668" s="164"/>
      <c r="V668" s="187"/>
      <c r="W668" s="187"/>
      <c r="X668" s="140"/>
      <c r="Y668" s="114"/>
    </row>
    <row r="669" spans="3:25">
      <c r="C669" s="167"/>
      <c r="D669" s="160"/>
      <c r="E669" s="140"/>
      <c r="F669" s="143"/>
      <c r="G669" s="144"/>
      <c r="H669" s="199"/>
      <c r="I669" s="187"/>
      <c r="J669" s="169"/>
      <c r="K669" s="200"/>
      <c r="L669" s="143"/>
      <c r="M669" s="143"/>
      <c r="N669" s="143"/>
      <c r="O669" s="147"/>
      <c r="P669" s="149"/>
      <c r="Q669" s="228"/>
      <c r="R669" s="121"/>
      <c r="S669" s="164"/>
      <c r="T669" s="161"/>
      <c r="U669" s="164"/>
      <c r="V669" s="187"/>
      <c r="W669" s="187"/>
      <c r="X669" s="140"/>
      <c r="Y669" s="114"/>
    </row>
    <row r="670" spans="3:25">
      <c r="C670" s="167"/>
      <c r="D670" s="160"/>
      <c r="E670" s="140"/>
      <c r="F670" s="143"/>
      <c r="G670" s="144"/>
      <c r="H670" s="199"/>
      <c r="I670" s="187"/>
      <c r="J670" s="169"/>
      <c r="K670" s="200"/>
      <c r="L670" s="143"/>
      <c r="M670" s="143"/>
      <c r="N670" s="143"/>
      <c r="O670" s="147"/>
      <c r="P670" s="149"/>
      <c r="Q670" s="228"/>
      <c r="R670" s="121"/>
      <c r="S670" s="164"/>
      <c r="T670" s="161"/>
      <c r="U670" s="164"/>
      <c r="V670" s="187"/>
      <c r="W670" s="187"/>
      <c r="X670" s="140"/>
      <c r="Y670" s="114"/>
    </row>
    <row r="671" spans="3:25">
      <c r="C671" s="167"/>
      <c r="D671" s="160"/>
      <c r="E671" s="140"/>
      <c r="F671" s="143"/>
      <c r="G671" s="144"/>
      <c r="H671" s="199"/>
      <c r="I671" s="187"/>
      <c r="J671" s="169"/>
      <c r="K671" s="200"/>
      <c r="L671" s="143"/>
      <c r="M671" s="143"/>
      <c r="N671" s="143"/>
      <c r="O671" s="147"/>
      <c r="P671" s="149"/>
      <c r="Q671" s="228"/>
      <c r="R671" s="121"/>
      <c r="S671" s="164"/>
      <c r="T671" s="161"/>
      <c r="U671" s="164"/>
      <c r="V671" s="187"/>
      <c r="W671" s="187"/>
      <c r="X671" s="140"/>
      <c r="Y671" s="114"/>
    </row>
    <row r="672" spans="3:25">
      <c r="C672" s="167"/>
      <c r="D672" s="160"/>
      <c r="E672" s="140"/>
      <c r="F672" s="143"/>
      <c r="G672" s="144"/>
      <c r="H672" s="199"/>
      <c r="I672" s="187"/>
      <c r="J672" s="169"/>
      <c r="K672" s="200"/>
      <c r="L672" s="143"/>
      <c r="M672" s="143"/>
      <c r="N672" s="143"/>
      <c r="O672" s="147"/>
      <c r="P672" s="149"/>
      <c r="Q672" s="228"/>
      <c r="R672" s="121"/>
      <c r="S672" s="164"/>
      <c r="T672" s="161"/>
      <c r="U672" s="164"/>
      <c r="V672" s="187"/>
      <c r="W672" s="187"/>
      <c r="X672" s="140"/>
      <c r="Y672" s="114"/>
    </row>
    <row r="673" spans="3:25">
      <c r="C673" s="167"/>
      <c r="D673" s="160"/>
      <c r="E673" s="140"/>
      <c r="F673" s="143"/>
      <c r="G673" s="144"/>
      <c r="H673" s="199"/>
      <c r="I673" s="187"/>
      <c r="J673" s="169"/>
      <c r="K673" s="200"/>
      <c r="L673" s="143"/>
      <c r="M673" s="143"/>
      <c r="N673" s="143"/>
      <c r="O673" s="147"/>
      <c r="P673" s="149"/>
      <c r="Q673" s="228"/>
      <c r="R673" s="121"/>
      <c r="S673" s="164"/>
      <c r="T673" s="161"/>
      <c r="U673" s="164"/>
      <c r="V673" s="187"/>
      <c r="W673" s="187"/>
      <c r="X673" s="140"/>
      <c r="Y673" s="114"/>
    </row>
    <row r="674" spans="3:25">
      <c r="C674" s="167"/>
      <c r="D674" s="160"/>
      <c r="E674" s="140"/>
      <c r="F674" s="143"/>
      <c r="G674" s="144"/>
      <c r="H674" s="199"/>
      <c r="I674" s="187"/>
      <c r="J674" s="169"/>
      <c r="K674" s="200"/>
      <c r="L674" s="143"/>
      <c r="M674" s="143"/>
      <c r="N674" s="143"/>
      <c r="O674" s="147"/>
      <c r="P674" s="149"/>
      <c r="Q674" s="228"/>
      <c r="R674" s="121"/>
      <c r="S674" s="164"/>
      <c r="T674" s="161"/>
      <c r="U674" s="164"/>
      <c r="V674" s="187"/>
      <c r="W674" s="187"/>
      <c r="X674" s="140"/>
      <c r="Y674" s="114"/>
    </row>
    <row r="675" spans="3:25">
      <c r="C675" s="167"/>
      <c r="D675" s="160"/>
      <c r="E675" s="140"/>
      <c r="F675" s="143"/>
      <c r="G675" s="144"/>
      <c r="H675" s="199"/>
      <c r="I675" s="187"/>
      <c r="J675" s="169"/>
      <c r="K675" s="200"/>
      <c r="L675" s="143"/>
      <c r="M675" s="143"/>
      <c r="N675" s="143"/>
      <c r="O675" s="147"/>
      <c r="P675" s="149"/>
      <c r="Q675" s="228"/>
      <c r="R675" s="121"/>
      <c r="S675" s="164"/>
      <c r="T675" s="161"/>
      <c r="U675" s="164"/>
      <c r="V675" s="187"/>
      <c r="W675" s="187"/>
      <c r="X675" s="140"/>
      <c r="Y675" s="114"/>
    </row>
    <row r="676" spans="3:25">
      <c r="C676" s="167"/>
      <c r="D676" s="160"/>
      <c r="E676" s="140"/>
      <c r="F676" s="143"/>
      <c r="G676" s="144"/>
      <c r="H676" s="199"/>
      <c r="I676" s="187"/>
      <c r="J676" s="169"/>
      <c r="K676" s="200"/>
      <c r="L676" s="143"/>
      <c r="M676" s="143"/>
      <c r="N676" s="143"/>
      <c r="O676" s="147"/>
      <c r="P676" s="149"/>
      <c r="Q676" s="228"/>
      <c r="R676" s="121"/>
      <c r="S676" s="164"/>
      <c r="T676" s="161"/>
      <c r="U676" s="164"/>
      <c r="V676" s="187"/>
      <c r="W676" s="187"/>
      <c r="X676" s="140"/>
      <c r="Y676" s="114"/>
    </row>
    <row r="677" spans="3:25">
      <c r="C677" s="167"/>
      <c r="D677" s="160"/>
      <c r="E677" s="140"/>
      <c r="F677" s="143"/>
      <c r="G677" s="144"/>
      <c r="H677" s="199"/>
      <c r="I677" s="187"/>
      <c r="J677" s="169"/>
      <c r="K677" s="200"/>
      <c r="L677" s="143"/>
      <c r="M677" s="143"/>
      <c r="N677" s="143"/>
      <c r="O677" s="147"/>
      <c r="P677" s="149"/>
      <c r="Q677" s="228"/>
      <c r="R677" s="121"/>
      <c r="S677" s="164"/>
      <c r="T677" s="161"/>
      <c r="U677" s="164"/>
      <c r="V677" s="187"/>
      <c r="W677" s="187"/>
      <c r="X677" s="140"/>
      <c r="Y677" s="114"/>
    </row>
    <row r="678" spans="3:25">
      <c r="C678" s="167"/>
      <c r="D678" s="160"/>
      <c r="E678" s="140"/>
      <c r="F678" s="143"/>
      <c r="G678" s="144"/>
      <c r="H678" s="199"/>
      <c r="I678" s="187"/>
      <c r="J678" s="169"/>
      <c r="K678" s="200"/>
      <c r="L678" s="143"/>
      <c r="M678" s="143"/>
      <c r="N678" s="143"/>
      <c r="O678" s="147"/>
      <c r="P678" s="149"/>
      <c r="Q678" s="228"/>
      <c r="R678" s="121"/>
      <c r="S678" s="164"/>
      <c r="T678" s="161"/>
      <c r="U678" s="164"/>
      <c r="V678" s="187"/>
      <c r="W678" s="187"/>
      <c r="X678" s="140"/>
      <c r="Y678" s="114"/>
    </row>
    <row r="679" spans="3:25">
      <c r="C679" s="167"/>
      <c r="D679" s="160"/>
      <c r="E679" s="140"/>
      <c r="F679" s="143"/>
      <c r="G679" s="144"/>
      <c r="H679" s="199"/>
      <c r="I679" s="187"/>
      <c r="J679" s="169"/>
      <c r="K679" s="200"/>
      <c r="L679" s="143"/>
      <c r="M679" s="143"/>
      <c r="N679" s="143"/>
      <c r="O679" s="147"/>
      <c r="P679" s="149"/>
      <c r="Q679" s="228"/>
      <c r="R679" s="121"/>
      <c r="S679" s="164"/>
      <c r="T679" s="161"/>
      <c r="U679" s="164"/>
      <c r="V679" s="187"/>
      <c r="W679" s="187"/>
      <c r="X679" s="140"/>
      <c r="Y679" s="114"/>
    </row>
    <row r="680" spans="3:25">
      <c r="C680" s="167"/>
      <c r="D680" s="160"/>
      <c r="E680" s="140"/>
      <c r="F680" s="143"/>
      <c r="G680" s="144"/>
      <c r="H680" s="199"/>
      <c r="I680" s="187"/>
      <c r="J680" s="169"/>
      <c r="K680" s="200"/>
      <c r="L680" s="143"/>
      <c r="M680" s="143"/>
      <c r="N680" s="143"/>
      <c r="O680" s="147"/>
      <c r="P680" s="149"/>
      <c r="Q680" s="228"/>
      <c r="R680" s="121"/>
      <c r="S680" s="164"/>
      <c r="T680" s="161"/>
      <c r="U680" s="164"/>
      <c r="V680" s="187"/>
      <c r="W680" s="187"/>
      <c r="X680" s="140"/>
      <c r="Y680" s="114"/>
    </row>
    <row r="681" spans="3:25">
      <c r="C681" s="167"/>
      <c r="D681" s="160"/>
      <c r="E681" s="140"/>
      <c r="F681" s="143"/>
      <c r="G681" s="144"/>
      <c r="H681" s="199"/>
      <c r="I681" s="187"/>
      <c r="J681" s="169"/>
      <c r="K681" s="200"/>
      <c r="L681" s="143"/>
      <c r="M681" s="143"/>
      <c r="N681" s="143"/>
      <c r="O681" s="147"/>
      <c r="P681" s="149"/>
      <c r="Q681" s="228"/>
      <c r="R681" s="121"/>
      <c r="S681" s="164"/>
      <c r="T681" s="161"/>
      <c r="U681" s="164"/>
      <c r="V681" s="187"/>
      <c r="W681" s="187"/>
      <c r="X681" s="140"/>
      <c r="Y681" s="114"/>
    </row>
    <row r="682" spans="3:25">
      <c r="C682" s="167"/>
      <c r="D682" s="160"/>
      <c r="E682" s="140"/>
      <c r="F682" s="143"/>
      <c r="G682" s="144"/>
      <c r="H682" s="199"/>
      <c r="I682" s="187"/>
      <c r="J682" s="169"/>
      <c r="K682" s="200"/>
      <c r="L682" s="143"/>
      <c r="M682" s="143"/>
      <c r="N682" s="143"/>
      <c r="O682" s="147"/>
      <c r="P682" s="149"/>
      <c r="Q682" s="228"/>
      <c r="R682" s="121"/>
      <c r="S682" s="164"/>
      <c r="T682" s="161"/>
      <c r="U682" s="164"/>
      <c r="V682" s="187"/>
      <c r="W682" s="187"/>
      <c r="X682" s="140"/>
      <c r="Y682" s="114"/>
    </row>
    <row r="683" spans="3:25">
      <c r="C683" s="167"/>
      <c r="D683" s="160"/>
      <c r="E683" s="140"/>
      <c r="F683" s="143"/>
      <c r="G683" s="144"/>
      <c r="H683" s="199"/>
      <c r="I683" s="187"/>
      <c r="J683" s="169"/>
      <c r="K683" s="200"/>
      <c r="L683" s="143"/>
      <c r="M683" s="143"/>
      <c r="N683" s="143"/>
      <c r="O683" s="147"/>
      <c r="P683" s="149"/>
      <c r="Q683" s="228"/>
      <c r="R683" s="121"/>
      <c r="S683" s="164"/>
      <c r="T683" s="161"/>
      <c r="U683" s="164"/>
      <c r="V683" s="187"/>
      <c r="W683" s="187"/>
      <c r="X683" s="140"/>
      <c r="Y683" s="114"/>
    </row>
    <row r="684" spans="3:25">
      <c r="C684" s="167"/>
      <c r="D684" s="160"/>
      <c r="E684" s="140"/>
      <c r="F684" s="143"/>
      <c r="G684" s="144"/>
      <c r="H684" s="199"/>
      <c r="I684" s="187"/>
      <c r="J684" s="169"/>
      <c r="K684" s="200"/>
      <c r="L684" s="143"/>
      <c r="M684" s="143"/>
      <c r="N684" s="143"/>
      <c r="O684" s="147"/>
      <c r="P684" s="149"/>
      <c r="Q684" s="228"/>
      <c r="R684" s="121"/>
      <c r="S684" s="164"/>
      <c r="T684" s="161"/>
      <c r="U684" s="164"/>
      <c r="V684" s="187"/>
      <c r="W684" s="187"/>
      <c r="X684" s="140"/>
      <c r="Y684" s="114"/>
    </row>
    <row r="685" spans="3:25">
      <c r="C685" s="167"/>
      <c r="D685" s="160"/>
      <c r="E685" s="140"/>
      <c r="F685" s="143"/>
      <c r="G685" s="144"/>
      <c r="H685" s="199"/>
      <c r="I685" s="187"/>
      <c r="J685" s="169"/>
      <c r="K685" s="200"/>
      <c r="L685" s="143"/>
      <c r="M685" s="143"/>
      <c r="N685" s="143"/>
      <c r="O685" s="147"/>
      <c r="P685" s="149"/>
      <c r="Q685" s="228"/>
      <c r="R685" s="121"/>
      <c r="S685" s="164"/>
      <c r="T685" s="161"/>
      <c r="U685" s="164"/>
      <c r="V685" s="187"/>
      <c r="W685" s="187"/>
      <c r="X685" s="140"/>
      <c r="Y685" s="114"/>
    </row>
    <row r="686" spans="3:25">
      <c r="C686" s="167"/>
      <c r="D686" s="160"/>
      <c r="E686" s="140"/>
      <c r="F686" s="143"/>
      <c r="G686" s="144"/>
      <c r="H686" s="199"/>
      <c r="I686" s="187"/>
      <c r="J686" s="169"/>
      <c r="K686" s="200"/>
      <c r="L686" s="143"/>
      <c r="M686" s="143"/>
      <c r="N686" s="143"/>
      <c r="O686" s="147"/>
      <c r="P686" s="149"/>
      <c r="Q686" s="228"/>
      <c r="R686" s="121"/>
      <c r="S686" s="164"/>
      <c r="T686" s="161"/>
      <c r="U686" s="164"/>
      <c r="V686" s="187"/>
      <c r="W686" s="187"/>
      <c r="X686" s="140"/>
      <c r="Y686" s="114"/>
    </row>
    <row r="687" spans="3:25">
      <c r="C687" s="167"/>
      <c r="D687" s="160"/>
      <c r="E687" s="140"/>
      <c r="F687" s="143"/>
      <c r="G687" s="144"/>
      <c r="H687" s="199"/>
      <c r="I687" s="187"/>
      <c r="J687" s="169"/>
      <c r="K687" s="200"/>
      <c r="L687" s="143"/>
      <c r="M687" s="143"/>
      <c r="N687" s="143"/>
      <c r="O687" s="147"/>
      <c r="P687" s="149"/>
      <c r="Q687" s="228"/>
      <c r="R687" s="121"/>
      <c r="S687" s="164"/>
      <c r="T687" s="161"/>
      <c r="U687" s="164"/>
      <c r="V687" s="187"/>
      <c r="W687" s="187"/>
      <c r="X687" s="140"/>
      <c r="Y687" s="114"/>
    </row>
    <row r="688" spans="3:25">
      <c r="C688" s="167"/>
      <c r="D688" s="160"/>
      <c r="E688" s="140"/>
      <c r="F688" s="143"/>
      <c r="G688" s="144"/>
      <c r="H688" s="199"/>
      <c r="I688" s="187"/>
      <c r="J688" s="169"/>
      <c r="K688" s="200"/>
      <c r="L688" s="143"/>
      <c r="M688" s="143"/>
      <c r="N688" s="143"/>
      <c r="O688" s="147"/>
      <c r="P688" s="149"/>
      <c r="Q688" s="228"/>
      <c r="R688" s="121"/>
      <c r="S688" s="164"/>
      <c r="T688" s="161"/>
      <c r="U688" s="164"/>
      <c r="V688" s="187"/>
      <c r="W688" s="187"/>
      <c r="X688" s="140"/>
      <c r="Y688" s="114"/>
    </row>
    <row r="689" spans="3:25">
      <c r="C689" s="167"/>
      <c r="D689" s="160"/>
      <c r="E689" s="140"/>
      <c r="F689" s="143"/>
      <c r="G689" s="144"/>
      <c r="H689" s="199"/>
      <c r="I689" s="187"/>
      <c r="J689" s="169"/>
      <c r="K689" s="200"/>
      <c r="L689" s="143"/>
      <c r="M689" s="143"/>
      <c r="N689" s="143"/>
      <c r="O689" s="147"/>
      <c r="P689" s="149"/>
      <c r="Q689" s="228"/>
      <c r="R689" s="121"/>
      <c r="S689" s="164"/>
      <c r="T689" s="161"/>
      <c r="U689" s="164"/>
      <c r="V689" s="187"/>
      <c r="W689" s="187"/>
      <c r="X689" s="140"/>
      <c r="Y689" s="114"/>
    </row>
    <row r="690" spans="3:25">
      <c r="C690" s="167"/>
      <c r="D690" s="160"/>
      <c r="E690" s="140"/>
      <c r="F690" s="143"/>
      <c r="G690" s="144"/>
      <c r="H690" s="199"/>
      <c r="I690" s="187"/>
      <c r="J690" s="169"/>
      <c r="K690" s="200"/>
      <c r="L690" s="143"/>
      <c r="M690" s="143"/>
      <c r="N690" s="143"/>
      <c r="O690" s="147"/>
      <c r="P690" s="149"/>
      <c r="Q690" s="228"/>
      <c r="R690" s="121"/>
      <c r="S690" s="164"/>
      <c r="T690" s="161"/>
      <c r="U690" s="164"/>
      <c r="V690" s="187"/>
      <c r="W690" s="187"/>
      <c r="X690" s="140"/>
      <c r="Y690" s="114"/>
    </row>
    <row r="691" spans="3:25">
      <c r="C691" s="167"/>
      <c r="D691" s="160"/>
      <c r="E691" s="140"/>
      <c r="F691" s="143"/>
      <c r="G691" s="144"/>
      <c r="H691" s="199"/>
      <c r="I691" s="187"/>
      <c r="J691" s="169"/>
      <c r="K691" s="200"/>
      <c r="L691" s="143"/>
      <c r="M691" s="143"/>
      <c r="N691" s="143"/>
      <c r="O691" s="147"/>
      <c r="P691" s="149"/>
      <c r="Q691" s="228"/>
      <c r="R691" s="121"/>
      <c r="S691" s="164"/>
      <c r="T691" s="161"/>
      <c r="U691" s="164"/>
      <c r="V691" s="187"/>
      <c r="W691" s="187"/>
      <c r="X691" s="140"/>
      <c r="Y691" s="114"/>
    </row>
    <row r="692" spans="3:25">
      <c r="C692" s="167"/>
      <c r="D692" s="160"/>
      <c r="E692" s="140"/>
      <c r="F692" s="143"/>
      <c r="G692" s="144"/>
      <c r="H692" s="199"/>
      <c r="I692" s="187"/>
      <c r="J692" s="169"/>
      <c r="K692" s="200"/>
      <c r="L692" s="143"/>
      <c r="M692" s="143"/>
      <c r="N692" s="143"/>
      <c r="O692" s="147"/>
      <c r="P692" s="149"/>
      <c r="Q692" s="228"/>
      <c r="R692" s="121"/>
      <c r="S692" s="164"/>
      <c r="T692" s="161"/>
      <c r="U692" s="164"/>
      <c r="V692" s="187"/>
      <c r="W692" s="187"/>
      <c r="X692" s="140"/>
      <c r="Y692" s="114"/>
    </row>
    <row r="693" spans="3:25">
      <c r="C693" s="167"/>
      <c r="D693" s="160"/>
      <c r="E693" s="140"/>
      <c r="F693" s="143"/>
      <c r="G693" s="144"/>
      <c r="H693" s="199"/>
      <c r="I693" s="187"/>
      <c r="J693" s="169"/>
      <c r="K693" s="200"/>
      <c r="L693" s="143"/>
      <c r="M693" s="143"/>
      <c r="N693" s="143"/>
      <c r="O693" s="147"/>
      <c r="P693" s="149"/>
      <c r="Q693" s="228"/>
      <c r="R693" s="121"/>
      <c r="S693" s="164"/>
      <c r="T693" s="161"/>
      <c r="U693" s="164"/>
      <c r="V693" s="187"/>
      <c r="W693" s="187"/>
      <c r="X693" s="140"/>
      <c r="Y693" s="114"/>
    </row>
    <row r="694" spans="3:25">
      <c r="C694" s="167"/>
      <c r="D694" s="160"/>
      <c r="E694" s="140"/>
      <c r="F694" s="143"/>
      <c r="G694" s="144"/>
      <c r="H694" s="199"/>
      <c r="I694" s="187"/>
      <c r="J694" s="169"/>
      <c r="K694" s="200"/>
      <c r="L694" s="143"/>
      <c r="M694" s="143"/>
      <c r="N694" s="143"/>
      <c r="O694" s="147"/>
      <c r="P694" s="149"/>
      <c r="Q694" s="228"/>
      <c r="R694" s="121"/>
      <c r="S694" s="164"/>
      <c r="T694" s="161"/>
      <c r="U694" s="164"/>
      <c r="V694" s="187"/>
      <c r="W694" s="187"/>
      <c r="X694" s="140"/>
      <c r="Y694" s="114"/>
    </row>
    <row r="695" spans="3:25">
      <c r="C695" s="167"/>
      <c r="D695" s="160"/>
      <c r="E695" s="140"/>
      <c r="F695" s="143"/>
      <c r="G695" s="144"/>
      <c r="H695" s="199"/>
      <c r="I695" s="187"/>
      <c r="J695" s="169"/>
      <c r="K695" s="200"/>
      <c r="L695" s="143"/>
      <c r="M695" s="143"/>
      <c r="N695" s="143"/>
      <c r="O695" s="147"/>
      <c r="P695" s="149"/>
      <c r="Q695" s="228"/>
      <c r="R695" s="121"/>
      <c r="S695" s="164"/>
      <c r="T695" s="161"/>
      <c r="U695" s="164"/>
      <c r="V695" s="187"/>
      <c r="W695" s="187"/>
      <c r="X695" s="140"/>
      <c r="Y695" s="114"/>
    </row>
    <row r="696" spans="3:25">
      <c r="C696" s="167"/>
      <c r="D696" s="160"/>
      <c r="E696" s="140"/>
      <c r="F696" s="143"/>
      <c r="G696" s="144"/>
      <c r="H696" s="199"/>
      <c r="I696" s="187"/>
      <c r="J696" s="169"/>
      <c r="K696" s="200"/>
      <c r="L696" s="143"/>
      <c r="M696" s="143"/>
      <c r="N696" s="143"/>
      <c r="O696" s="147"/>
      <c r="P696" s="149"/>
      <c r="Q696" s="228"/>
      <c r="R696" s="121"/>
      <c r="S696" s="164"/>
      <c r="T696" s="161"/>
      <c r="U696" s="164"/>
      <c r="V696" s="187"/>
      <c r="W696" s="187"/>
      <c r="X696" s="140"/>
      <c r="Y696" s="114"/>
    </row>
    <row r="697" spans="3:25">
      <c r="C697" s="167"/>
      <c r="D697" s="160"/>
      <c r="E697" s="140"/>
      <c r="F697" s="143"/>
      <c r="G697" s="144"/>
      <c r="H697" s="199"/>
      <c r="I697" s="187"/>
      <c r="J697" s="169"/>
      <c r="K697" s="200"/>
      <c r="L697" s="143"/>
      <c r="M697" s="143"/>
      <c r="N697" s="143"/>
      <c r="O697" s="147"/>
      <c r="P697" s="149"/>
      <c r="Q697" s="228"/>
      <c r="R697" s="121"/>
      <c r="S697" s="164"/>
      <c r="T697" s="161"/>
      <c r="U697" s="164"/>
      <c r="V697" s="187"/>
      <c r="W697" s="187"/>
      <c r="X697" s="140"/>
      <c r="Y697" s="114"/>
    </row>
    <row r="698" spans="3:25">
      <c r="C698" s="167"/>
      <c r="D698" s="160"/>
      <c r="E698" s="140"/>
      <c r="F698" s="143"/>
      <c r="G698" s="144"/>
      <c r="H698" s="199"/>
      <c r="I698" s="187"/>
      <c r="J698" s="169"/>
      <c r="K698" s="200"/>
      <c r="L698" s="143"/>
      <c r="M698" s="143"/>
      <c r="N698" s="143"/>
      <c r="O698" s="147"/>
      <c r="P698" s="149"/>
      <c r="Q698" s="228"/>
      <c r="R698" s="121"/>
      <c r="S698" s="164"/>
      <c r="T698" s="161"/>
      <c r="U698" s="164"/>
      <c r="V698" s="187"/>
      <c r="W698" s="187"/>
      <c r="X698" s="140"/>
      <c r="Y698" s="114"/>
    </row>
    <row r="699" spans="3:25">
      <c r="C699" s="167"/>
      <c r="D699" s="160"/>
      <c r="E699" s="140"/>
      <c r="F699" s="143"/>
      <c r="G699" s="144"/>
      <c r="H699" s="199"/>
      <c r="I699" s="187"/>
      <c r="J699" s="169"/>
      <c r="K699" s="200"/>
      <c r="L699" s="143"/>
      <c r="M699" s="143"/>
      <c r="N699" s="143"/>
      <c r="O699" s="147"/>
      <c r="P699" s="149"/>
      <c r="Q699" s="228"/>
      <c r="R699" s="121"/>
      <c r="S699" s="164"/>
      <c r="T699" s="161"/>
      <c r="U699" s="164"/>
      <c r="V699" s="187"/>
      <c r="W699" s="187"/>
      <c r="X699" s="140"/>
      <c r="Y699" s="114"/>
    </row>
    <row r="700" spans="3:25">
      <c r="C700" s="167"/>
      <c r="D700" s="160"/>
      <c r="E700" s="140"/>
      <c r="F700" s="143"/>
      <c r="G700" s="144"/>
      <c r="H700" s="199"/>
      <c r="I700" s="187"/>
      <c r="J700" s="169"/>
      <c r="K700" s="200"/>
      <c r="L700" s="143"/>
      <c r="M700" s="143"/>
      <c r="N700" s="143"/>
      <c r="O700" s="147"/>
      <c r="P700" s="149"/>
      <c r="Q700" s="228"/>
      <c r="R700" s="121"/>
      <c r="S700" s="164"/>
      <c r="T700" s="161"/>
      <c r="U700" s="164"/>
      <c r="V700" s="187"/>
      <c r="W700" s="187"/>
      <c r="X700" s="140"/>
      <c r="Y700" s="114"/>
    </row>
    <row r="701" spans="3:25">
      <c r="C701" s="167"/>
      <c r="D701" s="160"/>
      <c r="E701" s="140"/>
      <c r="F701" s="143"/>
      <c r="G701" s="144"/>
      <c r="H701" s="199"/>
      <c r="I701" s="187"/>
      <c r="J701" s="169"/>
      <c r="K701" s="200"/>
      <c r="L701" s="143"/>
      <c r="M701" s="143"/>
      <c r="N701" s="143"/>
      <c r="O701" s="147"/>
      <c r="P701" s="149"/>
      <c r="Q701" s="228"/>
      <c r="R701" s="121"/>
      <c r="S701" s="164"/>
      <c r="T701" s="161"/>
      <c r="U701" s="164"/>
      <c r="V701" s="187"/>
      <c r="W701" s="187"/>
      <c r="X701" s="140"/>
      <c r="Y701" s="114"/>
    </row>
    <row r="702" spans="3:25">
      <c r="C702" s="167"/>
      <c r="D702" s="160"/>
      <c r="E702" s="140"/>
      <c r="F702" s="143"/>
      <c r="G702" s="144"/>
      <c r="H702" s="199"/>
      <c r="I702" s="187"/>
      <c r="J702" s="169"/>
      <c r="K702" s="200"/>
      <c r="L702" s="143"/>
      <c r="M702" s="143"/>
      <c r="N702" s="143"/>
      <c r="O702" s="147"/>
      <c r="P702" s="149"/>
      <c r="Q702" s="228"/>
      <c r="R702" s="121"/>
      <c r="S702" s="164"/>
      <c r="T702" s="161"/>
      <c r="U702" s="164"/>
      <c r="V702" s="187"/>
      <c r="W702" s="187"/>
      <c r="X702" s="140"/>
      <c r="Y702" s="114"/>
    </row>
    <row r="703" spans="3:25">
      <c r="C703" s="167"/>
      <c r="D703" s="160"/>
      <c r="E703" s="140"/>
      <c r="F703" s="143"/>
      <c r="G703" s="144"/>
      <c r="H703" s="199"/>
      <c r="I703" s="187"/>
      <c r="J703" s="169"/>
      <c r="K703" s="200"/>
      <c r="L703" s="143"/>
      <c r="M703" s="143"/>
      <c r="N703" s="143"/>
      <c r="O703" s="147"/>
      <c r="P703" s="149"/>
      <c r="Q703" s="228"/>
      <c r="R703" s="121"/>
      <c r="S703" s="164"/>
      <c r="T703" s="161"/>
      <c r="U703" s="164"/>
      <c r="V703" s="187"/>
      <c r="W703" s="187"/>
      <c r="X703" s="140"/>
      <c r="Y703" s="114"/>
    </row>
    <row r="704" spans="3:25">
      <c r="C704" s="167"/>
      <c r="D704" s="160"/>
      <c r="E704" s="140"/>
      <c r="F704" s="143"/>
      <c r="G704" s="144"/>
      <c r="H704" s="199"/>
      <c r="I704" s="187"/>
      <c r="J704" s="169"/>
      <c r="K704" s="200"/>
      <c r="L704" s="143"/>
      <c r="M704" s="143"/>
      <c r="N704" s="143"/>
      <c r="O704" s="147"/>
      <c r="P704" s="149"/>
      <c r="Q704" s="228"/>
      <c r="R704" s="121"/>
      <c r="S704" s="164"/>
      <c r="T704" s="161"/>
      <c r="U704" s="164"/>
      <c r="V704" s="187"/>
      <c r="W704" s="187"/>
      <c r="X704" s="140"/>
      <c r="Y704" s="114"/>
    </row>
    <row r="705" spans="3:25">
      <c r="C705" s="167"/>
      <c r="D705" s="160"/>
      <c r="E705" s="140"/>
      <c r="F705" s="143"/>
      <c r="G705" s="144"/>
      <c r="H705" s="199"/>
      <c r="I705" s="187"/>
      <c r="J705" s="169"/>
      <c r="K705" s="200"/>
      <c r="L705" s="143"/>
      <c r="M705" s="143"/>
      <c r="N705" s="143"/>
      <c r="O705" s="147"/>
      <c r="P705" s="149"/>
      <c r="Q705" s="228"/>
      <c r="R705" s="121"/>
      <c r="S705" s="164"/>
      <c r="T705" s="161"/>
      <c r="U705" s="164"/>
      <c r="V705" s="187"/>
      <c r="W705" s="187"/>
      <c r="X705" s="140"/>
      <c r="Y705" s="114"/>
    </row>
    <row r="706" spans="3:25">
      <c r="C706" s="167"/>
      <c r="D706" s="160"/>
      <c r="E706" s="140"/>
      <c r="F706" s="143"/>
      <c r="G706" s="144"/>
      <c r="H706" s="199"/>
      <c r="I706" s="187"/>
      <c r="J706" s="169"/>
      <c r="K706" s="200"/>
      <c r="L706" s="143"/>
      <c r="M706" s="143"/>
      <c r="N706" s="143"/>
      <c r="O706" s="147"/>
      <c r="P706" s="149"/>
      <c r="Q706" s="228"/>
      <c r="R706" s="121"/>
      <c r="S706" s="164"/>
      <c r="T706" s="161"/>
      <c r="U706" s="164"/>
      <c r="V706" s="187"/>
      <c r="W706" s="187"/>
      <c r="X706" s="140"/>
      <c r="Y706" s="114"/>
    </row>
    <row r="707" spans="3:25">
      <c r="C707" s="167"/>
      <c r="D707" s="160"/>
      <c r="E707" s="140"/>
      <c r="F707" s="143"/>
      <c r="G707" s="144"/>
      <c r="H707" s="199"/>
      <c r="I707" s="187"/>
      <c r="J707" s="169"/>
      <c r="K707" s="200"/>
      <c r="L707" s="143"/>
      <c r="M707" s="143"/>
      <c r="N707" s="143"/>
      <c r="O707" s="147"/>
      <c r="P707" s="149"/>
      <c r="Q707" s="228"/>
      <c r="R707" s="121"/>
      <c r="S707" s="164"/>
      <c r="T707" s="161"/>
      <c r="U707" s="164"/>
      <c r="V707" s="187"/>
      <c r="W707" s="187"/>
      <c r="X707" s="140"/>
      <c r="Y707" s="114"/>
    </row>
    <row r="708" spans="3:25">
      <c r="C708" s="167"/>
      <c r="D708" s="160"/>
      <c r="E708" s="140"/>
      <c r="F708" s="143"/>
      <c r="G708" s="144"/>
      <c r="H708" s="199"/>
      <c r="I708" s="187"/>
      <c r="J708" s="169"/>
      <c r="K708" s="200"/>
      <c r="L708" s="143"/>
      <c r="M708" s="143"/>
      <c r="N708" s="143"/>
      <c r="O708" s="147"/>
      <c r="P708" s="149"/>
      <c r="Q708" s="228"/>
      <c r="R708" s="121"/>
      <c r="S708" s="164"/>
      <c r="T708" s="161"/>
      <c r="U708" s="164"/>
      <c r="V708" s="187"/>
      <c r="W708" s="187"/>
      <c r="X708" s="140"/>
      <c r="Y708" s="114"/>
    </row>
    <row r="709" spans="3:25">
      <c r="C709" s="167"/>
      <c r="D709" s="160"/>
      <c r="E709" s="140"/>
      <c r="F709" s="143"/>
      <c r="G709" s="144"/>
      <c r="H709" s="199"/>
      <c r="I709" s="187"/>
      <c r="J709" s="169"/>
      <c r="K709" s="200"/>
      <c r="L709" s="143"/>
      <c r="M709" s="143"/>
      <c r="N709" s="143"/>
      <c r="O709" s="147"/>
      <c r="P709" s="149"/>
      <c r="Q709" s="228"/>
      <c r="R709" s="121"/>
      <c r="S709" s="164"/>
      <c r="T709" s="161"/>
      <c r="U709" s="164"/>
      <c r="V709" s="187"/>
      <c r="W709" s="187"/>
      <c r="X709" s="140"/>
      <c r="Y709" s="114"/>
    </row>
    <row r="710" spans="3:25">
      <c r="C710" s="167"/>
      <c r="D710" s="160"/>
      <c r="E710" s="140"/>
      <c r="F710" s="143"/>
      <c r="G710" s="144"/>
      <c r="H710" s="199"/>
      <c r="I710" s="187"/>
      <c r="J710" s="169"/>
      <c r="K710" s="200"/>
      <c r="L710" s="143"/>
      <c r="M710" s="143"/>
      <c r="N710" s="143"/>
      <c r="O710" s="147"/>
      <c r="P710" s="149"/>
      <c r="Q710" s="228"/>
      <c r="R710" s="121"/>
      <c r="S710" s="164"/>
      <c r="T710" s="161"/>
      <c r="U710" s="164"/>
      <c r="V710" s="187"/>
      <c r="W710" s="187"/>
      <c r="X710" s="140"/>
      <c r="Y710" s="114"/>
    </row>
    <row r="711" spans="3:25">
      <c r="C711" s="167"/>
      <c r="D711" s="160"/>
      <c r="E711" s="140"/>
      <c r="F711" s="143"/>
      <c r="G711" s="144"/>
      <c r="H711" s="199"/>
      <c r="I711" s="187"/>
      <c r="J711" s="169"/>
      <c r="K711" s="200"/>
      <c r="L711" s="143"/>
      <c r="M711" s="143"/>
      <c r="N711" s="143"/>
      <c r="O711" s="147"/>
      <c r="P711" s="149"/>
      <c r="Q711" s="228"/>
      <c r="R711" s="121"/>
      <c r="S711" s="164"/>
      <c r="T711" s="161"/>
      <c r="U711" s="164"/>
      <c r="V711" s="187"/>
      <c r="W711" s="187"/>
      <c r="X711" s="140"/>
      <c r="Y711" s="114"/>
    </row>
    <row r="712" spans="3:25">
      <c r="C712" s="167"/>
      <c r="D712" s="160"/>
      <c r="E712" s="140"/>
      <c r="F712" s="143"/>
      <c r="G712" s="144"/>
      <c r="H712" s="199"/>
      <c r="I712" s="187"/>
      <c r="J712" s="169"/>
      <c r="K712" s="200"/>
      <c r="L712" s="143"/>
      <c r="M712" s="143"/>
      <c r="N712" s="143"/>
      <c r="O712" s="147"/>
      <c r="P712" s="149"/>
      <c r="Q712" s="228"/>
      <c r="R712" s="121"/>
      <c r="S712" s="164"/>
      <c r="T712" s="161"/>
      <c r="U712" s="164"/>
      <c r="V712" s="187"/>
      <c r="W712" s="187"/>
      <c r="X712" s="140"/>
      <c r="Y712" s="114"/>
    </row>
    <row r="713" spans="3:25">
      <c r="C713" s="167"/>
      <c r="D713" s="160"/>
      <c r="E713" s="140"/>
      <c r="F713" s="143"/>
      <c r="G713" s="144"/>
      <c r="H713" s="199"/>
      <c r="I713" s="187"/>
      <c r="J713" s="169"/>
      <c r="K713" s="200"/>
      <c r="L713" s="143"/>
      <c r="M713" s="143"/>
      <c r="N713" s="143"/>
      <c r="O713" s="147"/>
      <c r="P713" s="149"/>
      <c r="Q713" s="228"/>
      <c r="R713" s="121"/>
      <c r="S713" s="164"/>
      <c r="T713" s="161"/>
      <c r="U713" s="164"/>
      <c r="V713" s="187"/>
      <c r="W713" s="187"/>
      <c r="X713" s="140"/>
      <c r="Y713" s="114"/>
    </row>
    <row r="714" spans="3:25">
      <c r="C714" s="167"/>
      <c r="D714" s="160"/>
      <c r="E714" s="140"/>
      <c r="F714" s="143"/>
      <c r="G714" s="144"/>
      <c r="H714" s="199"/>
      <c r="I714" s="187"/>
      <c r="J714" s="169"/>
      <c r="K714" s="200"/>
      <c r="L714" s="143"/>
      <c r="M714" s="143"/>
      <c r="N714" s="143"/>
      <c r="O714" s="147"/>
      <c r="P714" s="149"/>
      <c r="Q714" s="228"/>
      <c r="R714" s="121"/>
      <c r="S714" s="164"/>
      <c r="T714" s="161"/>
      <c r="U714" s="164"/>
      <c r="V714" s="187"/>
      <c r="W714" s="187"/>
      <c r="X714" s="140"/>
      <c r="Y714" s="114"/>
    </row>
    <row r="715" spans="3:25">
      <c r="C715" s="167"/>
      <c r="D715" s="160"/>
      <c r="E715" s="140"/>
      <c r="F715" s="143"/>
      <c r="G715" s="144"/>
      <c r="H715" s="199"/>
      <c r="I715" s="187"/>
      <c r="J715" s="169"/>
      <c r="K715" s="200"/>
      <c r="L715" s="143"/>
      <c r="M715" s="143"/>
      <c r="N715" s="143"/>
      <c r="O715" s="147"/>
      <c r="P715" s="149"/>
      <c r="Q715" s="228"/>
      <c r="R715" s="121"/>
      <c r="S715" s="164"/>
      <c r="T715" s="161"/>
      <c r="U715" s="164"/>
      <c r="V715" s="187"/>
      <c r="W715" s="187"/>
      <c r="X715" s="140"/>
      <c r="Y715" s="114"/>
    </row>
    <row r="716" spans="3:25">
      <c r="C716" s="167"/>
      <c r="D716" s="160"/>
      <c r="E716" s="140"/>
      <c r="F716" s="143"/>
      <c r="G716" s="144"/>
      <c r="H716" s="199"/>
      <c r="I716" s="187"/>
      <c r="J716" s="169"/>
      <c r="K716" s="200"/>
      <c r="L716" s="143"/>
      <c r="M716" s="143"/>
      <c r="N716" s="143"/>
      <c r="O716" s="147"/>
      <c r="P716" s="149"/>
      <c r="Q716" s="228"/>
      <c r="R716" s="121"/>
      <c r="S716" s="164"/>
      <c r="T716" s="161"/>
      <c r="U716" s="164"/>
      <c r="V716" s="187"/>
      <c r="W716" s="187"/>
      <c r="X716" s="140"/>
      <c r="Y716" s="114"/>
    </row>
    <row r="717" spans="3:25">
      <c r="C717" s="167"/>
      <c r="D717" s="160"/>
      <c r="E717" s="140"/>
      <c r="F717" s="143"/>
      <c r="G717" s="144"/>
      <c r="H717" s="199"/>
      <c r="I717" s="187"/>
      <c r="J717" s="169"/>
      <c r="K717" s="200"/>
      <c r="L717" s="143"/>
      <c r="M717" s="143"/>
      <c r="N717" s="143"/>
      <c r="O717" s="147"/>
      <c r="P717" s="149"/>
      <c r="Q717" s="228"/>
      <c r="R717" s="121"/>
      <c r="S717" s="164"/>
      <c r="T717" s="161"/>
      <c r="U717" s="164"/>
      <c r="V717" s="187"/>
      <c r="W717" s="187"/>
      <c r="X717" s="140"/>
      <c r="Y717" s="114"/>
    </row>
    <row r="718" spans="3:25">
      <c r="C718" s="167"/>
      <c r="D718" s="160"/>
      <c r="E718" s="140"/>
      <c r="F718" s="143"/>
      <c r="G718" s="144"/>
      <c r="H718" s="199"/>
      <c r="I718" s="187"/>
      <c r="J718" s="169"/>
      <c r="K718" s="200"/>
      <c r="L718" s="143"/>
      <c r="M718" s="143"/>
      <c r="N718" s="143"/>
      <c r="O718" s="147"/>
      <c r="P718" s="149"/>
      <c r="Q718" s="228"/>
      <c r="R718" s="121"/>
      <c r="S718" s="164"/>
      <c r="T718" s="161"/>
      <c r="U718" s="164"/>
      <c r="V718" s="187"/>
      <c r="W718" s="187"/>
      <c r="X718" s="140"/>
      <c r="Y718" s="114"/>
    </row>
    <row r="719" spans="3:25">
      <c r="C719" s="167"/>
      <c r="D719" s="160"/>
      <c r="E719" s="140"/>
      <c r="F719" s="143"/>
      <c r="G719" s="144"/>
      <c r="H719" s="199"/>
      <c r="I719" s="187"/>
      <c r="J719" s="169"/>
      <c r="K719" s="200"/>
      <c r="L719" s="143"/>
      <c r="M719" s="143"/>
      <c r="N719" s="143"/>
      <c r="O719" s="147"/>
      <c r="P719" s="149"/>
      <c r="Q719" s="228"/>
      <c r="R719" s="121"/>
      <c r="S719" s="164"/>
      <c r="T719" s="161"/>
      <c r="U719" s="164"/>
      <c r="V719" s="187"/>
      <c r="W719" s="187"/>
      <c r="X719" s="140"/>
      <c r="Y719" s="114"/>
    </row>
    <row r="720" spans="3:25">
      <c r="C720" s="167"/>
      <c r="D720" s="160"/>
      <c r="E720" s="140"/>
      <c r="F720" s="143"/>
      <c r="G720" s="144"/>
      <c r="H720" s="199"/>
      <c r="I720" s="187"/>
      <c r="J720" s="169"/>
      <c r="K720" s="200"/>
      <c r="L720" s="143"/>
      <c r="M720" s="143"/>
      <c r="N720" s="143"/>
      <c r="O720" s="147"/>
      <c r="P720" s="149"/>
      <c r="Q720" s="228"/>
      <c r="R720" s="121"/>
      <c r="S720" s="164"/>
      <c r="T720" s="161"/>
      <c r="U720" s="164"/>
      <c r="V720" s="187"/>
      <c r="W720" s="187"/>
      <c r="X720" s="140"/>
      <c r="Y720" s="114"/>
    </row>
    <row r="721" spans="3:25">
      <c r="C721" s="167"/>
      <c r="D721" s="160"/>
      <c r="E721" s="140"/>
      <c r="F721" s="143"/>
      <c r="G721" s="144"/>
      <c r="H721" s="199"/>
      <c r="I721" s="187"/>
      <c r="J721" s="169"/>
      <c r="K721" s="200"/>
      <c r="L721" s="143"/>
      <c r="M721" s="143"/>
      <c r="N721" s="143"/>
      <c r="O721" s="147"/>
      <c r="P721" s="149"/>
      <c r="Q721" s="228"/>
      <c r="R721" s="121"/>
      <c r="S721" s="164"/>
      <c r="T721" s="161"/>
      <c r="U721" s="164"/>
      <c r="V721" s="187"/>
      <c r="W721" s="187"/>
      <c r="X721" s="140"/>
      <c r="Y721" s="114"/>
    </row>
    <row r="722" spans="3:25">
      <c r="C722" s="167"/>
      <c r="D722" s="160"/>
      <c r="E722" s="140"/>
      <c r="F722" s="143"/>
      <c r="G722" s="144"/>
      <c r="H722" s="199"/>
      <c r="I722" s="187"/>
      <c r="J722" s="169"/>
      <c r="K722" s="200"/>
      <c r="L722" s="143"/>
      <c r="M722" s="143"/>
      <c r="N722" s="143"/>
      <c r="O722" s="147"/>
      <c r="P722" s="149"/>
      <c r="Q722" s="228"/>
      <c r="R722" s="121"/>
      <c r="S722" s="164"/>
      <c r="T722" s="161"/>
      <c r="U722" s="164"/>
      <c r="V722" s="187"/>
      <c r="W722" s="187"/>
      <c r="X722" s="140"/>
      <c r="Y722" s="114"/>
    </row>
    <row r="723" spans="3:25">
      <c r="C723" s="167"/>
      <c r="D723" s="160"/>
      <c r="E723" s="140"/>
      <c r="F723" s="143"/>
      <c r="G723" s="144"/>
      <c r="H723" s="199"/>
      <c r="I723" s="187"/>
      <c r="J723" s="169"/>
      <c r="K723" s="200"/>
      <c r="L723" s="143"/>
      <c r="M723" s="143"/>
      <c r="N723" s="143"/>
      <c r="O723" s="147"/>
      <c r="P723" s="149"/>
      <c r="Q723" s="228"/>
      <c r="R723" s="121"/>
      <c r="S723" s="164"/>
      <c r="T723" s="161"/>
      <c r="U723" s="164"/>
      <c r="V723" s="187"/>
      <c r="W723" s="187"/>
      <c r="X723" s="140"/>
      <c r="Y723" s="114"/>
    </row>
    <row r="724" spans="3:25">
      <c r="C724" s="167"/>
      <c r="D724" s="160"/>
      <c r="E724" s="140"/>
      <c r="F724" s="143"/>
      <c r="G724" s="144"/>
      <c r="H724" s="199"/>
      <c r="I724" s="187"/>
      <c r="J724" s="169"/>
      <c r="K724" s="200"/>
      <c r="L724" s="143"/>
      <c r="M724" s="143"/>
      <c r="N724" s="143"/>
      <c r="O724" s="147"/>
      <c r="P724" s="149"/>
      <c r="Q724" s="228"/>
      <c r="R724" s="121"/>
      <c r="S724" s="164"/>
      <c r="T724" s="161"/>
      <c r="U724" s="164"/>
      <c r="V724" s="187"/>
      <c r="W724" s="187"/>
      <c r="X724" s="140"/>
      <c r="Y724" s="114"/>
    </row>
    <row r="725" spans="3:25">
      <c r="C725" s="167"/>
      <c r="D725" s="160"/>
      <c r="E725" s="140"/>
      <c r="F725" s="143"/>
      <c r="G725" s="144"/>
      <c r="H725" s="199"/>
      <c r="I725" s="187"/>
      <c r="J725" s="169"/>
      <c r="K725" s="200"/>
      <c r="L725" s="143"/>
      <c r="M725" s="143"/>
      <c r="N725" s="143"/>
      <c r="O725" s="147"/>
      <c r="P725" s="149"/>
      <c r="Q725" s="228"/>
      <c r="R725" s="121"/>
      <c r="S725" s="164"/>
      <c r="T725" s="161"/>
      <c r="U725" s="164"/>
      <c r="V725" s="187"/>
      <c r="W725" s="187"/>
      <c r="X725" s="140"/>
      <c r="Y725" s="114"/>
    </row>
    <row r="726" spans="3:25">
      <c r="C726" s="167"/>
      <c r="D726" s="160"/>
      <c r="E726" s="140"/>
      <c r="F726" s="143"/>
      <c r="G726" s="144"/>
      <c r="H726" s="199"/>
      <c r="I726" s="187"/>
      <c r="J726" s="169"/>
      <c r="K726" s="200"/>
      <c r="L726" s="143"/>
      <c r="M726" s="143"/>
      <c r="N726" s="143"/>
      <c r="O726" s="147"/>
      <c r="P726" s="149"/>
      <c r="Q726" s="228"/>
      <c r="R726" s="121"/>
      <c r="S726" s="164"/>
      <c r="T726" s="161"/>
      <c r="U726" s="164"/>
      <c r="V726" s="187"/>
      <c r="W726" s="187"/>
      <c r="X726" s="140"/>
      <c r="Y726" s="114"/>
    </row>
    <row r="727" spans="3:25">
      <c r="C727" s="167"/>
      <c r="D727" s="160"/>
      <c r="E727" s="140"/>
      <c r="F727" s="143"/>
      <c r="G727" s="144"/>
      <c r="H727" s="199"/>
      <c r="I727" s="187"/>
      <c r="J727" s="169"/>
      <c r="K727" s="200"/>
      <c r="L727" s="143"/>
      <c r="M727" s="143"/>
      <c r="N727" s="143"/>
      <c r="O727" s="147"/>
      <c r="P727" s="149"/>
      <c r="Q727" s="228"/>
      <c r="R727" s="121"/>
      <c r="S727" s="164"/>
      <c r="T727" s="161"/>
      <c r="U727" s="164"/>
      <c r="V727" s="187"/>
      <c r="W727" s="187"/>
      <c r="X727" s="140"/>
      <c r="Y727" s="114"/>
    </row>
    <row r="728" spans="3:25">
      <c r="C728" s="167"/>
      <c r="D728" s="160"/>
      <c r="E728" s="140"/>
      <c r="F728" s="143"/>
      <c r="G728" s="144"/>
      <c r="H728" s="199"/>
      <c r="I728" s="187"/>
      <c r="J728" s="169"/>
      <c r="K728" s="200"/>
      <c r="L728" s="143"/>
      <c r="M728" s="143"/>
      <c r="N728" s="143"/>
      <c r="O728" s="147"/>
      <c r="P728" s="149"/>
      <c r="Q728" s="228"/>
      <c r="R728" s="121"/>
      <c r="S728" s="164"/>
      <c r="T728" s="161"/>
      <c r="U728" s="164"/>
      <c r="V728" s="187"/>
      <c r="W728" s="187"/>
      <c r="X728" s="140"/>
      <c r="Y728" s="114"/>
    </row>
    <row r="729" spans="3:25">
      <c r="C729" s="167"/>
      <c r="D729" s="160"/>
      <c r="E729" s="140"/>
      <c r="F729" s="143"/>
      <c r="G729" s="144"/>
      <c r="H729" s="199"/>
      <c r="I729" s="187"/>
      <c r="J729" s="169"/>
      <c r="K729" s="200"/>
      <c r="L729" s="143"/>
      <c r="M729" s="143"/>
      <c r="N729" s="143"/>
      <c r="O729" s="147"/>
      <c r="P729" s="149"/>
      <c r="Q729" s="228"/>
      <c r="R729" s="121"/>
      <c r="S729" s="164"/>
      <c r="T729" s="161"/>
      <c r="U729" s="164"/>
      <c r="V729" s="187"/>
      <c r="W729" s="187"/>
      <c r="X729" s="140"/>
      <c r="Y729" s="114"/>
    </row>
    <row r="730" spans="3:25">
      <c r="C730" s="167"/>
      <c r="D730" s="160"/>
      <c r="E730" s="140"/>
      <c r="F730" s="143"/>
      <c r="G730" s="144"/>
      <c r="H730" s="199"/>
      <c r="I730" s="187"/>
      <c r="J730" s="169"/>
      <c r="K730" s="200"/>
      <c r="L730" s="143"/>
      <c r="M730" s="143"/>
      <c r="N730" s="143"/>
      <c r="O730" s="147"/>
      <c r="P730" s="149"/>
      <c r="Q730" s="228"/>
      <c r="R730" s="121"/>
      <c r="S730" s="164"/>
      <c r="T730" s="161"/>
      <c r="U730" s="164"/>
      <c r="V730" s="187"/>
      <c r="W730" s="187"/>
      <c r="X730" s="140"/>
      <c r="Y730" s="114"/>
    </row>
    <row r="731" spans="3:25">
      <c r="C731" s="167"/>
      <c r="D731" s="160"/>
      <c r="E731" s="140"/>
      <c r="F731" s="143"/>
      <c r="G731" s="144"/>
      <c r="H731" s="199"/>
      <c r="I731" s="187"/>
      <c r="J731" s="169"/>
      <c r="K731" s="200"/>
      <c r="L731" s="143"/>
      <c r="M731" s="143"/>
      <c r="N731" s="143"/>
      <c r="O731" s="147"/>
      <c r="P731" s="149"/>
      <c r="Q731" s="228"/>
      <c r="R731" s="121"/>
      <c r="S731" s="164"/>
      <c r="T731" s="161"/>
      <c r="U731" s="164"/>
      <c r="V731" s="187"/>
      <c r="W731" s="187"/>
      <c r="X731" s="140"/>
      <c r="Y731" s="114"/>
    </row>
    <row r="732" spans="3:25">
      <c r="C732" s="167"/>
      <c r="D732" s="160"/>
      <c r="E732" s="140"/>
      <c r="F732" s="143"/>
      <c r="G732" s="144"/>
      <c r="H732" s="199"/>
      <c r="I732" s="187"/>
      <c r="J732" s="169"/>
      <c r="K732" s="200"/>
      <c r="L732" s="143"/>
      <c r="M732" s="143"/>
      <c r="N732" s="143"/>
      <c r="O732" s="147"/>
      <c r="P732" s="149"/>
      <c r="Q732" s="228"/>
      <c r="R732" s="121"/>
      <c r="S732" s="164"/>
      <c r="T732" s="161"/>
      <c r="U732" s="164"/>
      <c r="V732" s="187"/>
      <c r="W732" s="187"/>
      <c r="X732" s="140"/>
      <c r="Y732" s="114"/>
    </row>
    <row r="733" spans="3:25">
      <c r="C733" s="167"/>
      <c r="D733" s="160"/>
      <c r="E733" s="140"/>
      <c r="F733" s="143"/>
      <c r="G733" s="144"/>
      <c r="H733" s="199"/>
      <c r="I733" s="187"/>
      <c r="J733" s="169"/>
      <c r="K733" s="200"/>
      <c r="L733" s="143"/>
      <c r="M733" s="143"/>
      <c r="N733" s="143"/>
      <c r="O733" s="147"/>
      <c r="P733" s="149"/>
      <c r="Q733" s="228"/>
      <c r="R733" s="121"/>
      <c r="S733" s="164"/>
      <c r="T733" s="161"/>
      <c r="U733" s="164"/>
      <c r="V733" s="187"/>
      <c r="W733" s="187"/>
      <c r="X733" s="140"/>
      <c r="Y733" s="114"/>
    </row>
    <row r="734" spans="3:25">
      <c r="C734" s="167"/>
      <c r="D734" s="160"/>
      <c r="E734" s="140"/>
      <c r="F734" s="143"/>
      <c r="G734" s="144"/>
      <c r="H734" s="199"/>
      <c r="I734" s="187"/>
      <c r="J734" s="169"/>
      <c r="K734" s="200"/>
      <c r="L734" s="143"/>
      <c r="M734" s="143"/>
      <c r="N734" s="143"/>
      <c r="O734" s="147"/>
      <c r="P734" s="149"/>
      <c r="Q734" s="228"/>
      <c r="R734" s="121"/>
      <c r="S734" s="164"/>
      <c r="T734" s="161"/>
      <c r="U734" s="164"/>
      <c r="V734" s="187"/>
      <c r="W734" s="187"/>
      <c r="X734" s="140"/>
      <c r="Y734" s="114"/>
    </row>
    <row r="735" spans="3:25">
      <c r="C735" s="167"/>
      <c r="D735" s="160"/>
      <c r="E735" s="140"/>
      <c r="F735" s="143"/>
      <c r="G735" s="144"/>
      <c r="H735" s="199"/>
      <c r="I735" s="187"/>
      <c r="J735" s="169"/>
      <c r="K735" s="200"/>
      <c r="L735" s="143"/>
      <c r="M735" s="143"/>
      <c r="N735" s="143"/>
      <c r="O735" s="147"/>
      <c r="P735" s="149"/>
      <c r="Q735" s="228"/>
      <c r="R735" s="121"/>
      <c r="S735" s="164"/>
      <c r="T735" s="161"/>
      <c r="U735" s="164"/>
      <c r="V735" s="187"/>
      <c r="W735" s="187"/>
      <c r="X735" s="140"/>
      <c r="Y735" s="114"/>
    </row>
    <row r="736" spans="3:25">
      <c r="C736" s="167"/>
      <c r="D736" s="160"/>
      <c r="E736" s="140"/>
      <c r="F736" s="143"/>
      <c r="G736" s="144"/>
      <c r="H736" s="199"/>
      <c r="I736" s="187"/>
      <c r="J736" s="169"/>
      <c r="K736" s="200"/>
      <c r="L736" s="143"/>
      <c r="M736" s="143"/>
      <c r="N736" s="143"/>
      <c r="O736" s="147"/>
      <c r="P736" s="149"/>
      <c r="Q736" s="228"/>
      <c r="R736" s="121"/>
      <c r="S736" s="164"/>
      <c r="T736" s="161"/>
      <c r="U736" s="164"/>
      <c r="V736" s="187"/>
      <c r="W736" s="187"/>
      <c r="X736" s="140"/>
      <c r="Y736" s="114"/>
    </row>
    <row r="737" spans="3:25">
      <c r="C737" s="167"/>
      <c r="D737" s="160"/>
      <c r="E737" s="140"/>
      <c r="F737" s="143"/>
      <c r="G737" s="144"/>
      <c r="H737" s="199"/>
      <c r="I737" s="187"/>
      <c r="J737" s="169"/>
      <c r="K737" s="200"/>
      <c r="L737" s="143"/>
      <c r="M737" s="143"/>
      <c r="N737" s="143"/>
      <c r="O737" s="147"/>
      <c r="P737" s="149"/>
      <c r="Q737" s="228"/>
      <c r="R737" s="121"/>
      <c r="S737" s="164"/>
      <c r="T737" s="161"/>
      <c r="U737" s="164"/>
      <c r="V737" s="187"/>
      <c r="W737" s="187"/>
      <c r="X737" s="140"/>
      <c r="Y737" s="114"/>
    </row>
    <row r="738" spans="3:25">
      <c r="C738" s="167"/>
      <c r="D738" s="160"/>
      <c r="E738" s="140"/>
      <c r="F738" s="143"/>
      <c r="G738" s="144"/>
      <c r="H738" s="199"/>
      <c r="I738" s="187"/>
      <c r="J738" s="169"/>
      <c r="K738" s="200"/>
      <c r="L738" s="143"/>
      <c r="M738" s="143"/>
      <c r="N738" s="143"/>
      <c r="O738" s="147"/>
      <c r="P738" s="149"/>
      <c r="Q738" s="228"/>
      <c r="R738" s="121"/>
      <c r="S738" s="164"/>
      <c r="T738" s="161"/>
      <c r="U738" s="164"/>
      <c r="V738" s="187"/>
      <c r="W738" s="187"/>
      <c r="X738" s="140"/>
      <c r="Y738" s="114"/>
    </row>
    <row r="739" spans="3:25">
      <c r="C739" s="167"/>
      <c r="D739" s="160"/>
      <c r="E739" s="140"/>
      <c r="F739" s="143"/>
      <c r="G739" s="144"/>
      <c r="H739" s="199"/>
      <c r="I739" s="187"/>
      <c r="J739" s="169"/>
      <c r="K739" s="200"/>
      <c r="L739" s="143"/>
      <c r="M739" s="143"/>
      <c r="N739" s="143"/>
      <c r="O739" s="147"/>
      <c r="P739" s="149"/>
      <c r="Q739" s="228"/>
      <c r="R739" s="121"/>
      <c r="S739" s="164"/>
      <c r="T739" s="161"/>
      <c r="U739" s="164"/>
      <c r="V739" s="187"/>
      <c r="W739" s="187"/>
      <c r="X739" s="140"/>
      <c r="Y739" s="114"/>
    </row>
    <row r="740" spans="3:25">
      <c r="C740" s="167"/>
      <c r="D740" s="160"/>
      <c r="E740" s="140"/>
      <c r="F740" s="143"/>
      <c r="G740" s="144"/>
      <c r="H740" s="199"/>
      <c r="I740" s="187"/>
      <c r="J740" s="169"/>
      <c r="K740" s="200"/>
      <c r="L740" s="143"/>
      <c r="M740" s="143"/>
      <c r="N740" s="143"/>
      <c r="O740" s="147"/>
      <c r="P740" s="149"/>
      <c r="Q740" s="228"/>
      <c r="R740" s="121"/>
      <c r="S740" s="164"/>
      <c r="T740" s="161"/>
      <c r="U740" s="164"/>
      <c r="V740" s="187"/>
      <c r="W740" s="187"/>
      <c r="X740" s="140"/>
      <c r="Y740" s="114"/>
    </row>
    <row r="741" spans="3:25">
      <c r="C741" s="167"/>
      <c r="D741" s="160"/>
      <c r="E741" s="140"/>
      <c r="F741" s="143"/>
      <c r="G741" s="144"/>
      <c r="H741" s="199"/>
      <c r="I741" s="187"/>
      <c r="J741" s="169"/>
      <c r="K741" s="200"/>
      <c r="L741" s="143"/>
      <c r="M741" s="143"/>
      <c r="N741" s="143"/>
      <c r="O741" s="147"/>
      <c r="P741" s="149"/>
      <c r="Q741" s="228"/>
      <c r="R741" s="121"/>
      <c r="S741" s="164"/>
      <c r="T741" s="161"/>
      <c r="U741" s="164"/>
      <c r="V741" s="187"/>
      <c r="W741" s="187"/>
      <c r="X741" s="140"/>
      <c r="Y741" s="114"/>
    </row>
    <row r="742" spans="3:25">
      <c r="C742" s="167"/>
      <c r="D742" s="160"/>
      <c r="E742" s="140"/>
      <c r="F742" s="143"/>
      <c r="G742" s="144"/>
      <c r="H742" s="199"/>
      <c r="I742" s="187"/>
      <c r="J742" s="169"/>
      <c r="K742" s="200"/>
      <c r="L742" s="143"/>
      <c r="M742" s="143"/>
      <c r="N742" s="143"/>
      <c r="O742" s="147"/>
      <c r="P742" s="149"/>
      <c r="Q742" s="228"/>
      <c r="R742" s="121"/>
      <c r="S742" s="164"/>
      <c r="T742" s="161"/>
      <c r="U742" s="164"/>
      <c r="V742" s="187"/>
      <c r="W742" s="187"/>
      <c r="X742" s="140"/>
      <c r="Y742" s="114"/>
    </row>
    <row r="743" spans="3:25">
      <c r="C743" s="167"/>
      <c r="D743" s="160"/>
      <c r="E743" s="140"/>
      <c r="F743" s="143"/>
      <c r="G743" s="144"/>
      <c r="H743" s="199"/>
      <c r="I743" s="187"/>
      <c r="J743" s="169"/>
      <c r="K743" s="200"/>
      <c r="L743" s="143"/>
      <c r="M743" s="143"/>
      <c r="N743" s="143"/>
      <c r="O743" s="147"/>
      <c r="P743" s="149"/>
      <c r="Q743" s="228"/>
      <c r="R743" s="121"/>
      <c r="S743" s="164"/>
      <c r="T743" s="161"/>
      <c r="U743" s="164"/>
      <c r="V743" s="187"/>
      <c r="W743" s="187"/>
      <c r="X743" s="140"/>
      <c r="Y743" s="114"/>
    </row>
    <row r="744" spans="3:25">
      <c r="C744" s="167"/>
      <c r="D744" s="160"/>
      <c r="E744" s="140"/>
      <c r="F744" s="143"/>
      <c r="G744" s="144"/>
      <c r="H744" s="199"/>
      <c r="I744" s="187"/>
      <c r="J744" s="169"/>
      <c r="K744" s="200"/>
      <c r="L744" s="143"/>
      <c r="M744" s="143"/>
      <c r="N744" s="143"/>
      <c r="O744" s="147"/>
      <c r="P744" s="149"/>
      <c r="Q744" s="228"/>
      <c r="R744" s="121"/>
      <c r="S744" s="164"/>
      <c r="T744" s="161"/>
      <c r="U744" s="164"/>
      <c r="V744" s="187"/>
      <c r="W744" s="187"/>
      <c r="X744" s="140"/>
      <c r="Y744" s="114"/>
    </row>
    <row r="745" spans="3:25">
      <c r="C745" s="167"/>
      <c r="D745" s="160"/>
      <c r="E745" s="140"/>
      <c r="F745" s="143"/>
      <c r="G745" s="144"/>
      <c r="H745" s="199"/>
      <c r="I745" s="187"/>
      <c r="J745" s="169"/>
      <c r="K745" s="200"/>
      <c r="L745" s="143"/>
      <c r="M745" s="143"/>
      <c r="N745" s="143"/>
      <c r="O745" s="147"/>
      <c r="P745" s="149"/>
      <c r="Q745" s="228"/>
      <c r="R745" s="121"/>
      <c r="S745" s="164"/>
      <c r="T745" s="161"/>
      <c r="U745" s="164"/>
      <c r="V745" s="187"/>
      <c r="W745" s="187"/>
      <c r="X745" s="140"/>
      <c r="Y745" s="114"/>
    </row>
    <row r="746" spans="3:25">
      <c r="C746" s="167"/>
      <c r="D746" s="160"/>
      <c r="E746" s="140"/>
      <c r="F746" s="143"/>
      <c r="G746" s="144"/>
      <c r="H746" s="199"/>
      <c r="I746" s="187"/>
      <c r="J746" s="169"/>
      <c r="K746" s="200"/>
      <c r="L746" s="143"/>
      <c r="M746" s="143"/>
      <c r="N746" s="143"/>
      <c r="O746" s="147"/>
      <c r="P746" s="149"/>
      <c r="Q746" s="228"/>
      <c r="R746" s="121"/>
      <c r="S746" s="164"/>
      <c r="T746" s="161"/>
      <c r="U746" s="164"/>
      <c r="V746" s="187"/>
      <c r="W746" s="187"/>
      <c r="X746" s="140"/>
      <c r="Y746" s="114"/>
    </row>
    <row r="747" spans="3:25">
      <c r="C747" s="167"/>
      <c r="D747" s="160"/>
      <c r="E747" s="140"/>
      <c r="F747" s="143"/>
      <c r="G747" s="144"/>
      <c r="H747" s="199"/>
      <c r="I747" s="187"/>
      <c r="J747" s="169"/>
      <c r="K747" s="200"/>
      <c r="L747" s="143"/>
      <c r="M747" s="143"/>
      <c r="N747" s="143"/>
      <c r="O747" s="147"/>
      <c r="P747" s="149"/>
      <c r="Q747" s="228"/>
      <c r="R747" s="121"/>
      <c r="S747" s="164"/>
      <c r="T747" s="161"/>
      <c r="U747" s="164"/>
      <c r="V747" s="187"/>
      <c r="W747" s="187"/>
      <c r="X747" s="140"/>
      <c r="Y747" s="114"/>
    </row>
    <row r="748" spans="3:25">
      <c r="C748" s="167"/>
      <c r="D748" s="160"/>
      <c r="E748" s="140"/>
      <c r="F748" s="143"/>
      <c r="G748" s="144"/>
      <c r="H748" s="199"/>
      <c r="I748" s="187"/>
      <c r="J748" s="169"/>
      <c r="K748" s="200"/>
      <c r="L748" s="143"/>
      <c r="M748" s="143"/>
      <c r="N748" s="143"/>
      <c r="O748" s="147"/>
      <c r="P748" s="149"/>
      <c r="Q748" s="228"/>
      <c r="R748" s="121"/>
      <c r="S748" s="164"/>
      <c r="T748" s="161"/>
      <c r="U748" s="164"/>
      <c r="V748" s="187"/>
      <c r="W748" s="187"/>
      <c r="X748" s="140"/>
      <c r="Y748" s="114"/>
    </row>
    <row r="749" spans="3:25">
      <c r="C749" s="167"/>
      <c r="D749" s="160"/>
      <c r="E749" s="140"/>
      <c r="F749" s="143"/>
      <c r="G749" s="144"/>
      <c r="H749" s="199"/>
      <c r="I749" s="187"/>
      <c r="J749" s="169"/>
      <c r="K749" s="200"/>
      <c r="L749" s="143"/>
      <c r="M749" s="143"/>
      <c r="N749" s="143"/>
      <c r="O749" s="147"/>
      <c r="P749" s="149"/>
      <c r="Q749" s="228"/>
      <c r="R749" s="121"/>
      <c r="S749" s="164"/>
      <c r="T749" s="161"/>
      <c r="U749" s="164"/>
      <c r="V749" s="187"/>
      <c r="W749" s="187"/>
      <c r="X749" s="140"/>
      <c r="Y749" s="114"/>
    </row>
    <row r="750" spans="3:25">
      <c r="C750" s="167"/>
      <c r="D750" s="160"/>
      <c r="E750" s="140"/>
      <c r="F750" s="143"/>
      <c r="G750" s="144"/>
      <c r="H750" s="199"/>
      <c r="I750" s="187"/>
      <c r="J750" s="169"/>
      <c r="K750" s="200"/>
      <c r="L750" s="143"/>
      <c r="M750" s="143"/>
      <c r="N750" s="143"/>
      <c r="O750" s="147"/>
      <c r="P750" s="149"/>
      <c r="Q750" s="228"/>
      <c r="R750" s="121"/>
      <c r="S750" s="164"/>
      <c r="T750" s="161"/>
      <c r="U750" s="164"/>
      <c r="V750" s="187"/>
      <c r="W750" s="187"/>
      <c r="X750" s="140"/>
      <c r="Y750" s="114"/>
    </row>
    <row r="751" spans="3:25">
      <c r="C751" s="167"/>
      <c r="D751" s="160"/>
      <c r="E751" s="140"/>
      <c r="F751" s="143"/>
      <c r="G751" s="144"/>
      <c r="H751" s="199"/>
      <c r="I751" s="187"/>
      <c r="J751" s="169"/>
      <c r="K751" s="200"/>
      <c r="L751" s="143"/>
      <c r="M751" s="143"/>
      <c r="N751" s="143"/>
      <c r="O751" s="147"/>
      <c r="P751" s="149"/>
      <c r="Q751" s="228"/>
      <c r="R751" s="121"/>
      <c r="S751" s="164"/>
      <c r="T751" s="161"/>
      <c r="U751" s="164"/>
      <c r="V751" s="187"/>
      <c r="W751" s="187"/>
      <c r="X751" s="140"/>
      <c r="Y751" s="114"/>
    </row>
    <row r="752" spans="3:25">
      <c r="C752" s="167"/>
      <c r="D752" s="160"/>
      <c r="E752" s="140"/>
      <c r="F752" s="143"/>
      <c r="G752" s="144"/>
      <c r="H752" s="199"/>
      <c r="I752" s="187"/>
      <c r="J752" s="169"/>
      <c r="K752" s="200"/>
      <c r="L752" s="143"/>
      <c r="M752" s="143"/>
      <c r="N752" s="143"/>
      <c r="O752" s="147"/>
      <c r="P752" s="149"/>
      <c r="Q752" s="228"/>
      <c r="R752" s="121"/>
      <c r="S752" s="164"/>
      <c r="T752" s="161"/>
      <c r="U752" s="164"/>
      <c r="V752" s="187"/>
      <c r="W752" s="187"/>
      <c r="X752" s="140"/>
      <c r="Y752" s="114"/>
    </row>
    <row r="753" spans="3:25">
      <c r="C753" s="167"/>
      <c r="D753" s="160"/>
      <c r="E753" s="140"/>
      <c r="F753" s="143"/>
      <c r="G753" s="144"/>
      <c r="H753" s="199"/>
      <c r="I753" s="187"/>
      <c r="J753" s="169"/>
      <c r="K753" s="200"/>
      <c r="L753" s="143"/>
      <c r="M753" s="143"/>
      <c r="N753" s="143"/>
      <c r="O753" s="147"/>
      <c r="P753" s="149"/>
      <c r="Q753" s="228"/>
      <c r="R753" s="121"/>
      <c r="S753" s="164"/>
      <c r="T753" s="161"/>
      <c r="U753" s="164"/>
      <c r="V753" s="187"/>
      <c r="W753" s="187"/>
      <c r="X753" s="140"/>
      <c r="Y753" s="114"/>
    </row>
    <row r="754" spans="3:25">
      <c r="C754" s="167"/>
      <c r="D754" s="160"/>
      <c r="E754" s="140"/>
      <c r="F754" s="143"/>
      <c r="G754" s="144"/>
      <c r="H754" s="199"/>
      <c r="I754" s="187"/>
      <c r="J754" s="169"/>
      <c r="K754" s="200"/>
      <c r="L754" s="143"/>
      <c r="M754" s="143"/>
      <c r="N754" s="143"/>
      <c r="O754" s="147"/>
      <c r="P754" s="149"/>
      <c r="Q754" s="228"/>
      <c r="R754" s="121"/>
      <c r="S754" s="164"/>
      <c r="T754" s="161"/>
      <c r="U754" s="164"/>
      <c r="V754" s="187"/>
      <c r="W754" s="187"/>
      <c r="X754" s="140"/>
      <c r="Y754" s="114"/>
    </row>
    <row r="755" spans="3:25">
      <c r="C755" s="167"/>
      <c r="D755" s="160"/>
      <c r="E755" s="140"/>
      <c r="F755" s="143"/>
      <c r="G755" s="144"/>
      <c r="H755" s="199"/>
      <c r="I755" s="187"/>
      <c r="J755" s="169"/>
      <c r="K755" s="200"/>
      <c r="L755" s="143"/>
      <c r="M755" s="143"/>
      <c r="N755" s="143"/>
      <c r="O755" s="147"/>
      <c r="P755" s="149"/>
      <c r="Q755" s="228"/>
      <c r="R755" s="121"/>
      <c r="S755" s="164"/>
      <c r="T755" s="161"/>
      <c r="U755" s="164"/>
      <c r="V755" s="187"/>
      <c r="W755" s="187"/>
      <c r="X755" s="140"/>
      <c r="Y755" s="114"/>
    </row>
    <row r="756" spans="3:25">
      <c r="C756" s="167"/>
      <c r="D756" s="160"/>
      <c r="E756" s="140"/>
      <c r="F756" s="143"/>
      <c r="G756" s="144"/>
      <c r="H756" s="199"/>
      <c r="I756" s="187"/>
      <c r="J756" s="169"/>
      <c r="K756" s="200"/>
      <c r="L756" s="143"/>
      <c r="M756" s="143"/>
      <c r="N756" s="143"/>
      <c r="O756" s="147"/>
      <c r="P756" s="149"/>
      <c r="Q756" s="228"/>
      <c r="R756" s="121"/>
      <c r="S756" s="164"/>
      <c r="T756" s="161"/>
      <c r="U756" s="164"/>
      <c r="V756" s="187"/>
      <c r="W756" s="187"/>
      <c r="X756" s="140"/>
      <c r="Y756" s="114"/>
    </row>
    <row r="757" spans="3:25">
      <c r="C757" s="167"/>
      <c r="D757" s="160"/>
      <c r="E757" s="140"/>
      <c r="F757" s="143"/>
      <c r="G757" s="144"/>
      <c r="H757" s="199"/>
      <c r="I757" s="187"/>
      <c r="J757" s="169"/>
      <c r="K757" s="200"/>
      <c r="L757" s="143"/>
      <c r="M757" s="143"/>
      <c r="N757" s="143"/>
      <c r="O757" s="147"/>
      <c r="P757" s="149"/>
      <c r="Q757" s="228"/>
      <c r="R757" s="121"/>
      <c r="S757" s="164"/>
      <c r="T757" s="161"/>
      <c r="U757" s="164"/>
      <c r="V757" s="187"/>
      <c r="W757" s="187"/>
      <c r="X757" s="140"/>
      <c r="Y757" s="114"/>
    </row>
    <row r="758" spans="3:25">
      <c r="C758" s="167"/>
      <c r="D758" s="160"/>
      <c r="E758" s="140"/>
      <c r="F758" s="143"/>
      <c r="G758" s="144"/>
      <c r="H758" s="199"/>
      <c r="I758" s="187"/>
      <c r="J758" s="169"/>
      <c r="K758" s="200"/>
      <c r="L758" s="143"/>
      <c r="M758" s="143"/>
      <c r="N758" s="143"/>
      <c r="O758" s="147"/>
      <c r="P758" s="149"/>
      <c r="Q758" s="228"/>
      <c r="R758" s="121"/>
      <c r="S758" s="164"/>
      <c r="T758" s="161"/>
      <c r="U758" s="164"/>
      <c r="V758" s="187"/>
      <c r="W758" s="187"/>
      <c r="X758" s="140"/>
      <c r="Y758" s="114"/>
    </row>
    <row r="759" spans="3:25">
      <c r="C759" s="167"/>
      <c r="D759" s="160"/>
      <c r="E759" s="140"/>
      <c r="F759" s="143"/>
      <c r="G759" s="144"/>
      <c r="H759" s="199"/>
      <c r="I759" s="187"/>
      <c r="J759" s="169"/>
      <c r="K759" s="200"/>
      <c r="L759" s="143"/>
      <c r="M759" s="143"/>
      <c r="N759" s="143"/>
      <c r="O759" s="147"/>
      <c r="P759" s="149"/>
      <c r="Q759" s="228"/>
      <c r="R759" s="121"/>
      <c r="S759" s="164"/>
      <c r="T759" s="161"/>
      <c r="U759" s="164"/>
      <c r="V759" s="187"/>
      <c r="W759" s="187"/>
      <c r="X759" s="140"/>
      <c r="Y759" s="114"/>
    </row>
    <row r="760" spans="3:25">
      <c r="C760" s="167"/>
      <c r="D760" s="160"/>
      <c r="E760" s="140"/>
      <c r="F760" s="143"/>
      <c r="G760" s="144"/>
      <c r="H760" s="199"/>
      <c r="I760" s="187"/>
      <c r="J760" s="169"/>
      <c r="K760" s="200"/>
      <c r="L760" s="143"/>
      <c r="M760" s="143"/>
      <c r="N760" s="143"/>
      <c r="O760" s="147"/>
      <c r="P760" s="149"/>
      <c r="Q760" s="228"/>
      <c r="R760" s="121"/>
      <c r="S760" s="164"/>
      <c r="T760" s="161"/>
      <c r="U760" s="164"/>
      <c r="V760" s="187"/>
      <c r="W760" s="187"/>
      <c r="X760" s="140"/>
      <c r="Y760" s="114"/>
    </row>
    <row r="761" spans="3:25">
      <c r="C761" s="167"/>
      <c r="D761" s="160"/>
      <c r="E761" s="140"/>
      <c r="F761" s="143"/>
      <c r="G761" s="144"/>
      <c r="H761" s="199"/>
      <c r="I761" s="187"/>
      <c r="J761" s="169"/>
      <c r="K761" s="200"/>
      <c r="L761" s="143"/>
      <c r="M761" s="143"/>
      <c r="N761" s="143"/>
      <c r="O761" s="147"/>
      <c r="P761" s="149"/>
      <c r="Q761" s="228"/>
      <c r="R761" s="121"/>
      <c r="S761" s="164"/>
      <c r="T761" s="161"/>
      <c r="U761" s="164"/>
      <c r="V761" s="187"/>
      <c r="W761" s="187"/>
      <c r="X761" s="140"/>
      <c r="Y761" s="114"/>
    </row>
    <row r="762" spans="3:25">
      <c r="C762" s="167"/>
      <c r="D762" s="160"/>
      <c r="E762" s="140"/>
      <c r="F762" s="143"/>
      <c r="G762" s="144"/>
      <c r="H762" s="199"/>
      <c r="I762" s="187"/>
      <c r="J762" s="169"/>
      <c r="K762" s="200"/>
      <c r="L762" s="143"/>
      <c r="M762" s="143"/>
      <c r="N762" s="143"/>
      <c r="O762" s="147"/>
      <c r="P762" s="149"/>
      <c r="Q762" s="228"/>
      <c r="R762" s="121"/>
      <c r="S762" s="164"/>
      <c r="T762" s="161"/>
      <c r="U762" s="164"/>
      <c r="V762" s="187"/>
      <c r="W762" s="187"/>
      <c r="X762" s="140"/>
      <c r="Y762" s="114"/>
    </row>
    <row r="763" spans="3:25">
      <c r="C763" s="167"/>
      <c r="D763" s="160"/>
      <c r="E763" s="140"/>
      <c r="F763" s="143"/>
      <c r="G763" s="144"/>
      <c r="H763" s="199"/>
      <c r="I763" s="187"/>
      <c r="J763" s="169"/>
      <c r="K763" s="200"/>
      <c r="L763" s="143"/>
      <c r="M763" s="143"/>
      <c r="N763" s="143"/>
      <c r="O763" s="147"/>
      <c r="P763" s="149"/>
      <c r="Q763" s="228"/>
      <c r="R763" s="121"/>
      <c r="S763" s="164"/>
      <c r="T763" s="161"/>
      <c r="U763" s="164"/>
      <c r="V763" s="187"/>
      <c r="W763" s="187"/>
      <c r="X763" s="140"/>
      <c r="Y763" s="114"/>
    </row>
    <row r="764" spans="3:25">
      <c r="C764" s="167"/>
      <c r="D764" s="160"/>
      <c r="E764" s="140"/>
      <c r="F764" s="143"/>
      <c r="G764" s="144"/>
      <c r="H764" s="199"/>
      <c r="I764" s="187"/>
      <c r="J764" s="169"/>
      <c r="K764" s="200"/>
      <c r="L764" s="143"/>
      <c r="M764" s="143"/>
      <c r="N764" s="143"/>
      <c r="O764" s="147"/>
      <c r="P764" s="149"/>
      <c r="Q764" s="228"/>
      <c r="R764" s="121"/>
      <c r="S764" s="164"/>
      <c r="T764" s="161"/>
      <c r="U764" s="164"/>
      <c r="V764" s="187"/>
      <c r="W764" s="187"/>
      <c r="X764" s="140"/>
      <c r="Y764" s="114"/>
    </row>
    <row r="765" spans="3:25">
      <c r="C765" s="167"/>
      <c r="D765" s="160"/>
      <c r="E765" s="140"/>
      <c r="F765" s="143"/>
      <c r="G765" s="144"/>
      <c r="H765" s="199"/>
      <c r="I765" s="187"/>
      <c r="J765" s="169"/>
      <c r="K765" s="200"/>
      <c r="L765" s="143"/>
      <c r="M765" s="143"/>
      <c r="N765" s="143"/>
      <c r="O765" s="147"/>
      <c r="P765" s="149"/>
      <c r="Q765" s="228"/>
      <c r="R765" s="121"/>
      <c r="S765" s="164"/>
      <c r="T765" s="161"/>
      <c r="U765" s="164"/>
      <c r="V765" s="187"/>
      <c r="W765" s="187"/>
      <c r="X765" s="140"/>
      <c r="Y765" s="114"/>
    </row>
    <row r="766" spans="3:25">
      <c r="C766" s="167"/>
      <c r="D766" s="160"/>
      <c r="E766" s="140"/>
      <c r="F766" s="143"/>
      <c r="G766" s="144"/>
      <c r="H766" s="199"/>
      <c r="I766" s="187"/>
      <c r="J766" s="169"/>
      <c r="K766" s="200"/>
      <c r="L766" s="143"/>
      <c r="M766" s="143"/>
      <c r="N766" s="143"/>
      <c r="O766" s="147"/>
      <c r="P766" s="149"/>
      <c r="Q766" s="228"/>
      <c r="R766" s="121"/>
      <c r="S766" s="164"/>
      <c r="T766" s="161"/>
      <c r="U766" s="164"/>
      <c r="V766" s="187"/>
      <c r="W766" s="187"/>
      <c r="X766" s="140"/>
      <c r="Y766" s="114"/>
    </row>
    <row r="767" spans="3:25">
      <c r="C767" s="167"/>
      <c r="D767" s="160"/>
      <c r="E767" s="140"/>
      <c r="F767" s="143"/>
      <c r="G767" s="144"/>
      <c r="H767" s="199"/>
      <c r="I767" s="187"/>
      <c r="J767" s="169"/>
      <c r="K767" s="200"/>
      <c r="L767" s="143"/>
      <c r="M767" s="143"/>
      <c r="N767" s="143"/>
      <c r="O767" s="147"/>
      <c r="P767" s="149"/>
      <c r="Q767" s="228"/>
      <c r="R767" s="121"/>
      <c r="S767" s="164"/>
      <c r="T767" s="161"/>
      <c r="U767" s="164"/>
      <c r="V767" s="187"/>
      <c r="W767" s="187"/>
      <c r="X767" s="140"/>
      <c r="Y767" s="114"/>
    </row>
    <row r="768" spans="3:25">
      <c r="C768" s="167"/>
      <c r="D768" s="160"/>
      <c r="E768" s="140"/>
      <c r="F768" s="143"/>
      <c r="G768" s="144"/>
      <c r="H768" s="199"/>
      <c r="I768" s="187"/>
      <c r="J768" s="169"/>
      <c r="K768" s="200"/>
      <c r="L768" s="143"/>
      <c r="M768" s="143"/>
      <c r="N768" s="143"/>
      <c r="O768" s="147"/>
      <c r="P768" s="149"/>
      <c r="Q768" s="228"/>
      <c r="R768" s="121"/>
      <c r="S768" s="164"/>
      <c r="T768" s="161"/>
      <c r="U768" s="164"/>
      <c r="V768" s="187"/>
      <c r="W768" s="187"/>
      <c r="X768" s="140"/>
      <c r="Y768" s="114"/>
    </row>
    <row r="769" spans="3:25">
      <c r="C769" s="167"/>
      <c r="D769" s="160"/>
      <c r="E769" s="140"/>
      <c r="F769" s="143"/>
      <c r="G769" s="144"/>
      <c r="H769" s="199"/>
      <c r="I769" s="187"/>
      <c r="J769" s="169"/>
      <c r="K769" s="200"/>
      <c r="L769" s="143"/>
      <c r="M769" s="143"/>
      <c r="N769" s="143"/>
      <c r="O769" s="147"/>
      <c r="P769" s="149"/>
      <c r="Q769" s="228"/>
      <c r="R769" s="121"/>
      <c r="S769" s="164"/>
      <c r="T769" s="161"/>
      <c r="U769" s="164"/>
      <c r="V769" s="187"/>
      <c r="W769" s="187"/>
      <c r="X769" s="140"/>
      <c r="Y769" s="114"/>
    </row>
    <row r="770" spans="3:25">
      <c r="C770" s="167"/>
      <c r="D770" s="160"/>
      <c r="E770" s="140"/>
      <c r="F770" s="143"/>
      <c r="G770" s="144"/>
      <c r="H770" s="199"/>
      <c r="I770" s="187"/>
      <c r="J770" s="169"/>
      <c r="K770" s="200"/>
      <c r="L770" s="143"/>
      <c r="M770" s="143"/>
      <c r="N770" s="143"/>
      <c r="O770" s="147"/>
      <c r="P770" s="149"/>
      <c r="Q770" s="228"/>
      <c r="R770" s="121"/>
      <c r="S770" s="164"/>
      <c r="T770" s="161"/>
      <c r="U770" s="164"/>
      <c r="V770" s="187"/>
      <c r="W770" s="187"/>
      <c r="X770" s="140"/>
      <c r="Y770" s="114"/>
    </row>
    <row r="771" spans="3:25">
      <c r="C771" s="167"/>
      <c r="D771" s="160"/>
      <c r="E771" s="140"/>
      <c r="F771" s="143"/>
      <c r="G771" s="144"/>
      <c r="H771" s="199"/>
      <c r="I771" s="187"/>
      <c r="J771" s="169"/>
      <c r="K771" s="200"/>
      <c r="L771" s="143"/>
      <c r="M771" s="143"/>
      <c r="N771" s="143"/>
      <c r="O771" s="147"/>
      <c r="P771" s="149"/>
      <c r="Q771" s="228"/>
      <c r="R771" s="121"/>
      <c r="S771" s="164"/>
      <c r="T771" s="161"/>
      <c r="U771" s="164"/>
      <c r="V771" s="187"/>
      <c r="W771" s="187"/>
      <c r="X771" s="140"/>
      <c r="Y771" s="114"/>
    </row>
    <row r="772" spans="3:25">
      <c r="C772" s="167"/>
      <c r="D772" s="160"/>
      <c r="E772" s="140"/>
      <c r="F772" s="143"/>
      <c r="G772" s="144"/>
      <c r="H772" s="199"/>
      <c r="I772" s="187"/>
      <c r="J772" s="169"/>
      <c r="K772" s="200"/>
      <c r="L772" s="143"/>
      <c r="M772" s="143"/>
      <c r="N772" s="143"/>
      <c r="O772" s="147"/>
      <c r="P772" s="149"/>
      <c r="Q772" s="228"/>
      <c r="R772" s="121"/>
      <c r="S772" s="164"/>
      <c r="T772" s="161"/>
      <c r="U772" s="164"/>
      <c r="V772" s="187"/>
      <c r="W772" s="187"/>
      <c r="X772" s="140"/>
      <c r="Y772" s="114"/>
    </row>
    <row r="773" spans="3:25">
      <c r="C773" s="167"/>
      <c r="D773" s="160"/>
      <c r="E773" s="140"/>
      <c r="F773" s="143"/>
      <c r="G773" s="144"/>
      <c r="H773" s="199"/>
      <c r="I773" s="187"/>
      <c r="J773" s="169"/>
      <c r="K773" s="200"/>
      <c r="L773" s="143"/>
      <c r="M773" s="143"/>
      <c r="N773" s="143"/>
      <c r="O773" s="147"/>
      <c r="P773" s="149"/>
      <c r="Q773" s="228"/>
      <c r="R773" s="121"/>
      <c r="S773" s="164"/>
      <c r="T773" s="161"/>
      <c r="U773" s="164"/>
      <c r="V773" s="187"/>
      <c r="W773" s="187"/>
      <c r="X773" s="140"/>
      <c r="Y773" s="114"/>
    </row>
    <row r="774" spans="3:25">
      <c r="C774" s="167"/>
      <c r="D774" s="160"/>
      <c r="E774" s="140"/>
      <c r="F774" s="143"/>
      <c r="G774" s="144"/>
      <c r="H774" s="199"/>
      <c r="I774" s="187"/>
      <c r="J774" s="169"/>
      <c r="K774" s="200"/>
      <c r="L774" s="143"/>
      <c r="M774" s="143"/>
      <c r="N774" s="143"/>
      <c r="O774" s="147"/>
      <c r="P774" s="149"/>
      <c r="Q774" s="228"/>
      <c r="R774" s="121"/>
      <c r="S774" s="164"/>
      <c r="T774" s="161"/>
      <c r="U774" s="164"/>
      <c r="V774" s="187"/>
      <c r="W774" s="187"/>
      <c r="X774" s="140"/>
      <c r="Y774" s="114"/>
    </row>
    <row r="775" spans="3:25">
      <c r="C775" s="167"/>
      <c r="D775" s="160"/>
      <c r="E775" s="140"/>
      <c r="F775" s="143"/>
      <c r="G775" s="144"/>
      <c r="H775" s="199"/>
      <c r="I775" s="187"/>
      <c r="J775" s="169"/>
      <c r="K775" s="200"/>
      <c r="L775" s="143"/>
      <c r="M775" s="143"/>
      <c r="N775" s="143"/>
      <c r="O775" s="147"/>
      <c r="P775" s="149"/>
      <c r="Q775" s="228"/>
      <c r="R775" s="121"/>
      <c r="S775" s="164"/>
      <c r="T775" s="161"/>
      <c r="U775" s="164"/>
      <c r="V775" s="187"/>
      <c r="W775" s="187"/>
      <c r="X775" s="140"/>
      <c r="Y775" s="114"/>
    </row>
    <row r="776" spans="3:25">
      <c r="C776" s="167"/>
      <c r="D776" s="160"/>
      <c r="E776" s="140"/>
      <c r="F776" s="143"/>
      <c r="G776" s="144"/>
      <c r="H776" s="199"/>
      <c r="I776" s="187"/>
      <c r="J776" s="169"/>
      <c r="K776" s="200"/>
      <c r="L776" s="143"/>
      <c r="M776" s="143"/>
      <c r="N776" s="143"/>
      <c r="O776" s="147"/>
      <c r="P776" s="149"/>
      <c r="Q776" s="228"/>
      <c r="R776" s="121"/>
      <c r="S776" s="164"/>
      <c r="T776" s="161"/>
      <c r="U776" s="164"/>
      <c r="V776" s="187"/>
      <c r="W776" s="187"/>
      <c r="X776" s="140"/>
      <c r="Y776" s="114"/>
    </row>
    <row r="777" spans="3:25">
      <c r="C777" s="167"/>
      <c r="D777" s="160"/>
      <c r="E777" s="140"/>
      <c r="F777" s="143"/>
      <c r="G777" s="144"/>
      <c r="H777" s="199"/>
      <c r="I777" s="187"/>
      <c r="J777" s="169"/>
      <c r="K777" s="200"/>
      <c r="L777" s="143"/>
      <c r="M777" s="143"/>
      <c r="N777" s="143"/>
      <c r="O777" s="147"/>
      <c r="P777" s="149"/>
      <c r="Q777" s="228"/>
      <c r="R777" s="121"/>
      <c r="S777" s="164"/>
      <c r="T777" s="161"/>
      <c r="U777" s="164"/>
      <c r="V777" s="187"/>
      <c r="W777" s="187"/>
      <c r="X777" s="140"/>
      <c r="Y777" s="114"/>
    </row>
    <row r="778" spans="3:25">
      <c r="C778" s="167"/>
      <c r="D778" s="160"/>
      <c r="E778" s="140"/>
      <c r="F778" s="143"/>
      <c r="G778" s="144"/>
      <c r="H778" s="199"/>
      <c r="I778" s="187"/>
      <c r="J778" s="169"/>
      <c r="K778" s="200"/>
      <c r="L778" s="143"/>
      <c r="M778" s="143"/>
      <c r="N778" s="143"/>
      <c r="O778" s="147"/>
      <c r="P778" s="149"/>
      <c r="Q778" s="228"/>
      <c r="R778" s="121"/>
      <c r="S778" s="164"/>
      <c r="T778" s="161"/>
      <c r="U778" s="164"/>
      <c r="V778" s="187"/>
      <c r="W778" s="187"/>
      <c r="X778" s="140"/>
      <c r="Y778" s="114"/>
    </row>
    <row r="779" spans="3:25">
      <c r="C779" s="167"/>
      <c r="D779" s="160"/>
      <c r="E779" s="140"/>
      <c r="F779" s="143"/>
      <c r="G779" s="144"/>
      <c r="H779" s="199"/>
      <c r="I779" s="187"/>
      <c r="J779" s="169"/>
      <c r="K779" s="200"/>
      <c r="L779" s="143"/>
      <c r="M779" s="143"/>
      <c r="N779" s="143"/>
      <c r="O779" s="147"/>
      <c r="P779" s="149"/>
      <c r="Q779" s="228"/>
      <c r="R779" s="121"/>
      <c r="S779" s="164"/>
      <c r="T779" s="161"/>
      <c r="U779" s="164"/>
      <c r="V779" s="187"/>
      <c r="W779" s="187"/>
      <c r="X779" s="140"/>
      <c r="Y779" s="114"/>
    </row>
    <row r="780" spans="3:25">
      <c r="C780" s="167"/>
      <c r="D780" s="160"/>
      <c r="E780" s="140"/>
      <c r="F780" s="143"/>
      <c r="G780" s="144"/>
      <c r="H780" s="199"/>
      <c r="I780" s="187"/>
      <c r="J780" s="169"/>
      <c r="K780" s="200"/>
      <c r="L780" s="143"/>
      <c r="M780" s="143"/>
      <c r="N780" s="143"/>
      <c r="O780" s="147"/>
      <c r="P780" s="149"/>
      <c r="Q780" s="228"/>
      <c r="R780" s="121"/>
      <c r="S780" s="164"/>
      <c r="T780" s="161"/>
      <c r="U780" s="164"/>
      <c r="V780" s="187"/>
      <c r="W780" s="187"/>
      <c r="X780" s="140"/>
      <c r="Y780" s="114"/>
    </row>
    <row r="781" spans="3:25">
      <c r="C781" s="167"/>
      <c r="D781" s="160"/>
      <c r="E781" s="140"/>
      <c r="F781" s="143"/>
      <c r="G781" s="144"/>
      <c r="H781" s="199"/>
      <c r="I781" s="187"/>
      <c r="J781" s="169"/>
      <c r="K781" s="200"/>
      <c r="L781" s="143"/>
      <c r="M781" s="143"/>
      <c r="N781" s="143"/>
      <c r="O781" s="147"/>
      <c r="P781" s="149"/>
      <c r="Q781" s="228"/>
      <c r="R781" s="121"/>
      <c r="S781" s="164"/>
      <c r="T781" s="161"/>
      <c r="U781" s="164"/>
      <c r="V781" s="187"/>
      <c r="W781" s="187"/>
      <c r="X781" s="140"/>
      <c r="Y781" s="114"/>
    </row>
    <row r="782" spans="3:25">
      <c r="C782" s="167"/>
      <c r="D782" s="160"/>
      <c r="E782" s="140"/>
      <c r="F782" s="143"/>
      <c r="G782" s="144"/>
      <c r="H782" s="199"/>
      <c r="I782" s="187"/>
      <c r="J782" s="169"/>
      <c r="K782" s="200"/>
      <c r="L782" s="143"/>
      <c r="M782" s="143"/>
      <c r="N782" s="143"/>
      <c r="O782" s="147"/>
      <c r="P782" s="149"/>
      <c r="Q782" s="228"/>
      <c r="R782" s="121"/>
      <c r="S782" s="164"/>
      <c r="T782" s="161"/>
      <c r="U782" s="164"/>
      <c r="V782" s="187"/>
      <c r="W782" s="187"/>
      <c r="X782" s="140"/>
      <c r="Y782" s="114"/>
    </row>
    <row r="783" spans="3:25">
      <c r="C783" s="167"/>
      <c r="D783" s="160"/>
      <c r="E783" s="140"/>
      <c r="F783" s="143"/>
      <c r="G783" s="144"/>
      <c r="H783" s="199"/>
      <c r="I783" s="187"/>
      <c r="J783" s="169"/>
      <c r="K783" s="200"/>
      <c r="L783" s="143"/>
      <c r="M783" s="143"/>
      <c r="N783" s="143"/>
      <c r="O783" s="147"/>
      <c r="P783" s="149"/>
      <c r="Q783" s="228"/>
      <c r="R783" s="121"/>
      <c r="S783" s="164"/>
      <c r="T783" s="161"/>
      <c r="U783" s="164"/>
      <c r="V783" s="187"/>
      <c r="W783" s="187"/>
      <c r="X783" s="140"/>
      <c r="Y783" s="114"/>
    </row>
    <row r="784" spans="3:25">
      <c r="C784" s="167"/>
      <c r="D784" s="160"/>
      <c r="E784" s="140"/>
      <c r="F784" s="143"/>
      <c r="G784" s="144"/>
      <c r="H784" s="199"/>
      <c r="I784" s="187"/>
      <c r="J784" s="169"/>
      <c r="K784" s="200"/>
      <c r="L784" s="143"/>
      <c r="M784" s="143"/>
      <c r="N784" s="143"/>
      <c r="O784" s="147"/>
      <c r="P784" s="149"/>
      <c r="Q784" s="228"/>
      <c r="R784" s="121"/>
      <c r="S784" s="164"/>
      <c r="T784" s="161"/>
      <c r="U784" s="164"/>
      <c r="V784" s="187"/>
      <c r="W784" s="187"/>
      <c r="X784" s="140"/>
      <c r="Y784" s="114"/>
    </row>
    <row r="785" spans="3:25">
      <c r="C785" s="167"/>
      <c r="D785" s="160"/>
      <c r="E785" s="140"/>
      <c r="F785" s="143"/>
      <c r="G785" s="144"/>
      <c r="H785" s="199"/>
      <c r="I785" s="187"/>
      <c r="J785" s="169"/>
      <c r="K785" s="200"/>
      <c r="L785" s="143"/>
      <c r="M785" s="143"/>
      <c r="N785" s="143"/>
      <c r="O785" s="147"/>
      <c r="P785" s="149"/>
      <c r="Q785" s="228"/>
      <c r="R785" s="121"/>
      <c r="S785" s="164"/>
      <c r="T785" s="161"/>
      <c r="U785" s="164"/>
      <c r="V785" s="187"/>
      <c r="W785" s="187"/>
      <c r="X785" s="140"/>
      <c r="Y785" s="114"/>
    </row>
    <row r="786" spans="3:25">
      <c r="C786" s="167"/>
      <c r="D786" s="160"/>
      <c r="E786" s="140"/>
      <c r="F786" s="143"/>
      <c r="G786" s="144"/>
      <c r="H786" s="199"/>
      <c r="I786" s="187"/>
      <c r="J786" s="169"/>
      <c r="K786" s="200"/>
      <c r="L786" s="143"/>
      <c r="M786" s="143"/>
      <c r="N786" s="143"/>
      <c r="O786" s="147"/>
      <c r="P786" s="149"/>
      <c r="Q786" s="228"/>
      <c r="R786" s="121"/>
      <c r="S786" s="164"/>
      <c r="T786" s="161"/>
      <c r="U786" s="164"/>
      <c r="V786" s="187"/>
      <c r="W786" s="187"/>
      <c r="X786" s="140"/>
      <c r="Y786" s="114"/>
    </row>
    <row r="787" spans="3:25">
      <c r="C787" s="167"/>
      <c r="D787" s="160"/>
      <c r="E787" s="140"/>
      <c r="F787" s="143"/>
      <c r="G787" s="144"/>
      <c r="H787" s="199"/>
      <c r="I787" s="187"/>
      <c r="J787" s="169"/>
      <c r="K787" s="200"/>
      <c r="L787" s="143"/>
      <c r="M787" s="143"/>
      <c r="N787" s="143"/>
      <c r="O787" s="147"/>
      <c r="P787" s="149"/>
      <c r="Q787" s="228"/>
      <c r="R787" s="121"/>
      <c r="S787" s="164"/>
      <c r="T787" s="161"/>
      <c r="U787" s="164"/>
      <c r="V787" s="187"/>
      <c r="W787" s="187"/>
      <c r="X787" s="140"/>
      <c r="Y787" s="114"/>
    </row>
    <row r="788" spans="3:25">
      <c r="C788" s="167"/>
      <c r="D788" s="160"/>
      <c r="E788" s="140"/>
      <c r="F788" s="143"/>
      <c r="G788" s="144"/>
      <c r="H788" s="199"/>
      <c r="I788" s="187"/>
      <c r="J788" s="169"/>
      <c r="K788" s="200"/>
      <c r="L788" s="143"/>
      <c r="M788" s="143"/>
      <c r="N788" s="143"/>
      <c r="O788" s="147"/>
      <c r="P788" s="149"/>
      <c r="Q788" s="228"/>
      <c r="R788" s="121"/>
      <c r="S788" s="164"/>
      <c r="T788" s="161"/>
      <c r="U788" s="164"/>
      <c r="V788" s="187"/>
      <c r="W788" s="187"/>
      <c r="X788" s="140"/>
      <c r="Y788" s="114"/>
    </row>
    <row r="789" spans="3:25">
      <c r="C789" s="167"/>
      <c r="D789" s="160"/>
      <c r="E789" s="140"/>
      <c r="F789" s="143"/>
      <c r="G789" s="144"/>
      <c r="H789" s="199"/>
      <c r="I789" s="187"/>
      <c r="J789" s="169"/>
      <c r="K789" s="200"/>
      <c r="L789" s="143"/>
      <c r="M789" s="143"/>
      <c r="N789" s="143"/>
      <c r="O789" s="147"/>
      <c r="P789" s="149"/>
      <c r="Q789" s="228"/>
      <c r="R789" s="121"/>
      <c r="S789" s="164"/>
      <c r="T789" s="161"/>
      <c r="U789" s="164"/>
      <c r="V789" s="187"/>
      <c r="W789" s="187"/>
      <c r="X789" s="140"/>
      <c r="Y789" s="114"/>
    </row>
    <row r="790" spans="3:25">
      <c r="C790" s="167"/>
      <c r="D790" s="160"/>
      <c r="E790" s="140"/>
      <c r="F790" s="143"/>
      <c r="G790" s="144"/>
      <c r="H790" s="199"/>
      <c r="I790" s="187"/>
      <c r="J790" s="169"/>
      <c r="K790" s="200"/>
      <c r="L790" s="143"/>
      <c r="M790" s="143"/>
      <c r="N790" s="143"/>
      <c r="O790" s="147"/>
      <c r="P790" s="149"/>
      <c r="Q790" s="228"/>
      <c r="R790" s="121"/>
      <c r="S790" s="164"/>
      <c r="T790" s="161"/>
      <c r="U790" s="164"/>
      <c r="V790" s="187"/>
      <c r="W790" s="187"/>
      <c r="X790" s="140"/>
      <c r="Y790" s="114"/>
    </row>
    <row r="791" spans="3:25">
      <c r="C791" s="167"/>
      <c r="D791" s="160"/>
      <c r="E791" s="140"/>
      <c r="F791" s="143"/>
      <c r="G791" s="144"/>
      <c r="H791" s="199"/>
      <c r="I791" s="187"/>
      <c r="J791" s="169"/>
      <c r="K791" s="200"/>
      <c r="L791" s="143"/>
      <c r="M791" s="143"/>
      <c r="N791" s="143"/>
      <c r="O791" s="147"/>
      <c r="P791" s="149"/>
      <c r="Q791" s="228"/>
      <c r="R791" s="121"/>
      <c r="S791" s="164"/>
      <c r="T791" s="161"/>
      <c r="U791" s="164"/>
      <c r="V791" s="187"/>
      <c r="W791" s="187"/>
      <c r="X791" s="140"/>
      <c r="Y791" s="114"/>
    </row>
    <row r="792" spans="3:25">
      <c r="C792" s="167"/>
      <c r="D792" s="160"/>
      <c r="E792" s="140"/>
      <c r="F792" s="143"/>
      <c r="G792" s="144"/>
      <c r="H792" s="199"/>
      <c r="I792" s="187"/>
      <c r="J792" s="169"/>
      <c r="K792" s="200"/>
      <c r="L792" s="143"/>
      <c r="M792" s="143"/>
      <c r="N792" s="143"/>
      <c r="O792" s="147"/>
      <c r="P792" s="149"/>
      <c r="Q792" s="228"/>
      <c r="R792" s="121"/>
      <c r="S792" s="164"/>
      <c r="T792" s="161"/>
      <c r="U792" s="164"/>
      <c r="V792" s="187"/>
      <c r="W792" s="187"/>
      <c r="X792" s="140"/>
      <c r="Y792" s="114"/>
    </row>
    <row r="793" spans="3:25">
      <c r="C793" s="167"/>
      <c r="D793" s="160"/>
      <c r="E793" s="140"/>
      <c r="F793" s="143"/>
      <c r="G793" s="144"/>
      <c r="H793" s="199"/>
      <c r="I793" s="187"/>
      <c r="J793" s="169"/>
      <c r="K793" s="200"/>
      <c r="L793" s="143"/>
      <c r="M793" s="143"/>
      <c r="N793" s="143"/>
      <c r="O793" s="147"/>
      <c r="P793" s="149"/>
      <c r="Q793" s="228"/>
      <c r="R793" s="121"/>
      <c r="S793" s="164"/>
      <c r="T793" s="161"/>
      <c r="U793" s="164"/>
      <c r="V793" s="187"/>
      <c r="W793" s="187"/>
      <c r="X793" s="140"/>
      <c r="Y793" s="114"/>
    </row>
    <row r="794" spans="3:25">
      <c r="C794" s="167"/>
      <c r="D794" s="160"/>
      <c r="E794" s="140"/>
      <c r="F794" s="143"/>
      <c r="G794" s="144"/>
      <c r="H794" s="199"/>
      <c r="I794" s="187"/>
      <c r="J794" s="169"/>
      <c r="K794" s="200"/>
      <c r="L794" s="143"/>
      <c r="M794" s="143"/>
      <c r="N794" s="143"/>
      <c r="O794" s="147"/>
      <c r="P794" s="149"/>
      <c r="Q794" s="228"/>
      <c r="R794" s="121"/>
      <c r="S794" s="164"/>
      <c r="T794" s="161"/>
      <c r="U794" s="164"/>
      <c r="V794" s="187"/>
      <c r="W794" s="187"/>
      <c r="X794" s="140"/>
      <c r="Y794" s="114"/>
    </row>
    <row r="795" spans="3:25">
      <c r="C795" s="167"/>
      <c r="D795" s="160"/>
      <c r="E795" s="140"/>
      <c r="F795" s="143"/>
      <c r="G795" s="144"/>
      <c r="H795" s="199"/>
      <c r="I795" s="187"/>
      <c r="J795" s="169"/>
      <c r="K795" s="200"/>
      <c r="L795" s="143"/>
      <c r="M795" s="143"/>
      <c r="N795" s="143"/>
      <c r="O795" s="147"/>
      <c r="P795" s="149"/>
      <c r="Q795" s="228"/>
      <c r="R795" s="121"/>
      <c r="S795" s="164"/>
      <c r="T795" s="161"/>
      <c r="U795" s="164"/>
      <c r="V795" s="187"/>
      <c r="W795" s="187"/>
      <c r="X795" s="140"/>
      <c r="Y795" s="114"/>
    </row>
    <row r="796" spans="3:25">
      <c r="C796" s="167"/>
      <c r="D796" s="160"/>
      <c r="E796" s="140"/>
      <c r="F796" s="143"/>
      <c r="G796" s="144"/>
      <c r="H796" s="199"/>
      <c r="I796" s="187"/>
      <c r="J796" s="169"/>
      <c r="K796" s="200"/>
      <c r="L796" s="143"/>
      <c r="M796" s="143"/>
      <c r="N796" s="143"/>
      <c r="O796" s="147"/>
      <c r="P796" s="149"/>
      <c r="Q796" s="228"/>
      <c r="R796" s="121"/>
      <c r="S796" s="164"/>
      <c r="T796" s="161"/>
      <c r="U796" s="164"/>
      <c r="V796" s="187"/>
      <c r="W796" s="187"/>
      <c r="X796" s="140"/>
      <c r="Y796" s="114"/>
    </row>
    <row r="797" spans="3:25">
      <c r="C797" s="167"/>
      <c r="D797" s="160"/>
      <c r="E797" s="140"/>
      <c r="F797" s="143"/>
      <c r="G797" s="144"/>
      <c r="H797" s="199"/>
      <c r="I797" s="187"/>
      <c r="J797" s="169"/>
      <c r="K797" s="200"/>
      <c r="L797" s="143"/>
      <c r="M797" s="143"/>
      <c r="N797" s="143"/>
      <c r="O797" s="147"/>
      <c r="P797" s="149"/>
      <c r="Q797" s="228"/>
      <c r="R797" s="121"/>
      <c r="S797" s="164"/>
      <c r="T797" s="161"/>
      <c r="U797" s="164"/>
      <c r="V797" s="187"/>
      <c r="W797" s="187"/>
      <c r="X797" s="140"/>
      <c r="Y797" s="114"/>
    </row>
    <row r="798" spans="3:25">
      <c r="C798" s="167"/>
      <c r="D798" s="160"/>
      <c r="E798" s="140"/>
      <c r="F798" s="143"/>
      <c r="G798" s="144"/>
      <c r="H798" s="199"/>
      <c r="I798" s="187"/>
      <c r="J798" s="169"/>
      <c r="K798" s="200"/>
      <c r="L798" s="143"/>
      <c r="M798" s="143"/>
      <c r="N798" s="143"/>
      <c r="O798" s="147"/>
      <c r="P798" s="149"/>
      <c r="Q798" s="228"/>
      <c r="R798" s="121"/>
      <c r="S798" s="164"/>
      <c r="T798" s="161"/>
      <c r="U798" s="164"/>
      <c r="V798" s="187"/>
      <c r="W798" s="187"/>
      <c r="X798" s="140"/>
      <c r="Y798" s="114"/>
    </row>
    <row r="799" spans="3:25">
      <c r="C799" s="167"/>
      <c r="D799" s="160"/>
      <c r="E799" s="140"/>
      <c r="F799" s="143"/>
      <c r="G799" s="144"/>
      <c r="H799" s="199"/>
      <c r="I799" s="187"/>
      <c r="J799" s="169"/>
      <c r="K799" s="200"/>
      <c r="L799" s="143"/>
      <c r="M799" s="143"/>
      <c r="N799" s="143"/>
      <c r="O799" s="147"/>
      <c r="P799" s="149"/>
      <c r="Q799" s="228"/>
      <c r="R799" s="121"/>
      <c r="S799" s="164"/>
      <c r="T799" s="161"/>
      <c r="U799" s="164"/>
      <c r="V799" s="187"/>
      <c r="W799" s="187"/>
      <c r="X799" s="140"/>
      <c r="Y799" s="114"/>
    </row>
    <row r="800" spans="3:25">
      <c r="C800" s="167"/>
      <c r="D800" s="160"/>
      <c r="E800" s="140"/>
      <c r="F800" s="143"/>
      <c r="G800" s="144"/>
      <c r="H800" s="199"/>
      <c r="I800" s="187"/>
      <c r="J800" s="169"/>
      <c r="K800" s="200"/>
      <c r="L800" s="143"/>
      <c r="M800" s="143"/>
      <c r="N800" s="143"/>
      <c r="O800" s="147"/>
      <c r="P800" s="149"/>
      <c r="Q800" s="228"/>
      <c r="R800" s="121"/>
      <c r="S800" s="164"/>
      <c r="T800" s="161"/>
      <c r="U800" s="164"/>
      <c r="V800" s="187"/>
      <c r="W800" s="187"/>
      <c r="X800" s="140"/>
      <c r="Y800" s="114"/>
    </row>
    <row r="801" spans="3:25">
      <c r="C801" s="167"/>
      <c r="D801" s="160"/>
      <c r="E801" s="140"/>
      <c r="F801" s="143"/>
      <c r="G801" s="144"/>
      <c r="H801" s="199"/>
      <c r="I801" s="187"/>
      <c r="J801" s="169"/>
      <c r="K801" s="200"/>
      <c r="L801" s="143"/>
      <c r="M801" s="143"/>
      <c r="N801" s="143"/>
      <c r="O801" s="147"/>
      <c r="P801" s="149"/>
      <c r="Q801" s="228"/>
      <c r="R801" s="121"/>
      <c r="S801" s="164"/>
      <c r="T801" s="161"/>
      <c r="U801" s="164"/>
      <c r="V801" s="187"/>
      <c r="W801" s="187"/>
      <c r="X801" s="140"/>
      <c r="Y801" s="114"/>
    </row>
    <row r="802" spans="3:25">
      <c r="C802" s="167"/>
      <c r="D802" s="160"/>
      <c r="E802" s="140"/>
      <c r="F802" s="143"/>
      <c r="G802" s="144"/>
      <c r="H802" s="199"/>
      <c r="I802" s="187"/>
      <c r="J802" s="169"/>
      <c r="K802" s="200"/>
      <c r="L802" s="143"/>
      <c r="M802" s="143"/>
      <c r="N802" s="143"/>
      <c r="O802" s="147"/>
      <c r="P802" s="149"/>
      <c r="Q802" s="228"/>
      <c r="R802" s="121"/>
      <c r="S802" s="164"/>
      <c r="T802" s="161"/>
      <c r="U802" s="164"/>
      <c r="V802" s="187"/>
      <c r="W802" s="187"/>
      <c r="X802" s="140"/>
      <c r="Y802" s="114"/>
    </row>
    <row r="803" spans="3:25">
      <c r="C803" s="167"/>
      <c r="D803" s="160"/>
      <c r="E803" s="140"/>
      <c r="F803" s="143"/>
      <c r="G803" s="144"/>
      <c r="H803" s="199"/>
      <c r="I803" s="187"/>
      <c r="J803" s="169"/>
      <c r="K803" s="200"/>
      <c r="L803" s="143"/>
      <c r="M803" s="143"/>
      <c r="N803" s="143"/>
      <c r="O803" s="147"/>
      <c r="P803" s="149"/>
      <c r="Q803" s="228"/>
      <c r="R803" s="121"/>
      <c r="S803" s="164"/>
      <c r="T803" s="161"/>
      <c r="U803" s="164"/>
      <c r="V803" s="187"/>
      <c r="W803" s="187"/>
      <c r="X803" s="140"/>
      <c r="Y803" s="114"/>
    </row>
    <row r="804" spans="3:25">
      <c r="C804" s="167"/>
      <c r="D804" s="160"/>
      <c r="E804" s="140"/>
      <c r="F804" s="143"/>
      <c r="G804" s="144"/>
      <c r="H804" s="199"/>
      <c r="I804" s="187"/>
      <c r="J804" s="169"/>
      <c r="K804" s="200"/>
      <c r="L804" s="143"/>
      <c r="M804" s="143"/>
      <c r="N804" s="143"/>
      <c r="O804" s="147"/>
      <c r="P804" s="149"/>
      <c r="Q804" s="228"/>
      <c r="R804" s="121"/>
      <c r="S804" s="164"/>
      <c r="T804" s="161"/>
      <c r="U804" s="164"/>
      <c r="V804" s="187"/>
      <c r="W804" s="187"/>
      <c r="X804" s="140"/>
      <c r="Y804" s="114"/>
    </row>
    <row r="805" spans="3:25">
      <c r="C805" s="167"/>
      <c r="D805" s="160"/>
      <c r="E805" s="140"/>
      <c r="F805" s="143"/>
      <c r="G805" s="144"/>
      <c r="H805" s="199"/>
      <c r="I805" s="187"/>
      <c r="J805" s="169"/>
      <c r="K805" s="200"/>
      <c r="L805" s="143"/>
      <c r="M805" s="143"/>
      <c r="N805" s="143"/>
      <c r="O805" s="147"/>
      <c r="P805" s="149"/>
      <c r="Q805" s="228"/>
      <c r="R805" s="121"/>
      <c r="S805" s="164"/>
      <c r="T805" s="161"/>
      <c r="U805" s="164"/>
      <c r="V805" s="187"/>
      <c r="W805" s="187"/>
      <c r="X805" s="140"/>
      <c r="Y805" s="114"/>
    </row>
    <row r="806" spans="3:25">
      <c r="C806" s="167"/>
      <c r="D806" s="160"/>
      <c r="E806" s="140"/>
      <c r="F806" s="143"/>
      <c r="G806" s="144"/>
      <c r="H806" s="199"/>
      <c r="I806" s="187"/>
      <c r="J806" s="169"/>
      <c r="K806" s="200"/>
      <c r="L806" s="143"/>
      <c r="M806" s="143"/>
      <c r="N806" s="143"/>
      <c r="O806" s="147"/>
      <c r="P806" s="149"/>
      <c r="Q806" s="228"/>
      <c r="R806" s="121"/>
      <c r="S806" s="164"/>
      <c r="T806" s="161"/>
      <c r="U806" s="164"/>
      <c r="V806" s="187"/>
      <c r="W806" s="187"/>
      <c r="X806" s="140"/>
      <c r="Y806" s="114"/>
    </row>
    <row r="807" spans="3:25">
      <c r="C807" s="167"/>
      <c r="D807" s="160"/>
      <c r="E807" s="140"/>
      <c r="F807" s="143"/>
      <c r="G807" s="144"/>
      <c r="H807" s="199"/>
      <c r="I807" s="187"/>
      <c r="J807" s="169"/>
      <c r="K807" s="200"/>
      <c r="L807" s="143"/>
      <c r="M807" s="143"/>
      <c r="N807" s="143"/>
      <c r="O807" s="147"/>
      <c r="P807" s="149"/>
      <c r="Q807" s="228"/>
      <c r="R807" s="121"/>
      <c r="S807" s="164"/>
      <c r="T807" s="161"/>
      <c r="U807" s="164"/>
      <c r="V807" s="187"/>
      <c r="W807" s="187"/>
      <c r="X807" s="140"/>
      <c r="Y807" s="114"/>
    </row>
    <row r="808" spans="3:25">
      <c r="C808" s="167"/>
      <c r="D808" s="160"/>
      <c r="E808" s="140"/>
      <c r="F808" s="143"/>
      <c r="G808" s="144"/>
      <c r="H808" s="199"/>
      <c r="I808" s="187"/>
      <c r="J808" s="169"/>
      <c r="K808" s="200"/>
      <c r="L808" s="143"/>
      <c r="M808" s="143"/>
      <c r="N808" s="143"/>
      <c r="O808" s="147"/>
      <c r="P808" s="149"/>
      <c r="Q808" s="228"/>
      <c r="R808" s="121"/>
      <c r="S808" s="164"/>
      <c r="T808" s="161"/>
      <c r="U808" s="164"/>
      <c r="V808" s="187"/>
      <c r="W808" s="187"/>
      <c r="X808" s="140"/>
      <c r="Y808" s="114"/>
    </row>
    <row r="809" spans="3:25">
      <c r="C809" s="167"/>
      <c r="D809" s="160"/>
      <c r="E809" s="140"/>
      <c r="F809" s="143"/>
      <c r="G809" s="144"/>
      <c r="H809" s="199"/>
      <c r="I809" s="187"/>
      <c r="J809" s="169"/>
      <c r="K809" s="200"/>
      <c r="L809" s="143"/>
      <c r="M809" s="143"/>
      <c r="N809" s="143"/>
      <c r="O809" s="147"/>
      <c r="P809" s="149"/>
      <c r="Q809" s="228"/>
      <c r="R809" s="121"/>
      <c r="S809" s="164"/>
      <c r="T809" s="161"/>
      <c r="U809" s="164"/>
      <c r="V809" s="187"/>
      <c r="W809" s="187"/>
      <c r="X809" s="140"/>
      <c r="Y809" s="114"/>
    </row>
    <row r="810" spans="3:25">
      <c r="C810" s="167"/>
      <c r="D810" s="160"/>
      <c r="E810" s="140"/>
      <c r="F810" s="143"/>
      <c r="G810" s="144"/>
      <c r="H810" s="199"/>
      <c r="I810" s="187"/>
      <c r="J810" s="169"/>
      <c r="K810" s="200"/>
      <c r="L810" s="143"/>
      <c r="M810" s="143"/>
      <c r="N810" s="143"/>
      <c r="O810" s="147"/>
      <c r="P810" s="149"/>
      <c r="Q810" s="228"/>
      <c r="R810" s="121"/>
      <c r="S810" s="164"/>
      <c r="T810" s="161"/>
      <c r="U810" s="164"/>
      <c r="V810" s="187"/>
      <c r="W810" s="187"/>
      <c r="X810" s="140"/>
      <c r="Y810" s="114"/>
    </row>
    <row r="811" spans="3:25">
      <c r="C811" s="167"/>
      <c r="D811" s="160"/>
      <c r="E811" s="140"/>
      <c r="F811" s="143"/>
      <c r="G811" s="144"/>
      <c r="H811" s="199"/>
      <c r="I811" s="187"/>
      <c r="J811" s="169"/>
      <c r="K811" s="200"/>
      <c r="L811" s="143"/>
      <c r="M811" s="143"/>
      <c r="N811" s="143"/>
      <c r="O811" s="147"/>
      <c r="P811" s="149"/>
      <c r="Q811" s="228"/>
      <c r="R811" s="121"/>
      <c r="S811" s="164"/>
      <c r="T811" s="161"/>
      <c r="U811" s="164"/>
      <c r="V811" s="187"/>
      <c r="W811" s="187"/>
      <c r="X811" s="140"/>
      <c r="Y811" s="114"/>
    </row>
    <row r="812" spans="3:25">
      <c r="C812" s="167"/>
      <c r="D812" s="160"/>
      <c r="E812" s="140"/>
      <c r="F812" s="143"/>
      <c r="G812" s="144"/>
      <c r="H812" s="199"/>
      <c r="I812" s="187"/>
      <c r="J812" s="169"/>
      <c r="K812" s="200"/>
      <c r="L812" s="143"/>
      <c r="M812" s="143"/>
      <c r="N812" s="143"/>
      <c r="O812" s="147"/>
      <c r="P812" s="149"/>
      <c r="Q812" s="228"/>
      <c r="R812" s="121"/>
      <c r="S812" s="164"/>
      <c r="T812" s="161"/>
      <c r="U812" s="164"/>
      <c r="V812" s="187"/>
      <c r="W812" s="187"/>
      <c r="X812" s="140"/>
      <c r="Y812" s="114"/>
    </row>
    <row r="813" spans="3:25">
      <c r="C813" s="167"/>
      <c r="D813" s="160"/>
      <c r="E813" s="140"/>
      <c r="F813" s="143"/>
      <c r="G813" s="144"/>
      <c r="H813" s="199"/>
      <c r="I813" s="187"/>
      <c r="J813" s="169"/>
      <c r="K813" s="200"/>
      <c r="L813" s="143"/>
      <c r="M813" s="143"/>
      <c r="N813" s="143"/>
      <c r="O813" s="147"/>
      <c r="P813" s="149"/>
      <c r="Q813" s="228"/>
      <c r="R813" s="121"/>
      <c r="S813" s="164"/>
      <c r="T813" s="161"/>
      <c r="U813" s="164"/>
      <c r="V813" s="187"/>
      <c r="W813" s="187"/>
      <c r="X813" s="140"/>
      <c r="Y813" s="114"/>
    </row>
    <row r="814" spans="3:25">
      <c r="C814" s="167"/>
      <c r="D814" s="160"/>
      <c r="E814" s="140"/>
      <c r="F814" s="143"/>
      <c r="G814" s="144"/>
      <c r="H814" s="199"/>
      <c r="I814" s="187"/>
      <c r="J814" s="169"/>
      <c r="K814" s="200"/>
      <c r="L814" s="143"/>
      <c r="M814" s="143"/>
      <c r="N814" s="143"/>
      <c r="O814" s="147"/>
      <c r="P814" s="149"/>
      <c r="Q814" s="228"/>
      <c r="R814" s="121"/>
      <c r="S814" s="164"/>
      <c r="T814" s="161"/>
      <c r="U814" s="164"/>
      <c r="V814" s="187"/>
      <c r="W814" s="187"/>
      <c r="X814" s="140"/>
      <c r="Y814" s="114"/>
    </row>
    <row r="815" spans="3:25">
      <c r="C815" s="167"/>
      <c r="D815" s="160"/>
      <c r="E815" s="140"/>
      <c r="F815" s="143"/>
      <c r="G815" s="144"/>
      <c r="H815" s="199"/>
      <c r="I815" s="187"/>
      <c r="J815" s="169"/>
      <c r="K815" s="200"/>
      <c r="L815" s="143"/>
      <c r="M815" s="143"/>
      <c r="N815" s="143"/>
      <c r="O815" s="147"/>
      <c r="P815" s="149"/>
      <c r="Q815" s="228"/>
      <c r="R815" s="121"/>
      <c r="S815" s="164"/>
      <c r="T815" s="161"/>
      <c r="U815" s="164"/>
      <c r="V815" s="187"/>
      <c r="W815" s="187"/>
      <c r="X815" s="140"/>
      <c r="Y815" s="114"/>
    </row>
    <row r="816" spans="3:25">
      <c r="C816" s="167"/>
      <c r="D816" s="160"/>
      <c r="E816" s="140"/>
      <c r="F816" s="143"/>
      <c r="G816" s="144"/>
      <c r="H816" s="199"/>
      <c r="I816" s="187"/>
      <c r="J816" s="169"/>
      <c r="K816" s="200"/>
      <c r="L816" s="143"/>
      <c r="M816" s="143"/>
      <c r="N816" s="143"/>
      <c r="O816" s="147"/>
      <c r="P816" s="149"/>
      <c r="Q816" s="228"/>
      <c r="R816" s="121"/>
      <c r="S816" s="164"/>
      <c r="T816" s="161"/>
      <c r="U816" s="164"/>
      <c r="V816" s="187"/>
      <c r="W816" s="187"/>
      <c r="X816" s="140"/>
      <c r="Y816" s="114"/>
    </row>
    <row r="817" spans="3:25">
      <c r="C817" s="167"/>
      <c r="D817" s="160"/>
      <c r="E817" s="140"/>
      <c r="F817" s="143"/>
      <c r="G817" s="144"/>
      <c r="H817" s="199"/>
      <c r="I817" s="187"/>
      <c r="J817" s="169"/>
      <c r="K817" s="200"/>
      <c r="L817" s="143"/>
      <c r="M817" s="143"/>
      <c r="N817" s="143"/>
      <c r="O817" s="147"/>
      <c r="P817" s="149"/>
      <c r="Q817" s="228"/>
      <c r="R817" s="121"/>
      <c r="S817" s="164"/>
      <c r="T817" s="161"/>
      <c r="U817" s="164"/>
      <c r="V817" s="187"/>
      <c r="W817" s="187"/>
      <c r="X817" s="140"/>
      <c r="Y817" s="114"/>
    </row>
    <row r="818" spans="3:25">
      <c r="C818" s="167"/>
      <c r="D818" s="160"/>
      <c r="E818" s="140"/>
      <c r="F818" s="143"/>
      <c r="G818" s="144"/>
      <c r="H818" s="199"/>
      <c r="I818" s="187"/>
      <c r="J818" s="169"/>
      <c r="K818" s="200"/>
      <c r="L818" s="143"/>
      <c r="M818" s="143"/>
      <c r="N818" s="143"/>
      <c r="O818" s="147"/>
      <c r="P818" s="149"/>
      <c r="Q818" s="228"/>
      <c r="R818" s="121"/>
      <c r="S818" s="164"/>
      <c r="T818" s="161"/>
      <c r="U818" s="164"/>
      <c r="V818" s="187"/>
      <c r="W818" s="187"/>
      <c r="X818" s="140"/>
      <c r="Y818" s="114"/>
    </row>
    <row r="819" spans="3:25">
      <c r="C819" s="167"/>
      <c r="D819" s="160"/>
      <c r="E819" s="140"/>
      <c r="F819" s="143"/>
      <c r="G819" s="144"/>
      <c r="H819" s="199"/>
      <c r="I819" s="187"/>
      <c r="J819" s="169"/>
      <c r="K819" s="200"/>
      <c r="L819" s="143"/>
      <c r="M819" s="143"/>
      <c r="N819" s="143"/>
      <c r="O819" s="147"/>
      <c r="P819" s="149"/>
      <c r="Q819" s="228"/>
      <c r="R819" s="121"/>
      <c r="S819" s="164"/>
      <c r="T819" s="161"/>
      <c r="U819" s="164"/>
      <c r="V819" s="187"/>
      <c r="W819" s="187"/>
      <c r="X819" s="140"/>
      <c r="Y819" s="114"/>
    </row>
    <row r="820" spans="3:25">
      <c r="C820" s="167"/>
      <c r="D820" s="160"/>
      <c r="E820" s="140"/>
      <c r="F820" s="143"/>
      <c r="G820" s="144"/>
      <c r="H820" s="199"/>
      <c r="I820" s="187"/>
      <c r="J820" s="169"/>
      <c r="K820" s="200"/>
      <c r="L820" s="143"/>
      <c r="M820" s="143"/>
      <c r="N820" s="143"/>
      <c r="O820" s="147"/>
      <c r="P820" s="149"/>
      <c r="Q820" s="228"/>
      <c r="R820" s="121"/>
      <c r="S820" s="164"/>
      <c r="T820" s="161"/>
      <c r="U820" s="164"/>
      <c r="V820" s="187"/>
      <c r="W820" s="187"/>
      <c r="X820" s="140"/>
      <c r="Y820" s="114"/>
    </row>
    <row r="821" spans="3:25">
      <c r="C821" s="167"/>
      <c r="D821" s="160"/>
      <c r="E821" s="140"/>
      <c r="F821" s="143"/>
      <c r="G821" s="144"/>
      <c r="H821" s="199"/>
      <c r="I821" s="187"/>
      <c r="J821" s="169"/>
      <c r="K821" s="200"/>
      <c r="L821" s="143"/>
      <c r="M821" s="143"/>
      <c r="N821" s="143"/>
      <c r="O821" s="147"/>
      <c r="P821" s="149"/>
      <c r="Q821" s="228"/>
      <c r="R821" s="121"/>
      <c r="S821" s="164"/>
      <c r="T821" s="161"/>
      <c r="U821" s="164"/>
      <c r="V821" s="187"/>
      <c r="W821" s="187"/>
      <c r="X821" s="140"/>
      <c r="Y821" s="114"/>
    </row>
    <row r="822" spans="3:25">
      <c r="C822" s="167"/>
      <c r="D822" s="160"/>
      <c r="E822" s="140"/>
      <c r="F822" s="143"/>
      <c r="G822" s="144"/>
      <c r="H822" s="199"/>
      <c r="I822" s="187"/>
      <c r="J822" s="169"/>
      <c r="K822" s="200"/>
      <c r="L822" s="143"/>
      <c r="M822" s="143"/>
      <c r="N822" s="143"/>
      <c r="O822" s="147"/>
      <c r="P822" s="149"/>
      <c r="Q822" s="228"/>
      <c r="R822" s="121"/>
      <c r="S822" s="164"/>
      <c r="T822" s="161"/>
      <c r="U822" s="164"/>
      <c r="V822" s="187"/>
      <c r="W822" s="187"/>
      <c r="X822" s="140"/>
      <c r="Y822" s="114"/>
    </row>
    <row r="823" spans="3:25">
      <c r="C823" s="167"/>
      <c r="D823" s="160"/>
      <c r="E823" s="140"/>
      <c r="F823" s="143"/>
      <c r="G823" s="144"/>
      <c r="H823" s="199"/>
      <c r="I823" s="187"/>
      <c r="J823" s="169"/>
      <c r="K823" s="200"/>
      <c r="L823" s="143"/>
      <c r="M823" s="143"/>
      <c r="N823" s="143"/>
      <c r="O823" s="147"/>
      <c r="P823" s="149"/>
      <c r="Q823" s="228"/>
      <c r="R823" s="121"/>
      <c r="S823" s="164"/>
      <c r="T823" s="161"/>
      <c r="U823" s="164"/>
      <c r="V823" s="187"/>
      <c r="W823" s="187"/>
      <c r="X823" s="140"/>
      <c r="Y823" s="114"/>
    </row>
    <row r="824" spans="3:25">
      <c r="C824" s="167"/>
      <c r="D824" s="160"/>
      <c r="E824" s="140"/>
      <c r="F824" s="143"/>
      <c r="G824" s="144"/>
      <c r="H824" s="199"/>
      <c r="I824" s="187"/>
      <c r="J824" s="169"/>
      <c r="K824" s="200"/>
      <c r="L824" s="143"/>
      <c r="M824" s="143"/>
      <c r="N824" s="143"/>
      <c r="O824" s="147"/>
      <c r="P824" s="149"/>
      <c r="Q824" s="228"/>
      <c r="R824" s="121"/>
      <c r="S824" s="164"/>
      <c r="T824" s="161"/>
      <c r="U824" s="164"/>
      <c r="V824" s="187"/>
      <c r="W824" s="187"/>
      <c r="X824" s="140"/>
      <c r="Y824" s="114"/>
    </row>
    <row r="825" spans="3:25">
      <c r="C825" s="167"/>
      <c r="D825" s="160"/>
      <c r="E825" s="140"/>
      <c r="F825" s="143"/>
      <c r="G825" s="144"/>
      <c r="H825" s="199"/>
      <c r="I825" s="187"/>
      <c r="J825" s="169"/>
      <c r="K825" s="200"/>
      <c r="L825" s="143"/>
      <c r="M825" s="143"/>
      <c r="N825" s="143"/>
      <c r="O825" s="147"/>
      <c r="P825" s="149"/>
      <c r="Q825" s="228"/>
      <c r="R825" s="121"/>
      <c r="S825" s="164"/>
      <c r="T825" s="161"/>
      <c r="U825" s="164"/>
      <c r="V825" s="187"/>
      <c r="W825" s="187"/>
      <c r="X825" s="140"/>
      <c r="Y825" s="114"/>
    </row>
    <row r="826" spans="3:25">
      <c r="C826" s="167"/>
      <c r="D826" s="160"/>
      <c r="E826" s="140"/>
      <c r="F826" s="143"/>
      <c r="G826" s="144"/>
      <c r="H826" s="199"/>
      <c r="I826" s="187"/>
      <c r="J826" s="169"/>
      <c r="K826" s="200"/>
      <c r="L826" s="143"/>
      <c r="M826" s="143"/>
      <c r="N826" s="143"/>
      <c r="O826" s="147"/>
      <c r="P826" s="149"/>
      <c r="Q826" s="228"/>
      <c r="R826" s="121"/>
      <c r="S826" s="164"/>
      <c r="T826" s="161"/>
      <c r="U826" s="164"/>
      <c r="V826" s="187"/>
      <c r="W826" s="187"/>
      <c r="X826" s="140"/>
      <c r="Y826" s="114"/>
    </row>
    <row r="827" spans="3:25">
      <c r="C827" s="167"/>
      <c r="D827" s="160"/>
      <c r="E827" s="140"/>
      <c r="F827" s="143"/>
      <c r="G827" s="144"/>
      <c r="H827" s="199"/>
      <c r="I827" s="187"/>
      <c r="J827" s="169"/>
      <c r="K827" s="200"/>
      <c r="L827" s="143"/>
      <c r="M827" s="143"/>
      <c r="N827" s="143"/>
      <c r="O827" s="147"/>
      <c r="P827" s="149"/>
      <c r="Q827" s="228"/>
      <c r="R827" s="121"/>
      <c r="S827" s="164"/>
      <c r="T827" s="161"/>
      <c r="U827" s="164"/>
      <c r="V827" s="187"/>
      <c r="W827" s="187"/>
      <c r="X827" s="140"/>
      <c r="Y827" s="114"/>
    </row>
    <row r="828" spans="3:25">
      <c r="C828" s="167"/>
      <c r="D828" s="160"/>
      <c r="E828" s="140"/>
      <c r="F828" s="143"/>
      <c r="G828" s="144"/>
      <c r="H828" s="199"/>
      <c r="I828" s="187"/>
      <c r="J828" s="169"/>
      <c r="K828" s="200"/>
      <c r="L828" s="143"/>
      <c r="M828" s="143"/>
      <c r="N828" s="143"/>
      <c r="O828" s="147"/>
      <c r="P828" s="149"/>
      <c r="Q828" s="228"/>
      <c r="R828" s="121"/>
      <c r="S828" s="164"/>
      <c r="T828" s="161"/>
      <c r="U828" s="164"/>
      <c r="V828" s="187"/>
      <c r="W828" s="187"/>
      <c r="X828" s="140"/>
      <c r="Y828" s="114"/>
    </row>
    <row r="829" spans="3:25">
      <c r="C829" s="167"/>
      <c r="D829" s="160"/>
      <c r="E829" s="140"/>
      <c r="F829" s="143"/>
      <c r="G829" s="144"/>
      <c r="H829" s="199"/>
      <c r="I829" s="187"/>
      <c r="J829" s="169"/>
      <c r="K829" s="200"/>
      <c r="L829" s="143"/>
      <c r="M829" s="143"/>
      <c r="N829" s="143"/>
      <c r="O829" s="147"/>
      <c r="P829" s="149"/>
      <c r="Q829" s="228"/>
      <c r="R829" s="121"/>
      <c r="S829" s="164"/>
      <c r="T829" s="161"/>
      <c r="U829" s="164"/>
      <c r="V829" s="187"/>
      <c r="W829" s="187"/>
      <c r="X829" s="140"/>
      <c r="Y829" s="114"/>
    </row>
    <row r="830" spans="3:25">
      <c r="C830" s="167"/>
      <c r="D830" s="160"/>
      <c r="E830" s="140"/>
      <c r="F830" s="143"/>
      <c r="G830" s="144"/>
      <c r="H830" s="199"/>
      <c r="I830" s="187"/>
      <c r="J830" s="169"/>
      <c r="K830" s="200"/>
      <c r="L830" s="143"/>
      <c r="M830" s="143"/>
      <c r="N830" s="143"/>
      <c r="O830" s="147"/>
      <c r="P830" s="149"/>
      <c r="Q830" s="228"/>
      <c r="R830" s="121"/>
      <c r="S830" s="164"/>
      <c r="T830" s="161"/>
      <c r="U830" s="164"/>
      <c r="V830" s="187"/>
      <c r="W830" s="187"/>
      <c r="X830" s="140"/>
      <c r="Y830" s="114"/>
    </row>
    <row r="831" spans="3:25">
      <c r="C831" s="167"/>
      <c r="D831" s="160"/>
      <c r="E831" s="140"/>
      <c r="F831" s="143"/>
      <c r="G831" s="144"/>
      <c r="H831" s="199"/>
      <c r="I831" s="187"/>
      <c r="J831" s="169"/>
      <c r="K831" s="200"/>
      <c r="L831" s="143"/>
      <c r="M831" s="143"/>
      <c r="N831" s="143"/>
      <c r="O831" s="147"/>
      <c r="P831" s="149"/>
      <c r="Q831" s="228"/>
      <c r="R831" s="121"/>
      <c r="S831" s="164"/>
      <c r="T831" s="161"/>
      <c r="U831" s="164"/>
      <c r="V831" s="187"/>
      <c r="W831" s="187"/>
      <c r="X831" s="140"/>
      <c r="Y831" s="114"/>
    </row>
    <row r="832" spans="3:25">
      <c r="C832" s="167"/>
      <c r="D832" s="160"/>
      <c r="E832" s="140"/>
      <c r="F832" s="143"/>
      <c r="G832" s="144"/>
      <c r="H832" s="199"/>
      <c r="I832" s="187"/>
      <c r="J832" s="169"/>
      <c r="K832" s="200"/>
      <c r="L832" s="143"/>
      <c r="M832" s="143"/>
      <c r="N832" s="143"/>
      <c r="O832" s="147"/>
      <c r="P832" s="149"/>
      <c r="Q832" s="228"/>
      <c r="R832" s="121"/>
      <c r="S832" s="164"/>
      <c r="T832" s="161"/>
      <c r="U832" s="164"/>
      <c r="V832" s="187"/>
      <c r="W832" s="187"/>
      <c r="X832" s="140"/>
      <c r="Y832" s="114"/>
    </row>
    <row r="833" spans="3:25">
      <c r="C833" s="167"/>
      <c r="D833" s="160"/>
      <c r="E833" s="140"/>
      <c r="F833" s="143"/>
      <c r="G833" s="144"/>
      <c r="H833" s="199"/>
      <c r="I833" s="187"/>
      <c r="J833" s="169"/>
      <c r="K833" s="200"/>
      <c r="L833" s="143"/>
      <c r="M833" s="143"/>
      <c r="N833" s="143"/>
      <c r="O833" s="147"/>
      <c r="P833" s="149"/>
      <c r="Q833" s="228"/>
      <c r="R833" s="121"/>
      <c r="S833" s="164"/>
      <c r="T833" s="161"/>
      <c r="U833" s="164"/>
      <c r="V833" s="187"/>
      <c r="W833" s="187"/>
      <c r="X833" s="140"/>
      <c r="Y833" s="114"/>
    </row>
    <row r="834" spans="3:25">
      <c r="C834" s="167"/>
      <c r="D834" s="160"/>
      <c r="E834" s="140"/>
      <c r="F834" s="143"/>
      <c r="G834" s="144"/>
      <c r="H834" s="199"/>
      <c r="I834" s="187"/>
      <c r="J834" s="169"/>
      <c r="K834" s="200"/>
      <c r="L834" s="143"/>
      <c r="M834" s="143"/>
      <c r="N834" s="143"/>
      <c r="O834" s="147"/>
      <c r="P834" s="149"/>
      <c r="Q834" s="228"/>
      <c r="R834" s="121"/>
      <c r="S834" s="164"/>
      <c r="T834" s="161"/>
      <c r="U834" s="164"/>
      <c r="V834" s="187"/>
      <c r="W834" s="187"/>
      <c r="X834" s="140"/>
      <c r="Y834" s="114"/>
    </row>
    <row r="835" spans="3:25">
      <c r="C835" s="167"/>
      <c r="D835" s="160"/>
      <c r="E835" s="140"/>
      <c r="F835" s="143"/>
      <c r="G835" s="144"/>
      <c r="H835" s="199"/>
      <c r="I835" s="187"/>
      <c r="J835" s="169"/>
      <c r="K835" s="200"/>
      <c r="L835" s="143"/>
      <c r="M835" s="143"/>
      <c r="N835" s="143"/>
      <c r="O835" s="147"/>
      <c r="P835" s="149"/>
      <c r="Q835" s="228"/>
      <c r="R835" s="121"/>
      <c r="S835" s="164"/>
      <c r="T835" s="161"/>
      <c r="U835" s="164"/>
      <c r="V835" s="187"/>
      <c r="W835" s="187"/>
      <c r="X835" s="140"/>
      <c r="Y835" s="114"/>
    </row>
    <row r="836" spans="3:25">
      <c r="C836" s="167"/>
      <c r="D836" s="160"/>
      <c r="E836" s="140"/>
      <c r="F836" s="143"/>
      <c r="G836" s="144"/>
      <c r="H836" s="199"/>
      <c r="I836" s="187"/>
      <c r="J836" s="169"/>
      <c r="K836" s="200"/>
      <c r="L836" s="143"/>
      <c r="M836" s="143"/>
      <c r="N836" s="143"/>
      <c r="O836" s="147"/>
      <c r="P836" s="149"/>
      <c r="Q836" s="228"/>
      <c r="R836" s="121"/>
      <c r="S836" s="164"/>
      <c r="T836" s="161"/>
      <c r="U836" s="164"/>
      <c r="V836" s="187"/>
      <c r="W836" s="187"/>
      <c r="X836" s="140"/>
      <c r="Y836" s="114"/>
    </row>
    <row r="837" spans="3:25">
      <c r="C837" s="167"/>
      <c r="D837" s="160"/>
      <c r="E837" s="140"/>
      <c r="F837" s="143"/>
      <c r="G837" s="144"/>
      <c r="H837" s="199"/>
      <c r="I837" s="187"/>
      <c r="J837" s="169"/>
      <c r="K837" s="200"/>
      <c r="L837" s="143"/>
      <c r="M837" s="143"/>
      <c r="N837" s="143"/>
      <c r="O837" s="147"/>
      <c r="P837" s="149"/>
      <c r="Q837" s="228"/>
      <c r="R837" s="121"/>
      <c r="S837" s="164"/>
      <c r="T837" s="161"/>
      <c r="U837" s="164"/>
      <c r="V837" s="187"/>
      <c r="W837" s="187"/>
      <c r="X837" s="140"/>
      <c r="Y837" s="114"/>
    </row>
    <row r="838" spans="3:25">
      <c r="C838" s="167"/>
      <c r="D838" s="160"/>
      <c r="E838" s="140"/>
      <c r="F838" s="143"/>
      <c r="G838" s="144"/>
      <c r="H838" s="199"/>
      <c r="I838" s="187"/>
      <c r="J838" s="169"/>
      <c r="K838" s="200"/>
      <c r="L838" s="143"/>
      <c r="M838" s="143"/>
      <c r="N838" s="143"/>
      <c r="O838" s="147"/>
      <c r="P838" s="149"/>
      <c r="Q838" s="228"/>
      <c r="R838" s="121"/>
      <c r="S838" s="164"/>
      <c r="T838" s="161"/>
      <c r="U838" s="164"/>
      <c r="V838" s="187"/>
      <c r="W838" s="187"/>
      <c r="X838" s="140"/>
      <c r="Y838" s="114"/>
    </row>
    <row r="839" spans="3:25">
      <c r="C839" s="167"/>
      <c r="D839" s="160"/>
      <c r="E839" s="140"/>
      <c r="F839" s="143"/>
      <c r="G839" s="144"/>
      <c r="H839" s="199"/>
      <c r="I839" s="187"/>
      <c r="J839" s="169"/>
      <c r="K839" s="200"/>
      <c r="L839" s="143"/>
      <c r="M839" s="143"/>
      <c r="N839" s="143"/>
      <c r="O839" s="147"/>
      <c r="P839" s="149"/>
      <c r="Q839" s="228"/>
      <c r="R839" s="121"/>
      <c r="S839" s="164"/>
      <c r="T839" s="161"/>
      <c r="U839" s="164"/>
      <c r="V839" s="187"/>
      <c r="W839" s="187"/>
      <c r="X839" s="140"/>
      <c r="Y839" s="114"/>
    </row>
    <row r="840" spans="3:25">
      <c r="C840" s="167"/>
      <c r="D840" s="160"/>
      <c r="E840" s="140"/>
      <c r="F840" s="143"/>
      <c r="G840" s="144"/>
      <c r="H840" s="199"/>
      <c r="I840" s="187"/>
      <c r="J840" s="169"/>
      <c r="K840" s="200"/>
      <c r="L840" s="143"/>
      <c r="M840" s="143"/>
      <c r="N840" s="143"/>
      <c r="O840" s="147"/>
      <c r="P840" s="149"/>
      <c r="Q840" s="228"/>
      <c r="R840" s="121"/>
      <c r="S840" s="164"/>
      <c r="T840" s="161"/>
      <c r="U840" s="164"/>
      <c r="V840" s="187"/>
      <c r="W840" s="187"/>
      <c r="X840" s="140"/>
      <c r="Y840" s="114"/>
    </row>
    <row r="841" spans="3:25">
      <c r="C841" s="167"/>
      <c r="D841" s="160"/>
      <c r="E841" s="140"/>
      <c r="F841" s="143"/>
      <c r="G841" s="144"/>
      <c r="H841" s="199"/>
      <c r="I841" s="187"/>
      <c r="J841" s="169"/>
      <c r="K841" s="200"/>
      <c r="L841" s="143"/>
      <c r="M841" s="143"/>
      <c r="N841" s="143"/>
      <c r="O841" s="147"/>
      <c r="P841" s="149"/>
      <c r="Q841" s="228"/>
      <c r="R841" s="121"/>
      <c r="S841" s="164"/>
      <c r="T841" s="161"/>
      <c r="U841" s="164"/>
      <c r="V841" s="187"/>
      <c r="W841" s="187"/>
      <c r="X841" s="140"/>
      <c r="Y841" s="114"/>
    </row>
    <row r="842" spans="3:25">
      <c r="C842" s="167"/>
      <c r="D842" s="160"/>
      <c r="E842" s="140"/>
      <c r="F842" s="143"/>
      <c r="G842" s="144"/>
      <c r="H842" s="199"/>
      <c r="I842" s="187"/>
      <c r="J842" s="169"/>
      <c r="K842" s="200"/>
      <c r="L842" s="143"/>
      <c r="M842" s="143"/>
      <c r="N842" s="143"/>
      <c r="O842" s="147"/>
      <c r="P842" s="149"/>
      <c r="Q842" s="228"/>
      <c r="R842" s="121"/>
      <c r="S842" s="164"/>
      <c r="T842" s="161"/>
      <c r="U842" s="164"/>
      <c r="V842" s="187"/>
      <c r="W842" s="187"/>
      <c r="X842" s="140"/>
      <c r="Y842" s="114"/>
    </row>
    <row r="843" spans="3:25">
      <c r="C843" s="167"/>
      <c r="D843" s="160"/>
      <c r="E843" s="140"/>
      <c r="F843" s="143"/>
      <c r="G843" s="144"/>
      <c r="H843" s="199"/>
      <c r="I843" s="187"/>
      <c r="J843" s="169"/>
      <c r="K843" s="200"/>
      <c r="L843" s="143"/>
      <c r="M843" s="143"/>
      <c r="N843" s="143"/>
      <c r="O843" s="147"/>
      <c r="P843" s="149"/>
      <c r="Q843" s="228"/>
      <c r="R843" s="121"/>
      <c r="S843" s="164"/>
      <c r="T843" s="161"/>
      <c r="U843" s="164"/>
      <c r="V843" s="187"/>
      <c r="W843" s="187"/>
      <c r="X843" s="140"/>
      <c r="Y843" s="114"/>
    </row>
    <row r="844" spans="3:25">
      <c r="C844" s="167"/>
      <c r="D844" s="160"/>
      <c r="E844" s="140"/>
      <c r="F844" s="143"/>
      <c r="G844" s="144"/>
      <c r="H844" s="199"/>
      <c r="I844" s="187"/>
      <c r="J844" s="169"/>
      <c r="K844" s="200"/>
      <c r="L844" s="143"/>
      <c r="M844" s="143"/>
      <c r="N844" s="143"/>
      <c r="O844" s="147"/>
      <c r="P844" s="149"/>
      <c r="Q844" s="228"/>
      <c r="R844" s="121"/>
      <c r="S844" s="164"/>
      <c r="T844" s="161"/>
      <c r="U844" s="164"/>
      <c r="V844" s="187"/>
      <c r="W844" s="187"/>
      <c r="X844" s="140"/>
      <c r="Y844" s="114"/>
    </row>
    <row r="845" spans="3:25">
      <c r="C845" s="167"/>
      <c r="D845" s="160"/>
      <c r="E845" s="140"/>
      <c r="F845" s="143"/>
      <c r="G845" s="144"/>
      <c r="H845" s="199"/>
      <c r="I845" s="187"/>
      <c r="J845" s="169"/>
      <c r="K845" s="200"/>
      <c r="L845" s="143"/>
      <c r="M845" s="143"/>
      <c r="N845" s="143"/>
      <c r="O845" s="147"/>
      <c r="P845" s="149"/>
      <c r="Q845" s="228"/>
      <c r="R845" s="121"/>
      <c r="S845" s="164"/>
      <c r="T845" s="161"/>
      <c r="U845" s="164"/>
      <c r="V845" s="187"/>
      <c r="W845" s="187"/>
      <c r="X845" s="140"/>
      <c r="Y845" s="114"/>
    </row>
    <row r="846" spans="3:25">
      <c r="C846" s="167"/>
      <c r="D846" s="160"/>
      <c r="E846" s="140"/>
      <c r="F846" s="143"/>
      <c r="G846" s="144"/>
      <c r="H846" s="199"/>
      <c r="I846" s="187"/>
      <c r="J846" s="169"/>
      <c r="K846" s="200"/>
      <c r="L846" s="143"/>
      <c r="M846" s="143"/>
      <c r="N846" s="143"/>
      <c r="O846" s="147"/>
      <c r="P846" s="149"/>
      <c r="Q846" s="228"/>
      <c r="R846" s="121"/>
      <c r="S846" s="164"/>
      <c r="T846" s="161"/>
      <c r="U846" s="164"/>
      <c r="V846" s="187"/>
      <c r="W846" s="187"/>
      <c r="X846" s="140"/>
      <c r="Y846" s="114"/>
    </row>
    <row r="847" spans="3:25">
      <c r="C847" s="167"/>
      <c r="D847" s="160"/>
      <c r="E847" s="140"/>
      <c r="F847" s="143"/>
      <c r="G847" s="144"/>
      <c r="H847" s="199"/>
      <c r="I847" s="187"/>
      <c r="J847" s="169"/>
      <c r="K847" s="200"/>
      <c r="L847" s="143"/>
      <c r="M847" s="143"/>
      <c r="N847" s="143"/>
      <c r="O847" s="147"/>
      <c r="P847" s="149"/>
      <c r="Q847" s="228"/>
      <c r="R847" s="121"/>
      <c r="S847" s="164"/>
      <c r="T847" s="161"/>
      <c r="U847" s="164"/>
      <c r="V847" s="187"/>
      <c r="W847" s="187"/>
      <c r="X847" s="140"/>
      <c r="Y847" s="114"/>
    </row>
    <row r="848" spans="3:25">
      <c r="C848" s="167"/>
      <c r="D848" s="160"/>
      <c r="E848" s="140"/>
      <c r="F848" s="143"/>
      <c r="G848" s="144"/>
      <c r="H848" s="199"/>
      <c r="I848" s="187"/>
      <c r="J848" s="169"/>
      <c r="K848" s="200"/>
      <c r="L848" s="143"/>
      <c r="M848" s="143"/>
      <c r="N848" s="143"/>
      <c r="O848" s="147"/>
      <c r="P848" s="149"/>
      <c r="Q848" s="228"/>
      <c r="R848" s="121"/>
      <c r="S848" s="164"/>
      <c r="T848" s="161"/>
      <c r="U848" s="164"/>
      <c r="V848" s="187"/>
      <c r="W848" s="187"/>
      <c r="X848" s="140"/>
      <c r="Y848" s="114"/>
    </row>
    <row r="849" spans="3:25">
      <c r="C849" s="167"/>
      <c r="D849" s="160"/>
      <c r="E849" s="140"/>
      <c r="F849" s="143"/>
      <c r="G849" s="144"/>
      <c r="H849" s="199"/>
      <c r="I849" s="187"/>
      <c r="J849" s="169"/>
      <c r="K849" s="200"/>
      <c r="L849" s="143"/>
      <c r="M849" s="143"/>
      <c r="N849" s="143"/>
      <c r="O849" s="147"/>
      <c r="P849" s="149"/>
      <c r="Q849" s="228"/>
      <c r="R849" s="121"/>
      <c r="S849" s="164"/>
      <c r="T849" s="161"/>
      <c r="U849" s="164"/>
      <c r="V849" s="187"/>
      <c r="W849" s="187"/>
      <c r="X849" s="140"/>
      <c r="Y849" s="114"/>
    </row>
    <row r="850" spans="3:25">
      <c r="C850" s="167"/>
      <c r="D850" s="160"/>
      <c r="E850" s="140"/>
      <c r="F850" s="143"/>
      <c r="G850" s="144"/>
      <c r="H850" s="199"/>
      <c r="I850" s="187"/>
      <c r="J850" s="169"/>
      <c r="K850" s="200"/>
      <c r="L850" s="143"/>
      <c r="M850" s="143"/>
      <c r="N850" s="143"/>
      <c r="O850" s="147"/>
      <c r="P850" s="149"/>
      <c r="Q850" s="228"/>
      <c r="R850" s="121"/>
      <c r="S850" s="164"/>
      <c r="T850" s="161"/>
      <c r="U850" s="164"/>
      <c r="V850" s="187"/>
      <c r="W850" s="187"/>
      <c r="X850" s="140"/>
      <c r="Y850" s="114"/>
    </row>
    <row r="851" spans="3:25">
      <c r="C851" s="167"/>
      <c r="D851" s="160"/>
      <c r="E851" s="140"/>
      <c r="F851" s="143"/>
      <c r="G851" s="144"/>
      <c r="H851" s="199"/>
      <c r="I851" s="187"/>
      <c r="J851" s="169"/>
      <c r="K851" s="200"/>
      <c r="L851" s="143"/>
      <c r="M851" s="143"/>
      <c r="N851" s="143"/>
      <c r="O851" s="147"/>
      <c r="P851" s="149"/>
      <c r="Q851" s="228"/>
      <c r="R851" s="121"/>
      <c r="S851" s="164"/>
      <c r="T851" s="161"/>
      <c r="U851" s="164"/>
      <c r="V851" s="187"/>
      <c r="W851" s="187"/>
      <c r="X851" s="140"/>
      <c r="Y851" s="114"/>
    </row>
    <row r="852" spans="3:25">
      <c r="C852" s="167"/>
      <c r="D852" s="160"/>
      <c r="E852" s="140"/>
      <c r="F852" s="143"/>
      <c r="G852" s="144"/>
      <c r="H852" s="199"/>
      <c r="I852" s="187"/>
      <c r="J852" s="169"/>
      <c r="K852" s="200"/>
      <c r="L852" s="143"/>
      <c r="M852" s="143"/>
      <c r="N852" s="143"/>
      <c r="O852" s="147"/>
      <c r="P852" s="149"/>
      <c r="Q852" s="228"/>
      <c r="R852" s="121"/>
      <c r="S852" s="164"/>
      <c r="T852" s="161"/>
      <c r="U852" s="164"/>
      <c r="V852" s="187"/>
      <c r="W852" s="187"/>
      <c r="X852" s="140"/>
      <c r="Y852" s="114"/>
    </row>
    <row r="853" spans="3:25">
      <c r="C853" s="167"/>
      <c r="D853" s="160"/>
      <c r="E853" s="140"/>
      <c r="F853" s="143"/>
      <c r="G853" s="144"/>
      <c r="H853" s="199"/>
      <c r="I853" s="187"/>
      <c r="J853" s="169"/>
      <c r="K853" s="200"/>
      <c r="L853" s="143"/>
      <c r="M853" s="143"/>
      <c r="N853" s="143"/>
      <c r="O853" s="147"/>
      <c r="P853" s="149"/>
      <c r="Q853" s="228"/>
      <c r="R853" s="121"/>
      <c r="S853" s="164"/>
      <c r="T853" s="161"/>
      <c r="U853" s="164"/>
      <c r="V853" s="187"/>
      <c r="W853" s="187"/>
      <c r="X853" s="140"/>
      <c r="Y853" s="114"/>
    </row>
    <row r="854" spans="3:25">
      <c r="C854" s="167"/>
      <c r="D854" s="160"/>
      <c r="E854" s="140"/>
      <c r="F854" s="143"/>
      <c r="G854" s="144"/>
      <c r="H854" s="199"/>
      <c r="I854" s="187"/>
      <c r="J854" s="169"/>
      <c r="K854" s="200"/>
      <c r="L854" s="143"/>
      <c r="M854" s="143"/>
      <c r="N854" s="143"/>
      <c r="O854" s="147"/>
      <c r="P854" s="149"/>
      <c r="Q854" s="228"/>
      <c r="R854" s="121"/>
      <c r="S854" s="164"/>
      <c r="T854" s="161"/>
      <c r="U854" s="164"/>
      <c r="V854" s="187"/>
      <c r="W854" s="187"/>
      <c r="X854" s="140"/>
      <c r="Y854" s="114"/>
    </row>
    <row r="855" spans="3:25">
      <c r="C855" s="167"/>
      <c r="D855" s="160"/>
      <c r="E855" s="140"/>
      <c r="F855" s="143"/>
      <c r="G855" s="144"/>
      <c r="H855" s="199"/>
      <c r="I855" s="187"/>
      <c r="J855" s="169"/>
      <c r="K855" s="200"/>
      <c r="L855" s="143"/>
      <c r="M855" s="143"/>
      <c r="N855" s="143"/>
      <c r="O855" s="147"/>
      <c r="P855" s="149"/>
      <c r="Q855" s="228"/>
      <c r="R855" s="121"/>
      <c r="S855" s="164"/>
      <c r="T855" s="161"/>
      <c r="U855" s="164"/>
      <c r="V855" s="187"/>
      <c r="W855" s="187"/>
      <c r="X855" s="140"/>
      <c r="Y855" s="114"/>
    </row>
    <row r="856" spans="3:25">
      <c r="C856" s="167"/>
      <c r="D856" s="160"/>
      <c r="E856" s="140"/>
      <c r="F856" s="143"/>
      <c r="G856" s="144"/>
      <c r="H856" s="199"/>
      <c r="I856" s="187"/>
      <c r="J856" s="169"/>
      <c r="K856" s="200"/>
      <c r="L856" s="143"/>
      <c r="M856" s="143"/>
      <c r="N856" s="143"/>
      <c r="O856" s="147"/>
      <c r="P856" s="149"/>
      <c r="Q856" s="228"/>
      <c r="R856" s="121"/>
      <c r="S856" s="164"/>
      <c r="T856" s="161"/>
      <c r="U856" s="164"/>
      <c r="V856" s="187"/>
      <c r="W856" s="187"/>
      <c r="X856" s="140"/>
      <c r="Y856" s="114"/>
    </row>
    <row r="857" spans="3:25">
      <c r="C857" s="167"/>
      <c r="D857" s="160"/>
      <c r="E857" s="140"/>
      <c r="F857" s="143"/>
      <c r="G857" s="144"/>
      <c r="H857" s="199"/>
      <c r="I857" s="187"/>
      <c r="J857" s="169"/>
      <c r="K857" s="200"/>
      <c r="L857" s="143"/>
      <c r="M857" s="143"/>
      <c r="N857" s="143"/>
      <c r="O857" s="147"/>
      <c r="P857" s="149"/>
      <c r="Q857" s="228"/>
      <c r="R857" s="121"/>
      <c r="S857" s="164"/>
      <c r="T857" s="161"/>
      <c r="U857" s="164"/>
      <c r="V857" s="187"/>
      <c r="W857" s="187"/>
      <c r="X857" s="140"/>
      <c r="Y857" s="114"/>
    </row>
    <row r="858" spans="3:25">
      <c r="C858" s="167"/>
      <c r="D858" s="160"/>
      <c r="E858" s="140"/>
      <c r="F858" s="143"/>
      <c r="G858" s="144"/>
      <c r="H858" s="199"/>
      <c r="I858" s="187"/>
      <c r="J858" s="169"/>
      <c r="K858" s="200"/>
      <c r="L858" s="143"/>
      <c r="M858" s="143"/>
      <c r="N858" s="143"/>
      <c r="O858" s="147"/>
      <c r="P858" s="149"/>
      <c r="Q858" s="228"/>
      <c r="R858" s="121"/>
      <c r="S858" s="164"/>
      <c r="T858" s="161"/>
      <c r="U858" s="164"/>
      <c r="V858" s="187"/>
      <c r="W858" s="187"/>
      <c r="X858" s="140"/>
      <c r="Y858" s="114"/>
    </row>
    <row r="859" spans="3:25">
      <c r="C859" s="167"/>
      <c r="D859" s="160"/>
      <c r="E859" s="140"/>
      <c r="F859" s="143"/>
      <c r="G859" s="144"/>
      <c r="H859" s="199"/>
      <c r="I859" s="187"/>
      <c r="J859" s="169"/>
      <c r="K859" s="200"/>
      <c r="L859" s="143"/>
      <c r="M859" s="143"/>
      <c r="N859" s="143"/>
      <c r="O859" s="147"/>
      <c r="P859" s="149"/>
      <c r="Q859" s="228"/>
      <c r="R859" s="121"/>
      <c r="S859" s="164"/>
      <c r="T859" s="161"/>
      <c r="U859" s="164"/>
      <c r="V859" s="187"/>
      <c r="W859" s="187"/>
      <c r="X859" s="140"/>
      <c r="Y859" s="114"/>
    </row>
    <row r="860" spans="3:25">
      <c r="C860" s="167"/>
      <c r="D860" s="160"/>
      <c r="E860" s="140"/>
      <c r="F860" s="143"/>
      <c r="G860" s="144"/>
      <c r="H860" s="199"/>
      <c r="I860" s="187"/>
      <c r="J860" s="169"/>
      <c r="K860" s="200"/>
      <c r="L860" s="143"/>
      <c r="M860" s="143"/>
      <c r="N860" s="143"/>
      <c r="O860" s="147"/>
      <c r="P860" s="149"/>
      <c r="Q860" s="228"/>
      <c r="R860" s="121"/>
      <c r="S860" s="164"/>
      <c r="T860" s="161"/>
      <c r="U860" s="164"/>
      <c r="V860" s="187"/>
      <c r="W860" s="187"/>
      <c r="X860" s="140"/>
      <c r="Y860" s="114"/>
    </row>
    <row r="861" spans="3:25">
      <c r="C861" s="167"/>
      <c r="D861" s="160"/>
      <c r="E861" s="140"/>
      <c r="F861" s="143"/>
      <c r="G861" s="144"/>
      <c r="H861" s="199"/>
      <c r="I861" s="187"/>
      <c r="J861" s="169"/>
      <c r="K861" s="200"/>
      <c r="L861" s="143"/>
      <c r="M861" s="143"/>
      <c r="N861" s="143"/>
      <c r="O861" s="147"/>
      <c r="P861" s="149"/>
      <c r="Q861" s="228"/>
      <c r="R861" s="121"/>
      <c r="S861" s="164"/>
      <c r="T861" s="161"/>
      <c r="U861" s="164"/>
      <c r="V861" s="187"/>
      <c r="W861" s="187"/>
      <c r="X861" s="140"/>
      <c r="Y861" s="114"/>
    </row>
    <row r="862" spans="3:25">
      <c r="C862" s="167"/>
      <c r="D862" s="160"/>
      <c r="E862" s="140"/>
      <c r="F862" s="143"/>
      <c r="G862" s="144"/>
      <c r="H862" s="199"/>
      <c r="I862" s="187"/>
      <c r="J862" s="169"/>
      <c r="K862" s="200"/>
      <c r="L862" s="143"/>
      <c r="M862" s="143"/>
      <c r="N862" s="143"/>
      <c r="O862" s="147"/>
      <c r="P862" s="149"/>
      <c r="Q862" s="228"/>
      <c r="R862" s="121"/>
      <c r="S862" s="164"/>
      <c r="T862" s="161"/>
      <c r="U862" s="164"/>
      <c r="V862" s="187"/>
      <c r="W862" s="187"/>
      <c r="X862" s="140"/>
      <c r="Y862" s="114"/>
    </row>
    <row r="863" spans="3:25">
      <c r="C863" s="167"/>
      <c r="D863" s="160"/>
      <c r="E863" s="140"/>
      <c r="F863" s="143"/>
      <c r="G863" s="144"/>
      <c r="H863" s="199"/>
      <c r="I863" s="187"/>
      <c r="J863" s="169"/>
      <c r="K863" s="200"/>
      <c r="L863" s="143"/>
      <c r="M863" s="143"/>
      <c r="N863" s="143"/>
      <c r="O863" s="147"/>
      <c r="P863" s="149"/>
      <c r="Q863" s="228"/>
      <c r="R863" s="121"/>
      <c r="S863" s="164"/>
      <c r="T863" s="161"/>
      <c r="U863" s="164"/>
      <c r="V863" s="187"/>
      <c r="W863" s="187"/>
      <c r="X863" s="140"/>
      <c r="Y863" s="114"/>
    </row>
    <row r="864" spans="3:25">
      <c r="C864" s="167"/>
      <c r="D864" s="160"/>
      <c r="E864" s="140"/>
      <c r="F864" s="143"/>
      <c r="G864" s="144"/>
      <c r="H864" s="199"/>
      <c r="I864" s="187"/>
      <c r="J864" s="169"/>
      <c r="K864" s="200"/>
      <c r="L864" s="143"/>
      <c r="M864" s="143"/>
      <c r="N864" s="143"/>
      <c r="O864" s="147"/>
      <c r="P864" s="149"/>
      <c r="Q864" s="228"/>
      <c r="R864" s="121"/>
      <c r="S864" s="164"/>
      <c r="T864" s="161"/>
      <c r="U864" s="164"/>
      <c r="V864" s="187"/>
      <c r="W864" s="187"/>
      <c r="X864" s="140"/>
      <c r="Y864" s="114"/>
    </row>
    <row r="865" spans="3:25">
      <c r="C865" s="167"/>
      <c r="D865" s="160"/>
      <c r="E865" s="140"/>
      <c r="F865" s="143"/>
      <c r="G865" s="144"/>
      <c r="H865" s="199"/>
      <c r="I865" s="187"/>
      <c r="J865" s="169"/>
      <c r="K865" s="200"/>
      <c r="L865" s="143"/>
      <c r="M865" s="143"/>
      <c r="N865" s="143"/>
      <c r="O865" s="147"/>
      <c r="P865" s="149"/>
      <c r="Q865" s="228"/>
      <c r="R865" s="121"/>
      <c r="S865" s="164"/>
      <c r="T865" s="161"/>
      <c r="U865" s="164"/>
      <c r="V865" s="187"/>
      <c r="W865" s="187"/>
      <c r="X865" s="140"/>
      <c r="Y865" s="114"/>
    </row>
    <row r="866" spans="3:25">
      <c r="C866" s="167"/>
      <c r="D866" s="160"/>
      <c r="E866" s="140"/>
      <c r="F866" s="143"/>
      <c r="G866" s="144"/>
      <c r="H866" s="199"/>
      <c r="I866" s="187"/>
      <c r="J866" s="169"/>
      <c r="K866" s="200"/>
      <c r="L866" s="143"/>
      <c r="M866" s="143"/>
      <c r="N866" s="143"/>
      <c r="O866" s="147"/>
      <c r="P866" s="149"/>
      <c r="Q866" s="228"/>
      <c r="R866" s="121"/>
      <c r="S866" s="164"/>
      <c r="T866" s="161"/>
      <c r="U866" s="164"/>
      <c r="V866" s="187"/>
      <c r="W866" s="187"/>
      <c r="X866" s="140"/>
      <c r="Y866" s="114"/>
    </row>
    <row r="867" spans="3:25">
      <c r="C867" s="167"/>
      <c r="D867" s="160"/>
      <c r="E867" s="140"/>
      <c r="F867" s="143"/>
      <c r="G867" s="144"/>
      <c r="H867" s="199"/>
      <c r="I867" s="187"/>
      <c r="J867" s="169"/>
      <c r="K867" s="200"/>
      <c r="L867" s="143"/>
      <c r="M867" s="143"/>
      <c r="N867" s="143"/>
      <c r="O867" s="147"/>
      <c r="P867" s="149"/>
      <c r="Q867" s="228"/>
      <c r="R867" s="121"/>
      <c r="S867" s="164"/>
      <c r="T867" s="161"/>
      <c r="U867" s="164"/>
      <c r="V867" s="187"/>
      <c r="W867" s="187"/>
      <c r="X867" s="140"/>
      <c r="Y867" s="114"/>
    </row>
    <row r="868" spans="3:25">
      <c r="C868" s="167"/>
      <c r="D868" s="160"/>
      <c r="E868" s="140"/>
      <c r="F868" s="143"/>
      <c r="G868" s="144"/>
      <c r="H868" s="199"/>
      <c r="I868" s="187"/>
      <c r="J868" s="169"/>
      <c r="K868" s="200"/>
      <c r="L868" s="143"/>
      <c r="M868" s="143"/>
      <c r="N868" s="143"/>
      <c r="O868" s="147"/>
      <c r="P868" s="149"/>
      <c r="Q868" s="228"/>
      <c r="R868" s="121"/>
      <c r="S868" s="164"/>
      <c r="T868" s="161"/>
      <c r="U868" s="164"/>
      <c r="V868" s="187"/>
      <c r="W868" s="187"/>
      <c r="X868" s="140"/>
      <c r="Y868" s="114"/>
    </row>
    <row r="869" spans="3:25">
      <c r="C869" s="167"/>
      <c r="D869" s="160"/>
      <c r="E869" s="140"/>
      <c r="F869" s="143"/>
      <c r="G869" s="144"/>
      <c r="H869" s="199"/>
      <c r="I869" s="187"/>
      <c r="J869" s="169"/>
      <c r="K869" s="200"/>
      <c r="L869" s="143"/>
      <c r="M869" s="143"/>
      <c r="N869" s="143"/>
      <c r="O869" s="147"/>
      <c r="P869" s="149"/>
      <c r="Q869" s="228"/>
      <c r="R869" s="121"/>
      <c r="S869" s="164"/>
      <c r="T869" s="161"/>
      <c r="U869" s="164"/>
      <c r="V869" s="187"/>
      <c r="W869" s="187"/>
      <c r="X869" s="140"/>
      <c r="Y869" s="114"/>
    </row>
    <row r="870" spans="3:25">
      <c r="C870" s="167"/>
      <c r="D870" s="160"/>
      <c r="E870" s="140"/>
      <c r="F870" s="143"/>
      <c r="G870" s="144"/>
      <c r="H870" s="199"/>
      <c r="I870" s="187"/>
      <c r="J870" s="169"/>
      <c r="K870" s="200"/>
      <c r="L870" s="143"/>
      <c r="M870" s="143"/>
      <c r="N870" s="143"/>
      <c r="O870" s="147"/>
      <c r="P870" s="149"/>
      <c r="Q870" s="228"/>
      <c r="R870" s="121"/>
      <c r="S870" s="164"/>
      <c r="T870" s="161"/>
      <c r="U870" s="164"/>
      <c r="V870" s="187"/>
      <c r="W870" s="187"/>
      <c r="X870" s="140"/>
      <c r="Y870" s="114"/>
    </row>
    <row r="871" spans="3:25">
      <c r="C871" s="167"/>
      <c r="D871" s="160"/>
      <c r="E871" s="140"/>
      <c r="F871" s="143"/>
      <c r="G871" s="144"/>
      <c r="H871" s="199"/>
      <c r="I871" s="187"/>
      <c r="J871" s="169"/>
      <c r="K871" s="200"/>
      <c r="L871" s="143"/>
      <c r="M871" s="143"/>
      <c r="N871" s="143"/>
      <c r="O871" s="147"/>
      <c r="P871" s="149"/>
      <c r="Q871" s="228"/>
      <c r="R871" s="121"/>
      <c r="S871" s="164"/>
      <c r="T871" s="161"/>
      <c r="U871" s="164"/>
      <c r="V871" s="187"/>
      <c r="W871" s="187"/>
      <c r="X871" s="140"/>
      <c r="Y871" s="114"/>
    </row>
    <row r="872" spans="3:25">
      <c r="C872" s="167"/>
      <c r="D872" s="160"/>
      <c r="E872" s="140"/>
      <c r="F872" s="143"/>
      <c r="G872" s="144"/>
      <c r="H872" s="199"/>
      <c r="I872" s="187"/>
      <c r="J872" s="169"/>
      <c r="K872" s="200"/>
      <c r="L872" s="143"/>
      <c r="M872" s="143"/>
      <c r="N872" s="143"/>
      <c r="O872" s="147"/>
      <c r="P872" s="149"/>
      <c r="Q872" s="228"/>
      <c r="R872" s="121"/>
      <c r="S872" s="164"/>
      <c r="T872" s="161"/>
      <c r="U872" s="164"/>
      <c r="V872" s="187"/>
      <c r="W872" s="187"/>
      <c r="X872" s="140"/>
      <c r="Y872" s="114"/>
    </row>
    <row r="873" spans="3:25">
      <c r="C873" s="167"/>
      <c r="D873" s="160"/>
      <c r="E873" s="140"/>
      <c r="F873" s="143"/>
      <c r="G873" s="144"/>
      <c r="H873" s="199"/>
      <c r="I873" s="187"/>
      <c r="J873" s="169"/>
      <c r="K873" s="200"/>
      <c r="L873" s="143"/>
      <c r="M873" s="143"/>
      <c r="N873" s="143"/>
      <c r="O873" s="147"/>
      <c r="P873" s="149"/>
      <c r="Q873" s="228"/>
      <c r="R873" s="121"/>
      <c r="S873" s="164"/>
      <c r="T873" s="161"/>
      <c r="U873" s="164"/>
      <c r="V873" s="187"/>
      <c r="W873" s="187"/>
      <c r="X873" s="140"/>
      <c r="Y873" s="114"/>
    </row>
    <row r="874" spans="3:25">
      <c r="C874" s="167"/>
      <c r="D874" s="160"/>
      <c r="E874" s="140"/>
      <c r="F874" s="143"/>
      <c r="G874" s="144"/>
      <c r="H874" s="199"/>
      <c r="I874" s="187"/>
      <c r="J874" s="169"/>
      <c r="K874" s="200"/>
      <c r="L874" s="143"/>
      <c r="M874" s="143"/>
      <c r="N874" s="143"/>
      <c r="O874" s="147"/>
      <c r="P874" s="149"/>
      <c r="Q874" s="228"/>
      <c r="R874" s="121"/>
      <c r="S874" s="164"/>
      <c r="T874" s="161"/>
      <c r="U874" s="164"/>
      <c r="V874" s="187"/>
      <c r="W874" s="187"/>
      <c r="X874" s="140"/>
      <c r="Y874" s="114"/>
    </row>
    <row r="875" spans="3:25">
      <c r="C875" s="167"/>
      <c r="D875" s="160"/>
      <c r="E875" s="140"/>
      <c r="F875" s="143"/>
      <c r="G875" s="144"/>
      <c r="H875" s="199"/>
      <c r="I875" s="187"/>
      <c r="J875" s="169"/>
      <c r="K875" s="200"/>
      <c r="L875" s="143"/>
      <c r="M875" s="143"/>
      <c r="N875" s="143"/>
      <c r="O875" s="147"/>
      <c r="P875" s="149"/>
      <c r="Q875" s="228"/>
      <c r="R875" s="121"/>
      <c r="S875" s="164"/>
      <c r="T875" s="161"/>
      <c r="U875" s="164"/>
      <c r="V875" s="187"/>
      <c r="W875" s="187"/>
      <c r="X875" s="140"/>
      <c r="Y875" s="114"/>
    </row>
    <row r="876" spans="3:25">
      <c r="C876" s="167"/>
      <c r="D876" s="160"/>
      <c r="E876" s="140"/>
      <c r="F876" s="143"/>
      <c r="G876" s="144"/>
      <c r="H876" s="199"/>
      <c r="I876" s="187"/>
      <c r="J876" s="169"/>
      <c r="K876" s="200"/>
      <c r="L876" s="143"/>
      <c r="M876" s="143"/>
      <c r="N876" s="143"/>
      <c r="O876" s="147"/>
      <c r="P876" s="149"/>
      <c r="Q876" s="228"/>
      <c r="R876" s="121"/>
      <c r="S876" s="164"/>
      <c r="T876" s="161"/>
      <c r="U876" s="164"/>
      <c r="V876" s="187"/>
      <c r="W876" s="187"/>
      <c r="X876" s="140"/>
      <c r="Y876" s="114"/>
    </row>
    <row r="877" spans="3:25">
      <c r="C877" s="167"/>
      <c r="D877" s="160"/>
      <c r="E877" s="140"/>
      <c r="F877" s="143"/>
      <c r="G877" s="144"/>
      <c r="H877" s="199"/>
      <c r="I877" s="187"/>
      <c r="J877" s="169"/>
      <c r="K877" s="200"/>
      <c r="L877" s="143"/>
      <c r="M877" s="143"/>
      <c r="N877" s="143"/>
      <c r="O877" s="147"/>
      <c r="P877" s="149"/>
      <c r="Q877" s="228"/>
      <c r="R877" s="121"/>
      <c r="S877" s="164"/>
      <c r="T877" s="161"/>
      <c r="U877" s="164"/>
      <c r="V877" s="187"/>
      <c r="W877" s="187"/>
      <c r="X877" s="140"/>
      <c r="Y877" s="114"/>
    </row>
    <row r="878" spans="3:25">
      <c r="C878" s="167"/>
      <c r="D878" s="160"/>
      <c r="E878" s="140"/>
      <c r="F878" s="143"/>
      <c r="G878" s="144"/>
      <c r="H878" s="199"/>
      <c r="I878" s="187"/>
      <c r="J878" s="169"/>
      <c r="K878" s="200"/>
      <c r="L878" s="143"/>
      <c r="M878" s="143"/>
      <c r="N878" s="143"/>
      <c r="O878" s="147"/>
      <c r="P878" s="149"/>
      <c r="Q878" s="228"/>
      <c r="R878" s="121"/>
      <c r="S878" s="164"/>
      <c r="T878" s="161"/>
      <c r="U878" s="164"/>
      <c r="V878" s="187"/>
      <c r="W878" s="187"/>
      <c r="X878" s="140"/>
      <c r="Y878" s="114"/>
    </row>
    <row r="879" spans="3:25">
      <c r="C879" s="167"/>
      <c r="D879" s="160"/>
      <c r="E879" s="140"/>
      <c r="F879" s="143"/>
      <c r="G879" s="144"/>
      <c r="H879" s="199"/>
      <c r="I879" s="187"/>
      <c r="J879" s="169"/>
      <c r="K879" s="200"/>
      <c r="L879" s="143"/>
      <c r="M879" s="143"/>
      <c r="N879" s="143"/>
      <c r="O879" s="147"/>
      <c r="P879" s="149"/>
      <c r="Q879" s="228"/>
      <c r="R879" s="121"/>
      <c r="S879" s="164"/>
      <c r="T879" s="161"/>
      <c r="U879" s="164"/>
      <c r="V879" s="187"/>
      <c r="W879" s="187"/>
      <c r="X879" s="140"/>
      <c r="Y879" s="114"/>
    </row>
    <row r="880" spans="3:25">
      <c r="C880" s="167"/>
      <c r="D880" s="160"/>
      <c r="E880" s="140"/>
      <c r="F880" s="143"/>
      <c r="G880" s="144"/>
      <c r="H880" s="199"/>
      <c r="I880" s="187"/>
      <c r="J880" s="169"/>
      <c r="K880" s="200"/>
      <c r="L880" s="143"/>
      <c r="M880" s="143"/>
      <c r="N880" s="143"/>
      <c r="O880" s="147"/>
      <c r="P880" s="149"/>
      <c r="Q880" s="228"/>
      <c r="R880" s="121"/>
      <c r="S880" s="164"/>
      <c r="T880" s="161"/>
      <c r="U880" s="164"/>
      <c r="V880" s="187"/>
      <c r="W880" s="187"/>
      <c r="X880" s="140"/>
      <c r="Y880" s="114"/>
    </row>
    <row r="881" spans="3:25">
      <c r="C881" s="167"/>
      <c r="D881" s="160"/>
      <c r="E881" s="140"/>
      <c r="F881" s="143"/>
      <c r="G881" s="144"/>
      <c r="H881" s="199"/>
      <c r="I881" s="187"/>
      <c r="J881" s="169"/>
      <c r="K881" s="200"/>
      <c r="L881" s="143"/>
      <c r="M881" s="143"/>
      <c r="N881" s="143"/>
      <c r="O881" s="147"/>
      <c r="P881" s="149"/>
      <c r="Q881" s="228"/>
      <c r="R881" s="121"/>
      <c r="S881" s="164"/>
      <c r="T881" s="161"/>
      <c r="U881" s="164"/>
      <c r="V881" s="187"/>
      <c r="W881" s="187"/>
      <c r="X881" s="140"/>
      <c r="Y881" s="114"/>
    </row>
    <row r="882" spans="3:25">
      <c r="C882" s="167"/>
      <c r="D882" s="160"/>
      <c r="E882" s="140"/>
      <c r="F882" s="143"/>
      <c r="G882" s="144"/>
      <c r="H882" s="199"/>
      <c r="I882" s="187"/>
      <c r="J882" s="169"/>
      <c r="K882" s="200"/>
      <c r="L882" s="143"/>
      <c r="M882" s="143"/>
      <c r="N882" s="143"/>
      <c r="O882" s="147"/>
      <c r="P882" s="149"/>
      <c r="Q882" s="228"/>
      <c r="R882" s="121"/>
      <c r="S882" s="164"/>
      <c r="T882" s="161"/>
      <c r="U882" s="164"/>
      <c r="V882" s="187"/>
      <c r="W882" s="187"/>
      <c r="X882" s="140"/>
      <c r="Y882" s="114"/>
    </row>
    <row r="883" spans="3:25">
      <c r="C883" s="167"/>
      <c r="D883" s="160"/>
      <c r="E883" s="140"/>
      <c r="F883" s="143"/>
      <c r="G883" s="144"/>
      <c r="H883" s="199"/>
      <c r="I883" s="187"/>
      <c r="J883" s="169"/>
      <c r="K883" s="200"/>
      <c r="L883" s="143"/>
      <c r="M883" s="143"/>
      <c r="N883" s="143"/>
      <c r="O883" s="147"/>
      <c r="P883" s="149"/>
      <c r="Q883" s="228"/>
      <c r="R883" s="121"/>
      <c r="S883" s="164"/>
      <c r="T883" s="161"/>
      <c r="U883" s="164"/>
      <c r="V883" s="187"/>
      <c r="W883" s="187"/>
      <c r="X883" s="140"/>
      <c r="Y883" s="114"/>
    </row>
    <row r="884" spans="3:25">
      <c r="C884" s="167"/>
      <c r="D884" s="160"/>
      <c r="E884" s="140"/>
      <c r="F884" s="143"/>
      <c r="G884" s="144"/>
      <c r="H884" s="199"/>
      <c r="I884" s="187"/>
      <c r="J884" s="169"/>
      <c r="K884" s="200"/>
      <c r="L884" s="143"/>
      <c r="M884" s="143"/>
      <c r="N884" s="143"/>
      <c r="O884" s="147"/>
      <c r="P884" s="149"/>
      <c r="Q884" s="228"/>
      <c r="R884" s="121"/>
      <c r="S884" s="164"/>
      <c r="T884" s="161"/>
      <c r="U884" s="164"/>
      <c r="V884" s="187"/>
      <c r="W884" s="187"/>
      <c r="X884" s="140"/>
      <c r="Y884" s="114"/>
    </row>
    <row r="885" spans="3:25">
      <c r="C885" s="167"/>
      <c r="D885" s="160"/>
      <c r="E885" s="140"/>
      <c r="F885" s="143"/>
      <c r="G885" s="144"/>
      <c r="H885" s="199"/>
      <c r="I885" s="187"/>
      <c r="J885" s="169"/>
      <c r="K885" s="200"/>
      <c r="L885" s="143"/>
      <c r="M885" s="143"/>
      <c r="N885" s="143"/>
      <c r="O885" s="147"/>
      <c r="P885" s="149"/>
      <c r="Q885" s="228"/>
      <c r="R885" s="121"/>
      <c r="S885" s="164"/>
      <c r="T885" s="161"/>
      <c r="U885" s="164"/>
      <c r="V885" s="187"/>
      <c r="W885" s="187"/>
      <c r="X885" s="140"/>
      <c r="Y885" s="114"/>
    </row>
    <row r="886" spans="3:25">
      <c r="C886" s="167"/>
      <c r="D886" s="160"/>
      <c r="E886" s="140"/>
      <c r="F886" s="143"/>
      <c r="G886" s="144"/>
      <c r="H886" s="199"/>
      <c r="I886" s="187"/>
      <c r="J886" s="169"/>
      <c r="K886" s="200"/>
      <c r="L886" s="143"/>
      <c r="M886" s="143"/>
      <c r="N886" s="143"/>
      <c r="O886" s="147"/>
      <c r="P886" s="149"/>
      <c r="Q886" s="228"/>
      <c r="R886" s="121"/>
      <c r="S886" s="164"/>
      <c r="T886" s="161"/>
      <c r="U886" s="164"/>
      <c r="V886" s="187"/>
      <c r="W886" s="187"/>
      <c r="X886" s="140"/>
      <c r="Y886" s="114"/>
    </row>
    <row r="887" spans="3:25">
      <c r="C887" s="167"/>
      <c r="D887" s="160"/>
      <c r="E887" s="140"/>
      <c r="F887" s="143"/>
      <c r="G887" s="144"/>
      <c r="H887" s="199"/>
      <c r="I887" s="187"/>
      <c r="J887" s="169"/>
      <c r="K887" s="200"/>
      <c r="L887" s="143"/>
      <c r="M887" s="143"/>
      <c r="N887" s="143"/>
      <c r="O887" s="147"/>
      <c r="P887" s="149"/>
      <c r="Q887" s="228"/>
      <c r="R887" s="121"/>
      <c r="S887" s="164"/>
      <c r="T887" s="161"/>
      <c r="U887" s="164"/>
      <c r="V887" s="187"/>
      <c r="W887" s="187"/>
      <c r="X887" s="140"/>
      <c r="Y887" s="114"/>
    </row>
    <row r="888" spans="3:25">
      <c r="C888" s="167"/>
      <c r="D888" s="160"/>
      <c r="E888" s="140"/>
      <c r="F888" s="143"/>
      <c r="G888" s="144"/>
      <c r="H888" s="199"/>
      <c r="I888" s="187"/>
      <c r="J888" s="169"/>
      <c r="K888" s="200"/>
      <c r="L888" s="143"/>
      <c r="M888" s="143"/>
      <c r="N888" s="143"/>
      <c r="O888" s="147"/>
      <c r="P888" s="149"/>
      <c r="Q888" s="228"/>
      <c r="R888" s="121"/>
      <c r="S888" s="164"/>
      <c r="T888" s="161"/>
      <c r="U888" s="164"/>
      <c r="V888" s="187"/>
      <c r="W888" s="187"/>
      <c r="X888" s="140"/>
      <c r="Y888" s="114"/>
    </row>
    <row r="889" spans="3:25">
      <c r="C889" s="167"/>
      <c r="D889" s="160"/>
      <c r="E889" s="140"/>
      <c r="F889" s="143"/>
      <c r="G889" s="144"/>
      <c r="H889" s="199"/>
      <c r="I889" s="187"/>
      <c r="J889" s="169"/>
      <c r="K889" s="200"/>
      <c r="L889" s="143"/>
      <c r="M889" s="143"/>
      <c r="N889" s="143"/>
      <c r="O889" s="147"/>
      <c r="P889" s="149"/>
      <c r="Q889" s="228"/>
      <c r="R889" s="121"/>
      <c r="S889" s="164"/>
      <c r="T889" s="161"/>
      <c r="U889" s="164"/>
      <c r="V889" s="187"/>
      <c r="W889" s="187"/>
      <c r="X889" s="140"/>
      <c r="Y889" s="114"/>
    </row>
    <row r="890" spans="3:25">
      <c r="C890" s="167"/>
      <c r="D890" s="160"/>
      <c r="E890" s="140"/>
      <c r="F890" s="143"/>
      <c r="G890" s="144"/>
      <c r="H890" s="199"/>
      <c r="I890" s="187"/>
      <c r="J890" s="169"/>
      <c r="K890" s="200"/>
      <c r="L890" s="143"/>
      <c r="M890" s="143"/>
      <c r="N890" s="143"/>
      <c r="O890" s="147"/>
      <c r="P890" s="149"/>
      <c r="Q890" s="228"/>
      <c r="R890" s="121"/>
      <c r="S890" s="164"/>
      <c r="T890" s="161"/>
      <c r="U890" s="164"/>
      <c r="V890" s="187"/>
      <c r="W890" s="187"/>
      <c r="X890" s="140"/>
      <c r="Y890" s="114"/>
    </row>
    <row r="891" spans="3:25">
      <c r="C891" s="167"/>
      <c r="D891" s="160"/>
      <c r="E891" s="140"/>
      <c r="F891" s="143"/>
      <c r="G891" s="144"/>
      <c r="H891" s="199"/>
      <c r="I891" s="187"/>
      <c r="J891" s="169"/>
      <c r="K891" s="200"/>
      <c r="L891" s="143"/>
      <c r="M891" s="143"/>
      <c r="N891" s="143"/>
      <c r="O891" s="147"/>
      <c r="P891" s="149"/>
      <c r="Q891" s="228"/>
      <c r="R891" s="121"/>
      <c r="S891" s="164"/>
      <c r="T891" s="161"/>
      <c r="U891" s="164"/>
      <c r="V891" s="187"/>
      <c r="W891" s="187"/>
      <c r="X891" s="140"/>
      <c r="Y891" s="114"/>
    </row>
    <row r="892" spans="3:25">
      <c r="C892" s="167"/>
      <c r="D892" s="160"/>
      <c r="E892" s="140"/>
      <c r="F892" s="143"/>
      <c r="G892" s="144"/>
      <c r="H892" s="199"/>
      <c r="I892" s="187"/>
      <c r="J892" s="169"/>
      <c r="K892" s="200"/>
      <c r="L892" s="143"/>
      <c r="M892" s="143"/>
      <c r="N892" s="143"/>
      <c r="O892" s="147"/>
      <c r="P892" s="149"/>
      <c r="Q892" s="228"/>
      <c r="R892" s="121"/>
      <c r="S892" s="164"/>
      <c r="T892" s="161"/>
      <c r="U892" s="164"/>
      <c r="V892" s="187"/>
      <c r="W892" s="187"/>
      <c r="X892" s="140"/>
      <c r="Y892" s="114"/>
    </row>
    <row r="893" spans="3:25">
      <c r="C893" s="167"/>
      <c r="D893" s="160"/>
      <c r="E893" s="140"/>
      <c r="F893" s="143"/>
      <c r="G893" s="144"/>
      <c r="H893" s="199"/>
      <c r="I893" s="187"/>
      <c r="J893" s="169"/>
      <c r="K893" s="200"/>
      <c r="L893" s="143"/>
      <c r="M893" s="143"/>
      <c r="N893" s="143"/>
      <c r="O893" s="147"/>
      <c r="P893" s="149"/>
      <c r="Q893" s="228"/>
      <c r="R893" s="121"/>
      <c r="S893" s="164"/>
      <c r="T893" s="161"/>
      <c r="U893" s="164"/>
      <c r="V893" s="187"/>
      <c r="W893" s="187"/>
      <c r="X893" s="140"/>
      <c r="Y893" s="114"/>
    </row>
    <row r="894" spans="3:25">
      <c r="C894" s="167"/>
      <c r="D894" s="160"/>
      <c r="E894" s="140"/>
      <c r="F894" s="143"/>
      <c r="G894" s="144"/>
      <c r="H894" s="199"/>
      <c r="I894" s="187"/>
      <c r="J894" s="169"/>
      <c r="K894" s="200"/>
      <c r="L894" s="143"/>
      <c r="M894" s="143"/>
      <c r="N894" s="143"/>
      <c r="O894" s="147"/>
      <c r="P894" s="149"/>
      <c r="Q894" s="228"/>
      <c r="R894" s="121"/>
      <c r="S894" s="164"/>
      <c r="T894" s="161"/>
      <c r="U894" s="164"/>
      <c r="V894" s="187"/>
      <c r="W894" s="187"/>
      <c r="X894" s="140"/>
      <c r="Y894" s="114"/>
    </row>
    <row r="895" spans="3:25">
      <c r="C895" s="167"/>
      <c r="D895" s="160"/>
      <c r="E895" s="140"/>
      <c r="F895" s="143"/>
      <c r="G895" s="144"/>
      <c r="H895" s="199"/>
      <c r="I895" s="187"/>
      <c r="J895" s="169"/>
      <c r="K895" s="200"/>
      <c r="L895" s="143"/>
      <c r="M895" s="143"/>
      <c r="N895" s="143"/>
      <c r="O895" s="147"/>
      <c r="P895" s="149"/>
      <c r="Q895" s="228"/>
      <c r="R895" s="121"/>
      <c r="S895" s="164"/>
      <c r="T895" s="161"/>
      <c r="U895" s="164"/>
      <c r="V895" s="187"/>
      <c r="W895" s="187"/>
      <c r="X895" s="140"/>
      <c r="Y895" s="114"/>
    </row>
    <row r="896" spans="3:25">
      <c r="C896" s="167"/>
      <c r="D896" s="160"/>
      <c r="E896" s="140"/>
      <c r="F896" s="143"/>
      <c r="G896" s="144"/>
      <c r="H896" s="199"/>
      <c r="I896" s="187"/>
      <c r="J896" s="169"/>
      <c r="K896" s="200"/>
      <c r="L896" s="143"/>
      <c r="M896" s="143"/>
      <c r="N896" s="143"/>
      <c r="O896" s="147"/>
      <c r="P896" s="149"/>
      <c r="Q896" s="228"/>
      <c r="R896" s="121"/>
      <c r="S896" s="164"/>
      <c r="T896" s="161"/>
      <c r="U896" s="164"/>
      <c r="V896" s="187"/>
      <c r="W896" s="187"/>
      <c r="X896" s="140"/>
      <c r="Y896" s="114"/>
    </row>
    <row r="897" spans="3:25">
      <c r="C897" s="167"/>
      <c r="D897" s="160"/>
      <c r="E897" s="140"/>
      <c r="F897" s="143"/>
      <c r="G897" s="144"/>
      <c r="H897" s="199"/>
      <c r="I897" s="187"/>
      <c r="J897" s="169"/>
      <c r="K897" s="200"/>
      <c r="L897" s="143"/>
      <c r="M897" s="143"/>
      <c r="N897" s="143"/>
      <c r="O897" s="147"/>
      <c r="P897" s="149"/>
      <c r="Q897" s="228"/>
      <c r="R897" s="121"/>
      <c r="S897" s="164"/>
      <c r="T897" s="161"/>
      <c r="U897" s="164"/>
      <c r="V897" s="187"/>
      <c r="W897" s="187"/>
      <c r="X897" s="140"/>
      <c r="Y897" s="114"/>
    </row>
    <row r="898" spans="3:25">
      <c r="C898" s="167"/>
      <c r="D898" s="160"/>
      <c r="E898" s="140"/>
      <c r="F898" s="143"/>
      <c r="G898" s="144"/>
      <c r="H898" s="199"/>
      <c r="I898" s="187"/>
      <c r="J898" s="169"/>
      <c r="K898" s="200"/>
      <c r="L898" s="143"/>
      <c r="M898" s="143"/>
      <c r="N898" s="143"/>
      <c r="O898" s="147"/>
      <c r="P898" s="149"/>
      <c r="Q898" s="228"/>
      <c r="R898" s="121"/>
      <c r="S898" s="164"/>
      <c r="T898" s="161"/>
      <c r="U898" s="164"/>
      <c r="V898" s="187"/>
      <c r="W898" s="187"/>
      <c r="X898" s="140"/>
      <c r="Y898" s="114"/>
    </row>
    <row r="899" spans="3:25">
      <c r="C899" s="167"/>
      <c r="D899" s="160"/>
      <c r="E899" s="140"/>
      <c r="F899" s="143"/>
      <c r="G899" s="144"/>
      <c r="H899" s="199"/>
      <c r="I899" s="187"/>
      <c r="J899" s="169"/>
      <c r="K899" s="200"/>
      <c r="L899" s="143"/>
      <c r="M899" s="143"/>
      <c r="N899" s="143"/>
      <c r="O899" s="147"/>
      <c r="P899" s="149"/>
      <c r="Q899" s="228"/>
      <c r="R899" s="121"/>
      <c r="S899" s="164"/>
      <c r="T899" s="161"/>
      <c r="U899" s="164"/>
      <c r="V899" s="187"/>
      <c r="W899" s="187"/>
      <c r="X899" s="140"/>
      <c r="Y899" s="114"/>
    </row>
    <row r="900" spans="3:25">
      <c r="C900" s="167"/>
      <c r="D900" s="160"/>
      <c r="E900" s="140"/>
      <c r="F900" s="143"/>
      <c r="G900" s="144"/>
      <c r="H900" s="199"/>
      <c r="I900" s="187"/>
      <c r="J900" s="169"/>
      <c r="K900" s="200"/>
      <c r="L900" s="143"/>
      <c r="M900" s="143"/>
      <c r="N900" s="143"/>
      <c r="O900" s="147"/>
      <c r="P900" s="149"/>
      <c r="Q900" s="228"/>
      <c r="R900" s="121"/>
      <c r="S900" s="164"/>
      <c r="T900" s="161"/>
      <c r="U900" s="164"/>
      <c r="V900" s="187"/>
      <c r="W900" s="187"/>
      <c r="X900" s="140"/>
      <c r="Y900" s="114"/>
    </row>
    <row r="901" spans="3:25">
      <c r="C901" s="167"/>
      <c r="D901" s="160"/>
      <c r="E901" s="140"/>
      <c r="F901" s="143"/>
      <c r="G901" s="144"/>
      <c r="H901" s="199"/>
      <c r="I901" s="187"/>
      <c r="J901" s="169"/>
      <c r="K901" s="200"/>
      <c r="L901" s="143"/>
      <c r="M901" s="143"/>
      <c r="N901" s="143"/>
      <c r="O901" s="147"/>
      <c r="P901" s="149"/>
      <c r="Q901" s="228"/>
      <c r="R901" s="121"/>
      <c r="S901" s="164"/>
      <c r="T901" s="161"/>
      <c r="U901" s="164"/>
      <c r="V901" s="187"/>
      <c r="W901" s="187"/>
      <c r="X901" s="140"/>
      <c r="Y901" s="114"/>
    </row>
    <row r="902" spans="3:25">
      <c r="C902" s="167"/>
      <c r="D902" s="160"/>
      <c r="E902" s="140"/>
      <c r="F902" s="143"/>
      <c r="G902" s="144"/>
      <c r="H902" s="199"/>
      <c r="I902" s="187"/>
      <c r="J902" s="169"/>
      <c r="K902" s="200"/>
      <c r="L902" s="143"/>
      <c r="M902" s="143"/>
      <c r="N902" s="143"/>
      <c r="O902" s="147"/>
      <c r="P902" s="149"/>
      <c r="Q902" s="228"/>
      <c r="R902" s="121"/>
      <c r="S902" s="164"/>
      <c r="T902" s="161"/>
      <c r="U902" s="164"/>
      <c r="V902" s="187"/>
      <c r="W902" s="187"/>
      <c r="X902" s="140"/>
      <c r="Y902" s="114"/>
    </row>
    <row r="903" spans="3:25">
      <c r="C903" s="167"/>
      <c r="D903" s="160"/>
      <c r="E903" s="140"/>
      <c r="F903" s="143"/>
      <c r="G903" s="144"/>
      <c r="H903" s="199"/>
      <c r="I903" s="187"/>
      <c r="J903" s="169"/>
      <c r="K903" s="200"/>
      <c r="L903" s="143"/>
      <c r="M903" s="143"/>
      <c r="N903" s="143"/>
      <c r="O903" s="147"/>
      <c r="P903" s="149"/>
      <c r="Q903" s="228"/>
      <c r="R903" s="121"/>
      <c r="S903" s="164"/>
      <c r="T903" s="161"/>
      <c r="U903" s="164"/>
      <c r="V903" s="187"/>
      <c r="W903" s="187"/>
      <c r="X903" s="140"/>
      <c r="Y903" s="114"/>
    </row>
    <row r="904" spans="3:25">
      <c r="C904" s="167"/>
      <c r="D904" s="160"/>
      <c r="E904" s="140"/>
      <c r="F904" s="143"/>
      <c r="G904" s="144"/>
      <c r="H904" s="199"/>
      <c r="I904" s="187"/>
      <c r="J904" s="169"/>
      <c r="K904" s="200"/>
      <c r="L904" s="143"/>
      <c r="M904" s="143"/>
      <c r="N904" s="143"/>
      <c r="O904" s="147"/>
      <c r="P904" s="149"/>
      <c r="Q904" s="228"/>
      <c r="R904" s="121"/>
      <c r="S904" s="164"/>
      <c r="T904" s="161"/>
      <c r="U904" s="164"/>
      <c r="V904" s="187"/>
      <c r="W904" s="187"/>
      <c r="X904" s="140"/>
      <c r="Y904" s="114"/>
    </row>
    <row r="905" spans="3:25">
      <c r="C905" s="167"/>
      <c r="D905" s="160"/>
      <c r="E905" s="140"/>
      <c r="F905" s="143"/>
      <c r="G905" s="144"/>
      <c r="H905" s="199"/>
      <c r="I905" s="187"/>
      <c r="J905" s="169"/>
      <c r="K905" s="200"/>
      <c r="L905" s="143"/>
      <c r="M905" s="143"/>
      <c r="N905" s="143"/>
      <c r="O905" s="147"/>
      <c r="P905" s="149"/>
      <c r="Q905" s="228"/>
      <c r="R905" s="121"/>
      <c r="S905" s="164"/>
      <c r="T905" s="161"/>
      <c r="U905" s="164"/>
      <c r="V905" s="187"/>
      <c r="W905" s="187"/>
      <c r="X905" s="140"/>
      <c r="Y905" s="114"/>
    </row>
    <row r="906" spans="3:25">
      <c r="C906" s="167"/>
      <c r="D906" s="160"/>
      <c r="E906" s="140"/>
      <c r="F906" s="143"/>
      <c r="G906" s="144"/>
      <c r="H906" s="199"/>
      <c r="I906" s="187"/>
      <c r="J906" s="169"/>
      <c r="K906" s="200"/>
      <c r="L906" s="143"/>
      <c r="M906" s="143"/>
      <c r="N906" s="143"/>
      <c r="O906" s="147"/>
      <c r="P906" s="149"/>
      <c r="Q906" s="228"/>
      <c r="R906" s="121"/>
      <c r="S906" s="164"/>
      <c r="T906" s="161"/>
      <c r="U906" s="164"/>
      <c r="V906" s="187"/>
      <c r="W906" s="187"/>
      <c r="X906" s="140"/>
      <c r="Y906" s="114"/>
    </row>
    <row r="907" spans="3:25">
      <c r="C907" s="167"/>
      <c r="D907" s="160"/>
      <c r="E907" s="140"/>
      <c r="F907" s="143"/>
      <c r="G907" s="144"/>
      <c r="H907" s="199"/>
      <c r="I907" s="187"/>
      <c r="J907" s="169"/>
      <c r="K907" s="200"/>
      <c r="L907" s="143"/>
      <c r="M907" s="143"/>
      <c r="N907" s="143"/>
      <c r="O907" s="147"/>
      <c r="P907" s="149"/>
      <c r="Q907" s="228"/>
      <c r="R907" s="121"/>
      <c r="S907" s="164"/>
      <c r="T907" s="161"/>
      <c r="U907" s="164"/>
      <c r="V907" s="187"/>
      <c r="W907" s="187"/>
      <c r="X907" s="140"/>
      <c r="Y907" s="114"/>
    </row>
    <row r="908" spans="3:25">
      <c r="C908" s="167"/>
      <c r="D908" s="160"/>
      <c r="E908" s="140"/>
      <c r="F908" s="143"/>
      <c r="G908" s="144"/>
      <c r="H908" s="199"/>
      <c r="I908" s="187"/>
      <c r="J908" s="169"/>
      <c r="K908" s="200"/>
      <c r="L908" s="143"/>
      <c r="M908" s="143"/>
      <c r="N908" s="143"/>
      <c r="O908" s="147"/>
      <c r="P908" s="149"/>
      <c r="Q908" s="228"/>
      <c r="R908" s="121"/>
      <c r="S908" s="164"/>
      <c r="T908" s="161"/>
      <c r="U908" s="164"/>
      <c r="V908" s="187"/>
      <c r="W908" s="187"/>
      <c r="X908" s="140"/>
      <c r="Y908" s="114"/>
    </row>
    <row r="909" spans="3:25">
      <c r="C909" s="167"/>
      <c r="D909" s="160"/>
      <c r="E909" s="140"/>
      <c r="F909" s="143"/>
      <c r="G909" s="144"/>
      <c r="H909" s="199"/>
      <c r="I909" s="187"/>
      <c r="J909" s="169"/>
      <c r="K909" s="200"/>
      <c r="L909" s="143"/>
      <c r="M909" s="143"/>
      <c r="N909" s="143"/>
      <c r="O909" s="147"/>
      <c r="P909" s="149"/>
      <c r="Q909" s="228"/>
      <c r="R909" s="121"/>
      <c r="S909" s="164"/>
      <c r="T909" s="161"/>
      <c r="U909" s="164"/>
      <c r="V909" s="187"/>
      <c r="W909" s="187"/>
      <c r="X909" s="140"/>
      <c r="Y909" s="114"/>
    </row>
    <row r="910" spans="3:25">
      <c r="C910" s="167"/>
      <c r="D910" s="160"/>
      <c r="E910" s="140"/>
      <c r="F910" s="143"/>
      <c r="G910" s="144"/>
      <c r="H910" s="199"/>
      <c r="I910" s="187"/>
      <c r="J910" s="169"/>
      <c r="K910" s="200"/>
      <c r="L910" s="143"/>
      <c r="M910" s="143"/>
      <c r="N910" s="143"/>
      <c r="O910" s="147"/>
      <c r="P910" s="149"/>
      <c r="Q910" s="228"/>
      <c r="R910" s="121"/>
      <c r="S910" s="164"/>
      <c r="T910" s="161"/>
      <c r="U910" s="164"/>
      <c r="V910" s="187"/>
      <c r="W910" s="187"/>
      <c r="X910" s="140"/>
      <c r="Y910" s="114"/>
    </row>
    <row r="911" spans="3:25">
      <c r="C911" s="167"/>
      <c r="D911" s="160"/>
      <c r="E911" s="140"/>
      <c r="F911" s="143"/>
      <c r="G911" s="144"/>
      <c r="H911" s="199"/>
      <c r="I911" s="187"/>
      <c r="J911" s="169"/>
      <c r="K911" s="200"/>
      <c r="L911" s="143"/>
      <c r="M911" s="143"/>
      <c r="N911" s="143"/>
      <c r="O911" s="147"/>
      <c r="P911" s="149"/>
      <c r="Q911" s="228"/>
      <c r="R911" s="121"/>
      <c r="S911" s="164"/>
      <c r="T911" s="161"/>
      <c r="U911" s="164"/>
      <c r="V911" s="187"/>
      <c r="W911" s="187"/>
      <c r="X911" s="140"/>
      <c r="Y911" s="114"/>
    </row>
    <row r="912" spans="3:25">
      <c r="C912" s="167"/>
      <c r="D912" s="160"/>
      <c r="E912" s="140"/>
      <c r="F912" s="143"/>
      <c r="G912" s="144"/>
      <c r="H912" s="199"/>
      <c r="I912" s="187"/>
      <c r="J912" s="169"/>
      <c r="K912" s="200"/>
      <c r="L912" s="143"/>
      <c r="M912" s="143"/>
      <c r="N912" s="143"/>
      <c r="O912" s="147"/>
      <c r="P912" s="149"/>
      <c r="Q912" s="228"/>
      <c r="R912" s="121"/>
      <c r="S912" s="164"/>
      <c r="T912" s="161"/>
      <c r="U912" s="164"/>
      <c r="V912" s="187"/>
      <c r="W912" s="187"/>
      <c r="X912" s="140"/>
      <c r="Y912" s="114"/>
    </row>
    <row r="913" spans="3:25">
      <c r="C913" s="167"/>
      <c r="D913" s="160"/>
      <c r="E913" s="140"/>
      <c r="F913" s="143"/>
      <c r="G913" s="144"/>
      <c r="H913" s="199"/>
      <c r="I913" s="187"/>
      <c r="J913" s="169"/>
      <c r="K913" s="200"/>
      <c r="L913" s="143"/>
      <c r="M913" s="143"/>
      <c r="N913" s="143"/>
      <c r="O913" s="147"/>
      <c r="P913" s="149"/>
      <c r="Q913" s="228"/>
      <c r="R913" s="121"/>
      <c r="S913" s="164"/>
      <c r="T913" s="161"/>
      <c r="U913" s="164"/>
      <c r="V913" s="187"/>
      <c r="W913" s="187"/>
      <c r="X913" s="140"/>
      <c r="Y913" s="114"/>
    </row>
    <row r="914" spans="3:25">
      <c r="C914" s="167"/>
      <c r="D914" s="160"/>
      <c r="E914" s="140"/>
      <c r="F914" s="143"/>
      <c r="G914" s="144"/>
      <c r="H914" s="199"/>
      <c r="I914" s="187"/>
      <c r="J914" s="169"/>
      <c r="K914" s="200"/>
      <c r="L914" s="143"/>
      <c r="M914" s="143"/>
      <c r="N914" s="143"/>
      <c r="O914" s="147"/>
      <c r="P914" s="149"/>
      <c r="Q914" s="228"/>
      <c r="R914" s="121"/>
      <c r="S914" s="164"/>
      <c r="T914" s="161"/>
      <c r="U914" s="164"/>
      <c r="V914" s="187"/>
      <c r="W914" s="187"/>
      <c r="X914" s="140"/>
      <c r="Y914" s="114"/>
    </row>
    <row r="915" spans="3:25">
      <c r="C915" s="167"/>
      <c r="D915" s="160"/>
      <c r="E915" s="140"/>
      <c r="F915" s="143"/>
      <c r="G915" s="144"/>
      <c r="H915" s="199"/>
      <c r="I915" s="187"/>
      <c r="J915" s="169"/>
      <c r="K915" s="200"/>
      <c r="L915" s="143"/>
      <c r="M915" s="143"/>
      <c r="N915" s="143"/>
      <c r="O915" s="147"/>
      <c r="P915" s="149"/>
      <c r="Q915" s="228"/>
      <c r="R915" s="121"/>
      <c r="S915" s="164"/>
      <c r="T915" s="161"/>
      <c r="U915" s="164"/>
      <c r="V915" s="187"/>
      <c r="W915" s="187"/>
      <c r="X915" s="140"/>
      <c r="Y915" s="114"/>
    </row>
    <row r="916" spans="3:25">
      <c r="C916" s="167"/>
      <c r="D916" s="160"/>
      <c r="E916" s="140"/>
      <c r="F916" s="143"/>
      <c r="G916" s="144"/>
      <c r="H916" s="199"/>
      <c r="I916" s="187"/>
      <c r="J916" s="169"/>
      <c r="K916" s="200"/>
      <c r="L916" s="143"/>
      <c r="M916" s="143"/>
      <c r="N916" s="143"/>
      <c r="O916" s="147"/>
      <c r="P916" s="149"/>
      <c r="Q916" s="228"/>
      <c r="R916" s="121"/>
      <c r="S916" s="164"/>
      <c r="T916" s="161"/>
      <c r="U916" s="164"/>
      <c r="V916" s="187"/>
      <c r="W916" s="187"/>
      <c r="X916" s="140"/>
      <c r="Y916" s="114"/>
    </row>
    <row r="917" spans="3:25">
      <c r="C917" s="167"/>
      <c r="D917" s="160"/>
      <c r="E917" s="140"/>
      <c r="F917" s="143"/>
      <c r="G917" s="144"/>
      <c r="H917" s="199"/>
      <c r="I917" s="187"/>
      <c r="J917" s="169"/>
      <c r="K917" s="200"/>
      <c r="L917" s="143"/>
      <c r="M917" s="143"/>
      <c r="N917" s="143"/>
      <c r="O917" s="147"/>
      <c r="P917" s="149"/>
      <c r="Q917" s="228"/>
      <c r="R917" s="121"/>
      <c r="S917" s="164"/>
      <c r="T917" s="161"/>
      <c r="U917" s="164"/>
      <c r="V917" s="187"/>
      <c r="W917" s="187"/>
      <c r="X917" s="140"/>
      <c r="Y917" s="114"/>
    </row>
    <row r="918" spans="3:25">
      <c r="C918" s="167"/>
      <c r="D918" s="160"/>
      <c r="E918" s="140"/>
      <c r="F918" s="143"/>
      <c r="G918" s="144"/>
      <c r="H918" s="199"/>
      <c r="I918" s="187"/>
      <c r="J918" s="169"/>
      <c r="K918" s="200"/>
      <c r="L918" s="143"/>
      <c r="M918" s="143"/>
      <c r="N918" s="143"/>
      <c r="O918" s="147"/>
      <c r="P918" s="149"/>
      <c r="Q918" s="228"/>
      <c r="R918" s="121"/>
      <c r="S918" s="164"/>
      <c r="T918" s="161"/>
      <c r="U918" s="164"/>
      <c r="V918" s="187"/>
      <c r="W918" s="187"/>
      <c r="X918" s="140"/>
      <c r="Y918" s="114"/>
    </row>
    <row r="919" spans="3:25">
      <c r="C919" s="167"/>
      <c r="D919" s="160"/>
      <c r="E919" s="140"/>
      <c r="F919" s="143"/>
      <c r="G919" s="144"/>
      <c r="H919" s="199"/>
      <c r="I919" s="187"/>
      <c r="J919" s="169"/>
      <c r="K919" s="200"/>
      <c r="L919" s="143"/>
      <c r="M919" s="143"/>
      <c r="N919" s="143"/>
      <c r="O919" s="147"/>
      <c r="P919" s="149"/>
      <c r="Q919" s="228"/>
      <c r="R919" s="121"/>
      <c r="S919" s="164"/>
      <c r="T919" s="161"/>
      <c r="U919" s="164"/>
      <c r="V919" s="187"/>
      <c r="W919" s="187"/>
      <c r="X919" s="140"/>
      <c r="Y919" s="114"/>
    </row>
    <row r="920" spans="3:25">
      <c r="C920" s="167"/>
      <c r="D920" s="160"/>
      <c r="E920" s="140"/>
      <c r="F920" s="143"/>
      <c r="G920" s="144"/>
      <c r="H920" s="199"/>
      <c r="I920" s="187"/>
      <c r="J920" s="169"/>
      <c r="K920" s="200"/>
      <c r="L920" s="143"/>
      <c r="M920" s="143"/>
      <c r="N920" s="143"/>
      <c r="O920" s="147"/>
      <c r="P920" s="149"/>
      <c r="Q920" s="228"/>
      <c r="R920" s="121"/>
      <c r="S920" s="164"/>
      <c r="T920" s="161"/>
      <c r="U920" s="164"/>
      <c r="V920" s="187"/>
      <c r="W920" s="187"/>
      <c r="X920" s="140"/>
      <c r="Y920" s="114"/>
    </row>
    <row r="921" spans="3:25">
      <c r="C921" s="167"/>
      <c r="D921" s="160"/>
      <c r="E921" s="140"/>
      <c r="F921" s="143"/>
      <c r="G921" s="144"/>
      <c r="H921" s="199"/>
      <c r="I921" s="187"/>
      <c r="J921" s="169"/>
      <c r="K921" s="200"/>
      <c r="L921" s="143"/>
      <c r="M921" s="143"/>
      <c r="N921" s="143"/>
      <c r="O921" s="147"/>
      <c r="P921" s="149"/>
      <c r="Q921" s="228"/>
      <c r="R921" s="121"/>
      <c r="S921" s="164"/>
      <c r="T921" s="161"/>
      <c r="U921" s="164"/>
      <c r="V921" s="187"/>
      <c r="W921" s="187"/>
      <c r="X921" s="140"/>
      <c r="Y921" s="114"/>
    </row>
    <row r="922" spans="3:25">
      <c r="C922" s="167"/>
      <c r="D922" s="160"/>
      <c r="E922" s="140"/>
      <c r="F922" s="143"/>
      <c r="G922" s="144"/>
      <c r="H922" s="199"/>
      <c r="I922" s="187"/>
      <c r="J922" s="169"/>
      <c r="K922" s="200"/>
      <c r="L922" s="143"/>
      <c r="M922" s="143"/>
      <c r="N922" s="143"/>
      <c r="O922" s="147"/>
      <c r="P922" s="149"/>
      <c r="Q922" s="228"/>
      <c r="R922" s="121"/>
      <c r="S922" s="164"/>
      <c r="T922" s="161"/>
      <c r="U922" s="164"/>
      <c r="V922" s="187"/>
      <c r="W922" s="187"/>
      <c r="X922" s="140"/>
      <c r="Y922" s="114"/>
    </row>
    <row r="923" spans="3:25">
      <c r="C923" s="167"/>
      <c r="D923" s="160"/>
      <c r="E923" s="140"/>
      <c r="F923" s="143"/>
      <c r="G923" s="144"/>
      <c r="H923" s="199"/>
      <c r="I923" s="187"/>
      <c r="J923" s="169"/>
      <c r="K923" s="200"/>
      <c r="L923" s="143"/>
      <c r="M923" s="143"/>
      <c r="N923" s="143"/>
      <c r="O923" s="147"/>
      <c r="P923" s="149"/>
      <c r="Q923" s="228"/>
      <c r="R923" s="121"/>
      <c r="S923" s="164"/>
      <c r="T923" s="161"/>
      <c r="U923" s="164"/>
      <c r="V923" s="187"/>
      <c r="W923" s="187"/>
      <c r="X923" s="140"/>
      <c r="Y923" s="114"/>
    </row>
    <row r="924" spans="3:25">
      <c r="C924" s="167"/>
      <c r="D924" s="160"/>
      <c r="E924" s="140"/>
      <c r="F924" s="143"/>
      <c r="G924" s="144"/>
      <c r="H924" s="199"/>
      <c r="I924" s="187"/>
      <c r="J924" s="169"/>
      <c r="K924" s="200"/>
      <c r="L924" s="143"/>
      <c r="M924" s="143"/>
      <c r="N924" s="143"/>
      <c r="O924" s="147"/>
      <c r="P924" s="149"/>
      <c r="Q924" s="228"/>
      <c r="R924" s="121"/>
      <c r="S924" s="164"/>
      <c r="T924" s="161"/>
      <c r="U924" s="164"/>
      <c r="V924" s="187"/>
      <c r="W924" s="187"/>
      <c r="X924" s="140"/>
      <c r="Y924" s="114"/>
    </row>
    <row r="925" spans="3:25">
      <c r="C925" s="167"/>
      <c r="D925" s="160"/>
      <c r="E925" s="140"/>
      <c r="F925" s="143"/>
      <c r="G925" s="144"/>
      <c r="H925" s="199"/>
      <c r="I925" s="187"/>
      <c r="J925" s="169"/>
      <c r="K925" s="200"/>
      <c r="L925" s="143"/>
      <c r="M925" s="143"/>
      <c r="N925" s="143"/>
      <c r="O925" s="147"/>
      <c r="P925" s="149"/>
      <c r="Q925" s="228"/>
      <c r="R925" s="121"/>
      <c r="S925" s="164"/>
      <c r="T925" s="161"/>
      <c r="U925" s="164"/>
      <c r="V925" s="187"/>
      <c r="W925" s="187"/>
      <c r="X925" s="140"/>
      <c r="Y925" s="114"/>
    </row>
    <row r="926" spans="3:25">
      <c r="C926" s="167"/>
      <c r="D926" s="160"/>
      <c r="E926" s="140"/>
      <c r="F926" s="143"/>
      <c r="G926" s="144"/>
      <c r="H926" s="199"/>
      <c r="I926" s="187"/>
      <c r="J926" s="169"/>
      <c r="K926" s="200"/>
      <c r="L926" s="143"/>
      <c r="M926" s="143"/>
      <c r="N926" s="143"/>
      <c r="O926" s="147"/>
      <c r="P926" s="149"/>
      <c r="Q926" s="228"/>
      <c r="R926" s="121"/>
      <c r="S926" s="164"/>
      <c r="T926" s="161"/>
      <c r="U926" s="164"/>
      <c r="V926" s="187"/>
      <c r="W926" s="187"/>
      <c r="X926" s="140"/>
      <c r="Y926" s="114"/>
    </row>
    <row r="927" spans="3:25">
      <c r="C927" s="167"/>
      <c r="D927" s="160"/>
      <c r="E927" s="140"/>
      <c r="F927" s="143"/>
      <c r="G927" s="144"/>
      <c r="H927" s="199"/>
      <c r="I927" s="187"/>
      <c r="J927" s="169"/>
      <c r="K927" s="200"/>
      <c r="L927" s="143"/>
      <c r="M927" s="143"/>
      <c r="N927" s="143"/>
      <c r="O927" s="147"/>
      <c r="P927" s="149"/>
      <c r="Q927" s="228"/>
      <c r="R927" s="121"/>
      <c r="S927" s="164"/>
      <c r="T927" s="161"/>
      <c r="U927" s="164"/>
      <c r="V927" s="187"/>
      <c r="W927" s="187"/>
      <c r="X927" s="140"/>
      <c r="Y927" s="114"/>
    </row>
    <row r="928" spans="3:25">
      <c r="C928" s="167"/>
      <c r="D928" s="160"/>
      <c r="E928" s="140"/>
      <c r="F928" s="143"/>
      <c r="G928" s="144"/>
      <c r="H928" s="199"/>
      <c r="I928" s="187"/>
      <c r="J928" s="169"/>
      <c r="K928" s="200"/>
      <c r="L928" s="143"/>
      <c r="M928" s="143"/>
      <c r="N928" s="143"/>
      <c r="O928" s="147"/>
      <c r="P928" s="149"/>
      <c r="Q928" s="228"/>
      <c r="R928" s="121"/>
      <c r="S928" s="164"/>
      <c r="T928" s="161"/>
      <c r="U928" s="164"/>
      <c r="V928" s="187"/>
      <c r="W928" s="187"/>
      <c r="X928" s="140"/>
      <c r="Y928" s="114"/>
    </row>
    <row r="929" spans="3:25">
      <c r="C929" s="167"/>
      <c r="D929" s="160"/>
      <c r="E929" s="140"/>
      <c r="F929" s="143"/>
      <c r="G929" s="144"/>
      <c r="H929" s="199"/>
      <c r="I929" s="187"/>
      <c r="J929" s="169"/>
      <c r="K929" s="200"/>
      <c r="L929" s="143"/>
      <c r="M929" s="143"/>
      <c r="N929" s="143"/>
      <c r="O929" s="147"/>
      <c r="P929" s="149"/>
      <c r="Q929" s="228"/>
      <c r="R929" s="121"/>
      <c r="S929" s="164"/>
      <c r="T929" s="161"/>
      <c r="U929" s="164"/>
      <c r="V929" s="187"/>
      <c r="W929" s="187"/>
      <c r="X929" s="140"/>
      <c r="Y929" s="114"/>
    </row>
    <row r="930" spans="3:25">
      <c r="C930" s="167"/>
      <c r="D930" s="160"/>
      <c r="E930" s="140"/>
      <c r="F930" s="143"/>
      <c r="G930" s="144"/>
      <c r="H930" s="199"/>
      <c r="I930" s="187"/>
      <c r="J930" s="169"/>
      <c r="K930" s="200"/>
      <c r="L930" s="143"/>
      <c r="M930" s="143"/>
      <c r="N930" s="143"/>
      <c r="O930" s="147"/>
      <c r="P930" s="149"/>
      <c r="Q930" s="228"/>
      <c r="R930" s="121"/>
      <c r="S930" s="164"/>
      <c r="T930" s="161"/>
      <c r="U930" s="164"/>
      <c r="V930" s="187"/>
      <c r="W930" s="187"/>
      <c r="X930" s="140"/>
      <c r="Y930" s="114"/>
    </row>
    <row r="931" spans="3:25">
      <c r="C931" s="167"/>
      <c r="D931" s="160"/>
      <c r="E931" s="140"/>
      <c r="F931" s="143"/>
      <c r="G931" s="144"/>
      <c r="H931" s="199"/>
      <c r="I931" s="187"/>
      <c r="J931" s="169"/>
      <c r="K931" s="200"/>
      <c r="L931" s="143"/>
      <c r="M931" s="143"/>
      <c r="N931" s="143"/>
      <c r="O931" s="147"/>
      <c r="P931" s="149"/>
      <c r="Q931" s="228"/>
      <c r="R931" s="121"/>
      <c r="S931" s="164"/>
      <c r="T931" s="161"/>
      <c r="U931" s="164"/>
      <c r="V931" s="187"/>
      <c r="W931" s="187"/>
      <c r="X931" s="140"/>
      <c r="Y931" s="114"/>
    </row>
    <row r="932" spans="3:25">
      <c r="C932" s="167"/>
      <c r="D932" s="160"/>
      <c r="E932" s="140"/>
      <c r="F932" s="143"/>
      <c r="G932" s="144"/>
      <c r="H932" s="199"/>
      <c r="I932" s="187"/>
      <c r="J932" s="169"/>
      <c r="K932" s="200"/>
      <c r="L932" s="143"/>
      <c r="M932" s="143"/>
      <c r="N932" s="143"/>
      <c r="O932" s="147"/>
      <c r="P932" s="149"/>
      <c r="Q932" s="228"/>
      <c r="R932" s="121"/>
      <c r="S932" s="164"/>
      <c r="T932" s="161"/>
      <c r="U932" s="164"/>
      <c r="V932" s="187"/>
      <c r="W932" s="187"/>
      <c r="X932" s="140"/>
      <c r="Y932" s="114"/>
    </row>
    <row r="933" spans="3:25">
      <c r="C933" s="167"/>
      <c r="D933" s="160"/>
      <c r="E933" s="140"/>
      <c r="F933" s="143"/>
      <c r="G933" s="144"/>
      <c r="H933" s="199"/>
      <c r="I933" s="187"/>
      <c r="J933" s="169"/>
      <c r="K933" s="200"/>
      <c r="L933" s="143"/>
      <c r="M933" s="143"/>
      <c r="N933" s="143"/>
      <c r="O933" s="147"/>
      <c r="P933" s="149"/>
      <c r="Q933" s="228"/>
      <c r="R933" s="121"/>
      <c r="S933" s="164"/>
      <c r="T933" s="161"/>
      <c r="U933" s="164"/>
      <c r="V933" s="187"/>
      <c r="W933" s="187"/>
      <c r="X933" s="140"/>
      <c r="Y933" s="114"/>
    </row>
    <row r="934" spans="3:25">
      <c r="C934" s="167"/>
      <c r="D934" s="160"/>
      <c r="E934" s="140"/>
      <c r="F934" s="143"/>
      <c r="G934" s="144"/>
      <c r="H934" s="199"/>
      <c r="I934" s="187"/>
      <c r="J934" s="169"/>
      <c r="K934" s="200"/>
      <c r="L934" s="143"/>
      <c r="M934" s="143"/>
      <c r="N934" s="143"/>
      <c r="O934" s="147"/>
      <c r="P934" s="149"/>
      <c r="Q934" s="228"/>
      <c r="R934" s="121"/>
      <c r="S934" s="164"/>
      <c r="T934" s="161"/>
      <c r="U934" s="164"/>
      <c r="V934" s="187"/>
      <c r="W934" s="187"/>
      <c r="X934" s="140"/>
      <c r="Y934" s="114"/>
    </row>
    <row r="935" spans="3:25">
      <c r="C935" s="167"/>
      <c r="D935" s="160"/>
      <c r="E935" s="140"/>
      <c r="F935" s="143"/>
      <c r="G935" s="144"/>
      <c r="H935" s="199"/>
      <c r="I935" s="187"/>
      <c r="J935" s="169"/>
      <c r="K935" s="200"/>
      <c r="L935" s="143"/>
      <c r="M935" s="143"/>
      <c r="N935" s="143"/>
      <c r="O935" s="147"/>
      <c r="P935" s="149"/>
      <c r="Q935" s="228"/>
      <c r="R935" s="121"/>
      <c r="S935" s="164"/>
      <c r="T935" s="161"/>
      <c r="U935" s="164"/>
      <c r="V935" s="187"/>
      <c r="W935" s="187"/>
      <c r="X935" s="140"/>
      <c r="Y935" s="114"/>
    </row>
    <row r="936" spans="3:25">
      <c r="C936" s="167"/>
      <c r="D936" s="160"/>
      <c r="E936" s="140"/>
      <c r="F936" s="143"/>
      <c r="G936" s="144"/>
      <c r="H936" s="199"/>
      <c r="I936" s="187"/>
      <c r="J936" s="169"/>
      <c r="K936" s="200"/>
      <c r="L936" s="143"/>
      <c r="M936" s="143"/>
      <c r="N936" s="143"/>
      <c r="O936" s="147"/>
      <c r="P936" s="149"/>
      <c r="Q936" s="228"/>
      <c r="R936" s="121"/>
      <c r="S936" s="164"/>
      <c r="T936" s="161"/>
      <c r="U936" s="164"/>
      <c r="V936" s="187"/>
      <c r="W936" s="187"/>
      <c r="X936" s="140"/>
      <c r="Y936" s="114"/>
    </row>
    <row r="937" spans="3:25">
      <c r="C937" s="167"/>
      <c r="D937" s="160"/>
      <c r="E937" s="140"/>
      <c r="F937" s="143"/>
      <c r="G937" s="144"/>
      <c r="H937" s="199"/>
      <c r="I937" s="187"/>
      <c r="J937" s="169"/>
      <c r="K937" s="200"/>
      <c r="L937" s="143"/>
      <c r="M937" s="143"/>
      <c r="N937" s="143"/>
      <c r="O937" s="147"/>
      <c r="P937" s="149"/>
      <c r="Q937" s="228"/>
      <c r="R937" s="121"/>
      <c r="S937" s="164"/>
      <c r="T937" s="161"/>
      <c r="U937" s="164"/>
      <c r="V937" s="187"/>
      <c r="W937" s="187"/>
      <c r="X937" s="140"/>
      <c r="Y937" s="114"/>
    </row>
    <row r="938" spans="3:25">
      <c r="C938" s="167"/>
      <c r="D938" s="160"/>
      <c r="E938" s="140"/>
      <c r="F938" s="143"/>
      <c r="G938" s="144"/>
      <c r="H938" s="199"/>
      <c r="I938" s="187"/>
      <c r="J938" s="169"/>
      <c r="K938" s="200"/>
      <c r="L938" s="143"/>
      <c r="M938" s="143"/>
      <c r="N938" s="143"/>
      <c r="O938" s="147"/>
      <c r="P938" s="149"/>
      <c r="Q938" s="228"/>
      <c r="R938" s="121"/>
      <c r="S938" s="164"/>
      <c r="T938" s="161"/>
      <c r="U938" s="164"/>
      <c r="V938" s="187"/>
      <c r="W938" s="187"/>
      <c r="X938" s="140"/>
      <c r="Y938" s="114"/>
    </row>
    <row r="939" spans="3:25">
      <c r="C939" s="167"/>
      <c r="D939" s="160"/>
      <c r="E939" s="140"/>
      <c r="F939" s="143"/>
      <c r="G939" s="144"/>
      <c r="H939" s="199"/>
      <c r="I939" s="187"/>
      <c r="J939" s="169"/>
      <c r="K939" s="200"/>
      <c r="L939" s="143"/>
      <c r="M939" s="143"/>
      <c r="N939" s="143"/>
      <c r="O939" s="147"/>
      <c r="P939" s="149"/>
      <c r="Q939" s="228"/>
      <c r="R939" s="121"/>
      <c r="S939" s="164"/>
      <c r="T939" s="161"/>
      <c r="U939" s="164"/>
      <c r="V939" s="187"/>
      <c r="W939" s="187"/>
      <c r="X939" s="140"/>
      <c r="Y939" s="114"/>
    </row>
    <row r="940" spans="3:25">
      <c r="C940" s="167"/>
      <c r="D940" s="160"/>
      <c r="E940" s="140"/>
      <c r="F940" s="143"/>
      <c r="G940" s="144"/>
      <c r="H940" s="199"/>
      <c r="I940" s="187"/>
      <c r="J940" s="169"/>
      <c r="K940" s="200"/>
      <c r="L940" s="143"/>
      <c r="M940" s="143"/>
      <c r="N940" s="143"/>
      <c r="O940" s="147"/>
      <c r="P940" s="149"/>
      <c r="Q940" s="228"/>
      <c r="R940" s="121"/>
      <c r="S940" s="164"/>
      <c r="T940" s="161"/>
      <c r="U940" s="164"/>
      <c r="V940" s="187"/>
      <c r="W940" s="187"/>
      <c r="X940" s="140"/>
      <c r="Y940" s="114"/>
    </row>
    <row r="941" spans="3:25">
      <c r="C941" s="167"/>
      <c r="D941" s="160"/>
      <c r="E941" s="140"/>
      <c r="F941" s="143"/>
      <c r="G941" s="144"/>
      <c r="H941" s="199"/>
      <c r="I941" s="187"/>
      <c r="J941" s="169"/>
      <c r="K941" s="200"/>
      <c r="L941" s="143"/>
      <c r="M941" s="143"/>
      <c r="N941" s="143"/>
      <c r="O941" s="147"/>
      <c r="P941" s="149"/>
      <c r="Q941" s="228"/>
      <c r="R941" s="121"/>
      <c r="S941" s="164"/>
      <c r="T941" s="161"/>
      <c r="U941" s="164"/>
      <c r="V941" s="187"/>
      <c r="W941" s="187"/>
      <c r="X941" s="140"/>
      <c r="Y941" s="114"/>
    </row>
    <row r="942" spans="3:25">
      <c r="C942" s="167"/>
      <c r="D942" s="160"/>
      <c r="E942" s="140"/>
      <c r="F942" s="143"/>
      <c r="G942" s="144"/>
      <c r="H942" s="199"/>
      <c r="I942" s="187"/>
      <c r="J942" s="169"/>
      <c r="K942" s="200"/>
      <c r="L942" s="143"/>
      <c r="M942" s="143"/>
      <c r="N942" s="143"/>
      <c r="O942" s="147"/>
      <c r="P942" s="149"/>
      <c r="Q942" s="228"/>
      <c r="R942" s="121"/>
      <c r="S942" s="164"/>
      <c r="T942" s="161"/>
      <c r="U942" s="164"/>
      <c r="V942" s="187"/>
      <c r="W942" s="187"/>
      <c r="X942" s="140"/>
      <c r="Y942" s="114"/>
    </row>
    <row r="943" spans="3:25">
      <c r="C943" s="167"/>
      <c r="D943" s="160"/>
      <c r="E943" s="140"/>
      <c r="F943" s="143"/>
      <c r="G943" s="144"/>
      <c r="H943" s="199"/>
      <c r="I943" s="187"/>
      <c r="J943" s="169"/>
      <c r="K943" s="200"/>
      <c r="L943" s="143"/>
      <c r="M943" s="143"/>
      <c r="N943" s="143"/>
      <c r="O943" s="147"/>
      <c r="P943" s="149"/>
      <c r="Q943" s="228"/>
      <c r="R943" s="121"/>
      <c r="S943" s="164"/>
      <c r="T943" s="161"/>
      <c r="U943" s="164"/>
      <c r="V943" s="187"/>
      <c r="W943" s="187"/>
      <c r="X943" s="140"/>
      <c r="Y943" s="114"/>
    </row>
    <row r="944" spans="3:25">
      <c r="C944" s="167"/>
      <c r="D944" s="160"/>
      <c r="E944" s="140"/>
      <c r="F944" s="143"/>
      <c r="G944" s="144"/>
      <c r="H944" s="199"/>
      <c r="I944" s="187"/>
      <c r="J944" s="169"/>
      <c r="K944" s="200"/>
      <c r="L944" s="143"/>
      <c r="M944" s="143"/>
      <c r="N944" s="143"/>
      <c r="O944" s="147"/>
      <c r="P944" s="149"/>
      <c r="Q944" s="228"/>
      <c r="R944" s="121"/>
      <c r="S944" s="164"/>
      <c r="T944" s="161"/>
      <c r="U944" s="164"/>
      <c r="V944" s="187"/>
      <c r="W944" s="187"/>
      <c r="X944" s="140"/>
      <c r="Y944" s="114"/>
    </row>
    <row r="945" spans="3:25">
      <c r="C945" s="167"/>
      <c r="D945" s="160"/>
      <c r="E945" s="140"/>
      <c r="F945" s="143"/>
      <c r="G945" s="144"/>
      <c r="H945" s="199"/>
      <c r="I945" s="187"/>
      <c r="J945" s="169"/>
      <c r="K945" s="200"/>
      <c r="L945" s="143"/>
      <c r="M945" s="143"/>
      <c r="N945" s="143"/>
      <c r="O945" s="147"/>
      <c r="P945" s="149"/>
      <c r="Q945" s="228"/>
      <c r="R945" s="121"/>
      <c r="S945" s="164"/>
      <c r="T945" s="161"/>
      <c r="U945" s="164"/>
      <c r="V945" s="187"/>
      <c r="W945" s="187"/>
      <c r="X945" s="140"/>
      <c r="Y945" s="114"/>
    </row>
    <row r="946" spans="3:25">
      <c r="C946" s="167"/>
      <c r="D946" s="160"/>
      <c r="E946" s="140"/>
      <c r="F946" s="143"/>
      <c r="G946" s="144"/>
      <c r="H946" s="199"/>
      <c r="I946" s="187"/>
      <c r="J946" s="169"/>
      <c r="K946" s="200"/>
      <c r="L946" s="143"/>
      <c r="M946" s="143"/>
      <c r="N946" s="143"/>
      <c r="O946" s="147"/>
      <c r="P946" s="149"/>
      <c r="Q946" s="228"/>
      <c r="R946" s="121"/>
      <c r="S946" s="164"/>
      <c r="T946" s="161"/>
      <c r="U946" s="164"/>
      <c r="V946" s="187"/>
      <c r="W946" s="187"/>
      <c r="X946" s="140"/>
      <c r="Y946" s="114"/>
    </row>
    <row r="947" spans="3:25">
      <c r="C947" s="167"/>
      <c r="D947" s="160"/>
      <c r="E947" s="140"/>
      <c r="F947" s="143"/>
      <c r="G947" s="144"/>
      <c r="H947" s="199"/>
      <c r="I947" s="187"/>
      <c r="J947" s="169"/>
      <c r="K947" s="200"/>
      <c r="L947" s="143"/>
      <c r="M947" s="143"/>
      <c r="N947" s="143"/>
      <c r="O947" s="147"/>
      <c r="P947" s="149"/>
      <c r="Q947" s="228"/>
      <c r="R947" s="121"/>
      <c r="S947" s="164"/>
      <c r="T947" s="161"/>
      <c r="U947" s="164"/>
      <c r="V947" s="187"/>
      <c r="W947" s="187"/>
      <c r="X947" s="140"/>
      <c r="Y947" s="114"/>
    </row>
    <row r="948" spans="3:25">
      <c r="C948" s="167"/>
      <c r="D948" s="160"/>
      <c r="E948" s="140"/>
      <c r="F948" s="143"/>
      <c r="G948" s="144"/>
      <c r="H948" s="199"/>
      <c r="I948" s="187"/>
      <c r="J948" s="169"/>
      <c r="K948" s="200"/>
      <c r="L948" s="143"/>
      <c r="M948" s="143"/>
      <c r="N948" s="143"/>
      <c r="O948" s="147"/>
      <c r="P948" s="149"/>
      <c r="Q948" s="228"/>
      <c r="R948" s="121"/>
      <c r="S948" s="164"/>
      <c r="T948" s="161"/>
      <c r="U948" s="164"/>
      <c r="V948" s="187"/>
      <c r="W948" s="187"/>
      <c r="X948" s="140"/>
      <c r="Y948" s="114"/>
    </row>
    <row r="949" spans="3:25">
      <c r="C949" s="167"/>
      <c r="D949" s="160"/>
      <c r="E949" s="140"/>
      <c r="F949" s="143"/>
      <c r="G949" s="144"/>
      <c r="H949" s="199"/>
      <c r="I949" s="187"/>
      <c r="J949" s="169"/>
      <c r="K949" s="200"/>
      <c r="L949" s="143"/>
      <c r="M949" s="143"/>
      <c r="N949" s="143"/>
      <c r="O949" s="147"/>
      <c r="P949" s="149"/>
      <c r="Q949" s="228"/>
      <c r="R949" s="121"/>
      <c r="S949" s="164"/>
      <c r="T949" s="161"/>
      <c r="U949" s="164"/>
      <c r="V949" s="187"/>
      <c r="W949" s="187"/>
      <c r="X949" s="140"/>
      <c r="Y949" s="114"/>
    </row>
    <row r="950" spans="3:25">
      <c r="C950" s="167"/>
      <c r="D950" s="160"/>
      <c r="E950" s="140"/>
      <c r="F950" s="143"/>
      <c r="G950" s="144"/>
      <c r="H950" s="199"/>
      <c r="I950" s="187"/>
      <c r="J950" s="169"/>
      <c r="K950" s="200"/>
      <c r="L950" s="143"/>
      <c r="M950" s="143"/>
      <c r="N950" s="143"/>
      <c r="O950" s="147"/>
      <c r="P950" s="149"/>
      <c r="Q950" s="228"/>
      <c r="R950" s="121"/>
      <c r="S950" s="164"/>
      <c r="T950" s="161"/>
      <c r="U950" s="164"/>
      <c r="V950" s="187"/>
      <c r="W950" s="187"/>
      <c r="X950" s="140"/>
      <c r="Y950" s="114"/>
    </row>
    <row r="951" spans="3:25">
      <c r="C951" s="167"/>
      <c r="D951" s="160"/>
      <c r="E951" s="140"/>
      <c r="F951" s="143"/>
      <c r="G951" s="144"/>
      <c r="H951" s="199"/>
      <c r="I951" s="187"/>
      <c r="J951" s="169"/>
      <c r="K951" s="200"/>
      <c r="L951" s="143"/>
      <c r="M951" s="143"/>
      <c r="N951" s="143"/>
      <c r="O951" s="147"/>
      <c r="P951" s="149"/>
      <c r="Q951" s="228"/>
      <c r="R951" s="121"/>
      <c r="S951" s="164"/>
      <c r="T951" s="161"/>
      <c r="U951" s="164"/>
      <c r="V951" s="187"/>
      <c r="W951" s="187"/>
      <c r="X951" s="140"/>
      <c r="Y951" s="114"/>
    </row>
    <row r="952" spans="3:25">
      <c r="C952" s="167"/>
      <c r="D952" s="160"/>
      <c r="E952" s="140"/>
      <c r="F952" s="143"/>
      <c r="G952" s="144"/>
      <c r="H952" s="199"/>
      <c r="I952" s="187"/>
      <c r="J952" s="169"/>
      <c r="K952" s="200"/>
      <c r="L952" s="143"/>
      <c r="M952" s="143"/>
      <c r="N952" s="143"/>
      <c r="O952" s="147"/>
      <c r="P952" s="149"/>
      <c r="Q952" s="228"/>
      <c r="R952" s="121"/>
      <c r="S952" s="164"/>
      <c r="T952" s="161"/>
      <c r="U952" s="164"/>
      <c r="V952" s="187"/>
      <c r="W952" s="187"/>
      <c r="X952" s="140"/>
      <c r="Y952" s="114"/>
    </row>
    <row r="953" spans="3:25">
      <c r="C953" s="167"/>
      <c r="D953" s="160"/>
      <c r="E953" s="140"/>
      <c r="F953" s="143"/>
      <c r="G953" s="144"/>
      <c r="H953" s="199"/>
      <c r="I953" s="187"/>
      <c r="J953" s="169"/>
      <c r="K953" s="200"/>
      <c r="L953" s="143"/>
      <c r="M953" s="143"/>
      <c r="N953" s="143"/>
      <c r="O953" s="147"/>
      <c r="P953" s="149"/>
      <c r="Q953" s="228"/>
      <c r="R953" s="121"/>
      <c r="S953" s="164"/>
      <c r="T953" s="161"/>
      <c r="U953" s="164"/>
      <c r="V953" s="187"/>
      <c r="W953" s="187"/>
      <c r="X953" s="140"/>
      <c r="Y953" s="114"/>
    </row>
    <row r="954" spans="3:25">
      <c r="C954" s="167"/>
      <c r="D954" s="160"/>
      <c r="E954" s="140"/>
      <c r="F954" s="143"/>
      <c r="G954" s="144"/>
      <c r="H954" s="199"/>
      <c r="I954" s="187"/>
      <c r="J954" s="169"/>
      <c r="K954" s="200"/>
      <c r="L954" s="143"/>
      <c r="M954" s="143"/>
      <c r="N954" s="143"/>
      <c r="O954" s="147"/>
      <c r="P954" s="149"/>
      <c r="Q954" s="228"/>
      <c r="R954" s="121"/>
      <c r="S954" s="164"/>
      <c r="T954" s="161"/>
      <c r="U954" s="164"/>
      <c r="V954" s="187"/>
      <c r="W954" s="187"/>
      <c r="X954" s="140"/>
      <c r="Y954" s="114"/>
    </row>
    <row r="955" spans="3:25">
      <c r="C955" s="167"/>
      <c r="D955" s="160"/>
      <c r="E955" s="140"/>
      <c r="F955" s="143"/>
      <c r="G955" s="144"/>
      <c r="H955" s="199"/>
      <c r="I955" s="187"/>
      <c r="J955" s="169"/>
      <c r="K955" s="200"/>
      <c r="L955" s="143"/>
      <c r="M955" s="143"/>
      <c r="N955" s="143"/>
      <c r="O955" s="147"/>
      <c r="P955" s="149"/>
      <c r="Q955" s="228"/>
      <c r="R955" s="121"/>
      <c r="S955" s="164"/>
      <c r="T955" s="161"/>
      <c r="U955" s="164"/>
      <c r="V955" s="187"/>
      <c r="W955" s="187"/>
      <c r="X955" s="140"/>
      <c r="Y955" s="114"/>
    </row>
    <row r="956" spans="3:25">
      <c r="C956" s="167"/>
      <c r="D956" s="160"/>
      <c r="E956" s="140"/>
      <c r="F956" s="143"/>
      <c r="G956" s="144"/>
      <c r="H956" s="199"/>
      <c r="I956" s="187"/>
      <c r="J956" s="169"/>
      <c r="K956" s="200"/>
      <c r="L956" s="143"/>
      <c r="M956" s="143"/>
      <c r="N956" s="143"/>
      <c r="O956" s="147"/>
      <c r="P956" s="149"/>
      <c r="Q956" s="228"/>
      <c r="R956" s="121"/>
      <c r="S956" s="164"/>
      <c r="T956" s="161"/>
      <c r="U956" s="164"/>
      <c r="V956" s="187"/>
      <c r="W956" s="187"/>
      <c r="X956" s="140"/>
      <c r="Y956" s="114"/>
    </row>
    <row r="957" spans="3:25">
      <c r="C957" s="167"/>
      <c r="D957" s="160"/>
      <c r="E957" s="140"/>
      <c r="F957" s="143"/>
      <c r="G957" s="144"/>
      <c r="H957" s="199"/>
      <c r="I957" s="187"/>
      <c r="J957" s="169"/>
      <c r="K957" s="200"/>
      <c r="L957" s="143"/>
      <c r="M957" s="143"/>
      <c r="N957" s="143"/>
      <c r="O957" s="147"/>
      <c r="P957" s="149"/>
      <c r="Q957" s="228"/>
      <c r="R957" s="121"/>
      <c r="S957" s="164"/>
      <c r="T957" s="161"/>
      <c r="U957" s="164"/>
      <c r="V957" s="187"/>
      <c r="W957" s="187"/>
      <c r="X957" s="140"/>
      <c r="Y957" s="114"/>
    </row>
    <row r="958" spans="3:25">
      <c r="C958" s="167"/>
      <c r="D958" s="160"/>
      <c r="E958" s="140"/>
      <c r="F958" s="143"/>
      <c r="G958" s="144"/>
      <c r="H958" s="199"/>
      <c r="I958" s="187"/>
      <c r="J958" s="169"/>
      <c r="K958" s="200"/>
      <c r="L958" s="143"/>
      <c r="M958" s="143"/>
      <c r="N958" s="143"/>
      <c r="O958" s="147"/>
      <c r="P958" s="149"/>
      <c r="Q958" s="228"/>
      <c r="R958" s="121"/>
      <c r="S958" s="164"/>
      <c r="T958" s="161"/>
      <c r="U958" s="164"/>
      <c r="V958" s="187"/>
      <c r="W958" s="187"/>
      <c r="X958" s="140"/>
      <c r="Y958" s="114"/>
    </row>
    <row r="959" spans="3:25">
      <c r="C959" s="167"/>
      <c r="D959" s="160"/>
      <c r="E959" s="140"/>
      <c r="F959" s="143"/>
      <c r="G959" s="144"/>
      <c r="H959" s="199"/>
      <c r="I959" s="187"/>
      <c r="J959" s="169"/>
      <c r="K959" s="200"/>
      <c r="L959" s="143"/>
      <c r="M959" s="143"/>
      <c r="N959" s="143"/>
      <c r="O959" s="147"/>
      <c r="P959" s="149"/>
      <c r="Q959" s="228"/>
      <c r="R959" s="121"/>
      <c r="S959" s="164"/>
      <c r="T959" s="161"/>
      <c r="U959" s="164"/>
      <c r="V959" s="187"/>
      <c r="W959" s="187"/>
      <c r="X959" s="140"/>
      <c r="Y959" s="114"/>
    </row>
    <row r="960" spans="3:25">
      <c r="C960" s="167"/>
      <c r="D960" s="160"/>
      <c r="E960" s="140"/>
      <c r="F960" s="143"/>
      <c r="G960" s="144"/>
      <c r="H960" s="199"/>
      <c r="I960" s="187"/>
      <c r="J960" s="169"/>
      <c r="K960" s="200"/>
      <c r="L960" s="143"/>
      <c r="M960" s="143"/>
      <c r="N960" s="143"/>
      <c r="O960" s="147"/>
      <c r="P960" s="149"/>
      <c r="Q960" s="228"/>
      <c r="R960" s="121"/>
      <c r="S960" s="164"/>
      <c r="T960" s="161"/>
      <c r="U960" s="164"/>
      <c r="V960" s="187"/>
      <c r="W960" s="187"/>
      <c r="X960" s="140"/>
      <c r="Y960" s="114"/>
    </row>
    <row r="961" spans="3:25">
      <c r="C961" s="167"/>
      <c r="D961" s="160"/>
      <c r="E961" s="140"/>
      <c r="F961" s="143"/>
      <c r="G961" s="144"/>
      <c r="H961" s="199"/>
      <c r="I961" s="187"/>
      <c r="J961" s="169"/>
      <c r="K961" s="200"/>
      <c r="L961" s="143"/>
      <c r="M961" s="143"/>
      <c r="N961" s="143"/>
      <c r="O961" s="147"/>
      <c r="P961" s="149"/>
      <c r="Q961" s="228"/>
      <c r="R961" s="121"/>
      <c r="S961" s="164"/>
      <c r="T961" s="161"/>
      <c r="U961" s="164"/>
      <c r="V961" s="187"/>
      <c r="W961" s="187"/>
      <c r="X961" s="140"/>
      <c r="Y961" s="114"/>
    </row>
    <row r="962" spans="3:25">
      <c r="C962" s="167"/>
      <c r="D962" s="160"/>
      <c r="E962" s="140"/>
      <c r="F962" s="143"/>
      <c r="G962" s="144"/>
      <c r="H962" s="199"/>
      <c r="I962" s="187"/>
      <c r="J962" s="169"/>
      <c r="K962" s="200"/>
      <c r="L962" s="143"/>
      <c r="M962" s="143"/>
      <c r="N962" s="143"/>
      <c r="O962" s="147"/>
      <c r="P962" s="149"/>
      <c r="Q962" s="228"/>
      <c r="R962" s="121"/>
      <c r="S962" s="164"/>
      <c r="T962" s="161"/>
      <c r="U962" s="164"/>
      <c r="V962" s="187"/>
      <c r="W962" s="187"/>
      <c r="X962" s="140"/>
      <c r="Y962" s="114"/>
    </row>
    <row r="963" spans="3:25">
      <c r="C963" s="167"/>
      <c r="D963" s="160"/>
      <c r="E963" s="140"/>
      <c r="F963" s="143"/>
      <c r="G963" s="144"/>
      <c r="H963" s="199"/>
      <c r="I963" s="187"/>
      <c r="J963" s="169"/>
      <c r="K963" s="200"/>
      <c r="L963" s="143"/>
      <c r="M963" s="143"/>
      <c r="N963" s="143"/>
      <c r="O963" s="147"/>
      <c r="P963" s="149"/>
      <c r="Q963" s="228"/>
      <c r="R963" s="121"/>
      <c r="S963" s="164"/>
      <c r="T963" s="161"/>
      <c r="U963" s="164"/>
      <c r="V963" s="187"/>
      <c r="W963" s="187"/>
      <c r="X963" s="140"/>
      <c r="Y963" s="114"/>
    </row>
    <row r="964" spans="3:25">
      <c r="C964" s="167"/>
      <c r="D964" s="160"/>
      <c r="E964" s="140"/>
      <c r="F964" s="143"/>
      <c r="G964" s="144"/>
      <c r="H964" s="199"/>
      <c r="I964" s="187"/>
      <c r="J964" s="169"/>
      <c r="K964" s="200"/>
      <c r="L964" s="143"/>
      <c r="M964" s="143"/>
      <c r="N964" s="143"/>
      <c r="O964" s="147"/>
      <c r="P964" s="149"/>
      <c r="Q964" s="228"/>
      <c r="R964" s="121"/>
      <c r="S964" s="164"/>
      <c r="T964" s="161"/>
      <c r="U964" s="164"/>
      <c r="V964" s="187"/>
      <c r="W964" s="187"/>
      <c r="X964" s="140"/>
      <c r="Y964" s="114"/>
    </row>
    <row r="965" spans="3:25">
      <c r="C965" s="167"/>
      <c r="D965" s="160"/>
      <c r="E965" s="140"/>
      <c r="F965" s="143"/>
      <c r="G965" s="144"/>
      <c r="H965" s="199"/>
      <c r="I965" s="187"/>
      <c r="J965" s="169"/>
      <c r="K965" s="200"/>
      <c r="L965" s="143"/>
      <c r="M965" s="143"/>
      <c r="N965" s="143"/>
      <c r="O965" s="147"/>
      <c r="P965" s="149"/>
      <c r="Q965" s="228"/>
      <c r="R965" s="121"/>
      <c r="S965" s="164"/>
      <c r="T965" s="161"/>
      <c r="U965" s="164"/>
      <c r="V965" s="187"/>
      <c r="W965" s="187"/>
      <c r="X965" s="140"/>
      <c r="Y965" s="114"/>
    </row>
    <row r="966" spans="3:25">
      <c r="C966" s="167"/>
      <c r="D966" s="160"/>
      <c r="E966" s="140"/>
      <c r="F966" s="143"/>
      <c r="G966" s="144"/>
      <c r="H966" s="199"/>
      <c r="I966" s="187"/>
      <c r="J966" s="169"/>
      <c r="K966" s="200"/>
      <c r="L966" s="143"/>
      <c r="M966" s="143"/>
      <c r="N966" s="143"/>
      <c r="O966" s="147"/>
      <c r="P966" s="149"/>
      <c r="Q966" s="228"/>
      <c r="R966" s="121"/>
      <c r="S966" s="164"/>
      <c r="T966" s="161"/>
      <c r="U966" s="164"/>
      <c r="V966" s="187"/>
      <c r="W966" s="187"/>
      <c r="X966" s="140"/>
      <c r="Y966" s="114"/>
    </row>
    <row r="967" spans="3:25">
      <c r="C967" s="167"/>
      <c r="D967" s="160"/>
      <c r="E967" s="140"/>
      <c r="F967" s="143"/>
      <c r="G967" s="144"/>
      <c r="H967" s="199"/>
      <c r="I967" s="187"/>
      <c r="J967" s="169"/>
      <c r="K967" s="200"/>
      <c r="L967" s="143"/>
      <c r="M967" s="143"/>
      <c r="N967" s="143"/>
      <c r="O967" s="147"/>
      <c r="P967" s="149"/>
      <c r="Q967" s="228"/>
      <c r="R967" s="121"/>
      <c r="S967" s="164"/>
      <c r="T967" s="161"/>
      <c r="U967" s="164"/>
      <c r="V967" s="187"/>
      <c r="W967" s="187"/>
      <c r="X967" s="140"/>
      <c r="Y967" s="114"/>
    </row>
    <row r="968" spans="3:25">
      <c r="C968" s="167"/>
      <c r="D968" s="160"/>
      <c r="E968" s="140"/>
      <c r="F968" s="143"/>
      <c r="G968" s="144"/>
      <c r="H968" s="199"/>
      <c r="I968" s="187"/>
      <c r="J968" s="169"/>
      <c r="K968" s="200"/>
      <c r="L968" s="143"/>
      <c r="M968" s="143"/>
      <c r="N968" s="143"/>
      <c r="O968" s="147"/>
      <c r="P968" s="149"/>
      <c r="Q968" s="228"/>
      <c r="R968" s="121"/>
      <c r="S968" s="164"/>
      <c r="T968" s="161"/>
      <c r="U968" s="164"/>
      <c r="V968" s="187"/>
      <c r="W968" s="187"/>
      <c r="X968" s="140"/>
      <c r="Y968" s="114"/>
    </row>
    <row r="969" spans="3:25">
      <c r="C969" s="167"/>
      <c r="D969" s="160"/>
      <c r="E969" s="140"/>
      <c r="F969" s="143"/>
      <c r="G969" s="144"/>
      <c r="H969" s="199"/>
      <c r="I969" s="187"/>
      <c r="J969" s="169"/>
      <c r="K969" s="200"/>
      <c r="L969" s="143"/>
      <c r="M969" s="143"/>
      <c r="N969" s="143"/>
      <c r="O969" s="147"/>
      <c r="P969" s="149"/>
      <c r="Q969" s="228"/>
      <c r="R969" s="121"/>
      <c r="S969" s="164"/>
      <c r="T969" s="161"/>
      <c r="U969" s="164"/>
      <c r="V969" s="187"/>
      <c r="W969" s="187"/>
      <c r="X969" s="140"/>
      <c r="Y969" s="114"/>
    </row>
    <row r="970" spans="3:25">
      <c r="C970" s="167"/>
      <c r="D970" s="160"/>
      <c r="E970" s="140"/>
      <c r="F970" s="143"/>
      <c r="G970" s="144"/>
      <c r="H970" s="199"/>
      <c r="I970" s="187"/>
      <c r="J970" s="169"/>
      <c r="K970" s="200"/>
      <c r="L970" s="143"/>
      <c r="M970" s="143"/>
      <c r="N970" s="143"/>
      <c r="O970" s="147"/>
      <c r="P970" s="149"/>
      <c r="Q970" s="228"/>
      <c r="R970" s="121"/>
      <c r="S970" s="164"/>
      <c r="T970" s="161"/>
      <c r="U970" s="164"/>
      <c r="V970" s="187"/>
      <c r="W970" s="187"/>
      <c r="X970" s="140"/>
      <c r="Y970" s="114"/>
    </row>
    <row r="971" spans="3:25">
      <c r="C971" s="167"/>
      <c r="D971" s="160"/>
      <c r="E971" s="140"/>
      <c r="F971" s="143"/>
      <c r="G971" s="144"/>
      <c r="H971" s="199"/>
      <c r="I971" s="187"/>
      <c r="J971" s="169"/>
      <c r="K971" s="200"/>
      <c r="L971" s="143"/>
      <c r="M971" s="143"/>
      <c r="N971" s="143"/>
      <c r="O971" s="147"/>
      <c r="P971" s="149"/>
      <c r="Q971" s="228"/>
      <c r="R971" s="121"/>
      <c r="S971" s="164"/>
      <c r="T971" s="161"/>
      <c r="U971" s="164"/>
      <c r="V971" s="187"/>
      <c r="W971" s="187"/>
      <c r="X971" s="140"/>
      <c r="Y971" s="114"/>
    </row>
    <row r="972" spans="3:25">
      <c r="C972" s="167"/>
      <c r="D972" s="160"/>
      <c r="E972" s="140"/>
      <c r="F972" s="143"/>
      <c r="G972" s="144"/>
      <c r="H972" s="199"/>
      <c r="I972" s="187"/>
      <c r="J972" s="169"/>
      <c r="K972" s="200"/>
      <c r="L972" s="143"/>
      <c r="M972" s="143"/>
      <c r="N972" s="143"/>
      <c r="O972" s="147"/>
      <c r="P972" s="149"/>
      <c r="Q972" s="228"/>
      <c r="R972" s="121"/>
      <c r="S972" s="164"/>
      <c r="T972" s="161"/>
      <c r="U972" s="164"/>
      <c r="V972" s="187"/>
      <c r="W972" s="187"/>
      <c r="X972" s="140"/>
      <c r="Y972" s="114"/>
    </row>
    <row r="973" spans="3:25">
      <c r="C973" s="167"/>
      <c r="D973" s="160"/>
      <c r="E973" s="140"/>
      <c r="F973" s="143"/>
      <c r="G973" s="144"/>
      <c r="H973" s="199"/>
      <c r="I973" s="187"/>
      <c r="J973" s="169"/>
      <c r="K973" s="200"/>
      <c r="L973" s="143"/>
      <c r="M973" s="143"/>
      <c r="N973" s="143"/>
      <c r="O973" s="147"/>
      <c r="P973" s="149"/>
      <c r="Q973" s="228"/>
      <c r="R973" s="121"/>
      <c r="S973" s="164"/>
      <c r="T973" s="161"/>
      <c r="U973" s="164"/>
      <c r="V973" s="187"/>
      <c r="W973" s="187"/>
      <c r="X973" s="140"/>
      <c r="Y973" s="114"/>
    </row>
    <row r="974" spans="3:25">
      <c r="C974" s="167"/>
      <c r="D974" s="160"/>
      <c r="E974" s="140"/>
      <c r="F974" s="143"/>
      <c r="G974" s="144"/>
      <c r="H974" s="199"/>
      <c r="I974" s="187"/>
      <c r="J974" s="169"/>
      <c r="K974" s="200"/>
      <c r="L974" s="143"/>
      <c r="M974" s="143"/>
      <c r="N974" s="143"/>
      <c r="O974" s="147"/>
      <c r="P974" s="149"/>
      <c r="Q974" s="228"/>
      <c r="R974" s="121"/>
      <c r="S974" s="164"/>
      <c r="T974" s="161"/>
      <c r="U974" s="164"/>
      <c r="V974" s="187"/>
      <c r="W974" s="187"/>
      <c r="X974" s="140"/>
      <c r="Y974" s="114"/>
    </row>
    <row r="975" spans="3:25">
      <c r="C975" s="167"/>
      <c r="D975" s="160"/>
      <c r="E975" s="140"/>
      <c r="F975" s="143"/>
      <c r="G975" s="144"/>
      <c r="H975" s="199"/>
      <c r="I975" s="187"/>
      <c r="J975" s="169"/>
      <c r="K975" s="200"/>
      <c r="L975" s="143"/>
      <c r="M975" s="143"/>
      <c r="N975" s="143"/>
      <c r="O975" s="147"/>
      <c r="P975" s="149"/>
      <c r="Q975" s="228"/>
      <c r="R975" s="121"/>
      <c r="S975" s="164"/>
      <c r="T975" s="161"/>
      <c r="U975" s="164"/>
      <c r="V975" s="187"/>
      <c r="W975" s="187"/>
      <c r="X975" s="140"/>
      <c r="Y975" s="114"/>
    </row>
    <row r="976" spans="3:25">
      <c r="C976" s="167"/>
      <c r="D976" s="160"/>
      <c r="E976" s="140"/>
      <c r="F976" s="143"/>
      <c r="G976" s="144"/>
      <c r="H976" s="199"/>
      <c r="I976" s="187"/>
      <c r="J976" s="169"/>
      <c r="K976" s="200"/>
      <c r="L976" s="143"/>
      <c r="M976" s="143"/>
      <c r="N976" s="143"/>
      <c r="O976" s="147"/>
      <c r="P976" s="149"/>
      <c r="Q976" s="228"/>
      <c r="R976" s="121"/>
      <c r="S976" s="164"/>
      <c r="T976" s="161"/>
      <c r="U976" s="164"/>
      <c r="V976" s="187"/>
      <c r="W976" s="187"/>
      <c r="X976" s="140"/>
      <c r="Y976" s="114"/>
    </row>
    <row r="977" spans="3:25">
      <c r="C977" s="167"/>
      <c r="D977" s="160"/>
      <c r="E977" s="140"/>
      <c r="F977" s="143"/>
      <c r="G977" s="144"/>
      <c r="H977" s="199"/>
      <c r="I977" s="187"/>
      <c r="J977" s="169"/>
      <c r="K977" s="200"/>
      <c r="L977" s="143"/>
      <c r="M977" s="143"/>
      <c r="N977" s="143"/>
      <c r="O977" s="147"/>
      <c r="P977" s="149"/>
      <c r="Q977" s="228"/>
      <c r="R977" s="121"/>
      <c r="S977" s="164"/>
      <c r="T977" s="161"/>
      <c r="U977" s="164"/>
      <c r="V977" s="187"/>
      <c r="W977" s="187"/>
      <c r="X977" s="140"/>
      <c r="Y977" s="114"/>
    </row>
    <row r="978" spans="3:25">
      <c r="C978" s="167"/>
      <c r="D978" s="160"/>
      <c r="E978" s="140"/>
      <c r="F978" s="143"/>
      <c r="G978" s="144"/>
      <c r="H978" s="199"/>
      <c r="I978" s="187"/>
      <c r="J978" s="169"/>
      <c r="K978" s="200"/>
      <c r="L978" s="143"/>
      <c r="M978" s="143"/>
      <c r="N978" s="143"/>
      <c r="O978" s="147"/>
      <c r="P978" s="149"/>
      <c r="Q978" s="228"/>
      <c r="R978" s="121"/>
      <c r="S978" s="164"/>
      <c r="T978" s="161"/>
      <c r="U978" s="164"/>
      <c r="V978" s="187"/>
      <c r="W978" s="187"/>
      <c r="X978" s="140"/>
      <c r="Y978" s="114"/>
    </row>
    <row r="979" spans="3:25">
      <c r="C979" s="167"/>
      <c r="D979" s="160"/>
      <c r="E979" s="140"/>
      <c r="F979" s="143"/>
      <c r="G979" s="144"/>
      <c r="H979" s="199"/>
      <c r="I979" s="187"/>
      <c r="J979" s="169"/>
      <c r="K979" s="200"/>
      <c r="L979" s="143"/>
      <c r="M979" s="143"/>
      <c r="N979" s="143"/>
      <c r="O979" s="147"/>
      <c r="P979" s="149"/>
      <c r="Q979" s="228"/>
      <c r="R979" s="121"/>
      <c r="S979" s="164"/>
      <c r="T979" s="161"/>
      <c r="U979" s="164"/>
      <c r="V979" s="187"/>
      <c r="W979" s="187"/>
      <c r="X979" s="140"/>
      <c r="Y979" s="114"/>
    </row>
    <row r="980" spans="3:25">
      <c r="C980" s="167"/>
      <c r="D980" s="160"/>
      <c r="E980" s="140"/>
      <c r="F980" s="143"/>
      <c r="G980" s="144"/>
      <c r="H980" s="199"/>
      <c r="I980" s="187"/>
      <c r="J980" s="169"/>
      <c r="K980" s="200"/>
      <c r="L980" s="143"/>
      <c r="M980" s="143"/>
      <c r="N980" s="143"/>
      <c r="O980" s="147"/>
      <c r="P980" s="149"/>
      <c r="Q980" s="228"/>
      <c r="R980" s="121"/>
      <c r="S980" s="164"/>
      <c r="T980" s="161"/>
      <c r="U980" s="164"/>
      <c r="V980" s="187"/>
      <c r="W980" s="187"/>
      <c r="X980" s="140"/>
      <c r="Y980" s="114"/>
    </row>
    <row r="981" spans="3:25">
      <c r="C981" s="167"/>
      <c r="D981" s="160"/>
      <c r="E981" s="140"/>
      <c r="F981" s="143"/>
      <c r="G981" s="144"/>
      <c r="H981" s="199"/>
      <c r="I981" s="187"/>
      <c r="J981" s="169"/>
      <c r="K981" s="200"/>
      <c r="L981" s="143"/>
      <c r="M981" s="143"/>
      <c r="N981" s="143"/>
      <c r="O981" s="147"/>
      <c r="P981" s="149"/>
      <c r="Q981" s="228"/>
      <c r="R981" s="121"/>
      <c r="S981" s="164"/>
      <c r="T981" s="161"/>
      <c r="U981" s="164"/>
      <c r="V981" s="187"/>
      <c r="W981" s="187"/>
      <c r="X981" s="140"/>
      <c r="Y981" s="114"/>
    </row>
    <row r="982" spans="3:25">
      <c r="C982" s="167"/>
      <c r="D982" s="160"/>
      <c r="E982" s="140"/>
      <c r="F982" s="143"/>
      <c r="G982" s="144"/>
      <c r="H982" s="199"/>
      <c r="I982" s="187"/>
      <c r="J982" s="169"/>
      <c r="K982" s="200"/>
      <c r="L982" s="143"/>
      <c r="M982" s="143"/>
      <c r="N982" s="143"/>
      <c r="O982" s="147"/>
      <c r="P982" s="149"/>
      <c r="Q982" s="228"/>
      <c r="R982" s="121"/>
      <c r="S982" s="164"/>
      <c r="T982" s="161"/>
      <c r="U982" s="164"/>
      <c r="V982" s="187"/>
      <c r="W982" s="187"/>
      <c r="X982" s="140"/>
      <c r="Y982" s="114"/>
    </row>
    <row r="983" spans="3:25">
      <c r="C983" s="167"/>
      <c r="D983" s="160"/>
      <c r="E983" s="140"/>
      <c r="F983" s="143"/>
      <c r="G983" s="144"/>
      <c r="H983" s="199"/>
      <c r="I983" s="187"/>
      <c r="J983" s="169"/>
      <c r="K983" s="200"/>
      <c r="L983" s="143"/>
      <c r="M983" s="143"/>
      <c r="N983" s="143"/>
      <c r="O983" s="147"/>
      <c r="P983" s="149"/>
      <c r="Q983" s="228"/>
      <c r="R983" s="121"/>
      <c r="S983" s="164"/>
      <c r="T983" s="161"/>
      <c r="U983" s="164"/>
      <c r="V983" s="187"/>
      <c r="W983" s="187"/>
      <c r="X983" s="140"/>
      <c r="Y983" s="114"/>
    </row>
    <row r="984" spans="3:25">
      <c r="C984" s="167"/>
      <c r="D984" s="160"/>
      <c r="E984" s="140"/>
      <c r="F984" s="143"/>
      <c r="G984" s="144"/>
      <c r="H984" s="199"/>
      <c r="I984" s="187"/>
      <c r="J984" s="169"/>
      <c r="K984" s="200"/>
      <c r="L984" s="143"/>
      <c r="M984" s="143"/>
      <c r="N984" s="143"/>
      <c r="O984" s="147"/>
      <c r="P984" s="149"/>
      <c r="Q984" s="228"/>
      <c r="R984" s="121"/>
      <c r="S984" s="164"/>
      <c r="T984" s="161"/>
      <c r="U984" s="164"/>
      <c r="V984" s="187"/>
      <c r="W984" s="187"/>
      <c r="X984" s="140"/>
      <c r="Y984" s="114"/>
    </row>
    <row r="985" spans="3:25">
      <c r="C985" s="167"/>
      <c r="D985" s="160"/>
      <c r="E985" s="140"/>
      <c r="F985" s="143"/>
      <c r="G985" s="144"/>
      <c r="H985" s="199"/>
      <c r="I985" s="187"/>
      <c r="J985" s="169"/>
      <c r="K985" s="200"/>
      <c r="L985" s="143"/>
      <c r="M985" s="143"/>
      <c r="N985" s="143"/>
      <c r="O985" s="147"/>
      <c r="P985" s="149"/>
      <c r="Q985" s="228"/>
      <c r="R985" s="121"/>
      <c r="S985" s="164"/>
      <c r="T985" s="161"/>
      <c r="U985" s="164"/>
      <c r="V985" s="187"/>
      <c r="W985" s="187"/>
      <c r="X985" s="140"/>
      <c r="Y985" s="114"/>
    </row>
    <row r="986" spans="3:25">
      <c r="C986" s="167"/>
      <c r="D986" s="160"/>
      <c r="E986" s="140"/>
      <c r="F986" s="143"/>
      <c r="G986" s="144"/>
      <c r="H986" s="199"/>
      <c r="I986" s="187"/>
      <c r="J986" s="169"/>
      <c r="K986" s="200"/>
      <c r="L986" s="143"/>
      <c r="M986" s="143"/>
      <c r="N986" s="143"/>
      <c r="O986" s="147"/>
      <c r="P986" s="149"/>
      <c r="Q986" s="228"/>
      <c r="R986" s="121"/>
      <c r="S986" s="164"/>
      <c r="T986" s="161"/>
      <c r="U986" s="164"/>
      <c r="V986" s="187"/>
      <c r="W986" s="187"/>
      <c r="X986" s="140"/>
      <c r="Y986" s="114"/>
    </row>
    <row r="987" spans="3:25">
      <c r="C987" s="167"/>
      <c r="D987" s="160"/>
      <c r="E987" s="140"/>
      <c r="F987" s="143"/>
      <c r="G987" s="144"/>
      <c r="H987" s="199"/>
      <c r="I987" s="187"/>
      <c r="J987" s="169"/>
      <c r="K987" s="200"/>
      <c r="L987" s="143"/>
      <c r="M987" s="143"/>
      <c r="N987" s="143"/>
      <c r="O987" s="147"/>
      <c r="P987" s="149"/>
      <c r="Q987" s="228"/>
      <c r="R987" s="121"/>
      <c r="S987" s="164"/>
      <c r="T987" s="161"/>
      <c r="U987" s="164"/>
      <c r="V987" s="187"/>
      <c r="W987" s="187"/>
      <c r="X987" s="140"/>
      <c r="Y987" s="114"/>
    </row>
    <row r="988" spans="3:25">
      <c r="C988" s="167"/>
      <c r="D988" s="160"/>
      <c r="E988" s="140"/>
      <c r="F988" s="143"/>
      <c r="G988" s="144"/>
      <c r="H988" s="199"/>
      <c r="I988" s="187"/>
      <c r="J988" s="169"/>
      <c r="K988" s="200"/>
      <c r="L988" s="143"/>
      <c r="M988" s="143"/>
      <c r="N988" s="143"/>
      <c r="O988" s="147"/>
      <c r="P988" s="149"/>
      <c r="Q988" s="228"/>
      <c r="R988" s="121"/>
      <c r="S988" s="164"/>
      <c r="T988" s="161"/>
      <c r="U988" s="164"/>
      <c r="V988" s="187"/>
      <c r="W988" s="187"/>
      <c r="X988" s="140"/>
      <c r="Y988" s="114"/>
    </row>
    <row r="989" spans="3:25">
      <c r="C989" s="167"/>
      <c r="D989" s="160"/>
      <c r="E989" s="140"/>
      <c r="F989" s="143"/>
      <c r="G989" s="144"/>
      <c r="H989" s="199"/>
      <c r="I989" s="187"/>
      <c r="J989" s="169"/>
      <c r="K989" s="200"/>
      <c r="L989" s="143"/>
      <c r="M989" s="143"/>
      <c r="N989" s="143"/>
      <c r="O989" s="147"/>
      <c r="P989" s="149"/>
      <c r="Q989" s="228"/>
      <c r="R989" s="121"/>
      <c r="S989" s="164"/>
      <c r="T989" s="161"/>
      <c r="U989" s="164"/>
      <c r="V989" s="187"/>
      <c r="W989" s="187"/>
      <c r="X989" s="140"/>
      <c r="Y989" s="114"/>
    </row>
    <row r="990" spans="3:25">
      <c r="C990" s="167"/>
      <c r="D990" s="160"/>
      <c r="E990" s="140"/>
      <c r="F990" s="143"/>
      <c r="G990" s="144"/>
      <c r="H990" s="199"/>
      <c r="I990" s="187"/>
      <c r="J990" s="169"/>
      <c r="K990" s="200"/>
      <c r="L990" s="143"/>
      <c r="M990" s="143"/>
      <c r="N990" s="143"/>
      <c r="O990" s="147"/>
      <c r="P990" s="149"/>
      <c r="Q990" s="228"/>
      <c r="R990" s="121"/>
      <c r="S990" s="164"/>
      <c r="T990" s="161"/>
      <c r="U990" s="164"/>
      <c r="V990" s="187"/>
      <c r="W990" s="187"/>
      <c r="X990" s="140"/>
      <c r="Y990" s="114"/>
    </row>
    <row r="991" spans="3:25">
      <c r="C991" s="167"/>
      <c r="D991" s="160"/>
      <c r="E991" s="140"/>
      <c r="F991" s="143"/>
      <c r="G991" s="144"/>
      <c r="H991" s="199"/>
      <c r="I991" s="187"/>
      <c r="J991" s="169"/>
      <c r="K991" s="200"/>
      <c r="L991" s="143"/>
      <c r="M991" s="143"/>
      <c r="N991" s="143"/>
      <c r="O991" s="147"/>
      <c r="P991" s="149"/>
      <c r="Q991" s="228"/>
      <c r="R991" s="121"/>
      <c r="S991" s="164"/>
      <c r="T991" s="161"/>
      <c r="U991" s="164"/>
      <c r="V991" s="187"/>
      <c r="W991" s="187"/>
      <c r="X991" s="140"/>
      <c r="Y991" s="114"/>
    </row>
    <row r="992" spans="3:25">
      <c r="C992" s="167"/>
      <c r="D992" s="160"/>
      <c r="E992" s="140"/>
      <c r="F992" s="143"/>
      <c r="G992" s="144"/>
      <c r="H992" s="199"/>
      <c r="I992" s="187"/>
      <c r="J992" s="169"/>
      <c r="K992" s="200"/>
      <c r="L992" s="143"/>
      <c r="M992" s="143"/>
      <c r="N992" s="143"/>
      <c r="O992" s="147"/>
      <c r="P992" s="149"/>
      <c r="Q992" s="228"/>
      <c r="R992" s="121"/>
      <c r="S992" s="164"/>
      <c r="T992" s="161"/>
      <c r="U992" s="164"/>
      <c r="V992" s="187"/>
      <c r="W992" s="187"/>
      <c r="X992" s="140"/>
      <c r="Y992" s="114"/>
    </row>
    <row r="993" spans="3:25">
      <c r="C993" s="167"/>
      <c r="D993" s="160"/>
      <c r="E993" s="140"/>
      <c r="F993" s="143"/>
      <c r="G993" s="144"/>
      <c r="H993" s="199"/>
      <c r="I993" s="187"/>
      <c r="J993" s="169"/>
      <c r="K993" s="200"/>
      <c r="L993" s="143"/>
      <c r="M993" s="143"/>
      <c r="N993" s="143"/>
      <c r="O993" s="147"/>
      <c r="P993" s="149"/>
      <c r="Q993" s="228"/>
      <c r="R993" s="121"/>
      <c r="S993" s="164"/>
      <c r="T993" s="161"/>
      <c r="U993" s="164"/>
      <c r="V993" s="187"/>
      <c r="W993" s="187"/>
      <c r="X993" s="140"/>
      <c r="Y993" s="114"/>
    </row>
    <row r="994" spans="3:25">
      <c r="C994" s="167"/>
      <c r="D994" s="160"/>
      <c r="E994" s="140"/>
      <c r="F994" s="143"/>
      <c r="G994" s="144"/>
      <c r="H994" s="199"/>
      <c r="I994" s="187"/>
      <c r="J994" s="169"/>
      <c r="K994" s="200"/>
      <c r="L994" s="143"/>
      <c r="M994" s="143"/>
      <c r="N994" s="143"/>
      <c r="O994" s="147"/>
      <c r="P994" s="149"/>
      <c r="Q994" s="228"/>
      <c r="R994" s="121"/>
      <c r="S994" s="164"/>
      <c r="T994" s="161"/>
      <c r="U994" s="164"/>
      <c r="V994" s="187"/>
      <c r="W994" s="187"/>
      <c r="X994" s="140"/>
      <c r="Y994" s="114"/>
    </row>
    <row r="995" spans="3:25">
      <c r="C995" s="167"/>
      <c r="D995" s="160"/>
      <c r="E995" s="140"/>
      <c r="F995" s="143"/>
      <c r="G995" s="144"/>
      <c r="H995" s="199"/>
      <c r="I995" s="187"/>
      <c r="J995" s="169"/>
      <c r="K995" s="200"/>
      <c r="L995" s="143"/>
      <c r="M995" s="143"/>
      <c r="N995" s="143"/>
      <c r="O995" s="147"/>
      <c r="P995" s="149"/>
      <c r="Q995" s="228"/>
      <c r="R995" s="121"/>
      <c r="S995" s="164"/>
      <c r="T995" s="161"/>
      <c r="U995" s="164"/>
      <c r="V995" s="187"/>
      <c r="W995" s="187"/>
      <c r="X995" s="140"/>
      <c r="Y995" s="114"/>
    </row>
    <row r="996" spans="3:25">
      <c r="C996" s="167"/>
      <c r="D996" s="160"/>
      <c r="E996" s="140"/>
      <c r="F996" s="143"/>
      <c r="G996" s="144"/>
      <c r="H996" s="199"/>
      <c r="I996" s="187"/>
      <c r="J996" s="169"/>
      <c r="K996" s="200"/>
      <c r="L996" s="143"/>
      <c r="M996" s="143"/>
      <c r="N996" s="143"/>
      <c r="O996" s="147"/>
      <c r="P996" s="149"/>
      <c r="Q996" s="228"/>
      <c r="R996" s="121"/>
      <c r="S996" s="164"/>
      <c r="T996" s="161"/>
      <c r="U996" s="164"/>
      <c r="V996" s="187"/>
      <c r="W996" s="187"/>
      <c r="X996" s="140"/>
      <c r="Y996" s="114"/>
    </row>
    <row r="997" spans="3:25">
      <c r="C997" s="167"/>
      <c r="D997" s="160"/>
      <c r="E997" s="140"/>
      <c r="F997" s="143"/>
      <c r="G997" s="144"/>
      <c r="H997" s="199"/>
      <c r="I997" s="187"/>
      <c r="J997" s="169"/>
      <c r="K997" s="200"/>
      <c r="L997" s="143"/>
      <c r="M997" s="143"/>
      <c r="N997" s="143"/>
      <c r="O997" s="147"/>
      <c r="P997" s="149"/>
      <c r="Q997" s="228"/>
      <c r="R997" s="121"/>
      <c r="S997" s="164"/>
      <c r="T997" s="161"/>
      <c r="U997" s="164"/>
      <c r="V997" s="187"/>
      <c r="W997" s="187"/>
      <c r="X997" s="140"/>
      <c r="Y997" s="114"/>
    </row>
    <row r="998" spans="3:25">
      <c r="C998" s="167"/>
      <c r="D998" s="160"/>
      <c r="E998" s="140"/>
      <c r="F998" s="143"/>
      <c r="G998" s="144"/>
      <c r="H998" s="199"/>
      <c r="I998" s="187"/>
      <c r="J998" s="169"/>
      <c r="K998" s="200"/>
      <c r="L998" s="143"/>
      <c r="M998" s="143"/>
      <c r="N998" s="143"/>
      <c r="O998" s="147"/>
      <c r="P998" s="149"/>
      <c r="Q998" s="228"/>
      <c r="R998" s="121"/>
      <c r="S998" s="164"/>
      <c r="T998" s="161"/>
      <c r="U998" s="164"/>
      <c r="V998" s="187"/>
      <c r="W998" s="187"/>
      <c r="X998" s="140"/>
      <c r="Y998" s="114"/>
    </row>
    <row r="999" spans="3:25">
      <c r="C999" s="167"/>
      <c r="D999" s="160"/>
      <c r="E999" s="140"/>
      <c r="F999" s="143"/>
      <c r="G999" s="144"/>
      <c r="H999" s="199"/>
      <c r="I999" s="187"/>
      <c r="J999" s="169"/>
      <c r="K999" s="200"/>
      <c r="L999" s="143"/>
      <c r="M999" s="143"/>
      <c r="N999" s="143"/>
      <c r="O999" s="147"/>
      <c r="P999" s="149"/>
      <c r="Q999" s="228"/>
      <c r="R999" s="121"/>
      <c r="S999" s="164"/>
      <c r="T999" s="161"/>
      <c r="U999" s="164"/>
      <c r="V999" s="187"/>
      <c r="W999" s="187"/>
      <c r="X999" s="140"/>
      <c r="Y999" s="114"/>
    </row>
    <row r="1000" spans="3:25">
      <c r="C1000" s="167"/>
      <c r="D1000" s="160"/>
      <c r="E1000" s="140"/>
      <c r="F1000" s="143"/>
      <c r="G1000" s="144"/>
      <c r="H1000" s="199"/>
      <c r="I1000" s="187"/>
      <c r="J1000" s="169"/>
      <c r="K1000" s="200"/>
      <c r="L1000" s="143"/>
      <c r="M1000" s="143"/>
      <c r="N1000" s="143"/>
      <c r="O1000" s="147"/>
      <c r="P1000" s="149"/>
      <c r="Q1000" s="228"/>
      <c r="R1000" s="121"/>
      <c r="S1000" s="164"/>
      <c r="T1000" s="161"/>
      <c r="U1000" s="164"/>
      <c r="V1000" s="187"/>
      <c r="W1000" s="187"/>
      <c r="X1000" s="140"/>
      <c r="Y1000" s="114"/>
    </row>
    <row r="1001" spans="3:25">
      <c r="C1001" s="167"/>
      <c r="D1001" s="160"/>
      <c r="E1001" s="140"/>
      <c r="F1001" s="143"/>
      <c r="G1001" s="144"/>
      <c r="H1001" s="199"/>
      <c r="I1001" s="187"/>
      <c r="J1001" s="169"/>
      <c r="K1001" s="200"/>
      <c r="L1001" s="143"/>
      <c r="M1001" s="143"/>
      <c r="N1001" s="143"/>
      <c r="O1001" s="147"/>
      <c r="P1001" s="149"/>
      <c r="Q1001" s="228"/>
      <c r="R1001" s="121"/>
      <c r="S1001" s="164"/>
      <c r="T1001" s="161"/>
      <c r="U1001" s="164"/>
      <c r="V1001" s="187"/>
      <c r="W1001" s="187"/>
      <c r="X1001" s="140"/>
      <c r="Y1001" s="114"/>
    </row>
    <row r="1002" spans="3:25">
      <c r="C1002" s="167"/>
      <c r="D1002" s="160"/>
      <c r="E1002" s="140"/>
      <c r="F1002" s="143"/>
      <c r="G1002" s="144"/>
      <c r="H1002" s="199"/>
      <c r="I1002" s="187"/>
      <c r="J1002" s="169"/>
      <c r="K1002" s="200"/>
      <c r="L1002" s="143"/>
      <c r="M1002" s="143"/>
      <c r="N1002" s="143"/>
      <c r="O1002" s="147"/>
      <c r="P1002" s="149"/>
      <c r="Q1002" s="228"/>
      <c r="R1002" s="121"/>
      <c r="S1002" s="164"/>
      <c r="T1002" s="161"/>
      <c r="U1002" s="164"/>
      <c r="V1002" s="187"/>
      <c r="W1002" s="187"/>
      <c r="X1002" s="140"/>
      <c r="Y1002" s="114"/>
    </row>
    <row r="1003" spans="3:25">
      <c r="C1003" s="167"/>
      <c r="D1003" s="160"/>
      <c r="E1003" s="140"/>
      <c r="F1003" s="143"/>
      <c r="G1003" s="144"/>
      <c r="H1003" s="199"/>
      <c r="I1003" s="187"/>
      <c r="J1003" s="169"/>
      <c r="K1003" s="200"/>
      <c r="L1003" s="143"/>
      <c r="M1003" s="143"/>
      <c r="N1003" s="143"/>
      <c r="O1003" s="147"/>
      <c r="P1003" s="149"/>
      <c r="Q1003" s="228"/>
      <c r="R1003" s="121"/>
      <c r="S1003" s="164"/>
      <c r="T1003" s="161"/>
      <c r="U1003" s="164"/>
      <c r="V1003" s="187"/>
      <c r="W1003" s="187"/>
      <c r="X1003" s="140"/>
      <c r="Y1003" s="114"/>
    </row>
    <row r="1004" spans="3:25">
      <c r="C1004" s="167"/>
      <c r="D1004" s="160"/>
      <c r="E1004" s="140"/>
      <c r="F1004" s="143"/>
      <c r="G1004" s="144"/>
      <c r="H1004" s="199"/>
      <c r="I1004" s="187"/>
      <c r="J1004" s="169"/>
      <c r="K1004" s="200"/>
      <c r="L1004" s="143"/>
      <c r="M1004" s="143"/>
      <c r="N1004" s="143"/>
      <c r="O1004" s="147"/>
      <c r="P1004" s="149"/>
      <c r="Q1004" s="228"/>
      <c r="R1004" s="121"/>
      <c r="S1004" s="164"/>
      <c r="T1004" s="161"/>
      <c r="U1004" s="164"/>
      <c r="V1004" s="187"/>
      <c r="W1004" s="187"/>
      <c r="X1004" s="140"/>
      <c r="Y1004" s="114"/>
    </row>
    <row r="1005" spans="3:25">
      <c r="C1005" s="167"/>
      <c r="D1005" s="160"/>
      <c r="E1005" s="140"/>
      <c r="F1005" s="143"/>
      <c r="G1005" s="144"/>
      <c r="H1005" s="199"/>
      <c r="I1005" s="187"/>
      <c r="J1005" s="169"/>
      <c r="K1005" s="200"/>
      <c r="L1005" s="143"/>
      <c r="M1005" s="143"/>
      <c r="N1005" s="143"/>
      <c r="O1005" s="147"/>
      <c r="P1005" s="149"/>
      <c r="Q1005" s="228"/>
      <c r="R1005" s="121"/>
      <c r="S1005" s="164"/>
      <c r="T1005" s="161"/>
      <c r="U1005" s="164"/>
      <c r="V1005" s="187"/>
      <c r="W1005" s="187"/>
      <c r="X1005" s="140"/>
      <c r="Y1005" s="114"/>
    </row>
    <row r="1006" spans="3:25">
      <c r="C1006" s="167"/>
      <c r="D1006" s="160"/>
      <c r="E1006" s="140"/>
      <c r="F1006" s="143"/>
      <c r="G1006" s="144"/>
      <c r="H1006" s="199"/>
      <c r="I1006" s="187"/>
      <c r="J1006" s="169"/>
      <c r="K1006" s="200"/>
      <c r="L1006" s="143"/>
      <c r="M1006" s="143"/>
      <c r="N1006" s="143"/>
      <c r="O1006" s="147"/>
      <c r="P1006" s="149"/>
      <c r="Q1006" s="228"/>
      <c r="R1006" s="121"/>
      <c r="S1006" s="164"/>
      <c r="T1006" s="161"/>
      <c r="U1006" s="164"/>
      <c r="V1006" s="187"/>
      <c r="W1006" s="187"/>
      <c r="X1006" s="140"/>
      <c r="Y1006" s="114"/>
    </row>
    <row r="1007" spans="3:25">
      <c r="C1007" s="167"/>
      <c r="D1007" s="160"/>
      <c r="E1007" s="140"/>
      <c r="F1007" s="143"/>
      <c r="G1007" s="144"/>
      <c r="H1007" s="199"/>
      <c r="I1007" s="187"/>
      <c r="J1007" s="169"/>
      <c r="K1007" s="200"/>
      <c r="L1007" s="143"/>
      <c r="M1007" s="143"/>
      <c r="N1007" s="143"/>
      <c r="O1007" s="147"/>
      <c r="P1007" s="149"/>
      <c r="Q1007" s="228"/>
      <c r="R1007" s="121"/>
      <c r="S1007" s="164"/>
      <c r="T1007" s="161"/>
      <c r="U1007" s="164"/>
      <c r="V1007" s="187"/>
      <c r="W1007" s="187"/>
      <c r="X1007" s="140"/>
      <c r="Y1007" s="114"/>
    </row>
    <row r="1008" spans="3:25">
      <c r="C1008" s="167"/>
      <c r="D1008" s="160"/>
      <c r="E1008" s="140"/>
      <c r="F1008" s="143"/>
      <c r="G1008" s="144"/>
      <c r="H1008" s="199"/>
      <c r="I1008" s="187"/>
      <c r="J1008" s="169"/>
      <c r="K1008" s="200"/>
      <c r="L1008" s="143"/>
      <c r="M1008" s="143"/>
      <c r="N1008" s="143"/>
      <c r="O1008" s="147"/>
      <c r="P1008" s="149"/>
      <c r="Q1008" s="228"/>
      <c r="R1008" s="121"/>
      <c r="S1008" s="164"/>
      <c r="T1008" s="161"/>
      <c r="U1008" s="164"/>
      <c r="V1008" s="187"/>
      <c r="W1008" s="187"/>
      <c r="X1008" s="140"/>
      <c r="Y1008" s="114"/>
    </row>
    <row r="1009" spans="3:25">
      <c r="C1009" s="167"/>
      <c r="D1009" s="160"/>
      <c r="E1009" s="140"/>
      <c r="F1009" s="143"/>
      <c r="G1009" s="144"/>
      <c r="H1009" s="199"/>
      <c r="I1009" s="187"/>
      <c r="J1009" s="169"/>
      <c r="K1009" s="200"/>
      <c r="L1009" s="143"/>
      <c r="M1009" s="143"/>
      <c r="N1009" s="143"/>
      <c r="O1009" s="147"/>
      <c r="P1009" s="149"/>
      <c r="Q1009" s="228"/>
      <c r="R1009" s="121"/>
      <c r="S1009" s="164"/>
      <c r="T1009" s="161"/>
      <c r="U1009" s="164"/>
      <c r="V1009" s="187"/>
      <c r="W1009" s="187"/>
      <c r="X1009" s="140"/>
      <c r="Y1009" s="114"/>
    </row>
    <row r="1010" spans="3:25">
      <c r="C1010" s="167"/>
      <c r="D1010" s="160"/>
      <c r="E1010" s="140"/>
      <c r="F1010" s="143"/>
      <c r="G1010" s="144"/>
      <c r="H1010" s="199"/>
      <c r="I1010" s="187"/>
      <c r="J1010" s="169"/>
      <c r="K1010" s="200"/>
      <c r="L1010" s="143"/>
      <c r="M1010" s="143"/>
      <c r="N1010" s="143"/>
      <c r="O1010" s="147"/>
      <c r="P1010" s="149"/>
      <c r="Q1010" s="228"/>
      <c r="R1010" s="121"/>
      <c r="S1010" s="164"/>
      <c r="T1010" s="161"/>
      <c r="U1010" s="164"/>
      <c r="V1010" s="187"/>
      <c r="W1010" s="187"/>
      <c r="X1010" s="140"/>
      <c r="Y1010" s="114"/>
    </row>
    <row r="1011" spans="3:25">
      <c r="C1011" s="167"/>
      <c r="D1011" s="160"/>
      <c r="E1011" s="140"/>
      <c r="F1011" s="143"/>
      <c r="G1011" s="144"/>
      <c r="H1011" s="199"/>
      <c r="I1011" s="187"/>
      <c r="J1011" s="169"/>
      <c r="K1011" s="200"/>
      <c r="L1011" s="143"/>
      <c r="M1011" s="143"/>
      <c r="N1011" s="143"/>
      <c r="O1011" s="147"/>
      <c r="P1011" s="149"/>
      <c r="Q1011" s="228"/>
      <c r="R1011" s="121"/>
      <c r="S1011" s="164"/>
      <c r="T1011" s="161"/>
      <c r="U1011" s="164"/>
      <c r="V1011" s="187"/>
      <c r="W1011" s="187"/>
      <c r="X1011" s="140"/>
      <c r="Y1011" s="114"/>
    </row>
    <row r="1012" spans="3:25">
      <c r="C1012" s="167"/>
      <c r="D1012" s="160"/>
      <c r="E1012" s="140"/>
      <c r="F1012" s="143"/>
      <c r="G1012" s="144"/>
      <c r="H1012" s="199"/>
      <c r="I1012" s="187"/>
      <c r="J1012" s="169"/>
      <c r="K1012" s="200"/>
      <c r="L1012" s="143"/>
      <c r="M1012" s="143"/>
      <c r="N1012" s="143"/>
      <c r="O1012" s="147"/>
      <c r="P1012" s="149"/>
      <c r="Q1012" s="228"/>
      <c r="R1012" s="121"/>
      <c r="S1012" s="164"/>
      <c r="T1012" s="161"/>
      <c r="U1012" s="164"/>
      <c r="V1012" s="187"/>
      <c r="W1012" s="187"/>
      <c r="X1012" s="140"/>
      <c r="Y1012" s="114"/>
    </row>
    <row r="1013" spans="3:25">
      <c r="C1013" s="167"/>
      <c r="D1013" s="160"/>
      <c r="E1013" s="140"/>
      <c r="F1013" s="143"/>
      <c r="G1013" s="144"/>
      <c r="H1013" s="199"/>
      <c r="I1013" s="187"/>
      <c r="J1013" s="169"/>
      <c r="K1013" s="200"/>
      <c r="L1013" s="143"/>
      <c r="M1013" s="143"/>
      <c r="N1013" s="143"/>
      <c r="O1013" s="147"/>
      <c r="P1013" s="149"/>
      <c r="Q1013" s="228"/>
      <c r="R1013" s="121"/>
      <c r="S1013" s="164"/>
      <c r="T1013" s="161"/>
      <c r="U1013" s="164"/>
      <c r="V1013" s="187"/>
      <c r="W1013" s="187"/>
      <c r="X1013" s="140"/>
      <c r="Y1013" s="114"/>
    </row>
    <row r="1014" spans="3:25">
      <c r="C1014" s="167"/>
      <c r="D1014" s="160"/>
      <c r="E1014" s="140"/>
      <c r="F1014" s="143"/>
      <c r="G1014" s="144"/>
      <c r="H1014" s="199"/>
      <c r="I1014" s="187"/>
      <c r="J1014" s="169"/>
      <c r="K1014" s="200"/>
      <c r="L1014" s="143"/>
      <c r="M1014" s="143"/>
      <c r="N1014" s="143"/>
      <c r="O1014" s="147"/>
      <c r="P1014" s="149"/>
      <c r="Q1014" s="228"/>
      <c r="R1014" s="121"/>
      <c r="S1014" s="164"/>
      <c r="T1014" s="161"/>
      <c r="U1014" s="164"/>
      <c r="V1014" s="187"/>
      <c r="W1014" s="187"/>
      <c r="X1014" s="140"/>
      <c r="Y1014" s="114"/>
    </row>
    <row r="1015" spans="3:25">
      <c r="C1015" s="167"/>
      <c r="D1015" s="160"/>
      <c r="E1015" s="140"/>
      <c r="F1015" s="143"/>
      <c r="G1015" s="144"/>
      <c r="H1015" s="199"/>
      <c r="I1015" s="187"/>
      <c r="J1015" s="169"/>
      <c r="K1015" s="200"/>
      <c r="L1015" s="143"/>
      <c r="M1015" s="143"/>
      <c r="N1015" s="143"/>
      <c r="O1015" s="147"/>
      <c r="P1015" s="149"/>
      <c r="Q1015" s="228"/>
      <c r="R1015" s="121"/>
      <c r="S1015" s="164"/>
      <c r="T1015" s="161"/>
      <c r="U1015" s="164"/>
      <c r="V1015" s="187"/>
      <c r="W1015" s="187"/>
      <c r="X1015" s="140"/>
      <c r="Y1015" s="114"/>
    </row>
    <row r="1016" spans="3:25">
      <c r="C1016" s="167"/>
      <c r="D1016" s="160"/>
      <c r="E1016" s="140"/>
      <c r="F1016" s="143"/>
      <c r="G1016" s="144"/>
      <c r="H1016" s="199"/>
      <c r="I1016" s="187"/>
      <c r="J1016" s="169"/>
      <c r="K1016" s="200"/>
      <c r="L1016" s="143"/>
      <c r="M1016" s="143"/>
      <c r="N1016" s="143"/>
      <c r="O1016" s="147"/>
      <c r="P1016" s="149"/>
      <c r="Q1016" s="228"/>
      <c r="R1016" s="121"/>
      <c r="S1016" s="164"/>
      <c r="T1016" s="161"/>
      <c r="U1016" s="164"/>
      <c r="V1016" s="187"/>
      <c r="W1016" s="187"/>
      <c r="X1016" s="140"/>
      <c r="Y1016" s="114"/>
    </row>
    <row r="1017" spans="3:25">
      <c r="C1017" s="167"/>
      <c r="D1017" s="160"/>
      <c r="E1017" s="140"/>
      <c r="F1017" s="143"/>
      <c r="G1017" s="144"/>
      <c r="H1017" s="199"/>
      <c r="I1017" s="187"/>
      <c r="J1017" s="169"/>
      <c r="K1017" s="200"/>
      <c r="L1017" s="143"/>
      <c r="M1017" s="143"/>
      <c r="N1017" s="143"/>
      <c r="O1017" s="147"/>
      <c r="P1017" s="149"/>
      <c r="Q1017" s="228"/>
      <c r="R1017" s="121"/>
      <c r="S1017" s="164"/>
      <c r="T1017" s="161"/>
      <c r="U1017" s="164"/>
      <c r="V1017" s="187"/>
      <c r="W1017" s="187"/>
      <c r="X1017" s="140"/>
      <c r="Y1017" s="114"/>
    </row>
    <row r="1018" spans="3:25">
      <c r="C1018" s="167"/>
      <c r="D1018" s="160"/>
      <c r="E1018" s="140"/>
      <c r="F1018" s="143"/>
      <c r="G1018" s="144"/>
      <c r="H1018" s="199"/>
      <c r="I1018" s="187"/>
      <c r="J1018" s="169"/>
      <c r="K1018" s="200"/>
      <c r="L1018" s="143"/>
      <c r="M1018" s="143"/>
      <c r="N1018" s="143"/>
      <c r="O1018" s="147"/>
      <c r="P1018" s="149"/>
      <c r="Q1018" s="228"/>
      <c r="R1018" s="121"/>
      <c r="S1018" s="164"/>
      <c r="T1018" s="161"/>
      <c r="U1018" s="164"/>
      <c r="V1018" s="187"/>
      <c r="W1018" s="187"/>
      <c r="X1018" s="140"/>
      <c r="Y1018" s="114"/>
    </row>
    <row r="1019" spans="3:25">
      <c r="C1019" s="167"/>
      <c r="D1019" s="160"/>
      <c r="E1019" s="140"/>
      <c r="F1019" s="143"/>
      <c r="G1019" s="144"/>
      <c r="H1019" s="199"/>
      <c r="I1019" s="187"/>
      <c r="J1019" s="169"/>
      <c r="K1019" s="200"/>
      <c r="L1019" s="143"/>
      <c r="M1019" s="143"/>
      <c r="N1019" s="143"/>
      <c r="O1019" s="147"/>
      <c r="P1019" s="149"/>
      <c r="Q1019" s="228"/>
      <c r="R1019" s="121"/>
      <c r="S1019" s="164"/>
      <c r="T1019" s="161"/>
      <c r="U1019" s="164"/>
      <c r="V1019" s="187"/>
      <c r="W1019" s="187"/>
      <c r="X1019" s="140"/>
      <c r="Y1019" s="114"/>
    </row>
    <row r="1020" spans="3:25">
      <c r="C1020" s="167"/>
      <c r="D1020" s="160"/>
      <c r="E1020" s="140"/>
      <c r="F1020" s="143"/>
      <c r="G1020" s="144"/>
      <c r="H1020" s="199"/>
      <c r="I1020" s="187"/>
      <c r="J1020" s="169"/>
      <c r="K1020" s="200"/>
      <c r="L1020" s="143"/>
      <c r="M1020" s="143"/>
      <c r="N1020" s="143"/>
      <c r="O1020" s="147"/>
      <c r="P1020" s="149"/>
      <c r="Q1020" s="228"/>
      <c r="R1020" s="121"/>
      <c r="S1020" s="164"/>
      <c r="T1020" s="161"/>
      <c r="U1020" s="164"/>
      <c r="V1020" s="187"/>
      <c r="W1020" s="187"/>
      <c r="X1020" s="140"/>
      <c r="Y1020" s="114"/>
    </row>
    <row r="1021" spans="3:25">
      <c r="C1021" s="167"/>
      <c r="D1021" s="160"/>
      <c r="E1021" s="140"/>
      <c r="F1021" s="143"/>
      <c r="G1021" s="144"/>
      <c r="H1021" s="199"/>
      <c r="I1021" s="187"/>
      <c r="J1021" s="169"/>
      <c r="K1021" s="200"/>
      <c r="L1021" s="143"/>
      <c r="M1021" s="143"/>
      <c r="N1021" s="143"/>
      <c r="O1021" s="147"/>
      <c r="P1021" s="149"/>
      <c r="Q1021" s="228"/>
      <c r="R1021" s="121"/>
      <c r="S1021" s="164"/>
      <c r="T1021" s="161"/>
      <c r="U1021" s="164"/>
      <c r="V1021" s="187"/>
      <c r="W1021" s="187"/>
      <c r="X1021" s="140"/>
      <c r="Y1021" s="114"/>
    </row>
    <row r="1022" spans="3:25">
      <c r="C1022" s="167"/>
      <c r="D1022" s="160"/>
      <c r="E1022" s="140"/>
      <c r="F1022" s="143"/>
      <c r="G1022" s="144"/>
      <c r="H1022" s="199"/>
      <c r="I1022" s="187"/>
      <c r="J1022" s="169"/>
      <c r="K1022" s="200"/>
      <c r="L1022" s="143"/>
      <c r="M1022" s="143"/>
      <c r="N1022" s="143"/>
      <c r="O1022" s="147"/>
      <c r="P1022" s="149"/>
      <c r="Q1022" s="228"/>
      <c r="R1022" s="121"/>
      <c r="S1022" s="164"/>
      <c r="T1022" s="161"/>
      <c r="U1022" s="164"/>
      <c r="V1022" s="187"/>
      <c r="W1022" s="187"/>
      <c r="X1022" s="140"/>
      <c r="Y1022" s="114"/>
    </row>
    <row r="1023" spans="3:25">
      <c r="C1023" s="167"/>
      <c r="D1023" s="160"/>
      <c r="E1023" s="140"/>
      <c r="F1023" s="143"/>
      <c r="G1023" s="144"/>
      <c r="H1023" s="199"/>
      <c r="I1023" s="187"/>
      <c r="J1023" s="169"/>
      <c r="K1023" s="200"/>
      <c r="L1023" s="143"/>
      <c r="M1023" s="143"/>
      <c r="N1023" s="143"/>
      <c r="O1023" s="147"/>
      <c r="P1023" s="149"/>
      <c r="Q1023" s="228"/>
      <c r="R1023" s="121"/>
      <c r="S1023" s="164"/>
      <c r="T1023" s="161"/>
      <c r="U1023" s="164"/>
      <c r="V1023" s="187"/>
      <c r="W1023" s="187"/>
      <c r="X1023" s="140"/>
      <c r="Y1023" s="114"/>
    </row>
    <row r="1024" spans="3:25">
      <c r="C1024" s="167"/>
      <c r="D1024" s="160"/>
      <c r="E1024" s="140"/>
      <c r="F1024" s="143"/>
      <c r="G1024" s="144"/>
      <c r="H1024" s="199"/>
      <c r="I1024" s="187"/>
      <c r="J1024" s="169"/>
      <c r="K1024" s="200"/>
      <c r="L1024" s="143"/>
      <c r="M1024" s="143"/>
      <c r="N1024" s="143"/>
      <c r="O1024" s="147"/>
      <c r="P1024" s="149"/>
      <c r="Q1024" s="228"/>
      <c r="R1024" s="121"/>
      <c r="S1024" s="164"/>
      <c r="T1024" s="161"/>
      <c r="U1024" s="164"/>
      <c r="V1024" s="187"/>
      <c r="W1024" s="187"/>
      <c r="X1024" s="140"/>
      <c r="Y1024" s="114"/>
    </row>
    <row r="1025" spans="3:25">
      <c r="C1025" s="167"/>
      <c r="D1025" s="160"/>
      <c r="E1025" s="140"/>
      <c r="F1025" s="143"/>
      <c r="G1025" s="144"/>
      <c r="H1025" s="199"/>
      <c r="I1025" s="187"/>
      <c r="J1025" s="169"/>
      <c r="K1025" s="200"/>
      <c r="L1025" s="143"/>
      <c r="M1025" s="143"/>
      <c r="N1025" s="143"/>
      <c r="O1025" s="147"/>
      <c r="P1025" s="149"/>
      <c r="Q1025" s="228"/>
      <c r="R1025" s="121"/>
      <c r="S1025" s="164"/>
      <c r="T1025" s="161"/>
      <c r="U1025" s="164"/>
      <c r="V1025" s="187"/>
      <c r="W1025" s="187"/>
      <c r="X1025" s="140"/>
      <c r="Y1025" s="114"/>
    </row>
    <row r="1026" spans="3:25">
      <c r="C1026" s="167"/>
      <c r="D1026" s="160"/>
      <c r="E1026" s="140"/>
      <c r="F1026" s="143"/>
      <c r="G1026" s="144"/>
      <c r="H1026" s="199"/>
      <c r="I1026" s="187"/>
      <c r="J1026" s="169"/>
      <c r="K1026" s="200"/>
      <c r="L1026" s="143"/>
      <c r="M1026" s="143"/>
      <c r="N1026" s="143"/>
      <c r="O1026" s="147"/>
      <c r="P1026" s="149"/>
      <c r="Q1026" s="228"/>
      <c r="R1026" s="121"/>
      <c r="S1026" s="164"/>
      <c r="T1026" s="161"/>
      <c r="U1026" s="164"/>
      <c r="V1026" s="187"/>
      <c r="W1026" s="187"/>
      <c r="X1026" s="140"/>
      <c r="Y1026" s="114"/>
    </row>
    <row r="1027" spans="3:25">
      <c r="C1027" s="167"/>
      <c r="D1027" s="160"/>
      <c r="E1027" s="140"/>
      <c r="F1027" s="143"/>
      <c r="G1027" s="144"/>
      <c r="H1027" s="199"/>
      <c r="I1027" s="187"/>
      <c r="J1027" s="169"/>
      <c r="K1027" s="200"/>
      <c r="L1027" s="143"/>
      <c r="M1027" s="143"/>
      <c r="N1027" s="143"/>
      <c r="O1027" s="147"/>
      <c r="P1027" s="149"/>
      <c r="Q1027" s="228"/>
      <c r="R1027" s="121"/>
      <c r="S1027" s="164"/>
      <c r="T1027" s="161"/>
      <c r="U1027" s="164"/>
      <c r="V1027" s="187"/>
      <c r="W1027" s="187"/>
      <c r="X1027" s="140"/>
      <c r="Y1027" s="114"/>
    </row>
    <row r="1028" spans="3:25">
      <c r="C1028" s="167"/>
      <c r="D1028" s="160"/>
      <c r="E1028" s="140"/>
      <c r="F1028" s="143"/>
      <c r="G1028" s="144"/>
      <c r="H1028" s="199"/>
      <c r="I1028" s="187"/>
      <c r="J1028" s="169"/>
      <c r="K1028" s="200"/>
      <c r="L1028" s="143"/>
      <c r="M1028" s="143"/>
      <c r="N1028" s="143"/>
      <c r="O1028" s="147"/>
      <c r="P1028" s="149"/>
      <c r="Q1028" s="228"/>
      <c r="R1028" s="121"/>
      <c r="S1028" s="164"/>
      <c r="T1028" s="161"/>
      <c r="U1028" s="164"/>
      <c r="V1028" s="187"/>
      <c r="W1028" s="187"/>
      <c r="X1028" s="140"/>
      <c r="Y1028" s="114"/>
    </row>
    <row r="1029" spans="3:25">
      <c r="C1029" s="167"/>
      <c r="D1029" s="160"/>
      <c r="E1029" s="140"/>
      <c r="F1029" s="143"/>
      <c r="G1029" s="144"/>
      <c r="H1029" s="199"/>
      <c r="I1029" s="187"/>
      <c r="J1029" s="169"/>
      <c r="K1029" s="200"/>
      <c r="L1029" s="143"/>
      <c r="M1029" s="143"/>
      <c r="N1029" s="143"/>
      <c r="O1029" s="147"/>
      <c r="P1029" s="149"/>
      <c r="Q1029" s="228"/>
      <c r="R1029" s="121"/>
      <c r="S1029" s="164"/>
      <c r="T1029" s="161"/>
      <c r="U1029" s="164"/>
      <c r="V1029" s="187"/>
      <c r="W1029" s="187"/>
      <c r="X1029" s="140"/>
      <c r="Y1029" s="114"/>
    </row>
    <row r="1030" spans="3:25">
      <c r="C1030" s="167"/>
      <c r="D1030" s="160"/>
      <c r="E1030" s="140"/>
      <c r="F1030" s="143"/>
      <c r="G1030" s="144"/>
      <c r="H1030" s="199"/>
      <c r="I1030" s="187"/>
      <c r="J1030" s="169"/>
      <c r="K1030" s="200"/>
      <c r="L1030" s="143"/>
      <c r="M1030" s="143"/>
      <c r="N1030" s="143"/>
      <c r="O1030" s="147"/>
      <c r="P1030" s="149"/>
      <c r="Q1030" s="228"/>
      <c r="R1030" s="121"/>
      <c r="S1030" s="164"/>
      <c r="T1030" s="161"/>
      <c r="U1030" s="164"/>
      <c r="V1030" s="187"/>
      <c r="W1030" s="187"/>
      <c r="X1030" s="140"/>
      <c r="Y1030" s="114"/>
    </row>
    <row r="1031" spans="3:25">
      <c r="C1031" s="167"/>
      <c r="D1031" s="160"/>
      <c r="E1031" s="140"/>
      <c r="F1031" s="143"/>
      <c r="G1031" s="144"/>
      <c r="H1031" s="199"/>
      <c r="I1031" s="187"/>
      <c r="J1031" s="169"/>
      <c r="K1031" s="200"/>
      <c r="L1031" s="143"/>
      <c r="M1031" s="143"/>
      <c r="N1031" s="143"/>
      <c r="O1031" s="147"/>
      <c r="P1031" s="149"/>
      <c r="Q1031" s="228"/>
      <c r="R1031" s="121"/>
      <c r="S1031" s="164"/>
      <c r="T1031" s="161"/>
      <c r="U1031" s="164"/>
      <c r="V1031" s="187"/>
      <c r="W1031" s="187"/>
      <c r="X1031" s="140"/>
      <c r="Y1031" s="114"/>
    </row>
    <row r="1032" spans="3:25">
      <c r="C1032" s="167"/>
      <c r="D1032" s="160"/>
      <c r="E1032" s="140"/>
      <c r="F1032" s="143"/>
      <c r="G1032" s="144"/>
      <c r="H1032" s="199"/>
      <c r="I1032" s="187"/>
      <c r="J1032" s="169"/>
      <c r="K1032" s="200"/>
      <c r="L1032" s="143"/>
      <c r="M1032" s="143"/>
      <c r="N1032" s="143"/>
      <c r="O1032" s="147"/>
      <c r="P1032" s="149"/>
      <c r="Q1032" s="228"/>
      <c r="R1032" s="121"/>
      <c r="S1032" s="164"/>
      <c r="T1032" s="161"/>
      <c r="U1032" s="164"/>
      <c r="V1032" s="187"/>
      <c r="W1032" s="187"/>
      <c r="X1032" s="140"/>
      <c r="Y1032" s="114"/>
    </row>
    <row r="1033" spans="3:25">
      <c r="C1033" s="167"/>
      <c r="D1033" s="160"/>
      <c r="E1033" s="140"/>
      <c r="F1033" s="143"/>
      <c r="G1033" s="144"/>
      <c r="H1033" s="199"/>
      <c r="I1033" s="187"/>
      <c r="J1033" s="169"/>
      <c r="K1033" s="200"/>
      <c r="L1033" s="143"/>
      <c r="M1033" s="143"/>
      <c r="N1033" s="143"/>
      <c r="O1033" s="147"/>
      <c r="P1033" s="149"/>
      <c r="Q1033" s="228"/>
      <c r="R1033" s="121"/>
      <c r="S1033" s="164"/>
      <c r="T1033" s="161"/>
      <c r="U1033" s="164"/>
      <c r="V1033" s="187"/>
      <c r="W1033" s="187"/>
      <c r="X1033" s="140"/>
      <c r="Y1033" s="114"/>
    </row>
    <row r="1034" spans="3:25">
      <c r="C1034" s="167"/>
      <c r="D1034" s="160"/>
      <c r="E1034" s="140"/>
      <c r="F1034" s="143"/>
      <c r="G1034" s="144"/>
      <c r="H1034" s="199"/>
      <c r="I1034" s="187"/>
      <c r="J1034" s="169"/>
      <c r="K1034" s="200"/>
      <c r="L1034" s="143"/>
      <c r="M1034" s="143"/>
      <c r="N1034" s="143"/>
      <c r="O1034" s="147"/>
      <c r="P1034" s="149"/>
      <c r="Q1034" s="228"/>
      <c r="R1034" s="121"/>
      <c r="S1034" s="164"/>
      <c r="T1034" s="161"/>
      <c r="U1034" s="164"/>
      <c r="V1034" s="187"/>
      <c r="W1034" s="187"/>
      <c r="X1034" s="140"/>
      <c r="Y1034" s="114"/>
    </row>
    <row r="1035" spans="3:25">
      <c r="C1035" s="167"/>
      <c r="D1035" s="160"/>
      <c r="E1035" s="140"/>
      <c r="F1035" s="143"/>
      <c r="G1035" s="144"/>
      <c r="H1035" s="199"/>
      <c r="I1035" s="187"/>
      <c r="J1035" s="169"/>
      <c r="K1035" s="200"/>
      <c r="L1035" s="143"/>
      <c r="M1035" s="143"/>
      <c r="N1035" s="143"/>
      <c r="O1035" s="147"/>
      <c r="P1035" s="149"/>
      <c r="Q1035" s="228"/>
      <c r="R1035" s="121"/>
      <c r="S1035" s="164"/>
      <c r="T1035" s="161"/>
      <c r="U1035" s="164"/>
      <c r="V1035" s="187"/>
      <c r="W1035" s="187"/>
      <c r="X1035" s="140"/>
      <c r="Y1035" s="114"/>
    </row>
    <row r="1036" spans="3:25">
      <c r="C1036" s="167"/>
      <c r="D1036" s="160"/>
      <c r="E1036" s="140"/>
      <c r="F1036" s="143"/>
      <c r="G1036" s="144"/>
      <c r="H1036" s="199"/>
      <c r="I1036" s="187"/>
      <c r="J1036" s="169"/>
      <c r="K1036" s="200"/>
      <c r="L1036" s="143"/>
      <c r="M1036" s="143"/>
      <c r="N1036" s="143"/>
      <c r="O1036" s="147"/>
      <c r="P1036" s="149"/>
      <c r="Q1036" s="228"/>
      <c r="R1036" s="121"/>
      <c r="S1036" s="164"/>
      <c r="T1036" s="161"/>
      <c r="U1036" s="164"/>
      <c r="V1036" s="187"/>
      <c r="W1036" s="187"/>
      <c r="X1036" s="140"/>
      <c r="Y1036" s="114"/>
    </row>
    <row r="1037" spans="3:25">
      <c r="C1037" s="167"/>
      <c r="D1037" s="160"/>
      <c r="E1037" s="140"/>
      <c r="F1037" s="143"/>
      <c r="G1037" s="144"/>
      <c r="H1037" s="199"/>
      <c r="I1037" s="187"/>
      <c r="J1037" s="169"/>
      <c r="K1037" s="200"/>
      <c r="L1037" s="143"/>
      <c r="M1037" s="143"/>
      <c r="N1037" s="143"/>
      <c r="O1037" s="147"/>
      <c r="P1037" s="149"/>
      <c r="Q1037" s="228"/>
      <c r="R1037" s="121"/>
      <c r="S1037" s="164"/>
      <c r="T1037" s="161"/>
      <c r="U1037" s="164"/>
      <c r="V1037" s="187"/>
      <c r="W1037" s="187"/>
      <c r="X1037" s="140"/>
      <c r="Y1037" s="114"/>
    </row>
    <row r="1038" spans="3:25">
      <c r="C1038" s="167"/>
      <c r="D1038" s="160"/>
      <c r="E1038" s="140"/>
      <c r="F1038" s="143"/>
      <c r="G1038" s="144"/>
      <c r="H1038" s="199"/>
      <c r="I1038" s="187"/>
      <c r="J1038" s="169"/>
      <c r="K1038" s="200"/>
      <c r="L1038" s="143"/>
      <c r="M1038" s="143"/>
      <c r="N1038" s="143"/>
      <c r="O1038" s="147"/>
      <c r="P1038" s="149"/>
      <c r="Q1038" s="228"/>
      <c r="R1038" s="121"/>
      <c r="S1038" s="164"/>
      <c r="T1038" s="161"/>
      <c r="U1038" s="164"/>
      <c r="V1038" s="187"/>
      <c r="W1038" s="187"/>
      <c r="X1038" s="140"/>
      <c r="Y1038" s="114"/>
    </row>
    <row r="1039" spans="3:25">
      <c r="C1039" s="167"/>
      <c r="D1039" s="160"/>
      <c r="E1039" s="140"/>
      <c r="F1039" s="143"/>
      <c r="G1039" s="144"/>
      <c r="H1039" s="199"/>
      <c r="I1039" s="187"/>
      <c r="J1039" s="169"/>
      <c r="K1039" s="200"/>
      <c r="L1039" s="143"/>
      <c r="M1039" s="143"/>
      <c r="N1039" s="143"/>
      <c r="O1039" s="147"/>
      <c r="P1039" s="149"/>
      <c r="Q1039" s="228"/>
      <c r="R1039" s="121"/>
      <c r="S1039" s="164"/>
      <c r="T1039" s="161"/>
      <c r="U1039" s="164"/>
      <c r="V1039" s="187"/>
      <c r="W1039" s="187"/>
      <c r="X1039" s="140"/>
      <c r="Y1039" s="114"/>
    </row>
    <row r="1040" spans="3:25">
      <c r="C1040" s="167"/>
      <c r="D1040" s="160"/>
      <c r="E1040" s="140"/>
      <c r="F1040" s="143"/>
      <c r="G1040" s="144"/>
      <c r="H1040" s="199"/>
      <c r="I1040" s="187"/>
      <c r="J1040" s="169"/>
      <c r="K1040" s="200"/>
      <c r="L1040" s="143"/>
      <c r="M1040" s="143"/>
      <c r="N1040" s="143"/>
      <c r="O1040" s="147"/>
      <c r="P1040" s="149"/>
      <c r="Q1040" s="228"/>
      <c r="R1040" s="121"/>
      <c r="S1040" s="164"/>
      <c r="T1040" s="161"/>
      <c r="U1040" s="164"/>
      <c r="V1040" s="187"/>
      <c r="W1040" s="187"/>
      <c r="X1040" s="140"/>
      <c r="Y1040" s="114"/>
    </row>
    <row r="1041" spans="3:25">
      <c r="C1041" s="167"/>
      <c r="D1041" s="160"/>
      <c r="E1041" s="140"/>
      <c r="F1041" s="143"/>
      <c r="G1041" s="144"/>
      <c r="H1041" s="199"/>
      <c r="I1041" s="187"/>
      <c r="J1041" s="169"/>
      <c r="K1041" s="200"/>
      <c r="L1041" s="143"/>
      <c r="M1041" s="143"/>
      <c r="N1041" s="143"/>
      <c r="O1041" s="147"/>
      <c r="P1041" s="149"/>
      <c r="Q1041" s="228"/>
      <c r="R1041" s="121"/>
      <c r="S1041" s="164"/>
      <c r="T1041" s="161"/>
      <c r="U1041" s="164"/>
      <c r="V1041" s="187"/>
      <c r="W1041" s="187"/>
      <c r="X1041" s="140"/>
      <c r="Y1041" s="114"/>
    </row>
    <row r="1042" spans="3:25">
      <c r="C1042" s="167"/>
      <c r="D1042" s="160"/>
      <c r="E1042" s="140"/>
      <c r="F1042" s="143"/>
      <c r="G1042" s="144"/>
      <c r="H1042" s="199"/>
      <c r="I1042" s="187"/>
      <c r="J1042" s="169"/>
      <c r="K1042" s="200"/>
      <c r="L1042" s="143"/>
      <c r="M1042" s="143"/>
      <c r="N1042" s="143"/>
      <c r="O1042" s="147"/>
      <c r="P1042" s="149"/>
      <c r="Q1042" s="228"/>
      <c r="R1042" s="121"/>
      <c r="S1042" s="164"/>
      <c r="T1042" s="161"/>
      <c r="U1042" s="164"/>
      <c r="V1042" s="187"/>
      <c r="W1042" s="187"/>
      <c r="X1042" s="140"/>
      <c r="Y1042" s="114"/>
    </row>
    <row r="1043" spans="3:25">
      <c r="C1043" s="167"/>
      <c r="D1043" s="160"/>
      <c r="E1043" s="140"/>
      <c r="F1043" s="143"/>
      <c r="G1043" s="144"/>
      <c r="H1043" s="199"/>
      <c r="I1043" s="187"/>
      <c r="J1043" s="169"/>
      <c r="K1043" s="200"/>
      <c r="L1043" s="143"/>
      <c r="M1043" s="143"/>
      <c r="N1043" s="143"/>
      <c r="O1043" s="147"/>
      <c r="P1043" s="149"/>
      <c r="Q1043" s="228"/>
      <c r="R1043" s="121"/>
      <c r="S1043" s="164"/>
      <c r="T1043" s="161"/>
      <c r="U1043" s="164"/>
      <c r="V1043" s="187"/>
      <c r="W1043" s="187"/>
      <c r="X1043" s="140"/>
      <c r="Y1043" s="114"/>
    </row>
    <row r="1044" spans="3:25">
      <c r="C1044" s="167"/>
      <c r="D1044" s="160"/>
      <c r="E1044" s="140"/>
      <c r="F1044" s="143"/>
      <c r="G1044" s="144"/>
      <c r="H1044" s="199"/>
      <c r="I1044" s="187"/>
      <c r="J1044" s="169"/>
      <c r="K1044" s="200"/>
      <c r="L1044" s="143"/>
      <c r="M1044" s="143"/>
      <c r="N1044" s="143"/>
      <c r="O1044" s="147"/>
      <c r="P1044" s="149"/>
      <c r="Q1044" s="228"/>
      <c r="R1044" s="121"/>
      <c r="S1044" s="164"/>
      <c r="T1044" s="161"/>
      <c r="U1044" s="164"/>
      <c r="V1044" s="187"/>
      <c r="W1044" s="187"/>
      <c r="X1044" s="140"/>
      <c r="Y1044" s="114"/>
    </row>
    <row r="1045" spans="3:25">
      <c r="C1045" s="167"/>
      <c r="D1045" s="160"/>
      <c r="E1045" s="140"/>
      <c r="F1045" s="143"/>
      <c r="G1045" s="144"/>
      <c r="H1045" s="199"/>
      <c r="I1045" s="187"/>
      <c r="J1045" s="169"/>
      <c r="K1045" s="200"/>
      <c r="L1045" s="143"/>
      <c r="M1045" s="143"/>
      <c r="N1045" s="143"/>
      <c r="O1045" s="147"/>
      <c r="P1045" s="149"/>
      <c r="Q1045" s="228"/>
      <c r="R1045" s="121"/>
      <c r="S1045" s="164"/>
      <c r="T1045" s="161"/>
      <c r="U1045" s="164"/>
      <c r="V1045" s="187"/>
      <c r="W1045" s="187"/>
      <c r="X1045" s="140"/>
      <c r="Y1045" s="114"/>
    </row>
    <row r="1046" spans="3:25">
      <c r="C1046" s="167"/>
      <c r="D1046" s="160"/>
      <c r="E1046" s="140"/>
      <c r="F1046" s="143"/>
      <c r="G1046" s="144"/>
      <c r="H1046" s="199"/>
      <c r="I1046" s="187"/>
      <c r="J1046" s="169"/>
      <c r="K1046" s="200"/>
      <c r="L1046" s="143"/>
      <c r="M1046" s="143"/>
      <c r="N1046" s="143"/>
      <c r="O1046" s="147"/>
      <c r="P1046" s="149"/>
      <c r="Q1046" s="228"/>
      <c r="R1046" s="121"/>
      <c r="S1046" s="164"/>
      <c r="T1046" s="161"/>
      <c r="U1046" s="164"/>
      <c r="V1046" s="187"/>
      <c r="W1046" s="187"/>
      <c r="X1046" s="140"/>
      <c r="Y1046" s="114"/>
    </row>
    <row r="1047" spans="3:25">
      <c r="C1047" s="167"/>
      <c r="D1047" s="160"/>
      <c r="E1047" s="140"/>
      <c r="F1047" s="143"/>
      <c r="G1047" s="144"/>
      <c r="H1047" s="199"/>
      <c r="I1047" s="187"/>
      <c r="J1047" s="169"/>
      <c r="K1047" s="200"/>
      <c r="L1047" s="143"/>
      <c r="M1047" s="143"/>
      <c r="N1047" s="143"/>
      <c r="O1047" s="147"/>
      <c r="P1047" s="149"/>
      <c r="Q1047" s="228"/>
      <c r="R1047" s="121"/>
      <c r="S1047" s="164"/>
      <c r="T1047" s="161"/>
      <c r="U1047" s="164"/>
      <c r="V1047" s="187"/>
      <c r="W1047" s="187"/>
      <c r="X1047" s="140"/>
      <c r="Y1047" s="114"/>
    </row>
    <row r="1048" spans="3:25">
      <c r="C1048" s="167"/>
      <c r="D1048" s="160"/>
      <c r="E1048" s="140"/>
      <c r="F1048" s="143"/>
      <c r="G1048" s="144"/>
      <c r="H1048" s="199"/>
      <c r="I1048" s="187"/>
      <c r="J1048" s="169"/>
      <c r="K1048" s="200"/>
      <c r="L1048" s="143"/>
      <c r="M1048" s="143"/>
      <c r="N1048" s="143"/>
      <c r="O1048" s="147"/>
      <c r="P1048" s="149"/>
      <c r="Q1048" s="228"/>
      <c r="R1048" s="121"/>
      <c r="S1048" s="164"/>
      <c r="T1048" s="161"/>
      <c r="U1048" s="164"/>
      <c r="V1048" s="187"/>
      <c r="W1048" s="187"/>
      <c r="X1048" s="140"/>
      <c r="Y1048" s="114"/>
    </row>
    <row r="1049" spans="3:25">
      <c r="C1049" s="167"/>
      <c r="D1049" s="160"/>
      <c r="E1049" s="140"/>
      <c r="F1049" s="143"/>
      <c r="G1049" s="144"/>
      <c r="H1049" s="199"/>
      <c r="I1049" s="187"/>
      <c r="J1049" s="169"/>
      <c r="K1049" s="200"/>
      <c r="L1049" s="143"/>
      <c r="M1049" s="143"/>
      <c r="N1049" s="143"/>
      <c r="O1049" s="147"/>
      <c r="P1049" s="149"/>
      <c r="Q1049" s="228"/>
      <c r="R1049" s="121"/>
      <c r="S1049" s="164"/>
      <c r="T1049" s="161"/>
      <c r="U1049" s="164"/>
      <c r="V1049" s="187"/>
      <c r="W1049" s="187"/>
      <c r="X1049" s="140"/>
      <c r="Y1049" s="114"/>
    </row>
    <row r="1050" spans="3:25">
      <c r="C1050" s="167"/>
      <c r="D1050" s="160"/>
      <c r="E1050" s="140"/>
      <c r="F1050" s="143"/>
      <c r="G1050" s="144"/>
      <c r="H1050" s="199"/>
      <c r="I1050" s="187"/>
      <c r="J1050" s="169"/>
      <c r="K1050" s="200"/>
      <c r="L1050" s="143"/>
      <c r="M1050" s="143"/>
      <c r="N1050" s="143"/>
      <c r="O1050" s="147"/>
      <c r="P1050" s="149"/>
      <c r="Q1050" s="228"/>
      <c r="R1050" s="121"/>
      <c r="S1050" s="164"/>
      <c r="T1050" s="161"/>
      <c r="U1050" s="164"/>
      <c r="V1050" s="187"/>
      <c r="W1050" s="187"/>
      <c r="X1050" s="140"/>
      <c r="Y1050" s="114"/>
    </row>
    <row r="1051" spans="3:25">
      <c r="C1051" s="167"/>
      <c r="D1051" s="160"/>
      <c r="E1051" s="140"/>
      <c r="F1051" s="143"/>
      <c r="G1051" s="144"/>
      <c r="H1051" s="199"/>
      <c r="I1051" s="187"/>
      <c r="J1051" s="169"/>
      <c r="K1051" s="200"/>
      <c r="L1051" s="143"/>
      <c r="M1051" s="143"/>
      <c r="N1051" s="143"/>
      <c r="O1051" s="147"/>
      <c r="P1051" s="149"/>
      <c r="Q1051" s="228"/>
      <c r="R1051" s="121"/>
      <c r="S1051" s="164"/>
      <c r="T1051" s="161"/>
      <c r="U1051" s="164"/>
      <c r="V1051" s="187"/>
      <c r="W1051" s="187"/>
      <c r="X1051" s="140"/>
      <c r="Y1051" s="114"/>
    </row>
    <row r="1052" spans="3:25">
      <c r="C1052" s="167"/>
      <c r="D1052" s="160"/>
      <c r="E1052" s="140"/>
      <c r="F1052" s="143"/>
      <c r="G1052" s="144"/>
      <c r="H1052" s="199"/>
      <c r="I1052" s="187"/>
      <c r="J1052" s="169"/>
      <c r="K1052" s="200"/>
      <c r="L1052" s="143"/>
      <c r="M1052" s="143"/>
      <c r="N1052" s="143"/>
      <c r="O1052" s="147"/>
      <c r="P1052" s="149"/>
      <c r="Q1052" s="228"/>
      <c r="R1052" s="121"/>
      <c r="S1052" s="164"/>
      <c r="T1052" s="161"/>
      <c r="U1052" s="164"/>
      <c r="V1052" s="187"/>
      <c r="W1052" s="187"/>
      <c r="X1052" s="140"/>
      <c r="Y1052" s="114"/>
    </row>
    <row r="1053" spans="3:25">
      <c r="C1053" s="167"/>
      <c r="D1053" s="160"/>
      <c r="E1053" s="140"/>
      <c r="F1053" s="143"/>
      <c r="G1053" s="144"/>
      <c r="H1053" s="199"/>
      <c r="I1053" s="187"/>
      <c r="J1053" s="169"/>
      <c r="K1053" s="200"/>
      <c r="L1053" s="143"/>
      <c r="M1053" s="143"/>
      <c r="N1053" s="143"/>
      <c r="O1053" s="147"/>
      <c r="P1053" s="149"/>
      <c r="Q1053" s="228"/>
      <c r="R1053" s="121"/>
      <c r="S1053" s="164"/>
      <c r="T1053" s="161"/>
      <c r="U1053" s="164"/>
      <c r="V1053" s="187"/>
      <c r="W1053" s="187"/>
      <c r="X1053" s="140"/>
      <c r="Y1053" s="114"/>
    </row>
    <row r="1054" spans="3:25">
      <c r="C1054" s="167"/>
      <c r="D1054" s="160"/>
      <c r="E1054" s="140"/>
      <c r="F1054" s="143"/>
      <c r="G1054" s="144"/>
      <c r="H1054" s="199"/>
      <c r="I1054" s="187"/>
      <c r="J1054" s="169"/>
      <c r="K1054" s="200"/>
      <c r="L1054" s="143"/>
      <c r="M1054" s="143"/>
      <c r="N1054" s="143"/>
      <c r="O1054" s="147"/>
      <c r="P1054" s="149"/>
      <c r="Q1054" s="228"/>
      <c r="R1054" s="121"/>
      <c r="S1054" s="164"/>
      <c r="T1054" s="161"/>
      <c r="U1054" s="164"/>
      <c r="V1054" s="187"/>
      <c r="W1054" s="187"/>
      <c r="X1054" s="140"/>
      <c r="Y1054" s="114"/>
    </row>
    <row r="1055" spans="3:25">
      <c r="C1055" s="167"/>
      <c r="D1055" s="160"/>
      <c r="E1055" s="140"/>
      <c r="F1055" s="143"/>
      <c r="G1055" s="144"/>
      <c r="H1055" s="199"/>
      <c r="I1055" s="187"/>
      <c r="J1055" s="169"/>
      <c r="K1055" s="200"/>
      <c r="L1055" s="143"/>
      <c r="M1055" s="143"/>
      <c r="N1055" s="143"/>
      <c r="O1055" s="147"/>
      <c r="P1055" s="149"/>
      <c r="Q1055" s="228"/>
      <c r="R1055" s="121"/>
      <c r="S1055" s="164"/>
      <c r="T1055" s="161"/>
      <c r="U1055" s="164"/>
      <c r="V1055" s="187"/>
      <c r="W1055" s="187"/>
      <c r="X1055" s="140"/>
      <c r="Y1055" s="114"/>
    </row>
    <row r="1056" spans="3:25">
      <c r="C1056" s="167"/>
      <c r="D1056" s="160"/>
      <c r="E1056" s="140"/>
      <c r="F1056" s="143"/>
      <c r="G1056" s="144"/>
      <c r="H1056" s="199"/>
      <c r="I1056" s="187"/>
      <c r="J1056" s="169"/>
      <c r="K1056" s="200"/>
      <c r="L1056" s="143"/>
      <c r="M1056" s="143"/>
      <c r="N1056" s="143"/>
      <c r="O1056" s="147"/>
      <c r="P1056" s="149"/>
      <c r="Q1056" s="228"/>
      <c r="R1056" s="121"/>
      <c r="S1056" s="164"/>
      <c r="T1056" s="161"/>
      <c r="U1056" s="164"/>
      <c r="V1056" s="187"/>
      <c r="W1056" s="187"/>
      <c r="X1056" s="140"/>
      <c r="Y1056" s="114"/>
    </row>
    <row r="1057" spans="3:25">
      <c r="C1057" s="167"/>
      <c r="D1057" s="160"/>
      <c r="E1057" s="140"/>
      <c r="F1057" s="143"/>
      <c r="G1057" s="144"/>
      <c r="H1057" s="199"/>
      <c r="I1057" s="187"/>
      <c r="J1057" s="169"/>
      <c r="K1057" s="200"/>
      <c r="L1057" s="143"/>
      <c r="M1057" s="143"/>
      <c r="N1057" s="143"/>
      <c r="O1057" s="147"/>
      <c r="P1057" s="149"/>
      <c r="Q1057" s="228"/>
      <c r="R1057" s="121"/>
      <c r="S1057" s="164"/>
      <c r="T1057" s="161"/>
      <c r="U1057" s="164"/>
      <c r="V1057" s="187"/>
      <c r="W1057" s="187"/>
      <c r="X1057" s="140"/>
      <c r="Y1057" s="114"/>
    </row>
    <row r="1058" spans="3:25">
      <c r="C1058" s="167"/>
      <c r="D1058" s="160"/>
      <c r="E1058" s="140"/>
      <c r="F1058" s="143"/>
      <c r="G1058" s="144"/>
      <c r="H1058" s="199"/>
      <c r="I1058" s="187"/>
      <c r="J1058" s="169"/>
      <c r="K1058" s="200"/>
      <c r="L1058" s="143"/>
      <c r="M1058" s="143"/>
      <c r="N1058" s="143"/>
      <c r="O1058" s="147"/>
      <c r="P1058" s="149"/>
      <c r="Q1058" s="228"/>
      <c r="R1058" s="121"/>
      <c r="S1058" s="164"/>
      <c r="T1058" s="161"/>
      <c r="U1058" s="164"/>
      <c r="V1058" s="187"/>
      <c r="W1058" s="187"/>
      <c r="X1058" s="140"/>
      <c r="Y1058" s="114"/>
    </row>
    <row r="1059" spans="3:25">
      <c r="C1059" s="167"/>
      <c r="D1059" s="160"/>
      <c r="E1059" s="140"/>
      <c r="F1059" s="143"/>
      <c r="G1059" s="144"/>
      <c r="H1059" s="199"/>
      <c r="I1059" s="187"/>
      <c r="J1059" s="169"/>
      <c r="K1059" s="200"/>
      <c r="L1059" s="143"/>
      <c r="M1059" s="143"/>
      <c r="N1059" s="143"/>
      <c r="O1059" s="147"/>
      <c r="P1059" s="149"/>
      <c r="Q1059" s="228"/>
      <c r="R1059" s="121"/>
      <c r="S1059" s="164"/>
      <c r="T1059" s="161"/>
      <c r="U1059" s="164"/>
      <c r="V1059" s="187"/>
      <c r="W1059" s="187"/>
      <c r="X1059" s="140"/>
      <c r="Y1059" s="114"/>
    </row>
    <row r="1060" spans="3:25">
      <c r="C1060" s="167"/>
      <c r="D1060" s="160"/>
      <c r="E1060" s="140"/>
      <c r="F1060" s="143"/>
      <c r="G1060" s="144"/>
      <c r="H1060" s="199"/>
      <c r="I1060" s="187"/>
      <c r="J1060" s="169"/>
      <c r="K1060" s="200"/>
      <c r="L1060" s="143"/>
      <c r="M1060" s="143"/>
      <c r="N1060" s="143"/>
      <c r="O1060" s="147"/>
      <c r="P1060" s="149"/>
      <c r="Q1060" s="228"/>
      <c r="R1060" s="121"/>
      <c r="S1060" s="164"/>
      <c r="T1060" s="161"/>
      <c r="U1060" s="164"/>
      <c r="V1060" s="187"/>
      <c r="W1060" s="187"/>
      <c r="X1060" s="140"/>
      <c r="Y1060" s="114"/>
    </row>
    <row r="1061" spans="3:25">
      <c r="C1061" s="167"/>
      <c r="D1061" s="160"/>
      <c r="E1061" s="140"/>
      <c r="F1061" s="143"/>
      <c r="G1061" s="144"/>
      <c r="H1061" s="199"/>
      <c r="I1061" s="187"/>
      <c r="J1061" s="169"/>
      <c r="K1061" s="200"/>
      <c r="L1061" s="143"/>
      <c r="M1061" s="143"/>
      <c r="N1061" s="143"/>
      <c r="O1061" s="147"/>
      <c r="P1061" s="149"/>
      <c r="Q1061" s="228"/>
      <c r="R1061" s="121"/>
      <c r="S1061" s="164"/>
      <c r="T1061" s="161"/>
      <c r="U1061" s="164"/>
      <c r="V1061" s="187"/>
      <c r="W1061" s="187"/>
      <c r="X1061" s="140"/>
      <c r="Y1061" s="114"/>
    </row>
    <row r="1062" spans="3:25">
      <c r="C1062" s="167"/>
      <c r="D1062" s="160"/>
      <c r="E1062" s="140"/>
      <c r="F1062" s="143"/>
      <c r="G1062" s="144"/>
      <c r="H1062" s="199"/>
      <c r="I1062" s="187"/>
      <c r="J1062" s="169"/>
      <c r="K1062" s="200"/>
      <c r="L1062" s="143"/>
      <c r="M1062" s="143"/>
      <c r="N1062" s="143"/>
      <c r="O1062" s="147"/>
      <c r="P1062" s="149"/>
      <c r="Q1062" s="228"/>
      <c r="R1062" s="121"/>
      <c r="S1062" s="164"/>
      <c r="T1062" s="161"/>
      <c r="U1062" s="164"/>
      <c r="V1062" s="187"/>
      <c r="W1062" s="187"/>
      <c r="X1062" s="140"/>
      <c r="Y1062" s="114"/>
    </row>
    <row r="1063" spans="3:25">
      <c r="C1063" s="167"/>
      <c r="D1063" s="160"/>
      <c r="E1063" s="140"/>
      <c r="F1063" s="143"/>
      <c r="G1063" s="144"/>
      <c r="H1063" s="199"/>
      <c r="I1063" s="187"/>
      <c r="J1063" s="169"/>
      <c r="K1063" s="200"/>
      <c r="L1063" s="143"/>
      <c r="M1063" s="143"/>
      <c r="N1063" s="143"/>
      <c r="O1063" s="147"/>
      <c r="P1063" s="149"/>
      <c r="Q1063" s="228"/>
      <c r="R1063" s="121"/>
      <c r="S1063" s="164"/>
      <c r="T1063" s="161"/>
      <c r="U1063" s="164"/>
      <c r="V1063" s="187"/>
      <c r="W1063" s="187"/>
      <c r="X1063" s="140"/>
      <c r="Y1063" s="114"/>
    </row>
    <row r="1064" spans="3:25">
      <c r="C1064" s="167"/>
      <c r="D1064" s="160"/>
      <c r="E1064" s="140"/>
      <c r="F1064" s="143"/>
      <c r="G1064" s="144"/>
      <c r="H1064" s="199"/>
      <c r="I1064" s="187"/>
      <c r="J1064" s="169"/>
      <c r="K1064" s="200"/>
      <c r="L1064" s="143"/>
      <c r="M1064" s="143"/>
      <c r="N1064" s="143"/>
      <c r="O1064" s="147"/>
      <c r="P1064" s="149"/>
      <c r="Q1064" s="228"/>
      <c r="R1064" s="121"/>
      <c r="S1064" s="164"/>
      <c r="T1064" s="161"/>
      <c r="U1064" s="164"/>
      <c r="V1064" s="187"/>
      <c r="W1064" s="187"/>
      <c r="X1064" s="140"/>
      <c r="Y1064" s="114"/>
    </row>
    <row r="1065" spans="3:25">
      <c r="C1065" s="167"/>
      <c r="D1065" s="160"/>
      <c r="E1065" s="140"/>
      <c r="F1065" s="143"/>
      <c r="G1065" s="144"/>
      <c r="H1065" s="199"/>
      <c r="I1065" s="187"/>
      <c r="J1065" s="169"/>
      <c r="K1065" s="200"/>
      <c r="L1065" s="143"/>
      <c r="M1065" s="143"/>
      <c r="N1065" s="143"/>
      <c r="O1065" s="147"/>
      <c r="P1065" s="149"/>
      <c r="Q1065" s="228"/>
      <c r="R1065" s="121"/>
      <c r="S1065" s="164"/>
      <c r="T1065" s="161"/>
      <c r="U1065" s="164"/>
      <c r="V1065" s="187"/>
      <c r="W1065" s="187"/>
      <c r="X1065" s="140"/>
      <c r="Y1065" s="114"/>
    </row>
    <row r="1066" spans="3:25">
      <c r="C1066" s="167"/>
      <c r="D1066" s="160"/>
      <c r="E1066" s="140"/>
      <c r="F1066" s="143"/>
      <c r="G1066" s="144"/>
      <c r="H1066" s="199"/>
      <c r="I1066" s="187"/>
      <c r="J1066" s="169"/>
      <c r="K1066" s="200"/>
      <c r="L1066" s="143"/>
      <c r="M1066" s="143"/>
      <c r="N1066" s="143"/>
      <c r="O1066" s="147"/>
      <c r="P1066" s="149"/>
      <c r="Q1066" s="228"/>
      <c r="R1066" s="121"/>
      <c r="S1066" s="164"/>
      <c r="T1066" s="161"/>
      <c r="U1066" s="164"/>
      <c r="V1066" s="187"/>
      <c r="W1066" s="187"/>
      <c r="X1066" s="140"/>
      <c r="Y1066" s="114"/>
    </row>
    <row r="1067" spans="3:25">
      <c r="C1067" s="167"/>
      <c r="D1067" s="160"/>
      <c r="E1067" s="140"/>
      <c r="F1067" s="143"/>
      <c r="G1067" s="144"/>
      <c r="H1067" s="199"/>
      <c r="I1067" s="187"/>
      <c r="J1067" s="169"/>
      <c r="K1067" s="200"/>
      <c r="L1067" s="143"/>
      <c r="M1067" s="143"/>
      <c r="N1067" s="143"/>
      <c r="O1067" s="147"/>
      <c r="P1067" s="149"/>
      <c r="Q1067" s="228"/>
      <c r="R1067" s="121"/>
      <c r="S1067" s="164"/>
      <c r="T1067" s="161"/>
      <c r="U1067" s="164"/>
      <c r="V1067" s="187"/>
      <c r="W1067" s="187"/>
      <c r="X1067" s="140"/>
      <c r="Y1067" s="114"/>
    </row>
    <row r="1068" spans="3:25">
      <c r="C1068" s="167"/>
      <c r="D1068" s="160"/>
      <c r="E1068" s="140"/>
      <c r="F1068" s="143"/>
      <c r="G1068" s="144"/>
      <c r="H1068" s="199"/>
      <c r="I1068" s="187"/>
      <c r="J1068" s="169"/>
      <c r="K1068" s="200"/>
      <c r="L1068" s="143"/>
      <c r="M1068" s="143"/>
      <c r="N1068" s="143"/>
      <c r="O1068" s="147"/>
      <c r="P1068" s="149"/>
      <c r="Q1068" s="228"/>
      <c r="R1068" s="121"/>
      <c r="S1068" s="164"/>
      <c r="T1068" s="161"/>
      <c r="U1068" s="164"/>
      <c r="V1068" s="187"/>
      <c r="W1068" s="187"/>
      <c r="X1068" s="140"/>
      <c r="Y1068" s="114"/>
    </row>
    <row r="1069" spans="3:25">
      <c r="C1069" s="167"/>
      <c r="D1069" s="160"/>
      <c r="E1069" s="140"/>
      <c r="F1069" s="143"/>
      <c r="G1069" s="144"/>
      <c r="H1069" s="199"/>
      <c r="I1069" s="187"/>
      <c r="J1069" s="169"/>
      <c r="K1069" s="200"/>
      <c r="L1069" s="143"/>
      <c r="M1069" s="143"/>
      <c r="N1069" s="143"/>
      <c r="O1069" s="147"/>
      <c r="P1069" s="149"/>
      <c r="Q1069" s="228"/>
      <c r="R1069" s="121"/>
      <c r="S1069" s="164"/>
      <c r="T1069" s="161"/>
      <c r="U1069" s="164"/>
      <c r="V1069" s="187"/>
      <c r="W1069" s="187"/>
      <c r="X1069" s="140"/>
      <c r="Y1069" s="114"/>
    </row>
    <row r="1070" spans="3:25">
      <c r="C1070" s="167"/>
      <c r="D1070" s="160"/>
      <c r="E1070" s="140"/>
      <c r="F1070" s="143"/>
      <c r="G1070" s="144"/>
      <c r="H1070" s="199"/>
      <c r="I1070" s="187"/>
      <c r="J1070" s="169"/>
      <c r="K1070" s="200"/>
      <c r="L1070" s="143"/>
      <c r="M1070" s="143"/>
      <c r="N1070" s="143"/>
      <c r="O1070" s="147"/>
      <c r="P1070" s="149"/>
      <c r="Q1070" s="228"/>
      <c r="R1070" s="121"/>
      <c r="S1070" s="164"/>
      <c r="T1070" s="161"/>
      <c r="U1070" s="164"/>
      <c r="V1070" s="187"/>
      <c r="W1070" s="187"/>
      <c r="X1070" s="140"/>
      <c r="Y1070" s="114"/>
    </row>
    <row r="1071" spans="3:25">
      <c r="C1071" s="167"/>
      <c r="D1071" s="160"/>
      <c r="E1071" s="140"/>
      <c r="F1071" s="143"/>
      <c r="G1071" s="144"/>
      <c r="H1071" s="199"/>
      <c r="I1071" s="187"/>
      <c r="J1071" s="169"/>
      <c r="K1071" s="200"/>
      <c r="L1071" s="143"/>
      <c r="M1071" s="143"/>
      <c r="N1071" s="143"/>
      <c r="O1071" s="147"/>
      <c r="P1071" s="149"/>
      <c r="Q1071" s="228"/>
      <c r="R1071" s="121"/>
      <c r="S1071" s="164"/>
      <c r="T1071" s="161"/>
      <c r="U1071" s="164"/>
      <c r="V1071" s="187"/>
      <c r="W1071" s="187"/>
      <c r="X1071" s="140"/>
      <c r="Y1071" s="114"/>
    </row>
    <row r="1072" spans="3:25">
      <c r="C1072" s="167"/>
      <c r="D1072" s="160"/>
      <c r="E1072" s="140"/>
      <c r="F1072" s="143"/>
      <c r="G1072" s="144"/>
      <c r="H1072" s="199"/>
      <c r="I1072" s="187"/>
      <c r="J1072" s="169"/>
      <c r="K1072" s="200"/>
      <c r="L1072" s="143"/>
      <c r="M1072" s="143"/>
      <c r="N1072" s="143"/>
      <c r="O1072" s="147"/>
      <c r="P1072" s="149"/>
      <c r="Q1072" s="228"/>
      <c r="R1072" s="121"/>
      <c r="S1072" s="164"/>
      <c r="T1072" s="161"/>
      <c r="U1072" s="164"/>
      <c r="V1072" s="187"/>
      <c r="W1072" s="187"/>
      <c r="X1072" s="140"/>
      <c r="Y1072" s="114"/>
    </row>
    <row r="1073" spans="3:25">
      <c r="C1073" s="167"/>
      <c r="D1073" s="160"/>
      <c r="E1073" s="140"/>
      <c r="F1073" s="143"/>
      <c r="G1073" s="144"/>
      <c r="H1073" s="199"/>
      <c r="I1073" s="187"/>
      <c r="J1073" s="169"/>
      <c r="K1073" s="200"/>
      <c r="L1073" s="143"/>
      <c r="M1073" s="143"/>
      <c r="N1073" s="143"/>
      <c r="O1073" s="147"/>
      <c r="P1073" s="149"/>
      <c r="Q1073" s="228"/>
      <c r="R1073" s="121"/>
      <c r="S1073" s="164"/>
      <c r="T1073" s="161"/>
      <c r="U1073" s="164"/>
      <c r="V1073" s="187"/>
      <c r="W1073" s="187"/>
      <c r="X1073" s="140"/>
      <c r="Y1073" s="114"/>
    </row>
    <row r="1074" spans="3:25">
      <c r="C1074" s="167"/>
      <c r="D1074" s="160"/>
      <c r="E1074" s="140"/>
      <c r="F1074" s="143"/>
      <c r="G1074" s="144"/>
      <c r="H1074" s="199"/>
      <c r="I1074" s="187"/>
      <c r="J1074" s="169"/>
      <c r="K1074" s="200"/>
      <c r="L1074" s="143"/>
      <c r="M1074" s="143"/>
      <c r="N1074" s="143"/>
      <c r="O1074" s="147"/>
      <c r="P1074" s="149"/>
      <c r="Q1074" s="228"/>
      <c r="R1074" s="121"/>
      <c r="S1074" s="164"/>
      <c r="T1074" s="161"/>
      <c r="U1074" s="164"/>
      <c r="V1074" s="187"/>
      <c r="W1074" s="187"/>
      <c r="X1074" s="140"/>
      <c r="Y1074" s="114"/>
    </row>
    <row r="1075" spans="3:25">
      <c r="C1075" s="167"/>
      <c r="D1075" s="160"/>
      <c r="E1075" s="140"/>
      <c r="F1075" s="143"/>
      <c r="G1075" s="144"/>
      <c r="H1075" s="199"/>
      <c r="I1075" s="187"/>
      <c r="J1075" s="169"/>
      <c r="K1075" s="200"/>
      <c r="L1075" s="143"/>
      <c r="M1075" s="143"/>
      <c r="N1075" s="143"/>
      <c r="O1075" s="147"/>
      <c r="P1075" s="149"/>
      <c r="Q1075" s="228"/>
      <c r="R1075" s="121"/>
      <c r="S1075" s="164"/>
      <c r="T1075" s="161"/>
      <c r="U1075" s="164"/>
      <c r="V1075" s="187"/>
      <c r="W1075" s="187"/>
      <c r="X1075" s="140"/>
      <c r="Y1075" s="114"/>
    </row>
    <row r="1076" spans="3:25">
      <c r="C1076" s="167"/>
      <c r="D1076" s="160"/>
      <c r="E1076" s="140"/>
      <c r="F1076" s="143"/>
      <c r="G1076" s="144"/>
      <c r="H1076" s="199"/>
      <c r="I1076" s="187"/>
      <c r="J1076" s="169"/>
      <c r="K1076" s="200"/>
      <c r="L1076" s="143"/>
      <c r="M1076" s="143"/>
      <c r="N1076" s="143"/>
      <c r="O1076" s="147"/>
      <c r="P1076" s="149"/>
      <c r="Q1076" s="228"/>
      <c r="R1076" s="121"/>
      <c r="S1076" s="164"/>
      <c r="T1076" s="161"/>
      <c r="U1076" s="164"/>
      <c r="V1076" s="187"/>
      <c r="W1076" s="187"/>
      <c r="X1076" s="140"/>
      <c r="Y1076" s="114"/>
    </row>
    <row r="1077" spans="3:25">
      <c r="C1077" s="167"/>
      <c r="D1077" s="160"/>
      <c r="E1077" s="140"/>
      <c r="F1077" s="143"/>
      <c r="G1077" s="144"/>
      <c r="H1077" s="199"/>
      <c r="I1077" s="187"/>
      <c r="J1077" s="169"/>
      <c r="K1077" s="200"/>
      <c r="L1077" s="143"/>
      <c r="M1077" s="143"/>
      <c r="N1077" s="143"/>
      <c r="O1077" s="147"/>
      <c r="P1077" s="149"/>
      <c r="Q1077" s="228"/>
      <c r="R1077" s="121"/>
      <c r="S1077" s="164"/>
      <c r="T1077" s="161"/>
      <c r="U1077" s="164"/>
      <c r="V1077" s="187"/>
      <c r="W1077" s="187"/>
      <c r="X1077" s="140"/>
      <c r="Y1077" s="114"/>
    </row>
    <row r="1078" spans="3:25">
      <c r="C1078" s="167"/>
      <c r="D1078" s="160"/>
      <c r="E1078" s="140"/>
      <c r="F1078" s="143"/>
      <c r="G1078" s="144"/>
      <c r="H1078" s="199"/>
      <c r="I1078" s="187"/>
      <c r="J1078" s="169"/>
      <c r="K1078" s="200"/>
      <c r="L1078" s="143"/>
      <c r="M1078" s="143"/>
      <c r="N1078" s="143"/>
      <c r="O1078" s="147"/>
      <c r="P1078" s="149"/>
      <c r="Q1078" s="228"/>
      <c r="R1078" s="121"/>
      <c r="S1078" s="164"/>
      <c r="T1078" s="161"/>
      <c r="U1078" s="164"/>
      <c r="V1078" s="187"/>
      <c r="W1078" s="187"/>
      <c r="X1078" s="140"/>
      <c r="Y1078" s="114"/>
    </row>
    <row r="1079" spans="3:25">
      <c r="C1079" s="167"/>
      <c r="D1079" s="160"/>
      <c r="E1079" s="140"/>
      <c r="F1079" s="143"/>
      <c r="G1079" s="144"/>
      <c r="H1079" s="199"/>
      <c r="I1079" s="187"/>
      <c r="J1079" s="169"/>
      <c r="K1079" s="200"/>
      <c r="L1079" s="143"/>
      <c r="M1079" s="143"/>
      <c r="N1079" s="143"/>
      <c r="O1079" s="147"/>
      <c r="P1079" s="149"/>
      <c r="Q1079" s="228"/>
      <c r="R1079" s="121"/>
      <c r="S1079" s="164"/>
      <c r="T1079" s="161"/>
      <c r="U1079" s="164"/>
      <c r="V1079" s="187"/>
      <c r="W1079" s="187"/>
      <c r="X1079" s="140"/>
      <c r="Y1079" s="114"/>
    </row>
    <row r="1080" spans="3:25">
      <c r="C1080" s="167"/>
      <c r="D1080" s="160"/>
      <c r="E1080" s="140"/>
      <c r="F1080" s="143"/>
      <c r="G1080" s="144"/>
      <c r="H1080" s="199"/>
      <c r="I1080" s="187"/>
      <c r="J1080" s="169"/>
      <c r="K1080" s="200"/>
      <c r="L1080" s="143"/>
      <c r="M1080" s="143"/>
      <c r="N1080" s="143"/>
      <c r="O1080" s="147"/>
      <c r="P1080" s="149"/>
      <c r="Q1080" s="228"/>
      <c r="R1080" s="121"/>
      <c r="S1080" s="164"/>
      <c r="T1080" s="161"/>
      <c r="U1080" s="164"/>
      <c r="V1080" s="187"/>
      <c r="W1080" s="187"/>
      <c r="X1080" s="140"/>
      <c r="Y1080" s="114"/>
    </row>
    <row r="1081" spans="3:25">
      <c r="C1081" s="167"/>
      <c r="D1081" s="160"/>
      <c r="E1081" s="140"/>
      <c r="F1081" s="143"/>
      <c r="G1081" s="144"/>
      <c r="H1081" s="199"/>
      <c r="I1081" s="187"/>
      <c r="J1081" s="169"/>
      <c r="K1081" s="200"/>
      <c r="L1081" s="143"/>
      <c r="M1081" s="143"/>
      <c r="N1081" s="143"/>
      <c r="O1081" s="147"/>
      <c r="P1081" s="149"/>
      <c r="Q1081" s="228"/>
      <c r="R1081" s="121"/>
      <c r="S1081" s="164"/>
      <c r="T1081" s="161"/>
      <c r="U1081" s="164"/>
      <c r="V1081" s="187"/>
      <c r="W1081" s="187"/>
      <c r="X1081" s="140"/>
      <c r="Y1081" s="114"/>
    </row>
    <row r="1082" spans="3:25">
      <c r="C1082" s="167"/>
      <c r="D1082" s="160"/>
      <c r="E1082" s="140"/>
      <c r="F1082" s="143"/>
      <c r="G1082" s="144"/>
      <c r="H1082" s="199"/>
      <c r="I1082" s="187"/>
      <c r="J1082" s="169"/>
      <c r="K1082" s="200"/>
      <c r="L1082" s="143"/>
      <c r="M1082" s="143"/>
      <c r="N1082" s="143"/>
      <c r="O1082" s="147"/>
      <c r="P1082" s="149"/>
      <c r="Q1082" s="228"/>
      <c r="R1082" s="121"/>
      <c r="S1082" s="164"/>
      <c r="T1082" s="161"/>
      <c r="U1082" s="164"/>
      <c r="V1082" s="187"/>
      <c r="W1082" s="187"/>
      <c r="X1082" s="140"/>
      <c r="Y1082" s="114"/>
    </row>
    <row r="1083" spans="3:25">
      <c r="C1083" s="167"/>
      <c r="D1083" s="160"/>
      <c r="E1083" s="140"/>
      <c r="F1083" s="143"/>
      <c r="G1083" s="144"/>
      <c r="H1083" s="199"/>
      <c r="I1083" s="187"/>
      <c r="J1083" s="169"/>
      <c r="K1083" s="200"/>
      <c r="L1083" s="143"/>
      <c r="M1083" s="143"/>
      <c r="N1083" s="143"/>
      <c r="O1083" s="147"/>
      <c r="P1083" s="149"/>
      <c r="Q1083" s="228"/>
      <c r="R1083" s="121"/>
      <c r="S1083" s="164"/>
      <c r="T1083" s="161"/>
      <c r="U1083" s="164"/>
      <c r="V1083" s="187"/>
      <c r="W1083" s="187"/>
      <c r="X1083" s="140"/>
      <c r="Y1083" s="114"/>
    </row>
    <row r="1084" spans="3:25">
      <c r="C1084" s="167"/>
      <c r="D1084" s="160"/>
      <c r="E1084" s="140"/>
      <c r="F1084" s="143"/>
      <c r="G1084" s="144"/>
      <c r="H1084" s="199"/>
      <c r="I1084" s="187"/>
      <c r="J1084" s="169"/>
      <c r="K1084" s="200"/>
      <c r="L1084" s="143"/>
      <c r="M1084" s="143"/>
      <c r="N1084" s="143"/>
      <c r="O1084" s="147"/>
      <c r="P1084" s="149"/>
      <c r="Q1084" s="228"/>
      <c r="R1084" s="121"/>
      <c r="S1084" s="164"/>
      <c r="T1084" s="161"/>
      <c r="U1084" s="164"/>
      <c r="V1084" s="187"/>
      <c r="W1084" s="187"/>
      <c r="X1084" s="140"/>
      <c r="Y1084" s="114"/>
    </row>
    <row r="1085" spans="3:25">
      <c r="C1085" s="167"/>
      <c r="D1085" s="160"/>
      <c r="E1085" s="140"/>
      <c r="F1085" s="143"/>
      <c r="G1085" s="144"/>
      <c r="H1085" s="199"/>
      <c r="I1085" s="187"/>
      <c r="J1085" s="169"/>
      <c r="K1085" s="200"/>
      <c r="L1085" s="143"/>
      <c r="M1085" s="143"/>
      <c r="N1085" s="143"/>
      <c r="O1085" s="147"/>
      <c r="P1085" s="149"/>
      <c r="Q1085" s="228"/>
      <c r="R1085" s="121"/>
      <c r="S1085" s="164"/>
      <c r="T1085" s="161"/>
      <c r="U1085" s="164"/>
      <c r="V1085" s="187"/>
      <c r="W1085" s="187"/>
      <c r="X1085" s="140"/>
      <c r="Y1085" s="114"/>
    </row>
    <row r="1086" spans="3:25">
      <c r="C1086" s="167"/>
      <c r="D1086" s="160"/>
      <c r="E1086" s="140"/>
      <c r="F1086" s="143"/>
      <c r="G1086" s="144"/>
      <c r="H1086" s="199"/>
      <c r="I1086" s="187"/>
      <c r="J1086" s="169"/>
      <c r="K1086" s="200"/>
      <c r="L1086" s="143"/>
      <c r="M1086" s="143"/>
      <c r="N1086" s="143"/>
      <c r="O1086" s="147"/>
      <c r="P1086" s="149"/>
      <c r="Q1086" s="228"/>
      <c r="R1086" s="121"/>
      <c r="S1086" s="164"/>
      <c r="T1086" s="161"/>
      <c r="U1086" s="164"/>
      <c r="V1086" s="187"/>
      <c r="W1086" s="187"/>
      <c r="X1086" s="140"/>
      <c r="Y1086" s="114"/>
    </row>
    <row r="1087" spans="3:25">
      <c r="C1087" s="167"/>
      <c r="D1087" s="160"/>
      <c r="E1087" s="140"/>
      <c r="F1087" s="143"/>
      <c r="G1087" s="144"/>
      <c r="H1087" s="199"/>
      <c r="I1087" s="187"/>
      <c r="J1087" s="169"/>
      <c r="K1087" s="200"/>
      <c r="L1087" s="143"/>
      <c r="M1087" s="143"/>
      <c r="N1087" s="143"/>
      <c r="O1087" s="147"/>
      <c r="P1087" s="149"/>
      <c r="Q1087" s="228"/>
      <c r="R1087" s="121"/>
      <c r="S1087" s="164"/>
      <c r="T1087" s="161"/>
      <c r="U1087" s="164"/>
      <c r="V1087" s="187"/>
      <c r="W1087" s="187"/>
      <c r="X1087" s="140"/>
      <c r="Y1087" s="114"/>
    </row>
    <row r="1088" spans="3:25">
      <c r="C1088" s="167"/>
      <c r="D1088" s="160"/>
      <c r="E1088" s="140"/>
      <c r="F1088" s="143"/>
      <c r="G1088" s="144"/>
      <c r="H1088" s="199"/>
      <c r="I1088" s="187"/>
      <c r="J1088" s="169"/>
      <c r="K1088" s="200"/>
      <c r="L1088" s="143"/>
      <c r="M1088" s="143"/>
      <c r="N1088" s="143"/>
      <c r="O1088" s="147"/>
      <c r="P1088" s="149"/>
      <c r="Q1088" s="228"/>
      <c r="R1088" s="121"/>
      <c r="S1088" s="164"/>
      <c r="T1088" s="161"/>
      <c r="U1088" s="164"/>
      <c r="V1088" s="187"/>
      <c r="W1088" s="187"/>
      <c r="X1088" s="140"/>
      <c r="Y1088" s="114"/>
    </row>
    <row r="1089" spans="3:25">
      <c r="C1089" s="167"/>
      <c r="D1089" s="160"/>
      <c r="E1089" s="140"/>
      <c r="F1089" s="143"/>
      <c r="G1089" s="144"/>
      <c r="H1089" s="199"/>
      <c r="I1089" s="187"/>
      <c r="J1089" s="169"/>
      <c r="K1089" s="200"/>
      <c r="L1089" s="143"/>
      <c r="M1089" s="143"/>
      <c r="N1089" s="143"/>
      <c r="O1089" s="147"/>
      <c r="P1089" s="149"/>
      <c r="Q1089" s="228"/>
      <c r="R1089" s="121"/>
      <c r="S1089" s="164"/>
      <c r="T1089" s="161"/>
      <c r="U1089" s="164"/>
      <c r="V1089" s="187"/>
      <c r="W1089" s="187"/>
      <c r="X1089" s="140"/>
      <c r="Y1089" s="114"/>
    </row>
    <row r="1090" spans="3:25">
      <c r="C1090" s="167"/>
      <c r="D1090" s="160"/>
      <c r="E1090" s="140"/>
      <c r="F1090" s="143"/>
      <c r="G1090" s="144"/>
      <c r="H1090" s="199"/>
      <c r="I1090" s="187"/>
      <c r="J1090" s="169"/>
      <c r="K1090" s="200"/>
      <c r="L1090" s="143"/>
      <c r="M1090" s="143"/>
      <c r="N1090" s="143"/>
      <c r="O1090" s="147"/>
      <c r="P1090" s="149"/>
      <c r="Q1090" s="228"/>
      <c r="R1090" s="121"/>
      <c r="S1090" s="164"/>
      <c r="T1090" s="161"/>
      <c r="U1090" s="164"/>
      <c r="V1090" s="187"/>
      <c r="W1090" s="187"/>
      <c r="X1090" s="140"/>
      <c r="Y1090" s="114"/>
    </row>
    <row r="1091" spans="3:25">
      <c r="C1091" s="167"/>
      <c r="D1091" s="160"/>
      <c r="E1091" s="140"/>
      <c r="F1091" s="143"/>
      <c r="G1091" s="144"/>
      <c r="H1091" s="199"/>
      <c r="I1091" s="187"/>
      <c r="J1091" s="169"/>
      <c r="K1091" s="200"/>
      <c r="L1091" s="143"/>
      <c r="M1091" s="143"/>
      <c r="N1091" s="143"/>
      <c r="O1091" s="147"/>
      <c r="P1091" s="149"/>
      <c r="Q1091" s="228"/>
      <c r="R1091" s="121"/>
      <c r="S1091" s="164"/>
      <c r="T1091" s="161"/>
      <c r="U1091" s="164"/>
      <c r="V1091" s="187"/>
      <c r="W1091" s="187"/>
      <c r="X1091" s="140"/>
      <c r="Y1091" s="114"/>
    </row>
    <row r="1092" spans="3:25">
      <c r="C1092" s="167"/>
      <c r="D1092" s="160"/>
      <c r="E1092" s="140"/>
      <c r="F1092" s="143"/>
      <c r="G1092" s="144"/>
      <c r="H1092" s="199"/>
      <c r="I1092" s="187"/>
      <c r="J1092" s="169"/>
      <c r="K1092" s="200"/>
      <c r="L1092" s="143"/>
      <c r="M1092" s="143"/>
      <c r="N1092" s="143"/>
      <c r="O1092" s="147"/>
      <c r="P1092" s="149"/>
      <c r="Q1092" s="228"/>
      <c r="R1092" s="121"/>
      <c r="S1092" s="164"/>
      <c r="T1092" s="161"/>
      <c r="U1092" s="164"/>
      <c r="V1092" s="187"/>
      <c r="W1092" s="187"/>
      <c r="X1092" s="140"/>
      <c r="Y1092" s="114"/>
    </row>
    <row r="1093" spans="3:25">
      <c r="C1093" s="167"/>
      <c r="D1093" s="160"/>
      <c r="E1093" s="140"/>
      <c r="F1093" s="143"/>
      <c r="G1093" s="144"/>
      <c r="H1093" s="199"/>
      <c r="I1093" s="187"/>
      <c r="J1093" s="169"/>
      <c r="K1093" s="200"/>
      <c r="L1093" s="143"/>
      <c r="M1093" s="143"/>
      <c r="N1093" s="143"/>
      <c r="O1093" s="147"/>
      <c r="P1093" s="149"/>
      <c r="Q1093" s="228"/>
      <c r="R1093" s="121"/>
      <c r="S1093" s="164"/>
      <c r="T1093" s="161"/>
      <c r="U1093" s="164"/>
      <c r="V1093" s="187"/>
      <c r="W1093" s="187"/>
      <c r="X1093" s="140"/>
      <c r="Y1093" s="114"/>
    </row>
    <row r="1094" spans="3:25">
      <c r="C1094" s="167"/>
      <c r="D1094" s="160"/>
      <c r="E1094" s="140"/>
      <c r="F1094" s="143"/>
      <c r="G1094" s="144"/>
      <c r="H1094" s="199"/>
      <c r="I1094" s="187"/>
      <c r="J1094" s="169"/>
      <c r="K1094" s="200"/>
      <c r="L1094" s="143"/>
      <c r="M1094" s="143"/>
      <c r="N1094" s="143"/>
      <c r="O1094" s="147"/>
      <c r="P1094" s="149"/>
      <c r="Q1094" s="228"/>
      <c r="R1094" s="121"/>
      <c r="S1094" s="164"/>
      <c r="T1094" s="161"/>
      <c r="U1094" s="164"/>
      <c r="V1094" s="187"/>
      <c r="W1094" s="187"/>
      <c r="X1094" s="140"/>
      <c r="Y1094" s="114"/>
    </row>
    <row r="1095" spans="3:25">
      <c r="C1095" s="167"/>
      <c r="D1095" s="160"/>
      <c r="E1095" s="140"/>
      <c r="F1095" s="143"/>
      <c r="G1095" s="144"/>
      <c r="H1095" s="199"/>
      <c r="I1095" s="187"/>
      <c r="J1095" s="169"/>
      <c r="K1095" s="200"/>
      <c r="L1095" s="143"/>
      <c r="M1095" s="143"/>
      <c r="N1095" s="143"/>
      <c r="O1095" s="147"/>
      <c r="P1095" s="149"/>
      <c r="Q1095" s="228"/>
      <c r="R1095" s="121"/>
      <c r="S1095" s="164"/>
      <c r="T1095" s="161"/>
      <c r="U1095" s="164"/>
      <c r="V1095" s="187"/>
      <c r="W1095" s="187"/>
      <c r="X1095" s="140"/>
      <c r="Y1095" s="114"/>
    </row>
    <row r="1096" spans="3:25">
      <c r="C1096" s="167"/>
      <c r="D1096" s="160"/>
      <c r="E1096" s="140"/>
      <c r="F1096" s="143"/>
      <c r="G1096" s="144"/>
      <c r="H1096" s="199"/>
      <c r="I1096" s="187"/>
      <c r="J1096" s="169"/>
      <c r="K1096" s="200"/>
      <c r="L1096" s="143"/>
      <c r="M1096" s="143"/>
      <c r="N1096" s="143"/>
      <c r="O1096" s="147"/>
      <c r="P1096" s="149"/>
      <c r="Q1096" s="228"/>
      <c r="R1096" s="121"/>
      <c r="S1096" s="164"/>
      <c r="T1096" s="161"/>
      <c r="U1096" s="164"/>
      <c r="V1096" s="187"/>
      <c r="W1096" s="187"/>
      <c r="X1096" s="140"/>
      <c r="Y1096" s="114"/>
    </row>
    <row r="1097" spans="3:25">
      <c r="C1097" s="167"/>
      <c r="D1097" s="160"/>
      <c r="E1097" s="140"/>
      <c r="F1097" s="143"/>
      <c r="G1097" s="144"/>
      <c r="H1097" s="199"/>
      <c r="I1097" s="187"/>
      <c r="J1097" s="169"/>
      <c r="K1097" s="200"/>
      <c r="L1097" s="143"/>
      <c r="M1097" s="143"/>
      <c r="N1097" s="143"/>
      <c r="O1097" s="147"/>
      <c r="P1097" s="149"/>
      <c r="Q1097" s="228"/>
      <c r="R1097" s="121"/>
      <c r="S1097" s="164"/>
      <c r="T1097" s="161"/>
      <c r="U1097" s="164"/>
      <c r="V1097" s="187"/>
      <c r="W1097" s="187"/>
      <c r="X1097" s="140"/>
      <c r="Y1097" s="114"/>
    </row>
    <row r="1098" spans="3:25">
      <c r="C1098" s="167"/>
      <c r="D1098" s="160"/>
      <c r="E1098" s="140"/>
      <c r="F1098" s="143"/>
      <c r="G1098" s="144"/>
      <c r="H1098" s="199"/>
      <c r="I1098" s="187"/>
      <c r="J1098" s="169"/>
      <c r="K1098" s="200"/>
      <c r="L1098" s="143"/>
      <c r="M1098" s="143"/>
      <c r="N1098" s="143"/>
      <c r="O1098" s="147"/>
      <c r="P1098" s="149"/>
      <c r="Q1098" s="228"/>
      <c r="R1098" s="121"/>
      <c r="S1098" s="164"/>
      <c r="T1098" s="161"/>
      <c r="U1098" s="164"/>
      <c r="V1098" s="187"/>
      <c r="W1098" s="187"/>
      <c r="X1098" s="140"/>
      <c r="Y1098" s="114"/>
    </row>
    <row r="1099" spans="3:25">
      <c r="C1099" s="167"/>
      <c r="D1099" s="160"/>
      <c r="E1099" s="140"/>
      <c r="F1099" s="143"/>
      <c r="G1099" s="144"/>
      <c r="H1099" s="199"/>
      <c r="I1099" s="187"/>
      <c r="J1099" s="169"/>
      <c r="K1099" s="200"/>
      <c r="L1099" s="143"/>
      <c r="M1099" s="143"/>
      <c r="N1099" s="143"/>
      <c r="O1099" s="147"/>
      <c r="P1099" s="149"/>
      <c r="Q1099" s="228"/>
      <c r="R1099" s="121"/>
      <c r="S1099" s="164"/>
      <c r="T1099" s="161"/>
      <c r="U1099" s="164"/>
      <c r="V1099" s="187"/>
      <c r="W1099" s="187"/>
      <c r="X1099" s="140"/>
      <c r="Y1099" s="114"/>
    </row>
    <row r="1100" spans="3:25">
      <c r="C1100" s="167"/>
      <c r="D1100" s="160"/>
      <c r="E1100" s="140"/>
      <c r="F1100" s="143"/>
      <c r="G1100" s="144"/>
      <c r="H1100" s="199"/>
      <c r="I1100" s="187"/>
      <c r="J1100" s="169"/>
      <c r="K1100" s="200"/>
      <c r="L1100" s="143"/>
      <c r="M1100" s="143"/>
      <c r="N1100" s="143"/>
      <c r="O1100" s="147"/>
      <c r="P1100" s="149"/>
      <c r="Q1100" s="228"/>
      <c r="R1100" s="121"/>
      <c r="S1100" s="164"/>
      <c r="T1100" s="161"/>
      <c r="U1100" s="164"/>
      <c r="V1100" s="187"/>
      <c r="W1100" s="187"/>
      <c r="X1100" s="140"/>
      <c r="Y1100" s="114"/>
    </row>
    <row r="1101" spans="3:25">
      <c r="C1101" s="167"/>
      <c r="D1101" s="160"/>
      <c r="E1101" s="140"/>
      <c r="F1101" s="143"/>
      <c r="G1101" s="144"/>
      <c r="H1101" s="199"/>
      <c r="I1101" s="187"/>
      <c r="J1101" s="169"/>
      <c r="K1101" s="200"/>
      <c r="L1101" s="143"/>
      <c r="M1101" s="143"/>
      <c r="N1101" s="143"/>
      <c r="O1101" s="147"/>
      <c r="P1101" s="149"/>
      <c r="Q1101" s="228"/>
      <c r="R1101" s="121"/>
      <c r="S1101" s="164"/>
      <c r="T1101" s="161"/>
      <c r="U1101" s="164"/>
      <c r="V1101" s="187"/>
      <c r="W1101" s="187"/>
      <c r="X1101" s="140"/>
      <c r="Y1101" s="114"/>
    </row>
    <row r="1102" spans="3:25">
      <c r="C1102" s="167"/>
      <c r="D1102" s="160"/>
      <c r="E1102" s="140"/>
      <c r="F1102" s="143"/>
      <c r="G1102" s="144"/>
      <c r="H1102" s="199"/>
      <c r="I1102" s="187"/>
      <c r="J1102" s="169"/>
      <c r="K1102" s="200"/>
      <c r="L1102" s="143"/>
      <c r="M1102" s="143"/>
      <c r="N1102" s="143"/>
      <c r="O1102" s="147"/>
      <c r="P1102" s="149"/>
      <c r="Q1102" s="228"/>
      <c r="R1102" s="121"/>
      <c r="S1102" s="164"/>
      <c r="T1102" s="161"/>
      <c r="U1102" s="164"/>
      <c r="V1102" s="187"/>
      <c r="W1102" s="187"/>
      <c r="X1102" s="140"/>
      <c r="Y1102" s="114"/>
    </row>
    <row r="1103" spans="3:25">
      <c r="C1103" s="167"/>
      <c r="D1103" s="160"/>
      <c r="E1103" s="140"/>
      <c r="F1103" s="143"/>
      <c r="G1103" s="144"/>
      <c r="H1103" s="199"/>
      <c r="I1103" s="187"/>
      <c r="J1103" s="169"/>
      <c r="K1103" s="200"/>
      <c r="L1103" s="143"/>
      <c r="M1103" s="143"/>
      <c r="N1103" s="143"/>
      <c r="O1103" s="147"/>
      <c r="P1103" s="149"/>
      <c r="Q1103" s="228"/>
      <c r="R1103" s="121"/>
      <c r="S1103" s="164"/>
      <c r="T1103" s="161"/>
      <c r="U1103" s="164"/>
      <c r="V1103" s="187"/>
      <c r="W1103" s="187"/>
      <c r="X1103" s="140"/>
      <c r="Y1103" s="114"/>
    </row>
    <row r="1104" spans="3:25">
      <c r="C1104" s="167"/>
      <c r="D1104" s="160"/>
      <c r="E1104" s="140"/>
      <c r="F1104" s="143"/>
      <c r="G1104" s="144"/>
      <c r="H1104" s="199"/>
      <c r="I1104" s="187"/>
      <c r="J1104" s="169"/>
      <c r="K1104" s="200"/>
      <c r="L1104" s="143"/>
      <c r="M1104" s="143"/>
      <c r="N1104" s="143"/>
      <c r="O1104" s="147"/>
      <c r="P1104" s="149"/>
      <c r="Q1104" s="228"/>
      <c r="R1104" s="121"/>
      <c r="S1104" s="164"/>
      <c r="T1104" s="161"/>
      <c r="U1104" s="164"/>
      <c r="V1104" s="187"/>
      <c r="W1104" s="187"/>
      <c r="X1104" s="140"/>
      <c r="Y1104" s="114"/>
    </row>
    <row r="1105" spans="3:25">
      <c r="C1105" s="167"/>
      <c r="D1105" s="160"/>
      <c r="E1105" s="140"/>
      <c r="F1105" s="143"/>
      <c r="G1105" s="144"/>
      <c r="H1105" s="199"/>
      <c r="I1105" s="187"/>
      <c r="J1105" s="169"/>
      <c r="K1105" s="200"/>
      <c r="L1105" s="143"/>
      <c r="M1105" s="143"/>
      <c r="N1105" s="143"/>
      <c r="O1105" s="147"/>
      <c r="P1105" s="149"/>
      <c r="Q1105" s="228"/>
      <c r="R1105" s="121"/>
      <c r="S1105" s="164"/>
      <c r="T1105" s="161"/>
      <c r="U1105" s="164"/>
      <c r="V1105" s="187"/>
      <c r="W1105" s="187"/>
      <c r="X1105" s="140"/>
      <c r="Y1105" s="114"/>
    </row>
    <row r="1106" spans="3:25">
      <c r="C1106" s="167"/>
      <c r="D1106" s="160"/>
      <c r="E1106" s="140"/>
      <c r="F1106" s="143"/>
      <c r="G1106" s="144"/>
      <c r="H1106" s="199"/>
      <c r="I1106" s="187"/>
      <c r="J1106" s="169"/>
      <c r="K1106" s="200"/>
      <c r="L1106" s="143"/>
      <c r="M1106" s="143"/>
      <c r="N1106" s="143"/>
      <c r="O1106" s="147"/>
      <c r="P1106" s="149"/>
      <c r="Q1106" s="228"/>
      <c r="R1106" s="121"/>
      <c r="S1106" s="164"/>
      <c r="T1106" s="161"/>
      <c r="U1106" s="164"/>
      <c r="V1106" s="187"/>
      <c r="W1106" s="187"/>
      <c r="X1106" s="140"/>
      <c r="Y1106" s="114"/>
    </row>
    <row r="1107" spans="3:25">
      <c r="C1107" s="167"/>
      <c r="D1107" s="160"/>
      <c r="E1107" s="140"/>
      <c r="F1107" s="143"/>
      <c r="G1107" s="144"/>
      <c r="H1107" s="199"/>
      <c r="I1107" s="187"/>
      <c r="J1107" s="169"/>
      <c r="K1107" s="200"/>
      <c r="L1107" s="143"/>
      <c r="M1107" s="143"/>
      <c r="N1107" s="143"/>
      <c r="O1107" s="147"/>
      <c r="P1107" s="149"/>
      <c r="Q1107" s="228"/>
      <c r="R1107" s="121"/>
      <c r="S1107" s="164"/>
      <c r="T1107" s="161"/>
      <c r="U1107" s="164"/>
      <c r="V1107" s="187"/>
      <c r="W1107" s="187"/>
      <c r="X1107" s="140"/>
      <c r="Y1107" s="114"/>
    </row>
    <row r="1108" spans="3:25">
      <c r="C1108" s="167"/>
      <c r="D1108" s="160"/>
      <c r="E1108" s="140"/>
      <c r="F1108" s="143"/>
      <c r="G1108" s="144"/>
      <c r="H1108" s="199"/>
      <c r="I1108" s="187"/>
      <c r="J1108" s="169"/>
      <c r="K1108" s="200"/>
      <c r="L1108" s="143"/>
      <c r="M1108" s="143"/>
      <c r="N1108" s="143"/>
      <c r="O1108" s="147"/>
      <c r="P1108" s="149"/>
      <c r="Q1108" s="228"/>
      <c r="R1108" s="121"/>
      <c r="S1108" s="164"/>
      <c r="T1108" s="161"/>
      <c r="U1108" s="164"/>
      <c r="V1108" s="187"/>
      <c r="W1108" s="187"/>
      <c r="X1108" s="140"/>
      <c r="Y1108" s="114"/>
    </row>
    <row r="1109" spans="3:25">
      <c r="C1109" s="167"/>
      <c r="D1109" s="160"/>
      <c r="E1109" s="140"/>
      <c r="F1109" s="143"/>
      <c r="G1109" s="144"/>
      <c r="H1109" s="199"/>
      <c r="I1109" s="187"/>
      <c r="J1109" s="169"/>
      <c r="K1109" s="200"/>
      <c r="L1109" s="143"/>
      <c r="M1109" s="143"/>
      <c r="N1109" s="143"/>
      <c r="O1109" s="147"/>
      <c r="P1109" s="149"/>
      <c r="Q1109" s="228"/>
      <c r="R1109" s="121"/>
      <c r="S1109" s="164"/>
      <c r="T1109" s="161"/>
      <c r="U1109" s="164"/>
      <c r="V1109" s="187"/>
      <c r="W1109" s="187"/>
      <c r="X1109" s="140"/>
      <c r="Y1109" s="114"/>
    </row>
    <row r="1110" spans="3:25">
      <c r="C1110" s="167"/>
      <c r="D1110" s="160"/>
      <c r="E1110" s="140"/>
      <c r="F1110" s="143"/>
      <c r="G1110" s="144"/>
      <c r="H1110" s="199"/>
      <c r="I1110" s="187"/>
      <c r="J1110" s="169"/>
      <c r="K1110" s="200"/>
      <c r="L1110" s="143"/>
      <c r="M1110" s="143"/>
      <c r="N1110" s="143"/>
      <c r="O1110" s="147"/>
      <c r="P1110" s="149"/>
      <c r="Q1110" s="228"/>
      <c r="R1110" s="121"/>
      <c r="S1110" s="164"/>
      <c r="T1110" s="161"/>
      <c r="U1110" s="164"/>
      <c r="V1110" s="187"/>
      <c r="W1110" s="187"/>
      <c r="X1110" s="140"/>
      <c r="Y1110" s="114"/>
    </row>
    <row r="1111" spans="3:25">
      <c r="C1111" s="167"/>
      <c r="D1111" s="160"/>
      <c r="E1111" s="140"/>
      <c r="F1111" s="143"/>
      <c r="G1111" s="144"/>
      <c r="H1111" s="199"/>
      <c r="I1111" s="187"/>
      <c r="J1111" s="169"/>
      <c r="K1111" s="200"/>
      <c r="L1111" s="143"/>
      <c r="M1111" s="143"/>
      <c r="N1111" s="143"/>
      <c r="O1111" s="147"/>
      <c r="P1111" s="149"/>
      <c r="Q1111" s="228"/>
      <c r="R1111" s="121"/>
      <c r="S1111" s="164"/>
      <c r="T1111" s="161"/>
      <c r="U1111" s="164"/>
      <c r="V1111" s="187"/>
      <c r="W1111" s="187"/>
      <c r="X1111" s="140"/>
      <c r="Y1111" s="114"/>
    </row>
    <row r="1112" spans="3:25">
      <c r="C1112" s="167"/>
      <c r="D1112" s="160"/>
      <c r="E1112" s="140"/>
      <c r="F1112" s="143"/>
      <c r="G1112" s="144"/>
      <c r="H1112" s="199"/>
      <c r="I1112" s="187"/>
      <c r="J1112" s="169"/>
      <c r="K1112" s="200"/>
      <c r="L1112" s="143"/>
      <c r="M1112" s="143"/>
      <c r="N1112" s="143"/>
      <c r="O1112" s="147"/>
      <c r="P1112" s="149"/>
      <c r="Q1112" s="228"/>
      <c r="R1112" s="121"/>
      <c r="S1112" s="164"/>
      <c r="T1112" s="161"/>
      <c r="U1112" s="164"/>
      <c r="V1112" s="187"/>
      <c r="W1112" s="187"/>
      <c r="X1112" s="140"/>
      <c r="Y1112" s="114"/>
    </row>
    <row r="1113" spans="3:25">
      <c r="C1113" s="167"/>
      <c r="D1113" s="160"/>
      <c r="E1113" s="140"/>
      <c r="F1113" s="143"/>
      <c r="G1113" s="144"/>
      <c r="H1113" s="199"/>
      <c r="I1113" s="187"/>
      <c r="J1113" s="169"/>
      <c r="K1113" s="200"/>
      <c r="L1113" s="143"/>
      <c r="M1113" s="143"/>
      <c r="N1113" s="143"/>
      <c r="O1113" s="147"/>
      <c r="P1113" s="149"/>
      <c r="Q1113" s="228"/>
      <c r="R1113" s="121"/>
      <c r="S1113" s="164"/>
      <c r="T1113" s="161"/>
      <c r="U1113" s="164"/>
      <c r="V1113" s="187"/>
      <c r="W1113" s="187"/>
      <c r="X1113" s="140"/>
      <c r="Y1113" s="114"/>
    </row>
    <row r="1114" spans="3:25">
      <c r="C1114" s="167"/>
      <c r="D1114" s="160"/>
      <c r="E1114" s="140"/>
      <c r="F1114" s="143"/>
      <c r="G1114" s="144"/>
      <c r="H1114" s="199"/>
      <c r="I1114" s="187"/>
      <c r="J1114" s="169"/>
      <c r="K1114" s="200"/>
      <c r="L1114" s="143"/>
      <c r="M1114" s="143"/>
      <c r="N1114" s="143"/>
      <c r="O1114" s="147"/>
      <c r="P1114" s="149"/>
      <c r="Q1114" s="228"/>
      <c r="R1114" s="121"/>
      <c r="S1114" s="164"/>
      <c r="T1114" s="161"/>
      <c r="U1114" s="164"/>
      <c r="V1114" s="187"/>
      <c r="W1114" s="187"/>
      <c r="X1114" s="140"/>
      <c r="Y1114" s="114"/>
    </row>
    <row r="1115" spans="3:25">
      <c r="C1115" s="167"/>
      <c r="D1115" s="160"/>
      <c r="E1115" s="140"/>
      <c r="F1115" s="143"/>
      <c r="G1115" s="144"/>
      <c r="H1115" s="199"/>
      <c r="I1115" s="187"/>
      <c r="J1115" s="169"/>
      <c r="K1115" s="200"/>
      <c r="L1115" s="143"/>
      <c r="M1115" s="143"/>
      <c r="N1115" s="143"/>
      <c r="O1115" s="147"/>
      <c r="P1115" s="149"/>
      <c r="Q1115" s="228"/>
      <c r="R1115" s="121"/>
      <c r="S1115" s="164"/>
      <c r="T1115" s="161"/>
      <c r="U1115" s="164"/>
      <c r="V1115" s="187"/>
      <c r="W1115" s="187"/>
      <c r="X1115" s="140"/>
      <c r="Y1115" s="114"/>
    </row>
    <row r="1116" spans="3:25">
      <c r="C1116" s="167"/>
      <c r="D1116" s="160"/>
      <c r="E1116" s="140"/>
      <c r="F1116" s="143"/>
      <c r="G1116" s="144"/>
      <c r="H1116" s="199"/>
      <c r="I1116" s="187"/>
      <c r="J1116" s="169"/>
      <c r="K1116" s="200"/>
      <c r="L1116" s="143"/>
      <c r="M1116" s="143"/>
      <c r="N1116" s="143"/>
      <c r="O1116" s="147"/>
      <c r="P1116" s="149"/>
      <c r="Q1116" s="228"/>
      <c r="R1116" s="121"/>
      <c r="S1116" s="164"/>
      <c r="T1116" s="161"/>
      <c r="U1116" s="164"/>
      <c r="V1116" s="187"/>
      <c r="W1116" s="187"/>
      <c r="X1116" s="140"/>
      <c r="Y1116" s="114"/>
    </row>
    <row r="1117" spans="3:25">
      <c r="C1117" s="167"/>
      <c r="D1117" s="160"/>
      <c r="E1117" s="140"/>
      <c r="F1117" s="143"/>
      <c r="G1117" s="144"/>
      <c r="H1117" s="199"/>
      <c r="I1117" s="187"/>
      <c r="J1117" s="169"/>
      <c r="K1117" s="200"/>
      <c r="L1117" s="143"/>
      <c r="M1117" s="143"/>
      <c r="N1117" s="143"/>
      <c r="O1117" s="147"/>
      <c r="P1117" s="149"/>
      <c r="Q1117" s="228"/>
      <c r="R1117" s="121"/>
      <c r="S1117" s="164"/>
      <c r="T1117" s="161"/>
      <c r="U1117" s="164"/>
      <c r="V1117" s="187"/>
      <c r="W1117" s="187"/>
      <c r="X1117" s="140"/>
      <c r="Y1117" s="114"/>
    </row>
    <row r="1118" spans="3:25">
      <c r="C1118" s="167"/>
      <c r="D1118" s="160"/>
      <c r="E1118" s="140"/>
      <c r="F1118" s="143"/>
      <c r="G1118" s="144"/>
      <c r="H1118" s="199"/>
      <c r="I1118" s="187"/>
      <c r="J1118" s="169"/>
      <c r="K1118" s="200"/>
      <c r="L1118" s="143"/>
      <c r="M1118" s="143"/>
      <c r="N1118" s="143"/>
      <c r="O1118" s="147"/>
      <c r="P1118" s="149"/>
      <c r="Q1118" s="228"/>
      <c r="R1118" s="121"/>
      <c r="S1118" s="164"/>
      <c r="T1118" s="161"/>
      <c r="U1118" s="164"/>
      <c r="V1118" s="187"/>
      <c r="W1118" s="187"/>
      <c r="X1118" s="140"/>
      <c r="Y1118" s="114"/>
    </row>
    <row r="1119" spans="3:25">
      <c r="C1119" s="167"/>
      <c r="D1119" s="160"/>
      <c r="E1119" s="140"/>
      <c r="F1119" s="143"/>
      <c r="G1119" s="144"/>
      <c r="H1119" s="199"/>
      <c r="I1119" s="187"/>
      <c r="J1119" s="169"/>
      <c r="K1119" s="200"/>
      <c r="L1119" s="143"/>
      <c r="M1119" s="143"/>
      <c r="N1119" s="143"/>
      <c r="O1119" s="147"/>
      <c r="P1119" s="149"/>
      <c r="Q1119" s="228"/>
      <c r="R1119" s="121"/>
      <c r="S1119" s="164"/>
      <c r="T1119" s="161"/>
      <c r="U1119" s="164"/>
      <c r="V1119" s="187"/>
      <c r="W1119" s="187"/>
      <c r="X1119" s="140"/>
      <c r="Y1119" s="114"/>
    </row>
    <row r="1120" spans="3:25">
      <c r="C1120" s="167"/>
      <c r="D1120" s="160"/>
      <c r="E1120" s="140"/>
      <c r="F1120" s="143"/>
      <c r="G1120" s="144"/>
      <c r="H1120" s="199"/>
      <c r="I1120" s="187"/>
      <c r="J1120" s="169"/>
      <c r="K1120" s="200"/>
      <c r="L1120" s="143"/>
      <c r="M1120" s="143"/>
      <c r="N1120" s="143"/>
      <c r="O1120" s="147"/>
      <c r="P1120" s="149"/>
      <c r="Q1120" s="228"/>
      <c r="R1120" s="121"/>
      <c r="S1120" s="164"/>
      <c r="T1120" s="161"/>
      <c r="U1120" s="164"/>
      <c r="V1120" s="187"/>
      <c r="W1120" s="187"/>
      <c r="X1120" s="140"/>
      <c r="Y1120" s="114"/>
    </row>
    <row r="1121" spans="3:25">
      <c r="C1121" s="167"/>
      <c r="D1121" s="160"/>
      <c r="E1121" s="140"/>
      <c r="F1121" s="143"/>
      <c r="G1121" s="144"/>
      <c r="H1121" s="199"/>
      <c r="I1121" s="187"/>
      <c r="J1121" s="169"/>
      <c r="K1121" s="200"/>
      <c r="L1121" s="143"/>
      <c r="M1121" s="143"/>
      <c r="N1121" s="143"/>
      <c r="O1121" s="147"/>
      <c r="P1121" s="149"/>
      <c r="Q1121" s="228"/>
      <c r="R1121" s="121"/>
      <c r="S1121" s="164"/>
      <c r="T1121" s="161"/>
      <c r="U1121" s="164"/>
      <c r="V1121" s="187"/>
      <c r="W1121" s="187"/>
      <c r="X1121" s="140"/>
      <c r="Y1121" s="114"/>
    </row>
    <row r="1122" spans="3:25">
      <c r="C1122" s="167"/>
      <c r="D1122" s="160"/>
      <c r="E1122" s="140"/>
      <c r="F1122" s="143"/>
      <c r="G1122" s="144"/>
      <c r="H1122" s="199"/>
      <c r="I1122" s="187"/>
      <c r="J1122" s="169"/>
      <c r="K1122" s="200"/>
      <c r="L1122" s="143"/>
      <c r="M1122" s="143"/>
      <c r="N1122" s="143"/>
      <c r="O1122" s="147"/>
      <c r="P1122" s="149"/>
      <c r="Q1122" s="228"/>
      <c r="R1122" s="121"/>
      <c r="S1122" s="164"/>
      <c r="T1122" s="161"/>
      <c r="U1122" s="164"/>
      <c r="V1122" s="187"/>
      <c r="W1122" s="187"/>
      <c r="X1122" s="140"/>
      <c r="Y1122" s="114"/>
    </row>
    <row r="1123" spans="3:25">
      <c r="C1123" s="167"/>
      <c r="D1123" s="160"/>
      <c r="E1123" s="140"/>
      <c r="F1123" s="143"/>
      <c r="G1123" s="144"/>
      <c r="H1123" s="199"/>
      <c r="I1123" s="187"/>
      <c r="J1123" s="169"/>
      <c r="K1123" s="200"/>
      <c r="L1123" s="143"/>
      <c r="M1123" s="143"/>
      <c r="N1123" s="143"/>
      <c r="O1123" s="147"/>
      <c r="P1123" s="149"/>
      <c r="Q1123" s="228"/>
      <c r="R1123" s="121"/>
      <c r="S1123" s="164"/>
      <c r="T1123" s="161"/>
      <c r="U1123" s="164"/>
      <c r="V1123" s="187"/>
      <c r="W1123" s="187"/>
      <c r="X1123" s="140"/>
      <c r="Y1123" s="114"/>
    </row>
    <row r="1124" spans="3:25">
      <c r="C1124" s="167"/>
      <c r="D1124" s="160"/>
      <c r="E1124" s="140"/>
      <c r="F1124" s="143"/>
      <c r="G1124" s="144"/>
      <c r="H1124" s="199"/>
      <c r="I1124" s="187"/>
      <c r="J1124" s="169"/>
      <c r="K1124" s="200"/>
      <c r="L1124" s="143"/>
      <c r="M1124" s="143"/>
      <c r="N1124" s="143"/>
      <c r="O1124" s="147"/>
      <c r="P1124" s="149"/>
      <c r="Q1124" s="228"/>
      <c r="R1124" s="121"/>
      <c r="S1124" s="164"/>
      <c r="T1124" s="161"/>
      <c r="U1124" s="164"/>
      <c r="V1124" s="187"/>
      <c r="W1124" s="187"/>
      <c r="X1124" s="140"/>
      <c r="Y1124" s="114"/>
    </row>
    <row r="1125" spans="3:25">
      <c r="C1125" s="167"/>
      <c r="D1125" s="160"/>
      <c r="E1125" s="140"/>
      <c r="F1125" s="143"/>
      <c r="G1125" s="144"/>
      <c r="H1125" s="199"/>
      <c r="I1125" s="187"/>
      <c r="J1125" s="169"/>
      <c r="K1125" s="200"/>
      <c r="L1125" s="143"/>
      <c r="M1125" s="143"/>
      <c r="N1125" s="143"/>
      <c r="O1125" s="147"/>
      <c r="P1125" s="149"/>
      <c r="Q1125" s="228"/>
      <c r="R1125" s="121"/>
      <c r="S1125" s="164"/>
      <c r="T1125" s="161"/>
      <c r="U1125" s="164"/>
      <c r="V1125" s="187"/>
      <c r="W1125" s="187"/>
      <c r="X1125" s="140"/>
      <c r="Y1125" s="114"/>
    </row>
    <row r="1126" spans="3:25">
      <c r="C1126" s="167"/>
      <c r="D1126" s="160"/>
      <c r="E1126" s="140"/>
      <c r="F1126" s="143"/>
      <c r="G1126" s="144"/>
      <c r="H1126" s="199"/>
      <c r="I1126" s="187"/>
      <c r="J1126" s="169"/>
      <c r="K1126" s="200"/>
      <c r="L1126" s="143"/>
      <c r="M1126" s="143"/>
      <c r="N1126" s="143"/>
      <c r="O1126" s="147"/>
      <c r="P1126" s="149"/>
      <c r="Q1126" s="228"/>
      <c r="R1126" s="121"/>
      <c r="S1126" s="164"/>
      <c r="T1126" s="161"/>
      <c r="U1126" s="164"/>
      <c r="V1126" s="187"/>
      <c r="W1126" s="187"/>
      <c r="X1126" s="140"/>
      <c r="Y1126" s="114"/>
    </row>
    <row r="1127" spans="3:25">
      <c r="C1127" s="167"/>
      <c r="D1127" s="160"/>
      <c r="E1127" s="140"/>
      <c r="F1127" s="143"/>
      <c r="G1127" s="144"/>
      <c r="H1127" s="199"/>
      <c r="I1127" s="187"/>
      <c r="J1127" s="169"/>
      <c r="K1127" s="200"/>
      <c r="L1127" s="143"/>
      <c r="M1127" s="143"/>
      <c r="N1127" s="143"/>
      <c r="O1127" s="147"/>
      <c r="P1127" s="149"/>
      <c r="Q1127" s="228"/>
      <c r="R1127" s="121"/>
      <c r="S1127" s="164"/>
      <c r="T1127" s="161"/>
      <c r="U1127" s="164"/>
      <c r="V1127" s="187"/>
      <c r="W1127" s="187"/>
      <c r="X1127" s="140"/>
      <c r="Y1127" s="114"/>
    </row>
    <row r="1128" spans="3:25">
      <c r="C1128" s="167"/>
      <c r="D1128" s="160"/>
      <c r="E1128" s="140"/>
      <c r="F1128" s="143"/>
      <c r="G1128" s="144"/>
      <c r="H1128" s="199"/>
      <c r="I1128" s="187"/>
      <c r="J1128" s="169"/>
      <c r="K1128" s="200"/>
      <c r="L1128" s="143"/>
      <c r="M1128" s="143"/>
      <c r="N1128" s="143"/>
      <c r="O1128" s="147"/>
      <c r="P1128" s="149"/>
      <c r="Q1128" s="228"/>
      <c r="R1128" s="121"/>
      <c r="S1128" s="164"/>
      <c r="T1128" s="161"/>
      <c r="U1128" s="164"/>
      <c r="V1128" s="187"/>
      <c r="W1128" s="187"/>
      <c r="X1128" s="140"/>
      <c r="Y1128" s="114"/>
    </row>
    <row r="1129" spans="3:25">
      <c r="C1129" s="167"/>
      <c r="D1129" s="160"/>
      <c r="E1129" s="140"/>
      <c r="F1129" s="143"/>
      <c r="G1129" s="144"/>
      <c r="H1129" s="199"/>
      <c r="I1129" s="187"/>
      <c r="J1129" s="169"/>
      <c r="K1129" s="200"/>
      <c r="L1129" s="143"/>
      <c r="M1129" s="143"/>
      <c r="N1129" s="143"/>
      <c r="O1129" s="147"/>
      <c r="P1129" s="149"/>
      <c r="Q1129" s="228"/>
      <c r="R1129" s="121"/>
      <c r="S1129" s="164"/>
      <c r="T1129" s="161"/>
      <c r="U1129" s="164"/>
      <c r="V1129" s="187"/>
      <c r="W1129" s="187"/>
      <c r="X1129" s="140"/>
      <c r="Y1129" s="114"/>
    </row>
    <row r="1130" spans="3:25">
      <c r="C1130" s="167"/>
      <c r="D1130" s="160"/>
      <c r="E1130" s="140"/>
      <c r="F1130" s="143"/>
      <c r="G1130" s="144"/>
      <c r="H1130" s="199"/>
      <c r="I1130" s="187"/>
      <c r="J1130" s="169"/>
      <c r="K1130" s="200"/>
      <c r="L1130" s="143"/>
      <c r="M1130" s="143"/>
      <c r="N1130" s="143"/>
      <c r="O1130" s="147"/>
      <c r="P1130" s="149"/>
      <c r="Q1130" s="228"/>
      <c r="R1130" s="121"/>
      <c r="S1130" s="164"/>
      <c r="T1130" s="161"/>
      <c r="U1130" s="164"/>
      <c r="V1130" s="187"/>
      <c r="W1130" s="187"/>
      <c r="X1130" s="140"/>
      <c r="Y1130" s="114"/>
    </row>
    <row r="1131" spans="3:25">
      <c r="C1131" s="167"/>
      <c r="D1131" s="160"/>
      <c r="E1131" s="140"/>
      <c r="F1131" s="143"/>
      <c r="G1131" s="144"/>
      <c r="H1131" s="199"/>
      <c r="I1131" s="187"/>
      <c r="J1131" s="169"/>
      <c r="K1131" s="200"/>
      <c r="L1131" s="143"/>
      <c r="M1131" s="143"/>
      <c r="N1131" s="143"/>
      <c r="O1131" s="147"/>
      <c r="P1131" s="149"/>
      <c r="Q1131" s="228"/>
      <c r="R1131" s="121"/>
      <c r="S1131" s="164"/>
      <c r="T1131" s="161"/>
      <c r="U1131" s="164"/>
      <c r="V1131" s="187"/>
      <c r="W1131" s="187"/>
      <c r="X1131" s="140"/>
      <c r="Y1131" s="114"/>
    </row>
    <row r="1132" spans="3:25">
      <c r="C1132" s="167"/>
      <c r="D1132" s="160"/>
      <c r="E1132" s="140"/>
      <c r="F1132" s="143"/>
      <c r="G1132" s="144"/>
      <c r="H1132" s="199"/>
      <c r="I1132" s="187"/>
      <c r="J1132" s="169"/>
      <c r="K1132" s="200"/>
      <c r="L1132" s="143"/>
      <c r="M1132" s="143"/>
      <c r="N1132" s="143"/>
      <c r="O1132" s="147"/>
      <c r="P1132" s="149"/>
      <c r="Q1132" s="228"/>
      <c r="R1132" s="121"/>
      <c r="S1132" s="164"/>
      <c r="T1132" s="161"/>
      <c r="U1132" s="164"/>
      <c r="V1132" s="187"/>
      <c r="W1132" s="187"/>
      <c r="X1132" s="140"/>
      <c r="Y1132" s="114"/>
    </row>
    <row r="1133" spans="3:25">
      <c r="C1133" s="167"/>
      <c r="D1133" s="160"/>
      <c r="E1133" s="140"/>
      <c r="F1133" s="143"/>
      <c r="G1133" s="144"/>
      <c r="H1133" s="199"/>
      <c r="I1133" s="187"/>
      <c r="J1133" s="169"/>
      <c r="K1133" s="200"/>
      <c r="L1133" s="143"/>
      <c r="M1133" s="143"/>
      <c r="N1133" s="143"/>
      <c r="O1133" s="147"/>
      <c r="P1133" s="149"/>
      <c r="Q1133" s="228"/>
      <c r="R1133" s="121"/>
      <c r="S1133" s="164"/>
      <c r="T1133" s="161"/>
      <c r="U1133" s="164"/>
      <c r="V1133" s="187"/>
      <c r="W1133" s="187"/>
      <c r="X1133" s="140"/>
      <c r="Y1133" s="114"/>
    </row>
    <row r="1134" spans="3:25">
      <c r="C1134" s="167"/>
      <c r="D1134" s="160"/>
      <c r="E1134" s="140"/>
      <c r="F1134" s="143"/>
      <c r="G1134" s="144"/>
      <c r="H1134" s="199"/>
      <c r="I1134" s="187"/>
      <c r="J1134" s="169"/>
      <c r="K1134" s="200"/>
      <c r="L1134" s="143"/>
      <c r="M1134" s="143"/>
      <c r="N1134" s="143"/>
      <c r="O1134" s="147"/>
      <c r="P1134" s="149"/>
      <c r="Q1134" s="228"/>
      <c r="R1134" s="121"/>
      <c r="S1134" s="164"/>
      <c r="T1134" s="161"/>
      <c r="U1134" s="164"/>
      <c r="V1134" s="187"/>
      <c r="W1134" s="187"/>
      <c r="X1134" s="140"/>
      <c r="Y1134" s="114"/>
    </row>
    <row r="1135" spans="3:25">
      <c r="C1135" s="167"/>
      <c r="D1135" s="160"/>
      <c r="E1135" s="140"/>
      <c r="F1135" s="143"/>
      <c r="G1135" s="144"/>
      <c r="H1135" s="199"/>
      <c r="I1135" s="187"/>
      <c r="J1135" s="169"/>
      <c r="K1135" s="200"/>
      <c r="L1135" s="143"/>
      <c r="M1135" s="143"/>
      <c r="N1135" s="143"/>
      <c r="O1135" s="147"/>
      <c r="P1135" s="149"/>
      <c r="Q1135" s="228"/>
      <c r="R1135" s="121"/>
      <c r="S1135" s="164"/>
      <c r="T1135" s="161"/>
      <c r="U1135" s="164"/>
      <c r="V1135" s="187"/>
      <c r="W1135" s="187"/>
      <c r="X1135" s="140"/>
      <c r="Y1135" s="114"/>
    </row>
    <row r="1136" spans="3:25">
      <c r="C1136" s="167"/>
      <c r="D1136" s="160"/>
      <c r="E1136" s="140"/>
      <c r="F1136" s="143"/>
      <c r="G1136" s="144"/>
      <c r="H1136" s="199"/>
      <c r="I1136" s="187"/>
      <c r="J1136" s="169"/>
      <c r="K1136" s="200"/>
      <c r="L1136" s="143"/>
      <c r="M1136" s="143"/>
      <c r="N1136" s="143"/>
      <c r="O1136" s="147"/>
      <c r="P1136" s="149"/>
      <c r="Q1136" s="228"/>
      <c r="R1136" s="121"/>
      <c r="S1136" s="164"/>
      <c r="T1136" s="161"/>
      <c r="U1136" s="164"/>
      <c r="V1136" s="187"/>
      <c r="W1136" s="187"/>
      <c r="X1136" s="140"/>
      <c r="Y1136" s="114"/>
    </row>
    <row r="1137" spans="3:25">
      <c r="C1137" s="167"/>
      <c r="D1137" s="160"/>
      <c r="E1137" s="140"/>
      <c r="F1137" s="143"/>
      <c r="G1137" s="144"/>
      <c r="H1137" s="199"/>
      <c r="I1137" s="187"/>
      <c r="J1137" s="169"/>
      <c r="K1137" s="200"/>
      <c r="L1137" s="143"/>
      <c r="M1137" s="143"/>
      <c r="N1137" s="143"/>
      <c r="O1137" s="147"/>
      <c r="P1137" s="149"/>
      <c r="Q1137" s="228"/>
      <c r="R1137" s="121"/>
      <c r="S1137" s="164"/>
      <c r="T1137" s="161"/>
      <c r="U1137" s="164"/>
      <c r="V1137" s="187"/>
      <c r="W1137" s="187"/>
      <c r="X1137" s="140"/>
      <c r="Y1137" s="114"/>
    </row>
    <row r="1138" spans="3:25">
      <c r="C1138" s="167"/>
      <c r="D1138" s="160"/>
      <c r="E1138" s="140"/>
      <c r="F1138" s="143"/>
      <c r="G1138" s="144"/>
      <c r="H1138" s="199"/>
      <c r="I1138" s="187"/>
      <c r="J1138" s="169"/>
      <c r="K1138" s="200"/>
      <c r="L1138" s="143"/>
      <c r="M1138" s="143"/>
      <c r="N1138" s="143"/>
      <c r="O1138" s="147"/>
      <c r="P1138" s="149"/>
      <c r="Q1138" s="228"/>
      <c r="R1138" s="121"/>
      <c r="S1138" s="164"/>
      <c r="T1138" s="161"/>
      <c r="U1138" s="164"/>
      <c r="V1138" s="187"/>
      <c r="W1138" s="187"/>
      <c r="X1138" s="140"/>
      <c r="Y1138" s="114"/>
    </row>
    <row r="1139" spans="3:25">
      <c r="C1139" s="167"/>
      <c r="D1139" s="160"/>
      <c r="E1139" s="140"/>
      <c r="F1139" s="143"/>
      <c r="G1139" s="144"/>
      <c r="H1139" s="199"/>
      <c r="I1139" s="187"/>
      <c r="J1139" s="169"/>
      <c r="K1139" s="200"/>
      <c r="L1139" s="143"/>
      <c r="M1139" s="143"/>
      <c r="N1139" s="143"/>
      <c r="O1139" s="147"/>
      <c r="P1139" s="149"/>
      <c r="Q1139" s="228"/>
      <c r="R1139" s="121"/>
      <c r="S1139" s="164"/>
      <c r="T1139" s="161"/>
      <c r="U1139" s="164"/>
      <c r="V1139" s="187"/>
      <c r="W1139" s="187"/>
      <c r="X1139" s="140"/>
      <c r="Y1139" s="114"/>
    </row>
    <row r="1140" spans="3:25">
      <c r="C1140" s="167"/>
      <c r="D1140" s="160"/>
      <c r="E1140" s="140"/>
      <c r="F1140" s="143"/>
      <c r="G1140" s="144"/>
      <c r="H1140" s="199"/>
      <c r="I1140" s="187"/>
      <c r="J1140" s="169"/>
      <c r="K1140" s="200"/>
      <c r="L1140" s="143"/>
      <c r="M1140" s="143"/>
      <c r="N1140" s="143"/>
      <c r="O1140" s="147"/>
      <c r="P1140" s="149"/>
      <c r="Q1140" s="228"/>
      <c r="R1140" s="121"/>
      <c r="S1140" s="164"/>
      <c r="T1140" s="161"/>
      <c r="U1140" s="164"/>
      <c r="V1140" s="187"/>
      <c r="W1140" s="187"/>
      <c r="X1140" s="140"/>
      <c r="Y1140" s="114"/>
    </row>
    <row r="1141" spans="3:25">
      <c r="C1141" s="167"/>
      <c r="D1141" s="160"/>
      <c r="E1141" s="140"/>
      <c r="F1141" s="143"/>
      <c r="G1141" s="144"/>
      <c r="H1141" s="199"/>
      <c r="I1141" s="187"/>
      <c r="J1141" s="169"/>
      <c r="K1141" s="200"/>
      <c r="L1141" s="143"/>
      <c r="M1141" s="143"/>
      <c r="N1141" s="143"/>
      <c r="O1141" s="147"/>
      <c r="P1141" s="149"/>
      <c r="Q1141" s="228"/>
      <c r="R1141" s="121"/>
      <c r="S1141" s="164"/>
      <c r="T1141" s="161"/>
      <c r="U1141" s="164"/>
      <c r="V1141" s="187"/>
      <c r="W1141" s="187"/>
      <c r="X1141" s="140"/>
      <c r="Y1141" s="114"/>
    </row>
    <row r="1142" spans="3:25">
      <c r="C1142" s="167"/>
      <c r="D1142" s="160"/>
      <c r="E1142" s="140"/>
      <c r="F1142" s="143"/>
      <c r="G1142" s="144"/>
      <c r="H1142" s="199"/>
      <c r="I1142" s="187"/>
      <c r="J1142" s="169"/>
      <c r="K1142" s="200"/>
      <c r="L1142" s="143"/>
      <c r="M1142" s="143"/>
      <c r="N1142" s="143"/>
      <c r="O1142" s="147"/>
      <c r="P1142" s="149"/>
      <c r="Q1142" s="228"/>
      <c r="R1142" s="121"/>
      <c r="S1142" s="164"/>
      <c r="T1142" s="161"/>
      <c r="U1142" s="164"/>
      <c r="V1142" s="187"/>
      <c r="W1142" s="187"/>
      <c r="X1142" s="140"/>
      <c r="Y1142" s="114"/>
    </row>
    <row r="1143" spans="3:25">
      <c r="C1143" s="167"/>
      <c r="D1143" s="160"/>
      <c r="E1143" s="140"/>
      <c r="F1143" s="143"/>
      <c r="G1143" s="144"/>
      <c r="H1143" s="199"/>
      <c r="I1143" s="187"/>
      <c r="J1143" s="169"/>
      <c r="K1143" s="200"/>
      <c r="L1143" s="143"/>
      <c r="M1143" s="143"/>
      <c r="N1143" s="143"/>
      <c r="O1143" s="147"/>
      <c r="P1143" s="149"/>
      <c r="Q1143" s="228"/>
      <c r="R1143" s="121"/>
      <c r="S1143" s="164"/>
      <c r="T1143" s="161"/>
      <c r="U1143" s="164"/>
      <c r="V1143" s="187"/>
      <c r="W1143" s="187"/>
      <c r="X1143" s="140"/>
      <c r="Y1143" s="114"/>
    </row>
    <row r="1144" spans="3:25">
      <c r="C1144" s="167"/>
      <c r="D1144" s="160"/>
      <c r="E1144" s="140"/>
      <c r="F1144" s="143"/>
      <c r="G1144" s="144"/>
      <c r="H1144" s="199"/>
      <c r="I1144" s="187"/>
      <c r="J1144" s="169"/>
      <c r="K1144" s="200"/>
      <c r="L1144" s="143"/>
      <c r="M1144" s="143"/>
      <c r="N1144" s="143"/>
      <c r="O1144" s="147"/>
      <c r="P1144" s="149"/>
      <c r="Q1144" s="228"/>
      <c r="R1144" s="121"/>
      <c r="S1144" s="164"/>
      <c r="T1144" s="161"/>
      <c r="U1144" s="164"/>
      <c r="V1144" s="187"/>
      <c r="W1144" s="187"/>
      <c r="X1144" s="140"/>
      <c r="Y1144" s="114"/>
    </row>
    <row r="1145" spans="3:25">
      <c r="C1145" s="167"/>
      <c r="D1145" s="160"/>
      <c r="E1145" s="140"/>
      <c r="F1145" s="143"/>
      <c r="G1145" s="144"/>
      <c r="H1145" s="199"/>
      <c r="I1145" s="187"/>
      <c r="J1145" s="169"/>
      <c r="K1145" s="200"/>
      <c r="L1145" s="143"/>
      <c r="M1145" s="143"/>
      <c r="N1145" s="143"/>
      <c r="O1145" s="147"/>
      <c r="P1145" s="149"/>
      <c r="Q1145" s="228"/>
      <c r="R1145" s="121"/>
      <c r="S1145" s="164"/>
      <c r="T1145" s="161"/>
      <c r="U1145" s="164"/>
      <c r="V1145" s="187"/>
      <c r="W1145" s="187"/>
      <c r="X1145" s="140"/>
      <c r="Y1145" s="114"/>
    </row>
    <row r="1146" spans="3:25">
      <c r="C1146" s="167"/>
      <c r="D1146" s="160"/>
      <c r="E1146" s="140"/>
      <c r="F1146" s="143"/>
      <c r="G1146" s="144"/>
      <c r="H1146" s="199"/>
      <c r="I1146" s="187"/>
      <c r="J1146" s="169"/>
      <c r="K1146" s="200"/>
      <c r="L1146" s="143"/>
      <c r="M1146" s="143"/>
      <c r="N1146" s="143"/>
      <c r="O1146" s="147"/>
      <c r="P1146" s="149"/>
      <c r="Q1146" s="228"/>
      <c r="R1146" s="121"/>
      <c r="S1146" s="164"/>
      <c r="T1146" s="161"/>
      <c r="U1146" s="164"/>
      <c r="V1146" s="187"/>
      <c r="W1146" s="187"/>
      <c r="X1146" s="140"/>
      <c r="Y1146" s="114"/>
    </row>
    <row r="1147" spans="3:25">
      <c r="C1147" s="167"/>
      <c r="D1147" s="160"/>
      <c r="E1147" s="140"/>
      <c r="F1147" s="143"/>
      <c r="G1147" s="144"/>
      <c r="H1147" s="199"/>
      <c r="I1147" s="187"/>
      <c r="J1147" s="169"/>
      <c r="K1147" s="200"/>
      <c r="L1147" s="143"/>
      <c r="M1147" s="143"/>
      <c r="N1147" s="143"/>
      <c r="O1147" s="147"/>
      <c r="P1147" s="149"/>
      <c r="Q1147" s="228"/>
      <c r="R1147" s="121"/>
      <c r="S1147" s="164"/>
      <c r="T1147" s="161"/>
      <c r="U1147" s="164"/>
      <c r="V1147" s="187"/>
      <c r="W1147" s="187"/>
      <c r="X1147" s="140"/>
      <c r="Y1147" s="114"/>
    </row>
    <row r="1148" spans="3:25">
      <c r="C1148" s="167"/>
      <c r="D1148" s="160"/>
      <c r="E1148" s="140"/>
      <c r="F1148" s="143"/>
      <c r="G1148" s="144"/>
      <c r="H1148" s="199"/>
      <c r="I1148" s="187"/>
      <c r="J1148" s="169"/>
      <c r="K1148" s="200"/>
      <c r="L1148" s="143"/>
      <c r="M1148" s="143"/>
      <c r="N1148" s="143"/>
      <c r="O1148" s="147"/>
      <c r="P1148" s="149"/>
      <c r="Q1148" s="228"/>
      <c r="R1148" s="121"/>
      <c r="S1148" s="164"/>
      <c r="T1148" s="161"/>
      <c r="U1148" s="164"/>
      <c r="V1148" s="187"/>
      <c r="W1148" s="187"/>
      <c r="X1148" s="140"/>
      <c r="Y1148" s="114"/>
    </row>
    <row r="1149" spans="3:25">
      <c r="C1149" s="167"/>
      <c r="D1149" s="160"/>
      <c r="E1149" s="140"/>
      <c r="F1149" s="143"/>
      <c r="G1149" s="144"/>
      <c r="H1149" s="199"/>
      <c r="I1149" s="187"/>
      <c r="J1149" s="169"/>
      <c r="K1149" s="200"/>
      <c r="L1149" s="143"/>
      <c r="M1149" s="143"/>
      <c r="N1149" s="143"/>
      <c r="O1149" s="147"/>
      <c r="P1149" s="149"/>
      <c r="Q1149" s="228"/>
      <c r="R1149" s="121"/>
      <c r="S1149" s="164"/>
      <c r="T1149" s="161"/>
      <c r="U1149" s="164"/>
      <c r="V1149" s="187"/>
      <c r="W1149" s="187"/>
      <c r="X1149" s="140"/>
      <c r="Y1149" s="114"/>
    </row>
    <row r="1150" spans="3:25">
      <c r="C1150" s="167"/>
      <c r="D1150" s="160"/>
      <c r="E1150" s="140"/>
      <c r="F1150" s="143"/>
      <c r="G1150" s="144"/>
      <c r="H1150" s="199"/>
      <c r="I1150" s="187"/>
      <c r="J1150" s="169"/>
      <c r="K1150" s="200"/>
      <c r="L1150" s="143"/>
      <c r="M1150" s="143"/>
      <c r="N1150" s="143"/>
      <c r="O1150" s="147"/>
      <c r="P1150" s="149"/>
      <c r="Q1150" s="228"/>
      <c r="R1150" s="121"/>
      <c r="S1150" s="164"/>
      <c r="T1150" s="161"/>
      <c r="U1150" s="164"/>
      <c r="V1150" s="187"/>
      <c r="W1150" s="187"/>
      <c r="X1150" s="140"/>
      <c r="Y1150" s="114"/>
    </row>
    <row r="1151" spans="3:25">
      <c r="C1151" s="167"/>
      <c r="D1151" s="160"/>
      <c r="E1151" s="140"/>
      <c r="F1151" s="143"/>
      <c r="G1151" s="144"/>
      <c r="H1151" s="199"/>
      <c r="I1151" s="187"/>
      <c r="J1151" s="169"/>
      <c r="K1151" s="200"/>
      <c r="L1151" s="143"/>
      <c r="M1151" s="143"/>
      <c r="N1151" s="143"/>
      <c r="O1151" s="147"/>
      <c r="P1151" s="149"/>
      <c r="Q1151" s="228"/>
      <c r="R1151" s="121"/>
      <c r="S1151" s="164"/>
      <c r="T1151" s="161"/>
      <c r="U1151" s="164"/>
      <c r="V1151" s="187"/>
      <c r="W1151" s="187"/>
      <c r="X1151" s="140"/>
      <c r="Y1151" s="114"/>
    </row>
    <row r="1152" spans="3:25">
      <c r="C1152" s="167"/>
      <c r="D1152" s="160"/>
      <c r="E1152" s="140"/>
      <c r="F1152" s="143"/>
      <c r="G1152" s="144"/>
      <c r="H1152" s="199"/>
      <c r="I1152" s="187"/>
      <c r="J1152" s="169"/>
      <c r="K1152" s="200"/>
      <c r="L1152" s="143"/>
      <c r="M1152" s="143"/>
      <c r="N1152" s="143"/>
      <c r="O1152" s="147"/>
      <c r="P1152" s="149"/>
      <c r="Q1152" s="228"/>
      <c r="R1152" s="121"/>
      <c r="S1152" s="164"/>
      <c r="T1152" s="161"/>
      <c r="U1152" s="164"/>
      <c r="V1152" s="187"/>
      <c r="W1152" s="187"/>
      <c r="X1152" s="140"/>
      <c r="Y1152" s="114"/>
    </row>
    <row r="1153" spans="3:25">
      <c r="C1153" s="167"/>
      <c r="D1153" s="160"/>
      <c r="E1153" s="140"/>
      <c r="F1153" s="143"/>
      <c r="G1153" s="144"/>
      <c r="H1153" s="199"/>
      <c r="I1153" s="187"/>
      <c r="J1153" s="169"/>
      <c r="K1153" s="200"/>
      <c r="L1153" s="143"/>
      <c r="M1153" s="143"/>
      <c r="N1153" s="143"/>
      <c r="O1153" s="147"/>
      <c r="P1153" s="149"/>
      <c r="Q1153" s="228"/>
      <c r="R1153" s="121"/>
      <c r="S1153" s="164"/>
      <c r="T1153" s="161"/>
      <c r="U1153" s="164"/>
      <c r="V1153" s="187"/>
      <c r="W1153" s="187"/>
      <c r="X1153" s="140"/>
      <c r="Y1153" s="114"/>
    </row>
    <row r="1154" spans="3:25">
      <c r="C1154" s="167"/>
      <c r="D1154" s="160"/>
      <c r="E1154" s="140"/>
      <c r="F1154" s="143"/>
      <c r="G1154" s="144"/>
      <c r="H1154" s="199"/>
      <c r="I1154" s="187"/>
      <c r="J1154" s="169"/>
      <c r="K1154" s="200"/>
      <c r="L1154" s="143"/>
      <c r="M1154" s="143"/>
      <c r="N1154" s="143"/>
      <c r="O1154" s="147"/>
      <c r="P1154" s="149"/>
      <c r="Q1154" s="228"/>
      <c r="R1154" s="121"/>
      <c r="S1154" s="164"/>
      <c r="T1154" s="161"/>
      <c r="U1154" s="164"/>
      <c r="V1154" s="187"/>
      <c r="W1154" s="187"/>
      <c r="X1154" s="140"/>
      <c r="Y1154" s="114"/>
    </row>
    <row r="1155" spans="3:25">
      <c r="C1155" s="167"/>
      <c r="D1155" s="160"/>
      <c r="E1155" s="140"/>
      <c r="F1155" s="143"/>
      <c r="G1155" s="144"/>
      <c r="H1155" s="199"/>
      <c r="I1155" s="187"/>
      <c r="J1155" s="169"/>
      <c r="K1155" s="200"/>
      <c r="L1155" s="143"/>
      <c r="M1155" s="143"/>
      <c r="N1155" s="143"/>
      <c r="O1155" s="147"/>
      <c r="P1155" s="149"/>
      <c r="Q1155" s="228"/>
      <c r="R1155" s="121"/>
      <c r="S1155" s="164"/>
      <c r="T1155" s="161"/>
      <c r="U1155" s="164"/>
      <c r="V1155" s="187"/>
      <c r="W1155" s="187"/>
      <c r="X1155" s="140"/>
      <c r="Y1155" s="114"/>
    </row>
    <row r="1156" spans="3:25">
      <c r="C1156" s="167"/>
      <c r="D1156" s="160"/>
      <c r="E1156" s="140"/>
      <c r="F1156" s="143"/>
      <c r="G1156" s="144"/>
      <c r="H1156" s="199"/>
      <c r="I1156" s="187"/>
      <c r="J1156" s="169"/>
      <c r="K1156" s="200"/>
      <c r="L1156" s="143"/>
      <c r="M1156" s="143"/>
      <c r="N1156" s="143"/>
      <c r="O1156" s="147"/>
      <c r="P1156" s="149"/>
      <c r="Q1156" s="228"/>
      <c r="R1156" s="121"/>
      <c r="S1156" s="164"/>
      <c r="T1156" s="161"/>
      <c r="U1156" s="164"/>
      <c r="V1156" s="187"/>
      <c r="W1156" s="187"/>
      <c r="X1156" s="140"/>
      <c r="Y1156" s="114"/>
    </row>
    <row r="1157" spans="3:25">
      <c r="C1157" s="167"/>
      <c r="D1157" s="160"/>
      <c r="E1157" s="140"/>
      <c r="F1157" s="143"/>
      <c r="G1157" s="144"/>
      <c r="H1157" s="199"/>
      <c r="I1157" s="187"/>
      <c r="J1157" s="169"/>
      <c r="K1157" s="200"/>
      <c r="L1157" s="143"/>
      <c r="M1157" s="143"/>
      <c r="N1157" s="143"/>
      <c r="O1157" s="147"/>
      <c r="P1157" s="149"/>
      <c r="Q1157" s="228"/>
      <c r="R1157" s="121"/>
      <c r="S1157" s="164"/>
      <c r="T1157" s="161"/>
      <c r="U1157" s="164"/>
      <c r="V1157" s="187"/>
      <c r="W1157" s="187"/>
      <c r="X1157" s="140"/>
      <c r="Y1157" s="114"/>
    </row>
    <row r="1158" spans="3:25">
      <c r="C1158" s="167"/>
      <c r="D1158" s="160"/>
      <c r="E1158" s="140"/>
      <c r="F1158" s="143"/>
      <c r="G1158" s="144"/>
      <c r="H1158" s="199"/>
      <c r="I1158" s="187"/>
      <c r="J1158" s="169"/>
      <c r="K1158" s="200"/>
      <c r="L1158" s="143"/>
      <c r="M1158" s="143"/>
      <c r="N1158" s="143"/>
      <c r="O1158" s="147"/>
      <c r="P1158" s="149"/>
      <c r="Q1158" s="228"/>
      <c r="R1158" s="121"/>
      <c r="S1158" s="164"/>
      <c r="T1158" s="161"/>
      <c r="U1158" s="164"/>
      <c r="V1158" s="187"/>
      <c r="W1158" s="187"/>
      <c r="X1158" s="140"/>
      <c r="Y1158" s="114"/>
    </row>
    <row r="1159" spans="3:25">
      <c r="C1159" s="167"/>
      <c r="D1159" s="160"/>
      <c r="E1159" s="140"/>
      <c r="F1159" s="143"/>
      <c r="G1159" s="144"/>
      <c r="H1159" s="199"/>
      <c r="I1159" s="187"/>
      <c r="J1159" s="169"/>
      <c r="K1159" s="200"/>
      <c r="L1159" s="143"/>
      <c r="M1159" s="143"/>
      <c r="N1159" s="143"/>
      <c r="O1159" s="147"/>
      <c r="P1159" s="149"/>
      <c r="Q1159" s="228"/>
      <c r="R1159" s="121"/>
      <c r="S1159" s="164"/>
      <c r="T1159" s="161"/>
      <c r="U1159" s="164"/>
      <c r="V1159" s="187"/>
      <c r="W1159" s="187"/>
      <c r="X1159" s="140"/>
      <c r="Y1159" s="114"/>
    </row>
    <row r="1160" spans="3:25">
      <c r="C1160" s="167"/>
      <c r="D1160" s="160"/>
      <c r="E1160" s="140"/>
      <c r="F1160" s="143"/>
      <c r="G1160" s="144"/>
      <c r="H1160" s="199"/>
      <c r="I1160" s="187"/>
      <c r="J1160" s="169"/>
      <c r="K1160" s="200"/>
      <c r="L1160" s="143"/>
      <c r="M1160" s="143"/>
      <c r="N1160" s="143"/>
      <c r="O1160" s="147"/>
      <c r="P1160" s="149"/>
      <c r="Q1160" s="228"/>
      <c r="R1160" s="121"/>
      <c r="S1160" s="164"/>
      <c r="T1160" s="161"/>
      <c r="U1160" s="164"/>
      <c r="V1160" s="187"/>
      <c r="W1160" s="187"/>
      <c r="X1160" s="140"/>
      <c r="Y1160" s="114"/>
    </row>
    <row r="1161" spans="3:25">
      <c r="C1161" s="167"/>
      <c r="D1161" s="160"/>
      <c r="E1161" s="140"/>
      <c r="F1161" s="143"/>
      <c r="G1161" s="144"/>
      <c r="H1161" s="199"/>
      <c r="I1161" s="187"/>
      <c r="J1161" s="169"/>
      <c r="K1161" s="200"/>
      <c r="L1161" s="143"/>
      <c r="M1161" s="143"/>
      <c r="N1161" s="143"/>
      <c r="O1161" s="147"/>
      <c r="P1161" s="149"/>
      <c r="Q1161" s="228"/>
      <c r="R1161" s="121"/>
      <c r="S1161" s="164"/>
      <c r="T1161" s="161"/>
      <c r="U1161" s="164"/>
      <c r="V1161" s="187"/>
      <c r="W1161" s="187"/>
      <c r="X1161" s="140"/>
      <c r="Y1161" s="114"/>
    </row>
    <row r="1162" spans="3:25">
      <c r="C1162" s="167"/>
      <c r="D1162" s="160"/>
      <c r="E1162" s="140"/>
      <c r="F1162" s="143"/>
      <c r="G1162" s="144"/>
      <c r="H1162" s="199"/>
      <c r="I1162" s="187"/>
      <c r="J1162" s="169"/>
      <c r="K1162" s="200"/>
      <c r="L1162" s="143"/>
      <c r="M1162" s="143"/>
      <c r="N1162" s="143"/>
      <c r="O1162" s="147"/>
      <c r="P1162" s="149"/>
      <c r="Q1162" s="228"/>
      <c r="R1162" s="121"/>
      <c r="S1162" s="164"/>
      <c r="T1162" s="161"/>
      <c r="U1162" s="164"/>
      <c r="V1162" s="187"/>
      <c r="W1162" s="187"/>
      <c r="X1162" s="140"/>
      <c r="Y1162" s="114"/>
    </row>
    <row r="1163" spans="3:25">
      <c r="C1163" s="167"/>
      <c r="D1163" s="160"/>
      <c r="E1163" s="140"/>
      <c r="F1163" s="143"/>
      <c r="G1163" s="144"/>
      <c r="H1163" s="199"/>
      <c r="I1163" s="187"/>
      <c r="J1163" s="169"/>
      <c r="K1163" s="200"/>
      <c r="L1163" s="143"/>
      <c r="M1163" s="143"/>
      <c r="N1163" s="143"/>
      <c r="O1163" s="147"/>
      <c r="P1163" s="149"/>
      <c r="Q1163" s="228"/>
      <c r="R1163" s="121"/>
      <c r="S1163" s="164"/>
      <c r="T1163" s="161"/>
      <c r="U1163" s="164"/>
      <c r="V1163" s="187"/>
      <c r="W1163" s="187"/>
      <c r="X1163" s="140"/>
      <c r="Y1163" s="114"/>
    </row>
    <row r="1164" spans="3:25">
      <c r="C1164" s="167"/>
      <c r="D1164" s="160"/>
      <c r="E1164" s="140"/>
      <c r="F1164" s="143"/>
      <c r="G1164" s="144"/>
      <c r="H1164" s="199"/>
      <c r="I1164" s="187"/>
      <c r="J1164" s="169"/>
      <c r="K1164" s="200"/>
      <c r="L1164" s="143"/>
      <c r="M1164" s="143"/>
      <c r="N1164" s="143"/>
      <c r="O1164" s="147"/>
      <c r="P1164" s="149"/>
      <c r="Q1164" s="228"/>
      <c r="R1164" s="121"/>
      <c r="S1164" s="164"/>
      <c r="T1164" s="161"/>
      <c r="U1164" s="164"/>
      <c r="V1164" s="187"/>
      <c r="W1164" s="187"/>
      <c r="X1164" s="140"/>
      <c r="Y1164" s="114"/>
    </row>
    <row r="1165" spans="3:25">
      <c r="C1165" s="167"/>
      <c r="D1165" s="160"/>
      <c r="E1165" s="140"/>
      <c r="F1165" s="143"/>
      <c r="G1165" s="144"/>
      <c r="H1165" s="199"/>
      <c r="I1165" s="187"/>
      <c r="J1165" s="169"/>
      <c r="K1165" s="200"/>
      <c r="L1165" s="143"/>
      <c r="M1165" s="143"/>
      <c r="N1165" s="143"/>
      <c r="O1165" s="147"/>
      <c r="P1165" s="149"/>
      <c r="Q1165" s="228"/>
      <c r="R1165" s="121"/>
      <c r="S1165" s="164"/>
      <c r="T1165" s="161"/>
      <c r="U1165" s="164"/>
      <c r="V1165" s="187"/>
      <c r="W1165" s="187"/>
      <c r="X1165" s="140"/>
      <c r="Y1165" s="114"/>
    </row>
    <row r="1166" spans="3:25">
      <c r="C1166" s="167"/>
      <c r="D1166" s="160"/>
      <c r="E1166" s="140"/>
      <c r="F1166" s="143"/>
      <c r="G1166" s="144"/>
      <c r="H1166" s="199"/>
      <c r="I1166" s="187"/>
      <c r="J1166" s="169"/>
      <c r="K1166" s="200"/>
      <c r="L1166" s="143"/>
      <c r="M1166" s="143"/>
      <c r="N1166" s="143"/>
      <c r="O1166" s="147"/>
      <c r="P1166" s="149"/>
      <c r="Q1166" s="228"/>
      <c r="R1166" s="121"/>
      <c r="S1166" s="164"/>
      <c r="T1166" s="161"/>
      <c r="U1166" s="164"/>
      <c r="V1166" s="187"/>
      <c r="W1166" s="187"/>
      <c r="X1166" s="140"/>
      <c r="Y1166" s="114"/>
    </row>
    <row r="1167" spans="3:25">
      <c r="C1167" s="167"/>
      <c r="D1167" s="160"/>
      <c r="E1167" s="140"/>
      <c r="F1167" s="143"/>
      <c r="G1167" s="144"/>
      <c r="H1167" s="199"/>
      <c r="I1167" s="187"/>
      <c r="J1167" s="169"/>
      <c r="K1167" s="200"/>
      <c r="L1167" s="143"/>
      <c r="M1167" s="143"/>
      <c r="N1167" s="143"/>
      <c r="O1167" s="147"/>
      <c r="P1167" s="149"/>
      <c r="Q1167" s="228"/>
      <c r="R1167" s="121"/>
      <c r="S1167" s="164"/>
      <c r="T1167" s="161"/>
      <c r="U1167" s="164"/>
      <c r="V1167" s="187"/>
      <c r="W1167" s="187"/>
      <c r="X1167" s="140"/>
      <c r="Y1167" s="114"/>
    </row>
    <row r="1168" spans="3:25">
      <c r="C1168" s="167"/>
      <c r="D1168" s="160"/>
      <c r="E1168" s="140"/>
      <c r="F1168" s="143"/>
      <c r="G1168" s="144"/>
      <c r="H1168" s="199"/>
      <c r="I1168" s="187"/>
      <c r="J1168" s="169"/>
      <c r="K1168" s="200"/>
      <c r="L1168" s="143"/>
      <c r="M1168" s="143"/>
      <c r="N1168" s="143"/>
      <c r="O1168" s="147"/>
      <c r="P1168" s="149"/>
      <c r="Q1168" s="228"/>
      <c r="R1168" s="121"/>
      <c r="S1168" s="164"/>
      <c r="T1168" s="161"/>
      <c r="U1168" s="164"/>
      <c r="V1168" s="187"/>
      <c r="W1168" s="187"/>
      <c r="X1168" s="140"/>
      <c r="Y1168" s="114"/>
    </row>
    <row r="1169" spans="3:25">
      <c r="C1169" s="167"/>
      <c r="D1169" s="160"/>
      <c r="E1169" s="140"/>
      <c r="F1169" s="143"/>
      <c r="G1169" s="144"/>
      <c r="H1169" s="199"/>
      <c r="I1169" s="187"/>
      <c r="J1169" s="169"/>
      <c r="K1169" s="200"/>
      <c r="L1169" s="143"/>
      <c r="M1169" s="143"/>
      <c r="N1169" s="143"/>
      <c r="O1169" s="147"/>
      <c r="P1169" s="149"/>
      <c r="Q1169" s="228"/>
      <c r="R1169" s="121"/>
      <c r="S1169" s="164"/>
      <c r="T1169" s="161"/>
      <c r="U1169" s="164"/>
      <c r="V1169" s="187"/>
      <c r="W1169" s="187"/>
      <c r="X1169" s="140"/>
      <c r="Y1169" s="114"/>
    </row>
    <row r="1170" spans="3:25">
      <c r="C1170" s="167"/>
      <c r="D1170" s="160"/>
      <c r="E1170" s="140"/>
      <c r="F1170" s="143"/>
      <c r="G1170" s="144"/>
      <c r="H1170" s="199"/>
      <c r="I1170" s="187"/>
      <c r="J1170" s="169"/>
      <c r="K1170" s="200"/>
      <c r="L1170" s="143"/>
      <c r="M1170" s="143"/>
      <c r="N1170" s="143"/>
      <c r="O1170" s="147"/>
      <c r="P1170" s="149"/>
      <c r="Q1170" s="228"/>
      <c r="R1170" s="121"/>
      <c r="S1170" s="164"/>
      <c r="T1170" s="161"/>
      <c r="U1170" s="164"/>
      <c r="V1170" s="187"/>
      <c r="W1170" s="187"/>
      <c r="X1170" s="140"/>
      <c r="Y1170" s="114"/>
    </row>
    <row r="1171" spans="3:25">
      <c r="C1171" s="167"/>
      <c r="D1171" s="160"/>
      <c r="E1171" s="140"/>
      <c r="F1171" s="143"/>
      <c r="G1171" s="144"/>
      <c r="H1171" s="199"/>
      <c r="I1171" s="187"/>
      <c r="J1171" s="169"/>
      <c r="K1171" s="200"/>
      <c r="L1171" s="143"/>
      <c r="M1171" s="143"/>
      <c r="N1171" s="143"/>
      <c r="O1171" s="147"/>
      <c r="P1171" s="149"/>
      <c r="Q1171" s="228"/>
      <c r="R1171" s="121"/>
      <c r="S1171" s="164"/>
      <c r="T1171" s="161"/>
      <c r="U1171" s="164"/>
      <c r="V1171" s="187"/>
      <c r="W1171" s="187"/>
      <c r="X1171" s="140"/>
      <c r="Y1171" s="114"/>
    </row>
    <row r="1172" spans="3:25">
      <c r="C1172" s="167"/>
      <c r="D1172" s="160"/>
      <c r="E1172" s="140"/>
      <c r="F1172" s="143"/>
      <c r="G1172" s="144"/>
      <c r="H1172" s="199"/>
      <c r="I1172" s="187"/>
      <c r="J1172" s="169"/>
      <c r="K1172" s="200"/>
      <c r="L1172" s="143"/>
      <c r="M1172" s="143"/>
      <c r="N1172" s="143"/>
      <c r="O1172" s="147"/>
      <c r="P1172" s="149"/>
      <c r="Q1172" s="228"/>
      <c r="R1172" s="121"/>
      <c r="S1172" s="164"/>
      <c r="T1172" s="161"/>
      <c r="U1172" s="164"/>
      <c r="V1172" s="187"/>
      <c r="W1172" s="187"/>
      <c r="X1172" s="140"/>
      <c r="Y1172" s="114"/>
    </row>
    <row r="1173" spans="3:25">
      <c r="C1173" s="167"/>
      <c r="D1173" s="160"/>
      <c r="E1173" s="140"/>
      <c r="F1173" s="143"/>
      <c r="G1173" s="144"/>
      <c r="H1173" s="199"/>
      <c r="I1173" s="187"/>
      <c r="J1173" s="169"/>
      <c r="K1173" s="200"/>
      <c r="L1173" s="143"/>
      <c r="M1173" s="143"/>
      <c r="N1173" s="143"/>
      <c r="O1173" s="147"/>
      <c r="P1173" s="149"/>
      <c r="Q1173" s="228"/>
      <c r="R1173" s="121"/>
      <c r="S1173" s="164"/>
      <c r="T1173" s="161"/>
      <c r="U1173" s="164"/>
      <c r="V1173" s="187"/>
      <c r="W1173" s="187"/>
      <c r="X1173" s="140"/>
      <c r="Y1173" s="114"/>
    </row>
    <row r="1174" spans="3:25">
      <c r="C1174" s="167"/>
      <c r="D1174" s="160"/>
      <c r="E1174" s="140"/>
      <c r="F1174" s="143"/>
      <c r="G1174" s="144"/>
      <c r="H1174" s="199"/>
      <c r="I1174" s="187"/>
      <c r="J1174" s="169"/>
      <c r="K1174" s="200"/>
      <c r="L1174" s="143"/>
      <c r="M1174" s="143"/>
      <c r="N1174" s="143"/>
      <c r="O1174" s="147"/>
      <c r="P1174" s="149"/>
      <c r="Q1174" s="228"/>
      <c r="R1174" s="121"/>
      <c r="S1174" s="164"/>
      <c r="T1174" s="161"/>
      <c r="U1174" s="164"/>
      <c r="V1174" s="187"/>
      <c r="W1174" s="187"/>
      <c r="X1174" s="140"/>
      <c r="Y1174" s="114"/>
    </row>
    <row r="1175" spans="3:25">
      <c r="C1175" s="167"/>
      <c r="D1175" s="160"/>
      <c r="E1175" s="140"/>
      <c r="F1175" s="143"/>
      <c r="G1175" s="144"/>
      <c r="H1175" s="199"/>
      <c r="I1175" s="187"/>
      <c r="J1175" s="169"/>
      <c r="K1175" s="200"/>
      <c r="L1175" s="143"/>
      <c r="M1175" s="143"/>
      <c r="N1175" s="143"/>
      <c r="O1175" s="147"/>
      <c r="P1175" s="149"/>
      <c r="Q1175" s="228"/>
      <c r="R1175" s="121"/>
      <c r="S1175" s="164"/>
      <c r="T1175" s="161"/>
      <c r="U1175" s="164"/>
      <c r="V1175" s="187"/>
      <c r="W1175" s="187"/>
      <c r="X1175" s="140"/>
      <c r="Y1175" s="114"/>
    </row>
    <row r="1176" spans="3:25">
      <c r="C1176" s="167"/>
      <c r="D1176" s="160"/>
      <c r="E1176" s="140"/>
      <c r="F1176" s="143"/>
      <c r="G1176" s="144"/>
      <c r="H1176" s="199"/>
      <c r="I1176" s="187"/>
      <c r="J1176" s="169"/>
      <c r="K1176" s="200"/>
      <c r="L1176" s="143"/>
      <c r="M1176" s="143"/>
      <c r="N1176" s="143"/>
      <c r="O1176" s="147"/>
      <c r="P1176" s="149"/>
      <c r="Q1176" s="228"/>
      <c r="R1176" s="121"/>
      <c r="S1176" s="164"/>
      <c r="T1176" s="161"/>
      <c r="U1176" s="164"/>
      <c r="V1176" s="187"/>
      <c r="W1176" s="187"/>
      <c r="X1176" s="140"/>
      <c r="Y1176" s="114"/>
    </row>
    <row r="1177" spans="3:25">
      <c r="C1177" s="167"/>
      <c r="D1177" s="160"/>
      <c r="E1177" s="140"/>
      <c r="F1177" s="143"/>
      <c r="G1177" s="144"/>
      <c r="H1177" s="199"/>
      <c r="I1177" s="187"/>
      <c r="J1177" s="169"/>
      <c r="K1177" s="200"/>
      <c r="L1177" s="143"/>
      <c r="M1177" s="143"/>
      <c r="N1177" s="143"/>
      <c r="O1177" s="147"/>
      <c r="P1177" s="149"/>
      <c r="Q1177" s="228"/>
      <c r="R1177" s="121"/>
      <c r="S1177" s="164"/>
      <c r="T1177" s="161"/>
      <c r="U1177" s="164"/>
      <c r="V1177" s="187"/>
      <c r="W1177" s="187"/>
      <c r="X1177" s="140"/>
      <c r="Y1177" s="114"/>
    </row>
    <row r="1178" spans="3:25">
      <c r="C1178" s="167"/>
      <c r="D1178" s="160"/>
      <c r="E1178" s="140"/>
      <c r="F1178" s="143"/>
      <c r="G1178" s="144"/>
      <c r="H1178" s="199"/>
      <c r="I1178" s="187"/>
      <c r="J1178" s="169"/>
      <c r="K1178" s="200"/>
      <c r="L1178" s="143"/>
      <c r="M1178" s="143"/>
      <c r="N1178" s="143"/>
      <c r="O1178" s="147"/>
      <c r="P1178" s="149"/>
      <c r="Q1178" s="228"/>
      <c r="R1178" s="121"/>
      <c r="S1178" s="164"/>
      <c r="T1178" s="161"/>
      <c r="U1178" s="164"/>
      <c r="V1178" s="187"/>
      <c r="W1178" s="187"/>
      <c r="X1178" s="140"/>
      <c r="Y1178" s="114"/>
    </row>
    <row r="1179" spans="3:25">
      <c r="C1179" s="167"/>
      <c r="D1179" s="160"/>
      <c r="E1179" s="140"/>
      <c r="F1179" s="143"/>
      <c r="G1179" s="144"/>
      <c r="H1179" s="199"/>
      <c r="I1179" s="187"/>
      <c r="J1179" s="169"/>
      <c r="K1179" s="200"/>
      <c r="L1179" s="143"/>
      <c r="M1179" s="143"/>
      <c r="N1179" s="143"/>
      <c r="O1179" s="147"/>
      <c r="P1179" s="149"/>
      <c r="Q1179" s="228"/>
      <c r="R1179" s="121"/>
      <c r="S1179" s="164"/>
      <c r="T1179" s="161"/>
      <c r="U1179" s="164"/>
      <c r="V1179" s="187"/>
      <c r="W1179" s="187"/>
      <c r="X1179" s="140"/>
      <c r="Y1179" s="114"/>
    </row>
    <row r="1180" spans="3:25">
      <c r="C1180" s="167"/>
      <c r="D1180" s="160"/>
      <c r="E1180" s="140"/>
      <c r="F1180" s="143"/>
      <c r="G1180" s="144"/>
      <c r="H1180" s="199"/>
      <c r="I1180" s="187"/>
      <c r="J1180" s="169"/>
      <c r="K1180" s="200"/>
      <c r="L1180" s="143"/>
      <c r="M1180" s="143"/>
      <c r="N1180" s="143"/>
      <c r="O1180" s="147"/>
      <c r="P1180" s="149"/>
      <c r="Q1180" s="228"/>
      <c r="R1180" s="121"/>
      <c r="S1180" s="164"/>
      <c r="T1180" s="161"/>
      <c r="U1180" s="164"/>
      <c r="V1180" s="187"/>
      <c r="W1180" s="187"/>
      <c r="X1180" s="140"/>
      <c r="Y1180" s="114"/>
    </row>
    <row r="1181" spans="3:25">
      <c r="C1181" s="167"/>
      <c r="D1181" s="160"/>
      <c r="E1181" s="140"/>
      <c r="F1181" s="143"/>
      <c r="G1181" s="144"/>
      <c r="H1181" s="199"/>
      <c r="I1181" s="187"/>
      <c r="J1181" s="169"/>
      <c r="K1181" s="200"/>
      <c r="L1181" s="143"/>
      <c r="M1181" s="143"/>
      <c r="N1181" s="143"/>
      <c r="O1181" s="147"/>
      <c r="P1181" s="149"/>
      <c r="Q1181" s="228"/>
      <c r="R1181" s="121"/>
      <c r="S1181" s="164"/>
      <c r="T1181" s="161"/>
      <c r="U1181" s="164"/>
      <c r="V1181" s="187"/>
      <c r="W1181" s="187"/>
      <c r="X1181" s="140"/>
      <c r="Y1181" s="114"/>
    </row>
    <row r="1182" spans="3:25">
      <c r="C1182" s="167"/>
      <c r="D1182" s="160"/>
      <c r="E1182" s="140"/>
      <c r="F1182" s="143"/>
      <c r="G1182" s="144"/>
      <c r="H1182" s="199"/>
      <c r="I1182" s="187"/>
      <c r="J1182" s="169"/>
      <c r="K1182" s="200"/>
      <c r="L1182" s="143"/>
      <c r="M1182" s="143"/>
      <c r="N1182" s="143"/>
      <c r="O1182" s="147"/>
      <c r="P1182" s="149"/>
      <c r="Q1182" s="228"/>
      <c r="R1182" s="121"/>
      <c r="S1182" s="164"/>
      <c r="T1182" s="161"/>
      <c r="U1182" s="164"/>
      <c r="V1182" s="187"/>
      <c r="W1182" s="187"/>
      <c r="X1182" s="140"/>
      <c r="Y1182" s="114"/>
    </row>
    <row r="1183" spans="3:25">
      <c r="C1183" s="167"/>
      <c r="D1183" s="160"/>
      <c r="E1183" s="140"/>
      <c r="F1183" s="143"/>
      <c r="G1183" s="144"/>
      <c r="H1183" s="199"/>
      <c r="I1183" s="187"/>
      <c r="J1183" s="169"/>
      <c r="K1183" s="200"/>
      <c r="L1183" s="143"/>
      <c r="M1183" s="143"/>
      <c r="N1183" s="143"/>
      <c r="O1183" s="147"/>
      <c r="P1183" s="149"/>
      <c r="Q1183" s="228"/>
      <c r="R1183" s="121"/>
      <c r="S1183" s="164"/>
      <c r="T1183" s="161"/>
      <c r="U1183" s="164"/>
      <c r="V1183" s="187"/>
      <c r="W1183" s="187"/>
      <c r="X1183" s="140"/>
      <c r="Y1183" s="114"/>
    </row>
    <row r="1184" spans="3:25">
      <c r="C1184" s="167"/>
      <c r="D1184" s="160"/>
      <c r="E1184" s="140"/>
      <c r="F1184" s="143"/>
      <c r="G1184" s="144"/>
      <c r="H1184" s="199"/>
      <c r="I1184" s="187"/>
      <c r="J1184" s="169"/>
      <c r="K1184" s="200"/>
      <c r="L1184" s="143"/>
      <c r="M1184" s="143"/>
      <c r="N1184" s="143"/>
      <c r="O1184" s="147"/>
      <c r="P1184" s="149"/>
      <c r="Q1184" s="228"/>
      <c r="R1184" s="121"/>
      <c r="S1184" s="164"/>
      <c r="T1184" s="161"/>
      <c r="U1184" s="164"/>
      <c r="V1184" s="187"/>
      <c r="W1184" s="187"/>
      <c r="X1184" s="140"/>
      <c r="Y1184" s="114"/>
    </row>
    <row r="1185" spans="3:25">
      <c r="C1185" s="167"/>
      <c r="D1185" s="160"/>
      <c r="E1185" s="140"/>
      <c r="F1185" s="143"/>
      <c r="G1185" s="144"/>
      <c r="H1185" s="199"/>
      <c r="I1185" s="187"/>
      <c r="J1185" s="169"/>
      <c r="K1185" s="200"/>
      <c r="L1185" s="143"/>
      <c r="M1185" s="143"/>
      <c r="N1185" s="143"/>
      <c r="O1185" s="147"/>
      <c r="P1185" s="149"/>
      <c r="Q1185" s="228"/>
      <c r="R1185" s="121"/>
      <c r="S1185" s="164"/>
      <c r="T1185" s="161"/>
      <c r="U1185" s="164"/>
      <c r="V1185" s="187"/>
      <c r="W1185" s="187"/>
      <c r="X1185" s="140"/>
      <c r="Y1185" s="114"/>
    </row>
    <row r="1186" spans="3:25">
      <c r="C1186" s="167"/>
      <c r="D1186" s="160"/>
      <c r="E1186" s="140"/>
      <c r="F1186" s="143"/>
      <c r="G1186" s="144"/>
      <c r="H1186" s="199"/>
      <c r="I1186" s="187"/>
      <c r="J1186" s="169"/>
      <c r="K1186" s="200"/>
      <c r="L1186" s="143"/>
      <c r="M1186" s="143"/>
      <c r="N1186" s="143"/>
      <c r="O1186" s="147"/>
      <c r="P1186" s="149"/>
      <c r="Q1186" s="228"/>
      <c r="R1186" s="121"/>
      <c r="S1186" s="164"/>
      <c r="T1186" s="161"/>
      <c r="U1186" s="164"/>
      <c r="V1186" s="187"/>
      <c r="W1186" s="187"/>
      <c r="X1186" s="140"/>
      <c r="Y1186" s="114"/>
    </row>
    <row r="1187" spans="3:25">
      <c r="C1187" s="167"/>
      <c r="D1187" s="160"/>
      <c r="E1187" s="140"/>
      <c r="F1187" s="143"/>
      <c r="G1187" s="144"/>
      <c r="H1187" s="199"/>
      <c r="I1187" s="187"/>
      <c r="J1187" s="169"/>
      <c r="K1187" s="200"/>
      <c r="L1187" s="143"/>
      <c r="M1187" s="143"/>
      <c r="N1187" s="143"/>
      <c r="O1187" s="147"/>
      <c r="P1187" s="149"/>
      <c r="Q1187" s="228"/>
      <c r="R1187" s="121"/>
      <c r="S1187" s="164"/>
      <c r="T1187" s="161"/>
      <c r="U1187" s="164"/>
      <c r="V1187" s="187"/>
      <c r="W1187" s="187"/>
      <c r="X1187" s="140"/>
      <c r="Y1187" s="114"/>
    </row>
    <row r="1188" spans="3:25">
      <c r="C1188" s="167"/>
      <c r="D1188" s="160"/>
      <c r="E1188" s="140"/>
      <c r="F1188" s="143"/>
      <c r="G1188" s="144"/>
      <c r="H1188" s="199"/>
      <c r="I1188" s="187"/>
      <c r="J1188" s="169"/>
      <c r="K1188" s="200"/>
      <c r="L1188" s="143"/>
      <c r="M1188" s="143"/>
      <c r="N1188" s="143"/>
      <c r="O1188" s="147"/>
      <c r="P1188" s="149"/>
      <c r="Q1188" s="228"/>
      <c r="R1188" s="121"/>
      <c r="S1188" s="164"/>
      <c r="T1188" s="161"/>
      <c r="U1188" s="164"/>
      <c r="V1188" s="187"/>
      <c r="W1188" s="187"/>
      <c r="X1188" s="140"/>
      <c r="Y1188" s="114"/>
    </row>
    <row r="1189" spans="3:25">
      <c r="C1189" s="167"/>
      <c r="D1189" s="160"/>
      <c r="E1189" s="140"/>
      <c r="F1189" s="143"/>
      <c r="G1189" s="144"/>
      <c r="H1189" s="199"/>
      <c r="I1189" s="187"/>
      <c r="J1189" s="169"/>
      <c r="K1189" s="200"/>
      <c r="L1189" s="143"/>
      <c r="M1189" s="143"/>
      <c r="N1189" s="143"/>
      <c r="O1189" s="147"/>
      <c r="P1189" s="149"/>
      <c r="Q1189" s="228"/>
      <c r="R1189" s="121"/>
      <c r="S1189" s="164"/>
      <c r="T1189" s="161"/>
      <c r="U1189" s="164"/>
      <c r="V1189" s="187"/>
      <c r="W1189" s="187"/>
      <c r="X1189" s="140"/>
      <c r="Y1189" s="114"/>
    </row>
    <row r="1190" spans="3:25">
      <c r="C1190" s="167"/>
      <c r="D1190" s="160"/>
      <c r="E1190" s="140"/>
      <c r="F1190" s="143"/>
      <c r="G1190" s="144"/>
      <c r="H1190" s="199"/>
      <c r="I1190" s="187"/>
      <c r="J1190" s="169"/>
      <c r="K1190" s="200"/>
      <c r="L1190" s="143"/>
      <c r="M1190" s="143"/>
      <c r="N1190" s="143"/>
      <c r="O1190" s="147"/>
      <c r="P1190" s="149"/>
      <c r="Q1190" s="228"/>
      <c r="R1190" s="121"/>
      <c r="S1190" s="164"/>
      <c r="T1190" s="161"/>
      <c r="U1190" s="164"/>
      <c r="V1190" s="187"/>
      <c r="W1190" s="187"/>
      <c r="X1190" s="140"/>
      <c r="Y1190" s="114"/>
    </row>
    <row r="1191" spans="3:25">
      <c r="C1191" s="167"/>
      <c r="D1191" s="160"/>
      <c r="E1191" s="140"/>
      <c r="F1191" s="143"/>
      <c r="G1191" s="144"/>
      <c r="H1191" s="199"/>
      <c r="I1191" s="187"/>
      <c r="J1191" s="169"/>
      <c r="K1191" s="200"/>
      <c r="L1191" s="143"/>
      <c r="M1191" s="143"/>
      <c r="N1191" s="143"/>
      <c r="O1191" s="147"/>
      <c r="P1191" s="149"/>
      <c r="Q1191" s="228"/>
      <c r="R1191" s="121"/>
      <c r="S1191" s="164"/>
      <c r="T1191" s="161"/>
      <c r="U1191" s="164"/>
      <c r="V1191" s="187"/>
      <c r="W1191" s="187"/>
      <c r="X1191" s="140"/>
      <c r="Y1191" s="114"/>
    </row>
    <row r="1192" spans="3:25">
      <c r="C1192" s="167"/>
      <c r="D1192" s="160"/>
      <c r="E1192" s="140"/>
      <c r="F1192" s="143"/>
      <c r="G1192" s="144"/>
      <c r="H1192" s="199"/>
      <c r="I1192" s="187"/>
      <c r="J1192" s="169"/>
      <c r="K1192" s="200"/>
      <c r="L1192" s="143"/>
      <c r="M1192" s="143"/>
      <c r="N1192" s="143"/>
      <c r="O1192" s="147"/>
      <c r="P1192" s="149"/>
      <c r="Q1192" s="228"/>
      <c r="R1192" s="121"/>
      <c r="S1192" s="164"/>
      <c r="T1192" s="161"/>
      <c r="U1192" s="164"/>
      <c r="V1192" s="187"/>
      <c r="W1192" s="187"/>
      <c r="X1192" s="140"/>
      <c r="Y1192" s="114"/>
    </row>
    <row r="1193" spans="3:25">
      <c r="C1193" s="167"/>
      <c r="D1193" s="160"/>
      <c r="E1193" s="140"/>
      <c r="F1193" s="143"/>
      <c r="G1193" s="144"/>
      <c r="H1193" s="199"/>
      <c r="I1193" s="187"/>
      <c r="J1193" s="169"/>
      <c r="K1193" s="200"/>
      <c r="L1193" s="143"/>
      <c r="M1193" s="143"/>
      <c r="N1193" s="143"/>
      <c r="O1193" s="147"/>
      <c r="P1193" s="149"/>
      <c r="Q1193" s="228"/>
      <c r="R1193" s="121"/>
      <c r="S1193" s="164"/>
      <c r="T1193" s="161"/>
      <c r="U1193" s="164"/>
      <c r="V1193" s="187"/>
      <c r="W1193" s="187"/>
      <c r="X1193" s="140"/>
      <c r="Y1193" s="114"/>
    </row>
    <row r="1194" spans="3:25">
      <c r="C1194" s="167"/>
      <c r="D1194" s="160"/>
      <c r="E1194" s="140"/>
      <c r="F1194" s="143"/>
      <c r="G1194" s="144"/>
      <c r="H1194" s="199"/>
      <c r="I1194" s="187"/>
      <c r="J1194" s="169"/>
      <c r="K1194" s="200"/>
      <c r="L1194" s="143"/>
      <c r="M1194" s="143"/>
      <c r="N1194" s="143"/>
      <c r="O1194" s="147"/>
      <c r="P1194" s="149"/>
      <c r="Q1194" s="228"/>
      <c r="R1194" s="121"/>
      <c r="S1194" s="164"/>
      <c r="T1194" s="161"/>
      <c r="U1194" s="164"/>
      <c r="V1194" s="187"/>
      <c r="W1194" s="187"/>
      <c r="X1194" s="140"/>
      <c r="Y1194" s="114"/>
    </row>
    <row r="1195" spans="3:25">
      <c r="C1195" s="167"/>
      <c r="D1195" s="160"/>
      <c r="E1195" s="140"/>
      <c r="F1195" s="143"/>
      <c r="G1195" s="144"/>
      <c r="H1195" s="199"/>
      <c r="I1195" s="187"/>
      <c r="J1195" s="169"/>
      <c r="K1195" s="200"/>
      <c r="L1195" s="143"/>
      <c r="M1195" s="143"/>
      <c r="N1195" s="143"/>
      <c r="O1195" s="147"/>
      <c r="P1195" s="149"/>
      <c r="Q1195" s="228"/>
      <c r="R1195" s="121"/>
      <c r="S1195" s="164"/>
      <c r="T1195" s="161"/>
      <c r="U1195" s="164"/>
      <c r="V1195" s="187"/>
      <c r="W1195" s="187"/>
      <c r="X1195" s="140"/>
      <c r="Y1195" s="114"/>
    </row>
    <row r="1196" spans="3:25">
      <c r="C1196" s="167"/>
      <c r="D1196" s="160"/>
      <c r="E1196" s="140"/>
      <c r="F1196" s="143"/>
      <c r="G1196" s="144"/>
      <c r="H1196" s="199"/>
      <c r="I1196" s="187"/>
      <c r="J1196" s="169"/>
      <c r="K1196" s="200"/>
      <c r="L1196" s="143"/>
      <c r="M1196" s="143"/>
      <c r="N1196" s="143"/>
      <c r="O1196" s="147"/>
      <c r="P1196" s="149"/>
      <c r="Q1196" s="228"/>
      <c r="R1196" s="121"/>
      <c r="S1196" s="164"/>
      <c r="T1196" s="161"/>
      <c r="U1196" s="164"/>
      <c r="V1196" s="187"/>
      <c r="W1196" s="187"/>
      <c r="X1196" s="140"/>
      <c r="Y1196" s="114"/>
    </row>
    <row r="1197" spans="3:25">
      <c r="C1197" s="167"/>
      <c r="D1197" s="160"/>
      <c r="E1197" s="140"/>
      <c r="F1197" s="143"/>
      <c r="G1197" s="144"/>
      <c r="H1197" s="199"/>
      <c r="I1197" s="187"/>
      <c r="J1197" s="169"/>
      <c r="K1197" s="200"/>
      <c r="L1197" s="143"/>
      <c r="M1197" s="143"/>
      <c r="N1197" s="143"/>
      <c r="O1197" s="147"/>
      <c r="P1197" s="149"/>
      <c r="Q1197" s="228"/>
      <c r="R1197" s="121"/>
      <c r="S1197" s="164"/>
      <c r="T1197" s="161"/>
      <c r="U1197" s="164"/>
      <c r="V1197" s="187"/>
      <c r="W1197" s="187"/>
      <c r="X1197" s="140"/>
      <c r="Y1197" s="114"/>
    </row>
    <row r="1198" spans="3:25">
      <c r="C1198" s="167"/>
      <c r="D1198" s="160"/>
      <c r="E1198" s="140"/>
      <c r="F1198" s="143"/>
      <c r="G1198" s="144"/>
      <c r="H1198" s="199"/>
      <c r="I1198" s="187"/>
      <c r="J1198" s="169"/>
      <c r="K1198" s="200"/>
      <c r="L1198" s="143"/>
      <c r="M1198" s="143"/>
      <c r="N1198" s="143"/>
      <c r="O1198" s="147"/>
      <c r="P1198" s="149"/>
      <c r="Q1198" s="228"/>
      <c r="R1198" s="121"/>
      <c r="S1198" s="164"/>
      <c r="T1198" s="161"/>
      <c r="U1198" s="164"/>
      <c r="V1198" s="187"/>
      <c r="W1198" s="187"/>
      <c r="X1198" s="140"/>
      <c r="Y1198" s="114"/>
    </row>
    <row r="1199" spans="3:25">
      <c r="C1199" s="167"/>
      <c r="D1199" s="160"/>
      <c r="E1199" s="140"/>
      <c r="F1199" s="143"/>
      <c r="G1199" s="144"/>
      <c r="H1199" s="199"/>
      <c r="I1199" s="187"/>
      <c r="J1199" s="169"/>
      <c r="K1199" s="200"/>
      <c r="L1199" s="143"/>
      <c r="M1199" s="143"/>
      <c r="N1199" s="143"/>
      <c r="O1199" s="147"/>
      <c r="P1199" s="149"/>
      <c r="Q1199" s="228"/>
      <c r="R1199" s="121"/>
      <c r="S1199" s="164"/>
      <c r="T1199" s="161"/>
      <c r="U1199" s="164"/>
      <c r="V1199" s="187"/>
      <c r="W1199" s="187"/>
      <c r="X1199" s="140"/>
      <c r="Y1199" s="114"/>
    </row>
    <row r="1200" spans="3:25">
      <c r="C1200" s="167"/>
      <c r="D1200" s="160"/>
      <c r="E1200" s="140"/>
      <c r="F1200" s="143"/>
      <c r="G1200" s="144"/>
      <c r="H1200" s="199"/>
      <c r="I1200" s="187"/>
      <c r="J1200" s="169"/>
      <c r="K1200" s="200"/>
      <c r="L1200" s="143"/>
      <c r="M1200" s="143"/>
      <c r="N1200" s="143"/>
      <c r="O1200" s="147"/>
      <c r="P1200" s="149"/>
      <c r="Q1200" s="228"/>
      <c r="R1200" s="121"/>
      <c r="S1200" s="164"/>
      <c r="T1200" s="161"/>
      <c r="U1200" s="164"/>
      <c r="V1200" s="187"/>
      <c r="W1200" s="187"/>
      <c r="X1200" s="140"/>
      <c r="Y1200" s="114"/>
    </row>
    <row r="1201" spans="3:25">
      <c r="C1201" s="167"/>
      <c r="D1201" s="160"/>
      <c r="E1201" s="140"/>
      <c r="F1201" s="143"/>
      <c r="G1201" s="144"/>
      <c r="H1201" s="199"/>
      <c r="I1201" s="187"/>
      <c r="J1201" s="169"/>
      <c r="K1201" s="200"/>
      <c r="L1201" s="143"/>
      <c r="M1201" s="143"/>
      <c r="N1201" s="143"/>
      <c r="O1201" s="147"/>
      <c r="P1201" s="149"/>
      <c r="Q1201" s="228"/>
      <c r="R1201" s="121"/>
      <c r="S1201" s="164"/>
      <c r="T1201" s="161"/>
      <c r="U1201" s="164"/>
      <c r="V1201" s="187"/>
      <c r="W1201" s="187"/>
      <c r="X1201" s="140"/>
      <c r="Y1201" s="114"/>
    </row>
    <row r="1202" spans="3:25">
      <c r="C1202" s="167"/>
      <c r="D1202" s="160"/>
      <c r="E1202" s="140"/>
      <c r="F1202" s="143"/>
      <c r="G1202" s="144"/>
      <c r="H1202" s="199"/>
      <c r="I1202" s="187"/>
      <c r="J1202" s="169"/>
      <c r="K1202" s="200"/>
      <c r="L1202" s="143"/>
      <c r="M1202" s="143"/>
      <c r="N1202" s="143"/>
      <c r="O1202" s="147"/>
      <c r="P1202" s="149"/>
      <c r="Q1202" s="228"/>
      <c r="R1202" s="121"/>
      <c r="S1202" s="164"/>
      <c r="T1202" s="161"/>
      <c r="U1202" s="164"/>
      <c r="V1202" s="187"/>
      <c r="W1202" s="187"/>
      <c r="X1202" s="140"/>
      <c r="Y1202" s="114"/>
    </row>
    <row r="1203" spans="3:25">
      <c r="C1203" s="167"/>
      <c r="D1203" s="160"/>
      <c r="E1203" s="140"/>
      <c r="F1203" s="143"/>
      <c r="G1203" s="144"/>
      <c r="H1203" s="199"/>
      <c r="I1203" s="187"/>
      <c r="J1203" s="169"/>
      <c r="K1203" s="200"/>
      <c r="L1203" s="143"/>
      <c r="M1203" s="143"/>
      <c r="N1203" s="143"/>
      <c r="O1203" s="147"/>
      <c r="P1203" s="149"/>
      <c r="Q1203" s="228"/>
      <c r="R1203" s="121"/>
      <c r="S1203" s="164"/>
      <c r="T1203" s="161"/>
      <c r="U1203" s="164"/>
      <c r="V1203" s="187"/>
      <c r="W1203" s="187"/>
      <c r="X1203" s="140"/>
      <c r="Y1203" s="114"/>
    </row>
    <row r="1204" spans="3:25">
      <c r="C1204" s="167"/>
      <c r="D1204" s="160"/>
      <c r="E1204" s="140"/>
      <c r="F1204" s="143"/>
      <c r="G1204" s="144"/>
      <c r="H1204" s="199"/>
      <c r="I1204" s="187"/>
      <c r="J1204" s="169"/>
      <c r="K1204" s="200"/>
      <c r="L1204" s="143"/>
      <c r="M1204" s="143"/>
      <c r="N1204" s="143"/>
      <c r="O1204" s="147"/>
      <c r="P1204" s="149"/>
      <c r="Q1204" s="228"/>
      <c r="R1204" s="121"/>
      <c r="S1204" s="164"/>
      <c r="T1204" s="161"/>
      <c r="U1204" s="164"/>
      <c r="V1204" s="187"/>
      <c r="W1204" s="187"/>
      <c r="X1204" s="140"/>
      <c r="Y1204" s="114"/>
    </row>
    <row r="1205" spans="3:25">
      <c r="C1205" s="167"/>
      <c r="D1205" s="160"/>
      <c r="E1205" s="140"/>
      <c r="F1205" s="143"/>
      <c r="G1205" s="144"/>
      <c r="H1205" s="199"/>
      <c r="I1205" s="187"/>
      <c r="J1205" s="169"/>
      <c r="K1205" s="200"/>
      <c r="L1205" s="143"/>
      <c r="M1205" s="143"/>
      <c r="N1205" s="143"/>
      <c r="O1205" s="147"/>
      <c r="P1205" s="149"/>
      <c r="Q1205" s="228"/>
      <c r="R1205" s="121"/>
      <c r="S1205" s="164"/>
      <c r="T1205" s="161"/>
      <c r="U1205" s="164"/>
      <c r="V1205" s="187"/>
      <c r="W1205" s="187"/>
      <c r="X1205" s="140"/>
      <c r="Y1205" s="114"/>
    </row>
    <row r="1206" spans="3:25">
      <c r="C1206" s="167"/>
      <c r="D1206" s="160"/>
      <c r="E1206" s="140"/>
      <c r="F1206" s="143"/>
      <c r="G1206" s="144"/>
      <c r="H1206" s="199"/>
      <c r="I1206" s="187"/>
      <c r="J1206" s="169"/>
      <c r="K1206" s="200"/>
      <c r="L1206" s="143"/>
      <c r="M1206" s="143"/>
      <c r="N1206" s="143"/>
      <c r="O1206" s="147"/>
      <c r="P1206" s="149"/>
      <c r="Q1206" s="228"/>
      <c r="R1206" s="121"/>
      <c r="S1206" s="164"/>
      <c r="T1206" s="161"/>
      <c r="U1206" s="164"/>
      <c r="V1206" s="187"/>
      <c r="W1206" s="187"/>
      <c r="X1206" s="140"/>
      <c r="Y1206" s="114"/>
    </row>
    <row r="1207" spans="3:25">
      <c r="C1207" s="167"/>
      <c r="D1207" s="160"/>
      <c r="E1207" s="140"/>
      <c r="F1207" s="143"/>
      <c r="G1207" s="144"/>
      <c r="H1207" s="199"/>
      <c r="I1207" s="187"/>
      <c r="J1207" s="169"/>
      <c r="K1207" s="200"/>
      <c r="L1207" s="143"/>
      <c r="M1207" s="143"/>
      <c r="N1207" s="143"/>
      <c r="O1207" s="147"/>
      <c r="P1207" s="149"/>
      <c r="Q1207" s="228"/>
      <c r="R1207" s="121"/>
      <c r="S1207" s="164"/>
      <c r="T1207" s="161"/>
      <c r="U1207" s="164"/>
      <c r="V1207" s="187"/>
      <c r="W1207" s="187"/>
      <c r="X1207" s="140"/>
      <c r="Y1207" s="114"/>
    </row>
    <row r="1208" spans="3:25">
      <c r="C1208" s="167"/>
      <c r="D1208" s="160"/>
      <c r="E1208" s="140"/>
      <c r="F1208" s="143"/>
      <c r="G1208" s="144"/>
      <c r="H1208" s="199"/>
      <c r="I1208" s="187"/>
      <c r="J1208" s="169"/>
      <c r="K1208" s="200"/>
      <c r="L1208" s="143"/>
      <c r="M1208" s="143"/>
      <c r="N1208" s="143"/>
      <c r="O1208" s="147"/>
      <c r="P1208" s="149"/>
      <c r="Q1208" s="228"/>
      <c r="R1208" s="121"/>
      <c r="S1208" s="164"/>
      <c r="T1208" s="161"/>
      <c r="U1208" s="164"/>
      <c r="V1208" s="187"/>
      <c r="W1208" s="187"/>
      <c r="X1208" s="140"/>
      <c r="Y1208" s="114"/>
    </row>
    <row r="1209" spans="3:25">
      <c r="C1209" s="167"/>
      <c r="D1209" s="160"/>
      <c r="E1209" s="140"/>
      <c r="F1209" s="143"/>
      <c r="G1209" s="144"/>
      <c r="H1209" s="199"/>
      <c r="I1209" s="187"/>
      <c r="J1209" s="169"/>
      <c r="K1209" s="200"/>
      <c r="L1209" s="143"/>
      <c r="M1209" s="143"/>
      <c r="N1209" s="143"/>
      <c r="O1209" s="147"/>
      <c r="P1209" s="149"/>
      <c r="Q1209" s="228"/>
      <c r="R1209" s="121"/>
      <c r="S1209" s="164"/>
      <c r="T1209" s="161"/>
      <c r="U1209" s="164"/>
      <c r="V1209" s="187"/>
      <c r="W1209" s="187"/>
      <c r="X1209" s="140"/>
      <c r="Y1209" s="114"/>
    </row>
    <row r="1210" spans="3:25">
      <c r="C1210" s="167"/>
      <c r="D1210" s="160"/>
      <c r="E1210" s="140"/>
      <c r="F1210" s="143"/>
      <c r="G1210" s="144"/>
      <c r="H1210" s="199"/>
      <c r="I1210" s="187"/>
      <c r="J1210" s="169"/>
      <c r="K1210" s="200"/>
      <c r="L1210" s="143"/>
      <c r="M1210" s="143"/>
      <c r="N1210" s="143"/>
      <c r="O1210" s="147"/>
      <c r="P1210" s="149"/>
      <c r="Q1210" s="228"/>
      <c r="R1210" s="121"/>
      <c r="S1210" s="164"/>
      <c r="T1210" s="161"/>
      <c r="U1210" s="164"/>
      <c r="V1210" s="187"/>
      <c r="W1210" s="187"/>
      <c r="X1210" s="140"/>
      <c r="Y1210" s="114"/>
    </row>
    <row r="1211" spans="3:25">
      <c r="C1211" s="167"/>
      <c r="D1211" s="160"/>
      <c r="E1211" s="140"/>
      <c r="F1211" s="143"/>
      <c r="G1211" s="144"/>
      <c r="H1211" s="199"/>
      <c r="I1211" s="187"/>
      <c r="J1211" s="169"/>
      <c r="K1211" s="200"/>
      <c r="L1211" s="143"/>
      <c r="M1211" s="143"/>
      <c r="N1211" s="143"/>
      <c r="O1211" s="147"/>
      <c r="P1211" s="149"/>
      <c r="Q1211" s="228"/>
      <c r="R1211" s="121"/>
      <c r="S1211" s="164"/>
      <c r="T1211" s="161"/>
      <c r="U1211" s="164"/>
      <c r="V1211" s="187"/>
      <c r="W1211" s="187"/>
      <c r="X1211" s="140"/>
      <c r="Y1211" s="114"/>
    </row>
    <row r="1212" spans="3:25">
      <c r="C1212" s="167"/>
      <c r="D1212" s="160"/>
      <c r="E1212" s="140"/>
      <c r="F1212" s="143"/>
      <c r="G1212" s="144"/>
      <c r="H1212" s="199"/>
      <c r="I1212" s="187"/>
      <c r="J1212" s="169"/>
      <c r="K1212" s="200"/>
      <c r="L1212" s="143"/>
      <c r="M1212" s="143"/>
      <c r="N1212" s="143"/>
      <c r="O1212" s="147"/>
      <c r="P1212" s="149"/>
      <c r="Q1212" s="228"/>
      <c r="R1212" s="121"/>
      <c r="S1212" s="164"/>
      <c r="T1212" s="161"/>
      <c r="U1212" s="164"/>
      <c r="V1212" s="187"/>
      <c r="W1212" s="187"/>
      <c r="X1212" s="140"/>
      <c r="Y1212" s="114"/>
    </row>
    <row r="1213" spans="3:25">
      <c r="C1213" s="167"/>
      <c r="D1213" s="160"/>
      <c r="E1213" s="140"/>
      <c r="F1213" s="143"/>
      <c r="G1213" s="144"/>
      <c r="H1213" s="199"/>
      <c r="I1213" s="187"/>
      <c r="J1213" s="169"/>
      <c r="K1213" s="200"/>
      <c r="L1213" s="143"/>
      <c r="M1213" s="143"/>
      <c r="N1213" s="143"/>
      <c r="O1213" s="147"/>
      <c r="P1213" s="149"/>
      <c r="Q1213" s="228"/>
      <c r="R1213" s="121"/>
      <c r="S1213" s="164"/>
      <c r="T1213" s="161"/>
      <c r="U1213" s="164"/>
      <c r="V1213" s="187"/>
      <c r="W1213" s="187"/>
      <c r="X1213" s="140"/>
      <c r="Y1213" s="114"/>
    </row>
    <row r="1214" spans="3:25">
      <c r="C1214" s="167"/>
      <c r="D1214" s="160"/>
      <c r="E1214" s="140"/>
      <c r="F1214" s="143"/>
      <c r="G1214" s="144"/>
      <c r="H1214" s="199"/>
      <c r="I1214" s="187"/>
      <c r="J1214" s="169"/>
      <c r="K1214" s="200"/>
      <c r="L1214" s="143"/>
      <c r="M1214" s="143"/>
      <c r="N1214" s="143"/>
      <c r="O1214" s="147"/>
      <c r="P1214" s="149"/>
      <c r="Q1214" s="228"/>
      <c r="R1214" s="121"/>
      <c r="S1214" s="164"/>
      <c r="T1214" s="161"/>
      <c r="U1214" s="164"/>
      <c r="V1214" s="187"/>
      <c r="W1214" s="187"/>
      <c r="X1214" s="140"/>
      <c r="Y1214" s="114"/>
    </row>
    <row r="1215" spans="3:25">
      <c r="C1215" s="167"/>
      <c r="D1215" s="160"/>
      <c r="E1215" s="140"/>
      <c r="F1215" s="143"/>
      <c r="G1215" s="144"/>
      <c r="H1215" s="199"/>
      <c r="I1215" s="187"/>
      <c r="J1215" s="169"/>
      <c r="K1215" s="200"/>
      <c r="L1215" s="143"/>
      <c r="M1215" s="143"/>
      <c r="N1215" s="143"/>
      <c r="O1215" s="147"/>
      <c r="P1215" s="149"/>
      <c r="Q1215" s="228"/>
      <c r="R1215" s="121"/>
      <c r="S1215" s="164"/>
      <c r="T1215" s="161"/>
      <c r="U1215" s="164"/>
      <c r="V1215" s="187"/>
      <c r="W1215" s="187"/>
      <c r="X1215" s="140"/>
      <c r="Y1215" s="114"/>
    </row>
    <row r="1216" spans="3:25">
      <c r="C1216" s="167"/>
      <c r="D1216" s="160"/>
      <c r="E1216" s="140"/>
      <c r="F1216" s="143"/>
      <c r="G1216" s="144"/>
      <c r="H1216" s="199"/>
      <c r="I1216" s="187"/>
      <c r="J1216" s="169"/>
      <c r="K1216" s="200"/>
      <c r="L1216" s="143"/>
      <c r="M1216" s="143"/>
      <c r="N1216" s="143"/>
      <c r="O1216" s="147"/>
      <c r="P1216" s="149"/>
      <c r="Q1216" s="228"/>
      <c r="R1216" s="121"/>
      <c r="S1216" s="164"/>
      <c r="T1216" s="161"/>
      <c r="U1216" s="164"/>
      <c r="V1216" s="187"/>
      <c r="W1216" s="187"/>
      <c r="X1216" s="140"/>
      <c r="Y1216" s="114"/>
    </row>
    <row r="1217" spans="3:25">
      <c r="C1217" s="167"/>
      <c r="D1217" s="160"/>
      <c r="E1217" s="140"/>
      <c r="F1217" s="143"/>
      <c r="G1217" s="144"/>
      <c r="H1217" s="199"/>
      <c r="I1217" s="187"/>
      <c r="J1217" s="169"/>
      <c r="K1217" s="200"/>
      <c r="L1217" s="143"/>
      <c r="M1217" s="143"/>
      <c r="N1217" s="143"/>
      <c r="O1217" s="147"/>
      <c r="P1217" s="149"/>
      <c r="Q1217" s="228"/>
      <c r="R1217" s="121"/>
      <c r="S1217" s="164"/>
      <c r="T1217" s="161"/>
      <c r="U1217" s="164"/>
      <c r="V1217" s="187"/>
      <c r="W1217" s="187"/>
      <c r="X1217" s="140"/>
      <c r="Y1217" s="114"/>
    </row>
    <row r="1218" spans="3:25">
      <c r="C1218" s="167"/>
      <c r="D1218" s="160"/>
      <c r="E1218" s="140"/>
      <c r="F1218" s="143"/>
      <c r="G1218" s="144"/>
      <c r="H1218" s="199"/>
      <c r="I1218" s="187"/>
      <c r="J1218" s="169"/>
      <c r="K1218" s="200"/>
      <c r="L1218" s="143"/>
      <c r="M1218" s="143"/>
      <c r="N1218" s="143"/>
      <c r="O1218" s="147"/>
      <c r="P1218" s="149"/>
      <c r="Q1218" s="228"/>
      <c r="R1218" s="121"/>
      <c r="S1218" s="164"/>
      <c r="T1218" s="161"/>
      <c r="U1218" s="164"/>
      <c r="V1218" s="187"/>
      <c r="W1218" s="187"/>
      <c r="X1218" s="140"/>
      <c r="Y1218" s="114"/>
    </row>
    <row r="1219" spans="3:25">
      <c r="C1219" s="167"/>
      <c r="D1219" s="160"/>
      <c r="E1219" s="140"/>
      <c r="F1219" s="143"/>
      <c r="G1219" s="144"/>
      <c r="H1219" s="199"/>
      <c r="I1219" s="187"/>
      <c r="J1219" s="169"/>
      <c r="K1219" s="200"/>
      <c r="L1219" s="143"/>
      <c r="M1219" s="143"/>
      <c r="N1219" s="143"/>
      <c r="O1219" s="147"/>
      <c r="P1219" s="149"/>
      <c r="Q1219" s="228"/>
      <c r="R1219" s="121"/>
      <c r="S1219" s="164"/>
      <c r="T1219" s="161"/>
      <c r="U1219" s="164"/>
      <c r="V1219" s="187"/>
      <c r="W1219" s="187"/>
      <c r="X1219" s="140"/>
      <c r="Y1219" s="114"/>
    </row>
    <row r="1220" spans="3:25">
      <c r="C1220" s="167"/>
      <c r="D1220" s="160"/>
      <c r="E1220" s="140"/>
      <c r="F1220" s="143"/>
      <c r="G1220" s="144"/>
      <c r="H1220" s="199"/>
      <c r="I1220" s="187"/>
      <c r="J1220" s="169"/>
      <c r="K1220" s="200"/>
      <c r="L1220" s="143"/>
      <c r="M1220" s="143"/>
      <c r="N1220" s="143"/>
      <c r="O1220" s="147"/>
      <c r="P1220" s="149"/>
      <c r="Q1220" s="228"/>
      <c r="R1220" s="121"/>
      <c r="S1220" s="164"/>
      <c r="T1220" s="161"/>
      <c r="U1220" s="164"/>
      <c r="V1220" s="187"/>
      <c r="W1220" s="187"/>
      <c r="X1220" s="140"/>
      <c r="Y1220" s="114"/>
    </row>
    <row r="1221" spans="3:25">
      <c r="C1221" s="167"/>
      <c r="D1221" s="160"/>
      <c r="E1221" s="140"/>
      <c r="F1221" s="143"/>
      <c r="G1221" s="144"/>
      <c r="H1221" s="199"/>
      <c r="I1221" s="187"/>
      <c r="J1221" s="169"/>
      <c r="K1221" s="200"/>
      <c r="L1221" s="143"/>
      <c r="M1221" s="143"/>
      <c r="N1221" s="143"/>
      <c r="O1221" s="147"/>
      <c r="P1221" s="149"/>
      <c r="Q1221" s="228"/>
      <c r="R1221" s="121"/>
      <c r="S1221" s="164"/>
      <c r="T1221" s="161"/>
      <c r="U1221" s="164"/>
      <c r="V1221" s="187"/>
      <c r="W1221" s="187"/>
      <c r="X1221" s="140"/>
      <c r="Y1221" s="114"/>
    </row>
    <row r="1222" spans="3:25">
      <c r="C1222" s="167"/>
      <c r="D1222" s="160"/>
      <c r="E1222" s="140"/>
      <c r="F1222" s="143"/>
      <c r="G1222" s="144"/>
      <c r="H1222" s="199"/>
      <c r="I1222" s="187"/>
      <c r="J1222" s="169"/>
      <c r="K1222" s="200"/>
      <c r="L1222" s="143"/>
      <c r="M1222" s="143"/>
      <c r="N1222" s="143"/>
      <c r="O1222" s="147"/>
      <c r="P1222" s="149"/>
      <c r="Q1222" s="228"/>
      <c r="R1222" s="121"/>
      <c r="S1222" s="164"/>
      <c r="T1222" s="161"/>
      <c r="U1222" s="164"/>
      <c r="V1222" s="187"/>
      <c r="W1222" s="187"/>
      <c r="X1222" s="140"/>
      <c r="Y1222" s="114"/>
    </row>
    <row r="1223" spans="3:25">
      <c r="C1223" s="167"/>
      <c r="D1223" s="160"/>
      <c r="E1223" s="140"/>
      <c r="F1223" s="143"/>
      <c r="G1223" s="144"/>
      <c r="H1223" s="199"/>
      <c r="I1223" s="187"/>
      <c r="J1223" s="169"/>
      <c r="K1223" s="200"/>
      <c r="L1223" s="143"/>
      <c r="M1223" s="143"/>
      <c r="N1223" s="143"/>
      <c r="O1223" s="147"/>
      <c r="P1223" s="149"/>
      <c r="Q1223" s="228"/>
      <c r="R1223" s="121"/>
      <c r="S1223" s="164"/>
      <c r="T1223" s="161"/>
      <c r="U1223" s="164"/>
      <c r="V1223" s="187"/>
      <c r="W1223" s="187"/>
      <c r="X1223" s="140"/>
      <c r="Y1223" s="114"/>
    </row>
    <row r="1224" spans="3:25">
      <c r="C1224" s="167"/>
      <c r="D1224" s="160"/>
      <c r="E1224" s="140"/>
      <c r="F1224" s="143"/>
      <c r="G1224" s="144"/>
      <c r="H1224" s="199"/>
      <c r="I1224" s="187"/>
      <c r="J1224" s="169"/>
      <c r="K1224" s="200"/>
      <c r="L1224" s="143"/>
      <c r="M1224" s="143"/>
      <c r="N1224" s="143"/>
      <c r="O1224" s="147"/>
      <c r="P1224" s="149"/>
      <c r="Q1224" s="228"/>
      <c r="R1224" s="121"/>
      <c r="S1224" s="164"/>
      <c r="T1224" s="161"/>
      <c r="U1224" s="164"/>
      <c r="V1224" s="187"/>
      <c r="W1224" s="187"/>
      <c r="X1224" s="140"/>
      <c r="Y1224" s="114"/>
    </row>
    <row r="1225" spans="3:25">
      <c r="C1225" s="167"/>
      <c r="D1225" s="160"/>
      <c r="E1225" s="140"/>
      <c r="F1225" s="143"/>
      <c r="G1225" s="144"/>
      <c r="H1225" s="199"/>
      <c r="I1225" s="187"/>
      <c r="J1225" s="169"/>
      <c r="K1225" s="200"/>
      <c r="L1225" s="143"/>
      <c r="M1225" s="143"/>
      <c r="N1225" s="143"/>
      <c r="O1225" s="147"/>
      <c r="P1225" s="149"/>
      <c r="Q1225" s="228"/>
      <c r="R1225" s="121"/>
      <c r="S1225" s="164"/>
      <c r="T1225" s="161"/>
      <c r="U1225" s="164"/>
      <c r="V1225" s="187"/>
      <c r="W1225" s="187"/>
      <c r="X1225" s="140"/>
      <c r="Y1225" s="114"/>
    </row>
    <row r="1226" spans="3:25">
      <c r="C1226" s="167"/>
      <c r="D1226" s="160"/>
      <c r="E1226" s="140"/>
      <c r="F1226" s="143"/>
      <c r="G1226" s="144"/>
      <c r="H1226" s="199"/>
      <c r="I1226" s="187"/>
      <c r="J1226" s="169"/>
      <c r="K1226" s="200"/>
      <c r="L1226" s="143"/>
      <c r="M1226" s="143"/>
      <c r="N1226" s="143"/>
      <c r="O1226" s="147"/>
      <c r="P1226" s="149"/>
      <c r="Q1226" s="228"/>
      <c r="R1226" s="121"/>
      <c r="S1226" s="164"/>
      <c r="T1226" s="161"/>
      <c r="U1226" s="164"/>
      <c r="V1226" s="187"/>
      <c r="W1226" s="187"/>
      <c r="X1226" s="140"/>
      <c r="Y1226" s="114"/>
    </row>
    <row r="1227" spans="3:25">
      <c r="C1227" s="167"/>
      <c r="D1227" s="160"/>
      <c r="E1227" s="140"/>
      <c r="F1227" s="143"/>
      <c r="G1227" s="144"/>
      <c r="H1227" s="199"/>
      <c r="I1227" s="187"/>
      <c r="J1227" s="169"/>
      <c r="K1227" s="200"/>
      <c r="L1227" s="143"/>
      <c r="M1227" s="143"/>
      <c r="N1227" s="143"/>
      <c r="O1227" s="147"/>
      <c r="P1227" s="149"/>
      <c r="Q1227" s="228"/>
      <c r="R1227" s="121"/>
      <c r="S1227" s="164"/>
      <c r="T1227" s="161"/>
      <c r="U1227" s="164"/>
      <c r="V1227" s="187"/>
      <c r="W1227" s="187"/>
      <c r="X1227" s="140"/>
      <c r="Y1227" s="114"/>
    </row>
    <row r="1228" spans="3:25">
      <c r="C1228" s="167"/>
      <c r="D1228" s="160"/>
      <c r="E1228" s="140"/>
      <c r="F1228" s="143"/>
      <c r="G1228" s="144"/>
      <c r="H1228" s="199"/>
      <c r="I1228" s="187"/>
      <c r="J1228" s="169"/>
      <c r="K1228" s="200"/>
      <c r="L1228" s="143"/>
      <c r="M1228" s="143"/>
      <c r="N1228" s="143"/>
      <c r="O1228" s="147"/>
      <c r="P1228" s="149"/>
      <c r="Q1228" s="228"/>
      <c r="R1228" s="121"/>
      <c r="S1228" s="164"/>
      <c r="T1228" s="161"/>
      <c r="U1228" s="164"/>
      <c r="V1228" s="187"/>
      <c r="W1228" s="187"/>
      <c r="X1228" s="140"/>
      <c r="Y1228" s="114"/>
    </row>
    <row r="1229" spans="3:25">
      <c r="C1229" s="167"/>
      <c r="D1229" s="160"/>
      <c r="E1229" s="140"/>
      <c r="F1229" s="143"/>
      <c r="G1229" s="144"/>
      <c r="H1229" s="199"/>
      <c r="I1229" s="187"/>
      <c r="J1229" s="169"/>
      <c r="K1229" s="200"/>
      <c r="L1229" s="143"/>
      <c r="M1229" s="143"/>
      <c r="N1229" s="143"/>
      <c r="O1229" s="147"/>
      <c r="P1229" s="149"/>
      <c r="Q1229" s="228"/>
      <c r="R1229" s="121"/>
      <c r="S1229" s="164"/>
      <c r="T1229" s="161"/>
      <c r="U1229" s="164"/>
      <c r="V1229" s="187"/>
      <c r="W1229" s="187"/>
      <c r="X1229" s="140"/>
      <c r="Y1229" s="114"/>
    </row>
    <row r="1230" spans="3:25">
      <c r="C1230" s="167"/>
      <c r="D1230" s="160"/>
      <c r="E1230" s="140"/>
      <c r="F1230" s="143"/>
      <c r="G1230" s="144"/>
      <c r="H1230" s="199"/>
      <c r="I1230" s="187"/>
      <c r="J1230" s="169"/>
      <c r="K1230" s="200"/>
      <c r="L1230" s="143"/>
      <c r="M1230" s="143"/>
      <c r="N1230" s="143"/>
      <c r="O1230" s="147"/>
      <c r="P1230" s="149"/>
      <c r="Q1230" s="228"/>
      <c r="R1230" s="121"/>
      <c r="S1230" s="164"/>
      <c r="T1230" s="161"/>
      <c r="U1230" s="164"/>
      <c r="V1230" s="187"/>
      <c r="W1230" s="187"/>
      <c r="X1230" s="140"/>
      <c r="Y1230" s="114"/>
    </row>
    <row r="1231" spans="3:25">
      <c r="C1231" s="167"/>
      <c r="D1231" s="160"/>
      <c r="E1231" s="140"/>
      <c r="F1231" s="143"/>
      <c r="G1231" s="144"/>
      <c r="H1231" s="199"/>
      <c r="I1231" s="187"/>
      <c r="J1231" s="169"/>
      <c r="K1231" s="200"/>
      <c r="L1231" s="143"/>
      <c r="M1231" s="143"/>
      <c r="N1231" s="143"/>
      <c r="O1231" s="147"/>
      <c r="P1231" s="149"/>
      <c r="Q1231" s="228"/>
      <c r="R1231" s="121"/>
      <c r="S1231" s="164"/>
      <c r="T1231" s="161"/>
      <c r="U1231" s="164"/>
      <c r="V1231" s="187"/>
      <c r="W1231" s="187"/>
      <c r="X1231" s="140"/>
      <c r="Y1231" s="114"/>
    </row>
    <row r="1232" spans="3:25">
      <c r="C1232" s="167"/>
      <c r="D1232" s="160"/>
      <c r="E1232" s="140"/>
      <c r="F1232" s="143"/>
      <c r="G1232" s="144"/>
      <c r="H1232" s="199"/>
      <c r="I1232" s="187"/>
      <c r="J1232" s="169"/>
      <c r="K1232" s="200"/>
      <c r="L1232" s="143"/>
      <c r="M1232" s="143"/>
      <c r="N1232" s="143"/>
      <c r="O1232" s="147"/>
      <c r="P1232" s="149"/>
      <c r="Q1232" s="228"/>
      <c r="R1232" s="121"/>
      <c r="S1232" s="164"/>
      <c r="T1232" s="161"/>
      <c r="U1232" s="164"/>
      <c r="V1232" s="187"/>
      <c r="W1232" s="187"/>
      <c r="X1232" s="140"/>
      <c r="Y1232" s="114"/>
    </row>
    <row r="1233" spans="3:25">
      <c r="C1233" s="167"/>
      <c r="D1233" s="160"/>
      <c r="E1233" s="140"/>
      <c r="F1233" s="143"/>
      <c r="G1233" s="144"/>
      <c r="H1233" s="199"/>
      <c r="I1233" s="187"/>
      <c r="J1233" s="169"/>
      <c r="K1233" s="200"/>
      <c r="L1233" s="143"/>
      <c r="M1233" s="143"/>
      <c r="N1233" s="143"/>
      <c r="O1233" s="147"/>
      <c r="P1233" s="149"/>
      <c r="Q1233" s="228"/>
      <c r="R1233" s="121"/>
      <c r="S1233" s="164"/>
      <c r="T1233" s="161"/>
      <c r="U1233" s="164"/>
      <c r="V1233" s="187"/>
      <c r="W1233" s="187"/>
      <c r="X1233" s="140"/>
      <c r="Y1233" s="114"/>
    </row>
    <row r="1234" spans="3:25">
      <c r="C1234" s="167"/>
      <c r="D1234" s="160"/>
      <c r="E1234" s="140"/>
      <c r="F1234" s="143"/>
      <c r="G1234" s="144"/>
      <c r="H1234" s="199"/>
      <c r="I1234" s="187"/>
      <c r="J1234" s="169"/>
      <c r="K1234" s="200"/>
      <c r="L1234" s="143"/>
      <c r="M1234" s="143"/>
      <c r="N1234" s="143"/>
      <c r="O1234" s="147"/>
      <c r="P1234" s="149"/>
      <c r="Q1234" s="228"/>
      <c r="R1234" s="121"/>
      <c r="S1234" s="164"/>
      <c r="T1234" s="161"/>
      <c r="U1234" s="164"/>
      <c r="V1234" s="187"/>
      <c r="W1234" s="187"/>
      <c r="X1234" s="140"/>
      <c r="Y1234" s="114"/>
    </row>
    <row r="1235" spans="3:25">
      <c r="C1235" s="167"/>
      <c r="D1235" s="160"/>
      <c r="E1235" s="140"/>
      <c r="F1235" s="143"/>
      <c r="G1235" s="144"/>
      <c r="H1235" s="199"/>
      <c r="I1235" s="187"/>
      <c r="J1235" s="169"/>
      <c r="K1235" s="200"/>
      <c r="L1235" s="143"/>
      <c r="M1235" s="143"/>
      <c r="N1235" s="143"/>
      <c r="O1235" s="147"/>
      <c r="P1235" s="149"/>
      <c r="Q1235" s="228"/>
      <c r="R1235" s="121"/>
      <c r="S1235" s="164"/>
      <c r="T1235" s="161"/>
      <c r="U1235" s="164"/>
      <c r="V1235" s="187"/>
      <c r="W1235" s="187"/>
      <c r="X1235" s="140"/>
      <c r="Y1235" s="114"/>
    </row>
    <row r="1236" spans="3:25">
      <c r="C1236" s="167"/>
      <c r="D1236" s="160"/>
      <c r="E1236" s="140"/>
      <c r="F1236" s="143"/>
      <c r="G1236" s="144"/>
      <c r="H1236" s="199"/>
      <c r="I1236" s="187"/>
      <c r="J1236" s="169"/>
      <c r="K1236" s="200"/>
      <c r="L1236" s="143"/>
      <c r="M1236" s="143"/>
      <c r="N1236" s="143"/>
      <c r="O1236" s="147"/>
      <c r="P1236" s="149"/>
      <c r="Q1236" s="228"/>
      <c r="R1236" s="121"/>
      <c r="S1236" s="164"/>
      <c r="T1236" s="161"/>
      <c r="U1236" s="164"/>
      <c r="V1236" s="187"/>
      <c r="W1236" s="187"/>
      <c r="X1236" s="140"/>
      <c r="Y1236" s="114"/>
    </row>
    <row r="1237" spans="3:25">
      <c r="C1237" s="167"/>
      <c r="D1237" s="160"/>
      <c r="E1237" s="140"/>
      <c r="F1237" s="143"/>
      <c r="G1237" s="144"/>
      <c r="H1237" s="199"/>
      <c r="I1237" s="187"/>
      <c r="J1237" s="169"/>
      <c r="K1237" s="200"/>
      <c r="L1237" s="143"/>
      <c r="M1237" s="143"/>
      <c r="N1237" s="143"/>
      <c r="O1237" s="147"/>
      <c r="P1237" s="149"/>
      <c r="Q1237" s="228"/>
      <c r="R1237" s="121"/>
      <c r="S1237" s="164"/>
      <c r="T1237" s="161"/>
      <c r="U1237" s="164"/>
      <c r="V1237" s="187"/>
      <c r="W1237" s="187"/>
      <c r="X1237" s="140"/>
      <c r="Y1237" s="114"/>
    </row>
    <row r="1238" spans="3:25">
      <c r="C1238" s="167"/>
      <c r="D1238" s="160"/>
      <c r="E1238" s="140"/>
      <c r="F1238" s="143"/>
      <c r="G1238" s="144"/>
      <c r="H1238" s="199"/>
      <c r="I1238" s="187"/>
      <c r="J1238" s="169"/>
      <c r="K1238" s="200"/>
      <c r="L1238" s="143"/>
      <c r="M1238" s="143"/>
      <c r="N1238" s="143"/>
      <c r="O1238" s="147"/>
      <c r="P1238" s="149"/>
      <c r="Q1238" s="228"/>
      <c r="R1238" s="121"/>
      <c r="S1238" s="164"/>
      <c r="T1238" s="161"/>
      <c r="U1238" s="164"/>
      <c r="V1238" s="187"/>
      <c r="W1238" s="187"/>
      <c r="X1238" s="140"/>
      <c r="Y1238" s="114"/>
    </row>
    <row r="1239" spans="3:25">
      <c r="C1239" s="167"/>
      <c r="D1239" s="160"/>
      <c r="E1239" s="140"/>
      <c r="F1239" s="143"/>
      <c r="G1239" s="144"/>
      <c r="H1239" s="199"/>
      <c r="I1239" s="187"/>
      <c r="J1239" s="169"/>
      <c r="K1239" s="200"/>
      <c r="L1239" s="143"/>
      <c r="M1239" s="143"/>
      <c r="N1239" s="143"/>
      <c r="O1239" s="147"/>
      <c r="P1239" s="149"/>
      <c r="Q1239" s="228"/>
      <c r="R1239" s="121"/>
      <c r="S1239" s="164"/>
      <c r="T1239" s="161"/>
      <c r="U1239" s="164"/>
      <c r="V1239" s="187"/>
      <c r="W1239" s="187"/>
      <c r="X1239" s="140"/>
      <c r="Y1239" s="114"/>
    </row>
    <row r="1240" spans="3:25">
      <c r="C1240" s="167"/>
      <c r="D1240" s="160"/>
      <c r="E1240" s="140"/>
      <c r="F1240" s="143"/>
      <c r="G1240" s="144"/>
      <c r="H1240" s="199"/>
      <c r="I1240" s="187"/>
      <c r="J1240" s="169"/>
      <c r="K1240" s="200"/>
      <c r="L1240" s="143"/>
      <c r="M1240" s="143"/>
      <c r="N1240" s="143"/>
      <c r="O1240" s="147"/>
      <c r="P1240" s="149"/>
      <c r="Q1240" s="228"/>
      <c r="R1240" s="121"/>
      <c r="S1240" s="164"/>
      <c r="T1240" s="161"/>
      <c r="U1240" s="164"/>
      <c r="V1240" s="187"/>
      <c r="W1240" s="187"/>
      <c r="X1240" s="140"/>
      <c r="Y1240" s="114"/>
    </row>
    <row r="1241" spans="3:25">
      <c r="C1241" s="167"/>
      <c r="D1241" s="160"/>
      <c r="E1241" s="140"/>
      <c r="F1241" s="143"/>
      <c r="G1241" s="144"/>
      <c r="H1241" s="199"/>
      <c r="I1241" s="187"/>
      <c r="J1241" s="169"/>
      <c r="K1241" s="200"/>
      <c r="L1241" s="143"/>
      <c r="M1241" s="143"/>
      <c r="N1241" s="143"/>
      <c r="O1241" s="147"/>
      <c r="P1241" s="149"/>
      <c r="Q1241" s="228"/>
      <c r="R1241" s="121"/>
      <c r="S1241" s="164"/>
      <c r="T1241" s="161"/>
      <c r="U1241" s="164"/>
      <c r="V1241" s="187"/>
      <c r="W1241" s="187"/>
      <c r="X1241" s="140"/>
      <c r="Y1241" s="114"/>
    </row>
    <row r="1242" spans="3:25">
      <c r="C1242" s="167"/>
      <c r="D1242" s="160"/>
      <c r="E1242" s="140"/>
      <c r="F1242" s="143"/>
      <c r="G1242" s="144"/>
      <c r="H1242" s="199"/>
      <c r="I1242" s="187"/>
      <c r="J1242" s="169"/>
      <c r="K1242" s="200"/>
      <c r="L1242" s="143"/>
      <c r="M1242" s="143"/>
      <c r="N1242" s="143"/>
      <c r="O1242" s="147"/>
      <c r="P1242" s="149"/>
      <c r="Q1242" s="228"/>
      <c r="R1242" s="121"/>
      <c r="S1242" s="164"/>
      <c r="T1242" s="161"/>
      <c r="U1242" s="164"/>
      <c r="V1242" s="187"/>
      <c r="W1242" s="187"/>
      <c r="X1242" s="140"/>
      <c r="Y1242" s="114"/>
    </row>
    <row r="1243" spans="3:25">
      <c r="C1243" s="167"/>
      <c r="D1243" s="160"/>
      <c r="E1243" s="140"/>
      <c r="F1243" s="143"/>
      <c r="G1243" s="144"/>
      <c r="H1243" s="199"/>
      <c r="I1243" s="187"/>
      <c r="J1243" s="169"/>
      <c r="K1243" s="200"/>
      <c r="L1243" s="143"/>
      <c r="M1243" s="143"/>
      <c r="N1243" s="143"/>
      <c r="O1243" s="147"/>
      <c r="P1243" s="149"/>
      <c r="Q1243" s="228"/>
      <c r="R1243" s="121"/>
      <c r="S1243" s="164"/>
      <c r="T1243" s="161"/>
      <c r="U1243" s="164"/>
      <c r="V1243" s="187"/>
      <c r="W1243" s="187"/>
      <c r="X1243" s="140"/>
      <c r="Y1243" s="114"/>
    </row>
    <row r="1244" spans="3:25">
      <c r="C1244" s="167"/>
      <c r="D1244" s="160"/>
      <c r="E1244" s="140"/>
      <c r="F1244" s="143"/>
      <c r="G1244" s="144"/>
      <c r="H1244" s="199"/>
      <c r="I1244" s="187"/>
      <c r="J1244" s="169"/>
      <c r="K1244" s="200"/>
      <c r="L1244" s="143"/>
      <c r="M1244" s="143"/>
      <c r="N1244" s="143"/>
      <c r="O1244" s="147"/>
      <c r="P1244" s="149"/>
      <c r="Q1244" s="228"/>
      <c r="R1244" s="121"/>
      <c r="S1244" s="164"/>
      <c r="T1244" s="161"/>
      <c r="U1244" s="164"/>
      <c r="V1244" s="187"/>
      <c r="W1244" s="187"/>
      <c r="X1244" s="140"/>
      <c r="Y1244" s="114"/>
    </row>
    <row r="1245" spans="3:25">
      <c r="C1245" s="167"/>
      <c r="D1245" s="160"/>
      <c r="E1245" s="140"/>
      <c r="F1245" s="143"/>
      <c r="G1245" s="144"/>
      <c r="H1245" s="199"/>
      <c r="I1245" s="187"/>
      <c r="J1245" s="169"/>
      <c r="K1245" s="200"/>
      <c r="L1245" s="143"/>
      <c r="M1245" s="143"/>
      <c r="N1245" s="143"/>
      <c r="O1245" s="147"/>
      <c r="P1245" s="149"/>
      <c r="Q1245" s="228"/>
      <c r="R1245" s="121"/>
      <c r="S1245" s="164"/>
      <c r="T1245" s="161"/>
      <c r="U1245" s="164"/>
      <c r="V1245" s="187"/>
      <c r="W1245" s="187"/>
      <c r="X1245" s="140"/>
      <c r="Y1245" s="114"/>
    </row>
    <row r="1246" spans="3:25">
      <c r="C1246" s="167"/>
      <c r="D1246" s="160"/>
      <c r="E1246" s="140"/>
      <c r="F1246" s="143"/>
      <c r="G1246" s="144"/>
      <c r="H1246" s="199"/>
      <c r="I1246" s="187"/>
      <c r="J1246" s="169"/>
      <c r="K1246" s="200"/>
      <c r="L1246" s="143"/>
      <c r="M1246" s="143"/>
      <c r="N1246" s="143"/>
      <c r="O1246" s="147"/>
      <c r="P1246" s="149"/>
      <c r="Q1246" s="228"/>
      <c r="R1246" s="121"/>
      <c r="S1246" s="164"/>
      <c r="T1246" s="161"/>
      <c r="U1246" s="164"/>
      <c r="V1246" s="187"/>
      <c r="W1246" s="187"/>
      <c r="X1246" s="140"/>
      <c r="Y1246" s="114"/>
    </row>
    <row r="1247" spans="3:25">
      <c r="C1247" s="167"/>
      <c r="D1247" s="160"/>
      <c r="E1247" s="140"/>
      <c r="F1247" s="143"/>
      <c r="G1247" s="144"/>
      <c r="H1247" s="199"/>
      <c r="I1247" s="187"/>
      <c r="J1247" s="169"/>
      <c r="K1247" s="200"/>
      <c r="L1247" s="143"/>
      <c r="M1247" s="143"/>
      <c r="N1247" s="143"/>
      <c r="O1247" s="147"/>
      <c r="P1247" s="149"/>
      <c r="Q1247" s="228"/>
      <c r="R1247" s="121"/>
      <c r="S1247" s="164"/>
      <c r="T1247" s="161"/>
      <c r="U1247" s="164"/>
      <c r="V1247" s="187"/>
      <c r="W1247" s="187"/>
      <c r="X1247" s="140"/>
      <c r="Y1247" s="114"/>
    </row>
    <row r="1248" spans="3:25">
      <c r="C1248" s="167"/>
      <c r="D1248" s="160"/>
      <c r="E1248" s="140"/>
      <c r="F1248" s="143"/>
      <c r="G1248" s="144"/>
      <c r="H1248" s="199"/>
      <c r="I1248" s="187"/>
      <c r="J1248" s="169"/>
      <c r="K1248" s="200"/>
      <c r="L1248" s="143"/>
      <c r="M1248" s="143"/>
      <c r="N1248" s="143"/>
      <c r="O1248" s="147"/>
      <c r="P1248" s="149"/>
      <c r="Q1248" s="228"/>
      <c r="R1248" s="121"/>
      <c r="S1248" s="164"/>
      <c r="T1248" s="161"/>
      <c r="U1248" s="164"/>
      <c r="V1248" s="187"/>
      <c r="W1248" s="187"/>
      <c r="X1248" s="140"/>
      <c r="Y1248" s="114"/>
    </row>
    <row r="1249" spans="3:25">
      <c r="C1249" s="167"/>
      <c r="D1249" s="160"/>
      <c r="E1249" s="140"/>
      <c r="F1249" s="143"/>
      <c r="G1249" s="144"/>
      <c r="H1249" s="199"/>
      <c r="I1249" s="187"/>
      <c r="J1249" s="169"/>
      <c r="K1249" s="200"/>
      <c r="L1249" s="143"/>
      <c r="M1249" s="143"/>
      <c r="N1249" s="143"/>
      <c r="O1249" s="147"/>
      <c r="P1249" s="149"/>
      <c r="Q1249" s="228"/>
      <c r="R1249" s="121"/>
      <c r="S1249" s="164"/>
      <c r="T1249" s="161"/>
      <c r="U1249" s="164"/>
      <c r="V1249" s="187"/>
      <c r="W1249" s="187"/>
      <c r="X1249" s="140"/>
      <c r="Y1249" s="114"/>
    </row>
    <row r="1250" spans="3:25">
      <c r="C1250" s="167"/>
      <c r="D1250" s="160"/>
      <c r="E1250" s="140"/>
      <c r="F1250" s="143"/>
      <c r="G1250" s="144"/>
      <c r="H1250" s="199"/>
      <c r="I1250" s="187"/>
      <c r="J1250" s="169"/>
      <c r="K1250" s="200"/>
      <c r="L1250" s="143"/>
      <c r="M1250" s="143"/>
      <c r="N1250" s="143"/>
      <c r="O1250" s="147"/>
      <c r="P1250" s="149"/>
      <c r="Q1250" s="228"/>
      <c r="R1250" s="121"/>
      <c r="S1250" s="164"/>
      <c r="T1250" s="161"/>
      <c r="U1250" s="164"/>
      <c r="V1250" s="187"/>
      <c r="W1250" s="187"/>
      <c r="X1250" s="140"/>
      <c r="Y1250" s="114"/>
    </row>
    <row r="1251" spans="3:25">
      <c r="C1251" s="167"/>
      <c r="D1251" s="160"/>
      <c r="E1251" s="140"/>
      <c r="F1251" s="143"/>
      <c r="G1251" s="144"/>
      <c r="H1251" s="199"/>
      <c r="I1251" s="187"/>
      <c r="J1251" s="169"/>
      <c r="K1251" s="200"/>
      <c r="L1251" s="143"/>
      <c r="M1251" s="143"/>
      <c r="N1251" s="143"/>
      <c r="O1251" s="147"/>
      <c r="P1251" s="149"/>
      <c r="Q1251" s="228"/>
      <c r="R1251" s="121"/>
      <c r="S1251" s="164"/>
      <c r="T1251" s="161"/>
      <c r="U1251" s="164"/>
      <c r="V1251" s="187"/>
      <c r="W1251" s="187"/>
      <c r="X1251" s="140"/>
      <c r="Y1251" s="114"/>
    </row>
    <row r="1252" spans="3:25">
      <c r="C1252" s="167"/>
      <c r="D1252" s="160"/>
      <c r="E1252" s="140"/>
      <c r="F1252" s="143"/>
      <c r="G1252" s="144"/>
      <c r="H1252" s="199"/>
      <c r="I1252" s="187"/>
      <c r="J1252" s="169"/>
      <c r="K1252" s="200"/>
      <c r="L1252" s="143"/>
      <c r="M1252" s="143"/>
      <c r="N1252" s="143"/>
      <c r="O1252" s="147"/>
      <c r="P1252" s="149"/>
      <c r="Q1252" s="228"/>
      <c r="R1252" s="121"/>
      <c r="S1252" s="164"/>
      <c r="T1252" s="161"/>
      <c r="U1252" s="164"/>
      <c r="V1252" s="187"/>
      <c r="W1252" s="187"/>
      <c r="X1252" s="140"/>
      <c r="Y1252" s="114"/>
    </row>
    <row r="1253" spans="3:25">
      <c r="C1253" s="167"/>
      <c r="D1253" s="160"/>
      <c r="E1253" s="140"/>
      <c r="F1253" s="143"/>
      <c r="G1253" s="144"/>
      <c r="H1253" s="199"/>
      <c r="I1253" s="187"/>
      <c r="J1253" s="169"/>
      <c r="K1253" s="200"/>
      <c r="L1253" s="143"/>
      <c r="M1253" s="143"/>
      <c r="N1253" s="143"/>
      <c r="O1253" s="147"/>
      <c r="P1253" s="149"/>
      <c r="Q1253" s="228"/>
      <c r="R1253" s="121"/>
      <c r="S1253" s="164"/>
      <c r="T1253" s="161"/>
      <c r="U1253" s="164"/>
      <c r="V1253" s="187"/>
      <c r="W1253" s="187"/>
      <c r="X1253" s="140"/>
      <c r="Y1253" s="114"/>
    </row>
    <row r="1254" spans="3:25">
      <c r="C1254" s="167"/>
      <c r="D1254" s="160"/>
      <c r="E1254" s="140"/>
      <c r="F1254" s="143"/>
      <c r="G1254" s="144"/>
      <c r="H1254" s="199"/>
      <c r="I1254" s="187"/>
      <c r="J1254" s="169"/>
      <c r="K1254" s="200"/>
      <c r="L1254" s="143"/>
      <c r="M1254" s="143"/>
      <c r="N1254" s="143"/>
      <c r="O1254" s="147"/>
      <c r="P1254" s="149"/>
      <c r="Q1254" s="228"/>
      <c r="R1254" s="121"/>
      <c r="S1254" s="164"/>
      <c r="T1254" s="161"/>
      <c r="U1254" s="164"/>
      <c r="V1254" s="187"/>
      <c r="W1254" s="187"/>
      <c r="X1254" s="140"/>
      <c r="Y1254" s="114"/>
    </row>
    <row r="1255" spans="3:25">
      <c r="C1255" s="167"/>
      <c r="D1255" s="160"/>
      <c r="E1255" s="140"/>
      <c r="F1255" s="143"/>
      <c r="G1255" s="144"/>
      <c r="H1255" s="199"/>
      <c r="I1255" s="187"/>
      <c r="J1255" s="169"/>
      <c r="K1255" s="200"/>
      <c r="L1255" s="143"/>
      <c r="M1255" s="143"/>
      <c r="N1255" s="143"/>
      <c r="O1255" s="147"/>
      <c r="P1255" s="149"/>
      <c r="Q1255" s="228"/>
      <c r="R1255" s="121"/>
      <c r="S1255" s="164"/>
      <c r="T1255" s="161"/>
      <c r="U1255" s="164"/>
      <c r="V1255" s="187"/>
      <c r="W1255" s="187"/>
      <c r="X1255" s="140"/>
      <c r="Y1255" s="114"/>
    </row>
    <row r="1256" spans="3:25">
      <c r="C1256" s="167"/>
      <c r="D1256" s="160"/>
      <c r="E1256" s="140"/>
      <c r="F1256" s="143"/>
      <c r="G1256" s="144"/>
      <c r="H1256" s="199"/>
      <c r="I1256" s="187"/>
      <c r="J1256" s="169"/>
      <c r="K1256" s="200"/>
      <c r="L1256" s="143"/>
      <c r="M1256" s="143"/>
      <c r="N1256" s="143"/>
      <c r="O1256" s="147"/>
      <c r="P1256" s="149"/>
      <c r="Q1256" s="228"/>
      <c r="R1256" s="121"/>
      <c r="S1256" s="164"/>
      <c r="T1256" s="161"/>
      <c r="U1256" s="164"/>
      <c r="V1256" s="187"/>
      <c r="W1256" s="187"/>
      <c r="X1256" s="140"/>
      <c r="Y1256" s="114"/>
    </row>
    <row r="1257" spans="3:25">
      <c r="C1257" s="167"/>
      <c r="D1257" s="160"/>
      <c r="E1257" s="140"/>
      <c r="F1257" s="143"/>
      <c r="G1257" s="144"/>
      <c r="H1257" s="199"/>
      <c r="I1257" s="187"/>
      <c r="J1257" s="169"/>
      <c r="K1257" s="200"/>
      <c r="L1257" s="143"/>
      <c r="M1257" s="143"/>
      <c r="N1257" s="143"/>
      <c r="O1257" s="147"/>
      <c r="P1257" s="149"/>
      <c r="Q1257" s="228"/>
      <c r="R1257" s="121"/>
      <c r="S1257" s="164"/>
      <c r="T1257" s="161"/>
      <c r="U1257" s="164"/>
      <c r="V1257" s="187"/>
      <c r="W1257" s="187"/>
      <c r="X1257" s="140"/>
      <c r="Y1257" s="114"/>
    </row>
    <row r="1258" spans="3:25">
      <c r="C1258" s="167"/>
      <c r="D1258" s="160"/>
      <c r="E1258" s="140"/>
      <c r="F1258" s="143"/>
      <c r="G1258" s="144"/>
      <c r="H1258" s="199"/>
      <c r="I1258" s="187"/>
      <c r="J1258" s="169"/>
      <c r="K1258" s="200"/>
      <c r="L1258" s="143"/>
      <c r="M1258" s="143"/>
      <c r="N1258" s="143"/>
      <c r="O1258" s="147"/>
      <c r="P1258" s="149"/>
      <c r="Q1258" s="228"/>
      <c r="R1258" s="121"/>
      <c r="S1258" s="164"/>
      <c r="T1258" s="161"/>
      <c r="U1258" s="164"/>
      <c r="V1258" s="187"/>
      <c r="W1258" s="187"/>
      <c r="X1258" s="140"/>
      <c r="Y1258" s="114"/>
    </row>
    <row r="1259" spans="3:25">
      <c r="C1259" s="167"/>
      <c r="D1259" s="160"/>
      <c r="E1259" s="140"/>
      <c r="F1259" s="143"/>
      <c r="G1259" s="144"/>
      <c r="H1259" s="199"/>
      <c r="I1259" s="187"/>
      <c r="J1259" s="169"/>
      <c r="K1259" s="200"/>
      <c r="L1259" s="143"/>
      <c r="M1259" s="143"/>
      <c r="N1259" s="143"/>
      <c r="O1259" s="147"/>
      <c r="P1259" s="149"/>
      <c r="Q1259" s="228"/>
      <c r="R1259" s="121"/>
      <c r="S1259" s="164"/>
      <c r="T1259" s="161"/>
      <c r="U1259" s="164"/>
      <c r="V1259" s="187"/>
      <c r="W1259" s="187"/>
      <c r="X1259" s="140"/>
      <c r="Y1259" s="114"/>
    </row>
    <row r="1260" spans="3:25">
      <c r="C1260" s="167"/>
      <c r="D1260" s="160"/>
      <c r="E1260" s="140"/>
      <c r="F1260" s="143"/>
      <c r="G1260" s="144"/>
      <c r="H1260" s="199"/>
      <c r="I1260" s="187"/>
      <c r="J1260" s="169"/>
      <c r="K1260" s="200"/>
      <c r="L1260" s="143"/>
      <c r="M1260" s="143"/>
      <c r="N1260" s="143"/>
      <c r="O1260" s="147"/>
      <c r="P1260" s="149"/>
      <c r="Q1260" s="228"/>
      <c r="R1260" s="121"/>
      <c r="S1260" s="164"/>
      <c r="T1260" s="161"/>
      <c r="U1260" s="164"/>
      <c r="V1260" s="187"/>
      <c r="W1260" s="187"/>
      <c r="X1260" s="140"/>
      <c r="Y1260" s="114"/>
    </row>
    <row r="1261" spans="3:25">
      <c r="C1261" s="167"/>
      <c r="D1261" s="160"/>
      <c r="E1261" s="140"/>
      <c r="F1261" s="143"/>
      <c r="G1261" s="144"/>
      <c r="H1261" s="199"/>
      <c r="I1261" s="187"/>
      <c r="J1261" s="169"/>
      <c r="K1261" s="200"/>
      <c r="L1261" s="143"/>
      <c r="M1261" s="143"/>
      <c r="N1261" s="143"/>
      <c r="O1261" s="147"/>
      <c r="P1261" s="149"/>
      <c r="Q1261" s="228"/>
      <c r="R1261" s="121"/>
      <c r="S1261" s="164"/>
      <c r="T1261" s="161"/>
      <c r="U1261" s="164"/>
      <c r="V1261" s="187"/>
      <c r="W1261" s="187"/>
      <c r="X1261" s="140"/>
      <c r="Y1261" s="114"/>
    </row>
    <row r="1262" spans="3:25">
      <c r="C1262" s="167"/>
      <c r="D1262" s="160"/>
      <c r="E1262" s="140"/>
      <c r="F1262" s="143"/>
      <c r="G1262" s="144"/>
      <c r="H1262" s="199"/>
      <c r="I1262" s="187"/>
      <c r="J1262" s="169"/>
      <c r="K1262" s="200"/>
      <c r="L1262" s="143"/>
      <c r="M1262" s="143"/>
      <c r="N1262" s="143"/>
      <c r="O1262" s="147"/>
      <c r="P1262" s="149"/>
      <c r="Q1262" s="228"/>
      <c r="R1262" s="121"/>
      <c r="S1262" s="164"/>
      <c r="T1262" s="161"/>
      <c r="U1262" s="164"/>
      <c r="V1262" s="187"/>
      <c r="W1262" s="187"/>
      <c r="X1262" s="140"/>
      <c r="Y1262" s="114"/>
    </row>
    <row r="1263" spans="3:25">
      <c r="C1263" s="167"/>
      <c r="D1263" s="160"/>
      <c r="E1263" s="140"/>
      <c r="F1263" s="143"/>
      <c r="G1263" s="144"/>
      <c r="H1263" s="199"/>
      <c r="I1263" s="187"/>
      <c r="J1263" s="169"/>
      <c r="K1263" s="200"/>
      <c r="L1263" s="143"/>
      <c r="M1263" s="143"/>
      <c r="N1263" s="143"/>
      <c r="O1263" s="147"/>
      <c r="P1263" s="149"/>
      <c r="Q1263" s="228"/>
      <c r="R1263" s="121"/>
      <c r="S1263" s="164"/>
      <c r="T1263" s="161"/>
      <c r="U1263" s="164"/>
      <c r="V1263" s="187"/>
      <c r="W1263" s="187"/>
      <c r="X1263" s="140"/>
      <c r="Y1263" s="114"/>
    </row>
    <row r="1264" spans="3:25">
      <c r="C1264" s="167"/>
      <c r="D1264" s="160"/>
      <c r="E1264" s="140"/>
      <c r="F1264" s="143"/>
      <c r="G1264" s="144"/>
      <c r="H1264" s="199"/>
      <c r="I1264" s="187"/>
      <c r="J1264" s="169"/>
      <c r="K1264" s="200"/>
      <c r="L1264" s="143"/>
      <c r="M1264" s="143"/>
      <c r="N1264" s="143"/>
      <c r="O1264" s="147"/>
      <c r="P1264" s="149"/>
      <c r="Q1264" s="228"/>
      <c r="R1264" s="121"/>
      <c r="S1264" s="164"/>
      <c r="T1264" s="161"/>
      <c r="U1264" s="164"/>
      <c r="V1264" s="187"/>
      <c r="W1264" s="187"/>
      <c r="X1264" s="140"/>
      <c r="Y1264" s="114"/>
    </row>
    <row r="1265" spans="3:25">
      <c r="C1265" s="167"/>
      <c r="D1265" s="160"/>
      <c r="E1265" s="140"/>
      <c r="F1265" s="143"/>
      <c r="G1265" s="144"/>
      <c r="H1265" s="199"/>
      <c r="I1265" s="187"/>
      <c r="J1265" s="169"/>
      <c r="K1265" s="200"/>
      <c r="L1265" s="143"/>
      <c r="M1265" s="143"/>
      <c r="N1265" s="143"/>
      <c r="O1265" s="147"/>
      <c r="P1265" s="149"/>
      <c r="Q1265" s="228"/>
      <c r="R1265" s="121"/>
      <c r="S1265" s="164"/>
      <c r="T1265" s="161"/>
      <c r="U1265" s="164"/>
      <c r="V1265" s="187"/>
      <c r="W1265" s="187"/>
      <c r="X1265" s="140"/>
      <c r="Y1265" s="114"/>
    </row>
    <row r="1266" spans="3:25">
      <c r="C1266" s="167"/>
      <c r="D1266" s="160"/>
      <c r="E1266" s="140"/>
      <c r="F1266" s="143"/>
      <c r="G1266" s="144"/>
      <c r="H1266" s="199"/>
      <c r="I1266" s="187"/>
      <c r="J1266" s="169"/>
      <c r="K1266" s="200"/>
      <c r="L1266" s="143"/>
      <c r="M1266" s="143"/>
      <c r="N1266" s="143"/>
      <c r="O1266" s="147"/>
      <c r="P1266" s="149"/>
      <c r="Q1266" s="228"/>
      <c r="R1266" s="121"/>
      <c r="S1266" s="164"/>
      <c r="T1266" s="161"/>
      <c r="U1266" s="164"/>
      <c r="V1266" s="187"/>
      <c r="W1266" s="187"/>
      <c r="X1266" s="140"/>
      <c r="Y1266" s="114"/>
    </row>
    <row r="1267" spans="3:25">
      <c r="C1267" s="167"/>
      <c r="D1267" s="160"/>
      <c r="E1267" s="140"/>
      <c r="F1267" s="143"/>
      <c r="G1267" s="144"/>
      <c r="H1267" s="199"/>
      <c r="I1267" s="187"/>
      <c r="J1267" s="169"/>
      <c r="K1267" s="200"/>
      <c r="L1267" s="143"/>
      <c r="M1267" s="143"/>
      <c r="N1267" s="143"/>
      <c r="O1267" s="147"/>
      <c r="P1267" s="149"/>
      <c r="Q1267" s="228"/>
      <c r="R1267" s="121"/>
      <c r="S1267" s="164"/>
      <c r="T1267" s="161"/>
      <c r="U1267" s="164"/>
      <c r="V1267" s="187"/>
      <c r="W1267" s="187"/>
      <c r="X1267" s="140"/>
      <c r="Y1267" s="114"/>
    </row>
    <row r="1268" spans="3:25">
      <c r="C1268" s="167"/>
      <c r="D1268" s="160"/>
      <c r="E1268" s="140"/>
      <c r="F1268" s="143"/>
      <c r="G1268" s="144"/>
      <c r="H1268" s="199"/>
      <c r="I1268" s="187"/>
      <c r="J1268" s="169"/>
      <c r="K1268" s="200"/>
      <c r="L1268" s="143"/>
      <c r="M1268" s="143"/>
      <c r="N1268" s="143"/>
      <c r="O1268" s="147"/>
      <c r="P1268" s="149"/>
      <c r="Q1268" s="228"/>
      <c r="R1268" s="121"/>
      <c r="S1268" s="164"/>
      <c r="T1268" s="161"/>
      <c r="U1268" s="164"/>
      <c r="V1268" s="187"/>
      <c r="W1268" s="187"/>
      <c r="X1268" s="140"/>
      <c r="Y1268" s="114"/>
    </row>
    <row r="1269" spans="3:25">
      <c r="C1269" s="167"/>
      <c r="D1269" s="160"/>
      <c r="E1269" s="140"/>
      <c r="F1269" s="143"/>
      <c r="G1269" s="144"/>
      <c r="H1269" s="199"/>
      <c r="I1269" s="187"/>
      <c r="J1269" s="169"/>
      <c r="K1269" s="200"/>
      <c r="L1269" s="143"/>
      <c r="M1269" s="143"/>
      <c r="N1269" s="143"/>
      <c r="O1269" s="147"/>
      <c r="P1269" s="149"/>
      <c r="Q1269" s="228"/>
      <c r="R1269" s="121"/>
      <c r="S1269" s="164"/>
      <c r="T1269" s="161"/>
      <c r="U1269" s="164"/>
      <c r="V1269" s="187"/>
      <c r="W1269" s="187"/>
      <c r="X1269" s="140"/>
      <c r="Y1269" s="114"/>
    </row>
    <row r="1270" spans="3:25">
      <c r="C1270" s="167"/>
      <c r="D1270" s="160"/>
      <c r="E1270" s="140"/>
      <c r="F1270" s="143"/>
      <c r="G1270" s="144"/>
      <c r="H1270" s="199"/>
      <c r="I1270" s="187"/>
      <c r="J1270" s="169"/>
      <c r="K1270" s="200"/>
      <c r="L1270" s="143"/>
      <c r="M1270" s="143"/>
      <c r="N1270" s="143"/>
      <c r="O1270" s="147"/>
      <c r="P1270" s="149"/>
      <c r="Q1270" s="228"/>
      <c r="R1270" s="121"/>
      <c r="S1270" s="164"/>
      <c r="T1270" s="161"/>
      <c r="U1270" s="164"/>
      <c r="V1270" s="187"/>
      <c r="W1270" s="187"/>
      <c r="X1270" s="140"/>
      <c r="Y1270" s="114"/>
    </row>
    <row r="1271" spans="3:25">
      <c r="C1271" s="167"/>
      <c r="D1271" s="160"/>
      <c r="E1271" s="140"/>
      <c r="F1271" s="143"/>
      <c r="G1271" s="144"/>
      <c r="H1271" s="199"/>
      <c r="I1271" s="187"/>
      <c r="J1271" s="169"/>
      <c r="K1271" s="200"/>
      <c r="L1271" s="143"/>
      <c r="M1271" s="143"/>
      <c r="N1271" s="143"/>
      <c r="O1271" s="147"/>
      <c r="P1271" s="149"/>
      <c r="Q1271" s="228"/>
      <c r="R1271" s="121"/>
      <c r="S1271" s="164"/>
      <c r="T1271" s="161"/>
      <c r="U1271" s="164"/>
      <c r="V1271" s="187"/>
      <c r="W1271" s="187"/>
      <c r="X1271" s="140"/>
      <c r="Y1271" s="114"/>
    </row>
    <row r="1272" spans="3:25">
      <c r="C1272" s="167"/>
      <c r="D1272" s="160"/>
      <c r="E1272" s="140"/>
      <c r="F1272" s="143"/>
      <c r="G1272" s="144"/>
      <c r="H1272" s="199"/>
      <c r="I1272" s="187"/>
      <c r="J1272" s="169"/>
      <c r="K1272" s="200"/>
      <c r="L1272" s="143"/>
      <c r="M1272" s="143"/>
      <c r="N1272" s="143"/>
      <c r="O1272" s="147"/>
      <c r="P1272" s="149"/>
      <c r="Q1272" s="228"/>
      <c r="R1272" s="121"/>
      <c r="S1272" s="164"/>
      <c r="T1272" s="161"/>
      <c r="U1272" s="164"/>
      <c r="V1272" s="187"/>
      <c r="W1272" s="187"/>
      <c r="X1272" s="140"/>
      <c r="Y1272" s="114"/>
    </row>
    <row r="1273" spans="3:25">
      <c r="C1273" s="167"/>
      <c r="D1273" s="160"/>
      <c r="E1273" s="140"/>
      <c r="F1273" s="143"/>
      <c r="G1273" s="144"/>
      <c r="H1273" s="199"/>
      <c r="I1273" s="187"/>
      <c r="J1273" s="169"/>
      <c r="K1273" s="200"/>
      <c r="L1273" s="143"/>
      <c r="M1273" s="143"/>
      <c r="N1273" s="143"/>
      <c r="O1273" s="147"/>
      <c r="P1273" s="149"/>
      <c r="Q1273" s="228"/>
      <c r="R1273" s="121"/>
      <c r="S1273" s="164"/>
      <c r="T1273" s="161"/>
      <c r="U1273" s="164"/>
      <c r="V1273" s="187"/>
      <c r="W1273" s="187"/>
      <c r="X1273" s="140"/>
      <c r="Y1273" s="114"/>
    </row>
    <row r="1274" spans="3:25">
      <c r="C1274" s="167"/>
      <c r="D1274" s="160"/>
      <c r="E1274" s="140"/>
      <c r="F1274" s="143"/>
      <c r="G1274" s="144"/>
      <c r="H1274" s="199"/>
      <c r="I1274" s="187"/>
      <c r="J1274" s="169"/>
      <c r="K1274" s="200"/>
      <c r="L1274" s="143"/>
      <c r="M1274" s="143"/>
      <c r="N1274" s="143"/>
      <c r="O1274" s="147"/>
      <c r="P1274" s="149"/>
      <c r="Q1274" s="228"/>
      <c r="R1274" s="121"/>
      <c r="S1274" s="164"/>
      <c r="T1274" s="161"/>
      <c r="U1274" s="164"/>
      <c r="V1274" s="187"/>
      <c r="W1274" s="187"/>
      <c r="X1274" s="140"/>
      <c r="Y1274" s="114"/>
    </row>
    <row r="1275" spans="3:25">
      <c r="C1275" s="167"/>
      <c r="D1275" s="160"/>
      <c r="E1275" s="140"/>
      <c r="F1275" s="143"/>
      <c r="G1275" s="144"/>
      <c r="H1275" s="199"/>
      <c r="I1275" s="187"/>
      <c r="J1275" s="169"/>
      <c r="K1275" s="200"/>
      <c r="L1275" s="143"/>
      <c r="M1275" s="143"/>
      <c r="N1275" s="143"/>
      <c r="O1275" s="147"/>
      <c r="P1275" s="149"/>
      <c r="Q1275" s="228"/>
      <c r="R1275" s="121"/>
      <c r="S1275" s="164"/>
      <c r="T1275" s="161"/>
      <c r="U1275" s="164"/>
      <c r="V1275" s="187"/>
      <c r="W1275" s="187"/>
      <c r="X1275" s="140"/>
      <c r="Y1275" s="114"/>
    </row>
    <row r="1276" spans="3:25">
      <c r="C1276" s="167"/>
      <c r="D1276" s="160"/>
      <c r="E1276" s="140"/>
      <c r="F1276" s="143"/>
      <c r="G1276" s="144"/>
      <c r="H1276" s="199"/>
      <c r="I1276" s="187"/>
      <c r="J1276" s="169"/>
      <c r="K1276" s="200"/>
      <c r="L1276" s="143"/>
      <c r="M1276" s="143"/>
      <c r="N1276" s="143"/>
      <c r="O1276" s="147"/>
      <c r="P1276" s="149"/>
      <c r="Q1276" s="228"/>
      <c r="R1276" s="121"/>
      <c r="S1276" s="164"/>
      <c r="T1276" s="161"/>
      <c r="U1276" s="164"/>
      <c r="V1276" s="187"/>
      <c r="W1276" s="187"/>
      <c r="X1276" s="140"/>
      <c r="Y1276" s="114"/>
    </row>
    <row r="1277" spans="3:25">
      <c r="C1277" s="167"/>
      <c r="D1277" s="160"/>
      <c r="E1277" s="140"/>
      <c r="F1277" s="143"/>
      <c r="G1277" s="144"/>
      <c r="H1277" s="199"/>
      <c r="I1277" s="187"/>
      <c r="J1277" s="169"/>
      <c r="K1277" s="200"/>
      <c r="L1277" s="143"/>
      <c r="M1277" s="143"/>
      <c r="N1277" s="143"/>
      <c r="O1277" s="147"/>
      <c r="P1277" s="149"/>
      <c r="Q1277" s="228"/>
      <c r="R1277" s="121"/>
      <c r="S1277" s="164"/>
      <c r="T1277" s="161"/>
      <c r="U1277" s="164"/>
      <c r="V1277" s="187"/>
      <c r="W1277" s="187"/>
      <c r="X1277" s="140"/>
      <c r="Y1277" s="114"/>
    </row>
    <row r="1278" spans="3:25">
      <c r="C1278" s="167"/>
      <c r="D1278" s="160"/>
      <c r="E1278" s="140"/>
      <c r="F1278" s="143"/>
      <c r="G1278" s="144"/>
      <c r="H1278" s="199"/>
      <c r="I1278" s="187"/>
      <c r="J1278" s="169"/>
      <c r="K1278" s="200"/>
      <c r="L1278" s="143"/>
      <c r="M1278" s="143"/>
      <c r="N1278" s="143"/>
      <c r="O1278" s="147"/>
      <c r="P1278" s="149"/>
      <c r="Q1278" s="228"/>
      <c r="R1278" s="121"/>
      <c r="S1278" s="164"/>
      <c r="T1278" s="161"/>
      <c r="U1278" s="164"/>
      <c r="V1278" s="187"/>
      <c r="W1278" s="187"/>
      <c r="X1278" s="140"/>
      <c r="Y1278" s="114"/>
    </row>
    <row r="1279" spans="3:25">
      <c r="C1279" s="167"/>
      <c r="D1279" s="160"/>
      <c r="E1279" s="140"/>
      <c r="F1279" s="143"/>
      <c r="G1279" s="144"/>
      <c r="H1279" s="199"/>
      <c r="I1279" s="187"/>
      <c r="J1279" s="169"/>
      <c r="K1279" s="200"/>
      <c r="L1279" s="143"/>
      <c r="M1279" s="143"/>
      <c r="N1279" s="143"/>
      <c r="O1279" s="147"/>
      <c r="P1279" s="149"/>
      <c r="Q1279" s="228"/>
      <c r="R1279" s="121"/>
      <c r="S1279" s="164"/>
      <c r="T1279" s="161"/>
      <c r="U1279" s="164"/>
      <c r="V1279" s="187"/>
      <c r="W1279" s="187"/>
      <c r="X1279" s="140"/>
      <c r="Y1279" s="114"/>
    </row>
    <row r="1280" spans="3:25">
      <c r="C1280" s="167"/>
      <c r="D1280" s="160"/>
      <c r="E1280" s="140"/>
      <c r="F1280" s="143"/>
      <c r="G1280" s="144"/>
      <c r="H1280" s="199"/>
      <c r="I1280" s="187"/>
      <c r="J1280" s="169"/>
      <c r="K1280" s="200"/>
      <c r="L1280" s="143"/>
      <c r="M1280" s="143"/>
      <c r="N1280" s="143"/>
      <c r="O1280" s="147"/>
      <c r="P1280" s="149"/>
      <c r="Q1280" s="228"/>
      <c r="R1280" s="121"/>
      <c r="S1280" s="164"/>
      <c r="T1280" s="161"/>
      <c r="U1280" s="164"/>
      <c r="V1280" s="187"/>
      <c r="W1280" s="187"/>
      <c r="X1280" s="140"/>
      <c r="Y1280" s="114"/>
    </row>
    <row r="1281" spans="3:25">
      <c r="C1281" s="167"/>
      <c r="D1281" s="160"/>
      <c r="E1281" s="140"/>
      <c r="F1281" s="143"/>
      <c r="G1281" s="144"/>
      <c r="H1281" s="199"/>
      <c r="I1281" s="187"/>
      <c r="J1281" s="169"/>
      <c r="K1281" s="200"/>
      <c r="L1281" s="143"/>
      <c r="M1281" s="143"/>
      <c r="N1281" s="143"/>
      <c r="O1281" s="147"/>
      <c r="P1281" s="149"/>
      <c r="Q1281" s="228"/>
      <c r="R1281" s="121"/>
      <c r="S1281" s="164"/>
      <c r="T1281" s="161"/>
      <c r="U1281" s="164"/>
      <c r="V1281" s="187"/>
      <c r="W1281" s="187"/>
      <c r="X1281" s="140"/>
      <c r="Y1281" s="114"/>
    </row>
    <row r="1282" spans="3:25">
      <c r="C1282" s="167"/>
      <c r="D1282" s="160"/>
      <c r="E1282" s="140"/>
      <c r="F1282" s="143"/>
      <c r="G1282" s="144"/>
      <c r="H1282" s="199"/>
      <c r="I1282" s="187"/>
      <c r="J1282" s="169"/>
      <c r="K1282" s="200"/>
      <c r="L1282" s="143"/>
      <c r="M1282" s="143"/>
      <c r="N1282" s="143"/>
      <c r="O1282" s="147"/>
      <c r="P1282" s="149"/>
      <c r="Q1282" s="228"/>
      <c r="R1282" s="121"/>
      <c r="S1282" s="164"/>
      <c r="T1282" s="161"/>
      <c r="U1282" s="164"/>
      <c r="V1282" s="187"/>
      <c r="W1282" s="187"/>
      <c r="X1282" s="140"/>
      <c r="Y1282" s="114"/>
    </row>
    <row r="1283" spans="3:25">
      <c r="C1283" s="167"/>
      <c r="D1283" s="160"/>
      <c r="E1283" s="140"/>
      <c r="F1283" s="143"/>
      <c r="G1283" s="144"/>
      <c r="H1283" s="199"/>
      <c r="I1283" s="187"/>
      <c r="J1283" s="169"/>
      <c r="K1283" s="200"/>
      <c r="L1283" s="143"/>
      <c r="M1283" s="143"/>
      <c r="N1283" s="143"/>
      <c r="O1283" s="147"/>
      <c r="P1283" s="149"/>
      <c r="Q1283" s="228"/>
      <c r="R1283" s="121"/>
      <c r="S1283" s="164"/>
      <c r="T1283" s="161"/>
      <c r="U1283" s="164"/>
      <c r="V1283" s="187"/>
      <c r="W1283" s="187"/>
      <c r="X1283" s="140"/>
      <c r="Y1283" s="114"/>
    </row>
    <row r="1284" spans="3:25">
      <c r="C1284" s="167"/>
      <c r="D1284" s="160"/>
      <c r="E1284" s="140"/>
      <c r="F1284" s="143"/>
      <c r="G1284" s="144"/>
      <c r="H1284" s="199"/>
      <c r="I1284" s="187"/>
      <c r="J1284" s="169"/>
      <c r="K1284" s="200"/>
      <c r="L1284" s="143"/>
      <c r="M1284" s="143"/>
      <c r="N1284" s="143"/>
      <c r="O1284" s="147"/>
      <c r="P1284" s="149"/>
      <c r="Q1284" s="228"/>
      <c r="R1284" s="121"/>
      <c r="S1284" s="164"/>
      <c r="T1284" s="161"/>
      <c r="U1284" s="164"/>
      <c r="V1284" s="187"/>
      <c r="W1284" s="187"/>
      <c r="X1284" s="140"/>
      <c r="Y1284" s="114"/>
    </row>
    <row r="1285" spans="3:25">
      <c r="C1285" s="167"/>
      <c r="D1285" s="160"/>
      <c r="E1285" s="140"/>
      <c r="F1285" s="143"/>
      <c r="G1285" s="144"/>
      <c r="H1285" s="199"/>
      <c r="I1285" s="187"/>
      <c r="J1285" s="169"/>
      <c r="K1285" s="200"/>
      <c r="L1285" s="143"/>
      <c r="M1285" s="143"/>
      <c r="N1285" s="143"/>
      <c r="O1285" s="147"/>
      <c r="P1285" s="149"/>
      <c r="Q1285" s="228"/>
      <c r="R1285" s="121"/>
      <c r="S1285" s="164"/>
      <c r="T1285" s="161"/>
      <c r="U1285" s="164"/>
      <c r="V1285" s="187"/>
      <c r="W1285" s="187"/>
      <c r="X1285" s="140"/>
      <c r="Y1285" s="114"/>
    </row>
    <row r="1286" spans="3:25">
      <c r="C1286" s="167"/>
      <c r="D1286" s="160"/>
      <c r="E1286" s="140"/>
      <c r="F1286" s="143"/>
      <c r="G1286" s="144"/>
      <c r="H1286" s="199"/>
      <c r="I1286" s="187"/>
      <c r="J1286" s="169"/>
      <c r="K1286" s="200"/>
      <c r="L1286" s="143"/>
      <c r="M1286" s="143"/>
      <c r="N1286" s="143"/>
      <c r="O1286" s="147"/>
      <c r="P1286" s="149"/>
      <c r="Q1286" s="228"/>
      <c r="R1286" s="121"/>
      <c r="S1286" s="164"/>
      <c r="T1286" s="161"/>
      <c r="U1286" s="164"/>
      <c r="V1286" s="187"/>
      <c r="W1286" s="187"/>
      <c r="X1286" s="140"/>
      <c r="Y1286" s="114"/>
    </row>
    <row r="1287" spans="3:25">
      <c r="C1287" s="167"/>
      <c r="D1287" s="160"/>
      <c r="E1287" s="140"/>
      <c r="F1287" s="143"/>
      <c r="G1287" s="144"/>
      <c r="H1287" s="199"/>
      <c r="I1287" s="187"/>
      <c r="J1287" s="169"/>
      <c r="K1287" s="200"/>
      <c r="L1287" s="143"/>
      <c r="M1287" s="143"/>
      <c r="N1287" s="143"/>
      <c r="O1287" s="147"/>
      <c r="P1287" s="149"/>
      <c r="Q1287" s="228"/>
      <c r="R1287" s="121"/>
      <c r="S1287" s="164"/>
      <c r="T1287" s="161"/>
      <c r="U1287" s="164"/>
      <c r="V1287" s="187"/>
      <c r="W1287" s="187"/>
      <c r="X1287" s="140"/>
      <c r="Y1287" s="114"/>
    </row>
    <row r="1288" spans="3:25">
      <c r="C1288" s="167"/>
      <c r="D1288" s="160"/>
      <c r="E1288" s="140"/>
      <c r="F1288" s="143"/>
      <c r="G1288" s="144"/>
      <c r="H1288" s="199"/>
      <c r="I1288" s="187"/>
      <c r="J1288" s="169"/>
      <c r="K1288" s="200"/>
      <c r="L1288" s="143"/>
      <c r="M1288" s="143"/>
      <c r="N1288" s="143"/>
      <c r="O1288" s="147"/>
      <c r="P1288" s="149"/>
      <c r="Q1288" s="228"/>
      <c r="R1288" s="121"/>
      <c r="S1288" s="164"/>
      <c r="T1288" s="161"/>
      <c r="U1288" s="164"/>
      <c r="V1288" s="187"/>
      <c r="W1288" s="187"/>
      <c r="X1288" s="140"/>
      <c r="Y1288" s="114"/>
    </row>
    <row r="1289" spans="3:25">
      <c r="C1289" s="167"/>
      <c r="D1289" s="160"/>
      <c r="E1289" s="140"/>
      <c r="F1289" s="143"/>
      <c r="G1289" s="144"/>
      <c r="H1289" s="199"/>
      <c r="I1289" s="187"/>
      <c r="J1289" s="169"/>
      <c r="K1289" s="200"/>
      <c r="L1289" s="143"/>
      <c r="M1289" s="143"/>
      <c r="N1289" s="143"/>
      <c r="O1289" s="147"/>
      <c r="P1289" s="149"/>
      <c r="Q1289" s="228"/>
      <c r="R1289" s="121"/>
      <c r="S1289" s="164"/>
      <c r="T1289" s="161"/>
      <c r="U1289" s="164"/>
      <c r="V1289" s="187"/>
      <c r="W1289" s="187"/>
      <c r="X1289" s="140"/>
      <c r="Y1289" s="114"/>
    </row>
    <row r="1290" spans="3:25">
      <c r="C1290" s="167"/>
      <c r="D1290" s="160"/>
      <c r="E1290" s="140"/>
      <c r="F1290" s="143"/>
      <c r="G1290" s="144"/>
      <c r="H1290" s="199"/>
      <c r="I1290" s="187"/>
      <c r="J1290" s="169"/>
      <c r="K1290" s="200"/>
      <c r="L1290" s="143"/>
      <c r="M1290" s="143"/>
      <c r="N1290" s="143"/>
      <c r="O1290" s="147"/>
      <c r="P1290" s="149"/>
      <c r="Q1290" s="228"/>
      <c r="R1290" s="121"/>
      <c r="S1290" s="164"/>
      <c r="T1290" s="161"/>
      <c r="U1290" s="164"/>
      <c r="V1290" s="187"/>
      <c r="W1290" s="187"/>
      <c r="X1290" s="140"/>
      <c r="Y1290" s="114"/>
    </row>
    <row r="1291" spans="3:25">
      <c r="C1291" s="167"/>
      <c r="D1291" s="160"/>
      <c r="E1291" s="140"/>
      <c r="F1291" s="143"/>
      <c r="G1291" s="144"/>
      <c r="H1291" s="199"/>
      <c r="I1291" s="187"/>
      <c r="J1291" s="169"/>
      <c r="K1291" s="200"/>
      <c r="L1291" s="143"/>
      <c r="M1291" s="143"/>
      <c r="N1291" s="143"/>
      <c r="O1291" s="147"/>
      <c r="P1291" s="149"/>
      <c r="Q1291" s="228"/>
      <c r="R1291" s="121"/>
      <c r="S1291" s="164"/>
      <c r="T1291" s="161"/>
      <c r="U1291" s="164"/>
      <c r="V1291" s="187"/>
      <c r="W1291" s="187"/>
      <c r="X1291" s="140"/>
      <c r="Y1291" s="114"/>
    </row>
    <row r="1292" spans="3:25">
      <c r="C1292" s="167"/>
      <c r="D1292" s="160"/>
      <c r="E1292" s="140"/>
      <c r="F1292" s="143"/>
      <c r="G1292" s="144"/>
      <c r="H1292" s="199"/>
      <c r="I1292" s="187"/>
      <c r="J1292" s="169"/>
      <c r="K1292" s="200"/>
      <c r="L1292" s="143"/>
      <c r="M1292" s="143"/>
      <c r="N1292" s="143"/>
      <c r="O1292" s="147"/>
      <c r="P1292" s="149"/>
      <c r="Q1292" s="228"/>
      <c r="R1292" s="121"/>
      <c r="S1292" s="164"/>
      <c r="T1292" s="161"/>
      <c r="U1292" s="164"/>
      <c r="V1292" s="187"/>
      <c r="W1292" s="187"/>
      <c r="X1292" s="140"/>
      <c r="Y1292" s="114"/>
    </row>
    <row r="1293" spans="3:25">
      <c r="C1293" s="167"/>
      <c r="D1293" s="160"/>
      <c r="E1293" s="140"/>
      <c r="F1293" s="143"/>
      <c r="G1293" s="144"/>
      <c r="H1293" s="199"/>
      <c r="I1293" s="187"/>
      <c r="J1293" s="169"/>
      <c r="K1293" s="200"/>
      <c r="L1293" s="143"/>
      <c r="M1293" s="143"/>
      <c r="N1293" s="143"/>
      <c r="O1293" s="147"/>
      <c r="P1293" s="149"/>
      <c r="Q1293" s="228"/>
      <c r="R1293" s="121"/>
      <c r="S1293" s="164"/>
      <c r="T1293" s="161"/>
      <c r="U1293" s="164"/>
      <c r="V1293" s="187"/>
      <c r="W1293" s="187"/>
      <c r="X1293" s="140"/>
      <c r="Y1293" s="114"/>
    </row>
    <row r="1294" spans="3:25">
      <c r="C1294" s="167"/>
      <c r="D1294" s="160"/>
      <c r="E1294" s="140"/>
      <c r="F1294" s="143"/>
      <c r="G1294" s="144"/>
      <c r="H1294" s="199"/>
      <c r="I1294" s="187"/>
      <c r="J1294" s="169"/>
      <c r="K1294" s="200"/>
      <c r="L1294" s="143"/>
      <c r="M1294" s="143"/>
      <c r="N1294" s="143"/>
      <c r="O1294" s="147"/>
      <c r="P1294" s="149"/>
      <c r="Q1294" s="228"/>
      <c r="R1294" s="121"/>
      <c r="S1294" s="164"/>
      <c r="T1294" s="161"/>
      <c r="U1294" s="164"/>
      <c r="V1294" s="187"/>
      <c r="W1294" s="187"/>
      <c r="X1294" s="140"/>
      <c r="Y1294" s="114"/>
    </row>
    <row r="1295" spans="3:25">
      <c r="C1295" s="167"/>
      <c r="D1295" s="160"/>
      <c r="E1295" s="140"/>
      <c r="F1295" s="143"/>
      <c r="G1295" s="144"/>
      <c r="H1295" s="199"/>
      <c r="I1295" s="187"/>
      <c r="J1295" s="169"/>
      <c r="K1295" s="200"/>
      <c r="L1295" s="143"/>
      <c r="M1295" s="143"/>
      <c r="N1295" s="143"/>
      <c r="O1295" s="147"/>
      <c r="P1295" s="149"/>
      <c r="Q1295" s="228"/>
      <c r="R1295" s="121"/>
      <c r="S1295" s="164"/>
      <c r="T1295" s="161"/>
      <c r="U1295" s="164"/>
      <c r="V1295" s="187"/>
      <c r="W1295" s="187"/>
      <c r="X1295" s="140"/>
      <c r="Y1295" s="114"/>
    </row>
    <row r="1296" spans="3:25">
      <c r="C1296" s="167"/>
      <c r="D1296" s="160"/>
      <c r="E1296" s="140"/>
      <c r="F1296" s="143"/>
      <c r="G1296" s="144"/>
      <c r="H1296" s="199"/>
      <c r="I1296" s="187"/>
      <c r="J1296" s="169"/>
      <c r="K1296" s="200"/>
      <c r="L1296" s="143"/>
      <c r="M1296" s="143"/>
      <c r="N1296" s="143"/>
      <c r="O1296" s="147"/>
      <c r="P1296" s="149"/>
      <c r="Q1296" s="228"/>
      <c r="R1296" s="121"/>
      <c r="S1296" s="164"/>
      <c r="T1296" s="161"/>
      <c r="U1296" s="164"/>
      <c r="V1296" s="187"/>
      <c r="W1296" s="187"/>
      <c r="X1296" s="140"/>
      <c r="Y1296" s="114"/>
    </row>
    <row r="1297" spans="3:25">
      <c r="C1297" s="167"/>
      <c r="D1297" s="160"/>
      <c r="E1297" s="140"/>
      <c r="F1297" s="143"/>
      <c r="G1297" s="144"/>
      <c r="H1297" s="199"/>
      <c r="I1297" s="187"/>
      <c r="J1297" s="169"/>
      <c r="K1297" s="200"/>
      <c r="L1297" s="143"/>
      <c r="M1297" s="143"/>
      <c r="N1297" s="143"/>
      <c r="O1297" s="147"/>
      <c r="P1297" s="149"/>
      <c r="Q1297" s="228"/>
      <c r="R1297" s="121"/>
      <c r="S1297" s="164"/>
      <c r="T1297" s="161"/>
      <c r="U1297" s="164"/>
      <c r="V1297" s="187"/>
      <c r="W1297" s="187"/>
      <c r="X1297" s="140"/>
      <c r="Y1297" s="114"/>
    </row>
    <row r="1298" spans="3:25">
      <c r="C1298" s="167"/>
      <c r="D1298" s="160"/>
      <c r="E1298" s="140"/>
      <c r="F1298" s="143"/>
      <c r="G1298" s="144"/>
      <c r="H1298" s="199"/>
      <c r="I1298" s="187"/>
      <c r="J1298" s="169"/>
      <c r="K1298" s="200"/>
      <c r="L1298" s="143"/>
      <c r="M1298" s="143"/>
      <c r="N1298" s="143"/>
      <c r="O1298" s="147"/>
      <c r="P1298" s="149"/>
      <c r="Q1298" s="228"/>
      <c r="R1298" s="121"/>
      <c r="S1298" s="164"/>
      <c r="T1298" s="161"/>
      <c r="U1298" s="164"/>
      <c r="V1298" s="187"/>
      <c r="W1298" s="187"/>
      <c r="X1298" s="140"/>
      <c r="Y1298" s="114"/>
    </row>
    <row r="1299" spans="3:25">
      <c r="C1299" s="167"/>
      <c r="D1299" s="160"/>
      <c r="E1299" s="140"/>
      <c r="F1299" s="143"/>
      <c r="G1299" s="144"/>
      <c r="H1299" s="199"/>
      <c r="I1299" s="187"/>
      <c r="J1299" s="169"/>
      <c r="K1299" s="200"/>
      <c r="L1299" s="143"/>
      <c r="M1299" s="143"/>
      <c r="N1299" s="143"/>
      <c r="O1299" s="147"/>
      <c r="P1299" s="149"/>
      <c r="Q1299" s="228"/>
      <c r="R1299" s="121"/>
      <c r="S1299" s="164"/>
      <c r="T1299" s="161"/>
      <c r="U1299" s="164"/>
      <c r="V1299" s="187"/>
      <c r="W1299" s="187"/>
      <c r="X1299" s="140"/>
      <c r="Y1299" s="114"/>
    </row>
    <row r="1300" spans="3:25">
      <c r="C1300" s="167"/>
      <c r="D1300" s="160"/>
      <c r="E1300" s="140"/>
      <c r="F1300" s="143"/>
      <c r="G1300" s="144"/>
      <c r="H1300" s="199"/>
      <c r="I1300" s="187"/>
      <c r="J1300" s="169"/>
      <c r="K1300" s="200"/>
      <c r="L1300" s="143"/>
      <c r="M1300" s="143"/>
      <c r="N1300" s="143"/>
      <c r="O1300" s="147"/>
      <c r="P1300" s="149"/>
      <c r="Q1300" s="228"/>
      <c r="R1300" s="121"/>
      <c r="S1300" s="164"/>
      <c r="T1300" s="161"/>
      <c r="U1300" s="164"/>
      <c r="V1300" s="187"/>
      <c r="W1300" s="187"/>
      <c r="X1300" s="140"/>
      <c r="Y1300" s="114"/>
    </row>
    <row r="1301" spans="3:25">
      <c r="C1301" s="167"/>
      <c r="D1301" s="160"/>
      <c r="E1301" s="140"/>
      <c r="F1301" s="143"/>
      <c r="G1301" s="144"/>
      <c r="H1301" s="199"/>
      <c r="I1301" s="187"/>
      <c r="J1301" s="169"/>
      <c r="K1301" s="200"/>
      <c r="L1301" s="143"/>
      <c r="M1301" s="143"/>
      <c r="N1301" s="143"/>
      <c r="O1301" s="147"/>
      <c r="P1301" s="149"/>
      <c r="Q1301" s="228"/>
      <c r="R1301" s="121"/>
      <c r="S1301" s="164"/>
      <c r="T1301" s="161"/>
      <c r="U1301" s="164"/>
      <c r="V1301" s="187"/>
      <c r="W1301" s="187"/>
      <c r="X1301" s="140"/>
      <c r="Y1301" s="114"/>
    </row>
    <row r="1302" spans="3:25">
      <c r="C1302" s="167"/>
      <c r="D1302" s="160"/>
      <c r="E1302" s="140"/>
      <c r="F1302" s="143"/>
      <c r="G1302" s="144"/>
      <c r="H1302" s="199"/>
      <c r="I1302" s="187"/>
      <c r="J1302" s="169"/>
      <c r="K1302" s="200"/>
      <c r="L1302" s="143"/>
      <c r="M1302" s="143"/>
      <c r="N1302" s="143"/>
      <c r="O1302" s="147"/>
      <c r="P1302" s="149"/>
      <c r="Q1302" s="228"/>
      <c r="R1302" s="121"/>
      <c r="S1302" s="164"/>
      <c r="T1302" s="161"/>
      <c r="U1302" s="164"/>
      <c r="V1302" s="187"/>
      <c r="W1302" s="187"/>
      <c r="X1302" s="140"/>
      <c r="Y1302" s="114"/>
    </row>
    <row r="1303" spans="3:25">
      <c r="C1303" s="167"/>
      <c r="D1303" s="160"/>
      <c r="E1303" s="140"/>
      <c r="F1303" s="143"/>
      <c r="G1303" s="144"/>
      <c r="H1303" s="199"/>
      <c r="I1303" s="187"/>
      <c r="J1303" s="169"/>
      <c r="K1303" s="200"/>
      <c r="L1303" s="143"/>
      <c r="M1303" s="143"/>
      <c r="N1303" s="143"/>
      <c r="O1303" s="147"/>
      <c r="P1303" s="149"/>
      <c r="Q1303" s="228"/>
      <c r="R1303" s="121"/>
      <c r="S1303" s="164"/>
      <c r="T1303" s="161"/>
      <c r="U1303" s="164"/>
      <c r="V1303" s="187"/>
      <c r="W1303" s="187"/>
      <c r="X1303" s="140"/>
      <c r="Y1303" s="114"/>
    </row>
    <row r="1304" spans="3:25">
      <c r="C1304" s="167"/>
      <c r="D1304" s="160"/>
      <c r="E1304" s="140"/>
      <c r="F1304" s="143"/>
      <c r="G1304" s="144"/>
      <c r="H1304" s="199"/>
      <c r="I1304" s="187"/>
      <c r="J1304" s="169"/>
      <c r="K1304" s="200"/>
      <c r="L1304" s="143"/>
      <c r="M1304" s="143"/>
      <c r="N1304" s="143"/>
      <c r="O1304" s="147"/>
      <c r="P1304" s="149"/>
      <c r="Q1304" s="228"/>
      <c r="R1304" s="121"/>
      <c r="S1304" s="164"/>
      <c r="T1304" s="161"/>
      <c r="U1304" s="164"/>
      <c r="V1304" s="187"/>
      <c r="W1304" s="187"/>
      <c r="X1304" s="140"/>
      <c r="Y1304" s="114"/>
    </row>
    <row r="1305" spans="3:25">
      <c r="C1305" s="167"/>
      <c r="D1305" s="160"/>
      <c r="E1305" s="140"/>
      <c r="F1305" s="143"/>
      <c r="G1305" s="144"/>
      <c r="H1305" s="199"/>
      <c r="I1305" s="187"/>
      <c r="J1305" s="169"/>
      <c r="K1305" s="200"/>
      <c r="L1305" s="143"/>
      <c r="M1305" s="143"/>
      <c r="N1305" s="143"/>
      <c r="O1305" s="147"/>
      <c r="P1305" s="149"/>
      <c r="Q1305" s="228"/>
      <c r="R1305" s="121"/>
      <c r="S1305" s="164"/>
      <c r="T1305" s="161"/>
      <c r="U1305" s="164"/>
      <c r="V1305" s="187"/>
      <c r="W1305" s="187"/>
      <c r="X1305" s="140"/>
      <c r="Y1305" s="114"/>
    </row>
    <row r="1306" spans="3:25">
      <c r="C1306" s="167"/>
      <c r="D1306" s="160"/>
      <c r="E1306" s="140"/>
      <c r="F1306" s="143"/>
      <c r="G1306" s="144"/>
      <c r="H1306" s="199"/>
      <c r="I1306" s="187"/>
      <c r="J1306" s="169"/>
      <c r="K1306" s="200"/>
      <c r="L1306" s="143"/>
      <c r="M1306" s="143"/>
      <c r="N1306" s="143"/>
      <c r="O1306" s="147"/>
      <c r="P1306" s="149"/>
      <c r="Q1306" s="228"/>
      <c r="R1306" s="121"/>
      <c r="S1306" s="164"/>
      <c r="T1306" s="161"/>
      <c r="U1306" s="164"/>
      <c r="V1306" s="187"/>
      <c r="W1306" s="187"/>
      <c r="X1306" s="140"/>
      <c r="Y1306" s="114"/>
    </row>
    <row r="1307" spans="3:25">
      <c r="C1307" s="167"/>
      <c r="D1307" s="160"/>
      <c r="E1307" s="140"/>
      <c r="F1307" s="143"/>
      <c r="G1307" s="144"/>
      <c r="H1307" s="199"/>
      <c r="I1307" s="187"/>
      <c r="J1307" s="169"/>
      <c r="K1307" s="200"/>
      <c r="L1307" s="143"/>
      <c r="M1307" s="143"/>
      <c r="N1307" s="143"/>
      <c r="O1307" s="147"/>
      <c r="P1307" s="149"/>
      <c r="Q1307" s="228"/>
      <c r="R1307" s="121"/>
      <c r="S1307" s="164"/>
      <c r="T1307" s="161"/>
      <c r="U1307" s="164"/>
      <c r="V1307" s="187"/>
      <c r="W1307" s="187"/>
      <c r="X1307" s="140"/>
      <c r="Y1307" s="114"/>
    </row>
    <row r="1308" spans="3:25">
      <c r="C1308" s="167"/>
      <c r="D1308" s="160"/>
      <c r="E1308" s="140"/>
      <c r="F1308" s="143"/>
      <c r="G1308" s="144"/>
      <c r="H1308" s="199"/>
      <c r="I1308" s="187"/>
      <c r="J1308" s="169"/>
      <c r="K1308" s="200"/>
      <c r="L1308" s="143"/>
      <c r="M1308" s="143"/>
      <c r="N1308" s="143"/>
      <c r="O1308" s="147"/>
      <c r="P1308" s="149"/>
      <c r="Q1308" s="228"/>
      <c r="R1308" s="121"/>
      <c r="S1308" s="164"/>
      <c r="T1308" s="161"/>
      <c r="U1308" s="164"/>
      <c r="V1308" s="187"/>
      <c r="W1308" s="187"/>
      <c r="X1308" s="140"/>
      <c r="Y1308" s="114"/>
    </row>
    <row r="1309" spans="3:25">
      <c r="C1309" s="167"/>
      <c r="D1309" s="160"/>
      <c r="E1309" s="140"/>
      <c r="F1309" s="143"/>
      <c r="G1309" s="144"/>
      <c r="H1309" s="199"/>
      <c r="I1309" s="187"/>
      <c r="J1309" s="169"/>
      <c r="K1309" s="200"/>
      <c r="L1309" s="143"/>
      <c r="M1309" s="143"/>
      <c r="N1309" s="143"/>
      <c r="O1309" s="147"/>
      <c r="P1309" s="149"/>
      <c r="Q1309" s="228"/>
      <c r="R1309" s="121"/>
      <c r="S1309" s="164"/>
      <c r="T1309" s="161"/>
      <c r="U1309" s="164"/>
      <c r="V1309" s="187"/>
      <c r="W1309" s="187"/>
      <c r="X1309" s="140"/>
      <c r="Y1309" s="114"/>
    </row>
    <row r="1310" spans="3:25">
      <c r="C1310" s="167"/>
      <c r="D1310" s="160"/>
      <c r="E1310" s="140"/>
      <c r="F1310" s="143"/>
      <c r="G1310" s="144"/>
      <c r="H1310" s="199"/>
      <c r="I1310" s="187"/>
      <c r="J1310" s="169"/>
      <c r="K1310" s="200"/>
      <c r="L1310" s="143"/>
      <c r="M1310" s="143"/>
      <c r="N1310" s="143"/>
      <c r="O1310" s="147"/>
      <c r="P1310" s="149"/>
      <c r="Q1310" s="228"/>
      <c r="R1310" s="121"/>
      <c r="S1310" s="164"/>
      <c r="T1310" s="161"/>
      <c r="U1310" s="164"/>
      <c r="V1310" s="187"/>
      <c r="W1310" s="187"/>
      <c r="X1310" s="140"/>
      <c r="Y1310" s="114"/>
    </row>
    <row r="1311" spans="3:25">
      <c r="C1311" s="167"/>
      <c r="D1311" s="160"/>
      <c r="E1311" s="140"/>
      <c r="F1311" s="143"/>
      <c r="G1311" s="144"/>
      <c r="H1311" s="199"/>
      <c r="I1311" s="187"/>
      <c r="J1311" s="169"/>
      <c r="K1311" s="200"/>
      <c r="L1311" s="143"/>
      <c r="M1311" s="143"/>
      <c r="N1311" s="143"/>
      <c r="O1311" s="147"/>
      <c r="P1311" s="149"/>
      <c r="Q1311" s="228"/>
      <c r="R1311" s="121"/>
      <c r="S1311" s="164"/>
      <c r="T1311" s="161"/>
      <c r="U1311" s="164"/>
      <c r="V1311" s="187"/>
      <c r="W1311" s="187"/>
      <c r="X1311" s="140"/>
      <c r="Y1311" s="114"/>
    </row>
    <row r="1312" spans="3:25">
      <c r="C1312" s="167"/>
      <c r="D1312" s="160"/>
      <c r="E1312" s="140"/>
      <c r="F1312" s="143"/>
      <c r="G1312" s="144"/>
      <c r="H1312" s="199"/>
      <c r="I1312" s="187"/>
      <c r="J1312" s="169"/>
      <c r="K1312" s="200"/>
      <c r="L1312" s="143"/>
      <c r="M1312" s="143"/>
      <c r="N1312" s="143"/>
      <c r="O1312" s="147"/>
      <c r="P1312" s="149"/>
      <c r="Q1312" s="228"/>
      <c r="R1312" s="121"/>
      <c r="S1312" s="164"/>
      <c r="T1312" s="161"/>
      <c r="U1312" s="164"/>
      <c r="V1312" s="187"/>
      <c r="W1312" s="187"/>
      <c r="X1312" s="140"/>
      <c r="Y1312" s="114"/>
    </row>
    <row r="1313" spans="3:25">
      <c r="C1313" s="167"/>
      <c r="D1313" s="160"/>
      <c r="E1313" s="140"/>
      <c r="F1313" s="143"/>
      <c r="G1313" s="144"/>
      <c r="H1313" s="199"/>
      <c r="I1313" s="187"/>
      <c r="J1313" s="169"/>
      <c r="K1313" s="200"/>
      <c r="L1313" s="143"/>
      <c r="M1313" s="143"/>
      <c r="N1313" s="143"/>
      <c r="O1313" s="147"/>
      <c r="P1313" s="149"/>
      <c r="Q1313" s="228"/>
      <c r="R1313" s="121"/>
      <c r="S1313" s="164"/>
      <c r="T1313" s="161"/>
      <c r="U1313" s="164"/>
      <c r="V1313" s="187"/>
      <c r="W1313" s="187"/>
      <c r="X1313" s="140"/>
      <c r="Y1313" s="114"/>
    </row>
    <row r="1314" spans="3:25">
      <c r="C1314" s="167"/>
      <c r="D1314" s="160"/>
      <c r="E1314" s="140"/>
      <c r="F1314" s="143"/>
      <c r="G1314" s="144"/>
      <c r="H1314" s="199"/>
      <c r="I1314" s="187"/>
      <c r="J1314" s="169"/>
      <c r="K1314" s="200"/>
      <c r="L1314" s="143"/>
      <c r="M1314" s="143"/>
      <c r="N1314" s="143"/>
      <c r="O1314" s="147"/>
      <c r="P1314" s="149"/>
      <c r="Q1314" s="228"/>
      <c r="R1314" s="121"/>
      <c r="S1314" s="164"/>
      <c r="T1314" s="161"/>
      <c r="U1314" s="164"/>
      <c r="V1314" s="187"/>
      <c r="W1314" s="187"/>
      <c r="X1314" s="140"/>
      <c r="Y1314" s="114"/>
    </row>
    <row r="1315" spans="3:25">
      <c r="C1315" s="167"/>
      <c r="D1315" s="160"/>
      <c r="E1315" s="140"/>
      <c r="F1315" s="143"/>
      <c r="G1315" s="144"/>
      <c r="H1315" s="199"/>
      <c r="I1315" s="187"/>
      <c r="J1315" s="169"/>
      <c r="K1315" s="200"/>
      <c r="L1315" s="143"/>
      <c r="M1315" s="143"/>
      <c r="N1315" s="143"/>
      <c r="O1315" s="147"/>
      <c r="P1315" s="149"/>
      <c r="Q1315" s="228"/>
      <c r="R1315" s="121"/>
      <c r="S1315" s="164"/>
      <c r="T1315" s="161"/>
      <c r="U1315" s="164"/>
      <c r="V1315" s="187"/>
      <c r="W1315" s="187"/>
      <c r="X1315" s="140"/>
      <c r="Y1315" s="114"/>
    </row>
    <row r="1316" spans="3:25">
      <c r="C1316" s="167"/>
      <c r="D1316" s="160"/>
      <c r="E1316" s="140"/>
      <c r="F1316" s="143"/>
      <c r="G1316" s="144"/>
      <c r="H1316" s="199"/>
      <c r="I1316" s="187"/>
      <c r="J1316" s="169"/>
      <c r="K1316" s="200"/>
      <c r="L1316" s="143"/>
      <c r="M1316" s="143"/>
      <c r="N1316" s="143"/>
      <c r="O1316" s="147"/>
      <c r="P1316" s="149"/>
      <c r="Q1316" s="228"/>
      <c r="R1316" s="121"/>
      <c r="S1316" s="164"/>
      <c r="T1316" s="161"/>
      <c r="U1316" s="164"/>
      <c r="V1316" s="187"/>
      <c r="W1316" s="187"/>
      <c r="X1316" s="140"/>
      <c r="Y1316" s="114"/>
    </row>
    <row r="1317" spans="3:25">
      <c r="C1317" s="167"/>
      <c r="D1317" s="160"/>
      <c r="E1317" s="140"/>
      <c r="F1317" s="143"/>
      <c r="G1317" s="144"/>
      <c r="H1317" s="199"/>
      <c r="I1317" s="187"/>
      <c r="J1317" s="169"/>
      <c r="K1317" s="200"/>
      <c r="L1317" s="143"/>
      <c r="M1317" s="143"/>
      <c r="N1317" s="143"/>
      <c r="O1317" s="147"/>
      <c r="P1317" s="149"/>
      <c r="Q1317" s="228"/>
      <c r="R1317" s="121"/>
      <c r="S1317" s="164"/>
      <c r="T1317" s="161"/>
      <c r="U1317" s="164"/>
      <c r="V1317" s="187"/>
      <c r="W1317" s="187"/>
      <c r="X1317" s="140"/>
      <c r="Y1317" s="114"/>
    </row>
    <row r="1318" spans="3:25">
      <c r="C1318" s="167"/>
      <c r="D1318" s="160"/>
      <c r="E1318" s="140"/>
      <c r="F1318" s="143"/>
      <c r="G1318" s="144"/>
      <c r="H1318" s="199"/>
      <c r="I1318" s="187"/>
      <c r="J1318" s="169"/>
      <c r="K1318" s="200"/>
      <c r="L1318" s="143"/>
      <c r="M1318" s="143"/>
      <c r="N1318" s="143"/>
      <c r="O1318" s="147"/>
      <c r="P1318" s="149"/>
      <c r="Q1318" s="228"/>
      <c r="R1318" s="121"/>
      <c r="S1318" s="164"/>
      <c r="T1318" s="161"/>
      <c r="U1318" s="164"/>
      <c r="V1318" s="187"/>
      <c r="W1318" s="187"/>
      <c r="X1318" s="140"/>
      <c r="Y1318" s="114"/>
    </row>
    <row r="1319" spans="3:25">
      <c r="C1319" s="167"/>
      <c r="D1319" s="160"/>
      <c r="E1319" s="140"/>
      <c r="F1319" s="143"/>
      <c r="G1319" s="144"/>
      <c r="H1319" s="199"/>
      <c r="I1319" s="187"/>
      <c r="J1319" s="169"/>
      <c r="K1319" s="200"/>
      <c r="L1319" s="143"/>
      <c r="M1319" s="143"/>
      <c r="N1319" s="143"/>
      <c r="O1319" s="147"/>
      <c r="P1319" s="149"/>
      <c r="Q1319" s="228"/>
      <c r="R1319" s="121"/>
      <c r="S1319" s="164"/>
      <c r="T1319" s="161"/>
      <c r="U1319" s="164"/>
      <c r="V1319" s="187"/>
      <c r="W1319" s="187"/>
      <c r="X1319" s="140"/>
      <c r="Y1319" s="114"/>
    </row>
    <row r="1320" spans="3:25">
      <c r="C1320" s="167"/>
      <c r="D1320" s="160"/>
      <c r="E1320" s="140"/>
      <c r="F1320" s="143"/>
      <c r="G1320" s="144"/>
      <c r="H1320" s="199"/>
      <c r="I1320" s="187"/>
      <c r="J1320" s="169"/>
      <c r="K1320" s="200"/>
      <c r="L1320" s="143"/>
      <c r="M1320" s="143"/>
      <c r="N1320" s="143"/>
      <c r="O1320" s="147"/>
      <c r="P1320" s="149"/>
      <c r="Q1320" s="228"/>
      <c r="R1320" s="121"/>
      <c r="S1320" s="164"/>
      <c r="T1320" s="161"/>
      <c r="U1320" s="164"/>
      <c r="V1320" s="187"/>
      <c r="W1320" s="187"/>
      <c r="X1320" s="140"/>
      <c r="Y1320" s="114"/>
    </row>
    <row r="1321" spans="3:25">
      <c r="C1321" s="167"/>
      <c r="D1321" s="160"/>
      <c r="E1321" s="140"/>
      <c r="F1321" s="143"/>
      <c r="G1321" s="144"/>
      <c r="H1321" s="199"/>
      <c r="I1321" s="187"/>
      <c r="J1321" s="169"/>
      <c r="K1321" s="200"/>
      <c r="L1321" s="143"/>
      <c r="M1321" s="143"/>
      <c r="N1321" s="143"/>
      <c r="O1321" s="147"/>
      <c r="P1321" s="149"/>
      <c r="Q1321" s="228"/>
      <c r="R1321" s="121"/>
      <c r="S1321" s="164"/>
      <c r="T1321" s="161"/>
      <c r="U1321" s="164"/>
      <c r="V1321" s="187"/>
      <c r="W1321" s="187"/>
      <c r="X1321" s="140"/>
      <c r="Y1321" s="114"/>
    </row>
    <row r="1322" spans="3:25">
      <c r="C1322" s="167"/>
      <c r="D1322" s="160"/>
      <c r="E1322" s="140"/>
      <c r="F1322" s="143"/>
      <c r="G1322" s="144"/>
      <c r="H1322" s="199"/>
      <c r="I1322" s="187"/>
      <c r="J1322" s="169"/>
      <c r="K1322" s="200"/>
      <c r="L1322" s="143"/>
      <c r="M1322" s="143"/>
      <c r="N1322" s="143"/>
      <c r="O1322" s="147"/>
      <c r="P1322" s="149"/>
      <c r="Q1322" s="228"/>
      <c r="R1322" s="121"/>
      <c r="S1322" s="164"/>
      <c r="T1322" s="161"/>
      <c r="U1322" s="164"/>
      <c r="V1322" s="187"/>
      <c r="W1322" s="187"/>
      <c r="X1322" s="140"/>
      <c r="Y1322" s="114"/>
    </row>
    <row r="1323" spans="3:25">
      <c r="C1323" s="167"/>
      <c r="D1323" s="160"/>
      <c r="E1323" s="140"/>
      <c r="F1323" s="143"/>
      <c r="G1323" s="144"/>
      <c r="H1323" s="199"/>
      <c r="I1323" s="187"/>
      <c r="J1323" s="169"/>
      <c r="K1323" s="200"/>
      <c r="L1323" s="143"/>
      <c r="M1323" s="143"/>
      <c r="N1323" s="143"/>
      <c r="O1323" s="147"/>
      <c r="P1323" s="149"/>
      <c r="Q1323" s="228"/>
      <c r="R1323" s="121"/>
      <c r="S1323" s="164"/>
      <c r="T1323" s="161"/>
      <c r="U1323" s="164"/>
      <c r="V1323" s="187"/>
      <c r="W1323" s="187"/>
      <c r="X1323" s="140"/>
      <c r="Y1323" s="114"/>
    </row>
    <row r="1324" spans="3:25">
      <c r="C1324" s="167"/>
      <c r="D1324" s="160"/>
      <c r="E1324" s="140"/>
      <c r="F1324" s="143"/>
      <c r="G1324" s="144"/>
      <c r="H1324" s="199"/>
      <c r="I1324" s="187"/>
      <c r="J1324" s="169"/>
      <c r="K1324" s="200"/>
      <c r="L1324" s="143"/>
      <c r="M1324" s="143"/>
      <c r="N1324" s="143"/>
      <c r="O1324" s="147"/>
      <c r="P1324" s="149"/>
      <c r="Q1324" s="228"/>
      <c r="R1324" s="121"/>
      <c r="S1324" s="164"/>
      <c r="T1324" s="161"/>
      <c r="U1324" s="164"/>
      <c r="V1324" s="187"/>
      <c r="W1324" s="187"/>
      <c r="X1324" s="140"/>
      <c r="Y1324" s="114"/>
    </row>
    <row r="1325" spans="3:25">
      <c r="C1325" s="167"/>
      <c r="D1325" s="160"/>
      <c r="E1325" s="140"/>
      <c r="F1325" s="143"/>
      <c r="G1325" s="144"/>
      <c r="H1325" s="199"/>
      <c r="I1325" s="187"/>
      <c r="J1325" s="169"/>
      <c r="K1325" s="200"/>
      <c r="L1325" s="143"/>
      <c r="M1325" s="143"/>
      <c r="N1325" s="143"/>
      <c r="O1325" s="147"/>
      <c r="P1325" s="149"/>
      <c r="Q1325" s="228"/>
      <c r="R1325" s="121"/>
      <c r="S1325" s="164"/>
      <c r="T1325" s="161"/>
      <c r="U1325" s="164"/>
      <c r="V1325" s="187"/>
      <c r="W1325" s="187"/>
      <c r="X1325" s="140"/>
      <c r="Y1325" s="114"/>
    </row>
    <row r="1326" spans="3:25">
      <c r="C1326" s="167"/>
      <c r="D1326" s="160"/>
      <c r="E1326" s="140"/>
      <c r="F1326" s="143"/>
      <c r="G1326" s="144"/>
      <c r="H1326" s="199"/>
      <c r="I1326" s="187"/>
      <c r="J1326" s="169"/>
      <c r="K1326" s="200"/>
      <c r="L1326" s="143"/>
      <c r="M1326" s="143"/>
      <c r="N1326" s="143"/>
      <c r="O1326" s="147"/>
      <c r="P1326" s="149"/>
      <c r="Q1326" s="228"/>
      <c r="R1326" s="121"/>
      <c r="S1326" s="164"/>
      <c r="T1326" s="161"/>
      <c r="U1326" s="164"/>
      <c r="V1326" s="187"/>
      <c r="W1326" s="187"/>
      <c r="X1326" s="140"/>
      <c r="Y1326" s="114"/>
    </row>
    <row r="1327" spans="3:25">
      <c r="C1327" s="167"/>
      <c r="D1327" s="160"/>
      <c r="E1327" s="140"/>
      <c r="F1327" s="143"/>
      <c r="G1327" s="144"/>
      <c r="H1327" s="199"/>
      <c r="I1327" s="187"/>
      <c r="J1327" s="169"/>
      <c r="K1327" s="200"/>
      <c r="L1327" s="143"/>
      <c r="M1327" s="143"/>
      <c r="N1327" s="143"/>
      <c r="O1327" s="147"/>
      <c r="P1327" s="149"/>
      <c r="Q1327" s="228"/>
      <c r="R1327" s="121"/>
      <c r="S1327" s="164"/>
      <c r="T1327" s="161"/>
      <c r="U1327" s="164"/>
      <c r="V1327" s="187"/>
      <c r="W1327" s="187"/>
      <c r="X1327" s="140"/>
      <c r="Y1327" s="114"/>
    </row>
    <row r="1328" spans="3:25">
      <c r="C1328" s="167"/>
      <c r="D1328" s="160"/>
      <c r="E1328" s="140"/>
      <c r="F1328" s="143"/>
      <c r="G1328" s="144"/>
      <c r="H1328" s="199"/>
      <c r="I1328" s="187"/>
      <c r="J1328" s="169"/>
      <c r="K1328" s="200"/>
      <c r="L1328" s="143"/>
      <c r="M1328" s="143"/>
      <c r="N1328" s="143"/>
      <c r="O1328" s="147"/>
      <c r="P1328" s="149"/>
      <c r="Q1328" s="228"/>
      <c r="R1328" s="121"/>
      <c r="S1328" s="164"/>
      <c r="T1328" s="161"/>
      <c r="U1328" s="164"/>
      <c r="V1328" s="187"/>
      <c r="W1328" s="187"/>
      <c r="X1328" s="140"/>
      <c r="Y1328" s="114"/>
    </row>
    <row r="1329" spans="3:25">
      <c r="C1329" s="167"/>
      <c r="D1329" s="160"/>
      <c r="E1329" s="140"/>
      <c r="F1329" s="143"/>
      <c r="G1329" s="144"/>
      <c r="H1329" s="199"/>
      <c r="I1329" s="187"/>
      <c r="J1329" s="169"/>
      <c r="K1329" s="200"/>
      <c r="L1329" s="143"/>
      <c r="M1329" s="143"/>
      <c r="N1329" s="143"/>
      <c r="O1329" s="147"/>
      <c r="P1329" s="149"/>
      <c r="Q1329" s="228"/>
      <c r="R1329" s="121"/>
      <c r="S1329" s="164"/>
      <c r="T1329" s="161"/>
      <c r="U1329" s="164"/>
      <c r="V1329" s="187"/>
      <c r="W1329" s="187"/>
      <c r="X1329" s="140"/>
      <c r="Y1329" s="114"/>
    </row>
    <row r="1330" spans="3:25">
      <c r="C1330" s="167"/>
      <c r="D1330" s="160"/>
      <c r="E1330" s="140"/>
      <c r="F1330" s="143"/>
      <c r="G1330" s="144"/>
      <c r="H1330" s="199"/>
      <c r="I1330" s="187"/>
      <c r="J1330" s="169"/>
      <c r="K1330" s="200"/>
      <c r="L1330" s="143"/>
      <c r="M1330" s="143"/>
      <c r="N1330" s="143"/>
      <c r="O1330" s="147"/>
      <c r="P1330" s="149"/>
      <c r="Q1330" s="228"/>
      <c r="R1330" s="121"/>
      <c r="S1330" s="164"/>
      <c r="T1330" s="161"/>
      <c r="U1330" s="164"/>
      <c r="V1330" s="187"/>
      <c r="W1330" s="187"/>
      <c r="X1330" s="140"/>
      <c r="Y1330" s="114"/>
    </row>
    <row r="1331" spans="3:25">
      <c r="C1331" s="167"/>
      <c r="D1331" s="160"/>
      <c r="E1331" s="140"/>
      <c r="F1331" s="143"/>
      <c r="G1331" s="144"/>
      <c r="H1331" s="199"/>
      <c r="I1331" s="187"/>
      <c r="J1331" s="169"/>
      <c r="K1331" s="200"/>
      <c r="L1331" s="143"/>
      <c r="M1331" s="143"/>
      <c r="N1331" s="143"/>
      <c r="O1331" s="147"/>
      <c r="P1331" s="149"/>
      <c r="Q1331" s="228"/>
      <c r="R1331" s="121"/>
      <c r="S1331" s="164"/>
      <c r="T1331" s="161"/>
      <c r="U1331" s="164"/>
      <c r="V1331" s="187"/>
      <c r="W1331" s="187"/>
      <c r="X1331" s="140"/>
      <c r="Y1331" s="114"/>
    </row>
    <row r="1332" spans="3:25">
      <c r="C1332" s="167"/>
      <c r="D1332" s="160"/>
      <c r="E1332" s="140"/>
      <c r="F1332" s="143"/>
      <c r="G1332" s="144"/>
      <c r="H1332" s="199"/>
      <c r="I1332" s="187"/>
      <c r="J1332" s="169"/>
      <c r="K1332" s="200"/>
      <c r="L1332" s="143"/>
      <c r="M1332" s="143"/>
      <c r="N1332" s="143"/>
      <c r="O1332" s="147"/>
      <c r="P1332" s="149"/>
      <c r="Q1332" s="228"/>
      <c r="R1332" s="121"/>
      <c r="S1332" s="164"/>
      <c r="T1332" s="161"/>
      <c r="U1332" s="164"/>
      <c r="V1332" s="187"/>
      <c r="W1332" s="187"/>
      <c r="X1332" s="140"/>
      <c r="Y1332" s="114"/>
    </row>
    <row r="1333" spans="3:25">
      <c r="C1333" s="167"/>
      <c r="D1333" s="160"/>
      <c r="E1333" s="140"/>
      <c r="F1333" s="143"/>
      <c r="G1333" s="144"/>
      <c r="H1333" s="199"/>
      <c r="I1333" s="187"/>
      <c r="J1333" s="169"/>
      <c r="K1333" s="200"/>
      <c r="L1333" s="143"/>
      <c r="M1333" s="143"/>
      <c r="N1333" s="143"/>
      <c r="O1333" s="147"/>
      <c r="P1333" s="149"/>
      <c r="Q1333" s="228"/>
      <c r="R1333" s="121"/>
      <c r="S1333" s="164"/>
      <c r="T1333" s="161"/>
      <c r="U1333" s="164"/>
      <c r="V1333" s="187"/>
      <c r="W1333" s="187"/>
      <c r="X1333" s="140"/>
      <c r="Y1333" s="114"/>
    </row>
    <row r="1334" spans="3:25">
      <c r="C1334" s="167"/>
      <c r="D1334" s="160"/>
      <c r="E1334" s="140"/>
      <c r="F1334" s="143"/>
      <c r="G1334" s="144"/>
      <c r="H1334" s="199"/>
      <c r="I1334" s="187"/>
      <c r="J1334" s="169"/>
      <c r="K1334" s="200"/>
      <c r="L1334" s="143"/>
      <c r="M1334" s="143"/>
      <c r="N1334" s="143"/>
      <c r="O1334" s="147"/>
      <c r="P1334" s="149"/>
      <c r="Q1334" s="228"/>
      <c r="R1334" s="121"/>
      <c r="S1334" s="164"/>
      <c r="T1334" s="161"/>
      <c r="U1334" s="164"/>
      <c r="V1334" s="187"/>
      <c r="W1334" s="187"/>
      <c r="X1334" s="140"/>
      <c r="Y1334" s="114"/>
    </row>
    <row r="1335" spans="3:25">
      <c r="C1335" s="167"/>
      <c r="D1335" s="160"/>
      <c r="E1335" s="140"/>
      <c r="F1335" s="143"/>
      <c r="G1335" s="144"/>
      <c r="H1335" s="199"/>
      <c r="I1335" s="187"/>
      <c r="J1335" s="169"/>
      <c r="K1335" s="200"/>
      <c r="L1335" s="143"/>
      <c r="M1335" s="143"/>
      <c r="N1335" s="143"/>
      <c r="O1335" s="147"/>
      <c r="P1335" s="149"/>
      <c r="Q1335" s="228"/>
      <c r="R1335" s="121"/>
      <c r="S1335" s="164"/>
      <c r="T1335" s="161"/>
      <c r="U1335" s="164"/>
      <c r="V1335" s="187"/>
      <c r="W1335" s="187"/>
      <c r="X1335" s="140"/>
      <c r="Y1335" s="114"/>
    </row>
    <row r="1336" spans="3:25">
      <c r="C1336" s="167"/>
      <c r="D1336" s="160"/>
      <c r="E1336" s="140"/>
      <c r="F1336" s="143"/>
      <c r="G1336" s="144"/>
      <c r="H1336" s="199"/>
      <c r="I1336" s="187"/>
      <c r="J1336" s="169"/>
      <c r="K1336" s="200"/>
      <c r="L1336" s="143"/>
      <c r="M1336" s="143"/>
      <c r="N1336" s="143"/>
      <c r="O1336" s="147"/>
      <c r="P1336" s="149"/>
      <c r="Q1336" s="228"/>
      <c r="R1336" s="121"/>
      <c r="S1336" s="164"/>
      <c r="T1336" s="161"/>
      <c r="U1336" s="164"/>
      <c r="V1336" s="187"/>
      <c r="W1336" s="187"/>
      <c r="X1336" s="140"/>
      <c r="Y1336" s="114"/>
    </row>
    <row r="1337" spans="3:25">
      <c r="C1337" s="167"/>
      <c r="D1337" s="160"/>
      <c r="E1337" s="140"/>
      <c r="F1337" s="143"/>
      <c r="G1337" s="144"/>
      <c r="H1337" s="199"/>
      <c r="I1337" s="187"/>
      <c r="J1337" s="169"/>
      <c r="K1337" s="200"/>
      <c r="L1337" s="143"/>
      <c r="M1337" s="143"/>
      <c r="N1337" s="143"/>
      <c r="O1337" s="147"/>
      <c r="P1337" s="149"/>
      <c r="Q1337" s="228"/>
      <c r="R1337" s="121"/>
      <c r="S1337" s="164"/>
      <c r="T1337" s="161"/>
      <c r="U1337" s="164"/>
      <c r="V1337" s="187"/>
      <c r="W1337" s="187"/>
      <c r="X1337" s="140"/>
      <c r="Y1337" s="114"/>
    </row>
    <row r="1338" spans="3:25">
      <c r="C1338" s="167"/>
      <c r="D1338" s="160"/>
      <c r="E1338" s="140"/>
      <c r="F1338" s="143"/>
      <c r="G1338" s="144"/>
      <c r="H1338" s="199"/>
      <c r="I1338" s="187"/>
      <c r="J1338" s="169"/>
      <c r="K1338" s="200"/>
      <c r="L1338" s="143"/>
      <c r="M1338" s="143"/>
      <c r="N1338" s="143"/>
      <c r="O1338" s="147"/>
      <c r="P1338" s="149"/>
      <c r="Q1338" s="228"/>
      <c r="R1338" s="121"/>
      <c r="S1338" s="164"/>
      <c r="T1338" s="161"/>
      <c r="U1338" s="164"/>
      <c r="V1338" s="187"/>
      <c r="W1338" s="187"/>
      <c r="X1338" s="140"/>
      <c r="Y1338" s="114"/>
    </row>
    <row r="1339" spans="3:25">
      <c r="C1339" s="167"/>
      <c r="D1339" s="160"/>
      <c r="E1339" s="140"/>
      <c r="F1339" s="143"/>
      <c r="G1339" s="144"/>
      <c r="H1339" s="199"/>
      <c r="I1339" s="187"/>
      <c r="J1339" s="169"/>
      <c r="K1339" s="200"/>
      <c r="L1339" s="143"/>
      <c r="M1339" s="143"/>
      <c r="N1339" s="143"/>
      <c r="O1339" s="147"/>
      <c r="P1339" s="149"/>
      <c r="Q1339" s="228"/>
      <c r="R1339" s="121"/>
      <c r="S1339" s="164"/>
      <c r="T1339" s="161"/>
      <c r="U1339" s="164"/>
      <c r="V1339" s="187"/>
      <c r="W1339" s="187"/>
      <c r="X1339" s="140"/>
      <c r="Y1339" s="114"/>
    </row>
    <row r="1340" spans="3:25">
      <c r="C1340" s="167"/>
      <c r="D1340" s="160"/>
      <c r="E1340" s="140"/>
      <c r="F1340" s="143"/>
      <c r="G1340" s="144"/>
      <c r="H1340" s="199"/>
      <c r="I1340" s="187"/>
      <c r="J1340" s="169"/>
      <c r="K1340" s="200"/>
      <c r="L1340" s="143"/>
      <c r="M1340" s="143"/>
      <c r="N1340" s="143"/>
      <c r="O1340" s="147"/>
      <c r="P1340" s="149"/>
      <c r="Q1340" s="228"/>
      <c r="R1340" s="121"/>
      <c r="S1340" s="164"/>
      <c r="T1340" s="161"/>
      <c r="U1340" s="164"/>
      <c r="V1340" s="187"/>
      <c r="W1340" s="187"/>
      <c r="X1340" s="140"/>
      <c r="Y1340" s="114"/>
    </row>
    <row r="1341" spans="3:25">
      <c r="C1341" s="167"/>
      <c r="D1341" s="160"/>
      <c r="E1341" s="140"/>
      <c r="F1341" s="143"/>
      <c r="G1341" s="144"/>
      <c r="H1341" s="199"/>
      <c r="I1341" s="187"/>
      <c r="J1341" s="169"/>
      <c r="K1341" s="200"/>
      <c r="L1341" s="143"/>
      <c r="M1341" s="143"/>
      <c r="N1341" s="143"/>
      <c r="O1341" s="147"/>
      <c r="P1341" s="149"/>
      <c r="Q1341" s="228"/>
      <c r="R1341" s="121"/>
      <c r="S1341" s="164"/>
      <c r="T1341" s="161"/>
      <c r="U1341" s="164"/>
      <c r="V1341" s="187"/>
      <c r="W1341" s="187"/>
      <c r="X1341" s="140"/>
      <c r="Y1341" s="114"/>
    </row>
    <row r="1342" spans="3:25">
      <c r="C1342" s="167"/>
      <c r="D1342" s="160"/>
      <c r="E1342" s="140"/>
      <c r="F1342" s="143"/>
      <c r="G1342" s="144"/>
      <c r="H1342" s="199"/>
      <c r="I1342" s="187"/>
      <c r="J1342" s="169"/>
      <c r="K1342" s="200"/>
      <c r="L1342" s="143"/>
      <c r="M1342" s="143"/>
      <c r="N1342" s="143"/>
      <c r="O1342" s="147"/>
      <c r="P1342" s="149"/>
      <c r="Q1342" s="228"/>
      <c r="R1342" s="121"/>
      <c r="S1342" s="164"/>
      <c r="T1342" s="161"/>
      <c r="U1342" s="164"/>
      <c r="V1342" s="187"/>
      <c r="W1342" s="187"/>
      <c r="X1342" s="140"/>
      <c r="Y1342" s="114"/>
    </row>
    <row r="1343" spans="3:25">
      <c r="C1343" s="167"/>
      <c r="D1343" s="160"/>
      <c r="E1343" s="140"/>
      <c r="F1343" s="143"/>
      <c r="G1343" s="144"/>
      <c r="H1343" s="199"/>
      <c r="I1343" s="187"/>
      <c r="J1343" s="169"/>
      <c r="K1343" s="200"/>
      <c r="L1343" s="143"/>
      <c r="M1343" s="143"/>
      <c r="N1343" s="143"/>
      <c r="O1343" s="147"/>
      <c r="P1343" s="149"/>
      <c r="Q1343" s="228"/>
      <c r="R1343" s="121"/>
      <c r="S1343" s="164"/>
      <c r="T1343" s="161"/>
      <c r="U1343" s="164"/>
      <c r="V1343" s="187"/>
      <c r="W1343" s="187"/>
      <c r="X1343" s="140"/>
      <c r="Y1343" s="114"/>
    </row>
    <row r="1344" spans="3:25">
      <c r="C1344" s="167"/>
      <c r="D1344" s="160"/>
      <c r="E1344" s="140"/>
      <c r="F1344" s="143"/>
      <c r="G1344" s="144"/>
      <c r="H1344" s="199"/>
      <c r="I1344" s="187"/>
      <c r="J1344" s="169"/>
      <c r="K1344" s="200"/>
      <c r="L1344" s="143"/>
      <c r="M1344" s="143"/>
      <c r="N1344" s="143"/>
      <c r="O1344" s="147"/>
      <c r="P1344" s="149"/>
      <c r="Q1344" s="228"/>
      <c r="R1344" s="121"/>
      <c r="S1344" s="164"/>
      <c r="T1344" s="161"/>
      <c r="U1344" s="164"/>
      <c r="V1344" s="187"/>
      <c r="W1344" s="187"/>
      <c r="X1344" s="140"/>
      <c r="Y1344" s="114"/>
    </row>
    <row r="1345" spans="3:25">
      <c r="C1345" s="167"/>
      <c r="D1345" s="160"/>
      <c r="E1345" s="140"/>
      <c r="F1345" s="143"/>
      <c r="G1345" s="144"/>
      <c r="H1345" s="199"/>
      <c r="I1345" s="187"/>
      <c r="J1345" s="169"/>
      <c r="K1345" s="200"/>
      <c r="L1345" s="143"/>
      <c r="M1345" s="143"/>
      <c r="N1345" s="143"/>
      <c r="O1345" s="147"/>
      <c r="P1345" s="149"/>
      <c r="Q1345" s="228"/>
      <c r="R1345" s="121"/>
      <c r="S1345" s="164"/>
      <c r="T1345" s="161"/>
      <c r="U1345" s="164"/>
      <c r="V1345" s="187"/>
      <c r="W1345" s="187"/>
      <c r="X1345" s="140"/>
      <c r="Y1345" s="114"/>
    </row>
    <row r="1346" spans="3:25">
      <c r="C1346" s="167"/>
      <c r="D1346" s="160"/>
      <c r="E1346" s="140"/>
      <c r="F1346" s="143"/>
      <c r="G1346" s="144"/>
      <c r="H1346" s="199"/>
      <c r="I1346" s="187"/>
      <c r="J1346" s="169"/>
      <c r="K1346" s="200"/>
      <c r="L1346" s="143"/>
      <c r="M1346" s="143"/>
      <c r="N1346" s="143"/>
      <c r="O1346" s="147"/>
      <c r="P1346" s="149"/>
      <c r="Q1346" s="228"/>
      <c r="R1346" s="121"/>
      <c r="S1346" s="164"/>
      <c r="T1346" s="161"/>
      <c r="U1346" s="164"/>
      <c r="V1346" s="187"/>
      <c r="W1346" s="187"/>
      <c r="X1346" s="140"/>
      <c r="Y1346" s="114"/>
    </row>
    <row r="1347" spans="3:25">
      <c r="C1347" s="167"/>
      <c r="D1347" s="160"/>
      <c r="E1347" s="140"/>
      <c r="F1347" s="143"/>
      <c r="G1347" s="144"/>
      <c r="H1347" s="199"/>
      <c r="I1347" s="187"/>
      <c r="J1347" s="169"/>
      <c r="K1347" s="200"/>
      <c r="L1347" s="143"/>
      <c r="M1347" s="143"/>
      <c r="N1347" s="143"/>
      <c r="O1347" s="147"/>
      <c r="P1347" s="149"/>
      <c r="Q1347" s="228"/>
      <c r="R1347" s="121"/>
      <c r="S1347" s="164"/>
      <c r="T1347" s="161"/>
      <c r="U1347" s="164"/>
      <c r="V1347" s="187"/>
      <c r="W1347" s="187"/>
      <c r="X1347" s="140"/>
      <c r="Y1347" s="114"/>
    </row>
    <row r="1348" spans="3:25">
      <c r="C1348" s="167"/>
      <c r="D1348" s="160"/>
      <c r="E1348" s="140"/>
      <c r="F1348" s="143"/>
      <c r="G1348" s="144"/>
      <c r="H1348" s="199"/>
      <c r="I1348" s="187"/>
      <c r="J1348" s="169"/>
      <c r="K1348" s="200"/>
      <c r="L1348" s="143"/>
      <c r="M1348" s="143"/>
      <c r="N1348" s="143"/>
      <c r="O1348" s="147"/>
      <c r="P1348" s="149"/>
      <c r="Q1348" s="228"/>
      <c r="R1348" s="121"/>
      <c r="S1348" s="164"/>
      <c r="T1348" s="161"/>
      <c r="U1348" s="164"/>
      <c r="V1348" s="187"/>
      <c r="W1348" s="187"/>
      <c r="X1348" s="140"/>
      <c r="Y1348" s="114"/>
    </row>
    <row r="1349" spans="3:25">
      <c r="C1349" s="167"/>
      <c r="D1349" s="160"/>
      <c r="E1349" s="140"/>
      <c r="F1349" s="143"/>
      <c r="G1349" s="144"/>
      <c r="H1349" s="199"/>
      <c r="I1349" s="187"/>
      <c r="J1349" s="169"/>
      <c r="K1349" s="200"/>
      <c r="L1349" s="143"/>
      <c r="M1349" s="143"/>
      <c r="N1349" s="143"/>
      <c r="O1349" s="147"/>
      <c r="P1349" s="149"/>
      <c r="Q1349" s="228"/>
      <c r="R1349" s="121"/>
      <c r="S1349" s="164"/>
      <c r="T1349" s="161"/>
      <c r="U1349" s="164"/>
      <c r="V1349" s="187"/>
      <c r="W1349" s="187"/>
      <c r="X1349" s="140"/>
      <c r="Y1349" s="114"/>
    </row>
    <row r="1350" spans="3:25">
      <c r="C1350" s="167"/>
      <c r="D1350" s="160"/>
      <c r="E1350" s="140"/>
      <c r="F1350" s="143"/>
      <c r="G1350" s="144"/>
      <c r="H1350" s="199"/>
      <c r="I1350" s="187"/>
      <c r="J1350" s="169"/>
      <c r="K1350" s="200"/>
      <c r="L1350" s="143"/>
      <c r="M1350" s="143"/>
      <c r="N1350" s="143"/>
      <c r="O1350" s="147"/>
      <c r="P1350" s="149"/>
      <c r="Q1350" s="228"/>
      <c r="R1350" s="121"/>
      <c r="S1350" s="164"/>
      <c r="T1350" s="161"/>
      <c r="U1350" s="164"/>
      <c r="V1350" s="187"/>
      <c r="W1350" s="187"/>
      <c r="X1350" s="140"/>
      <c r="Y1350" s="114"/>
    </row>
    <row r="1351" spans="3:25">
      <c r="C1351" s="167"/>
      <c r="D1351" s="160"/>
      <c r="E1351" s="140"/>
      <c r="F1351" s="143"/>
      <c r="G1351" s="144"/>
      <c r="H1351" s="199"/>
      <c r="I1351" s="187"/>
      <c r="J1351" s="169"/>
      <c r="K1351" s="200"/>
      <c r="L1351" s="143"/>
      <c r="M1351" s="143"/>
      <c r="N1351" s="143"/>
      <c r="O1351" s="147"/>
      <c r="P1351" s="149"/>
      <c r="Q1351" s="228"/>
      <c r="R1351" s="121"/>
      <c r="S1351" s="164"/>
      <c r="T1351" s="161"/>
      <c r="U1351" s="164"/>
      <c r="V1351" s="187"/>
      <c r="W1351" s="187"/>
      <c r="X1351" s="140"/>
      <c r="Y1351" s="114"/>
    </row>
    <row r="1352" spans="3:25">
      <c r="C1352" s="167"/>
      <c r="D1352" s="160"/>
      <c r="E1352" s="140"/>
      <c r="F1352" s="143"/>
      <c r="G1352" s="144"/>
      <c r="H1352" s="199"/>
      <c r="I1352" s="187"/>
      <c r="J1352" s="169"/>
      <c r="K1352" s="200"/>
      <c r="L1352" s="143"/>
      <c r="M1352" s="143"/>
      <c r="N1352" s="143"/>
      <c r="O1352" s="147"/>
      <c r="P1352" s="149"/>
      <c r="Q1352" s="228"/>
      <c r="R1352" s="121"/>
      <c r="S1352" s="164"/>
      <c r="T1352" s="161"/>
      <c r="U1352" s="164"/>
      <c r="V1352" s="187"/>
      <c r="W1352" s="187"/>
      <c r="X1352" s="140"/>
      <c r="Y1352" s="114"/>
    </row>
    <row r="1353" spans="3:25">
      <c r="C1353" s="167"/>
      <c r="D1353" s="160"/>
      <c r="E1353" s="140"/>
      <c r="F1353" s="143"/>
      <c r="G1353" s="144"/>
      <c r="H1353" s="199"/>
      <c r="I1353" s="187"/>
      <c r="J1353" s="169"/>
      <c r="K1353" s="200"/>
      <c r="L1353" s="143"/>
      <c r="M1353" s="143"/>
      <c r="N1353" s="143"/>
      <c r="O1353" s="147"/>
      <c r="P1353" s="149"/>
      <c r="Q1353" s="228"/>
      <c r="R1353" s="121"/>
      <c r="S1353" s="164"/>
      <c r="T1353" s="161"/>
      <c r="U1353" s="164"/>
      <c r="V1353" s="187"/>
      <c r="W1353" s="187"/>
      <c r="X1353" s="140"/>
      <c r="Y1353" s="114"/>
    </row>
    <row r="1354" spans="3:25">
      <c r="C1354" s="167"/>
      <c r="D1354" s="160"/>
      <c r="E1354" s="140"/>
      <c r="F1354" s="143"/>
      <c r="G1354" s="144"/>
      <c r="H1354" s="199"/>
      <c r="I1354" s="187"/>
      <c r="J1354" s="169"/>
      <c r="K1354" s="200"/>
      <c r="L1354" s="143"/>
      <c r="M1354" s="143"/>
      <c r="N1354" s="143"/>
      <c r="O1354" s="147"/>
      <c r="P1354" s="149"/>
      <c r="Q1354" s="228"/>
      <c r="R1354" s="121"/>
      <c r="S1354" s="164"/>
      <c r="T1354" s="161"/>
      <c r="U1354" s="164"/>
      <c r="V1354" s="187"/>
      <c r="W1354" s="187"/>
      <c r="X1354" s="140"/>
      <c r="Y1354" s="114"/>
    </row>
    <row r="1355" spans="3:25">
      <c r="C1355" s="167"/>
      <c r="D1355" s="160"/>
      <c r="E1355" s="140"/>
      <c r="F1355" s="143"/>
      <c r="G1355" s="144"/>
      <c r="H1355" s="199"/>
      <c r="I1355" s="187"/>
      <c r="J1355" s="169"/>
      <c r="K1355" s="200"/>
      <c r="L1355" s="143"/>
      <c r="M1355" s="143"/>
      <c r="N1355" s="143"/>
      <c r="O1355" s="147"/>
      <c r="P1355" s="149"/>
      <c r="Q1355" s="228"/>
      <c r="R1355" s="121"/>
      <c r="S1355" s="164"/>
      <c r="T1355" s="161"/>
      <c r="U1355" s="164"/>
      <c r="V1355" s="187"/>
      <c r="W1355" s="187"/>
      <c r="X1355" s="140"/>
      <c r="Y1355" s="114"/>
    </row>
    <row r="1356" spans="3:25">
      <c r="C1356" s="167"/>
      <c r="D1356" s="160"/>
      <c r="E1356" s="140"/>
      <c r="F1356" s="143"/>
      <c r="G1356" s="144"/>
      <c r="H1356" s="199"/>
      <c r="I1356" s="187"/>
      <c r="J1356" s="169"/>
      <c r="K1356" s="200"/>
      <c r="L1356" s="143"/>
      <c r="M1356" s="143"/>
      <c r="N1356" s="143"/>
      <c r="O1356" s="147"/>
      <c r="P1356" s="149"/>
      <c r="Q1356" s="228"/>
      <c r="R1356" s="121"/>
      <c r="S1356" s="164"/>
      <c r="T1356" s="161"/>
      <c r="U1356" s="164"/>
      <c r="V1356" s="187"/>
      <c r="W1356" s="187"/>
      <c r="X1356" s="140"/>
      <c r="Y1356" s="114"/>
    </row>
    <row r="1357" spans="3:25">
      <c r="C1357" s="167"/>
      <c r="D1357" s="160"/>
      <c r="E1357" s="140"/>
      <c r="F1357" s="143"/>
      <c r="G1357" s="144"/>
      <c r="H1357" s="199"/>
      <c r="I1357" s="187"/>
      <c r="J1357" s="169"/>
      <c r="K1357" s="200"/>
      <c r="L1357" s="143"/>
      <c r="M1357" s="143"/>
      <c r="N1357" s="143"/>
      <c r="O1357" s="147"/>
      <c r="P1357" s="149"/>
      <c r="Q1357" s="228"/>
      <c r="R1357" s="121"/>
      <c r="S1357" s="164"/>
      <c r="T1357" s="161"/>
      <c r="U1357" s="164"/>
      <c r="V1357" s="187"/>
      <c r="W1357" s="187"/>
      <c r="X1357" s="140"/>
      <c r="Y1357" s="114"/>
    </row>
    <row r="1358" spans="3:25">
      <c r="C1358" s="167"/>
      <c r="D1358" s="160"/>
      <c r="E1358" s="140"/>
      <c r="F1358" s="143"/>
      <c r="G1358" s="144"/>
      <c r="H1358" s="199"/>
      <c r="I1358" s="187"/>
      <c r="J1358" s="169"/>
      <c r="K1358" s="200"/>
      <c r="L1358" s="143"/>
      <c r="M1358" s="143"/>
      <c r="N1358" s="143"/>
      <c r="O1358" s="147"/>
      <c r="P1358" s="149"/>
      <c r="Q1358" s="228"/>
      <c r="R1358" s="121"/>
      <c r="S1358" s="164"/>
      <c r="T1358" s="161"/>
      <c r="U1358" s="164"/>
      <c r="V1358" s="187"/>
      <c r="W1358" s="187"/>
      <c r="X1358" s="140"/>
      <c r="Y1358" s="114"/>
    </row>
    <row r="1359" spans="3:25">
      <c r="C1359" s="167"/>
      <c r="D1359" s="160"/>
      <c r="E1359" s="140"/>
      <c r="F1359" s="143"/>
      <c r="G1359" s="144"/>
      <c r="H1359" s="199"/>
      <c r="I1359" s="187"/>
      <c r="J1359" s="169"/>
      <c r="K1359" s="200"/>
      <c r="L1359" s="143"/>
      <c r="M1359" s="143"/>
      <c r="N1359" s="143"/>
      <c r="O1359" s="147"/>
      <c r="P1359" s="149"/>
      <c r="Q1359" s="228"/>
      <c r="R1359" s="121"/>
      <c r="S1359" s="164"/>
      <c r="T1359" s="161"/>
      <c r="U1359" s="164"/>
      <c r="V1359" s="187"/>
      <c r="W1359" s="187"/>
      <c r="X1359" s="140"/>
      <c r="Y1359" s="114"/>
    </row>
    <row r="1360" spans="3:25">
      <c r="C1360" s="167"/>
      <c r="D1360" s="160"/>
      <c r="E1360" s="140"/>
      <c r="F1360" s="143"/>
      <c r="G1360" s="144"/>
      <c r="H1360" s="199"/>
      <c r="I1360" s="187"/>
      <c r="J1360" s="169"/>
      <c r="K1360" s="200"/>
      <c r="L1360" s="143"/>
      <c r="M1360" s="143"/>
      <c r="N1360" s="143"/>
      <c r="O1360" s="147"/>
      <c r="P1360" s="149"/>
      <c r="Q1360" s="228"/>
      <c r="R1360" s="121"/>
      <c r="S1360" s="164"/>
      <c r="T1360" s="161"/>
      <c r="U1360" s="164"/>
      <c r="V1360" s="187"/>
      <c r="W1360" s="187"/>
      <c r="X1360" s="140"/>
      <c r="Y1360" s="114"/>
    </row>
    <row r="1361" spans="3:25">
      <c r="C1361" s="167"/>
      <c r="D1361" s="160"/>
      <c r="E1361" s="140"/>
      <c r="F1361" s="143"/>
      <c r="G1361" s="144"/>
      <c r="H1361" s="199"/>
      <c r="I1361" s="187"/>
      <c r="J1361" s="169"/>
      <c r="K1361" s="200"/>
      <c r="L1361" s="143"/>
      <c r="M1361" s="143"/>
      <c r="N1361" s="143"/>
      <c r="O1361" s="147"/>
      <c r="P1361" s="149"/>
      <c r="Q1361" s="228"/>
      <c r="R1361" s="121"/>
      <c r="S1361" s="164"/>
      <c r="T1361" s="161"/>
      <c r="U1361" s="164"/>
      <c r="V1361" s="187"/>
      <c r="W1361" s="187"/>
      <c r="X1361" s="140"/>
      <c r="Y1361" s="114"/>
    </row>
    <row r="1362" spans="3:25">
      <c r="C1362" s="167"/>
      <c r="D1362" s="160"/>
      <c r="E1362" s="140"/>
      <c r="F1362" s="143"/>
      <c r="G1362" s="144"/>
      <c r="H1362" s="199"/>
      <c r="I1362" s="187"/>
      <c r="J1362" s="169"/>
      <c r="K1362" s="200"/>
      <c r="L1362" s="143"/>
      <c r="M1362" s="143"/>
      <c r="N1362" s="143"/>
      <c r="O1362" s="147"/>
      <c r="P1362" s="149"/>
      <c r="Q1362" s="228"/>
      <c r="R1362" s="121"/>
      <c r="S1362" s="164"/>
      <c r="T1362" s="161"/>
      <c r="U1362" s="164"/>
      <c r="V1362" s="187"/>
      <c r="W1362" s="187"/>
      <c r="X1362" s="140"/>
      <c r="Y1362" s="114"/>
    </row>
    <row r="1363" spans="3:25">
      <c r="C1363" s="167"/>
      <c r="D1363" s="160"/>
      <c r="E1363" s="140"/>
      <c r="F1363" s="143"/>
      <c r="G1363" s="144"/>
      <c r="H1363" s="199"/>
      <c r="I1363" s="187"/>
      <c r="J1363" s="169"/>
      <c r="K1363" s="200"/>
      <c r="L1363" s="143"/>
      <c r="M1363" s="143"/>
      <c r="N1363" s="143"/>
      <c r="O1363" s="147"/>
      <c r="P1363" s="149"/>
      <c r="Q1363" s="228"/>
      <c r="R1363" s="121"/>
      <c r="S1363" s="164"/>
      <c r="T1363" s="161"/>
      <c r="U1363" s="164"/>
      <c r="V1363" s="187"/>
      <c r="W1363" s="187"/>
      <c r="X1363" s="140"/>
      <c r="Y1363" s="114"/>
    </row>
    <row r="1364" spans="3:25">
      <c r="C1364" s="167"/>
      <c r="D1364" s="160"/>
      <c r="E1364" s="140"/>
      <c r="F1364" s="143"/>
      <c r="G1364" s="144"/>
      <c r="H1364" s="199"/>
      <c r="I1364" s="187"/>
      <c r="J1364" s="169"/>
      <c r="K1364" s="200"/>
      <c r="L1364" s="143"/>
      <c r="M1364" s="143"/>
      <c r="N1364" s="143"/>
      <c r="O1364" s="147"/>
      <c r="P1364" s="149"/>
      <c r="Q1364" s="228"/>
      <c r="R1364" s="121"/>
      <c r="S1364" s="164"/>
      <c r="T1364" s="161"/>
      <c r="U1364" s="164"/>
      <c r="V1364" s="187"/>
      <c r="W1364" s="187"/>
      <c r="X1364" s="140"/>
      <c r="Y1364" s="114"/>
    </row>
    <row r="1365" spans="3:25">
      <c r="C1365" s="167"/>
      <c r="D1365" s="160"/>
      <c r="E1365" s="140"/>
      <c r="F1365" s="143"/>
      <c r="G1365" s="144"/>
      <c r="H1365" s="199"/>
      <c r="I1365" s="187"/>
      <c r="J1365" s="169"/>
      <c r="K1365" s="200"/>
      <c r="L1365" s="143"/>
      <c r="M1365" s="143"/>
      <c r="N1365" s="143"/>
      <c r="O1365" s="147"/>
      <c r="P1365" s="149"/>
      <c r="Q1365" s="228"/>
      <c r="R1365" s="121"/>
      <c r="S1365" s="164"/>
      <c r="T1365" s="161"/>
      <c r="U1365" s="164"/>
      <c r="V1365" s="187"/>
      <c r="W1365" s="187"/>
      <c r="X1365" s="140"/>
      <c r="Y1365" s="114"/>
    </row>
    <row r="1366" spans="3:25">
      <c r="C1366" s="167"/>
      <c r="D1366" s="160"/>
      <c r="E1366" s="140"/>
      <c r="F1366" s="143"/>
      <c r="G1366" s="144"/>
      <c r="H1366" s="199"/>
      <c r="I1366" s="187"/>
      <c r="J1366" s="169"/>
      <c r="K1366" s="200"/>
      <c r="L1366" s="143"/>
      <c r="M1366" s="143"/>
      <c r="N1366" s="143"/>
      <c r="O1366" s="147"/>
      <c r="P1366" s="149"/>
      <c r="Q1366" s="228"/>
      <c r="R1366" s="121"/>
      <c r="S1366" s="164"/>
      <c r="T1366" s="161"/>
      <c r="U1366" s="164"/>
      <c r="V1366" s="187"/>
      <c r="W1366" s="187"/>
      <c r="X1366" s="140"/>
      <c r="Y1366" s="114"/>
    </row>
    <row r="1367" spans="3:25">
      <c r="C1367" s="167"/>
      <c r="D1367" s="160"/>
      <c r="E1367" s="140"/>
      <c r="F1367" s="143"/>
      <c r="G1367" s="144"/>
      <c r="H1367" s="199"/>
      <c r="I1367" s="187"/>
      <c r="J1367" s="169"/>
      <c r="K1367" s="200"/>
      <c r="L1367" s="143"/>
      <c r="M1367" s="143"/>
      <c r="N1367" s="143"/>
      <c r="O1367" s="147"/>
      <c r="P1367" s="149"/>
      <c r="Q1367" s="228"/>
      <c r="R1367" s="121"/>
      <c r="S1367" s="164"/>
      <c r="T1367" s="161"/>
      <c r="U1367" s="164"/>
      <c r="V1367" s="187"/>
      <c r="W1367" s="187"/>
      <c r="X1367" s="140"/>
      <c r="Y1367" s="114"/>
    </row>
    <row r="1368" spans="3:25">
      <c r="C1368" s="167"/>
      <c r="D1368" s="160"/>
      <c r="E1368" s="140"/>
      <c r="F1368" s="143"/>
      <c r="G1368" s="144"/>
      <c r="H1368" s="199"/>
      <c r="I1368" s="187"/>
      <c r="J1368" s="169"/>
      <c r="K1368" s="200"/>
      <c r="L1368" s="143"/>
      <c r="M1368" s="143"/>
      <c r="N1368" s="143"/>
      <c r="O1368" s="147"/>
      <c r="P1368" s="149"/>
      <c r="Q1368" s="228"/>
      <c r="R1368" s="121"/>
      <c r="S1368" s="164"/>
      <c r="T1368" s="161"/>
      <c r="U1368" s="164"/>
      <c r="V1368" s="187"/>
      <c r="W1368" s="187"/>
      <c r="X1368" s="140"/>
      <c r="Y1368" s="114"/>
    </row>
    <row r="1369" spans="3:25">
      <c r="C1369" s="167"/>
      <c r="D1369" s="160"/>
      <c r="E1369" s="140"/>
      <c r="F1369" s="143"/>
      <c r="G1369" s="144"/>
      <c r="H1369" s="199"/>
      <c r="I1369" s="187"/>
      <c r="J1369" s="169"/>
      <c r="K1369" s="200"/>
      <c r="L1369" s="143"/>
      <c r="M1369" s="143"/>
      <c r="N1369" s="143"/>
      <c r="O1369" s="147"/>
      <c r="P1369" s="149"/>
      <c r="Q1369" s="228"/>
      <c r="R1369" s="121"/>
      <c r="S1369" s="164"/>
      <c r="T1369" s="161"/>
      <c r="U1369" s="164"/>
      <c r="V1369" s="187"/>
      <c r="W1369" s="187"/>
      <c r="X1369" s="140"/>
      <c r="Y1369" s="114"/>
    </row>
    <row r="1370" spans="3:25">
      <c r="C1370" s="167"/>
      <c r="D1370" s="160"/>
      <c r="E1370" s="140"/>
      <c r="F1370" s="143"/>
      <c r="G1370" s="144"/>
      <c r="H1370" s="199"/>
      <c r="I1370" s="187"/>
      <c r="J1370" s="169"/>
      <c r="K1370" s="200"/>
      <c r="L1370" s="143"/>
      <c r="M1370" s="143"/>
      <c r="N1370" s="143"/>
      <c r="O1370" s="147"/>
      <c r="P1370" s="149"/>
      <c r="Q1370" s="228"/>
      <c r="R1370" s="121"/>
      <c r="S1370" s="164"/>
      <c r="T1370" s="161"/>
      <c r="U1370" s="164"/>
      <c r="V1370" s="187"/>
      <c r="W1370" s="187"/>
      <c r="X1370" s="140"/>
      <c r="Y1370" s="114"/>
    </row>
    <row r="1371" spans="3:25">
      <c r="C1371" s="167"/>
      <c r="D1371" s="160"/>
      <c r="E1371" s="140"/>
      <c r="F1371" s="143"/>
      <c r="G1371" s="144"/>
      <c r="H1371" s="199"/>
      <c r="I1371" s="187"/>
      <c r="J1371" s="169"/>
      <c r="K1371" s="200"/>
      <c r="L1371" s="143"/>
      <c r="M1371" s="143"/>
      <c r="N1371" s="143"/>
      <c r="O1371" s="147"/>
      <c r="P1371" s="149"/>
      <c r="Q1371" s="228"/>
      <c r="R1371" s="121"/>
      <c r="S1371" s="164"/>
      <c r="T1371" s="161"/>
      <c r="U1371" s="164"/>
      <c r="V1371" s="187"/>
      <c r="W1371" s="187"/>
      <c r="X1371" s="140"/>
      <c r="Y1371" s="114"/>
    </row>
    <row r="1372" spans="3:25">
      <c r="C1372" s="167"/>
      <c r="D1372" s="160"/>
      <c r="E1372" s="140"/>
      <c r="F1372" s="143"/>
      <c r="G1372" s="144"/>
      <c r="H1372" s="199"/>
      <c r="I1372" s="187"/>
      <c r="J1372" s="169"/>
      <c r="K1372" s="200"/>
      <c r="L1372" s="143"/>
      <c r="M1372" s="143"/>
      <c r="N1372" s="143"/>
      <c r="O1372" s="147"/>
      <c r="P1372" s="149"/>
      <c r="Q1372" s="228"/>
      <c r="R1372" s="121"/>
      <c r="S1372" s="164"/>
      <c r="T1372" s="161"/>
      <c r="U1372" s="164"/>
      <c r="V1372" s="187"/>
      <c r="W1372" s="187"/>
      <c r="X1372" s="140"/>
      <c r="Y1372" s="114"/>
    </row>
    <row r="1373" spans="3:25">
      <c r="C1373" s="167"/>
      <c r="D1373" s="160"/>
      <c r="E1373" s="140"/>
      <c r="F1373" s="143"/>
      <c r="G1373" s="144"/>
      <c r="H1373" s="199"/>
      <c r="I1373" s="187"/>
      <c r="J1373" s="169"/>
      <c r="K1373" s="200"/>
      <c r="L1373" s="143"/>
      <c r="M1373" s="143"/>
      <c r="N1373" s="143"/>
      <c r="O1373" s="147"/>
      <c r="P1373" s="149"/>
      <c r="Q1373" s="228"/>
      <c r="R1373" s="121"/>
      <c r="S1373" s="164"/>
      <c r="T1373" s="161"/>
      <c r="U1373" s="164"/>
      <c r="V1373" s="187"/>
      <c r="W1373" s="187"/>
      <c r="X1373" s="140"/>
      <c r="Y1373" s="114"/>
    </row>
    <row r="1374" spans="3:25">
      <c r="C1374" s="167"/>
      <c r="D1374" s="160"/>
      <c r="E1374" s="140"/>
      <c r="F1374" s="143"/>
      <c r="G1374" s="144"/>
      <c r="H1374" s="199"/>
      <c r="I1374" s="187"/>
      <c r="J1374" s="169"/>
      <c r="K1374" s="200"/>
      <c r="L1374" s="143"/>
      <c r="M1374" s="143"/>
      <c r="N1374" s="143"/>
      <c r="O1374" s="147"/>
      <c r="P1374" s="149"/>
      <c r="Q1374" s="228"/>
      <c r="R1374" s="121"/>
      <c r="S1374" s="164"/>
      <c r="T1374" s="161"/>
      <c r="U1374" s="164"/>
      <c r="V1374" s="187"/>
      <c r="W1374" s="187"/>
      <c r="X1374" s="140"/>
      <c r="Y1374" s="114"/>
    </row>
    <row r="1375" spans="3:25">
      <c r="C1375" s="167"/>
      <c r="D1375" s="160"/>
      <c r="E1375" s="140"/>
      <c r="F1375" s="143"/>
      <c r="G1375" s="144"/>
      <c r="H1375" s="199"/>
      <c r="I1375" s="187"/>
      <c r="J1375" s="169"/>
      <c r="K1375" s="200"/>
      <c r="L1375" s="143"/>
      <c r="M1375" s="143"/>
      <c r="N1375" s="143"/>
      <c r="O1375" s="147"/>
      <c r="P1375" s="149"/>
      <c r="Q1375" s="228"/>
      <c r="R1375" s="121"/>
      <c r="S1375" s="164"/>
      <c r="T1375" s="161"/>
      <c r="U1375" s="164"/>
      <c r="V1375" s="187"/>
      <c r="W1375" s="187"/>
      <c r="X1375" s="140"/>
      <c r="Y1375" s="114"/>
    </row>
    <row r="1376" spans="3:25">
      <c r="C1376" s="167"/>
      <c r="D1376" s="160"/>
      <c r="E1376" s="140"/>
      <c r="F1376" s="143"/>
      <c r="G1376" s="144"/>
      <c r="H1376" s="199"/>
      <c r="I1376" s="187"/>
      <c r="J1376" s="169"/>
      <c r="K1376" s="200"/>
      <c r="L1376" s="143"/>
      <c r="M1376" s="143"/>
      <c r="N1376" s="143"/>
      <c r="O1376" s="147"/>
      <c r="P1376" s="149"/>
      <c r="Q1376" s="228"/>
      <c r="R1376" s="121"/>
      <c r="S1376" s="164"/>
      <c r="T1376" s="161"/>
      <c r="U1376" s="164"/>
      <c r="V1376" s="187"/>
      <c r="W1376" s="187"/>
      <c r="X1376" s="140"/>
      <c r="Y1376" s="114"/>
    </row>
    <row r="1377" spans="3:25">
      <c r="C1377" s="167"/>
      <c r="D1377" s="160"/>
      <c r="E1377" s="140"/>
      <c r="F1377" s="143"/>
      <c r="G1377" s="144"/>
      <c r="H1377" s="199"/>
      <c r="I1377" s="187"/>
      <c r="J1377" s="169"/>
      <c r="K1377" s="200"/>
      <c r="L1377" s="143"/>
      <c r="M1377" s="143"/>
      <c r="N1377" s="143"/>
      <c r="O1377" s="147"/>
      <c r="P1377" s="149"/>
      <c r="Q1377" s="228"/>
      <c r="R1377" s="121"/>
      <c r="S1377" s="164"/>
      <c r="T1377" s="161"/>
      <c r="U1377" s="164"/>
      <c r="V1377" s="187"/>
      <c r="W1377" s="187"/>
      <c r="X1377" s="140"/>
      <c r="Y1377" s="114"/>
    </row>
    <row r="1378" spans="3:25">
      <c r="C1378" s="167"/>
      <c r="D1378" s="160"/>
      <c r="E1378" s="140"/>
      <c r="F1378" s="143"/>
      <c r="G1378" s="144"/>
      <c r="H1378" s="199"/>
      <c r="I1378" s="187"/>
      <c r="J1378" s="169"/>
      <c r="K1378" s="200"/>
      <c r="L1378" s="143"/>
      <c r="M1378" s="143"/>
      <c r="N1378" s="143"/>
      <c r="O1378" s="147"/>
      <c r="P1378" s="149"/>
      <c r="Q1378" s="228"/>
      <c r="R1378" s="121"/>
      <c r="S1378" s="164"/>
      <c r="T1378" s="161"/>
      <c r="U1378" s="164"/>
      <c r="V1378" s="187"/>
      <c r="W1378" s="187"/>
      <c r="X1378" s="140"/>
      <c r="Y1378" s="114"/>
    </row>
    <row r="1379" spans="3:25">
      <c r="C1379" s="167"/>
      <c r="D1379" s="160"/>
      <c r="E1379" s="140"/>
      <c r="F1379" s="143"/>
      <c r="G1379" s="144"/>
      <c r="H1379" s="199"/>
      <c r="I1379" s="187"/>
      <c r="J1379" s="169"/>
      <c r="K1379" s="200"/>
      <c r="L1379" s="143"/>
      <c r="M1379" s="143"/>
      <c r="N1379" s="143"/>
      <c r="O1379" s="147"/>
      <c r="P1379" s="149"/>
      <c r="Q1379" s="228"/>
      <c r="R1379" s="121"/>
      <c r="S1379" s="164"/>
      <c r="T1379" s="161"/>
      <c r="U1379" s="164"/>
      <c r="V1379" s="187"/>
      <c r="W1379" s="187"/>
      <c r="X1379" s="140"/>
      <c r="Y1379" s="114"/>
    </row>
    <row r="1380" spans="3:25">
      <c r="C1380" s="167"/>
      <c r="D1380" s="160"/>
      <c r="E1380" s="140"/>
      <c r="F1380" s="143"/>
      <c r="G1380" s="144"/>
      <c r="H1380" s="199"/>
      <c r="I1380" s="187"/>
      <c r="J1380" s="169"/>
      <c r="K1380" s="200"/>
      <c r="L1380" s="143"/>
      <c r="M1380" s="143"/>
      <c r="N1380" s="143"/>
      <c r="O1380" s="147"/>
      <c r="P1380" s="149"/>
      <c r="Q1380" s="228"/>
      <c r="R1380" s="121"/>
      <c r="S1380" s="164"/>
      <c r="T1380" s="161"/>
      <c r="U1380" s="164"/>
      <c r="V1380" s="187"/>
      <c r="W1380" s="187"/>
      <c r="X1380" s="140"/>
      <c r="Y1380" s="114"/>
    </row>
    <row r="1381" spans="3:25">
      <c r="C1381" s="167"/>
      <c r="D1381" s="160"/>
      <c r="E1381" s="140"/>
      <c r="F1381" s="143"/>
      <c r="G1381" s="144"/>
      <c r="H1381" s="199"/>
      <c r="I1381" s="187"/>
      <c r="J1381" s="169"/>
      <c r="K1381" s="200"/>
      <c r="L1381" s="143"/>
      <c r="M1381" s="143"/>
      <c r="N1381" s="143"/>
      <c r="O1381" s="147"/>
      <c r="P1381" s="149"/>
      <c r="Q1381" s="228"/>
      <c r="R1381" s="121"/>
      <c r="S1381" s="164"/>
      <c r="T1381" s="161"/>
      <c r="U1381" s="164"/>
      <c r="V1381" s="187"/>
      <c r="W1381" s="187"/>
      <c r="X1381" s="140"/>
      <c r="Y1381" s="114"/>
    </row>
    <row r="1382" spans="3:25">
      <c r="C1382" s="167"/>
      <c r="D1382" s="160"/>
      <c r="E1382" s="140"/>
      <c r="F1382" s="143"/>
      <c r="G1382" s="144"/>
      <c r="H1382" s="199"/>
      <c r="I1382" s="187"/>
      <c r="J1382" s="169"/>
      <c r="K1382" s="200"/>
      <c r="L1382" s="143"/>
      <c r="M1382" s="143"/>
      <c r="N1382" s="143"/>
      <c r="O1382" s="147"/>
      <c r="P1382" s="149"/>
      <c r="Q1382" s="228"/>
      <c r="R1382" s="121"/>
      <c r="S1382" s="164"/>
      <c r="T1382" s="161"/>
      <c r="U1382" s="164"/>
      <c r="V1382" s="187"/>
      <c r="W1382" s="187"/>
      <c r="X1382" s="140"/>
      <c r="Y1382" s="114"/>
    </row>
    <row r="1383" spans="3:25">
      <c r="C1383" s="167"/>
      <c r="D1383" s="160"/>
      <c r="E1383" s="140"/>
      <c r="F1383" s="143"/>
      <c r="G1383" s="144"/>
      <c r="H1383" s="199"/>
      <c r="I1383" s="187"/>
      <c r="J1383" s="169"/>
      <c r="K1383" s="200"/>
      <c r="L1383" s="143"/>
      <c r="M1383" s="143"/>
      <c r="N1383" s="143"/>
      <c r="O1383" s="147"/>
      <c r="P1383" s="149"/>
      <c r="Q1383" s="228"/>
      <c r="R1383" s="121"/>
      <c r="S1383" s="164"/>
      <c r="T1383" s="161"/>
      <c r="U1383" s="164"/>
      <c r="V1383" s="187"/>
      <c r="W1383" s="187"/>
      <c r="X1383" s="140"/>
      <c r="Y1383" s="114"/>
    </row>
    <row r="1384" spans="3:25">
      <c r="C1384" s="167"/>
      <c r="D1384" s="160"/>
      <c r="E1384" s="140"/>
      <c r="F1384" s="143"/>
      <c r="G1384" s="144"/>
      <c r="H1384" s="199"/>
      <c r="I1384" s="187"/>
      <c r="J1384" s="169"/>
      <c r="K1384" s="200"/>
      <c r="L1384" s="143"/>
      <c r="M1384" s="143"/>
      <c r="N1384" s="143"/>
      <c r="O1384" s="147"/>
      <c r="P1384" s="149"/>
      <c r="Q1384" s="228"/>
      <c r="R1384" s="121"/>
      <c r="S1384" s="164"/>
      <c r="T1384" s="161"/>
      <c r="U1384" s="164"/>
      <c r="V1384" s="187"/>
      <c r="W1384" s="187"/>
      <c r="X1384" s="140"/>
      <c r="Y1384" s="114"/>
    </row>
    <row r="1385" spans="3:25">
      <c r="C1385" s="167"/>
      <c r="D1385" s="160"/>
      <c r="E1385" s="140"/>
      <c r="F1385" s="143"/>
      <c r="G1385" s="144"/>
      <c r="H1385" s="199"/>
      <c r="I1385" s="187"/>
      <c r="J1385" s="169"/>
      <c r="K1385" s="200"/>
      <c r="L1385" s="143"/>
      <c r="M1385" s="143"/>
      <c r="N1385" s="143"/>
      <c r="O1385" s="147"/>
      <c r="P1385" s="149"/>
      <c r="Q1385" s="228"/>
      <c r="R1385" s="121"/>
      <c r="S1385" s="164"/>
      <c r="T1385" s="161"/>
      <c r="U1385" s="164"/>
      <c r="V1385" s="187"/>
      <c r="W1385" s="187"/>
      <c r="X1385" s="140"/>
      <c r="Y1385" s="114"/>
    </row>
    <row r="1386" spans="3:25">
      <c r="C1386" s="167"/>
      <c r="D1386" s="160"/>
      <c r="E1386" s="140"/>
      <c r="F1386" s="143"/>
      <c r="G1386" s="144"/>
      <c r="H1386" s="199"/>
      <c r="I1386" s="187"/>
      <c r="J1386" s="169"/>
      <c r="K1386" s="200"/>
      <c r="L1386" s="143"/>
      <c r="M1386" s="143"/>
      <c r="N1386" s="143"/>
      <c r="O1386" s="147"/>
      <c r="P1386" s="149"/>
      <c r="Q1386" s="228"/>
      <c r="R1386" s="121"/>
      <c r="S1386" s="164"/>
      <c r="T1386" s="161"/>
      <c r="U1386" s="164"/>
      <c r="V1386" s="187"/>
      <c r="W1386" s="187"/>
      <c r="X1386" s="140"/>
      <c r="Y1386" s="114"/>
    </row>
    <row r="1387" spans="3:25">
      <c r="C1387" s="167"/>
      <c r="D1387" s="160"/>
      <c r="E1387" s="140"/>
      <c r="F1387" s="143"/>
      <c r="G1387" s="144"/>
      <c r="H1387" s="199"/>
      <c r="I1387" s="187"/>
      <c r="J1387" s="169"/>
      <c r="K1387" s="200"/>
      <c r="L1387" s="143"/>
      <c r="M1387" s="143"/>
      <c r="N1387" s="143"/>
      <c r="O1387" s="147"/>
      <c r="P1387" s="149"/>
      <c r="Q1387" s="228"/>
      <c r="R1387" s="121"/>
      <c r="S1387" s="164"/>
      <c r="T1387" s="161"/>
      <c r="U1387" s="164"/>
      <c r="V1387" s="187"/>
      <c r="W1387" s="187"/>
      <c r="X1387" s="140"/>
      <c r="Y1387" s="114"/>
    </row>
    <row r="1388" spans="3:25">
      <c r="C1388" s="167"/>
      <c r="D1388" s="160"/>
      <c r="E1388" s="140"/>
      <c r="F1388" s="143"/>
      <c r="G1388" s="144"/>
      <c r="H1388" s="199"/>
      <c r="I1388" s="187"/>
      <c r="J1388" s="169"/>
      <c r="K1388" s="200"/>
      <c r="L1388" s="143"/>
      <c r="M1388" s="143"/>
      <c r="N1388" s="143"/>
      <c r="O1388" s="147"/>
      <c r="P1388" s="149"/>
      <c r="Q1388" s="228"/>
      <c r="R1388" s="121"/>
      <c r="S1388" s="164"/>
      <c r="T1388" s="161"/>
      <c r="U1388" s="164"/>
      <c r="V1388" s="187"/>
      <c r="W1388" s="187"/>
      <c r="X1388" s="140"/>
      <c r="Y1388" s="114"/>
    </row>
    <row r="1389" spans="3:25">
      <c r="C1389" s="167"/>
      <c r="D1389" s="160"/>
      <c r="E1389" s="140"/>
      <c r="F1389" s="143"/>
      <c r="G1389" s="144"/>
      <c r="H1389" s="199"/>
      <c r="I1389" s="187"/>
      <c r="J1389" s="169"/>
      <c r="K1389" s="200"/>
      <c r="L1389" s="143"/>
      <c r="M1389" s="143"/>
      <c r="N1389" s="143"/>
      <c r="O1389" s="147"/>
      <c r="P1389" s="149"/>
      <c r="Q1389" s="228"/>
      <c r="R1389" s="121"/>
      <c r="S1389" s="164"/>
      <c r="T1389" s="161"/>
      <c r="U1389" s="164"/>
      <c r="V1389" s="187"/>
      <c r="W1389" s="187"/>
      <c r="X1389" s="140"/>
      <c r="Y1389" s="114"/>
    </row>
    <row r="1390" spans="3:25">
      <c r="C1390" s="167"/>
      <c r="D1390" s="160"/>
      <c r="E1390" s="140"/>
      <c r="F1390" s="143"/>
      <c r="G1390" s="144"/>
      <c r="H1390" s="199"/>
      <c r="I1390" s="187"/>
      <c r="J1390" s="169"/>
      <c r="K1390" s="200"/>
      <c r="L1390" s="143"/>
      <c r="M1390" s="143"/>
      <c r="N1390" s="143"/>
      <c r="O1390" s="147"/>
      <c r="P1390" s="149"/>
      <c r="Q1390" s="228"/>
      <c r="R1390" s="121"/>
      <c r="S1390" s="164"/>
      <c r="T1390" s="161"/>
      <c r="U1390" s="164"/>
      <c r="V1390" s="187"/>
      <c r="W1390" s="187"/>
      <c r="X1390" s="140"/>
      <c r="Y1390" s="114"/>
    </row>
    <row r="1391" spans="3:25">
      <c r="C1391" s="167"/>
      <c r="D1391" s="160"/>
      <c r="E1391" s="140"/>
      <c r="F1391" s="143"/>
      <c r="G1391" s="144"/>
      <c r="H1391" s="199"/>
      <c r="I1391" s="187"/>
      <c r="J1391" s="169"/>
      <c r="K1391" s="200"/>
      <c r="L1391" s="143"/>
      <c r="M1391" s="143"/>
      <c r="N1391" s="143"/>
      <c r="O1391" s="147"/>
      <c r="P1391" s="149"/>
      <c r="Q1391" s="228"/>
      <c r="R1391" s="121"/>
      <c r="S1391" s="164"/>
      <c r="T1391" s="161"/>
      <c r="U1391" s="164"/>
      <c r="V1391" s="187"/>
      <c r="W1391" s="187"/>
      <c r="X1391" s="140"/>
      <c r="Y1391" s="114"/>
    </row>
    <row r="1392" spans="3:25">
      <c r="C1392" s="167"/>
      <c r="D1392" s="160"/>
      <c r="E1392" s="140"/>
      <c r="F1392" s="143"/>
      <c r="G1392" s="144"/>
      <c r="H1392" s="199"/>
      <c r="I1392" s="187"/>
      <c r="J1392" s="169"/>
      <c r="K1392" s="200"/>
      <c r="L1392" s="143"/>
      <c r="M1392" s="143"/>
      <c r="N1392" s="143"/>
      <c r="O1392" s="147"/>
      <c r="P1392" s="149"/>
      <c r="Q1392" s="228"/>
      <c r="R1392" s="121"/>
      <c r="S1392" s="164"/>
      <c r="T1392" s="161"/>
      <c r="U1392" s="164"/>
      <c r="V1392" s="187"/>
      <c r="W1392" s="187"/>
      <c r="X1392" s="140"/>
      <c r="Y1392" s="114"/>
    </row>
    <row r="1393" spans="3:25">
      <c r="C1393" s="167"/>
      <c r="D1393" s="160"/>
      <c r="E1393" s="140"/>
      <c r="F1393" s="143"/>
      <c r="G1393" s="144"/>
      <c r="H1393" s="199"/>
      <c r="I1393" s="187"/>
      <c r="J1393" s="169"/>
      <c r="K1393" s="200"/>
      <c r="L1393" s="143"/>
      <c r="M1393" s="143"/>
      <c r="N1393" s="143"/>
      <c r="O1393" s="147"/>
      <c r="P1393" s="149"/>
      <c r="Q1393" s="228"/>
      <c r="R1393" s="121"/>
      <c r="S1393" s="164"/>
      <c r="T1393" s="161"/>
      <c r="U1393" s="164"/>
      <c r="V1393" s="187"/>
      <c r="W1393" s="187"/>
      <c r="X1393" s="140"/>
      <c r="Y1393" s="114"/>
    </row>
    <row r="1394" spans="3:25">
      <c r="C1394" s="167"/>
      <c r="D1394" s="160"/>
      <c r="E1394" s="140"/>
      <c r="F1394" s="143"/>
      <c r="G1394" s="144"/>
      <c r="H1394" s="199"/>
      <c r="I1394" s="187"/>
      <c r="J1394" s="169"/>
      <c r="K1394" s="200"/>
      <c r="L1394" s="143"/>
      <c r="M1394" s="143"/>
      <c r="N1394" s="143"/>
      <c r="O1394" s="147"/>
      <c r="P1394" s="149"/>
      <c r="Q1394" s="228"/>
      <c r="R1394" s="121"/>
      <c r="S1394" s="164"/>
      <c r="T1394" s="161"/>
      <c r="U1394" s="164"/>
      <c r="V1394" s="187"/>
      <c r="W1394" s="187"/>
      <c r="X1394" s="140"/>
      <c r="Y1394" s="114"/>
    </row>
    <row r="1395" spans="3:25">
      <c r="C1395" s="167"/>
      <c r="D1395" s="160"/>
      <c r="E1395" s="140"/>
      <c r="F1395" s="143"/>
      <c r="G1395" s="144"/>
      <c r="H1395" s="199"/>
      <c r="I1395" s="187"/>
      <c r="J1395" s="169"/>
      <c r="K1395" s="200"/>
      <c r="L1395" s="143"/>
      <c r="M1395" s="143"/>
      <c r="N1395" s="143"/>
      <c r="O1395" s="147"/>
      <c r="P1395" s="149"/>
      <c r="Q1395" s="228"/>
      <c r="R1395" s="121"/>
      <c r="S1395" s="164"/>
      <c r="T1395" s="161"/>
      <c r="U1395" s="164"/>
      <c r="V1395" s="187"/>
      <c r="W1395" s="187"/>
      <c r="X1395" s="140"/>
      <c r="Y1395" s="114"/>
    </row>
    <row r="1396" spans="3:25">
      <c r="C1396" s="167"/>
      <c r="D1396" s="160"/>
      <c r="E1396" s="140"/>
      <c r="F1396" s="143"/>
      <c r="G1396" s="144"/>
      <c r="H1396" s="199"/>
      <c r="I1396" s="187"/>
      <c r="J1396" s="169"/>
      <c r="K1396" s="200"/>
      <c r="L1396" s="143"/>
      <c r="M1396" s="143"/>
      <c r="N1396" s="143"/>
      <c r="O1396" s="147"/>
      <c r="P1396" s="149"/>
      <c r="Q1396" s="228"/>
      <c r="R1396" s="121"/>
      <c r="S1396" s="164"/>
      <c r="T1396" s="161"/>
      <c r="U1396" s="164"/>
      <c r="V1396" s="187"/>
      <c r="W1396" s="187"/>
      <c r="X1396" s="140"/>
      <c r="Y1396" s="114"/>
    </row>
    <row r="1397" spans="3:25">
      <c r="C1397" s="167"/>
      <c r="D1397" s="160"/>
      <c r="E1397" s="140"/>
      <c r="F1397" s="143"/>
      <c r="G1397" s="144"/>
      <c r="H1397" s="199"/>
      <c r="I1397" s="187"/>
      <c r="J1397" s="169"/>
      <c r="K1397" s="200"/>
      <c r="L1397" s="143"/>
      <c r="M1397" s="143"/>
      <c r="N1397" s="143"/>
      <c r="O1397" s="147"/>
      <c r="P1397" s="149"/>
      <c r="Q1397" s="228"/>
      <c r="R1397" s="121"/>
      <c r="S1397" s="164"/>
      <c r="T1397" s="161"/>
      <c r="U1397" s="164"/>
      <c r="V1397" s="187"/>
      <c r="W1397" s="187"/>
      <c r="X1397" s="140"/>
      <c r="Y1397" s="114"/>
    </row>
    <row r="1398" spans="3:25">
      <c r="C1398" s="167"/>
      <c r="D1398" s="160"/>
      <c r="E1398" s="140"/>
      <c r="F1398" s="143"/>
      <c r="G1398" s="144"/>
      <c r="H1398" s="199"/>
      <c r="I1398" s="187"/>
      <c r="J1398" s="169"/>
      <c r="K1398" s="200"/>
      <c r="L1398" s="143"/>
      <c r="M1398" s="143"/>
      <c r="N1398" s="143"/>
      <c r="O1398" s="147"/>
      <c r="P1398" s="149"/>
      <c r="Q1398" s="228"/>
      <c r="R1398" s="121"/>
      <c r="S1398" s="164"/>
      <c r="T1398" s="161"/>
      <c r="U1398" s="164"/>
      <c r="V1398" s="187"/>
      <c r="W1398" s="187"/>
      <c r="X1398" s="140"/>
      <c r="Y1398" s="114"/>
    </row>
    <row r="1399" spans="3:25">
      <c r="C1399" s="167"/>
      <c r="D1399" s="160"/>
      <c r="E1399" s="140"/>
      <c r="F1399" s="143"/>
      <c r="G1399" s="144"/>
      <c r="H1399" s="199"/>
      <c r="I1399" s="187"/>
      <c r="J1399" s="169"/>
      <c r="K1399" s="200"/>
      <c r="L1399" s="143"/>
      <c r="M1399" s="143"/>
      <c r="N1399" s="143"/>
      <c r="O1399" s="147"/>
      <c r="P1399" s="149"/>
      <c r="Q1399" s="228"/>
      <c r="R1399" s="121"/>
      <c r="S1399" s="164"/>
      <c r="T1399" s="161"/>
      <c r="U1399" s="164"/>
      <c r="V1399" s="187"/>
      <c r="W1399" s="187"/>
      <c r="X1399" s="140"/>
      <c r="Y1399" s="114"/>
    </row>
    <row r="1400" spans="3:25">
      <c r="C1400" s="167"/>
      <c r="D1400" s="160"/>
      <c r="E1400" s="140"/>
      <c r="F1400" s="143"/>
      <c r="G1400" s="144"/>
      <c r="H1400" s="199"/>
      <c r="I1400" s="187"/>
      <c r="J1400" s="169"/>
      <c r="K1400" s="200"/>
      <c r="L1400" s="143"/>
      <c r="M1400" s="143"/>
      <c r="N1400" s="143"/>
      <c r="O1400" s="147"/>
      <c r="P1400" s="149"/>
      <c r="Q1400" s="228"/>
      <c r="R1400" s="121"/>
      <c r="S1400" s="164"/>
      <c r="T1400" s="161"/>
      <c r="U1400" s="164"/>
      <c r="V1400" s="187"/>
      <c r="W1400" s="187"/>
      <c r="X1400" s="140"/>
      <c r="Y1400" s="114"/>
    </row>
    <row r="1401" spans="3:25">
      <c r="C1401" s="167"/>
      <c r="D1401" s="160"/>
      <c r="E1401" s="140"/>
      <c r="F1401" s="143"/>
      <c r="G1401" s="144"/>
      <c r="H1401" s="199"/>
      <c r="I1401" s="187"/>
      <c r="J1401" s="169"/>
      <c r="K1401" s="200"/>
      <c r="L1401" s="143"/>
      <c r="M1401" s="143"/>
      <c r="N1401" s="143"/>
      <c r="O1401" s="147"/>
      <c r="P1401" s="149"/>
      <c r="Q1401" s="228"/>
      <c r="R1401" s="121"/>
      <c r="S1401" s="164"/>
      <c r="T1401" s="161"/>
      <c r="U1401" s="164"/>
      <c r="V1401" s="187"/>
      <c r="W1401" s="187"/>
      <c r="X1401" s="140"/>
      <c r="Y1401" s="114"/>
    </row>
    <row r="1402" spans="3:25">
      <c r="C1402" s="167"/>
      <c r="D1402" s="160"/>
      <c r="E1402" s="140"/>
      <c r="F1402" s="143"/>
      <c r="G1402" s="144"/>
      <c r="H1402" s="199"/>
      <c r="I1402" s="187"/>
      <c r="J1402" s="169"/>
      <c r="K1402" s="200"/>
      <c r="L1402" s="143"/>
      <c r="M1402" s="143"/>
      <c r="N1402" s="143"/>
      <c r="O1402" s="147"/>
      <c r="P1402" s="149"/>
      <c r="Q1402" s="228"/>
      <c r="R1402" s="121"/>
      <c r="S1402" s="164"/>
      <c r="T1402" s="161"/>
      <c r="U1402" s="164"/>
      <c r="V1402" s="187"/>
      <c r="W1402" s="187"/>
      <c r="X1402" s="140"/>
      <c r="Y1402" s="114"/>
    </row>
    <row r="1403" spans="3:25">
      <c r="C1403" s="167"/>
      <c r="D1403" s="160"/>
      <c r="E1403" s="140"/>
      <c r="F1403" s="143"/>
      <c r="G1403" s="144"/>
      <c r="H1403" s="199"/>
      <c r="I1403" s="187"/>
      <c r="J1403" s="169"/>
      <c r="K1403" s="200"/>
      <c r="L1403" s="143"/>
      <c r="M1403" s="143"/>
      <c r="N1403" s="143"/>
      <c r="O1403" s="147"/>
      <c r="P1403" s="149"/>
      <c r="Q1403" s="228"/>
      <c r="R1403" s="121"/>
      <c r="S1403" s="164"/>
      <c r="T1403" s="161"/>
      <c r="U1403" s="164"/>
      <c r="V1403" s="187"/>
      <c r="W1403" s="187"/>
      <c r="X1403" s="140"/>
      <c r="Y1403" s="114"/>
    </row>
    <row r="1404" spans="3:25">
      <c r="C1404" s="167"/>
      <c r="D1404" s="160"/>
      <c r="E1404" s="140"/>
      <c r="F1404" s="143"/>
      <c r="G1404" s="144"/>
      <c r="H1404" s="199"/>
      <c r="I1404" s="187"/>
      <c r="J1404" s="169"/>
      <c r="K1404" s="200"/>
      <c r="L1404" s="143"/>
      <c r="M1404" s="143"/>
      <c r="N1404" s="143"/>
      <c r="O1404" s="147"/>
      <c r="P1404" s="149"/>
      <c r="Q1404" s="228"/>
      <c r="R1404" s="121"/>
      <c r="S1404" s="164"/>
      <c r="T1404" s="161"/>
      <c r="U1404" s="164"/>
      <c r="V1404" s="187"/>
      <c r="W1404" s="187"/>
      <c r="X1404" s="140"/>
      <c r="Y1404" s="114"/>
    </row>
    <row r="1405" spans="3:25">
      <c r="C1405" s="167"/>
      <c r="D1405" s="160"/>
      <c r="E1405" s="140"/>
      <c r="F1405" s="143"/>
      <c r="G1405" s="144"/>
      <c r="H1405" s="199"/>
      <c r="I1405" s="187"/>
      <c r="J1405" s="169"/>
      <c r="K1405" s="200"/>
      <c r="L1405" s="143"/>
      <c r="M1405" s="143"/>
      <c r="N1405" s="143"/>
      <c r="O1405" s="147"/>
      <c r="P1405" s="149"/>
      <c r="Q1405" s="228"/>
      <c r="R1405" s="121"/>
      <c r="S1405" s="164"/>
      <c r="T1405" s="161"/>
      <c r="U1405" s="164"/>
      <c r="V1405" s="187"/>
      <c r="W1405" s="187"/>
      <c r="X1405" s="140"/>
      <c r="Y1405" s="114"/>
    </row>
    <row r="1406" spans="3:25">
      <c r="C1406" s="167"/>
      <c r="D1406" s="160"/>
      <c r="E1406" s="140"/>
      <c r="F1406" s="143"/>
      <c r="G1406" s="144"/>
      <c r="H1406" s="199"/>
      <c r="I1406" s="187"/>
      <c r="J1406" s="169"/>
      <c r="K1406" s="200"/>
      <c r="L1406" s="143"/>
      <c r="M1406" s="143"/>
      <c r="N1406" s="143"/>
      <c r="O1406" s="147"/>
      <c r="P1406" s="149"/>
      <c r="Q1406" s="228"/>
      <c r="R1406" s="121"/>
      <c r="S1406" s="164"/>
      <c r="T1406" s="161"/>
      <c r="U1406" s="164"/>
      <c r="V1406" s="187"/>
      <c r="W1406" s="187"/>
      <c r="X1406" s="140"/>
      <c r="Y1406" s="114"/>
    </row>
    <row r="1407" spans="3:25">
      <c r="C1407" s="167"/>
      <c r="D1407" s="160"/>
      <c r="E1407" s="140"/>
      <c r="F1407" s="143"/>
      <c r="G1407" s="144"/>
      <c r="H1407" s="199"/>
      <c r="I1407" s="187"/>
      <c r="J1407" s="169"/>
      <c r="K1407" s="200"/>
      <c r="L1407" s="143"/>
      <c r="M1407" s="143"/>
      <c r="N1407" s="143"/>
      <c r="O1407" s="147"/>
      <c r="P1407" s="149"/>
      <c r="Q1407" s="228"/>
      <c r="R1407" s="121"/>
      <c r="S1407" s="164"/>
      <c r="T1407" s="161"/>
      <c r="U1407" s="164"/>
      <c r="V1407" s="187"/>
      <c r="W1407" s="187"/>
      <c r="X1407" s="140"/>
      <c r="Y1407" s="114"/>
    </row>
    <row r="1408" spans="3:25">
      <c r="C1408" s="167"/>
      <c r="D1408" s="160"/>
      <c r="E1408" s="140"/>
      <c r="F1408" s="143"/>
      <c r="G1408" s="144"/>
      <c r="H1408" s="199"/>
      <c r="I1408" s="187"/>
      <c r="J1408" s="169"/>
      <c r="K1408" s="200"/>
      <c r="L1408" s="143"/>
      <c r="M1408" s="143"/>
      <c r="N1408" s="143"/>
      <c r="O1408" s="147"/>
      <c r="P1408" s="149"/>
      <c r="Q1408" s="228"/>
      <c r="R1408" s="121"/>
      <c r="S1408" s="164"/>
      <c r="T1408" s="161"/>
      <c r="U1408" s="164"/>
      <c r="V1408" s="187"/>
      <c r="W1408" s="187"/>
      <c r="X1408" s="140"/>
      <c r="Y1408" s="114"/>
    </row>
    <row r="1409" spans="3:25">
      <c r="C1409" s="167"/>
      <c r="D1409" s="160"/>
      <c r="E1409" s="140"/>
      <c r="F1409" s="143"/>
      <c r="G1409" s="144"/>
      <c r="H1409" s="199"/>
      <c r="I1409" s="187"/>
      <c r="J1409" s="169"/>
      <c r="K1409" s="200"/>
      <c r="L1409" s="143"/>
      <c r="M1409" s="143"/>
      <c r="N1409" s="143"/>
      <c r="O1409" s="147"/>
      <c r="P1409" s="149"/>
      <c r="Q1409" s="228"/>
      <c r="R1409" s="121"/>
      <c r="S1409" s="164"/>
      <c r="T1409" s="161"/>
      <c r="U1409" s="164"/>
      <c r="V1409" s="187"/>
      <c r="W1409" s="187"/>
      <c r="X1409" s="140"/>
      <c r="Y1409" s="114"/>
    </row>
    <row r="1410" spans="3:25">
      <c r="C1410" s="167"/>
      <c r="D1410" s="160"/>
      <c r="E1410" s="140"/>
      <c r="F1410" s="143"/>
      <c r="G1410" s="144"/>
      <c r="H1410" s="199"/>
      <c r="I1410" s="187"/>
      <c r="J1410" s="169"/>
      <c r="K1410" s="200"/>
      <c r="L1410" s="143"/>
      <c r="M1410" s="143"/>
      <c r="N1410" s="143"/>
      <c r="O1410" s="147"/>
      <c r="P1410" s="149"/>
      <c r="Q1410" s="228"/>
      <c r="R1410" s="121"/>
      <c r="S1410" s="164"/>
      <c r="T1410" s="161"/>
      <c r="U1410" s="164"/>
      <c r="V1410" s="187"/>
      <c r="W1410" s="187"/>
      <c r="X1410" s="140"/>
      <c r="Y1410" s="114"/>
    </row>
    <row r="1411" spans="3:25">
      <c r="C1411" s="167"/>
      <c r="D1411" s="160"/>
      <c r="E1411" s="140"/>
      <c r="F1411" s="143"/>
      <c r="G1411" s="144"/>
      <c r="H1411" s="199"/>
      <c r="I1411" s="187"/>
      <c r="J1411" s="169"/>
      <c r="K1411" s="200"/>
      <c r="L1411" s="143"/>
      <c r="M1411" s="143"/>
      <c r="N1411" s="143"/>
      <c r="O1411" s="147"/>
      <c r="P1411" s="149"/>
      <c r="Q1411" s="228"/>
      <c r="R1411" s="121"/>
      <c r="S1411" s="164"/>
      <c r="T1411" s="161"/>
      <c r="U1411" s="164"/>
      <c r="V1411" s="187"/>
      <c r="W1411" s="187"/>
      <c r="X1411" s="140"/>
      <c r="Y1411" s="114"/>
    </row>
    <row r="1412" spans="3:25">
      <c r="C1412" s="167"/>
      <c r="D1412" s="160"/>
      <c r="E1412" s="140"/>
      <c r="F1412" s="143"/>
      <c r="G1412" s="144"/>
      <c r="H1412" s="199"/>
      <c r="I1412" s="187"/>
      <c r="J1412" s="169"/>
      <c r="K1412" s="200"/>
      <c r="L1412" s="143"/>
      <c r="M1412" s="143"/>
      <c r="N1412" s="143"/>
      <c r="O1412" s="147"/>
      <c r="P1412" s="149"/>
      <c r="Q1412" s="228"/>
      <c r="R1412" s="121"/>
      <c r="S1412" s="164"/>
      <c r="T1412" s="161"/>
      <c r="U1412" s="164"/>
      <c r="V1412" s="187"/>
      <c r="W1412" s="187"/>
      <c r="X1412" s="140"/>
      <c r="Y1412" s="114"/>
    </row>
    <row r="1413" spans="3:25">
      <c r="C1413" s="167"/>
      <c r="D1413" s="160"/>
      <c r="E1413" s="140"/>
      <c r="F1413" s="143"/>
      <c r="G1413" s="144"/>
      <c r="H1413" s="199"/>
      <c r="I1413" s="187"/>
      <c r="J1413" s="169"/>
      <c r="K1413" s="200"/>
      <c r="L1413" s="143"/>
      <c r="M1413" s="143"/>
      <c r="N1413" s="143"/>
      <c r="O1413" s="147"/>
      <c r="P1413" s="149"/>
      <c r="Q1413" s="228"/>
      <c r="R1413" s="121"/>
      <c r="S1413" s="164"/>
      <c r="T1413" s="161"/>
      <c r="U1413" s="164"/>
      <c r="V1413" s="187"/>
      <c r="W1413" s="187"/>
      <c r="X1413" s="140"/>
      <c r="Y1413" s="114"/>
    </row>
    <row r="1414" spans="3:25">
      <c r="C1414" s="167"/>
      <c r="D1414" s="160"/>
      <c r="E1414" s="140"/>
      <c r="F1414" s="143"/>
      <c r="G1414" s="144"/>
      <c r="H1414" s="199"/>
      <c r="I1414" s="187"/>
      <c r="J1414" s="169"/>
      <c r="K1414" s="200"/>
      <c r="L1414" s="143"/>
      <c r="M1414" s="143"/>
      <c r="N1414" s="143"/>
      <c r="O1414" s="147"/>
      <c r="P1414" s="149"/>
      <c r="Q1414" s="228"/>
      <c r="R1414" s="121"/>
      <c r="S1414" s="164"/>
      <c r="T1414" s="161"/>
      <c r="U1414" s="164"/>
      <c r="V1414" s="187"/>
      <c r="W1414" s="187"/>
      <c r="X1414" s="140"/>
      <c r="Y1414" s="114"/>
    </row>
    <row r="1415" spans="3:25">
      <c r="C1415" s="167"/>
      <c r="D1415" s="160"/>
      <c r="E1415" s="140"/>
      <c r="F1415" s="143"/>
      <c r="G1415" s="144"/>
      <c r="H1415" s="199"/>
      <c r="I1415" s="187"/>
      <c r="J1415" s="169"/>
      <c r="K1415" s="200"/>
      <c r="L1415" s="143"/>
      <c r="M1415" s="143"/>
      <c r="N1415" s="143"/>
      <c r="O1415" s="147"/>
      <c r="P1415" s="149"/>
      <c r="Q1415" s="228"/>
      <c r="R1415" s="121"/>
      <c r="S1415" s="164"/>
      <c r="T1415" s="161"/>
      <c r="U1415" s="164"/>
      <c r="V1415" s="187"/>
      <c r="W1415" s="187"/>
      <c r="X1415" s="140"/>
      <c r="Y1415" s="114"/>
    </row>
    <row r="1416" spans="3:25">
      <c r="C1416" s="167"/>
      <c r="D1416" s="160"/>
      <c r="E1416" s="140"/>
      <c r="F1416" s="143"/>
      <c r="G1416" s="144"/>
      <c r="H1416" s="199"/>
      <c r="I1416" s="187"/>
      <c r="J1416" s="169"/>
      <c r="K1416" s="200"/>
      <c r="L1416" s="143"/>
      <c r="M1416" s="143"/>
      <c r="N1416" s="143"/>
      <c r="O1416" s="147"/>
      <c r="P1416" s="149"/>
      <c r="Q1416" s="228"/>
      <c r="R1416" s="121"/>
      <c r="S1416" s="164"/>
      <c r="T1416" s="161"/>
      <c r="U1416" s="164"/>
      <c r="V1416" s="187"/>
      <c r="W1416" s="187"/>
      <c r="X1416" s="140"/>
      <c r="Y1416" s="114"/>
    </row>
    <row r="1417" spans="3:25">
      <c r="C1417" s="167"/>
      <c r="D1417" s="160"/>
      <c r="E1417" s="140"/>
      <c r="F1417" s="143"/>
      <c r="G1417" s="144"/>
      <c r="H1417" s="199"/>
      <c r="I1417" s="187"/>
      <c r="J1417" s="169"/>
      <c r="K1417" s="200"/>
      <c r="L1417" s="143"/>
      <c r="M1417" s="143"/>
      <c r="N1417" s="143"/>
      <c r="O1417" s="147"/>
      <c r="P1417" s="149"/>
      <c r="Q1417" s="228"/>
      <c r="R1417" s="121"/>
      <c r="S1417" s="164"/>
      <c r="T1417" s="161"/>
      <c r="U1417" s="164"/>
      <c r="V1417" s="187"/>
      <c r="W1417" s="187"/>
      <c r="X1417" s="140"/>
      <c r="Y1417" s="114"/>
    </row>
    <row r="1418" spans="3:25">
      <c r="C1418" s="167"/>
      <c r="D1418" s="160"/>
      <c r="E1418" s="140"/>
      <c r="F1418" s="143"/>
      <c r="G1418" s="144"/>
      <c r="H1418" s="199"/>
      <c r="I1418" s="187"/>
      <c r="J1418" s="169"/>
      <c r="K1418" s="200"/>
      <c r="L1418" s="143"/>
      <c r="M1418" s="143"/>
      <c r="N1418" s="143"/>
      <c r="O1418" s="147"/>
      <c r="P1418" s="149"/>
      <c r="Q1418" s="228"/>
      <c r="R1418" s="121"/>
      <c r="S1418" s="164"/>
      <c r="T1418" s="161"/>
      <c r="U1418" s="164"/>
      <c r="V1418" s="187"/>
      <c r="W1418" s="187"/>
      <c r="X1418" s="140"/>
      <c r="Y1418" s="114"/>
    </row>
    <row r="1419" spans="3:25">
      <c r="C1419" s="167"/>
      <c r="D1419" s="160"/>
      <c r="E1419" s="140"/>
      <c r="F1419" s="143"/>
      <c r="G1419" s="144"/>
      <c r="H1419" s="199"/>
      <c r="I1419" s="187"/>
      <c r="J1419" s="169"/>
      <c r="K1419" s="200"/>
      <c r="L1419" s="143"/>
      <c r="M1419" s="143"/>
      <c r="N1419" s="143"/>
      <c r="O1419" s="147"/>
      <c r="P1419" s="149"/>
      <c r="Q1419" s="228"/>
      <c r="R1419" s="121"/>
      <c r="S1419" s="164"/>
      <c r="T1419" s="161"/>
      <c r="U1419" s="164"/>
      <c r="V1419" s="187"/>
      <c r="W1419" s="187"/>
      <c r="X1419" s="140"/>
      <c r="Y1419" s="114"/>
    </row>
    <row r="1420" spans="3:25">
      <c r="C1420" s="167"/>
      <c r="D1420" s="160"/>
      <c r="E1420" s="140"/>
      <c r="F1420" s="143"/>
      <c r="G1420" s="144"/>
      <c r="H1420" s="199"/>
      <c r="I1420" s="187"/>
      <c r="J1420" s="169"/>
      <c r="K1420" s="200"/>
      <c r="L1420" s="143"/>
      <c r="M1420" s="143"/>
      <c r="N1420" s="143"/>
      <c r="O1420" s="147"/>
      <c r="P1420" s="149"/>
      <c r="Q1420" s="228"/>
      <c r="R1420" s="121"/>
      <c r="S1420" s="164"/>
      <c r="T1420" s="161"/>
      <c r="U1420" s="164"/>
      <c r="V1420" s="187"/>
      <c r="W1420" s="187"/>
      <c r="X1420" s="140"/>
      <c r="Y1420" s="114"/>
    </row>
    <row r="1421" spans="3:25">
      <c r="C1421" s="167"/>
      <c r="D1421" s="160"/>
      <c r="E1421" s="140"/>
      <c r="F1421" s="143"/>
      <c r="G1421" s="144"/>
      <c r="H1421" s="199"/>
      <c r="I1421" s="187"/>
      <c r="J1421" s="169"/>
      <c r="K1421" s="200"/>
      <c r="L1421" s="143"/>
      <c r="M1421" s="143"/>
      <c r="N1421" s="143"/>
      <c r="O1421" s="147"/>
      <c r="P1421" s="149"/>
      <c r="Q1421" s="228"/>
      <c r="R1421" s="121"/>
      <c r="S1421" s="164"/>
      <c r="T1421" s="161"/>
      <c r="U1421" s="164"/>
      <c r="V1421" s="187"/>
      <c r="W1421" s="187"/>
      <c r="X1421" s="140"/>
      <c r="Y1421" s="114"/>
    </row>
    <row r="1422" spans="3:25">
      <c r="C1422" s="167"/>
      <c r="D1422" s="160"/>
      <c r="E1422" s="140"/>
      <c r="F1422" s="143"/>
      <c r="G1422" s="144"/>
      <c r="H1422" s="199"/>
      <c r="I1422" s="187"/>
      <c r="J1422" s="169"/>
      <c r="K1422" s="200"/>
      <c r="L1422" s="143"/>
      <c r="M1422" s="143"/>
      <c r="N1422" s="143"/>
      <c r="O1422" s="147"/>
      <c r="P1422" s="149"/>
      <c r="Q1422" s="228"/>
      <c r="R1422" s="121"/>
      <c r="S1422" s="164"/>
      <c r="T1422" s="161"/>
      <c r="U1422" s="164"/>
      <c r="V1422" s="187"/>
      <c r="W1422" s="187"/>
      <c r="X1422" s="140"/>
      <c r="Y1422" s="114"/>
    </row>
    <row r="1423" spans="3:25">
      <c r="C1423" s="167"/>
      <c r="D1423" s="160"/>
      <c r="E1423" s="140"/>
      <c r="F1423" s="143"/>
      <c r="G1423" s="144"/>
      <c r="H1423" s="199"/>
      <c r="I1423" s="187"/>
      <c r="J1423" s="169"/>
      <c r="K1423" s="200"/>
      <c r="L1423" s="143"/>
      <c r="M1423" s="143"/>
      <c r="N1423" s="143"/>
      <c r="O1423" s="147"/>
      <c r="P1423" s="149"/>
      <c r="Q1423" s="228"/>
      <c r="R1423" s="121"/>
      <c r="S1423" s="164"/>
      <c r="T1423" s="161"/>
      <c r="U1423" s="164"/>
      <c r="V1423" s="187"/>
      <c r="W1423" s="187"/>
      <c r="X1423" s="140"/>
      <c r="Y1423" s="114"/>
    </row>
    <row r="1424" spans="3:25">
      <c r="C1424" s="167"/>
      <c r="D1424" s="160"/>
      <c r="E1424" s="140"/>
      <c r="F1424" s="143"/>
      <c r="G1424" s="144"/>
      <c r="H1424" s="199"/>
      <c r="I1424" s="187"/>
      <c r="J1424" s="169"/>
      <c r="K1424" s="200"/>
      <c r="L1424" s="143"/>
      <c r="M1424" s="143"/>
      <c r="N1424" s="143"/>
      <c r="O1424" s="147"/>
      <c r="P1424" s="149"/>
      <c r="Q1424" s="228"/>
      <c r="R1424" s="121"/>
      <c r="S1424" s="164"/>
      <c r="T1424" s="161"/>
      <c r="U1424" s="164"/>
      <c r="V1424" s="187"/>
      <c r="W1424" s="187"/>
      <c r="X1424" s="140"/>
      <c r="Y1424" s="114"/>
    </row>
    <row r="1425" spans="3:25">
      <c r="C1425" s="167"/>
      <c r="D1425" s="160"/>
      <c r="E1425" s="140"/>
      <c r="F1425" s="143"/>
      <c r="G1425" s="144"/>
      <c r="H1425" s="199"/>
      <c r="I1425" s="187"/>
      <c r="J1425" s="169"/>
      <c r="K1425" s="200"/>
      <c r="L1425" s="143"/>
      <c r="M1425" s="143"/>
      <c r="N1425" s="143"/>
      <c r="O1425" s="147"/>
      <c r="P1425" s="149"/>
      <c r="Q1425" s="228"/>
      <c r="R1425" s="121"/>
      <c r="S1425" s="164"/>
      <c r="T1425" s="161"/>
      <c r="U1425" s="164"/>
      <c r="V1425" s="187"/>
      <c r="W1425" s="187"/>
      <c r="X1425" s="140"/>
      <c r="Y1425" s="114"/>
    </row>
    <row r="1426" spans="3:25">
      <c r="C1426" s="167"/>
      <c r="D1426" s="160"/>
      <c r="E1426" s="140"/>
      <c r="F1426" s="143"/>
      <c r="G1426" s="144"/>
      <c r="H1426" s="199"/>
      <c r="I1426" s="187"/>
      <c r="J1426" s="169"/>
      <c r="K1426" s="200"/>
      <c r="L1426" s="143"/>
      <c r="M1426" s="143"/>
      <c r="N1426" s="143"/>
      <c r="O1426" s="147"/>
      <c r="P1426" s="149"/>
      <c r="Q1426" s="228"/>
      <c r="R1426" s="121"/>
      <c r="S1426" s="164"/>
      <c r="T1426" s="161"/>
      <c r="U1426" s="164"/>
      <c r="V1426" s="187"/>
      <c r="W1426" s="187"/>
      <c r="X1426" s="140"/>
      <c r="Y1426" s="114"/>
    </row>
    <row r="1427" spans="3:25">
      <c r="C1427" s="167"/>
      <c r="D1427" s="160"/>
      <c r="E1427" s="140"/>
      <c r="F1427" s="143"/>
      <c r="G1427" s="144"/>
      <c r="H1427" s="199"/>
      <c r="I1427" s="187"/>
      <c r="J1427" s="169"/>
      <c r="K1427" s="200"/>
      <c r="L1427" s="143"/>
      <c r="M1427" s="143"/>
      <c r="N1427" s="143"/>
      <c r="O1427" s="147"/>
      <c r="P1427" s="149"/>
      <c r="Q1427" s="228"/>
      <c r="R1427" s="121"/>
      <c r="S1427" s="164"/>
      <c r="T1427" s="161"/>
      <c r="U1427" s="164"/>
      <c r="V1427" s="187"/>
      <c r="W1427" s="187"/>
      <c r="X1427" s="140"/>
      <c r="Y1427" s="114"/>
    </row>
    <row r="1428" spans="3:25">
      <c r="C1428" s="167"/>
      <c r="D1428" s="160"/>
      <c r="E1428" s="140"/>
      <c r="F1428" s="143"/>
      <c r="G1428" s="144"/>
      <c r="H1428" s="199"/>
      <c r="I1428" s="187"/>
      <c r="J1428" s="169"/>
      <c r="K1428" s="200"/>
      <c r="L1428" s="143"/>
      <c r="M1428" s="143"/>
      <c r="N1428" s="143"/>
      <c r="O1428" s="147"/>
      <c r="P1428" s="149"/>
      <c r="Q1428" s="228"/>
      <c r="R1428" s="121"/>
      <c r="S1428" s="164"/>
      <c r="T1428" s="161"/>
      <c r="U1428" s="164"/>
      <c r="V1428" s="187"/>
      <c r="W1428" s="187"/>
      <c r="X1428" s="140"/>
      <c r="Y1428" s="114"/>
    </row>
    <row r="1429" spans="3:25">
      <c r="C1429" s="167"/>
      <c r="D1429" s="160"/>
      <c r="E1429" s="140"/>
      <c r="F1429" s="143"/>
      <c r="G1429" s="144"/>
      <c r="H1429" s="199"/>
      <c r="I1429" s="187"/>
      <c r="J1429" s="169"/>
      <c r="K1429" s="200"/>
      <c r="L1429" s="143"/>
      <c r="M1429" s="143"/>
      <c r="N1429" s="143"/>
      <c r="O1429" s="147"/>
      <c r="P1429" s="149"/>
      <c r="Q1429" s="228"/>
      <c r="R1429" s="121"/>
      <c r="S1429" s="164"/>
      <c r="T1429" s="161"/>
      <c r="U1429" s="164"/>
      <c r="V1429" s="187"/>
      <c r="W1429" s="187"/>
      <c r="X1429" s="140"/>
      <c r="Y1429" s="114"/>
    </row>
    <row r="1430" spans="3:25">
      <c r="C1430" s="167"/>
      <c r="D1430" s="160"/>
      <c r="E1430" s="140"/>
      <c r="F1430" s="143"/>
      <c r="G1430" s="144"/>
      <c r="H1430" s="199"/>
      <c r="I1430" s="187"/>
      <c r="J1430" s="169"/>
      <c r="K1430" s="200"/>
      <c r="L1430" s="143"/>
      <c r="M1430" s="143"/>
      <c r="N1430" s="143"/>
      <c r="O1430" s="147"/>
      <c r="P1430" s="149"/>
      <c r="Q1430" s="228"/>
      <c r="R1430" s="121"/>
      <c r="S1430" s="164"/>
      <c r="T1430" s="161"/>
      <c r="U1430" s="164"/>
      <c r="V1430" s="187"/>
      <c r="W1430" s="187"/>
      <c r="X1430" s="140"/>
      <c r="Y1430" s="114"/>
    </row>
    <row r="1431" spans="3:25">
      <c r="C1431" s="167"/>
      <c r="D1431" s="160"/>
      <c r="E1431" s="140"/>
      <c r="F1431" s="143"/>
      <c r="G1431" s="144"/>
      <c r="H1431" s="199"/>
      <c r="I1431" s="187"/>
      <c r="J1431" s="169"/>
      <c r="K1431" s="200"/>
      <c r="L1431" s="143"/>
      <c r="M1431" s="143"/>
      <c r="N1431" s="143"/>
      <c r="O1431" s="147"/>
      <c r="P1431" s="149"/>
      <c r="Q1431" s="228"/>
      <c r="R1431" s="121"/>
      <c r="S1431" s="164"/>
      <c r="T1431" s="161"/>
      <c r="U1431" s="164"/>
      <c r="V1431" s="187"/>
      <c r="W1431" s="187"/>
      <c r="X1431" s="140"/>
      <c r="Y1431" s="114"/>
    </row>
    <row r="1432" spans="3:25">
      <c r="C1432" s="167"/>
      <c r="D1432" s="160"/>
      <c r="E1432" s="140"/>
      <c r="F1432" s="143"/>
      <c r="G1432" s="144"/>
      <c r="H1432" s="199"/>
      <c r="I1432" s="187"/>
      <c r="J1432" s="169"/>
      <c r="K1432" s="200"/>
      <c r="L1432" s="143"/>
      <c r="M1432" s="143"/>
      <c r="N1432" s="143"/>
      <c r="O1432" s="147"/>
      <c r="P1432" s="149"/>
      <c r="Q1432" s="228"/>
      <c r="R1432" s="121"/>
      <c r="S1432" s="164"/>
      <c r="T1432" s="161"/>
      <c r="U1432" s="164"/>
      <c r="V1432" s="187"/>
      <c r="W1432" s="187"/>
      <c r="X1432" s="140"/>
      <c r="Y1432" s="114"/>
    </row>
    <row r="1433" spans="3:25">
      <c r="C1433" s="167"/>
      <c r="D1433" s="160"/>
      <c r="E1433" s="140"/>
      <c r="F1433" s="143"/>
      <c r="G1433" s="144"/>
      <c r="H1433" s="199"/>
      <c r="I1433" s="187"/>
      <c r="J1433" s="169"/>
      <c r="K1433" s="200"/>
      <c r="L1433" s="143"/>
      <c r="M1433" s="143"/>
      <c r="N1433" s="143"/>
      <c r="O1433" s="147"/>
      <c r="P1433" s="149"/>
      <c r="Q1433" s="228"/>
      <c r="R1433" s="121"/>
      <c r="S1433" s="164"/>
      <c r="T1433" s="161"/>
      <c r="U1433" s="164"/>
      <c r="V1433" s="187"/>
      <c r="W1433" s="187"/>
      <c r="X1433" s="140"/>
      <c r="Y1433" s="114"/>
    </row>
    <row r="1434" spans="3:25">
      <c r="C1434" s="167"/>
      <c r="D1434" s="160"/>
      <c r="E1434" s="140"/>
      <c r="F1434" s="143"/>
      <c r="G1434" s="144"/>
      <c r="H1434" s="199"/>
      <c r="I1434" s="187"/>
      <c r="J1434" s="169"/>
      <c r="K1434" s="200"/>
      <c r="L1434" s="143"/>
      <c r="M1434" s="143"/>
      <c r="N1434" s="143"/>
      <c r="O1434" s="147"/>
      <c r="P1434" s="149"/>
      <c r="Q1434" s="228"/>
      <c r="R1434" s="121"/>
      <c r="S1434" s="164"/>
      <c r="T1434" s="161"/>
      <c r="U1434" s="164"/>
      <c r="V1434" s="187"/>
      <c r="W1434" s="187"/>
      <c r="X1434" s="140"/>
      <c r="Y1434" s="114"/>
    </row>
    <row r="1435" spans="3:25">
      <c r="C1435" s="167"/>
      <c r="D1435" s="160"/>
      <c r="E1435" s="140"/>
      <c r="F1435" s="143"/>
      <c r="G1435" s="144"/>
      <c r="H1435" s="199"/>
      <c r="I1435" s="187"/>
      <c r="J1435" s="169"/>
      <c r="K1435" s="200"/>
      <c r="L1435" s="143"/>
      <c r="M1435" s="143"/>
      <c r="N1435" s="143"/>
      <c r="O1435" s="147"/>
      <c r="P1435" s="149"/>
      <c r="Q1435" s="228"/>
      <c r="R1435" s="121"/>
      <c r="S1435" s="164"/>
      <c r="T1435" s="161"/>
      <c r="U1435" s="164"/>
      <c r="V1435" s="187"/>
      <c r="W1435" s="187"/>
      <c r="X1435" s="140"/>
      <c r="Y1435" s="114"/>
    </row>
    <row r="1436" spans="3:25">
      <c r="C1436" s="167"/>
      <c r="D1436" s="160"/>
      <c r="E1436" s="140"/>
      <c r="F1436" s="143"/>
      <c r="G1436" s="144"/>
      <c r="H1436" s="199"/>
      <c r="I1436" s="187"/>
      <c r="J1436" s="169"/>
      <c r="K1436" s="200"/>
      <c r="L1436" s="143"/>
      <c r="M1436" s="143"/>
      <c r="N1436" s="143"/>
      <c r="O1436" s="147"/>
      <c r="P1436" s="149"/>
      <c r="Q1436" s="228"/>
      <c r="R1436" s="121"/>
      <c r="S1436" s="164"/>
      <c r="T1436" s="161"/>
      <c r="U1436" s="164"/>
      <c r="V1436" s="187"/>
      <c r="W1436" s="187"/>
      <c r="X1436" s="140"/>
      <c r="Y1436" s="114"/>
    </row>
    <row r="1437" spans="3:25">
      <c r="C1437" s="167"/>
      <c r="D1437" s="160"/>
      <c r="E1437" s="140"/>
      <c r="F1437" s="143"/>
      <c r="G1437" s="144"/>
      <c r="H1437" s="199"/>
      <c r="I1437" s="187"/>
      <c r="J1437" s="169"/>
      <c r="K1437" s="200"/>
      <c r="L1437" s="143"/>
      <c r="M1437" s="143"/>
      <c r="N1437" s="143"/>
      <c r="O1437" s="147"/>
      <c r="P1437" s="149"/>
      <c r="Q1437" s="228"/>
      <c r="R1437" s="121"/>
      <c r="S1437" s="164"/>
      <c r="T1437" s="161"/>
      <c r="U1437" s="164"/>
      <c r="V1437" s="187"/>
      <c r="W1437" s="187"/>
      <c r="X1437" s="140"/>
      <c r="Y1437" s="114"/>
    </row>
    <row r="1438" spans="3:25">
      <c r="C1438" s="167"/>
      <c r="D1438" s="160"/>
      <c r="E1438" s="140"/>
      <c r="F1438" s="143"/>
      <c r="G1438" s="144"/>
      <c r="H1438" s="199"/>
      <c r="I1438" s="187"/>
      <c r="J1438" s="169"/>
      <c r="K1438" s="200"/>
      <c r="L1438" s="143"/>
      <c r="M1438" s="143"/>
      <c r="N1438" s="143"/>
      <c r="O1438" s="147"/>
      <c r="P1438" s="149"/>
      <c r="Q1438" s="228"/>
      <c r="R1438" s="121"/>
      <c r="S1438" s="164"/>
      <c r="T1438" s="161"/>
      <c r="U1438" s="164"/>
      <c r="V1438" s="187"/>
      <c r="W1438" s="187"/>
      <c r="X1438" s="140"/>
      <c r="Y1438" s="114"/>
    </row>
    <row r="1439" spans="3:25">
      <c r="C1439" s="167"/>
      <c r="D1439" s="160"/>
      <c r="E1439" s="140"/>
      <c r="F1439" s="143"/>
      <c r="G1439" s="144"/>
      <c r="H1439" s="199"/>
      <c r="I1439" s="187"/>
      <c r="J1439" s="169"/>
      <c r="K1439" s="200"/>
      <c r="L1439" s="143"/>
      <c r="M1439" s="143"/>
      <c r="N1439" s="143"/>
      <c r="O1439" s="147"/>
      <c r="P1439" s="149"/>
      <c r="Q1439" s="228"/>
      <c r="R1439" s="121"/>
      <c r="S1439" s="164"/>
      <c r="T1439" s="161"/>
      <c r="U1439" s="164"/>
      <c r="V1439" s="187"/>
      <c r="W1439" s="187"/>
      <c r="X1439" s="140"/>
      <c r="Y1439" s="114"/>
    </row>
    <row r="1440" spans="3:25">
      <c r="C1440" s="167"/>
      <c r="D1440" s="160"/>
      <c r="E1440" s="140"/>
      <c r="F1440" s="143"/>
      <c r="G1440" s="144"/>
      <c r="H1440" s="199"/>
      <c r="I1440" s="187"/>
      <c r="J1440" s="169"/>
      <c r="K1440" s="200"/>
      <c r="L1440" s="143"/>
      <c r="M1440" s="143"/>
      <c r="N1440" s="143"/>
      <c r="O1440" s="147"/>
      <c r="P1440" s="149"/>
      <c r="Q1440" s="228"/>
      <c r="R1440" s="121"/>
      <c r="S1440" s="164"/>
      <c r="T1440" s="161"/>
      <c r="U1440" s="164"/>
      <c r="V1440" s="187"/>
      <c r="W1440" s="187"/>
      <c r="X1440" s="140"/>
      <c r="Y1440" s="114"/>
    </row>
    <row r="1441" spans="3:25">
      <c r="C1441" s="167"/>
      <c r="D1441" s="160"/>
      <c r="E1441" s="140"/>
      <c r="F1441" s="143"/>
      <c r="G1441" s="144"/>
      <c r="H1441" s="199"/>
      <c r="I1441" s="187"/>
      <c r="J1441" s="169"/>
      <c r="K1441" s="200"/>
      <c r="L1441" s="143"/>
      <c r="M1441" s="143"/>
      <c r="N1441" s="143"/>
      <c r="O1441" s="147"/>
      <c r="P1441" s="149"/>
      <c r="Q1441" s="228"/>
      <c r="R1441" s="121"/>
      <c r="S1441" s="164"/>
      <c r="T1441" s="161"/>
      <c r="U1441" s="164"/>
      <c r="V1441" s="187"/>
      <c r="W1441" s="187"/>
      <c r="X1441" s="140"/>
      <c r="Y1441" s="114"/>
    </row>
    <row r="1442" spans="3:25">
      <c r="C1442" s="167"/>
      <c r="D1442" s="160"/>
      <c r="E1442" s="140"/>
      <c r="F1442" s="143"/>
      <c r="G1442" s="144"/>
      <c r="H1442" s="199"/>
      <c r="I1442" s="187"/>
      <c r="J1442" s="169"/>
      <c r="K1442" s="200"/>
      <c r="L1442" s="143"/>
      <c r="M1442" s="143"/>
      <c r="N1442" s="143"/>
      <c r="O1442" s="147"/>
      <c r="P1442" s="149"/>
      <c r="Q1442" s="228"/>
      <c r="R1442" s="121"/>
      <c r="S1442" s="164"/>
      <c r="T1442" s="161"/>
      <c r="U1442" s="164"/>
      <c r="V1442" s="187"/>
      <c r="W1442" s="187"/>
      <c r="X1442" s="140"/>
      <c r="Y1442" s="114"/>
    </row>
    <row r="1443" spans="3:25">
      <c r="C1443" s="167"/>
      <c r="D1443" s="160"/>
      <c r="E1443" s="140"/>
      <c r="F1443" s="143"/>
      <c r="G1443" s="144"/>
      <c r="H1443" s="199"/>
      <c r="I1443" s="187"/>
      <c r="J1443" s="169"/>
      <c r="K1443" s="200"/>
      <c r="L1443" s="143"/>
      <c r="M1443" s="143"/>
      <c r="N1443" s="143"/>
      <c r="O1443" s="147"/>
      <c r="P1443" s="149"/>
      <c r="Q1443" s="228"/>
      <c r="R1443" s="121"/>
      <c r="S1443" s="164"/>
      <c r="T1443" s="161"/>
      <c r="U1443" s="164"/>
      <c r="V1443" s="187"/>
      <c r="W1443" s="187"/>
      <c r="X1443" s="140"/>
      <c r="Y1443" s="114"/>
    </row>
    <row r="1444" spans="3:25">
      <c r="C1444" s="167"/>
      <c r="D1444" s="160"/>
      <c r="E1444" s="140"/>
      <c r="F1444" s="143"/>
      <c r="G1444" s="144"/>
      <c r="H1444" s="199"/>
      <c r="I1444" s="187"/>
      <c r="J1444" s="169"/>
      <c r="K1444" s="200"/>
      <c r="L1444" s="143"/>
      <c r="M1444" s="143"/>
      <c r="N1444" s="143"/>
      <c r="O1444" s="147"/>
      <c r="P1444" s="149"/>
      <c r="Q1444" s="228"/>
      <c r="R1444" s="121"/>
      <c r="S1444" s="164"/>
      <c r="T1444" s="161"/>
      <c r="U1444" s="164"/>
      <c r="V1444" s="187"/>
      <c r="W1444" s="187"/>
      <c r="X1444" s="140"/>
      <c r="Y1444" s="114"/>
    </row>
    <row r="1445" spans="3:25">
      <c r="C1445" s="167"/>
      <c r="D1445" s="160"/>
      <c r="E1445" s="140"/>
      <c r="F1445" s="143"/>
      <c r="G1445" s="144"/>
      <c r="H1445" s="199"/>
      <c r="I1445" s="187"/>
      <c r="J1445" s="169"/>
      <c r="K1445" s="200"/>
      <c r="L1445" s="143"/>
      <c r="M1445" s="143"/>
      <c r="N1445" s="143"/>
      <c r="O1445" s="147"/>
      <c r="P1445" s="149"/>
      <c r="Q1445" s="228"/>
      <c r="R1445" s="121"/>
      <c r="S1445" s="164"/>
      <c r="T1445" s="161"/>
      <c r="U1445" s="164"/>
      <c r="V1445" s="187"/>
      <c r="W1445" s="187"/>
      <c r="X1445" s="140"/>
      <c r="Y1445" s="114"/>
    </row>
    <row r="1446" spans="3:25">
      <c r="C1446" s="167"/>
      <c r="D1446" s="160"/>
      <c r="E1446" s="140"/>
      <c r="F1446" s="143"/>
      <c r="G1446" s="144"/>
      <c r="H1446" s="199"/>
      <c r="I1446" s="187"/>
      <c r="J1446" s="169"/>
      <c r="K1446" s="200"/>
      <c r="L1446" s="143"/>
      <c r="M1446" s="143"/>
      <c r="N1446" s="143"/>
      <c r="O1446" s="147"/>
      <c r="P1446" s="149"/>
      <c r="Q1446" s="228"/>
      <c r="R1446" s="121"/>
      <c r="S1446" s="164"/>
      <c r="T1446" s="161"/>
      <c r="U1446" s="164"/>
      <c r="V1446" s="187"/>
      <c r="W1446" s="187"/>
      <c r="X1446" s="140"/>
      <c r="Y1446" s="114"/>
    </row>
    <row r="1447" spans="3:25">
      <c r="C1447" s="167"/>
      <c r="D1447" s="160"/>
      <c r="E1447" s="140"/>
      <c r="F1447" s="143"/>
      <c r="G1447" s="144"/>
      <c r="H1447" s="199"/>
      <c r="I1447" s="187"/>
      <c r="J1447" s="169"/>
      <c r="K1447" s="200"/>
      <c r="L1447" s="143"/>
      <c r="M1447" s="143"/>
      <c r="N1447" s="143"/>
      <c r="O1447" s="147"/>
      <c r="P1447" s="149"/>
      <c r="Q1447" s="228"/>
      <c r="R1447" s="121"/>
      <c r="S1447" s="164"/>
      <c r="T1447" s="161"/>
      <c r="U1447" s="164"/>
      <c r="V1447" s="187"/>
      <c r="W1447" s="187"/>
      <c r="X1447" s="140"/>
      <c r="Y1447" s="114"/>
    </row>
    <row r="1448" spans="3:25">
      <c r="C1448" s="167"/>
      <c r="D1448" s="160"/>
      <c r="E1448" s="140"/>
      <c r="F1448" s="143"/>
      <c r="G1448" s="144"/>
      <c r="H1448" s="199"/>
      <c r="I1448" s="187"/>
      <c r="J1448" s="169"/>
      <c r="K1448" s="200"/>
      <c r="L1448" s="143"/>
      <c r="M1448" s="143"/>
      <c r="N1448" s="143"/>
      <c r="O1448" s="147"/>
      <c r="P1448" s="149"/>
      <c r="Q1448" s="228"/>
      <c r="R1448" s="121"/>
      <c r="S1448" s="164"/>
      <c r="T1448" s="161"/>
      <c r="U1448" s="164"/>
      <c r="V1448" s="187"/>
      <c r="W1448" s="187"/>
      <c r="X1448" s="140"/>
      <c r="Y1448" s="114"/>
    </row>
    <row r="1449" spans="3:25">
      <c r="C1449" s="167"/>
      <c r="D1449" s="160"/>
      <c r="E1449" s="140"/>
      <c r="F1449" s="143"/>
      <c r="G1449" s="144"/>
      <c r="H1449" s="199"/>
      <c r="I1449" s="187"/>
      <c r="J1449" s="169"/>
      <c r="K1449" s="200"/>
      <c r="L1449" s="143"/>
      <c r="M1449" s="143"/>
      <c r="N1449" s="143"/>
      <c r="O1449" s="147"/>
      <c r="P1449" s="149"/>
      <c r="Q1449" s="228"/>
      <c r="R1449" s="121"/>
      <c r="S1449" s="164"/>
      <c r="T1449" s="161"/>
      <c r="U1449" s="164"/>
      <c r="V1449" s="187"/>
      <c r="W1449" s="187"/>
      <c r="X1449" s="140"/>
      <c r="Y1449" s="114"/>
    </row>
    <row r="1450" spans="3:25">
      <c r="C1450" s="167"/>
      <c r="D1450" s="160"/>
      <c r="E1450" s="140"/>
      <c r="F1450" s="143"/>
      <c r="G1450" s="144"/>
      <c r="H1450" s="199"/>
      <c r="I1450" s="187"/>
      <c r="J1450" s="169"/>
      <c r="K1450" s="200"/>
      <c r="L1450" s="143"/>
      <c r="M1450" s="143"/>
      <c r="N1450" s="143"/>
      <c r="O1450" s="147"/>
      <c r="P1450" s="149"/>
      <c r="Q1450" s="228"/>
      <c r="R1450" s="121"/>
      <c r="S1450" s="164"/>
      <c r="T1450" s="161"/>
      <c r="U1450" s="164"/>
      <c r="V1450" s="187"/>
      <c r="W1450" s="187"/>
      <c r="X1450" s="140"/>
      <c r="Y1450" s="114"/>
    </row>
    <row r="1451" spans="3:25">
      <c r="C1451" s="167"/>
      <c r="D1451" s="160"/>
      <c r="E1451" s="140"/>
      <c r="F1451" s="143"/>
      <c r="G1451" s="144"/>
      <c r="H1451" s="199"/>
      <c r="I1451" s="187"/>
      <c r="J1451" s="169"/>
      <c r="K1451" s="200"/>
      <c r="L1451" s="143"/>
      <c r="M1451" s="143"/>
      <c r="N1451" s="143"/>
      <c r="O1451" s="147"/>
      <c r="P1451" s="149"/>
      <c r="Q1451" s="228"/>
      <c r="R1451" s="121"/>
      <c r="S1451" s="164"/>
      <c r="T1451" s="161"/>
      <c r="U1451" s="164"/>
      <c r="V1451" s="187"/>
      <c r="W1451" s="187"/>
      <c r="X1451" s="140"/>
      <c r="Y1451" s="114"/>
    </row>
    <row r="1452" spans="3:25">
      <c r="C1452" s="167"/>
      <c r="D1452" s="160"/>
      <c r="E1452" s="140"/>
      <c r="F1452" s="143"/>
      <c r="G1452" s="144"/>
      <c r="H1452" s="199"/>
      <c r="I1452" s="187"/>
      <c r="J1452" s="169"/>
      <c r="K1452" s="200"/>
      <c r="L1452" s="143"/>
      <c r="M1452" s="143"/>
      <c r="N1452" s="143"/>
      <c r="O1452" s="147"/>
      <c r="P1452" s="149"/>
      <c r="Q1452" s="228"/>
      <c r="R1452" s="121"/>
      <c r="S1452" s="164"/>
      <c r="T1452" s="161"/>
      <c r="U1452" s="164"/>
      <c r="V1452" s="187"/>
      <c r="W1452" s="187"/>
      <c r="X1452" s="140"/>
      <c r="Y1452" s="114"/>
    </row>
    <row r="1453" spans="3:25">
      <c r="C1453" s="167"/>
      <c r="D1453" s="160"/>
      <c r="E1453" s="140"/>
      <c r="F1453" s="143"/>
      <c r="G1453" s="144"/>
      <c r="H1453" s="199"/>
      <c r="I1453" s="187"/>
      <c r="J1453" s="169"/>
      <c r="K1453" s="200"/>
      <c r="L1453" s="143"/>
      <c r="M1453" s="143"/>
      <c r="N1453" s="143"/>
      <c r="O1453" s="147"/>
      <c r="P1453" s="149"/>
      <c r="Q1453" s="228"/>
      <c r="R1453" s="121"/>
      <c r="S1453" s="164"/>
      <c r="T1453" s="161"/>
      <c r="U1453" s="164"/>
      <c r="V1453" s="187"/>
      <c r="W1453" s="187"/>
      <c r="X1453" s="140"/>
      <c r="Y1453" s="114"/>
    </row>
    <row r="1454" spans="3:25">
      <c r="C1454" s="167"/>
      <c r="D1454" s="160"/>
      <c r="E1454" s="140"/>
      <c r="F1454" s="143"/>
      <c r="G1454" s="144"/>
      <c r="H1454" s="199"/>
      <c r="I1454" s="187"/>
      <c r="J1454" s="169"/>
      <c r="K1454" s="200"/>
      <c r="L1454" s="143"/>
      <c r="M1454" s="143"/>
      <c r="N1454" s="143"/>
      <c r="O1454" s="147"/>
      <c r="P1454" s="149"/>
      <c r="Q1454" s="228"/>
      <c r="R1454" s="121"/>
      <c r="S1454" s="164"/>
      <c r="T1454" s="161"/>
      <c r="U1454" s="164"/>
      <c r="V1454" s="187"/>
      <c r="W1454" s="187"/>
      <c r="X1454" s="140"/>
      <c r="Y1454" s="114"/>
    </row>
    <row r="1455" spans="3:25">
      <c r="C1455" s="167"/>
      <c r="D1455" s="160"/>
      <c r="E1455" s="140"/>
      <c r="F1455" s="143"/>
      <c r="G1455" s="144"/>
      <c r="H1455" s="199"/>
      <c r="I1455" s="187"/>
      <c r="J1455" s="169"/>
      <c r="K1455" s="200"/>
      <c r="L1455" s="143"/>
      <c r="M1455" s="143"/>
      <c r="N1455" s="143"/>
      <c r="O1455" s="147"/>
      <c r="P1455" s="149"/>
      <c r="Q1455" s="228"/>
      <c r="R1455" s="121"/>
      <c r="S1455" s="164"/>
      <c r="T1455" s="161"/>
      <c r="U1455" s="164"/>
      <c r="V1455" s="187"/>
      <c r="W1455" s="187"/>
      <c r="X1455" s="140"/>
      <c r="Y1455" s="114"/>
    </row>
    <row r="1456" spans="3:25">
      <c r="C1456" s="167"/>
      <c r="D1456" s="160"/>
      <c r="E1456" s="140"/>
      <c r="F1456" s="143"/>
      <c r="G1456" s="144"/>
      <c r="H1456" s="199"/>
      <c r="I1456" s="187"/>
      <c r="J1456" s="169"/>
      <c r="K1456" s="200"/>
      <c r="L1456" s="143"/>
      <c r="M1456" s="143"/>
      <c r="N1456" s="143"/>
      <c r="O1456" s="147"/>
      <c r="P1456" s="149"/>
      <c r="Q1456" s="228"/>
      <c r="R1456" s="121"/>
      <c r="S1456" s="164"/>
      <c r="T1456" s="161"/>
      <c r="U1456" s="164"/>
      <c r="V1456" s="187"/>
      <c r="W1456" s="187"/>
      <c r="X1456" s="140"/>
      <c r="Y1456" s="114"/>
    </row>
    <row r="1457" spans="3:25">
      <c r="C1457" s="167"/>
      <c r="D1457" s="160"/>
      <c r="E1457" s="140"/>
      <c r="F1457" s="143"/>
      <c r="G1457" s="144"/>
      <c r="H1457" s="199"/>
      <c r="I1457" s="187"/>
      <c r="J1457" s="169"/>
      <c r="K1457" s="200"/>
      <c r="L1457" s="143"/>
      <c r="M1457" s="143"/>
      <c r="N1457" s="143"/>
      <c r="O1457" s="147"/>
      <c r="P1457" s="149"/>
      <c r="Q1457" s="228"/>
      <c r="R1457" s="121"/>
      <c r="S1457" s="164"/>
      <c r="T1457" s="161"/>
      <c r="U1457" s="164"/>
      <c r="V1457" s="187"/>
      <c r="W1457" s="187"/>
      <c r="X1457" s="140"/>
      <c r="Y1457" s="114"/>
    </row>
    <row r="1458" spans="3:25">
      <c r="C1458" s="167"/>
      <c r="D1458" s="160"/>
      <c r="E1458" s="140"/>
      <c r="F1458" s="143"/>
      <c r="G1458" s="144"/>
      <c r="H1458" s="199"/>
      <c r="I1458" s="187"/>
      <c r="J1458" s="169"/>
      <c r="K1458" s="200"/>
      <c r="L1458" s="143"/>
      <c r="M1458" s="143"/>
      <c r="N1458" s="143"/>
      <c r="O1458" s="147"/>
      <c r="P1458" s="149"/>
      <c r="Q1458" s="228"/>
      <c r="R1458" s="121"/>
      <c r="S1458" s="164"/>
      <c r="T1458" s="161"/>
      <c r="U1458" s="164"/>
      <c r="V1458" s="187"/>
      <c r="W1458" s="187"/>
      <c r="X1458" s="140"/>
      <c r="Y1458" s="114"/>
    </row>
    <row r="1459" spans="3:25">
      <c r="C1459" s="167"/>
      <c r="D1459" s="160"/>
      <c r="E1459" s="140"/>
      <c r="F1459" s="143"/>
      <c r="G1459" s="144"/>
      <c r="H1459" s="199"/>
      <c r="I1459" s="187"/>
      <c r="J1459" s="169"/>
      <c r="K1459" s="200"/>
      <c r="L1459" s="143"/>
      <c r="M1459" s="143"/>
      <c r="N1459" s="143"/>
      <c r="O1459" s="147"/>
      <c r="P1459" s="149"/>
      <c r="Q1459" s="228"/>
      <c r="R1459" s="121"/>
      <c r="S1459" s="164"/>
      <c r="T1459" s="161"/>
      <c r="U1459" s="164"/>
      <c r="V1459" s="187"/>
      <c r="W1459" s="187"/>
      <c r="X1459" s="140"/>
      <c r="Y1459" s="114"/>
    </row>
    <row r="1460" spans="3:25">
      <c r="C1460" s="167"/>
      <c r="D1460" s="160"/>
      <c r="E1460" s="140"/>
      <c r="F1460" s="143"/>
      <c r="G1460" s="144"/>
      <c r="H1460" s="199"/>
      <c r="I1460" s="187"/>
      <c r="J1460" s="169"/>
      <c r="K1460" s="200"/>
      <c r="L1460" s="143"/>
      <c r="M1460" s="143"/>
      <c r="N1460" s="143"/>
      <c r="O1460" s="147"/>
      <c r="P1460" s="149"/>
      <c r="Q1460" s="228"/>
      <c r="R1460" s="121"/>
      <c r="S1460" s="164"/>
      <c r="T1460" s="161"/>
      <c r="U1460" s="164"/>
      <c r="V1460" s="187"/>
      <c r="W1460" s="187"/>
      <c r="X1460" s="140"/>
      <c r="Y1460" s="114"/>
    </row>
    <row r="1461" spans="3:25">
      <c r="C1461" s="167"/>
      <c r="D1461" s="160"/>
      <c r="E1461" s="140"/>
      <c r="F1461" s="143"/>
      <c r="G1461" s="144"/>
      <c r="H1461" s="199"/>
      <c r="I1461" s="187"/>
      <c r="J1461" s="169"/>
      <c r="K1461" s="200"/>
      <c r="L1461" s="143"/>
      <c r="M1461" s="143"/>
      <c r="N1461" s="143"/>
      <c r="O1461" s="147"/>
      <c r="P1461" s="149"/>
      <c r="Q1461" s="228"/>
      <c r="R1461" s="121"/>
      <c r="S1461" s="164"/>
      <c r="T1461" s="161"/>
      <c r="U1461" s="164"/>
      <c r="V1461" s="187"/>
      <c r="W1461" s="187"/>
      <c r="X1461" s="140"/>
      <c r="Y1461" s="114"/>
    </row>
    <row r="1462" spans="3:25">
      <c r="C1462" s="167"/>
      <c r="D1462" s="160"/>
      <c r="E1462" s="140"/>
      <c r="F1462" s="143"/>
      <c r="G1462" s="144"/>
      <c r="H1462" s="199"/>
      <c r="I1462" s="187"/>
      <c r="J1462" s="169"/>
      <c r="K1462" s="200"/>
      <c r="L1462" s="143"/>
      <c r="M1462" s="143"/>
      <c r="N1462" s="143"/>
      <c r="O1462" s="147"/>
      <c r="P1462" s="149"/>
      <c r="Q1462" s="228"/>
      <c r="R1462" s="121"/>
      <c r="S1462" s="164"/>
      <c r="T1462" s="161"/>
      <c r="U1462" s="164"/>
      <c r="V1462" s="187"/>
      <c r="W1462" s="187"/>
      <c r="X1462" s="140"/>
      <c r="Y1462" s="114"/>
    </row>
    <row r="1463" spans="3:25">
      <c r="C1463" s="167"/>
      <c r="D1463" s="160"/>
      <c r="E1463" s="140"/>
      <c r="F1463" s="143"/>
      <c r="G1463" s="144"/>
      <c r="H1463" s="199"/>
      <c r="I1463" s="187"/>
      <c r="J1463" s="169"/>
      <c r="K1463" s="200"/>
      <c r="L1463" s="143"/>
      <c r="M1463" s="143"/>
      <c r="N1463" s="143"/>
      <c r="O1463" s="147"/>
      <c r="P1463" s="149"/>
      <c r="Q1463" s="228"/>
      <c r="R1463" s="121"/>
      <c r="S1463" s="164"/>
      <c r="T1463" s="161"/>
      <c r="U1463" s="164"/>
      <c r="V1463" s="187"/>
      <c r="W1463" s="187"/>
      <c r="X1463" s="140"/>
      <c r="Y1463" s="114"/>
    </row>
    <row r="1464" spans="3:25">
      <c r="C1464" s="167"/>
      <c r="D1464" s="160"/>
      <c r="E1464" s="140"/>
      <c r="F1464" s="143"/>
      <c r="G1464" s="144"/>
      <c r="H1464" s="199"/>
      <c r="I1464" s="187"/>
      <c r="J1464" s="169"/>
      <c r="K1464" s="200"/>
      <c r="L1464" s="143"/>
      <c r="M1464" s="143"/>
      <c r="N1464" s="143"/>
      <c r="O1464" s="147"/>
      <c r="P1464" s="149"/>
      <c r="Q1464" s="228"/>
      <c r="R1464" s="121"/>
      <c r="S1464" s="164"/>
      <c r="T1464" s="161"/>
      <c r="U1464" s="164"/>
      <c r="V1464" s="187"/>
      <c r="W1464" s="187"/>
      <c r="X1464" s="140"/>
      <c r="Y1464" s="114"/>
    </row>
    <row r="1465" spans="3:25">
      <c r="C1465" s="167"/>
      <c r="D1465" s="160"/>
      <c r="E1465" s="140"/>
      <c r="F1465" s="143"/>
      <c r="G1465" s="144"/>
      <c r="H1465" s="199"/>
      <c r="I1465" s="187"/>
      <c r="J1465" s="169"/>
      <c r="K1465" s="200"/>
      <c r="L1465" s="143"/>
      <c r="M1465" s="143"/>
      <c r="N1465" s="143"/>
      <c r="O1465" s="147"/>
      <c r="P1465" s="149"/>
      <c r="Q1465" s="228"/>
      <c r="R1465" s="121"/>
      <c r="S1465" s="164"/>
      <c r="T1465" s="161"/>
      <c r="U1465" s="164"/>
      <c r="V1465" s="187"/>
      <c r="W1465" s="187"/>
      <c r="X1465" s="140"/>
      <c r="Y1465" s="114"/>
    </row>
    <row r="1466" spans="3:25">
      <c r="C1466" s="167"/>
      <c r="D1466" s="160"/>
      <c r="E1466" s="140"/>
      <c r="F1466" s="143"/>
      <c r="G1466" s="144"/>
      <c r="H1466" s="199"/>
      <c r="I1466" s="187"/>
      <c r="J1466" s="169"/>
      <c r="K1466" s="200"/>
      <c r="L1466" s="143"/>
      <c r="M1466" s="143"/>
      <c r="N1466" s="143"/>
      <c r="O1466" s="147"/>
      <c r="P1466" s="149"/>
      <c r="Q1466" s="228"/>
      <c r="R1466" s="121"/>
      <c r="S1466" s="164"/>
      <c r="T1466" s="161"/>
      <c r="U1466" s="164"/>
      <c r="V1466" s="187"/>
      <c r="W1466" s="187"/>
      <c r="X1466" s="140"/>
      <c r="Y1466" s="114"/>
    </row>
    <row r="1467" spans="3:25">
      <c r="C1467" s="167"/>
      <c r="D1467" s="160"/>
      <c r="E1467" s="140"/>
      <c r="F1467" s="143"/>
      <c r="G1467" s="144"/>
      <c r="H1467" s="199"/>
      <c r="I1467" s="187"/>
      <c r="J1467" s="169"/>
      <c r="K1467" s="200"/>
      <c r="L1467" s="143"/>
      <c r="M1467" s="143"/>
      <c r="N1467" s="143"/>
      <c r="O1467" s="147"/>
      <c r="P1467" s="149"/>
      <c r="Q1467" s="228"/>
      <c r="R1467" s="121"/>
      <c r="S1467" s="164"/>
      <c r="T1467" s="161"/>
      <c r="U1467" s="164"/>
      <c r="V1467" s="187"/>
      <c r="W1467" s="187"/>
      <c r="X1467" s="140"/>
      <c r="Y1467" s="114"/>
    </row>
    <row r="1468" spans="3:25">
      <c r="C1468" s="167"/>
      <c r="D1468" s="160"/>
      <c r="E1468" s="140"/>
      <c r="F1468" s="143"/>
      <c r="G1468" s="144"/>
      <c r="H1468" s="199"/>
      <c r="I1468" s="187"/>
      <c r="J1468" s="169"/>
      <c r="K1468" s="200"/>
      <c r="L1468" s="143"/>
      <c r="M1468" s="143"/>
      <c r="N1468" s="143"/>
      <c r="O1468" s="147"/>
      <c r="P1468" s="149"/>
      <c r="Q1468" s="228"/>
      <c r="R1468" s="121"/>
      <c r="S1468" s="164"/>
      <c r="T1468" s="161"/>
      <c r="U1468" s="164"/>
      <c r="V1468" s="187"/>
      <c r="W1468" s="187"/>
      <c r="X1468" s="140"/>
      <c r="Y1468" s="114"/>
    </row>
    <row r="1469" spans="3:25">
      <c r="C1469" s="167"/>
      <c r="D1469" s="160"/>
      <c r="E1469" s="140"/>
      <c r="F1469" s="143"/>
      <c r="G1469" s="144"/>
      <c r="H1469" s="199"/>
      <c r="I1469" s="187"/>
      <c r="J1469" s="169"/>
      <c r="K1469" s="200"/>
      <c r="L1469" s="143"/>
      <c r="M1469" s="143"/>
      <c r="N1469" s="143"/>
      <c r="O1469" s="147"/>
      <c r="P1469" s="149"/>
      <c r="Q1469" s="228"/>
      <c r="R1469" s="121"/>
      <c r="S1469" s="164"/>
      <c r="T1469" s="161"/>
      <c r="U1469" s="164"/>
      <c r="V1469" s="187"/>
      <c r="W1469" s="187"/>
      <c r="X1469" s="140"/>
      <c r="Y1469" s="114"/>
    </row>
    <row r="1470" spans="3:25">
      <c r="C1470" s="167"/>
      <c r="D1470" s="160"/>
      <c r="E1470" s="140"/>
      <c r="F1470" s="143"/>
      <c r="G1470" s="144"/>
      <c r="H1470" s="199"/>
      <c r="I1470" s="187"/>
      <c r="J1470" s="169"/>
      <c r="K1470" s="200"/>
      <c r="L1470" s="143"/>
      <c r="M1470" s="143"/>
      <c r="N1470" s="143"/>
      <c r="O1470" s="147"/>
      <c r="P1470" s="149"/>
      <c r="Q1470" s="228"/>
      <c r="R1470" s="121"/>
      <c r="S1470" s="164"/>
      <c r="T1470" s="161"/>
      <c r="U1470" s="164"/>
      <c r="V1470" s="187"/>
      <c r="W1470" s="187"/>
      <c r="X1470" s="140"/>
      <c r="Y1470" s="114"/>
    </row>
    <row r="1471" spans="3:25">
      <c r="C1471" s="167"/>
      <c r="D1471" s="160"/>
      <c r="E1471" s="140"/>
      <c r="F1471" s="143"/>
      <c r="G1471" s="144"/>
      <c r="H1471" s="199"/>
      <c r="I1471" s="187"/>
      <c r="J1471" s="169"/>
      <c r="K1471" s="200"/>
      <c r="L1471" s="143"/>
      <c r="M1471" s="143"/>
      <c r="N1471" s="143"/>
      <c r="O1471" s="147"/>
      <c r="P1471" s="149"/>
      <c r="Q1471" s="228"/>
      <c r="R1471" s="121"/>
      <c r="S1471" s="164"/>
      <c r="T1471" s="161"/>
      <c r="U1471" s="164"/>
      <c r="V1471" s="187"/>
      <c r="W1471" s="187"/>
      <c r="X1471" s="140"/>
      <c r="Y1471" s="114"/>
    </row>
    <row r="1472" spans="3:25">
      <c r="C1472" s="167"/>
      <c r="D1472" s="160"/>
      <c r="E1472" s="140"/>
      <c r="F1472" s="143"/>
      <c r="G1472" s="144"/>
      <c r="H1472" s="199"/>
      <c r="I1472" s="187"/>
      <c r="J1472" s="169"/>
      <c r="K1472" s="200"/>
      <c r="L1472" s="143"/>
      <c r="M1472" s="143"/>
      <c r="N1472" s="143"/>
      <c r="O1472" s="147"/>
      <c r="P1472" s="149"/>
      <c r="Q1472" s="228"/>
      <c r="R1472" s="121"/>
      <c r="S1472" s="164"/>
      <c r="T1472" s="161"/>
      <c r="U1472" s="164"/>
      <c r="V1472" s="187"/>
      <c r="W1472" s="187"/>
      <c r="X1472" s="140"/>
      <c r="Y1472" s="114"/>
    </row>
    <row r="1473" spans="3:25">
      <c r="C1473" s="167"/>
      <c r="D1473" s="160"/>
      <c r="E1473" s="140"/>
      <c r="F1473" s="143"/>
      <c r="G1473" s="144"/>
      <c r="H1473" s="199"/>
      <c r="I1473" s="187"/>
      <c r="J1473" s="169"/>
      <c r="K1473" s="200"/>
      <c r="L1473" s="143"/>
      <c r="M1473" s="143"/>
      <c r="N1473" s="143"/>
      <c r="O1473" s="147"/>
      <c r="P1473" s="149"/>
      <c r="Q1473" s="228"/>
      <c r="R1473" s="121"/>
      <c r="S1473" s="164"/>
      <c r="T1473" s="161"/>
      <c r="U1473" s="164"/>
      <c r="V1473" s="187"/>
      <c r="W1473" s="187"/>
      <c r="X1473" s="140"/>
      <c r="Y1473" s="114"/>
    </row>
    <row r="1474" spans="3:25">
      <c r="C1474" s="167"/>
      <c r="D1474" s="160"/>
      <c r="E1474" s="140"/>
      <c r="F1474" s="143"/>
      <c r="G1474" s="144"/>
      <c r="H1474" s="199"/>
      <c r="I1474" s="187"/>
      <c r="J1474" s="169"/>
      <c r="K1474" s="200"/>
      <c r="L1474" s="143"/>
      <c r="M1474" s="143"/>
      <c r="N1474" s="143"/>
      <c r="O1474" s="147"/>
      <c r="P1474" s="149"/>
      <c r="Q1474" s="228"/>
      <c r="R1474" s="121"/>
      <c r="S1474" s="164"/>
      <c r="T1474" s="161"/>
      <c r="U1474" s="164"/>
      <c r="V1474" s="187"/>
      <c r="W1474" s="187"/>
      <c r="X1474" s="140"/>
      <c r="Y1474" s="114"/>
    </row>
    <row r="1475" spans="3:25">
      <c r="C1475" s="167"/>
      <c r="D1475" s="160"/>
      <c r="E1475" s="140"/>
      <c r="F1475" s="143"/>
      <c r="G1475" s="144"/>
      <c r="H1475" s="199"/>
      <c r="I1475" s="187"/>
      <c r="J1475" s="169"/>
      <c r="K1475" s="200"/>
      <c r="L1475" s="143"/>
      <c r="M1475" s="143"/>
      <c r="N1475" s="143"/>
      <c r="O1475" s="147"/>
      <c r="P1475" s="149"/>
      <c r="Q1475" s="228"/>
      <c r="R1475" s="121"/>
      <c r="S1475" s="164"/>
      <c r="T1475" s="161"/>
      <c r="U1475" s="164"/>
      <c r="V1475" s="187"/>
      <c r="W1475" s="187"/>
      <c r="X1475" s="140"/>
      <c r="Y1475" s="114"/>
    </row>
    <row r="1476" spans="3:25">
      <c r="C1476" s="167"/>
      <c r="D1476" s="160"/>
      <c r="E1476" s="140"/>
      <c r="F1476" s="143"/>
      <c r="G1476" s="144"/>
      <c r="H1476" s="199"/>
      <c r="I1476" s="187"/>
      <c r="J1476" s="169"/>
      <c r="K1476" s="200"/>
      <c r="L1476" s="143"/>
      <c r="M1476" s="143"/>
      <c r="N1476" s="143"/>
      <c r="O1476" s="147"/>
      <c r="P1476" s="149"/>
      <c r="Q1476" s="228"/>
      <c r="R1476" s="121"/>
      <c r="S1476" s="164"/>
      <c r="T1476" s="161"/>
      <c r="U1476" s="164"/>
      <c r="V1476" s="187"/>
      <c r="W1476" s="187"/>
      <c r="X1476" s="140"/>
      <c r="Y1476" s="114"/>
    </row>
    <row r="1477" spans="3:25">
      <c r="C1477" s="167"/>
      <c r="D1477" s="160"/>
      <c r="E1477" s="140"/>
      <c r="F1477" s="143"/>
      <c r="G1477" s="144"/>
      <c r="H1477" s="199"/>
      <c r="I1477" s="187"/>
      <c r="J1477" s="169"/>
      <c r="K1477" s="200"/>
      <c r="L1477" s="143"/>
      <c r="M1477" s="143"/>
      <c r="N1477" s="143"/>
      <c r="O1477" s="147"/>
      <c r="P1477" s="149"/>
      <c r="Q1477" s="228"/>
      <c r="R1477" s="121"/>
      <c r="S1477" s="164"/>
      <c r="T1477" s="161"/>
      <c r="U1477" s="164"/>
      <c r="V1477" s="187"/>
      <c r="W1477" s="187"/>
      <c r="X1477" s="140"/>
      <c r="Y1477" s="114"/>
    </row>
    <row r="1478" spans="3:25">
      <c r="C1478" s="167"/>
      <c r="D1478" s="160"/>
      <c r="E1478" s="140"/>
      <c r="F1478" s="143"/>
      <c r="G1478" s="144"/>
      <c r="H1478" s="199"/>
      <c r="I1478" s="187"/>
      <c r="J1478" s="169"/>
      <c r="K1478" s="200"/>
      <c r="L1478" s="143"/>
      <c r="M1478" s="143"/>
      <c r="N1478" s="143"/>
      <c r="O1478" s="147"/>
      <c r="P1478" s="149"/>
      <c r="Q1478" s="228"/>
      <c r="R1478" s="121"/>
      <c r="S1478" s="164"/>
      <c r="T1478" s="161"/>
      <c r="U1478" s="164"/>
      <c r="V1478" s="187"/>
      <c r="W1478" s="187"/>
      <c r="X1478" s="140"/>
      <c r="Y1478" s="114"/>
    </row>
    <row r="1479" spans="3:25">
      <c r="C1479" s="167"/>
      <c r="D1479" s="160"/>
      <c r="E1479" s="140"/>
      <c r="F1479" s="143"/>
      <c r="G1479" s="144"/>
      <c r="H1479" s="199"/>
      <c r="I1479" s="187"/>
      <c r="J1479" s="169"/>
      <c r="K1479" s="200"/>
      <c r="L1479" s="143"/>
      <c r="M1479" s="143"/>
      <c r="N1479" s="143"/>
      <c r="O1479" s="147"/>
      <c r="P1479" s="149"/>
      <c r="Q1479" s="228"/>
      <c r="R1479" s="121"/>
      <c r="S1479" s="164"/>
      <c r="T1479" s="161"/>
      <c r="U1479" s="164"/>
      <c r="V1479" s="187"/>
      <c r="W1479" s="187"/>
      <c r="X1479" s="140"/>
      <c r="Y1479" s="114"/>
    </row>
    <row r="1480" spans="3:25">
      <c r="C1480" s="167"/>
      <c r="D1480" s="160"/>
      <c r="E1480" s="140"/>
      <c r="F1480" s="143"/>
      <c r="G1480" s="144"/>
      <c r="H1480" s="199"/>
      <c r="I1480" s="187"/>
      <c r="J1480" s="169"/>
      <c r="K1480" s="200"/>
      <c r="L1480" s="143"/>
      <c r="M1480" s="143"/>
      <c r="N1480" s="143"/>
      <c r="O1480" s="147"/>
      <c r="P1480" s="149"/>
      <c r="Q1480" s="228"/>
      <c r="R1480" s="121"/>
      <c r="S1480" s="164"/>
      <c r="T1480" s="161"/>
      <c r="U1480" s="164"/>
      <c r="V1480" s="187"/>
      <c r="W1480" s="187"/>
      <c r="X1480" s="140"/>
      <c r="Y1480" s="114"/>
    </row>
    <row r="1481" spans="3:25">
      <c r="C1481" s="167"/>
      <c r="D1481" s="160"/>
      <c r="E1481" s="140"/>
      <c r="F1481" s="143"/>
      <c r="G1481" s="144"/>
      <c r="H1481" s="199"/>
      <c r="I1481" s="187"/>
      <c r="J1481" s="169"/>
      <c r="K1481" s="200"/>
      <c r="L1481" s="143"/>
      <c r="M1481" s="143"/>
      <c r="N1481" s="143"/>
      <c r="O1481" s="147"/>
      <c r="P1481" s="149"/>
      <c r="Q1481" s="228"/>
      <c r="R1481" s="121"/>
      <c r="S1481" s="164"/>
      <c r="T1481" s="161"/>
      <c r="U1481" s="164"/>
      <c r="V1481" s="187"/>
      <c r="W1481" s="187"/>
      <c r="X1481" s="140"/>
      <c r="Y1481" s="114"/>
    </row>
    <row r="1482" spans="3:25">
      <c r="C1482" s="167"/>
      <c r="D1482" s="160"/>
      <c r="E1482" s="140"/>
      <c r="F1482" s="143"/>
      <c r="G1482" s="144"/>
      <c r="H1482" s="199"/>
      <c r="I1482" s="187"/>
      <c r="J1482" s="169"/>
      <c r="K1482" s="200"/>
      <c r="L1482" s="143"/>
      <c r="M1482" s="143"/>
      <c r="N1482" s="143"/>
      <c r="O1482" s="147"/>
      <c r="P1482" s="149"/>
      <c r="Q1482" s="228"/>
      <c r="R1482" s="121"/>
      <c r="S1482" s="164"/>
      <c r="T1482" s="161"/>
      <c r="U1482" s="164"/>
      <c r="V1482" s="187"/>
      <c r="W1482" s="187"/>
      <c r="X1482" s="140"/>
      <c r="Y1482" s="114"/>
    </row>
    <row r="1483" spans="3:25">
      <c r="C1483" s="167"/>
      <c r="D1483" s="160"/>
      <c r="E1483" s="140"/>
      <c r="F1483" s="143"/>
      <c r="G1483" s="144"/>
      <c r="H1483" s="199"/>
      <c r="I1483" s="187"/>
      <c r="J1483" s="169"/>
      <c r="K1483" s="200"/>
      <c r="L1483" s="143"/>
      <c r="M1483" s="143"/>
      <c r="N1483" s="143"/>
      <c r="O1483" s="147"/>
      <c r="P1483" s="149"/>
      <c r="Q1483" s="228"/>
      <c r="R1483" s="121"/>
      <c r="S1483" s="164"/>
      <c r="T1483" s="161"/>
      <c r="U1483" s="164"/>
      <c r="V1483" s="187"/>
      <c r="W1483" s="187"/>
      <c r="X1483" s="140"/>
      <c r="Y1483" s="114"/>
    </row>
    <row r="1484" spans="3:25">
      <c r="C1484" s="167"/>
      <c r="D1484" s="160"/>
      <c r="E1484" s="140"/>
      <c r="F1484" s="143"/>
      <c r="G1484" s="144"/>
      <c r="H1484" s="199"/>
      <c r="I1484" s="187"/>
      <c r="J1484" s="169"/>
      <c r="K1484" s="200"/>
      <c r="L1484" s="143"/>
      <c r="M1484" s="143"/>
      <c r="N1484" s="143"/>
      <c r="O1484" s="147"/>
      <c r="P1484" s="149"/>
      <c r="Q1484" s="228"/>
      <c r="R1484" s="121"/>
      <c r="S1484" s="164"/>
      <c r="T1484" s="161"/>
      <c r="U1484" s="164"/>
      <c r="V1484" s="187"/>
      <c r="W1484" s="187"/>
      <c r="X1484" s="140"/>
      <c r="Y1484" s="114"/>
    </row>
    <row r="1485" spans="3:25">
      <c r="C1485" s="167"/>
      <c r="D1485" s="160"/>
      <c r="E1485" s="140"/>
      <c r="F1485" s="143"/>
      <c r="G1485" s="144"/>
      <c r="H1485" s="199"/>
      <c r="I1485" s="187"/>
      <c r="J1485" s="169"/>
      <c r="K1485" s="200"/>
      <c r="L1485" s="143"/>
      <c r="M1485" s="143"/>
      <c r="N1485" s="143"/>
      <c r="O1485" s="147"/>
      <c r="P1485" s="149"/>
      <c r="Q1485" s="228"/>
      <c r="R1485" s="121"/>
      <c r="S1485" s="164"/>
      <c r="T1485" s="161"/>
      <c r="U1485" s="164"/>
      <c r="V1485" s="187"/>
      <c r="W1485" s="187"/>
      <c r="X1485" s="140"/>
      <c r="Y1485" s="114"/>
    </row>
    <row r="1486" spans="3:25">
      <c r="C1486" s="167"/>
      <c r="D1486" s="160"/>
      <c r="E1486" s="140"/>
      <c r="F1486" s="143"/>
      <c r="G1486" s="144"/>
      <c r="H1486" s="199"/>
      <c r="I1486" s="187"/>
      <c r="J1486" s="169"/>
      <c r="K1486" s="200"/>
      <c r="L1486" s="143"/>
      <c r="M1486" s="143"/>
      <c r="N1486" s="143"/>
      <c r="O1486" s="147"/>
      <c r="P1486" s="149"/>
      <c r="Q1486" s="228"/>
      <c r="R1486" s="121"/>
      <c r="S1486" s="164"/>
      <c r="T1486" s="161"/>
      <c r="U1486" s="164"/>
      <c r="V1486" s="187"/>
      <c r="W1486" s="187"/>
      <c r="X1486" s="140"/>
      <c r="Y1486" s="114"/>
    </row>
    <row r="1487" spans="3:25">
      <c r="C1487" s="167"/>
      <c r="D1487" s="160"/>
      <c r="E1487" s="140"/>
      <c r="F1487" s="143"/>
      <c r="G1487" s="144"/>
      <c r="H1487" s="199"/>
      <c r="I1487" s="187"/>
      <c r="J1487" s="169"/>
      <c r="K1487" s="200"/>
      <c r="L1487" s="143"/>
      <c r="M1487" s="143"/>
      <c r="N1487" s="143"/>
      <c r="O1487" s="147"/>
      <c r="P1487" s="149"/>
      <c r="Q1487" s="228"/>
      <c r="R1487" s="121"/>
      <c r="S1487" s="164"/>
      <c r="T1487" s="161"/>
      <c r="U1487" s="164"/>
      <c r="V1487" s="187"/>
      <c r="W1487" s="187"/>
      <c r="X1487" s="140"/>
      <c r="Y1487" s="114"/>
    </row>
    <row r="1488" spans="3:25">
      <c r="C1488" s="167"/>
      <c r="D1488" s="160"/>
      <c r="E1488" s="140"/>
      <c r="F1488" s="143"/>
      <c r="G1488" s="144"/>
      <c r="H1488" s="199"/>
      <c r="I1488" s="187"/>
      <c r="J1488" s="169"/>
      <c r="K1488" s="200"/>
      <c r="L1488" s="143"/>
      <c r="M1488" s="143"/>
      <c r="N1488" s="143"/>
      <c r="O1488" s="147"/>
      <c r="P1488" s="149"/>
      <c r="Q1488" s="228"/>
      <c r="R1488" s="121"/>
      <c r="S1488" s="164"/>
      <c r="T1488" s="161"/>
      <c r="U1488" s="164"/>
      <c r="V1488" s="187"/>
      <c r="W1488" s="187"/>
      <c r="X1488" s="140"/>
      <c r="Y1488" s="114"/>
    </row>
    <row r="1489" spans="3:25">
      <c r="C1489" s="167"/>
      <c r="D1489" s="160"/>
      <c r="E1489" s="140"/>
      <c r="F1489" s="143"/>
      <c r="G1489" s="144"/>
      <c r="H1489" s="199"/>
      <c r="I1489" s="187"/>
      <c r="J1489" s="169"/>
      <c r="K1489" s="200"/>
      <c r="L1489" s="143"/>
      <c r="M1489" s="143"/>
      <c r="N1489" s="143"/>
      <c r="O1489" s="147"/>
      <c r="P1489" s="149"/>
      <c r="Q1489" s="228"/>
      <c r="R1489" s="121"/>
      <c r="S1489" s="164"/>
      <c r="T1489" s="161"/>
      <c r="U1489" s="164"/>
      <c r="V1489" s="187"/>
      <c r="W1489" s="187"/>
      <c r="X1489" s="140"/>
      <c r="Y1489" s="114"/>
    </row>
    <row r="1490" spans="3:25">
      <c r="C1490" s="167"/>
      <c r="D1490" s="160"/>
      <c r="E1490" s="140"/>
      <c r="F1490" s="143"/>
      <c r="G1490" s="144"/>
      <c r="H1490" s="199"/>
      <c r="I1490" s="187"/>
      <c r="J1490" s="169"/>
      <c r="K1490" s="200"/>
      <c r="L1490" s="143"/>
      <c r="M1490" s="143"/>
      <c r="N1490" s="143"/>
      <c r="O1490" s="147"/>
      <c r="P1490" s="149"/>
      <c r="Q1490" s="228"/>
      <c r="R1490" s="121"/>
      <c r="S1490" s="164"/>
      <c r="T1490" s="161"/>
      <c r="U1490" s="164"/>
      <c r="V1490" s="187"/>
      <c r="W1490" s="187"/>
      <c r="X1490" s="140"/>
      <c r="Y1490" s="114"/>
    </row>
    <row r="1491" spans="3:25">
      <c r="C1491" s="167"/>
      <c r="D1491" s="160"/>
      <c r="E1491" s="140"/>
      <c r="F1491" s="143"/>
      <c r="G1491" s="144"/>
      <c r="H1491" s="199"/>
      <c r="I1491" s="187"/>
      <c r="J1491" s="169"/>
      <c r="K1491" s="200"/>
      <c r="L1491" s="143"/>
      <c r="M1491" s="143"/>
      <c r="N1491" s="143"/>
      <c r="O1491" s="147"/>
      <c r="P1491" s="149"/>
      <c r="Q1491" s="228"/>
      <c r="R1491" s="121"/>
      <c r="S1491" s="164"/>
      <c r="T1491" s="161"/>
      <c r="U1491" s="164"/>
      <c r="V1491" s="187"/>
      <c r="W1491" s="187"/>
      <c r="X1491" s="140"/>
      <c r="Y1491" s="114"/>
    </row>
    <row r="1492" spans="3:25">
      <c r="C1492" s="167"/>
      <c r="D1492" s="160"/>
      <c r="E1492" s="140"/>
      <c r="F1492" s="143"/>
      <c r="G1492" s="144"/>
      <c r="H1492" s="199"/>
      <c r="I1492" s="187"/>
      <c r="J1492" s="169"/>
      <c r="K1492" s="200"/>
      <c r="L1492" s="143"/>
      <c r="M1492" s="143"/>
      <c r="N1492" s="143"/>
      <c r="O1492" s="147"/>
      <c r="P1492" s="149"/>
      <c r="Q1492" s="228"/>
      <c r="R1492" s="121"/>
      <c r="S1492" s="164"/>
      <c r="T1492" s="161"/>
      <c r="U1492" s="164"/>
      <c r="V1492" s="187"/>
      <c r="W1492" s="187"/>
      <c r="X1492" s="140"/>
      <c r="Y1492" s="114"/>
    </row>
    <row r="1493" spans="3:25">
      <c r="C1493" s="167"/>
      <c r="D1493" s="160"/>
      <c r="E1493" s="140"/>
      <c r="F1493" s="143"/>
      <c r="G1493" s="144"/>
      <c r="H1493" s="199"/>
      <c r="I1493" s="187"/>
      <c r="J1493" s="169"/>
      <c r="K1493" s="200"/>
      <c r="L1493" s="143"/>
      <c r="M1493" s="143"/>
      <c r="N1493" s="143"/>
      <c r="O1493" s="147"/>
      <c r="P1493" s="149"/>
      <c r="Q1493" s="228"/>
      <c r="R1493" s="121"/>
      <c r="S1493" s="164"/>
      <c r="T1493" s="161"/>
      <c r="U1493" s="164"/>
      <c r="V1493" s="187"/>
      <c r="W1493" s="187"/>
      <c r="X1493" s="140"/>
      <c r="Y1493" s="114"/>
    </row>
    <row r="1494" spans="3:25">
      <c r="C1494" s="167"/>
      <c r="D1494" s="160"/>
      <c r="E1494" s="140"/>
      <c r="F1494" s="143"/>
      <c r="G1494" s="144"/>
      <c r="H1494" s="199"/>
      <c r="I1494" s="187"/>
      <c r="J1494" s="169"/>
      <c r="K1494" s="200"/>
      <c r="L1494" s="143"/>
      <c r="M1494" s="143"/>
      <c r="N1494" s="143"/>
      <c r="O1494" s="147"/>
      <c r="P1494" s="149"/>
      <c r="Q1494" s="228"/>
      <c r="R1494" s="121"/>
      <c r="S1494" s="164"/>
      <c r="T1494" s="161"/>
      <c r="U1494" s="164"/>
      <c r="V1494" s="187"/>
      <c r="W1494" s="187"/>
      <c r="X1494" s="140"/>
      <c r="Y1494" s="114"/>
    </row>
    <row r="1495" spans="3:25">
      <c r="C1495" s="167"/>
      <c r="D1495" s="160"/>
      <c r="E1495" s="140"/>
      <c r="F1495" s="143"/>
      <c r="G1495" s="144"/>
      <c r="H1495" s="199"/>
      <c r="I1495" s="187"/>
      <c r="J1495" s="169"/>
      <c r="K1495" s="200"/>
      <c r="L1495" s="143"/>
      <c r="M1495" s="143"/>
      <c r="N1495" s="143"/>
      <c r="O1495" s="147"/>
      <c r="P1495" s="149"/>
      <c r="Q1495" s="228"/>
      <c r="R1495" s="121"/>
      <c r="S1495" s="164"/>
      <c r="T1495" s="161"/>
      <c r="U1495" s="164"/>
      <c r="V1495" s="187"/>
      <c r="W1495" s="187"/>
      <c r="X1495" s="140"/>
      <c r="Y1495" s="114"/>
    </row>
    <row r="1496" spans="3:25">
      <c r="C1496" s="167"/>
      <c r="D1496" s="160"/>
      <c r="E1496" s="140"/>
      <c r="F1496" s="143"/>
      <c r="G1496" s="144"/>
      <c r="H1496" s="199"/>
      <c r="I1496" s="187"/>
      <c r="J1496" s="169"/>
      <c r="K1496" s="200"/>
      <c r="L1496" s="143"/>
      <c r="M1496" s="143"/>
      <c r="N1496" s="143"/>
      <c r="O1496" s="147"/>
      <c r="P1496" s="149"/>
      <c r="Q1496" s="228"/>
      <c r="R1496" s="121"/>
      <c r="S1496" s="164"/>
      <c r="T1496" s="161"/>
      <c r="U1496" s="164"/>
      <c r="V1496" s="187"/>
      <c r="W1496" s="187"/>
      <c r="X1496" s="140"/>
      <c r="Y1496" s="114"/>
    </row>
    <row r="1497" spans="3:25">
      <c r="C1497" s="167"/>
      <c r="D1497" s="160"/>
      <c r="E1497" s="140"/>
      <c r="F1497" s="143"/>
      <c r="G1497" s="144"/>
      <c r="H1497" s="199"/>
      <c r="I1497" s="187"/>
      <c r="J1497" s="169"/>
      <c r="K1497" s="200"/>
      <c r="L1497" s="143"/>
      <c r="M1497" s="143"/>
      <c r="N1497" s="143"/>
      <c r="O1497" s="147"/>
      <c r="P1497" s="149"/>
      <c r="Q1497" s="228"/>
      <c r="R1497" s="121"/>
      <c r="S1497" s="164"/>
      <c r="T1497" s="161"/>
      <c r="U1497" s="164"/>
      <c r="V1497" s="187"/>
      <c r="W1497" s="187"/>
      <c r="X1497" s="140"/>
      <c r="Y1497" s="114"/>
    </row>
    <row r="1498" spans="3:25">
      <c r="C1498" s="167"/>
      <c r="D1498" s="160"/>
      <c r="E1498" s="140"/>
      <c r="F1498" s="143"/>
      <c r="G1498" s="144"/>
      <c r="H1498" s="199"/>
      <c r="I1498" s="187"/>
      <c r="J1498" s="169"/>
      <c r="K1498" s="200"/>
      <c r="L1498" s="143"/>
      <c r="M1498" s="143"/>
      <c r="N1498" s="143"/>
      <c r="O1498" s="147"/>
      <c r="P1498" s="149"/>
      <c r="Q1498" s="228"/>
      <c r="R1498" s="121"/>
      <c r="S1498" s="164"/>
      <c r="T1498" s="161"/>
      <c r="U1498" s="164"/>
      <c r="V1498" s="187"/>
      <c r="W1498" s="187"/>
      <c r="X1498" s="140"/>
      <c r="Y1498" s="114"/>
    </row>
    <row r="1499" spans="3:25">
      <c r="C1499" s="167"/>
      <c r="D1499" s="160"/>
      <c r="E1499" s="140"/>
      <c r="F1499" s="143"/>
      <c r="G1499" s="144"/>
      <c r="H1499" s="199"/>
      <c r="I1499" s="187"/>
      <c r="J1499" s="169"/>
      <c r="K1499" s="200"/>
      <c r="L1499" s="143"/>
      <c r="M1499" s="143"/>
      <c r="N1499" s="143"/>
      <c r="O1499" s="147"/>
      <c r="P1499" s="149"/>
      <c r="Q1499" s="228"/>
      <c r="R1499" s="121"/>
      <c r="S1499" s="164"/>
      <c r="T1499" s="161"/>
      <c r="U1499" s="164"/>
      <c r="V1499" s="187"/>
      <c r="W1499" s="187"/>
      <c r="X1499" s="140"/>
      <c r="Y1499" s="114"/>
    </row>
    <row r="1500" spans="3:25">
      <c r="C1500" s="167"/>
      <c r="D1500" s="160"/>
      <c r="E1500" s="140"/>
      <c r="F1500" s="143"/>
      <c r="G1500" s="144"/>
      <c r="H1500" s="199"/>
      <c r="I1500" s="187"/>
      <c r="J1500" s="169"/>
      <c r="K1500" s="200"/>
      <c r="L1500" s="143"/>
      <c r="M1500" s="143"/>
      <c r="N1500" s="143"/>
      <c r="O1500" s="147"/>
      <c r="P1500" s="149"/>
      <c r="Q1500" s="228"/>
      <c r="R1500" s="121"/>
      <c r="S1500" s="164"/>
      <c r="T1500" s="161"/>
      <c r="U1500" s="164"/>
      <c r="V1500" s="187"/>
      <c r="W1500" s="187"/>
      <c r="X1500" s="140"/>
      <c r="Y1500" s="114"/>
    </row>
    <row r="1501" spans="3:25">
      <c r="C1501" s="167"/>
      <c r="D1501" s="160"/>
      <c r="E1501" s="140"/>
      <c r="F1501" s="143"/>
      <c r="G1501" s="144"/>
      <c r="H1501" s="199"/>
      <c r="I1501" s="187"/>
      <c r="J1501" s="169"/>
      <c r="K1501" s="200"/>
      <c r="L1501" s="143"/>
      <c r="M1501" s="143"/>
      <c r="N1501" s="143"/>
      <c r="O1501" s="147"/>
      <c r="P1501" s="149"/>
      <c r="Q1501" s="228"/>
      <c r="R1501" s="121"/>
      <c r="S1501" s="164"/>
      <c r="T1501" s="161"/>
      <c r="U1501" s="164"/>
      <c r="V1501" s="187"/>
      <c r="W1501" s="187"/>
      <c r="X1501" s="140"/>
      <c r="Y1501" s="114"/>
    </row>
    <row r="1502" spans="3:25">
      <c r="C1502" s="167"/>
      <c r="D1502" s="160"/>
      <c r="E1502" s="140"/>
      <c r="F1502" s="143"/>
      <c r="G1502" s="144"/>
      <c r="H1502" s="199"/>
      <c r="I1502" s="187"/>
      <c r="J1502" s="169"/>
      <c r="K1502" s="200"/>
      <c r="L1502" s="143"/>
      <c r="M1502" s="143"/>
      <c r="N1502" s="143"/>
      <c r="O1502" s="147"/>
      <c r="P1502" s="149"/>
      <c r="Q1502" s="228"/>
      <c r="R1502" s="121"/>
      <c r="S1502" s="164"/>
      <c r="T1502" s="161"/>
      <c r="U1502" s="164"/>
      <c r="V1502" s="187"/>
      <c r="W1502" s="187"/>
      <c r="X1502" s="140"/>
      <c r="Y1502" s="114"/>
    </row>
    <row r="1503" spans="3:25">
      <c r="C1503" s="167"/>
      <c r="D1503" s="160"/>
      <c r="E1503" s="140"/>
      <c r="F1503" s="143"/>
      <c r="G1503" s="144"/>
      <c r="H1503" s="199"/>
      <c r="I1503" s="187"/>
      <c r="J1503" s="169"/>
      <c r="K1503" s="200"/>
      <c r="L1503" s="143"/>
      <c r="M1503" s="143"/>
      <c r="N1503" s="143"/>
      <c r="O1503" s="147"/>
      <c r="P1503" s="149"/>
      <c r="Q1503" s="228"/>
      <c r="R1503" s="121"/>
      <c r="S1503" s="164"/>
      <c r="T1503" s="161"/>
      <c r="U1503" s="164"/>
      <c r="V1503" s="187"/>
      <c r="W1503" s="187"/>
      <c r="X1503" s="140"/>
      <c r="Y1503" s="114"/>
    </row>
    <row r="1504" spans="3:25">
      <c r="C1504" s="167"/>
      <c r="D1504" s="160"/>
      <c r="E1504" s="140"/>
      <c r="F1504" s="143"/>
      <c r="G1504" s="144"/>
      <c r="H1504" s="199"/>
      <c r="I1504" s="187"/>
      <c r="J1504" s="169"/>
      <c r="K1504" s="200"/>
      <c r="L1504" s="143"/>
      <c r="M1504" s="143"/>
      <c r="N1504" s="143"/>
      <c r="O1504" s="147"/>
      <c r="P1504" s="149"/>
      <c r="Q1504" s="228"/>
      <c r="R1504" s="121"/>
      <c r="S1504" s="164"/>
      <c r="T1504" s="161"/>
      <c r="U1504" s="164"/>
      <c r="V1504" s="187"/>
      <c r="W1504" s="187"/>
      <c r="X1504" s="140"/>
      <c r="Y1504" s="114"/>
    </row>
    <row r="1505" spans="3:25">
      <c r="C1505" s="167"/>
      <c r="D1505" s="160"/>
      <c r="E1505" s="140"/>
      <c r="F1505" s="143"/>
      <c r="G1505" s="144"/>
      <c r="H1505" s="199"/>
      <c r="I1505" s="187"/>
      <c r="J1505" s="169"/>
      <c r="K1505" s="200"/>
      <c r="L1505" s="143"/>
      <c r="M1505" s="143"/>
      <c r="N1505" s="143"/>
      <c r="O1505" s="147"/>
      <c r="P1505" s="149"/>
      <c r="Q1505" s="228"/>
      <c r="R1505" s="121"/>
      <c r="S1505" s="164"/>
      <c r="T1505" s="161"/>
      <c r="U1505" s="164"/>
      <c r="V1505" s="187"/>
      <c r="W1505" s="187"/>
      <c r="X1505" s="140"/>
      <c r="Y1505" s="114"/>
    </row>
    <row r="1506" spans="3:25">
      <c r="C1506" s="167"/>
      <c r="D1506" s="160"/>
      <c r="E1506" s="140"/>
      <c r="F1506" s="143"/>
      <c r="G1506" s="144"/>
      <c r="H1506" s="199"/>
      <c r="I1506" s="187"/>
      <c r="J1506" s="169"/>
      <c r="K1506" s="200"/>
      <c r="L1506" s="143"/>
      <c r="M1506" s="143"/>
      <c r="N1506" s="143"/>
      <c r="O1506" s="147"/>
      <c r="P1506" s="149"/>
      <c r="Q1506" s="228"/>
      <c r="R1506" s="121"/>
      <c r="S1506" s="164"/>
      <c r="T1506" s="161"/>
      <c r="U1506" s="164"/>
      <c r="V1506" s="187"/>
      <c r="W1506" s="187"/>
      <c r="X1506" s="140"/>
      <c r="Y1506" s="114"/>
    </row>
    <row r="1507" spans="3:25">
      <c r="C1507" s="167"/>
      <c r="D1507" s="160"/>
      <c r="E1507" s="140"/>
      <c r="F1507" s="143"/>
      <c r="G1507" s="144"/>
      <c r="H1507" s="199"/>
      <c r="I1507" s="187"/>
      <c r="J1507" s="169"/>
      <c r="K1507" s="200"/>
      <c r="L1507" s="143"/>
      <c r="M1507" s="143"/>
      <c r="N1507" s="143"/>
      <c r="O1507" s="147"/>
      <c r="P1507" s="149"/>
      <c r="Q1507" s="228"/>
      <c r="R1507" s="121"/>
      <c r="S1507" s="164"/>
      <c r="T1507" s="161"/>
      <c r="U1507" s="164"/>
      <c r="V1507" s="187"/>
      <c r="W1507" s="187"/>
      <c r="X1507" s="140"/>
      <c r="Y1507" s="114"/>
    </row>
    <row r="1508" spans="3:25">
      <c r="C1508" s="167"/>
      <c r="D1508" s="160"/>
      <c r="E1508" s="140"/>
      <c r="F1508" s="143"/>
      <c r="G1508" s="144"/>
      <c r="H1508" s="199"/>
      <c r="I1508" s="187"/>
      <c r="J1508" s="169"/>
      <c r="K1508" s="200"/>
      <c r="L1508" s="143"/>
      <c r="M1508" s="143"/>
      <c r="N1508" s="143"/>
      <c r="O1508" s="147"/>
      <c r="P1508" s="149"/>
      <c r="Q1508" s="228"/>
      <c r="R1508" s="121"/>
      <c r="S1508" s="164"/>
      <c r="T1508" s="161"/>
      <c r="U1508" s="164"/>
      <c r="V1508" s="187"/>
      <c r="W1508" s="187"/>
      <c r="X1508" s="140"/>
      <c r="Y1508" s="114"/>
    </row>
    <row r="1509" spans="3:25">
      <c r="C1509" s="167"/>
      <c r="D1509" s="160"/>
      <c r="E1509" s="140"/>
      <c r="F1509" s="143"/>
      <c r="G1509" s="144"/>
      <c r="H1509" s="199"/>
      <c r="I1509" s="187"/>
      <c r="J1509" s="169"/>
      <c r="K1509" s="200"/>
      <c r="L1509" s="143"/>
      <c r="M1509" s="143"/>
      <c r="N1509" s="143"/>
      <c r="O1509" s="147"/>
      <c r="P1509" s="149"/>
      <c r="Q1509" s="228"/>
      <c r="R1509" s="121"/>
      <c r="S1509" s="164"/>
      <c r="T1509" s="161"/>
      <c r="U1509" s="164"/>
      <c r="V1509" s="187"/>
      <c r="W1509" s="187"/>
      <c r="X1509" s="140"/>
      <c r="Y1509" s="114"/>
    </row>
    <row r="1510" spans="3:25">
      <c r="C1510" s="167"/>
      <c r="D1510" s="160"/>
      <c r="E1510" s="140"/>
      <c r="F1510" s="143"/>
      <c r="G1510" s="144"/>
      <c r="H1510" s="199"/>
      <c r="I1510" s="187"/>
      <c r="J1510" s="169"/>
      <c r="K1510" s="200"/>
      <c r="L1510" s="143"/>
      <c r="M1510" s="143"/>
      <c r="N1510" s="143"/>
      <c r="O1510" s="147"/>
      <c r="P1510" s="149"/>
      <c r="Q1510" s="228"/>
      <c r="R1510" s="121"/>
      <c r="S1510" s="164"/>
      <c r="T1510" s="161"/>
      <c r="U1510" s="164"/>
      <c r="V1510" s="187"/>
      <c r="W1510" s="187"/>
      <c r="X1510" s="140"/>
      <c r="Y1510" s="114"/>
    </row>
    <row r="1511" spans="3:25">
      <c r="C1511" s="167"/>
      <c r="D1511" s="160"/>
      <c r="E1511" s="140"/>
      <c r="F1511" s="143"/>
      <c r="G1511" s="144"/>
      <c r="H1511" s="199"/>
      <c r="I1511" s="187"/>
      <c r="J1511" s="169"/>
      <c r="K1511" s="200"/>
      <c r="L1511" s="143"/>
      <c r="M1511" s="143"/>
      <c r="N1511" s="143"/>
      <c r="O1511" s="147"/>
      <c r="P1511" s="149"/>
      <c r="Q1511" s="228"/>
      <c r="R1511" s="121"/>
      <c r="S1511" s="164"/>
      <c r="T1511" s="161"/>
      <c r="U1511" s="164"/>
      <c r="V1511" s="187"/>
      <c r="W1511" s="187"/>
      <c r="X1511" s="140"/>
      <c r="Y1511" s="114"/>
    </row>
    <row r="1512" spans="3:25">
      <c r="C1512" s="167"/>
      <c r="D1512" s="160"/>
      <c r="E1512" s="140"/>
      <c r="F1512" s="143"/>
      <c r="G1512" s="144"/>
      <c r="H1512" s="199"/>
      <c r="I1512" s="187"/>
      <c r="J1512" s="169"/>
      <c r="K1512" s="200"/>
      <c r="L1512" s="143"/>
      <c r="M1512" s="143"/>
      <c r="N1512" s="143"/>
      <c r="O1512" s="147"/>
      <c r="P1512" s="149"/>
      <c r="Q1512" s="228"/>
      <c r="R1512" s="121"/>
      <c r="S1512" s="164"/>
      <c r="T1512" s="161"/>
      <c r="U1512" s="164"/>
      <c r="V1512" s="187"/>
      <c r="W1512" s="187"/>
      <c r="X1512" s="140"/>
      <c r="Y1512" s="114"/>
    </row>
    <row r="1513" spans="3:25">
      <c r="C1513" s="167"/>
      <c r="D1513" s="160"/>
      <c r="E1513" s="140"/>
      <c r="F1513" s="143"/>
      <c r="G1513" s="144"/>
      <c r="H1513" s="199"/>
      <c r="I1513" s="187"/>
      <c r="J1513" s="169"/>
      <c r="K1513" s="200"/>
      <c r="L1513" s="143"/>
      <c r="M1513" s="143"/>
      <c r="N1513" s="143"/>
      <c r="O1513" s="147"/>
      <c r="P1513" s="149"/>
      <c r="Q1513" s="228"/>
      <c r="R1513" s="121"/>
      <c r="S1513" s="164"/>
      <c r="T1513" s="161"/>
      <c r="U1513" s="164"/>
      <c r="V1513" s="187"/>
      <c r="W1513" s="187"/>
      <c r="X1513" s="140"/>
      <c r="Y1513" s="114"/>
    </row>
    <row r="1514" spans="3:25">
      <c r="C1514" s="167"/>
      <c r="D1514" s="160"/>
      <c r="E1514" s="140"/>
      <c r="F1514" s="143"/>
      <c r="G1514" s="144"/>
      <c r="H1514" s="199"/>
      <c r="I1514" s="187"/>
      <c r="J1514" s="169"/>
      <c r="K1514" s="200"/>
      <c r="L1514" s="143"/>
      <c r="M1514" s="143"/>
      <c r="N1514" s="143"/>
      <c r="O1514" s="147"/>
      <c r="P1514" s="149"/>
      <c r="Q1514" s="228"/>
      <c r="R1514" s="121"/>
      <c r="S1514" s="164"/>
      <c r="T1514" s="161"/>
      <c r="U1514" s="164"/>
      <c r="V1514" s="187"/>
      <c r="W1514" s="187"/>
      <c r="X1514" s="140"/>
      <c r="Y1514" s="114"/>
    </row>
    <row r="1515" spans="3:25">
      <c r="C1515" s="167"/>
      <c r="D1515" s="160"/>
      <c r="E1515" s="140"/>
      <c r="F1515" s="143"/>
      <c r="G1515" s="144"/>
      <c r="H1515" s="199"/>
      <c r="I1515" s="187"/>
      <c r="J1515" s="169"/>
      <c r="K1515" s="200"/>
      <c r="L1515" s="143"/>
      <c r="M1515" s="143"/>
      <c r="N1515" s="143"/>
      <c r="O1515" s="147"/>
      <c r="P1515" s="149"/>
      <c r="Q1515" s="228"/>
      <c r="R1515" s="121"/>
      <c r="S1515" s="164"/>
      <c r="T1515" s="161"/>
      <c r="U1515" s="164"/>
      <c r="V1515" s="187"/>
      <c r="W1515" s="187"/>
      <c r="X1515" s="140"/>
      <c r="Y1515" s="114"/>
    </row>
    <row r="1516" spans="3:25">
      <c r="C1516" s="167"/>
      <c r="D1516" s="160"/>
      <c r="E1516" s="140"/>
      <c r="F1516" s="143"/>
      <c r="G1516" s="144"/>
      <c r="H1516" s="199"/>
      <c r="I1516" s="187"/>
      <c r="J1516" s="169"/>
      <c r="K1516" s="200"/>
      <c r="L1516" s="143"/>
      <c r="M1516" s="143"/>
      <c r="N1516" s="143"/>
      <c r="O1516" s="147"/>
      <c r="P1516" s="149"/>
      <c r="Q1516" s="228"/>
      <c r="R1516" s="121"/>
      <c r="S1516" s="164"/>
      <c r="T1516" s="161"/>
      <c r="U1516" s="164"/>
      <c r="V1516" s="187"/>
      <c r="W1516" s="187"/>
      <c r="X1516" s="140"/>
      <c r="Y1516" s="114"/>
    </row>
    <row r="1517" spans="3:25">
      <c r="C1517" s="167"/>
      <c r="D1517" s="160"/>
      <c r="E1517" s="140"/>
      <c r="F1517" s="143"/>
      <c r="G1517" s="144"/>
      <c r="H1517" s="199"/>
      <c r="I1517" s="187"/>
      <c r="J1517" s="169"/>
      <c r="K1517" s="200"/>
      <c r="L1517" s="143"/>
      <c r="M1517" s="143"/>
      <c r="N1517" s="143"/>
      <c r="O1517" s="147"/>
      <c r="P1517" s="149"/>
      <c r="Q1517" s="228"/>
      <c r="R1517" s="121"/>
      <c r="S1517" s="164"/>
      <c r="T1517" s="161"/>
      <c r="U1517" s="164"/>
      <c r="V1517" s="187"/>
      <c r="W1517" s="187"/>
      <c r="X1517" s="140"/>
      <c r="Y1517" s="114"/>
    </row>
    <row r="1518" spans="3:25">
      <c r="C1518" s="167"/>
      <c r="D1518" s="160"/>
      <c r="E1518" s="140"/>
      <c r="F1518" s="143"/>
      <c r="G1518" s="144"/>
      <c r="H1518" s="199"/>
      <c r="I1518" s="187"/>
      <c r="J1518" s="169"/>
      <c r="K1518" s="200"/>
      <c r="L1518" s="143"/>
      <c r="M1518" s="143"/>
      <c r="N1518" s="143"/>
      <c r="O1518" s="147"/>
      <c r="P1518" s="149"/>
      <c r="Q1518" s="228"/>
      <c r="R1518" s="121"/>
      <c r="S1518" s="164"/>
      <c r="T1518" s="161"/>
      <c r="U1518" s="164"/>
      <c r="V1518" s="187"/>
      <c r="W1518" s="187"/>
      <c r="X1518" s="140"/>
      <c r="Y1518" s="114"/>
    </row>
    <row r="1519" spans="3:25">
      <c r="C1519" s="167"/>
      <c r="D1519" s="160"/>
      <c r="E1519" s="140"/>
      <c r="F1519" s="143"/>
      <c r="G1519" s="144"/>
      <c r="H1519" s="199"/>
      <c r="I1519" s="187"/>
      <c r="J1519" s="169"/>
      <c r="K1519" s="200"/>
      <c r="L1519" s="143"/>
      <c r="M1519" s="143"/>
      <c r="N1519" s="143"/>
      <c r="O1519" s="147"/>
      <c r="P1519" s="149"/>
      <c r="Q1519" s="228"/>
      <c r="R1519" s="121"/>
      <c r="S1519" s="164"/>
      <c r="T1519" s="161"/>
      <c r="U1519" s="164"/>
      <c r="V1519" s="187"/>
      <c r="W1519" s="187"/>
      <c r="X1519" s="140"/>
      <c r="Y1519" s="114"/>
    </row>
    <row r="1520" spans="3:25">
      <c r="C1520" s="167"/>
      <c r="D1520" s="160"/>
      <c r="E1520" s="140"/>
      <c r="F1520" s="143"/>
      <c r="G1520" s="144"/>
      <c r="H1520" s="199"/>
      <c r="I1520" s="187"/>
      <c r="J1520" s="169"/>
      <c r="K1520" s="200"/>
      <c r="L1520" s="143"/>
      <c r="M1520" s="143"/>
      <c r="N1520" s="143"/>
      <c r="O1520" s="147"/>
      <c r="P1520" s="149"/>
      <c r="Q1520" s="228"/>
      <c r="R1520" s="121"/>
      <c r="S1520" s="164"/>
      <c r="T1520" s="161"/>
      <c r="U1520" s="164"/>
      <c r="V1520" s="187"/>
      <c r="W1520" s="187"/>
      <c r="X1520" s="140"/>
      <c r="Y1520" s="114"/>
    </row>
    <row r="1521" spans="3:25">
      <c r="C1521" s="167"/>
      <c r="D1521" s="160"/>
      <c r="E1521" s="140"/>
      <c r="F1521" s="143"/>
      <c r="G1521" s="144"/>
      <c r="H1521" s="199"/>
      <c r="I1521" s="187"/>
      <c r="J1521" s="169"/>
      <c r="K1521" s="200"/>
      <c r="L1521" s="143"/>
      <c r="M1521" s="143"/>
      <c r="N1521" s="143"/>
      <c r="O1521" s="147"/>
      <c r="P1521" s="149"/>
      <c r="Q1521" s="228"/>
      <c r="R1521" s="121"/>
      <c r="S1521" s="164"/>
      <c r="T1521" s="161"/>
      <c r="U1521" s="164"/>
      <c r="V1521" s="187"/>
      <c r="W1521" s="187"/>
      <c r="X1521" s="140"/>
      <c r="Y1521" s="114"/>
    </row>
    <row r="1522" spans="3:25">
      <c r="C1522" s="167"/>
      <c r="D1522" s="160"/>
      <c r="E1522" s="140"/>
      <c r="F1522" s="143"/>
      <c r="G1522" s="144"/>
      <c r="H1522" s="199"/>
      <c r="I1522" s="187"/>
      <c r="J1522" s="169"/>
      <c r="K1522" s="200"/>
      <c r="L1522" s="143"/>
      <c r="M1522" s="143"/>
      <c r="N1522" s="143"/>
      <c r="O1522" s="147"/>
      <c r="P1522" s="149"/>
      <c r="Q1522" s="228"/>
      <c r="R1522" s="121"/>
      <c r="S1522" s="164"/>
      <c r="T1522" s="161"/>
      <c r="U1522" s="164"/>
      <c r="V1522" s="187"/>
      <c r="W1522" s="187"/>
      <c r="X1522" s="140"/>
      <c r="Y1522" s="114"/>
    </row>
    <row r="1523" spans="3:25">
      <c r="C1523" s="167"/>
      <c r="D1523" s="160"/>
      <c r="E1523" s="140"/>
      <c r="F1523" s="143"/>
      <c r="G1523" s="144"/>
      <c r="H1523" s="199"/>
      <c r="I1523" s="187"/>
      <c r="J1523" s="169"/>
      <c r="K1523" s="200"/>
      <c r="L1523" s="143"/>
      <c r="M1523" s="143"/>
      <c r="N1523" s="143"/>
      <c r="O1523" s="147"/>
      <c r="P1523" s="149"/>
      <c r="Q1523" s="228"/>
      <c r="R1523" s="121"/>
      <c r="S1523" s="164"/>
      <c r="T1523" s="161"/>
      <c r="U1523" s="164"/>
      <c r="V1523" s="187"/>
      <c r="W1523" s="187"/>
      <c r="X1523" s="140"/>
      <c r="Y1523" s="114"/>
    </row>
    <row r="1524" spans="3:25">
      <c r="C1524" s="167"/>
      <c r="D1524" s="160"/>
      <c r="E1524" s="140"/>
      <c r="F1524" s="143"/>
      <c r="G1524" s="144"/>
      <c r="H1524" s="199"/>
      <c r="I1524" s="187"/>
      <c r="J1524" s="169"/>
      <c r="K1524" s="200"/>
      <c r="L1524" s="143"/>
      <c r="M1524" s="143"/>
      <c r="N1524" s="143"/>
      <c r="O1524" s="147"/>
      <c r="P1524" s="149"/>
      <c r="Q1524" s="228"/>
      <c r="R1524" s="121"/>
      <c r="S1524" s="164"/>
      <c r="T1524" s="161"/>
      <c r="U1524" s="164"/>
      <c r="V1524" s="187"/>
      <c r="W1524" s="187"/>
      <c r="X1524" s="140"/>
      <c r="Y1524" s="114"/>
    </row>
    <row r="1525" spans="3:25">
      <c r="C1525" s="167"/>
      <c r="D1525" s="160"/>
      <c r="E1525" s="140"/>
      <c r="F1525" s="143"/>
      <c r="G1525" s="144"/>
      <c r="H1525" s="199"/>
      <c r="I1525" s="187"/>
      <c r="J1525" s="169"/>
      <c r="K1525" s="200"/>
      <c r="L1525" s="143"/>
      <c r="M1525" s="143"/>
      <c r="N1525" s="143"/>
      <c r="O1525" s="147"/>
      <c r="P1525" s="149"/>
      <c r="Q1525" s="228"/>
      <c r="R1525" s="121"/>
      <c r="S1525" s="164"/>
      <c r="T1525" s="161"/>
      <c r="U1525" s="164"/>
      <c r="V1525" s="187"/>
      <c r="W1525" s="187"/>
      <c r="X1525" s="140"/>
      <c r="Y1525" s="114"/>
    </row>
    <row r="1526" spans="3:25">
      <c r="C1526" s="167"/>
      <c r="D1526" s="160"/>
      <c r="E1526" s="140"/>
      <c r="F1526" s="143"/>
      <c r="G1526" s="144"/>
      <c r="H1526" s="199"/>
      <c r="I1526" s="187"/>
      <c r="J1526" s="169"/>
      <c r="K1526" s="200"/>
      <c r="L1526" s="143"/>
      <c r="M1526" s="143"/>
      <c r="N1526" s="143"/>
      <c r="O1526" s="147"/>
      <c r="P1526" s="149"/>
      <c r="Q1526" s="228"/>
      <c r="R1526" s="121"/>
      <c r="S1526" s="164"/>
      <c r="T1526" s="161"/>
      <c r="U1526" s="164"/>
      <c r="V1526" s="187"/>
      <c r="W1526" s="187"/>
      <c r="X1526" s="140"/>
      <c r="Y1526" s="114"/>
    </row>
    <row r="1527" spans="3:25">
      <c r="C1527" s="167"/>
      <c r="D1527" s="160"/>
      <c r="E1527" s="140"/>
      <c r="F1527" s="143"/>
      <c r="G1527" s="144"/>
      <c r="H1527" s="199"/>
      <c r="I1527" s="187"/>
      <c r="J1527" s="169"/>
      <c r="K1527" s="200"/>
      <c r="L1527" s="143"/>
      <c r="M1527" s="143"/>
      <c r="N1527" s="143"/>
      <c r="O1527" s="147"/>
      <c r="P1527" s="149"/>
      <c r="Q1527" s="228"/>
      <c r="R1527" s="121"/>
      <c r="S1527" s="164"/>
      <c r="T1527" s="161"/>
      <c r="U1527" s="164"/>
      <c r="V1527" s="187"/>
      <c r="W1527" s="187"/>
      <c r="X1527" s="140"/>
      <c r="Y1527" s="114"/>
    </row>
    <row r="1528" spans="3:25">
      <c r="C1528" s="167"/>
      <c r="D1528" s="160"/>
      <c r="E1528" s="140"/>
      <c r="F1528" s="143"/>
      <c r="G1528" s="144"/>
      <c r="H1528" s="199"/>
      <c r="I1528" s="187"/>
      <c r="J1528" s="169"/>
      <c r="K1528" s="200"/>
      <c r="L1528" s="143"/>
      <c r="M1528" s="143"/>
      <c r="N1528" s="143"/>
      <c r="O1528" s="147"/>
      <c r="P1528" s="149"/>
      <c r="Q1528" s="228"/>
      <c r="R1528" s="121"/>
      <c r="S1528" s="164"/>
      <c r="T1528" s="161"/>
      <c r="U1528" s="164"/>
      <c r="V1528" s="187"/>
      <c r="W1528" s="187"/>
      <c r="X1528" s="140"/>
      <c r="Y1528" s="114"/>
    </row>
    <row r="1529" spans="3:25">
      <c r="C1529" s="167"/>
      <c r="D1529" s="160"/>
      <c r="E1529" s="140"/>
      <c r="F1529" s="143"/>
      <c r="G1529" s="144"/>
      <c r="H1529" s="199"/>
      <c r="I1529" s="187"/>
      <c r="J1529" s="169"/>
      <c r="K1529" s="200"/>
      <c r="L1529" s="143"/>
      <c r="M1529" s="143"/>
      <c r="N1529" s="143"/>
      <c r="O1529" s="147"/>
      <c r="P1529" s="149"/>
      <c r="Q1529" s="228"/>
      <c r="R1529" s="121"/>
      <c r="S1529" s="164"/>
      <c r="T1529" s="161"/>
      <c r="U1529" s="164"/>
      <c r="V1529" s="187"/>
      <c r="W1529" s="187"/>
      <c r="X1529" s="140"/>
      <c r="Y1529" s="114"/>
    </row>
    <row r="1530" spans="3:25">
      <c r="C1530" s="167"/>
      <c r="D1530" s="160"/>
      <c r="E1530" s="140"/>
      <c r="F1530" s="143"/>
      <c r="G1530" s="144"/>
      <c r="H1530" s="199"/>
      <c r="I1530" s="187"/>
      <c r="J1530" s="169"/>
      <c r="K1530" s="200"/>
      <c r="L1530" s="143"/>
      <c r="M1530" s="143"/>
      <c r="N1530" s="143"/>
      <c r="O1530" s="147"/>
      <c r="P1530" s="149"/>
      <c r="Q1530" s="228"/>
      <c r="R1530" s="121"/>
      <c r="S1530" s="164"/>
      <c r="T1530" s="161"/>
      <c r="U1530" s="164"/>
      <c r="V1530" s="187"/>
      <c r="W1530" s="187"/>
      <c r="X1530" s="140"/>
      <c r="Y1530" s="114"/>
    </row>
    <row r="1531" spans="3:25">
      <c r="C1531" s="167"/>
      <c r="D1531" s="160"/>
      <c r="E1531" s="140"/>
      <c r="F1531" s="143"/>
      <c r="G1531" s="144"/>
      <c r="H1531" s="199"/>
      <c r="I1531" s="187"/>
      <c r="J1531" s="169"/>
      <c r="K1531" s="200"/>
      <c r="L1531" s="143"/>
      <c r="M1531" s="143"/>
      <c r="N1531" s="143"/>
      <c r="O1531" s="147"/>
      <c r="P1531" s="149"/>
      <c r="Q1531" s="228"/>
      <c r="R1531" s="121"/>
      <c r="S1531" s="164"/>
      <c r="T1531" s="161"/>
      <c r="U1531" s="164"/>
      <c r="V1531" s="187"/>
      <c r="W1531" s="187"/>
      <c r="X1531" s="140"/>
      <c r="Y1531" s="114"/>
    </row>
    <row r="1532" spans="3:25">
      <c r="C1532" s="167"/>
      <c r="D1532" s="160"/>
      <c r="E1532" s="140"/>
      <c r="F1532" s="143"/>
      <c r="G1532" s="144"/>
      <c r="H1532" s="199"/>
      <c r="I1532" s="187"/>
      <c r="J1532" s="169"/>
      <c r="K1532" s="200"/>
      <c r="L1532" s="143"/>
      <c r="M1532" s="143"/>
      <c r="N1532" s="143"/>
      <c r="O1532" s="147"/>
      <c r="P1532" s="149"/>
      <c r="Q1532" s="228"/>
      <c r="R1532" s="121"/>
      <c r="S1532" s="164"/>
      <c r="T1532" s="161"/>
      <c r="U1532" s="164"/>
      <c r="V1532" s="187"/>
      <c r="W1532" s="187"/>
      <c r="X1532" s="140"/>
      <c r="Y1532" s="114"/>
    </row>
    <row r="1533" spans="3:25">
      <c r="C1533" s="167"/>
      <c r="D1533" s="160"/>
      <c r="E1533" s="140"/>
      <c r="F1533" s="143"/>
      <c r="G1533" s="144"/>
      <c r="H1533" s="199"/>
      <c r="I1533" s="187"/>
      <c r="J1533" s="169"/>
      <c r="K1533" s="200"/>
      <c r="L1533" s="143"/>
      <c r="M1533" s="143"/>
      <c r="N1533" s="143"/>
      <c r="O1533" s="147"/>
      <c r="P1533" s="149"/>
      <c r="Q1533" s="228"/>
      <c r="R1533" s="121"/>
      <c r="S1533" s="164"/>
      <c r="T1533" s="161"/>
      <c r="U1533" s="164"/>
      <c r="V1533" s="187"/>
      <c r="W1533" s="187"/>
      <c r="X1533" s="140"/>
      <c r="Y1533" s="114"/>
    </row>
    <row r="1534" spans="3:25">
      <c r="C1534" s="167"/>
      <c r="D1534" s="160"/>
      <c r="E1534" s="140"/>
      <c r="F1534" s="143"/>
      <c r="G1534" s="144"/>
      <c r="H1534" s="199"/>
      <c r="I1534" s="187"/>
      <c r="J1534" s="169"/>
      <c r="K1534" s="200"/>
      <c r="L1534" s="143"/>
      <c r="M1534" s="143"/>
      <c r="N1534" s="143"/>
      <c r="O1534" s="147"/>
      <c r="P1534" s="149"/>
      <c r="Q1534" s="228"/>
      <c r="R1534" s="121"/>
      <c r="S1534" s="164"/>
      <c r="T1534" s="161"/>
      <c r="U1534" s="164"/>
      <c r="V1534" s="187"/>
      <c r="W1534" s="187"/>
      <c r="X1534" s="140"/>
      <c r="Y1534" s="114"/>
    </row>
    <row r="1535" spans="3:25">
      <c r="C1535" s="167"/>
      <c r="D1535" s="160"/>
      <c r="E1535" s="140"/>
      <c r="F1535" s="143"/>
      <c r="G1535" s="144"/>
      <c r="H1535" s="199"/>
      <c r="I1535" s="187"/>
      <c r="J1535" s="169"/>
      <c r="K1535" s="200"/>
      <c r="L1535" s="143"/>
      <c r="M1535" s="143"/>
      <c r="N1535" s="143"/>
      <c r="O1535" s="147"/>
      <c r="P1535" s="149"/>
      <c r="Q1535" s="228"/>
      <c r="R1535" s="121"/>
      <c r="S1535" s="164"/>
      <c r="T1535" s="161"/>
      <c r="U1535" s="164"/>
      <c r="V1535" s="187"/>
      <c r="W1535" s="187"/>
      <c r="X1535" s="140"/>
      <c r="Y1535" s="114"/>
    </row>
    <row r="1536" spans="3:25">
      <c r="C1536" s="167"/>
      <c r="D1536" s="160"/>
      <c r="E1536" s="140"/>
      <c r="F1536" s="143"/>
      <c r="G1536" s="144"/>
      <c r="H1536" s="199"/>
      <c r="I1536" s="187"/>
      <c r="J1536" s="169"/>
      <c r="K1536" s="200"/>
      <c r="L1536" s="143"/>
      <c r="M1536" s="143"/>
      <c r="N1536" s="143"/>
      <c r="O1536" s="147"/>
      <c r="P1536" s="149"/>
      <c r="Q1536" s="228"/>
      <c r="R1536" s="121"/>
      <c r="S1536" s="164"/>
      <c r="T1536" s="161"/>
      <c r="U1536" s="164"/>
      <c r="V1536" s="187"/>
      <c r="W1536" s="187"/>
      <c r="X1536" s="140"/>
      <c r="Y1536" s="114"/>
    </row>
    <row r="1537" spans="3:25">
      <c r="C1537" s="167"/>
      <c r="D1537" s="160"/>
      <c r="E1537" s="140"/>
      <c r="F1537" s="143"/>
      <c r="G1537" s="144"/>
      <c r="H1537" s="199"/>
      <c r="I1537" s="187"/>
      <c r="J1537" s="169"/>
      <c r="K1537" s="200"/>
      <c r="L1537" s="143"/>
      <c r="M1537" s="143"/>
      <c r="N1537" s="143"/>
      <c r="O1537" s="147"/>
      <c r="P1537" s="149"/>
      <c r="Q1537" s="228"/>
      <c r="R1537" s="121"/>
      <c r="S1537" s="164"/>
      <c r="T1537" s="161"/>
      <c r="U1537" s="164"/>
      <c r="V1537" s="187"/>
      <c r="W1537" s="187"/>
      <c r="X1537" s="140"/>
      <c r="Y1537" s="114"/>
    </row>
    <row r="1538" spans="3:25">
      <c r="C1538" s="167"/>
      <c r="D1538" s="160"/>
      <c r="E1538" s="140"/>
      <c r="F1538" s="143"/>
      <c r="G1538" s="144"/>
      <c r="H1538" s="199"/>
      <c r="I1538" s="187"/>
      <c r="J1538" s="169"/>
      <c r="K1538" s="200"/>
      <c r="L1538" s="143"/>
      <c r="M1538" s="143"/>
      <c r="N1538" s="143"/>
      <c r="O1538" s="147"/>
      <c r="P1538" s="149"/>
      <c r="Q1538" s="228"/>
      <c r="R1538" s="121"/>
      <c r="S1538" s="164"/>
      <c r="T1538" s="161"/>
      <c r="U1538" s="164"/>
      <c r="V1538" s="187"/>
      <c r="W1538" s="187"/>
      <c r="X1538" s="140"/>
      <c r="Y1538" s="114"/>
    </row>
    <row r="1539" spans="3:25">
      <c r="C1539" s="167"/>
      <c r="D1539" s="160"/>
      <c r="E1539" s="140"/>
      <c r="F1539" s="143"/>
      <c r="G1539" s="144"/>
      <c r="H1539" s="199"/>
      <c r="I1539" s="187"/>
      <c r="J1539" s="169"/>
      <c r="K1539" s="200"/>
      <c r="L1539" s="143"/>
      <c r="M1539" s="143"/>
      <c r="N1539" s="143"/>
      <c r="O1539" s="147"/>
      <c r="P1539" s="149"/>
      <c r="Q1539" s="228"/>
      <c r="R1539" s="121"/>
      <c r="S1539" s="164"/>
      <c r="T1539" s="161"/>
      <c r="U1539" s="164"/>
      <c r="V1539" s="187"/>
      <c r="W1539" s="187"/>
      <c r="X1539" s="140"/>
      <c r="Y1539" s="114"/>
    </row>
    <row r="1540" spans="3:25">
      <c r="C1540" s="167"/>
      <c r="D1540" s="160"/>
      <c r="E1540" s="140"/>
      <c r="F1540" s="143"/>
      <c r="G1540" s="144"/>
      <c r="H1540" s="199"/>
      <c r="I1540" s="187"/>
      <c r="J1540" s="169"/>
      <c r="K1540" s="200"/>
      <c r="L1540" s="143"/>
      <c r="M1540" s="143"/>
      <c r="N1540" s="143"/>
      <c r="O1540" s="147"/>
      <c r="P1540" s="149"/>
      <c r="Q1540" s="228"/>
      <c r="R1540" s="121"/>
      <c r="S1540" s="164"/>
      <c r="T1540" s="161"/>
      <c r="U1540" s="164"/>
      <c r="V1540" s="187"/>
      <c r="W1540" s="187"/>
      <c r="X1540" s="140"/>
      <c r="Y1540" s="114"/>
    </row>
    <row r="1541" spans="3:25">
      <c r="C1541" s="167"/>
      <c r="D1541" s="160"/>
      <c r="E1541" s="140"/>
      <c r="F1541" s="143"/>
      <c r="G1541" s="144"/>
      <c r="H1541" s="199"/>
      <c r="I1541" s="187"/>
      <c r="J1541" s="169"/>
      <c r="K1541" s="200"/>
      <c r="L1541" s="143"/>
      <c r="M1541" s="143"/>
      <c r="N1541" s="143"/>
      <c r="O1541" s="147"/>
      <c r="P1541" s="149"/>
      <c r="Q1541" s="228"/>
      <c r="R1541" s="121"/>
      <c r="S1541" s="164"/>
      <c r="T1541" s="161"/>
      <c r="U1541" s="164"/>
      <c r="V1541" s="187"/>
      <c r="W1541" s="187"/>
      <c r="X1541" s="140"/>
      <c r="Y1541" s="114"/>
    </row>
    <row r="1542" spans="3:25">
      <c r="C1542" s="167"/>
      <c r="D1542" s="160"/>
      <c r="E1542" s="140"/>
      <c r="F1542" s="143"/>
      <c r="G1542" s="144"/>
      <c r="H1542" s="199"/>
      <c r="I1542" s="187"/>
      <c r="J1542" s="169"/>
      <c r="K1542" s="200"/>
      <c r="L1542" s="143"/>
      <c r="M1542" s="143"/>
      <c r="N1542" s="143"/>
      <c r="O1542" s="147"/>
      <c r="P1542" s="149"/>
      <c r="Q1542" s="228"/>
      <c r="R1542" s="121"/>
      <c r="S1542" s="164"/>
      <c r="T1542" s="161"/>
      <c r="U1542" s="164"/>
      <c r="V1542" s="187"/>
      <c r="W1542" s="187"/>
      <c r="X1542" s="140"/>
      <c r="Y1542" s="114"/>
    </row>
    <row r="1543" spans="3:25">
      <c r="C1543" s="167"/>
      <c r="D1543" s="160"/>
      <c r="E1543" s="140"/>
      <c r="F1543" s="143"/>
      <c r="G1543" s="144"/>
      <c r="H1543" s="199"/>
      <c r="I1543" s="187"/>
      <c r="J1543" s="169"/>
      <c r="K1543" s="200"/>
      <c r="L1543" s="143"/>
      <c r="M1543" s="143"/>
      <c r="N1543" s="143"/>
      <c r="O1543" s="147"/>
      <c r="P1543" s="149"/>
      <c r="Q1543" s="228"/>
      <c r="R1543" s="121"/>
      <c r="S1543" s="164"/>
      <c r="T1543" s="161"/>
      <c r="U1543" s="164"/>
      <c r="V1543" s="187"/>
      <c r="W1543" s="187"/>
      <c r="X1543" s="140"/>
      <c r="Y1543" s="114"/>
    </row>
    <row r="1544" spans="3:25">
      <c r="C1544" s="167"/>
      <c r="D1544" s="160"/>
      <c r="E1544" s="140"/>
      <c r="F1544" s="143"/>
      <c r="G1544" s="144"/>
      <c r="H1544" s="199"/>
      <c r="I1544" s="187"/>
      <c r="J1544" s="169"/>
      <c r="K1544" s="200"/>
      <c r="L1544" s="143"/>
      <c r="M1544" s="143"/>
      <c r="N1544" s="143"/>
      <c r="O1544" s="147"/>
      <c r="P1544" s="149"/>
      <c r="Q1544" s="228"/>
      <c r="R1544" s="121"/>
      <c r="S1544" s="164"/>
      <c r="T1544" s="161"/>
      <c r="U1544" s="164"/>
      <c r="V1544" s="187"/>
      <c r="W1544" s="187"/>
      <c r="X1544" s="140"/>
      <c r="Y1544" s="114"/>
    </row>
    <row r="1545" spans="3:25">
      <c r="C1545" s="167"/>
      <c r="D1545" s="160"/>
      <c r="E1545" s="140"/>
      <c r="F1545" s="143"/>
      <c r="G1545" s="144"/>
      <c r="H1545" s="199"/>
      <c r="I1545" s="187"/>
      <c r="J1545" s="169"/>
      <c r="K1545" s="200"/>
      <c r="L1545" s="143"/>
      <c r="M1545" s="143"/>
      <c r="N1545" s="143"/>
      <c r="O1545" s="147"/>
      <c r="P1545" s="149"/>
      <c r="Q1545" s="228"/>
      <c r="R1545" s="121"/>
      <c r="S1545" s="164"/>
      <c r="T1545" s="161"/>
      <c r="U1545" s="164"/>
      <c r="V1545" s="187"/>
      <c r="W1545" s="187"/>
      <c r="X1545" s="140"/>
      <c r="Y1545" s="114"/>
    </row>
    <row r="1546" spans="3:25">
      <c r="C1546" s="167"/>
      <c r="D1546" s="160"/>
      <c r="E1546" s="140"/>
      <c r="F1546" s="143"/>
      <c r="G1546" s="144"/>
      <c r="H1546" s="199"/>
      <c r="I1546" s="187"/>
      <c r="J1546" s="169"/>
      <c r="K1546" s="200"/>
      <c r="L1546" s="143"/>
      <c r="M1546" s="143"/>
      <c r="N1546" s="143"/>
      <c r="O1546" s="147"/>
      <c r="P1546" s="149"/>
      <c r="Q1546" s="228"/>
      <c r="R1546" s="121"/>
      <c r="S1546" s="164"/>
      <c r="T1546" s="161"/>
      <c r="U1546" s="164"/>
      <c r="V1546" s="187"/>
      <c r="W1546" s="187"/>
      <c r="X1546" s="140"/>
      <c r="Y1546" s="114"/>
    </row>
    <row r="1547" spans="3:25">
      <c r="C1547" s="167"/>
      <c r="D1547" s="160"/>
      <c r="E1547" s="140"/>
      <c r="F1547" s="143"/>
      <c r="G1547" s="144"/>
      <c r="H1547" s="199"/>
      <c r="I1547" s="187"/>
      <c r="J1547" s="169"/>
      <c r="K1547" s="200"/>
      <c r="L1547" s="143"/>
      <c r="M1547" s="143"/>
      <c r="N1547" s="143"/>
      <c r="O1547" s="147"/>
      <c r="P1547" s="149"/>
      <c r="Q1547" s="228"/>
      <c r="R1547" s="121"/>
      <c r="S1547" s="164"/>
      <c r="T1547" s="161"/>
      <c r="U1547" s="164"/>
      <c r="V1547" s="187"/>
      <c r="W1547" s="187"/>
      <c r="X1547" s="140"/>
      <c r="Y1547" s="114"/>
    </row>
    <row r="1548" spans="3:25">
      <c r="C1548" s="167"/>
      <c r="D1548" s="160"/>
      <c r="E1548" s="140"/>
      <c r="F1548" s="143"/>
      <c r="G1548" s="144"/>
      <c r="H1548" s="199"/>
      <c r="I1548" s="187"/>
      <c r="J1548" s="169"/>
      <c r="K1548" s="200"/>
      <c r="L1548" s="143"/>
      <c r="M1548" s="143"/>
      <c r="N1548" s="143"/>
      <c r="O1548" s="147"/>
      <c r="P1548" s="149"/>
      <c r="Q1548" s="228"/>
      <c r="R1548" s="121"/>
      <c r="S1548" s="164"/>
      <c r="T1548" s="161"/>
      <c r="U1548" s="164"/>
      <c r="V1548" s="187"/>
      <c r="W1548" s="187"/>
      <c r="X1548" s="140"/>
      <c r="Y1548" s="114"/>
    </row>
    <row r="1549" spans="3:25">
      <c r="C1549" s="167"/>
      <c r="D1549" s="160"/>
      <c r="E1549" s="140"/>
      <c r="F1549" s="143"/>
      <c r="G1549" s="144"/>
      <c r="H1549" s="199"/>
      <c r="I1549" s="187"/>
      <c r="J1549" s="169"/>
      <c r="K1549" s="200"/>
      <c r="L1549" s="143"/>
      <c r="M1549" s="143"/>
      <c r="N1549" s="143"/>
      <c r="O1549" s="147"/>
      <c r="P1549" s="149"/>
      <c r="Q1549" s="228"/>
      <c r="R1549" s="121"/>
      <c r="S1549" s="164"/>
      <c r="T1549" s="161"/>
      <c r="U1549" s="164"/>
      <c r="V1549" s="187"/>
      <c r="W1549" s="187"/>
      <c r="X1549" s="140"/>
      <c r="Y1549" s="114"/>
    </row>
    <row r="1550" spans="3:25">
      <c r="C1550" s="167"/>
      <c r="D1550" s="160"/>
      <c r="E1550" s="140"/>
      <c r="F1550" s="143"/>
      <c r="G1550" s="144"/>
      <c r="H1550" s="199"/>
      <c r="I1550" s="187"/>
      <c r="J1550" s="169"/>
      <c r="K1550" s="200"/>
      <c r="L1550" s="143"/>
      <c r="M1550" s="143"/>
      <c r="N1550" s="143"/>
      <c r="O1550" s="147"/>
      <c r="P1550" s="149"/>
      <c r="Q1550" s="228"/>
      <c r="R1550" s="121"/>
      <c r="S1550" s="164"/>
      <c r="T1550" s="161"/>
      <c r="U1550" s="164"/>
      <c r="V1550" s="187"/>
      <c r="W1550" s="187"/>
      <c r="X1550" s="140"/>
      <c r="Y1550" s="114"/>
    </row>
    <row r="1551" spans="3:25">
      <c r="C1551" s="167"/>
      <c r="D1551" s="160"/>
      <c r="E1551" s="140"/>
      <c r="F1551" s="143"/>
      <c r="G1551" s="144"/>
      <c r="H1551" s="199"/>
      <c r="I1551" s="187"/>
      <c r="J1551" s="169"/>
      <c r="K1551" s="200"/>
      <c r="L1551" s="143"/>
      <c r="M1551" s="143"/>
      <c r="N1551" s="143"/>
      <c r="O1551" s="147"/>
      <c r="P1551" s="149"/>
      <c r="Q1551" s="228"/>
      <c r="R1551" s="121"/>
      <c r="S1551" s="164"/>
      <c r="T1551" s="161"/>
      <c r="U1551" s="164"/>
      <c r="V1551" s="187"/>
      <c r="W1551" s="187"/>
      <c r="X1551" s="140"/>
      <c r="Y1551" s="114"/>
    </row>
    <row r="1552" spans="3:25">
      <c r="C1552" s="167"/>
      <c r="D1552" s="160"/>
      <c r="E1552" s="140"/>
      <c r="F1552" s="143"/>
      <c r="G1552" s="144"/>
      <c r="H1552" s="199"/>
      <c r="I1552" s="187"/>
      <c r="J1552" s="169"/>
      <c r="K1552" s="200"/>
      <c r="L1552" s="143"/>
      <c r="M1552" s="143"/>
      <c r="N1552" s="143"/>
      <c r="O1552" s="147"/>
      <c r="P1552" s="149"/>
      <c r="Q1552" s="228"/>
      <c r="R1552" s="121"/>
      <c r="S1552" s="164"/>
      <c r="T1552" s="161"/>
      <c r="U1552" s="164"/>
      <c r="V1552" s="187"/>
      <c r="W1552" s="187"/>
      <c r="X1552" s="140"/>
      <c r="Y1552" s="114"/>
    </row>
    <row r="1553" spans="3:25">
      <c r="C1553" s="167"/>
      <c r="D1553" s="160"/>
      <c r="E1553" s="140"/>
      <c r="F1553" s="143"/>
      <c r="G1553" s="144"/>
      <c r="H1553" s="199"/>
      <c r="I1553" s="187"/>
      <c r="J1553" s="169"/>
      <c r="K1553" s="200"/>
      <c r="L1553" s="143"/>
      <c r="M1553" s="143"/>
      <c r="N1553" s="143"/>
      <c r="O1553" s="147"/>
      <c r="P1553" s="149"/>
      <c r="Q1553" s="228"/>
      <c r="R1553" s="121"/>
      <c r="S1553" s="164"/>
      <c r="T1553" s="161"/>
      <c r="U1553" s="164"/>
      <c r="V1553" s="187"/>
      <c r="W1553" s="187"/>
      <c r="X1553" s="140"/>
      <c r="Y1553" s="114"/>
    </row>
    <row r="1554" spans="3:25">
      <c r="C1554" s="167"/>
      <c r="D1554" s="160"/>
      <c r="E1554" s="140"/>
      <c r="F1554" s="143"/>
      <c r="G1554" s="144"/>
      <c r="H1554" s="199"/>
      <c r="I1554" s="187"/>
      <c r="J1554" s="169"/>
      <c r="K1554" s="200"/>
      <c r="L1554" s="143"/>
      <c r="M1554" s="143"/>
      <c r="N1554" s="143"/>
      <c r="O1554" s="147"/>
      <c r="P1554" s="149"/>
      <c r="Q1554" s="228"/>
      <c r="R1554" s="121"/>
      <c r="S1554" s="164"/>
      <c r="T1554" s="161"/>
      <c r="U1554" s="164"/>
      <c r="V1554" s="187"/>
      <c r="W1554" s="187"/>
      <c r="X1554" s="140"/>
      <c r="Y1554" s="114"/>
    </row>
    <row r="1555" spans="3:25">
      <c r="C1555" s="167"/>
      <c r="D1555" s="160"/>
      <c r="E1555" s="140"/>
      <c r="F1555" s="143"/>
      <c r="G1555" s="144"/>
      <c r="H1555" s="199"/>
      <c r="I1555" s="187"/>
      <c r="J1555" s="169"/>
      <c r="K1555" s="200"/>
      <c r="L1555" s="143"/>
      <c r="M1555" s="143"/>
      <c r="N1555" s="143"/>
      <c r="O1555" s="147"/>
      <c r="P1555" s="149"/>
      <c r="Q1555" s="228"/>
      <c r="R1555" s="121"/>
      <c r="S1555" s="164"/>
      <c r="T1555" s="161"/>
      <c r="U1555" s="164"/>
      <c r="V1555" s="187"/>
      <c r="W1555" s="187"/>
      <c r="X1555" s="140"/>
      <c r="Y1555" s="114"/>
    </row>
    <row r="1556" spans="3:25">
      <c r="C1556" s="167"/>
      <c r="D1556" s="160"/>
      <c r="E1556" s="140"/>
      <c r="F1556" s="143"/>
      <c r="G1556" s="144"/>
      <c r="H1556" s="199"/>
      <c r="I1556" s="187"/>
      <c r="J1556" s="169"/>
      <c r="K1556" s="200"/>
      <c r="L1556" s="143"/>
      <c r="M1556" s="143"/>
      <c r="N1556" s="143"/>
      <c r="O1556" s="147"/>
      <c r="P1556" s="149"/>
      <c r="Q1556" s="228"/>
      <c r="R1556" s="121"/>
      <c r="S1556" s="164"/>
      <c r="T1556" s="161"/>
      <c r="U1556" s="164"/>
      <c r="V1556" s="187"/>
      <c r="W1556" s="187"/>
      <c r="X1556" s="140"/>
      <c r="Y1556" s="114"/>
    </row>
    <row r="1557" spans="3:25">
      <c r="C1557" s="167"/>
      <c r="D1557" s="160"/>
      <c r="E1557" s="140"/>
      <c r="F1557" s="143"/>
      <c r="G1557" s="144"/>
      <c r="H1557" s="199"/>
      <c r="I1557" s="187"/>
      <c r="J1557" s="169"/>
      <c r="K1557" s="200"/>
      <c r="L1557" s="143"/>
      <c r="M1557" s="143"/>
      <c r="N1557" s="143"/>
      <c r="O1557" s="147"/>
      <c r="P1557" s="149"/>
      <c r="Q1557" s="228"/>
      <c r="R1557" s="121"/>
      <c r="S1557" s="164"/>
      <c r="T1557" s="161"/>
      <c r="U1557" s="164"/>
      <c r="V1557" s="187"/>
      <c r="W1557" s="187"/>
      <c r="X1557" s="140"/>
      <c r="Y1557" s="114"/>
    </row>
    <row r="1558" spans="3:25">
      <c r="C1558" s="167"/>
      <c r="D1558" s="160"/>
      <c r="E1558" s="140"/>
      <c r="F1558" s="143"/>
      <c r="G1558" s="144"/>
      <c r="H1558" s="199"/>
      <c r="I1558" s="187"/>
      <c r="J1558" s="169"/>
      <c r="K1558" s="200"/>
      <c r="L1558" s="143"/>
      <c r="M1558" s="143"/>
      <c r="N1558" s="143"/>
      <c r="O1558" s="147"/>
      <c r="P1558" s="149"/>
      <c r="Q1558" s="228"/>
      <c r="R1558" s="121"/>
      <c r="S1558" s="164"/>
      <c r="T1558" s="161"/>
      <c r="U1558" s="164"/>
      <c r="V1558" s="187"/>
      <c r="W1558" s="187"/>
      <c r="X1558" s="140"/>
      <c r="Y1558" s="114"/>
    </row>
    <row r="1559" spans="3:25">
      <c r="C1559" s="167"/>
      <c r="D1559" s="160"/>
      <c r="E1559" s="140"/>
      <c r="F1559" s="143"/>
      <c r="G1559" s="144"/>
      <c r="H1559" s="199"/>
      <c r="I1559" s="187"/>
      <c r="J1559" s="169"/>
      <c r="K1559" s="200"/>
      <c r="L1559" s="143"/>
      <c r="M1559" s="143"/>
      <c r="N1559" s="143"/>
      <c r="O1559" s="147"/>
      <c r="P1559" s="149"/>
      <c r="Q1559" s="228"/>
      <c r="R1559" s="121"/>
      <c r="S1559" s="164"/>
      <c r="T1559" s="161"/>
      <c r="U1559" s="164"/>
      <c r="V1559" s="187"/>
      <c r="W1559" s="187"/>
      <c r="X1559" s="140"/>
      <c r="Y1559" s="114"/>
    </row>
    <row r="1560" spans="3:25">
      <c r="C1560" s="167"/>
      <c r="D1560" s="160"/>
      <c r="E1560" s="140"/>
      <c r="F1560" s="143"/>
      <c r="G1560" s="144"/>
      <c r="H1560" s="199"/>
      <c r="I1560" s="187"/>
      <c r="J1560" s="169"/>
      <c r="K1560" s="200"/>
      <c r="L1560" s="143"/>
      <c r="M1560" s="143"/>
      <c r="N1560" s="143"/>
      <c r="O1560" s="147"/>
      <c r="P1560" s="149"/>
      <c r="Q1560" s="228"/>
      <c r="R1560" s="121"/>
      <c r="S1560" s="164"/>
      <c r="T1560" s="161"/>
      <c r="U1560" s="164"/>
      <c r="V1560" s="187"/>
      <c r="W1560" s="187"/>
      <c r="X1560" s="140"/>
      <c r="Y1560" s="114"/>
    </row>
    <row r="1561" spans="3:25">
      <c r="C1561" s="167"/>
      <c r="D1561" s="160"/>
      <c r="E1561" s="140"/>
      <c r="F1561" s="143"/>
      <c r="G1561" s="144"/>
      <c r="H1561" s="199"/>
      <c r="I1561" s="187"/>
      <c r="J1561" s="169"/>
      <c r="K1561" s="200"/>
      <c r="L1561" s="143"/>
      <c r="M1561" s="143"/>
      <c r="N1561" s="143"/>
      <c r="O1561" s="147"/>
      <c r="P1561" s="149"/>
      <c r="Q1561" s="228"/>
      <c r="R1561" s="121"/>
      <c r="S1561" s="164"/>
      <c r="T1561" s="161"/>
      <c r="U1561" s="164"/>
      <c r="V1561" s="187"/>
      <c r="W1561" s="187"/>
      <c r="X1561" s="140"/>
      <c r="Y1561" s="114"/>
    </row>
    <row r="1562" spans="3:25">
      <c r="C1562" s="167"/>
      <c r="D1562" s="160"/>
      <c r="E1562" s="140"/>
      <c r="F1562" s="143"/>
      <c r="G1562" s="144"/>
      <c r="H1562" s="199"/>
      <c r="I1562" s="187"/>
      <c r="J1562" s="169"/>
      <c r="K1562" s="200"/>
      <c r="L1562" s="143"/>
      <c r="M1562" s="143"/>
      <c r="N1562" s="143"/>
      <c r="O1562" s="147"/>
      <c r="P1562" s="149"/>
      <c r="Q1562" s="228"/>
      <c r="R1562" s="121"/>
      <c r="S1562" s="164"/>
      <c r="T1562" s="161"/>
      <c r="U1562" s="164"/>
      <c r="V1562" s="187"/>
      <c r="W1562" s="187"/>
      <c r="X1562" s="140"/>
      <c r="Y1562" s="114"/>
    </row>
    <row r="1563" spans="3:25">
      <c r="C1563" s="167"/>
      <c r="D1563" s="160"/>
      <c r="E1563" s="140"/>
      <c r="F1563" s="143"/>
      <c r="G1563" s="144"/>
      <c r="H1563" s="199"/>
      <c r="I1563" s="187"/>
      <c r="J1563" s="169"/>
      <c r="K1563" s="200"/>
      <c r="L1563" s="143"/>
      <c r="M1563" s="143"/>
      <c r="N1563" s="143"/>
      <c r="O1563" s="147"/>
      <c r="P1563" s="149"/>
      <c r="Q1563" s="228"/>
      <c r="R1563" s="121"/>
      <c r="S1563" s="164"/>
      <c r="T1563" s="161"/>
      <c r="U1563" s="164"/>
      <c r="V1563" s="187"/>
      <c r="W1563" s="187"/>
      <c r="X1563" s="140"/>
      <c r="Y1563" s="114"/>
    </row>
    <row r="1564" spans="3:25">
      <c r="C1564" s="167"/>
      <c r="D1564" s="160"/>
      <c r="E1564" s="140"/>
      <c r="F1564" s="143"/>
      <c r="G1564" s="144"/>
      <c r="H1564" s="199"/>
      <c r="I1564" s="187"/>
      <c r="J1564" s="169"/>
      <c r="K1564" s="200"/>
      <c r="L1564" s="143"/>
      <c r="M1564" s="143"/>
      <c r="N1564" s="143"/>
      <c r="O1564" s="147"/>
      <c r="P1564" s="149"/>
      <c r="Q1564" s="228"/>
      <c r="R1564" s="121"/>
      <c r="S1564" s="164"/>
      <c r="T1564" s="161"/>
      <c r="U1564" s="164"/>
      <c r="V1564" s="187"/>
      <c r="W1564" s="187"/>
      <c r="X1564" s="140"/>
      <c r="Y1564" s="114"/>
    </row>
    <row r="1565" spans="3:25">
      <c r="C1565" s="167"/>
      <c r="D1565" s="160"/>
      <c r="E1565" s="140"/>
      <c r="F1565" s="143"/>
      <c r="G1565" s="144"/>
      <c r="H1565" s="199"/>
      <c r="I1565" s="187"/>
      <c r="J1565" s="169"/>
      <c r="K1565" s="200"/>
      <c r="L1565" s="143"/>
      <c r="M1565" s="143"/>
      <c r="N1565" s="143"/>
      <c r="O1565" s="147"/>
      <c r="P1565" s="149"/>
      <c r="Q1565" s="228"/>
      <c r="R1565" s="121"/>
      <c r="S1565" s="164"/>
      <c r="T1565" s="161"/>
      <c r="U1565" s="164"/>
      <c r="V1565" s="187"/>
      <c r="W1565" s="187"/>
      <c r="X1565" s="140"/>
      <c r="Y1565" s="114"/>
    </row>
    <row r="1566" spans="3:25">
      <c r="C1566" s="167"/>
      <c r="D1566" s="160"/>
      <c r="E1566" s="140"/>
      <c r="F1566" s="143"/>
      <c r="G1566" s="144"/>
      <c r="H1566" s="199"/>
      <c r="I1566" s="187"/>
      <c r="J1566" s="169"/>
      <c r="K1566" s="200"/>
      <c r="L1566" s="143"/>
      <c r="M1566" s="143"/>
      <c r="N1566" s="143"/>
      <c r="O1566" s="147"/>
      <c r="P1566" s="149"/>
      <c r="Q1566" s="228"/>
      <c r="R1566" s="121"/>
      <c r="S1566" s="164"/>
      <c r="T1566" s="161"/>
      <c r="U1566" s="164"/>
      <c r="V1566" s="187"/>
      <c r="W1566" s="187"/>
      <c r="X1566" s="140"/>
      <c r="Y1566" s="114"/>
    </row>
    <row r="1567" spans="3:25">
      <c r="C1567" s="167"/>
      <c r="D1567" s="160"/>
      <c r="E1567" s="140"/>
      <c r="F1567" s="143"/>
      <c r="G1567" s="144"/>
      <c r="H1567" s="199"/>
      <c r="I1567" s="187"/>
      <c r="J1567" s="169"/>
      <c r="K1567" s="200"/>
      <c r="L1567" s="143"/>
      <c r="M1567" s="143"/>
      <c r="N1567" s="143"/>
      <c r="O1567" s="147"/>
      <c r="P1567" s="149"/>
      <c r="Q1567" s="228"/>
      <c r="R1567" s="121"/>
      <c r="S1567" s="164"/>
      <c r="T1567" s="161"/>
      <c r="U1567" s="164"/>
      <c r="V1567" s="187"/>
      <c r="W1567" s="187"/>
      <c r="X1567" s="140"/>
      <c r="Y1567" s="114"/>
    </row>
    <row r="1568" spans="3:25">
      <c r="C1568" s="167"/>
      <c r="D1568" s="160"/>
      <c r="E1568" s="140"/>
      <c r="F1568" s="143"/>
      <c r="G1568" s="144"/>
      <c r="H1568" s="199"/>
      <c r="I1568" s="187"/>
      <c r="J1568" s="169"/>
      <c r="K1568" s="200"/>
      <c r="L1568" s="143"/>
      <c r="M1568" s="143"/>
      <c r="N1568" s="143"/>
      <c r="O1568" s="147"/>
      <c r="P1568" s="149"/>
      <c r="Q1568" s="228"/>
      <c r="R1568" s="121"/>
      <c r="S1568" s="164"/>
      <c r="T1568" s="161"/>
      <c r="U1568" s="164"/>
      <c r="V1568" s="187"/>
      <c r="W1568" s="187"/>
      <c r="X1568" s="140"/>
      <c r="Y1568" s="114"/>
    </row>
    <row r="1569" spans="3:25">
      <c r="C1569" s="167"/>
      <c r="D1569" s="160"/>
      <c r="E1569" s="140"/>
      <c r="F1569" s="143"/>
      <c r="G1569" s="144"/>
      <c r="H1569" s="199"/>
      <c r="I1569" s="187"/>
      <c r="J1569" s="169"/>
      <c r="K1569" s="200"/>
      <c r="L1569" s="143"/>
      <c r="M1569" s="143"/>
      <c r="N1569" s="143"/>
      <c r="O1569" s="147"/>
      <c r="P1569" s="149"/>
      <c r="Q1569" s="228"/>
      <c r="R1569" s="121"/>
      <c r="S1569" s="164"/>
      <c r="T1569" s="161"/>
      <c r="U1569" s="164"/>
      <c r="V1569" s="187"/>
      <c r="W1569" s="187"/>
      <c r="X1569" s="140"/>
      <c r="Y1569" s="114"/>
    </row>
    <row r="1570" spans="3:25">
      <c r="C1570" s="167"/>
      <c r="D1570" s="160"/>
      <c r="E1570" s="140"/>
      <c r="F1570" s="143"/>
      <c r="G1570" s="144"/>
      <c r="H1570" s="199"/>
      <c r="I1570" s="187"/>
      <c r="J1570" s="169"/>
      <c r="K1570" s="200"/>
      <c r="L1570" s="143"/>
      <c r="M1570" s="143"/>
      <c r="N1570" s="143"/>
      <c r="O1570" s="147"/>
      <c r="P1570" s="149"/>
      <c r="Q1570" s="228"/>
      <c r="R1570" s="121"/>
      <c r="S1570" s="164"/>
      <c r="T1570" s="161"/>
      <c r="U1570" s="164"/>
      <c r="V1570" s="187"/>
      <c r="W1570" s="187"/>
      <c r="X1570" s="140"/>
      <c r="Y1570" s="114"/>
    </row>
    <row r="1571" spans="3:25">
      <c r="C1571" s="167"/>
      <c r="D1571" s="160"/>
      <c r="E1571" s="140"/>
      <c r="F1571" s="143"/>
      <c r="G1571" s="144"/>
      <c r="H1571" s="199"/>
      <c r="I1571" s="187"/>
      <c r="J1571" s="169"/>
      <c r="K1571" s="200"/>
      <c r="L1571" s="143"/>
      <c r="M1571" s="143"/>
      <c r="N1571" s="143"/>
      <c r="O1571" s="147"/>
      <c r="P1571" s="149"/>
      <c r="Q1571" s="228"/>
      <c r="R1571" s="121"/>
      <c r="S1571" s="164"/>
      <c r="T1571" s="161"/>
      <c r="U1571" s="164"/>
      <c r="V1571" s="187"/>
      <c r="W1571" s="187"/>
      <c r="X1571" s="140"/>
      <c r="Y1571" s="114"/>
    </row>
    <row r="1572" spans="3:25">
      <c r="C1572" s="167"/>
      <c r="D1572" s="160"/>
      <c r="E1572" s="140"/>
      <c r="F1572" s="143"/>
      <c r="G1572" s="144"/>
      <c r="H1572" s="199"/>
      <c r="I1572" s="187"/>
      <c r="J1572" s="169"/>
      <c r="K1572" s="200"/>
      <c r="L1572" s="143"/>
      <c r="M1572" s="143"/>
      <c r="N1572" s="143"/>
      <c r="O1572" s="147"/>
      <c r="P1572" s="149"/>
      <c r="Q1572" s="228"/>
      <c r="R1572" s="121"/>
      <c r="S1572" s="164"/>
      <c r="T1572" s="161"/>
      <c r="U1572" s="164"/>
      <c r="V1572" s="187"/>
      <c r="W1572" s="187"/>
      <c r="X1572" s="140"/>
      <c r="Y1572" s="114"/>
    </row>
    <row r="1573" spans="3:25">
      <c r="C1573" s="167"/>
      <c r="D1573" s="160"/>
      <c r="E1573" s="140"/>
      <c r="F1573" s="143"/>
      <c r="G1573" s="144"/>
      <c r="H1573" s="199"/>
      <c r="I1573" s="187"/>
      <c r="J1573" s="169"/>
      <c r="K1573" s="200"/>
      <c r="L1573" s="143"/>
      <c r="M1573" s="143"/>
      <c r="N1573" s="143"/>
      <c r="O1573" s="147"/>
      <c r="P1573" s="149"/>
      <c r="Q1573" s="228"/>
      <c r="R1573" s="121"/>
      <c r="S1573" s="164"/>
      <c r="T1573" s="161"/>
      <c r="U1573" s="164"/>
      <c r="V1573" s="187"/>
      <c r="W1573" s="187"/>
      <c r="X1573" s="140"/>
      <c r="Y1573" s="114"/>
    </row>
    <row r="1574" spans="3:25">
      <c r="C1574" s="167"/>
      <c r="D1574" s="160"/>
      <c r="E1574" s="140"/>
      <c r="F1574" s="143"/>
      <c r="G1574" s="144"/>
      <c r="H1574" s="199"/>
      <c r="I1574" s="187"/>
      <c r="J1574" s="169"/>
      <c r="K1574" s="200"/>
      <c r="L1574" s="143"/>
      <c r="M1574" s="143"/>
      <c r="N1574" s="143"/>
      <c r="O1574" s="147"/>
      <c r="P1574" s="149"/>
      <c r="Q1574" s="228"/>
      <c r="R1574" s="121"/>
      <c r="S1574" s="164"/>
      <c r="T1574" s="161"/>
      <c r="U1574" s="164"/>
      <c r="V1574" s="187"/>
      <c r="W1574" s="187"/>
      <c r="X1574" s="140"/>
      <c r="Y1574" s="114"/>
    </row>
    <row r="1575" spans="3:25">
      <c r="C1575" s="167"/>
      <c r="D1575" s="160"/>
      <c r="E1575" s="140"/>
      <c r="F1575" s="143"/>
      <c r="G1575" s="144"/>
      <c r="H1575" s="199"/>
      <c r="I1575" s="187"/>
      <c r="J1575" s="169"/>
      <c r="K1575" s="200"/>
      <c r="L1575" s="143"/>
      <c r="M1575" s="143"/>
      <c r="N1575" s="143"/>
      <c r="O1575" s="147"/>
      <c r="P1575" s="149"/>
      <c r="Q1575" s="228"/>
      <c r="R1575" s="121"/>
      <c r="S1575" s="164"/>
      <c r="T1575" s="161"/>
      <c r="U1575" s="164"/>
      <c r="V1575" s="187"/>
      <c r="W1575" s="187"/>
      <c r="X1575" s="140"/>
      <c r="Y1575" s="114"/>
    </row>
    <row r="1576" spans="3:25">
      <c r="C1576" s="167"/>
      <c r="D1576" s="160"/>
      <c r="E1576" s="140"/>
      <c r="F1576" s="143"/>
      <c r="G1576" s="144"/>
      <c r="H1576" s="199"/>
      <c r="I1576" s="187"/>
      <c r="J1576" s="169"/>
      <c r="K1576" s="200"/>
      <c r="L1576" s="143"/>
      <c r="M1576" s="143"/>
      <c r="N1576" s="143"/>
      <c r="O1576" s="147"/>
      <c r="P1576" s="149"/>
      <c r="Q1576" s="228"/>
      <c r="R1576" s="121"/>
      <c r="S1576" s="164"/>
      <c r="T1576" s="161"/>
      <c r="U1576" s="164"/>
      <c r="V1576" s="187"/>
      <c r="W1576" s="187"/>
      <c r="X1576" s="140"/>
      <c r="Y1576" s="114"/>
    </row>
    <row r="1577" spans="3:25">
      <c r="C1577" s="167"/>
      <c r="D1577" s="160"/>
      <c r="E1577" s="140"/>
      <c r="F1577" s="143"/>
      <c r="G1577" s="144"/>
      <c r="H1577" s="199"/>
      <c r="I1577" s="187"/>
      <c r="J1577" s="169"/>
      <c r="K1577" s="200"/>
      <c r="L1577" s="143"/>
      <c r="M1577" s="143"/>
      <c r="N1577" s="143"/>
      <c r="O1577" s="147"/>
      <c r="P1577" s="149"/>
      <c r="Q1577" s="228"/>
      <c r="R1577" s="121"/>
      <c r="S1577" s="164"/>
      <c r="T1577" s="161"/>
      <c r="U1577" s="164"/>
      <c r="V1577" s="187"/>
      <c r="W1577" s="187"/>
      <c r="X1577" s="140"/>
      <c r="Y1577" s="114"/>
    </row>
    <row r="1578" spans="3:25">
      <c r="C1578" s="167"/>
      <c r="D1578" s="160"/>
      <c r="E1578" s="140"/>
      <c r="F1578" s="143"/>
      <c r="G1578" s="144"/>
      <c r="H1578" s="199"/>
      <c r="I1578" s="187"/>
      <c r="J1578" s="169"/>
      <c r="K1578" s="200"/>
      <c r="L1578" s="143"/>
      <c r="M1578" s="143"/>
      <c r="N1578" s="143"/>
      <c r="O1578" s="147"/>
      <c r="P1578" s="149"/>
      <c r="Q1578" s="228"/>
      <c r="R1578" s="121"/>
      <c r="S1578" s="164"/>
      <c r="T1578" s="161"/>
      <c r="U1578" s="164"/>
      <c r="V1578" s="187"/>
      <c r="W1578" s="187"/>
      <c r="X1578" s="140"/>
      <c r="Y1578" s="114"/>
    </row>
    <row r="1579" spans="3:25">
      <c r="C1579" s="167"/>
      <c r="D1579" s="160"/>
      <c r="E1579" s="140"/>
      <c r="F1579" s="143"/>
      <c r="G1579" s="144"/>
      <c r="H1579" s="199"/>
      <c r="I1579" s="187"/>
      <c r="J1579" s="169"/>
      <c r="K1579" s="200"/>
      <c r="L1579" s="143"/>
      <c r="M1579" s="143"/>
      <c r="N1579" s="143"/>
      <c r="O1579" s="147"/>
      <c r="P1579" s="149"/>
      <c r="Q1579" s="228"/>
      <c r="R1579" s="121"/>
      <c r="S1579" s="164"/>
      <c r="T1579" s="161"/>
      <c r="U1579" s="164"/>
      <c r="V1579" s="187"/>
      <c r="W1579" s="187"/>
      <c r="X1579" s="140"/>
      <c r="Y1579" s="114"/>
    </row>
    <row r="1580" spans="3:25">
      <c r="C1580" s="167"/>
      <c r="D1580" s="160"/>
      <c r="E1580" s="140"/>
      <c r="F1580" s="143"/>
      <c r="G1580" s="144"/>
      <c r="H1580" s="199"/>
      <c r="I1580" s="187"/>
      <c r="J1580" s="169"/>
      <c r="K1580" s="200"/>
      <c r="L1580" s="143"/>
      <c r="M1580" s="143"/>
      <c r="N1580" s="143"/>
      <c r="O1580" s="147"/>
      <c r="P1580" s="149"/>
      <c r="Q1580" s="228"/>
      <c r="R1580" s="121"/>
      <c r="S1580" s="164"/>
      <c r="T1580" s="161"/>
      <c r="U1580" s="164"/>
      <c r="V1580" s="187"/>
      <c r="W1580" s="187"/>
      <c r="X1580" s="140"/>
      <c r="Y1580" s="114"/>
    </row>
    <row r="1581" spans="3:25">
      <c r="C1581" s="167"/>
      <c r="D1581" s="160"/>
      <c r="E1581" s="140"/>
      <c r="F1581" s="143"/>
      <c r="G1581" s="144"/>
      <c r="H1581" s="199"/>
      <c r="I1581" s="187"/>
      <c r="J1581" s="169"/>
      <c r="K1581" s="200"/>
      <c r="L1581" s="143"/>
      <c r="M1581" s="143"/>
      <c r="N1581" s="143"/>
      <c r="O1581" s="147"/>
      <c r="P1581" s="149"/>
      <c r="Q1581" s="228"/>
      <c r="R1581" s="121"/>
      <c r="S1581" s="164"/>
      <c r="T1581" s="161"/>
      <c r="U1581" s="164"/>
      <c r="V1581" s="187"/>
      <c r="W1581" s="187"/>
      <c r="X1581" s="140"/>
      <c r="Y1581" s="114"/>
    </row>
    <row r="1582" spans="3:25">
      <c r="C1582" s="167"/>
      <c r="D1582" s="160"/>
      <c r="E1582" s="140"/>
      <c r="F1582" s="143"/>
      <c r="G1582" s="144"/>
      <c r="H1582" s="199"/>
      <c r="I1582" s="187"/>
      <c r="J1582" s="169"/>
      <c r="K1582" s="200"/>
      <c r="L1582" s="143"/>
      <c r="M1582" s="143"/>
      <c r="N1582" s="143"/>
      <c r="O1582" s="147"/>
      <c r="P1582" s="149"/>
      <c r="Q1582" s="228"/>
      <c r="R1582" s="121"/>
      <c r="S1582" s="164"/>
      <c r="T1582" s="161"/>
      <c r="U1582" s="164"/>
      <c r="V1582" s="187"/>
      <c r="W1582" s="187"/>
      <c r="X1582" s="140"/>
      <c r="Y1582" s="114"/>
    </row>
    <row r="1583" spans="3:25">
      <c r="C1583" s="167"/>
      <c r="D1583" s="160"/>
      <c r="E1583" s="140"/>
      <c r="F1583" s="143"/>
      <c r="G1583" s="144"/>
      <c r="H1583" s="199"/>
      <c r="I1583" s="187"/>
      <c r="J1583" s="169"/>
      <c r="K1583" s="200"/>
      <c r="L1583" s="143"/>
      <c r="M1583" s="143"/>
      <c r="N1583" s="143"/>
      <c r="O1583" s="147"/>
      <c r="P1583" s="149"/>
      <c r="Q1583" s="228"/>
      <c r="R1583" s="121"/>
      <c r="S1583" s="164"/>
      <c r="T1583" s="161"/>
      <c r="U1583" s="164"/>
      <c r="V1583" s="187"/>
      <c r="W1583" s="187"/>
      <c r="X1583" s="140"/>
      <c r="Y1583" s="114"/>
    </row>
    <row r="1584" spans="3:25">
      <c r="C1584" s="167"/>
      <c r="D1584" s="160"/>
      <c r="E1584" s="140"/>
      <c r="F1584" s="143"/>
      <c r="G1584" s="144"/>
      <c r="H1584" s="199"/>
      <c r="I1584" s="187"/>
      <c r="J1584" s="169"/>
      <c r="K1584" s="200"/>
      <c r="L1584" s="143"/>
      <c r="M1584" s="143"/>
      <c r="N1584" s="143"/>
      <c r="O1584" s="147"/>
      <c r="P1584" s="149"/>
      <c r="Q1584" s="228"/>
      <c r="R1584" s="121"/>
      <c r="S1584" s="164"/>
      <c r="T1584" s="161"/>
      <c r="U1584" s="164"/>
      <c r="V1584" s="187"/>
      <c r="W1584" s="187"/>
      <c r="X1584" s="140"/>
      <c r="Y1584" s="114"/>
    </row>
    <row r="1585" spans="3:25">
      <c r="C1585" s="167"/>
      <c r="D1585" s="160"/>
      <c r="E1585" s="140"/>
      <c r="F1585" s="143"/>
      <c r="G1585" s="144"/>
      <c r="H1585" s="199"/>
      <c r="I1585" s="187"/>
      <c r="J1585" s="169"/>
      <c r="K1585" s="200"/>
      <c r="L1585" s="143"/>
      <c r="M1585" s="143"/>
      <c r="N1585" s="143"/>
      <c r="O1585" s="147"/>
      <c r="P1585" s="149"/>
      <c r="Q1585" s="228"/>
      <c r="R1585" s="121"/>
      <c r="S1585" s="164"/>
      <c r="T1585" s="161"/>
      <c r="U1585" s="164"/>
      <c r="V1585" s="187"/>
      <c r="W1585" s="187"/>
      <c r="X1585" s="140"/>
      <c r="Y1585" s="114"/>
    </row>
    <row r="1586" spans="3:25">
      <c r="C1586" s="167"/>
      <c r="D1586" s="160"/>
      <c r="E1586" s="140"/>
      <c r="F1586" s="143"/>
      <c r="G1586" s="144"/>
      <c r="H1586" s="199"/>
      <c r="I1586" s="187"/>
      <c r="J1586" s="169"/>
      <c r="K1586" s="200"/>
      <c r="L1586" s="143"/>
      <c r="M1586" s="143"/>
      <c r="N1586" s="143"/>
      <c r="O1586" s="147"/>
      <c r="P1586" s="149"/>
      <c r="Q1586" s="228"/>
      <c r="R1586" s="121"/>
      <c r="S1586" s="164"/>
      <c r="T1586" s="161"/>
      <c r="U1586" s="164"/>
      <c r="V1586" s="187"/>
      <c r="W1586" s="187"/>
      <c r="X1586" s="140"/>
      <c r="Y1586" s="114"/>
    </row>
    <row r="1587" spans="3:25">
      <c r="C1587" s="167"/>
      <c r="D1587" s="160"/>
      <c r="E1587" s="140"/>
      <c r="F1587" s="143"/>
      <c r="G1587" s="144"/>
      <c r="H1587" s="199"/>
      <c r="I1587" s="187"/>
      <c r="J1587" s="169"/>
      <c r="K1587" s="200"/>
      <c r="L1587" s="143"/>
      <c r="M1587" s="143"/>
      <c r="N1587" s="143"/>
      <c r="O1587" s="147"/>
      <c r="P1587" s="149"/>
      <c r="Q1587" s="228"/>
      <c r="R1587" s="121"/>
      <c r="S1587" s="164"/>
      <c r="T1587" s="161"/>
      <c r="U1587" s="164"/>
      <c r="V1587" s="187"/>
      <c r="W1587" s="187"/>
      <c r="X1587" s="140"/>
      <c r="Y1587" s="114"/>
    </row>
    <row r="1588" spans="3:25">
      <c r="C1588" s="167"/>
      <c r="D1588" s="160"/>
      <c r="E1588" s="140"/>
      <c r="F1588" s="143"/>
      <c r="G1588" s="144"/>
      <c r="H1588" s="199"/>
      <c r="I1588" s="187"/>
      <c r="J1588" s="169"/>
      <c r="K1588" s="200"/>
      <c r="L1588" s="143"/>
      <c r="M1588" s="143"/>
      <c r="N1588" s="143"/>
      <c r="O1588" s="147"/>
      <c r="P1588" s="149"/>
      <c r="Q1588" s="228"/>
      <c r="R1588" s="121"/>
      <c r="S1588" s="164"/>
      <c r="T1588" s="161"/>
      <c r="U1588" s="164"/>
      <c r="V1588" s="187"/>
      <c r="W1588" s="187"/>
      <c r="X1588" s="140"/>
      <c r="Y1588" s="114"/>
    </row>
    <row r="1589" spans="3:25">
      <c r="C1589" s="167"/>
      <c r="D1589" s="160"/>
      <c r="E1589" s="140"/>
      <c r="F1589" s="143"/>
      <c r="G1589" s="144"/>
      <c r="H1589" s="199"/>
      <c r="I1589" s="187"/>
      <c r="J1589" s="169"/>
      <c r="K1589" s="200"/>
      <c r="L1589" s="143"/>
      <c r="M1589" s="143"/>
      <c r="N1589" s="143"/>
      <c r="O1589" s="147"/>
      <c r="P1589" s="149"/>
      <c r="Q1589" s="228"/>
      <c r="R1589" s="121"/>
      <c r="S1589" s="164"/>
      <c r="T1589" s="161"/>
      <c r="U1589" s="164"/>
      <c r="V1589" s="187"/>
      <c r="W1589" s="187"/>
      <c r="X1589" s="140"/>
      <c r="Y1589" s="114"/>
    </row>
    <row r="1590" spans="3:25">
      <c r="C1590" s="167"/>
      <c r="D1590" s="160"/>
      <c r="E1590" s="140"/>
      <c r="F1590" s="143"/>
      <c r="G1590" s="144"/>
      <c r="H1590" s="199"/>
      <c r="I1590" s="187"/>
      <c r="J1590" s="169"/>
      <c r="K1590" s="200"/>
      <c r="L1590" s="143"/>
      <c r="M1590" s="143"/>
      <c r="N1590" s="143"/>
      <c r="O1590" s="147"/>
      <c r="P1590" s="149"/>
      <c r="Q1590" s="228"/>
      <c r="R1590" s="121"/>
      <c r="S1590" s="164"/>
      <c r="T1590" s="161"/>
      <c r="U1590" s="164"/>
      <c r="V1590" s="187"/>
      <c r="W1590" s="187"/>
      <c r="X1590" s="140"/>
      <c r="Y1590" s="114"/>
    </row>
    <row r="1591" spans="3:25">
      <c r="C1591" s="167"/>
      <c r="D1591" s="160"/>
      <c r="E1591" s="140"/>
      <c r="F1591" s="143"/>
      <c r="G1591" s="144"/>
      <c r="H1591" s="199"/>
      <c r="I1591" s="187"/>
      <c r="J1591" s="169"/>
      <c r="K1591" s="200"/>
      <c r="L1591" s="143"/>
      <c r="M1591" s="143"/>
      <c r="N1591" s="143"/>
      <c r="O1591" s="147"/>
      <c r="P1591" s="149"/>
      <c r="Q1591" s="228"/>
      <c r="R1591" s="121"/>
      <c r="S1591" s="164"/>
      <c r="T1591" s="161"/>
      <c r="U1591" s="164"/>
      <c r="V1591" s="187"/>
      <c r="W1591" s="187"/>
      <c r="X1591" s="140"/>
      <c r="Y1591" s="114"/>
    </row>
    <row r="1592" spans="3:25">
      <c r="C1592" s="167"/>
      <c r="D1592" s="160"/>
      <c r="E1592" s="140"/>
      <c r="F1592" s="143"/>
      <c r="G1592" s="144"/>
      <c r="H1592" s="199"/>
      <c r="I1592" s="187"/>
      <c r="J1592" s="169"/>
      <c r="K1592" s="200"/>
      <c r="L1592" s="143"/>
      <c r="M1592" s="143"/>
      <c r="N1592" s="143"/>
      <c r="O1592" s="147"/>
      <c r="P1592" s="149"/>
      <c r="Q1592" s="228"/>
      <c r="R1592" s="121"/>
      <c r="S1592" s="164"/>
      <c r="T1592" s="161"/>
      <c r="U1592" s="164"/>
      <c r="V1592" s="187"/>
      <c r="W1592" s="187"/>
      <c r="X1592" s="140"/>
      <c r="Y1592" s="114"/>
    </row>
    <row r="1593" spans="3:25">
      <c r="C1593" s="167"/>
      <c r="D1593" s="160"/>
      <c r="E1593" s="140"/>
      <c r="F1593" s="143"/>
      <c r="G1593" s="144"/>
      <c r="H1593" s="199"/>
      <c r="I1593" s="187"/>
      <c r="J1593" s="169"/>
      <c r="K1593" s="200"/>
      <c r="L1593" s="143"/>
      <c r="M1593" s="143"/>
      <c r="N1593" s="143"/>
      <c r="O1593" s="147"/>
      <c r="P1593" s="149"/>
      <c r="Q1593" s="228"/>
      <c r="R1593" s="121"/>
      <c r="S1593" s="164"/>
      <c r="T1593" s="161"/>
      <c r="U1593" s="164"/>
      <c r="V1593" s="187"/>
      <c r="W1593" s="187"/>
      <c r="X1593" s="140"/>
      <c r="Y1593" s="114"/>
    </row>
    <row r="1594" spans="3:25">
      <c r="C1594" s="167"/>
      <c r="D1594" s="160"/>
      <c r="E1594" s="140"/>
      <c r="F1594" s="143"/>
      <c r="G1594" s="144"/>
      <c r="H1594" s="199"/>
      <c r="I1594" s="187"/>
      <c r="J1594" s="169"/>
      <c r="K1594" s="200"/>
      <c r="L1594" s="143"/>
      <c r="M1594" s="143"/>
      <c r="N1594" s="143"/>
      <c r="O1594" s="147"/>
      <c r="P1594" s="149"/>
      <c r="Q1594" s="228"/>
      <c r="R1594" s="121"/>
      <c r="S1594" s="164"/>
      <c r="T1594" s="161"/>
      <c r="U1594" s="164"/>
      <c r="V1594" s="187"/>
      <c r="W1594" s="187"/>
      <c r="X1594" s="140"/>
      <c r="Y1594" s="114"/>
    </row>
    <row r="1595" spans="3:25">
      <c r="C1595" s="167"/>
      <c r="D1595" s="160"/>
      <c r="E1595" s="140"/>
      <c r="F1595" s="143"/>
      <c r="G1595" s="144"/>
      <c r="H1595" s="199"/>
      <c r="I1595" s="187"/>
      <c r="J1595" s="169"/>
      <c r="K1595" s="200"/>
      <c r="L1595" s="143"/>
      <c r="M1595" s="143"/>
      <c r="N1595" s="143"/>
      <c r="O1595" s="147"/>
      <c r="P1595" s="149"/>
      <c r="Q1595" s="228"/>
      <c r="R1595" s="121"/>
      <c r="S1595" s="164"/>
      <c r="T1595" s="161"/>
      <c r="U1595" s="164"/>
      <c r="V1595" s="187"/>
      <c r="W1595" s="187"/>
      <c r="X1595" s="140"/>
      <c r="Y1595" s="114"/>
    </row>
    <row r="1596" spans="3:25">
      <c r="C1596" s="167"/>
      <c r="D1596" s="160"/>
      <c r="E1596" s="140"/>
      <c r="F1596" s="143"/>
      <c r="G1596" s="144"/>
      <c r="H1596" s="199"/>
      <c r="I1596" s="187"/>
      <c r="J1596" s="169"/>
      <c r="K1596" s="200"/>
      <c r="L1596" s="143"/>
      <c r="M1596" s="143"/>
      <c r="N1596" s="143"/>
      <c r="O1596" s="147"/>
      <c r="P1596" s="149"/>
      <c r="Q1596" s="228"/>
      <c r="R1596" s="121"/>
      <c r="S1596" s="164"/>
      <c r="T1596" s="161"/>
      <c r="U1596" s="164"/>
      <c r="V1596" s="187"/>
      <c r="W1596" s="187"/>
      <c r="X1596" s="140"/>
      <c r="Y1596" s="114"/>
    </row>
    <row r="1597" spans="3:25">
      <c r="C1597" s="167"/>
      <c r="D1597" s="160"/>
      <c r="E1597" s="140"/>
      <c r="F1597" s="143"/>
      <c r="G1597" s="144"/>
      <c r="H1597" s="199"/>
      <c r="I1597" s="187"/>
      <c r="J1597" s="169"/>
      <c r="K1597" s="200"/>
      <c r="L1597" s="143"/>
      <c r="M1597" s="143"/>
      <c r="N1597" s="143"/>
      <c r="O1597" s="147"/>
      <c r="P1597" s="149"/>
      <c r="Q1597" s="228"/>
      <c r="R1597" s="121"/>
      <c r="S1597" s="164"/>
      <c r="T1597" s="161"/>
      <c r="U1597" s="164"/>
      <c r="V1597" s="187"/>
      <c r="W1597" s="187"/>
      <c r="X1597" s="140"/>
      <c r="Y1597" s="114"/>
    </row>
    <row r="1598" spans="3:25">
      <c r="C1598" s="167"/>
      <c r="D1598" s="160"/>
      <c r="E1598" s="140"/>
      <c r="F1598" s="143"/>
      <c r="G1598" s="144"/>
      <c r="H1598" s="199"/>
      <c r="I1598" s="187"/>
      <c r="J1598" s="169"/>
      <c r="K1598" s="200"/>
      <c r="L1598" s="143"/>
      <c r="M1598" s="143"/>
      <c r="N1598" s="143"/>
      <c r="O1598" s="147"/>
      <c r="P1598" s="149"/>
      <c r="Q1598" s="228"/>
      <c r="R1598" s="121"/>
      <c r="S1598" s="164"/>
      <c r="T1598" s="161"/>
      <c r="U1598" s="164"/>
      <c r="V1598" s="187"/>
      <c r="W1598" s="187"/>
      <c r="X1598" s="140"/>
      <c r="Y1598" s="114"/>
    </row>
    <row r="1599" spans="3:25">
      <c r="C1599" s="167"/>
      <c r="D1599" s="160"/>
      <c r="E1599" s="140"/>
      <c r="F1599" s="143"/>
      <c r="G1599" s="144"/>
      <c r="H1599" s="199"/>
      <c r="I1599" s="187"/>
      <c r="J1599" s="169"/>
      <c r="K1599" s="200"/>
      <c r="L1599" s="143"/>
      <c r="M1599" s="143"/>
      <c r="N1599" s="143"/>
      <c r="O1599" s="147"/>
      <c r="P1599" s="149"/>
      <c r="Q1599" s="228"/>
      <c r="R1599" s="121"/>
      <c r="S1599" s="164"/>
      <c r="T1599" s="161"/>
      <c r="U1599" s="164"/>
      <c r="V1599" s="187"/>
      <c r="W1599" s="187"/>
      <c r="X1599" s="140"/>
      <c r="Y1599" s="114"/>
    </row>
    <row r="1600" spans="3:25">
      <c r="C1600" s="167"/>
      <c r="D1600" s="160"/>
      <c r="E1600" s="140"/>
      <c r="F1600" s="143"/>
      <c r="G1600" s="144"/>
      <c r="H1600" s="199"/>
      <c r="I1600" s="187"/>
      <c r="J1600" s="169"/>
      <c r="K1600" s="200"/>
      <c r="L1600" s="143"/>
      <c r="M1600" s="143"/>
      <c r="N1600" s="143"/>
      <c r="O1600" s="147"/>
      <c r="P1600" s="149"/>
      <c r="Q1600" s="228"/>
      <c r="R1600" s="121"/>
      <c r="S1600" s="164"/>
      <c r="T1600" s="161"/>
      <c r="U1600" s="164"/>
      <c r="V1600" s="187"/>
      <c r="W1600" s="187"/>
      <c r="X1600" s="140"/>
      <c r="Y1600" s="114"/>
    </row>
    <row r="1601" spans="3:25">
      <c r="C1601" s="167"/>
      <c r="D1601" s="160"/>
      <c r="E1601" s="140"/>
      <c r="F1601" s="143"/>
      <c r="G1601" s="144"/>
      <c r="H1601" s="199"/>
      <c r="I1601" s="187"/>
      <c r="J1601" s="169"/>
      <c r="K1601" s="200"/>
      <c r="L1601" s="143"/>
      <c r="M1601" s="143"/>
      <c r="N1601" s="143"/>
      <c r="O1601" s="147"/>
      <c r="P1601" s="149"/>
      <c r="Q1601" s="228"/>
      <c r="R1601" s="121"/>
      <c r="S1601" s="164"/>
      <c r="T1601" s="161"/>
      <c r="U1601" s="164"/>
      <c r="V1601" s="187"/>
      <c r="W1601" s="187"/>
      <c r="X1601" s="140"/>
      <c r="Y1601" s="114"/>
    </row>
    <row r="1602" spans="3:25">
      <c r="C1602" s="167"/>
      <c r="D1602" s="160"/>
      <c r="E1602" s="140"/>
      <c r="F1602" s="143"/>
      <c r="G1602" s="144"/>
      <c r="H1602" s="199"/>
      <c r="I1602" s="187"/>
      <c r="J1602" s="169"/>
      <c r="K1602" s="200"/>
      <c r="L1602" s="143"/>
      <c r="M1602" s="143"/>
      <c r="N1602" s="143"/>
      <c r="O1602" s="147"/>
      <c r="P1602" s="149"/>
      <c r="Q1602" s="228"/>
      <c r="R1602" s="121"/>
      <c r="S1602" s="164"/>
      <c r="T1602" s="161"/>
      <c r="U1602" s="164"/>
      <c r="V1602" s="187"/>
      <c r="W1602" s="187"/>
      <c r="X1602" s="140"/>
      <c r="Y1602" s="114"/>
    </row>
    <row r="1603" spans="3:25">
      <c r="C1603" s="167"/>
      <c r="D1603" s="160"/>
      <c r="E1603" s="140"/>
      <c r="F1603" s="143"/>
      <c r="G1603" s="144"/>
      <c r="H1603" s="199"/>
      <c r="I1603" s="187"/>
      <c r="J1603" s="169"/>
      <c r="K1603" s="200"/>
      <c r="L1603" s="143"/>
      <c r="M1603" s="143"/>
      <c r="N1603" s="143"/>
      <c r="O1603" s="147"/>
      <c r="P1603" s="149"/>
      <c r="Q1603" s="228"/>
      <c r="R1603" s="121"/>
      <c r="S1603" s="164"/>
      <c r="T1603" s="161"/>
      <c r="U1603" s="164"/>
      <c r="V1603" s="187"/>
      <c r="W1603" s="187"/>
      <c r="X1603" s="140"/>
      <c r="Y1603" s="114"/>
    </row>
    <row r="1604" spans="3:25">
      <c r="C1604" s="167"/>
      <c r="D1604" s="160"/>
      <c r="E1604" s="140"/>
      <c r="F1604" s="143"/>
      <c r="G1604" s="144"/>
      <c r="H1604" s="199"/>
      <c r="I1604" s="187"/>
      <c r="J1604" s="169"/>
      <c r="K1604" s="200"/>
      <c r="L1604" s="143"/>
      <c r="M1604" s="143"/>
      <c r="N1604" s="143"/>
      <c r="O1604" s="147"/>
      <c r="P1604" s="149"/>
      <c r="Q1604" s="228"/>
      <c r="R1604" s="121"/>
      <c r="S1604" s="164"/>
      <c r="T1604" s="161"/>
      <c r="U1604" s="164"/>
      <c r="V1604" s="187"/>
      <c r="W1604" s="187"/>
      <c r="X1604" s="140"/>
      <c r="Y1604" s="114"/>
    </row>
    <row r="1605" spans="3:25">
      <c r="C1605" s="167"/>
      <c r="D1605" s="160"/>
      <c r="E1605" s="140"/>
      <c r="F1605" s="143"/>
      <c r="G1605" s="144"/>
      <c r="H1605" s="199"/>
      <c r="I1605" s="187"/>
      <c r="J1605" s="169"/>
      <c r="K1605" s="200"/>
      <c r="L1605" s="143"/>
      <c r="M1605" s="143"/>
      <c r="N1605" s="143"/>
      <c r="O1605" s="147"/>
      <c r="P1605" s="149"/>
      <c r="Q1605" s="228"/>
      <c r="R1605" s="121"/>
      <c r="S1605" s="164"/>
      <c r="T1605" s="161"/>
      <c r="U1605" s="164"/>
      <c r="V1605" s="187"/>
      <c r="W1605" s="187"/>
      <c r="X1605" s="140"/>
      <c r="Y1605" s="114"/>
    </row>
    <row r="1606" spans="3:25">
      <c r="C1606" s="167"/>
      <c r="D1606" s="160"/>
      <c r="E1606" s="140"/>
      <c r="F1606" s="143"/>
      <c r="G1606" s="144"/>
      <c r="H1606" s="199"/>
      <c r="I1606" s="187"/>
      <c r="J1606" s="169"/>
      <c r="K1606" s="200"/>
      <c r="L1606" s="143"/>
      <c r="M1606" s="143"/>
      <c r="N1606" s="143"/>
      <c r="O1606" s="147"/>
      <c r="P1606" s="149"/>
      <c r="Q1606" s="228"/>
      <c r="R1606" s="121"/>
      <c r="S1606" s="164"/>
      <c r="T1606" s="161"/>
      <c r="U1606" s="164"/>
      <c r="V1606" s="187"/>
      <c r="W1606" s="187"/>
      <c r="X1606" s="140"/>
      <c r="Y1606" s="114"/>
    </row>
    <row r="1607" spans="3:25">
      <c r="C1607" s="167"/>
      <c r="D1607" s="160"/>
      <c r="E1607" s="140"/>
      <c r="F1607" s="143"/>
      <c r="G1607" s="144"/>
      <c r="H1607" s="199"/>
      <c r="I1607" s="187"/>
      <c r="J1607" s="169"/>
      <c r="K1607" s="200"/>
      <c r="L1607" s="143"/>
      <c r="M1607" s="143"/>
      <c r="N1607" s="143"/>
      <c r="O1607" s="147"/>
      <c r="P1607" s="149"/>
      <c r="Q1607" s="228"/>
      <c r="R1607" s="121"/>
      <c r="S1607" s="164"/>
      <c r="T1607" s="161"/>
      <c r="U1607" s="164"/>
      <c r="V1607" s="187"/>
      <c r="W1607" s="187"/>
      <c r="X1607" s="140"/>
      <c r="Y1607" s="114"/>
    </row>
    <row r="1608" spans="3:25">
      <c r="C1608" s="167"/>
      <c r="D1608" s="160"/>
      <c r="E1608" s="140"/>
      <c r="F1608" s="143"/>
      <c r="G1608" s="144"/>
      <c r="H1608" s="199"/>
      <c r="I1608" s="187"/>
      <c r="J1608" s="169"/>
      <c r="K1608" s="200"/>
      <c r="L1608" s="143"/>
      <c r="M1608" s="143"/>
      <c r="N1608" s="143"/>
      <c r="O1608" s="147"/>
      <c r="P1608" s="149"/>
      <c r="Q1608" s="228"/>
      <c r="R1608" s="121"/>
      <c r="S1608" s="164"/>
      <c r="T1608" s="161"/>
      <c r="U1608" s="164"/>
      <c r="V1608" s="187"/>
      <c r="W1608" s="187"/>
      <c r="X1608" s="140"/>
      <c r="Y1608" s="114"/>
    </row>
    <row r="1609" spans="3:25">
      <c r="C1609" s="167"/>
      <c r="D1609" s="160"/>
      <c r="E1609" s="140"/>
      <c r="F1609" s="143"/>
      <c r="G1609" s="144"/>
      <c r="H1609" s="199"/>
      <c r="I1609" s="187"/>
      <c r="J1609" s="169"/>
      <c r="K1609" s="200"/>
      <c r="L1609" s="143"/>
      <c r="M1609" s="143"/>
      <c r="N1609" s="143"/>
      <c r="O1609" s="147"/>
      <c r="P1609" s="149"/>
      <c r="Q1609" s="228"/>
      <c r="R1609" s="121"/>
      <c r="S1609" s="164"/>
      <c r="T1609" s="161"/>
      <c r="U1609" s="164"/>
      <c r="V1609" s="187"/>
      <c r="W1609" s="187"/>
      <c r="X1609" s="140"/>
      <c r="Y1609" s="114"/>
    </row>
    <row r="1610" spans="3:25">
      <c r="C1610" s="167"/>
      <c r="D1610" s="160"/>
      <c r="E1610" s="140"/>
      <c r="F1610" s="143"/>
      <c r="G1610" s="144"/>
      <c r="H1610" s="199"/>
      <c r="I1610" s="187"/>
      <c r="J1610" s="169"/>
      <c r="K1610" s="200"/>
      <c r="L1610" s="143"/>
      <c r="M1610" s="143"/>
      <c r="N1610" s="143"/>
      <c r="O1610" s="147"/>
      <c r="P1610" s="149"/>
      <c r="Q1610" s="228"/>
      <c r="R1610" s="121"/>
      <c r="S1610" s="164"/>
      <c r="T1610" s="161"/>
      <c r="U1610" s="164"/>
      <c r="V1610" s="187"/>
      <c r="W1610" s="187"/>
      <c r="X1610" s="140"/>
      <c r="Y1610" s="114"/>
    </row>
    <row r="1611" spans="3:25">
      <c r="C1611" s="167"/>
      <c r="D1611" s="160"/>
      <c r="E1611" s="140"/>
      <c r="F1611" s="143"/>
      <c r="G1611" s="144"/>
      <c r="H1611" s="199"/>
      <c r="I1611" s="187"/>
      <c r="J1611" s="169"/>
      <c r="K1611" s="200"/>
      <c r="L1611" s="143"/>
      <c r="M1611" s="143"/>
      <c r="N1611" s="143"/>
      <c r="O1611" s="147"/>
      <c r="P1611" s="149"/>
      <c r="Q1611" s="228"/>
      <c r="R1611" s="121"/>
      <c r="S1611" s="164"/>
      <c r="T1611" s="161"/>
      <c r="U1611" s="164"/>
      <c r="V1611" s="187"/>
      <c r="W1611" s="187"/>
      <c r="X1611" s="140"/>
      <c r="Y1611" s="114"/>
    </row>
    <row r="1612" spans="3:25">
      <c r="C1612" s="167"/>
      <c r="D1612" s="160"/>
      <c r="E1612" s="140"/>
      <c r="F1612" s="143"/>
      <c r="G1612" s="144"/>
      <c r="H1612" s="199"/>
      <c r="I1612" s="187"/>
      <c r="J1612" s="169"/>
      <c r="K1612" s="200"/>
      <c r="L1612" s="143"/>
      <c r="M1612" s="143"/>
      <c r="N1612" s="143"/>
      <c r="O1612" s="147"/>
      <c r="P1612" s="149"/>
      <c r="Q1612" s="228"/>
      <c r="R1612" s="121"/>
      <c r="S1612" s="164"/>
      <c r="T1612" s="161"/>
      <c r="U1612" s="164"/>
      <c r="V1612" s="187"/>
      <c r="W1612" s="187"/>
      <c r="X1612" s="140"/>
      <c r="Y1612" s="114"/>
    </row>
    <row r="1613" spans="3:25">
      <c r="C1613" s="167"/>
      <c r="D1613" s="160"/>
      <c r="E1613" s="140"/>
      <c r="F1613" s="143"/>
      <c r="G1613" s="144"/>
      <c r="H1613" s="199"/>
      <c r="I1613" s="187"/>
      <c r="J1613" s="169"/>
      <c r="K1613" s="200"/>
      <c r="L1613" s="143"/>
      <c r="M1613" s="143"/>
      <c r="N1613" s="143"/>
      <c r="O1613" s="147"/>
      <c r="P1613" s="149"/>
      <c r="Q1613" s="228"/>
      <c r="R1613" s="121"/>
      <c r="S1613" s="164"/>
      <c r="T1613" s="161"/>
      <c r="U1613" s="164"/>
      <c r="V1613" s="187"/>
      <c r="W1613" s="187"/>
      <c r="X1613" s="140"/>
      <c r="Y1613" s="114"/>
    </row>
    <row r="1614" spans="3:25">
      <c r="C1614" s="167"/>
      <c r="D1614" s="160"/>
      <c r="E1614" s="140"/>
      <c r="F1614" s="143"/>
      <c r="G1614" s="144"/>
      <c r="H1614" s="199"/>
      <c r="I1614" s="187"/>
      <c r="J1614" s="169"/>
      <c r="K1614" s="200"/>
      <c r="L1614" s="143"/>
      <c r="M1614" s="143"/>
      <c r="N1614" s="143"/>
      <c r="O1614" s="147"/>
      <c r="P1614" s="149"/>
      <c r="Q1614" s="228"/>
      <c r="R1614" s="121"/>
      <c r="S1614" s="164"/>
      <c r="T1614" s="161"/>
      <c r="U1614" s="164"/>
      <c r="V1614" s="187"/>
      <c r="W1614" s="187"/>
      <c r="X1614" s="140"/>
      <c r="Y1614" s="114"/>
    </row>
    <row r="1615" spans="3:25">
      <c r="C1615" s="167"/>
      <c r="D1615" s="160"/>
      <c r="E1615" s="140"/>
      <c r="F1615" s="143"/>
      <c r="G1615" s="144"/>
      <c r="H1615" s="199"/>
      <c r="I1615" s="187"/>
      <c r="J1615" s="169"/>
      <c r="K1615" s="200"/>
      <c r="L1615" s="143"/>
      <c r="M1615" s="143"/>
      <c r="N1615" s="143"/>
      <c r="O1615" s="147"/>
      <c r="P1615" s="149"/>
      <c r="Q1615" s="228"/>
      <c r="R1615" s="121"/>
      <c r="S1615" s="164"/>
      <c r="T1615" s="161"/>
      <c r="U1615" s="164"/>
      <c r="V1615" s="187"/>
      <c r="W1615" s="187"/>
      <c r="X1615" s="140"/>
      <c r="Y1615" s="114"/>
    </row>
    <row r="1616" spans="3:25">
      <c r="C1616" s="167"/>
      <c r="D1616" s="160"/>
      <c r="E1616" s="140"/>
      <c r="F1616" s="143"/>
      <c r="G1616" s="144"/>
      <c r="H1616" s="199"/>
      <c r="I1616" s="187"/>
      <c r="J1616" s="169"/>
      <c r="K1616" s="200"/>
      <c r="L1616" s="143"/>
      <c r="M1616" s="143"/>
      <c r="N1616" s="143"/>
      <c r="O1616" s="147"/>
      <c r="P1616" s="149"/>
      <c r="Q1616" s="228"/>
      <c r="R1616" s="121"/>
      <c r="S1616" s="164"/>
      <c r="T1616" s="161"/>
      <c r="U1616" s="164"/>
      <c r="V1616" s="187"/>
      <c r="W1616" s="187"/>
      <c r="X1616" s="140"/>
      <c r="Y1616" s="114"/>
    </row>
    <row r="1617" spans="3:25">
      <c r="C1617" s="167"/>
      <c r="D1617" s="160"/>
      <c r="E1617" s="140"/>
      <c r="F1617" s="143"/>
      <c r="G1617" s="144"/>
      <c r="H1617" s="199"/>
      <c r="I1617" s="187"/>
      <c r="J1617" s="169"/>
      <c r="K1617" s="200"/>
      <c r="L1617" s="143"/>
      <c r="M1617" s="143"/>
      <c r="N1617" s="143"/>
      <c r="O1617" s="147"/>
      <c r="P1617" s="149"/>
      <c r="Q1617" s="228"/>
      <c r="R1617" s="121"/>
      <c r="S1617" s="164"/>
      <c r="T1617" s="161"/>
      <c r="U1617" s="164"/>
      <c r="V1617" s="187"/>
      <c r="W1617" s="187"/>
      <c r="X1617" s="140"/>
      <c r="Y1617" s="114"/>
    </row>
    <row r="1618" spans="3:25">
      <c r="C1618" s="167"/>
      <c r="D1618" s="160"/>
      <c r="E1618" s="140"/>
      <c r="F1618" s="143"/>
      <c r="G1618" s="144"/>
      <c r="H1618" s="199"/>
      <c r="I1618" s="187"/>
      <c r="J1618" s="169"/>
      <c r="K1618" s="200"/>
      <c r="L1618" s="143"/>
      <c r="M1618" s="143"/>
      <c r="N1618" s="143"/>
      <c r="O1618" s="147"/>
      <c r="P1618" s="149"/>
      <c r="Q1618" s="228"/>
      <c r="R1618" s="121"/>
      <c r="S1618" s="164"/>
      <c r="T1618" s="161"/>
      <c r="U1618" s="164"/>
      <c r="V1618" s="187"/>
      <c r="W1618" s="187"/>
      <c r="X1618" s="140"/>
      <c r="Y1618" s="114"/>
    </row>
    <row r="1619" spans="3:25">
      <c r="C1619" s="167"/>
      <c r="D1619" s="160"/>
      <c r="E1619" s="140"/>
      <c r="F1619" s="143"/>
      <c r="G1619" s="144"/>
      <c r="H1619" s="199"/>
      <c r="I1619" s="187"/>
      <c r="J1619" s="169"/>
      <c r="K1619" s="200"/>
      <c r="L1619" s="143"/>
      <c r="M1619" s="143"/>
      <c r="N1619" s="143"/>
      <c r="O1619" s="147"/>
      <c r="P1619" s="149"/>
      <c r="Q1619" s="228"/>
      <c r="R1619" s="121"/>
      <c r="S1619" s="164"/>
      <c r="T1619" s="161"/>
      <c r="U1619" s="164"/>
      <c r="V1619" s="187"/>
      <c r="W1619" s="187"/>
      <c r="X1619" s="140"/>
      <c r="Y1619" s="114"/>
    </row>
    <row r="1620" spans="3:25">
      <c r="C1620" s="167"/>
      <c r="D1620" s="160"/>
      <c r="E1620" s="140"/>
      <c r="F1620" s="143"/>
      <c r="G1620" s="144"/>
      <c r="H1620" s="199"/>
      <c r="I1620" s="187"/>
      <c r="J1620" s="169"/>
      <c r="K1620" s="200"/>
      <c r="L1620" s="143"/>
      <c r="M1620" s="143"/>
      <c r="N1620" s="143"/>
      <c r="O1620" s="147"/>
      <c r="P1620" s="149"/>
      <c r="Q1620" s="228"/>
      <c r="R1620" s="121"/>
      <c r="S1620" s="164"/>
      <c r="T1620" s="161"/>
      <c r="U1620" s="164"/>
      <c r="V1620" s="187"/>
      <c r="W1620" s="187"/>
      <c r="X1620" s="140"/>
      <c r="Y1620" s="114"/>
    </row>
    <row r="1621" spans="3:25">
      <c r="C1621" s="167"/>
      <c r="D1621" s="160"/>
      <c r="E1621" s="140"/>
      <c r="F1621" s="143"/>
      <c r="G1621" s="144"/>
      <c r="H1621" s="199"/>
      <c r="I1621" s="187"/>
      <c r="J1621" s="169"/>
      <c r="K1621" s="200"/>
      <c r="L1621" s="143"/>
      <c r="M1621" s="143"/>
      <c r="N1621" s="143"/>
      <c r="O1621" s="147"/>
      <c r="P1621" s="149"/>
      <c r="Q1621" s="228"/>
      <c r="R1621" s="121"/>
      <c r="S1621" s="164"/>
      <c r="T1621" s="161"/>
      <c r="U1621" s="164"/>
      <c r="V1621" s="187"/>
      <c r="W1621" s="187"/>
      <c r="X1621" s="140"/>
      <c r="Y1621" s="114"/>
    </row>
    <row r="1622" spans="3:25">
      <c r="C1622" s="167"/>
      <c r="D1622" s="160"/>
      <c r="E1622" s="140"/>
      <c r="F1622" s="143"/>
      <c r="G1622" s="144"/>
      <c r="H1622" s="199"/>
      <c r="I1622" s="187"/>
      <c r="J1622" s="169"/>
      <c r="K1622" s="200"/>
      <c r="L1622" s="143"/>
      <c r="M1622" s="143"/>
      <c r="N1622" s="143"/>
      <c r="O1622" s="147"/>
      <c r="P1622" s="149"/>
      <c r="Q1622" s="228"/>
      <c r="R1622" s="121"/>
      <c r="S1622" s="164"/>
      <c r="T1622" s="161"/>
      <c r="U1622" s="164"/>
      <c r="V1622" s="187"/>
      <c r="W1622" s="187"/>
      <c r="X1622" s="140"/>
      <c r="Y1622" s="114"/>
    </row>
    <row r="1623" spans="3:25">
      <c r="C1623" s="167"/>
      <c r="D1623" s="160"/>
      <c r="E1623" s="140"/>
      <c r="F1623" s="143"/>
      <c r="G1623" s="144"/>
      <c r="H1623" s="199"/>
      <c r="I1623" s="187"/>
      <c r="J1623" s="169"/>
      <c r="K1623" s="200"/>
      <c r="L1623" s="143"/>
      <c r="M1623" s="143"/>
      <c r="N1623" s="143"/>
      <c r="O1623" s="147"/>
      <c r="P1623" s="149"/>
      <c r="Q1623" s="228"/>
      <c r="R1623" s="121"/>
      <c r="S1623" s="164"/>
      <c r="T1623" s="161"/>
      <c r="U1623" s="164"/>
      <c r="V1623" s="187"/>
      <c r="W1623" s="187"/>
      <c r="X1623" s="140"/>
      <c r="Y1623" s="114"/>
    </row>
    <row r="1624" spans="3:25">
      <c r="C1624" s="167"/>
      <c r="D1624" s="160"/>
      <c r="E1624" s="140"/>
      <c r="F1624" s="143"/>
      <c r="G1624" s="144"/>
      <c r="H1624" s="199"/>
      <c r="I1624" s="187"/>
      <c r="J1624" s="169"/>
      <c r="K1624" s="200"/>
      <c r="L1624" s="143"/>
      <c r="M1624" s="143"/>
      <c r="N1624" s="143"/>
      <c r="O1624" s="147"/>
      <c r="P1624" s="149"/>
      <c r="Q1624" s="228"/>
      <c r="R1624" s="121"/>
      <c r="S1624" s="164"/>
      <c r="T1624" s="161"/>
      <c r="U1624" s="164"/>
      <c r="V1624" s="187"/>
      <c r="W1624" s="187"/>
      <c r="X1624" s="140"/>
      <c r="Y1624" s="114"/>
    </row>
    <row r="1625" spans="3:25">
      <c r="C1625" s="167"/>
      <c r="D1625" s="160"/>
      <c r="E1625" s="140"/>
      <c r="F1625" s="143"/>
      <c r="G1625" s="144"/>
      <c r="H1625" s="199"/>
      <c r="I1625" s="187"/>
      <c r="J1625" s="169"/>
      <c r="K1625" s="200"/>
      <c r="L1625" s="143"/>
      <c r="M1625" s="143"/>
      <c r="N1625" s="143"/>
      <c r="O1625" s="147"/>
      <c r="P1625" s="149"/>
      <c r="Q1625" s="228"/>
      <c r="R1625" s="121"/>
      <c r="S1625" s="164"/>
      <c r="T1625" s="161"/>
      <c r="U1625" s="164"/>
      <c r="V1625" s="187"/>
      <c r="W1625" s="187"/>
      <c r="X1625" s="140"/>
      <c r="Y1625" s="114"/>
    </row>
    <row r="1626" spans="3:25">
      <c r="C1626" s="167"/>
      <c r="D1626" s="160"/>
      <c r="E1626" s="140"/>
      <c r="F1626" s="143"/>
      <c r="G1626" s="144"/>
      <c r="H1626" s="199"/>
      <c r="I1626" s="187"/>
      <c r="J1626" s="169"/>
      <c r="K1626" s="200"/>
      <c r="L1626" s="143"/>
      <c r="M1626" s="143"/>
      <c r="N1626" s="143"/>
      <c r="O1626" s="147"/>
      <c r="P1626" s="149"/>
      <c r="Q1626" s="228"/>
      <c r="R1626" s="121"/>
      <c r="S1626" s="164"/>
      <c r="T1626" s="161"/>
      <c r="U1626" s="164"/>
      <c r="V1626" s="187"/>
      <c r="W1626" s="187"/>
      <c r="X1626" s="140"/>
      <c r="Y1626" s="114"/>
    </row>
    <row r="1627" spans="3:25">
      <c r="C1627" s="167"/>
      <c r="D1627" s="160"/>
      <c r="E1627" s="140"/>
      <c r="F1627" s="143"/>
      <c r="G1627" s="144"/>
      <c r="H1627" s="199"/>
      <c r="I1627" s="187"/>
      <c r="J1627" s="169"/>
      <c r="K1627" s="200"/>
      <c r="L1627" s="143"/>
      <c r="M1627" s="143"/>
      <c r="N1627" s="143"/>
      <c r="O1627" s="147"/>
      <c r="P1627" s="149"/>
      <c r="Q1627" s="228"/>
      <c r="R1627" s="121"/>
      <c r="S1627" s="164"/>
      <c r="T1627" s="161"/>
      <c r="U1627" s="164"/>
      <c r="V1627" s="187"/>
      <c r="W1627" s="187"/>
      <c r="X1627" s="140"/>
      <c r="Y1627" s="114"/>
    </row>
    <row r="1628" spans="3:25">
      <c r="C1628" s="167"/>
      <c r="D1628" s="160"/>
      <c r="E1628" s="140"/>
      <c r="F1628" s="143"/>
      <c r="G1628" s="144"/>
      <c r="H1628" s="199"/>
      <c r="I1628" s="187"/>
      <c r="J1628" s="169"/>
      <c r="K1628" s="200"/>
      <c r="L1628" s="143"/>
      <c r="M1628" s="143"/>
      <c r="N1628" s="143"/>
      <c r="O1628" s="147"/>
      <c r="P1628" s="149"/>
      <c r="Q1628" s="228"/>
      <c r="R1628" s="121"/>
      <c r="S1628" s="164"/>
      <c r="T1628" s="161"/>
      <c r="U1628" s="164"/>
      <c r="V1628" s="187"/>
      <c r="W1628" s="187"/>
      <c r="X1628" s="140"/>
      <c r="Y1628" s="114"/>
    </row>
    <row r="1629" spans="3:25">
      <c r="C1629" s="167"/>
      <c r="D1629" s="160"/>
      <c r="E1629" s="140"/>
      <c r="F1629" s="143"/>
      <c r="G1629" s="144"/>
      <c r="H1629" s="199"/>
      <c r="I1629" s="187"/>
      <c r="J1629" s="169"/>
      <c r="K1629" s="200"/>
      <c r="L1629" s="143"/>
      <c r="M1629" s="143"/>
      <c r="N1629" s="143"/>
      <c r="O1629" s="147"/>
      <c r="P1629" s="149"/>
      <c r="Q1629" s="228"/>
      <c r="R1629" s="121"/>
      <c r="S1629" s="164"/>
      <c r="T1629" s="161"/>
      <c r="U1629" s="164"/>
      <c r="V1629" s="187"/>
      <c r="W1629" s="187"/>
      <c r="X1629" s="140"/>
      <c r="Y1629" s="114"/>
    </row>
    <row r="1630" spans="3:25">
      <c r="C1630" s="167"/>
      <c r="D1630" s="160"/>
      <c r="E1630" s="140"/>
      <c r="F1630" s="143"/>
      <c r="G1630" s="144"/>
      <c r="H1630" s="199"/>
      <c r="I1630" s="187"/>
      <c r="J1630" s="169"/>
      <c r="K1630" s="200"/>
      <c r="L1630" s="143"/>
      <c r="M1630" s="143"/>
      <c r="N1630" s="143"/>
      <c r="O1630" s="147"/>
      <c r="P1630" s="149"/>
      <c r="Q1630" s="228"/>
      <c r="R1630" s="121"/>
      <c r="S1630" s="164"/>
      <c r="T1630" s="161"/>
      <c r="U1630" s="164"/>
      <c r="V1630" s="187"/>
      <c r="W1630" s="187"/>
      <c r="X1630" s="140"/>
      <c r="Y1630" s="114"/>
    </row>
    <row r="1631" spans="3:25">
      <c r="C1631" s="167"/>
      <c r="D1631" s="160"/>
      <c r="E1631" s="140"/>
      <c r="F1631" s="143"/>
      <c r="G1631" s="144"/>
      <c r="H1631" s="199"/>
      <c r="I1631" s="187"/>
      <c r="J1631" s="169"/>
      <c r="K1631" s="200"/>
      <c r="L1631" s="143"/>
      <c r="M1631" s="143"/>
      <c r="N1631" s="143"/>
      <c r="O1631" s="147"/>
      <c r="P1631" s="149"/>
      <c r="Q1631" s="228"/>
      <c r="R1631" s="121"/>
      <c r="S1631" s="164"/>
      <c r="T1631" s="161"/>
      <c r="U1631" s="164"/>
      <c r="V1631" s="187"/>
      <c r="W1631" s="187"/>
      <c r="X1631" s="140"/>
      <c r="Y1631" s="114"/>
    </row>
    <row r="1632" spans="3:25">
      <c r="C1632" s="167"/>
      <c r="D1632" s="160"/>
      <c r="E1632" s="140"/>
      <c r="F1632" s="143"/>
      <c r="G1632" s="144"/>
      <c r="H1632" s="199"/>
      <c r="I1632" s="187"/>
      <c r="J1632" s="169"/>
      <c r="K1632" s="200"/>
      <c r="L1632" s="143"/>
      <c r="M1632" s="143"/>
      <c r="N1632" s="143"/>
      <c r="O1632" s="147"/>
      <c r="P1632" s="149"/>
      <c r="Q1632" s="228"/>
      <c r="R1632" s="121"/>
      <c r="S1632" s="164"/>
      <c r="T1632" s="161"/>
      <c r="U1632" s="164"/>
      <c r="V1632" s="187"/>
      <c r="W1632" s="187"/>
      <c r="X1632" s="140"/>
      <c r="Y1632" s="114"/>
    </row>
    <row r="1633" spans="3:25">
      <c r="C1633" s="167"/>
      <c r="D1633" s="160"/>
      <c r="E1633" s="140"/>
      <c r="F1633" s="143"/>
      <c r="G1633" s="144"/>
      <c r="H1633" s="199"/>
      <c r="I1633" s="187"/>
      <c r="J1633" s="169"/>
      <c r="K1633" s="200"/>
      <c r="L1633" s="143"/>
      <c r="M1633" s="143"/>
      <c r="N1633" s="143"/>
      <c r="O1633" s="147"/>
      <c r="P1633" s="149"/>
      <c r="Q1633" s="228"/>
      <c r="R1633" s="121"/>
      <c r="S1633" s="164"/>
      <c r="T1633" s="161"/>
      <c r="U1633" s="164"/>
      <c r="V1633" s="187"/>
      <c r="W1633" s="187"/>
      <c r="X1633" s="140"/>
      <c r="Y1633" s="114"/>
    </row>
    <row r="1634" spans="3:25">
      <c r="C1634" s="167"/>
      <c r="D1634" s="160"/>
      <c r="E1634" s="140"/>
      <c r="F1634" s="143"/>
      <c r="G1634" s="144"/>
      <c r="H1634" s="199"/>
      <c r="I1634" s="187"/>
      <c r="J1634" s="169"/>
      <c r="K1634" s="200"/>
      <c r="L1634" s="143"/>
      <c r="M1634" s="143"/>
      <c r="N1634" s="143"/>
      <c r="O1634" s="147"/>
      <c r="P1634" s="149"/>
      <c r="Q1634" s="228"/>
      <c r="R1634" s="121"/>
      <c r="S1634" s="164"/>
      <c r="T1634" s="161"/>
      <c r="U1634" s="164"/>
      <c r="V1634" s="187"/>
      <c r="W1634" s="187"/>
      <c r="X1634" s="140"/>
      <c r="Y1634" s="114"/>
    </row>
    <row r="1635" spans="3:25">
      <c r="C1635" s="167"/>
      <c r="D1635" s="160"/>
      <c r="E1635" s="140"/>
      <c r="F1635" s="143"/>
      <c r="G1635" s="144"/>
      <c r="H1635" s="199"/>
      <c r="I1635" s="187"/>
      <c r="J1635" s="169"/>
      <c r="K1635" s="200"/>
      <c r="L1635" s="143"/>
      <c r="M1635" s="143"/>
      <c r="N1635" s="143"/>
      <c r="O1635" s="147"/>
      <c r="P1635" s="149"/>
      <c r="Q1635" s="228"/>
      <c r="R1635" s="121"/>
      <c r="S1635" s="164"/>
      <c r="T1635" s="161"/>
      <c r="U1635" s="164"/>
      <c r="V1635" s="187"/>
      <c r="W1635" s="187"/>
      <c r="X1635" s="140"/>
      <c r="Y1635" s="114"/>
    </row>
    <row r="1636" spans="3:25">
      <c r="C1636" s="167"/>
      <c r="D1636" s="160"/>
      <c r="E1636" s="140"/>
      <c r="F1636" s="143"/>
      <c r="G1636" s="144"/>
      <c r="H1636" s="199"/>
      <c r="I1636" s="187"/>
      <c r="J1636" s="169"/>
      <c r="K1636" s="200"/>
      <c r="L1636" s="143"/>
      <c r="M1636" s="143"/>
      <c r="N1636" s="143"/>
      <c r="O1636" s="147"/>
      <c r="P1636" s="149"/>
      <c r="Q1636" s="228"/>
      <c r="R1636" s="121"/>
      <c r="S1636" s="164"/>
      <c r="T1636" s="161"/>
      <c r="U1636" s="164"/>
      <c r="V1636" s="187"/>
      <c r="W1636" s="187"/>
      <c r="X1636" s="140"/>
      <c r="Y1636" s="114"/>
    </row>
    <row r="1637" spans="3:25">
      <c r="C1637" s="167"/>
      <c r="D1637" s="160"/>
      <c r="E1637" s="140"/>
      <c r="F1637" s="143"/>
      <c r="G1637" s="144"/>
      <c r="H1637" s="199"/>
      <c r="I1637" s="187"/>
      <c r="J1637" s="169"/>
      <c r="K1637" s="200"/>
      <c r="L1637" s="143"/>
      <c r="M1637" s="143"/>
      <c r="N1637" s="143"/>
      <c r="O1637" s="147"/>
      <c r="P1637" s="149"/>
      <c r="Q1637" s="228"/>
      <c r="R1637" s="121"/>
      <c r="S1637" s="164"/>
      <c r="T1637" s="161"/>
      <c r="U1637" s="164"/>
      <c r="V1637" s="187"/>
      <c r="W1637" s="187"/>
      <c r="X1637" s="140"/>
      <c r="Y1637" s="114"/>
    </row>
    <row r="1638" spans="3:25">
      <c r="C1638" s="167"/>
      <c r="D1638" s="160"/>
      <c r="E1638" s="140"/>
      <c r="F1638" s="143"/>
      <c r="G1638" s="144"/>
      <c r="H1638" s="199"/>
      <c r="I1638" s="187"/>
      <c r="J1638" s="169"/>
      <c r="K1638" s="200"/>
      <c r="L1638" s="143"/>
      <c r="M1638" s="143"/>
      <c r="N1638" s="143"/>
      <c r="O1638" s="147"/>
      <c r="P1638" s="149"/>
      <c r="Q1638" s="228"/>
      <c r="R1638" s="121"/>
      <c r="S1638" s="164"/>
      <c r="T1638" s="161"/>
      <c r="U1638" s="164"/>
      <c r="V1638" s="187"/>
      <c r="W1638" s="187"/>
      <c r="X1638" s="140"/>
      <c r="Y1638" s="114"/>
    </row>
    <row r="1639" spans="3:25">
      <c r="C1639" s="167"/>
      <c r="D1639" s="160"/>
      <c r="E1639" s="140"/>
      <c r="F1639" s="143"/>
      <c r="G1639" s="144"/>
      <c r="H1639" s="199"/>
      <c r="I1639" s="187"/>
      <c r="J1639" s="169"/>
      <c r="K1639" s="200"/>
      <c r="L1639" s="143"/>
      <c r="M1639" s="143"/>
      <c r="N1639" s="143"/>
      <c r="O1639" s="147"/>
      <c r="P1639" s="149"/>
      <c r="Q1639" s="228"/>
      <c r="R1639" s="121"/>
      <c r="S1639" s="164"/>
      <c r="T1639" s="161"/>
      <c r="U1639" s="164"/>
      <c r="V1639" s="187"/>
      <c r="W1639" s="187"/>
      <c r="X1639" s="140"/>
      <c r="Y1639" s="114"/>
    </row>
    <row r="1640" spans="3:25">
      <c r="C1640" s="167"/>
      <c r="D1640" s="160"/>
      <c r="E1640" s="140"/>
      <c r="F1640" s="143"/>
      <c r="G1640" s="144"/>
      <c r="H1640" s="199"/>
      <c r="I1640" s="187"/>
      <c r="J1640" s="169"/>
      <c r="K1640" s="200"/>
      <c r="L1640" s="143"/>
      <c r="M1640" s="143"/>
      <c r="N1640" s="143"/>
      <c r="O1640" s="147"/>
      <c r="P1640" s="149"/>
      <c r="Q1640" s="228"/>
      <c r="R1640" s="121"/>
      <c r="S1640" s="164"/>
      <c r="T1640" s="161"/>
      <c r="U1640" s="164"/>
      <c r="V1640" s="187"/>
      <c r="W1640" s="187"/>
      <c r="X1640" s="140"/>
      <c r="Y1640" s="114"/>
    </row>
    <row r="1641" spans="3:25">
      <c r="C1641" s="167"/>
      <c r="D1641" s="160"/>
      <c r="E1641" s="140"/>
      <c r="F1641" s="143"/>
      <c r="G1641" s="144"/>
      <c r="H1641" s="199"/>
      <c r="I1641" s="187"/>
      <c r="J1641" s="169"/>
      <c r="K1641" s="200"/>
      <c r="L1641" s="143"/>
      <c r="M1641" s="143"/>
      <c r="N1641" s="143"/>
      <c r="O1641" s="147"/>
      <c r="P1641" s="149"/>
      <c r="Q1641" s="228"/>
      <c r="R1641" s="121"/>
      <c r="S1641" s="164"/>
      <c r="T1641" s="161"/>
      <c r="U1641" s="164"/>
      <c r="V1641" s="187"/>
      <c r="W1641" s="187"/>
      <c r="X1641" s="140"/>
      <c r="Y1641" s="114"/>
    </row>
    <row r="1642" spans="3:25">
      <c r="C1642" s="167"/>
      <c r="D1642" s="160"/>
      <c r="E1642" s="140"/>
      <c r="F1642" s="143"/>
      <c r="G1642" s="144"/>
      <c r="H1642" s="199"/>
      <c r="I1642" s="187"/>
      <c r="J1642" s="169"/>
      <c r="K1642" s="200"/>
      <c r="L1642" s="143"/>
      <c r="M1642" s="143"/>
      <c r="N1642" s="143"/>
      <c r="O1642" s="147"/>
      <c r="P1642" s="149"/>
      <c r="Q1642" s="228"/>
      <c r="R1642" s="121"/>
      <c r="S1642" s="164"/>
      <c r="T1642" s="161"/>
      <c r="U1642" s="164"/>
      <c r="V1642" s="187"/>
      <c r="W1642" s="187"/>
      <c r="X1642" s="140"/>
      <c r="Y1642" s="114"/>
    </row>
    <row r="1643" spans="3:25">
      <c r="C1643" s="167"/>
      <c r="D1643" s="160"/>
      <c r="E1643" s="140"/>
      <c r="F1643" s="143"/>
      <c r="G1643" s="144"/>
      <c r="H1643" s="199"/>
      <c r="I1643" s="187"/>
      <c r="J1643" s="169"/>
      <c r="K1643" s="200"/>
      <c r="L1643" s="143"/>
      <c r="M1643" s="143"/>
      <c r="N1643" s="143"/>
      <c r="O1643" s="147"/>
      <c r="P1643" s="149"/>
      <c r="Q1643" s="228"/>
      <c r="R1643" s="121"/>
      <c r="S1643" s="164"/>
      <c r="T1643" s="161"/>
      <c r="U1643" s="164"/>
      <c r="V1643" s="187"/>
      <c r="W1643" s="187"/>
      <c r="X1643" s="140"/>
      <c r="Y1643" s="114"/>
    </row>
    <row r="1644" spans="3:25">
      <c r="C1644" s="167"/>
      <c r="D1644" s="160"/>
      <c r="E1644" s="140"/>
      <c r="F1644" s="143"/>
      <c r="G1644" s="144"/>
      <c r="H1644" s="199"/>
      <c r="I1644" s="187"/>
      <c r="J1644" s="169"/>
      <c r="K1644" s="200"/>
      <c r="L1644" s="143"/>
      <c r="M1644" s="143"/>
      <c r="N1644" s="143"/>
      <c r="O1644" s="147"/>
      <c r="P1644" s="149"/>
      <c r="Q1644" s="228"/>
      <c r="R1644" s="121"/>
      <c r="S1644" s="164"/>
      <c r="T1644" s="161"/>
      <c r="U1644" s="164"/>
      <c r="V1644" s="187"/>
      <c r="W1644" s="187"/>
      <c r="X1644" s="140"/>
      <c r="Y1644" s="114"/>
    </row>
    <row r="1645" spans="3:25">
      <c r="C1645" s="167"/>
      <c r="D1645" s="160"/>
      <c r="E1645" s="140"/>
      <c r="F1645" s="143"/>
      <c r="G1645" s="144"/>
      <c r="H1645" s="199"/>
      <c r="I1645" s="187"/>
      <c r="J1645" s="169"/>
      <c r="K1645" s="200"/>
      <c r="L1645" s="143"/>
      <c r="M1645" s="143"/>
      <c r="N1645" s="143"/>
      <c r="O1645" s="147"/>
      <c r="P1645" s="149"/>
      <c r="Q1645" s="228"/>
      <c r="R1645" s="121"/>
      <c r="S1645" s="164"/>
      <c r="T1645" s="161"/>
      <c r="U1645" s="164"/>
      <c r="V1645" s="187"/>
      <c r="W1645" s="187"/>
      <c r="X1645" s="140"/>
      <c r="Y1645" s="114"/>
    </row>
    <row r="1646" spans="3:25">
      <c r="C1646" s="167"/>
      <c r="D1646" s="160"/>
      <c r="E1646" s="140"/>
      <c r="F1646" s="143"/>
      <c r="G1646" s="144"/>
      <c r="H1646" s="199"/>
      <c r="I1646" s="187"/>
      <c r="J1646" s="169"/>
      <c r="K1646" s="200"/>
      <c r="L1646" s="143"/>
      <c r="M1646" s="143"/>
      <c r="N1646" s="143"/>
      <c r="O1646" s="147"/>
      <c r="P1646" s="149"/>
      <c r="Q1646" s="228"/>
      <c r="R1646" s="121"/>
      <c r="S1646" s="164"/>
      <c r="T1646" s="161"/>
      <c r="U1646" s="164"/>
      <c r="V1646" s="187"/>
      <c r="W1646" s="187"/>
      <c r="X1646" s="140"/>
      <c r="Y1646" s="114"/>
    </row>
    <row r="1647" spans="3:25">
      <c r="C1647" s="167"/>
      <c r="D1647" s="160"/>
      <c r="E1647" s="140"/>
      <c r="F1647" s="143"/>
      <c r="G1647" s="144"/>
      <c r="H1647" s="199"/>
      <c r="I1647" s="187"/>
      <c r="J1647" s="169"/>
      <c r="K1647" s="200"/>
      <c r="L1647" s="143"/>
      <c r="M1647" s="143"/>
      <c r="N1647" s="143"/>
      <c r="O1647" s="147"/>
      <c r="P1647" s="149"/>
      <c r="Q1647" s="228"/>
      <c r="R1647" s="121"/>
      <c r="S1647" s="164"/>
      <c r="T1647" s="161"/>
      <c r="U1647" s="164"/>
      <c r="V1647" s="187"/>
      <c r="W1647" s="187"/>
      <c r="X1647" s="140"/>
      <c r="Y1647" s="114"/>
    </row>
    <row r="1648" spans="3:25">
      <c r="C1648" s="167"/>
      <c r="D1648" s="160"/>
      <c r="E1648" s="140"/>
      <c r="F1648" s="143"/>
      <c r="G1648" s="144"/>
      <c r="H1648" s="199"/>
      <c r="I1648" s="187"/>
      <c r="J1648" s="169"/>
      <c r="K1648" s="200"/>
      <c r="L1648" s="143"/>
      <c r="M1648" s="143"/>
      <c r="N1648" s="143"/>
      <c r="O1648" s="147"/>
      <c r="P1648" s="149"/>
      <c r="Q1648" s="228"/>
      <c r="R1648" s="121"/>
      <c r="S1648" s="164"/>
      <c r="T1648" s="161"/>
      <c r="U1648" s="164"/>
      <c r="V1648" s="187"/>
      <c r="W1648" s="187"/>
      <c r="X1648" s="140"/>
      <c r="Y1648" s="114"/>
    </row>
    <row r="1649" spans="3:25">
      <c r="C1649" s="167"/>
      <c r="D1649" s="160"/>
      <c r="E1649" s="140"/>
      <c r="F1649" s="143"/>
      <c r="G1649" s="144"/>
      <c r="H1649" s="199"/>
      <c r="I1649" s="187"/>
      <c r="J1649" s="169"/>
      <c r="K1649" s="200"/>
      <c r="L1649" s="143"/>
      <c r="M1649" s="143"/>
      <c r="N1649" s="143"/>
      <c r="O1649" s="147"/>
      <c r="P1649" s="149"/>
      <c r="Q1649" s="228"/>
      <c r="R1649" s="121"/>
      <c r="S1649" s="164"/>
      <c r="T1649" s="161"/>
      <c r="U1649" s="164"/>
      <c r="V1649" s="187"/>
      <c r="W1649" s="187"/>
      <c r="X1649" s="140"/>
      <c r="Y1649" s="114"/>
    </row>
    <row r="1650" spans="3:25">
      <c r="C1650" s="167"/>
      <c r="D1650" s="160"/>
      <c r="E1650" s="140"/>
      <c r="F1650" s="143"/>
      <c r="G1650" s="144"/>
      <c r="H1650" s="199"/>
      <c r="I1650" s="187"/>
      <c r="J1650" s="169"/>
      <c r="K1650" s="200"/>
      <c r="L1650" s="143"/>
      <c r="M1650" s="143"/>
      <c r="N1650" s="143"/>
      <c r="O1650" s="147"/>
      <c r="P1650" s="149"/>
      <c r="Q1650" s="228"/>
      <c r="R1650" s="121"/>
      <c r="S1650" s="164"/>
      <c r="T1650" s="161"/>
      <c r="U1650" s="164"/>
      <c r="V1650" s="187"/>
      <c r="W1650" s="187"/>
      <c r="X1650" s="140"/>
      <c r="Y1650" s="114"/>
    </row>
    <row r="1651" spans="3:25">
      <c r="C1651" s="167"/>
      <c r="D1651" s="160"/>
      <c r="E1651" s="140"/>
      <c r="F1651" s="143"/>
      <c r="G1651" s="144"/>
      <c r="H1651" s="199"/>
      <c r="I1651" s="187"/>
      <c r="J1651" s="169"/>
      <c r="K1651" s="200"/>
      <c r="L1651" s="143"/>
      <c r="M1651" s="143"/>
      <c r="N1651" s="143"/>
      <c r="O1651" s="147"/>
      <c r="P1651" s="149"/>
      <c r="Q1651" s="228"/>
      <c r="R1651" s="121"/>
      <c r="S1651" s="164"/>
      <c r="T1651" s="161"/>
      <c r="U1651" s="164"/>
      <c r="V1651" s="187"/>
      <c r="W1651" s="187"/>
      <c r="X1651" s="140"/>
      <c r="Y1651" s="114"/>
    </row>
    <row r="1652" spans="3:25">
      <c r="C1652" s="167"/>
      <c r="D1652" s="160"/>
      <c r="E1652" s="140"/>
      <c r="F1652" s="143"/>
      <c r="G1652" s="144"/>
      <c r="H1652" s="199"/>
      <c r="I1652" s="187"/>
      <c r="J1652" s="169"/>
      <c r="K1652" s="200"/>
      <c r="L1652" s="143"/>
      <c r="M1652" s="143"/>
      <c r="N1652" s="143"/>
      <c r="O1652" s="147"/>
      <c r="P1652" s="149"/>
      <c r="Q1652" s="228"/>
      <c r="R1652" s="121"/>
      <c r="S1652" s="164"/>
      <c r="T1652" s="161"/>
      <c r="U1652" s="164"/>
      <c r="V1652" s="187"/>
      <c r="W1652" s="187"/>
      <c r="X1652" s="140"/>
      <c r="Y1652" s="114"/>
    </row>
    <row r="1653" spans="3:25">
      <c r="C1653" s="167"/>
      <c r="D1653" s="160"/>
      <c r="E1653" s="140"/>
      <c r="F1653" s="143"/>
      <c r="G1653" s="144"/>
      <c r="H1653" s="199"/>
      <c r="I1653" s="187"/>
      <c r="J1653" s="169"/>
      <c r="K1653" s="200"/>
      <c r="L1653" s="143"/>
      <c r="M1653" s="143"/>
      <c r="N1653" s="143"/>
      <c r="O1653" s="147"/>
      <c r="P1653" s="149"/>
      <c r="Q1653" s="228"/>
      <c r="R1653" s="121"/>
      <c r="S1653" s="164"/>
      <c r="T1653" s="161"/>
      <c r="U1653" s="164"/>
      <c r="V1653" s="187"/>
      <c r="W1653" s="187"/>
      <c r="X1653" s="140"/>
      <c r="Y1653" s="114"/>
    </row>
    <row r="1654" spans="3:25">
      <c r="C1654" s="167"/>
      <c r="D1654" s="160"/>
      <c r="E1654" s="140"/>
      <c r="F1654" s="143"/>
      <c r="G1654" s="144"/>
      <c r="H1654" s="199"/>
      <c r="I1654" s="187"/>
      <c r="J1654" s="169"/>
      <c r="K1654" s="200"/>
      <c r="L1654" s="143"/>
      <c r="M1654" s="143"/>
      <c r="N1654" s="143"/>
      <c r="O1654" s="147"/>
      <c r="P1654" s="149"/>
      <c r="Q1654" s="228"/>
      <c r="R1654" s="121"/>
      <c r="S1654" s="164"/>
      <c r="T1654" s="161"/>
      <c r="U1654" s="164"/>
      <c r="V1654" s="187"/>
      <c r="W1654" s="187"/>
      <c r="X1654" s="140"/>
      <c r="Y1654" s="114"/>
    </row>
    <row r="1655" spans="3:25">
      <c r="C1655" s="167"/>
      <c r="D1655" s="160"/>
      <c r="E1655" s="140"/>
      <c r="F1655" s="143"/>
      <c r="G1655" s="144"/>
      <c r="H1655" s="199"/>
      <c r="I1655" s="187"/>
      <c r="J1655" s="169"/>
      <c r="K1655" s="200"/>
      <c r="L1655" s="143"/>
      <c r="M1655" s="143"/>
      <c r="N1655" s="143"/>
      <c r="O1655" s="147"/>
      <c r="P1655" s="149"/>
      <c r="Q1655" s="228"/>
      <c r="R1655" s="121"/>
      <c r="S1655" s="164"/>
      <c r="T1655" s="161"/>
      <c r="U1655" s="164"/>
      <c r="V1655" s="187"/>
      <c r="W1655" s="187"/>
      <c r="X1655" s="140"/>
      <c r="Y1655" s="114"/>
    </row>
    <row r="1656" spans="3:25">
      <c r="C1656" s="167"/>
      <c r="D1656" s="160"/>
      <c r="E1656" s="140"/>
      <c r="F1656" s="143"/>
      <c r="G1656" s="144"/>
      <c r="H1656" s="199"/>
      <c r="I1656" s="187"/>
      <c r="J1656" s="169"/>
      <c r="K1656" s="200"/>
      <c r="L1656" s="143"/>
      <c r="M1656" s="143"/>
      <c r="N1656" s="143"/>
      <c r="O1656" s="147"/>
      <c r="P1656" s="149"/>
      <c r="Q1656" s="228"/>
      <c r="R1656" s="121"/>
      <c r="S1656" s="164"/>
      <c r="T1656" s="161"/>
      <c r="U1656" s="164"/>
      <c r="V1656" s="187"/>
      <c r="W1656" s="187"/>
      <c r="X1656" s="140"/>
      <c r="Y1656" s="114"/>
    </row>
    <row r="1657" spans="3:25">
      <c r="C1657" s="167"/>
      <c r="D1657" s="160"/>
      <c r="E1657" s="140"/>
      <c r="F1657" s="143"/>
      <c r="G1657" s="144"/>
      <c r="H1657" s="199"/>
      <c r="I1657" s="187"/>
      <c r="J1657" s="169"/>
      <c r="K1657" s="200"/>
      <c r="L1657" s="143"/>
      <c r="M1657" s="143"/>
      <c r="N1657" s="143"/>
      <c r="O1657" s="147"/>
      <c r="P1657" s="149"/>
      <c r="Q1657" s="228"/>
      <c r="R1657" s="121"/>
      <c r="S1657" s="164"/>
      <c r="T1657" s="161"/>
      <c r="U1657" s="164"/>
      <c r="V1657" s="187"/>
      <c r="W1657" s="187"/>
      <c r="X1657" s="140"/>
      <c r="Y1657" s="114"/>
    </row>
    <row r="1658" spans="3:25">
      <c r="C1658" s="167"/>
      <c r="D1658" s="160"/>
      <c r="E1658" s="140"/>
      <c r="F1658" s="143"/>
      <c r="G1658" s="144"/>
      <c r="H1658" s="199"/>
      <c r="I1658" s="187"/>
      <c r="J1658" s="169"/>
      <c r="K1658" s="200"/>
      <c r="L1658" s="143"/>
      <c r="M1658" s="143"/>
      <c r="N1658" s="143"/>
      <c r="O1658" s="147"/>
      <c r="P1658" s="149"/>
      <c r="Q1658" s="228"/>
      <c r="R1658" s="121"/>
      <c r="S1658" s="164"/>
      <c r="T1658" s="161"/>
      <c r="U1658" s="164"/>
      <c r="V1658" s="187"/>
      <c r="W1658" s="187"/>
      <c r="X1658" s="140"/>
      <c r="Y1658" s="114"/>
    </row>
    <row r="1659" spans="3:25">
      <c r="C1659" s="167"/>
      <c r="D1659" s="160"/>
      <c r="E1659" s="140"/>
      <c r="F1659" s="143"/>
      <c r="G1659" s="144"/>
      <c r="H1659" s="199"/>
      <c r="I1659" s="187"/>
      <c r="J1659" s="169"/>
      <c r="K1659" s="200"/>
      <c r="L1659" s="143"/>
      <c r="M1659" s="143"/>
      <c r="N1659" s="143"/>
      <c r="O1659" s="147"/>
      <c r="P1659" s="149"/>
      <c r="Q1659" s="228"/>
      <c r="R1659" s="121"/>
      <c r="S1659" s="164"/>
      <c r="T1659" s="161"/>
      <c r="U1659" s="164"/>
      <c r="V1659" s="187"/>
      <c r="W1659" s="187"/>
      <c r="X1659" s="140"/>
      <c r="Y1659" s="114"/>
    </row>
    <row r="1660" spans="3:25">
      <c r="C1660" s="167"/>
      <c r="D1660" s="160"/>
      <c r="E1660" s="140"/>
      <c r="F1660" s="143"/>
      <c r="G1660" s="144"/>
      <c r="H1660" s="199"/>
      <c r="I1660" s="187"/>
      <c r="J1660" s="169"/>
      <c r="K1660" s="200"/>
      <c r="L1660" s="143"/>
      <c r="M1660" s="143"/>
      <c r="N1660" s="143"/>
      <c r="O1660" s="147"/>
      <c r="P1660" s="149"/>
      <c r="Q1660" s="228"/>
      <c r="R1660" s="121"/>
      <c r="S1660" s="164"/>
      <c r="T1660" s="161"/>
      <c r="U1660" s="164"/>
      <c r="V1660" s="187"/>
      <c r="W1660" s="187"/>
      <c r="X1660" s="140"/>
      <c r="Y1660" s="114"/>
    </row>
    <row r="1661" spans="3:25">
      <c r="C1661" s="167"/>
      <c r="D1661" s="160"/>
      <c r="E1661" s="140"/>
      <c r="F1661" s="143"/>
      <c r="G1661" s="144"/>
      <c r="H1661" s="199"/>
      <c r="I1661" s="187"/>
      <c r="J1661" s="169"/>
      <c r="K1661" s="200"/>
      <c r="L1661" s="143"/>
      <c r="M1661" s="143"/>
      <c r="N1661" s="143"/>
      <c r="O1661" s="147"/>
      <c r="P1661" s="149"/>
      <c r="Q1661" s="228"/>
      <c r="R1661" s="121"/>
      <c r="S1661" s="164"/>
      <c r="T1661" s="161"/>
      <c r="U1661" s="164"/>
      <c r="V1661" s="187"/>
      <c r="W1661" s="187"/>
      <c r="X1661" s="140"/>
      <c r="Y1661" s="114"/>
    </row>
    <row r="1662" spans="3:25">
      <c r="C1662" s="167"/>
      <c r="D1662" s="160"/>
      <c r="E1662" s="140"/>
      <c r="F1662" s="143"/>
      <c r="G1662" s="144"/>
      <c r="H1662" s="199"/>
      <c r="I1662" s="187"/>
      <c r="J1662" s="169"/>
      <c r="K1662" s="200"/>
      <c r="L1662" s="143"/>
      <c r="M1662" s="143"/>
      <c r="N1662" s="143"/>
      <c r="O1662" s="147"/>
      <c r="P1662" s="149"/>
      <c r="Q1662" s="228"/>
      <c r="R1662" s="121"/>
      <c r="S1662" s="164"/>
      <c r="T1662" s="161"/>
      <c r="U1662" s="164"/>
      <c r="V1662" s="187"/>
      <c r="W1662" s="187"/>
      <c r="X1662" s="140"/>
      <c r="Y1662" s="114"/>
    </row>
    <row r="1663" spans="3:25">
      <c r="C1663" s="167"/>
      <c r="D1663" s="160"/>
      <c r="E1663" s="140"/>
      <c r="F1663" s="143"/>
      <c r="G1663" s="144"/>
      <c r="H1663" s="199"/>
      <c r="I1663" s="187"/>
      <c r="J1663" s="169"/>
      <c r="K1663" s="200"/>
      <c r="L1663" s="143"/>
      <c r="M1663" s="143"/>
      <c r="N1663" s="143"/>
      <c r="O1663" s="147"/>
      <c r="P1663" s="149"/>
      <c r="Q1663" s="228"/>
      <c r="R1663" s="121"/>
      <c r="S1663" s="164"/>
      <c r="T1663" s="161"/>
      <c r="U1663" s="164"/>
      <c r="V1663" s="187"/>
      <c r="W1663" s="187"/>
      <c r="X1663" s="140"/>
      <c r="Y1663" s="114"/>
    </row>
    <row r="1664" spans="3:25">
      <c r="C1664" s="167"/>
      <c r="D1664" s="160"/>
      <c r="E1664" s="140"/>
      <c r="F1664" s="143"/>
      <c r="G1664" s="144"/>
      <c r="H1664" s="199"/>
      <c r="I1664" s="187"/>
      <c r="J1664" s="169"/>
      <c r="K1664" s="200"/>
      <c r="L1664" s="143"/>
      <c r="M1664" s="143"/>
      <c r="N1664" s="143"/>
      <c r="O1664" s="147"/>
      <c r="P1664" s="149"/>
      <c r="Q1664" s="228"/>
      <c r="R1664" s="121"/>
      <c r="S1664" s="164"/>
      <c r="T1664" s="161"/>
      <c r="U1664" s="164"/>
      <c r="V1664" s="187"/>
      <c r="W1664" s="187"/>
      <c r="X1664" s="140"/>
      <c r="Y1664" s="114"/>
    </row>
    <row r="1665" spans="3:25">
      <c r="C1665" s="167"/>
      <c r="D1665" s="160"/>
      <c r="E1665" s="140"/>
      <c r="F1665" s="143"/>
      <c r="G1665" s="144"/>
      <c r="H1665" s="199"/>
      <c r="I1665" s="187"/>
      <c r="J1665" s="169"/>
      <c r="K1665" s="200"/>
      <c r="L1665" s="143"/>
      <c r="M1665" s="143"/>
      <c r="N1665" s="143"/>
      <c r="O1665" s="147"/>
      <c r="P1665" s="149"/>
      <c r="Q1665" s="228"/>
      <c r="R1665" s="121"/>
      <c r="S1665" s="164"/>
      <c r="T1665" s="161"/>
      <c r="U1665" s="164"/>
      <c r="V1665" s="187"/>
      <c r="W1665" s="187"/>
      <c r="X1665" s="140"/>
      <c r="Y1665" s="114"/>
    </row>
    <row r="1666" spans="3:25">
      <c r="C1666" s="167"/>
      <c r="D1666" s="160"/>
      <c r="E1666" s="140"/>
      <c r="F1666" s="143"/>
      <c r="G1666" s="144"/>
      <c r="H1666" s="199"/>
      <c r="I1666" s="187"/>
      <c r="J1666" s="169"/>
      <c r="K1666" s="200"/>
      <c r="L1666" s="143"/>
      <c r="M1666" s="143"/>
      <c r="N1666" s="143"/>
      <c r="O1666" s="147"/>
      <c r="P1666" s="149"/>
      <c r="Q1666" s="228"/>
      <c r="R1666" s="121"/>
      <c r="S1666" s="164"/>
      <c r="T1666" s="161"/>
      <c r="U1666" s="164"/>
      <c r="V1666" s="187"/>
      <c r="W1666" s="187"/>
      <c r="X1666" s="140"/>
      <c r="Y1666" s="114"/>
    </row>
    <row r="1667" spans="3:25">
      <c r="C1667" s="167"/>
      <c r="D1667" s="160"/>
      <c r="E1667" s="140"/>
      <c r="F1667" s="143"/>
      <c r="G1667" s="144"/>
      <c r="H1667" s="199"/>
      <c r="I1667" s="187"/>
      <c r="J1667" s="169"/>
      <c r="K1667" s="200"/>
      <c r="L1667" s="143"/>
      <c r="M1667" s="143"/>
      <c r="N1667" s="143"/>
      <c r="O1667" s="147"/>
      <c r="P1667" s="149"/>
      <c r="Q1667" s="228"/>
      <c r="R1667" s="121"/>
      <c r="S1667" s="164"/>
      <c r="T1667" s="161"/>
      <c r="U1667" s="164"/>
      <c r="V1667" s="187"/>
      <c r="W1667" s="187"/>
      <c r="X1667" s="140"/>
      <c r="Y1667" s="114"/>
    </row>
    <row r="1668" spans="3:25">
      <c r="C1668" s="167"/>
      <c r="D1668" s="160"/>
      <c r="E1668" s="140"/>
      <c r="F1668" s="143"/>
      <c r="G1668" s="144"/>
      <c r="H1668" s="199"/>
      <c r="I1668" s="187"/>
      <c r="J1668" s="169"/>
      <c r="K1668" s="200"/>
      <c r="L1668" s="143"/>
      <c r="M1668" s="143"/>
      <c r="N1668" s="143"/>
      <c r="O1668" s="147"/>
      <c r="P1668" s="149"/>
      <c r="Q1668" s="228"/>
      <c r="R1668" s="121"/>
      <c r="S1668" s="164"/>
      <c r="T1668" s="161"/>
      <c r="U1668" s="164"/>
      <c r="V1668" s="187"/>
      <c r="W1668" s="187"/>
      <c r="X1668" s="140"/>
      <c r="Y1668" s="114"/>
    </row>
    <row r="1669" spans="3:25">
      <c r="C1669" s="167"/>
      <c r="D1669" s="160"/>
      <c r="E1669" s="140"/>
      <c r="F1669" s="143"/>
      <c r="G1669" s="144"/>
      <c r="H1669" s="199"/>
      <c r="I1669" s="187"/>
      <c r="J1669" s="169"/>
      <c r="K1669" s="200"/>
      <c r="L1669" s="143"/>
      <c r="M1669" s="143"/>
      <c r="N1669" s="143"/>
      <c r="O1669" s="147"/>
      <c r="P1669" s="149"/>
      <c r="Q1669" s="228"/>
      <c r="R1669" s="121"/>
      <c r="S1669" s="164"/>
      <c r="T1669" s="161"/>
      <c r="U1669" s="164"/>
      <c r="V1669" s="187"/>
      <c r="W1669" s="187"/>
      <c r="X1669" s="140"/>
      <c r="Y1669" s="114"/>
    </row>
    <row r="1670" spans="3:25">
      <c r="C1670" s="167"/>
      <c r="D1670" s="160"/>
      <c r="E1670" s="140"/>
      <c r="F1670" s="143"/>
      <c r="G1670" s="144"/>
      <c r="H1670" s="199"/>
      <c r="I1670" s="187"/>
      <c r="J1670" s="169"/>
      <c r="K1670" s="200"/>
      <c r="L1670" s="143"/>
      <c r="M1670" s="143"/>
      <c r="N1670" s="143"/>
      <c r="O1670" s="147"/>
      <c r="P1670" s="149"/>
      <c r="Q1670" s="228"/>
      <c r="R1670" s="121"/>
      <c r="S1670" s="164"/>
      <c r="T1670" s="161"/>
      <c r="U1670" s="164"/>
      <c r="V1670" s="187"/>
      <c r="W1670" s="187"/>
      <c r="X1670" s="140"/>
      <c r="Y1670" s="114"/>
    </row>
    <row r="1671" spans="3:25">
      <c r="C1671" s="167"/>
      <c r="D1671" s="160"/>
      <c r="E1671" s="140"/>
      <c r="F1671" s="143"/>
      <c r="G1671" s="144"/>
      <c r="H1671" s="199"/>
      <c r="I1671" s="187"/>
      <c r="J1671" s="169"/>
      <c r="K1671" s="200"/>
      <c r="L1671" s="143"/>
      <c r="M1671" s="143"/>
      <c r="N1671" s="143"/>
      <c r="O1671" s="147"/>
      <c r="P1671" s="149"/>
      <c r="Q1671" s="228"/>
      <c r="R1671" s="121"/>
      <c r="S1671" s="164"/>
      <c r="T1671" s="161"/>
      <c r="U1671" s="164"/>
      <c r="V1671" s="187"/>
      <c r="W1671" s="187"/>
      <c r="X1671" s="140"/>
      <c r="Y1671" s="114"/>
    </row>
    <row r="1672" spans="3:25">
      <c r="C1672" s="167"/>
      <c r="D1672" s="160"/>
      <c r="E1672" s="140"/>
      <c r="F1672" s="143"/>
      <c r="G1672" s="144"/>
      <c r="H1672" s="199"/>
      <c r="I1672" s="187"/>
      <c r="J1672" s="169"/>
      <c r="K1672" s="200"/>
      <c r="L1672" s="143"/>
      <c r="M1672" s="143"/>
      <c r="N1672" s="143"/>
      <c r="O1672" s="147"/>
      <c r="P1672" s="149"/>
      <c r="Q1672" s="228"/>
      <c r="R1672" s="121"/>
      <c r="S1672" s="164"/>
      <c r="T1672" s="161"/>
      <c r="U1672" s="164"/>
      <c r="V1672" s="187"/>
      <c r="W1672" s="187"/>
      <c r="X1672" s="140"/>
      <c r="Y1672" s="114"/>
    </row>
    <row r="1673" spans="3:25">
      <c r="C1673" s="167"/>
      <c r="D1673" s="160"/>
      <c r="E1673" s="140"/>
      <c r="F1673" s="143"/>
      <c r="G1673" s="144"/>
      <c r="H1673" s="199"/>
      <c r="I1673" s="187"/>
      <c r="J1673" s="169"/>
      <c r="K1673" s="200"/>
      <c r="L1673" s="143"/>
      <c r="M1673" s="143"/>
      <c r="N1673" s="143"/>
      <c r="O1673" s="147"/>
      <c r="P1673" s="149"/>
      <c r="Q1673" s="228"/>
      <c r="R1673" s="121"/>
      <c r="S1673" s="164"/>
      <c r="T1673" s="161"/>
      <c r="U1673" s="164"/>
      <c r="V1673" s="187"/>
      <c r="W1673" s="187"/>
      <c r="X1673" s="140"/>
      <c r="Y1673" s="114"/>
    </row>
    <row r="1674" spans="3:25">
      <c r="C1674" s="167"/>
      <c r="D1674" s="160"/>
      <c r="E1674" s="140"/>
      <c r="F1674" s="143"/>
      <c r="G1674" s="144"/>
      <c r="H1674" s="199"/>
      <c r="I1674" s="187"/>
      <c r="J1674" s="169"/>
      <c r="K1674" s="200"/>
      <c r="L1674" s="143"/>
      <c r="M1674" s="143"/>
      <c r="N1674" s="143"/>
      <c r="O1674" s="147"/>
      <c r="P1674" s="149"/>
      <c r="Q1674" s="228"/>
      <c r="R1674" s="121"/>
      <c r="S1674" s="164"/>
      <c r="T1674" s="161"/>
      <c r="U1674" s="164"/>
      <c r="V1674" s="187"/>
      <c r="W1674" s="187"/>
      <c r="X1674" s="140"/>
      <c r="Y1674" s="114"/>
    </row>
    <row r="1675" spans="3:25">
      <c r="C1675" s="167"/>
      <c r="D1675" s="160"/>
      <c r="E1675" s="140"/>
      <c r="F1675" s="143"/>
      <c r="G1675" s="144"/>
      <c r="H1675" s="199"/>
      <c r="I1675" s="187"/>
      <c r="J1675" s="169"/>
      <c r="K1675" s="200"/>
      <c r="L1675" s="143"/>
      <c r="M1675" s="143"/>
      <c r="N1675" s="143"/>
      <c r="O1675" s="147"/>
      <c r="P1675" s="149"/>
      <c r="Q1675" s="228"/>
      <c r="R1675" s="121"/>
      <c r="S1675" s="164"/>
      <c r="T1675" s="161"/>
      <c r="U1675" s="164"/>
      <c r="V1675" s="187"/>
      <c r="W1675" s="187"/>
      <c r="X1675" s="140"/>
      <c r="Y1675" s="114"/>
    </row>
    <row r="1676" spans="3:25">
      <c r="C1676" s="167"/>
      <c r="D1676" s="160"/>
      <c r="E1676" s="140"/>
      <c r="F1676" s="143"/>
      <c r="G1676" s="144"/>
      <c r="H1676" s="199"/>
      <c r="I1676" s="187"/>
      <c r="J1676" s="169"/>
      <c r="K1676" s="200"/>
      <c r="L1676" s="143"/>
      <c r="M1676" s="143"/>
      <c r="N1676" s="143"/>
      <c r="O1676" s="147"/>
      <c r="P1676" s="149"/>
      <c r="Q1676" s="228"/>
      <c r="R1676" s="121"/>
      <c r="S1676" s="164"/>
      <c r="T1676" s="161"/>
      <c r="U1676" s="164"/>
      <c r="V1676" s="187"/>
      <c r="W1676" s="187"/>
      <c r="X1676" s="140"/>
      <c r="Y1676" s="114"/>
    </row>
    <row r="1677" spans="3:25">
      <c r="C1677" s="167"/>
      <c r="D1677" s="160"/>
      <c r="E1677" s="140"/>
      <c r="F1677" s="143"/>
      <c r="G1677" s="144"/>
      <c r="H1677" s="199"/>
      <c r="I1677" s="187"/>
      <c r="J1677" s="169"/>
      <c r="K1677" s="200"/>
      <c r="L1677" s="143"/>
      <c r="M1677" s="143"/>
      <c r="N1677" s="143"/>
      <c r="O1677" s="147"/>
      <c r="P1677" s="149"/>
      <c r="Q1677" s="228"/>
      <c r="R1677" s="121"/>
      <c r="S1677" s="164"/>
      <c r="T1677" s="161"/>
      <c r="U1677" s="164"/>
      <c r="V1677" s="187"/>
      <c r="W1677" s="187"/>
      <c r="X1677" s="140"/>
      <c r="Y1677" s="114"/>
    </row>
    <row r="1678" spans="3:25">
      <c r="C1678" s="167"/>
      <c r="D1678" s="160"/>
      <c r="E1678" s="140"/>
      <c r="F1678" s="143"/>
      <c r="G1678" s="144"/>
      <c r="H1678" s="199"/>
      <c r="I1678" s="187"/>
      <c r="J1678" s="169"/>
      <c r="K1678" s="200"/>
      <c r="L1678" s="143"/>
      <c r="M1678" s="143"/>
      <c r="N1678" s="143"/>
      <c r="O1678" s="147"/>
      <c r="P1678" s="149"/>
      <c r="Q1678" s="228"/>
      <c r="R1678" s="121"/>
      <c r="S1678" s="164"/>
      <c r="T1678" s="161"/>
      <c r="U1678" s="164"/>
      <c r="V1678" s="187"/>
      <c r="W1678" s="187"/>
      <c r="X1678" s="140"/>
      <c r="Y1678" s="114"/>
    </row>
    <row r="1679" spans="3:25">
      <c r="C1679" s="167"/>
      <c r="D1679" s="160"/>
      <c r="E1679" s="140"/>
      <c r="F1679" s="143"/>
      <c r="G1679" s="144"/>
      <c r="H1679" s="199"/>
      <c r="I1679" s="187"/>
      <c r="J1679" s="169"/>
      <c r="K1679" s="200"/>
      <c r="L1679" s="143"/>
      <c r="M1679" s="143"/>
      <c r="N1679" s="143"/>
      <c r="O1679" s="147"/>
      <c r="P1679" s="149"/>
      <c r="Q1679" s="228"/>
      <c r="R1679" s="121"/>
      <c r="S1679" s="164"/>
      <c r="T1679" s="161"/>
      <c r="U1679" s="164"/>
      <c r="V1679" s="187"/>
      <c r="W1679" s="187"/>
      <c r="X1679" s="140"/>
      <c r="Y1679" s="114"/>
    </row>
    <row r="1680" spans="3:25">
      <c r="C1680" s="167"/>
      <c r="D1680" s="160"/>
      <c r="E1680" s="140"/>
      <c r="F1680" s="143"/>
      <c r="G1680" s="144"/>
      <c r="H1680" s="199"/>
      <c r="I1680" s="187"/>
      <c r="J1680" s="169"/>
      <c r="K1680" s="200"/>
      <c r="L1680" s="143"/>
      <c r="M1680" s="143"/>
      <c r="N1680" s="143"/>
      <c r="O1680" s="147"/>
      <c r="P1680" s="149"/>
      <c r="Q1680" s="228"/>
      <c r="R1680" s="121"/>
      <c r="S1680" s="164"/>
      <c r="T1680" s="161"/>
      <c r="U1680" s="164"/>
      <c r="V1680" s="187"/>
      <c r="W1680" s="187"/>
      <c r="X1680" s="140"/>
      <c r="Y1680" s="114"/>
    </row>
    <row r="1681" spans="3:25">
      <c r="C1681" s="167"/>
      <c r="D1681" s="160"/>
      <c r="E1681" s="140"/>
      <c r="F1681" s="143"/>
      <c r="G1681" s="144"/>
      <c r="H1681" s="199"/>
      <c r="I1681" s="187"/>
      <c r="J1681" s="169"/>
      <c r="K1681" s="200"/>
      <c r="L1681" s="143"/>
      <c r="M1681" s="143"/>
      <c r="N1681" s="143"/>
      <c r="O1681" s="147"/>
      <c r="P1681" s="149"/>
      <c r="Q1681" s="228"/>
      <c r="R1681" s="121"/>
      <c r="S1681" s="164"/>
      <c r="T1681" s="161"/>
      <c r="U1681" s="164"/>
      <c r="V1681" s="187"/>
      <c r="W1681" s="187"/>
      <c r="X1681" s="140"/>
      <c r="Y1681" s="114"/>
    </row>
    <row r="1682" spans="3:25">
      <c r="C1682" s="167"/>
      <c r="D1682" s="160"/>
      <c r="E1682" s="140"/>
      <c r="F1682" s="143"/>
      <c r="G1682" s="144"/>
      <c r="H1682" s="199"/>
      <c r="I1682" s="187"/>
      <c r="J1682" s="169"/>
      <c r="K1682" s="200"/>
      <c r="L1682" s="143"/>
      <c r="M1682" s="143"/>
      <c r="N1682" s="143"/>
      <c r="O1682" s="147"/>
      <c r="P1682" s="149"/>
      <c r="Q1682" s="228"/>
      <c r="R1682" s="121"/>
      <c r="S1682" s="164"/>
      <c r="T1682" s="161"/>
      <c r="U1682" s="164"/>
      <c r="V1682" s="187"/>
      <c r="W1682" s="187"/>
      <c r="X1682" s="140"/>
      <c r="Y1682" s="114"/>
    </row>
    <row r="1683" spans="3:25">
      <c r="C1683" s="167"/>
      <c r="D1683" s="160"/>
      <c r="E1683" s="140"/>
      <c r="F1683" s="143"/>
      <c r="G1683" s="144"/>
      <c r="H1683" s="199"/>
      <c r="I1683" s="187"/>
      <c r="J1683" s="169"/>
      <c r="K1683" s="200"/>
      <c r="L1683" s="143"/>
      <c r="M1683" s="143"/>
      <c r="N1683" s="143"/>
      <c r="O1683" s="147"/>
      <c r="P1683" s="149"/>
      <c r="Q1683" s="228"/>
      <c r="R1683" s="121"/>
      <c r="S1683" s="164"/>
      <c r="T1683" s="161"/>
      <c r="U1683" s="164"/>
      <c r="V1683" s="187"/>
      <c r="W1683" s="187"/>
      <c r="X1683" s="140"/>
      <c r="Y1683" s="114"/>
    </row>
    <row r="1684" spans="3:25">
      <c r="C1684" s="167"/>
      <c r="D1684" s="160"/>
      <c r="E1684" s="140"/>
      <c r="F1684" s="143"/>
      <c r="G1684" s="144"/>
      <c r="H1684" s="199"/>
      <c r="I1684" s="187"/>
      <c r="J1684" s="169"/>
      <c r="K1684" s="200"/>
      <c r="L1684" s="143"/>
      <c r="M1684" s="143"/>
      <c r="N1684" s="143"/>
      <c r="O1684" s="147"/>
      <c r="P1684" s="149"/>
      <c r="Q1684" s="228"/>
      <c r="R1684" s="121"/>
      <c r="S1684" s="164"/>
      <c r="T1684" s="161"/>
      <c r="U1684" s="164"/>
      <c r="V1684" s="187"/>
      <c r="W1684" s="187"/>
      <c r="X1684" s="140"/>
      <c r="Y1684" s="114"/>
    </row>
    <row r="1685" spans="3:25">
      <c r="C1685" s="167"/>
      <c r="D1685" s="160"/>
      <c r="E1685" s="140"/>
      <c r="F1685" s="143"/>
      <c r="G1685" s="144"/>
      <c r="H1685" s="199"/>
      <c r="I1685" s="187"/>
      <c r="J1685" s="169"/>
      <c r="K1685" s="200"/>
      <c r="L1685" s="143"/>
      <c r="M1685" s="143"/>
      <c r="N1685" s="143"/>
      <c r="O1685" s="147"/>
      <c r="P1685" s="149"/>
      <c r="Q1685" s="228"/>
      <c r="R1685" s="121"/>
      <c r="S1685" s="164"/>
      <c r="T1685" s="161"/>
      <c r="U1685" s="164"/>
      <c r="V1685" s="187"/>
      <c r="W1685" s="187"/>
      <c r="X1685" s="140"/>
      <c r="Y1685" s="114"/>
    </row>
    <row r="1686" spans="3:25">
      <c r="C1686" s="167"/>
      <c r="D1686" s="160"/>
      <c r="E1686" s="140"/>
      <c r="F1686" s="143"/>
      <c r="G1686" s="144"/>
      <c r="H1686" s="199"/>
      <c r="I1686" s="187"/>
      <c r="J1686" s="169"/>
      <c r="K1686" s="200"/>
      <c r="L1686" s="143"/>
      <c r="M1686" s="143"/>
      <c r="N1686" s="143"/>
      <c r="O1686" s="147"/>
      <c r="P1686" s="149"/>
      <c r="Q1686" s="228"/>
      <c r="R1686" s="121"/>
      <c r="S1686" s="164"/>
      <c r="T1686" s="161"/>
      <c r="U1686" s="164"/>
      <c r="V1686" s="187"/>
      <c r="W1686" s="187"/>
      <c r="X1686" s="140"/>
      <c r="Y1686" s="114"/>
    </row>
    <row r="1687" spans="3:25">
      <c r="C1687" s="167"/>
      <c r="D1687" s="160"/>
      <c r="E1687" s="140"/>
      <c r="F1687" s="143"/>
      <c r="G1687" s="144"/>
      <c r="H1687" s="199"/>
      <c r="I1687" s="187"/>
      <c r="J1687" s="169"/>
      <c r="K1687" s="200"/>
      <c r="L1687" s="143"/>
      <c r="M1687" s="143"/>
      <c r="N1687" s="143"/>
      <c r="O1687" s="147"/>
      <c r="P1687" s="149"/>
      <c r="Q1687" s="228"/>
      <c r="R1687" s="121"/>
      <c r="S1687" s="164"/>
      <c r="T1687" s="161"/>
      <c r="U1687" s="164"/>
      <c r="V1687" s="187"/>
      <c r="W1687" s="187"/>
      <c r="X1687" s="140"/>
      <c r="Y1687" s="114"/>
    </row>
    <row r="1688" spans="3:25">
      <c r="C1688" s="167"/>
      <c r="D1688" s="160"/>
      <c r="E1688" s="140"/>
      <c r="F1688" s="143"/>
      <c r="G1688" s="144"/>
      <c r="H1688" s="199"/>
      <c r="I1688" s="187"/>
      <c r="J1688" s="169"/>
      <c r="K1688" s="200"/>
      <c r="L1688" s="143"/>
      <c r="M1688" s="143"/>
      <c r="N1688" s="143"/>
      <c r="O1688" s="147"/>
      <c r="P1688" s="149"/>
      <c r="Q1688" s="228"/>
      <c r="R1688" s="121"/>
      <c r="S1688" s="164"/>
      <c r="T1688" s="161"/>
      <c r="U1688" s="164"/>
      <c r="V1688" s="187"/>
      <c r="W1688" s="187"/>
      <c r="X1688" s="140"/>
      <c r="Y1688" s="114"/>
    </row>
    <row r="1689" spans="3:25">
      <c r="C1689" s="167"/>
      <c r="D1689" s="160"/>
      <c r="E1689" s="140"/>
      <c r="F1689" s="143"/>
      <c r="G1689" s="144"/>
      <c r="H1689" s="199"/>
      <c r="I1689" s="187"/>
      <c r="J1689" s="169"/>
      <c r="K1689" s="200"/>
      <c r="L1689" s="143"/>
      <c r="M1689" s="143"/>
      <c r="N1689" s="143"/>
      <c r="O1689" s="147"/>
      <c r="P1689" s="149"/>
      <c r="Q1689" s="228"/>
      <c r="R1689" s="121"/>
      <c r="S1689" s="164"/>
      <c r="T1689" s="161"/>
      <c r="U1689" s="164"/>
      <c r="V1689" s="187"/>
      <c r="W1689" s="187"/>
      <c r="X1689" s="140"/>
      <c r="Y1689" s="114"/>
    </row>
    <row r="1690" spans="3:25">
      <c r="C1690" s="167"/>
      <c r="D1690" s="160"/>
      <c r="E1690" s="140"/>
      <c r="F1690" s="143"/>
      <c r="G1690" s="144"/>
      <c r="H1690" s="199"/>
      <c r="I1690" s="187"/>
      <c r="J1690" s="169"/>
      <c r="K1690" s="200"/>
      <c r="L1690" s="143"/>
      <c r="M1690" s="143"/>
      <c r="N1690" s="143"/>
      <c r="O1690" s="147"/>
      <c r="P1690" s="149"/>
      <c r="Q1690" s="228"/>
      <c r="R1690" s="121"/>
      <c r="S1690" s="164"/>
      <c r="T1690" s="161"/>
      <c r="U1690" s="164"/>
      <c r="V1690" s="187"/>
      <c r="W1690" s="187"/>
      <c r="X1690" s="140"/>
      <c r="Y1690" s="114"/>
    </row>
    <row r="1691" spans="3:25">
      <c r="C1691" s="167"/>
      <c r="D1691" s="160"/>
      <c r="E1691" s="140"/>
      <c r="F1691" s="143"/>
      <c r="G1691" s="144"/>
      <c r="H1691" s="199"/>
      <c r="I1691" s="187"/>
      <c r="J1691" s="169"/>
      <c r="K1691" s="200"/>
      <c r="L1691" s="143"/>
      <c r="M1691" s="143"/>
      <c r="N1691" s="143"/>
      <c r="O1691" s="147"/>
      <c r="P1691" s="149"/>
      <c r="Q1691" s="228"/>
      <c r="R1691" s="121"/>
      <c r="S1691" s="164"/>
      <c r="T1691" s="161"/>
      <c r="U1691" s="164"/>
      <c r="V1691" s="187"/>
      <c r="W1691" s="187"/>
      <c r="X1691" s="140"/>
      <c r="Y1691" s="114"/>
    </row>
    <row r="1692" spans="3:25">
      <c r="C1692" s="167"/>
      <c r="D1692" s="160"/>
      <c r="E1692" s="140"/>
      <c r="F1692" s="143"/>
      <c r="G1692" s="144"/>
      <c r="H1692" s="199"/>
      <c r="I1692" s="187"/>
      <c r="J1692" s="169"/>
      <c r="K1692" s="200"/>
      <c r="L1692" s="143"/>
      <c r="M1692" s="143"/>
      <c r="N1692" s="143"/>
      <c r="O1692" s="147"/>
      <c r="P1692" s="149"/>
      <c r="Q1692" s="228"/>
      <c r="R1692" s="121"/>
      <c r="S1692" s="164"/>
      <c r="T1692" s="161"/>
      <c r="U1692" s="164"/>
      <c r="V1692" s="187"/>
      <c r="W1692" s="187"/>
      <c r="X1692" s="140"/>
      <c r="Y1692" s="114"/>
    </row>
    <row r="1693" spans="3:25">
      <c r="C1693" s="167"/>
      <c r="D1693" s="160"/>
      <c r="E1693" s="140"/>
      <c r="F1693" s="143"/>
      <c r="G1693" s="144"/>
      <c r="H1693" s="199"/>
      <c r="I1693" s="187"/>
      <c r="J1693" s="169"/>
      <c r="K1693" s="200"/>
      <c r="L1693" s="143"/>
      <c r="M1693" s="143"/>
      <c r="N1693" s="143"/>
      <c r="O1693" s="147"/>
      <c r="P1693" s="149"/>
      <c r="Q1693" s="228"/>
      <c r="R1693" s="121"/>
      <c r="S1693" s="164"/>
      <c r="T1693" s="161"/>
      <c r="U1693" s="164"/>
      <c r="V1693" s="187"/>
      <c r="W1693" s="187"/>
      <c r="X1693" s="140"/>
      <c r="Y1693" s="114"/>
    </row>
    <row r="1694" spans="3:25">
      <c r="C1694" s="167"/>
      <c r="D1694" s="160"/>
      <c r="E1694" s="140"/>
      <c r="F1694" s="143"/>
      <c r="G1694" s="144"/>
      <c r="H1694" s="199"/>
      <c r="I1694" s="187"/>
      <c r="J1694" s="169"/>
      <c r="K1694" s="200"/>
      <c r="L1694" s="143"/>
      <c r="M1694" s="143"/>
      <c r="N1694" s="143"/>
      <c r="O1694" s="147"/>
      <c r="P1694" s="149"/>
      <c r="Q1694" s="228"/>
      <c r="R1694" s="121"/>
      <c r="S1694" s="164"/>
      <c r="T1694" s="161"/>
      <c r="U1694" s="164"/>
      <c r="V1694" s="187"/>
      <c r="W1694" s="187"/>
      <c r="X1694" s="140"/>
      <c r="Y1694" s="114"/>
    </row>
    <row r="1695" spans="3:25">
      <c r="C1695" s="167"/>
      <c r="D1695" s="160"/>
      <c r="E1695" s="140"/>
      <c r="F1695" s="143"/>
      <c r="G1695" s="144"/>
      <c r="H1695" s="199"/>
      <c r="I1695" s="187"/>
      <c r="J1695" s="169"/>
      <c r="K1695" s="200"/>
      <c r="L1695" s="143"/>
      <c r="M1695" s="143"/>
      <c r="N1695" s="143"/>
      <c r="O1695" s="147"/>
      <c r="P1695" s="149"/>
      <c r="Q1695" s="228"/>
      <c r="R1695" s="121"/>
      <c r="S1695" s="164"/>
      <c r="T1695" s="161"/>
      <c r="U1695" s="164"/>
      <c r="V1695" s="187"/>
      <c r="W1695" s="187"/>
      <c r="X1695" s="140"/>
      <c r="Y1695" s="114"/>
    </row>
    <row r="1696" spans="3:25">
      <c r="C1696" s="167"/>
      <c r="D1696" s="160"/>
      <c r="E1696" s="140"/>
      <c r="F1696" s="143"/>
      <c r="G1696" s="144"/>
      <c r="H1696" s="199"/>
      <c r="I1696" s="187"/>
      <c r="J1696" s="169"/>
      <c r="K1696" s="200"/>
      <c r="L1696" s="143"/>
      <c r="M1696" s="143"/>
      <c r="N1696" s="143"/>
      <c r="O1696" s="147"/>
      <c r="P1696" s="149"/>
      <c r="Q1696" s="228"/>
      <c r="R1696" s="121"/>
      <c r="S1696" s="164"/>
      <c r="T1696" s="161"/>
      <c r="U1696" s="164"/>
      <c r="V1696" s="187"/>
      <c r="W1696" s="187"/>
      <c r="X1696" s="140"/>
      <c r="Y1696" s="114"/>
    </row>
    <row r="1697" spans="3:25">
      <c r="C1697" s="167"/>
      <c r="D1697" s="160"/>
      <c r="E1697" s="140"/>
      <c r="F1697" s="143"/>
      <c r="G1697" s="144"/>
      <c r="H1697" s="199"/>
      <c r="I1697" s="187"/>
      <c r="J1697" s="169"/>
      <c r="K1697" s="200"/>
      <c r="L1697" s="143"/>
      <c r="M1697" s="143"/>
      <c r="N1697" s="143"/>
      <c r="O1697" s="147"/>
      <c r="P1697" s="149"/>
      <c r="Q1697" s="228"/>
      <c r="R1697" s="121"/>
      <c r="S1697" s="164"/>
      <c r="T1697" s="161"/>
      <c r="U1697" s="164"/>
      <c r="V1697" s="187"/>
      <c r="W1697" s="187"/>
      <c r="X1697" s="140"/>
      <c r="Y1697" s="114"/>
    </row>
    <row r="1698" spans="3:25">
      <c r="C1698" s="167"/>
      <c r="D1698" s="160"/>
      <c r="E1698" s="140"/>
      <c r="F1698" s="143"/>
      <c r="G1698" s="144"/>
      <c r="H1698" s="199"/>
      <c r="I1698" s="187"/>
      <c r="J1698" s="169"/>
      <c r="K1698" s="200"/>
      <c r="L1698" s="143"/>
      <c r="M1698" s="143"/>
      <c r="N1698" s="143"/>
      <c r="O1698" s="147"/>
      <c r="P1698" s="149"/>
      <c r="Q1698" s="228"/>
      <c r="R1698" s="121"/>
      <c r="S1698" s="164"/>
      <c r="T1698" s="161"/>
      <c r="U1698" s="164"/>
      <c r="V1698" s="187"/>
      <c r="W1698" s="187"/>
      <c r="X1698" s="140"/>
      <c r="Y1698" s="114"/>
    </row>
    <row r="1699" spans="3:25">
      <c r="C1699" s="167"/>
      <c r="D1699" s="160"/>
      <c r="E1699" s="140"/>
      <c r="F1699" s="143"/>
      <c r="G1699" s="144"/>
      <c r="H1699" s="199"/>
      <c r="I1699" s="187"/>
      <c r="J1699" s="169"/>
      <c r="K1699" s="200"/>
      <c r="L1699" s="143"/>
      <c r="M1699" s="143"/>
      <c r="N1699" s="143"/>
      <c r="O1699" s="147"/>
      <c r="P1699" s="149"/>
      <c r="Q1699" s="228"/>
      <c r="R1699" s="121"/>
      <c r="S1699" s="164"/>
      <c r="T1699" s="161"/>
      <c r="U1699" s="164"/>
      <c r="V1699" s="187"/>
      <c r="W1699" s="187"/>
      <c r="X1699" s="140"/>
      <c r="Y1699" s="114"/>
    </row>
    <row r="1700" spans="3:25">
      <c r="C1700" s="167"/>
      <c r="D1700" s="160"/>
      <c r="E1700" s="140"/>
      <c r="F1700" s="143"/>
      <c r="G1700" s="144"/>
      <c r="H1700" s="199"/>
      <c r="I1700" s="187"/>
      <c r="J1700" s="169"/>
      <c r="K1700" s="200"/>
      <c r="L1700" s="143"/>
      <c r="M1700" s="143"/>
      <c r="N1700" s="143"/>
      <c r="O1700" s="147"/>
      <c r="P1700" s="149"/>
      <c r="Q1700" s="228"/>
      <c r="R1700" s="121"/>
      <c r="S1700" s="164"/>
      <c r="T1700" s="161"/>
      <c r="U1700" s="164"/>
      <c r="V1700" s="187"/>
      <c r="W1700" s="187"/>
      <c r="X1700" s="140"/>
      <c r="Y1700" s="114"/>
    </row>
    <row r="1701" spans="3:25">
      <c r="C1701" s="167"/>
      <c r="D1701" s="160"/>
      <c r="E1701" s="140"/>
      <c r="F1701" s="143"/>
      <c r="G1701" s="144"/>
      <c r="H1701" s="199"/>
      <c r="I1701" s="187"/>
      <c r="J1701" s="169"/>
      <c r="K1701" s="200"/>
      <c r="L1701" s="143"/>
      <c r="M1701" s="143"/>
      <c r="N1701" s="143"/>
      <c r="O1701" s="147"/>
      <c r="P1701" s="149"/>
      <c r="Q1701" s="228"/>
      <c r="R1701" s="121"/>
      <c r="S1701" s="164"/>
      <c r="T1701" s="161"/>
      <c r="U1701" s="164"/>
      <c r="V1701" s="187"/>
      <c r="W1701" s="187"/>
      <c r="X1701" s="140"/>
      <c r="Y1701" s="114"/>
    </row>
    <row r="1702" spans="3:25">
      <c r="C1702" s="167"/>
      <c r="D1702" s="160"/>
      <c r="E1702" s="140"/>
      <c r="F1702" s="143"/>
      <c r="G1702" s="144"/>
      <c r="H1702" s="199"/>
      <c r="I1702" s="187"/>
      <c r="J1702" s="169"/>
      <c r="K1702" s="200"/>
      <c r="L1702" s="143"/>
      <c r="M1702" s="143"/>
      <c r="N1702" s="143"/>
      <c r="O1702" s="147"/>
      <c r="P1702" s="149"/>
      <c r="Q1702" s="228"/>
      <c r="R1702" s="121"/>
      <c r="S1702" s="164"/>
      <c r="T1702" s="161"/>
      <c r="U1702" s="164"/>
      <c r="V1702" s="187"/>
      <c r="W1702" s="187"/>
      <c r="X1702" s="140"/>
      <c r="Y1702" s="114"/>
    </row>
    <row r="1703" spans="3:25">
      <c r="C1703" s="167"/>
      <c r="D1703" s="160"/>
      <c r="E1703" s="140"/>
      <c r="F1703" s="143"/>
      <c r="G1703" s="144"/>
      <c r="H1703" s="199"/>
      <c r="I1703" s="187"/>
      <c r="J1703" s="169"/>
      <c r="K1703" s="200"/>
      <c r="L1703" s="143"/>
      <c r="M1703" s="143"/>
      <c r="N1703" s="143"/>
      <c r="O1703" s="147"/>
      <c r="P1703" s="149"/>
      <c r="Q1703" s="228"/>
      <c r="R1703" s="121"/>
      <c r="S1703" s="164"/>
      <c r="T1703" s="161"/>
      <c r="U1703" s="164"/>
      <c r="V1703" s="187"/>
      <c r="W1703" s="187"/>
      <c r="X1703" s="140"/>
      <c r="Y1703" s="114"/>
    </row>
    <row r="1704" spans="3:25">
      <c r="C1704" s="167"/>
      <c r="D1704" s="160"/>
      <c r="E1704" s="140"/>
      <c r="F1704" s="143"/>
      <c r="G1704" s="144"/>
      <c r="H1704" s="199"/>
      <c r="I1704" s="187"/>
      <c r="J1704" s="169"/>
      <c r="K1704" s="200"/>
      <c r="L1704" s="143"/>
      <c r="M1704" s="143"/>
      <c r="N1704" s="143"/>
      <c r="O1704" s="147"/>
      <c r="P1704" s="149"/>
      <c r="Q1704" s="228"/>
      <c r="R1704" s="121"/>
      <c r="S1704" s="164"/>
      <c r="T1704" s="161"/>
      <c r="U1704" s="164"/>
      <c r="V1704" s="187"/>
      <c r="W1704" s="187"/>
      <c r="X1704" s="140"/>
      <c r="Y1704" s="114"/>
    </row>
    <row r="1705" spans="3:25">
      <c r="C1705" s="167"/>
      <c r="D1705" s="160"/>
      <c r="E1705" s="140"/>
      <c r="F1705" s="143"/>
      <c r="G1705" s="144"/>
      <c r="H1705" s="199"/>
      <c r="I1705" s="187"/>
      <c r="J1705" s="169"/>
      <c r="K1705" s="200"/>
      <c r="L1705" s="143"/>
      <c r="M1705" s="143"/>
      <c r="N1705" s="143"/>
      <c r="O1705" s="147"/>
      <c r="P1705" s="149"/>
      <c r="Q1705" s="228"/>
      <c r="R1705" s="121"/>
      <c r="S1705" s="164"/>
      <c r="T1705" s="161"/>
      <c r="U1705" s="164"/>
      <c r="V1705" s="187"/>
      <c r="W1705" s="187"/>
      <c r="X1705" s="140"/>
      <c r="Y1705" s="114"/>
    </row>
    <row r="1706" spans="3:25">
      <c r="C1706" s="167"/>
      <c r="D1706" s="160"/>
      <c r="E1706" s="140"/>
      <c r="F1706" s="143"/>
      <c r="G1706" s="144"/>
      <c r="H1706" s="199"/>
      <c r="I1706" s="187"/>
      <c r="J1706" s="169"/>
      <c r="K1706" s="200"/>
      <c r="L1706" s="143"/>
      <c r="M1706" s="143"/>
      <c r="N1706" s="143"/>
      <c r="O1706" s="147"/>
      <c r="P1706" s="149"/>
      <c r="Q1706" s="228"/>
      <c r="R1706" s="121"/>
      <c r="S1706" s="164"/>
      <c r="T1706" s="161"/>
      <c r="U1706" s="164"/>
      <c r="V1706" s="187"/>
      <c r="W1706" s="187"/>
      <c r="X1706" s="140"/>
      <c r="Y1706" s="114"/>
    </row>
    <row r="1707" spans="3:25">
      <c r="C1707" s="167"/>
      <c r="D1707" s="160"/>
      <c r="E1707" s="140"/>
      <c r="F1707" s="143"/>
      <c r="G1707" s="144"/>
      <c r="H1707" s="199"/>
      <c r="I1707" s="187"/>
      <c r="J1707" s="169"/>
      <c r="K1707" s="200"/>
      <c r="L1707" s="143"/>
      <c r="M1707" s="143"/>
      <c r="N1707" s="143"/>
      <c r="O1707" s="147"/>
      <c r="P1707" s="149"/>
      <c r="Q1707" s="228"/>
      <c r="R1707" s="121"/>
      <c r="S1707" s="164"/>
      <c r="T1707" s="161"/>
      <c r="U1707" s="164"/>
      <c r="V1707" s="187"/>
      <c r="W1707" s="187"/>
      <c r="X1707" s="140"/>
      <c r="Y1707" s="114"/>
    </row>
    <row r="1708" spans="3:25">
      <c r="C1708" s="167"/>
      <c r="D1708" s="160"/>
      <c r="E1708" s="140"/>
      <c r="F1708" s="143"/>
      <c r="G1708" s="144"/>
      <c r="H1708" s="199"/>
      <c r="I1708" s="187"/>
      <c r="J1708" s="169"/>
      <c r="K1708" s="200"/>
      <c r="L1708" s="143"/>
      <c r="M1708" s="143"/>
      <c r="N1708" s="143"/>
      <c r="O1708" s="147"/>
      <c r="P1708" s="149"/>
      <c r="Q1708" s="228"/>
      <c r="R1708" s="121"/>
      <c r="S1708" s="164"/>
      <c r="T1708" s="161"/>
      <c r="U1708" s="164"/>
      <c r="V1708" s="187"/>
      <c r="W1708" s="187"/>
      <c r="X1708" s="140"/>
      <c r="Y1708" s="114"/>
    </row>
    <row r="1709" spans="3:25">
      <c r="C1709" s="167"/>
      <c r="D1709" s="160"/>
      <c r="E1709" s="140"/>
      <c r="F1709" s="143"/>
      <c r="G1709" s="144"/>
      <c r="H1709" s="199"/>
      <c r="I1709" s="187"/>
      <c r="J1709" s="169"/>
      <c r="K1709" s="200"/>
      <c r="L1709" s="143"/>
      <c r="M1709" s="143"/>
      <c r="N1709" s="143"/>
      <c r="O1709" s="147"/>
      <c r="P1709" s="149"/>
      <c r="Q1709" s="228"/>
      <c r="R1709" s="121"/>
      <c r="S1709" s="164"/>
      <c r="T1709" s="161"/>
      <c r="U1709" s="164"/>
      <c r="V1709" s="187"/>
      <c r="W1709" s="187"/>
      <c r="X1709" s="140"/>
      <c r="Y1709" s="114"/>
    </row>
    <row r="1710" spans="3:25">
      <c r="C1710" s="167"/>
      <c r="D1710" s="160"/>
      <c r="E1710" s="140"/>
      <c r="F1710" s="143"/>
      <c r="G1710" s="144"/>
      <c r="H1710" s="199"/>
      <c r="I1710" s="187"/>
      <c r="J1710" s="169"/>
      <c r="K1710" s="200"/>
      <c r="L1710" s="143"/>
      <c r="M1710" s="143"/>
      <c r="N1710" s="143"/>
      <c r="O1710" s="147"/>
      <c r="P1710" s="149"/>
      <c r="Q1710" s="228"/>
      <c r="R1710" s="121"/>
      <c r="S1710" s="164"/>
      <c r="T1710" s="161"/>
      <c r="U1710" s="164"/>
      <c r="V1710" s="187"/>
      <c r="W1710" s="187"/>
      <c r="X1710" s="140"/>
      <c r="Y1710" s="114"/>
    </row>
    <row r="1711" spans="3:25">
      <c r="C1711" s="167"/>
      <c r="D1711" s="160"/>
      <c r="E1711" s="140"/>
      <c r="F1711" s="143"/>
      <c r="G1711" s="144"/>
      <c r="H1711" s="199"/>
      <c r="I1711" s="187"/>
      <c r="J1711" s="169"/>
      <c r="K1711" s="200"/>
      <c r="L1711" s="143"/>
      <c r="M1711" s="143"/>
      <c r="N1711" s="143"/>
      <c r="O1711" s="147"/>
      <c r="P1711" s="149"/>
      <c r="Q1711" s="228"/>
      <c r="R1711" s="121"/>
      <c r="S1711" s="164"/>
      <c r="T1711" s="161"/>
      <c r="U1711" s="164"/>
      <c r="V1711" s="187"/>
      <c r="W1711" s="187"/>
      <c r="X1711" s="140"/>
      <c r="Y1711" s="114"/>
    </row>
    <row r="1712" spans="3:25">
      <c r="C1712" s="167"/>
      <c r="D1712" s="160"/>
      <c r="E1712" s="140"/>
      <c r="F1712" s="143"/>
      <c r="G1712" s="144"/>
      <c r="H1712" s="199"/>
      <c r="I1712" s="187"/>
      <c r="J1712" s="169"/>
      <c r="K1712" s="200"/>
      <c r="L1712" s="143"/>
      <c r="M1712" s="143"/>
      <c r="N1712" s="143"/>
      <c r="O1712" s="147"/>
      <c r="P1712" s="149"/>
      <c r="Q1712" s="228"/>
      <c r="R1712" s="121"/>
      <c r="S1712" s="164"/>
      <c r="T1712" s="161"/>
      <c r="U1712" s="164"/>
      <c r="V1712" s="187"/>
      <c r="W1712" s="187"/>
      <c r="X1712" s="140"/>
      <c r="Y1712" s="114"/>
    </row>
    <row r="1713" spans="3:25">
      <c r="C1713" s="167"/>
      <c r="D1713" s="160"/>
      <c r="E1713" s="140"/>
      <c r="F1713" s="143"/>
      <c r="G1713" s="144"/>
      <c r="H1713" s="199"/>
      <c r="I1713" s="187"/>
      <c r="J1713" s="169"/>
      <c r="K1713" s="200"/>
      <c r="L1713" s="143"/>
      <c r="M1713" s="143"/>
      <c r="N1713" s="143"/>
      <c r="O1713" s="147"/>
      <c r="P1713" s="149"/>
      <c r="Q1713" s="228"/>
      <c r="R1713" s="121"/>
      <c r="S1713" s="164"/>
      <c r="T1713" s="161"/>
      <c r="U1713" s="164"/>
      <c r="V1713" s="187"/>
      <c r="W1713" s="187"/>
      <c r="X1713" s="140"/>
      <c r="Y1713" s="114"/>
    </row>
    <row r="1714" spans="3:25">
      <c r="C1714" s="167"/>
      <c r="D1714" s="160"/>
      <c r="E1714" s="140"/>
      <c r="F1714" s="143"/>
      <c r="G1714" s="144"/>
      <c r="H1714" s="199"/>
      <c r="I1714" s="187"/>
      <c r="J1714" s="169"/>
      <c r="K1714" s="200"/>
      <c r="L1714" s="143"/>
      <c r="M1714" s="143"/>
      <c r="N1714" s="143"/>
      <c r="O1714" s="147"/>
      <c r="P1714" s="149"/>
      <c r="Q1714" s="228"/>
      <c r="R1714" s="121"/>
      <c r="S1714" s="164"/>
      <c r="T1714" s="161"/>
      <c r="U1714" s="164"/>
      <c r="V1714" s="187"/>
      <c r="W1714" s="187"/>
      <c r="X1714" s="140"/>
      <c r="Y1714" s="114"/>
    </row>
    <row r="1715" spans="3:25">
      <c r="C1715" s="167"/>
      <c r="D1715" s="160"/>
      <c r="E1715" s="140"/>
      <c r="F1715" s="143"/>
      <c r="G1715" s="144"/>
      <c r="H1715" s="199"/>
      <c r="I1715" s="187"/>
      <c r="J1715" s="169"/>
      <c r="K1715" s="200"/>
      <c r="L1715" s="143"/>
      <c r="M1715" s="143"/>
      <c r="N1715" s="143"/>
      <c r="O1715" s="147"/>
      <c r="P1715" s="149"/>
      <c r="Q1715" s="228"/>
      <c r="R1715" s="121"/>
      <c r="S1715" s="164"/>
      <c r="T1715" s="161"/>
      <c r="U1715" s="164"/>
      <c r="V1715" s="187"/>
      <c r="W1715" s="187"/>
      <c r="X1715" s="140"/>
      <c r="Y1715" s="114"/>
    </row>
    <row r="1716" spans="3:25">
      <c r="C1716" s="167"/>
      <c r="D1716" s="160"/>
      <c r="E1716" s="140"/>
      <c r="F1716" s="143"/>
      <c r="G1716" s="144"/>
      <c r="H1716" s="199"/>
      <c r="I1716" s="187"/>
      <c r="J1716" s="169"/>
      <c r="K1716" s="200"/>
      <c r="L1716" s="143"/>
      <c r="M1716" s="143"/>
      <c r="N1716" s="143"/>
      <c r="O1716" s="147"/>
      <c r="P1716" s="149"/>
      <c r="Q1716" s="228"/>
      <c r="R1716" s="121"/>
      <c r="S1716" s="164"/>
      <c r="T1716" s="161"/>
      <c r="U1716" s="164"/>
      <c r="V1716" s="187"/>
      <c r="W1716" s="187"/>
      <c r="X1716" s="140"/>
      <c r="Y1716" s="114"/>
    </row>
    <row r="1717" spans="3:25">
      <c r="C1717" s="167"/>
      <c r="D1717" s="160"/>
      <c r="E1717" s="140"/>
      <c r="F1717" s="143"/>
      <c r="G1717" s="144"/>
      <c r="H1717" s="199"/>
      <c r="I1717" s="187"/>
      <c r="J1717" s="169"/>
      <c r="K1717" s="200"/>
      <c r="L1717" s="143"/>
      <c r="M1717" s="143"/>
      <c r="N1717" s="143"/>
      <c r="O1717" s="147"/>
      <c r="P1717" s="149"/>
      <c r="Q1717" s="228"/>
      <c r="R1717" s="121"/>
      <c r="S1717" s="164"/>
      <c r="T1717" s="161"/>
      <c r="U1717" s="164"/>
      <c r="V1717" s="187"/>
      <c r="W1717" s="187"/>
      <c r="X1717" s="140"/>
      <c r="Y1717" s="114"/>
    </row>
    <row r="1718" spans="3:25">
      <c r="C1718" s="167"/>
      <c r="D1718" s="160"/>
      <c r="E1718" s="140"/>
      <c r="F1718" s="143"/>
      <c r="G1718" s="144"/>
      <c r="H1718" s="199"/>
      <c r="I1718" s="187"/>
      <c r="J1718" s="169"/>
      <c r="K1718" s="200"/>
      <c r="L1718" s="143"/>
      <c r="M1718" s="143"/>
      <c r="N1718" s="143"/>
      <c r="O1718" s="147"/>
      <c r="P1718" s="149"/>
      <c r="Q1718" s="228"/>
      <c r="R1718" s="121"/>
      <c r="S1718" s="164"/>
      <c r="T1718" s="161"/>
      <c r="U1718" s="164"/>
      <c r="V1718" s="187"/>
      <c r="W1718" s="187"/>
      <c r="X1718" s="140"/>
      <c r="Y1718" s="114"/>
    </row>
    <row r="1719" spans="3:25">
      <c r="C1719" s="167"/>
      <c r="D1719" s="160"/>
      <c r="E1719" s="140"/>
      <c r="F1719" s="143"/>
      <c r="G1719" s="144"/>
      <c r="H1719" s="199"/>
      <c r="I1719" s="187"/>
      <c r="J1719" s="169"/>
      <c r="K1719" s="200"/>
      <c r="L1719" s="143"/>
      <c r="M1719" s="143"/>
      <c r="N1719" s="143"/>
      <c r="O1719" s="147"/>
      <c r="P1719" s="149"/>
      <c r="Q1719" s="228"/>
      <c r="R1719" s="121"/>
      <c r="S1719" s="164"/>
      <c r="T1719" s="161"/>
      <c r="U1719" s="164"/>
      <c r="V1719" s="187"/>
      <c r="W1719" s="187"/>
      <c r="X1719" s="140"/>
      <c r="Y1719" s="114"/>
    </row>
    <row r="1720" spans="3:25">
      <c r="C1720" s="167"/>
      <c r="D1720" s="160"/>
      <c r="E1720" s="140"/>
      <c r="F1720" s="143"/>
      <c r="G1720" s="144"/>
      <c r="H1720" s="199"/>
      <c r="I1720" s="187"/>
      <c r="J1720" s="169"/>
      <c r="K1720" s="200"/>
      <c r="L1720" s="143"/>
      <c r="M1720" s="143"/>
      <c r="N1720" s="143"/>
      <c r="O1720" s="147"/>
      <c r="P1720" s="149"/>
      <c r="Q1720" s="228"/>
      <c r="R1720" s="121"/>
      <c r="S1720" s="164"/>
      <c r="T1720" s="161"/>
      <c r="U1720" s="164"/>
      <c r="V1720" s="187"/>
      <c r="W1720" s="187"/>
      <c r="X1720" s="140"/>
      <c r="Y1720" s="114"/>
    </row>
    <row r="1721" spans="3:25">
      <c r="C1721" s="167"/>
      <c r="D1721" s="160"/>
      <c r="E1721" s="140"/>
      <c r="F1721" s="143"/>
      <c r="G1721" s="144"/>
      <c r="H1721" s="199"/>
      <c r="I1721" s="187"/>
      <c r="J1721" s="169"/>
      <c r="K1721" s="200"/>
      <c r="L1721" s="143"/>
      <c r="M1721" s="143"/>
      <c r="N1721" s="143"/>
      <c r="O1721" s="147"/>
      <c r="P1721" s="149"/>
      <c r="Q1721" s="228"/>
      <c r="R1721" s="121"/>
      <c r="S1721" s="164"/>
      <c r="T1721" s="161"/>
      <c r="U1721" s="164"/>
      <c r="V1721" s="187"/>
      <c r="W1721" s="187"/>
      <c r="X1721" s="140"/>
      <c r="Y1721" s="114"/>
    </row>
    <row r="1722" spans="3:25">
      <c r="C1722" s="167"/>
      <c r="D1722" s="160"/>
      <c r="E1722" s="140"/>
      <c r="F1722" s="143"/>
      <c r="G1722" s="144"/>
      <c r="H1722" s="199"/>
      <c r="I1722" s="187"/>
      <c r="J1722" s="169"/>
      <c r="K1722" s="200"/>
      <c r="L1722" s="143"/>
      <c r="M1722" s="143"/>
      <c r="N1722" s="143"/>
      <c r="O1722" s="147"/>
      <c r="P1722" s="149"/>
      <c r="Q1722" s="228"/>
      <c r="R1722" s="121"/>
      <c r="S1722" s="164"/>
      <c r="T1722" s="161"/>
      <c r="U1722" s="164"/>
      <c r="V1722" s="187"/>
      <c r="W1722" s="187"/>
      <c r="X1722" s="140"/>
      <c r="Y1722" s="114"/>
    </row>
    <row r="1723" spans="3:25">
      <c r="C1723" s="167"/>
      <c r="D1723" s="160"/>
      <c r="E1723" s="140"/>
      <c r="F1723" s="143"/>
      <c r="G1723" s="144"/>
      <c r="H1723" s="199"/>
      <c r="I1723" s="187"/>
      <c r="J1723" s="169"/>
      <c r="K1723" s="200"/>
      <c r="L1723" s="143"/>
      <c r="M1723" s="143"/>
      <c r="N1723" s="143"/>
      <c r="O1723" s="147"/>
      <c r="P1723" s="149"/>
      <c r="Q1723" s="228"/>
      <c r="R1723" s="121"/>
      <c r="S1723" s="164"/>
      <c r="T1723" s="161"/>
      <c r="U1723" s="164"/>
      <c r="V1723" s="187"/>
      <c r="W1723" s="187"/>
      <c r="X1723" s="140"/>
      <c r="Y1723" s="114"/>
    </row>
    <row r="1724" spans="3:25">
      <c r="C1724" s="167"/>
      <c r="D1724" s="160"/>
      <c r="E1724" s="140"/>
      <c r="F1724" s="143"/>
      <c r="G1724" s="144"/>
      <c r="H1724" s="199"/>
      <c r="I1724" s="187"/>
      <c r="J1724" s="169"/>
      <c r="K1724" s="200"/>
      <c r="L1724" s="143"/>
      <c r="M1724" s="143"/>
      <c r="N1724" s="143"/>
      <c r="O1724" s="147"/>
      <c r="P1724" s="149"/>
      <c r="Q1724" s="228"/>
      <c r="R1724" s="121"/>
      <c r="S1724" s="164"/>
      <c r="T1724" s="161"/>
      <c r="U1724" s="164"/>
      <c r="V1724" s="187"/>
      <c r="W1724" s="187"/>
      <c r="X1724" s="140"/>
      <c r="Y1724" s="114"/>
    </row>
    <row r="1725" spans="3:25">
      <c r="C1725" s="167"/>
      <c r="D1725" s="160"/>
      <c r="E1725" s="140"/>
      <c r="F1725" s="143"/>
      <c r="G1725" s="144"/>
      <c r="H1725" s="199"/>
      <c r="I1725" s="187"/>
      <c r="J1725" s="169"/>
      <c r="K1725" s="200"/>
      <c r="L1725" s="143"/>
      <c r="M1725" s="143"/>
      <c r="N1725" s="143"/>
      <c r="O1725" s="147"/>
      <c r="P1725" s="149"/>
      <c r="Q1725" s="228"/>
      <c r="R1725" s="121"/>
      <c r="S1725" s="164"/>
      <c r="T1725" s="161"/>
      <c r="U1725" s="164"/>
      <c r="V1725" s="187"/>
      <c r="W1725" s="187"/>
      <c r="X1725" s="140"/>
      <c r="Y1725" s="114"/>
    </row>
    <row r="1726" spans="3:25">
      <c r="C1726" s="167"/>
      <c r="D1726" s="160"/>
      <c r="E1726" s="140"/>
      <c r="F1726" s="143"/>
      <c r="G1726" s="144"/>
      <c r="H1726" s="199"/>
      <c r="I1726" s="187"/>
      <c r="J1726" s="169"/>
      <c r="K1726" s="200"/>
      <c r="L1726" s="143"/>
      <c r="M1726" s="143"/>
      <c r="N1726" s="143"/>
      <c r="O1726" s="147"/>
      <c r="P1726" s="149"/>
      <c r="Q1726" s="228"/>
      <c r="R1726" s="121"/>
      <c r="S1726" s="164"/>
      <c r="T1726" s="161"/>
      <c r="U1726" s="164"/>
      <c r="V1726" s="187"/>
      <c r="W1726" s="187"/>
      <c r="X1726" s="140"/>
      <c r="Y1726" s="114"/>
    </row>
    <row r="1727" spans="3:25">
      <c r="C1727" s="167"/>
      <c r="D1727" s="160"/>
      <c r="E1727" s="140"/>
      <c r="F1727" s="143"/>
      <c r="G1727" s="144"/>
      <c r="H1727" s="199"/>
      <c r="I1727" s="187"/>
      <c r="J1727" s="169"/>
      <c r="K1727" s="200"/>
      <c r="L1727" s="143"/>
      <c r="M1727" s="143"/>
      <c r="N1727" s="143"/>
      <c r="O1727" s="147"/>
      <c r="P1727" s="149"/>
      <c r="Q1727" s="228"/>
      <c r="R1727" s="121"/>
      <c r="S1727" s="164"/>
      <c r="T1727" s="161"/>
      <c r="U1727" s="164"/>
      <c r="V1727" s="187"/>
      <c r="W1727" s="187"/>
      <c r="X1727" s="140"/>
      <c r="Y1727" s="114"/>
    </row>
    <row r="1728" spans="3:25">
      <c r="C1728" s="167"/>
      <c r="D1728" s="160"/>
      <c r="E1728" s="140"/>
      <c r="F1728" s="143"/>
      <c r="G1728" s="144"/>
      <c r="H1728" s="199"/>
      <c r="I1728" s="187"/>
      <c r="J1728" s="169"/>
      <c r="K1728" s="200"/>
      <c r="L1728" s="143"/>
      <c r="M1728" s="143"/>
      <c r="N1728" s="143"/>
      <c r="O1728" s="147"/>
      <c r="P1728" s="149"/>
      <c r="Q1728" s="228"/>
      <c r="R1728" s="121"/>
      <c r="S1728" s="164"/>
      <c r="T1728" s="161"/>
      <c r="U1728" s="164"/>
      <c r="V1728" s="187"/>
      <c r="W1728" s="187"/>
      <c r="X1728" s="140"/>
      <c r="Y1728" s="114"/>
    </row>
    <row r="1729" spans="3:25">
      <c r="C1729" s="167"/>
      <c r="D1729" s="160"/>
      <c r="E1729" s="140"/>
      <c r="F1729" s="143"/>
      <c r="G1729" s="144"/>
      <c r="H1729" s="199"/>
      <c r="I1729" s="187"/>
      <c r="J1729" s="169"/>
      <c r="K1729" s="200"/>
      <c r="L1729" s="143"/>
      <c r="M1729" s="143"/>
      <c r="N1729" s="143"/>
      <c r="O1729" s="147"/>
      <c r="P1729" s="149"/>
      <c r="Q1729" s="228"/>
      <c r="R1729" s="121"/>
      <c r="S1729" s="164"/>
      <c r="T1729" s="161"/>
      <c r="U1729" s="164"/>
      <c r="V1729" s="187"/>
      <c r="W1729" s="187"/>
      <c r="X1729" s="140"/>
      <c r="Y1729" s="114"/>
    </row>
    <row r="1730" spans="3:25">
      <c r="C1730" s="167"/>
      <c r="D1730" s="160"/>
      <c r="E1730" s="140"/>
      <c r="F1730" s="143"/>
      <c r="G1730" s="144"/>
      <c r="H1730" s="199"/>
      <c r="I1730" s="187"/>
      <c r="J1730" s="169"/>
      <c r="K1730" s="200"/>
      <c r="L1730" s="143"/>
      <c r="M1730" s="143"/>
      <c r="N1730" s="143"/>
      <c r="O1730" s="147"/>
      <c r="P1730" s="149"/>
      <c r="Q1730" s="228"/>
      <c r="R1730" s="121"/>
      <c r="S1730" s="164"/>
      <c r="T1730" s="161"/>
      <c r="U1730" s="164"/>
      <c r="V1730" s="187"/>
      <c r="W1730" s="187"/>
      <c r="X1730" s="140"/>
      <c r="Y1730" s="114"/>
    </row>
    <row r="1731" spans="3:25">
      <c r="C1731" s="167"/>
      <c r="D1731" s="160"/>
      <c r="E1731" s="140"/>
      <c r="F1731" s="143"/>
      <c r="G1731" s="144"/>
      <c r="H1731" s="199"/>
      <c r="I1731" s="187"/>
      <c r="J1731" s="169"/>
      <c r="K1731" s="200"/>
      <c r="L1731" s="143"/>
      <c r="M1731" s="143"/>
      <c r="N1731" s="143"/>
      <c r="O1731" s="147"/>
      <c r="P1731" s="149"/>
      <c r="Q1731" s="228"/>
      <c r="R1731" s="121"/>
      <c r="S1731" s="164"/>
      <c r="T1731" s="161"/>
      <c r="U1731" s="164"/>
      <c r="V1731" s="187"/>
      <c r="W1731" s="187"/>
      <c r="X1731" s="140"/>
      <c r="Y1731" s="114"/>
    </row>
    <row r="1732" spans="3:25">
      <c r="C1732" s="167"/>
      <c r="D1732" s="160"/>
      <c r="E1732" s="140"/>
      <c r="F1732" s="143"/>
      <c r="G1732" s="144"/>
      <c r="H1732" s="199"/>
      <c r="I1732" s="187"/>
      <c r="J1732" s="169"/>
      <c r="K1732" s="200"/>
      <c r="L1732" s="143"/>
      <c r="M1732" s="143"/>
      <c r="N1732" s="143"/>
      <c r="O1732" s="147"/>
      <c r="P1732" s="149"/>
      <c r="Q1732" s="228"/>
      <c r="R1732" s="121"/>
      <c r="S1732" s="164"/>
      <c r="T1732" s="161"/>
      <c r="U1732" s="164"/>
      <c r="V1732" s="187"/>
      <c r="W1732" s="187"/>
      <c r="X1732" s="140"/>
      <c r="Y1732" s="114"/>
    </row>
    <row r="1733" spans="3:25">
      <c r="C1733" s="167"/>
      <c r="D1733" s="160"/>
      <c r="E1733" s="140"/>
      <c r="F1733" s="143"/>
      <c r="G1733" s="144"/>
      <c r="H1733" s="199"/>
      <c r="I1733" s="187"/>
      <c r="J1733" s="169"/>
      <c r="K1733" s="200"/>
      <c r="L1733" s="143"/>
      <c r="M1733" s="143"/>
      <c r="N1733" s="143"/>
      <c r="O1733" s="147"/>
      <c r="P1733" s="149"/>
      <c r="Q1733" s="228"/>
      <c r="R1733" s="121"/>
      <c r="S1733" s="164"/>
      <c r="T1733" s="161"/>
      <c r="U1733" s="164"/>
      <c r="V1733" s="187"/>
      <c r="W1733" s="187"/>
      <c r="X1733" s="140"/>
      <c r="Y1733" s="114"/>
    </row>
    <row r="1734" spans="3:25">
      <c r="C1734" s="167"/>
      <c r="D1734" s="160"/>
      <c r="E1734" s="140"/>
      <c r="F1734" s="143"/>
      <c r="G1734" s="144"/>
      <c r="H1734" s="199"/>
      <c r="I1734" s="187"/>
      <c r="J1734" s="169"/>
      <c r="K1734" s="200"/>
      <c r="L1734" s="143"/>
      <c r="M1734" s="143"/>
      <c r="N1734" s="143"/>
      <c r="O1734" s="147"/>
      <c r="P1734" s="149"/>
      <c r="Q1734" s="228"/>
      <c r="R1734" s="121"/>
      <c r="S1734" s="164"/>
      <c r="T1734" s="161"/>
      <c r="U1734" s="164"/>
      <c r="V1734" s="187"/>
      <c r="W1734" s="187"/>
      <c r="X1734" s="140"/>
      <c r="Y1734" s="114"/>
    </row>
    <row r="1735" spans="3:25">
      <c r="C1735" s="167"/>
      <c r="D1735" s="160"/>
      <c r="E1735" s="140"/>
      <c r="F1735" s="143"/>
      <c r="G1735" s="144"/>
      <c r="H1735" s="199"/>
      <c r="I1735" s="187"/>
      <c r="J1735" s="169"/>
      <c r="K1735" s="200"/>
      <c r="L1735" s="143"/>
      <c r="M1735" s="143"/>
      <c r="N1735" s="143"/>
      <c r="O1735" s="147"/>
      <c r="P1735" s="149"/>
      <c r="Q1735" s="228"/>
      <c r="R1735" s="121"/>
      <c r="S1735" s="164"/>
      <c r="T1735" s="161"/>
      <c r="U1735" s="164"/>
      <c r="V1735" s="187"/>
      <c r="W1735" s="187"/>
      <c r="X1735" s="140"/>
      <c r="Y1735" s="114"/>
    </row>
    <row r="1736" spans="3:25">
      <c r="C1736" s="167"/>
      <c r="D1736" s="160"/>
      <c r="E1736" s="140"/>
      <c r="F1736" s="143"/>
      <c r="G1736" s="144"/>
      <c r="H1736" s="199"/>
      <c r="I1736" s="187"/>
      <c r="J1736" s="169"/>
      <c r="K1736" s="200"/>
      <c r="L1736" s="143"/>
      <c r="M1736" s="143"/>
      <c r="N1736" s="143"/>
      <c r="O1736" s="147"/>
      <c r="P1736" s="149"/>
      <c r="Q1736" s="228"/>
      <c r="R1736" s="121"/>
      <c r="S1736" s="164"/>
      <c r="T1736" s="161"/>
      <c r="U1736" s="164"/>
      <c r="V1736" s="187"/>
      <c r="W1736" s="187"/>
      <c r="X1736" s="140"/>
      <c r="Y1736" s="114"/>
    </row>
    <row r="1737" spans="3:25">
      <c r="C1737" s="167"/>
      <c r="D1737" s="160"/>
      <c r="E1737" s="140"/>
      <c r="F1737" s="143"/>
      <c r="G1737" s="144"/>
      <c r="H1737" s="199"/>
      <c r="I1737" s="187"/>
      <c r="J1737" s="169"/>
      <c r="K1737" s="200"/>
      <c r="L1737" s="143"/>
      <c r="M1737" s="143"/>
      <c r="N1737" s="143"/>
      <c r="O1737" s="147"/>
      <c r="P1737" s="149"/>
      <c r="Q1737" s="228"/>
      <c r="R1737" s="121"/>
      <c r="S1737" s="164"/>
      <c r="T1737" s="161"/>
      <c r="U1737" s="164"/>
      <c r="V1737" s="187"/>
      <c r="W1737" s="187"/>
      <c r="X1737" s="140"/>
      <c r="Y1737" s="114"/>
    </row>
    <row r="1738" spans="3:25">
      <c r="C1738" s="167"/>
      <c r="D1738" s="160"/>
      <c r="E1738" s="140"/>
      <c r="F1738" s="143"/>
      <c r="G1738" s="144"/>
      <c r="H1738" s="199"/>
      <c r="I1738" s="187"/>
      <c r="J1738" s="169"/>
      <c r="K1738" s="200"/>
      <c r="L1738" s="143"/>
      <c r="M1738" s="143"/>
      <c r="N1738" s="143"/>
      <c r="O1738" s="147"/>
      <c r="P1738" s="149"/>
      <c r="Q1738" s="228"/>
      <c r="R1738" s="121"/>
      <c r="S1738" s="164"/>
      <c r="T1738" s="161"/>
      <c r="U1738" s="164"/>
      <c r="V1738" s="187"/>
      <c r="W1738" s="187"/>
      <c r="X1738" s="140"/>
      <c r="Y1738" s="114"/>
    </row>
    <row r="1739" spans="3:25">
      <c r="C1739" s="167"/>
      <c r="D1739" s="160"/>
      <c r="E1739" s="140"/>
      <c r="F1739" s="143"/>
      <c r="G1739" s="144"/>
      <c r="H1739" s="199"/>
      <c r="I1739" s="187"/>
      <c r="J1739" s="169"/>
      <c r="K1739" s="200"/>
      <c r="L1739" s="143"/>
      <c r="M1739" s="143"/>
      <c r="N1739" s="143"/>
      <c r="O1739" s="147"/>
      <c r="P1739" s="149"/>
      <c r="Q1739" s="228"/>
      <c r="R1739" s="121"/>
      <c r="S1739" s="164"/>
      <c r="T1739" s="161"/>
      <c r="U1739" s="164"/>
      <c r="V1739" s="187"/>
      <c r="W1739" s="187"/>
      <c r="X1739" s="140"/>
      <c r="Y1739" s="114"/>
    </row>
    <row r="1740" spans="3:25">
      <c r="C1740" s="167"/>
      <c r="D1740" s="160"/>
      <c r="E1740" s="140"/>
      <c r="F1740" s="143"/>
      <c r="G1740" s="144"/>
      <c r="H1740" s="199"/>
      <c r="I1740" s="187"/>
      <c r="J1740" s="169"/>
      <c r="K1740" s="200"/>
      <c r="L1740" s="143"/>
      <c r="M1740" s="143"/>
      <c r="N1740" s="143"/>
      <c r="O1740" s="147"/>
      <c r="P1740" s="149"/>
      <c r="Q1740" s="228"/>
      <c r="R1740" s="121"/>
      <c r="S1740" s="164"/>
      <c r="T1740" s="161"/>
      <c r="U1740" s="164"/>
      <c r="V1740" s="187"/>
      <c r="W1740" s="187"/>
      <c r="X1740" s="140"/>
      <c r="Y1740" s="114"/>
    </row>
    <row r="1741" spans="3:25">
      <c r="C1741" s="167"/>
      <c r="D1741" s="160"/>
      <c r="E1741" s="140"/>
      <c r="F1741" s="143"/>
      <c r="G1741" s="144"/>
      <c r="H1741" s="199"/>
      <c r="I1741" s="187"/>
      <c r="J1741" s="169"/>
      <c r="K1741" s="200"/>
      <c r="L1741" s="143"/>
      <c r="M1741" s="143"/>
      <c r="N1741" s="143"/>
      <c r="O1741" s="147"/>
      <c r="P1741" s="149"/>
      <c r="Q1741" s="228"/>
      <c r="R1741" s="121"/>
      <c r="S1741" s="164"/>
      <c r="T1741" s="161"/>
      <c r="U1741" s="164"/>
      <c r="V1741" s="187"/>
      <c r="W1741" s="187"/>
      <c r="X1741" s="140"/>
      <c r="Y1741" s="114"/>
    </row>
    <row r="1742" spans="3:25">
      <c r="C1742" s="167"/>
      <c r="D1742" s="160"/>
      <c r="E1742" s="140"/>
      <c r="F1742" s="143"/>
      <c r="G1742" s="144"/>
      <c r="H1742" s="199"/>
      <c r="I1742" s="187"/>
      <c r="J1742" s="169"/>
      <c r="K1742" s="200"/>
      <c r="L1742" s="143"/>
      <c r="M1742" s="143"/>
      <c r="N1742" s="143"/>
      <c r="O1742" s="147"/>
      <c r="P1742" s="149"/>
      <c r="Q1742" s="228"/>
      <c r="R1742" s="121"/>
      <c r="S1742" s="164"/>
      <c r="T1742" s="161"/>
      <c r="U1742" s="164"/>
      <c r="V1742" s="187"/>
      <c r="W1742" s="187"/>
      <c r="X1742" s="140"/>
      <c r="Y1742" s="114"/>
    </row>
    <row r="1743" spans="3:25">
      <c r="C1743" s="167"/>
      <c r="D1743" s="160"/>
      <c r="E1743" s="140"/>
      <c r="F1743" s="143"/>
      <c r="G1743" s="144"/>
      <c r="H1743" s="199"/>
      <c r="I1743" s="187"/>
      <c r="J1743" s="169"/>
      <c r="K1743" s="200"/>
      <c r="L1743" s="143"/>
      <c r="M1743" s="143"/>
      <c r="N1743" s="143"/>
      <c r="O1743" s="147"/>
      <c r="P1743" s="149"/>
      <c r="Q1743" s="228"/>
      <c r="R1743" s="121"/>
      <c r="S1743" s="164"/>
      <c r="T1743" s="161"/>
      <c r="U1743" s="164"/>
      <c r="V1743" s="187"/>
      <c r="W1743" s="187"/>
      <c r="X1743" s="140"/>
      <c r="Y1743" s="114"/>
    </row>
    <row r="1744" spans="3:25">
      <c r="C1744" s="167"/>
      <c r="D1744" s="160"/>
      <c r="E1744" s="140"/>
      <c r="F1744" s="143"/>
      <c r="G1744" s="144"/>
      <c r="H1744" s="199"/>
      <c r="I1744" s="187"/>
      <c r="J1744" s="169"/>
      <c r="K1744" s="200"/>
      <c r="L1744" s="143"/>
      <c r="M1744" s="143"/>
      <c r="N1744" s="143"/>
      <c r="O1744" s="147"/>
      <c r="P1744" s="149"/>
      <c r="Q1744" s="228"/>
      <c r="R1744" s="121"/>
      <c r="S1744" s="164"/>
      <c r="T1744" s="161"/>
      <c r="U1744" s="164"/>
      <c r="V1744" s="187"/>
      <c r="W1744" s="187"/>
      <c r="X1744" s="140"/>
      <c r="Y1744" s="114"/>
    </row>
    <row r="1745" spans="3:25">
      <c r="C1745" s="167"/>
      <c r="D1745" s="160"/>
      <c r="E1745" s="140"/>
      <c r="F1745" s="143"/>
      <c r="G1745" s="144"/>
      <c r="H1745" s="199"/>
      <c r="I1745" s="187"/>
      <c r="J1745" s="169"/>
      <c r="K1745" s="200"/>
      <c r="L1745" s="143"/>
      <c r="M1745" s="143"/>
      <c r="N1745" s="143"/>
      <c r="O1745" s="147"/>
      <c r="P1745" s="149"/>
      <c r="Q1745" s="228"/>
      <c r="R1745" s="121"/>
      <c r="S1745" s="164"/>
      <c r="T1745" s="161"/>
      <c r="U1745" s="164"/>
      <c r="V1745" s="187"/>
      <c r="W1745" s="187"/>
      <c r="X1745" s="140"/>
      <c r="Y1745" s="114"/>
    </row>
    <row r="1746" spans="3:25">
      <c r="C1746" s="167"/>
      <c r="D1746" s="160"/>
      <c r="E1746" s="140"/>
      <c r="F1746" s="143"/>
      <c r="G1746" s="144"/>
      <c r="H1746" s="199"/>
      <c r="I1746" s="187"/>
      <c r="J1746" s="169"/>
      <c r="K1746" s="200"/>
      <c r="L1746" s="143"/>
      <c r="M1746" s="143"/>
      <c r="N1746" s="143"/>
      <c r="O1746" s="147"/>
      <c r="P1746" s="149"/>
      <c r="Q1746" s="228"/>
      <c r="R1746" s="121"/>
      <c r="S1746" s="164"/>
      <c r="T1746" s="161"/>
      <c r="U1746" s="164"/>
      <c r="V1746" s="187"/>
      <c r="W1746" s="187"/>
      <c r="X1746" s="140"/>
      <c r="Y1746" s="114"/>
    </row>
    <row r="1747" spans="3:25">
      <c r="C1747" s="167"/>
      <c r="D1747" s="160"/>
      <c r="E1747" s="140"/>
      <c r="F1747" s="143"/>
      <c r="G1747" s="144"/>
      <c r="H1747" s="199"/>
      <c r="I1747" s="187"/>
      <c r="J1747" s="169"/>
      <c r="K1747" s="200"/>
      <c r="L1747" s="143"/>
      <c r="M1747" s="143"/>
      <c r="N1747" s="143"/>
      <c r="O1747" s="147"/>
      <c r="P1747" s="149"/>
      <c r="Q1747" s="228"/>
      <c r="R1747" s="121"/>
      <c r="S1747" s="164"/>
      <c r="T1747" s="161"/>
      <c r="U1747" s="164"/>
      <c r="V1747" s="187"/>
      <c r="W1747" s="187"/>
      <c r="X1747" s="140"/>
      <c r="Y1747" s="114"/>
    </row>
    <row r="1748" spans="3:25">
      <c r="C1748" s="167"/>
      <c r="D1748" s="160"/>
      <c r="E1748" s="140"/>
      <c r="F1748" s="143"/>
      <c r="G1748" s="144"/>
      <c r="H1748" s="199"/>
      <c r="I1748" s="187"/>
      <c r="J1748" s="169"/>
      <c r="K1748" s="200"/>
      <c r="L1748" s="143"/>
      <c r="M1748" s="143"/>
      <c r="N1748" s="143"/>
      <c r="O1748" s="147"/>
      <c r="P1748" s="149"/>
      <c r="Q1748" s="228"/>
      <c r="R1748" s="121"/>
      <c r="S1748" s="164"/>
      <c r="T1748" s="161"/>
      <c r="U1748" s="164"/>
      <c r="V1748" s="187"/>
      <c r="W1748" s="187"/>
      <c r="X1748" s="140"/>
      <c r="Y1748" s="114"/>
    </row>
    <row r="1749" spans="3:25">
      <c r="C1749" s="167"/>
      <c r="D1749" s="160"/>
      <c r="E1749" s="140"/>
      <c r="F1749" s="143"/>
      <c r="G1749" s="144"/>
      <c r="H1749" s="199"/>
      <c r="I1749" s="187"/>
      <c r="J1749" s="169"/>
      <c r="K1749" s="200"/>
      <c r="L1749" s="143"/>
      <c r="M1749" s="143"/>
      <c r="N1749" s="143"/>
      <c r="O1749" s="147"/>
      <c r="P1749" s="149"/>
      <c r="Q1749" s="228"/>
      <c r="R1749" s="121"/>
      <c r="S1749" s="164"/>
      <c r="T1749" s="161"/>
      <c r="U1749" s="164"/>
      <c r="V1749" s="187"/>
      <c r="W1749" s="187"/>
      <c r="X1749" s="140"/>
      <c r="Y1749" s="114"/>
    </row>
    <row r="1750" spans="3:25">
      <c r="C1750" s="167"/>
      <c r="D1750" s="160"/>
      <c r="E1750" s="140"/>
      <c r="F1750" s="143"/>
      <c r="G1750" s="144"/>
      <c r="H1750" s="199"/>
      <c r="I1750" s="187"/>
      <c r="J1750" s="169"/>
      <c r="K1750" s="200"/>
      <c r="L1750" s="143"/>
      <c r="M1750" s="143"/>
      <c r="N1750" s="143"/>
      <c r="O1750" s="147"/>
      <c r="P1750" s="149"/>
      <c r="Q1750" s="228"/>
      <c r="R1750" s="121"/>
      <c r="S1750" s="164"/>
      <c r="T1750" s="161"/>
      <c r="U1750" s="164"/>
      <c r="V1750" s="187"/>
      <c r="W1750" s="187"/>
      <c r="X1750" s="140"/>
      <c r="Y1750" s="114"/>
    </row>
    <row r="1751" spans="3:25">
      <c r="C1751" s="167"/>
      <c r="D1751" s="160"/>
      <c r="E1751" s="140"/>
      <c r="F1751" s="143"/>
      <c r="G1751" s="144"/>
      <c r="H1751" s="199"/>
      <c r="I1751" s="187"/>
      <c r="J1751" s="169"/>
      <c r="K1751" s="200"/>
      <c r="L1751" s="143"/>
      <c r="M1751" s="143"/>
      <c r="N1751" s="143"/>
      <c r="O1751" s="147"/>
      <c r="P1751" s="149"/>
      <c r="Q1751" s="228"/>
      <c r="R1751" s="121"/>
      <c r="S1751" s="164"/>
      <c r="T1751" s="161"/>
      <c r="U1751" s="164"/>
      <c r="V1751" s="187"/>
      <c r="W1751" s="187"/>
      <c r="X1751" s="140"/>
      <c r="Y1751" s="114"/>
    </row>
    <row r="1752" spans="3:25">
      <c r="C1752" s="167"/>
      <c r="D1752" s="160"/>
      <c r="E1752" s="140"/>
      <c r="F1752" s="143"/>
      <c r="G1752" s="144"/>
      <c r="H1752" s="199"/>
      <c r="I1752" s="187"/>
      <c r="J1752" s="169"/>
      <c r="K1752" s="200"/>
      <c r="L1752" s="143"/>
      <c r="M1752" s="143"/>
      <c r="N1752" s="143"/>
      <c r="O1752" s="147"/>
      <c r="P1752" s="149"/>
      <c r="Q1752" s="228"/>
      <c r="R1752" s="121"/>
      <c r="S1752" s="164"/>
      <c r="T1752" s="161"/>
      <c r="U1752" s="164"/>
      <c r="V1752" s="187"/>
      <c r="W1752" s="187"/>
      <c r="X1752" s="140"/>
      <c r="Y1752" s="114"/>
    </row>
    <row r="1753" spans="3:25">
      <c r="C1753" s="167"/>
      <c r="D1753" s="160"/>
      <c r="E1753" s="140"/>
      <c r="F1753" s="143"/>
      <c r="G1753" s="144"/>
      <c r="H1753" s="199"/>
      <c r="I1753" s="187"/>
      <c r="J1753" s="169"/>
      <c r="K1753" s="200"/>
      <c r="L1753" s="143"/>
      <c r="M1753" s="143"/>
      <c r="N1753" s="143"/>
      <c r="O1753" s="147"/>
      <c r="P1753" s="149"/>
      <c r="Q1753" s="228"/>
      <c r="R1753" s="121"/>
      <c r="S1753" s="164"/>
      <c r="T1753" s="161"/>
      <c r="U1753" s="164"/>
      <c r="V1753" s="187"/>
      <c r="W1753" s="187"/>
      <c r="X1753" s="140"/>
      <c r="Y1753" s="114"/>
    </row>
    <row r="1754" spans="3:25">
      <c r="C1754" s="167"/>
      <c r="D1754" s="160"/>
      <c r="E1754" s="140"/>
      <c r="F1754" s="143"/>
      <c r="G1754" s="144"/>
      <c r="H1754" s="199"/>
      <c r="I1754" s="187"/>
      <c r="J1754" s="169"/>
      <c r="K1754" s="200"/>
      <c r="L1754" s="143"/>
      <c r="M1754" s="143"/>
      <c r="N1754" s="143"/>
      <c r="O1754" s="147"/>
      <c r="P1754" s="149"/>
      <c r="Q1754" s="228"/>
      <c r="R1754" s="121"/>
      <c r="S1754" s="164"/>
      <c r="T1754" s="161"/>
      <c r="U1754" s="164"/>
      <c r="V1754" s="187"/>
      <c r="W1754" s="187"/>
      <c r="X1754" s="140"/>
      <c r="Y1754" s="114"/>
    </row>
    <row r="1755" spans="3:25">
      <c r="C1755" s="167"/>
      <c r="D1755" s="160"/>
      <c r="E1755" s="140"/>
      <c r="F1755" s="143"/>
      <c r="G1755" s="144"/>
      <c r="H1755" s="199"/>
      <c r="I1755" s="187"/>
      <c r="J1755" s="169"/>
      <c r="K1755" s="200"/>
      <c r="L1755" s="143"/>
      <c r="M1755" s="143"/>
      <c r="N1755" s="143"/>
      <c r="O1755" s="147"/>
      <c r="P1755" s="149"/>
      <c r="Q1755" s="228"/>
      <c r="R1755" s="121"/>
      <c r="S1755" s="164"/>
      <c r="T1755" s="161"/>
      <c r="U1755" s="164"/>
      <c r="V1755" s="187"/>
      <c r="W1755" s="187"/>
      <c r="X1755" s="140"/>
      <c r="Y1755" s="114"/>
    </row>
    <row r="1756" spans="3:25">
      <c r="C1756" s="167"/>
      <c r="D1756" s="160"/>
      <c r="E1756" s="140"/>
      <c r="F1756" s="143"/>
      <c r="G1756" s="144"/>
      <c r="H1756" s="199"/>
      <c r="I1756" s="187"/>
      <c r="J1756" s="169"/>
      <c r="K1756" s="200"/>
      <c r="L1756" s="143"/>
      <c r="M1756" s="143"/>
      <c r="N1756" s="143"/>
      <c r="O1756" s="147"/>
      <c r="P1756" s="149"/>
      <c r="Q1756" s="228"/>
      <c r="R1756" s="121"/>
      <c r="S1756" s="164"/>
      <c r="T1756" s="161"/>
      <c r="U1756" s="164"/>
      <c r="V1756" s="187"/>
      <c r="W1756" s="187"/>
      <c r="X1756" s="140"/>
      <c r="Y1756" s="114"/>
    </row>
    <row r="1757" spans="3:25">
      <c r="C1757" s="167"/>
      <c r="D1757" s="160"/>
      <c r="E1757" s="140"/>
      <c r="F1757" s="143"/>
      <c r="G1757" s="144"/>
      <c r="H1757" s="199"/>
      <c r="I1757" s="187"/>
      <c r="J1757" s="169"/>
      <c r="K1757" s="200"/>
      <c r="L1757" s="143"/>
      <c r="M1757" s="143"/>
      <c r="N1757" s="143"/>
      <c r="O1757" s="147"/>
      <c r="P1757" s="149"/>
      <c r="Q1757" s="228"/>
      <c r="R1757" s="121"/>
      <c r="S1757" s="164"/>
      <c r="T1757" s="161"/>
      <c r="U1757" s="164"/>
      <c r="V1757" s="187"/>
      <c r="W1757" s="187"/>
      <c r="X1757" s="140"/>
      <c r="Y1757" s="114"/>
    </row>
    <row r="1758" spans="3:25">
      <c r="C1758" s="167"/>
      <c r="D1758" s="160"/>
      <c r="E1758" s="140"/>
      <c r="F1758" s="143"/>
      <c r="G1758" s="144"/>
      <c r="H1758" s="199"/>
      <c r="I1758" s="187"/>
      <c r="J1758" s="169"/>
      <c r="K1758" s="200"/>
      <c r="L1758" s="143"/>
      <c r="M1758" s="143"/>
      <c r="N1758" s="143"/>
      <c r="O1758" s="147"/>
      <c r="P1758" s="149"/>
      <c r="Q1758" s="228"/>
      <c r="R1758" s="121"/>
      <c r="S1758" s="164"/>
      <c r="T1758" s="161"/>
      <c r="U1758" s="164"/>
      <c r="V1758" s="187"/>
      <c r="W1758" s="187"/>
      <c r="X1758" s="140"/>
      <c r="Y1758" s="114"/>
    </row>
    <row r="1759" spans="3:25">
      <c r="C1759" s="167"/>
      <c r="D1759" s="160"/>
      <c r="E1759" s="140"/>
      <c r="F1759" s="143"/>
      <c r="G1759" s="144"/>
      <c r="H1759" s="199"/>
      <c r="I1759" s="187"/>
      <c r="J1759" s="169"/>
      <c r="K1759" s="200"/>
      <c r="L1759" s="143"/>
      <c r="M1759" s="143"/>
      <c r="N1759" s="143"/>
      <c r="O1759" s="147"/>
      <c r="P1759" s="149"/>
      <c r="Q1759" s="228"/>
      <c r="R1759" s="121"/>
      <c r="S1759" s="164"/>
      <c r="T1759" s="161"/>
      <c r="U1759" s="164"/>
      <c r="V1759" s="187"/>
      <c r="W1759" s="187"/>
      <c r="X1759" s="140"/>
      <c r="Y1759" s="114"/>
    </row>
    <row r="1760" spans="3:25">
      <c r="C1760" s="167"/>
      <c r="D1760" s="160"/>
      <c r="E1760" s="140"/>
      <c r="F1760" s="143"/>
      <c r="G1760" s="144"/>
      <c r="H1760" s="199"/>
      <c r="I1760" s="187"/>
      <c r="J1760" s="169"/>
      <c r="K1760" s="200"/>
      <c r="L1760" s="143"/>
      <c r="M1760" s="143"/>
      <c r="N1760" s="143"/>
      <c r="O1760" s="147"/>
      <c r="P1760" s="149"/>
      <c r="Q1760" s="228"/>
      <c r="R1760" s="121"/>
      <c r="S1760" s="164"/>
      <c r="T1760" s="161"/>
      <c r="U1760" s="164"/>
      <c r="V1760" s="187"/>
      <c r="W1760" s="187"/>
      <c r="X1760" s="140"/>
      <c r="Y1760" s="114"/>
    </row>
    <row r="1761" spans="3:25">
      <c r="C1761" s="167"/>
      <c r="D1761" s="160"/>
      <c r="E1761" s="140"/>
      <c r="F1761" s="143"/>
      <c r="G1761" s="144"/>
      <c r="H1761" s="199"/>
      <c r="I1761" s="187"/>
      <c r="J1761" s="169"/>
      <c r="K1761" s="200"/>
      <c r="L1761" s="143"/>
      <c r="M1761" s="143"/>
      <c r="N1761" s="143"/>
      <c r="O1761" s="147"/>
      <c r="P1761" s="149"/>
      <c r="Q1761" s="228"/>
      <c r="R1761" s="121"/>
      <c r="S1761" s="164"/>
      <c r="T1761" s="161"/>
      <c r="U1761" s="164"/>
      <c r="V1761" s="187"/>
      <c r="W1761" s="187"/>
      <c r="X1761" s="140"/>
      <c r="Y1761" s="114"/>
    </row>
    <row r="1762" spans="3:25">
      <c r="C1762" s="167"/>
      <c r="D1762" s="160"/>
      <c r="E1762" s="140"/>
      <c r="F1762" s="143"/>
      <c r="G1762" s="144"/>
      <c r="H1762" s="199"/>
      <c r="I1762" s="187"/>
      <c r="J1762" s="169"/>
      <c r="K1762" s="200"/>
      <c r="L1762" s="143"/>
      <c r="M1762" s="143"/>
      <c r="N1762" s="143"/>
      <c r="O1762" s="147"/>
      <c r="P1762" s="149"/>
      <c r="Q1762" s="228"/>
      <c r="R1762" s="121"/>
      <c r="S1762" s="164"/>
      <c r="T1762" s="161"/>
      <c r="U1762" s="164"/>
      <c r="V1762" s="187"/>
      <c r="W1762" s="187"/>
      <c r="X1762" s="140"/>
      <c r="Y1762" s="114"/>
    </row>
    <row r="1763" spans="3:25">
      <c r="C1763" s="167"/>
      <c r="D1763" s="160"/>
      <c r="E1763" s="140"/>
      <c r="F1763" s="143"/>
      <c r="G1763" s="144"/>
      <c r="H1763" s="199"/>
      <c r="I1763" s="187"/>
      <c r="J1763" s="169"/>
      <c r="K1763" s="200"/>
      <c r="L1763" s="143"/>
      <c r="M1763" s="143"/>
      <c r="N1763" s="143"/>
      <c r="O1763" s="147"/>
      <c r="P1763" s="149"/>
      <c r="Q1763" s="228"/>
      <c r="R1763" s="121"/>
      <c r="S1763" s="164"/>
      <c r="T1763" s="161"/>
      <c r="U1763" s="164"/>
      <c r="V1763" s="187"/>
      <c r="W1763" s="187"/>
      <c r="X1763" s="140"/>
      <c r="Y1763" s="114"/>
    </row>
    <row r="1764" spans="3:25">
      <c r="C1764" s="167"/>
      <c r="D1764" s="160"/>
      <c r="E1764" s="140"/>
      <c r="F1764" s="143"/>
      <c r="G1764" s="144"/>
      <c r="H1764" s="199"/>
      <c r="I1764" s="187"/>
      <c r="J1764" s="169"/>
      <c r="K1764" s="200"/>
      <c r="L1764" s="143"/>
      <c r="M1764" s="143"/>
      <c r="N1764" s="143"/>
      <c r="O1764" s="147"/>
      <c r="P1764" s="149"/>
      <c r="Q1764" s="228"/>
      <c r="R1764" s="121"/>
      <c r="S1764" s="164"/>
      <c r="T1764" s="161"/>
      <c r="U1764" s="164"/>
      <c r="V1764" s="187"/>
      <c r="W1764" s="187"/>
      <c r="X1764" s="140"/>
      <c r="Y1764" s="114"/>
    </row>
    <row r="1765" spans="3:25">
      <c r="C1765" s="167"/>
      <c r="D1765" s="160"/>
      <c r="E1765" s="140"/>
      <c r="F1765" s="143"/>
      <c r="G1765" s="144"/>
      <c r="H1765" s="199"/>
      <c r="I1765" s="187"/>
      <c r="J1765" s="169"/>
      <c r="K1765" s="200"/>
      <c r="L1765" s="143"/>
      <c r="M1765" s="143"/>
      <c r="N1765" s="143"/>
      <c r="O1765" s="147"/>
      <c r="P1765" s="149"/>
      <c r="Q1765" s="228"/>
      <c r="R1765" s="121"/>
      <c r="S1765" s="164"/>
      <c r="T1765" s="161"/>
      <c r="U1765" s="164"/>
      <c r="V1765" s="187"/>
      <c r="W1765" s="187"/>
      <c r="X1765" s="140"/>
      <c r="Y1765" s="114"/>
    </row>
    <row r="1766" spans="3:25">
      <c r="C1766" s="167"/>
      <c r="D1766" s="160"/>
      <c r="E1766" s="140"/>
      <c r="F1766" s="143"/>
      <c r="G1766" s="144"/>
      <c r="H1766" s="199"/>
      <c r="I1766" s="187"/>
      <c r="J1766" s="169"/>
      <c r="K1766" s="200"/>
      <c r="L1766" s="143"/>
      <c r="M1766" s="143"/>
      <c r="N1766" s="143"/>
      <c r="O1766" s="147"/>
      <c r="P1766" s="149"/>
      <c r="Q1766" s="228"/>
      <c r="R1766" s="121"/>
      <c r="S1766" s="164"/>
      <c r="T1766" s="161"/>
      <c r="U1766" s="164"/>
      <c r="V1766" s="187"/>
      <c r="W1766" s="187"/>
      <c r="X1766" s="140"/>
      <c r="Y1766" s="114"/>
    </row>
    <row r="1767" spans="3:25">
      <c r="C1767" s="167"/>
      <c r="D1767" s="160"/>
      <c r="E1767" s="140"/>
      <c r="F1767" s="143"/>
      <c r="G1767" s="144"/>
      <c r="H1767" s="199"/>
      <c r="I1767" s="187"/>
      <c r="J1767" s="169"/>
      <c r="K1767" s="200"/>
      <c r="L1767" s="143"/>
      <c r="M1767" s="143"/>
      <c r="N1767" s="143"/>
      <c r="O1767" s="147"/>
      <c r="P1767" s="149"/>
      <c r="Q1767" s="228"/>
      <c r="R1767" s="121"/>
      <c r="S1767" s="164"/>
      <c r="T1767" s="161"/>
      <c r="U1767" s="164"/>
      <c r="V1767" s="187"/>
      <c r="W1767" s="187"/>
      <c r="X1767" s="140"/>
      <c r="Y1767" s="114"/>
    </row>
    <row r="1768" spans="3:25">
      <c r="C1768" s="167"/>
      <c r="D1768" s="160"/>
      <c r="E1768" s="140"/>
      <c r="F1768" s="143"/>
      <c r="G1768" s="144"/>
      <c r="H1768" s="199"/>
      <c r="I1768" s="187"/>
      <c r="J1768" s="169"/>
      <c r="K1768" s="200"/>
      <c r="L1768" s="143"/>
      <c r="M1768" s="143"/>
      <c r="N1768" s="143"/>
      <c r="O1768" s="147"/>
      <c r="P1768" s="149"/>
      <c r="Q1768" s="228"/>
      <c r="R1768" s="121"/>
      <c r="S1768" s="164"/>
      <c r="T1768" s="161"/>
      <c r="U1768" s="164"/>
      <c r="V1768" s="187"/>
      <c r="W1768" s="187"/>
      <c r="X1768" s="140"/>
      <c r="Y1768" s="114"/>
    </row>
    <row r="1769" spans="3:25">
      <c r="C1769" s="167"/>
      <c r="D1769" s="160"/>
      <c r="E1769" s="140"/>
      <c r="F1769" s="143"/>
      <c r="G1769" s="144"/>
      <c r="H1769" s="199"/>
      <c r="I1769" s="187"/>
      <c r="J1769" s="169"/>
      <c r="K1769" s="200"/>
      <c r="L1769" s="143"/>
      <c r="M1769" s="143"/>
      <c r="N1769" s="143"/>
      <c r="O1769" s="147"/>
      <c r="P1769" s="149"/>
      <c r="Q1769" s="228"/>
      <c r="R1769" s="121"/>
      <c r="S1769" s="164"/>
      <c r="T1769" s="161"/>
      <c r="U1769" s="164"/>
      <c r="V1769" s="187"/>
      <c r="W1769" s="187"/>
      <c r="X1769" s="140"/>
      <c r="Y1769" s="114"/>
    </row>
    <row r="1770" spans="3:25">
      <c r="C1770" s="167"/>
      <c r="D1770" s="160"/>
      <c r="E1770" s="140"/>
      <c r="F1770" s="143"/>
      <c r="G1770" s="144"/>
      <c r="H1770" s="199"/>
      <c r="I1770" s="187"/>
      <c r="J1770" s="169"/>
      <c r="K1770" s="200"/>
      <c r="L1770" s="143"/>
      <c r="M1770" s="143"/>
      <c r="N1770" s="143"/>
      <c r="O1770" s="147"/>
      <c r="P1770" s="149"/>
      <c r="Q1770" s="228"/>
      <c r="R1770" s="121"/>
      <c r="S1770" s="164"/>
      <c r="T1770" s="161"/>
      <c r="U1770" s="164"/>
      <c r="V1770" s="187"/>
      <c r="W1770" s="187"/>
      <c r="X1770" s="140"/>
      <c r="Y1770" s="114"/>
    </row>
    <row r="1771" spans="3:25">
      <c r="C1771" s="167"/>
      <c r="D1771" s="160"/>
      <c r="E1771" s="140"/>
      <c r="F1771" s="143"/>
      <c r="G1771" s="144"/>
      <c r="H1771" s="199"/>
      <c r="I1771" s="187"/>
      <c r="J1771" s="169"/>
      <c r="K1771" s="200"/>
      <c r="L1771" s="143"/>
      <c r="M1771" s="143"/>
      <c r="N1771" s="143"/>
      <c r="O1771" s="147"/>
      <c r="P1771" s="149"/>
      <c r="Q1771" s="228"/>
      <c r="R1771" s="121"/>
      <c r="S1771" s="164"/>
      <c r="T1771" s="161"/>
      <c r="U1771" s="164"/>
      <c r="V1771" s="187"/>
      <c r="W1771" s="187"/>
      <c r="X1771" s="140"/>
      <c r="Y1771" s="114"/>
    </row>
    <row r="1772" spans="3:25">
      <c r="C1772" s="167"/>
      <c r="D1772" s="160"/>
      <c r="E1772" s="140"/>
      <c r="F1772" s="143"/>
      <c r="G1772" s="144"/>
      <c r="H1772" s="199"/>
      <c r="I1772" s="187"/>
      <c r="J1772" s="169"/>
      <c r="K1772" s="200"/>
      <c r="L1772" s="143"/>
      <c r="M1772" s="143"/>
      <c r="N1772" s="143"/>
      <c r="O1772" s="147"/>
      <c r="P1772" s="149"/>
      <c r="Q1772" s="228"/>
      <c r="R1772" s="121"/>
      <c r="S1772" s="164"/>
      <c r="T1772" s="161"/>
      <c r="U1772" s="164"/>
      <c r="V1772" s="187"/>
      <c r="W1772" s="187"/>
      <c r="X1772" s="140"/>
      <c r="Y1772" s="114"/>
    </row>
    <row r="1773" spans="3:25">
      <c r="C1773" s="167"/>
      <c r="D1773" s="160"/>
      <c r="E1773" s="140"/>
      <c r="F1773" s="143"/>
      <c r="G1773" s="144"/>
      <c r="H1773" s="199"/>
      <c r="I1773" s="187"/>
      <c r="J1773" s="169"/>
      <c r="K1773" s="200"/>
      <c r="L1773" s="143"/>
      <c r="M1773" s="143"/>
      <c r="N1773" s="143"/>
      <c r="O1773" s="147"/>
      <c r="P1773" s="149"/>
      <c r="Q1773" s="228"/>
      <c r="R1773" s="121"/>
      <c r="S1773" s="164"/>
      <c r="T1773" s="161"/>
      <c r="U1773" s="164"/>
      <c r="V1773" s="187"/>
      <c r="W1773" s="187"/>
      <c r="X1773" s="140"/>
      <c r="Y1773" s="114"/>
    </row>
    <row r="1774" spans="3:25">
      <c r="C1774" s="167"/>
      <c r="D1774" s="160"/>
      <c r="E1774" s="140"/>
      <c r="F1774" s="143"/>
      <c r="G1774" s="144"/>
      <c r="H1774" s="199"/>
      <c r="I1774" s="187"/>
      <c r="J1774" s="169"/>
      <c r="K1774" s="200"/>
      <c r="L1774" s="143"/>
      <c r="M1774" s="143"/>
      <c r="N1774" s="143"/>
      <c r="O1774" s="147"/>
      <c r="P1774" s="149"/>
      <c r="Q1774" s="228"/>
      <c r="R1774" s="121"/>
      <c r="S1774" s="164"/>
      <c r="T1774" s="161"/>
      <c r="U1774" s="164"/>
      <c r="V1774" s="187"/>
      <c r="W1774" s="187"/>
      <c r="X1774" s="140"/>
      <c r="Y1774" s="114"/>
    </row>
    <row r="1775" spans="3:25">
      <c r="C1775" s="167"/>
      <c r="D1775" s="160"/>
      <c r="E1775" s="140"/>
      <c r="F1775" s="143"/>
      <c r="G1775" s="144"/>
      <c r="H1775" s="199"/>
      <c r="I1775" s="187"/>
      <c r="J1775" s="169"/>
      <c r="K1775" s="200"/>
      <c r="L1775" s="143"/>
      <c r="M1775" s="143"/>
      <c r="N1775" s="143"/>
      <c r="O1775" s="147"/>
      <c r="P1775" s="149"/>
      <c r="Q1775" s="228"/>
      <c r="R1775" s="121"/>
      <c r="S1775" s="164"/>
      <c r="T1775" s="161"/>
      <c r="U1775" s="164"/>
      <c r="V1775" s="187"/>
      <c r="W1775" s="187"/>
      <c r="X1775" s="140"/>
      <c r="Y1775" s="114"/>
    </row>
    <row r="1776" spans="3:25">
      <c r="C1776" s="167"/>
      <c r="D1776" s="160"/>
      <c r="E1776" s="140"/>
      <c r="F1776" s="143"/>
      <c r="G1776" s="144"/>
      <c r="H1776" s="199"/>
      <c r="I1776" s="187"/>
      <c r="J1776" s="169"/>
      <c r="K1776" s="200"/>
      <c r="L1776" s="143"/>
      <c r="M1776" s="143"/>
      <c r="N1776" s="143"/>
      <c r="O1776" s="147"/>
      <c r="P1776" s="149"/>
      <c r="Q1776" s="228"/>
      <c r="R1776" s="121"/>
      <c r="S1776" s="164"/>
      <c r="T1776" s="161"/>
      <c r="U1776" s="164"/>
      <c r="V1776" s="187"/>
      <c r="W1776" s="187"/>
      <c r="X1776" s="140"/>
      <c r="Y1776" s="114"/>
    </row>
    <row r="1777" spans="3:25">
      <c r="C1777" s="167"/>
      <c r="D1777" s="160"/>
      <c r="E1777" s="140"/>
      <c r="F1777" s="143"/>
      <c r="G1777" s="144"/>
      <c r="H1777" s="199"/>
      <c r="I1777" s="187"/>
      <c r="J1777" s="169"/>
      <c r="K1777" s="200"/>
      <c r="L1777" s="143"/>
      <c r="M1777" s="143"/>
      <c r="N1777" s="143"/>
      <c r="O1777" s="147"/>
      <c r="P1777" s="149"/>
      <c r="Q1777" s="228"/>
      <c r="R1777" s="121"/>
      <c r="S1777" s="164"/>
      <c r="T1777" s="161"/>
      <c r="U1777" s="164"/>
      <c r="V1777" s="187"/>
      <c r="W1777" s="187"/>
      <c r="X1777" s="140"/>
      <c r="Y1777" s="114"/>
    </row>
    <row r="1778" spans="3:25">
      <c r="C1778" s="167"/>
      <c r="D1778" s="160"/>
      <c r="E1778" s="140"/>
      <c r="F1778" s="143"/>
      <c r="G1778" s="144"/>
      <c r="H1778" s="199"/>
      <c r="I1778" s="187"/>
      <c r="J1778" s="169"/>
      <c r="K1778" s="200"/>
      <c r="L1778" s="143"/>
      <c r="M1778" s="143"/>
      <c r="N1778" s="143"/>
      <c r="O1778" s="147"/>
      <c r="P1778" s="149"/>
      <c r="Q1778" s="228"/>
      <c r="R1778" s="121"/>
      <c r="S1778" s="164"/>
      <c r="T1778" s="161"/>
      <c r="U1778" s="164"/>
      <c r="V1778" s="187"/>
      <c r="W1778" s="187"/>
      <c r="X1778" s="140"/>
      <c r="Y1778" s="114"/>
    </row>
    <row r="1779" spans="3:25">
      <c r="C1779" s="167"/>
      <c r="D1779" s="160"/>
      <c r="E1779" s="140"/>
      <c r="F1779" s="143"/>
      <c r="G1779" s="144"/>
      <c r="H1779" s="199"/>
      <c r="I1779" s="187"/>
      <c r="J1779" s="169"/>
      <c r="K1779" s="200"/>
      <c r="L1779" s="143"/>
      <c r="M1779" s="143"/>
      <c r="N1779" s="143"/>
      <c r="O1779" s="147"/>
      <c r="P1779" s="149"/>
      <c r="Q1779" s="228"/>
      <c r="R1779" s="121"/>
      <c r="S1779" s="164"/>
      <c r="T1779" s="161"/>
      <c r="U1779" s="164"/>
      <c r="V1779" s="187"/>
      <c r="W1779" s="187"/>
      <c r="X1779" s="140"/>
      <c r="Y1779" s="114"/>
    </row>
    <row r="1780" spans="3:25">
      <c r="C1780" s="167"/>
      <c r="D1780" s="160"/>
      <c r="E1780" s="140"/>
      <c r="F1780" s="143"/>
      <c r="G1780" s="144"/>
      <c r="H1780" s="199"/>
      <c r="I1780" s="187"/>
      <c r="J1780" s="169"/>
      <c r="K1780" s="200"/>
      <c r="L1780" s="143"/>
      <c r="M1780" s="143"/>
      <c r="N1780" s="143"/>
      <c r="O1780" s="147"/>
      <c r="P1780" s="149"/>
      <c r="Q1780" s="228"/>
      <c r="R1780" s="121"/>
      <c r="S1780" s="164"/>
      <c r="T1780" s="161"/>
      <c r="U1780" s="164"/>
      <c r="V1780" s="187"/>
      <c r="W1780" s="187"/>
      <c r="X1780" s="140"/>
      <c r="Y1780" s="114"/>
    </row>
    <row r="1781" spans="3:25">
      <c r="C1781" s="167"/>
      <c r="D1781" s="160"/>
      <c r="E1781" s="140"/>
      <c r="F1781" s="143"/>
      <c r="G1781" s="144"/>
      <c r="H1781" s="199"/>
      <c r="I1781" s="187"/>
      <c r="J1781" s="169"/>
      <c r="K1781" s="200"/>
      <c r="L1781" s="143"/>
      <c r="M1781" s="143"/>
      <c r="N1781" s="143"/>
      <c r="O1781" s="147"/>
      <c r="P1781" s="149"/>
      <c r="Q1781" s="228"/>
      <c r="R1781" s="121"/>
      <c r="S1781" s="164"/>
      <c r="T1781" s="161"/>
      <c r="U1781" s="164"/>
      <c r="V1781" s="187"/>
      <c r="W1781" s="187"/>
      <c r="X1781" s="140"/>
      <c r="Y1781" s="114"/>
    </row>
    <row r="1782" spans="3:25">
      <c r="C1782" s="167"/>
      <c r="D1782" s="160"/>
      <c r="E1782" s="140"/>
      <c r="F1782" s="143"/>
      <c r="G1782" s="144"/>
      <c r="H1782" s="199"/>
      <c r="I1782" s="187"/>
      <c r="J1782" s="169"/>
      <c r="K1782" s="200"/>
      <c r="L1782" s="143"/>
      <c r="M1782" s="143"/>
      <c r="N1782" s="143"/>
      <c r="O1782" s="147"/>
      <c r="P1782" s="149"/>
      <c r="Q1782" s="228"/>
      <c r="R1782" s="121"/>
      <c r="S1782" s="164"/>
      <c r="T1782" s="161"/>
      <c r="U1782" s="164"/>
      <c r="V1782" s="187"/>
      <c r="W1782" s="187"/>
      <c r="X1782" s="140"/>
      <c r="Y1782" s="114"/>
    </row>
    <row r="1783" spans="3:25">
      <c r="C1783" s="167"/>
      <c r="D1783" s="160"/>
      <c r="E1783" s="140"/>
      <c r="F1783" s="143"/>
      <c r="G1783" s="144"/>
      <c r="H1783" s="199"/>
      <c r="I1783" s="187"/>
      <c r="J1783" s="169"/>
      <c r="K1783" s="200"/>
      <c r="L1783" s="143"/>
      <c r="M1783" s="143"/>
      <c r="N1783" s="143"/>
      <c r="O1783" s="147"/>
      <c r="P1783" s="149"/>
      <c r="Q1783" s="228"/>
      <c r="R1783" s="121"/>
      <c r="S1783" s="164"/>
      <c r="T1783" s="161"/>
      <c r="U1783" s="164"/>
      <c r="V1783" s="187"/>
      <c r="W1783" s="187"/>
      <c r="X1783" s="140"/>
      <c r="Y1783" s="114"/>
    </row>
    <row r="1784" spans="3:25">
      <c r="C1784" s="167"/>
      <c r="D1784" s="160"/>
      <c r="E1784" s="140"/>
      <c r="F1784" s="143"/>
      <c r="G1784" s="144"/>
      <c r="H1784" s="199"/>
      <c r="I1784" s="187"/>
      <c r="J1784" s="169"/>
      <c r="K1784" s="200"/>
      <c r="L1784" s="143"/>
      <c r="M1784" s="143"/>
      <c r="N1784" s="143"/>
      <c r="O1784" s="147"/>
      <c r="P1784" s="149"/>
      <c r="Q1784" s="228"/>
      <c r="R1784" s="121"/>
      <c r="S1784" s="164"/>
      <c r="T1784" s="161"/>
      <c r="U1784" s="164"/>
      <c r="V1784" s="187"/>
      <c r="W1784" s="187"/>
      <c r="X1784" s="140"/>
      <c r="Y1784" s="114"/>
    </row>
    <row r="1785" spans="3:25">
      <c r="C1785" s="167"/>
      <c r="D1785" s="160"/>
      <c r="E1785" s="140"/>
      <c r="F1785" s="143"/>
      <c r="G1785" s="144"/>
      <c r="H1785" s="199"/>
      <c r="I1785" s="187"/>
      <c r="J1785" s="169"/>
      <c r="K1785" s="200"/>
      <c r="L1785" s="143"/>
      <c r="M1785" s="143"/>
      <c r="N1785" s="143"/>
      <c r="O1785" s="147"/>
      <c r="P1785" s="149"/>
      <c r="Q1785" s="228"/>
      <c r="R1785" s="121"/>
      <c r="S1785" s="164"/>
      <c r="T1785" s="161"/>
      <c r="U1785" s="164"/>
      <c r="V1785" s="187"/>
      <c r="W1785" s="187"/>
      <c r="X1785" s="140"/>
      <c r="Y1785" s="114"/>
    </row>
    <row r="1786" spans="3:25">
      <c r="C1786" s="167"/>
      <c r="D1786" s="160"/>
      <c r="E1786" s="140"/>
      <c r="F1786" s="143"/>
      <c r="G1786" s="144"/>
      <c r="H1786" s="199"/>
      <c r="I1786" s="187"/>
      <c r="J1786" s="169"/>
      <c r="K1786" s="200"/>
      <c r="L1786" s="143"/>
      <c r="M1786" s="143"/>
      <c r="N1786" s="143"/>
      <c r="O1786" s="147"/>
      <c r="P1786" s="149"/>
      <c r="Q1786" s="228"/>
      <c r="R1786" s="121"/>
      <c r="S1786" s="164"/>
      <c r="T1786" s="161"/>
      <c r="U1786" s="164"/>
      <c r="V1786" s="187"/>
      <c r="W1786" s="187"/>
      <c r="X1786" s="140"/>
      <c r="Y1786" s="114"/>
    </row>
    <row r="1787" spans="3:25">
      <c r="C1787" s="167"/>
      <c r="D1787" s="160"/>
      <c r="E1787" s="140"/>
      <c r="F1787" s="143"/>
      <c r="G1787" s="144"/>
      <c r="H1787" s="199"/>
      <c r="I1787" s="187"/>
      <c r="J1787" s="169"/>
      <c r="K1787" s="200"/>
      <c r="L1787" s="143"/>
      <c r="M1787" s="143"/>
      <c r="N1787" s="143"/>
      <c r="O1787" s="147"/>
      <c r="P1787" s="149"/>
      <c r="Q1787" s="228"/>
      <c r="R1787" s="121"/>
      <c r="S1787" s="164"/>
      <c r="T1787" s="161"/>
      <c r="U1787" s="164"/>
      <c r="V1787" s="187"/>
      <c r="W1787" s="187"/>
      <c r="X1787" s="140"/>
      <c r="Y1787" s="114"/>
    </row>
    <row r="1788" spans="3:25">
      <c r="C1788" s="167"/>
      <c r="D1788" s="160"/>
      <c r="E1788" s="140"/>
      <c r="F1788" s="143"/>
      <c r="G1788" s="144"/>
      <c r="H1788" s="199"/>
      <c r="I1788" s="187"/>
      <c r="J1788" s="169"/>
      <c r="K1788" s="200"/>
      <c r="L1788" s="143"/>
      <c r="M1788" s="143"/>
      <c r="N1788" s="143"/>
      <c r="O1788" s="147"/>
      <c r="P1788" s="149"/>
      <c r="Q1788" s="228"/>
      <c r="R1788" s="121"/>
      <c r="S1788" s="164"/>
      <c r="T1788" s="161"/>
      <c r="U1788" s="164"/>
      <c r="V1788" s="187"/>
      <c r="W1788" s="187"/>
      <c r="X1788" s="140"/>
      <c r="Y1788" s="114"/>
    </row>
    <row r="1789" spans="3:25">
      <c r="C1789" s="167"/>
      <c r="D1789" s="160"/>
      <c r="E1789" s="140"/>
      <c r="F1789" s="143"/>
      <c r="G1789" s="144"/>
      <c r="H1789" s="199"/>
      <c r="I1789" s="187"/>
      <c r="J1789" s="169"/>
      <c r="K1789" s="200"/>
      <c r="L1789" s="143"/>
      <c r="M1789" s="143"/>
      <c r="N1789" s="143"/>
      <c r="O1789" s="147"/>
      <c r="P1789" s="149"/>
      <c r="Q1789" s="228"/>
      <c r="R1789" s="121"/>
      <c r="S1789" s="164"/>
      <c r="T1789" s="161"/>
      <c r="U1789" s="164"/>
      <c r="V1789" s="187"/>
      <c r="W1789" s="187"/>
      <c r="X1789" s="140"/>
      <c r="Y1789" s="114"/>
    </row>
    <row r="1790" spans="3:25">
      <c r="C1790" s="167"/>
      <c r="D1790" s="160"/>
      <c r="E1790" s="140"/>
      <c r="F1790" s="143"/>
      <c r="G1790" s="144"/>
      <c r="H1790" s="199"/>
      <c r="I1790" s="187"/>
      <c r="J1790" s="169"/>
      <c r="K1790" s="200"/>
      <c r="L1790" s="143"/>
      <c r="M1790" s="143"/>
      <c r="N1790" s="143"/>
      <c r="O1790" s="147"/>
      <c r="P1790" s="149"/>
      <c r="Q1790" s="228"/>
      <c r="R1790" s="121"/>
      <c r="S1790" s="164"/>
      <c r="T1790" s="161"/>
      <c r="U1790" s="164"/>
      <c r="V1790" s="187"/>
      <c r="W1790" s="187"/>
      <c r="X1790" s="140"/>
      <c r="Y1790" s="114"/>
    </row>
    <row r="1791" spans="3:25">
      <c r="C1791" s="167"/>
      <c r="D1791" s="160"/>
      <c r="E1791" s="140"/>
      <c r="F1791" s="143"/>
      <c r="G1791" s="144"/>
      <c r="H1791" s="199"/>
      <c r="I1791" s="187"/>
      <c r="J1791" s="169"/>
      <c r="K1791" s="200"/>
      <c r="L1791" s="143"/>
      <c r="M1791" s="143"/>
      <c r="N1791" s="143"/>
      <c r="O1791" s="147"/>
      <c r="P1791" s="149"/>
      <c r="Q1791" s="228"/>
      <c r="R1791" s="121"/>
      <c r="S1791" s="164"/>
      <c r="T1791" s="161"/>
      <c r="U1791" s="164"/>
      <c r="V1791" s="187"/>
      <c r="W1791" s="187"/>
      <c r="X1791" s="140"/>
      <c r="Y1791" s="114"/>
    </row>
  </sheetData>
  <autoFilter ref="A9:AB1791" xr:uid="{00000000-0009-0000-0000-000004000000}"/>
  <mergeCells count="2">
    <mergeCell ref="A2:B2"/>
    <mergeCell ref="A3:B4"/>
  </mergeCells>
  <phoneticPr fontId="2" type="noConversion"/>
  <conditionalFormatting sqref="Z5 Z7 D8:D1048576">
    <cfRule type="cellIs" dxfId="15" priority="4" operator="equal">
      <formula>"2Q"</formula>
    </cfRule>
  </conditionalFormatting>
  <conditionalFormatting sqref="F10:F1048576">
    <cfRule type="cellIs" dxfId="14" priority="3" operator="greaterThan">
      <formula>0.1</formula>
    </cfRule>
  </conditionalFormatting>
  <conditionalFormatting sqref="D2">
    <cfRule type="cellIs" dxfId="13" priority="2" operator="equal">
      <formula>"2Q"</formula>
    </cfRule>
  </conditionalFormatting>
  <conditionalFormatting sqref="F3:F4">
    <cfRule type="cellIs" dxfId="12" priority="1" operator="greaterThan">
      <formula>0.1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7030A0"/>
  </sheetPr>
  <dimension ref="A1:AB1789"/>
  <sheetViews>
    <sheetView showGridLines="0" zoomScaleNormal="100" workbookViewId="0">
      <pane xSplit="2" ySplit="7" topLeftCell="F17" activePane="bottomRight" state="frozen"/>
      <selection pane="topRight" activeCell="C1" sqref="C1"/>
      <selection pane="bottomLeft" activeCell="A6" sqref="A6"/>
      <selection pane="bottomRight" activeCell="M26" sqref="M26"/>
    </sheetView>
  </sheetViews>
  <sheetFormatPr defaultRowHeight="16.5"/>
  <cols>
    <col min="1" max="1" width="9" style="118" customWidth="1"/>
    <col min="2" max="2" width="9.75" style="117" customWidth="1"/>
    <col min="3" max="3" width="5" style="99" customWidth="1"/>
    <col min="4" max="4" width="4.75" style="99" customWidth="1"/>
    <col min="5" max="5" width="9" style="99" customWidth="1"/>
    <col min="6" max="6" width="7.625" style="99" customWidth="1"/>
    <col min="7" max="7" width="9.25" style="99" customWidth="1"/>
    <col min="8" max="8" width="9.375" style="99" customWidth="1"/>
    <col min="9" max="9" width="8.875" style="99" customWidth="1"/>
    <col min="10" max="10" width="8.875" style="188" customWidth="1"/>
    <col min="11" max="11" width="5.625" style="189" customWidth="1"/>
    <col min="12" max="14" width="6.125" style="171" customWidth="1"/>
    <col min="15" max="15" width="10.875" style="171" customWidth="1"/>
    <col min="16" max="16" width="8.375" style="171" customWidth="1"/>
    <col min="17" max="17" width="9" style="171" customWidth="1"/>
    <col min="18" max="18" width="8.125" style="171" customWidth="1"/>
    <col min="19" max="19" width="7.25" style="99" customWidth="1"/>
    <col min="20" max="20" width="8" style="171" customWidth="1"/>
    <col min="21" max="21" width="9.125" style="99" customWidth="1"/>
    <col min="22" max="22" width="8.5" style="190" customWidth="1"/>
    <col min="23" max="23" width="9" style="171" customWidth="1"/>
    <col min="24" max="24" width="8.375" style="171" customWidth="1"/>
    <col min="25" max="25" width="13.375" style="62" customWidth="1"/>
    <col min="26" max="26" width="10.875" style="140" bestFit="1" customWidth="1"/>
    <col min="27" max="28" width="9" style="140" customWidth="1"/>
    <col min="29" max="35" width="9" style="99" customWidth="1"/>
    <col min="36" max="16384" width="9" style="99"/>
  </cols>
  <sheetData>
    <row r="1" spans="1:28">
      <c r="K1" s="157"/>
    </row>
    <row r="2" spans="1:28" s="119" customFormat="1" ht="21.75" customHeight="1">
      <c r="A2" s="260" t="str">
        <f>'RIM (개별)'!A3</f>
        <v>삼성전자</v>
      </c>
      <c r="B2" s="262"/>
      <c r="C2" s="73" t="s">
        <v>192</v>
      </c>
      <c r="D2" s="191" t="s">
        <v>15</v>
      </c>
      <c r="E2" s="74" t="s">
        <v>193</v>
      </c>
      <c r="F2" s="75" t="s">
        <v>156</v>
      </c>
      <c r="G2" s="192" t="s">
        <v>152</v>
      </c>
      <c r="H2" s="76" t="s">
        <v>223</v>
      </c>
      <c r="I2" s="103" t="s">
        <v>224</v>
      </c>
      <c r="J2" s="231" t="s">
        <v>196</v>
      </c>
      <c r="K2" s="100" t="s">
        <v>150</v>
      </c>
      <c r="L2" s="79" t="s">
        <v>197</v>
      </c>
      <c r="M2" s="104" t="s">
        <v>198</v>
      </c>
      <c r="N2" s="104" t="s">
        <v>199</v>
      </c>
      <c r="O2" s="79" t="s">
        <v>200</v>
      </c>
      <c r="P2" s="196" t="s">
        <v>221</v>
      </c>
      <c r="Q2" s="197" t="s">
        <v>168</v>
      </c>
      <c r="R2" s="196" t="s">
        <v>202</v>
      </c>
      <c r="S2" s="78" t="s">
        <v>203</v>
      </c>
      <c r="T2" s="78" t="s">
        <v>204</v>
      </c>
      <c r="U2" s="78" t="s">
        <v>205</v>
      </c>
      <c r="V2" s="196" t="s">
        <v>206</v>
      </c>
      <c r="W2" s="197" t="s">
        <v>30</v>
      </c>
      <c r="X2" s="105" t="s">
        <v>207</v>
      </c>
      <c r="Y2" s="80" t="s">
        <v>27</v>
      </c>
      <c r="Z2" s="226" t="s">
        <v>208</v>
      </c>
      <c r="AA2" s="226" t="s">
        <v>209</v>
      </c>
      <c r="AB2" s="226" t="s">
        <v>210</v>
      </c>
    </row>
    <row r="3" spans="1:28" ht="17.25" customHeight="1" thickBot="1">
      <c r="A3" s="261"/>
      <c r="B3" s="259"/>
      <c r="C3" s="132" t="s">
        <v>32</v>
      </c>
      <c r="D3" s="132" t="s">
        <v>33</v>
      </c>
      <c r="E3" s="132" t="e">
        <f>VLOOKUP($A$2,$B:$AS,COLUMN(E8)-1,FALSE)</f>
        <v>#REF!</v>
      </c>
      <c r="F3" s="232">
        <f>VLOOKUP($A$2,$B:$AS,COLUMN(F8)-1,FALSE)</f>
        <v>31.202236423345894</v>
      </c>
      <c r="G3" s="132">
        <f>VLOOKUP($A$2,$B:$AS,COLUMN(G8)-1,FALSE)</f>
        <v>71500</v>
      </c>
      <c r="H3" s="199">
        <f>IFERROR(P3+((R3-(K3*Q3))/K3),"-")</f>
        <v>2302459.9042692315</v>
      </c>
      <c r="I3" s="140">
        <f>P3</f>
        <v>1182535.165427448</v>
      </c>
      <c r="J3" s="169">
        <f>IFERROR((R3-K3*Q3)/K3,"-")</f>
        <v>1119924.7388417833</v>
      </c>
      <c r="K3" s="200">
        <f>'RIM (개별)'!$K$3</f>
        <v>0.08</v>
      </c>
      <c r="L3" s="161">
        <f>VLOOKUP($A2,$B:$AA,COLUMN(L9)-1,FALSE)</f>
        <v>0.1632641152433201</v>
      </c>
      <c r="M3" s="161">
        <f>VLOOKUP($A2,$B:$AA,COLUMN(M9)-1,FALSE)</f>
        <v>0.92644029990258514</v>
      </c>
      <c r="N3" s="161">
        <f>VLOOKUP($A2,$B:$AA,COLUMN(N9)-1,FALSE)</f>
        <v>0.15125445588935169</v>
      </c>
      <c r="O3" s="140">
        <f>VLOOKUP($A2,$B:$AA,COLUMN(O9)-1,FALSE)+Y5</f>
        <v>142221078</v>
      </c>
      <c r="P3" s="149">
        <f>IFERROR(((W3-X3-U5-V5+W5-X5)*100000000)/O3,"-")</f>
        <v>1182535.165427448</v>
      </c>
      <c r="Q3" s="187">
        <f t="shared" ref="Q3:AA3" si="0">VLOOKUP($A2,$B:$AA,COLUMN(Q9)-1,FALSE)</f>
        <v>1218312.0915452491</v>
      </c>
      <c r="R3" s="187">
        <f t="shared" si="0"/>
        <v>187058.94643096259</v>
      </c>
      <c r="S3" s="164">
        <f t="shared" si="0"/>
        <v>13760</v>
      </c>
      <c r="T3" s="161">
        <f t="shared" si="0"/>
        <v>0.1088213955373005</v>
      </c>
      <c r="U3" s="140">
        <f t="shared" si="0"/>
        <v>2444714.56</v>
      </c>
      <c r="V3" s="121">
        <f t="shared" si="0"/>
        <v>266037.25010955753</v>
      </c>
      <c r="W3" s="187">
        <f t="shared" si="0"/>
        <v>1732696.59</v>
      </c>
      <c r="X3" s="140">
        <f t="shared" si="0"/>
        <v>50882.33</v>
      </c>
      <c r="Y3" s="140" t="str">
        <f t="shared" si="0"/>
        <v>휴대폰 및 관련부품</v>
      </c>
      <c r="Z3" s="140">
        <f t="shared" si="0"/>
        <v>2018504.58</v>
      </c>
      <c r="AA3" s="140">
        <f t="shared" si="0"/>
        <v>243525.15</v>
      </c>
      <c r="AB3" s="140">
        <f>VLOOKUP($A2,$B:$AN,COLUMN(AB9)-1,FALSE)</f>
        <v>183782.45</v>
      </c>
    </row>
    <row r="4" spans="1:28">
      <c r="A4" s="30"/>
      <c r="B4" s="118"/>
      <c r="C4" s="132"/>
      <c r="D4" s="132"/>
      <c r="E4" s="132"/>
      <c r="F4" s="232"/>
      <c r="G4" s="132"/>
      <c r="H4" s="132"/>
      <c r="I4" s="132"/>
      <c r="J4" s="132"/>
      <c r="K4" s="101"/>
      <c r="L4" s="232"/>
      <c r="M4" s="139"/>
      <c r="N4" s="232"/>
      <c r="O4" s="132"/>
      <c r="P4" s="203"/>
      <c r="Q4" s="203"/>
      <c r="R4" s="203"/>
      <c r="S4" s="82"/>
      <c r="T4" s="83" t="s">
        <v>212</v>
      </c>
      <c r="U4" s="84" t="s">
        <v>209</v>
      </c>
      <c r="V4" s="204" t="s">
        <v>210</v>
      </c>
      <c r="W4" s="204" t="s">
        <v>213</v>
      </c>
      <c r="X4" s="84" t="s">
        <v>214</v>
      </c>
      <c r="Y4" s="85" t="s">
        <v>225</v>
      </c>
    </row>
    <row r="5" spans="1:28" ht="17.25" customHeight="1" thickBot="1">
      <c r="A5" s="106"/>
      <c r="B5" s="118"/>
      <c r="C5" s="132"/>
      <c r="D5" s="132"/>
      <c r="E5" s="132"/>
      <c r="F5" s="232"/>
      <c r="G5" s="132"/>
      <c r="H5" s="132"/>
      <c r="I5" s="132"/>
      <c r="J5" s="132"/>
      <c r="K5" s="205"/>
      <c r="L5" s="232"/>
      <c r="M5" s="87"/>
      <c r="N5" s="232"/>
      <c r="O5" s="132"/>
      <c r="P5" s="132"/>
      <c r="Q5" s="132"/>
      <c r="R5" s="132"/>
      <c r="S5" s="132"/>
      <c r="T5" s="212">
        <f>X3+X5+U5+V5+W5</f>
        <v>50882.33</v>
      </c>
      <c r="U5" s="213">
        <v>0</v>
      </c>
      <c r="V5" s="233">
        <v>0</v>
      </c>
      <c r="W5" s="214">
        <v>0</v>
      </c>
      <c r="X5" s="213">
        <v>0</v>
      </c>
      <c r="Y5" s="234">
        <f>'RIM (개별)'!Y6</f>
        <v>0</v>
      </c>
      <c r="Z5" s="211"/>
      <c r="AB5" s="235"/>
    </row>
    <row r="6" spans="1:28" s="118" customFormat="1" ht="12.75" customHeight="1">
      <c r="I6" s="53"/>
      <c r="J6" s="139"/>
      <c r="K6" s="157"/>
      <c r="L6" s="173"/>
      <c r="O6" s="173"/>
      <c r="P6" s="218"/>
      <c r="Q6" s="218"/>
      <c r="R6" s="218"/>
      <c r="T6" s="173"/>
      <c r="V6" s="217"/>
      <c r="W6" s="218"/>
      <c r="X6" s="218"/>
      <c r="Y6" s="88"/>
      <c r="Z6" s="139"/>
      <c r="AA6" s="139"/>
      <c r="AB6" s="139"/>
    </row>
    <row r="7" spans="1:28" s="98" customFormat="1" ht="27.95" customHeight="1">
      <c r="A7" s="219" t="s">
        <v>12</v>
      </c>
      <c r="B7" s="220" t="s">
        <v>13</v>
      </c>
      <c r="C7" s="54" t="s">
        <v>192</v>
      </c>
      <c r="D7" s="221" t="s">
        <v>15</v>
      </c>
      <c r="E7" s="89" t="s">
        <v>169</v>
      </c>
      <c r="F7" s="90" t="s">
        <v>156</v>
      </c>
      <c r="G7" s="26" t="s">
        <v>164</v>
      </c>
      <c r="H7" s="43" t="s">
        <v>218</v>
      </c>
      <c r="I7" s="91" t="s">
        <v>219</v>
      </c>
      <c r="J7" s="222" t="s">
        <v>220</v>
      </c>
      <c r="K7" s="102" t="s">
        <v>150</v>
      </c>
      <c r="L7" s="94" t="s">
        <v>197</v>
      </c>
      <c r="M7" s="93" t="s">
        <v>198</v>
      </c>
      <c r="N7" s="93" t="s">
        <v>199</v>
      </c>
      <c r="O7" s="94" t="s">
        <v>200</v>
      </c>
      <c r="P7" s="224" t="s">
        <v>221</v>
      </c>
      <c r="Q7" s="225" t="s">
        <v>168</v>
      </c>
      <c r="R7" s="224" t="s">
        <v>202</v>
      </c>
      <c r="S7" s="95" t="s">
        <v>203</v>
      </c>
      <c r="T7" s="95" t="s">
        <v>204</v>
      </c>
      <c r="U7" s="95" t="s">
        <v>205</v>
      </c>
      <c r="V7" s="224" t="s">
        <v>206</v>
      </c>
      <c r="W7" s="225" t="s">
        <v>30</v>
      </c>
      <c r="X7" s="96" t="s">
        <v>207</v>
      </c>
      <c r="Y7" s="97" t="s">
        <v>27</v>
      </c>
      <c r="Z7" s="226" t="s">
        <v>208</v>
      </c>
      <c r="AA7" s="226" t="s">
        <v>209</v>
      </c>
      <c r="AB7" s="226" t="s">
        <v>210</v>
      </c>
    </row>
    <row r="8" spans="1:28">
      <c r="A8" s="118" t="s">
        <v>31</v>
      </c>
      <c r="B8" s="117" t="s">
        <v>9</v>
      </c>
      <c r="C8" s="167" t="s">
        <v>32</v>
      </c>
      <c r="D8" s="160" t="s">
        <v>33</v>
      </c>
      <c r="E8" s="140" t="e">
        <f>VLOOKUP($A8,종합!$A:$T,COLUMN(종합!#REF!),FALSE)</f>
        <v>#REF!</v>
      </c>
      <c r="F8" s="143">
        <f t="shared" ref="F8:F48" si="1">IFERROR(H8/G8-1,"-")</f>
        <v>31.202236423345894</v>
      </c>
      <c r="G8" s="144">
        <f>IF(COUNTIF(현재가!$A:$A,$B8),VLOOKUP($B8,현재가!$A:$B,2,FALSE),VLOOKUP($B8,현재가!$D:$E,2,FALSE))</f>
        <v>71500</v>
      </c>
      <c r="H8" s="199">
        <f t="shared" ref="H8:H48" si="2">IFERROR(P8+((R8-(K8*Q8))/K8),"-")</f>
        <v>2302459.9042692315</v>
      </c>
      <c r="I8" s="187">
        <f t="shared" ref="I8:I48" si="3">IFERROR(P8,"-")</f>
        <v>1182535.165427448</v>
      </c>
      <c r="J8" s="169">
        <f t="shared" ref="J8:J48" si="4">IFERROR((R8-K8*Q8)/K8,"-")</f>
        <v>1119924.7388417833</v>
      </c>
      <c r="K8" s="200">
        <f>'RIM (개별)'!$K$3</f>
        <v>0.08</v>
      </c>
      <c r="L8" s="177">
        <v>0.1632641152433201</v>
      </c>
      <c r="M8" s="143">
        <f t="shared" ref="M8:M48" si="5">IFERROR(IF(S8/R8&lt;0,0,1-(S8/R8)),"-")</f>
        <v>0.92644029990258514</v>
      </c>
      <c r="N8" s="143">
        <f t="shared" ref="N8:N48" si="6">IFERROR(M8*L8,"-")</f>
        <v>0.15125445588935169</v>
      </c>
      <c r="O8" s="147">
        <f>VLOOKUP($A8,'RIM (개별)'!$A:$AA,COLUMN('RIM (개별)'!O10),FALSE)</f>
        <v>142221078</v>
      </c>
      <c r="P8" s="149">
        <f t="shared" ref="P8:P48" si="7">IFERROR(((W8-X8)*100000000)/O8,"-")</f>
        <v>1182535.165427448</v>
      </c>
      <c r="Q8" s="149">
        <f t="shared" ref="Q8:Q48" si="8">IFERROR((W8*100000000)/O8,"-")</f>
        <v>1218312.0915452491</v>
      </c>
      <c r="R8" s="121">
        <f t="shared" ref="R8:R48" si="9">IFERROR((V8*100000000)/O8,"-")</f>
        <v>187058.94643096259</v>
      </c>
      <c r="S8" s="229">
        <v>13760</v>
      </c>
      <c r="T8" s="176">
        <v>0.1088213955373005</v>
      </c>
      <c r="U8" s="229">
        <v>2444714.56</v>
      </c>
      <c r="V8" s="121">
        <f t="shared" ref="V8:V48" si="10">IFERROR(T8*U8,"-")</f>
        <v>266037.25010955753</v>
      </c>
      <c r="W8" s="186">
        <v>1732696.59</v>
      </c>
      <c r="X8" s="230">
        <v>50882.33</v>
      </c>
      <c r="Y8" s="113" t="s">
        <v>34</v>
      </c>
      <c r="Z8" s="230">
        <v>2018504.58</v>
      </c>
      <c r="AA8" s="230">
        <v>243525.15</v>
      </c>
      <c r="AB8" s="230">
        <v>183782.45</v>
      </c>
    </row>
    <row r="9" spans="1:28">
      <c r="A9" s="118" t="s">
        <v>35</v>
      </c>
      <c r="B9" s="117" t="s">
        <v>36</v>
      </c>
      <c r="C9" s="167" t="s">
        <v>32</v>
      </c>
      <c r="D9" s="160" t="s">
        <v>33</v>
      </c>
      <c r="E9" s="140">
        <f>VLOOKUP($A9,종합!$A:$T,COLUMN(종합!E7),FALSE)</f>
        <v>146367.80955599999</v>
      </c>
      <c r="F9" s="143">
        <f t="shared" si="1"/>
        <v>1.1059595742706585</v>
      </c>
      <c r="G9" s="144">
        <f>IF(COUNTIF(현재가!$A:$A,$B9),VLOOKUP($B9,현재가!$A:$B,2,FALSE),VLOOKUP($B9,현재가!$D:$E,2,FALSE))</f>
        <v>22800</v>
      </c>
      <c r="H9" s="199">
        <f t="shared" si="2"/>
        <v>48015.878293371017</v>
      </c>
      <c r="I9" s="187">
        <f t="shared" si="3"/>
        <v>109273.17199401486</v>
      </c>
      <c r="J9" s="169">
        <f t="shared" si="4"/>
        <v>-61257.293700643844</v>
      </c>
      <c r="K9" s="200">
        <f>'RIM (개별)'!$K$3</f>
        <v>0.08</v>
      </c>
      <c r="L9" s="143">
        <v>3.8950681730109293E-2</v>
      </c>
      <c r="M9" s="143">
        <f t="shared" si="5"/>
        <v>0.68844841018892067</v>
      </c>
      <c r="N9" s="143">
        <f t="shared" si="6"/>
        <v>2.681553491286838E-2</v>
      </c>
      <c r="O9" s="147">
        <f>VLOOKUP($A9,'RIM (개별)'!$A:$AA,COLUMN('RIM (개별)'!O11),FALSE)</f>
        <v>641964077</v>
      </c>
      <c r="P9" s="149">
        <f t="shared" si="7"/>
        <v>109273.17199401486</v>
      </c>
      <c r="Q9" s="149">
        <f t="shared" si="8"/>
        <v>110607.06594646416</v>
      </c>
      <c r="R9" s="121">
        <f t="shared" si="9"/>
        <v>3947.9817796656257</v>
      </c>
      <c r="S9" s="164">
        <v>1230</v>
      </c>
      <c r="T9" s="161">
        <v>1.438082787390949E-2</v>
      </c>
      <c r="U9" s="164">
        <v>1762389.83</v>
      </c>
      <c r="V9" s="121">
        <f t="shared" si="10"/>
        <v>25344.624791958609</v>
      </c>
      <c r="W9" s="187">
        <v>710057.63</v>
      </c>
      <c r="X9" s="140">
        <v>8563.1200000000008</v>
      </c>
      <c r="Y9" s="114" t="s">
        <v>37</v>
      </c>
      <c r="Z9" s="140">
        <v>595963.31000000006</v>
      </c>
      <c r="AA9" s="140">
        <v>62168.41</v>
      </c>
      <c r="AB9" s="140">
        <v>47867.72</v>
      </c>
    </row>
    <row r="10" spans="1:28">
      <c r="A10" s="118" t="s">
        <v>38</v>
      </c>
      <c r="B10" s="117" t="s">
        <v>39</v>
      </c>
      <c r="C10" s="167" t="s">
        <v>32</v>
      </c>
      <c r="D10" s="160" t="s">
        <v>33</v>
      </c>
      <c r="E10" s="140">
        <f>VLOOKUP($A10,종합!$A:$T,COLUMN(종합!E8),FALSE)</f>
        <v>451566.78194999998</v>
      </c>
      <c r="F10" s="143">
        <f t="shared" si="1"/>
        <v>-0.47600669488170033</v>
      </c>
      <c r="G10" s="144">
        <f>IF(COUNTIF(현재가!$A:$A,$B10),VLOOKUP($B10,현재가!$A:$B,2,FALSE),VLOOKUP($B10,현재가!$D:$E,2,FALSE))</f>
        <v>205000</v>
      </c>
      <c r="H10" s="199">
        <f t="shared" si="2"/>
        <v>107418.62754925143</v>
      </c>
      <c r="I10" s="187">
        <f t="shared" si="3"/>
        <v>87693.014110195742</v>
      </c>
      <c r="J10" s="169">
        <f t="shared" si="4"/>
        <v>19725.613439055691</v>
      </c>
      <c r="K10" s="200">
        <f>'RIM (개별)'!$K$3</f>
        <v>0.08</v>
      </c>
      <c r="L10" s="143">
        <v>7.7637625975939262E-2</v>
      </c>
      <c r="M10" s="143">
        <f t="shared" si="5"/>
        <v>0.94642953190906542</v>
      </c>
      <c r="N10" s="143">
        <f t="shared" si="6"/>
        <v>7.3478542010939299E-2</v>
      </c>
      <c r="O10" s="147">
        <f>VLOOKUP($A10,'RIM (개별)'!$A:$AA,COLUMN('RIM (개별)'!O12),FALSE)</f>
        <v>169783683</v>
      </c>
      <c r="P10" s="149">
        <f t="shared" si="7"/>
        <v>87693.014110195742</v>
      </c>
      <c r="Q10" s="149">
        <f t="shared" si="8"/>
        <v>96943.144978189695</v>
      </c>
      <c r="R10" s="121">
        <f t="shared" si="9"/>
        <v>9333.5006733796308</v>
      </c>
      <c r="S10" s="164">
        <v>500</v>
      </c>
      <c r="T10" s="161">
        <v>3.926415635094993E-2</v>
      </c>
      <c r="U10" s="164">
        <v>403593.57410999999</v>
      </c>
      <c r="V10" s="121">
        <f t="shared" si="10"/>
        <v>15846.761196093737</v>
      </c>
      <c r="W10" s="187">
        <v>164593.64196000001</v>
      </c>
      <c r="X10" s="140">
        <v>15705.212869999999</v>
      </c>
      <c r="Y10" s="114" t="s">
        <v>43</v>
      </c>
      <c r="Z10" s="140">
        <v>273803.84537410003</v>
      </c>
      <c r="AA10" s="140">
        <v>55633.188219999996</v>
      </c>
      <c r="AB10" s="140">
        <v>13855.82641</v>
      </c>
    </row>
    <row r="11" spans="1:28">
      <c r="A11" s="118" t="s">
        <v>41</v>
      </c>
      <c r="B11" s="117" t="s">
        <v>42</v>
      </c>
      <c r="C11" s="167" t="s">
        <v>32</v>
      </c>
      <c r="D11" s="160" t="s">
        <v>33</v>
      </c>
      <c r="E11" s="140">
        <f>VLOOKUP($A11,종합!$A:$T,COLUMN(종합!E9),FALSE)</f>
        <v>231421.85245999999</v>
      </c>
      <c r="F11" s="143">
        <f t="shared" si="1"/>
        <v>-0.65844793023123116</v>
      </c>
      <c r="G11" s="144">
        <f>IF(COUNTIF(현재가!$A:$A,$B11),VLOOKUP($B11,현재가!$A:$B,2,FALSE),VLOOKUP($B11,현재가!$D:$E,2,FALSE))</f>
        <v>122000</v>
      </c>
      <c r="H11" s="199">
        <f t="shared" si="2"/>
        <v>41669.352511789803</v>
      </c>
      <c r="I11" s="187">
        <f t="shared" si="3"/>
        <v>28604.697811002025</v>
      </c>
      <c r="J11" s="169">
        <f t="shared" si="4"/>
        <v>13064.654700787776</v>
      </c>
      <c r="K11" s="200">
        <f>'RIM (개별)'!$K$3</f>
        <v>0.08</v>
      </c>
      <c r="L11" s="143">
        <v>0.128783158958792</v>
      </c>
      <c r="M11" s="143">
        <f t="shared" si="5"/>
        <v>0.88694675108438292</v>
      </c>
      <c r="N11" s="143">
        <f t="shared" si="6"/>
        <v>0.1142238044328842</v>
      </c>
      <c r="O11" s="147">
        <f>VLOOKUP($A11,'RIM (개별)'!$A:$AA,COLUMN('RIM (개별)'!O13),FALSE)</f>
        <v>706001795</v>
      </c>
      <c r="P11" s="149">
        <f t="shared" si="7"/>
        <v>28604.697811002025</v>
      </c>
      <c r="Q11" s="149">
        <f t="shared" si="8"/>
        <v>31162.291874909468</v>
      </c>
      <c r="R11" s="121">
        <f t="shared" si="9"/>
        <v>3538.1557260557797</v>
      </c>
      <c r="S11" s="164">
        <v>400</v>
      </c>
      <c r="T11" s="161">
        <v>8.5642840257795116E-2</v>
      </c>
      <c r="U11" s="164">
        <v>291669.95</v>
      </c>
      <c r="V11" s="121">
        <f t="shared" si="10"/>
        <v>24979.442935849089</v>
      </c>
      <c r="W11" s="187">
        <v>220006.34</v>
      </c>
      <c r="X11" s="140">
        <v>18056.66</v>
      </c>
      <c r="Y11" s="114" t="s">
        <v>52</v>
      </c>
      <c r="Z11" s="140">
        <v>162563.32999999999</v>
      </c>
      <c r="AA11" s="140">
        <v>23320.43</v>
      </c>
      <c r="AB11" s="140">
        <v>19950.02</v>
      </c>
    </row>
    <row r="12" spans="1:28">
      <c r="A12" s="118" t="s">
        <v>44</v>
      </c>
      <c r="B12" s="117" t="s">
        <v>45</v>
      </c>
      <c r="C12" s="167" t="s">
        <v>32</v>
      </c>
      <c r="D12" s="160" t="s">
        <v>33</v>
      </c>
      <c r="E12" s="140">
        <f>VLOOKUP($A12,종합!$A:$T,COLUMN(종합!E10),FALSE)</f>
        <v>128060.00791499999</v>
      </c>
      <c r="F12" s="143">
        <f t="shared" si="1"/>
        <v>0.11275303108216006</v>
      </c>
      <c r="G12" s="144">
        <f>IF(COUNTIF(현재가!$A:$A,$B12),VLOOKUP($B12,현재가!$A:$B,2,FALSE),VLOOKUP($B12,현재가!$D:$E,2,FALSE))</f>
        <v>388500</v>
      </c>
      <c r="H12" s="199">
        <f t="shared" si="2"/>
        <v>432304.55257541919</v>
      </c>
      <c r="I12" s="187">
        <f t="shared" si="3"/>
        <v>220064.4634933465</v>
      </c>
      <c r="J12" s="169">
        <f t="shared" si="4"/>
        <v>212240.08908207269</v>
      </c>
      <c r="K12" s="200">
        <f>'RIM (개별)'!$K$3</f>
        <v>0.08</v>
      </c>
      <c r="L12" s="143">
        <v>0.16052969192007449</v>
      </c>
      <c r="M12" s="143">
        <f t="shared" si="5"/>
        <v>0.92973180235510855</v>
      </c>
      <c r="N12" s="143">
        <f t="shared" si="6"/>
        <v>0.14924955980036117</v>
      </c>
      <c r="O12" s="147">
        <f>VLOOKUP($A12,'RIM (개별)'!$A:$AA,COLUMN('RIM (개별)'!O14),FALSE)</f>
        <v>272256111</v>
      </c>
      <c r="P12" s="149">
        <f t="shared" si="7"/>
        <v>220064.4634933465</v>
      </c>
      <c r="Q12" s="149">
        <f t="shared" si="8"/>
        <v>236042.36380207457</v>
      </c>
      <c r="R12" s="121">
        <f t="shared" si="9"/>
        <v>35862.596230731782</v>
      </c>
      <c r="S12" s="164">
        <v>2520</v>
      </c>
      <c r="T12" s="161">
        <v>5.8437584086181937E-2</v>
      </c>
      <c r="U12" s="164">
        <v>1670810.17</v>
      </c>
      <c r="V12" s="121">
        <f t="shared" si="10"/>
        <v>97638.109801422936</v>
      </c>
      <c r="W12" s="187">
        <v>642639.76</v>
      </c>
      <c r="X12" s="140">
        <v>43500.81</v>
      </c>
      <c r="Y12" s="114" t="s">
        <v>40</v>
      </c>
      <c r="Z12" s="140">
        <v>938757.92</v>
      </c>
      <c r="AA12" s="140">
        <v>71486.53</v>
      </c>
      <c r="AB12" s="140">
        <v>98846.74</v>
      </c>
    </row>
    <row r="13" spans="1:28">
      <c r="A13" s="118" t="s">
        <v>47</v>
      </c>
      <c r="B13" s="117" t="s">
        <v>48</v>
      </c>
      <c r="C13" s="167" t="s">
        <v>32</v>
      </c>
      <c r="D13" s="160" t="s">
        <v>33</v>
      </c>
      <c r="E13" s="140">
        <f>VLOOKUP($A13,종합!$A:$T,COLUMN(종합!E11),FALSE)</f>
        <v>258934.67558000001</v>
      </c>
      <c r="F13" s="143">
        <f t="shared" si="1"/>
        <v>1.3860625991052831</v>
      </c>
      <c r="G13" s="144">
        <f>IF(COUNTIF(현재가!$A:$A,$B13),VLOOKUP($B13,현재가!$A:$B,2,FALSE),VLOOKUP($B13,현재가!$D:$E,2,FALSE))</f>
        <v>266000</v>
      </c>
      <c r="H13" s="199">
        <f t="shared" si="2"/>
        <v>634692.65136200527</v>
      </c>
      <c r="I13" s="187">
        <f t="shared" si="3"/>
        <v>124623.51725231278</v>
      </c>
      <c r="J13" s="169">
        <f t="shared" si="4"/>
        <v>510069.13410969247</v>
      </c>
      <c r="K13" s="200">
        <f>'RIM (개별)'!$K$3</f>
        <v>0.08</v>
      </c>
      <c r="L13" s="143">
        <v>0.40463292550222563</v>
      </c>
      <c r="M13" s="143">
        <f t="shared" si="5"/>
        <v>0.98525275339457719</v>
      </c>
      <c r="N13" s="143">
        <f t="shared" si="6"/>
        <v>0.39866570396517065</v>
      </c>
      <c r="O13" s="147">
        <f>VLOOKUP($A13,'RIM (개별)'!$A:$AA,COLUMN('RIM (개별)'!O15),FALSE)</f>
        <v>28807413</v>
      </c>
      <c r="P13" s="149">
        <f t="shared" si="7"/>
        <v>124623.51725231278</v>
      </c>
      <c r="Q13" s="149">
        <f t="shared" si="8"/>
        <v>128694.17215631268</v>
      </c>
      <c r="R13" s="121">
        <f t="shared" si="9"/>
        <v>51101.064501280409</v>
      </c>
      <c r="S13" s="164">
        <v>753.6</v>
      </c>
      <c r="T13" s="161">
        <v>0.2455421779894171</v>
      </c>
      <c r="U13" s="164">
        <v>59952.611069999999</v>
      </c>
      <c r="V13" s="121">
        <f t="shared" si="10"/>
        <v>14720.894698280237</v>
      </c>
      <c r="W13" s="187">
        <v>37073.46168</v>
      </c>
      <c r="X13" s="140">
        <v>1172.6503700000001</v>
      </c>
      <c r="Y13" s="114" t="s">
        <v>46</v>
      </c>
      <c r="Z13" s="140">
        <v>38262.977480000001</v>
      </c>
      <c r="AA13" s="140">
        <v>6311.3043200000002</v>
      </c>
      <c r="AB13" s="140">
        <v>95.196330000000003</v>
      </c>
    </row>
    <row r="14" spans="1:28">
      <c r="A14" s="118" t="s">
        <v>50</v>
      </c>
      <c r="B14" s="117" t="s">
        <v>51</v>
      </c>
      <c r="C14" s="167" t="s">
        <v>32</v>
      </c>
      <c r="D14" s="160" t="s">
        <v>33</v>
      </c>
      <c r="E14" s="140">
        <f>VLOOKUP($A14,종합!$A:$T,COLUMN(종합!E12),FALSE)</f>
        <v>684322.22309999994</v>
      </c>
      <c r="F14" s="143">
        <f t="shared" si="1"/>
        <v>4.808588111118608</v>
      </c>
      <c r="G14" s="144">
        <f>IF(COUNTIF(현재가!$A:$A,$B14),VLOOKUP($B14,현재가!$A:$B,2,FALSE),VLOOKUP($B14,현재가!$D:$E,2,FALSE))</f>
        <v>94000</v>
      </c>
      <c r="H14" s="199">
        <f t="shared" si="2"/>
        <v>546007.28244514915</v>
      </c>
      <c r="I14" s="187">
        <f t="shared" si="3"/>
        <v>278264.61583143217</v>
      </c>
      <c r="J14" s="169">
        <f t="shared" si="4"/>
        <v>267742.66661371698</v>
      </c>
      <c r="K14" s="200">
        <f>'RIM (개별)'!$K$3</f>
        <v>0.08</v>
      </c>
      <c r="L14" s="143">
        <v>0.17911568890063309</v>
      </c>
      <c r="M14" s="143">
        <f t="shared" si="5"/>
        <v>0.94558096983248541</v>
      </c>
      <c r="N14" s="143">
        <f t="shared" si="6"/>
        <v>0.16936838682287439</v>
      </c>
      <c r="O14" s="147">
        <f>VLOOKUP($A14,'RIM (개별)'!$A:$AA,COLUMN('RIM (개별)'!O16),FALSE)</f>
        <v>94700668</v>
      </c>
      <c r="P14" s="149">
        <f t="shared" si="7"/>
        <v>278264.61583143217</v>
      </c>
      <c r="Q14" s="149">
        <f t="shared" si="8"/>
        <v>288129.05522482691</v>
      </c>
      <c r="R14" s="121">
        <f t="shared" si="9"/>
        <v>44469.737747083513</v>
      </c>
      <c r="S14" s="164">
        <v>2420</v>
      </c>
      <c r="T14" s="161">
        <v>0.10753137073546749</v>
      </c>
      <c r="U14" s="164">
        <v>391635.84</v>
      </c>
      <c r="V14" s="121">
        <f t="shared" si="10"/>
        <v>42113.138704336234</v>
      </c>
      <c r="W14" s="187">
        <v>272860.14</v>
      </c>
      <c r="X14" s="140">
        <v>9341.69</v>
      </c>
      <c r="Y14" s="114" t="s">
        <v>49</v>
      </c>
      <c r="Z14" s="140">
        <v>379604.81</v>
      </c>
      <c r="AA14" s="140">
        <v>59818.16</v>
      </c>
      <c r="AB14" s="140">
        <v>27064.2</v>
      </c>
    </row>
    <row r="15" spans="1:28">
      <c r="A15" s="118" t="s">
        <v>53</v>
      </c>
      <c r="B15" s="117" t="s">
        <v>54</v>
      </c>
      <c r="C15" s="167" t="s">
        <v>32</v>
      </c>
      <c r="D15" s="160" t="s">
        <v>33</v>
      </c>
      <c r="E15" s="140">
        <f>VLOOKUP($A15,종합!$A:$T,COLUMN(종합!E13),FALSE)</f>
        <v>106102.15935</v>
      </c>
      <c r="F15" s="143">
        <f t="shared" si="1"/>
        <v>-0.43934504740287639</v>
      </c>
      <c r="G15" s="144">
        <f>IF(COUNTIF(현재가!$A:$A,$B15),VLOOKUP($B15,현재가!$A:$B,2,FALSE),VLOOKUP($B15,현재가!$D:$E,2,FALSE))</f>
        <v>181500</v>
      </c>
      <c r="H15" s="199">
        <f t="shared" si="2"/>
        <v>101758.87389637793</v>
      </c>
      <c r="I15" s="187">
        <f t="shared" si="3"/>
        <v>51993.904218441108</v>
      </c>
      <c r="J15" s="169">
        <f t="shared" si="4"/>
        <v>49764.969677936824</v>
      </c>
      <c r="K15" s="200">
        <f>'RIM (개별)'!$K$3</f>
        <v>0.08</v>
      </c>
      <c r="L15" s="143">
        <v>0.15325387424798589</v>
      </c>
      <c r="M15" s="143">
        <f t="shared" si="5"/>
        <v>0.89996464752374694</v>
      </c>
      <c r="N15" s="143">
        <f t="shared" si="6"/>
        <v>0.13792306891923725</v>
      </c>
      <c r="O15" s="147">
        <f>VLOOKUP($A15,'RIM (개별)'!$A:$AA,COLUMN('RIM (개별)'!O17),FALSE)</f>
        <v>68983279</v>
      </c>
      <c r="P15" s="149">
        <f t="shared" si="7"/>
        <v>51993.904218441108</v>
      </c>
      <c r="Q15" s="149">
        <f t="shared" si="8"/>
        <v>55197.923340234382</v>
      </c>
      <c r="R15" s="121">
        <f t="shared" si="9"/>
        <v>8397.031441453697</v>
      </c>
      <c r="S15" s="164">
        <v>840</v>
      </c>
      <c r="T15" s="161">
        <v>0.1155040561813787</v>
      </c>
      <c r="U15" s="164">
        <v>50150.166310000001</v>
      </c>
      <c r="V15" s="121">
        <f t="shared" si="10"/>
        <v>5792.5476269757255</v>
      </c>
      <c r="W15" s="187">
        <v>38077.337460000002</v>
      </c>
      <c r="X15" s="140">
        <v>2210.2374500000001</v>
      </c>
      <c r="Y15" s="114" t="s">
        <v>55</v>
      </c>
      <c r="Z15" s="140">
        <v>55551.810873000002</v>
      </c>
      <c r="AA15" s="140">
        <v>3792.22028</v>
      </c>
      <c r="AB15" s="140">
        <v>3697.9792400000001</v>
      </c>
    </row>
    <row r="16" spans="1:28">
      <c r="A16" s="118" t="s">
        <v>56</v>
      </c>
      <c r="B16" s="117" t="s">
        <v>57</v>
      </c>
      <c r="C16" s="167" t="s">
        <v>32</v>
      </c>
      <c r="D16" s="160" t="s">
        <v>33</v>
      </c>
      <c r="E16" s="140">
        <f>VLOOKUP($A16,종합!$A:$T,COLUMN(종합!E14),FALSE)</f>
        <v>278997.87199999997</v>
      </c>
      <c r="F16" s="143">
        <f t="shared" si="1"/>
        <v>-0.44892139427848743</v>
      </c>
      <c r="G16" s="144">
        <f>IF(COUNTIF(현재가!$A:$A,$B16),VLOOKUP($B16,현재가!$A:$B,2,FALSE),VLOOKUP($B16,현재가!$D:$E,2,FALSE))</f>
        <v>320000</v>
      </c>
      <c r="H16" s="199">
        <f t="shared" si="2"/>
        <v>176345.15383088402</v>
      </c>
      <c r="I16" s="187">
        <f t="shared" si="3"/>
        <v>443395.71257486078</v>
      </c>
      <c r="J16" s="169">
        <f t="shared" si="4"/>
        <v>-267050.55874397676</v>
      </c>
      <c r="K16" s="200">
        <f>'RIM (개별)'!$K$3</f>
        <v>0.08</v>
      </c>
      <c r="L16" s="143">
        <v>4.176066756882002E-2</v>
      </c>
      <c r="M16" s="143">
        <f t="shared" si="5"/>
        <v>0.58638010081973224</v>
      </c>
      <c r="N16" s="143">
        <f t="shared" si="6"/>
        <v>2.4487624459304008E-2</v>
      </c>
      <c r="O16" s="147">
        <f>VLOOKUP($A16,'RIM (개별)'!$A:$AA,COLUMN('RIM (개별)'!O18),FALSE)</f>
        <v>79997665</v>
      </c>
      <c r="P16" s="149">
        <f t="shared" si="7"/>
        <v>443395.71257486078</v>
      </c>
      <c r="Q16" s="149">
        <f t="shared" si="8"/>
        <v>520906.81713022501</v>
      </c>
      <c r="R16" s="121">
        <f t="shared" si="9"/>
        <v>20308.500670899863</v>
      </c>
      <c r="S16" s="164">
        <v>8400</v>
      </c>
      <c r="T16" s="161">
        <v>2.1081945585051051E-2</v>
      </c>
      <c r="U16" s="164">
        <v>770627.46736000001</v>
      </c>
      <c r="V16" s="121">
        <f t="shared" si="10"/>
        <v>16246.326333229224</v>
      </c>
      <c r="W16" s="187">
        <v>416713.29053</v>
      </c>
      <c r="X16" s="140">
        <v>62007.073759999999</v>
      </c>
      <c r="Y16" s="114" t="s">
        <v>58</v>
      </c>
      <c r="Z16" s="140">
        <v>519720.9170663</v>
      </c>
      <c r="AA16" s="140">
        <v>96859.179459999999</v>
      </c>
      <c r="AB16" s="140">
        <v>79024.524399999995</v>
      </c>
    </row>
    <row r="17" spans="1:28">
      <c r="A17" s="118" t="s">
        <v>59</v>
      </c>
      <c r="B17" s="117" t="s">
        <v>60</v>
      </c>
      <c r="C17" s="167" t="s">
        <v>32</v>
      </c>
      <c r="D17" s="160" t="s">
        <v>33</v>
      </c>
      <c r="E17" s="140">
        <f>VLOOKUP($A17,종합!$A:$T,COLUMN(종합!E15),FALSE)</f>
        <v>245870.68999499999</v>
      </c>
      <c r="F17" s="143">
        <f t="shared" si="1"/>
        <v>-0.22832868092790592</v>
      </c>
      <c r="G17" s="144">
        <f>IF(COUNTIF(현재가!$A:$A,$B17),VLOOKUP($B17,현재가!$A:$B,2,FALSE),VLOOKUP($B17,현재가!$D:$E,2,FALSE))</f>
        <v>304500</v>
      </c>
      <c r="H17" s="199">
        <f t="shared" si="2"/>
        <v>234973.91665745265</v>
      </c>
      <c r="I17" s="187">
        <f t="shared" si="3"/>
        <v>145535.81999842514</v>
      </c>
      <c r="J17" s="169">
        <f t="shared" si="4"/>
        <v>89438.096659027491</v>
      </c>
      <c r="K17" s="200">
        <f>'RIM (개별)'!$K$3</f>
        <v>0.08</v>
      </c>
      <c r="L17" s="143">
        <v>0.1175369329417872</v>
      </c>
      <c r="M17" s="143">
        <f t="shared" si="5"/>
        <v>0.61265679638615889</v>
      </c>
      <c r="N17" s="143">
        <f t="shared" si="6"/>
        <v>7.2009800793170126E-2</v>
      </c>
      <c r="O17" s="147">
        <f>VLOOKUP($A17,'RIM (개별)'!$A:$AA,COLUMN('RIM (개별)'!O19),FALSE)</f>
        <v>70609160</v>
      </c>
      <c r="P17" s="149">
        <f t="shared" si="7"/>
        <v>145535.81999842514</v>
      </c>
      <c r="Q17" s="149">
        <f t="shared" si="8"/>
        <v>217782.99019560634</v>
      </c>
      <c r="R17" s="121">
        <f t="shared" si="9"/>
        <v>24577.686948370709</v>
      </c>
      <c r="S17" s="164">
        <v>9520</v>
      </c>
      <c r="T17" s="161">
        <v>5.8716577059062518E-2</v>
      </c>
      <c r="U17" s="164">
        <v>295557.05</v>
      </c>
      <c r="V17" s="121">
        <f t="shared" si="10"/>
        <v>17354.098301674192</v>
      </c>
      <c r="W17" s="187">
        <v>153774.74</v>
      </c>
      <c r="X17" s="140">
        <v>51013.120000000003</v>
      </c>
      <c r="Y17" s="114" t="s">
        <v>61</v>
      </c>
      <c r="Z17" s="140">
        <v>171189.05</v>
      </c>
      <c r="AA17" s="140">
        <v>35951.69</v>
      </c>
      <c r="AB17" s="140">
        <v>2740.47</v>
      </c>
    </row>
    <row r="18" spans="1:28">
      <c r="A18" s="118" t="s">
        <v>62</v>
      </c>
      <c r="B18" s="117" t="s">
        <v>63</v>
      </c>
      <c r="C18" s="167" t="s">
        <v>32</v>
      </c>
      <c r="D18" s="160" t="s">
        <v>33</v>
      </c>
      <c r="E18" s="140">
        <f>VLOOKUP($A18,종합!$A:$T,COLUMN(종합!E16),FALSE)</f>
        <v>539325.50052</v>
      </c>
      <c r="F18" s="143">
        <f t="shared" si="1"/>
        <v>-0.82235268610790246</v>
      </c>
      <c r="G18" s="144">
        <f>IF(COUNTIF(현재가!$A:$A,$B18),VLOOKUP($B18,현재가!$A:$B,2,FALSE),VLOOKUP($B18,현재가!$D:$E,2,FALSE))</f>
        <v>764000</v>
      </c>
      <c r="H18" s="199">
        <f t="shared" si="2"/>
        <v>135722.54781356256</v>
      </c>
      <c r="I18" s="187">
        <f t="shared" si="3"/>
        <v>58208.264492459894</v>
      </c>
      <c r="J18" s="169">
        <f t="shared" si="4"/>
        <v>77514.283321102659</v>
      </c>
      <c r="K18" s="200">
        <f>'RIM (개별)'!$K$3</f>
        <v>0.08</v>
      </c>
      <c r="L18" s="143">
        <v>0.19011204880462351</v>
      </c>
      <c r="M18" s="143">
        <f t="shared" si="5"/>
        <v>0.92835565975285439</v>
      </c>
      <c r="N18" s="143">
        <f t="shared" si="6"/>
        <v>0.17649159649498311</v>
      </c>
      <c r="O18" s="147">
        <f>VLOOKUP($A18,'RIM (개별)'!$A:$AA,COLUMN('RIM (개별)'!O20),FALSE)</f>
        <v>400931263</v>
      </c>
      <c r="P18" s="149">
        <f t="shared" si="7"/>
        <v>58208.264492459894</v>
      </c>
      <c r="Q18" s="149">
        <f t="shared" si="8"/>
        <v>63808.813033370265</v>
      </c>
      <c r="R18" s="121">
        <f t="shared" si="9"/>
        <v>11305.847708357835</v>
      </c>
      <c r="S18" s="164">
        <v>810</v>
      </c>
      <c r="T18" s="161">
        <v>9.466506991359358E-2</v>
      </c>
      <c r="U18" s="164">
        <v>478832.14</v>
      </c>
      <c r="V18" s="121">
        <f t="shared" si="10"/>
        <v>45328.678009975629</v>
      </c>
      <c r="W18" s="187">
        <v>255829.48</v>
      </c>
      <c r="X18" s="140">
        <v>22454.35</v>
      </c>
      <c r="Y18" s="114" t="s">
        <v>40</v>
      </c>
      <c r="Z18" s="140">
        <v>525899.72</v>
      </c>
      <c r="AA18" s="140">
        <v>28165.08</v>
      </c>
      <c r="AB18" s="140">
        <v>72486.67</v>
      </c>
    </row>
    <row r="19" spans="1:28">
      <c r="A19" s="118" t="s">
        <v>65</v>
      </c>
      <c r="B19" s="117" t="s">
        <v>66</v>
      </c>
      <c r="C19" s="167" t="s">
        <v>32</v>
      </c>
      <c r="D19" s="160" t="s">
        <v>33</v>
      </c>
      <c r="E19" s="140">
        <f>VLOOKUP($A19,종합!$A:$T,COLUMN(종합!E17),FALSE)</f>
        <v>331992.58119300002</v>
      </c>
      <c r="F19" s="143">
        <f t="shared" si="1"/>
        <v>0.23393765086925611</v>
      </c>
      <c r="G19" s="144">
        <f>IF(COUNTIF(현재가!$A:$A,$B19),VLOOKUP($B19,현재가!$A:$B,2,FALSE),VLOOKUP($B19,현재가!$D:$E,2,FALSE))</f>
        <v>81900</v>
      </c>
      <c r="H19" s="199">
        <f t="shared" si="2"/>
        <v>101059.49360619207</v>
      </c>
      <c r="I19" s="187">
        <f t="shared" si="3"/>
        <v>51626.062737021595</v>
      </c>
      <c r="J19" s="169">
        <f t="shared" si="4"/>
        <v>49433.430869170479</v>
      </c>
      <c r="K19" s="200">
        <f>'RIM (개별)'!$K$3</f>
        <v>0.08</v>
      </c>
      <c r="L19" s="143">
        <v>0.15496885685385831</v>
      </c>
      <c r="M19" s="143">
        <f t="shared" si="5"/>
        <v>0.59767662005958555</v>
      </c>
      <c r="N19" s="143">
        <f t="shared" si="6"/>
        <v>9.2621262578911775E-2</v>
      </c>
      <c r="O19" s="147">
        <f>VLOOKUP($A19,'RIM (개별)'!$A:$AA,COLUMN('RIM (개별)'!O21),FALSE)</f>
        <v>126265127</v>
      </c>
      <c r="P19" s="149">
        <f t="shared" si="7"/>
        <v>51626.062737021595</v>
      </c>
      <c r="Q19" s="149">
        <f t="shared" si="8"/>
        <v>52474.641204772241</v>
      </c>
      <c r="R19" s="121">
        <f t="shared" si="9"/>
        <v>8152.6457659154175</v>
      </c>
      <c r="S19" s="164">
        <v>3280</v>
      </c>
      <c r="T19" s="161">
        <v>0.11638991093750441</v>
      </c>
      <c r="U19" s="164">
        <v>88443.649860000005</v>
      </c>
      <c r="V19" s="121">
        <f t="shared" si="10"/>
        <v>10293.948530193225</v>
      </c>
      <c r="W19" s="187">
        <v>66257.172359999997</v>
      </c>
      <c r="X19" s="140">
        <v>1071.45868</v>
      </c>
      <c r="Y19" s="114" t="s">
        <v>69</v>
      </c>
      <c r="Z19" s="140">
        <v>42663.091850700002</v>
      </c>
      <c r="AA19" s="140">
        <v>13706.493539999999</v>
      </c>
      <c r="AB19" s="140">
        <v>19425.815200000001</v>
      </c>
    </row>
    <row r="20" spans="1:28">
      <c r="A20" s="118" t="s">
        <v>67</v>
      </c>
      <c r="B20" s="117" t="s">
        <v>68</v>
      </c>
      <c r="C20" s="167" t="s">
        <v>32</v>
      </c>
      <c r="D20" s="160" t="s">
        <v>33</v>
      </c>
      <c r="E20" s="140">
        <f>VLOOKUP($A20,종합!$A:$T,COLUMN(종합!E18),FALSE)</f>
        <v>110795.045079</v>
      </c>
      <c r="F20" s="143">
        <f t="shared" si="1"/>
        <v>2.2234945827039314</v>
      </c>
      <c r="G20" s="144">
        <f>IF(COUNTIF(현재가!$A:$A,$B20),VLOOKUP($B20,현재가!$A:$B,2,FALSE),VLOOKUP($B20,현재가!$D:$E,2,FALSE))</f>
        <v>80700</v>
      </c>
      <c r="H20" s="199">
        <f t="shared" si="2"/>
        <v>260136.01282420725</v>
      </c>
      <c r="I20" s="187">
        <f t="shared" si="3"/>
        <v>164606.67492559293</v>
      </c>
      <c r="J20" s="169">
        <f t="shared" si="4"/>
        <v>95529.337898614307</v>
      </c>
      <c r="K20" s="200">
        <f>'RIM (개별)'!$K$3</f>
        <v>0.08</v>
      </c>
      <c r="L20" s="143">
        <v>0.12935529097732279</v>
      </c>
      <c r="M20" s="143">
        <f t="shared" si="5"/>
        <v>0.81012068038903828</v>
      </c>
      <c r="N20" s="143">
        <f t="shared" si="6"/>
        <v>0.10479339633847076</v>
      </c>
      <c r="O20" s="147">
        <f>VLOOKUP($A20,'RIM (개별)'!$A:$AA,COLUMN('RIM (개별)'!O22),FALSE)</f>
        <v>77921348</v>
      </c>
      <c r="P20" s="149">
        <f t="shared" si="7"/>
        <v>164606.67492559293</v>
      </c>
      <c r="Q20" s="149">
        <f t="shared" si="8"/>
        <v>174378.93913231586</v>
      </c>
      <c r="R20" s="121">
        <f t="shared" si="9"/>
        <v>21592.662162474415</v>
      </c>
      <c r="S20" s="164">
        <v>4100</v>
      </c>
      <c r="T20" s="161">
        <v>8.3959844620787871E-2</v>
      </c>
      <c r="U20" s="164">
        <v>200396.91</v>
      </c>
      <c r="V20" s="121">
        <f t="shared" si="10"/>
        <v>16825.293426086013</v>
      </c>
      <c r="W20" s="187">
        <v>135878.42000000001</v>
      </c>
      <c r="X20" s="140">
        <v>7614.68</v>
      </c>
      <c r="Y20" s="114" t="s">
        <v>64</v>
      </c>
      <c r="Z20" s="140">
        <v>201881.89</v>
      </c>
      <c r="AA20" s="140">
        <v>33484.550000000003</v>
      </c>
      <c r="AB20" s="140">
        <v>27170.69</v>
      </c>
    </row>
    <row r="21" spans="1:28">
      <c r="A21" s="118" t="s">
        <v>70</v>
      </c>
      <c r="B21" s="117" t="s">
        <v>71</v>
      </c>
      <c r="C21" s="167" t="s">
        <v>32</v>
      </c>
      <c r="D21" s="160" t="s">
        <v>33</v>
      </c>
      <c r="E21" s="140">
        <f>VLOOKUP($A21,종합!$A:$T,COLUMN(종합!E19),FALSE)</f>
        <v>180825.96329000001</v>
      </c>
      <c r="F21" s="143">
        <f t="shared" si="1"/>
        <v>3.3449183394532449</v>
      </c>
      <c r="G21" s="144">
        <f>IF(COUNTIF(현재가!$A:$A,$B21),VLOOKUP($B21,현재가!$A:$B,2,FALSE),VLOOKUP($B21,현재가!$D:$E,2,FALSE))</f>
        <v>257000</v>
      </c>
      <c r="H21" s="199">
        <f t="shared" si="2"/>
        <v>1116644.013239484</v>
      </c>
      <c r="I21" s="187">
        <f t="shared" si="3"/>
        <v>37308.612239098737</v>
      </c>
      <c r="J21" s="169">
        <f t="shared" si="4"/>
        <v>1079335.4010003854</v>
      </c>
      <c r="K21" s="200">
        <f>'RIM (개별)'!$K$3</f>
        <v>0.08</v>
      </c>
      <c r="L21" s="143">
        <v>0.20525428835455869</v>
      </c>
      <c r="M21" s="143">
        <f t="shared" si="5"/>
        <v>0.98251688185939978</v>
      </c>
      <c r="N21" s="143">
        <f t="shared" si="6"/>
        <v>0.20166580338239112</v>
      </c>
      <c r="O21" s="147">
        <f>VLOOKUP($A21,'RIM (개별)'!$A:$AA,COLUMN('RIM (개별)'!O23),FALSE)</f>
        <v>56390492</v>
      </c>
      <c r="P21" s="149">
        <f t="shared" si="7"/>
        <v>37308.612239098737</v>
      </c>
      <c r="Q21" s="149">
        <f t="shared" si="8"/>
        <v>229069.64528701044</v>
      </c>
      <c r="R21" s="121">
        <f t="shared" si="9"/>
        <v>104672.40370299167</v>
      </c>
      <c r="S21" s="164">
        <v>1830</v>
      </c>
      <c r="T21" s="161">
        <v>5.9671043468762168E-2</v>
      </c>
      <c r="U21" s="164">
        <v>989178</v>
      </c>
      <c r="V21" s="121">
        <f t="shared" si="10"/>
        <v>59025.283436343227</v>
      </c>
      <c r="W21" s="187">
        <v>129173.5</v>
      </c>
      <c r="X21" s="140">
        <v>108134.99</v>
      </c>
      <c r="Y21" s="114" t="s">
        <v>72</v>
      </c>
      <c r="Z21" s="140">
        <v>847638.12</v>
      </c>
      <c r="AA21" s="140">
        <v>115069.16</v>
      </c>
      <c r="AB21" s="140">
        <v>56021.99</v>
      </c>
    </row>
    <row r="22" spans="1:28">
      <c r="A22" s="118" t="s">
        <v>73</v>
      </c>
      <c r="B22" s="117" t="s">
        <v>74</v>
      </c>
      <c r="C22" s="167" t="s">
        <v>32</v>
      </c>
      <c r="D22" s="160" t="s">
        <v>33</v>
      </c>
      <c r="E22" s="140">
        <f>VLOOKUP($A22,종합!$A:$T,COLUMN(종합!E20),FALSE)</f>
        <v>216155.84648000001</v>
      </c>
      <c r="F22" s="143">
        <f t="shared" si="1"/>
        <v>-0.77296295688006511</v>
      </c>
      <c r="G22" s="144">
        <f>IF(COUNTIF(현재가!$A:$A,$B22),VLOOKUP($B22,현재가!$A:$B,2,FALSE),VLOOKUP($B22,현재가!$D:$E,2,FALSE))</f>
        <v>1384000</v>
      </c>
      <c r="H22" s="199">
        <f t="shared" si="2"/>
        <v>314219.26767798996</v>
      </c>
      <c r="I22" s="187">
        <f t="shared" si="3"/>
        <v>61793.523941042811</v>
      </c>
      <c r="J22" s="169">
        <f t="shared" si="4"/>
        <v>252425.74373694716</v>
      </c>
      <c r="K22" s="200">
        <f>'RIM (개별)'!$K$3</f>
        <v>0.08</v>
      </c>
      <c r="L22" s="143">
        <v>0.27101334967395457</v>
      </c>
      <c r="M22" s="143">
        <f t="shared" si="5"/>
        <v>0.87217342843907875</v>
      </c>
      <c r="N22" s="143">
        <f t="shared" si="6"/>
        <v>0.23637064233789185</v>
      </c>
      <c r="O22" s="147">
        <f>VLOOKUP($A22,'RIM (개별)'!$A:$AA,COLUMN('RIM (개별)'!O24),FALSE)</f>
        <v>16759483</v>
      </c>
      <c r="P22" s="149">
        <f t="shared" si="7"/>
        <v>61793.523941042811</v>
      </c>
      <c r="Q22" s="149">
        <f t="shared" si="8"/>
        <v>148508.11042321532</v>
      </c>
      <c r="R22" s="121">
        <f t="shared" si="9"/>
        <v>32074.708332812999</v>
      </c>
      <c r="S22" s="164">
        <v>4100</v>
      </c>
      <c r="T22" s="161">
        <v>0.11897608839180319</v>
      </c>
      <c r="U22" s="164">
        <v>45181.812270000002</v>
      </c>
      <c r="V22" s="121">
        <f t="shared" si="10"/>
        <v>5375.5552903373782</v>
      </c>
      <c r="W22" s="187">
        <v>24889.19152</v>
      </c>
      <c r="X22" s="140">
        <v>14532.916380000001</v>
      </c>
      <c r="Y22" s="114" t="s">
        <v>75</v>
      </c>
      <c r="Z22" s="140">
        <v>59654.443413699999</v>
      </c>
      <c r="AA22" s="140">
        <v>5861.4926400000004</v>
      </c>
      <c r="AB22" s="140">
        <v>4964.5063399999999</v>
      </c>
    </row>
    <row r="23" spans="1:28">
      <c r="A23" s="118" t="s">
        <v>76</v>
      </c>
      <c r="B23" s="117" t="s">
        <v>77</v>
      </c>
      <c r="C23" s="167" t="s">
        <v>32</v>
      </c>
      <c r="D23" s="160" t="s">
        <v>33</v>
      </c>
      <c r="E23" s="140">
        <f>VLOOKUP($A23,종합!$A:$T,COLUMN(종합!E21),FALSE)</f>
        <v>229314.59872000001</v>
      </c>
      <c r="F23" s="143">
        <f t="shared" si="1"/>
        <v>-0.4447290574179833</v>
      </c>
      <c r="G23" s="144">
        <f>IF(COUNTIF(현재가!$A:$A,$B23),VLOOKUP($B23,현재가!$A:$B,2,FALSE),VLOOKUP($B23,현재가!$D:$E,2,FALSE))</f>
        <v>248000</v>
      </c>
      <c r="H23" s="199">
        <f t="shared" si="2"/>
        <v>137707.19376034013</v>
      </c>
      <c r="I23" s="187">
        <f t="shared" si="3"/>
        <v>164699.84238593475</v>
      </c>
      <c r="J23" s="169">
        <f t="shared" si="4"/>
        <v>-26992.648625594618</v>
      </c>
      <c r="K23" s="200">
        <f>'RIM (개별)'!$K$3</f>
        <v>0.08</v>
      </c>
      <c r="L23" s="143">
        <v>7.9706876146184769E-2</v>
      </c>
      <c r="M23" s="143">
        <f t="shared" si="5"/>
        <v>0.71339359523783519</v>
      </c>
      <c r="N23" s="143">
        <f t="shared" si="6"/>
        <v>5.6862374939103601E-2</v>
      </c>
      <c r="O23" s="147">
        <f>VLOOKUP($A23,'RIM (개별)'!$A:$AA,COLUMN('RIM (개별)'!O25),FALSE)</f>
        <v>93192825</v>
      </c>
      <c r="P23" s="149">
        <f t="shared" si="7"/>
        <v>164699.84238593475</v>
      </c>
      <c r="Q23" s="149">
        <f t="shared" si="8"/>
        <v>179641.016816477</v>
      </c>
      <c r="R23" s="121">
        <f t="shared" si="9"/>
        <v>12211.869455270591</v>
      </c>
      <c r="S23" s="164">
        <v>3500</v>
      </c>
      <c r="T23" s="161">
        <v>3.5810933234705862E-2</v>
      </c>
      <c r="U23" s="164">
        <v>317796.41307000001</v>
      </c>
      <c r="V23" s="121">
        <f t="shared" si="10"/>
        <v>11380.586130678776</v>
      </c>
      <c r="W23" s="187">
        <v>167412.53842999999</v>
      </c>
      <c r="X23" s="140">
        <v>13924.10254</v>
      </c>
      <c r="Y23" s="114" t="s">
        <v>72</v>
      </c>
      <c r="Z23" s="140">
        <v>403093.20669999998</v>
      </c>
      <c r="AA23" s="140">
        <v>35130.933830000002</v>
      </c>
      <c r="AB23" s="140">
        <v>38933.80429</v>
      </c>
    </row>
    <row r="24" spans="1:28">
      <c r="A24" s="118" t="s">
        <v>78</v>
      </c>
      <c r="B24" s="117" t="s">
        <v>79</v>
      </c>
      <c r="C24" s="167" t="s">
        <v>32</v>
      </c>
      <c r="D24" s="160" t="s">
        <v>33</v>
      </c>
      <c r="E24" s="140">
        <f>VLOOKUP($A24,종합!$A:$T,COLUMN(종합!E22),FALSE)</f>
        <v>124191.36900000001</v>
      </c>
      <c r="F24" s="143">
        <f t="shared" si="1"/>
        <v>-0.7836070989239533</v>
      </c>
      <c r="G24" s="144">
        <f>IF(COUNTIF(현재가!$A:$A,$B24),VLOOKUP($B24,현재가!$A:$B,2,FALSE),VLOOKUP($B24,현재가!$D:$E,2,FALSE))</f>
        <v>160500</v>
      </c>
      <c r="H24" s="199">
        <f t="shared" si="2"/>
        <v>34731.060622705489</v>
      </c>
      <c r="I24" s="187">
        <f t="shared" si="3"/>
        <v>24872.991290454229</v>
      </c>
      <c r="J24" s="169">
        <f t="shared" si="4"/>
        <v>9858.0693322512616</v>
      </c>
      <c r="K24" s="200">
        <f>'RIM (개별)'!$K$3</f>
        <v>0.08</v>
      </c>
      <c r="L24" s="143">
        <v>9.8698310388423582E-2</v>
      </c>
      <c r="M24" s="143">
        <f t="shared" si="5"/>
        <v>0.92041987502470113</v>
      </c>
      <c r="N24" s="143">
        <f t="shared" si="6"/>
        <v>9.0843886512862002E-2</v>
      </c>
      <c r="O24" s="147">
        <f>VLOOKUP($A24,'RIM (개별)'!$A:$AA,COLUMN('RIM (개별)'!O26),FALSE)</f>
        <v>82915920</v>
      </c>
      <c r="P24" s="149">
        <f t="shared" si="7"/>
        <v>24872.991290454229</v>
      </c>
      <c r="Q24" s="149">
        <f t="shared" si="8"/>
        <v>33808.612531827421</v>
      </c>
      <c r="R24" s="121">
        <f t="shared" si="9"/>
        <v>3493.3345491262949</v>
      </c>
      <c r="S24" s="164">
        <v>278</v>
      </c>
      <c r="T24" s="161">
        <v>4.2041954791855567E-2</v>
      </c>
      <c r="U24" s="164">
        <v>68896.189400000003</v>
      </c>
      <c r="V24" s="121">
        <f t="shared" si="10"/>
        <v>2896.530480085919</v>
      </c>
      <c r="W24" s="187">
        <v>28032.722119999999</v>
      </c>
      <c r="X24" s="140">
        <v>7409.0525600000001</v>
      </c>
      <c r="Y24" s="114" t="s">
        <v>55</v>
      </c>
      <c r="Z24" s="140">
        <v>65909.149531699994</v>
      </c>
      <c r="AA24" s="140">
        <v>3963.2561599999999</v>
      </c>
      <c r="AB24" s="140">
        <v>4379.2123600000004</v>
      </c>
    </row>
    <row r="25" spans="1:28">
      <c r="A25" s="118" t="s">
        <v>81</v>
      </c>
      <c r="B25" s="117" t="s">
        <v>82</v>
      </c>
      <c r="C25" s="167" t="s">
        <v>32</v>
      </c>
      <c r="D25" s="160" t="s">
        <v>33</v>
      </c>
      <c r="E25" s="140">
        <f>VLOOKUP($A25,종합!$A:$T,COLUMN(종합!E23),FALSE)</f>
        <v>261180.25248</v>
      </c>
      <c r="F25" s="143">
        <f t="shared" si="1"/>
        <v>-0.69395757206468733</v>
      </c>
      <c r="G25" s="144">
        <f>IF(COUNTIF(현재가!$A:$A,$B25),VLOOKUP($B25,현재가!$A:$B,2,FALSE),VLOOKUP($B25,현재가!$D:$E,2,FALSE))</f>
        <v>224000</v>
      </c>
      <c r="H25" s="199">
        <f t="shared" si="2"/>
        <v>68553.503857510048</v>
      </c>
      <c r="I25" s="187">
        <f t="shared" si="3"/>
        <v>48759.003908303355</v>
      </c>
      <c r="J25" s="169">
        <f t="shared" si="4"/>
        <v>19794.499949206693</v>
      </c>
      <c r="K25" s="200">
        <f>'RIM (개별)'!$K$3</f>
        <v>0.08</v>
      </c>
      <c r="L25" s="143">
        <v>0.1080993252220914</v>
      </c>
      <c r="M25" s="143">
        <f t="shared" si="5"/>
        <v>0.92406407924916223</v>
      </c>
      <c r="N25" s="143">
        <f t="shared" si="6"/>
        <v>9.9890703428807626E-2</v>
      </c>
      <c r="O25" s="147">
        <f>VLOOKUP($A25,'RIM (개별)'!$A:$AA,COLUMN('RIM (개별)'!O27),FALSE)</f>
        <v>77350188</v>
      </c>
      <c r="P25" s="149">
        <f t="shared" si="7"/>
        <v>48759.003908303355</v>
      </c>
      <c r="Q25" s="149">
        <f t="shared" si="8"/>
        <v>62511.738497649159</v>
      </c>
      <c r="R25" s="121">
        <f t="shared" si="9"/>
        <v>6584.4990757484684</v>
      </c>
      <c r="S25" s="164">
        <v>500</v>
      </c>
      <c r="T25" s="161">
        <v>7.7680532977533412E-2</v>
      </c>
      <c r="U25" s="164">
        <v>65564.977719999995</v>
      </c>
      <c r="V25" s="121">
        <f t="shared" si="10"/>
        <v>5093.1224139497026</v>
      </c>
      <c r="W25" s="187">
        <v>48352.947249999997</v>
      </c>
      <c r="X25" s="140">
        <v>10637.76606</v>
      </c>
      <c r="Y25" s="114" t="s">
        <v>80</v>
      </c>
      <c r="Z25" s="140">
        <v>79030.700792600008</v>
      </c>
      <c r="AA25" s="140">
        <v>18181.943650000001</v>
      </c>
      <c r="AB25" s="140">
        <v>204.38455999999999</v>
      </c>
    </row>
    <row r="26" spans="1:28">
      <c r="A26" s="118" t="s">
        <v>84</v>
      </c>
      <c r="B26" s="117" t="s">
        <v>85</v>
      </c>
      <c r="C26" s="167" t="s">
        <v>32</v>
      </c>
      <c r="D26" s="160" t="s">
        <v>33</v>
      </c>
      <c r="E26" s="140">
        <f>VLOOKUP($A26,종합!$A:$T,COLUMN(종합!E24),FALSE)</f>
        <v>41022.94455</v>
      </c>
      <c r="F26" s="143">
        <f t="shared" si="1"/>
        <v>-0.6404127520116395</v>
      </c>
      <c r="G26" s="144">
        <f>IF(COUNTIF(현재가!$A:$A,$B26),VLOOKUP($B26,현재가!$A:$B,2,FALSE),VLOOKUP($B26,현재가!$D:$E,2,FALSE))</f>
        <v>49750</v>
      </c>
      <c r="H26" s="199">
        <f t="shared" si="2"/>
        <v>17889.465587420935</v>
      </c>
      <c r="I26" s="187">
        <f t="shared" si="3"/>
        <v>10118.482315914483</v>
      </c>
      <c r="J26" s="169">
        <f t="shared" si="4"/>
        <v>7770.9832715064522</v>
      </c>
      <c r="K26" s="200">
        <f>'RIM (개별)'!$K$3</f>
        <v>0.08</v>
      </c>
      <c r="L26" s="143">
        <v>0.12926963683158149</v>
      </c>
      <c r="M26" s="143">
        <f t="shared" si="5"/>
        <v>0.95052548305167794</v>
      </c>
      <c r="N26" s="143">
        <f t="shared" si="6"/>
        <v>0.12287408399325397</v>
      </c>
      <c r="O26" s="147">
        <f>VLOOKUP($A26,'RIM (개별)'!$A:$AA,COLUMN('RIM (개별)'!O28),FALSE)</f>
        <v>116597915</v>
      </c>
      <c r="P26" s="149">
        <f t="shared" si="7"/>
        <v>10118.482315914483</v>
      </c>
      <c r="Q26" s="149">
        <f t="shared" si="8"/>
        <v>16980.142672362537</v>
      </c>
      <c r="R26" s="121">
        <f t="shared" si="9"/>
        <v>1980.0900755095192</v>
      </c>
      <c r="S26" s="164">
        <v>97.963999999999999</v>
      </c>
      <c r="T26" s="161">
        <v>7.9092885815087444E-2</v>
      </c>
      <c r="U26" s="164">
        <v>29190.283289999999</v>
      </c>
      <c r="V26" s="121">
        <f t="shared" si="10"/>
        <v>2308.7437431660251</v>
      </c>
      <c r="W26" s="187">
        <v>19798.492320000001</v>
      </c>
      <c r="X26" s="140">
        <v>8000.5529100000003</v>
      </c>
      <c r="Y26" s="114" t="s">
        <v>83</v>
      </c>
      <c r="Z26" s="140">
        <v>6300.4515588000004</v>
      </c>
      <c r="AA26" s="140">
        <v>7844.3492999999999</v>
      </c>
      <c r="AB26" s="140">
        <v>2163.0616500000001</v>
      </c>
    </row>
    <row r="27" spans="1:28">
      <c r="A27" s="118" t="s">
        <v>86</v>
      </c>
      <c r="B27" s="117" t="s">
        <v>87</v>
      </c>
      <c r="C27" s="167" t="s">
        <v>32</v>
      </c>
      <c r="D27" s="160" t="s">
        <v>33</v>
      </c>
      <c r="E27" s="140">
        <f>VLOOKUP($A27,종합!$A:$T,COLUMN(종합!E25),FALSE)</f>
        <v>158580.00338899999</v>
      </c>
      <c r="F27" s="143">
        <f t="shared" si="1"/>
        <v>-0.75210243176099567</v>
      </c>
      <c r="G27" s="144">
        <f>IF(COUNTIF(현재가!$A:$A,$B27),VLOOKUP($B27,현재가!$A:$B,2,FALSE),VLOOKUP($B27,현재가!$D:$E,2,FALSE))</f>
        <v>91900</v>
      </c>
      <c r="H27" s="199">
        <f t="shared" si="2"/>
        <v>22781.786521164497</v>
      </c>
      <c r="I27" s="187">
        <f t="shared" si="3"/>
        <v>229401.02112241721</v>
      </c>
      <c r="J27" s="169">
        <f t="shared" si="4"/>
        <v>-206619.23460125271</v>
      </c>
      <c r="K27" s="200">
        <f>'RIM (개별)'!$K$3</f>
        <v>0.08</v>
      </c>
      <c r="L27" s="143">
        <v>1.15997360946134E-2</v>
      </c>
      <c r="M27" s="143">
        <f t="shared" si="5"/>
        <v>0.37656095104670617</v>
      </c>
      <c r="N27" s="143">
        <f t="shared" si="6"/>
        <v>4.3680076556784275E-3</v>
      </c>
      <c r="O27" s="147">
        <f>VLOOKUP($A27,'RIM (개별)'!$A:$AA,COLUMN('RIM (개별)'!O29),FALSE)</f>
        <v>61288440</v>
      </c>
      <c r="P27" s="149">
        <f t="shared" si="7"/>
        <v>229401.02112241721</v>
      </c>
      <c r="Q27" s="149">
        <f t="shared" si="8"/>
        <v>263427.78184597293</v>
      </c>
      <c r="R27" s="121">
        <f t="shared" si="9"/>
        <v>4544.683779577621</v>
      </c>
      <c r="S27" s="164">
        <v>2833.333333333333</v>
      </c>
      <c r="T27" s="161">
        <v>5.7278909170870307E-3</v>
      </c>
      <c r="U27" s="164">
        <v>486281.22143999999</v>
      </c>
      <c r="V27" s="121">
        <f t="shared" si="10"/>
        <v>2785.3657914361629</v>
      </c>
      <c r="W27" s="187">
        <v>161450.77802</v>
      </c>
      <c r="X27" s="140">
        <v>20854.470829999998</v>
      </c>
      <c r="Y27" s="114" t="s">
        <v>93</v>
      </c>
      <c r="Z27" s="140">
        <v>401137.71370000002</v>
      </c>
      <c r="AA27" s="140">
        <v>98495.912859999997</v>
      </c>
      <c r="AB27" s="140">
        <v>37423.236089999999</v>
      </c>
    </row>
    <row r="28" spans="1:28">
      <c r="A28" s="118" t="s">
        <v>88</v>
      </c>
      <c r="B28" s="117" t="s">
        <v>89</v>
      </c>
      <c r="C28" s="167" t="s">
        <v>32</v>
      </c>
      <c r="D28" s="160" t="s">
        <v>33</v>
      </c>
      <c r="E28" s="140">
        <f>VLOOKUP($A28,종합!$A:$T,COLUMN(종합!E26),FALSE)</f>
        <v>64049.010300000002</v>
      </c>
      <c r="F28" s="143">
        <f t="shared" si="1"/>
        <v>-0.47631171085791701</v>
      </c>
      <c r="G28" s="144">
        <f>IF(COUNTIF(현재가!$A:$A,$B28),VLOOKUP($B28,현재가!$A:$B,2,FALSE),VLOOKUP($B28,현재가!$D:$E,2,FALSE))</f>
        <v>17900</v>
      </c>
      <c r="H28" s="199">
        <f t="shared" si="2"/>
        <v>9374.0203756432857</v>
      </c>
      <c r="I28" s="187">
        <f t="shared" si="3"/>
        <v>30714.957448764824</v>
      </c>
      <c r="J28" s="169">
        <f t="shared" si="4"/>
        <v>-21340.937073121539</v>
      </c>
      <c r="K28" s="200">
        <f>'RIM (개별)'!$K$3</f>
        <v>0.08</v>
      </c>
      <c r="L28" s="143">
        <v>2.7053187813596669E-2</v>
      </c>
      <c r="M28" s="143">
        <f t="shared" si="5"/>
        <v>0.4682656069347173</v>
      </c>
      <c r="N28" s="143">
        <f t="shared" si="6"/>
        <v>1.2668077411052742E-2</v>
      </c>
      <c r="O28" s="147">
        <f>VLOOKUP($A28,'RIM (개별)'!$A:$AA,COLUMN('RIM (개별)'!O30),FALSE)</f>
        <v>357815700</v>
      </c>
      <c r="P28" s="149">
        <f t="shared" si="7"/>
        <v>30714.957448764824</v>
      </c>
      <c r="Q28" s="149">
        <f t="shared" si="8"/>
        <v>33094.925683808731</v>
      </c>
      <c r="R28" s="121">
        <f t="shared" si="9"/>
        <v>940.31908885497546</v>
      </c>
      <c r="S28" s="164">
        <v>500</v>
      </c>
      <c r="T28" s="161">
        <v>1.4274776985420569E-2</v>
      </c>
      <c r="U28" s="164">
        <v>235703.11</v>
      </c>
      <c r="V28" s="121">
        <f t="shared" si="10"/>
        <v>3364.6093300200528</v>
      </c>
      <c r="W28" s="187">
        <v>118418.84</v>
      </c>
      <c r="X28" s="140">
        <v>8515.9</v>
      </c>
      <c r="Y28" s="114" t="s">
        <v>90</v>
      </c>
      <c r="Z28" s="140">
        <v>260638.67</v>
      </c>
      <c r="AA28" s="140">
        <v>42417.279999999999</v>
      </c>
      <c r="AB28" s="140">
        <v>24919.55</v>
      </c>
    </row>
    <row r="29" spans="1:28">
      <c r="A29" s="118" t="s">
        <v>91</v>
      </c>
      <c r="B29" s="117" t="s">
        <v>92</v>
      </c>
      <c r="C29" s="167" t="s">
        <v>32</v>
      </c>
      <c r="D29" s="160" t="s">
        <v>33</v>
      </c>
      <c r="E29" s="140">
        <f>VLOOKUP($A29,종합!$A:$T,COLUMN(종합!E27),FALSE)</f>
        <v>79420</v>
      </c>
      <c r="F29" s="143">
        <f t="shared" si="1"/>
        <v>-0.26451681060218113</v>
      </c>
      <c r="G29" s="144">
        <f>IF(COUNTIF(현재가!$A:$A,$B29),VLOOKUP($B29,현재가!$A:$B,2,FALSE),VLOOKUP($B29,현재가!$D:$E,2,FALSE))</f>
        <v>104500</v>
      </c>
      <c r="H29" s="199">
        <f t="shared" si="2"/>
        <v>76857.993292072075</v>
      </c>
      <c r="I29" s="187">
        <f t="shared" si="3"/>
        <v>76037.573275871313</v>
      </c>
      <c r="J29" s="169">
        <f t="shared" si="4"/>
        <v>820.42001620076235</v>
      </c>
      <c r="K29" s="200">
        <f>'RIM (개별)'!$K$3</f>
        <v>0.08</v>
      </c>
      <c r="L29" s="143">
        <v>8.2720929040315694E-2</v>
      </c>
      <c r="M29" s="143">
        <f t="shared" si="5"/>
        <v>0.82898758468983724</v>
      </c>
      <c r="N29" s="143">
        <f t="shared" si="6"/>
        <v>6.8574623168430729E-2</v>
      </c>
      <c r="O29" s="147">
        <f>VLOOKUP($A29,'RIM (개별)'!$A:$AA,COLUMN('RIM (개별)'!O31),FALSE)</f>
        <v>175778019</v>
      </c>
      <c r="P29" s="149">
        <f t="shared" si="7"/>
        <v>76037.573275871313</v>
      </c>
      <c r="Q29" s="149">
        <f t="shared" si="8"/>
        <v>76659.334748789042</v>
      </c>
      <c r="R29" s="121">
        <f t="shared" si="9"/>
        <v>6198.3803811991847</v>
      </c>
      <c r="S29" s="164">
        <v>1060</v>
      </c>
      <c r="T29" s="161">
        <v>5.8584374981182297E-2</v>
      </c>
      <c r="U29" s="164">
        <v>185977.75</v>
      </c>
      <c r="V29" s="121">
        <f t="shared" si="10"/>
        <v>10895.390244156575</v>
      </c>
      <c r="W29" s="187">
        <v>134750.26</v>
      </c>
      <c r="X29" s="140">
        <v>1092.92</v>
      </c>
      <c r="Y29" s="114" t="s">
        <v>43</v>
      </c>
      <c r="Z29" s="140">
        <v>105160.83</v>
      </c>
      <c r="AA29" s="140">
        <v>25150.75</v>
      </c>
      <c r="AB29" s="140">
        <v>3830.11</v>
      </c>
    </row>
    <row r="30" spans="1:28">
      <c r="A30" s="118" t="s">
        <v>94</v>
      </c>
      <c r="B30" s="117" t="s">
        <v>95</v>
      </c>
      <c r="C30" s="167" t="s">
        <v>32</v>
      </c>
      <c r="D30" s="160" t="s">
        <v>33</v>
      </c>
      <c r="E30" s="140">
        <f>VLOOKUP($A30,종합!$A:$T,COLUMN(종합!E28),FALSE)</f>
        <v>81746.874314999994</v>
      </c>
      <c r="F30" s="143">
        <f t="shared" si="1"/>
        <v>0.1575118169596641</v>
      </c>
      <c r="G30" s="144">
        <f>IF(COUNTIF(현재가!$A:$A,$B30),VLOOKUP($B30,현재가!$A:$B,2,FALSE),VLOOKUP($B30,현재가!$D:$E,2,FALSE))</f>
        <v>238500</v>
      </c>
      <c r="H30" s="199">
        <f t="shared" si="2"/>
        <v>276066.5683448799</v>
      </c>
      <c r="I30" s="187">
        <f t="shared" si="3"/>
        <v>198279.75170152253</v>
      </c>
      <c r="J30" s="169">
        <f t="shared" si="4"/>
        <v>77786.816643357364</v>
      </c>
      <c r="K30" s="200">
        <f>'RIM (개별)'!$K$3</f>
        <v>0.08</v>
      </c>
      <c r="L30" s="143">
        <v>0.1062369979914191</v>
      </c>
      <c r="M30" s="143">
        <f t="shared" si="5"/>
        <v>0.94504388478102574</v>
      </c>
      <c r="N30" s="143">
        <f t="shared" si="6"/>
        <v>0.10039862528928474</v>
      </c>
      <c r="O30" s="147">
        <f>VLOOKUP($A30,'RIM (개별)'!$A:$AA,COLUMN('RIM (개별)'!O32),FALSE)</f>
        <v>33692031</v>
      </c>
      <c r="P30" s="149">
        <f t="shared" si="7"/>
        <v>198279.75170152253</v>
      </c>
      <c r="Q30" s="149">
        <f t="shared" si="8"/>
        <v>252021.79387760864</v>
      </c>
      <c r="R30" s="121">
        <f t="shared" si="9"/>
        <v>26384.688841677282</v>
      </c>
      <c r="S30" s="164">
        <v>1450</v>
      </c>
      <c r="T30" s="161">
        <v>6.2070919695512039E-2</v>
      </c>
      <c r="U30" s="164">
        <v>143215.81808999999</v>
      </c>
      <c r="V30" s="121">
        <f t="shared" si="10"/>
        <v>8889.5375437914499</v>
      </c>
      <c r="W30" s="187">
        <v>84911.260920000001</v>
      </c>
      <c r="X30" s="140">
        <v>18106.785510000002</v>
      </c>
      <c r="Y30" s="114" t="s">
        <v>64</v>
      </c>
      <c r="Z30" s="140">
        <v>122525.6886912</v>
      </c>
      <c r="AA30" s="140">
        <v>13614.162109999999</v>
      </c>
      <c r="AB30" s="140">
        <v>12378.949790000001</v>
      </c>
    </row>
    <row r="31" spans="1:28">
      <c r="A31" s="118" t="s">
        <v>96</v>
      </c>
      <c r="B31" s="117" t="s">
        <v>97</v>
      </c>
      <c r="C31" s="167" t="s">
        <v>32</v>
      </c>
      <c r="D31" s="160" t="s">
        <v>33</v>
      </c>
      <c r="E31" s="140">
        <f>VLOOKUP($A31,종합!$A:$T,COLUMN(종합!E29),FALSE)</f>
        <v>100199.7</v>
      </c>
      <c r="F31" s="143">
        <f t="shared" si="1"/>
        <v>-0.86577291427609959</v>
      </c>
      <c r="G31" s="144">
        <f>IF(COUNTIF(현재가!$A:$A,$B31),VLOOKUP($B31,현재가!$A:$B,2,FALSE),VLOOKUP($B31,현재가!$D:$E,2,FALSE))</f>
        <v>531000</v>
      </c>
      <c r="H31" s="199">
        <f t="shared" si="2"/>
        <v>71274.58251939113</v>
      </c>
      <c r="I31" s="187">
        <f t="shared" si="3"/>
        <v>53033.333925361978</v>
      </c>
      <c r="J31" s="169">
        <f t="shared" si="4"/>
        <v>18241.248594029152</v>
      </c>
      <c r="K31" s="200">
        <f>'RIM (개별)'!$K$3</f>
        <v>0.08</v>
      </c>
      <c r="L31" s="143">
        <v>0.11004634594036949</v>
      </c>
      <c r="M31" s="143">
        <f t="shared" si="5"/>
        <v>0.60473202092807932</v>
      </c>
      <c r="N31" s="143">
        <f t="shared" si="6"/>
        <v>6.6548549176270178E-2</v>
      </c>
      <c r="O31" s="147">
        <f>VLOOKUP($A31,'RIM (개별)'!$A:$AA,COLUMN('RIM (개별)'!O33),FALSE)</f>
        <v>116604719</v>
      </c>
      <c r="P31" s="149">
        <f t="shared" si="7"/>
        <v>53033.333925361978</v>
      </c>
      <c r="Q31" s="149">
        <f t="shared" si="8"/>
        <v>53418.995846986261</v>
      </c>
      <c r="R31" s="121">
        <f t="shared" si="9"/>
        <v>5732.8195552812331</v>
      </c>
      <c r="S31" s="164">
        <v>2266</v>
      </c>
      <c r="T31" s="161">
        <v>5.0316859090435262E-2</v>
      </c>
      <c r="U31" s="164">
        <v>132852.85</v>
      </c>
      <c r="V31" s="121">
        <f t="shared" si="10"/>
        <v>6684.7381332127325</v>
      </c>
      <c r="W31" s="187">
        <v>62289.07</v>
      </c>
      <c r="X31" s="140">
        <v>449.7</v>
      </c>
      <c r="Y31" s="114" t="s">
        <v>72</v>
      </c>
      <c r="Z31" s="140">
        <v>157120.19</v>
      </c>
      <c r="AA31" s="140">
        <v>12946.21</v>
      </c>
      <c r="AB31" s="140">
        <v>21717.39</v>
      </c>
    </row>
    <row r="32" spans="1:28">
      <c r="A32" s="118" t="s">
        <v>98</v>
      </c>
      <c r="B32" s="117" t="s">
        <v>99</v>
      </c>
      <c r="C32" s="167" t="s">
        <v>32</v>
      </c>
      <c r="D32" s="160" t="s">
        <v>33</v>
      </c>
      <c r="E32" s="140">
        <f>VLOOKUP($A32,종합!$A:$T,COLUMN(종합!E30),FALSE)</f>
        <v>60545.161500000002</v>
      </c>
      <c r="F32" s="143">
        <f t="shared" si="1"/>
        <v>15.7313571128809</v>
      </c>
      <c r="G32" s="144">
        <f>IF(COUNTIF(현재가!$A:$A,$B32),VLOOKUP($B32,현재가!$A:$B,2,FALSE),VLOOKUP($B32,현재가!$D:$E,2,FALSE))</f>
        <v>28300</v>
      </c>
      <c r="H32" s="199">
        <f t="shared" si="2"/>
        <v>473497.4062945295</v>
      </c>
      <c r="I32" s="187">
        <f t="shared" si="3"/>
        <v>295114.18369332998</v>
      </c>
      <c r="J32" s="169">
        <f t="shared" si="4"/>
        <v>178383.22260119952</v>
      </c>
      <c r="K32" s="200">
        <f>'RIM (개별)'!$K$3</f>
        <v>0.08</v>
      </c>
      <c r="L32" s="143">
        <v>0.1376279552935582</v>
      </c>
      <c r="M32" s="143">
        <f t="shared" si="5"/>
        <v>0.84304615447152176</v>
      </c>
      <c r="N32" s="143">
        <f t="shared" si="6"/>
        <v>0.11602671845801275</v>
      </c>
      <c r="O32" s="147">
        <f>VLOOKUP($A32,'RIM (개별)'!$A:$AA,COLUMN('RIM (개별)'!O34),FALSE)</f>
        <v>17674240</v>
      </c>
      <c r="P32" s="149">
        <f t="shared" si="7"/>
        <v>295114.18369332998</v>
      </c>
      <c r="Q32" s="149">
        <f t="shared" si="8"/>
        <v>299464.26018883981</v>
      </c>
      <c r="R32" s="121">
        <f t="shared" si="9"/>
        <v>38227.798623203147</v>
      </c>
      <c r="S32" s="164">
        <v>6000</v>
      </c>
      <c r="T32" s="161">
        <v>0.10752689460795729</v>
      </c>
      <c r="U32" s="164">
        <v>62835.190210000001</v>
      </c>
      <c r="V32" s="121">
        <f t="shared" si="10"/>
        <v>6756.4728753816198</v>
      </c>
      <c r="W32" s="187">
        <v>52928.032059999998</v>
      </c>
      <c r="X32" s="140">
        <v>768.84295999999995</v>
      </c>
      <c r="Y32" s="114" t="s">
        <v>58</v>
      </c>
      <c r="Z32" s="140">
        <v>54529.904763600003</v>
      </c>
      <c r="AA32" s="140">
        <v>3023.6708400000002</v>
      </c>
      <c r="AB32" s="140">
        <v>11989.768249999999</v>
      </c>
    </row>
    <row r="33" spans="1:28">
      <c r="A33" s="118" t="s">
        <v>101</v>
      </c>
      <c r="B33" s="117" t="s">
        <v>102</v>
      </c>
      <c r="C33" s="167" t="s">
        <v>32</v>
      </c>
      <c r="D33" s="160" t="s">
        <v>33</v>
      </c>
      <c r="E33" s="140">
        <f>VLOOKUP($A33,종합!$A:$T,COLUMN(종합!E31),FALSE)</f>
        <v>196377.3768</v>
      </c>
      <c r="F33" s="143">
        <f t="shared" si="1"/>
        <v>-0.91011942912959409</v>
      </c>
      <c r="G33" s="144">
        <f>IF(COUNTIF(현재가!$A:$A,$B33),VLOOKUP($B33,현재가!$A:$B,2,FALSE),VLOOKUP($B33,현재가!$D:$E,2,FALSE))</f>
        <v>120000</v>
      </c>
      <c r="H33" s="199">
        <f t="shared" si="2"/>
        <v>10785.668504448713</v>
      </c>
      <c r="I33" s="187">
        <f t="shared" si="3"/>
        <v>35428.218930629453</v>
      </c>
      <c r="J33" s="169">
        <f t="shared" si="4"/>
        <v>-24642.55042618074</v>
      </c>
      <c r="K33" s="200">
        <f>'RIM (개별)'!$K$3</f>
        <v>0.08</v>
      </c>
      <c r="L33" s="143">
        <v>3.4370514716006273E-2</v>
      </c>
      <c r="M33" s="143">
        <f t="shared" si="5"/>
        <v>0.23490793697799617</v>
      </c>
      <c r="N33" s="143">
        <f t="shared" si="6"/>
        <v>8.0739067048088906E-3</v>
      </c>
      <c r="O33" s="147">
        <f>VLOOKUP($A33,'RIM (개별)'!$A:$AA,COLUMN('RIM (개별)'!O35),FALSE)</f>
        <v>244971643</v>
      </c>
      <c r="P33" s="149">
        <f t="shared" si="7"/>
        <v>35428.218930629453</v>
      </c>
      <c r="Q33" s="149">
        <f t="shared" si="8"/>
        <v>46290.272054059744</v>
      </c>
      <c r="R33" s="121">
        <f t="shared" si="9"/>
        <v>1731.8177302303204</v>
      </c>
      <c r="S33" s="164">
        <v>1325</v>
      </c>
      <c r="T33" s="161">
        <v>1.407780997409502E-2</v>
      </c>
      <c r="U33" s="164">
        <v>301358.12</v>
      </c>
      <c r="V33" s="121">
        <f t="shared" si="10"/>
        <v>4242.4623475105236</v>
      </c>
      <c r="W33" s="187">
        <v>113398.04</v>
      </c>
      <c r="X33" s="140">
        <v>26608.95</v>
      </c>
      <c r="Y33" s="114" t="s">
        <v>61</v>
      </c>
      <c r="Z33" s="140">
        <v>226815.47</v>
      </c>
      <c r="AA33" s="140">
        <v>51856.83</v>
      </c>
      <c r="AB33" s="140">
        <v>3649.94</v>
      </c>
    </row>
    <row r="34" spans="1:28">
      <c r="A34" s="118" t="s">
        <v>104</v>
      </c>
      <c r="B34" s="117" t="s">
        <v>105</v>
      </c>
      <c r="C34" s="167" t="s">
        <v>32</v>
      </c>
      <c r="D34" s="160" t="s">
        <v>33</v>
      </c>
      <c r="E34" s="140">
        <f>VLOOKUP($A34,종합!$A:$T,COLUMN(종합!E32),FALSE)</f>
        <v>81858.551808000004</v>
      </c>
      <c r="F34" s="143">
        <f t="shared" si="1"/>
        <v>-1.0117629256707763</v>
      </c>
      <c r="G34" s="144">
        <f>IF(COUNTIF(현재가!$A:$A,$B34),VLOOKUP($B34,현재가!$A:$B,2,FALSE),VLOOKUP($B34,현재가!$D:$E,2,FALSE))</f>
        <v>31350</v>
      </c>
      <c r="H34" s="199">
        <f t="shared" si="2"/>
        <v>-368.76771977883618</v>
      </c>
      <c r="I34" s="187">
        <f t="shared" si="3"/>
        <v>54460.394592482087</v>
      </c>
      <c r="J34" s="169">
        <f t="shared" si="4"/>
        <v>-54829.162312260923</v>
      </c>
      <c r="K34" s="200">
        <f>'RIM (개별)'!$K$3</f>
        <v>0.08</v>
      </c>
      <c r="L34" s="143">
        <v>1.094614454803833E-2</v>
      </c>
      <c r="M34" s="143">
        <f t="shared" si="5"/>
        <v>0.56746519036297816</v>
      </c>
      <c r="N34" s="143">
        <f t="shared" si="6"/>
        <v>6.2115559996932463E-3</v>
      </c>
      <c r="O34" s="147">
        <f>VLOOKUP($A34,'RIM (개별)'!$A:$AA,COLUMN('RIM (개별)'!O36),FALSE)</f>
        <v>180070638</v>
      </c>
      <c r="P34" s="149">
        <f t="shared" si="7"/>
        <v>54460.394592482087</v>
      </c>
      <c r="Q34" s="149">
        <f t="shared" si="8"/>
        <v>62920.996592459458</v>
      </c>
      <c r="R34" s="121">
        <f t="shared" si="9"/>
        <v>647.34674241588255</v>
      </c>
      <c r="S34" s="164">
        <v>280</v>
      </c>
      <c r="T34" s="161">
        <v>3.1263618789552079E-3</v>
      </c>
      <c r="U34" s="164">
        <v>372855.56</v>
      </c>
      <c r="V34" s="121">
        <f t="shared" si="10"/>
        <v>1165.6814091404963</v>
      </c>
      <c r="W34" s="187">
        <v>113302.24</v>
      </c>
      <c r="X34" s="140">
        <v>15235.06</v>
      </c>
      <c r="Y34" s="114" t="s">
        <v>103</v>
      </c>
      <c r="Z34" s="140">
        <v>551493.68999999994</v>
      </c>
      <c r="AA34" s="140">
        <v>70543.850000000006</v>
      </c>
      <c r="AB34" s="140">
        <v>55447.72</v>
      </c>
    </row>
    <row r="35" spans="1:28">
      <c r="A35" s="118" t="s">
        <v>106</v>
      </c>
      <c r="B35" s="117" t="s">
        <v>107</v>
      </c>
      <c r="C35" s="167" t="s">
        <v>32</v>
      </c>
      <c r="D35" s="160" t="s">
        <v>33</v>
      </c>
      <c r="E35" s="140">
        <f>VLOOKUP($A35,종합!$A:$T,COLUMN(종합!E33),FALSE)</f>
        <v>119337.75952000001</v>
      </c>
      <c r="F35" s="143">
        <f t="shared" si="1"/>
        <v>-0.73475583890383422</v>
      </c>
      <c r="G35" s="144">
        <f>IF(COUNTIF(현재가!$A:$A,$B35),VLOOKUP($B35,현재가!$A:$B,2,FALSE),VLOOKUP($B35,현재가!$D:$E,2,FALSE))</f>
        <v>106000</v>
      </c>
      <c r="H35" s="199">
        <f t="shared" si="2"/>
        <v>28115.881076193567</v>
      </c>
      <c r="I35" s="187">
        <f t="shared" si="3"/>
        <v>15758.763180826218</v>
      </c>
      <c r="J35" s="169">
        <f t="shared" si="4"/>
        <v>12357.117895367352</v>
      </c>
      <c r="K35" s="200">
        <f>'RIM (개별)'!$K$3</f>
        <v>0.08</v>
      </c>
      <c r="L35" s="143">
        <v>0.148108728750622</v>
      </c>
      <c r="M35" s="143">
        <f t="shared" si="5"/>
        <v>0.62448099901190801</v>
      </c>
      <c r="N35" s="143">
        <f t="shared" si="6"/>
        <v>9.2491086892572127E-2</v>
      </c>
      <c r="O35" s="147">
        <f>VLOOKUP($A35,'RIM (개별)'!$A:$AA,COLUMN('RIM (개별)'!O37),FALSE)</f>
        <v>202738998</v>
      </c>
      <c r="P35" s="149">
        <f t="shared" si="7"/>
        <v>15758.763180826218</v>
      </c>
      <c r="Q35" s="149">
        <f t="shared" si="8"/>
        <v>15770.619908065246</v>
      </c>
      <c r="R35" s="121">
        <f t="shared" si="9"/>
        <v>2250.2190242746078</v>
      </c>
      <c r="S35" s="164">
        <v>845</v>
      </c>
      <c r="T35" s="161">
        <v>0.1210662897617325</v>
      </c>
      <c r="U35" s="164">
        <v>37682.42598</v>
      </c>
      <c r="V35" s="121">
        <f t="shared" si="10"/>
        <v>4562.0715026197167</v>
      </c>
      <c r="W35" s="187">
        <v>31973.196779999998</v>
      </c>
      <c r="X35" s="140">
        <v>24.038209999999999</v>
      </c>
      <c r="Y35" s="114" t="s">
        <v>100</v>
      </c>
      <c r="Z35" s="140">
        <v>16923.931176499998</v>
      </c>
      <c r="AA35" s="140">
        <v>165.40181999999999</v>
      </c>
      <c r="AB35" s="140">
        <v>14.06101</v>
      </c>
    </row>
    <row r="36" spans="1:28">
      <c r="A36" s="118" t="s">
        <v>108</v>
      </c>
      <c r="B36" s="117" t="s">
        <v>109</v>
      </c>
      <c r="C36" s="167" t="s">
        <v>32</v>
      </c>
      <c r="D36" s="160" t="s">
        <v>33</v>
      </c>
      <c r="E36" s="140">
        <f>VLOOKUP($A36,종합!$A:$T,COLUMN(종합!E34),FALSE)</f>
        <v>33924.959838000002</v>
      </c>
      <c r="F36" s="143">
        <f t="shared" si="1"/>
        <v>1.5552801583991749</v>
      </c>
      <c r="G36" s="144">
        <f>IF(COUNTIF(현재가!$A:$A,$B36),VLOOKUP($B36,현재가!$A:$B,2,FALSE),VLOOKUP($B36,현재가!$D:$E,2,FALSE))</f>
        <v>58200</v>
      </c>
      <c r="H36" s="199">
        <f t="shared" si="2"/>
        <v>148717.30521883199</v>
      </c>
      <c r="I36" s="187">
        <f t="shared" si="3"/>
        <v>430288.3311850446</v>
      </c>
      <c r="J36" s="169">
        <f t="shared" si="4"/>
        <v>-281571.02596621262</v>
      </c>
      <c r="K36" s="200">
        <f>'RIM (개별)'!$K$3</f>
        <v>0.08</v>
      </c>
      <c r="L36" s="143">
        <v>3.6558399140232511E-2</v>
      </c>
      <c r="M36" s="143">
        <f t="shared" si="5"/>
        <v>0.92084895695577362</v>
      </c>
      <c r="N36" s="143">
        <f t="shared" si="6"/>
        <v>3.3664763716255958E-2</v>
      </c>
      <c r="O36" s="147">
        <f>VLOOKUP($A36,'RIM (개별)'!$A:$AA,COLUMN('RIM (개별)'!O38),FALSE)</f>
        <v>29552204</v>
      </c>
      <c r="P36" s="149">
        <f t="shared" si="7"/>
        <v>430288.3311850446</v>
      </c>
      <c r="Q36" s="149">
        <f t="shared" si="8"/>
        <v>550045.0622227703</v>
      </c>
      <c r="R36" s="121">
        <f t="shared" si="9"/>
        <v>21477.922900524616</v>
      </c>
      <c r="S36" s="164">
        <v>1700</v>
      </c>
      <c r="T36" s="161">
        <v>1.548394479344539E-2</v>
      </c>
      <c r="U36" s="164">
        <v>409921.35242000001</v>
      </c>
      <c r="V36" s="121">
        <f t="shared" si="10"/>
        <v>6347.1995905257518</v>
      </c>
      <c r="W36" s="187">
        <v>162550.43888</v>
      </c>
      <c r="X36" s="140">
        <v>35390.75346</v>
      </c>
      <c r="Y36" s="114" t="s">
        <v>130</v>
      </c>
      <c r="Z36" s="140">
        <v>294646.79625279998</v>
      </c>
      <c r="AA36" s="140">
        <v>9534.6370700000007</v>
      </c>
      <c r="AB36" s="140">
        <v>34141.947910000003</v>
      </c>
    </row>
    <row r="37" spans="1:28">
      <c r="A37" s="118" t="s">
        <v>111</v>
      </c>
      <c r="B37" s="117" t="s">
        <v>112</v>
      </c>
      <c r="C37" s="167" t="s">
        <v>32</v>
      </c>
      <c r="D37" s="160" t="s">
        <v>33</v>
      </c>
      <c r="E37" s="140">
        <f>VLOOKUP($A37,종합!$A:$T,COLUMN(종합!E35),FALSE)</f>
        <v>471724.67580000003</v>
      </c>
      <c r="F37" s="143">
        <f t="shared" si="1"/>
        <v>-0.94019425280628188</v>
      </c>
      <c r="G37" s="144">
        <f>IF(COUNTIF(현재가!$A:$A,$B37),VLOOKUP($B37,현재가!$A:$B,2,FALSE),VLOOKUP($B37,현재가!$D:$E,2,FALSE))</f>
        <v>686000</v>
      </c>
      <c r="H37" s="199">
        <f t="shared" si="2"/>
        <v>41026.742574890603</v>
      </c>
      <c r="I37" s="187">
        <f t="shared" si="3"/>
        <v>13991.674240544104</v>
      </c>
      <c r="J37" s="169">
        <f t="shared" si="4"/>
        <v>27035.068334346499</v>
      </c>
      <c r="K37" s="200">
        <f>'RIM (개별)'!$K$3</f>
        <v>0.08</v>
      </c>
      <c r="L37" s="143">
        <v>0.23043703116538269</v>
      </c>
      <c r="M37" s="143">
        <f t="shared" si="5"/>
        <v>0.3863155483997549</v>
      </c>
      <c r="N37" s="143">
        <f t="shared" si="6"/>
        <v>8.9021408066266225E-2</v>
      </c>
      <c r="O37" s="147">
        <f>VLOOKUP($A37,'RIM (개별)'!$A:$AA,COLUMN('RIM (개별)'!O39),FALSE)</f>
        <v>72500293</v>
      </c>
      <c r="P37" s="149">
        <f t="shared" si="7"/>
        <v>13991.674240544104</v>
      </c>
      <c r="Q37" s="149">
        <f t="shared" si="8"/>
        <v>16554.10836753446</v>
      </c>
      <c r="R37" s="121">
        <f t="shared" si="9"/>
        <v>3487.1341361504769</v>
      </c>
      <c r="S37" s="164">
        <v>2140</v>
      </c>
      <c r="T37" s="161">
        <v>0.13059896393453371</v>
      </c>
      <c r="U37" s="164">
        <v>19358.365409999999</v>
      </c>
      <c r="V37" s="121">
        <f t="shared" si="10"/>
        <v>2528.1824660121147</v>
      </c>
      <c r="W37" s="187">
        <v>12001.77707</v>
      </c>
      <c r="X37" s="140">
        <v>1857.77225</v>
      </c>
      <c r="Y37" s="114" t="s">
        <v>103</v>
      </c>
      <c r="Z37" s="140">
        <v>23936.013846599999</v>
      </c>
      <c r="AA37" s="140">
        <v>2970.2669900000001</v>
      </c>
      <c r="AB37" s="140">
        <v>719.07588999999996</v>
      </c>
    </row>
    <row r="38" spans="1:28">
      <c r="A38" s="118" t="s">
        <v>114</v>
      </c>
      <c r="B38" s="117" t="s">
        <v>115</v>
      </c>
      <c r="C38" s="167" t="s">
        <v>32</v>
      </c>
      <c r="D38" s="160" t="s">
        <v>33</v>
      </c>
      <c r="E38" s="140">
        <f>VLOOKUP($A38,종합!$A:$T,COLUMN(종합!E36),FALSE)</f>
        <v>30753.396258500001</v>
      </c>
      <c r="F38" s="143">
        <f t="shared" si="1"/>
        <v>1.2964691772996537</v>
      </c>
      <c r="G38" s="144">
        <f>IF(COUNTIF(현재가!$A:$A,$B38),VLOOKUP($B38,현재가!$A:$B,2,FALSE),VLOOKUP($B38,현재가!$D:$E,2,FALSE))</f>
        <v>31550</v>
      </c>
      <c r="H38" s="199">
        <f t="shared" si="2"/>
        <v>72453.602543804082</v>
      </c>
      <c r="I38" s="187">
        <f t="shared" si="3"/>
        <v>43964.114414285461</v>
      </c>
      <c r="J38" s="169">
        <f t="shared" si="4"/>
        <v>28489.488129518621</v>
      </c>
      <c r="K38" s="200">
        <f>'RIM (개별)'!$K$3</f>
        <v>0.08</v>
      </c>
      <c r="L38" s="143">
        <v>0.14831584382415319</v>
      </c>
      <c r="M38" s="143">
        <f t="shared" si="5"/>
        <v>0.93200642873548989</v>
      </c>
      <c r="N38" s="143">
        <f t="shared" si="6"/>
        <v>0.13823131992743967</v>
      </c>
      <c r="O38" s="147">
        <f>VLOOKUP($A38,'RIM (개별)'!$A:$AA,COLUMN('RIM (개별)'!O40),FALSE)</f>
        <v>123852681</v>
      </c>
      <c r="P38" s="149">
        <f t="shared" si="7"/>
        <v>43964.114414285461</v>
      </c>
      <c r="Q38" s="149">
        <f t="shared" si="8"/>
        <v>45046.875779782269</v>
      </c>
      <c r="R38" s="121">
        <f t="shared" si="9"/>
        <v>5882.9091127440715</v>
      </c>
      <c r="S38" s="164">
        <v>400</v>
      </c>
      <c r="T38" s="161">
        <v>7.589299208830691E-2</v>
      </c>
      <c r="U38" s="164">
        <v>96005.447360000006</v>
      </c>
      <c r="V38" s="121">
        <f t="shared" si="10"/>
        <v>7286.1406569268456</v>
      </c>
      <c r="W38" s="187">
        <v>55791.763359999997</v>
      </c>
      <c r="X38" s="140">
        <v>1341.02898</v>
      </c>
      <c r="Y38" s="114" t="s">
        <v>49</v>
      </c>
      <c r="Z38" s="140">
        <v>66076.261594600001</v>
      </c>
      <c r="AA38" s="140">
        <v>12580.80953</v>
      </c>
      <c r="AB38" s="140">
        <v>13057.075199999999</v>
      </c>
    </row>
    <row r="39" spans="1:28">
      <c r="A39" s="118" t="s">
        <v>117</v>
      </c>
      <c r="B39" s="117" t="s">
        <v>118</v>
      </c>
      <c r="C39" s="167" t="s">
        <v>32</v>
      </c>
      <c r="D39" s="160" t="s">
        <v>33</v>
      </c>
      <c r="E39" s="140">
        <f>VLOOKUP($A39,종합!$A:$T,COLUMN(종합!E37),FALSE)</f>
        <v>56445.199107</v>
      </c>
      <c r="F39" s="143">
        <f t="shared" si="1"/>
        <v>-0.73748337275302167</v>
      </c>
      <c r="G39" s="144">
        <f>IF(COUNTIF(현재가!$A:$A,$B39),VLOOKUP($B39,현재가!$A:$B,2,FALSE),VLOOKUP($B39,현재가!$D:$E,2,FALSE))</f>
        <v>73900</v>
      </c>
      <c r="H39" s="199">
        <f t="shared" si="2"/>
        <v>19399.978753551695</v>
      </c>
      <c r="I39" s="187">
        <f t="shared" si="3"/>
        <v>11093.599938392475</v>
      </c>
      <c r="J39" s="169">
        <f t="shared" si="4"/>
        <v>8306.3788151592198</v>
      </c>
      <c r="K39" s="200">
        <f>'RIM (개별)'!$K$3</f>
        <v>0.08</v>
      </c>
      <c r="L39" s="143">
        <v>0.1238333942705192</v>
      </c>
      <c r="M39" s="143">
        <f t="shared" si="5"/>
        <v>0.85719227721843017</v>
      </c>
      <c r="N39" s="143">
        <f t="shared" si="6"/>
        <v>0.10614902923043405</v>
      </c>
      <c r="O39" s="147">
        <f>VLOOKUP($A39,'RIM (개별)'!$A:$AA,COLUMN('RIM (개별)'!O41),FALSE)</f>
        <v>97475107</v>
      </c>
      <c r="P39" s="149">
        <f t="shared" si="7"/>
        <v>11093.599938392475</v>
      </c>
      <c r="Q39" s="149">
        <f t="shared" si="8"/>
        <v>13576.19125270619</v>
      </c>
      <c r="R39" s="121">
        <f t="shared" si="9"/>
        <v>1750.6056054292328</v>
      </c>
      <c r="S39" s="164">
        <v>250</v>
      </c>
      <c r="T39" s="161">
        <v>5.7369209597990738E-2</v>
      </c>
      <c r="U39" s="164">
        <v>29744.260013300001</v>
      </c>
      <c r="V39" s="121">
        <f t="shared" si="10"/>
        <v>1706.4046870401426</v>
      </c>
      <c r="W39" s="187">
        <v>13233.406950099999</v>
      </c>
      <c r="X39" s="140">
        <v>2419.9085399999999</v>
      </c>
      <c r="Y39" s="114" t="s">
        <v>116</v>
      </c>
      <c r="Z39" s="140">
        <v>32101.734611299999</v>
      </c>
      <c r="AA39" s="140">
        <v>12975.11405</v>
      </c>
      <c r="AB39" s="140">
        <v>4455.9923392999999</v>
      </c>
    </row>
    <row r="40" spans="1:28">
      <c r="A40" s="118" t="s">
        <v>119</v>
      </c>
      <c r="B40" s="117" t="s">
        <v>120</v>
      </c>
      <c r="C40" s="167" t="s">
        <v>32</v>
      </c>
      <c r="D40" s="160" t="s">
        <v>33</v>
      </c>
      <c r="E40" s="140">
        <f>VLOOKUP($A40,종합!$A:$T,COLUMN(종합!E38),FALSE)</f>
        <v>60784.555067499998</v>
      </c>
      <c r="F40" s="143">
        <f t="shared" si="1"/>
        <v>0.65260351907029546</v>
      </c>
      <c r="G40" s="144">
        <f>IF(COUNTIF(현재가!$A:$A,$B40),VLOOKUP($B40,현재가!$A:$B,2,FALSE),VLOOKUP($B40,현재가!$D:$E,2,FALSE))</f>
        <v>45550</v>
      </c>
      <c r="H40" s="199">
        <f t="shared" si="2"/>
        <v>75276.090293651956</v>
      </c>
      <c r="I40" s="187">
        <f t="shared" si="3"/>
        <v>106888.73543233244</v>
      </c>
      <c r="J40" s="169">
        <f t="shared" si="4"/>
        <v>-31612.645138680487</v>
      </c>
      <c r="K40" s="200">
        <f>'RIM (개별)'!$K$3</f>
        <v>0.08</v>
      </c>
      <c r="L40" s="143">
        <v>6.6527733128141531E-2</v>
      </c>
      <c r="M40" s="143">
        <f t="shared" si="5"/>
        <v>0.91560260750051248</v>
      </c>
      <c r="N40" s="143">
        <f t="shared" si="6"/>
        <v>6.0912965923224614E-2</v>
      </c>
      <c r="O40" s="147">
        <f>VLOOKUP($A40,'RIM (개별)'!$A:$AA,COLUMN('RIM (개별)'!O42),FALSE)</f>
        <v>132086605</v>
      </c>
      <c r="P40" s="149">
        <f t="shared" si="7"/>
        <v>106888.73543233244</v>
      </c>
      <c r="Q40" s="149">
        <f t="shared" si="8"/>
        <v>120477.94983450441</v>
      </c>
      <c r="R40" s="121">
        <f t="shared" si="9"/>
        <v>7109.2243756659145</v>
      </c>
      <c r="S40" s="164">
        <v>600</v>
      </c>
      <c r="T40" s="161">
        <v>2.9480003100410102E-2</v>
      </c>
      <c r="U40" s="164">
        <v>318532.29755999998</v>
      </c>
      <c r="V40" s="121">
        <f t="shared" si="10"/>
        <v>9390.3331196495528</v>
      </c>
      <c r="W40" s="187">
        <v>159135.23371</v>
      </c>
      <c r="X40" s="140">
        <v>17949.531950000001</v>
      </c>
      <c r="Y40" s="114" t="s">
        <v>58</v>
      </c>
      <c r="Z40" s="140">
        <v>163374.38554310001</v>
      </c>
      <c r="AA40" s="140">
        <v>22622.444370000001</v>
      </c>
      <c r="AB40" s="140">
        <v>32371.564900000001</v>
      </c>
    </row>
    <row r="41" spans="1:28">
      <c r="A41" s="118" t="s">
        <v>121</v>
      </c>
      <c r="B41" s="117" t="s">
        <v>122</v>
      </c>
      <c r="C41" s="167" t="s">
        <v>32</v>
      </c>
      <c r="D41" s="160" t="s">
        <v>33</v>
      </c>
      <c r="E41" s="140">
        <f>VLOOKUP($A41,종합!$A:$T,COLUMN(종합!E39),FALSE)</f>
        <v>27183.464155000001</v>
      </c>
      <c r="F41" s="143">
        <f t="shared" si="1"/>
        <v>-5.917447734108594E-2</v>
      </c>
      <c r="G41" s="144">
        <f>IF(COUNTIF(현재가!$A:$A,$B41),VLOOKUP($B41,현재가!$A:$B,2,FALSE),VLOOKUP($B41,현재가!$D:$E,2,FALSE))</f>
        <v>260500</v>
      </c>
      <c r="H41" s="199">
        <f t="shared" si="2"/>
        <v>245085.04865264712</v>
      </c>
      <c r="I41" s="187">
        <f t="shared" si="3"/>
        <v>89952.930906666676</v>
      </c>
      <c r="J41" s="169">
        <f t="shared" si="4"/>
        <v>155132.11774598045</v>
      </c>
      <c r="K41" s="200">
        <f>'RIM (개별)'!$K$3</f>
        <v>0.08</v>
      </c>
      <c r="L41" s="143">
        <v>0.22297216515952981</v>
      </c>
      <c r="M41" s="143">
        <f t="shared" si="5"/>
        <v>0.90380210523751503</v>
      </c>
      <c r="N41" s="143">
        <f t="shared" si="6"/>
        <v>0.20152271228054994</v>
      </c>
      <c r="O41" s="147">
        <f>VLOOKUP($A41,'RIM (개별)'!$A:$AA,COLUMN('RIM (개별)'!O43),FALSE)</f>
        <v>37500000</v>
      </c>
      <c r="P41" s="149">
        <f t="shared" si="7"/>
        <v>89952.930906666676</v>
      </c>
      <c r="Q41" s="149">
        <f t="shared" si="8"/>
        <v>91754.782000000007</v>
      </c>
      <c r="R41" s="121">
        <f t="shared" si="9"/>
        <v>19750.951979678437</v>
      </c>
      <c r="S41" s="164">
        <v>1900</v>
      </c>
      <c r="T41" s="161">
        <v>9.5704548543060763E-2</v>
      </c>
      <c r="U41" s="164">
        <v>77390.334159999999</v>
      </c>
      <c r="V41" s="121">
        <f t="shared" si="10"/>
        <v>7406.6069923794139</v>
      </c>
      <c r="W41" s="187">
        <v>34408.043250000002</v>
      </c>
      <c r="X41" s="140">
        <v>675.69416000000001</v>
      </c>
      <c r="Y41" s="114" t="s">
        <v>127</v>
      </c>
      <c r="Z41" s="140">
        <v>151437.98666520001</v>
      </c>
      <c r="AA41" s="140">
        <v>17784.708030000002</v>
      </c>
      <c r="AB41" s="140">
        <v>7260.2863399999997</v>
      </c>
    </row>
    <row r="42" spans="1:28">
      <c r="A42" s="118" t="s">
        <v>123</v>
      </c>
      <c r="B42" s="117" t="s">
        <v>124</v>
      </c>
      <c r="C42" s="167" t="s">
        <v>32</v>
      </c>
      <c r="D42" s="160" t="s">
        <v>33</v>
      </c>
      <c r="E42" s="140">
        <f>VLOOKUP($A42,종합!$A:$T,COLUMN(종합!E40),FALSE)</f>
        <v>52956.5919975</v>
      </c>
      <c r="F42" s="143">
        <f t="shared" si="1"/>
        <v>1.034691116809364</v>
      </c>
      <c r="G42" s="144">
        <f>IF(COUNTIF(현재가!$A:$A,$B42),VLOOKUP($B42,현재가!$A:$B,2,FALSE),VLOOKUP($B42,현재가!$D:$E,2,FALSE))</f>
        <v>42750</v>
      </c>
      <c r="H42" s="199">
        <f t="shared" si="2"/>
        <v>86983.045243600311</v>
      </c>
      <c r="I42" s="187">
        <f t="shared" si="3"/>
        <v>147691.96847326131</v>
      </c>
      <c r="J42" s="169">
        <f t="shared" si="4"/>
        <v>-60708.923229660999</v>
      </c>
      <c r="K42" s="200">
        <f>'RIM (개별)'!$K$3</f>
        <v>0.08</v>
      </c>
      <c r="L42" s="143">
        <v>5.0070129215705313E-2</v>
      </c>
      <c r="M42" s="143">
        <f t="shared" si="5"/>
        <v>0.83941451626522734</v>
      </c>
      <c r="N42" s="143">
        <f t="shared" si="6"/>
        <v>4.2029593294938702E-2</v>
      </c>
      <c r="O42" s="147">
        <f>VLOOKUP($A42,'RIM (개별)'!$A:$AA,COLUMN('RIM (개별)'!O44),FALSE)</f>
        <v>67190077</v>
      </c>
      <c r="P42" s="149">
        <f t="shared" si="7"/>
        <v>147691.96847326131</v>
      </c>
      <c r="Q42" s="149">
        <f t="shared" si="8"/>
        <v>161901.13327299803</v>
      </c>
      <c r="R42" s="121">
        <f t="shared" si="9"/>
        <v>8095.3768034669638</v>
      </c>
      <c r="S42" s="164">
        <v>1300</v>
      </c>
      <c r="T42" s="161">
        <v>3.5682051584759573E-2</v>
      </c>
      <c r="U42" s="164">
        <v>152437.70092</v>
      </c>
      <c r="V42" s="121">
        <f t="shared" si="10"/>
        <v>5439.2899076895919</v>
      </c>
      <c r="W42" s="187">
        <v>108781.49610999999</v>
      </c>
      <c r="X42" s="140">
        <v>9547.1487699999998</v>
      </c>
      <c r="Y42" s="114" t="s">
        <v>113</v>
      </c>
      <c r="Z42" s="140">
        <v>77703.476939500004</v>
      </c>
      <c r="AA42" s="140">
        <v>10862.71947</v>
      </c>
      <c r="AB42" s="140">
        <v>6736.4406300000001</v>
      </c>
    </row>
    <row r="43" spans="1:28">
      <c r="A43" s="118" t="s">
        <v>125</v>
      </c>
      <c r="B43" s="117" t="s">
        <v>126</v>
      </c>
      <c r="C43" s="167" t="s">
        <v>32</v>
      </c>
      <c r="D43" s="160" t="s">
        <v>33</v>
      </c>
      <c r="E43" s="140">
        <f>VLOOKUP($A43,종합!$A:$T,COLUMN(종합!E41),FALSE)</f>
        <v>64500</v>
      </c>
      <c r="F43" s="143">
        <f t="shared" si="1"/>
        <v>-0.11406714280602948</v>
      </c>
      <c r="G43" s="144">
        <f>IF(COUNTIF(현재가!$A:$A,$B43),VLOOKUP($B43,현재가!$A:$B,2,FALSE),VLOOKUP($B43,현재가!$D:$E,2,FALSE))</f>
        <v>172000</v>
      </c>
      <c r="H43" s="199">
        <f t="shared" si="2"/>
        <v>152380.45143736294</v>
      </c>
      <c r="I43" s="187">
        <f t="shared" si="3"/>
        <v>79563.647060213771</v>
      </c>
      <c r="J43" s="169">
        <f t="shared" si="4"/>
        <v>72816.80437714915</v>
      </c>
      <c r="K43" s="200">
        <f>'RIM (개별)'!$K$3</f>
        <v>0.08</v>
      </c>
      <c r="L43" s="143">
        <v>0.15207270203905551</v>
      </c>
      <c r="M43" s="143">
        <f t="shared" si="5"/>
        <v>0.87157730093414931</v>
      </c>
      <c r="N43" s="143">
        <f t="shared" si="6"/>
        <v>0.13254311518896311</v>
      </c>
      <c r="O43" s="147">
        <f>VLOOKUP($A43,'RIM (개별)'!$A:$AA,COLUMN('RIM (개별)'!O45),FALSE)</f>
        <v>21240439</v>
      </c>
      <c r="P43" s="149">
        <f t="shared" si="7"/>
        <v>79563.647060213771</v>
      </c>
      <c r="Q43" s="149">
        <f t="shared" si="8"/>
        <v>82471.16375513708</v>
      </c>
      <c r="R43" s="121">
        <f t="shared" si="9"/>
        <v>12423.037450582899</v>
      </c>
      <c r="S43" s="164">
        <v>1595.4</v>
      </c>
      <c r="T43" s="161">
        <v>0.11776099808394511</v>
      </c>
      <c r="U43" s="164">
        <v>22407.314259999999</v>
      </c>
      <c r="V43" s="121">
        <f t="shared" si="10"/>
        <v>2638.7076916382157</v>
      </c>
      <c r="W43" s="187">
        <v>17517.237229999999</v>
      </c>
      <c r="X43" s="140">
        <v>617.56930999999997</v>
      </c>
      <c r="Y43" s="114" t="s">
        <v>140</v>
      </c>
      <c r="Z43" s="140">
        <v>9359.0743413</v>
      </c>
      <c r="AA43" s="140">
        <v>955.93802000000005</v>
      </c>
      <c r="AB43" s="140">
        <v>5.2793099999999997</v>
      </c>
    </row>
    <row r="44" spans="1:28">
      <c r="A44" s="118" t="s">
        <v>128</v>
      </c>
      <c r="B44" s="117" t="s">
        <v>129</v>
      </c>
      <c r="C44" s="167" t="s">
        <v>32</v>
      </c>
      <c r="D44" s="160" t="s">
        <v>33</v>
      </c>
      <c r="E44" s="140">
        <f>VLOOKUP($A44,종합!$A:$T,COLUMN(종합!E42),FALSE)</f>
        <v>32278.1643</v>
      </c>
      <c r="F44" s="143">
        <f t="shared" si="1"/>
        <v>-0.92556027177157341</v>
      </c>
      <c r="G44" s="144">
        <f>IF(COUNTIF(현재가!$A:$A,$B44),VLOOKUP($B44,현재가!$A:$B,2,FALSE),VLOOKUP($B44,현재가!$D:$E,2,FALSE))</f>
        <v>102500</v>
      </c>
      <c r="H44" s="199">
        <f t="shared" si="2"/>
        <v>7630.0721434137322</v>
      </c>
      <c r="I44" s="187">
        <f t="shared" si="3"/>
        <v>2890.0720700636944</v>
      </c>
      <c r="J44" s="169">
        <f t="shared" si="4"/>
        <v>4740.0000733500374</v>
      </c>
      <c r="K44" s="200">
        <f>'RIM (개별)'!$K$3</f>
        <v>0.08</v>
      </c>
      <c r="L44" s="143">
        <v>0.17317988319556199</v>
      </c>
      <c r="M44" s="143">
        <f t="shared" si="5"/>
        <v>0.78224877272337023</v>
      </c>
      <c r="N44" s="143">
        <f t="shared" si="6"/>
        <v>0.13546975109010498</v>
      </c>
      <c r="O44" s="147">
        <f>VLOOKUP($A44,'RIM (개별)'!$A:$AA,COLUMN('RIM (개별)'!O46),FALSE)</f>
        <v>533800000</v>
      </c>
      <c r="P44" s="149">
        <f t="shared" si="7"/>
        <v>2890.0720700636944</v>
      </c>
      <c r="Q44" s="149">
        <f t="shared" si="8"/>
        <v>3328.8407868115401</v>
      </c>
      <c r="R44" s="121">
        <f t="shared" si="9"/>
        <v>645.50726881292621</v>
      </c>
      <c r="S44" s="164">
        <v>140.56</v>
      </c>
      <c r="T44" s="161">
        <v>9.5794199351978415E-2</v>
      </c>
      <c r="U44" s="164">
        <v>35970.004699999998</v>
      </c>
      <c r="V44" s="121">
        <f t="shared" si="10"/>
        <v>3445.7178009234003</v>
      </c>
      <c r="W44" s="187">
        <v>17769.35212</v>
      </c>
      <c r="X44" s="140">
        <v>2342.14741</v>
      </c>
      <c r="Y44" s="114" t="s">
        <v>49</v>
      </c>
      <c r="Z44" s="140">
        <v>56626.937173400001</v>
      </c>
      <c r="AA44" s="140">
        <v>10121.69716</v>
      </c>
      <c r="AB44" s="140">
        <v>4206.5547100000003</v>
      </c>
    </row>
    <row r="45" spans="1:28">
      <c r="A45" s="118" t="s">
        <v>131</v>
      </c>
      <c r="B45" s="117" t="s">
        <v>132</v>
      </c>
      <c r="C45" s="167" t="s">
        <v>32</v>
      </c>
      <c r="D45" s="160" t="s">
        <v>33</v>
      </c>
      <c r="E45" s="140">
        <f>VLOOKUP($A45,종합!$A:$T,COLUMN(종합!E43),FALSE)</f>
        <v>80603.8</v>
      </c>
      <c r="F45" s="143">
        <f t="shared" si="1"/>
        <v>-0.29971625536591251</v>
      </c>
      <c r="G45" s="144">
        <f>IF(COUNTIF(현재가!$A:$A,$B45),VLOOKUP($B45,현재가!$A:$B,2,FALSE),VLOOKUP($B45,현재가!$D:$E,2,FALSE))</f>
        <v>15100</v>
      </c>
      <c r="H45" s="199">
        <f t="shared" si="2"/>
        <v>10574.284543974722</v>
      </c>
      <c r="I45" s="187">
        <f t="shared" si="3"/>
        <v>11727.716636126748</v>
      </c>
      <c r="J45" s="169">
        <f t="shared" si="4"/>
        <v>-1153.4320921520261</v>
      </c>
      <c r="K45" s="200">
        <f>'RIM (개별)'!$K$3</f>
        <v>0.08</v>
      </c>
      <c r="L45" s="143">
        <v>8.0677128770391349E-2</v>
      </c>
      <c r="M45" s="143">
        <f t="shared" si="5"/>
        <v>0.42861198688174673</v>
      </c>
      <c r="N45" s="143">
        <f t="shared" si="6"/>
        <v>3.4579184458191969E-2</v>
      </c>
      <c r="O45" s="147">
        <f>VLOOKUP($A45,'RIM (개별)'!$A:$AA,COLUMN('RIM (개별)'!O47),FALSE)</f>
        <v>56350839</v>
      </c>
      <c r="P45" s="149">
        <f t="shared" si="7"/>
        <v>11727.716636126748</v>
      </c>
      <c r="Q45" s="149">
        <f t="shared" si="8"/>
        <v>11877.318241881012</v>
      </c>
      <c r="R45" s="121">
        <f t="shared" si="9"/>
        <v>857.91089197831889</v>
      </c>
      <c r="S45" s="164">
        <v>490.2</v>
      </c>
      <c r="T45" s="161">
        <v>5.0251130197228822E-2</v>
      </c>
      <c r="U45" s="164">
        <v>9620.4798499999997</v>
      </c>
      <c r="V45" s="121">
        <f t="shared" si="10"/>
        <v>483.43998550216639</v>
      </c>
      <c r="W45" s="187">
        <v>6692.9684800000005</v>
      </c>
      <c r="X45" s="140">
        <v>84.301760000000002</v>
      </c>
      <c r="Y45" s="114" t="s">
        <v>110</v>
      </c>
      <c r="Z45" s="140">
        <v>7665.4388240999997</v>
      </c>
      <c r="AA45" s="140">
        <v>1200.3523499999999</v>
      </c>
      <c r="AB45" s="140">
        <v>980.00149999999996</v>
      </c>
    </row>
    <row r="46" spans="1:28">
      <c r="A46" s="118" t="s">
        <v>133</v>
      </c>
      <c r="B46" s="117" t="s">
        <v>134</v>
      </c>
      <c r="C46" s="167" t="s">
        <v>32</v>
      </c>
      <c r="D46" s="160" t="s">
        <v>33</v>
      </c>
      <c r="E46" s="140">
        <f>VLOOKUP($A46,종합!$A:$T,COLUMN(종합!E44),FALSE)</f>
        <v>79448.465125000002</v>
      </c>
      <c r="F46" s="143">
        <f t="shared" si="1"/>
        <v>-0.59407467245645007</v>
      </c>
      <c r="G46" s="144">
        <f>IF(COUNTIF(현재가!$A:$A,$B46),VLOOKUP($B46,현재가!$A:$B,2,FALSE),VLOOKUP($B46,현재가!$D:$E,2,FALSE))</f>
        <v>117500</v>
      </c>
      <c r="H46" s="199">
        <f t="shared" si="2"/>
        <v>47696.225986367113</v>
      </c>
      <c r="I46" s="187">
        <f t="shared" si="3"/>
        <v>-6111.6059042107472</v>
      </c>
      <c r="J46" s="169">
        <f t="shared" si="4"/>
        <v>53807.831890577858</v>
      </c>
      <c r="K46" s="200">
        <f>'RIM (개별)'!$K$3</f>
        <v>0.08</v>
      </c>
      <c r="L46" s="143">
        <v>0.1284897729749124</v>
      </c>
      <c r="M46" s="143">
        <f t="shared" si="5"/>
        <v>0.89827444391445188</v>
      </c>
      <c r="N46" s="143">
        <f t="shared" si="6"/>
        <v>0.1154190793677336</v>
      </c>
      <c r="O46" s="147">
        <f>VLOOKUP($A46,'RIM (개별)'!$A:$AA,COLUMN('RIM (개별)'!O48),FALSE)</f>
        <v>67610527</v>
      </c>
      <c r="P46" s="149">
        <f t="shared" si="7"/>
        <v>-6111.6059042107472</v>
      </c>
      <c r="Q46" s="149">
        <f t="shared" si="8"/>
        <v>49165.308813522483</v>
      </c>
      <c r="R46" s="121">
        <f t="shared" si="9"/>
        <v>8237.8512563280274</v>
      </c>
      <c r="S46" s="164">
        <v>838</v>
      </c>
      <c r="T46" s="161">
        <v>0.1066820980687293</v>
      </c>
      <c r="U46" s="164">
        <v>52207.959430000003</v>
      </c>
      <c r="V46" s="121">
        <f t="shared" si="10"/>
        <v>5569.6546478795008</v>
      </c>
      <c r="W46" s="187">
        <v>33240.92439</v>
      </c>
      <c r="X46" s="140">
        <v>37373.013350000001</v>
      </c>
      <c r="Y46" s="114" t="s">
        <v>46</v>
      </c>
      <c r="Z46" s="140">
        <v>12520.9156509</v>
      </c>
      <c r="AA46" s="140">
        <v>1558.8620699999999</v>
      </c>
      <c r="AB46" s="140">
        <v>81.03004</v>
      </c>
    </row>
    <row r="47" spans="1:28">
      <c r="A47" s="118" t="s">
        <v>135</v>
      </c>
      <c r="B47" s="117" t="s">
        <v>136</v>
      </c>
      <c r="C47" s="167" t="s">
        <v>32</v>
      </c>
      <c r="D47" s="160" t="s">
        <v>33</v>
      </c>
      <c r="E47" s="140">
        <f>VLOOKUP($A47,종합!$A:$T,COLUMN(종합!E45),FALSE)</f>
        <v>28360.042055999998</v>
      </c>
      <c r="F47" s="143">
        <f t="shared" si="1"/>
        <v>-1.6334096072504236</v>
      </c>
      <c r="G47" s="144">
        <f>IF(COUNTIF(현재가!$A:$A,$B47),VLOOKUP($B47,현재가!$A:$B,2,FALSE),VLOOKUP($B47,현재가!$D:$E,2,FALSE))</f>
        <v>97200</v>
      </c>
      <c r="H47" s="199">
        <f t="shared" si="2"/>
        <v>-61567.413824741183</v>
      </c>
      <c r="I47" s="187">
        <f t="shared" si="3"/>
        <v>-62832.66830407791</v>
      </c>
      <c r="J47" s="169">
        <f t="shared" si="4"/>
        <v>1265.2544793367269</v>
      </c>
      <c r="K47" s="200">
        <f>'RIM (개별)'!$K$3</f>
        <v>0.08</v>
      </c>
      <c r="L47" s="143">
        <v>7.3726201565071481E-2</v>
      </c>
      <c r="M47" s="143">
        <f t="shared" si="5"/>
        <v>0.91408778980358496</v>
      </c>
      <c r="N47" s="143">
        <f t="shared" si="6"/>
        <v>6.7392220639229797E-2</v>
      </c>
      <c r="O47" s="147">
        <f>VLOOKUP($A47,'RIM (개별)'!$A:$AA,COLUMN('RIM (개별)'!O49),FALSE)</f>
        <v>28465665</v>
      </c>
      <c r="P47" s="149">
        <f t="shared" si="7"/>
        <v>-62832.66830407791</v>
      </c>
      <c r="Q47" s="149">
        <f t="shared" si="8"/>
        <v>131137.345500272</v>
      </c>
      <c r="R47" s="121">
        <f t="shared" si="9"/>
        <v>10592.207998368698</v>
      </c>
      <c r="S47" s="164">
        <v>910</v>
      </c>
      <c r="T47" s="161">
        <v>1.174908000622654E-2</v>
      </c>
      <c r="U47" s="164">
        <v>256627.96093999999</v>
      </c>
      <c r="V47" s="121">
        <f t="shared" si="10"/>
        <v>3015.1424449188394</v>
      </c>
      <c r="W47" s="187">
        <v>37329.117460000001</v>
      </c>
      <c r="X47" s="140">
        <v>55214.854330000002</v>
      </c>
      <c r="Y47" s="114" t="s">
        <v>137</v>
      </c>
      <c r="Z47" s="140">
        <v>231741.08588</v>
      </c>
      <c r="AA47" s="140">
        <v>29231.83309</v>
      </c>
      <c r="AB47" s="140">
        <v>15641.184670000001</v>
      </c>
    </row>
    <row r="48" spans="1:28">
      <c r="A48" s="118" t="s">
        <v>138</v>
      </c>
      <c r="B48" s="117" t="s">
        <v>139</v>
      </c>
      <c r="C48" s="167" t="s">
        <v>32</v>
      </c>
      <c r="D48" s="160" t="s">
        <v>33</v>
      </c>
      <c r="E48" s="140">
        <f>VLOOKUP($A48,종합!$A:$T,COLUMN(종합!E46),FALSE)</f>
        <v>126749.74716</v>
      </c>
      <c r="F48" s="143">
        <f t="shared" si="1"/>
        <v>-0.99245464873736422</v>
      </c>
      <c r="G48" s="144">
        <f>IF(COUNTIF(현재가!$A:$A,$B48),VLOOKUP($B48,현재가!$A:$B,2,FALSE),VLOOKUP($B48,현재가!$D:$E,2,FALSE))</f>
        <v>578000</v>
      </c>
      <c r="H48" s="199">
        <f t="shared" si="2"/>
        <v>4361.2130298034617</v>
      </c>
      <c r="I48" s="187">
        <f t="shared" si="3"/>
        <v>8842.1542471039829</v>
      </c>
      <c r="J48" s="169">
        <f t="shared" si="4"/>
        <v>-4480.9412173005212</v>
      </c>
      <c r="K48" s="200">
        <f>'RIM (개별)'!$K$3</f>
        <v>0.08</v>
      </c>
      <c r="L48" s="143">
        <v>5.1085990772085983E-2</v>
      </c>
      <c r="M48" s="143">
        <f t="shared" si="5"/>
        <v>0.65354088825152434</v>
      </c>
      <c r="N48" s="143">
        <f t="shared" si="6"/>
        <v>3.3386783786398248E-2</v>
      </c>
      <c r="O48" s="147">
        <f>VLOOKUP($A48,'RIM (개별)'!$A:$AA,COLUMN('RIM (개별)'!O50),FALSE)</f>
        <v>436611361</v>
      </c>
      <c r="P48" s="149">
        <f t="shared" si="7"/>
        <v>8842.1542471039829</v>
      </c>
      <c r="Q48" s="149">
        <f t="shared" si="8"/>
        <v>10794.817590648998</v>
      </c>
      <c r="R48" s="121">
        <f t="shared" si="9"/>
        <v>505.11010986787812</v>
      </c>
      <c r="S48" s="164">
        <v>175</v>
      </c>
      <c r="T48" s="161">
        <v>1.8702863191104809E-2</v>
      </c>
      <c r="U48" s="164">
        <v>117916.07</v>
      </c>
      <c r="V48" s="121">
        <f t="shared" si="10"/>
        <v>2205.3681252427382</v>
      </c>
      <c r="W48" s="187">
        <v>47131.4</v>
      </c>
      <c r="X48" s="140">
        <v>8525.5499999999993</v>
      </c>
      <c r="Y48" s="114" t="s">
        <v>61</v>
      </c>
      <c r="Z48" s="140">
        <v>111899.97</v>
      </c>
      <c r="AA48" s="140">
        <v>20095.98</v>
      </c>
      <c r="AB48" s="140">
        <v>2597.15</v>
      </c>
    </row>
    <row r="49" spans="1:25">
      <c r="A49" s="118" t="s">
        <v>141</v>
      </c>
      <c r="B49" s="117" t="s">
        <v>142</v>
      </c>
      <c r="C49" s="167"/>
      <c r="D49" s="160"/>
      <c r="E49" s="140"/>
      <c r="F49" s="143"/>
      <c r="G49" s="144"/>
      <c r="H49" s="199"/>
      <c r="I49" s="187"/>
      <c r="J49" s="169"/>
      <c r="K49" s="200"/>
      <c r="L49" s="143"/>
      <c r="M49" s="143"/>
      <c r="N49" s="143"/>
      <c r="O49" s="147"/>
      <c r="P49" s="149"/>
      <c r="Q49" s="149"/>
      <c r="R49" s="121"/>
      <c r="S49" s="164"/>
      <c r="T49" s="161"/>
      <c r="U49" s="164"/>
      <c r="V49" s="121"/>
      <c r="W49" s="187"/>
      <c r="X49" s="140"/>
      <c r="Y49" s="114"/>
    </row>
    <row r="50" spans="1:25">
      <c r="A50" s="118" t="s">
        <v>143</v>
      </c>
      <c r="B50" s="117" t="s">
        <v>144</v>
      </c>
      <c r="C50" s="167"/>
      <c r="D50" s="160"/>
      <c r="E50" s="140"/>
      <c r="F50" s="143"/>
      <c r="G50" s="144"/>
      <c r="H50" s="199"/>
      <c r="I50" s="187"/>
      <c r="J50" s="169"/>
      <c r="K50" s="200"/>
      <c r="L50" s="143"/>
      <c r="M50" s="143"/>
      <c r="N50" s="143"/>
      <c r="O50" s="147"/>
      <c r="P50" s="149"/>
      <c r="Q50" s="149"/>
      <c r="R50" s="121"/>
      <c r="S50" s="164"/>
      <c r="T50" s="161"/>
      <c r="U50" s="164"/>
      <c r="V50" s="121"/>
      <c r="W50" s="187"/>
      <c r="X50" s="140"/>
      <c r="Y50" s="114"/>
    </row>
    <row r="51" spans="1:25">
      <c r="A51" s="118" t="s">
        <v>146</v>
      </c>
      <c r="B51" s="117" t="s">
        <v>147</v>
      </c>
      <c r="C51" s="167"/>
      <c r="D51" s="160"/>
      <c r="E51" s="140"/>
      <c r="F51" s="143"/>
      <c r="G51" s="144"/>
      <c r="H51" s="199"/>
      <c r="I51" s="187"/>
      <c r="J51" s="169"/>
      <c r="K51" s="200"/>
      <c r="L51" s="143"/>
      <c r="M51" s="143"/>
      <c r="N51" s="143"/>
      <c r="O51" s="147"/>
      <c r="P51" s="149"/>
      <c r="Q51" s="149"/>
      <c r="R51" s="121"/>
      <c r="S51" s="164"/>
      <c r="T51" s="161"/>
      <c r="U51" s="164"/>
      <c r="V51" s="121"/>
      <c r="W51" s="187"/>
      <c r="X51" s="140"/>
      <c r="Y51" s="114"/>
    </row>
    <row r="52" spans="1:25">
      <c r="A52" s="118" t="s">
        <v>148</v>
      </c>
      <c r="B52" s="117" t="s">
        <v>149</v>
      </c>
      <c r="C52" s="167"/>
      <c r="D52" s="160"/>
      <c r="E52" s="140"/>
      <c r="F52" s="143"/>
      <c r="G52" s="144"/>
      <c r="H52" s="199"/>
      <c r="I52" s="187"/>
      <c r="J52" s="169"/>
      <c r="K52" s="200"/>
      <c r="L52" s="143"/>
      <c r="M52" s="143"/>
      <c r="N52" s="143"/>
      <c r="O52" s="147"/>
      <c r="P52" s="149"/>
      <c r="Q52" s="149"/>
      <c r="R52" s="121"/>
      <c r="S52" s="164"/>
      <c r="T52" s="161"/>
      <c r="U52" s="164"/>
      <c r="V52" s="121"/>
      <c r="W52" s="187"/>
      <c r="X52" s="140"/>
      <c r="Y52" s="114"/>
    </row>
    <row r="53" spans="1:25">
      <c r="C53" s="167"/>
      <c r="D53" s="160"/>
      <c r="E53" s="140"/>
      <c r="F53" s="143"/>
      <c r="G53" s="144"/>
      <c r="H53" s="199"/>
      <c r="I53" s="187"/>
      <c r="J53" s="169"/>
      <c r="K53" s="200"/>
      <c r="L53" s="143"/>
      <c r="M53" s="143"/>
      <c r="N53" s="143"/>
      <c r="O53" s="147"/>
      <c r="P53" s="149"/>
      <c r="Q53" s="149"/>
      <c r="R53" s="121"/>
      <c r="S53" s="164"/>
      <c r="T53" s="161"/>
      <c r="U53" s="164"/>
      <c r="V53" s="121"/>
      <c r="W53" s="187"/>
      <c r="X53" s="140"/>
      <c r="Y53" s="114"/>
    </row>
    <row r="54" spans="1:25">
      <c r="C54" s="167"/>
      <c r="D54" s="160"/>
      <c r="E54" s="140"/>
      <c r="F54" s="143"/>
      <c r="G54" s="144"/>
      <c r="H54" s="199"/>
      <c r="I54" s="187"/>
      <c r="J54" s="169"/>
      <c r="K54" s="200"/>
      <c r="L54" s="143"/>
      <c r="M54" s="143"/>
      <c r="N54" s="143"/>
      <c r="O54" s="147"/>
      <c r="P54" s="149"/>
      <c r="Q54" s="149"/>
      <c r="R54" s="121"/>
      <c r="S54" s="164"/>
      <c r="T54" s="161"/>
      <c r="U54" s="164"/>
      <c r="V54" s="121"/>
      <c r="W54" s="187"/>
      <c r="X54" s="140"/>
      <c r="Y54" s="114"/>
    </row>
    <row r="55" spans="1:25">
      <c r="C55" s="167"/>
      <c r="D55" s="160"/>
      <c r="E55" s="140"/>
      <c r="F55" s="143"/>
      <c r="G55" s="144"/>
      <c r="H55" s="199"/>
      <c r="I55" s="187"/>
      <c r="J55" s="169"/>
      <c r="K55" s="200"/>
      <c r="L55" s="143"/>
      <c r="M55" s="143"/>
      <c r="N55" s="143"/>
      <c r="O55" s="147"/>
      <c r="P55" s="149"/>
      <c r="Q55" s="149"/>
      <c r="R55" s="121"/>
      <c r="S55" s="164"/>
      <c r="T55" s="161"/>
      <c r="U55" s="164"/>
      <c r="V55" s="121"/>
      <c r="W55" s="187"/>
      <c r="X55" s="140"/>
      <c r="Y55" s="114"/>
    </row>
    <row r="56" spans="1:25">
      <c r="C56" s="167"/>
      <c r="D56" s="160"/>
      <c r="E56" s="140"/>
      <c r="F56" s="143"/>
      <c r="G56" s="144"/>
      <c r="H56" s="199"/>
      <c r="I56" s="187"/>
      <c r="J56" s="169"/>
      <c r="K56" s="200"/>
      <c r="L56" s="143"/>
      <c r="M56" s="143"/>
      <c r="N56" s="143"/>
      <c r="O56" s="147"/>
      <c r="P56" s="149"/>
      <c r="Q56" s="149"/>
      <c r="R56" s="121"/>
      <c r="S56" s="164"/>
      <c r="T56" s="161"/>
      <c r="U56" s="164"/>
      <c r="V56" s="121"/>
      <c r="W56" s="187"/>
      <c r="X56" s="140"/>
      <c r="Y56" s="114"/>
    </row>
    <row r="57" spans="1:25">
      <c r="C57" s="167"/>
      <c r="D57" s="160"/>
      <c r="E57" s="140"/>
      <c r="F57" s="143"/>
      <c r="G57" s="144"/>
      <c r="H57" s="199"/>
      <c r="I57" s="187"/>
      <c r="J57" s="169"/>
      <c r="K57" s="200"/>
      <c r="L57" s="143"/>
      <c r="M57" s="143"/>
      <c r="N57" s="143"/>
      <c r="O57" s="147"/>
      <c r="P57" s="149"/>
      <c r="Q57" s="149"/>
      <c r="R57" s="121"/>
      <c r="S57" s="164"/>
      <c r="T57" s="161"/>
      <c r="U57" s="164"/>
      <c r="V57" s="121"/>
      <c r="W57" s="187"/>
      <c r="X57" s="140"/>
      <c r="Y57" s="114"/>
    </row>
    <row r="58" spans="1:25">
      <c r="C58" s="167"/>
      <c r="D58" s="160"/>
      <c r="E58" s="140"/>
      <c r="F58" s="143"/>
      <c r="G58" s="144"/>
      <c r="H58" s="199"/>
      <c r="I58" s="187"/>
      <c r="J58" s="169"/>
      <c r="K58" s="200"/>
      <c r="L58" s="143"/>
      <c r="M58" s="143"/>
      <c r="N58" s="143"/>
      <c r="O58" s="147"/>
      <c r="P58" s="149"/>
      <c r="Q58" s="149"/>
      <c r="R58" s="121"/>
      <c r="S58" s="164"/>
      <c r="T58" s="161"/>
      <c r="U58" s="164"/>
      <c r="V58" s="121"/>
      <c r="W58" s="187"/>
      <c r="X58" s="140"/>
      <c r="Y58" s="114"/>
    </row>
    <row r="59" spans="1:25">
      <c r="C59" s="167"/>
      <c r="D59" s="160"/>
      <c r="E59" s="140"/>
      <c r="F59" s="143"/>
      <c r="G59" s="144"/>
      <c r="H59" s="199"/>
      <c r="I59" s="187"/>
      <c r="J59" s="169"/>
      <c r="K59" s="200"/>
      <c r="L59" s="143"/>
      <c r="M59" s="143"/>
      <c r="N59" s="143"/>
      <c r="O59" s="147"/>
      <c r="P59" s="149"/>
      <c r="Q59" s="149"/>
      <c r="R59" s="121"/>
      <c r="S59" s="164"/>
      <c r="T59" s="161"/>
      <c r="U59" s="164"/>
      <c r="V59" s="121"/>
      <c r="W59" s="187"/>
      <c r="X59" s="140"/>
      <c r="Y59" s="114"/>
    </row>
    <row r="60" spans="1:25">
      <c r="C60" s="167"/>
      <c r="D60" s="160"/>
      <c r="E60" s="140"/>
      <c r="F60" s="143"/>
      <c r="G60" s="144"/>
      <c r="H60" s="199"/>
      <c r="I60" s="187"/>
      <c r="J60" s="169"/>
      <c r="K60" s="200"/>
      <c r="L60" s="143"/>
      <c r="M60" s="143"/>
      <c r="N60" s="143"/>
      <c r="O60" s="147"/>
      <c r="P60" s="149"/>
      <c r="Q60" s="149"/>
      <c r="R60" s="121"/>
      <c r="S60" s="164"/>
      <c r="T60" s="161"/>
      <c r="U60" s="164"/>
      <c r="V60" s="121"/>
      <c r="W60" s="187"/>
      <c r="X60" s="140"/>
      <c r="Y60" s="114"/>
    </row>
    <row r="61" spans="1:25">
      <c r="C61" s="167"/>
      <c r="D61" s="160"/>
      <c r="E61" s="140"/>
      <c r="F61" s="143"/>
      <c r="G61" s="144"/>
      <c r="H61" s="199"/>
      <c r="I61" s="187"/>
      <c r="J61" s="169"/>
      <c r="K61" s="200"/>
      <c r="L61" s="143"/>
      <c r="M61" s="143"/>
      <c r="N61" s="143"/>
      <c r="O61" s="147"/>
      <c r="P61" s="149"/>
      <c r="Q61" s="149"/>
      <c r="R61" s="121"/>
      <c r="S61" s="164"/>
      <c r="T61" s="161"/>
      <c r="U61" s="164"/>
      <c r="V61" s="121"/>
      <c r="W61" s="187"/>
      <c r="X61" s="140"/>
      <c r="Y61" s="114"/>
    </row>
    <row r="62" spans="1:25">
      <c r="C62" s="167"/>
      <c r="D62" s="160"/>
      <c r="E62" s="140"/>
      <c r="F62" s="143"/>
      <c r="G62" s="144"/>
      <c r="H62" s="199"/>
      <c r="I62" s="187"/>
      <c r="J62" s="169"/>
      <c r="K62" s="200"/>
      <c r="L62" s="143"/>
      <c r="M62" s="143"/>
      <c r="N62" s="143"/>
      <c r="O62" s="147"/>
      <c r="P62" s="149"/>
      <c r="Q62" s="149"/>
      <c r="R62" s="121"/>
      <c r="S62" s="164"/>
      <c r="T62" s="161"/>
      <c r="U62" s="164"/>
      <c r="V62" s="121"/>
      <c r="W62" s="187"/>
      <c r="X62" s="140"/>
      <c r="Y62" s="114"/>
    </row>
    <row r="63" spans="1:25">
      <c r="C63" s="167"/>
      <c r="D63" s="160"/>
      <c r="E63" s="140"/>
      <c r="F63" s="143"/>
      <c r="G63" s="144"/>
      <c r="H63" s="199"/>
      <c r="I63" s="187"/>
      <c r="J63" s="169"/>
      <c r="K63" s="200"/>
      <c r="L63" s="143"/>
      <c r="M63" s="143"/>
      <c r="N63" s="143"/>
      <c r="O63" s="147"/>
      <c r="P63" s="149"/>
      <c r="Q63" s="149"/>
      <c r="R63" s="121"/>
      <c r="S63" s="164"/>
      <c r="T63" s="161"/>
      <c r="U63" s="164"/>
      <c r="V63" s="121"/>
      <c r="W63" s="187"/>
      <c r="X63" s="140"/>
      <c r="Y63" s="114"/>
    </row>
    <row r="64" spans="1:25">
      <c r="C64" s="167"/>
      <c r="D64" s="160"/>
      <c r="E64" s="140"/>
      <c r="F64" s="143"/>
      <c r="G64" s="144"/>
      <c r="H64" s="199"/>
      <c r="I64" s="187"/>
      <c r="J64" s="169"/>
      <c r="K64" s="200"/>
      <c r="L64" s="143"/>
      <c r="M64" s="143"/>
      <c r="N64" s="143"/>
      <c r="O64" s="147"/>
      <c r="P64" s="149"/>
      <c r="Q64" s="149"/>
      <c r="R64" s="121"/>
      <c r="S64" s="164"/>
      <c r="T64" s="161"/>
      <c r="U64" s="164"/>
      <c r="V64" s="121"/>
      <c r="W64" s="187"/>
      <c r="X64" s="140"/>
      <c r="Y64" s="114"/>
    </row>
    <row r="65" spans="3:25">
      <c r="C65" s="167"/>
      <c r="D65" s="160"/>
      <c r="E65" s="140"/>
      <c r="F65" s="143"/>
      <c r="G65" s="144"/>
      <c r="H65" s="199"/>
      <c r="I65" s="187"/>
      <c r="J65" s="169"/>
      <c r="K65" s="200"/>
      <c r="L65" s="143"/>
      <c r="M65" s="143"/>
      <c r="N65" s="143"/>
      <c r="O65" s="147"/>
      <c r="P65" s="149"/>
      <c r="Q65" s="149"/>
      <c r="R65" s="121"/>
      <c r="S65" s="164"/>
      <c r="T65" s="161"/>
      <c r="U65" s="164"/>
      <c r="V65" s="121"/>
      <c r="W65" s="187"/>
      <c r="X65" s="140"/>
      <c r="Y65" s="114"/>
    </row>
    <row r="66" spans="3:25">
      <c r="C66" s="167"/>
      <c r="D66" s="160"/>
      <c r="E66" s="140"/>
      <c r="F66" s="143"/>
      <c r="G66" s="144"/>
      <c r="H66" s="199"/>
      <c r="I66" s="187"/>
      <c r="J66" s="169"/>
      <c r="K66" s="200"/>
      <c r="L66" s="143"/>
      <c r="M66" s="143"/>
      <c r="N66" s="143"/>
      <c r="O66" s="147"/>
      <c r="P66" s="149"/>
      <c r="Q66" s="149"/>
      <c r="R66" s="121"/>
      <c r="S66" s="164"/>
      <c r="T66" s="161"/>
      <c r="U66" s="164"/>
      <c r="V66" s="121"/>
      <c r="W66" s="187"/>
      <c r="X66" s="140"/>
      <c r="Y66" s="114"/>
    </row>
    <row r="67" spans="3:25">
      <c r="C67" s="167"/>
      <c r="D67" s="160"/>
      <c r="E67" s="140"/>
      <c r="F67" s="143"/>
      <c r="G67" s="144"/>
      <c r="H67" s="199"/>
      <c r="I67" s="187"/>
      <c r="J67" s="169"/>
      <c r="K67" s="200"/>
      <c r="L67" s="143"/>
      <c r="M67" s="143"/>
      <c r="N67" s="143"/>
      <c r="O67" s="147"/>
      <c r="P67" s="149"/>
      <c r="Q67" s="149"/>
      <c r="R67" s="121"/>
      <c r="S67" s="164"/>
      <c r="T67" s="161"/>
      <c r="U67" s="164"/>
      <c r="V67" s="121"/>
      <c r="W67" s="187"/>
      <c r="X67" s="140"/>
      <c r="Y67" s="114"/>
    </row>
    <row r="68" spans="3:25">
      <c r="C68" s="167"/>
      <c r="D68" s="160"/>
      <c r="E68" s="140"/>
      <c r="F68" s="143"/>
      <c r="G68" s="144"/>
      <c r="H68" s="199"/>
      <c r="I68" s="187"/>
      <c r="J68" s="169"/>
      <c r="K68" s="200"/>
      <c r="L68" s="143"/>
      <c r="M68" s="143"/>
      <c r="N68" s="143"/>
      <c r="O68" s="147"/>
      <c r="P68" s="149"/>
      <c r="Q68" s="149"/>
      <c r="R68" s="121"/>
      <c r="S68" s="164"/>
      <c r="T68" s="161"/>
      <c r="U68" s="164"/>
      <c r="V68" s="121"/>
      <c r="W68" s="187"/>
      <c r="X68" s="140"/>
      <c r="Y68" s="114"/>
    </row>
    <row r="69" spans="3:25">
      <c r="C69" s="167"/>
      <c r="D69" s="160"/>
      <c r="E69" s="140"/>
      <c r="F69" s="143"/>
      <c r="G69" s="144"/>
      <c r="H69" s="199"/>
      <c r="I69" s="187"/>
      <c r="J69" s="169"/>
      <c r="K69" s="200"/>
      <c r="L69" s="143"/>
      <c r="M69" s="143"/>
      <c r="N69" s="143"/>
      <c r="O69" s="147"/>
      <c r="P69" s="149"/>
      <c r="Q69" s="149"/>
      <c r="R69" s="121"/>
      <c r="S69" s="164"/>
      <c r="T69" s="161"/>
      <c r="U69" s="164"/>
      <c r="V69" s="121"/>
      <c r="W69" s="187"/>
      <c r="X69" s="140"/>
      <c r="Y69" s="114"/>
    </row>
    <row r="70" spans="3:25">
      <c r="C70" s="167"/>
      <c r="D70" s="160"/>
      <c r="E70" s="140"/>
      <c r="F70" s="143"/>
      <c r="G70" s="144"/>
      <c r="H70" s="199"/>
      <c r="I70" s="187"/>
      <c r="J70" s="169"/>
      <c r="K70" s="200"/>
      <c r="L70" s="143"/>
      <c r="M70" s="143"/>
      <c r="N70" s="143"/>
      <c r="O70" s="147"/>
      <c r="P70" s="149"/>
      <c r="Q70" s="149"/>
      <c r="R70" s="121"/>
      <c r="S70" s="164"/>
      <c r="T70" s="161"/>
      <c r="U70" s="164"/>
      <c r="V70" s="121"/>
      <c r="W70" s="187"/>
      <c r="X70" s="140"/>
      <c r="Y70" s="114"/>
    </row>
    <row r="71" spans="3:25">
      <c r="C71" s="167"/>
      <c r="D71" s="160"/>
      <c r="E71" s="140"/>
      <c r="F71" s="143"/>
      <c r="G71" s="144"/>
      <c r="H71" s="199"/>
      <c r="I71" s="187"/>
      <c r="J71" s="169"/>
      <c r="K71" s="200"/>
      <c r="L71" s="143"/>
      <c r="M71" s="143"/>
      <c r="N71" s="143"/>
      <c r="O71" s="147"/>
      <c r="P71" s="149"/>
      <c r="Q71" s="149"/>
      <c r="R71" s="121"/>
      <c r="S71" s="164"/>
      <c r="T71" s="161"/>
      <c r="U71" s="164"/>
      <c r="V71" s="121"/>
      <c r="W71" s="187"/>
      <c r="X71" s="140"/>
      <c r="Y71" s="114"/>
    </row>
    <row r="72" spans="3:25">
      <c r="C72" s="167"/>
      <c r="D72" s="160"/>
      <c r="E72" s="140"/>
      <c r="F72" s="143"/>
      <c r="G72" s="144"/>
      <c r="H72" s="199"/>
      <c r="I72" s="187"/>
      <c r="J72" s="169"/>
      <c r="K72" s="200"/>
      <c r="L72" s="143"/>
      <c r="M72" s="143"/>
      <c r="N72" s="143"/>
      <c r="O72" s="147"/>
      <c r="P72" s="149"/>
      <c r="Q72" s="149"/>
      <c r="R72" s="121"/>
      <c r="S72" s="164"/>
      <c r="T72" s="161"/>
      <c r="U72" s="164"/>
      <c r="V72" s="121"/>
      <c r="W72" s="187"/>
      <c r="X72" s="140"/>
      <c r="Y72" s="114"/>
    </row>
    <row r="73" spans="3:25">
      <c r="C73" s="167"/>
      <c r="D73" s="160"/>
      <c r="E73" s="140"/>
      <c r="F73" s="143"/>
      <c r="G73" s="144"/>
      <c r="H73" s="199"/>
      <c r="I73" s="187"/>
      <c r="J73" s="169"/>
      <c r="K73" s="200"/>
      <c r="L73" s="143"/>
      <c r="M73" s="143"/>
      <c r="N73" s="143"/>
      <c r="O73" s="147"/>
      <c r="P73" s="149"/>
      <c r="Q73" s="149"/>
      <c r="R73" s="121"/>
      <c r="S73" s="164"/>
      <c r="T73" s="161"/>
      <c r="U73" s="164"/>
      <c r="V73" s="121"/>
      <c r="W73" s="187"/>
      <c r="X73" s="140"/>
      <c r="Y73" s="114"/>
    </row>
    <row r="74" spans="3:25">
      <c r="C74" s="167"/>
      <c r="D74" s="160"/>
      <c r="E74" s="140"/>
      <c r="F74" s="143"/>
      <c r="G74" s="144"/>
      <c r="H74" s="199"/>
      <c r="I74" s="187"/>
      <c r="J74" s="169"/>
      <c r="K74" s="200"/>
      <c r="L74" s="143"/>
      <c r="M74" s="143"/>
      <c r="N74" s="143"/>
      <c r="O74" s="147"/>
      <c r="P74" s="149"/>
      <c r="Q74" s="149"/>
      <c r="R74" s="121"/>
      <c r="S74" s="164"/>
      <c r="T74" s="161"/>
      <c r="U74" s="164"/>
      <c r="V74" s="121"/>
      <c r="W74" s="187"/>
      <c r="X74" s="140"/>
      <c r="Y74" s="114"/>
    </row>
    <row r="75" spans="3:25">
      <c r="C75" s="167"/>
      <c r="D75" s="160"/>
      <c r="E75" s="140"/>
      <c r="F75" s="143"/>
      <c r="G75" s="144"/>
      <c r="H75" s="199"/>
      <c r="I75" s="187"/>
      <c r="J75" s="169"/>
      <c r="K75" s="200"/>
      <c r="L75" s="143"/>
      <c r="M75" s="143"/>
      <c r="N75" s="143"/>
      <c r="O75" s="147"/>
      <c r="P75" s="149"/>
      <c r="Q75" s="149"/>
      <c r="R75" s="121"/>
      <c r="S75" s="164"/>
      <c r="T75" s="161"/>
      <c r="U75" s="164"/>
      <c r="V75" s="121"/>
      <c r="W75" s="187"/>
      <c r="X75" s="140"/>
      <c r="Y75" s="114"/>
    </row>
    <row r="76" spans="3:25">
      <c r="C76" s="167"/>
      <c r="D76" s="160"/>
      <c r="E76" s="140"/>
      <c r="F76" s="143"/>
      <c r="G76" s="144"/>
      <c r="H76" s="199"/>
      <c r="I76" s="187"/>
      <c r="J76" s="169"/>
      <c r="K76" s="200"/>
      <c r="L76" s="143"/>
      <c r="M76" s="143"/>
      <c r="N76" s="143"/>
      <c r="O76" s="147"/>
      <c r="P76" s="149"/>
      <c r="Q76" s="149"/>
      <c r="R76" s="121"/>
      <c r="S76" s="164"/>
      <c r="T76" s="161"/>
      <c r="U76" s="164"/>
      <c r="V76" s="121"/>
      <c r="W76" s="187"/>
      <c r="X76" s="140"/>
      <c r="Y76" s="114"/>
    </row>
    <row r="77" spans="3:25">
      <c r="C77" s="167"/>
      <c r="D77" s="160"/>
      <c r="E77" s="140"/>
      <c r="F77" s="143"/>
      <c r="G77" s="144"/>
      <c r="H77" s="199"/>
      <c r="I77" s="187"/>
      <c r="J77" s="169"/>
      <c r="K77" s="200"/>
      <c r="L77" s="143"/>
      <c r="M77" s="143"/>
      <c r="N77" s="143"/>
      <c r="O77" s="147"/>
      <c r="P77" s="149"/>
      <c r="Q77" s="149"/>
      <c r="R77" s="121"/>
      <c r="S77" s="164"/>
      <c r="T77" s="161"/>
      <c r="U77" s="164"/>
      <c r="V77" s="121"/>
      <c r="W77" s="187"/>
      <c r="X77" s="140"/>
      <c r="Y77" s="114"/>
    </row>
    <row r="78" spans="3:25">
      <c r="C78" s="167"/>
      <c r="D78" s="160"/>
      <c r="E78" s="140"/>
      <c r="F78" s="143"/>
      <c r="G78" s="144"/>
      <c r="H78" s="199"/>
      <c r="I78" s="187"/>
      <c r="J78" s="169"/>
      <c r="K78" s="200"/>
      <c r="L78" s="143"/>
      <c r="M78" s="143"/>
      <c r="N78" s="143"/>
      <c r="O78" s="147"/>
      <c r="P78" s="149"/>
      <c r="Q78" s="149"/>
      <c r="R78" s="121"/>
      <c r="S78" s="164"/>
      <c r="T78" s="161"/>
      <c r="U78" s="164"/>
      <c r="V78" s="121"/>
      <c r="W78" s="187"/>
      <c r="X78" s="140"/>
      <c r="Y78" s="114"/>
    </row>
    <row r="79" spans="3:25">
      <c r="C79" s="167"/>
      <c r="D79" s="160"/>
      <c r="E79" s="140"/>
      <c r="F79" s="143"/>
      <c r="G79" s="144"/>
      <c r="H79" s="199"/>
      <c r="I79" s="187"/>
      <c r="J79" s="169"/>
      <c r="K79" s="200"/>
      <c r="L79" s="143"/>
      <c r="M79" s="143"/>
      <c r="N79" s="143"/>
      <c r="O79" s="147"/>
      <c r="P79" s="149"/>
      <c r="Q79" s="149"/>
      <c r="R79" s="121"/>
      <c r="S79" s="164"/>
      <c r="T79" s="161"/>
      <c r="U79" s="164"/>
      <c r="V79" s="121"/>
      <c r="W79" s="187"/>
      <c r="X79" s="140"/>
      <c r="Y79" s="114"/>
    </row>
    <row r="80" spans="3:25">
      <c r="C80" s="167"/>
      <c r="D80" s="160"/>
      <c r="E80" s="140"/>
      <c r="F80" s="143"/>
      <c r="G80" s="144"/>
      <c r="H80" s="199"/>
      <c r="I80" s="187"/>
      <c r="J80" s="169"/>
      <c r="K80" s="200"/>
      <c r="L80" s="143"/>
      <c r="M80" s="143"/>
      <c r="N80" s="143"/>
      <c r="O80" s="147"/>
      <c r="P80" s="149"/>
      <c r="Q80" s="149"/>
      <c r="R80" s="121"/>
      <c r="S80" s="164"/>
      <c r="T80" s="161"/>
      <c r="U80" s="164"/>
      <c r="V80" s="121"/>
      <c r="W80" s="187"/>
      <c r="X80" s="140"/>
      <c r="Y80" s="114"/>
    </row>
    <row r="81" spans="3:25">
      <c r="C81" s="167"/>
      <c r="D81" s="160"/>
      <c r="E81" s="140"/>
      <c r="F81" s="143"/>
      <c r="G81" s="144"/>
      <c r="H81" s="199"/>
      <c r="I81" s="187"/>
      <c r="J81" s="169"/>
      <c r="K81" s="200"/>
      <c r="L81" s="143"/>
      <c r="M81" s="143"/>
      <c r="N81" s="143"/>
      <c r="O81" s="147"/>
      <c r="P81" s="149"/>
      <c r="Q81" s="149"/>
      <c r="R81" s="121"/>
      <c r="S81" s="164"/>
      <c r="T81" s="161"/>
      <c r="U81" s="164"/>
      <c r="V81" s="121"/>
      <c r="W81" s="187"/>
      <c r="X81" s="140"/>
      <c r="Y81" s="114"/>
    </row>
    <row r="82" spans="3:25">
      <c r="C82" s="167"/>
      <c r="D82" s="160"/>
      <c r="E82" s="140"/>
      <c r="F82" s="143"/>
      <c r="G82" s="144"/>
      <c r="H82" s="199"/>
      <c r="I82" s="187"/>
      <c r="J82" s="169"/>
      <c r="K82" s="200"/>
      <c r="L82" s="143"/>
      <c r="M82" s="143"/>
      <c r="N82" s="143"/>
      <c r="O82" s="147"/>
      <c r="P82" s="149"/>
      <c r="Q82" s="149"/>
      <c r="R82" s="121"/>
      <c r="S82" s="164"/>
      <c r="T82" s="161"/>
      <c r="U82" s="164"/>
      <c r="V82" s="121"/>
      <c r="W82" s="187"/>
      <c r="X82" s="140"/>
      <c r="Y82" s="114"/>
    </row>
    <row r="83" spans="3:25">
      <c r="C83" s="167"/>
      <c r="D83" s="160"/>
      <c r="E83" s="140"/>
      <c r="F83" s="143"/>
      <c r="G83" s="144"/>
      <c r="H83" s="199"/>
      <c r="I83" s="187"/>
      <c r="J83" s="169"/>
      <c r="K83" s="200"/>
      <c r="L83" s="143"/>
      <c r="M83" s="143"/>
      <c r="N83" s="143"/>
      <c r="O83" s="147"/>
      <c r="P83" s="149"/>
      <c r="Q83" s="149"/>
      <c r="R83" s="121"/>
      <c r="S83" s="164"/>
      <c r="T83" s="161"/>
      <c r="U83" s="164"/>
      <c r="V83" s="121"/>
      <c r="W83" s="187"/>
      <c r="X83" s="140"/>
      <c r="Y83" s="114"/>
    </row>
    <row r="84" spans="3:25">
      <c r="C84" s="167"/>
      <c r="D84" s="160"/>
      <c r="E84" s="140"/>
      <c r="F84" s="143"/>
      <c r="G84" s="144"/>
      <c r="H84" s="199"/>
      <c r="I84" s="187"/>
      <c r="J84" s="169"/>
      <c r="K84" s="200"/>
      <c r="L84" s="143"/>
      <c r="M84" s="143"/>
      <c r="N84" s="143"/>
      <c r="O84" s="147"/>
      <c r="P84" s="149"/>
      <c r="Q84" s="149"/>
      <c r="R84" s="121"/>
      <c r="S84" s="164"/>
      <c r="T84" s="161"/>
      <c r="U84" s="164"/>
      <c r="V84" s="121"/>
      <c r="W84" s="187"/>
      <c r="X84" s="140"/>
      <c r="Y84" s="114"/>
    </row>
    <row r="85" spans="3:25">
      <c r="C85" s="167"/>
      <c r="D85" s="160"/>
      <c r="E85" s="140"/>
      <c r="F85" s="143"/>
      <c r="G85" s="144"/>
      <c r="H85" s="199"/>
      <c r="I85" s="187"/>
      <c r="J85" s="169"/>
      <c r="K85" s="200"/>
      <c r="L85" s="143"/>
      <c r="M85" s="143"/>
      <c r="N85" s="143"/>
      <c r="O85" s="147"/>
      <c r="P85" s="149"/>
      <c r="Q85" s="149"/>
      <c r="R85" s="121"/>
      <c r="S85" s="164"/>
      <c r="T85" s="161"/>
      <c r="U85" s="164"/>
      <c r="V85" s="121"/>
      <c r="W85" s="187"/>
      <c r="X85" s="140"/>
      <c r="Y85" s="114"/>
    </row>
    <row r="86" spans="3:25">
      <c r="C86" s="167"/>
      <c r="D86" s="160"/>
      <c r="E86" s="140"/>
      <c r="F86" s="143"/>
      <c r="G86" s="144"/>
      <c r="H86" s="199"/>
      <c r="I86" s="187"/>
      <c r="J86" s="169"/>
      <c r="K86" s="200"/>
      <c r="L86" s="143"/>
      <c r="M86" s="143"/>
      <c r="N86" s="143"/>
      <c r="O86" s="147"/>
      <c r="P86" s="149"/>
      <c r="Q86" s="149"/>
      <c r="R86" s="121"/>
      <c r="S86" s="164"/>
      <c r="T86" s="161"/>
      <c r="U86" s="164"/>
      <c r="V86" s="121"/>
      <c r="W86" s="187"/>
      <c r="X86" s="140"/>
      <c r="Y86" s="114"/>
    </row>
    <row r="87" spans="3:25">
      <c r="C87" s="167"/>
      <c r="D87" s="160"/>
      <c r="E87" s="140"/>
      <c r="F87" s="143"/>
      <c r="G87" s="144"/>
      <c r="H87" s="199"/>
      <c r="I87" s="187"/>
      <c r="J87" s="169"/>
      <c r="K87" s="200"/>
      <c r="L87" s="143"/>
      <c r="M87" s="143"/>
      <c r="N87" s="143"/>
      <c r="O87" s="147"/>
      <c r="P87" s="149"/>
      <c r="Q87" s="149"/>
      <c r="R87" s="121"/>
      <c r="S87" s="164"/>
      <c r="T87" s="161"/>
      <c r="U87" s="164"/>
      <c r="V87" s="121"/>
      <c r="W87" s="187"/>
      <c r="X87" s="140"/>
      <c r="Y87" s="114"/>
    </row>
    <row r="88" spans="3:25">
      <c r="C88" s="167"/>
      <c r="D88" s="160"/>
      <c r="E88" s="140"/>
      <c r="F88" s="143"/>
      <c r="G88" s="144"/>
      <c r="H88" s="199"/>
      <c r="I88" s="187"/>
      <c r="J88" s="169"/>
      <c r="K88" s="200"/>
      <c r="L88" s="143"/>
      <c r="M88" s="143"/>
      <c r="N88" s="143"/>
      <c r="O88" s="147"/>
      <c r="P88" s="149"/>
      <c r="Q88" s="149"/>
      <c r="R88" s="121"/>
      <c r="S88" s="164"/>
      <c r="T88" s="161"/>
      <c r="U88" s="164"/>
      <c r="V88" s="121"/>
      <c r="W88" s="187"/>
      <c r="X88" s="140"/>
      <c r="Y88" s="114"/>
    </row>
    <row r="89" spans="3:25">
      <c r="C89" s="167"/>
      <c r="D89" s="160"/>
      <c r="E89" s="140"/>
      <c r="F89" s="143"/>
      <c r="G89" s="144"/>
      <c r="H89" s="199"/>
      <c r="I89" s="187"/>
      <c r="J89" s="169"/>
      <c r="K89" s="200"/>
      <c r="L89" s="143"/>
      <c r="M89" s="143"/>
      <c r="N89" s="143"/>
      <c r="O89" s="147"/>
      <c r="P89" s="149"/>
      <c r="Q89" s="149"/>
      <c r="R89" s="121"/>
      <c r="S89" s="164"/>
      <c r="T89" s="161"/>
      <c r="U89" s="164"/>
      <c r="V89" s="121"/>
      <c r="W89" s="187"/>
      <c r="X89" s="140"/>
      <c r="Y89" s="114"/>
    </row>
    <row r="90" spans="3:25">
      <c r="C90" s="167"/>
      <c r="D90" s="160"/>
      <c r="E90" s="140"/>
      <c r="F90" s="143"/>
      <c r="G90" s="144"/>
      <c r="H90" s="199"/>
      <c r="I90" s="187"/>
      <c r="J90" s="169"/>
      <c r="K90" s="200"/>
      <c r="L90" s="143"/>
      <c r="M90" s="143"/>
      <c r="N90" s="143"/>
      <c r="O90" s="147"/>
      <c r="P90" s="149"/>
      <c r="Q90" s="149"/>
      <c r="R90" s="121"/>
      <c r="S90" s="164"/>
      <c r="T90" s="161"/>
      <c r="U90" s="164"/>
      <c r="V90" s="121"/>
      <c r="W90" s="187"/>
      <c r="X90" s="140"/>
      <c r="Y90" s="114"/>
    </row>
    <row r="91" spans="3:25">
      <c r="C91" s="167"/>
      <c r="D91" s="160"/>
      <c r="E91" s="140"/>
      <c r="F91" s="143"/>
      <c r="G91" s="144"/>
      <c r="H91" s="199"/>
      <c r="I91" s="187"/>
      <c r="J91" s="169"/>
      <c r="K91" s="200"/>
      <c r="L91" s="143"/>
      <c r="M91" s="143"/>
      <c r="N91" s="143"/>
      <c r="O91" s="147"/>
      <c r="P91" s="149"/>
      <c r="Q91" s="149"/>
      <c r="R91" s="121"/>
      <c r="S91" s="164"/>
      <c r="T91" s="161"/>
      <c r="U91" s="164"/>
      <c r="V91" s="121"/>
      <c r="W91" s="187"/>
      <c r="X91" s="140"/>
      <c r="Y91" s="114"/>
    </row>
    <row r="92" spans="3:25">
      <c r="C92" s="167"/>
      <c r="D92" s="160"/>
      <c r="E92" s="140"/>
      <c r="F92" s="143"/>
      <c r="G92" s="144"/>
      <c r="H92" s="199"/>
      <c r="I92" s="187"/>
      <c r="J92" s="169"/>
      <c r="K92" s="200"/>
      <c r="L92" s="143"/>
      <c r="M92" s="143"/>
      <c r="N92" s="143"/>
      <c r="O92" s="147"/>
      <c r="P92" s="149"/>
      <c r="Q92" s="149"/>
      <c r="R92" s="121"/>
      <c r="S92" s="164"/>
      <c r="T92" s="161"/>
      <c r="U92" s="164"/>
      <c r="V92" s="121"/>
      <c r="W92" s="187"/>
      <c r="X92" s="140"/>
      <c r="Y92" s="114"/>
    </row>
    <row r="93" spans="3:25">
      <c r="C93" s="167"/>
      <c r="D93" s="160"/>
      <c r="E93" s="140"/>
      <c r="F93" s="143"/>
      <c r="G93" s="144"/>
      <c r="H93" s="199"/>
      <c r="I93" s="187"/>
      <c r="J93" s="169"/>
      <c r="K93" s="200"/>
      <c r="L93" s="143"/>
      <c r="M93" s="143"/>
      <c r="N93" s="143"/>
      <c r="O93" s="147"/>
      <c r="P93" s="149"/>
      <c r="Q93" s="149"/>
      <c r="R93" s="121"/>
      <c r="S93" s="164"/>
      <c r="T93" s="161"/>
      <c r="U93" s="164"/>
      <c r="V93" s="121"/>
      <c r="W93" s="187"/>
      <c r="X93" s="140"/>
      <c r="Y93" s="114"/>
    </row>
    <row r="94" spans="3:25">
      <c r="C94" s="167"/>
      <c r="D94" s="160"/>
      <c r="E94" s="140"/>
      <c r="F94" s="143"/>
      <c r="G94" s="144"/>
      <c r="H94" s="199"/>
      <c r="I94" s="187"/>
      <c r="J94" s="169"/>
      <c r="K94" s="200"/>
      <c r="L94" s="143"/>
      <c r="M94" s="143"/>
      <c r="N94" s="143"/>
      <c r="O94" s="147"/>
      <c r="P94" s="149"/>
      <c r="Q94" s="149"/>
      <c r="R94" s="121"/>
      <c r="S94" s="164"/>
      <c r="T94" s="161"/>
      <c r="U94" s="164"/>
      <c r="V94" s="121"/>
      <c r="W94" s="187"/>
      <c r="X94" s="140"/>
      <c r="Y94" s="114"/>
    </row>
    <row r="95" spans="3:25">
      <c r="C95" s="167"/>
      <c r="D95" s="160"/>
      <c r="E95" s="140"/>
      <c r="F95" s="143"/>
      <c r="G95" s="144"/>
      <c r="H95" s="199"/>
      <c r="I95" s="187"/>
      <c r="J95" s="169"/>
      <c r="K95" s="200"/>
      <c r="L95" s="143"/>
      <c r="M95" s="143"/>
      <c r="N95" s="143"/>
      <c r="O95" s="147"/>
      <c r="P95" s="149"/>
      <c r="Q95" s="149"/>
      <c r="R95" s="121"/>
      <c r="S95" s="164"/>
      <c r="T95" s="161"/>
      <c r="U95" s="164"/>
      <c r="V95" s="121"/>
      <c r="W95" s="187"/>
      <c r="X95" s="140"/>
      <c r="Y95" s="114"/>
    </row>
    <row r="96" spans="3:25">
      <c r="C96" s="167"/>
      <c r="D96" s="160"/>
      <c r="E96" s="140"/>
      <c r="F96" s="143"/>
      <c r="G96" s="144"/>
      <c r="H96" s="199"/>
      <c r="I96" s="187"/>
      <c r="J96" s="169"/>
      <c r="K96" s="200"/>
      <c r="L96" s="143"/>
      <c r="M96" s="143"/>
      <c r="N96" s="143"/>
      <c r="O96" s="147"/>
      <c r="P96" s="149"/>
      <c r="Q96" s="149"/>
      <c r="R96" s="121"/>
      <c r="S96" s="164"/>
      <c r="T96" s="161"/>
      <c r="U96" s="164"/>
      <c r="V96" s="121"/>
      <c r="W96" s="187"/>
      <c r="X96" s="140"/>
      <c r="Y96" s="114"/>
    </row>
    <row r="97" spans="3:25">
      <c r="C97" s="167"/>
      <c r="D97" s="160"/>
      <c r="E97" s="140"/>
      <c r="F97" s="143"/>
      <c r="G97" s="144"/>
      <c r="H97" s="199"/>
      <c r="I97" s="187"/>
      <c r="J97" s="169"/>
      <c r="K97" s="200"/>
      <c r="L97" s="143"/>
      <c r="M97" s="143"/>
      <c r="N97" s="143"/>
      <c r="O97" s="147"/>
      <c r="P97" s="149"/>
      <c r="Q97" s="149"/>
      <c r="R97" s="121"/>
      <c r="S97" s="164"/>
      <c r="T97" s="161"/>
      <c r="U97" s="164"/>
      <c r="V97" s="121"/>
      <c r="W97" s="187"/>
      <c r="X97" s="140"/>
      <c r="Y97" s="114"/>
    </row>
    <row r="98" spans="3:25">
      <c r="C98" s="167"/>
      <c r="D98" s="160"/>
      <c r="E98" s="140"/>
      <c r="F98" s="143"/>
      <c r="G98" s="144"/>
      <c r="H98" s="199"/>
      <c r="I98" s="187"/>
      <c r="J98" s="169"/>
      <c r="K98" s="200"/>
      <c r="L98" s="143"/>
      <c r="M98" s="143"/>
      <c r="N98" s="143"/>
      <c r="O98" s="147"/>
      <c r="P98" s="149"/>
      <c r="Q98" s="149"/>
      <c r="R98" s="121"/>
      <c r="S98" s="164"/>
      <c r="T98" s="161"/>
      <c r="U98" s="164"/>
      <c r="V98" s="121"/>
      <c r="W98" s="187"/>
      <c r="X98" s="140"/>
      <c r="Y98" s="114"/>
    </row>
    <row r="99" spans="3:25">
      <c r="C99" s="167"/>
      <c r="D99" s="160"/>
      <c r="E99" s="140"/>
      <c r="F99" s="143"/>
      <c r="G99" s="144"/>
      <c r="H99" s="199"/>
      <c r="I99" s="187"/>
      <c r="J99" s="169"/>
      <c r="K99" s="200"/>
      <c r="L99" s="143"/>
      <c r="M99" s="143"/>
      <c r="N99" s="143"/>
      <c r="O99" s="147"/>
      <c r="P99" s="149"/>
      <c r="Q99" s="149"/>
      <c r="R99" s="121"/>
      <c r="S99" s="164"/>
      <c r="T99" s="161"/>
      <c r="U99" s="164"/>
      <c r="V99" s="121"/>
      <c r="W99" s="187"/>
      <c r="X99" s="140"/>
      <c r="Y99" s="114"/>
    </row>
    <row r="100" spans="3:25">
      <c r="C100" s="167"/>
      <c r="D100" s="160"/>
      <c r="E100" s="140"/>
      <c r="F100" s="143"/>
      <c r="G100" s="144"/>
      <c r="H100" s="199"/>
      <c r="I100" s="187"/>
      <c r="J100" s="169"/>
      <c r="K100" s="200"/>
      <c r="L100" s="143"/>
      <c r="M100" s="143"/>
      <c r="N100" s="143"/>
      <c r="O100" s="147"/>
      <c r="P100" s="149"/>
      <c r="Q100" s="149"/>
      <c r="R100" s="121"/>
      <c r="S100" s="164"/>
      <c r="T100" s="161"/>
      <c r="U100" s="164"/>
      <c r="V100" s="121"/>
      <c r="W100" s="187"/>
      <c r="X100" s="140"/>
      <c r="Y100" s="114"/>
    </row>
    <row r="101" spans="3:25">
      <c r="C101" s="167"/>
      <c r="D101" s="160"/>
      <c r="E101" s="140"/>
      <c r="F101" s="143"/>
      <c r="G101" s="144"/>
      <c r="H101" s="199"/>
      <c r="I101" s="187"/>
      <c r="J101" s="169"/>
      <c r="K101" s="200"/>
      <c r="L101" s="143"/>
      <c r="M101" s="143"/>
      <c r="N101" s="143"/>
      <c r="O101" s="147"/>
      <c r="P101" s="149"/>
      <c r="Q101" s="149"/>
      <c r="R101" s="121"/>
      <c r="S101" s="164"/>
      <c r="T101" s="161"/>
      <c r="U101" s="164"/>
      <c r="V101" s="121"/>
      <c r="W101" s="187"/>
      <c r="X101" s="140"/>
      <c r="Y101" s="114"/>
    </row>
    <row r="102" spans="3:25">
      <c r="C102" s="167"/>
      <c r="D102" s="160"/>
      <c r="E102" s="140"/>
      <c r="F102" s="143"/>
      <c r="G102" s="144"/>
      <c r="H102" s="199"/>
      <c r="I102" s="187"/>
      <c r="J102" s="169"/>
      <c r="K102" s="200"/>
      <c r="L102" s="143"/>
      <c r="M102" s="143"/>
      <c r="N102" s="143"/>
      <c r="O102" s="147"/>
      <c r="P102" s="149"/>
      <c r="Q102" s="149"/>
      <c r="R102" s="121"/>
      <c r="S102" s="164"/>
      <c r="T102" s="161"/>
      <c r="U102" s="164"/>
      <c r="V102" s="121"/>
      <c r="W102" s="187"/>
      <c r="X102" s="140"/>
      <c r="Y102" s="114"/>
    </row>
    <row r="103" spans="3:25">
      <c r="C103" s="167"/>
      <c r="D103" s="160"/>
      <c r="E103" s="140"/>
      <c r="F103" s="143"/>
      <c r="G103" s="144"/>
      <c r="H103" s="199"/>
      <c r="I103" s="187"/>
      <c r="J103" s="169"/>
      <c r="K103" s="200"/>
      <c r="L103" s="143"/>
      <c r="M103" s="143"/>
      <c r="N103" s="143"/>
      <c r="O103" s="147"/>
      <c r="P103" s="149"/>
      <c r="Q103" s="149"/>
      <c r="R103" s="121"/>
      <c r="S103" s="164"/>
      <c r="T103" s="161"/>
      <c r="U103" s="164"/>
      <c r="V103" s="121"/>
      <c r="W103" s="187"/>
      <c r="X103" s="140"/>
      <c r="Y103" s="114"/>
    </row>
    <row r="104" spans="3:25">
      <c r="C104" s="167"/>
      <c r="D104" s="160"/>
      <c r="E104" s="140"/>
      <c r="F104" s="143"/>
      <c r="G104" s="144"/>
      <c r="H104" s="199"/>
      <c r="I104" s="187"/>
      <c r="J104" s="169"/>
      <c r="K104" s="200"/>
      <c r="L104" s="143"/>
      <c r="M104" s="143"/>
      <c r="N104" s="143"/>
      <c r="O104" s="147"/>
      <c r="P104" s="149"/>
      <c r="Q104" s="149"/>
      <c r="R104" s="121"/>
      <c r="S104" s="164"/>
      <c r="T104" s="161"/>
      <c r="U104" s="164"/>
      <c r="V104" s="121"/>
      <c r="W104" s="187"/>
      <c r="X104" s="140"/>
      <c r="Y104" s="114"/>
    </row>
    <row r="105" spans="3:25">
      <c r="C105" s="167"/>
      <c r="D105" s="160"/>
      <c r="E105" s="140"/>
      <c r="F105" s="143"/>
      <c r="G105" s="144"/>
      <c r="H105" s="199"/>
      <c r="I105" s="187"/>
      <c r="J105" s="169"/>
      <c r="K105" s="200"/>
      <c r="L105" s="143"/>
      <c r="M105" s="143"/>
      <c r="N105" s="143"/>
      <c r="O105" s="147"/>
      <c r="P105" s="149"/>
      <c r="Q105" s="149"/>
      <c r="R105" s="121"/>
      <c r="S105" s="164"/>
      <c r="T105" s="161"/>
      <c r="U105" s="164"/>
      <c r="V105" s="121"/>
      <c r="W105" s="187"/>
      <c r="X105" s="140"/>
      <c r="Y105" s="114"/>
    </row>
    <row r="106" spans="3:25">
      <c r="C106" s="167"/>
      <c r="D106" s="160"/>
      <c r="E106" s="140"/>
      <c r="F106" s="143"/>
      <c r="G106" s="144"/>
      <c r="H106" s="199"/>
      <c r="I106" s="187"/>
      <c r="J106" s="169"/>
      <c r="K106" s="200"/>
      <c r="L106" s="143"/>
      <c r="M106" s="143"/>
      <c r="N106" s="143"/>
      <c r="O106" s="147"/>
      <c r="P106" s="149"/>
      <c r="Q106" s="149"/>
      <c r="R106" s="121"/>
      <c r="S106" s="164"/>
      <c r="T106" s="161"/>
      <c r="U106" s="164"/>
      <c r="V106" s="121"/>
      <c r="W106" s="187"/>
      <c r="X106" s="140"/>
      <c r="Y106" s="114"/>
    </row>
    <row r="107" spans="3:25">
      <c r="C107" s="167"/>
      <c r="D107" s="160"/>
      <c r="E107" s="140"/>
      <c r="F107" s="143"/>
      <c r="G107" s="144"/>
      <c r="H107" s="199"/>
      <c r="I107" s="187"/>
      <c r="J107" s="169"/>
      <c r="K107" s="200"/>
      <c r="L107" s="143"/>
      <c r="M107" s="143"/>
      <c r="N107" s="143"/>
      <c r="O107" s="147"/>
      <c r="P107" s="149"/>
      <c r="Q107" s="149"/>
      <c r="R107" s="121"/>
      <c r="S107" s="164"/>
      <c r="T107" s="161"/>
      <c r="U107" s="164"/>
      <c r="V107" s="121"/>
      <c r="W107" s="187"/>
      <c r="X107" s="140"/>
      <c r="Y107" s="114"/>
    </row>
    <row r="108" spans="3:25">
      <c r="C108" s="167"/>
      <c r="D108" s="160"/>
      <c r="E108" s="140"/>
      <c r="F108" s="143"/>
      <c r="G108" s="144"/>
      <c r="H108" s="199"/>
      <c r="I108" s="187"/>
      <c r="J108" s="169"/>
      <c r="K108" s="200"/>
      <c r="L108" s="143"/>
      <c r="M108" s="143"/>
      <c r="N108" s="143"/>
      <c r="O108" s="147"/>
      <c r="P108" s="149"/>
      <c r="Q108" s="149"/>
      <c r="R108" s="121"/>
      <c r="S108" s="164"/>
      <c r="T108" s="161"/>
      <c r="U108" s="164"/>
      <c r="V108" s="121"/>
      <c r="W108" s="187"/>
      <c r="X108" s="140"/>
      <c r="Y108" s="114"/>
    </row>
    <row r="109" spans="3:25">
      <c r="C109" s="167"/>
      <c r="D109" s="160"/>
      <c r="E109" s="140"/>
      <c r="F109" s="143"/>
      <c r="G109" s="144"/>
      <c r="H109" s="199"/>
      <c r="I109" s="187"/>
      <c r="J109" s="169"/>
      <c r="K109" s="200"/>
      <c r="L109" s="143"/>
      <c r="M109" s="143"/>
      <c r="N109" s="143"/>
      <c r="O109" s="147"/>
      <c r="P109" s="149"/>
      <c r="Q109" s="149"/>
      <c r="R109" s="121"/>
      <c r="S109" s="164"/>
      <c r="T109" s="161"/>
      <c r="U109" s="164"/>
      <c r="V109" s="121"/>
      <c r="W109" s="187"/>
      <c r="X109" s="140"/>
      <c r="Y109" s="114"/>
    </row>
    <row r="110" spans="3:25">
      <c r="C110" s="167"/>
      <c r="D110" s="160"/>
      <c r="E110" s="140"/>
      <c r="F110" s="143"/>
      <c r="G110" s="144"/>
      <c r="H110" s="199"/>
      <c r="I110" s="187"/>
      <c r="J110" s="169"/>
      <c r="K110" s="200"/>
      <c r="L110" s="143"/>
      <c r="M110" s="143"/>
      <c r="N110" s="143"/>
      <c r="O110" s="147"/>
      <c r="P110" s="149"/>
      <c r="Q110" s="149"/>
      <c r="R110" s="121"/>
      <c r="S110" s="164"/>
      <c r="T110" s="161"/>
      <c r="U110" s="164"/>
      <c r="V110" s="121"/>
      <c r="W110" s="187"/>
      <c r="X110" s="140"/>
      <c r="Y110" s="114"/>
    </row>
    <row r="111" spans="3:25">
      <c r="C111" s="167"/>
      <c r="D111" s="160"/>
      <c r="E111" s="140"/>
      <c r="F111" s="143"/>
      <c r="G111" s="144"/>
      <c r="H111" s="199"/>
      <c r="I111" s="187"/>
      <c r="J111" s="169"/>
      <c r="K111" s="200"/>
      <c r="L111" s="143"/>
      <c r="M111" s="143"/>
      <c r="N111" s="143"/>
      <c r="O111" s="147"/>
      <c r="P111" s="149"/>
      <c r="Q111" s="149"/>
      <c r="R111" s="121"/>
      <c r="S111" s="164"/>
      <c r="T111" s="161"/>
      <c r="U111" s="164"/>
      <c r="V111" s="121"/>
      <c r="W111" s="187"/>
      <c r="X111" s="140"/>
      <c r="Y111" s="114"/>
    </row>
    <row r="112" spans="3:25">
      <c r="C112" s="167"/>
      <c r="D112" s="160"/>
      <c r="E112" s="140"/>
      <c r="F112" s="143"/>
      <c r="G112" s="144"/>
      <c r="H112" s="199"/>
      <c r="I112" s="187"/>
      <c r="J112" s="169"/>
      <c r="K112" s="200"/>
      <c r="L112" s="143"/>
      <c r="M112" s="143"/>
      <c r="N112" s="143"/>
      <c r="O112" s="147"/>
      <c r="P112" s="149"/>
      <c r="Q112" s="149"/>
      <c r="R112" s="121"/>
      <c r="S112" s="164"/>
      <c r="T112" s="161"/>
      <c r="U112" s="164"/>
      <c r="V112" s="121"/>
      <c r="W112" s="187"/>
      <c r="X112" s="140"/>
      <c r="Y112" s="114"/>
    </row>
    <row r="113" spans="3:25">
      <c r="C113" s="167"/>
      <c r="D113" s="160"/>
      <c r="E113" s="140"/>
      <c r="F113" s="143"/>
      <c r="G113" s="144"/>
      <c r="H113" s="199"/>
      <c r="I113" s="187"/>
      <c r="J113" s="169"/>
      <c r="K113" s="200"/>
      <c r="L113" s="143"/>
      <c r="M113" s="143"/>
      <c r="N113" s="143"/>
      <c r="O113" s="147"/>
      <c r="P113" s="149"/>
      <c r="Q113" s="149"/>
      <c r="R113" s="121"/>
      <c r="S113" s="164"/>
      <c r="T113" s="161"/>
      <c r="U113" s="164"/>
      <c r="V113" s="121"/>
      <c r="W113" s="187"/>
      <c r="X113" s="140"/>
      <c r="Y113" s="114"/>
    </row>
    <row r="114" spans="3:25">
      <c r="C114" s="167"/>
      <c r="D114" s="160"/>
      <c r="E114" s="140"/>
      <c r="F114" s="143"/>
      <c r="G114" s="144"/>
      <c r="H114" s="199"/>
      <c r="I114" s="187"/>
      <c r="J114" s="169"/>
      <c r="K114" s="200"/>
      <c r="L114" s="143"/>
      <c r="M114" s="143"/>
      <c r="N114" s="143"/>
      <c r="O114" s="147"/>
      <c r="P114" s="149"/>
      <c r="Q114" s="149"/>
      <c r="R114" s="121"/>
      <c r="S114" s="164"/>
      <c r="T114" s="161"/>
      <c r="U114" s="164"/>
      <c r="V114" s="121"/>
      <c r="W114" s="187"/>
      <c r="X114" s="140"/>
      <c r="Y114" s="114"/>
    </row>
    <row r="115" spans="3:25">
      <c r="C115" s="167"/>
      <c r="D115" s="160"/>
      <c r="E115" s="140"/>
      <c r="F115" s="143"/>
      <c r="G115" s="144"/>
      <c r="H115" s="199"/>
      <c r="I115" s="187"/>
      <c r="J115" s="169"/>
      <c r="K115" s="200"/>
      <c r="L115" s="143"/>
      <c r="M115" s="143"/>
      <c r="N115" s="143"/>
      <c r="O115" s="147"/>
      <c r="P115" s="149"/>
      <c r="Q115" s="149"/>
      <c r="R115" s="121"/>
      <c r="S115" s="164"/>
      <c r="T115" s="161"/>
      <c r="U115" s="164"/>
      <c r="V115" s="121"/>
      <c r="W115" s="187"/>
      <c r="X115" s="140"/>
      <c r="Y115" s="114"/>
    </row>
    <row r="116" spans="3:25">
      <c r="C116" s="167"/>
      <c r="D116" s="160"/>
      <c r="E116" s="140"/>
      <c r="F116" s="143"/>
      <c r="G116" s="144"/>
      <c r="H116" s="199"/>
      <c r="I116" s="187"/>
      <c r="J116" s="169"/>
      <c r="K116" s="200"/>
      <c r="L116" s="143"/>
      <c r="M116" s="143"/>
      <c r="N116" s="143"/>
      <c r="O116" s="147"/>
      <c r="P116" s="149"/>
      <c r="Q116" s="149"/>
      <c r="R116" s="121"/>
      <c r="S116" s="164"/>
      <c r="T116" s="161"/>
      <c r="U116" s="164"/>
      <c r="V116" s="121"/>
      <c r="W116" s="187"/>
      <c r="X116" s="140"/>
      <c r="Y116" s="114"/>
    </row>
    <row r="117" spans="3:25">
      <c r="C117" s="167"/>
      <c r="D117" s="160"/>
      <c r="E117" s="140"/>
      <c r="F117" s="143"/>
      <c r="G117" s="144"/>
      <c r="H117" s="199"/>
      <c r="I117" s="187"/>
      <c r="J117" s="169"/>
      <c r="K117" s="200"/>
      <c r="L117" s="143"/>
      <c r="M117" s="143"/>
      <c r="N117" s="143"/>
      <c r="O117" s="147"/>
      <c r="P117" s="149"/>
      <c r="Q117" s="149"/>
      <c r="R117" s="121"/>
      <c r="S117" s="164"/>
      <c r="T117" s="161"/>
      <c r="U117" s="164"/>
      <c r="V117" s="121"/>
      <c r="W117" s="187"/>
      <c r="X117" s="140"/>
      <c r="Y117" s="114"/>
    </row>
    <row r="118" spans="3:25">
      <c r="C118" s="167"/>
      <c r="D118" s="160"/>
      <c r="E118" s="140"/>
      <c r="F118" s="143"/>
      <c r="G118" s="144"/>
      <c r="H118" s="199"/>
      <c r="I118" s="187"/>
      <c r="J118" s="169"/>
      <c r="K118" s="200"/>
      <c r="L118" s="143"/>
      <c r="M118" s="143"/>
      <c r="N118" s="143"/>
      <c r="O118" s="147"/>
      <c r="P118" s="149"/>
      <c r="Q118" s="149"/>
      <c r="R118" s="121"/>
      <c r="S118" s="164"/>
      <c r="T118" s="161"/>
      <c r="U118" s="164"/>
      <c r="V118" s="121"/>
      <c r="W118" s="187"/>
      <c r="X118" s="140"/>
      <c r="Y118" s="114"/>
    </row>
    <row r="119" spans="3:25">
      <c r="C119" s="167"/>
      <c r="D119" s="160"/>
      <c r="E119" s="140"/>
      <c r="F119" s="143"/>
      <c r="G119" s="144"/>
      <c r="H119" s="199"/>
      <c r="I119" s="187"/>
      <c r="J119" s="169"/>
      <c r="K119" s="200"/>
      <c r="L119" s="143"/>
      <c r="M119" s="143"/>
      <c r="N119" s="143"/>
      <c r="O119" s="147"/>
      <c r="P119" s="149"/>
      <c r="Q119" s="149"/>
      <c r="R119" s="121"/>
      <c r="S119" s="164"/>
      <c r="T119" s="161"/>
      <c r="U119" s="164"/>
      <c r="V119" s="121"/>
      <c r="W119" s="187"/>
      <c r="X119" s="140"/>
      <c r="Y119" s="114"/>
    </row>
    <row r="120" spans="3:25">
      <c r="C120" s="167"/>
      <c r="D120" s="160"/>
      <c r="E120" s="140"/>
      <c r="F120" s="143"/>
      <c r="G120" s="144"/>
      <c r="H120" s="199"/>
      <c r="I120" s="187"/>
      <c r="J120" s="169"/>
      <c r="K120" s="200"/>
      <c r="L120" s="143"/>
      <c r="M120" s="143"/>
      <c r="N120" s="143"/>
      <c r="O120" s="147"/>
      <c r="P120" s="149"/>
      <c r="Q120" s="149"/>
      <c r="R120" s="121"/>
      <c r="S120" s="164"/>
      <c r="T120" s="161"/>
      <c r="U120" s="164"/>
      <c r="V120" s="121"/>
      <c r="W120" s="187"/>
      <c r="X120" s="140"/>
      <c r="Y120" s="114"/>
    </row>
    <row r="121" spans="3:25">
      <c r="C121" s="167"/>
      <c r="D121" s="160"/>
      <c r="E121" s="140"/>
      <c r="F121" s="143"/>
      <c r="G121" s="144"/>
      <c r="H121" s="199"/>
      <c r="I121" s="187"/>
      <c r="J121" s="169"/>
      <c r="K121" s="200"/>
      <c r="L121" s="143"/>
      <c r="M121" s="143"/>
      <c r="N121" s="143"/>
      <c r="O121" s="147"/>
      <c r="P121" s="149"/>
      <c r="Q121" s="149"/>
      <c r="R121" s="121"/>
      <c r="S121" s="164"/>
      <c r="T121" s="161"/>
      <c r="U121" s="164"/>
      <c r="V121" s="121"/>
      <c r="W121" s="187"/>
      <c r="X121" s="140"/>
      <c r="Y121" s="114"/>
    </row>
    <row r="122" spans="3:25">
      <c r="C122" s="167"/>
      <c r="D122" s="160"/>
      <c r="E122" s="140"/>
      <c r="F122" s="143"/>
      <c r="G122" s="144"/>
      <c r="H122" s="199"/>
      <c r="I122" s="187"/>
      <c r="J122" s="169"/>
      <c r="K122" s="200"/>
      <c r="L122" s="143"/>
      <c r="M122" s="143"/>
      <c r="N122" s="143"/>
      <c r="O122" s="147"/>
      <c r="P122" s="149"/>
      <c r="Q122" s="149"/>
      <c r="R122" s="121"/>
      <c r="S122" s="164"/>
      <c r="T122" s="161"/>
      <c r="U122" s="164"/>
      <c r="V122" s="121"/>
      <c r="W122" s="187"/>
      <c r="X122" s="140"/>
      <c r="Y122" s="114"/>
    </row>
    <row r="123" spans="3:25">
      <c r="C123" s="167"/>
      <c r="D123" s="160"/>
      <c r="E123" s="140"/>
      <c r="F123" s="143"/>
      <c r="G123" s="144"/>
      <c r="H123" s="199"/>
      <c r="I123" s="187"/>
      <c r="J123" s="169"/>
      <c r="K123" s="200"/>
      <c r="L123" s="143"/>
      <c r="M123" s="143"/>
      <c r="N123" s="143"/>
      <c r="O123" s="147"/>
      <c r="P123" s="149"/>
      <c r="Q123" s="149"/>
      <c r="R123" s="121"/>
      <c r="S123" s="164"/>
      <c r="T123" s="161"/>
      <c r="U123" s="164"/>
      <c r="V123" s="121"/>
      <c r="W123" s="187"/>
      <c r="X123" s="140"/>
      <c r="Y123" s="114"/>
    </row>
    <row r="124" spans="3:25">
      <c r="C124" s="167"/>
      <c r="D124" s="160"/>
      <c r="E124" s="140"/>
      <c r="F124" s="143"/>
      <c r="G124" s="144"/>
      <c r="H124" s="199"/>
      <c r="I124" s="187"/>
      <c r="J124" s="169"/>
      <c r="K124" s="200"/>
      <c r="L124" s="143"/>
      <c r="M124" s="143"/>
      <c r="N124" s="143"/>
      <c r="O124" s="147"/>
      <c r="P124" s="149"/>
      <c r="Q124" s="149"/>
      <c r="R124" s="121"/>
      <c r="S124" s="164"/>
      <c r="T124" s="161"/>
      <c r="U124" s="164"/>
      <c r="V124" s="121"/>
      <c r="W124" s="187"/>
      <c r="X124" s="140"/>
      <c r="Y124" s="114"/>
    </row>
    <row r="125" spans="3:25">
      <c r="C125" s="167"/>
      <c r="D125" s="160"/>
      <c r="E125" s="140"/>
      <c r="F125" s="143"/>
      <c r="G125" s="144"/>
      <c r="H125" s="199"/>
      <c r="I125" s="187"/>
      <c r="J125" s="169"/>
      <c r="K125" s="200"/>
      <c r="L125" s="143"/>
      <c r="M125" s="143"/>
      <c r="N125" s="143"/>
      <c r="O125" s="147"/>
      <c r="P125" s="149"/>
      <c r="Q125" s="149"/>
      <c r="R125" s="121"/>
      <c r="S125" s="164"/>
      <c r="T125" s="161"/>
      <c r="U125" s="164"/>
      <c r="V125" s="121"/>
      <c r="W125" s="187"/>
      <c r="X125" s="140"/>
      <c r="Y125" s="114"/>
    </row>
    <row r="126" spans="3:25">
      <c r="C126" s="167"/>
      <c r="D126" s="160"/>
      <c r="E126" s="140"/>
      <c r="F126" s="143"/>
      <c r="G126" s="144"/>
      <c r="H126" s="199"/>
      <c r="I126" s="187"/>
      <c r="J126" s="169"/>
      <c r="K126" s="200"/>
      <c r="L126" s="143"/>
      <c r="M126" s="143"/>
      <c r="N126" s="143"/>
      <c r="O126" s="147"/>
      <c r="P126" s="149"/>
      <c r="Q126" s="149"/>
      <c r="R126" s="121"/>
      <c r="S126" s="164"/>
      <c r="T126" s="161"/>
      <c r="U126" s="164"/>
      <c r="V126" s="121"/>
      <c r="W126" s="187"/>
      <c r="X126" s="140"/>
      <c r="Y126" s="114"/>
    </row>
    <row r="127" spans="3:25">
      <c r="C127" s="167"/>
      <c r="D127" s="160"/>
      <c r="E127" s="140"/>
      <c r="F127" s="143"/>
      <c r="G127" s="144"/>
      <c r="H127" s="199"/>
      <c r="I127" s="187"/>
      <c r="J127" s="169"/>
      <c r="K127" s="200"/>
      <c r="L127" s="143"/>
      <c r="M127" s="143"/>
      <c r="N127" s="143"/>
      <c r="O127" s="147"/>
      <c r="P127" s="149"/>
      <c r="Q127" s="149"/>
      <c r="R127" s="121"/>
      <c r="S127" s="164"/>
      <c r="T127" s="161"/>
      <c r="U127" s="164"/>
      <c r="V127" s="121"/>
      <c r="W127" s="187"/>
      <c r="X127" s="140"/>
      <c r="Y127" s="114"/>
    </row>
    <row r="128" spans="3:25">
      <c r="C128" s="167"/>
      <c r="D128" s="160"/>
      <c r="E128" s="140"/>
      <c r="F128" s="143"/>
      <c r="G128" s="144"/>
      <c r="H128" s="199"/>
      <c r="I128" s="187"/>
      <c r="J128" s="169"/>
      <c r="K128" s="200"/>
      <c r="L128" s="143"/>
      <c r="M128" s="143"/>
      <c r="N128" s="143"/>
      <c r="O128" s="147"/>
      <c r="P128" s="149"/>
      <c r="Q128" s="149"/>
      <c r="R128" s="121"/>
      <c r="S128" s="164"/>
      <c r="T128" s="161"/>
      <c r="U128" s="164"/>
      <c r="V128" s="121"/>
      <c r="W128" s="187"/>
      <c r="X128" s="140"/>
      <c r="Y128" s="114"/>
    </row>
    <row r="129" spans="3:25">
      <c r="C129" s="167"/>
      <c r="D129" s="160"/>
      <c r="E129" s="140"/>
      <c r="F129" s="143"/>
      <c r="G129" s="144"/>
      <c r="H129" s="199"/>
      <c r="I129" s="187"/>
      <c r="J129" s="169"/>
      <c r="K129" s="200"/>
      <c r="L129" s="143"/>
      <c r="M129" s="143"/>
      <c r="N129" s="143"/>
      <c r="O129" s="147"/>
      <c r="P129" s="149"/>
      <c r="Q129" s="149"/>
      <c r="R129" s="121"/>
      <c r="S129" s="164"/>
      <c r="T129" s="161"/>
      <c r="U129" s="164"/>
      <c r="V129" s="121"/>
      <c r="W129" s="187"/>
      <c r="X129" s="140"/>
      <c r="Y129" s="114"/>
    </row>
    <row r="130" spans="3:25">
      <c r="C130" s="167"/>
      <c r="D130" s="160"/>
      <c r="E130" s="140"/>
      <c r="F130" s="143"/>
      <c r="G130" s="144"/>
      <c r="H130" s="199"/>
      <c r="I130" s="187"/>
      <c r="J130" s="169"/>
      <c r="K130" s="200"/>
      <c r="L130" s="143"/>
      <c r="M130" s="143"/>
      <c r="N130" s="143"/>
      <c r="O130" s="147"/>
      <c r="P130" s="149"/>
      <c r="Q130" s="149"/>
      <c r="R130" s="121"/>
      <c r="S130" s="164"/>
      <c r="T130" s="161"/>
      <c r="U130" s="164"/>
      <c r="V130" s="121"/>
      <c r="W130" s="187"/>
      <c r="X130" s="140"/>
      <c r="Y130" s="114"/>
    </row>
    <row r="131" spans="3:25">
      <c r="C131" s="167"/>
      <c r="D131" s="160"/>
      <c r="E131" s="140"/>
      <c r="F131" s="143"/>
      <c r="G131" s="144"/>
      <c r="H131" s="199"/>
      <c r="I131" s="187"/>
      <c r="J131" s="169"/>
      <c r="K131" s="200"/>
      <c r="L131" s="143"/>
      <c r="M131" s="143"/>
      <c r="N131" s="143"/>
      <c r="O131" s="147"/>
      <c r="P131" s="149"/>
      <c r="Q131" s="149"/>
      <c r="R131" s="121"/>
      <c r="S131" s="164"/>
      <c r="T131" s="161"/>
      <c r="U131" s="164"/>
      <c r="V131" s="121"/>
      <c r="W131" s="187"/>
      <c r="X131" s="140"/>
      <c r="Y131" s="114"/>
    </row>
    <row r="132" spans="3:25">
      <c r="C132" s="167"/>
      <c r="D132" s="160"/>
      <c r="E132" s="140"/>
      <c r="F132" s="143"/>
      <c r="G132" s="144"/>
      <c r="H132" s="199"/>
      <c r="I132" s="187"/>
      <c r="J132" s="169"/>
      <c r="K132" s="200"/>
      <c r="L132" s="143"/>
      <c r="M132" s="143"/>
      <c r="N132" s="143"/>
      <c r="O132" s="147"/>
      <c r="P132" s="149"/>
      <c r="Q132" s="149"/>
      <c r="R132" s="121"/>
      <c r="S132" s="164"/>
      <c r="T132" s="161"/>
      <c r="U132" s="164"/>
      <c r="V132" s="121"/>
      <c r="W132" s="187"/>
      <c r="X132" s="140"/>
      <c r="Y132" s="114"/>
    </row>
    <row r="133" spans="3:25">
      <c r="C133" s="167"/>
      <c r="D133" s="160"/>
      <c r="E133" s="140"/>
      <c r="F133" s="143"/>
      <c r="G133" s="144"/>
      <c r="H133" s="199"/>
      <c r="I133" s="187"/>
      <c r="J133" s="169"/>
      <c r="K133" s="200"/>
      <c r="L133" s="143"/>
      <c r="M133" s="143"/>
      <c r="N133" s="143"/>
      <c r="O133" s="147"/>
      <c r="P133" s="149"/>
      <c r="Q133" s="149"/>
      <c r="R133" s="121"/>
      <c r="S133" s="164"/>
      <c r="T133" s="161"/>
      <c r="U133" s="164"/>
      <c r="V133" s="121"/>
      <c r="W133" s="187"/>
      <c r="X133" s="140"/>
      <c r="Y133" s="114"/>
    </row>
    <row r="134" spans="3:25">
      <c r="C134" s="167"/>
      <c r="D134" s="160"/>
      <c r="E134" s="140"/>
      <c r="F134" s="143"/>
      <c r="G134" s="144"/>
      <c r="H134" s="199"/>
      <c r="I134" s="187"/>
      <c r="J134" s="169"/>
      <c r="K134" s="200"/>
      <c r="L134" s="143"/>
      <c r="M134" s="143"/>
      <c r="N134" s="143"/>
      <c r="O134" s="147"/>
      <c r="P134" s="149"/>
      <c r="Q134" s="149"/>
      <c r="R134" s="121"/>
      <c r="S134" s="164"/>
      <c r="T134" s="161"/>
      <c r="U134" s="164"/>
      <c r="V134" s="121"/>
      <c r="W134" s="187"/>
      <c r="X134" s="140"/>
      <c r="Y134" s="114"/>
    </row>
    <row r="135" spans="3:25">
      <c r="C135" s="167"/>
      <c r="D135" s="160"/>
      <c r="E135" s="140"/>
      <c r="F135" s="143"/>
      <c r="G135" s="144"/>
      <c r="H135" s="199"/>
      <c r="I135" s="187"/>
      <c r="J135" s="169"/>
      <c r="K135" s="200"/>
      <c r="L135" s="143"/>
      <c r="M135" s="143"/>
      <c r="N135" s="143"/>
      <c r="O135" s="147"/>
      <c r="P135" s="149"/>
      <c r="Q135" s="149"/>
      <c r="R135" s="121"/>
      <c r="S135" s="164"/>
      <c r="T135" s="161"/>
      <c r="U135" s="164"/>
      <c r="V135" s="121"/>
      <c r="W135" s="187"/>
      <c r="X135" s="140"/>
      <c r="Y135" s="114"/>
    </row>
    <row r="136" spans="3:25">
      <c r="C136" s="167"/>
      <c r="D136" s="160"/>
      <c r="E136" s="140"/>
      <c r="F136" s="143"/>
      <c r="G136" s="144"/>
      <c r="H136" s="199"/>
      <c r="I136" s="187"/>
      <c r="J136" s="169"/>
      <c r="K136" s="200"/>
      <c r="L136" s="143"/>
      <c r="M136" s="143"/>
      <c r="N136" s="143"/>
      <c r="O136" s="147"/>
      <c r="P136" s="149"/>
      <c r="Q136" s="149"/>
      <c r="R136" s="121"/>
      <c r="S136" s="164"/>
      <c r="T136" s="161"/>
      <c r="U136" s="164"/>
      <c r="V136" s="121"/>
      <c r="W136" s="187"/>
      <c r="X136" s="140"/>
      <c r="Y136" s="114"/>
    </row>
    <row r="137" spans="3:25">
      <c r="C137" s="167"/>
      <c r="D137" s="160"/>
      <c r="E137" s="140"/>
      <c r="F137" s="143"/>
      <c r="G137" s="144"/>
      <c r="H137" s="199"/>
      <c r="I137" s="187"/>
      <c r="J137" s="169"/>
      <c r="K137" s="200"/>
      <c r="L137" s="143"/>
      <c r="M137" s="143"/>
      <c r="N137" s="143"/>
      <c r="O137" s="147"/>
      <c r="P137" s="149"/>
      <c r="Q137" s="149"/>
      <c r="R137" s="121"/>
      <c r="S137" s="164"/>
      <c r="T137" s="161"/>
      <c r="U137" s="164"/>
      <c r="V137" s="121"/>
      <c r="W137" s="187"/>
      <c r="X137" s="140"/>
      <c r="Y137" s="114"/>
    </row>
    <row r="138" spans="3:25">
      <c r="C138" s="167"/>
      <c r="D138" s="160"/>
      <c r="E138" s="140"/>
      <c r="F138" s="143"/>
      <c r="G138" s="144"/>
      <c r="H138" s="199"/>
      <c r="I138" s="187"/>
      <c r="J138" s="169"/>
      <c r="K138" s="200"/>
      <c r="L138" s="143"/>
      <c r="M138" s="143"/>
      <c r="N138" s="143"/>
      <c r="O138" s="147"/>
      <c r="P138" s="149"/>
      <c r="Q138" s="149"/>
      <c r="R138" s="121"/>
      <c r="S138" s="164"/>
      <c r="T138" s="161"/>
      <c r="U138" s="164"/>
      <c r="V138" s="121"/>
      <c r="W138" s="187"/>
      <c r="X138" s="140"/>
      <c r="Y138" s="114"/>
    </row>
    <row r="139" spans="3:25">
      <c r="C139" s="167"/>
      <c r="D139" s="160"/>
      <c r="E139" s="140"/>
      <c r="F139" s="143"/>
      <c r="G139" s="144"/>
      <c r="H139" s="199"/>
      <c r="I139" s="187"/>
      <c r="J139" s="169"/>
      <c r="K139" s="200"/>
      <c r="L139" s="143"/>
      <c r="M139" s="143"/>
      <c r="N139" s="143"/>
      <c r="O139" s="147"/>
      <c r="P139" s="149"/>
      <c r="Q139" s="149"/>
      <c r="R139" s="121"/>
      <c r="S139" s="164"/>
      <c r="T139" s="161"/>
      <c r="U139" s="164"/>
      <c r="V139" s="121"/>
      <c r="W139" s="187"/>
      <c r="X139" s="140"/>
      <c r="Y139" s="114"/>
    </row>
    <row r="140" spans="3:25">
      <c r="C140" s="167"/>
      <c r="D140" s="160"/>
      <c r="E140" s="140"/>
      <c r="F140" s="143"/>
      <c r="G140" s="144"/>
      <c r="H140" s="199"/>
      <c r="I140" s="187"/>
      <c r="J140" s="169"/>
      <c r="K140" s="200"/>
      <c r="L140" s="143"/>
      <c r="M140" s="143"/>
      <c r="N140" s="143"/>
      <c r="O140" s="147"/>
      <c r="P140" s="149"/>
      <c r="Q140" s="149"/>
      <c r="R140" s="121"/>
      <c r="S140" s="164"/>
      <c r="T140" s="161"/>
      <c r="U140" s="164"/>
      <c r="V140" s="121"/>
      <c r="W140" s="187"/>
      <c r="X140" s="140"/>
      <c r="Y140" s="114"/>
    </row>
    <row r="141" spans="3:25">
      <c r="C141" s="167"/>
      <c r="D141" s="160"/>
      <c r="E141" s="140"/>
      <c r="F141" s="143"/>
      <c r="G141" s="144"/>
      <c r="H141" s="199"/>
      <c r="I141" s="187"/>
      <c r="J141" s="169"/>
      <c r="K141" s="200"/>
      <c r="L141" s="143"/>
      <c r="M141" s="143"/>
      <c r="N141" s="143"/>
      <c r="O141" s="147"/>
      <c r="P141" s="149"/>
      <c r="Q141" s="149"/>
      <c r="R141" s="121"/>
      <c r="S141" s="164"/>
      <c r="T141" s="161"/>
      <c r="U141" s="164"/>
      <c r="V141" s="121"/>
      <c r="W141" s="187"/>
      <c r="X141" s="140"/>
      <c r="Y141" s="114"/>
    </row>
    <row r="142" spans="3:25">
      <c r="C142" s="167"/>
      <c r="D142" s="160"/>
      <c r="E142" s="140"/>
      <c r="F142" s="143"/>
      <c r="G142" s="144"/>
      <c r="H142" s="199"/>
      <c r="I142" s="187"/>
      <c r="J142" s="169"/>
      <c r="K142" s="200"/>
      <c r="L142" s="143"/>
      <c r="M142" s="143"/>
      <c r="N142" s="143"/>
      <c r="O142" s="147"/>
      <c r="P142" s="149"/>
      <c r="Q142" s="149"/>
      <c r="R142" s="121"/>
      <c r="S142" s="164"/>
      <c r="T142" s="161"/>
      <c r="U142" s="164"/>
      <c r="V142" s="121"/>
      <c r="W142" s="187"/>
      <c r="X142" s="140"/>
      <c r="Y142" s="114"/>
    </row>
    <row r="143" spans="3:25">
      <c r="C143" s="167"/>
      <c r="D143" s="160"/>
      <c r="E143" s="140"/>
      <c r="F143" s="143"/>
      <c r="G143" s="144"/>
      <c r="H143" s="199"/>
      <c r="I143" s="187"/>
      <c r="J143" s="169"/>
      <c r="K143" s="200"/>
      <c r="L143" s="143"/>
      <c r="M143" s="143"/>
      <c r="N143" s="143"/>
      <c r="O143" s="147"/>
      <c r="P143" s="149"/>
      <c r="Q143" s="149"/>
      <c r="R143" s="121"/>
      <c r="S143" s="164"/>
      <c r="T143" s="161"/>
      <c r="U143" s="164"/>
      <c r="V143" s="121"/>
      <c r="W143" s="187"/>
      <c r="X143" s="140"/>
      <c r="Y143" s="114"/>
    </row>
    <row r="144" spans="3:25">
      <c r="C144" s="167"/>
      <c r="D144" s="160"/>
      <c r="E144" s="140"/>
      <c r="F144" s="143"/>
      <c r="G144" s="144"/>
      <c r="H144" s="199"/>
      <c r="I144" s="187"/>
      <c r="J144" s="169"/>
      <c r="K144" s="200"/>
      <c r="L144" s="143"/>
      <c r="M144" s="143"/>
      <c r="N144" s="143"/>
      <c r="O144" s="147"/>
      <c r="P144" s="149"/>
      <c r="Q144" s="149"/>
      <c r="R144" s="121"/>
      <c r="S144" s="164"/>
      <c r="T144" s="161"/>
      <c r="U144" s="164"/>
      <c r="V144" s="121"/>
      <c r="W144" s="187"/>
      <c r="X144" s="140"/>
      <c r="Y144" s="114"/>
    </row>
    <row r="145" spans="3:25">
      <c r="C145" s="167"/>
      <c r="D145" s="160"/>
      <c r="E145" s="140"/>
      <c r="F145" s="143"/>
      <c r="G145" s="144"/>
      <c r="H145" s="199"/>
      <c r="I145" s="187"/>
      <c r="J145" s="169"/>
      <c r="K145" s="200"/>
      <c r="L145" s="143"/>
      <c r="M145" s="143"/>
      <c r="N145" s="143"/>
      <c r="O145" s="147"/>
      <c r="P145" s="149"/>
      <c r="Q145" s="149"/>
      <c r="R145" s="121"/>
      <c r="S145" s="164"/>
      <c r="T145" s="161"/>
      <c r="U145" s="164"/>
      <c r="V145" s="121"/>
      <c r="W145" s="187"/>
      <c r="X145" s="140"/>
      <c r="Y145" s="114"/>
    </row>
    <row r="146" spans="3:25">
      <c r="C146" s="167"/>
      <c r="D146" s="160"/>
      <c r="E146" s="140"/>
      <c r="F146" s="143"/>
      <c r="G146" s="144"/>
      <c r="H146" s="199"/>
      <c r="I146" s="187"/>
      <c r="J146" s="169"/>
      <c r="K146" s="200"/>
      <c r="L146" s="143"/>
      <c r="M146" s="143"/>
      <c r="N146" s="143"/>
      <c r="O146" s="147"/>
      <c r="P146" s="149"/>
      <c r="Q146" s="149"/>
      <c r="R146" s="121"/>
      <c r="S146" s="164"/>
      <c r="T146" s="161"/>
      <c r="U146" s="164"/>
      <c r="V146" s="121"/>
      <c r="W146" s="187"/>
      <c r="X146" s="140"/>
      <c r="Y146" s="114"/>
    </row>
    <row r="147" spans="3:25">
      <c r="C147" s="167"/>
      <c r="D147" s="160"/>
      <c r="E147" s="140"/>
      <c r="F147" s="143"/>
      <c r="G147" s="144"/>
      <c r="H147" s="199"/>
      <c r="I147" s="187"/>
      <c r="J147" s="169"/>
      <c r="K147" s="200"/>
      <c r="L147" s="143"/>
      <c r="M147" s="143"/>
      <c r="N147" s="143"/>
      <c r="O147" s="147"/>
      <c r="P147" s="149"/>
      <c r="Q147" s="149"/>
      <c r="R147" s="121"/>
      <c r="S147" s="164"/>
      <c r="T147" s="161"/>
      <c r="U147" s="164"/>
      <c r="V147" s="121"/>
      <c r="W147" s="187"/>
      <c r="X147" s="140"/>
      <c r="Y147" s="114"/>
    </row>
    <row r="148" spans="3:25">
      <c r="C148" s="167"/>
      <c r="D148" s="160"/>
      <c r="E148" s="140"/>
      <c r="F148" s="143"/>
      <c r="G148" s="144"/>
      <c r="H148" s="199"/>
      <c r="I148" s="187"/>
      <c r="J148" s="169"/>
      <c r="K148" s="200"/>
      <c r="L148" s="143"/>
      <c r="M148" s="143"/>
      <c r="N148" s="143"/>
      <c r="O148" s="147"/>
      <c r="P148" s="149"/>
      <c r="Q148" s="149"/>
      <c r="R148" s="121"/>
      <c r="S148" s="164"/>
      <c r="T148" s="161"/>
      <c r="U148" s="164"/>
      <c r="V148" s="121"/>
      <c r="W148" s="187"/>
      <c r="X148" s="140"/>
      <c r="Y148" s="114"/>
    </row>
    <row r="149" spans="3:25">
      <c r="C149" s="167"/>
      <c r="D149" s="160"/>
      <c r="E149" s="140"/>
      <c r="F149" s="143"/>
      <c r="G149" s="144"/>
      <c r="H149" s="199"/>
      <c r="I149" s="187"/>
      <c r="J149" s="169"/>
      <c r="K149" s="200"/>
      <c r="L149" s="143"/>
      <c r="M149" s="143"/>
      <c r="N149" s="143"/>
      <c r="O149" s="147"/>
      <c r="P149" s="149"/>
      <c r="Q149" s="149"/>
      <c r="R149" s="121"/>
      <c r="S149" s="164"/>
      <c r="T149" s="161"/>
      <c r="U149" s="164"/>
      <c r="V149" s="121"/>
      <c r="W149" s="187"/>
      <c r="X149" s="140"/>
      <c r="Y149" s="114"/>
    </row>
    <row r="150" spans="3:25">
      <c r="C150" s="167"/>
      <c r="D150" s="160"/>
      <c r="E150" s="140"/>
      <c r="F150" s="143"/>
      <c r="G150" s="144"/>
      <c r="H150" s="199"/>
      <c r="I150" s="187"/>
      <c r="J150" s="169"/>
      <c r="K150" s="200"/>
      <c r="L150" s="143"/>
      <c r="M150" s="143"/>
      <c r="N150" s="143"/>
      <c r="O150" s="147"/>
      <c r="P150" s="149"/>
      <c r="Q150" s="149"/>
      <c r="R150" s="121"/>
      <c r="S150" s="164"/>
      <c r="T150" s="161"/>
      <c r="U150" s="164"/>
      <c r="V150" s="121"/>
      <c r="W150" s="187"/>
      <c r="X150" s="140"/>
      <c r="Y150" s="114"/>
    </row>
    <row r="151" spans="3:25">
      <c r="C151" s="167"/>
      <c r="D151" s="160"/>
      <c r="E151" s="140"/>
      <c r="F151" s="143"/>
      <c r="G151" s="144"/>
      <c r="H151" s="199"/>
      <c r="I151" s="187"/>
      <c r="J151" s="169"/>
      <c r="K151" s="200"/>
      <c r="L151" s="143"/>
      <c r="M151" s="143"/>
      <c r="N151" s="143"/>
      <c r="O151" s="147"/>
      <c r="P151" s="149"/>
      <c r="Q151" s="149"/>
      <c r="R151" s="121"/>
      <c r="S151" s="164"/>
      <c r="T151" s="161"/>
      <c r="U151" s="164"/>
      <c r="V151" s="121"/>
      <c r="W151" s="187"/>
      <c r="X151" s="140"/>
      <c r="Y151" s="114"/>
    </row>
    <row r="152" spans="3:25">
      <c r="C152" s="167"/>
      <c r="D152" s="160"/>
      <c r="E152" s="140"/>
      <c r="F152" s="143"/>
      <c r="G152" s="144"/>
      <c r="H152" s="199"/>
      <c r="I152" s="187"/>
      <c r="J152" s="169"/>
      <c r="K152" s="200"/>
      <c r="L152" s="143"/>
      <c r="M152" s="143"/>
      <c r="N152" s="143"/>
      <c r="O152" s="147"/>
      <c r="P152" s="149"/>
      <c r="Q152" s="149"/>
      <c r="R152" s="121"/>
      <c r="S152" s="164"/>
      <c r="T152" s="161"/>
      <c r="U152" s="164"/>
      <c r="V152" s="121"/>
      <c r="W152" s="187"/>
      <c r="X152" s="140"/>
      <c r="Y152" s="114"/>
    </row>
    <row r="153" spans="3:25">
      <c r="C153" s="167"/>
      <c r="D153" s="160"/>
      <c r="E153" s="140"/>
      <c r="F153" s="143"/>
      <c r="G153" s="144"/>
      <c r="H153" s="199"/>
      <c r="I153" s="187"/>
      <c r="J153" s="169"/>
      <c r="K153" s="200"/>
      <c r="L153" s="143"/>
      <c r="M153" s="143"/>
      <c r="N153" s="143"/>
      <c r="O153" s="147"/>
      <c r="P153" s="149"/>
      <c r="Q153" s="149"/>
      <c r="R153" s="121"/>
      <c r="S153" s="164"/>
      <c r="T153" s="161"/>
      <c r="U153" s="164"/>
      <c r="V153" s="121"/>
      <c r="W153" s="187"/>
      <c r="X153" s="140"/>
      <c r="Y153" s="114"/>
    </row>
    <row r="154" spans="3:25">
      <c r="C154" s="167"/>
      <c r="D154" s="160"/>
      <c r="E154" s="140"/>
      <c r="F154" s="143"/>
      <c r="G154" s="144"/>
      <c r="H154" s="199"/>
      <c r="I154" s="187"/>
      <c r="J154" s="169"/>
      <c r="K154" s="200"/>
      <c r="L154" s="143"/>
      <c r="M154" s="143"/>
      <c r="N154" s="143"/>
      <c r="O154" s="147"/>
      <c r="P154" s="149"/>
      <c r="Q154" s="149"/>
      <c r="R154" s="121"/>
      <c r="S154" s="164"/>
      <c r="T154" s="161"/>
      <c r="U154" s="164"/>
      <c r="V154" s="121"/>
      <c r="W154" s="187"/>
      <c r="X154" s="140"/>
      <c r="Y154" s="114"/>
    </row>
    <row r="155" spans="3:25">
      <c r="C155" s="167"/>
      <c r="D155" s="160"/>
      <c r="E155" s="140"/>
      <c r="F155" s="143"/>
      <c r="G155" s="144"/>
      <c r="H155" s="199"/>
      <c r="I155" s="187"/>
      <c r="J155" s="169"/>
      <c r="K155" s="200"/>
      <c r="L155" s="143"/>
      <c r="M155" s="143"/>
      <c r="N155" s="143"/>
      <c r="O155" s="147"/>
      <c r="P155" s="149"/>
      <c r="Q155" s="149"/>
      <c r="R155" s="121"/>
      <c r="S155" s="164"/>
      <c r="T155" s="161"/>
      <c r="U155" s="164"/>
      <c r="V155" s="121"/>
      <c r="W155" s="187"/>
      <c r="X155" s="140"/>
      <c r="Y155" s="114"/>
    </row>
    <row r="156" spans="3:25">
      <c r="C156" s="167"/>
      <c r="D156" s="160"/>
      <c r="E156" s="140"/>
      <c r="F156" s="143"/>
      <c r="G156" s="144"/>
      <c r="H156" s="199"/>
      <c r="I156" s="187"/>
      <c r="J156" s="169"/>
      <c r="K156" s="200"/>
      <c r="L156" s="143"/>
      <c r="M156" s="143"/>
      <c r="N156" s="143"/>
      <c r="O156" s="147"/>
      <c r="P156" s="149"/>
      <c r="Q156" s="149"/>
      <c r="R156" s="121"/>
      <c r="S156" s="164"/>
      <c r="T156" s="161"/>
      <c r="U156" s="164"/>
      <c r="V156" s="121"/>
      <c r="W156" s="187"/>
      <c r="X156" s="140"/>
      <c r="Y156" s="114"/>
    </row>
    <row r="157" spans="3:25">
      <c r="C157" s="167"/>
      <c r="D157" s="160"/>
      <c r="E157" s="140"/>
      <c r="F157" s="143"/>
      <c r="G157" s="144"/>
      <c r="H157" s="199"/>
      <c r="I157" s="187"/>
      <c r="J157" s="169"/>
      <c r="K157" s="200"/>
      <c r="L157" s="143"/>
      <c r="M157" s="143"/>
      <c r="N157" s="143"/>
      <c r="O157" s="147"/>
      <c r="P157" s="149"/>
      <c r="Q157" s="149"/>
      <c r="R157" s="121"/>
      <c r="S157" s="164"/>
      <c r="T157" s="161"/>
      <c r="U157" s="164"/>
      <c r="V157" s="121"/>
      <c r="W157" s="187"/>
      <c r="X157" s="140"/>
      <c r="Y157" s="114"/>
    </row>
    <row r="158" spans="3:25">
      <c r="C158" s="167"/>
      <c r="D158" s="160"/>
      <c r="E158" s="140"/>
      <c r="F158" s="143"/>
      <c r="G158" s="144"/>
      <c r="H158" s="199"/>
      <c r="I158" s="187"/>
      <c r="J158" s="169"/>
      <c r="K158" s="200"/>
      <c r="L158" s="143"/>
      <c r="M158" s="143"/>
      <c r="N158" s="143"/>
      <c r="O158" s="147"/>
      <c r="P158" s="149"/>
      <c r="Q158" s="149"/>
      <c r="R158" s="121"/>
      <c r="S158" s="164"/>
      <c r="T158" s="161"/>
      <c r="U158" s="164"/>
      <c r="V158" s="121"/>
      <c r="W158" s="187"/>
      <c r="X158" s="140"/>
      <c r="Y158" s="114"/>
    </row>
    <row r="159" spans="3:25">
      <c r="C159" s="167"/>
      <c r="D159" s="160"/>
      <c r="E159" s="140"/>
      <c r="F159" s="143"/>
      <c r="G159" s="144"/>
      <c r="H159" s="199"/>
      <c r="I159" s="187"/>
      <c r="J159" s="169"/>
      <c r="K159" s="200"/>
      <c r="L159" s="143"/>
      <c r="M159" s="143"/>
      <c r="N159" s="143"/>
      <c r="O159" s="147"/>
      <c r="P159" s="149"/>
      <c r="Q159" s="149"/>
      <c r="R159" s="121"/>
      <c r="S159" s="164"/>
      <c r="T159" s="161"/>
      <c r="U159" s="164"/>
      <c r="V159" s="121"/>
      <c r="W159" s="187"/>
      <c r="X159" s="140"/>
      <c r="Y159" s="114"/>
    </row>
    <row r="160" spans="3:25">
      <c r="C160" s="167"/>
      <c r="D160" s="160"/>
      <c r="E160" s="140"/>
      <c r="F160" s="143"/>
      <c r="G160" s="144"/>
      <c r="H160" s="199"/>
      <c r="I160" s="187"/>
      <c r="J160" s="169"/>
      <c r="K160" s="200"/>
      <c r="L160" s="143"/>
      <c r="M160" s="143"/>
      <c r="N160" s="143"/>
      <c r="O160" s="147"/>
      <c r="P160" s="149"/>
      <c r="Q160" s="149"/>
      <c r="R160" s="121"/>
      <c r="S160" s="164"/>
      <c r="T160" s="161"/>
      <c r="U160" s="164"/>
      <c r="V160" s="121"/>
      <c r="W160" s="187"/>
      <c r="X160" s="140"/>
      <c r="Y160" s="114"/>
    </row>
    <row r="161" spans="3:25">
      <c r="C161" s="167"/>
      <c r="D161" s="160"/>
      <c r="E161" s="140"/>
      <c r="F161" s="143"/>
      <c r="G161" s="144"/>
      <c r="H161" s="199"/>
      <c r="I161" s="187"/>
      <c r="J161" s="169"/>
      <c r="K161" s="200"/>
      <c r="L161" s="143"/>
      <c r="M161" s="143"/>
      <c r="N161" s="143"/>
      <c r="O161" s="147"/>
      <c r="P161" s="149"/>
      <c r="Q161" s="149"/>
      <c r="R161" s="121"/>
      <c r="S161" s="164"/>
      <c r="T161" s="161"/>
      <c r="U161" s="164"/>
      <c r="V161" s="121"/>
      <c r="W161" s="187"/>
      <c r="X161" s="140"/>
      <c r="Y161" s="114"/>
    </row>
    <row r="162" spans="3:25">
      <c r="C162" s="167"/>
      <c r="D162" s="160"/>
      <c r="E162" s="140"/>
      <c r="F162" s="143"/>
      <c r="G162" s="144"/>
      <c r="H162" s="199"/>
      <c r="I162" s="187"/>
      <c r="J162" s="169"/>
      <c r="K162" s="200"/>
      <c r="L162" s="143"/>
      <c r="M162" s="143"/>
      <c r="N162" s="143"/>
      <c r="O162" s="147"/>
      <c r="P162" s="149"/>
      <c r="Q162" s="149"/>
      <c r="R162" s="121"/>
      <c r="S162" s="164"/>
      <c r="T162" s="161"/>
      <c r="U162" s="164"/>
      <c r="V162" s="121"/>
      <c r="W162" s="187"/>
      <c r="X162" s="140"/>
      <c r="Y162" s="114"/>
    </row>
    <row r="163" spans="3:25">
      <c r="C163" s="167"/>
      <c r="D163" s="160"/>
      <c r="E163" s="140"/>
      <c r="F163" s="143"/>
      <c r="G163" s="144"/>
      <c r="H163" s="199"/>
      <c r="I163" s="187"/>
      <c r="J163" s="169"/>
      <c r="K163" s="200"/>
      <c r="L163" s="143"/>
      <c r="M163" s="143"/>
      <c r="N163" s="143"/>
      <c r="O163" s="147"/>
      <c r="P163" s="149"/>
      <c r="Q163" s="149"/>
      <c r="R163" s="121"/>
      <c r="S163" s="164"/>
      <c r="T163" s="161"/>
      <c r="U163" s="164"/>
      <c r="V163" s="121"/>
      <c r="W163" s="187"/>
      <c r="X163" s="140"/>
      <c r="Y163" s="114"/>
    </row>
    <row r="164" spans="3:25">
      <c r="C164" s="167"/>
      <c r="D164" s="160"/>
      <c r="E164" s="140"/>
      <c r="F164" s="143"/>
      <c r="G164" s="144"/>
      <c r="H164" s="199"/>
      <c r="I164" s="187"/>
      <c r="J164" s="169"/>
      <c r="K164" s="200"/>
      <c r="L164" s="143"/>
      <c r="M164" s="143"/>
      <c r="N164" s="143"/>
      <c r="O164" s="147"/>
      <c r="P164" s="149"/>
      <c r="Q164" s="149"/>
      <c r="R164" s="121"/>
      <c r="S164" s="164"/>
      <c r="T164" s="161"/>
      <c r="U164" s="164"/>
      <c r="V164" s="121"/>
      <c r="W164" s="187"/>
      <c r="X164" s="140"/>
      <c r="Y164" s="114"/>
    </row>
    <row r="165" spans="3:25">
      <c r="C165" s="167"/>
      <c r="D165" s="160"/>
      <c r="E165" s="140"/>
      <c r="F165" s="143"/>
      <c r="G165" s="144"/>
      <c r="H165" s="199"/>
      <c r="I165" s="187"/>
      <c r="J165" s="169"/>
      <c r="K165" s="200"/>
      <c r="L165" s="143"/>
      <c r="M165" s="143"/>
      <c r="N165" s="143"/>
      <c r="O165" s="147"/>
      <c r="P165" s="149"/>
      <c r="Q165" s="149"/>
      <c r="R165" s="121"/>
      <c r="S165" s="164"/>
      <c r="T165" s="161"/>
      <c r="U165" s="164"/>
      <c r="V165" s="121"/>
      <c r="W165" s="187"/>
      <c r="X165" s="140"/>
      <c r="Y165" s="114"/>
    </row>
    <row r="166" spans="3:25">
      <c r="C166" s="167"/>
      <c r="D166" s="160"/>
      <c r="E166" s="140"/>
      <c r="F166" s="143"/>
      <c r="G166" s="144"/>
      <c r="H166" s="199"/>
      <c r="I166" s="187"/>
      <c r="J166" s="169"/>
      <c r="K166" s="200"/>
      <c r="L166" s="143"/>
      <c r="M166" s="143"/>
      <c r="N166" s="143"/>
      <c r="O166" s="147"/>
      <c r="P166" s="149"/>
      <c r="Q166" s="149"/>
      <c r="R166" s="121"/>
      <c r="S166" s="164"/>
      <c r="T166" s="161"/>
      <c r="U166" s="164"/>
      <c r="V166" s="121"/>
      <c r="W166" s="187"/>
      <c r="X166" s="140"/>
      <c r="Y166" s="114"/>
    </row>
    <row r="167" spans="3:25">
      <c r="C167" s="167"/>
      <c r="D167" s="160"/>
      <c r="E167" s="140"/>
      <c r="F167" s="143"/>
      <c r="G167" s="144"/>
      <c r="H167" s="199"/>
      <c r="I167" s="187"/>
      <c r="J167" s="169"/>
      <c r="K167" s="200"/>
      <c r="L167" s="143"/>
      <c r="M167" s="143"/>
      <c r="N167" s="143"/>
      <c r="O167" s="147"/>
      <c r="P167" s="149"/>
      <c r="Q167" s="149"/>
      <c r="R167" s="121"/>
      <c r="S167" s="164"/>
      <c r="T167" s="161"/>
      <c r="U167" s="164"/>
      <c r="V167" s="121"/>
      <c r="W167" s="187"/>
      <c r="X167" s="140"/>
      <c r="Y167" s="114"/>
    </row>
    <row r="168" spans="3:25">
      <c r="C168" s="167"/>
      <c r="D168" s="160"/>
      <c r="E168" s="140"/>
      <c r="F168" s="143"/>
      <c r="G168" s="144"/>
      <c r="H168" s="199"/>
      <c r="I168" s="187"/>
      <c r="J168" s="169"/>
      <c r="K168" s="200"/>
      <c r="L168" s="143"/>
      <c r="M168" s="143"/>
      <c r="N168" s="143"/>
      <c r="O168" s="147"/>
      <c r="P168" s="149"/>
      <c r="Q168" s="149"/>
      <c r="R168" s="121"/>
      <c r="S168" s="164"/>
      <c r="T168" s="161"/>
      <c r="U168" s="164"/>
      <c r="V168" s="121"/>
      <c r="W168" s="187"/>
      <c r="X168" s="140"/>
      <c r="Y168" s="114"/>
    </row>
    <row r="169" spans="3:25">
      <c r="C169" s="167"/>
      <c r="D169" s="160"/>
      <c r="E169" s="140"/>
      <c r="F169" s="143"/>
      <c r="G169" s="144"/>
      <c r="H169" s="199"/>
      <c r="I169" s="187"/>
      <c r="J169" s="169"/>
      <c r="K169" s="200"/>
      <c r="L169" s="143"/>
      <c r="M169" s="143"/>
      <c r="N169" s="143"/>
      <c r="O169" s="147"/>
      <c r="P169" s="149"/>
      <c r="Q169" s="149"/>
      <c r="R169" s="121"/>
      <c r="S169" s="164"/>
      <c r="T169" s="161"/>
      <c r="U169" s="164"/>
      <c r="V169" s="121"/>
      <c r="W169" s="187"/>
      <c r="X169" s="140"/>
      <c r="Y169" s="114"/>
    </row>
    <row r="170" spans="3:25">
      <c r="C170" s="167"/>
      <c r="D170" s="160"/>
      <c r="E170" s="140"/>
      <c r="F170" s="143"/>
      <c r="G170" s="144"/>
      <c r="H170" s="199"/>
      <c r="I170" s="187"/>
      <c r="J170" s="169"/>
      <c r="K170" s="200"/>
      <c r="L170" s="143"/>
      <c r="M170" s="143"/>
      <c r="N170" s="143"/>
      <c r="O170" s="147"/>
      <c r="P170" s="149"/>
      <c r="Q170" s="149"/>
      <c r="R170" s="121"/>
      <c r="S170" s="164"/>
      <c r="T170" s="161"/>
      <c r="U170" s="164"/>
      <c r="V170" s="121"/>
      <c r="W170" s="187"/>
      <c r="X170" s="140"/>
      <c r="Y170" s="114"/>
    </row>
    <row r="171" spans="3:25">
      <c r="C171" s="167"/>
      <c r="D171" s="160"/>
      <c r="E171" s="140"/>
      <c r="F171" s="143"/>
      <c r="G171" s="144"/>
      <c r="H171" s="199"/>
      <c r="I171" s="187"/>
      <c r="J171" s="169"/>
      <c r="K171" s="200"/>
      <c r="L171" s="143"/>
      <c r="M171" s="143"/>
      <c r="N171" s="143"/>
      <c r="O171" s="147"/>
      <c r="P171" s="149"/>
      <c r="Q171" s="149"/>
      <c r="R171" s="121"/>
      <c r="S171" s="164"/>
      <c r="T171" s="161"/>
      <c r="U171" s="164"/>
      <c r="V171" s="121"/>
      <c r="W171" s="187"/>
      <c r="X171" s="140"/>
      <c r="Y171" s="114"/>
    </row>
    <row r="172" spans="3:25">
      <c r="C172" s="167"/>
      <c r="D172" s="160"/>
      <c r="E172" s="140"/>
      <c r="F172" s="143"/>
      <c r="G172" s="144"/>
      <c r="H172" s="199"/>
      <c r="I172" s="187"/>
      <c r="J172" s="169"/>
      <c r="K172" s="200"/>
      <c r="L172" s="143"/>
      <c r="M172" s="143"/>
      <c r="N172" s="143"/>
      <c r="O172" s="147"/>
      <c r="P172" s="149"/>
      <c r="Q172" s="149"/>
      <c r="R172" s="121"/>
      <c r="S172" s="164"/>
      <c r="T172" s="161"/>
      <c r="U172" s="164"/>
      <c r="V172" s="121"/>
      <c r="W172" s="187"/>
      <c r="X172" s="140"/>
      <c r="Y172" s="114"/>
    </row>
    <row r="173" spans="3:25">
      <c r="C173" s="167"/>
      <c r="D173" s="160"/>
      <c r="E173" s="140"/>
      <c r="F173" s="143"/>
      <c r="G173" s="144"/>
      <c r="H173" s="199"/>
      <c r="I173" s="187"/>
      <c r="J173" s="169"/>
      <c r="K173" s="200"/>
      <c r="L173" s="143"/>
      <c r="M173" s="143"/>
      <c r="N173" s="143"/>
      <c r="O173" s="147"/>
      <c r="P173" s="149"/>
      <c r="Q173" s="149"/>
      <c r="R173" s="121"/>
      <c r="S173" s="164"/>
      <c r="T173" s="161"/>
      <c r="U173" s="164"/>
      <c r="V173" s="121"/>
      <c r="W173" s="187"/>
      <c r="X173" s="140"/>
      <c r="Y173" s="114"/>
    </row>
    <row r="174" spans="3:25">
      <c r="C174" s="167"/>
      <c r="D174" s="160"/>
      <c r="E174" s="140"/>
      <c r="F174" s="143"/>
      <c r="G174" s="144"/>
      <c r="H174" s="199"/>
      <c r="I174" s="187"/>
      <c r="J174" s="169"/>
      <c r="K174" s="200"/>
      <c r="L174" s="143"/>
      <c r="M174" s="143"/>
      <c r="N174" s="143"/>
      <c r="O174" s="147"/>
      <c r="P174" s="149"/>
      <c r="Q174" s="149"/>
      <c r="R174" s="121"/>
      <c r="S174" s="164"/>
      <c r="T174" s="161"/>
      <c r="U174" s="164"/>
      <c r="V174" s="121"/>
      <c r="W174" s="187"/>
      <c r="X174" s="140"/>
      <c r="Y174" s="114"/>
    </row>
    <row r="175" spans="3:25">
      <c r="C175" s="167"/>
      <c r="D175" s="160"/>
      <c r="E175" s="140"/>
      <c r="F175" s="143"/>
      <c r="G175" s="144"/>
      <c r="H175" s="199"/>
      <c r="I175" s="187"/>
      <c r="J175" s="169"/>
      <c r="K175" s="200"/>
      <c r="L175" s="143"/>
      <c r="M175" s="143"/>
      <c r="N175" s="143"/>
      <c r="O175" s="147"/>
      <c r="P175" s="149"/>
      <c r="Q175" s="149"/>
      <c r="R175" s="121"/>
      <c r="S175" s="164"/>
      <c r="T175" s="161"/>
      <c r="U175" s="164"/>
      <c r="V175" s="121"/>
      <c r="W175" s="187"/>
      <c r="X175" s="140"/>
      <c r="Y175" s="114"/>
    </row>
    <row r="176" spans="3:25">
      <c r="C176" s="167"/>
      <c r="D176" s="160"/>
      <c r="E176" s="140"/>
      <c r="F176" s="143"/>
      <c r="G176" s="144"/>
      <c r="H176" s="199"/>
      <c r="I176" s="187"/>
      <c r="J176" s="169"/>
      <c r="K176" s="200"/>
      <c r="L176" s="143"/>
      <c r="M176" s="143"/>
      <c r="N176" s="143"/>
      <c r="O176" s="147"/>
      <c r="P176" s="149"/>
      <c r="Q176" s="149"/>
      <c r="R176" s="121"/>
      <c r="S176" s="164"/>
      <c r="T176" s="161"/>
      <c r="U176" s="164"/>
      <c r="V176" s="121"/>
      <c r="W176" s="187"/>
      <c r="X176" s="140"/>
      <c r="Y176" s="114"/>
    </row>
    <row r="177" spans="3:25">
      <c r="C177" s="167"/>
      <c r="D177" s="160"/>
      <c r="E177" s="140"/>
      <c r="F177" s="143"/>
      <c r="G177" s="144"/>
      <c r="H177" s="199"/>
      <c r="I177" s="187"/>
      <c r="J177" s="169"/>
      <c r="K177" s="200"/>
      <c r="L177" s="143"/>
      <c r="M177" s="143"/>
      <c r="N177" s="143"/>
      <c r="O177" s="147"/>
      <c r="P177" s="149"/>
      <c r="Q177" s="149"/>
      <c r="R177" s="121"/>
      <c r="S177" s="164"/>
      <c r="T177" s="161"/>
      <c r="U177" s="164"/>
      <c r="V177" s="121"/>
      <c r="W177" s="187"/>
      <c r="X177" s="140"/>
      <c r="Y177" s="114"/>
    </row>
    <row r="178" spans="3:25">
      <c r="C178" s="167"/>
      <c r="D178" s="160"/>
      <c r="E178" s="140"/>
      <c r="F178" s="143"/>
      <c r="G178" s="144"/>
      <c r="H178" s="199"/>
      <c r="I178" s="187"/>
      <c r="J178" s="169"/>
      <c r="K178" s="200"/>
      <c r="L178" s="143"/>
      <c r="M178" s="143"/>
      <c r="N178" s="143"/>
      <c r="O178" s="147"/>
      <c r="P178" s="149"/>
      <c r="Q178" s="149"/>
      <c r="R178" s="121"/>
      <c r="S178" s="164"/>
      <c r="T178" s="161"/>
      <c r="U178" s="164"/>
      <c r="V178" s="121"/>
      <c r="W178" s="187"/>
      <c r="X178" s="140"/>
      <c r="Y178" s="114"/>
    </row>
    <row r="179" spans="3:25">
      <c r="C179" s="167"/>
      <c r="D179" s="160"/>
      <c r="E179" s="140"/>
      <c r="F179" s="143"/>
      <c r="G179" s="144"/>
      <c r="H179" s="199"/>
      <c r="I179" s="187"/>
      <c r="J179" s="169"/>
      <c r="K179" s="200"/>
      <c r="L179" s="143"/>
      <c r="M179" s="143"/>
      <c r="N179" s="143"/>
      <c r="O179" s="147"/>
      <c r="P179" s="149"/>
      <c r="Q179" s="149"/>
      <c r="R179" s="121"/>
      <c r="S179" s="164"/>
      <c r="T179" s="161"/>
      <c r="U179" s="164"/>
      <c r="V179" s="121"/>
      <c r="W179" s="187"/>
      <c r="X179" s="140"/>
      <c r="Y179" s="114"/>
    </row>
    <row r="180" spans="3:25">
      <c r="C180" s="167"/>
      <c r="D180" s="160"/>
      <c r="E180" s="140"/>
      <c r="F180" s="143"/>
      <c r="G180" s="144"/>
      <c r="H180" s="199"/>
      <c r="I180" s="187"/>
      <c r="J180" s="169"/>
      <c r="K180" s="200"/>
      <c r="L180" s="143"/>
      <c r="M180" s="143"/>
      <c r="N180" s="143"/>
      <c r="O180" s="147"/>
      <c r="P180" s="149"/>
      <c r="Q180" s="149"/>
      <c r="R180" s="121"/>
      <c r="S180" s="164"/>
      <c r="T180" s="161"/>
      <c r="U180" s="164"/>
      <c r="V180" s="121"/>
      <c r="W180" s="187"/>
      <c r="X180" s="140"/>
      <c r="Y180" s="114"/>
    </row>
    <row r="181" spans="3:25">
      <c r="C181" s="167"/>
      <c r="D181" s="160"/>
      <c r="E181" s="140"/>
      <c r="F181" s="143"/>
      <c r="G181" s="144"/>
      <c r="H181" s="199"/>
      <c r="I181" s="187"/>
      <c r="J181" s="169"/>
      <c r="K181" s="200"/>
      <c r="L181" s="143"/>
      <c r="M181" s="143"/>
      <c r="N181" s="143"/>
      <c r="O181" s="147"/>
      <c r="P181" s="149"/>
      <c r="Q181" s="149"/>
      <c r="R181" s="121"/>
      <c r="S181" s="164"/>
      <c r="T181" s="161"/>
      <c r="U181" s="164"/>
      <c r="V181" s="121"/>
      <c r="W181" s="187"/>
      <c r="X181" s="140"/>
      <c r="Y181" s="114"/>
    </row>
    <row r="182" spans="3:25">
      <c r="C182" s="167"/>
      <c r="D182" s="160"/>
      <c r="E182" s="140"/>
      <c r="F182" s="143"/>
      <c r="G182" s="144"/>
      <c r="H182" s="199"/>
      <c r="I182" s="187"/>
      <c r="J182" s="169"/>
      <c r="K182" s="200"/>
      <c r="L182" s="143"/>
      <c r="M182" s="143"/>
      <c r="N182" s="143"/>
      <c r="O182" s="147"/>
      <c r="P182" s="149"/>
      <c r="Q182" s="149"/>
      <c r="R182" s="121"/>
      <c r="S182" s="164"/>
      <c r="T182" s="161"/>
      <c r="U182" s="164"/>
      <c r="V182" s="121"/>
      <c r="W182" s="187"/>
      <c r="X182" s="140"/>
      <c r="Y182" s="114"/>
    </row>
    <row r="183" spans="3:25">
      <c r="C183" s="167"/>
      <c r="D183" s="160"/>
      <c r="E183" s="140"/>
      <c r="F183" s="143"/>
      <c r="G183" s="144"/>
      <c r="H183" s="199"/>
      <c r="I183" s="187"/>
      <c r="J183" s="169"/>
      <c r="K183" s="200"/>
      <c r="L183" s="143"/>
      <c r="M183" s="143"/>
      <c r="N183" s="143"/>
      <c r="O183" s="147"/>
      <c r="P183" s="149"/>
      <c r="Q183" s="149"/>
      <c r="R183" s="121"/>
      <c r="S183" s="164"/>
      <c r="T183" s="161"/>
      <c r="U183" s="164"/>
      <c r="V183" s="121"/>
      <c r="W183" s="187"/>
      <c r="X183" s="140"/>
      <c r="Y183" s="114"/>
    </row>
    <row r="184" spans="3:25">
      <c r="C184" s="167"/>
      <c r="D184" s="160"/>
      <c r="E184" s="140"/>
      <c r="F184" s="143"/>
      <c r="G184" s="144"/>
      <c r="H184" s="199"/>
      <c r="I184" s="187"/>
      <c r="J184" s="169"/>
      <c r="K184" s="200"/>
      <c r="L184" s="143"/>
      <c r="M184" s="143"/>
      <c r="N184" s="143"/>
      <c r="O184" s="147"/>
      <c r="P184" s="149"/>
      <c r="Q184" s="149"/>
      <c r="R184" s="121"/>
      <c r="S184" s="164"/>
      <c r="T184" s="161"/>
      <c r="U184" s="164"/>
      <c r="V184" s="121"/>
      <c r="W184" s="187"/>
      <c r="X184" s="140"/>
      <c r="Y184" s="114"/>
    </row>
    <row r="185" spans="3:25">
      <c r="C185" s="167"/>
      <c r="D185" s="160"/>
      <c r="E185" s="140"/>
      <c r="F185" s="143"/>
      <c r="G185" s="144"/>
      <c r="H185" s="199"/>
      <c r="I185" s="187"/>
      <c r="J185" s="169"/>
      <c r="K185" s="200"/>
      <c r="L185" s="143"/>
      <c r="M185" s="143"/>
      <c r="N185" s="143"/>
      <c r="O185" s="147"/>
      <c r="P185" s="149"/>
      <c r="Q185" s="149"/>
      <c r="R185" s="121"/>
      <c r="S185" s="164"/>
      <c r="T185" s="161"/>
      <c r="U185" s="164"/>
      <c r="V185" s="121"/>
      <c r="W185" s="187"/>
      <c r="X185" s="140"/>
      <c r="Y185" s="114"/>
    </row>
    <row r="186" spans="3:25">
      <c r="C186" s="167"/>
      <c r="D186" s="160"/>
      <c r="E186" s="140"/>
      <c r="F186" s="143"/>
      <c r="G186" s="144"/>
      <c r="H186" s="199"/>
      <c r="I186" s="187"/>
      <c r="J186" s="169"/>
      <c r="K186" s="200"/>
      <c r="L186" s="143"/>
      <c r="M186" s="143"/>
      <c r="N186" s="143"/>
      <c r="O186" s="147"/>
      <c r="P186" s="149"/>
      <c r="Q186" s="149"/>
      <c r="R186" s="121"/>
      <c r="S186" s="164"/>
      <c r="T186" s="161"/>
      <c r="U186" s="164"/>
      <c r="V186" s="121"/>
      <c r="W186" s="187"/>
      <c r="X186" s="140"/>
      <c r="Y186" s="114"/>
    </row>
    <row r="187" spans="3:25">
      <c r="C187" s="167"/>
      <c r="D187" s="160"/>
      <c r="E187" s="140"/>
      <c r="F187" s="143"/>
      <c r="G187" s="144"/>
      <c r="H187" s="199"/>
      <c r="I187" s="187"/>
      <c r="J187" s="169"/>
      <c r="K187" s="200"/>
      <c r="L187" s="143"/>
      <c r="M187" s="143"/>
      <c r="N187" s="143"/>
      <c r="O187" s="147"/>
      <c r="P187" s="149"/>
      <c r="Q187" s="149"/>
      <c r="R187" s="121"/>
      <c r="S187" s="164"/>
      <c r="T187" s="161"/>
      <c r="U187" s="164"/>
      <c r="V187" s="121"/>
      <c r="W187" s="187"/>
      <c r="X187" s="140"/>
      <c r="Y187" s="114"/>
    </row>
    <row r="188" spans="3:25">
      <c r="C188" s="167"/>
      <c r="D188" s="160"/>
      <c r="E188" s="140"/>
      <c r="F188" s="143"/>
      <c r="G188" s="144"/>
      <c r="H188" s="199"/>
      <c r="I188" s="187"/>
      <c r="J188" s="169"/>
      <c r="K188" s="200"/>
      <c r="L188" s="143"/>
      <c r="M188" s="143"/>
      <c r="N188" s="143"/>
      <c r="O188" s="147"/>
      <c r="P188" s="149"/>
      <c r="Q188" s="149"/>
      <c r="R188" s="121"/>
      <c r="S188" s="164"/>
      <c r="T188" s="161"/>
      <c r="U188" s="164"/>
      <c r="V188" s="121"/>
      <c r="W188" s="187"/>
      <c r="X188" s="140"/>
      <c r="Y188" s="114"/>
    </row>
    <row r="189" spans="3:25">
      <c r="C189" s="167"/>
      <c r="D189" s="160"/>
      <c r="E189" s="140"/>
      <c r="F189" s="143"/>
      <c r="G189" s="144"/>
      <c r="H189" s="199"/>
      <c r="I189" s="187"/>
      <c r="J189" s="169"/>
      <c r="K189" s="200"/>
      <c r="L189" s="143"/>
      <c r="M189" s="143"/>
      <c r="N189" s="143"/>
      <c r="O189" s="147"/>
      <c r="P189" s="149"/>
      <c r="Q189" s="149"/>
      <c r="R189" s="121"/>
      <c r="S189" s="164"/>
      <c r="T189" s="161"/>
      <c r="U189" s="164"/>
      <c r="V189" s="121"/>
      <c r="W189" s="187"/>
      <c r="X189" s="140"/>
      <c r="Y189" s="114"/>
    </row>
    <row r="190" spans="3:25">
      <c r="C190" s="167"/>
      <c r="D190" s="160"/>
      <c r="E190" s="140"/>
      <c r="F190" s="143"/>
      <c r="G190" s="144"/>
      <c r="H190" s="199"/>
      <c r="I190" s="187"/>
      <c r="J190" s="169"/>
      <c r="K190" s="200"/>
      <c r="L190" s="143"/>
      <c r="M190" s="143"/>
      <c r="N190" s="143"/>
      <c r="O190" s="147"/>
      <c r="P190" s="149"/>
      <c r="Q190" s="149"/>
      <c r="R190" s="121"/>
      <c r="S190" s="164"/>
      <c r="T190" s="161"/>
      <c r="U190" s="164"/>
      <c r="V190" s="121"/>
      <c r="W190" s="187"/>
      <c r="X190" s="140"/>
      <c r="Y190" s="114"/>
    </row>
    <row r="191" spans="3:25">
      <c r="C191" s="167"/>
      <c r="D191" s="160"/>
      <c r="E191" s="140"/>
      <c r="F191" s="143"/>
      <c r="G191" s="144"/>
      <c r="H191" s="199"/>
      <c r="I191" s="187"/>
      <c r="J191" s="169"/>
      <c r="K191" s="200"/>
      <c r="L191" s="143"/>
      <c r="M191" s="143"/>
      <c r="N191" s="143"/>
      <c r="O191" s="147"/>
      <c r="P191" s="149"/>
      <c r="Q191" s="149"/>
      <c r="R191" s="121"/>
      <c r="S191" s="164"/>
      <c r="T191" s="161"/>
      <c r="U191" s="164"/>
      <c r="V191" s="121"/>
      <c r="W191" s="187"/>
      <c r="X191" s="140"/>
      <c r="Y191" s="114"/>
    </row>
    <row r="192" spans="3:25">
      <c r="C192" s="167"/>
      <c r="D192" s="160"/>
      <c r="E192" s="140"/>
      <c r="F192" s="143"/>
      <c r="G192" s="144"/>
      <c r="H192" s="199"/>
      <c r="I192" s="187"/>
      <c r="J192" s="169"/>
      <c r="K192" s="200"/>
      <c r="L192" s="143"/>
      <c r="M192" s="143"/>
      <c r="N192" s="143"/>
      <c r="O192" s="147"/>
      <c r="P192" s="149"/>
      <c r="Q192" s="149"/>
      <c r="R192" s="121"/>
      <c r="S192" s="164"/>
      <c r="T192" s="161"/>
      <c r="U192" s="164"/>
      <c r="V192" s="121"/>
      <c r="W192" s="187"/>
      <c r="X192" s="140"/>
      <c r="Y192" s="114"/>
    </row>
    <row r="193" spans="3:25">
      <c r="C193" s="167"/>
      <c r="D193" s="160"/>
      <c r="E193" s="140"/>
      <c r="F193" s="143"/>
      <c r="G193" s="144"/>
      <c r="H193" s="199"/>
      <c r="I193" s="187"/>
      <c r="J193" s="169"/>
      <c r="K193" s="200"/>
      <c r="L193" s="143"/>
      <c r="M193" s="143"/>
      <c r="N193" s="143"/>
      <c r="O193" s="147"/>
      <c r="P193" s="149"/>
      <c r="Q193" s="149"/>
      <c r="R193" s="121"/>
      <c r="S193" s="164"/>
      <c r="T193" s="161"/>
      <c r="U193" s="164"/>
      <c r="V193" s="121"/>
      <c r="W193" s="187"/>
      <c r="X193" s="140"/>
      <c r="Y193" s="114"/>
    </row>
    <row r="194" spans="3:25">
      <c r="C194" s="167"/>
      <c r="D194" s="160"/>
      <c r="E194" s="140"/>
      <c r="F194" s="143"/>
      <c r="G194" s="144"/>
      <c r="H194" s="199"/>
      <c r="I194" s="187"/>
      <c r="J194" s="169"/>
      <c r="K194" s="200"/>
      <c r="L194" s="143"/>
      <c r="M194" s="143"/>
      <c r="N194" s="143"/>
      <c r="O194" s="147"/>
      <c r="P194" s="149"/>
      <c r="Q194" s="149"/>
      <c r="R194" s="121"/>
      <c r="S194" s="164"/>
      <c r="T194" s="161"/>
      <c r="U194" s="164"/>
      <c r="V194" s="121"/>
      <c r="W194" s="187"/>
      <c r="X194" s="140"/>
      <c r="Y194" s="114"/>
    </row>
    <row r="195" spans="3:25">
      <c r="C195" s="167"/>
      <c r="D195" s="160"/>
      <c r="E195" s="140"/>
      <c r="F195" s="143"/>
      <c r="G195" s="144"/>
      <c r="H195" s="199"/>
      <c r="I195" s="187"/>
      <c r="J195" s="169"/>
      <c r="K195" s="200"/>
      <c r="L195" s="143"/>
      <c r="M195" s="143"/>
      <c r="N195" s="143"/>
      <c r="O195" s="147"/>
      <c r="P195" s="149"/>
      <c r="Q195" s="149"/>
      <c r="R195" s="121"/>
      <c r="S195" s="164"/>
      <c r="T195" s="161"/>
      <c r="U195" s="164"/>
      <c r="V195" s="121"/>
      <c r="W195" s="187"/>
      <c r="X195" s="140"/>
      <c r="Y195" s="114"/>
    </row>
    <row r="196" spans="3:25">
      <c r="C196" s="167"/>
      <c r="D196" s="160"/>
      <c r="E196" s="140"/>
      <c r="F196" s="143"/>
      <c r="G196" s="144"/>
      <c r="H196" s="199"/>
      <c r="I196" s="187"/>
      <c r="J196" s="169"/>
      <c r="K196" s="200"/>
      <c r="L196" s="143"/>
      <c r="M196" s="143"/>
      <c r="N196" s="143"/>
      <c r="O196" s="147"/>
      <c r="P196" s="149"/>
      <c r="Q196" s="149"/>
      <c r="R196" s="121"/>
      <c r="S196" s="164"/>
      <c r="T196" s="161"/>
      <c r="U196" s="164"/>
      <c r="V196" s="121"/>
      <c r="W196" s="187"/>
      <c r="X196" s="140"/>
      <c r="Y196" s="114"/>
    </row>
    <row r="197" spans="3:25">
      <c r="C197" s="167"/>
      <c r="D197" s="160"/>
      <c r="E197" s="140"/>
      <c r="F197" s="143"/>
      <c r="G197" s="144"/>
      <c r="H197" s="199"/>
      <c r="I197" s="187"/>
      <c r="J197" s="169"/>
      <c r="K197" s="200"/>
      <c r="L197" s="143"/>
      <c r="M197" s="143"/>
      <c r="N197" s="143"/>
      <c r="O197" s="147"/>
      <c r="P197" s="149"/>
      <c r="Q197" s="149"/>
      <c r="R197" s="121"/>
      <c r="S197" s="164"/>
      <c r="T197" s="161"/>
      <c r="U197" s="164"/>
      <c r="V197" s="121"/>
      <c r="W197" s="187"/>
      <c r="X197" s="140"/>
      <c r="Y197" s="114"/>
    </row>
    <row r="198" spans="3:25">
      <c r="C198" s="167"/>
      <c r="D198" s="160"/>
      <c r="E198" s="140"/>
      <c r="F198" s="143"/>
      <c r="G198" s="144"/>
      <c r="H198" s="199"/>
      <c r="I198" s="187"/>
      <c r="J198" s="169"/>
      <c r="K198" s="200"/>
      <c r="L198" s="143"/>
      <c r="M198" s="143"/>
      <c r="N198" s="143"/>
      <c r="O198" s="147"/>
      <c r="P198" s="149"/>
      <c r="Q198" s="149"/>
      <c r="R198" s="121"/>
      <c r="S198" s="164"/>
      <c r="T198" s="161"/>
      <c r="U198" s="164"/>
      <c r="V198" s="121"/>
      <c r="W198" s="187"/>
      <c r="X198" s="140"/>
      <c r="Y198" s="114"/>
    </row>
    <row r="199" spans="3:25">
      <c r="C199" s="167"/>
      <c r="D199" s="160"/>
      <c r="E199" s="140"/>
      <c r="F199" s="143"/>
      <c r="G199" s="144"/>
      <c r="H199" s="199"/>
      <c r="I199" s="187"/>
      <c r="J199" s="169"/>
      <c r="K199" s="200"/>
      <c r="L199" s="143"/>
      <c r="M199" s="143"/>
      <c r="N199" s="143"/>
      <c r="O199" s="147"/>
      <c r="P199" s="149"/>
      <c r="Q199" s="149"/>
      <c r="R199" s="121"/>
      <c r="S199" s="164"/>
      <c r="T199" s="161"/>
      <c r="U199" s="164"/>
      <c r="V199" s="121"/>
      <c r="W199" s="187"/>
      <c r="X199" s="140"/>
      <c r="Y199" s="114"/>
    </row>
    <row r="200" spans="3:25">
      <c r="C200" s="167"/>
      <c r="D200" s="160"/>
      <c r="E200" s="140"/>
      <c r="F200" s="143"/>
      <c r="G200" s="144"/>
      <c r="H200" s="199"/>
      <c r="I200" s="187"/>
      <c r="J200" s="169"/>
      <c r="K200" s="200"/>
      <c r="L200" s="143"/>
      <c r="M200" s="143"/>
      <c r="N200" s="143"/>
      <c r="O200" s="147"/>
      <c r="P200" s="149"/>
      <c r="Q200" s="149"/>
      <c r="R200" s="121"/>
      <c r="S200" s="164"/>
      <c r="T200" s="161"/>
      <c r="U200" s="164"/>
      <c r="V200" s="121"/>
      <c r="W200" s="187"/>
      <c r="X200" s="140"/>
      <c r="Y200" s="114"/>
    </row>
    <row r="201" spans="3:25">
      <c r="C201" s="167"/>
      <c r="D201" s="160"/>
      <c r="E201" s="140"/>
      <c r="F201" s="143"/>
      <c r="G201" s="144"/>
      <c r="H201" s="199"/>
      <c r="I201" s="187"/>
      <c r="J201" s="169"/>
      <c r="K201" s="200"/>
      <c r="L201" s="143"/>
      <c r="M201" s="143"/>
      <c r="N201" s="143"/>
      <c r="O201" s="147"/>
      <c r="P201" s="149"/>
      <c r="Q201" s="149"/>
      <c r="R201" s="121"/>
      <c r="S201" s="164"/>
      <c r="T201" s="161"/>
      <c r="U201" s="164"/>
      <c r="V201" s="121"/>
      <c r="W201" s="187"/>
      <c r="X201" s="140"/>
      <c r="Y201" s="114"/>
    </row>
    <row r="202" spans="3:25">
      <c r="C202" s="167"/>
      <c r="D202" s="160"/>
      <c r="E202" s="140"/>
      <c r="F202" s="143"/>
      <c r="G202" s="144"/>
      <c r="H202" s="199"/>
      <c r="I202" s="187"/>
      <c r="J202" s="169"/>
      <c r="K202" s="200"/>
      <c r="L202" s="143"/>
      <c r="M202" s="143"/>
      <c r="N202" s="143"/>
      <c r="O202" s="147"/>
      <c r="P202" s="149"/>
      <c r="Q202" s="149"/>
      <c r="R202" s="121"/>
      <c r="S202" s="164"/>
      <c r="T202" s="161"/>
      <c r="U202" s="164"/>
      <c r="V202" s="121"/>
      <c r="W202" s="187"/>
      <c r="X202" s="140"/>
      <c r="Y202" s="114"/>
    </row>
    <row r="203" spans="3:25">
      <c r="C203" s="167"/>
      <c r="D203" s="160"/>
      <c r="E203" s="140"/>
      <c r="F203" s="143"/>
      <c r="G203" s="144"/>
      <c r="H203" s="199"/>
      <c r="I203" s="187"/>
      <c r="J203" s="169"/>
      <c r="K203" s="200"/>
      <c r="L203" s="143"/>
      <c r="M203" s="143"/>
      <c r="N203" s="143"/>
      <c r="O203" s="147"/>
      <c r="P203" s="149"/>
      <c r="Q203" s="149"/>
      <c r="R203" s="121"/>
      <c r="S203" s="164"/>
      <c r="T203" s="161"/>
      <c r="U203" s="164"/>
      <c r="V203" s="121"/>
      <c r="W203" s="187"/>
      <c r="X203" s="140"/>
      <c r="Y203" s="114"/>
    </row>
    <row r="204" spans="3:25">
      <c r="C204" s="167"/>
      <c r="D204" s="160"/>
      <c r="E204" s="140"/>
      <c r="F204" s="143"/>
      <c r="G204" s="144"/>
      <c r="H204" s="199"/>
      <c r="I204" s="187"/>
      <c r="J204" s="169"/>
      <c r="K204" s="200"/>
      <c r="L204" s="143"/>
      <c r="M204" s="143"/>
      <c r="N204" s="143"/>
      <c r="O204" s="147"/>
      <c r="P204" s="149"/>
      <c r="Q204" s="149"/>
      <c r="R204" s="121"/>
      <c r="S204" s="164"/>
      <c r="T204" s="161"/>
      <c r="U204" s="164"/>
      <c r="V204" s="121"/>
      <c r="W204" s="187"/>
      <c r="X204" s="140"/>
      <c r="Y204" s="114"/>
    </row>
    <row r="205" spans="3:25">
      <c r="C205" s="167"/>
      <c r="D205" s="160"/>
      <c r="E205" s="140"/>
      <c r="F205" s="143"/>
      <c r="G205" s="144"/>
      <c r="H205" s="199"/>
      <c r="I205" s="187"/>
      <c r="J205" s="169"/>
      <c r="K205" s="200"/>
      <c r="L205" s="143"/>
      <c r="M205" s="143"/>
      <c r="N205" s="143"/>
      <c r="O205" s="147"/>
      <c r="P205" s="149"/>
      <c r="Q205" s="149"/>
      <c r="R205" s="121"/>
      <c r="S205" s="164"/>
      <c r="T205" s="161"/>
      <c r="U205" s="164"/>
      <c r="V205" s="121"/>
      <c r="W205" s="187"/>
      <c r="X205" s="140"/>
      <c r="Y205" s="114"/>
    </row>
    <row r="206" spans="3:25">
      <c r="C206" s="167"/>
      <c r="D206" s="160"/>
      <c r="E206" s="140"/>
      <c r="F206" s="143"/>
      <c r="G206" s="144"/>
      <c r="H206" s="199"/>
      <c r="I206" s="187"/>
      <c r="J206" s="169"/>
      <c r="K206" s="200"/>
      <c r="L206" s="143"/>
      <c r="M206" s="143"/>
      <c r="N206" s="143"/>
      <c r="O206" s="147"/>
      <c r="P206" s="149"/>
      <c r="Q206" s="149"/>
      <c r="R206" s="121"/>
      <c r="S206" s="164"/>
      <c r="T206" s="161"/>
      <c r="U206" s="164"/>
      <c r="V206" s="121"/>
      <c r="W206" s="187"/>
      <c r="X206" s="140"/>
      <c r="Y206" s="114"/>
    </row>
    <row r="207" spans="3:25">
      <c r="C207" s="167"/>
      <c r="D207" s="160"/>
      <c r="E207" s="140"/>
      <c r="F207" s="143"/>
      <c r="G207" s="144"/>
      <c r="H207" s="199"/>
      <c r="I207" s="187"/>
      <c r="J207" s="169"/>
      <c r="K207" s="200"/>
      <c r="L207" s="143"/>
      <c r="M207" s="143"/>
      <c r="N207" s="143"/>
      <c r="O207" s="147"/>
      <c r="P207" s="149"/>
      <c r="Q207" s="149"/>
      <c r="R207" s="121"/>
      <c r="S207" s="164"/>
      <c r="T207" s="161"/>
      <c r="U207" s="164"/>
      <c r="V207" s="121"/>
      <c r="W207" s="187"/>
      <c r="X207" s="140"/>
      <c r="Y207" s="114"/>
    </row>
    <row r="208" spans="3:25">
      <c r="C208" s="167"/>
      <c r="D208" s="160"/>
      <c r="E208" s="140"/>
      <c r="F208" s="143"/>
      <c r="G208" s="144"/>
      <c r="H208" s="199"/>
      <c r="I208" s="187"/>
      <c r="J208" s="169"/>
      <c r="K208" s="200"/>
      <c r="L208" s="143"/>
      <c r="M208" s="143"/>
      <c r="N208" s="143"/>
      <c r="O208" s="147"/>
      <c r="P208" s="149"/>
      <c r="Q208" s="149"/>
      <c r="R208" s="121"/>
      <c r="S208" s="164"/>
      <c r="T208" s="161"/>
      <c r="U208" s="164"/>
      <c r="V208" s="121"/>
      <c r="W208" s="187"/>
      <c r="X208" s="140"/>
      <c r="Y208" s="114"/>
    </row>
    <row r="209" spans="3:25">
      <c r="C209" s="167"/>
      <c r="D209" s="160"/>
      <c r="E209" s="140"/>
      <c r="F209" s="143"/>
      <c r="G209" s="144"/>
      <c r="H209" s="199"/>
      <c r="I209" s="187"/>
      <c r="J209" s="169"/>
      <c r="K209" s="200"/>
      <c r="L209" s="143"/>
      <c r="M209" s="143"/>
      <c r="N209" s="143"/>
      <c r="O209" s="147"/>
      <c r="P209" s="149"/>
      <c r="Q209" s="149"/>
      <c r="R209" s="121"/>
      <c r="S209" s="164"/>
      <c r="T209" s="161"/>
      <c r="U209" s="164"/>
      <c r="V209" s="121"/>
      <c r="W209" s="187"/>
      <c r="X209" s="140"/>
      <c r="Y209" s="114"/>
    </row>
    <row r="210" spans="3:25">
      <c r="C210" s="167"/>
      <c r="D210" s="160"/>
      <c r="E210" s="140"/>
      <c r="F210" s="143"/>
      <c r="G210" s="144"/>
      <c r="H210" s="199"/>
      <c r="I210" s="187"/>
      <c r="J210" s="169"/>
      <c r="K210" s="200"/>
      <c r="L210" s="143"/>
      <c r="M210" s="143"/>
      <c r="N210" s="143"/>
      <c r="O210" s="147"/>
      <c r="P210" s="149"/>
      <c r="Q210" s="149"/>
      <c r="R210" s="121"/>
      <c r="S210" s="164"/>
      <c r="T210" s="161"/>
      <c r="U210" s="164"/>
      <c r="V210" s="121"/>
      <c r="W210" s="187"/>
      <c r="X210" s="140"/>
      <c r="Y210" s="114"/>
    </row>
    <row r="211" spans="3:25">
      <c r="C211" s="167"/>
      <c r="D211" s="160"/>
      <c r="E211" s="140"/>
      <c r="F211" s="143"/>
      <c r="G211" s="144"/>
      <c r="H211" s="199"/>
      <c r="I211" s="187"/>
      <c r="J211" s="169"/>
      <c r="K211" s="200"/>
      <c r="L211" s="143"/>
      <c r="M211" s="143"/>
      <c r="N211" s="143"/>
      <c r="O211" s="147"/>
      <c r="P211" s="149"/>
      <c r="Q211" s="149"/>
      <c r="R211" s="121"/>
      <c r="S211" s="164"/>
      <c r="T211" s="161"/>
      <c r="U211" s="164"/>
      <c r="V211" s="121"/>
      <c r="W211" s="187"/>
      <c r="X211" s="140"/>
      <c r="Y211" s="114"/>
    </row>
    <row r="212" spans="3:25">
      <c r="C212" s="167"/>
      <c r="D212" s="160"/>
      <c r="E212" s="140"/>
      <c r="F212" s="143"/>
      <c r="G212" s="144"/>
      <c r="H212" s="199"/>
      <c r="I212" s="187"/>
      <c r="J212" s="169"/>
      <c r="K212" s="200"/>
      <c r="L212" s="143"/>
      <c r="M212" s="143"/>
      <c r="N212" s="143"/>
      <c r="O212" s="147"/>
      <c r="P212" s="149"/>
      <c r="Q212" s="149"/>
      <c r="R212" s="121"/>
      <c r="S212" s="164"/>
      <c r="T212" s="161"/>
      <c r="U212" s="164"/>
      <c r="V212" s="121"/>
      <c r="W212" s="187"/>
      <c r="X212" s="140"/>
      <c r="Y212" s="114"/>
    </row>
    <row r="213" spans="3:25">
      <c r="C213" s="167"/>
      <c r="D213" s="160"/>
      <c r="E213" s="140"/>
      <c r="F213" s="143"/>
      <c r="G213" s="144"/>
      <c r="H213" s="199"/>
      <c r="I213" s="187"/>
      <c r="J213" s="169"/>
      <c r="K213" s="200"/>
      <c r="L213" s="143"/>
      <c r="M213" s="143"/>
      <c r="N213" s="143"/>
      <c r="O213" s="147"/>
      <c r="P213" s="149"/>
      <c r="Q213" s="149"/>
      <c r="R213" s="121"/>
      <c r="S213" s="164"/>
      <c r="T213" s="161"/>
      <c r="U213" s="164"/>
      <c r="V213" s="121"/>
      <c r="W213" s="187"/>
      <c r="X213" s="140"/>
      <c r="Y213" s="114"/>
    </row>
    <row r="214" spans="3:25">
      <c r="C214" s="167"/>
      <c r="D214" s="160"/>
      <c r="E214" s="140"/>
      <c r="F214" s="143"/>
      <c r="G214" s="144"/>
      <c r="H214" s="199"/>
      <c r="I214" s="187"/>
      <c r="J214" s="169"/>
      <c r="K214" s="200"/>
      <c r="L214" s="143"/>
      <c r="M214" s="143"/>
      <c r="N214" s="143"/>
      <c r="O214" s="147"/>
      <c r="P214" s="149"/>
      <c r="Q214" s="149"/>
      <c r="R214" s="121"/>
      <c r="S214" s="164"/>
      <c r="T214" s="161"/>
      <c r="U214" s="164"/>
      <c r="V214" s="121"/>
      <c r="W214" s="187"/>
      <c r="X214" s="140"/>
      <c r="Y214" s="114"/>
    </row>
    <row r="215" spans="3:25">
      <c r="C215" s="167"/>
      <c r="D215" s="160"/>
      <c r="E215" s="140"/>
      <c r="F215" s="143"/>
      <c r="G215" s="144"/>
      <c r="H215" s="199"/>
      <c r="I215" s="187"/>
      <c r="J215" s="169"/>
      <c r="K215" s="200"/>
      <c r="L215" s="143"/>
      <c r="M215" s="143"/>
      <c r="N215" s="143"/>
      <c r="O215" s="147"/>
      <c r="P215" s="149"/>
      <c r="Q215" s="149"/>
      <c r="R215" s="121"/>
      <c r="S215" s="164"/>
      <c r="T215" s="161"/>
      <c r="U215" s="164"/>
      <c r="V215" s="121"/>
      <c r="W215" s="187"/>
      <c r="X215" s="140"/>
      <c r="Y215" s="114"/>
    </row>
    <row r="216" spans="3:25">
      <c r="C216" s="167"/>
      <c r="D216" s="160"/>
      <c r="E216" s="140"/>
      <c r="F216" s="143"/>
      <c r="G216" s="144"/>
      <c r="H216" s="199"/>
      <c r="I216" s="187"/>
      <c r="J216" s="169"/>
      <c r="K216" s="200"/>
      <c r="L216" s="143"/>
      <c r="M216" s="143"/>
      <c r="N216" s="143"/>
      <c r="O216" s="147"/>
      <c r="P216" s="149"/>
      <c r="Q216" s="149"/>
      <c r="R216" s="121"/>
      <c r="S216" s="164"/>
      <c r="T216" s="161"/>
      <c r="U216" s="164"/>
      <c r="V216" s="121"/>
      <c r="W216" s="187"/>
      <c r="X216" s="140"/>
      <c r="Y216" s="114"/>
    </row>
    <row r="217" spans="3:25">
      <c r="C217" s="167"/>
      <c r="D217" s="160"/>
      <c r="E217" s="140"/>
      <c r="F217" s="143"/>
      <c r="G217" s="144"/>
      <c r="H217" s="199"/>
      <c r="I217" s="187"/>
      <c r="J217" s="169"/>
      <c r="K217" s="200"/>
      <c r="L217" s="143"/>
      <c r="M217" s="143"/>
      <c r="N217" s="143"/>
      <c r="O217" s="147"/>
      <c r="P217" s="149"/>
      <c r="Q217" s="149"/>
      <c r="R217" s="121"/>
      <c r="S217" s="164"/>
      <c r="T217" s="161"/>
      <c r="U217" s="164"/>
      <c r="V217" s="121"/>
      <c r="W217" s="187"/>
      <c r="X217" s="140"/>
      <c r="Y217" s="114"/>
    </row>
    <row r="218" spans="3:25">
      <c r="C218" s="167"/>
      <c r="D218" s="160"/>
      <c r="E218" s="140"/>
      <c r="F218" s="143"/>
      <c r="G218" s="144"/>
      <c r="H218" s="199"/>
      <c r="I218" s="187"/>
      <c r="J218" s="169"/>
      <c r="K218" s="200"/>
      <c r="L218" s="143"/>
      <c r="M218" s="143"/>
      <c r="N218" s="143"/>
      <c r="O218" s="147"/>
      <c r="P218" s="149"/>
      <c r="Q218" s="149"/>
      <c r="R218" s="121"/>
      <c r="S218" s="164"/>
      <c r="T218" s="161"/>
      <c r="U218" s="164"/>
      <c r="V218" s="121"/>
      <c r="W218" s="187"/>
      <c r="X218" s="140"/>
      <c r="Y218" s="114"/>
    </row>
    <row r="219" spans="3:25">
      <c r="C219" s="167"/>
      <c r="D219" s="160"/>
      <c r="E219" s="140"/>
      <c r="F219" s="143"/>
      <c r="G219" s="144"/>
      <c r="H219" s="199"/>
      <c r="I219" s="187"/>
      <c r="J219" s="169"/>
      <c r="K219" s="200"/>
      <c r="L219" s="143"/>
      <c r="M219" s="143"/>
      <c r="N219" s="143"/>
      <c r="O219" s="147"/>
      <c r="P219" s="149"/>
      <c r="Q219" s="149"/>
      <c r="R219" s="121"/>
      <c r="S219" s="164"/>
      <c r="T219" s="161"/>
      <c r="U219" s="164"/>
      <c r="V219" s="121"/>
      <c r="W219" s="187"/>
      <c r="X219" s="140"/>
      <c r="Y219" s="114"/>
    </row>
    <row r="220" spans="3:25">
      <c r="C220" s="167"/>
      <c r="D220" s="160"/>
      <c r="E220" s="140"/>
      <c r="F220" s="143"/>
      <c r="G220" s="144"/>
      <c r="H220" s="199"/>
      <c r="I220" s="187"/>
      <c r="J220" s="169"/>
      <c r="K220" s="200"/>
      <c r="L220" s="143"/>
      <c r="M220" s="143"/>
      <c r="N220" s="143"/>
      <c r="O220" s="147"/>
      <c r="P220" s="149"/>
      <c r="Q220" s="149"/>
      <c r="R220" s="121"/>
      <c r="S220" s="164"/>
      <c r="T220" s="161"/>
      <c r="U220" s="164"/>
      <c r="V220" s="121"/>
      <c r="W220" s="187"/>
      <c r="X220" s="140"/>
      <c r="Y220" s="114"/>
    </row>
    <row r="221" spans="3:25">
      <c r="C221" s="167"/>
      <c r="D221" s="160"/>
      <c r="E221" s="140"/>
      <c r="F221" s="143"/>
      <c r="G221" s="144"/>
      <c r="H221" s="199"/>
      <c r="I221" s="187"/>
      <c r="J221" s="169"/>
      <c r="K221" s="200"/>
      <c r="L221" s="143"/>
      <c r="M221" s="143"/>
      <c r="N221" s="143"/>
      <c r="O221" s="147"/>
      <c r="P221" s="149"/>
      <c r="Q221" s="149"/>
      <c r="R221" s="121"/>
      <c r="S221" s="164"/>
      <c r="T221" s="161"/>
      <c r="U221" s="164"/>
      <c r="V221" s="121"/>
      <c r="W221" s="187"/>
      <c r="X221" s="140"/>
      <c r="Y221" s="114"/>
    </row>
    <row r="222" spans="3:25">
      <c r="C222" s="167"/>
      <c r="D222" s="160"/>
      <c r="E222" s="140"/>
      <c r="F222" s="143"/>
      <c r="G222" s="144"/>
      <c r="H222" s="199"/>
      <c r="I222" s="187"/>
      <c r="J222" s="169"/>
      <c r="K222" s="200"/>
      <c r="L222" s="143"/>
      <c r="M222" s="143"/>
      <c r="N222" s="143"/>
      <c r="O222" s="147"/>
      <c r="P222" s="149"/>
      <c r="Q222" s="149"/>
      <c r="R222" s="121"/>
      <c r="S222" s="164"/>
      <c r="T222" s="161"/>
      <c r="U222" s="164"/>
      <c r="V222" s="121"/>
      <c r="W222" s="187"/>
      <c r="X222" s="140"/>
      <c r="Y222" s="114"/>
    </row>
    <row r="223" spans="3:25">
      <c r="C223" s="167"/>
      <c r="D223" s="160"/>
      <c r="E223" s="140"/>
      <c r="F223" s="143"/>
      <c r="G223" s="144"/>
      <c r="H223" s="199"/>
      <c r="I223" s="187"/>
      <c r="J223" s="169"/>
      <c r="K223" s="200"/>
      <c r="L223" s="143"/>
      <c r="M223" s="143"/>
      <c r="N223" s="143"/>
      <c r="O223" s="147"/>
      <c r="P223" s="149"/>
      <c r="Q223" s="149"/>
      <c r="R223" s="121"/>
      <c r="S223" s="164"/>
      <c r="T223" s="161"/>
      <c r="U223" s="164"/>
      <c r="V223" s="121"/>
      <c r="W223" s="187"/>
      <c r="X223" s="140"/>
      <c r="Y223" s="114"/>
    </row>
    <row r="224" spans="3:25">
      <c r="C224" s="167"/>
      <c r="D224" s="160"/>
      <c r="E224" s="140"/>
      <c r="F224" s="143"/>
      <c r="G224" s="144"/>
      <c r="H224" s="199"/>
      <c r="I224" s="187"/>
      <c r="J224" s="169"/>
      <c r="K224" s="200"/>
      <c r="L224" s="143"/>
      <c r="M224" s="143"/>
      <c r="N224" s="143"/>
      <c r="O224" s="147"/>
      <c r="P224" s="149"/>
      <c r="Q224" s="149"/>
      <c r="R224" s="121"/>
      <c r="S224" s="164"/>
      <c r="T224" s="161"/>
      <c r="U224" s="164"/>
      <c r="V224" s="121"/>
      <c r="W224" s="187"/>
      <c r="X224" s="140"/>
      <c r="Y224" s="114"/>
    </row>
    <row r="225" spans="3:25">
      <c r="C225" s="167"/>
      <c r="D225" s="160"/>
      <c r="E225" s="140"/>
      <c r="F225" s="143"/>
      <c r="G225" s="144"/>
      <c r="H225" s="199"/>
      <c r="I225" s="187"/>
      <c r="J225" s="169"/>
      <c r="K225" s="200"/>
      <c r="L225" s="143"/>
      <c r="M225" s="143"/>
      <c r="N225" s="143"/>
      <c r="O225" s="147"/>
      <c r="P225" s="149"/>
      <c r="Q225" s="149"/>
      <c r="R225" s="121"/>
      <c r="S225" s="164"/>
      <c r="T225" s="161"/>
      <c r="U225" s="164"/>
      <c r="V225" s="121"/>
      <c r="W225" s="187"/>
      <c r="X225" s="140"/>
      <c r="Y225" s="114"/>
    </row>
    <row r="226" spans="3:25">
      <c r="C226" s="167"/>
      <c r="D226" s="160"/>
      <c r="E226" s="140"/>
      <c r="F226" s="143"/>
      <c r="G226" s="144"/>
      <c r="H226" s="199"/>
      <c r="I226" s="187"/>
      <c r="J226" s="169"/>
      <c r="K226" s="200"/>
      <c r="L226" s="143"/>
      <c r="M226" s="143"/>
      <c r="N226" s="143"/>
      <c r="O226" s="147"/>
      <c r="P226" s="149"/>
      <c r="Q226" s="149"/>
      <c r="R226" s="121"/>
      <c r="S226" s="164"/>
      <c r="T226" s="161"/>
      <c r="U226" s="164"/>
      <c r="V226" s="121"/>
      <c r="W226" s="187"/>
      <c r="X226" s="140"/>
      <c r="Y226" s="114"/>
    </row>
    <row r="227" spans="3:25">
      <c r="C227" s="167"/>
      <c r="D227" s="160"/>
      <c r="E227" s="140"/>
      <c r="F227" s="143"/>
      <c r="G227" s="144"/>
      <c r="H227" s="199"/>
      <c r="I227" s="187"/>
      <c r="J227" s="169"/>
      <c r="K227" s="200"/>
      <c r="L227" s="143"/>
      <c r="M227" s="143"/>
      <c r="N227" s="143"/>
      <c r="O227" s="147"/>
      <c r="P227" s="149"/>
      <c r="Q227" s="149"/>
      <c r="R227" s="121"/>
      <c r="S227" s="164"/>
      <c r="T227" s="161"/>
      <c r="U227" s="164"/>
      <c r="V227" s="121"/>
      <c r="W227" s="187"/>
      <c r="X227" s="140"/>
      <c r="Y227" s="114"/>
    </row>
    <row r="228" spans="3:25">
      <c r="C228" s="167"/>
      <c r="D228" s="160"/>
      <c r="E228" s="140"/>
      <c r="F228" s="143"/>
      <c r="G228" s="144"/>
      <c r="H228" s="199"/>
      <c r="I228" s="187"/>
      <c r="J228" s="169"/>
      <c r="K228" s="200"/>
      <c r="L228" s="143"/>
      <c r="M228" s="143"/>
      <c r="N228" s="143"/>
      <c r="O228" s="147"/>
      <c r="P228" s="149"/>
      <c r="Q228" s="149"/>
      <c r="R228" s="121"/>
      <c r="S228" s="164"/>
      <c r="T228" s="161"/>
      <c r="U228" s="164"/>
      <c r="V228" s="121"/>
      <c r="W228" s="187"/>
      <c r="X228" s="140"/>
      <c r="Y228" s="114"/>
    </row>
    <row r="229" spans="3:25">
      <c r="C229" s="167"/>
      <c r="D229" s="160"/>
      <c r="E229" s="140"/>
      <c r="F229" s="143"/>
      <c r="G229" s="144"/>
      <c r="H229" s="199"/>
      <c r="I229" s="187"/>
      <c r="J229" s="169"/>
      <c r="K229" s="200"/>
      <c r="L229" s="143"/>
      <c r="M229" s="143"/>
      <c r="N229" s="143"/>
      <c r="O229" s="147"/>
      <c r="P229" s="149"/>
      <c r="Q229" s="149"/>
      <c r="R229" s="121"/>
      <c r="S229" s="164"/>
      <c r="T229" s="161"/>
      <c r="U229" s="164"/>
      <c r="V229" s="121"/>
      <c r="W229" s="187"/>
      <c r="X229" s="140"/>
      <c r="Y229" s="114"/>
    </row>
    <row r="230" spans="3:25">
      <c r="C230" s="167"/>
      <c r="D230" s="160"/>
      <c r="E230" s="140"/>
      <c r="F230" s="143"/>
      <c r="G230" s="144"/>
      <c r="H230" s="199"/>
      <c r="I230" s="187"/>
      <c r="J230" s="169"/>
      <c r="K230" s="200"/>
      <c r="L230" s="143"/>
      <c r="M230" s="143"/>
      <c r="N230" s="143"/>
      <c r="O230" s="147"/>
      <c r="P230" s="149"/>
      <c r="Q230" s="149"/>
      <c r="R230" s="121"/>
      <c r="S230" s="164"/>
      <c r="T230" s="161"/>
      <c r="U230" s="164"/>
      <c r="V230" s="121"/>
      <c r="W230" s="187"/>
      <c r="X230" s="140"/>
      <c r="Y230" s="114"/>
    </row>
    <row r="231" spans="3:25">
      <c r="C231" s="167"/>
      <c r="D231" s="160"/>
      <c r="E231" s="140"/>
      <c r="F231" s="143"/>
      <c r="G231" s="144"/>
      <c r="H231" s="199"/>
      <c r="I231" s="187"/>
      <c r="J231" s="169"/>
      <c r="K231" s="200"/>
      <c r="L231" s="143"/>
      <c r="M231" s="143"/>
      <c r="N231" s="143"/>
      <c r="O231" s="147"/>
      <c r="P231" s="149"/>
      <c r="Q231" s="149"/>
      <c r="R231" s="121"/>
      <c r="S231" s="164"/>
      <c r="T231" s="161"/>
      <c r="U231" s="164"/>
      <c r="V231" s="121"/>
      <c r="W231" s="187"/>
      <c r="X231" s="140"/>
      <c r="Y231" s="114"/>
    </row>
    <row r="232" spans="3:25">
      <c r="C232" s="167"/>
      <c r="D232" s="160"/>
      <c r="E232" s="140"/>
      <c r="F232" s="143"/>
      <c r="G232" s="144"/>
      <c r="H232" s="199"/>
      <c r="I232" s="187"/>
      <c r="J232" s="169"/>
      <c r="K232" s="200"/>
      <c r="L232" s="143"/>
      <c r="M232" s="143"/>
      <c r="N232" s="143"/>
      <c r="O232" s="147"/>
      <c r="P232" s="149"/>
      <c r="Q232" s="149"/>
      <c r="R232" s="121"/>
      <c r="S232" s="164"/>
      <c r="T232" s="161"/>
      <c r="U232" s="164"/>
      <c r="V232" s="121"/>
      <c r="W232" s="187"/>
      <c r="X232" s="140"/>
      <c r="Y232" s="114"/>
    </row>
    <row r="233" spans="3:25">
      <c r="C233" s="167"/>
      <c r="D233" s="160"/>
      <c r="E233" s="140"/>
      <c r="F233" s="143"/>
      <c r="G233" s="144"/>
      <c r="H233" s="199"/>
      <c r="I233" s="187"/>
      <c r="J233" s="169"/>
      <c r="K233" s="200"/>
      <c r="L233" s="143"/>
      <c r="M233" s="143"/>
      <c r="N233" s="143"/>
      <c r="O233" s="147"/>
      <c r="P233" s="149"/>
      <c r="Q233" s="149"/>
      <c r="R233" s="121"/>
      <c r="S233" s="164"/>
      <c r="T233" s="161"/>
      <c r="U233" s="164"/>
      <c r="V233" s="121"/>
      <c r="W233" s="187"/>
      <c r="X233" s="140"/>
      <c r="Y233" s="114"/>
    </row>
    <row r="234" spans="3:25">
      <c r="C234" s="167"/>
      <c r="D234" s="160"/>
      <c r="E234" s="140"/>
      <c r="F234" s="143"/>
      <c r="G234" s="144"/>
      <c r="H234" s="199"/>
      <c r="I234" s="187"/>
      <c r="J234" s="169"/>
      <c r="K234" s="200"/>
      <c r="L234" s="143"/>
      <c r="M234" s="143"/>
      <c r="N234" s="143"/>
      <c r="O234" s="147"/>
      <c r="P234" s="149"/>
      <c r="Q234" s="149"/>
      <c r="R234" s="121"/>
      <c r="S234" s="164"/>
      <c r="T234" s="161"/>
      <c r="U234" s="164"/>
      <c r="V234" s="121"/>
      <c r="W234" s="187"/>
      <c r="X234" s="140"/>
      <c r="Y234" s="114"/>
    </row>
    <row r="235" spans="3:25">
      <c r="C235" s="167"/>
      <c r="D235" s="160"/>
      <c r="E235" s="140"/>
      <c r="F235" s="143"/>
      <c r="G235" s="144"/>
      <c r="H235" s="199"/>
      <c r="I235" s="187"/>
      <c r="J235" s="169"/>
      <c r="K235" s="200"/>
      <c r="L235" s="143"/>
      <c r="M235" s="143"/>
      <c r="N235" s="143"/>
      <c r="O235" s="147"/>
      <c r="P235" s="149"/>
      <c r="Q235" s="149"/>
      <c r="R235" s="121"/>
      <c r="S235" s="164"/>
      <c r="T235" s="161"/>
      <c r="U235" s="164"/>
      <c r="V235" s="121"/>
      <c r="W235" s="187"/>
      <c r="X235" s="140"/>
      <c r="Y235" s="114"/>
    </row>
    <row r="236" spans="3:25">
      <c r="C236" s="167"/>
      <c r="D236" s="160"/>
      <c r="E236" s="140"/>
      <c r="F236" s="143"/>
      <c r="G236" s="144"/>
      <c r="H236" s="199"/>
      <c r="I236" s="187"/>
      <c r="J236" s="169"/>
      <c r="K236" s="200"/>
      <c r="L236" s="143"/>
      <c r="M236" s="143"/>
      <c r="N236" s="143"/>
      <c r="O236" s="147"/>
      <c r="P236" s="149"/>
      <c r="Q236" s="149"/>
      <c r="R236" s="121"/>
      <c r="S236" s="164"/>
      <c r="T236" s="161"/>
      <c r="U236" s="164"/>
      <c r="V236" s="121"/>
      <c r="W236" s="187"/>
      <c r="X236" s="140"/>
      <c r="Y236" s="114"/>
    </row>
    <row r="237" spans="3:25">
      <c r="C237" s="167"/>
      <c r="D237" s="160"/>
      <c r="E237" s="140"/>
      <c r="F237" s="143"/>
      <c r="G237" s="144"/>
      <c r="H237" s="199"/>
      <c r="I237" s="187"/>
      <c r="J237" s="169"/>
      <c r="K237" s="200"/>
      <c r="L237" s="143"/>
      <c r="M237" s="143"/>
      <c r="N237" s="143"/>
      <c r="O237" s="147"/>
      <c r="P237" s="149"/>
      <c r="Q237" s="149"/>
      <c r="R237" s="121"/>
      <c r="S237" s="164"/>
      <c r="T237" s="161"/>
      <c r="U237" s="164"/>
      <c r="V237" s="121"/>
      <c r="W237" s="187"/>
      <c r="X237" s="140"/>
      <c r="Y237" s="114"/>
    </row>
    <row r="238" spans="3:25">
      <c r="C238" s="167"/>
      <c r="D238" s="160"/>
      <c r="E238" s="140"/>
      <c r="F238" s="143"/>
      <c r="G238" s="144"/>
      <c r="H238" s="199"/>
      <c r="I238" s="187"/>
      <c r="J238" s="169"/>
      <c r="K238" s="200"/>
      <c r="L238" s="143"/>
      <c r="M238" s="143"/>
      <c r="N238" s="143"/>
      <c r="O238" s="147"/>
      <c r="P238" s="149"/>
      <c r="Q238" s="149"/>
      <c r="R238" s="121"/>
      <c r="S238" s="164"/>
      <c r="T238" s="161"/>
      <c r="U238" s="164"/>
      <c r="V238" s="121"/>
      <c r="W238" s="187"/>
      <c r="X238" s="140"/>
      <c r="Y238" s="114"/>
    </row>
    <row r="239" spans="3:25">
      <c r="C239" s="167"/>
      <c r="D239" s="160"/>
      <c r="E239" s="140"/>
      <c r="F239" s="143"/>
      <c r="G239" s="144"/>
      <c r="H239" s="199"/>
      <c r="I239" s="187"/>
      <c r="J239" s="169"/>
      <c r="K239" s="200"/>
      <c r="L239" s="143"/>
      <c r="M239" s="143"/>
      <c r="N239" s="143"/>
      <c r="O239" s="147"/>
      <c r="P239" s="149"/>
      <c r="Q239" s="149"/>
      <c r="R239" s="121"/>
      <c r="S239" s="164"/>
      <c r="T239" s="161"/>
      <c r="U239" s="164"/>
      <c r="V239" s="121"/>
      <c r="W239" s="187"/>
      <c r="X239" s="140"/>
      <c r="Y239" s="114"/>
    </row>
    <row r="240" spans="3:25">
      <c r="C240" s="167"/>
      <c r="D240" s="160"/>
      <c r="E240" s="140"/>
      <c r="F240" s="143"/>
      <c r="G240" s="144"/>
      <c r="H240" s="199"/>
      <c r="I240" s="187"/>
      <c r="J240" s="169"/>
      <c r="K240" s="200"/>
      <c r="L240" s="143"/>
      <c r="M240" s="143"/>
      <c r="N240" s="143"/>
      <c r="O240" s="147"/>
      <c r="P240" s="149"/>
      <c r="Q240" s="149"/>
      <c r="R240" s="121"/>
      <c r="S240" s="164"/>
      <c r="T240" s="161"/>
      <c r="U240" s="164"/>
      <c r="V240" s="121"/>
      <c r="W240" s="187"/>
      <c r="X240" s="140"/>
      <c r="Y240" s="114"/>
    </row>
    <row r="241" spans="3:25">
      <c r="C241" s="167"/>
      <c r="D241" s="160"/>
      <c r="E241" s="140"/>
      <c r="F241" s="143"/>
      <c r="G241" s="144"/>
      <c r="H241" s="199"/>
      <c r="I241" s="187"/>
      <c r="J241" s="169"/>
      <c r="K241" s="200"/>
      <c r="L241" s="143"/>
      <c r="M241" s="143"/>
      <c r="N241" s="143"/>
      <c r="O241" s="147"/>
      <c r="P241" s="149"/>
      <c r="Q241" s="149"/>
      <c r="R241" s="121"/>
      <c r="S241" s="164"/>
      <c r="T241" s="161"/>
      <c r="U241" s="164"/>
      <c r="V241" s="121"/>
      <c r="W241" s="187"/>
      <c r="X241" s="140"/>
      <c r="Y241" s="114"/>
    </row>
    <row r="242" spans="3:25">
      <c r="C242" s="167"/>
      <c r="D242" s="160"/>
      <c r="E242" s="140"/>
      <c r="F242" s="143"/>
      <c r="G242" s="144"/>
      <c r="H242" s="199"/>
      <c r="I242" s="187"/>
      <c r="J242" s="169"/>
      <c r="K242" s="200"/>
      <c r="L242" s="143"/>
      <c r="M242" s="143"/>
      <c r="N242" s="143"/>
      <c r="O242" s="147"/>
      <c r="P242" s="149"/>
      <c r="Q242" s="149"/>
      <c r="R242" s="121"/>
      <c r="S242" s="164"/>
      <c r="T242" s="161"/>
      <c r="U242" s="164"/>
      <c r="V242" s="121"/>
      <c r="W242" s="187"/>
      <c r="X242" s="140"/>
      <c r="Y242" s="114"/>
    </row>
    <row r="243" spans="3:25">
      <c r="C243" s="167"/>
      <c r="D243" s="160"/>
      <c r="E243" s="140"/>
      <c r="F243" s="143"/>
      <c r="G243" s="144"/>
      <c r="H243" s="199"/>
      <c r="I243" s="187"/>
      <c r="J243" s="169"/>
      <c r="K243" s="200"/>
      <c r="L243" s="143"/>
      <c r="M243" s="143"/>
      <c r="N243" s="143"/>
      <c r="O243" s="147"/>
      <c r="P243" s="149"/>
      <c r="Q243" s="149"/>
      <c r="R243" s="121"/>
      <c r="S243" s="164"/>
      <c r="T243" s="161"/>
      <c r="U243" s="164"/>
      <c r="V243" s="121"/>
      <c r="W243" s="187"/>
      <c r="X243" s="140"/>
      <c r="Y243" s="114"/>
    </row>
    <row r="244" spans="3:25">
      <c r="C244" s="167"/>
      <c r="D244" s="160"/>
      <c r="E244" s="140"/>
      <c r="F244" s="143"/>
      <c r="G244" s="144"/>
      <c r="H244" s="199"/>
      <c r="I244" s="187"/>
      <c r="J244" s="169"/>
      <c r="K244" s="200"/>
      <c r="L244" s="143"/>
      <c r="M244" s="143"/>
      <c r="N244" s="143"/>
      <c r="O244" s="147"/>
      <c r="P244" s="149"/>
      <c r="Q244" s="149"/>
      <c r="R244" s="121"/>
      <c r="S244" s="164"/>
      <c r="T244" s="161"/>
      <c r="U244" s="164"/>
      <c r="V244" s="121"/>
      <c r="W244" s="187"/>
      <c r="X244" s="140"/>
      <c r="Y244" s="114"/>
    </row>
    <row r="245" spans="3:25">
      <c r="C245" s="167"/>
      <c r="D245" s="160"/>
      <c r="E245" s="140"/>
      <c r="F245" s="143"/>
      <c r="G245" s="144"/>
      <c r="H245" s="199"/>
      <c r="I245" s="187"/>
      <c r="J245" s="169"/>
      <c r="K245" s="200"/>
      <c r="L245" s="143"/>
      <c r="M245" s="143"/>
      <c r="N245" s="143"/>
      <c r="O245" s="147"/>
      <c r="P245" s="149"/>
      <c r="Q245" s="149"/>
      <c r="R245" s="121"/>
      <c r="S245" s="164"/>
      <c r="T245" s="161"/>
      <c r="U245" s="164"/>
      <c r="V245" s="121"/>
      <c r="W245" s="187"/>
      <c r="X245" s="140"/>
      <c r="Y245" s="114"/>
    </row>
    <row r="246" spans="3:25">
      <c r="C246" s="167"/>
      <c r="D246" s="160"/>
      <c r="E246" s="140"/>
      <c r="F246" s="143"/>
      <c r="G246" s="144"/>
      <c r="H246" s="199"/>
      <c r="I246" s="187"/>
      <c r="J246" s="169"/>
      <c r="K246" s="200"/>
      <c r="L246" s="143"/>
      <c r="M246" s="143"/>
      <c r="N246" s="143"/>
      <c r="O246" s="147"/>
      <c r="P246" s="149"/>
      <c r="Q246" s="149"/>
      <c r="R246" s="121"/>
      <c r="S246" s="164"/>
      <c r="T246" s="161"/>
      <c r="U246" s="164"/>
      <c r="V246" s="121"/>
      <c r="W246" s="187"/>
      <c r="X246" s="140"/>
      <c r="Y246" s="114"/>
    </row>
    <row r="247" spans="3:25">
      <c r="C247" s="167"/>
      <c r="D247" s="160"/>
      <c r="E247" s="140"/>
      <c r="F247" s="143"/>
      <c r="G247" s="144"/>
      <c r="H247" s="199"/>
      <c r="I247" s="187"/>
      <c r="J247" s="169"/>
      <c r="K247" s="200"/>
      <c r="L247" s="143"/>
      <c r="M247" s="143"/>
      <c r="N247" s="143"/>
      <c r="O247" s="147"/>
      <c r="P247" s="149"/>
      <c r="Q247" s="149"/>
      <c r="R247" s="121"/>
      <c r="S247" s="164"/>
      <c r="T247" s="161"/>
      <c r="U247" s="164"/>
      <c r="V247" s="121"/>
      <c r="W247" s="187"/>
      <c r="X247" s="140"/>
      <c r="Y247" s="114"/>
    </row>
    <row r="248" spans="3:25">
      <c r="C248" s="167"/>
      <c r="D248" s="160"/>
      <c r="E248" s="140"/>
      <c r="F248" s="143"/>
      <c r="G248" s="144"/>
      <c r="H248" s="199"/>
      <c r="I248" s="187"/>
      <c r="J248" s="169"/>
      <c r="K248" s="200"/>
      <c r="L248" s="143"/>
      <c r="M248" s="143"/>
      <c r="N248" s="143"/>
      <c r="O248" s="147"/>
      <c r="P248" s="149"/>
      <c r="Q248" s="149"/>
      <c r="R248" s="121"/>
      <c r="S248" s="164"/>
      <c r="T248" s="161"/>
      <c r="U248" s="164"/>
      <c r="V248" s="121"/>
      <c r="W248" s="187"/>
      <c r="X248" s="140"/>
      <c r="Y248" s="114"/>
    </row>
    <row r="249" spans="3:25">
      <c r="C249" s="167"/>
      <c r="D249" s="160"/>
      <c r="E249" s="140"/>
      <c r="F249" s="143"/>
      <c r="G249" s="144"/>
      <c r="H249" s="199"/>
      <c r="I249" s="187"/>
      <c r="J249" s="169"/>
      <c r="K249" s="200"/>
      <c r="L249" s="143"/>
      <c r="M249" s="143"/>
      <c r="N249" s="143"/>
      <c r="O249" s="147"/>
      <c r="P249" s="149"/>
      <c r="Q249" s="149"/>
      <c r="R249" s="121"/>
      <c r="S249" s="164"/>
      <c r="T249" s="161"/>
      <c r="U249" s="164"/>
      <c r="V249" s="121"/>
      <c r="W249" s="187"/>
      <c r="X249" s="140"/>
      <c r="Y249" s="114"/>
    </row>
    <row r="250" spans="3:25">
      <c r="C250" s="167"/>
      <c r="D250" s="160"/>
      <c r="E250" s="140"/>
      <c r="F250" s="143"/>
      <c r="G250" s="144"/>
      <c r="H250" s="199"/>
      <c r="I250" s="187"/>
      <c r="J250" s="169"/>
      <c r="K250" s="200"/>
      <c r="L250" s="143"/>
      <c r="M250" s="143"/>
      <c r="N250" s="143"/>
      <c r="O250" s="147"/>
      <c r="P250" s="149"/>
      <c r="Q250" s="149"/>
      <c r="R250" s="121"/>
      <c r="S250" s="164"/>
      <c r="T250" s="161"/>
      <c r="U250" s="164"/>
      <c r="V250" s="121"/>
      <c r="W250" s="187"/>
      <c r="X250" s="140"/>
      <c r="Y250" s="114"/>
    </row>
    <row r="251" spans="3:25">
      <c r="C251" s="167"/>
      <c r="D251" s="160"/>
      <c r="E251" s="140"/>
      <c r="F251" s="143"/>
      <c r="G251" s="144"/>
      <c r="H251" s="199"/>
      <c r="I251" s="187"/>
      <c r="J251" s="169"/>
      <c r="K251" s="200"/>
      <c r="L251" s="143"/>
      <c r="M251" s="143"/>
      <c r="N251" s="143"/>
      <c r="O251" s="147"/>
      <c r="P251" s="149"/>
      <c r="Q251" s="149"/>
      <c r="R251" s="121"/>
      <c r="S251" s="164"/>
      <c r="T251" s="161"/>
      <c r="U251" s="164"/>
      <c r="V251" s="121"/>
      <c r="W251" s="187"/>
      <c r="X251" s="140"/>
      <c r="Y251" s="114"/>
    </row>
    <row r="252" spans="3:25">
      <c r="C252" s="167"/>
      <c r="D252" s="160"/>
      <c r="E252" s="140"/>
      <c r="F252" s="143"/>
      <c r="G252" s="144"/>
      <c r="H252" s="199"/>
      <c r="I252" s="187"/>
      <c r="J252" s="169"/>
      <c r="K252" s="200"/>
      <c r="L252" s="143"/>
      <c r="M252" s="143"/>
      <c r="N252" s="143"/>
      <c r="O252" s="147"/>
      <c r="P252" s="149"/>
      <c r="Q252" s="149"/>
      <c r="R252" s="121"/>
      <c r="S252" s="164"/>
      <c r="T252" s="161"/>
      <c r="U252" s="164"/>
      <c r="V252" s="121"/>
      <c r="W252" s="187"/>
      <c r="X252" s="140"/>
      <c r="Y252" s="114"/>
    </row>
    <row r="253" spans="3:25">
      <c r="C253" s="167"/>
      <c r="D253" s="160"/>
      <c r="E253" s="140"/>
      <c r="F253" s="143"/>
      <c r="G253" s="144"/>
      <c r="H253" s="199"/>
      <c r="I253" s="187"/>
      <c r="J253" s="169"/>
      <c r="K253" s="200"/>
      <c r="L253" s="143"/>
      <c r="M253" s="143"/>
      <c r="N253" s="143"/>
      <c r="O253" s="147"/>
      <c r="P253" s="149"/>
      <c r="Q253" s="149"/>
      <c r="R253" s="121"/>
      <c r="S253" s="164"/>
      <c r="T253" s="161"/>
      <c r="U253" s="164"/>
      <c r="V253" s="121"/>
      <c r="W253" s="187"/>
      <c r="X253" s="140"/>
      <c r="Y253" s="114"/>
    </row>
    <row r="254" spans="3:25">
      <c r="C254" s="167"/>
      <c r="D254" s="160"/>
      <c r="E254" s="140"/>
      <c r="F254" s="143"/>
      <c r="G254" s="144"/>
      <c r="H254" s="199"/>
      <c r="I254" s="187"/>
      <c r="J254" s="169"/>
      <c r="K254" s="200"/>
      <c r="L254" s="143"/>
      <c r="M254" s="143"/>
      <c r="N254" s="143"/>
      <c r="O254" s="147"/>
      <c r="P254" s="149"/>
      <c r="Q254" s="149"/>
      <c r="R254" s="121"/>
      <c r="S254" s="164"/>
      <c r="T254" s="161"/>
      <c r="U254" s="164"/>
      <c r="V254" s="121"/>
      <c r="W254" s="187"/>
      <c r="X254" s="140"/>
      <c r="Y254" s="114"/>
    </row>
    <row r="255" spans="3:25">
      <c r="C255" s="167"/>
      <c r="D255" s="160"/>
      <c r="E255" s="140"/>
      <c r="F255" s="143"/>
      <c r="G255" s="144"/>
      <c r="H255" s="199"/>
      <c r="I255" s="187"/>
      <c r="J255" s="169"/>
      <c r="K255" s="200"/>
      <c r="L255" s="143"/>
      <c r="M255" s="143"/>
      <c r="N255" s="143"/>
      <c r="O255" s="147"/>
      <c r="P255" s="149"/>
      <c r="Q255" s="149"/>
      <c r="R255" s="121"/>
      <c r="S255" s="164"/>
      <c r="T255" s="161"/>
      <c r="U255" s="164"/>
      <c r="V255" s="121"/>
      <c r="W255" s="187"/>
      <c r="X255" s="140"/>
      <c r="Y255" s="114"/>
    </row>
    <row r="256" spans="3:25">
      <c r="C256" s="167"/>
      <c r="D256" s="160"/>
      <c r="E256" s="140"/>
      <c r="F256" s="143"/>
      <c r="G256" s="144"/>
      <c r="H256" s="199"/>
      <c r="I256" s="187"/>
      <c r="J256" s="169"/>
      <c r="K256" s="200"/>
      <c r="L256" s="143"/>
      <c r="M256" s="143"/>
      <c r="N256" s="143"/>
      <c r="O256" s="147"/>
      <c r="P256" s="149"/>
      <c r="Q256" s="149"/>
      <c r="R256" s="121"/>
      <c r="S256" s="164"/>
      <c r="T256" s="161"/>
      <c r="U256" s="164"/>
      <c r="V256" s="121"/>
      <c r="W256" s="187"/>
      <c r="X256" s="140"/>
      <c r="Y256" s="114"/>
    </row>
    <row r="257" spans="3:25">
      <c r="C257" s="167"/>
      <c r="D257" s="160"/>
      <c r="E257" s="140"/>
      <c r="F257" s="143"/>
      <c r="G257" s="144"/>
      <c r="H257" s="199"/>
      <c r="I257" s="187"/>
      <c r="J257" s="169"/>
      <c r="K257" s="200"/>
      <c r="L257" s="143"/>
      <c r="M257" s="143"/>
      <c r="N257" s="143"/>
      <c r="O257" s="147"/>
      <c r="P257" s="149"/>
      <c r="Q257" s="149"/>
      <c r="R257" s="121"/>
      <c r="S257" s="164"/>
      <c r="T257" s="161"/>
      <c r="U257" s="164"/>
      <c r="V257" s="121"/>
      <c r="W257" s="187"/>
      <c r="X257" s="140"/>
      <c r="Y257" s="114"/>
    </row>
    <row r="258" spans="3:25">
      <c r="C258" s="167"/>
      <c r="D258" s="160"/>
      <c r="E258" s="140"/>
      <c r="F258" s="143"/>
      <c r="G258" s="144"/>
      <c r="H258" s="199"/>
      <c r="I258" s="187"/>
      <c r="J258" s="169"/>
      <c r="K258" s="200"/>
      <c r="L258" s="143"/>
      <c r="M258" s="143"/>
      <c r="N258" s="143"/>
      <c r="O258" s="147"/>
      <c r="P258" s="149"/>
      <c r="Q258" s="149"/>
      <c r="R258" s="121"/>
      <c r="S258" s="164"/>
      <c r="T258" s="161"/>
      <c r="U258" s="164"/>
      <c r="V258" s="121"/>
      <c r="W258" s="187"/>
      <c r="X258" s="140"/>
      <c r="Y258" s="114"/>
    </row>
    <row r="259" spans="3:25">
      <c r="C259" s="167"/>
      <c r="D259" s="160"/>
      <c r="E259" s="140"/>
      <c r="F259" s="143"/>
      <c r="G259" s="144"/>
      <c r="H259" s="199"/>
      <c r="I259" s="187"/>
      <c r="J259" s="169"/>
      <c r="K259" s="200"/>
      <c r="L259" s="143"/>
      <c r="M259" s="143"/>
      <c r="N259" s="143"/>
      <c r="O259" s="147"/>
      <c r="P259" s="149"/>
      <c r="Q259" s="149"/>
      <c r="R259" s="121"/>
      <c r="S259" s="164"/>
      <c r="T259" s="161"/>
      <c r="U259" s="164"/>
      <c r="V259" s="121"/>
      <c r="W259" s="187"/>
      <c r="X259" s="140"/>
      <c r="Y259" s="114"/>
    </row>
    <row r="260" spans="3:25">
      <c r="C260" s="167"/>
      <c r="D260" s="160"/>
      <c r="E260" s="140"/>
      <c r="F260" s="143"/>
      <c r="G260" s="144"/>
      <c r="H260" s="199"/>
      <c r="I260" s="187"/>
      <c r="J260" s="169"/>
      <c r="K260" s="200"/>
      <c r="L260" s="143"/>
      <c r="M260" s="143"/>
      <c r="N260" s="143"/>
      <c r="O260" s="147"/>
      <c r="P260" s="149"/>
      <c r="Q260" s="149"/>
      <c r="R260" s="121"/>
      <c r="S260" s="164"/>
      <c r="T260" s="161"/>
      <c r="U260" s="164"/>
      <c r="V260" s="121"/>
      <c r="W260" s="187"/>
      <c r="X260" s="140"/>
      <c r="Y260" s="114"/>
    </row>
    <row r="261" spans="3:25">
      <c r="C261" s="167"/>
      <c r="D261" s="160"/>
      <c r="E261" s="140"/>
      <c r="F261" s="143"/>
      <c r="G261" s="144"/>
      <c r="H261" s="199"/>
      <c r="I261" s="187"/>
      <c r="J261" s="169"/>
      <c r="K261" s="200"/>
      <c r="L261" s="143"/>
      <c r="M261" s="143"/>
      <c r="N261" s="143"/>
      <c r="O261" s="147"/>
      <c r="P261" s="149"/>
      <c r="Q261" s="149"/>
      <c r="R261" s="121"/>
      <c r="S261" s="164"/>
      <c r="T261" s="161"/>
      <c r="U261" s="164"/>
      <c r="V261" s="121"/>
      <c r="W261" s="187"/>
      <c r="X261" s="140"/>
      <c r="Y261" s="114"/>
    </row>
    <row r="262" spans="3:25">
      <c r="C262" s="167"/>
      <c r="D262" s="160"/>
      <c r="E262" s="140"/>
      <c r="F262" s="143"/>
      <c r="G262" s="144"/>
      <c r="H262" s="199"/>
      <c r="I262" s="187"/>
      <c r="J262" s="169"/>
      <c r="K262" s="200"/>
      <c r="L262" s="143"/>
      <c r="M262" s="143"/>
      <c r="N262" s="143"/>
      <c r="O262" s="147"/>
      <c r="P262" s="149"/>
      <c r="Q262" s="149"/>
      <c r="R262" s="121"/>
      <c r="S262" s="164"/>
      <c r="T262" s="161"/>
      <c r="U262" s="164"/>
      <c r="V262" s="121"/>
      <c r="W262" s="187"/>
      <c r="X262" s="140"/>
      <c r="Y262" s="114"/>
    </row>
    <row r="263" spans="3:25">
      <c r="C263" s="167"/>
      <c r="D263" s="160"/>
      <c r="E263" s="140"/>
      <c r="F263" s="143"/>
      <c r="G263" s="144"/>
      <c r="H263" s="199"/>
      <c r="I263" s="187"/>
      <c r="J263" s="169"/>
      <c r="K263" s="200"/>
      <c r="L263" s="143"/>
      <c r="M263" s="143"/>
      <c r="N263" s="143"/>
      <c r="O263" s="147"/>
      <c r="P263" s="149"/>
      <c r="Q263" s="149"/>
      <c r="R263" s="121"/>
      <c r="S263" s="164"/>
      <c r="T263" s="161"/>
      <c r="U263" s="164"/>
      <c r="V263" s="121"/>
      <c r="W263" s="187"/>
      <c r="X263" s="140"/>
      <c r="Y263" s="114"/>
    </row>
    <row r="264" spans="3:25">
      <c r="C264" s="167"/>
      <c r="D264" s="160"/>
      <c r="E264" s="140"/>
      <c r="F264" s="143"/>
      <c r="G264" s="144"/>
      <c r="H264" s="199"/>
      <c r="I264" s="187"/>
      <c r="J264" s="169"/>
      <c r="K264" s="200"/>
      <c r="L264" s="143"/>
      <c r="M264" s="143"/>
      <c r="N264" s="143"/>
      <c r="O264" s="147"/>
      <c r="P264" s="149"/>
      <c r="Q264" s="149"/>
      <c r="R264" s="121"/>
      <c r="S264" s="164"/>
      <c r="T264" s="161"/>
      <c r="U264" s="164"/>
      <c r="V264" s="121"/>
      <c r="W264" s="187"/>
      <c r="X264" s="140"/>
      <c r="Y264" s="114"/>
    </row>
    <row r="265" spans="3:25">
      <c r="C265" s="167"/>
      <c r="D265" s="160"/>
      <c r="E265" s="140"/>
      <c r="F265" s="143"/>
      <c r="G265" s="144"/>
      <c r="H265" s="199"/>
      <c r="I265" s="187"/>
      <c r="J265" s="169"/>
      <c r="K265" s="200"/>
      <c r="L265" s="143"/>
      <c r="M265" s="143"/>
      <c r="N265" s="143"/>
      <c r="O265" s="147"/>
      <c r="P265" s="149"/>
      <c r="Q265" s="149"/>
      <c r="R265" s="121"/>
      <c r="S265" s="164"/>
      <c r="T265" s="161"/>
      <c r="U265" s="164"/>
      <c r="V265" s="121"/>
      <c r="W265" s="187"/>
      <c r="X265" s="140"/>
      <c r="Y265" s="114"/>
    </row>
    <row r="266" spans="3:25">
      <c r="C266" s="167"/>
      <c r="D266" s="160"/>
      <c r="E266" s="140"/>
      <c r="F266" s="143"/>
      <c r="G266" s="144"/>
      <c r="H266" s="199"/>
      <c r="I266" s="187"/>
      <c r="J266" s="169"/>
      <c r="K266" s="200"/>
      <c r="L266" s="143"/>
      <c r="M266" s="143"/>
      <c r="N266" s="143"/>
      <c r="O266" s="147"/>
      <c r="P266" s="149"/>
      <c r="Q266" s="149"/>
      <c r="R266" s="121"/>
      <c r="S266" s="164"/>
      <c r="T266" s="161"/>
      <c r="U266" s="164"/>
      <c r="V266" s="121"/>
      <c r="W266" s="187"/>
      <c r="X266" s="140"/>
      <c r="Y266" s="114"/>
    </row>
    <row r="267" spans="3:25">
      <c r="C267" s="167"/>
      <c r="D267" s="160"/>
      <c r="E267" s="140"/>
      <c r="F267" s="143"/>
      <c r="G267" s="144"/>
      <c r="H267" s="199"/>
      <c r="I267" s="187"/>
      <c r="J267" s="169"/>
      <c r="K267" s="200"/>
      <c r="L267" s="143"/>
      <c r="M267" s="143"/>
      <c r="N267" s="143"/>
      <c r="O267" s="147"/>
      <c r="P267" s="149"/>
      <c r="Q267" s="149"/>
      <c r="R267" s="121"/>
      <c r="S267" s="164"/>
      <c r="T267" s="161"/>
      <c r="U267" s="164"/>
      <c r="V267" s="121"/>
      <c r="W267" s="187"/>
      <c r="X267" s="140"/>
      <c r="Y267" s="114"/>
    </row>
    <row r="268" spans="3:25">
      <c r="C268" s="167"/>
      <c r="D268" s="160"/>
      <c r="E268" s="140"/>
      <c r="F268" s="143"/>
      <c r="G268" s="144"/>
      <c r="H268" s="199"/>
      <c r="I268" s="187"/>
      <c r="J268" s="169"/>
      <c r="K268" s="200"/>
      <c r="L268" s="143"/>
      <c r="M268" s="143"/>
      <c r="N268" s="143"/>
      <c r="O268" s="147"/>
      <c r="P268" s="149"/>
      <c r="Q268" s="149"/>
      <c r="R268" s="121"/>
      <c r="S268" s="164"/>
      <c r="T268" s="161"/>
      <c r="U268" s="164"/>
      <c r="V268" s="121"/>
      <c r="W268" s="187"/>
      <c r="X268" s="140"/>
      <c r="Y268" s="114"/>
    </row>
    <row r="269" spans="3:25">
      <c r="C269" s="167"/>
      <c r="D269" s="160"/>
      <c r="E269" s="140"/>
      <c r="F269" s="143"/>
      <c r="G269" s="144"/>
      <c r="H269" s="199"/>
      <c r="I269" s="187"/>
      <c r="J269" s="169"/>
      <c r="K269" s="200"/>
      <c r="L269" s="143"/>
      <c r="M269" s="143"/>
      <c r="N269" s="143"/>
      <c r="O269" s="147"/>
      <c r="P269" s="149"/>
      <c r="Q269" s="149"/>
      <c r="R269" s="121"/>
      <c r="S269" s="164"/>
      <c r="T269" s="161"/>
      <c r="U269" s="164"/>
      <c r="V269" s="121"/>
      <c r="W269" s="187"/>
      <c r="X269" s="140"/>
      <c r="Y269" s="114"/>
    </row>
    <row r="270" spans="3:25">
      <c r="C270" s="167"/>
      <c r="D270" s="160"/>
      <c r="E270" s="140"/>
      <c r="F270" s="143"/>
      <c r="G270" s="144"/>
      <c r="H270" s="199"/>
      <c r="I270" s="187"/>
      <c r="J270" s="169"/>
      <c r="K270" s="200"/>
      <c r="L270" s="143"/>
      <c r="M270" s="143"/>
      <c r="N270" s="143"/>
      <c r="O270" s="147"/>
      <c r="P270" s="149"/>
      <c r="Q270" s="149"/>
      <c r="R270" s="121"/>
      <c r="S270" s="164"/>
      <c r="T270" s="161"/>
      <c r="U270" s="164"/>
      <c r="V270" s="121"/>
      <c r="W270" s="187"/>
      <c r="X270" s="140"/>
      <c r="Y270" s="114"/>
    </row>
    <row r="271" spans="3:25">
      <c r="C271" s="167"/>
      <c r="D271" s="160"/>
      <c r="E271" s="140"/>
      <c r="F271" s="143"/>
      <c r="G271" s="144"/>
      <c r="H271" s="199"/>
      <c r="I271" s="187"/>
      <c r="J271" s="169"/>
      <c r="K271" s="200"/>
      <c r="L271" s="143"/>
      <c r="M271" s="143"/>
      <c r="N271" s="143"/>
      <c r="O271" s="147"/>
      <c r="P271" s="149"/>
      <c r="Q271" s="149"/>
      <c r="R271" s="121"/>
      <c r="S271" s="164"/>
      <c r="T271" s="161"/>
      <c r="U271" s="164"/>
      <c r="V271" s="121"/>
      <c r="W271" s="187"/>
      <c r="X271" s="140"/>
      <c r="Y271" s="114"/>
    </row>
    <row r="272" spans="3:25">
      <c r="C272" s="167"/>
      <c r="D272" s="160"/>
      <c r="E272" s="140"/>
      <c r="F272" s="143"/>
      <c r="G272" s="144"/>
      <c r="H272" s="199"/>
      <c r="I272" s="187"/>
      <c r="J272" s="169"/>
      <c r="K272" s="200"/>
      <c r="L272" s="143"/>
      <c r="M272" s="143"/>
      <c r="N272" s="143"/>
      <c r="O272" s="147"/>
      <c r="P272" s="149"/>
      <c r="Q272" s="149"/>
      <c r="R272" s="121"/>
      <c r="S272" s="164"/>
      <c r="T272" s="161"/>
      <c r="U272" s="164"/>
      <c r="V272" s="121"/>
      <c r="W272" s="187"/>
      <c r="X272" s="140"/>
      <c r="Y272" s="114"/>
    </row>
    <row r="273" spans="3:25">
      <c r="C273" s="167"/>
      <c r="D273" s="160"/>
      <c r="E273" s="140"/>
      <c r="F273" s="143"/>
      <c r="G273" s="144"/>
      <c r="H273" s="199"/>
      <c r="I273" s="187"/>
      <c r="J273" s="169"/>
      <c r="K273" s="200"/>
      <c r="L273" s="143"/>
      <c r="M273" s="143"/>
      <c r="N273" s="143"/>
      <c r="O273" s="147"/>
      <c r="P273" s="149"/>
      <c r="Q273" s="149"/>
      <c r="R273" s="121"/>
      <c r="S273" s="164"/>
      <c r="T273" s="161"/>
      <c r="U273" s="164"/>
      <c r="V273" s="121"/>
      <c r="W273" s="187"/>
      <c r="X273" s="140"/>
      <c r="Y273" s="114"/>
    </row>
    <row r="274" spans="3:25">
      <c r="C274" s="167"/>
      <c r="D274" s="160"/>
      <c r="E274" s="140"/>
      <c r="F274" s="143"/>
      <c r="G274" s="144"/>
      <c r="H274" s="199"/>
      <c r="I274" s="187"/>
      <c r="J274" s="169"/>
      <c r="K274" s="200"/>
      <c r="L274" s="143"/>
      <c r="M274" s="143"/>
      <c r="N274" s="143"/>
      <c r="O274" s="147"/>
      <c r="P274" s="149"/>
      <c r="Q274" s="149"/>
      <c r="R274" s="121"/>
      <c r="S274" s="164"/>
      <c r="T274" s="161"/>
      <c r="U274" s="164"/>
      <c r="V274" s="121"/>
      <c r="W274" s="187"/>
      <c r="X274" s="140"/>
      <c r="Y274" s="114"/>
    </row>
    <row r="275" spans="3:25">
      <c r="C275" s="167"/>
      <c r="D275" s="160"/>
      <c r="E275" s="140"/>
      <c r="F275" s="143"/>
      <c r="G275" s="144"/>
      <c r="H275" s="199"/>
      <c r="I275" s="187"/>
      <c r="J275" s="169"/>
      <c r="K275" s="200"/>
      <c r="L275" s="143"/>
      <c r="M275" s="143"/>
      <c r="N275" s="143"/>
      <c r="O275" s="147"/>
      <c r="P275" s="149"/>
      <c r="Q275" s="149"/>
      <c r="R275" s="121"/>
      <c r="S275" s="164"/>
      <c r="T275" s="161"/>
      <c r="U275" s="164"/>
      <c r="V275" s="121"/>
      <c r="W275" s="187"/>
      <c r="X275" s="140"/>
      <c r="Y275" s="114"/>
    </row>
    <row r="276" spans="3:25">
      <c r="C276" s="167"/>
      <c r="D276" s="160"/>
      <c r="E276" s="140"/>
      <c r="F276" s="143"/>
      <c r="G276" s="144"/>
      <c r="H276" s="199"/>
      <c r="I276" s="187"/>
      <c r="J276" s="169"/>
      <c r="K276" s="200"/>
      <c r="L276" s="143"/>
      <c r="M276" s="143"/>
      <c r="N276" s="143"/>
      <c r="O276" s="147"/>
      <c r="P276" s="149"/>
      <c r="Q276" s="149"/>
      <c r="R276" s="121"/>
      <c r="S276" s="164"/>
      <c r="T276" s="161"/>
      <c r="U276" s="164"/>
      <c r="V276" s="121"/>
      <c r="W276" s="187"/>
      <c r="X276" s="140"/>
      <c r="Y276" s="114"/>
    </row>
    <row r="277" spans="3:25">
      <c r="C277" s="167"/>
      <c r="D277" s="160"/>
      <c r="E277" s="140"/>
      <c r="F277" s="143"/>
      <c r="G277" s="144"/>
      <c r="H277" s="199"/>
      <c r="I277" s="187"/>
      <c r="J277" s="169"/>
      <c r="K277" s="200"/>
      <c r="L277" s="143"/>
      <c r="M277" s="143"/>
      <c r="N277" s="143"/>
      <c r="O277" s="147"/>
      <c r="P277" s="149"/>
      <c r="Q277" s="149"/>
      <c r="R277" s="121"/>
      <c r="S277" s="164"/>
      <c r="T277" s="161"/>
      <c r="U277" s="164"/>
      <c r="V277" s="121"/>
      <c r="W277" s="187"/>
      <c r="X277" s="140"/>
      <c r="Y277" s="114"/>
    </row>
    <row r="278" spans="3:25">
      <c r="C278" s="167"/>
      <c r="D278" s="160"/>
      <c r="E278" s="140"/>
      <c r="F278" s="143"/>
      <c r="G278" s="144"/>
      <c r="H278" s="199"/>
      <c r="I278" s="187"/>
      <c r="J278" s="169"/>
      <c r="K278" s="200"/>
      <c r="L278" s="143"/>
      <c r="M278" s="143"/>
      <c r="N278" s="143"/>
      <c r="O278" s="147"/>
      <c r="P278" s="149"/>
      <c r="Q278" s="149"/>
      <c r="R278" s="121"/>
      <c r="S278" s="164"/>
      <c r="T278" s="161"/>
      <c r="U278" s="164"/>
      <c r="V278" s="121"/>
      <c r="W278" s="187"/>
      <c r="X278" s="140"/>
      <c r="Y278" s="114"/>
    </row>
    <row r="279" spans="3:25">
      <c r="C279" s="167"/>
      <c r="D279" s="160"/>
      <c r="E279" s="140"/>
      <c r="F279" s="143"/>
      <c r="G279" s="144"/>
      <c r="H279" s="199"/>
      <c r="I279" s="187"/>
      <c r="J279" s="169"/>
      <c r="K279" s="200"/>
      <c r="L279" s="143"/>
      <c r="M279" s="143"/>
      <c r="N279" s="143"/>
      <c r="O279" s="147"/>
      <c r="P279" s="149"/>
      <c r="Q279" s="149"/>
      <c r="R279" s="121"/>
      <c r="S279" s="164"/>
      <c r="T279" s="161"/>
      <c r="U279" s="164"/>
      <c r="V279" s="121"/>
      <c r="W279" s="187"/>
      <c r="X279" s="140"/>
      <c r="Y279" s="114"/>
    </row>
    <row r="280" spans="3:25">
      <c r="C280" s="167"/>
      <c r="D280" s="160"/>
      <c r="E280" s="140"/>
      <c r="F280" s="143"/>
      <c r="G280" s="144"/>
      <c r="H280" s="199"/>
      <c r="I280" s="187"/>
      <c r="J280" s="169"/>
      <c r="K280" s="200"/>
      <c r="L280" s="143"/>
      <c r="M280" s="143"/>
      <c r="N280" s="143"/>
      <c r="O280" s="147"/>
      <c r="P280" s="149"/>
      <c r="Q280" s="149"/>
      <c r="R280" s="121"/>
      <c r="S280" s="164"/>
      <c r="T280" s="161"/>
      <c r="U280" s="164"/>
      <c r="V280" s="121"/>
      <c r="W280" s="187"/>
      <c r="X280" s="140"/>
      <c r="Y280" s="114"/>
    </row>
    <row r="281" spans="3:25">
      <c r="C281" s="167"/>
      <c r="D281" s="160"/>
      <c r="E281" s="140"/>
      <c r="F281" s="143"/>
      <c r="G281" s="144"/>
      <c r="H281" s="199"/>
      <c r="I281" s="187"/>
      <c r="J281" s="169"/>
      <c r="K281" s="200"/>
      <c r="L281" s="143"/>
      <c r="M281" s="143"/>
      <c r="N281" s="143"/>
      <c r="O281" s="147"/>
      <c r="P281" s="149"/>
      <c r="Q281" s="149"/>
      <c r="R281" s="121"/>
      <c r="S281" s="164"/>
      <c r="T281" s="161"/>
      <c r="U281" s="164"/>
      <c r="V281" s="121"/>
      <c r="W281" s="187"/>
      <c r="X281" s="140"/>
      <c r="Y281" s="114"/>
    </row>
    <row r="282" spans="3:25">
      <c r="C282" s="167"/>
      <c r="D282" s="160"/>
      <c r="E282" s="140"/>
      <c r="F282" s="143"/>
      <c r="G282" s="144"/>
      <c r="H282" s="199"/>
      <c r="I282" s="187"/>
      <c r="J282" s="169"/>
      <c r="K282" s="200"/>
      <c r="L282" s="143"/>
      <c r="M282" s="143"/>
      <c r="N282" s="143"/>
      <c r="O282" s="147"/>
      <c r="P282" s="149"/>
      <c r="Q282" s="149"/>
      <c r="R282" s="121"/>
      <c r="S282" s="164"/>
      <c r="T282" s="161"/>
      <c r="U282" s="164"/>
      <c r="V282" s="121"/>
      <c r="W282" s="187"/>
      <c r="X282" s="140"/>
      <c r="Y282" s="114"/>
    </row>
    <row r="283" spans="3:25">
      <c r="C283" s="167"/>
      <c r="D283" s="160"/>
      <c r="E283" s="140"/>
      <c r="F283" s="143"/>
      <c r="G283" s="144"/>
      <c r="H283" s="199"/>
      <c r="I283" s="187"/>
      <c r="J283" s="169"/>
      <c r="K283" s="200"/>
      <c r="L283" s="143"/>
      <c r="M283" s="143"/>
      <c r="N283" s="143"/>
      <c r="O283" s="147"/>
      <c r="P283" s="149"/>
      <c r="Q283" s="149"/>
      <c r="R283" s="121"/>
      <c r="S283" s="164"/>
      <c r="T283" s="161"/>
      <c r="U283" s="164"/>
      <c r="V283" s="121"/>
      <c r="W283" s="187"/>
      <c r="X283" s="140"/>
      <c r="Y283" s="114"/>
    </row>
    <row r="284" spans="3:25">
      <c r="C284" s="167"/>
      <c r="D284" s="160"/>
      <c r="E284" s="140"/>
      <c r="F284" s="143"/>
      <c r="G284" s="144"/>
      <c r="H284" s="199"/>
      <c r="I284" s="187"/>
      <c r="J284" s="169"/>
      <c r="K284" s="200"/>
      <c r="L284" s="143"/>
      <c r="M284" s="143"/>
      <c r="N284" s="143"/>
      <c r="O284" s="147"/>
      <c r="P284" s="149"/>
      <c r="Q284" s="149"/>
      <c r="R284" s="121"/>
      <c r="S284" s="164"/>
      <c r="T284" s="161"/>
      <c r="U284" s="164"/>
      <c r="V284" s="121"/>
      <c r="W284" s="187"/>
      <c r="X284" s="140"/>
      <c r="Y284" s="114"/>
    </row>
    <row r="285" spans="3:25">
      <c r="C285" s="167"/>
      <c r="D285" s="160"/>
      <c r="E285" s="140"/>
      <c r="F285" s="143"/>
      <c r="G285" s="144"/>
      <c r="H285" s="199"/>
      <c r="I285" s="187"/>
      <c r="J285" s="169"/>
      <c r="K285" s="200"/>
      <c r="L285" s="143"/>
      <c r="M285" s="143"/>
      <c r="N285" s="143"/>
      <c r="O285" s="147"/>
      <c r="P285" s="149"/>
      <c r="Q285" s="149"/>
      <c r="R285" s="121"/>
      <c r="S285" s="164"/>
      <c r="T285" s="161"/>
      <c r="U285" s="164"/>
      <c r="V285" s="121"/>
      <c r="W285" s="187"/>
      <c r="X285" s="140"/>
      <c r="Y285" s="114"/>
    </row>
    <row r="286" spans="3:25">
      <c r="C286" s="167"/>
      <c r="D286" s="160"/>
      <c r="E286" s="140"/>
      <c r="F286" s="143"/>
      <c r="G286" s="144"/>
      <c r="H286" s="199"/>
      <c r="I286" s="187"/>
      <c r="J286" s="169"/>
      <c r="K286" s="200"/>
      <c r="L286" s="143"/>
      <c r="M286" s="143"/>
      <c r="N286" s="143"/>
      <c r="O286" s="147"/>
      <c r="P286" s="149"/>
      <c r="Q286" s="149"/>
      <c r="R286" s="121"/>
      <c r="S286" s="164"/>
      <c r="T286" s="161"/>
      <c r="U286" s="164"/>
      <c r="V286" s="121"/>
      <c r="W286" s="187"/>
      <c r="X286" s="140"/>
      <c r="Y286" s="114"/>
    </row>
    <row r="287" spans="3:25">
      <c r="C287" s="167"/>
      <c r="D287" s="160"/>
      <c r="E287" s="140"/>
      <c r="F287" s="143"/>
      <c r="G287" s="144"/>
      <c r="H287" s="199"/>
      <c r="I287" s="187"/>
      <c r="J287" s="169"/>
      <c r="K287" s="200"/>
      <c r="L287" s="143"/>
      <c r="M287" s="143"/>
      <c r="N287" s="143"/>
      <c r="O287" s="147"/>
      <c r="P287" s="149"/>
      <c r="Q287" s="149"/>
      <c r="R287" s="121"/>
      <c r="S287" s="164"/>
      <c r="T287" s="161"/>
      <c r="U287" s="164"/>
      <c r="V287" s="121"/>
      <c r="W287" s="187"/>
      <c r="X287" s="140"/>
      <c r="Y287" s="114"/>
    </row>
    <row r="288" spans="3:25">
      <c r="C288" s="167"/>
      <c r="D288" s="160"/>
      <c r="E288" s="140"/>
      <c r="F288" s="143"/>
      <c r="G288" s="144"/>
      <c r="H288" s="199"/>
      <c r="I288" s="187"/>
      <c r="J288" s="169"/>
      <c r="K288" s="200"/>
      <c r="L288" s="143"/>
      <c r="M288" s="143"/>
      <c r="N288" s="143"/>
      <c r="O288" s="147"/>
      <c r="P288" s="149"/>
      <c r="Q288" s="149"/>
      <c r="R288" s="121"/>
      <c r="S288" s="164"/>
      <c r="T288" s="161"/>
      <c r="U288" s="164"/>
      <c r="V288" s="121"/>
      <c r="W288" s="187"/>
      <c r="X288" s="140"/>
      <c r="Y288" s="114"/>
    </row>
    <row r="289" spans="3:25">
      <c r="C289" s="167"/>
      <c r="D289" s="160"/>
      <c r="E289" s="140"/>
      <c r="F289" s="143"/>
      <c r="G289" s="144"/>
      <c r="H289" s="199"/>
      <c r="I289" s="187"/>
      <c r="J289" s="169"/>
      <c r="K289" s="200"/>
      <c r="L289" s="143"/>
      <c r="M289" s="143"/>
      <c r="N289" s="143"/>
      <c r="O289" s="147"/>
      <c r="P289" s="149"/>
      <c r="Q289" s="149"/>
      <c r="R289" s="121"/>
      <c r="S289" s="164"/>
      <c r="T289" s="161"/>
      <c r="U289" s="164"/>
      <c r="V289" s="121"/>
      <c r="W289" s="187"/>
      <c r="X289" s="140"/>
      <c r="Y289" s="114"/>
    </row>
    <row r="290" spans="3:25">
      <c r="C290" s="167"/>
      <c r="D290" s="160"/>
      <c r="E290" s="140"/>
      <c r="F290" s="143"/>
      <c r="G290" s="144"/>
      <c r="H290" s="199"/>
      <c r="I290" s="187"/>
      <c r="J290" s="169"/>
      <c r="K290" s="200"/>
      <c r="L290" s="143"/>
      <c r="M290" s="143"/>
      <c r="N290" s="143"/>
      <c r="O290" s="147"/>
      <c r="P290" s="149"/>
      <c r="Q290" s="149"/>
      <c r="R290" s="121"/>
      <c r="S290" s="164"/>
      <c r="T290" s="161"/>
      <c r="U290" s="164"/>
      <c r="V290" s="121"/>
      <c r="W290" s="187"/>
      <c r="X290" s="140"/>
      <c r="Y290" s="114"/>
    </row>
    <row r="291" spans="3:25">
      <c r="C291" s="167"/>
      <c r="D291" s="160"/>
      <c r="E291" s="140"/>
      <c r="F291" s="143"/>
      <c r="G291" s="144"/>
      <c r="H291" s="199"/>
      <c r="I291" s="187"/>
      <c r="J291" s="169"/>
      <c r="K291" s="200"/>
      <c r="L291" s="143"/>
      <c r="M291" s="143"/>
      <c r="N291" s="143"/>
      <c r="O291" s="147"/>
      <c r="P291" s="149"/>
      <c r="Q291" s="149"/>
      <c r="R291" s="121"/>
      <c r="S291" s="164"/>
      <c r="T291" s="161"/>
      <c r="U291" s="164"/>
      <c r="V291" s="121"/>
      <c r="W291" s="187"/>
      <c r="X291" s="140"/>
      <c r="Y291" s="114"/>
    </row>
    <row r="292" spans="3:25">
      <c r="C292" s="167"/>
      <c r="D292" s="160"/>
      <c r="E292" s="140"/>
      <c r="F292" s="143"/>
      <c r="G292" s="144"/>
      <c r="H292" s="199"/>
      <c r="I292" s="187"/>
      <c r="J292" s="169"/>
      <c r="K292" s="200"/>
      <c r="L292" s="143"/>
      <c r="M292" s="143"/>
      <c r="N292" s="143"/>
      <c r="O292" s="147"/>
      <c r="P292" s="149"/>
      <c r="Q292" s="149"/>
      <c r="R292" s="121"/>
      <c r="S292" s="164"/>
      <c r="T292" s="161"/>
      <c r="U292" s="164"/>
      <c r="V292" s="121"/>
      <c r="W292" s="187"/>
      <c r="X292" s="140"/>
      <c r="Y292" s="114"/>
    </row>
    <row r="293" spans="3:25">
      <c r="C293" s="167"/>
      <c r="D293" s="160"/>
      <c r="E293" s="140"/>
      <c r="F293" s="143"/>
      <c r="G293" s="144"/>
      <c r="H293" s="199"/>
      <c r="I293" s="187"/>
      <c r="J293" s="169"/>
      <c r="K293" s="200"/>
      <c r="L293" s="143"/>
      <c r="M293" s="143"/>
      <c r="N293" s="143"/>
      <c r="O293" s="147"/>
      <c r="P293" s="149"/>
      <c r="Q293" s="149"/>
      <c r="R293" s="121"/>
      <c r="S293" s="164"/>
      <c r="T293" s="161"/>
      <c r="U293" s="164"/>
      <c r="V293" s="121"/>
      <c r="W293" s="187"/>
      <c r="X293" s="140"/>
      <c r="Y293" s="114"/>
    </row>
    <row r="294" spans="3:25">
      <c r="C294" s="167"/>
      <c r="D294" s="160"/>
      <c r="E294" s="140"/>
      <c r="F294" s="143"/>
      <c r="G294" s="144"/>
      <c r="H294" s="199"/>
      <c r="I294" s="187"/>
      <c r="J294" s="169"/>
      <c r="K294" s="200"/>
      <c r="L294" s="143"/>
      <c r="M294" s="143"/>
      <c r="N294" s="143"/>
      <c r="O294" s="147"/>
      <c r="P294" s="149"/>
      <c r="Q294" s="149"/>
      <c r="R294" s="121"/>
      <c r="S294" s="164"/>
      <c r="T294" s="161"/>
      <c r="U294" s="164"/>
      <c r="V294" s="121"/>
      <c r="W294" s="187"/>
      <c r="X294" s="140"/>
      <c r="Y294" s="114"/>
    </row>
    <row r="295" spans="3:25">
      <c r="C295" s="167"/>
      <c r="D295" s="160"/>
      <c r="E295" s="140"/>
      <c r="F295" s="143"/>
      <c r="G295" s="144"/>
      <c r="H295" s="199"/>
      <c r="I295" s="187"/>
      <c r="J295" s="169"/>
      <c r="K295" s="200"/>
      <c r="L295" s="143"/>
      <c r="M295" s="143"/>
      <c r="N295" s="143"/>
      <c r="O295" s="147"/>
      <c r="P295" s="149"/>
      <c r="Q295" s="149"/>
      <c r="R295" s="121"/>
      <c r="S295" s="164"/>
      <c r="T295" s="161"/>
      <c r="U295" s="164"/>
      <c r="V295" s="121"/>
      <c r="W295" s="187"/>
      <c r="X295" s="140"/>
      <c r="Y295" s="114"/>
    </row>
    <row r="296" spans="3:25">
      <c r="C296" s="167"/>
      <c r="D296" s="160"/>
      <c r="E296" s="140"/>
      <c r="F296" s="143"/>
      <c r="G296" s="144"/>
      <c r="H296" s="199"/>
      <c r="I296" s="187"/>
      <c r="J296" s="169"/>
      <c r="K296" s="200"/>
      <c r="L296" s="143"/>
      <c r="M296" s="143"/>
      <c r="N296" s="143"/>
      <c r="O296" s="147"/>
      <c r="P296" s="149"/>
      <c r="Q296" s="149"/>
      <c r="R296" s="121"/>
      <c r="S296" s="164"/>
      <c r="T296" s="161"/>
      <c r="U296" s="164"/>
      <c r="V296" s="121"/>
      <c r="W296" s="187"/>
      <c r="X296" s="140"/>
      <c r="Y296" s="114"/>
    </row>
    <row r="297" spans="3:25">
      <c r="C297" s="167"/>
      <c r="D297" s="160"/>
      <c r="E297" s="140"/>
      <c r="F297" s="143"/>
      <c r="G297" s="144"/>
      <c r="H297" s="199"/>
      <c r="I297" s="187"/>
      <c r="J297" s="169"/>
      <c r="K297" s="200"/>
      <c r="L297" s="143"/>
      <c r="M297" s="143"/>
      <c r="N297" s="143"/>
      <c r="O297" s="147"/>
      <c r="P297" s="149"/>
      <c r="Q297" s="149"/>
      <c r="R297" s="121"/>
      <c r="S297" s="164"/>
      <c r="T297" s="161"/>
      <c r="U297" s="164"/>
      <c r="V297" s="121"/>
      <c r="W297" s="187"/>
      <c r="X297" s="140"/>
      <c r="Y297" s="114"/>
    </row>
    <row r="298" spans="3:25">
      <c r="C298" s="167"/>
      <c r="D298" s="160"/>
      <c r="E298" s="140"/>
      <c r="F298" s="143"/>
      <c r="G298" s="144"/>
      <c r="H298" s="199"/>
      <c r="I298" s="187"/>
      <c r="J298" s="169"/>
      <c r="K298" s="200"/>
      <c r="L298" s="143"/>
      <c r="M298" s="143"/>
      <c r="N298" s="143"/>
      <c r="O298" s="147"/>
      <c r="P298" s="149"/>
      <c r="Q298" s="149"/>
      <c r="R298" s="121"/>
      <c r="S298" s="164"/>
      <c r="T298" s="161"/>
      <c r="U298" s="164"/>
      <c r="V298" s="121"/>
      <c r="W298" s="187"/>
      <c r="X298" s="140"/>
      <c r="Y298" s="114"/>
    </row>
    <row r="299" spans="3:25">
      <c r="C299" s="167"/>
      <c r="D299" s="160"/>
      <c r="E299" s="140"/>
      <c r="F299" s="143"/>
      <c r="G299" s="144"/>
      <c r="H299" s="199"/>
      <c r="I299" s="187"/>
      <c r="J299" s="169"/>
      <c r="K299" s="200"/>
      <c r="L299" s="143"/>
      <c r="M299" s="143"/>
      <c r="N299" s="143"/>
      <c r="O299" s="147"/>
      <c r="P299" s="149"/>
      <c r="Q299" s="149"/>
      <c r="R299" s="121"/>
      <c r="S299" s="164"/>
      <c r="T299" s="161"/>
      <c r="U299" s="164"/>
      <c r="V299" s="121"/>
      <c r="W299" s="187"/>
      <c r="X299" s="140"/>
      <c r="Y299" s="114"/>
    </row>
    <row r="300" spans="3:25">
      <c r="C300" s="167"/>
      <c r="D300" s="160"/>
      <c r="E300" s="140"/>
      <c r="F300" s="143"/>
      <c r="G300" s="144"/>
      <c r="H300" s="199"/>
      <c r="I300" s="187"/>
      <c r="J300" s="169"/>
      <c r="K300" s="200"/>
      <c r="L300" s="143"/>
      <c r="M300" s="143"/>
      <c r="N300" s="143"/>
      <c r="O300" s="147"/>
      <c r="P300" s="149"/>
      <c r="Q300" s="149"/>
      <c r="R300" s="121"/>
      <c r="S300" s="164"/>
      <c r="T300" s="161"/>
      <c r="U300" s="164"/>
      <c r="V300" s="121"/>
      <c r="W300" s="187"/>
      <c r="X300" s="140"/>
      <c r="Y300" s="114"/>
    </row>
    <row r="301" spans="3:25">
      <c r="C301" s="167"/>
      <c r="D301" s="160"/>
      <c r="E301" s="140"/>
      <c r="F301" s="143"/>
      <c r="G301" s="144"/>
      <c r="H301" s="199"/>
      <c r="I301" s="187"/>
      <c r="J301" s="169"/>
      <c r="K301" s="200"/>
      <c r="L301" s="143"/>
      <c r="M301" s="143"/>
      <c r="N301" s="143"/>
      <c r="O301" s="147"/>
      <c r="P301" s="149"/>
      <c r="Q301" s="149"/>
      <c r="R301" s="121"/>
      <c r="S301" s="164"/>
      <c r="T301" s="161"/>
      <c r="U301" s="164"/>
      <c r="V301" s="121"/>
      <c r="W301" s="187"/>
      <c r="X301" s="140"/>
      <c r="Y301" s="114"/>
    </row>
    <row r="302" spans="3:25">
      <c r="C302" s="167"/>
      <c r="D302" s="160"/>
      <c r="E302" s="140"/>
      <c r="F302" s="143"/>
      <c r="G302" s="144"/>
      <c r="H302" s="199"/>
      <c r="I302" s="187"/>
      <c r="J302" s="169"/>
      <c r="K302" s="200"/>
      <c r="L302" s="143"/>
      <c r="M302" s="143"/>
      <c r="N302" s="143"/>
      <c r="O302" s="147"/>
      <c r="P302" s="149"/>
      <c r="Q302" s="149"/>
      <c r="R302" s="121"/>
      <c r="S302" s="164"/>
      <c r="T302" s="161"/>
      <c r="U302" s="164"/>
      <c r="V302" s="121"/>
      <c r="W302" s="187"/>
      <c r="X302" s="140"/>
      <c r="Y302" s="114"/>
    </row>
    <row r="303" spans="3:25">
      <c r="C303" s="167"/>
      <c r="D303" s="160"/>
      <c r="E303" s="140"/>
      <c r="F303" s="143"/>
      <c r="G303" s="144"/>
      <c r="H303" s="199"/>
      <c r="I303" s="187"/>
      <c r="J303" s="169"/>
      <c r="K303" s="200"/>
      <c r="L303" s="143"/>
      <c r="M303" s="143"/>
      <c r="N303" s="143"/>
      <c r="O303" s="147"/>
      <c r="P303" s="149"/>
      <c r="Q303" s="149"/>
      <c r="R303" s="121"/>
      <c r="S303" s="164"/>
      <c r="T303" s="161"/>
      <c r="U303" s="164"/>
      <c r="V303" s="121"/>
      <c r="W303" s="187"/>
      <c r="X303" s="140"/>
      <c r="Y303" s="114"/>
    </row>
    <row r="304" spans="3:25">
      <c r="C304" s="167"/>
      <c r="D304" s="160"/>
      <c r="E304" s="140"/>
      <c r="F304" s="143"/>
      <c r="G304" s="144"/>
      <c r="H304" s="199"/>
      <c r="I304" s="187"/>
      <c r="J304" s="169"/>
      <c r="K304" s="200"/>
      <c r="L304" s="143"/>
      <c r="M304" s="143"/>
      <c r="N304" s="143"/>
      <c r="O304" s="147"/>
      <c r="P304" s="149"/>
      <c r="Q304" s="149"/>
      <c r="R304" s="121"/>
      <c r="S304" s="164"/>
      <c r="T304" s="161"/>
      <c r="U304" s="164"/>
      <c r="V304" s="121"/>
      <c r="W304" s="187"/>
      <c r="X304" s="140"/>
      <c r="Y304" s="114"/>
    </row>
    <row r="305" spans="3:25">
      <c r="C305" s="167"/>
      <c r="D305" s="160"/>
      <c r="E305" s="140"/>
      <c r="F305" s="143"/>
      <c r="G305" s="144"/>
      <c r="H305" s="199"/>
      <c r="I305" s="187"/>
      <c r="J305" s="169"/>
      <c r="K305" s="200"/>
      <c r="L305" s="143"/>
      <c r="M305" s="143"/>
      <c r="N305" s="143"/>
      <c r="O305" s="147"/>
      <c r="P305" s="149"/>
      <c r="Q305" s="149"/>
      <c r="R305" s="121"/>
      <c r="S305" s="164"/>
      <c r="T305" s="161"/>
      <c r="U305" s="164"/>
      <c r="V305" s="121"/>
      <c r="W305" s="187"/>
      <c r="X305" s="140"/>
      <c r="Y305" s="114"/>
    </row>
    <row r="306" spans="3:25">
      <c r="C306" s="167"/>
      <c r="D306" s="160"/>
      <c r="E306" s="140"/>
      <c r="F306" s="143"/>
      <c r="G306" s="144"/>
      <c r="H306" s="199"/>
      <c r="I306" s="187"/>
      <c r="J306" s="169"/>
      <c r="K306" s="200"/>
      <c r="L306" s="143"/>
      <c r="M306" s="143"/>
      <c r="N306" s="143"/>
      <c r="O306" s="147"/>
      <c r="P306" s="149"/>
      <c r="Q306" s="149"/>
      <c r="R306" s="121"/>
      <c r="S306" s="164"/>
      <c r="T306" s="161"/>
      <c r="U306" s="164"/>
      <c r="V306" s="121"/>
      <c r="W306" s="187"/>
      <c r="X306" s="140"/>
      <c r="Y306" s="114"/>
    </row>
    <row r="307" spans="3:25">
      <c r="C307" s="167"/>
      <c r="D307" s="160"/>
      <c r="E307" s="140"/>
      <c r="F307" s="143"/>
      <c r="G307" s="144"/>
      <c r="H307" s="199"/>
      <c r="I307" s="187"/>
      <c r="J307" s="169"/>
      <c r="K307" s="200"/>
      <c r="L307" s="143"/>
      <c r="M307" s="143"/>
      <c r="N307" s="143"/>
      <c r="O307" s="147"/>
      <c r="P307" s="149"/>
      <c r="Q307" s="149"/>
      <c r="R307" s="121"/>
      <c r="S307" s="164"/>
      <c r="T307" s="161"/>
      <c r="U307" s="164"/>
      <c r="V307" s="121"/>
      <c r="W307" s="187"/>
      <c r="X307" s="140"/>
      <c r="Y307" s="114"/>
    </row>
    <row r="308" spans="3:25">
      <c r="C308" s="167"/>
      <c r="D308" s="160"/>
      <c r="E308" s="140"/>
      <c r="F308" s="143"/>
      <c r="G308" s="144"/>
      <c r="H308" s="199"/>
      <c r="I308" s="187"/>
      <c r="J308" s="169"/>
      <c r="K308" s="200"/>
      <c r="L308" s="143"/>
      <c r="M308" s="143"/>
      <c r="N308" s="143"/>
      <c r="O308" s="147"/>
      <c r="P308" s="149"/>
      <c r="Q308" s="149"/>
      <c r="R308" s="121"/>
      <c r="S308" s="164"/>
      <c r="T308" s="161"/>
      <c r="U308" s="164"/>
      <c r="V308" s="121"/>
      <c r="W308" s="187"/>
      <c r="X308" s="140"/>
      <c r="Y308" s="114"/>
    </row>
    <row r="309" spans="3:25">
      <c r="C309" s="167"/>
      <c r="D309" s="160"/>
      <c r="E309" s="140"/>
      <c r="F309" s="143"/>
      <c r="G309" s="144"/>
      <c r="H309" s="199"/>
      <c r="I309" s="187"/>
      <c r="J309" s="169"/>
      <c r="K309" s="200"/>
      <c r="L309" s="143"/>
      <c r="M309" s="143"/>
      <c r="N309" s="143"/>
      <c r="O309" s="147"/>
      <c r="P309" s="149"/>
      <c r="Q309" s="149"/>
      <c r="R309" s="121"/>
      <c r="S309" s="164"/>
      <c r="T309" s="161"/>
      <c r="U309" s="164"/>
      <c r="V309" s="121"/>
      <c r="W309" s="187"/>
      <c r="X309" s="140"/>
      <c r="Y309" s="114"/>
    </row>
    <row r="310" spans="3:25">
      <c r="C310" s="167"/>
      <c r="D310" s="160"/>
      <c r="E310" s="140"/>
      <c r="F310" s="143"/>
      <c r="G310" s="144"/>
      <c r="H310" s="199"/>
      <c r="I310" s="187"/>
      <c r="J310" s="169"/>
      <c r="K310" s="200"/>
      <c r="L310" s="143"/>
      <c r="M310" s="143"/>
      <c r="N310" s="143"/>
      <c r="O310" s="147"/>
      <c r="P310" s="149"/>
      <c r="Q310" s="149"/>
      <c r="R310" s="121"/>
      <c r="S310" s="164"/>
      <c r="T310" s="161"/>
      <c r="U310" s="164"/>
      <c r="V310" s="121"/>
      <c r="W310" s="187"/>
      <c r="X310" s="140"/>
      <c r="Y310" s="114"/>
    </row>
    <row r="311" spans="3:25">
      <c r="C311" s="167"/>
      <c r="D311" s="160"/>
      <c r="E311" s="140"/>
      <c r="F311" s="143"/>
      <c r="G311" s="144"/>
      <c r="H311" s="199"/>
      <c r="I311" s="187"/>
      <c r="J311" s="169"/>
      <c r="K311" s="200"/>
      <c r="L311" s="143"/>
      <c r="M311" s="143"/>
      <c r="N311" s="143"/>
      <c r="O311" s="147"/>
      <c r="P311" s="149"/>
      <c r="Q311" s="149"/>
      <c r="R311" s="121"/>
      <c r="S311" s="164"/>
      <c r="T311" s="161"/>
      <c r="U311" s="164"/>
      <c r="V311" s="121"/>
      <c r="W311" s="187"/>
      <c r="X311" s="140"/>
      <c r="Y311" s="114"/>
    </row>
    <row r="312" spans="3:25">
      <c r="C312" s="167"/>
      <c r="D312" s="160"/>
      <c r="E312" s="140"/>
      <c r="F312" s="143"/>
      <c r="G312" s="144"/>
      <c r="H312" s="199"/>
      <c r="I312" s="187"/>
      <c r="J312" s="169"/>
      <c r="K312" s="200"/>
      <c r="L312" s="143"/>
      <c r="M312" s="143"/>
      <c r="N312" s="143"/>
      <c r="O312" s="147"/>
      <c r="P312" s="149"/>
      <c r="Q312" s="149"/>
      <c r="R312" s="121"/>
      <c r="S312" s="164"/>
      <c r="T312" s="161"/>
      <c r="U312" s="164"/>
      <c r="V312" s="121"/>
      <c r="W312" s="187"/>
      <c r="X312" s="140"/>
      <c r="Y312" s="114"/>
    </row>
    <row r="313" spans="3:25">
      <c r="C313" s="167"/>
      <c r="D313" s="160"/>
      <c r="E313" s="140"/>
      <c r="F313" s="143"/>
      <c r="G313" s="144"/>
      <c r="H313" s="199"/>
      <c r="I313" s="187"/>
      <c r="J313" s="169"/>
      <c r="K313" s="200"/>
      <c r="L313" s="143"/>
      <c r="M313" s="143"/>
      <c r="N313" s="143"/>
      <c r="O313" s="147"/>
      <c r="P313" s="149"/>
      <c r="Q313" s="149"/>
      <c r="R313" s="121"/>
      <c r="S313" s="164"/>
      <c r="T313" s="161"/>
      <c r="U313" s="164"/>
      <c r="V313" s="121"/>
      <c r="W313" s="187"/>
      <c r="X313" s="140"/>
      <c r="Y313" s="114"/>
    </row>
    <row r="314" spans="3:25">
      <c r="C314" s="167"/>
      <c r="D314" s="160"/>
      <c r="E314" s="140"/>
      <c r="F314" s="143"/>
      <c r="G314" s="144"/>
      <c r="H314" s="199"/>
      <c r="I314" s="187"/>
      <c r="J314" s="169"/>
      <c r="K314" s="200"/>
      <c r="L314" s="143"/>
      <c r="M314" s="143"/>
      <c r="N314" s="143"/>
      <c r="O314" s="147"/>
      <c r="P314" s="149"/>
      <c r="Q314" s="149"/>
      <c r="R314" s="121"/>
      <c r="S314" s="164"/>
      <c r="T314" s="161"/>
      <c r="U314" s="164"/>
      <c r="V314" s="121"/>
      <c r="W314" s="187"/>
      <c r="X314" s="140"/>
      <c r="Y314" s="114"/>
    </row>
    <row r="315" spans="3:25">
      <c r="C315" s="167"/>
      <c r="D315" s="160"/>
      <c r="E315" s="140"/>
      <c r="F315" s="143"/>
      <c r="G315" s="144"/>
      <c r="H315" s="199"/>
      <c r="I315" s="187"/>
      <c r="J315" s="169"/>
      <c r="K315" s="200"/>
      <c r="L315" s="143"/>
      <c r="M315" s="143"/>
      <c r="N315" s="143"/>
      <c r="O315" s="147"/>
      <c r="P315" s="149"/>
      <c r="Q315" s="149"/>
      <c r="R315" s="121"/>
      <c r="S315" s="164"/>
      <c r="T315" s="161"/>
      <c r="U315" s="164"/>
      <c r="V315" s="121"/>
      <c r="W315" s="187"/>
      <c r="X315" s="140"/>
      <c r="Y315" s="114"/>
    </row>
    <row r="316" spans="3:25">
      <c r="C316" s="167"/>
      <c r="D316" s="160"/>
      <c r="E316" s="140"/>
      <c r="F316" s="143"/>
      <c r="G316" s="144"/>
      <c r="H316" s="199"/>
      <c r="I316" s="187"/>
      <c r="J316" s="169"/>
      <c r="K316" s="200"/>
      <c r="L316" s="143"/>
      <c r="M316" s="143"/>
      <c r="N316" s="143"/>
      <c r="O316" s="147"/>
      <c r="P316" s="149"/>
      <c r="Q316" s="149"/>
      <c r="R316" s="121"/>
      <c r="S316" s="164"/>
      <c r="T316" s="161"/>
      <c r="U316" s="164"/>
      <c r="V316" s="121"/>
      <c r="W316" s="187"/>
      <c r="X316" s="140"/>
      <c r="Y316" s="114"/>
    </row>
    <row r="317" spans="3:25">
      <c r="C317" s="167"/>
      <c r="D317" s="160"/>
      <c r="E317" s="140"/>
      <c r="F317" s="143"/>
      <c r="G317" s="144"/>
      <c r="H317" s="199"/>
      <c r="I317" s="187"/>
      <c r="J317" s="169"/>
      <c r="K317" s="200"/>
      <c r="L317" s="143"/>
      <c r="M317" s="143"/>
      <c r="N317" s="143"/>
      <c r="O317" s="147"/>
      <c r="P317" s="149"/>
      <c r="Q317" s="149"/>
      <c r="R317" s="121"/>
      <c r="S317" s="164"/>
      <c r="T317" s="161"/>
      <c r="U317" s="164"/>
      <c r="V317" s="121"/>
      <c r="W317" s="187"/>
      <c r="X317" s="140"/>
      <c r="Y317" s="114"/>
    </row>
    <row r="318" spans="3:25">
      <c r="C318" s="167"/>
      <c r="D318" s="160"/>
      <c r="E318" s="140"/>
      <c r="F318" s="143"/>
      <c r="G318" s="144"/>
      <c r="H318" s="199"/>
      <c r="I318" s="187"/>
      <c r="J318" s="169"/>
      <c r="K318" s="200"/>
      <c r="L318" s="143"/>
      <c r="M318" s="143"/>
      <c r="N318" s="143"/>
      <c r="O318" s="147"/>
      <c r="P318" s="149"/>
      <c r="Q318" s="149"/>
      <c r="R318" s="121"/>
      <c r="S318" s="164"/>
      <c r="T318" s="161"/>
      <c r="U318" s="164"/>
      <c r="V318" s="121"/>
      <c r="W318" s="187"/>
      <c r="X318" s="140"/>
      <c r="Y318" s="114"/>
    </row>
    <row r="319" spans="3:25">
      <c r="C319" s="167"/>
      <c r="D319" s="160"/>
      <c r="E319" s="140"/>
      <c r="F319" s="143"/>
      <c r="G319" s="144"/>
      <c r="H319" s="199"/>
      <c r="I319" s="187"/>
      <c r="J319" s="169"/>
      <c r="K319" s="200"/>
      <c r="L319" s="143"/>
      <c r="M319" s="143"/>
      <c r="N319" s="143"/>
      <c r="O319" s="147"/>
      <c r="P319" s="149"/>
      <c r="Q319" s="149"/>
      <c r="R319" s="121"/>
      <c r="S319" s="164"/>
      <c r="T319" s="161"/>
      <c r="U319" s="164"/>
      <c r="V319" s="121"/>
      <c r="W319" s="187"/>
      <c r="X319" s="140"/>
      <c r="Y319" s="114"/>
    </row>
    <row r="320" spans="3:25">
      <c r="C320" s="167"/>
      <c r="D320" s="160"/>
      <c r="E320" s="140"/>
      <c r="F320" s="143"/>
      <c r="G320" s="144"/>
      <c r="H320" s="199"/>
      <c r="I320" s="187"/>
      <c r="J320" s="169"/>
      <c r="K320" s="200"/>
      <c r="L320" s="143"/>
      <c r="M320" s="143"/>
      <c r="N320" s="143"/>
      <c r="O320" s="147"/>
      <c r="P320" s="149"/>
      <c r="Q320" s="149"/>
      <c r="R320" s="121"/>
      <c r="S320" s="164"/>
      <c r="T320" s="161"/>
      <c r="U320" s="164"/>
      <c r="V320" s="121"/>
      <c r="W320" s="187"/>
      <c r="X320" s="140"/>
      <c r="Y320" s="114"/>
    </row>
    <row r="321" spans="3:25">
      <c r="C321" s="167"/>
      <c r="D321" s="160"/>
      <c r="E321" s="140"/>
      <c r="F321" s="143"/>
      <c r="G321" s="144"/>
      <c r="H321" s="199"/>
      <c r="I321" s="187"/>
      <c r="J321" s="169"/>
      <c r="K321" s="200"/>
      <c r="L321" s="143"/>
      <c r="M321" s="143"/>
      <c r="N321" s="143"/>
      <c r="O321" s="147"/>
      <c r="P321" s="149"/>
      <c r="Q321" s="149"/>
      <c r="R321" s="121"/>
      <c r="S321" s="164"/>
      <c r="T321" s="161"/>
      <c r="U321" s="164"/>
      <c r="V321" s="121"/>
      <c r="W321" s="187"/>
      <c r="X321" s="140"/>
      <c r="Y321" s="114"/>
    </row>
    <row r="322" spans="3:25">
      <c r="C322" s="167"/>
      <c r="D322" s="160"/>
      <c r="E322" s="140"/>
      <c r="F322" s="143"/>
      <c r="G322" s="144"/>
      <c r="H322" s="199"/>
      <c r="I322" s="187"/>
      <c r="J322" s="169"/>
      <c r="K322" s="200"/>
      <c r="L322" s="143"/>
      <c r="M322" s="143"/>
      <c r="N322" s="143"/>
      <c r="O322" s="147"/>
      <c r="P322" s="149"/>
      <c r="Q322" s="149"/>
      <c r="R322" s="121"/>
      <c r="S322" s="164"/>
      <c r="T322" s="161"/>
      <c r="U322" s="164"/>
      <c r="V322" s="121"/>
      <c r="W322" s="187"/>
      <c r="X322" s="140"/>
      <c r="Y322" s="114"/>
    </row>
    <row r="323" spans="3:25">
      <c r="C323" s="167"/>
      <c r="D323" s="160"/>
      <c r="E323" s="140"/>
      <c r="F323" s="143"/>
      <c r="G323" s="144"/>
      <c r="H323" s="199"/>
      <c r="I323" s="187"/>
      <c r="J323" s="169"/>
      <c r="K323" s="200"/>
      <c r="L323" s="143"/>
      <c r="M323" s="143"/>
      <c r="N323" s="143"/>
      <c r="O323" s="147"/>
      <c r="P323" s="149"/>
      <c r="Q323" s="149"/>
      <c r="R323" s="121"/>
      <c r="S323" s="164"/>
      <c r="T323" s="161"/>
      <c r="U323" s="164"/>
      <c r="V323" s="121"/>
      <c r="W323" s="187"/>
      <c r="X323" s="140"/>
      <c r="Y323" s="114"/>
    </row>
    <row r="324" spans="3:25">
      <c r="C324" s="167"/>
      <c r="D324" s="160"/>
      <c r="E324" s="140"/>
      <c r="F324" s="143"/>
      <c r="G324" s="144"/>
      <c r="H324" s="199"/>
      <c r="I324" s="187"/>
      <c r="J324" s="169"/>
      <c r="K324" s="200"/>
      <c r="L324" s="143"/>
      <c r="M324" s="143"/>
      <c r="N324" s="143"/>
      <c r="O324" s="147"/>
      <c r="P324" s="149"/>
      <c r="Q324" s="149"/>
      <c r="R324" s="121"/>
      <c r="S324" s="164"/>
      <c r="T324" s="161"/>
      <c r="U324" s="164"/>
      <c r="V324" s="121"/>
      <c r="W324" s="187"/>
      <c r="X324" s="140"/>
      <c r="Y324" s="114"/>
    </row>
    <row r="325" spans="3:25">
      <c r="C325" s="167"/>
      <c r="D325" s="160"/>
      <c r="E325" s="140"/>
      <c r="F325" s="143"/>
      <c r="G325" s="144"/>
      <c r="H325" s="199"/>
      <c r="I325" s="187"/>
      <c r="J325" s="169"/>
      <c r="K325" s="200"/>
      <c r="L325" s="143"/>
      <c r="M325" s="143"/>
      <c r="N325" s="143"/>
      <c r="O325" s="147"/>
      <c r="P325" s="149"/>
      <c r="Q325" s="149"/>
      <c r="R325" s="121"/>
      <c r="S325" s="164"/>
      <c r="T325" s="161"/>
      <c r="U325" s="164"/>
      <c r="V325" s="121"/>
      <c r="W325" s="187"/>
      <c r="X325" s="140"/>
      <c r="Y325" s="114"/>
    </row>
    <row r="326" spans="3:25">
      <c r="C326" s="167"/>
      <c r="D326" s="160"/>
      <c r="E326" s="140"/>
      <c r="F326" s="143"/>
      <c r="G326" s="144"/>
      <c r="H326" s="199"/>
      <c r="I326" s="187"/>
      <c r="J326" s="169"/>
      <c r="K326" s="200"/>
      <c r="L326" s="143"/>
      <c r="M326" s="143"/>
      <c r="N326" s="143"/>
      <c r="O326" s="147"/>
      <c r="P326" s="149"/>
      <c r="Q326" s="149"/>
      <c r="R326" s="121"/>
      <c r="S326" s="164"/>
      <c r="T326" s="161"/>
      <c r="U326" s="164"/>
      <c r="V326" s="121"/>
      <c r="W326" s="187"/>
      <c r="X326" s="140"/>
      <c r="Y326" s="114"/>
    </row>
    <row r="327" spans="3:25">
      <c r="C327" s="167"/>
      <c r="D327" s="160"/>
      <c r="E327" s="140"/>
      <c r="F327" s="143"/>
      <c r="G327" s="144"/>
      <c r="H327" s="199"/>
      <c r="I327" s="187"/>
      <c r="J327" s="169"/>
      <c r="K327" s="200"/>
      <c r="L327" s="143"/>
      <c r="M327" s="143"/>
      <c r="N327" s="143"/>
      <c r="O327" s="147"/>
      <c r="P327" s="149"/>
      <c r="Q327" s="149"/>
      <c r="R327" s="121"/>
      <c r="S327" s="164"/>
      <c r="T327" s="161"/>
      <c r="U327" s="164"/>
      <c r="V327" s="121"/>
      <c r="W327" s="187"/>
      <c r="X327" s="140"/>
      <c r="Y327" s="114"/>
    </row>
    <row r="328" spans="3:25">
      <c r="C328" s="167"/>
      <c r="D328" s="160"/>
      <c r="E328" s="140"/>
      <c r="F328" s="143"/>
      <c r="G328" s="144"/>
      <c r="H328" s="199"/>
      <c r="I328" s="187"/>
      <c r="J328" s="169"/>
      <c r="K328" s="200"/>
      <c r="L328" s="143"/>
      <c r="M328" s="143"/>
      <c r="N328" s="143"/>
      <c r="O328" s="147"/>
      <c r="P328" s="149"/>
      <c r="Q328" s="149"/>
      <c r="R328" s="121"/>
      <c r="S328" s="164"/>
      <c r="T328" s="161"/>
      <c r="U328" s="164"/>
      <c r="V328" s="121"/>
      <c r="W328" s="187"/>
      <c r="X328" s="140"/>
      <c r="Y328" s="114"/>
    </row>
    <row r="329" spans="3:25">
      <c r="C329" s="167"/>
      <c r="D329" s="160"/>
      <c r="E329" s="140"/>
      <c r="F329" s="143"/>
      <c r="G329" s="144"/>
      <c r="H329" s="199"/>
      <c r="I329" s="187"/>
      <c r="J329" s="169"/>
      <c r="K329" s="200"/>
      <c r="L329" s="143"/>
      <c r="M329" s="143"/>
      <c r="N329" s="143"/>
      <c r="O329" s="147"/>
      <c r="P329" s="149"/>
      <c r="Q329" s="149"/>
      <c r="R329" s="121"/>
      <c r="S329" s="164"/>
      <c r="T329" s="161"/>
      <c r="U329" s="164"/>
      <c r="V329" s="121"/>
      <c r="W329" s="187"/>
      <c r="X329" s="140"/>
      <c r="Y329" s="114"/>
    </row>
    <row r="330" spans="3:25">
      <c r="C330" s="167"/>
      <c r="D330" s="160"/>
      <c r="E330" s="140"/>
      <c r="F330" s="143"/>
      <c r="G330" s="144"/>
      <c r="H330" s="199"/>
      <c r="I330" s="187"/>
      <c r="J330" s="169"/>
      <c r="K330" s="200"/>
      <c r="L330" s="143"/>
      <c r="M330" s="143"/>
      <c r="N330" s="143"/>
      <c r="O330" s="147"/>
      <c r="P330" s="149"/>
      <c r="Q330" s="149"/>
      <c r="R330" s="121"/>
      <c r="S330" s="164"/>
      <c r="T330" s="161"/>
      <c r="U330" s="164"/>
      <c r="V330" s="121"/>
      <c r="W330" s="187"/>
      <c r="X330" s="140"/>
      <c r="Y330" s="114"/>
    </row>
    <row r="331" spans="3:25">
      <c r="C331" s="167"/>
      <c r="D331" s="160"/>
      <c r="E331" s="140"/>
      <c r="F331" s="143"/>
      <c r="G331" s="144"/>
      <c r="H331" s="199"/>
      <c r="I331" s="187"/>
      <c r="J331" s="169"/>
      <c r="K331" s="200"/>
      <c r="L331" s="143"/>
      <c r="M331" s="143"/>
      <c r="N331" s="143"/>
      <c r="O331" s="147"/>
      <c r="P331" s="149"/>
      <c r="Q331" s="149"/>
      <c r="R331" s="121"/>
      <c r="S331" s="164"/>
      <c r="T331" s="161"/>
      <c r="U331" s="164"/>
      <c r="V331" s="121"/>
      <c r="W331" s="187"/>
      <c r="X331" s="140"/>
      <c r="Y331" s="114"/>
    </row>
    <row r="332" spans="3:25">
      <c r="C332" s="167"/>
      <c r="D332" s="160"/>
      <c r="E332" s="140"/>
      <c r="F332" s="143"/>
      <c r="G332" s="144"/>
      <c r="H332" s="199"/>
      <c r="I332" s="187"/>
      <c r="J332" s="169"/>
      <c r="K332" s="200"/>
      <c r="L332" s="143"/>
      <c r="M332" s="143"/>
      <c r="N332" s="143"/>
      <c r="O332" s="147"/>
      <c r="P332" s="149"/>
      <c r="Q332" s="149"/>
      <c r="R332" s="121"/>
      <c r="S332" s="164"/>
      <c r="T332" s="161"/>
      <c r="U332" s="164"/>
      <c r="V332" s="121"/>
      <c r="W332" s="187"/>
      <c r="X332" s="140"/>
      <c r="Y332" s="114"/>
    </row>
    <row r="333" spans="3:25">
      <c r="C333" s="167"/>
      <c r="D333" s="160"/>
      <c r="E333" s="140"/>
      <c r="F333" s="143"/>
      <c r="G333" s="144"/>
      <c r="H333" s="199"/>
      <c r="I333" s="187"/>
      <c r="J333" s="169"/>
      <c r="K333" s="200"/>
      <c r="L333" s="143"/>
      <c r="M333" s="143"/>
      <c r="N333" s="143"/>
      <c r="O333" s="147"/>
      <c r="P333" s="149"/>
      <c r="Q333" s="149"/>
      <c r="R333" s="121"/>
      <c r="S333" s="164"/>
      <c r="T333" s="161"/>
      <c r="U333" s="164"/>
      <c r="V333" s="121"/>
      <c r="W333" s="187"/>
      <c r="X333" s="140"/>
      <c r="Y333" s="114"/>
    </row>
    <row r="334" spans="3:25">
      <c r="C334" s="167"/>
      <c r="D334" s="160"/>
      <c r="E334" s="140"/>
      <c r="F334" s="143"/>
      <c r="G334" s="144"/>
      <c r="H334" s="199"/>
      <c r="I334" s="187"/>
      <c r="J334" s="169"/>
      <c r="K334" s="200"/>
      <c r="L334" s="143"/>
      <c r="M334" s="143"/>
      <c r="N334" s="143"/>
      <c r="O334" s="147"/>
      <c r="P334" s="149"/>
      <c r="Q334" s="149"/>
      <c r="R334" s="121"/>
      <c r="S334" s="164"/>
      <c r="T334" s="161"/>
      <c r="U334" s="164"/>
      <c r="V334" s="121"/>
      <c r="W334" s="187"/>
      <c r="X334" s="140"/>
      <c r="Y334" s="114"/>
    </row>
    <row r="335" spans="3:25">
      <c r="C335" s="167"/>
      <c r="D335" s="160"/>
      <c r="E335" s="140"/>
      <c r="F335" s="143"/>
      <c r="G335" s="144"/>
      <c r="H335" s="199"/>
      <c r="I335" s="187"/>
      <c r="J335" s="169"/>
      <c r="K335" s="200"/>
      <c r="L335" s="143"/>
      <c r="M335" s="143"/>
      <c r="N335" s="143"/>
      <c r="O335" s="147"/>
      <c r="P335" s="149"/>
      <c r="Q335" s="149"/>
      <c r="R335" s="121"/>
      <c r="S335" s="164"/>
      <c r="T335" s="161"/>
      <c r="U335" s="164"/>
      <c r="V335" s="121"/>
      <c r="W335" s="187"/>
      <c r="X335" s="140"/>
      <c r="Y335" s="114"/>
    </row>
    <row r="336" spans="3:25">
      <c r="C336" s="167"/>
      <c r="D336" s="160"/>
      <c r="E336" s="140"/>
      <c r="F336" s="143"/>
      <c r="G336" s="144"/>
      <c r="H336" s="199"/>
      <c r="I336" s="187"/>
      <c r="J336" s="169"/>
      <c r="K336" s="200"/>
      <c r="L336" s="143"/>
      <c r="M336" s="143"/>
      <c r="N336" s="143"/>
      <c r="O336" s="147"/>
      <c r="P336" s="149"/>
      <c r="Q336" s="149"/>
      <c r="R336" s="121"/>
      <c r="S336" s="164"/>
      <c r="T336" s="161"/>
      <c r="U336" s="164"/>
      <c r="V336" s="121"/>
      <c r="W336" s="187"/>
      <c r="X336" s="140"/>
      <c r="Y336" s="114"/>
    </row>
    <row r="337" spans="3:25">
      <c r="C337" s="167"/>
      <c r="D337" s="160"/>
      <c r="E337" s="140"/>
      <c r="F337" s="143"/>
      <c r="G337" s="144"/>
      <c r="H337" s="199"/>
      <c r="I337" s="187"/>
      <c r="J337" s="169"/>
      <c r="K337" s="200"/>
      <c r="L337" s="143"/>
      <c r="M337" s="143"/>
      <c r="N337" s="143"/>
      <c r="O337" s="147"/>
      <c r="P337" s="149"/>
      <c r="Q337" s="149"/>
      <c r="R337" s="121"/>
      <c r="S337" s="164"/>
      <c r="T337" s="161"/>
      <c r="U337" s="164"/>
      <c r="V337" s="121"/>
      <c r="W337" s="187"/>
      <c r="X337" s="140"/>
      <c r="Y337" s="114"/>
    </row>
    <row r="338" spans="3:25">
      <c r="C338" s="167"/>
      <c r="D338" s="160"/>
      <c r="E338" s="140"/>
      <c r="F338" s="143"/>
      <c r="G338" s="144"/>
      <c r="H338" s="199"/>
      <c r="I338" s="187"/>
      <c r="J338" s="169"/>
      <c r="K338" s="200"/>
      <c r="L338" s="143"/>
      <c r="M338" s="143"/>
      <c r="N338" s="143"/>
      <c r="O338" s="147"/>
      <c r="P338" s="149"/>
      <c r="Q338" s="149"/>
      <c r="R338" s="121"/>
      <c r="S338" s="164"/>
      <c r="T338" s="161"/>
      <c r="U338" s="164"/>
      <c r="V338" s="121"/>
      <c r="W338" s="187"/>
      <c r="X338" s="140"/>
      <c r="Y338" s="114"/>
    </row>
    <row r="339" spans="3:25">
      <c r="C339" s="167"/>
      <c r="D339" s="160"/>
      <c r="E339" s="140"/>
      <c r="F339" s="143"/>
      <c r="G339" s="144"/>
      <c r="H339" s="199"/>
      <c r="I339" s="187"/>
      <c r="J339" s="169"/>
      <c r="K339" s="200"/>
      <c r="L339" s="143"/>
      <c r="M339" s="143"/>
      <c r="N339" s="143"/>
      <c r="O339" s="147"/>
      <c r="P339" s="149"/>
      <c r="Q339" s="149"/>
      <c r="R339" s="121"/>
      <c r="S339" s="164"/>
      <c r="T339" s="161"/>
      <c r="U339" s="164"/>
      <c r="V339" s="121"/>
      <c r="W339" s="187"/>
      <c r="X339" s="140"/>
      <c r="Y339" s="114"/>
    </row>
    <row r="340" spans="3:25">
      <c r="C340" s="167"/>
      <c r="D340" s="160"/>
      <c r="E340" s="140"/>
      <c r="F340" s="143"/>
      <c r="G340" s="144"/>
      <c r="H340" s="199"/>
      <c r="I340" s="187"/>
      <c r="J340" s="169"/>
      <c r="K340" s="200"/>
      <c r="L340" s="143"/>
      <c r="M340" s="143"/>
      <c r="N340" s="143"/>
      <c r="O340" s="147"/>
      <c r="P340" s="149"/>
      <c r="Q340" s="149"/>
      <c r="R340" s="121"/>
      <c r="S340" s="164"/>
      <c r="T340" s="161"/>
      <c r="U340" s="164"/>
      <c r="V340" s="121"/>
      <c r="W340" s="187"/>
      <c r="X340" s="140"/>
      <c r="Y340" s="114"/>
    </row>
    <row r="341" spans="3:25">
      <c r="C341" s="167"/>
      <c r="D341" s="160"/>
      <c r="E341" s="140"/>
      <c r="F341" s="143"/>
      <c r="G341" s="144"/>
      <c r="H341" s="199"/>
      <c r="I341" s="187"/>
      <c r="J341" s="169"/>
      <c r="K341" s="200"/>
      <c r="L341" s="143"/>
      <c r="M341" s="143"/>
      <c r="N341" s="143"/>
      <c r="O341" s="147"/>
      <c r="P341" s="149"/>
      <c r="Q341" s="149"/>
      <c r="R341" s="121"/>
      <c r="S341" s="164"/>
      <c r="T341" s="161"/>
      <c r="U341" s="164"/>
      <c r="V341" s="121"/>
      <c r="W341" s="187"/>
      <c r="X341" s="140"/>
      <c r="Y341" s="114"/>
    </row>
    <row r="342" spans="3:25">
      <c r="C342" s="167"/>
      <c r="D342" s="160"/>
      <c r="E342" s="140"/>
      <c r="F342" s="143"/>
      <c r="G342" s="144"/>
      <c r="H342" s="199"/>
      <c r="I342" s="187"/>
      <c r="J342" s="169"/>
      <c r="K342" s="200"/>
      <c r="L342" s="143"/>
      <c r="M342" s="143"/>
      <c r="N342" s="143"/>
      <c r="O342" s="147"/>
      <c r="P342" s="149"/>
      <c r="Q342" s="149"/>
      <c r="R342" s="121"/>
      <c r="S342" s="164"/>
      <c r="T342" s="161"/>
      <c r="U342" s="164"/>
      <c r="V342" s="121"/>
      <c r="W342" s="187"/>
      <c r="X342" s="140"/>
      <c r="Y342" s="114"/>
    </row>
    <row r="343" spans="3:25">
      <c r="C343" s="167"/>
      <c r="D343" s="160"/>
      <c r="E343" s="140"/>
      <c r="F343" s="143"/>
      <c r="G343" s="144"/>
      <c r="H343" s="199"/>
      <c r="I343" s="187"/>
      <c r="J343" s="169"/>
      <c r="K343" s="200"/>
      <c r="L343" s="143"/>
      <c r="M343" s="143"/>
      <c r="N343" s="143"/>
      <c r="O343" s="147"/>
      <c r="P343" s="149"/>
      <c r="Q343" s="149"/>
      <c r="R343" s="121"/>
      <c r="S343" s="164"/>
      <c r="T343" s="161"/>
      <c r="U343" s="164"/>
      <c r="V343" s="121"/>
      <c r="W343" s="187"/>
      <c r="X343" s="140"/>
      <c r="Y343" s="114"/>
    </row>
    <row r="344" spans="3:25">
      <c r="C344" s="167"/>
      <c r="D344" s="160"/>
      <c r="E344" s="140"/>
      <c r="F344" s="143"/>
      <c r="G344" s="144"/>
      <c r="H344" s="199"/>
      <c r="I344" s="187"/>
      <c r="J344" s="169"/>
      <c r="K344" s="200"/>
      <c r="L344" s="143"/>
      <c r="M344" s="143"/>
      <c r="N344" s="143"/>
      <c r="O344" s="147"/>
      <c r="P344" s="149"/>
      <c r="Q344" s="149"/>
      <c r="R344" s="121"/>
      <c r="S344" s="164"/>
      <c r="T344" s="161"/>
      <c r="U344" s="164"/>
      <c r="V344" s="121"/>
      <c r="W344" s="187"/>
      <c r="X344" s="140"/>
      <c r="Y344" s="114"/>
    </row>
    <row r="345" spans="3:25">
      <c r="C345" s="167"/>
      <c r="D345" s="160"/>
      <c r="E345" s="140"/>
      <c r="F345" s="143"/>
      <c r="G345" s="144"/>
      <c r="H345" s="199"/>
      <c r="I345" s="187"/>
      <c r="J345" s="169"/>
      <c r="K345" s="200"/>
      <c r="L345" s="143"/>
      <c r="M345" s="143"/>
      <c r="N345" s="143"/>
      <c r="O345" s="147"/>
      <c r="P345" s="149"/>
      <c r="Q345" s="149"/>
      <c r="R345" s="121"/>
      <c r="S345" s="164"/>
      <c r="T345" s="161"/>
      <c r="U345" s="164"/>
      <c r="V345" s="121"/>
      <c r="W345" s="187"/>
      <c r="X345" s="140"/>
      <c r="Y345" s="114"/>
    </row>
    <row r="346" spans="3:25">
      <c r="C346" s="167"/>
      <c r="D346" s="160"/>
      <c r="E346" s="140"/>
      <c r="F346" s="143"/>
      <c r="G346" s="144"/>
      <c r="H346" s="199"/>
      <c r="I346" s="187"/>
      <c r="J346" s="169"/>
      <c r="K346" s="200"/>
      <c r="L346" s="143"/>
      <c r="M346" s="143"/>
      <c r="N346" s="143"/>
      <c r="O346" s="147"/>
      <c r="P346" s="149"/>
      <c r="Q346" s="149"/>
      <c r="R346" s="121"/>
      <c r="S346" s="164"/>
      <c r="T346" s="161"/>
      <c r="U346" s="164"/>
      <c r="V346" s="121"/>
      <c r="W346" s="187"/>
      <c r="X346" s="140"/>
      <c r="Y346" s="114"/>
    </row>
    <row r="347" spans="3:25">
      <c r="C347" s="167"/>
      <c r="D347" s="160"/>
      <c r="E347" s="140"/>
      <c r="F347" s="143"/>
      <c r="G347" s="144"/>
      <c r="H347" s="199"/>
      <c r="I347" s="187"/>
      <c r="J347" s="169"/>
      <c r="K347" s="200"/>
      <c r="L347" s="143"/>
      <c r="M347" s="143"/>
      <c r="N347" s="143"/>
      <c r="O347" s="147"/>
      <c r="P347" s="149"/>
      <c r="Q347" s="149"/>
      <c r="R347" s="121"/>
      <c r="S347" s="164"/>
      <c r="T347" s="161"/>
      <c r="U347" s="164"/>
      <c r="V347" s="121"/>
      <c r="W347" s="187"/>
      <c r="X347" s="140"/>
      <c r="Y347" s="114"/>
    </row>
    <row r="348" spans="3:25">
      <c r="C348" s="167"/>
      <c r="D348" s="160"/>
      <c r="E348" s="140"/>
      <c r="F348" s="143"/>
      <c r="G348" s="144"/>
      <c r="H348" s="199"/>
      <c r="I348" s="187"/>
      <c r="J348" s="169"/>
      <c r="K348" s="200"/>
      <c r="L348" s="143"/>
      <c r="M348" s="143"/>
      <c r="N348" s="143"/>
      <c r="O348" s="147"/>
      <c r="P348" s="149"/>
      <c r="Q348" s="149"/>
      <c r="R348" s="121"/>
      <c r="S348" s="164"/>
      <c r="T348" s="161"/>
      <c r="U348" s="164"/>
      <c r="V348" s="121"/>
      <c r="W348" s="187"/>
      <c r="X348" s="140"/>
      <c r="Y348" s="114"/>
    </row>
    <row r="349" spans="3:25">
      <c r="C349" s="167"/>
      <c r="D349" s="160"/>
      <c r="E349" s="140"/>
      <c r="F349" s="143"/>
      <c r="G349" s="144"/>
      <c r="H349" s="199"/>
      <c r="I349" s="187"/>
      <c r="J349" s="169"/>
      <c r="K349" s="200"/>
      <c r="L349" s="143"/>
      <c r="M349" s="143"/>
      <c r="N349" s="143"/>
      <c r="O349" s="147"/>
      <c r="P349" s="149"/>
      <c r="Q349" s="149"/>
      <c r="R349" s="121"/>
      <c r="S349" s="164"/>
      <c r="T349" s="161"/>
      <c r="U349" s="164"/>
      <c r="V349" s="121"/>
      <c r="W349" s="187"/>
      <c r="X349" s="140"/>
      <c r="Y349" s="114"/>
    </row>
    <row r="350" spans="3:25">
      <c r="C350" s="167"/>
      <c r="D350" s="160"/>
      <c r="E350" s="140"/>
      <c r="F350" s="143"/>
      <c r="G350" s="144"/>
      <c r="H350" s="199"/>
      <c r="I350" s="187"/>
      <c r="J350" s="169"/>
      <c r="K350" s="200"/>
      <c r="L350" s="143"/>
      <c r="M350" s="143"/>
      <c r="N350" s="143"/>
      <c r="O350" s="147"/>
      <c r="P350" s="149"/>
      <c r="Q350" s="149"/>
      <c r="R350" s="121"/>
      <c r="S350" s="164"/>
      <c r="T350" s="161"/>
      <c r="U350" s="164"/>
      <c r="V350" s="121"/>
      <c r="W350" s="187"/>
      <c r="X350" s="140"/>
      <c r="Y350" s="114"/>
    </row>
    <row r="351" spans="3:25">
      <c r="C351" s="167"/>
      <c r="D351" s="160"/>
      <c r="E351" s="140"/>
      <c r="F351" s="143"/>
      <c r="G351" s="144"/>
      <c r="H351" s="199"/>
      <c r="I351" s="187"/>
      <c r="J351" s="169"/>
      <c r="K351" s="200"/>
      <c r="L351" s="143"/>
      <c r="M351" s="143"/>
      <c r="N351" s="143"/>
      <c r="O351" s="147"/>
      <c r="P351" s="149"/>
      <c r="Q351" s="149"/>
      <c r="R351" s="121"/>
      <c r="S351" s="164"/>
      <c r="T351" s="161"/>
      <c r="U351" s="164"/>
      <c r="V351" s="121"/>
      <c r="W351" s="187"/>
      <c r="X351" s="140"/>
      <c r="Y351" s="114"/>
    </row>
    <row r="352" spans="3:25">
      <c r="C352" s="167"/>
      <c r="D352" s="160"/>
      <c r="E352" s="140"/>
      <c r="F352" s="143"/>
      <c r="G352" s="144"/>
      <c r="H352" s="199"/>
      <c r="I352" s="187"/>
      <c r="J352" s="169"/>
      <c r="K352" s="200"/>
      <c r="L352" s="143"/>
      <c r="M352" s="143"/>
      <c r="N352" s="143"/>
      <c r="O352" s="147"/>
      <c r="P352" s="149"/>
      <c r="Q352" s="149"/>
      <c r="R352" s="121"/>
      <c r="S352" s="164"/>
      <c r="T352" s="161"/>
      <c r="U352" s="164"/>
      <c r="V352" s="121"/>
      <c r="W352" s="187"/>
      <c r="X352" s="140"/>
      <c r="Y352" s="114"/>
    </row>
    <row r="353" spans="3:25">
      <c r="C353" s="167"/>
      <c r="D353" s="160"/>
      <c r="E353" s="140"/>
      <c r="F353" s="143"/>
      <c r="G353" s="144"/>
      <c r="H353" s="199"/>
      <c r="I353" s="187"/>
      <c r="J353" s="169"/>
      <c r="K353" s="200"/>
      <c r="L353" s="143"/>
      <c r="M353" s="143"/>
      <c r="N353" s="143"/>
      <c r="O353" s="147"/>
      <c r="P353" s="149"/>
      <c r="Q353" s="149"/>
      <c r="R353" s="121"/>
      <c r="S353" s="164"/>
      <c r="T353" s="161"/>
      <c r="U353" s="164"/>
      <c r="V353" s="121"/>
      <c r="W353" s="187"/>
      <c r="X353" s="140"/>
      <c r="Y353" s="114"/>
    </row>
    <row r="354" spans="3:25">
      <c r="C354" s="167"/>
      <c r="D354" s="160"/>
      <c r="E354" s="140"/>
      <c r="F354" s="143"/>
      <c r="G354" s="144"/>
      <c r="H354" s="199"/>
      <c r="I354" s="187"/>
      <c r="J354" s="169"/>
      <c r="K354" s="200"/>
      <c r="L354" s="143"/>
      <c r="M354" s="143"/>
      <c r="N354" s="143"/>
      <c r="O354" s="147"/>
      <c r="P354" s="149"/>
      <c r="Q354" s="149"/>
      <c r="R354" s="121"/>
      <c r="S354" s="164"/>
      <c r="T354" s="161"/>
      <c r="U354" s="164"/>
      <c r="V354" s="121"/>
      <c r="W354" s="187"/>
      <c r="X354" s="140"/>
      <c r="Y354" s="114"/>
    </row>
    <row r="355" spans="3:25">
      <c r="C355" s="167"/>
      <c r="D355" s="160"/>
      <c r="E355" s="140"/>
      <c r="F355" s="143"/>
      <c r="G355" s="144"/>
      <c r="H355" s="199"/>
      <c r="I355" s="187"/>
      <c r="J355" s="169"/>
      <c r="K355" s="200"/>
      <c r="L355" s="143"/>
      <c r="M355" s="143"/>
      <c r="N355" s="143"/>
      <c r="O355" s="147"/>
      <c r="P355" s="149"/>
      <c r="Q355" s="149"/>
      <c r="R355" s="121"/>
      <c r="S355" s="164"/>
      <c r="T355" s="161"/>
      <c r="U355" s="164"/>
      <c r="V355" s="121"/>
      <c r="W355" s="187"/>
      <c r="X355" s="140"/>
      <c r="Y355" s="114"/>
    </row>
    <row r="356" spans="3:25">
      <c r="C356" s="167"/>
      <c r="D356" s="160"/>
      <c r="E356" s="140"/>
      <c r="F356" s="143"/>
      <c r="G356" s="144"/>
      <c r="H356" s="199"/>
      <c r="I356" s="187"/>
      <c r="J356" s="169"/>
      <c r="K356" s="200"/>
      <c r="L356" s="143"/>
      <c r="M356" s="143"/>
      <c r="N356" s="143"/>
      <c r="O356" s="147"/>
      <c r="P356" s="149"/>
      <c r="Q356" s="149"/>
      <c r="R356" s="121"/>
      <c r="S356" s="164"/>
      <c r="T356" s="161"/>
      <c r="U356" s="164"/>
      <c r="V356" s="121"/>
      <c r="W356" s="187"/>
      <c r="X356" s="140"/>
      <c r="Y356" s="114"/>
    </row>
    <row r="357" spans="3:25">
      <c r="C357" s="167"/>
      <c r="D357" s="160"/>
      <c r="E357" s="140"/>
      <c r="F357" s="143"/>
      <c r="G357" s="144"/>
      <c r="H357" s="199"/>
      <c r="I357" s="187"/>
      <c r="J357" s="169"/>
      <c r="K357" s="200"/>
      <c r="L357" s="143"/>
      <c r="M357" s="143"/>
      <c r="N357" s="143"/>
      <c r="O357" s="147"/>
      <c r="P357" s="149"/>
      <c r="Q357" s="149"/>
      <c r="R357" s="121"/>
      <c r="S357" s="164"/>
      <c r="T357" s="161"/>
      <c r="U357" s="164"/>
      <c r="V357" s="121"/>
      <c r="W357" s="187"/>
      <c r="X357" s="140"/>
      <c r="Y357" s="114"/>
    </row>
    <row r="358" spans="3:25">
      <c r="C358" s="167"/>
      <c r="D358" s="160"/>
      <c r="E358" s="140"/>
      <c r="F358" s="143"/>
      <c r="G358" s="144"/>
      <c r="H358" s="199"/>
      <c r="I358" s="187"/>
      <c r="J358" s="169"/>
      <c r="K358" s="200"/>
      <c r="L358" s="143"/>
      <c r="M358" s="143"/>
      <c r="N358" s="143"/>
      <c r="O358" s="147"/>
      <c r="P358" s="149"/>
      <c r="Q358" s="149"/>
      <c r="R358" s="121"/>
      <c r="S358" s="164"/>
      <c r="T358" s="161"/>
      <c r="U358" s="164"/>
      <c r="V358" s="121"/>
      <c r="W358" s="187"/>
      <c r="X358" s="140"/>
      <c r="Y358" s="114"/>
    </row>
    <row r="359" spans="3:25">
      <c r="C359" s="167"/>
      <c r="D359" s="160"/>
      <c r="E359" s="140"/>
      <c r="F359" s="143"/>
      <c r="G359" s="144"/>
      <c r="H359" s="199"/>
      <c r="I359" s="187"/>
      <c r="J359" s="169"/>
      <c r="K359" s="200"/>
      <c r="L359" s="143"/>
      <c r="M359" s="143"/>
      <c r="N359" s="143"/>
      <c r="O359" s="147"/>
      <c r="P359" s="149"/>
      <c r="Q359" s="149"/>
      <c r="R359" s="121"/>
      <c r="S359" s="164"/>
      <c r="T359" s="161"/>
      <c r="U359" s="164"/>
      <c r="V359" s="121"/>
      <c r="W359" s="187"/>
      <c r="X359" s="140"/>
      <c r="Y359" s="114"/>
    </row>
    <row r="360" spans="3:25">
      <c r="C360" s="167"/>
      <c r="D360" s="160"/>
      <c r="E360" s="140"/>
      <c r="F360" s="143"/>
      <c r="G360" s="144"/>
      <c r="H360" s="199"/>
      <c r="I360" s="187"/>
      <c r="J360" s="169"/>
      <c r="K360" s="200"/>
      <c r="L360" s="143"/>
      <c r="M360" s="143"/>
      <c r="N360" s="143"/>
      <c r="O360" s="147"/>
      <c r="P360" s="149"/>
      <c r="Q360" s="149"/>
      <c r="R360" s="121"/>
      <c r="S360" s="164"/>
      <c r="T360" s="161"/>
      <c r="U360" s="164"/>
      <c r="V360" s="121"/>
      <c r="W360" s="187"/>
      <c r="X360" s="140"/>
      <c r="Y360" s="114"/>
    </row>
    <row r="361" spans="3:25">
      <c r="C361" s="167"/>
      <c r="D361" s="160"/>
      <c r="E361" s="140"/>
      <c r="F361" s="143"/>
      <c r="G361" s="144"/>
      <c r="H361" s="199"/>
      <c r="I361" s="187"/>
      <c r="J361" s="169"/>
      <c r="K361" s="200"/>
      <c r="L361" s="143"/>
      <c r="M361" s="143"/>
      <c r="N361" s="143"/>
      <c r="O361" s="147"/>
      <c r="P361" s="149"/>
      <c r="Q361" s="149"/>
      <c r="R361" s="121"/>
      <c r="S361" s="164"/>
      <c r="T361" s="161"/>
      <c r="U361" s="164"/>
      <c r="V361" s="121"/>
      <c r="W361" s="187"/>
      <c r="X361" s="140"/>
      <c r="Y361" s="114"/>
    </row>
    <row r="362" spans="3:25">
      <c r="C362" s="167"/>
      <c r="D362" s="160"/>
      <c r="E362" s="140"/>
      <c r="F362" s="143"/>
      <c r="G362" s="144"/>
      <c r="H362" s="199"/>
      <c r="I362" s="187"/>
      <c r="J362" s="169"/>
      <c r="K362" s="200"/>
      <c r="L362" s="143"/>
      <c r="M362" s="143"/>
      <c r="N362" s="143"/>
      <c r="O362" s="147"/>
      <c r="P362" s="149"/>
      <c r="Q362" s="149"/>
      <c r="R362" s="121"/>
      <c r="S362" s="164"/>
      <c r="T362" s="161"/>
      <c r="U362" s="164"/>
      <c r="V362" s="121"/>
      <c r="W362" s="187"/>
      <c r="X362" s="140"/>
      <c r="Y362" s="114"/>
    </row>
    <row r="363" spans="3:25">
      <c r="C363" s="167"/>
      <c r="D363" s="160"/>
      <c r="E363" s="140"/>
      <c r="F363" s="143"/>
      <c r="G363" s="144"/>
      <c r="H363" s="199"/>
      <c r="I363" s="187"/>
      <c r="J363" s="169"/>
      <c r="K363" s="200"/>
      <c r="L363" s="143"/>
      <c r="M363" s="143"/>
      <c r="N363" s="143"/>
      <c r="O363" s="147"/>
      <c r="P363" s="149"/>
      <c r="Q363" s="149"/>
      <c r="R363" s="121"/>
      <c r="S363" s="164"/>
      <c r="T363" s="161"/>
      <c r="U363" s="164"/>
      <c r="V363" s="121"/>
      <c r="W363" s="187"/>
      <c r="X363" s="140"/>
      <c r="Y363" s="114"/>
    </row>
    <row r="364" spans="3:25">
      <c r="C364" s="167"/>
      <c r="D364" s="160"/>
      <c r="E364" s="140"/>
      <c r="F364" s="143"/>
      <c r="G364" s="144"/>
      <c r="H364" s="199"/>
      <c r="I364" s="187"/>
      <c r="J364" s="169"/>
      <c r="K364" s="200"/>
      <c r="L364" s="143"/>
      <c r="M364" s="143"/>
      <c r="N364" s="143"/>
      <c r="O364" s="147"/>
      <c r="P364" s="149"/>
      <c r="Q364" s="149"/>
      <c r="R364" s="121"/>
      <c r="S364" s="164"/>
      <c r="T364" s="161"/>
      <c r="U364" s="164"/>
      <c r="V364" s="121"/>
      <c r="W364" s="187"/>
      <c r="X364" s="140"/>
      <c r="Y364" s="114"/>
    </row>
    <row r="365" spans="3:25">
      <c r="C365" s="167"/>
      <c r="D365" s="160"/>
      <c r="E365" s="140"/>
      <c r="F365" s="143"/>
      <c r="G365" s="144"/>
      <c r="H365" s="199"/>
      <c r="I365" s="187"/>
      <c r="J365" s="169"/>
      <c r="K365" s="200"/>
      <c r="L365" s="143"/>
      <c r="M365" s="143"/>
      <c r="N365" s="143"/>
      <c r="O365" s="147"/>
      <c r="P365" s="149"/>
      <c r="Q365" s="149"/>
      <c r="R365" s="121"/>
      <c r="S365" s="164"/>
      <c r="T365" s="161"/>
      <c r="U365" s="164"/>
      <c r="V365" s="121"/>
      <c r="W365" s="187"/>
      <c r="X365" s="140"/>
      <c r="Y365" s="114"/>
    </row>
    <row r="366" spans="3:25">
      <c r="C366" s="167"/>
      <c r="D366" s="160"/>
      <c r="E366" s="140"/>
      <c r="F366" s="143"/>
      <c r="G366" s="144"/>
      <c r="H366" s="199"/>
      <c r="I366" s="187"/>
      <c r="J366" s="169"/>
      <c r="K366" s="200"/>
      <c r="L366" s="143"/>
      <c r="M366" s="143"/>
      <c r="N366" s="143"/>
      <c r="O366" s="147"/>
      <c r="P366" s="149"/>
      <c r="Q366" s="149"/>
      <c r="R366" s="121"/>
      <c r="S366" s="164"/>
      <c r="T366" s="161"/>
      <c r="U366" s="164"/>
      <c r="V366" s="121"/>
      <c r="W366" s="187"/>
      <c r="X366" s="140"/>
      <c r="Y366" s="114"/>
    </row>
    <row r="367" spans="3:25">
      <c r="C367" s="167"/>
      <c r="D367" s="160"/>
      <c r="E367" s="140"/>
      <c r="F367" s="143"/>
      <c r="G367" s="144"/>
      <c r="H367" s="199"/>
      <c r="I367" s="187"/>
      <c r="J367" s="169"/>
      <c r="K367" s="200"/>
      <c r="L367" s="143"/>
      <c r="M367" s="143"/>
      <c r="N367" s="143"/>
      <c r="O367" s="147"/>
      <c r="P367" s="149"/>
      <c r="Q367" s="149"/>
      <c r="R367" s="121"/>
      <c r="S367" s="164"/>
      <c r="T367" s="161"/>
      <c r="U367" s="164"/>
      <c r="V367" s="121"/>
      <c r="W367" s="187"/>
      <c r="X367" s="140"/>
      <c r="Y367" s="114"/>
    </row>
    <row r="368" spans="3:25">
      <c r="C368" s="167"/>
      <c r="D368" s="160"/>
      <c r="E368" s="140"/>
      <c r="F368" s="143"/>
      <c r="G368" s="144"/>
      <c r="H368" s="199"/>
      <c r="I368" s="187"/>
      <c r="J368" s="169"/>
      <c r="K368" s="200"/>
      <c r="L368" s="143"/>
      <c r="M368" s="143"/>
      <c r="N368" s="143"/>
      <c r="O368" s="147"/>
      <c r="P368" s="149"/>
      <c r="Q368" s="149"/>
      <c r="R368" s="121"/>
      <c r="S368" s="164"/>
      <c r="T368" s="161"/>
      <c r="U368" s="164"/>
      <c r="V368" s="121"/>
      <c r="W368" s="187"/>
      <c r="X368" s="140"/>
      <c r="Y368" s="114"/>
    </row>
    <row r="369" spans="3:25">
      <c r="C369" s="167"/>
      <c r="D369" s="160"/>
      <c r="E369" s="140"/>
      <c r="F369" s="143"/>
      <c r="G369" s="144"/>
      <c r="H369" s="199"/>
      <c r="I369" s="187"/>
      <c r="J369" s="169"/>
      <c r="K369" s="200"/>
      <c r="L369" s="143"/>
      <c r="M369" s="143"/>
      <c r="N369" s="143"/>
      <c r="O369" s="147"/>
      <c r="P369" s="149"/>
      <c r="Q369" s="149"/>
      <c r="R369" s="121"/>
      <c r="S369" s="164"/>
      <c r="T369" s="161"/>
      <c r="U369" s="164"/>
      <c r="V369" s="121"/>
      <c r="W369" s="187"/>
      <c r="X369" s="140"/>
      <c r="Y369" s="114"/>
    </row>
    <row r="370" spans="3:25">
      <c r="C370" s="167"/>
      <c r="D370" s="160"/>
      <c r="E370" s="140"/>
      <c r="F370" s="143"/>
      <c r="G370" s="144"/>
      <c r="H370" s="199"/>
      <c r="I370" s="187"/>
      <c r="J370" s="169"/>
      <c r="K370" s="200"/>
      <c r="L370" s="143"/>
      <c r="M370" s="143"/>
      <c r="N370" s="143"/>
      <c r="O370" s="147"/>
      <c r="P370" s="149"/>
      <c r="Q370" s="149"/>
      <c r="R370" s="121"/>
      <c r="S370" s="164"/>
      <c r="T370" s="161"/>
      <c r="U370" s="164"/>
      <c r="V370" s="121"/>
      <c r="W370" s="187"/>
      <c r="X370" s="140"/>
      <c r="Y370" s="114"/>
    </row>
    <row r="371" spans="3:25">
      <c r="C371" s="167"/>
      <c r="D371" s="160"/>
      <c r="E371" s="140"/>
      <c r="F371" s="143"/>
      <c r="G371" s="144"/>
      <c r="H371" s="199"/>
      <c r="I371" s="187"/>
      <c r="J371" s="169"/>
      <c r="K371" s="200"/>
      <c r="L371" s="143"/>
      <c r="M371" s="143"/>
      <c r="N371" s="143"/>
      <c r="O371" s="147"/>
      <c r="P371" s="149"/>
      <c r="Q371" s="149"/>
      <c r="R371" s="121"/>
      <c r="S371" s="164"/>
      <c r="T371" s="161"/>
      <c r="U371" s="164"/>
      <c r="V371" s="121"/>
      <c r="W371" s="187"/>
      <c r="X371" s="140"/>
      <c r="Y371" s="114"/>
    </row>
    <row r="372" spans="3:25">
      <c r="C372" s="167"/>
      <c r="D372" s="160"/>
      <c r="E372" s="140"/>
      <c r="F372" s="143"/>
      <c r="G372" s="144"/>
      <c r="H372" s="199"/>
      <c r="I372" s="187"/>
      <c r="J372" s="169"/>
      <c r="K372" s="200"/>
      <c r="L372" s="143"/>
      <c r="M372" s="143"/>
      <c r="N372" s="143"/>
      <c r="O372" s="147"/>
      <c r="P372" s="149"/>
      <c r="Q372" s="149"/>
      <c r="R372" s="121"/>
      <c r="S372" s="164"/>
      <c r="T372" s="161"/>
      <c r="U372" s="164"/>
      <c r="V372" s="121"/>
      <c r="W372" s="187"/>
      <c r="X372" s="140"/>
      <c r="Y372" s="114"/>
    </row>
    <row r="373" spans="3:25">
      <c r="C373" s="167"/>
      <c r="D373" s="160"/>
      <c r="E373" s="140"/>
      <c r="F373" s="143"/>
      <c r="G373" s="144"/>
      <c r="H373" s="199"/>
      <c r="I373" s="187"/>
      <c r="J373" s="169"/>
      <c r="K373" s="200"/>
      <c r="L373" s="143"/>
      <c r="M373" s="143"/>
      <c r="N373" s="143"/>
      <c r="O373" s="147"/>
      <c r="P373" s="149"/>
      <c r="Q373" s="149"/>
      <c r="R373" s="121"/>
      <c r="S373" s="164"/>
      <c r="T373" s="161"/>
      <c r="U373" s="164"/>
      <c r="V373" s="121"/>
      <c r="W373" s="187"/>
      <c r="X373" s="140"/>
      <c r="Y373" s="114"/>
    </row>
    <row r="374" spans="3:25">
      <c r="C374" s="167"/>
      <c r="D374" s="160"/>
      <c r="E374" s="140"/>
      <c r="F374" s="143"/>
      <c r="G374" s="144"/>
      <c r="H374" s="199"/>
      <c r="I374" s="187"/>
      <c r="J374" s="169"/>
      <c r="K374" s="200"/>
      <c r="L374" s="143"/>
      <c r="M374" s="143"/>
      <c r="N374" s="143"/>
      <c r="O374" s="147"/>
      <c r="P374" s="149"/>
      <c r="Q374" s="149"/>
      <c r="R374" s="121"/>
      <c r="S374" s="164"/>
      <c r="T374" s="161"/>
      <c r="U374" s="164"/>
      <c r="V374" s="121"/>
      <c r="W374" s="187"/>
      <c r="X374" s="140"/>
      <c r="Y374" s="114"/>
    </row>
    <row r="375" spans="3:25">
      <c r="C375" s="167"/>
      <c r="D375" s="160"/>
      <c r="E375" s="140"/>
      <c r="F375" s="143"/>
      <c r="G375" s="144"/>
      <c r="H375" s="199"/>
      <c r="I375" s="187"/>
      <c r="J375" s="169"/>
      <c r="K375" s="200"/>
      <c r="L375" s="143"/>
      <c r="M375" s="143"/>
      <c r="N375" s="143"/>
      <c r="O375" s="147"/>
      <c r="P375" s="149"/>
      <c r="Q375" s="149"/>
      <c r="R375" s="121"/>
      <c r="S375" s="164"/>
      <c r="T375" s="161"/>
      <c r="U375" s="164"/>
      <c r="V375" s="121"/>
      <c r="W375" s="187"/>
      <c r="X375" s="140"/>
      <c r="Y375" s="114"/>
    </row>
    <row r="376" spans="3:25">
      <c r="C376" s="167"/>
      <c r="D376" s="160"/>
      <c r="E376" s="140"/>
      <c r="F376" s="143"/>
      <c r="G376" s="144"/>
      <c r="H376" s="199"/>
      <c r="I376" s="187"/>
      <c r="J376" s="169"/>
      <c r="K376" s="200"/>
      <c r="L376" s="143"/>
      <c r="M376" s="143"/>
      <c r="N376" s="143"/>
      <c r="O376" s="147"/>
      <c r="P376" s="149"/>
      <c r="Q376" s="149"/>
      <c r="R376" s="121"/>
      <c r="S376" s="164"/>
      <c r="T376" s="161"/>
      <c r="U376" s="164"/>
      <c r="V376" s="121"/>
      <c r="W376" s="187"/>
      <c r="X376" s="140"/>
      <c r="Y376" s="114"/>
    </row>
    <row r="377" spans="3:25">
      <c r="C377" s="167"/>
      <c r="D377" s="160"/>
      <c r="E377" s="140"/>
      <c r="F377" s="143"/>
      <c r="G377" s="144"/>
      <c r="H377" s="199"/>
      <c r="I377" s="187"/>
      <c r="J377" s="169"/>
      <c r="K377" s="200"/>
      <c r="L377" s="143"/>
      <c r="M377" s="143"/>
      <c r="N377" s="143"/>
      <c r="O377" s="147"/>
      <c r="P377" s="149"/>
      <c r="Q377" s="149"/>
      <c r="R377" s="121"/>
      <c r="S377" s="164"/>
      <c r="T377" s="161"/>
      <c r="U377" s="164"/>
      <c r="V377" s="121"/>
      <c r="W377" s="187"/>
      <c r="X377" s="140"/>
      <c r="Y377" s="114"/>
    </row>
    <row r="378" spans="3:25">
      <c r="C378" s="167"/>
      <c r="D378" s="160"/>
      <c r="E378" s="140"/>
      <c r="F378" s="143"/>
      <c r="G378" s="144"/>
      <c r="H378" s="199"/>
      <c r="I378" s="187"/>
      <c r="J378" s="169"/>
      <c r="K378" s="200"/>
      <c r="L378" s="143"/>
      <c r="M378" s="143"/>
      <c r="N378" s="143"/>
      <c r="O378" s="147"/>
      <c r="P378" s="149"/>
      <c r="Q378" s="149"/>
      <c r="R378" s="121"/>
      <c r="S378" s="164"/>
      <c r="T378" s="161"/>
      <c r="U378" s="164"/>
      <c r="V378" s="121"/>
      <c r="W378" s="187"/>
      <c r="X378" s="140"/>
      <c r="Y378" s="114"/>
    </row>
    <row r="379" spans="3:25">
      <c r="C379" s="167"/>
      <c r="D379" s="160"/>
      <c r="E379" s="140"/>
      <c r="F379" s="143"/>
      <c r="G379" s="144"/>
      <c r="H379" s="199"/>
      <c r="I379" s="187"/>
      <c r="J379" s="169"/>
      <c r="K379" s="200"/>
      <c r="L379" s="143"/>
      <c r="M379" s="143"/>
      <c r="N379" s="143"/>
      <c r="O379" s="147"/>
      <c r="P379" s="149"/>
      <c r="Q379" s="149"/>
      <c r="R379" s="121"/>
      <c r="S379" s="164"/>
      <c r="T379" s="161"/>
      <c r="U379" s="164"/>
      <c r="V379" s="121"/>
      <c r="W379" s="187"/>
      <c r="X379" s="140"/>
      <c r="Y379" s="114"/>
    </row>
    <row r="380" spans="3:25">
      <c r="C380" s="167"/>
      <c r="D380" s="160"/>
      <c r="E380" s="140"/>
      <c r="F380" s="143"/>
      <c r="G380" s="144"/>
      <c r="H380" s="199"/>
      <c r="I380" s="187"/>
      <c r="J380" s="169"/>
      <c r="K380" s="200"/>
      <c r="L380" s="143"/>
      <c r="M380" s="143"/>
      <c r="N380" s="143"/>
      <c r="O380" s="147"/>
      <c r="P380" s="149"/>
      <c r="Q380" s="149"/>
      <c r="R380" s="121"/>
      <c r="S380" s="164"/>
      <c r="T380" s="161"/>
      <c r="U380" s="164"/>
      <c r="V380" s="121"/>
      <c r="W380" s="187"/>
      <c r="X380" s="140"/>
      <c r="Y380" s="114"/>
    </row>
    <row r="381" spans="3:25">
      <c r="C381" s="167"/>
      <c r="D381" s="160"/>
      <c r="E381" s="140"/>
      <c r="F381" s="143"/>
      <c r="G381" s="144"/>
      <c r="H381" s="199"/>
      <c r="I381" s="187"/>
      <c r="J381" s="169"/>
      <c r="K381" s="200"/>
      <c r="L381" s="143"/>
      <c r="M381" s="143"/>
      <c r="N381" s="143"/>
      <c r="O381" s="147"/>
      <c r="P381" s="149"/>
      <c r="Q381" s="149"/>
      <c r="R381" s="121"/>
      <c r="S381" s="164"/>
      <c r="T381" s="161"/>
      <c r="U381" s="164"/>
      <c r="V381" s="121"/>
      <c r="W381" s="187"/>
      <c r="X381" s="140"/>
      <c r="Y381" s="114"/>
    </row>
    <row r="382" spans="3:25">
      <c r="C382" s="167"/>
      <c r="D382" s="160"/>
      <c r="E382" s="140"/>
      <c r="F382" s="143"/>
      <c r="G382" s="144"/>
      <c r="H382" s="199"/>
      <c r="I382" s="187"/>
      <c r="J382" s="169"/>
      <c r="K382" s="200"/>
      <c r="L382" s="143"/>
      <c r="M382" s="143"/>
      <c r="N382" s="143"/>
      <c r="O382" s="147"/>
      <c r="P382" s="149"/>
      <c r="Q382" s="149"/>
      <c r="R382" s="121"/>
      <c r="S382" s="164"/>
      <c r="T382" s="161"/>
      <c r="U382" s="164"/>
      <c r="V382" s="121"/>
      <c r="W382" s="187"/>
      <c r="X382" s="140"/>
      <c r="Y382" s="114"/>
    </row>
    <row r="383" spans="3:25">
      <c r="C383" s="167"/>
      <c r="D383" s="160"/>
      <c r="E383" s="140"/>
      <c r="F383" s="143"/>
      <c r="G383" s="144"/>
      <c r="H383" s="199"/>
      <c r="I383" s="187"/>
      <c r="J383" s="169"/>
      <c r="K383" s="200"/>
      <c r="L383" s="143"/>
      <c r="M383" s="143"/>
      <c r="N383" s="143"/>
      <c r="O383" s="147"/>
      <c r="P383" s="149"/>
      <c r="Q383" s="149"/>
      <c r="R383" s="121"/>
      <c r="S383" s="164"/>
      <c r="T383" s="161"/>
      <c r="U383" s="164"/>
      <c r="V383" s="121"/>
      <c r="W383" s="187"/>
      <c r="X383" s="140"/>
      <c r="Y383" s="114"/>
    </row>
    <row r="384" spans="3:25">
      <c r="C384" s="167"/>
      <c r="D384" s="160"/>
      <c r="E384" s="140"/>
      <c r="F384" s="143"/>
      <c r="G384" s="144"/>
      <c r="H384" s="199"/>
      <c r="I384" s="187"/>
      <c r="J384" s="169"/>
      <c r="K384" s="200"/>
      <c r="L384" s="143"/>
      <c r="M384" s="143"/>
      <c r="N384" s="143"/>
      <c r="O384" s="147"/>
      <c r="P384" s="149"/>
      <c r="Q384" s="149"/>
      <c r="R384" s="121"/>
      <c r="S384" s="164"/>
      <c r="T384" s="161"/>
      <c r="U384" s="164"/>
      <c r="V384" s="121"/>
      <c r="W384" s="187"/>
      <c r="X384" s="140"/>
      <c r="Y384" s="114"/>
    </row>
    <row r="385" spans="3:25">
      <c r="C385" s="167"/>
      <c r="D385" s="160"/>
      <c r="E385" s="140"/>
      <c r="F385" s="143"/>
      <c r="G385" s="144"/>
      <c r="H385" s="199"/>
      <c r="I385" s="187"/>
      <c r="J385" s="169"/>
      <c r="K385" s="200"/>
      <c r="L385" s="143"/>
      <c r="M385" s="143"/>
      <c r="N385" s="143"/>
      <c r="O385" s="147"/>
      <c r="P385" s="149"/>
      <c r="Q385" s="149"/>
      <c r="R385" s="121"/>
      <c r="S385" s="164"/>
      <c r="T385" s="161"/>
      <c r="U385" s="164"/>
      <c r="V385" s="121"/>
      <c r="W385" s="187"/>
      <c r="X385" s="140"/>
      <c r="Y385" s="114"/>
    </row>
    <row r="386" spans="3:25">
      <c r="C386" s="167"/>
      <c r="D386" s="160"/>
      <c r="E386" s="140"/>
      <c r="F386" s="143"/>
      <c r="G386" s="144"/>
      <c r="H386" s="199"/>
      <c r="I386" s="187"/>
      <c r="J386" s="169"/>
      <c r="K386" s="200"/>
      <c r="L386" s="143"/>
      <c r="M386" s="143"/>
      <c r="N386" s="143"/>
      <c r="O386" s="147"/>
      <c r="P386" s="149"/>
      <c r="Q386" s="149"/>
      <c r="R386" s="121"/>
      <c r="S386" s="164"/>
      <c r="T386" s="161"/>
      <c r="U386" s="164"/>
      <c r="V386" s="121"/>
      <c r="W386" s="187"/>
      <c r="X386" s="140"/>
      <c r="Y386" s="114"/>
    </row>
    <row r="387" spans="3:25">
      <c r="C387" s="167"/>
      <c r="D387" s="160"/>
      <c r="E387" s="140"/>
      <c r="F387" s="143"/>
      <c r="G387" s="144"/>
      <c r="H387" s="199"/>
      <c r="I387" s="187"/>
      <c r="J387" s="169"/>
      <c r="K387" s="200"/>
      <c r="L387" s="143"/>
      <c r="M387" s="143"/>
      <c r="N387" s="143"/>
      <c r="O387" s="147"/>
      <c r="P387" s="149"/>
      <c r="Q387" s="149"/>
      <c r="R387" s="121"/>
      <c r="S387" s="164"/>
      <c r="T387" s="161"/>
      <c r="U387" s="164"/>
      <c r="V387" s="121"/>
      <c r="W387" s="187"/>
      <c r="X387" s="140"/>
      <c r="Y387" s="114"/>
    </row>
    <row r="388" spans="3:25">
      <c r="C388" s="167"/>
      <c r="D388" s="160"/>
      <c r="E388" s="140"/>
      <c r="F388" s="143"/>
      <c r="G388" s="144"/>
      <c r="H388" s="199"/>
      <c r="I388" s="187"/>
      <c r="J388" s="169"/>
      <c r="K388" s="200"/>
      <c r="L388" s="143"/>
      <c r="M388" s="143"/>
      <c r="N388" s="143"/>
      <c r="O388" s="147"/>
      <c r="P388" s="149"/>
      <c r="Q388" s="149"/>
      <c r="R388" s="121"/>
      <c r="S388" s="164"/>
      <c r="T388" s="161"/>
      <c r="U388" s="164"/>
      <c r="V388" s="121"/>
      <c r="W388" s="187"/>
      <c r="X388" s="140"/>
      <c r="Y388" s="114"/>
    </row>
    <row r="389" spans="3:25">
      <c r="C389" s="167"/>
      <c r="D389" s="160"/>
      <c r="E389" s="140"/>
      <c r="F389" s="143"/>
      <c r="G389" s="144"/>
      <c r="H389" s="199"/>
      <c r="I389" s="187"/>
      <c r="J389" s="169"/>
      <c r="K389" s="200"/>
      <c r="L389" s="143"/>
      <c r="M389" s="143"/>
      <c r="N389" s="143"/>
      <c r="O389" s="147"/>
      <c r="P389" s="149"/>
      <c r="Q389" s="149"/>
      <c r="R389" s="121"/>
      <c r="S389" s="164"/>
      <c r="T389" s="161"/>
      <c r="U389" s="164"/>
      <c r="V389" s="121"/>
      <c r="W389" s="187"/>
      <c r="X389" s="140"/>
      <c r="Y389" s="114"/>
    </row>
    <row r="390" spans="3:25">
      <c r="C390" s="167"/>
      <c r="D390" s="160"/>
      <c r="E390" s="140"/>
      <c r="F390" s="143"/>
      <c r="G390" s="144"/>
      <c r="H390" s="199"/>
      <c r="I390" s="187"/>
      <c r="J390" s="169"/>
      <c r="K390" s="200"/>
      <c r="L390" s="143"/>
      <c r="M390" s="143"/>
      <c r="N390" s="143"/>
      <c r="O390" s="147"/>
      <c r="P390" s="149"/>
      <c r="Q390" s="149"/>
      <c r="R390" s="121"/>
      <c r="S390" s="164"/>
      <c r="T390" s="161"/>
      <c r="U390" s="164"/>
      <c r="V390" s="121"/>
      <c r="W390" s="187"/>
      <c r="X390" s="140"/>
      <c r="Y390" s="114"/>
    </row>
    <row r="391" spans="3:25">
      <c r="C391" s="167"/>
      <c r="D391" s="160"/>
      <c r="E391" s="140"/>
      <c r="F391" s="143"/>
      <c r="G391" s="144"/>
      <c r="H391" s="199"/>
      <c r="I391" s="187"/>
      <c r="J391" s="169"/>
      <c r="K391" s="200"/>
      <c r="L391" s="143"/>
      <c r="M391" s="143"/>
      <c r="N391" s="143"/>
      <c r="O391" s="147"/>
      <c r="P391" s="149"/>
      <c r="Q391" s="149"/>
      <c r="R391" s="121"/>
      <c r="S391" s="164"/>
      <c r="T391" s="161"/>
      <c r="U391" s="164"/>
      <c r="V391" s="121"/>
      <c r="W391" s="187"/>
      <c r="X391" s="140"/>
      <c r="Y391" s="114"/>
    </row>
    <row r="392" spans="3:25">
      <c r="C392" s="167"/>
      <c r="D392" s="160"/>
      <c r="E392" s="140"/>
      <c r="F392" s="143"/>
      <c r="G392" s="144"/>
      <c r="H392" s="199"/>
      <c r="I392" s="187"/>
      <c r="J392" s="169"/>
      <c r="K392" s="200"/>
      <c r="L392" s="143"/>
      <c r="M392" s="143"/>
      <c r="N392" s="143"/>
      <c r="O392" s="147"/>
      <c r="P392" s="149"/>
      <c r="Q392" s="149"/>
      <c r="R392" s="121"/>
      <c r="S392" s="164"/>
      <c r="T392" s="161"/>
      <c r="U392" s="164"/>
      <c r="V392" s="121"/>
      <c r="W392" s="187"/>
      <c r="X392" s="140"/>
      <c r="Y392" s="114"/>
    </row>
    <row r="393" spans="3:25">
      <c r="C393" s="167"/>
      <c r="D393" s="160"/>
      <c r="E393" s="140"/>
      <c r="F393" s="143"/>
      <c r="G393" s="144"/>
      <c r="H393" s="199"/>
      <c r="I393" s="187"/>
      <c r="J393" s="169"/>
      <c r="K393" s="200"/>
      <c r="L393" s="143"/>
      <c r="M393" s="143"/>
      <c r="N393" s="143"/>
      <c r="O393" s="147"/>
      <c r="P393" s="149"/>
      <c r="Q393" s="149"/>
      <c r="R393" s="121"/>
      <c r="S393" s="164"/>
      <c r="T393" s="161"/>
      <c r="U393" s="164"/>
      <c r="V393" s="121"/>
      <c r="W393" s="187"/>
      <c r="X393" s="140"/>
      <c r="Y393" s="114"/>
    </row>
    <row r="394" spans="3:25">
      <c r="C394" s="167"/>
      <c r="D394" s="160"/>
      <c r="E394" s="140"/>
      <c r="F394" s="143"/>
      <c r="G394" s="144"/>
      <c r="H394" s="199"/>
      <c r="I394" s="187"/>
      <c r="J394" s="169"/>
      <c r="K394" s="200"/>
      <c r="L394" s="143"/>
      <c r="M394" s="143"/>
      <c r="N394" s="143"/>
      <c r="O394" s="147"/>
      <c r="P394" s="149"/>
      <c r="Q394" s="149"/>
      <c r="R394" s="121"/>
      <c r="S394" s="164"/>
      <c r="T394" s="161"/>
      <c r="U394" s="164"/>
      <c r="V394" s="121"/>
      <c r="W394" s="187"/>
      <c r="X394" s="140"/>
      <c r="Y394" s="114"/>
    </row>
    <row r="395" spans="3:25">
      <c r="C395" s="167"/>
      <c r="D395" s="160"/>
      <c r="E395" s="140"/>
      <c r="F395" s="143"/>
      <c r="G395" s="144"/>
      <c r="H395" s="199"/>
      <c r="I395" s="187"/>
      <c r="J395" s="169"/>
      <c r="K395" s="200"/>
      <c r="L395" s="143"/>
      <c r="M395" s="143"/>
      <c r="N395" s="143"/>
      <c r="O395" s="147"/>
      <c r="P395" s="149"/>
      <c r="Q395" s="149"/>
      <c r="R395" s="121"/>
      <c r="S395" s="164"/>
      <c r="T395" s="161"/>
      <c r="U395" s="164"/>
      <c r="V395" s="121"/>
      <c r="W395" s="187"/>
      <c r="X395" s="140"/>
      <c r="Y395" s="114"/>
    </row>
    <row r="396" spans="3:25">
      <c r="C396" s="167"/>
      <c r="D396" s="160"/>
      <c r="E396" s="140"/>
      <c r="F396" s="143"/>
      <c r="G396" s="144"/>
      <c r="H396" s="199"/>
      <c r="I396" s="187"/>
      <c r="J396" s="169"/>
      <c r="K396" s="200"/>
      <c r="L396" s="143"/>
      <c r="M396" s="143"/>
      <c r="N396" s="143"/>
      <c r="O396" s="147"/>
      <c r="P396" s="149"/>
      <c r="Q396" s="149"/>
      <c r="R396" s="121"/>
      <c r="S396" s="164"/>
      <c r="T396" s="161"/>
      <c r="U396" s="164"/>
      <c r="V396" s="121"/>
      <c r="W396" s="187"/>
      <c r="X396" s="140"/>
      <c r="Y396" s="114"/>
    </row>
    <row r="397" spans="3:25">
      <c r="C397" s="167"/>
      <c r="D397" s="160"/>
      <c r="E397" s="140"/>
      <c r="F397" s="143"/>
      <c r="G397" s="144"/>
      <c r="H397" s="199"/>
      <c r="I397" s="187"/>
      <c r="J397" s="169"/>
      <c r="K397" s="200"/>
      <c r="L397" s="143"/>
      <c r="M397" s="143"/>
      <c r="N397" s="143"/>
      <c r="O397" s="147"/>
      <c r="P397" s="149"/>
      <c r="Q397" s="149"/>
      <c r="R397" s="121"/>
      <c r="S397" s="164"/>
      <c r="T397" s="161"/>
      <c r="U397" s="164"/>
      <c r="V397" s="121"/>
      <c r="W397" s="187"/>
      <c r="X397" s="140"/>
      <c r="Y397" s="114"/>
    </row>
    <row r="398" spans="3:25">
      <c r="C398" s="167"/>
      <c r="D398" s="160"/>
      <c r="E398" s="140"/>
      <c r="F398" s="143"/>
      <c r="G398" s="144"/>
      <c r="H398" s="199"/>
      <c r="I398" s="187"/>
      <c r="J398" s="169"/>
      <c r="K398" s="200"/>
      <c r="L398" s="143"/>
      <c r="M398" s="143"/>
      <c r="N398" s="143"/>
      <c r="O398" s="147"/>
      <c r="P398" s="149"/>
      <c r="Q398" s="149"/>
      <c r="R398" s="121"/>
      <c r="S398" s="164"/>
      <c r="T398" s="161"/>
      <c r="U398" s="164"/>
      <c r="V398" s="121"/>
      <c r="W398" s="187"/>
      <c r="X398" s="140"/>
      <c r="Y398" s="114"/>
    </row>
    <row r="399" spans="3:25">
      <c r="C399" s="167"/>
      <c r="D399" s="160"/>
      <c r="E399" s="140"/>
      <c r="F399" s="143"/>
      <c r="G399" s="144"/>
      <c r="H399" s="199"/>
      <c r="I399" s="187"/>
      <c r="J399" s="169"/>
      <c r="K399" s="200"/>
      <c r="L399" s="143"/>
      <c r="M399" s="143"/>
      <c r="N399" s="143"/>
      <c r="O399" s="147"/>
      <c r="P399" s="149"/>
      <c r="Q399" s="149"/>
      <c r="R399" s="121"/>
      <c r="S399" s="164"/>
      <c r="T399" s="161"/>
      <c r="U399" s="164"/>
      <c r="V399" s="121"/>
      <c r="W399" s="187"/>
      <c r="X399" s="140"/>
      <c r="Y399" s="114"/>
    </row>
    <row r="400" spans="3:25">
      <c r="C400" s="167"/>
      <c r="D400" s="160"/>
      <c r="E400" s="140"/>
      <c r="F400" s="143"/>
      <c r="G400" s="144"/>
      <c r="H400" s="199"/>
      <c r="I400" s="187"/>
      <c r="J400" s="169"/>
      <c r="K400" s="200"/>
      <c r="L400" s="143"/>
      <c r="M400" s="143"/>
      <c r="N400" s="143"/>
      <c r="O400" s="147"/>
      <c r="P400" s="149"/>
      <c r="Q400" s="149"/>
      <c r="R400" s="121"/>
      <c r="S400" s="164"/>
      <c r="T400" s="161"/>
      <c r="U400" s="164"/>
      <c r="V400" s="121"/>
      <c r="W400" s="187"/>
      <c r="X400" s="140"/>
      <c r="Y400" s="114"/>
    </row>
    <row r="401" spans="3:25">
      <c r="C401" s="167"/>
      <c r="D401" s="160"/>
      <c r="E401" s="140"/>
      <c r="F401" s="143"/>
      <c r="G401" s="144"/>
      <c r="H401" s="199"/>
      <c r="I401" s="187"/>
      <c r="J401" s="169"/>
      <c r="K401" s="200"/>
      <c r="L401" s="143"/>
      <c r="M401" s="143"/>
      <c r="N401" s="143"/>
      <c r="O401" s="147"/>
      <c r="P401" s="149"/>
      <c r="Q401" s="149"/>
      <c r="R401" s="121"/>
      <c r="S401" s="164"/>
      <c r="T401" s="161"/>
      <c r="U401" s="164"/>
      <c r="V401" s="121"/>
      <c r="W401" s="187"/>
      <c r="X401" s="140"/>
      <c r="Y401" s="114"/>
    </row>
    <row r="402" spans="3:25">
      <c r="C402" s="167"/>
      <c r="D402" s="160"/>
      <c r="E402" s="140"/>
      <c r="F402" s="143"/>
      <c r="G402" s="144"/>
      <c r="H402" s="199"/>
      <c r="I402" s="187"/>
      <c r="J402" s="169"/>
      <c r="K402" s="200"/>
      <c r="L402" s="143"/>
      <c r="M402" s="143"/>
      <c r="N402" s="143"/>
      <c r="O402" s="147"/>
      <c r="P402" s="149"/>
      <c r="Q402" s="149"/>
      <c r="R402" s="121"/>
      <c r="S402" s="164"/>
      <c r="T402" s="161"/>
      <c r="U402" s="164"/>
      <c r="V402" s="121"/>
      <c r="W402" s="187"/>
      <c r="X402" s="140"/>
      <c r="Y402" s="114"/>
    </row>
    <row r="403" spans="3:25">
      <c r="C403" s="167"/>
      <c r="D403" s="160"/>
      <c r="E403" s="140"/>
      <c r="F403" s="143"/>
      <c r="G403" s="144"/>
      <c r="H403" s="199"/>
      <c r="I403" s="187"/>
      <c r="J403" s="169"/>
      <c r="K403" s="200"/>
      <c r="L403" s="143"/>
      <c r="M403" s="143"/>
      <c r="N403" s="143"/>
      <c r="O403" s="147"/>
      <c r="P403" s="149"/>
      <c r="Q403" s="149"/>
      <c r="R403" s="121"/>
      <c r="S403" s="164"/>
      <c r="T403" s="161"/>
      <c r="U403" s="164"/>
      <c r="V403" s="121"/>
      <c r="W403" s="187"/>
      <c r="X403" s="140"/>
      <c r="Y403" s="114"/>
    </row>
    <row r="404" spans="3:25">
      <c r="C404" s="167"/>
      <c r="D404" s="160"/>
      <c r="E404" s="140"/>
      <c r="F404" s="143"/>
      <c r="G404" s="144"/>
      <c r="H404" s="199"/>
      <c r="I404" s="187"/>
      <c r="J404" s="169"/>
      <c r="K404" s="200"/>
      <c r="L404" s="143"/>
      <c r="M404" s="143"/>
      <c r="N404" s="143"/>
      <c r="O404" s="147"/>
      <c r="P404" s="149"/>
      <c r="Q404" s="149"/>
      <c r="R404" s="121"/>
      <c r="S404" s="164"/>
      <c r="T404" s="161"/>
      <c r="U404" s="164"/>
      <c r="V404" s="121"/>
      <c r="W404" s="187"/>
      <c r="X404" s="140"/>
      <c r="Y404" s="114"/>
    </row>
    <row r="405" spans="3:25">
      <c r="C405" s="167"/>
      <c r="D405" s="160"/>
      <c r="E405" s="140"/>
      <c r="F405" s="143"/>
      <c r="G405" s="144"/>
      <c r="H405" s="199"/>
      <c r="I405" s="187"/>
      <c r="J405" s="169"/>
      <c r="K405" s="200"/>
      <c r="L405" s="143"/>
      <c r="M405" s="143"/>
      <c r="N405" s="143"/>
      <c r="O405" s="147"/>
      <c r="P405" s="149"/>
      <c r="Q405" s="149"/>
      <c r="R405" s="121"/>
      <c r="S405" s="164"/>
      <c r="T405" s="161"/>
      <c r="U405" s="164"/>
      <c r="V405" s="121"/>
      <c r="W405" s="187"/>
      <c r="X405" s="140"/>
      <c r="Y405" s="114"/>
    </row>
    <row r="406" spans="3:25">
      <c r="C406" s="167"/>
      <c r="D406" s="160"/>
      <c r="E406" s="140"/>
      <c r="F406" s="143"/>
      <c r="G406" s="144"/>
      <c r="H406" s="199"/>
      <c r="I406" s="187"/>
      <c r="J406" s="169"/>
      <c r="K406" s="200"/>
      <c r="L406" s="143"/>
      <c r="M406" s="143"/>
      <c r="N406" s="143"/>
      <c r="O406" s="147"/>
      <c r="P406" s="149"/>
      <c r="Q406" s="149"/>
      <c r="R406" s="121"/>
      <c r="S406" s="164"/>
      <c r="T406" s="161"/>
      <c r="U406" s="164"/>
      <c r="V406" s="121"/>
      <c r="W406" s="187"/>
      <c r="X406" s="140"/>
      <c r="Y406" s="114"/>
    </row>
    <row r="407" spans="3:25">
      <c r="C407" s="167"/>
      <c r="D407" s="160"/>
      <c r="E407" s="140"/>
      <c r="F407" s="143"/>
      <c r="G407" s="144"/>
      <c r="H407" s="199"/>
      <c r="I407" s="187"/>
      <c r="J407" s="169"/>
      <c r="K407" s="200"/>
      <c r="L407" s="143"/>
      <c r="M407" s="143"/>
      <c r="N407" s="143"/>
      <c r="O407" s="147"/>
      <c r="P407" s="149"/>
      <c r="Q407" s="149"/>
      <c r="R407" s="121"/>
      <c r="S407" s="164"/>
      <c r="T407" s="161"/>
      <c r="U407" s="164"/>
      <c r="V407" s="121"/>
      <c r="W407" s="187"/>
      <c r="X407" s="140"/>
      <c r="Y407" s="114"/>
    </row>
    <row r="408" spans="3:25">
      <c r="C408" s="167"/>
      <c r="D408" s="160"/>
      <c r="E408" s="140"/>
      <c r="F408" s="143"/>
      <c r="G408" s="144"/>
      <c r="H408" s="199"/>
      <c r="I408" s="187"/>
      <c r="J408" s="169"/>
      <c r="K408" s="200"/>
      <c r="L408" s="143"/>
      <c r="M408" s="143"/>
      <c r="N408" s="143"/>
      <c r="O408" s="147"/>
      <c r="P408" s="149"/>
      <c r="Q408" s="149"/>
      <c r="R408" s="121"/>
      <c r="S408" s="164"/>
      <c r="T408" s="161"/>
      <c r="U408" s="164"/>
      <c r="V408" s="121"/>
      <c r="W408" s="187"/>
      <c r="X408" s="140"/>
      <c r="Y408" s="114"/>
    </row>
    <row r="409" spans="3:25">
      <c r="C409" s="167"/>
      <c r="D409" s="160"/>
      <c r="E409" s="140"/>
      <c r="F409" s="143"/>
      <c r="G409" s="144"/>
      <c r="H409" s="199"/>
      <c r="I409" s="187"/>
      <c r="J409" s="169"/>
      <c r="K409" s="200"/>
      <c r="L409" s="143"/>
      <c r="M409" s="143"/>
      <c r="N409" s="143"/>
      <c r="O409" s="147"/>
      <c r="P409" s="149"/>
      <c r="Q409" s="149"/>
      <c r="R409" s="121"/>
      <c r="S409" s="164"/>
      <c r="T409" s="161"/>
      <c r="U409" s="164"/>
      <c r="V409" s="121"/>
      <c r="W409" s="187"/>
      <c r="X409" s="140"/>
      <c r="Y409" s="114"/>
    </row>
    <row r="410" spans="3:25">
      <c r="C410" s="167"/>
      <c r="D410" s="160"/>
      <c r="E410" s="140"/>
      <c r="F410" s="143"/>
      <c r="G410" s="144"/>
      <c r="H410" s="199"/>
      <c r="I410" s="187"/>
      <c r="J410" s="169"/>
      <c r="K410" s="200"/>
      <c r="L410" s="143"/>
      <c r="M410" s="143"/>
      <c r="N410" s="143"/>
      <c r="O410" s="147"/>
      <c r="P410" s="149"/>
      <c r="Q410" s="149"/>
      <c r="R410" s="121"/>
      <c r="S410" s="164"/>
      <c r="T410" s="161"/>
      <c r="U410" s="164"/>
      <c r="V410" s="121"/>
      <c r="W410" s="187"/>
      <c r="X410" s="140"/>
      <c r="Y410" s="114"/>
    </row>
    <row r="411" spans="3:25">
      <c r="C411" s="167"/>
      <c r="D411" s="160"/>
      <c r="E411" s="140"/>
      <c r="F411" s="143"/>
      <c r="G411" s="144"/>
      <c r="H411" s="199"/>
      <c r="I411" s="187"/>
      <c r="J411" s="169"/>
      <c r="K411" s="200"/>
      <c r="L411" s="143"/>
      <c r="M411" s="143"/>
      <c r="N411" s="143"/>
      <c r="O411" s="147"/>
      <c r="P411" s="149"/>
      <c r="Q411" s="149"/>
      <c r="R411" s="121"/>
      <c r="S411" s="164"/>
      <c r="T411" s="161"/>
      <c r="U411" s="164"/>
      <c r="V411" s="121"/>
      <c r="W411" s="187"/>
      <c r="X411" s="140"/>
      <c r="Y411" s="114"/>
    </row>
    <row r="412" spans="3:25">
      <c r="C412" s="167"/>
      <c r="D412" s="160"/>
      <c r="E412" s="140"/>
      <c r="F412" s="143"/>
      <c r="G412" s="144"/>
      <c r="H412" s="199"/>
      <c r="I412" s="187"/>
      <c r="J412" s="169"/>
      <c r="K412" s="200"/>
      <c r="L412" s="143"/>
      <c r="M412" s="143"/>
      <c r="N412" s="143"/>
      <c r="O412" s="147"/>
      <c r="P412" s="149"/>
      <c r="Q412" s="149"/>
      <c r="R412" s="121"/>
      <c r="S412" s="164"/>
      <c r="T412" s="161"/>
      <c r="U412" s="164"/>
      <c r="V412" s="121"/>
      <c r="W412" s="187"/>
      <c r="X412" s="140"/>
      <c r="Y412" s="114"/>
    </row>
    <row r="413" spans="3:25">
      <c r="C413" s="167"/>
      <c r="D413" s="160"/>
      <c r="E413" s="140"/>
      <c r="F413" s="143"/>
      <c r="G413" s="144"/>
      <c r="H413" s="199"/>
      <c r="I413" s="187"/>
      <c r="J413" s="169"/>
      <c r="K413" s="200"/>
      <c r="L413" s="143"/>
      <c r="M413" s="143"/>
      <c r="N413" s="143"/>
      <c r="O413" s="147"/>
      <c r="P413" s="149"/>
      <c r="Q413" s="149"/>
      <c r="R413" s="121"/>
      <c r="S413" s="164"/>
      <c r="T413" s="161"/>
      <c r="U413" s="164"/>
      <c r="V413" s="121"/>
      <c r="W413" s="187"/>
      <c r="X413" s="140"/>
      <c r="Y413" s="114"/>
    </row>
    <row r="414" spans="3:25">
      <c r="C414" s="167"/>
      <c r="D414" s="160"/>
      <c r="E414" s="140"/>
      <c r="F414" s="143"/>
      <c r="G414" s="144"/>
      <c r="H414" s="199"/>
      <c r="I414" s="187"/>
      <c r="J414" s="169"/>
      <c r="K414" s="200"/>
      <c r="L414" s="143"/>
      <c r="M414" s="143"/>
      <c r="N414" s="143"/>
      <c r="O414" s="147"/>
      <c r="P414" s="149"/>
      <c r="Q414" s="149"/>
      <c r="R414" s="121"/>
      <c r="S414" s="164"/>
      <c r="T414" s="161"/>
      <c r="U414" s="164"/>
      <c r="V414" s="121"/>
      <c r="W414" s="187"/>
      <c r="X414" s="140"/>
      <c r="Y414" s="114"/>
    </row>
    <row r="415" spans="3:25">
      <c r="C415" s="167"/>
      <c r="D415" s="160"/>
      <c r="E415" s="140"/>
      <c r="F415" s="143"/>
      <c r="G415" s="144"/>
      <c r="H415" s="199"/>
      <c r="I415" s="187"/>
      <c r="J415" s="169"/>
      <c r="K415" s="200"/>
      <c r="L415" s="143"/>
      <c r="M415" s="143"/>
      <c r="N415" s="143"/>
      <c r="O415" s="147"/>
      <c r="P415" s="149"/>
      <c r="Q415" s="149"/>
      <c r="R415" s="121"/>
      <c r="S415" s="164"/>
      <c r="T415" s="161"/>
      <c r="U415" s="164"/>
      <c r="V415" s="121"/>
      <c r="W415" s="187"/>
      <c r="X415" s="140"/>
      <c r="Y415" s="114"/>
    </row>
    <row r="416" spans="3:25">
      <c r="C416" s="167"/>
      <c r="D416" s="160"/>
      <c r="E416" s="140"/>
      <c r="F416" s="143"/>
      <c r="G416" s="144"/>
      <c r="H416" s="199"/>
      <c r="I416" s="187"/>
      <c r="J416" s="169"/>
      <c r="K416" s="200"/>
      <c r="L416" s="143"/>
      <c r="M416" s="143"/>
      <c r="N416" s="143"/>
      <c r="O416" s="147"/>
      <c r="P416" s="149"/>
      <c r="Q416" s="149"/>
      <c r="R416" s="121"/>
      <c r="S416" s="164"/>
      <c r="T416" s="161"/>
      <c r="U416" s="164"/>
      <c r="V416" s="121"/>
      <c r="W416" s="187"/>
      <c r="X416" s="140"/>
      <c r="Y416" s="114"/>
    </row>
    <row r="417" spans="3:25">
      <c r="C417" s="167"/>
      <c r="D417" s="160"/>
      <c r="E417" s="140"/>
      <c r="F417" s="143"/>
      <c r="G417" s="144"/>
      <c r="H417" s="199"/>
      <c r="I417" s="187"/>
      <c r="J417" s="169"/>
      <c r="K417" s="200"/>
      <c r="L417" s="143"/>
      <c r="M417" s="143"/>
      <c r="N417" s="143"/>
      <c r="O417" s="147"/>
      <c r="P417" s="149"/>
      <c r="Q417" s="149"/>
      <c r="R417" s="121"/>
      <c r="S417" s="164"/>
      <c r="T417" s="161"/>
      <c r="U417" s="164"/>
      <c r="V417" s="121"/>
      <c r="W417" s="187"/>
      <c r="X417" s="140"/>
      <c r="Y417" s="114"/>
    </row>
    <row r="418" spans="3:25">
      <c r="C418" s="167"/>
      <c r="D418" s="160"/>
      <c r="E418" s="140"/>
      <c r="F418" s="143"/>
      <c r="G418" s="144"/>
      <c r="H418" s="199"/>
      <c r="I418" s="187"/>
      <c r="J418" s="169"/>
      <c r="K418" s="200"/>
      <c r="L418" s="143"/>
      <c r="M418" s="143"/>
      <c r="N418" s="143"/>
      <c r="O418" s="147"/>
      <c r="P418" s="149"/>
      <c r="Q418" s="149"/>
      <c r="R418" s="121"/>
      <c r="S418" s="164"/>
      <c r="T418" s="161"/>
      <c r="U418" s="164"/>
      <c r="V418" s="121"/>
      <c r="W418" s="187"/>
      <c r="X418" s="140"/>
      <c r="Y418" s="114"/>
    </row>
    <row r="419" spans="3:25">
      <c r="C419" s="167"/>
      <c r="D419" s="160"/>
      <c r="E419" s="140"/>
      <c r="F419" s="143"/>
      <c r="G419" s="144"/>
      <c r="H419" s="199"/>
      <c r="I419" s="187"/>
      <c r="J419" s="169"/>
      <c r="K419" s="200"/>
      <c r="L419" s="143"/>
      <c r="M419" s="143"/>
      <c r="N419" s="143"/>
      <c r="O419" s="147"/>
      <c r="P419" s="149"/>
      <c r="Q419" s="149"/>
      <c r="R419" s="121"/>
      <c r="S419" s="164"/>
      <c r="T419" s="161"/>
      <c r="U419" s="164"/>
      <c r="V419" s="121"/>
      <c r="W419" s="187"/>
      <c r="X419" s="140"/>
      <c r="Y419" s="114"/>
    </row>
    <row r="420" spans="3:25">
      <c r="C420" s="167"/>
      <c r="D420" s="160"/>
      <c r="E420" s="140"/>
      <c r="F420" s="143"/>
      <c r="G420" s="144"/>
      <c r="H420" s="199"/>
      <c r="I420" s="187"/>
      <c r="J420" s="169"/>
      <c r="K420" s="200"/>
      <c r="L420" s="143"/>
      <c r="M420" s="143"/>
      <c r="N420" s="143"/>
      <c r="O420" s="147"/>
      <c r="P420" s="149"/>
      <c r="Q420" s="149"/>
      <c r="R420" s="121"/>
      <c r="S420" s="164"/>
      <c r="T420" s="161"/>
      <c r="U420" s="164"/>
      <c r="V420" s="121"/>
      <c r="W420" s="187"/>
      <c r="X420" s="140"/>
      <c r="Y420" s="114"/>
    </row>
    <row r="421" spans="3:25">
      <c r="C421" s="167"/>
      <c r="D421" s="160"/>
      <c r="E421" s="140"/>
      <c r="F421" s="143"/>
      <c r="G421" s="144"/>
      <c r="H421" s="199"/>
      <c r="I421" s="187"/>
      <c r="J421" s="169"/>
      <c r="K421" s="200"/>
      <c r="L421" s="143"/>
      <c r="M421" s="143"/>
      <c r="N421" s="143"/>
      <c r="O421" s="147"/>
      <c r="P421" s="149"/>
      <c r="Q421" s="149"/>
      <c r="R421" s="121"/>
      <c r="S421" s="164"/>
      <c r="T421" s="161"/>
      <c r="U421" s="164"/>
      <c r="V421" s="121"/>
      <c r="W421" s="187"/>
      <c r="X421" s="140"/>
      <c r="Y421" s="114"/>
    </row>
    <row r="422" spans="3:25">
      <c r="C422" s="167"/>
      <c r="D422" s="160"/>
      <c r="E422" s="140"/>
      <c r="F422" s="143"/>
      <c r="G422" s="144"/>
      <c r="H422" s="199"/>
      <c r="I422" s="187"/>
      <c r="J422" s="169"/>
      <c r="K422" s="200"/>
      <c r="L422" s="143"/>
      <c r="M422" s="143"/>
      <c r="N422" s="143"/>
      <c r="O422" s="147"/>
      <c r="P422" s="149"/>
      <c r="Q422" s="149"/>
      <c r="R422" s="121"/>
      <c r="S422" s="164"/>
      <c r="T422" s="161"/>
      <c r="U422" s="164"/>
      <c r="V422" s="121"/>
      <c r="W422" s="187"/>
      <c r="X422" s="140"/>
      <c r="Y422" s="114"/>
    </row>
    <row r="423" spans="3:25">
      <c r="C423" s="167"/>
      <c r="D423" s="160"/>
      <c r="E423" s="140"/>
      <c r="F423" s="143"/>
      <c r="G423" s="144"/>
      <c r="H423" s="199"/>
      <c r="I423" s="187"/>
      <c r="J423" s="169"/>
      <c r="K423" s="200"/>
      <c r="L423" s="143"/>
      <c r="M423" s="143"/>
      <c r="N423" s="143"/>
      <c r="O423" s="147"/>
      <c r="P423" s="149"/>
      <c r="Q423" s="149"/>
      <c r="R423" s="121"/>
      <c r="S423" s="164"/>
      <c r="T423" s="161"/>
      <c r="U423" s="164"/>
      <c r="V423" s="121"/>
      <c r="W423" s="187"/>
      <c r="X423" s="140"/>
      <c r="Y423" s="114"/>
    </row>
    <row r="424" spans="3:25">
      <c r="C424" s="167"/>
      <c r="D424" s="160"/>
      <c r="E424" s="140"/>
      <c r="F424" s="143"/>
      <c r="G424" s="144"/>
      <c r="H424" s="199"/>
      <c r="I424" s="187"/>
      <c r="J424" s="169"/>
      <c r="K424" s="200"/>
      <c r="L424" s="143"/>
      <c r="M424" s="143"/>
      <c r="N424" s="143"/>
      <c r="O424" s="147"/>
      <c r="P424" s="149"/>
      <c r="Q424" s="149"/>
      <c r="R424" s="121"/>
      <c r="S424" s="164"/>
      <c r="T424" s="161"/>
      <c r="U424" s="164"/>
      <c r="V424" s="121"/>
      <c r="W424" s="187"/>
      <c r="X424" s="140"/>
      <c r="Y424" s="114"/>
    </row>
    <row r="425" spans="3:25">
      <c r="C425" s="167"/>
      <c r="D425" s="160"/>
      <c r="E425" s="140"/>
      <c r="F425" s="143"/>
      <c r="G425" s="144"/>
      <c r="H425" s="199"/>
      <c r="I425" s="187"/>
      <c r="J425" s="169"/>
      <c r="K425" s="200"/>
      <c r="L425" s="143"/>
      <c r="M425" s="143"/>
      <c r="N425" s="143"/>
      <c r="O425" s="147"/>
      <c r="P425" s="149"/>
      <c r="Q425" s="149"/>
      <c r="R425" s="121"/>
      <c r="S425" s="164"/>
      <c r="T425" s="161"/>
      <c r="U425" s="164"/>
      <c r="V425" s="121"/>
      <c r="W425" s="187"/>
      <c r="X425" s="140"/>
      <c r="Y425" s="114"/>
    </row>
    <row r="426" spans="3:25">
      <c r="C426" s="167"/>
      <c r="D426" s="160"/>
      <c r="E426" s="140"/>
      <c r="F426" s="143"/>
      <c r="G426" s="144"/>
      <c r="H426" s="199"/>
      <c r="I426" s="187"/>
      <c r="J426" s="169"/>
      <c r="K426" s="200"/>
      <c r="L426" s="143"/>
      <c r="M426" s="143"/>
      <c r="N426" s="143"/>
      <c r="O426" s="147"/>
      <c r="P426" s="149"/>
      <c r="Q426" s="149"/>
      <c r="R426" s="121"/>
      <c r="S426" s="164"/>
      <c r="T426" s="161"/>
      <c r="U426" s="164"/>
      <c r="V426" s="121"/>
      <c r="W426" s="187"/>
      <c r="X426" s="140"/>
      <c r="Y426" s="114"/>
    </row>
    <row r="427" spans="3:25">
      <c r="C427" s="167"/>
      <c r="D427" s="160"/>
      <c r="E427" s="140"/>
      <c r="F427" s="143"/>
      <c r="G427" s="144"/>
      <c r="H427" s="199"/>
      <c r="I427" s="187"/>
      <c r="J427" s="169"/>
      <c r="K427" s="200"/>
      <c r="L427" s="143"/>
      <c r="M427" s="143"/>
      <c r="N427" s="143"/>
      <c r="O427" s="147"/>
      <c r="P427" s="149"/>
      <c r="Q427" s="149"/>
      <c r="R427" s="121"/>
      <c r="S427" s="164"/>
      <c r="T427" s="161"/>
      <c r="U427" s="164"/>
      <c r="V427" s="121"/>
      <c r="W427" s="187"/>
      <c r="X427" s="140"/>
      <c r="Y427" s="114"/>
    </row>
    <row r="428" spans="3:25">
      <c r="C428" s="167"/>
      <c r="D428" s="160"/>
      <c r="E428" s="140"/>
      <c r="F428" s="143"/>
      <c r="G428" s="144"/>
      <c r="H428" s="199"/>
      <c r="I428" s="187"/>
      <c r="J428" s="169"/>
      <c r="K428" s="200"/>
      <c r="L428" s="143"/>
      <c r="M428" s="143"/>
      <c r="N428" s="143"/>
      <c r="O428" s="147"/>
      <c r="P428" s="149"/>
      <c r="Q428" s="149"/>
      <c r="R428" s="121"/>
      <c r="S428" s="164"/>
      <c r="T428" s="161"/>
      <c r="U428" s="164"/>
      <c r="V428" s="121"/>
      <c r="W428" s="187"/>
      <c r="X428" s="140"/>
      <c r="Y428" s="114"/>
    </row>
    <row r="429" spans="3:25">
      <c r="C429" s="167"/>
      <c r="D429" s="160"/>
      <c r="E429" s="140"/>
      <c r="F429" s="143"/>
      <c r="G429" s="144"/>
      <c r="H429" s="199"/>
      <c r="I429" s="187"/>
      <c r="J429" s="169"/>
      <c r="K429" s="200"/>
      <c r="L429" s="143"/>
      <c r="M429" s="143"/>
      <c r="N429" s="143"/>
      <c r="O429" s="147"/>
      <c r="P429" s="149"/>
      <c r="Q429" s="149"/>
      <c r="R429" s="121"/>
      <c r="S429" s="164"/>
      <c r="T429" s="161"/>
      <c r="U429" s="164"/>
      <c r="V429" s="121"/>
      <c r="W429" s="187"/>
      <c r="X429" s="140"/>
      <c r="Y429" s="114"/>
    </row>
    <row r="430" spans="3:25">
      <c r="C430" s="167"/>
      <c r="D430" s="160"/>
      <c r="E430" s="140"/>
      <c r="F430" s="143"/>
      <c r="G430" s="144"/>
      <c r="H430" s="199"/>
      <c r="I430" s="187"/>
      <c r="J430" s="169"/>
      <c r="K430" s="200"/>
      <c r="L430" s="143"/>
      <c r="M430" s="143"/>
      <c r="N430" s="143"/>
      <c r="O430" s="147"/>
      <c r="P430" s="149"/>
      <c r="Q430" s="149"/>
      <c r="R430" s="121"/>
      <c r="S430" s="164"/>
      <c r="T430" s="161"/>
      <c r="U430" s="164"/>
      <c r="V430" s="121"/>
      <c r="W430" s="187"/>
      <c r="X430" s="140"/>
      <c r="Y430" s="114"/>
    </row>
    <row r="431" spans="3:25">
      <c r="C431" s="167"/>
      <c r="D431" s="160"/>
      <c r="E431" s="140"/>
      <c r="F431" s="143"/>
      <c r="G431" s="144"/>
      <c r="H431" s="199"/>
      <c r="I431" s="187"/>
      <c r="J431" s="169"/>
      <c r="K431" s="200"/>
      <c r="L431" s="143"/>
      <c r="M431" s="143"/>
      <c r="N431" s="143"/>
      <c r="O431" s="147"/>
      <c r="P431" s="149"/>
      <c r="Q431" s="149"/>
      <c r="R431" s="121"/>
      <c r="S431" s="164"/>
      <c r="T431" s="161"/>
      <c r="U431" s="164"/>
      <c r="V431" s="121"/>
      <c r="W431" s="187"/>
      <c r="X431" s="140"/>
      <c r="Y431" s="114"/>
    </row>
    <row r="432" spans="3:25">
      <c r="C432" s="167"/>
      <c r="D432" s="160"/>
      <c r="E432" s="140"/>
      <c r="F432" s="143"/>
      <c r="G432" s="144"/>
      <c r="H432" s="199"/>
      <c r="I432" s="187"/>
      <c r="J432" s="169"/>
      <c r="K432" s="200"/>
      <c r="L432" s="143"/>
      <c r="M432" s="143"/>
      <c r="N432" s="143"/>
      <c r="O432" s="147"/>
      <c r="P432" s="149"/>
      <c r="Q432" s="149"/>
      <c r="R432" s="121"/>
      <c r="S432" s="164"/>
      <c r="T432" s="161"/>
      <c r="U432" s="164"/>
      <c r="V432" s="121"/>
      <c r="W432" s="187"/>
      <c r="X432" s="140"/>
      <c r="Y432" s="114"/>
    </row>
    <row r="433" spans="3:25">
      <c r="C433" s="167"/>
      <c r="D433" s="160"/>
      <c r="E433" s="140"/>
      <c r="F433" s="143"/>
      <c r="G433" s="144"/>
      <c r="H433" s="199"/>
      <c r="I433" s="187"/>
      <c r="J433" s="169"/>
      <c r="K433" s="200"/>
      <c r="L433" s="143"/>
      <c r="M433" s="143"/>
      <c r="N433" s="143"/>
      <c r="O433" s="147"/>
      <c r="P433" s="149"/>
      <c r="Q433" s="149"/>
      <c r="R433" s="121"/>
      <c r="S433" s="164"/>
      <c r="T433" s="161"/>
      <c r="U433" s="164"/>
      <c r="V433" s="121"/>
      <c r="W433" s="187"/>
      <c r="X433" s="140"/>
      <c r="Y433" s="114"/>
    </row>
    <row r="434" spans="3:25">
      <c r="C434" s="167"/>
      <c r="D434" s="160"/>
      <c r="E434" s="140"/>
      <c r="F434" s="143"/>
      <c r="G434" s="144"/>
      <c r="H434" s="199"/>
      <c r="I434" s="187"/>
      <c r="J434" s="169"/>
      <c r="K434" s="200"/>
      <c r="L434" s="143"/>
      <c r="M434" s="143"/>
      <c r="N434" s="143"/>
      <c r="O434" s="147"/>
      <c r="P434" s="149"/>
      <c r="Q434" s="149"/>
      <c r="R434" s="121"/>
      <c r="S434" s="164"/>
      <c r="T434" s="161"/>
      <c r="U434" s="164"/>
      <c r="V434" s="121"/>
      <c r="W434" s="187"/>
      <c r="X434" s="140"/>
      <c r="Y434" s="114"/>
    </row>
    <row r="435" spans="3:25">
      <c r="C435" s="167"/>
      <c r="D435" s="160"/>
      <c r="E435" s="140"/>
      <c r="F435" s="143"/>
      <c r="G435" s="144"/>
      <c r="H435" s="199"/>
      <c r="I435" s="187"/>
      <c r="J435" s="169"/>
      <c r="K435" s="200"/>
      <c r="L435" s="143"/>
      <c r="M435" s="143"/>
      <c r="N435" s="143"/>
      <c r="O435" s="147"/>
      <c r="P435" s="149"/>
      <c r="Q435" s="149"/>
      <c r="R435" s="121"/>
      <c r="S435" s="164"/>
      <c r="T435" s="161"/>
      <c r="U435" s="164"/>
      <c r="V435" s="121"/>
      <c r="W435" s="187"/>
      <c r="X435" s="140"/>
      <c r="Y435" s="114"/>
    </row>
    <row r="436" spans="3:25">
      <c r="C436" s="167"/>
      <c r="D436" s="160"/>
      <c r="E436" s="140"/>
      <c r="F436" s="143"/>
      <c r="G436" s="144"/>
      <c r="H436" s="199"/>
      <c r="I436" s="187"/>
      <c r="J436" s="169"/>
      <c r="K436" s="200"/>
      <c r="L436" s="143"/>
      <c r="M436" s="143"/>
      <c r="N436" s="143"/>
      <c r="O436" s="147"/>
      <c r="P436" s="149"/>
      <c r="Q436" s="149"/>
      <c r="R436" s="121"/>
      <c r="S436" s="164"/>
      <c r="T436" s="161"/>
      <c r="U436" s="164"/>
      <c r="V436" s="121"/>
      <c r="W436" s="187"/>
      <c r="X436" s="140"/>
      <c r="Y436" s="114"/>
    </row>
    <row r="437" spans="3:25">
      <c r="C437" s="167"/>
      <c r="D437" s="160"/>
      <c r="E437" s="140"/>
      <c r="F437" s="143"/>
      <c r="G437" s="144"/>
      <c r="H437" s="199"/>
      <c r="I437" s="187"/>
      <c r="J437" s="169"/>
      <c r="K437" s="200"/>
      <c r="L437" s="143"/>
      <c r="M437" s="143"/>
      <c r="N437" s="143"/>
      <c r="O437" s="147"/>
      <c r="P437" s="149"/>
      <c r="Q437" s="149"/>
      <c r="R437" s="121"/>
      <c r="S437" s="164"/>
      <c r="T437" s="161"/>
      <c r="U437" s="164"/>
      <c r="V437" s="121"/>
      <c r="W437" s="187"/>
      <c r="X437" s="140"/>
      <c r="Y437" s="114"/>
    </row>
    <row r="438" spans="3:25">
      <c r="C438" s="167"/>
      <c r="D438" s="160"/>
      <c r="E438" s="140"/>
      <c r="F438" s="143"/>
      <c r="G438" s="144"/>
      <c r="H438" s="199"/>
      <c r="I438" s="187"/>
      <c r="J438" s="169"/>
      <c r="K438" s="200"/>
      <c r="L438" s="143"/>
      <c r="M438" s="143"/>
      <c r="N438" s="143"/>
      <c r="O438" s="147"/>
      <c r="P438" s="149"/>
      <c r="Q438" s="149"/>
      <c r="R438" s="121"/>
      <c r="S438" s="164"/>
      <c r="T438" s="161"/>
      <c r="U438" s="164"/>
      <c r="V438" s="121"/>
      <c r="W438" s="187"/>
      <c r="X438" s="140"/>
      <c r="Y438" s="114"/>
    </row>
    <row r="439" spans="3:25">
      <c r="C439" s="167"/>
      <c r="D439" s="160"/>
      <c r="E439" s="140"/>
      <c r="F439" s="143"/>
      <c r="G439" s="144"/>
      <c r="H439" s="199"/>
      <c r="I439" s="187"/>
      <c r="J439" s="169"/>
      <c r="K439" s="200"/>
      <c r="L439" s="143"/>
      <c r="M439" s="143"/>
      <c r="N439" s="143"/>
      <c r="O439" s="147"/>
      <c r="P439" s="149"/>
      <c r="Q439" s="149"/>
      <c r="R439" s="121"/>
      <c r="S439" s="164"/>
      <c r="T439" s="161"/>
      <c r="U439" s="164"/>
      <c r="V439" s="121"/>
      <c r="W439" s="187"/>
      <c r="X439" s="140"/>
      <c r="Y439" s="114"/>
    </row>
    <row r="440" spans="3:25">
      <c r="C440" s="167"/>
      <c r="D440" s="160"/>
      <c r="E440" s="140"/>
      <c r="F440" s="143"/>
      <c r="G440" s="144"/>
      <c r="H440" s="199"/>
      <c r="I440" s="187"/>
      <c r="J440" s="169"/>
      <c r="K440" s="200"/>
      <c r="L440" s="143"/>
      <c r="M440" s="143"/>
      <c r="N440" s="143"/>
      <c r="O440" s="147"/>
      <c r="P440" s="149"/>
      <c r="Q440" s="149"/>
      <c r="R440" s="121"/>
      <c r="S440" s="164"/>
      <c r="T440" s="161"/>
      <c r="U440" s="164"/>
      <c r="V440" s="121"/>
      <c r="W440" s="187"/>
      <c r="X440" s="140"/>
      <c r="Y440" s="114"/>
    </row>
    <row r="441" spans="3:25">
      <c r="C441" s="167"/>
      <c r="D441" s="160"/>
      <c r="E441" s="140"/>
      <c r="F441" s="143"/>
      <c r="G441" s="144"/>
      <c r="H441" s="199"/>
      <c r="I441" s="187"/>
      <c r="J441" s="169"/>
      <c r="K441" s="200"/>
      <c r="L441" s="143"/>
      <c r="M441" s="143"/>
      <c r="N441" s="143"/>
      <c r="O441" s="147"/>
      <c r="P441" s="149"/>
      <c r="Q441" s="149"/>
      <c r="R441" s="121"/>
      <c r="S441" s="164"/>
      <c r="T441" s="161"/>
      <c r="U441" s="164"/>
      <c r="V441" s="121"/>
      <c r="W441" s="187"/>
      <c r="X441" s="140"/>
      <c r="Y441" s="114"/>
    </row>
    <row r="442" spans="3:25">
      <c r="C442" s="167"/>
      <c r="D442" s="160"/>
      <c r="E442" s="140"/>
      <c r="F442" s="143"/>
      <c r="G442" s="144"/>
      <c r="H442" s="199"/>
      <c r="I442" s="187"/>
      <c r="J442" s="169"/>
      <c r="K442" s="200"/>
      <c r="L442" s="143"/>
      <c r="M442" s="143"/>
      <c r="N442" s="143"/>
      <c r="O442" s="147"/>
      <c r="P442" s="149"/>
      <c r="Q442" s="149"/>
      <c r="R442" s="121"/>
      <c r="S442" s="164"/>
      <c r="T442" s="161"/>
      <c r="U442" s="164"/>
      <c r="V442" s="121"/>
      <c r="W442" s="187"/>
      <c r="X442" s="140"/>
      <c r="Y442" s="114"/>
    </row>
    <row r="443" spans="3:25">
      <c r="C443" s="167"/>
      <c r="D443" s="160"/>
      <c r="E443" s="140"/>
      <c r="F443" s="143"/>
      <c r="G443" s="144"/>
      <c r="H443" s="199"/>
      <c r="I443" s="187"/>
      <c r="J443" s="169"/>
      <c r="K443" s="200"/>
      <c r="L443" s="143"/>
      <c r="M443" s="143"/>
      <c r="N443" s="143"/>
      <c r="O443" s="147"/>
      <c r="P443" s="149"/>
      <c r="Q443" s="149"/>
      <c r="R443" s="121"/>
      <c r="S443" s="164"/>
      <c r="T443" s="161"/>
      <c r="U443" s="164"/>
      <c r="V443" s="121"/>
      <c r="W443" s="187"/>
      <c r="X443" s="140"/>
      <c r="Y443" s="114"/>
    </row>
    <row r="444" spans="3:25">
      <c r="C444" s="167"/>
      <c r="D444" s="160"/>
      <c r="E444" s="140"/>
      <c r="F444" s="143"/>
      <c r="G444" s="144"/>
      <c r="H444" s="199"/>
      <c r="I444" s="187"/>
      <c r="J444" s="169"/>
      <c r="K444" s="200"/>
      <c r="L444" s="143"/>
      <c r="M444" s="143"/>
      <c r="N444" s="143"/>
      <c r="O444" s="147"/>
      <c r="P444" s="149"/>
      <c r="Q444" s="149"/>
      <c r="R444" s="121"/>
      <c r="S444" s="164"/>
      <c r="T444" s="161"/>
      <c r="U444" s="164"/>
      <c r="V444" s="121"/>
      <c r="W444" s="187"/>
      <c r="X444" s="140"/>
      <c r="Y444" s="114"/>
    </row>
    <row r="445" spans="3:25">
      <c r="C445" s="167"/>
      <c r="D445" s="160"/>
      <c r="E445" s="140"/>
      <c r="F445" s="143"/>
      <c r="G445" s="144"/>
      <c r="H445" s="199"/>
      <c r="I445" s="187"/>
      <c r="J445" s="169"/>
      <c r="K445" s="200"/>
      <c r="L445" s="143"/>
      <c r="M445" s="143"/>
      <c r="N445" s="143"/>
      <c r="O445" s="147"/>
      <c r="P445" s="149"/>
      <c r="Q445" s="149"/>
      <c r="R445" s="121"/>
      <c r="S445" s="164"/>
      <c r="T445" s="161"/>
      <c r="U445" s="164"/>
      <c r="V445" s="121"/>
      <c r="W445" s="187"/>
      <c r="X445" s="140"/>
      <c r="Y445" s="114"/>
    </row>
    <row r="446" spans="3:25">
      <c r="C446" s="167"/>
      <c r="D446" s="160"/>
      <c r="E446" s="140"/>
      <c r="F446" s="143"/>
      <c r="G446" s="144"/>
      <c r="H446" s="199"/>
      <c r="I446" s="187"/>
      <c r="J446" s="169"/>
      <c r="K446" s="200"/>
      <c r="L446" s="143"/>
      <c r="M446" s="143"/>
      <c r="N446" s="143"/>
      <c r="O446" s="147"/>
      <c r="P446" s="149"/>
      <c r="Q446" s="149"/>
      <c r="R446" s="121"/>
      <c r="S446" s="164"/>
      <c r="T446" s="161"/>
      <c r="U446" s="164"/>
      <c r="V446" s="121"/>
      <c r="W446" s="187"/>
      <c r="X446" s="140"/>
      <c r="Y446" s="114"/>
    </row>
    <row r="447" spans="3:25">
      <c r="C447" s="167"/>
      <c r="D447" s="160"/>
      <c r="E447" s="140"/>
      <c r="F447" s="143"/>
      <c r="G447" s="144"/>
      <c r="H447" s="199"/>
      <c r="I447" s="187"/>
      <c r="J447" s="169"/>
      <c r="K447" s="200"/>
      <c r="L447" s="143"/>
      <c r="M447" s="143"/>
      <c r="N447" s="143"/>
      <c r="O447" s="147"/>
      <c r="P447" s="149"/>
      <c r="Q447" s="149"/>
      <c r="R447" s="121"/>
      <c r="S447" s="164"/>
      <c r="T447" s="161"/>
      <c r="U447" s="164"/>
      <c r="V447" s="121"/>
      <c r="W447" s="187"/>
      <c r="X447" s="140"/>
      <c r="Y447" s="114"/>
    </row>
    <row r="448" spans="3:25">
      <c r="C448" s="167"/>
      <c r="D448" s="160"/>
      <c r="E448" s="140"/>
      <c r="F448" s="143"/>
      <c r="G448" s="144"/>
      <c r="H448" s="199"/>
      <c r="I448" s="187"/>
      <c r="J448" s="169"/>
      <c r="K448" s="200"/>
      <c r="L448" s="143"/>
      <c r="M448" s="143"/>
      <c r="N448" s="143"/>
      <c r="O448" s="147"/>
      <c r="P448" s="149"/>
      <c r="Q448" s="149"/>
      <c r="R448" s="121"/>
      <c r="S448" s="164"/>
      <c r="T448" s="161"/>
      <c r="U448" s="164"/>
      <c r="V448" s="121"/>
      <c r="W448" s="187"/>
      <c r="X448" s="140"/>
      <c r="Y448" s="114"/>
    </row>
    <row r="449" spans="3:25">
      <c r="C449" s="167"/>
      <c r="D449" s="160"/>
      <c r="E449" s="140"/>
      <c r="F449" s="143"/>
      <c r="G449" s="144"/>
      <c r="H449" s="199"/>
      <c r="I449" s="187"/>
      <c r="J449" s="169"/>
      <c r="K449" s="200"/>
      <c r="L449" s="143"/>
      <c r="M449" s="143"/>
      <c r="N449" s="143"/>
      <c r="O449" s="147"/>
      <c r="P449" s="149"/>
      <c r="Q449" s="149"/>
      <c r="R449" s="121"/>
      <c r="S449" s="164"/>
      <c r="T449" s="161"/>
      <c r="U449" s="164"/>
      <c r="V449" s="121"/>
      <c r="W449" s="187"/>
      <c r="X449" s="140"/>
      <c r="Y449" s="114"/>
    </row>
    <row r="450" spans="3:25">
      <c r="C450" s="167"/>
      <c r="D450" s="160"/>
      <c r="E450" s="140"/>
      <c r="F450" s="143"/>
      <c r="G450" s="144"/>
      <c r="H450" s="199"/>
      <c r="I450" s="187"/>
      <c r="J450" s="169"/>
      <c r="K450" s="200"/>
      <c r="L450" s="143"/>
      <c r="M450" s="143"/>
      <c r="N450" s="143"/>
      <c r="O450" s="147"/>
      <c r="P450" s="149"/>
      <c r="Q450" s="149"/>
      <c r="R450" s="121"/>
      <c r="S450" s="164"/>
      <c r="T450" s="161"/>
      <c r="U450" s="164"/>
      <c r="V450" s="121"/>
      <c r="W450" s="187"/>
      <c r="X450" s="140"/>
      <c r="Y450" s="114"/>
    </row>
    <row r="451" spans="3:25">
      <c r="C451" s="167"/>
      <c r="D451" s="160"/>
      <c r="E451" s="140"/>
      <c r="F451" s="143"/>
      <c r="G451" s="144"/>
      <c r="H451" s="199"/>
      <c r="I451" s="187"/>
      <c r="J451" s="169"/>
      <c r="K451" s="200"/>
      <c r="L451" s="143"/>
      <c r="M451" s="143"/>
      <c r="N451" s="143"/>
      <c r="O451" s="147"/>
      <c r="P451" s="149"/>
      <c r="Q451" s="149"/>
      <c r="R451" s="121"/>
      <c r="S451" s="164"/>
      <c r="T451" s="161"/>
      <c r="U451" s="164"/>
      <c r="V451" s="121"/>
      <c r="W451" s="187"/>
      <c r="X451" s="140"/>
      <c r="Y451" s="114"/>
    </row>
    <row r="452" spans="3:25">
      <c r="C452" s="167"/>
      <c r="D452" s="160"/>
      <c r="E452" s="140"/>
      <c r="F452" s="143"/>
      <c r="G452" s="144"/>
      <c r="H452" s="199"/>
      <c r="I452" s="187"/>
      <c r="J452" s="169"/>
      <c r="K452" s="200"/>
      <c r="L452" s="143"/>
      <c r="M452" s="143"/>
      <c r="N452" s="143"/>
      <c r="O452" s="147"/>
      <c r="P452" s="149"/>
      <c r="Q452" s="149"/>
      <c r="R452" s="121"/>
      <c r="S452" s="164"/>
      <c r="T452" s="161"/>
      <c r="U452" s="164"/>
      <c r="V452" s="121"/>
      <c r="W452" s="187"/>
      <c r="X452" s="140"/>
      <c r="Y452" s="114"/>
    </row>
    <row r="453" spans="3:25">
      <c r="C453" s="167"/>
      <c r="D453" s="160"/>
      <c r="E453" s="140"/>
      <c r="F453" s="143"/>
      <c r="G453" s="144"/>
      <c r="H453" s="199"/>
      <c r="I453" s="187"/>
      <c r="J453" s="169"/>
      <c r="K453" s="200"/>
      <c r="L453" s="143"/>
      <c r="M453" s="143"/>
      <c r="N453" s="143"/>
      <c r="O453" s="147"/>
      <c r="P453" s="149"/>
      <c r="Q453" s="149"/>
      <c r="R453" s="121"/>
      <c r="S453" s="164"/>
      <c r="T453" s="161"/>
      <c r="U453" s="164"/>
      <c r="V453" s="121"/>
      <c r="W453" s="187"/>
      <c r="X453" s="140"/>
      <c r="Y453" s="114"/>
    </row>
    <row r="454" spans="3:25">
      <c r="C454" s="167"/>
      <c r="D454" s="160"/>
      <c r="E454" s="140"/>
      <c r="F454" s="143"/>
      <c r="G454" s="144"/>
      <c r="H454" s="199"/>
      <c r="I454" s="187"/>
      <c r="J454" s="169"/>
      <c r="K454" s="200"/>
      <c r="L454" s="143"/>
      <c r="M454" s="143"/>
      <c r="N454" s="143"/>
      <c r="O454" s="147"/>
      <c r="P454" s="149"/>
      <c r="Q454" s="149"/>
      <c r="R454" s="121"/>
      <c r="S454" s="164"/>
      <c r="T454" s="161"/>
      <c r="U454" s="164"/>
      <c r="V454" s="121"/>
      <c r="W454" s="187"/>
      <c r="X454" s="140"/>
      <c r="Y454" s="114"/>
    </row>
    <row r="455" spans="3:25">
      <c r="C455" s="167"/>
      <c r="D455" s="160"/>
      <c r="E455" s="140"/>
      <c r="F455" s="143"/>
      <c r="G455" s="144"/>
      <c r="H455" s="199"/>
      <c r="I455" s="187"/>
      <c r="J455" s="169"/>
      <c r="K455" s="200"/>
      <c r="L455" s="143"/>
      <c r="M455" s="143"/>
      <c r="N455" s="143"/>
      <c r="O455" s="147"/>
      <c r="P455" s="149"/>
      <c r="Q455" s="149"/>
      <c r="R455" s="121"/>
      <c r="S455" s="164"/>
      <c r="T455" s="161"/>
      <c r="U455" s="164"/>
      <c r="V455" s="121"/>
      <c r="W455" s="187"/>
      <c r="X455" s="140"/>
      <c r="Y455" s="114"/>
    </row>
    <row r="456" spans="3:25">
      <c r="C456" s="167"/>
      <c r="D456" s="160"/>
      <c r="E456" s="140"/>
      <c r="F456" s="143"/>
      <c r="G456" s="144"/>
      <c r="H456" s="199"/>
      <c r="I456" s="187"/>
      <c r="J456" s="169"/>
      <c r="K456" s="200"/>
      <c r="L456" s="143"/>
      <c r="M456" s="143"/>
      <c r="N456" s="143"/>
      <c r="O456" s="147"/>
      <c r="P456" s="149"/>
      <c r="Q456" s="149"/>
      <c r="R456" s="121"/>
      <c r="S456" s="164"/>
      <c r="T456" s="161"/>
      <c r="U456" s="164"/>
      <c r="V456" s="121"/>
      <c r="W456" s="187"/>
      <c r="X456" s="140"/>
      <c r="Y456" s="114"/>
    </row>
    <row r="457" spans="3:25">
      <c r="C457" s="167"/>
      <c r="D457" s="160"/>
      <c r="E457" s="140"/>
      <c r="F457" s="143"/>
      <c r="G457" s="144"/>
      <c r="H457" s="199"/>
      <c r="I457" s="187"/>
      <c r="J457" s="169"/>
      <c r="K457" s="200"/>
      <c r="L457" s="143"/>
      <c r="M457" s="143"/>
      <c r="N457" s="143"/>
      <c r="O457" s="147"/>
      <c r="P457" s="149"/>
      <c r="Q457" s="149"/>
      <c r="R457" s="121"/>
      <c r="S457" s="164"/>
      <c r="T457" s="161"/>
      <c r="U457" s="164"/>
      <c r="V457" s="121"/>
      <c r="W457" s="187"/>
      <c r="X457" s="140"/>
      <c r="Y457" s="114"/>
    </row>
    <row r="458" spans="3:25">
      <c r="C458" s="167"/>
      <c r="D458" s="160"/>
      <c r="E458" s="140"/>
      <c r="F458" s="143"/>
      <c r="G458" s="144"/>
      <c r="H458" s="199"/>
      <c r="I458" s="187"/>
      <c r="J458" s="169"/>
      <c r="K458" s="200"/>
      <c r="L458" s="143"/>
      <c r="M458" s="143"/>
      <c r="N458" s="143"/>
      <c r="O458" s="147"/>
      <c r="P458" s="149"/>
      <c r="Q458" s="149"/>
      <c r="R458" s="121"/>
      <c r="S458" s="164"/>
      <c r="T458" s="161"/>
      <c r="U458" s="164"/>
      <c r="V458" s="121"/>
      <c r="W458" s="187"/>
      <c r="X458" s="140"/>
      <c r="Y458" s="114"/>
    </row>
    <row r="459" spans="3:25">
      <c r="C459" s="167"/>
      <c r="D459" s="160"/>
      <c r="E459" s="140"/>
      <c r="F459" s="143"/>
      <c r="G459" s="144"/>
      <c r="H459" s="199"/>
      <c r="I459" s="187"/>
      <c r="J459" s="169"/>
      <c r="K459" s="200"/>
      <c r="L459" s="143"/>
      <c r="M459" s="143"/>
      <c r="N459" s="143"/>
      <c r="O459" s="147"/>
      <c r="P459" s="149"/>
      <c r="Q459" s="149"/>
      <c r="R459" s="121"/>
      <c r="S459" s="164"/>
      <c r="T459" s="161"/>
      <c r="U459" s="164"/>
      <c r="V459" s="121"/>
      <c r="W459" s="187"/>
      <c r="X459" s="140"/>
      <c r="Y459" s="114"/>
    </row>
    <row r="460" spans="3:25">
      <c r="C460" s="167"/>
      <c r="D460" s="160"/>
      <c r="E460" s="140"/>
      <c r="F460" s="143"/>
      <c r="G460" s="144"/>
      <c r="H460" s="199"/>
      <c r="I460" s="187"/>
      <c r="J460" s="169"/>
      <c r="K460" s="200"/>
      <c r="L460" s="143"/>
      <c r="M460" s="143"/>
      <c r="N460" s="143"/>
      <c r="O460" s="147"/>
      <c r="P460" s="149"/>
      <c r="Q460" s="149"/>
      <c r="R460" s="121"/>
      <c r="S460" s="164"/>
      <c r="T460" s="161"/>
      <c r="U460" s="164"/>
      <c r="V460" s="121"/>
      <c r="W460" s="187"/>
      <c r="X460" s="140"/>
      <c r="Y460" s="114"/>
    </row>
    <row r="461" spans="3:25">
      <c r="C461" s="167"/>
      <c r="D461" s="160"/>
      <c r="E461" s="140"/>
      <c r="F461" s="143"/>
      <c r="G461" s="144"/>
      <c r="H461" s="199"/>
      <c r="I461" s="187"/>
      <c r="J461" s="169"/>
      <c r="K461" s="200"/>
      <c r="L461" s="143"/>
      <c r="M461" s="143"/>
      <c r="N461" s="143"/>
      <c r="O461" s="147"/>
      <c r="P461" s="149"/>
      <c r="Q461" s="149"/>
      <c r="R461" s="121"/>
      <c r="S461" s="164"/>
      <c r="T461" s="161"/>
      <c r="U461" s="164"/>
      <c r="V461" s="121"/>
      <c r="W461" s="187"/>
      <c r="X461" s="140"/>
      <c r="Y461" s="114"/>
    </row>
    <row r="462" spans="3:25">
      <c r="C462" s="167"/>
      <c r="D462" s="160"/>
      <c r="E462" s="140"/>
      <c r="F462" s="143"/>
      <c r="G462" s="144"/>
      <c r="H462" s="199"/>
      <c r="I462" s="187"/>
      <c r="J462" s="169"/>
      <c r="K462" s="200"/>
      <c r="L462" s="143"/>
      <c r="M462" s="143"/>
      <c r="N462" s="143"/>
      <c r="O462" s="147"/>
      <c r="P462" s="149"/>
      <c r="Q462" s="149"/>
      <c r="R462" s="121"/>
      <c r="S462" s="164"/>
      <c r="T462" s="161"/>
      <c r="U462" s="164"/>
      <c r="V462" s="121"/>
      <c r="W462" s="187"/>
      <c r="X462" s="140"/>
      <c r="Y462" s="114"/>
    </row>
    <row r="463" spans="3:25">
      <c r="C463" s="167"/>
      <c r="D463" s="160"/>
      <c r="E463" s="140"/>
      <c r="F463" s="143"/>
      <c r="G463" s="144"/>
      <c r="H463" s="199"/>
      <c r="I463" s="187"/>
      <c r="J463" s="169"/>
      <c r="K463" s="200"/>
      <c r="L463" s="143"/>
      <c r="M463" s="143"/>
      <c r="N463" s="143"/>
      <c r="O463" s="147"/>
      <c r="P463" s="149"/>
      <c r="Q463" s="149"/>
      <c r="R463" s="121"/>
      <c r="S463" s="164"/>
      <c r="T463" s="161"/>
      <c r="U463" s="164"/>
      <c r="V463" s="121"/>
      <c r="W463" s="187"/>
      <c r="X463" s="140"/>
      <c r="Y463" s="114"/>
    </row>
    <row r="464" spans="3:25">
      <c r="C464" s="167"/>
      <c r="D464" s="160"/>
      <c r="E464" s="140"/>
      <c r="F464" s="143"/>
      <c r="G464" s="144"/>
      <c r="H464" s="199"/>
      <c r="I464" s="187"/>
      <c r="J464" s="169"/>
      <c r="K464" s="200"/>
      <c r="L464" s="143"/>
      <c r="M464" s="143"/>
      <c r="N464" s="143"/>
      <c r="O464" s="147"/>
      <c r="P464" s="149"/>
      <c r="Q464" s="149"/>
      <c r="R464" s="121"/>
      <c r="S464" s="164"/>
      <c r="T464" s="161"/>
      <c r="U464" s="164"/>
      <c r="V464" s="121"/>
      <c r="W464" s="187"/>
      <c r="X464" s="140"/>
      <c r="Y464" s="114"/>
    </row>
    <row r="465" spans="3:25">
      <c r="C465" s="167"/>
      <c r="D465" s="160"/>
      <c r="E465" s="140"/>
      <c r="F465" s="143"/>
      <c r="G465" s="144"/>
      <c r="H465" s="199"/>
      <c r="I465" s="187"/>
      <c r="J465" s="169"/>
      <c r="K465" s="200"/>
      <c r="L465" s="143"/>
      <c r="M465" s="143"/>
      <c r="N465" s="143"/>
      <c r="O465" s="147"/>
      <c r="P465" s="149"/>
      <c r="Q465" s="149"/>
      <c r="R465" s="121"/>
      <c r="S465" s="164"/>
      <c r="T465" s="161"/>
      <c r="U465" s="164"/>
      <c r="V465" s="121"/>
      <c r="W465" s="187"/>
      <c r="X465" s="140"/>
      <c r="Y465" s="114"/>
    </row>
    <row r="466" spans="3:25">
      <c r="C466" s="167"/>
      <c r="D466" s="160"/>
      <c r="E466" s="140"/>
      <c r="F466" s="143"/>
      <c r="G466" s="144"/>
      <c r="H466" s="199"/>
      <c r="I466" s="187"/>
      <c r="J466" s="169"/>
      <c r="K466" s="200"/>
      <c r="L466" s="143"/>
      <c r="M466" s="143"/>
      <c r="N466" s="143"/>
      <c r="O466" s="147"/>
      <c r="P466" s="149"/>
      <c r="Q466" s="149"/>
      <c r="R466" s="121"/>
      <c r="S466" s="164"/>
      <c r="T466" s="161"/>
      <c r="U466" s="164"/>
      <c r="V466" s="121"/>
      <c r="W466" s="187"/>
      <c r="X466" s="140"/>
      <c r="Y466" s="114"/>
    </row>
    <row r="467" spans="3:25">
      <c r="C467" s="167"/>
      <c r="D467" s="160"/>
      <c r="E467" s="140"/>
      <c r="F467" s="143"/>
      <c r="G467" s="144"/>
      <c r="H467" s="199"/>
      <c r="I467" s="187"/>
      <c r="J467" s="169"/>
      <c r="K467" s="200"/>
      <c r="L467" s="143"/>
      <c r="M467" s="143"/>
      <c r="N467" s="143"/>
      <c r="O467" s="147"/>
      <c r="P467" s="149"/>
      <c r="Q467" s="149"/>
      <c r="R467" s="121"/>
      <c r="S467" s="164"/>
      <c r="T467" s="161"/>
      <c r="U467" s="164"/>
      <c r="V467" s="121"/>
      <c r="W467" s="187"/>
      <c r="X467" s="140"/>
      <c r="Y467" s="114"/>
    </row>
    <row r="468" spans="3:25">
      <c r="C468" s="167"/>
      <c r="D468" s="160"/>
      <c r="E468" s="140"/>
      <c r="F468" s="143"/>
      <c r="G468" s="144"/>
      <c r="H468" s="199"/>
      <c r="I468" s="187"/>
      <c r="J468" s="169"/>
      <c r="K468" s="200"/>
      <c r="L468" s="143"/>
      <c r="M468" s="143"/>
      <c r="N468" s="143"/>
      <c r="O468" s="147"/>
      <c r="P468" s="149"/>
      <c r="Q468" s="149"/>
      <c r="R468" s="121"/>
      <c r="S468" s="164"/>
      <c r="T468" s="161"/>
      <c r="U468" s="164"/>
      <c r="V468" s="121"/>
      <c r="W468" s="187"/>
      <c r="X468" s="140"/>
      <c r="Y468" s="114"/>
    </row>
    <row r="469" spans="3:25">
      <c r="C469" s="167"/>
      <c r="D469" s="160"/>
      <c r="E469" s="140"/>
      <c r="F469" s="143"/>
      <c r="G469" s="144"/>
      <c r="H469" s="199"/>
      <c r="I469" s="187"/>
      <c r="J469" s="169"/>
      <c r="K469" s="200"/>
      <c r="L469" s="143"/>
      <c r="M469" s="143"/>
      <c r="N469" s="143"/>
      <c r="O469" s="147"/>
      <c r="P469" s="149"/>
      <c r="Q469" s="149"/>
      <c r="R469" s="121"/>
      <c r="S469" s="164"/>
      <c r="T469" s="161"/>
      <c r="U469" s="164"/>
      <c r="V469" s="121"/>
      <c r="W469" s="187"/>
      <c r="X469" s="140"/>
      <c r="Y469" s="114"/>
    </row>
    <row r="470" spans="3:25">
      <c r="C470" s="167"/>
      <c r="D470" s="160"/>
      <c r="E470" s="140"/>
      <c r="F470" s="143"/>
      <c r="G470" s="144"/>
      <c r="H470" s="199"/>
      <c r="I470" s="187"/>
      <c r="J470" s="169"/>
      <c r="K470" s="200"/>
      <c r="L470" s="143"/>
      <c r="M470" s="143"/>
      <c r="N470" s="143"/>
      <c r="O470" s="147"/>
      <c r="P470" s="149"/>
      <c r="Q470" s="149"/>
      <c r="R470" s="121"/>
      <c r="S470" s="164"/>
      <c r="T470" s="161"/>
      <c r="U470" s="164"/>
      <c r="V470" s="121"/>
      <c r="W470" s="187"/>
      <c r="X470" s="140"/>
      <c r="Y470" s="114"/>
    </row>
    <row r="471" spans="3:25">
      <c r="C471" s="167"/>
      <c r="D471" s="160"/>
      <c r="E471" s="140"/>
      <c r="F471" s="143"/>
      <c r="G471" s="144"/>
      <c r="H471" s="199"/>
      <c r="I471" s="187"/>
      <c r="J471" s="169"/>
      <c r="K471" s="200"/>
      <c r="L471" s="143"/>
      <c r="M471" s="143"/>
      <c r="N471" s="143"/>
      <c r="O471" s="147"/>
      <c r="P471" s="149"/>
      <c r="Q471" s="149"/>
      <c r="R471" s="121"/>
      <c r="S471" s="164"/>
      <c r="T471" s="161"/>
      <c r="U471" s="164"/>
      <c r="V471" s="121"/>
      <c r="W471" s="187"/>
      <c r="X471" s="140"/>
      <c r="Y471" s="114"/>
    </row>
    <row r="472" spans="3:25">
      <c r="C472" s="167"/>
      <c r="D472" s="160"/>
      <c r="E472" s="140"/>
      <c r="F472" s="143"/>
      <c r="G472" s="144"/>
      <c r="H472" s="199"/>
      <c r="I472" s="187"/>
      <c r="J472" s="169"/>
      <c r="K472" s="200"/>
      <c r="L472" s="143"/>
      <c r="M472" s="143"/>
      <c r="N472" s="143"/>
      <c r="O472" s="147"/>
      <c r="P472" s="149"/>
      <c r="Q472" s="149"/>
      <c r="R472" s="121"/>
      <c r="S472" s="164"/>
      <c r="T472" s="161"/>
      <c r="U472" s="164"/>
      <c r="V472" s="121"/>
      <c r="W472" s="187"/>
      <c r="X472" s="140"/>
      <c r="Y472" s="114"/>
    </row>
    <row r="473" spans="3:25">
      <c r="C473" s="167"/>
      <c r="D473" s="160"/>
      <c r="E473" s="140"/>
      <c r="F473" s="143"/>
      <c r="G473" s="144"/>
      <c r="H473" s="199"/>
      <c r="I473" s="187"/>
      <c r="J473" s="169"/>
      <c r="K473" s="200"/>
      <c r="L473" s="143"/>
      <c r="M473" s="143"/>
      <c r="N473" s="143"/>
      <c r="O473" s="147"/>
      <c r="P473" s="149"/>
      <c r="Q473" s="149"/>
      <c r="R473" s="121"/>
      <c r="S473" s="164"/>
      <c r="T473" s="161"/>
      <c r="U473" s="164"/>
      <c r="V473" s="121"/>
      <c r="W473" s="187"/>
      <c r="X473" s="140"/>
      <c r="Y473" s="114"/>
    </row>
    <row r="474" spans="3:25">
      <c r="C474" s="167"/>
      <c r="D474" s="160"/>
      <c r="E474" s="140"/>
      <c r="F474" s="143"/>
      <c r="G474" s="144"/>
      <c r="H474" s="199"/>
      <c r="I474" s="187"/>
      <c r="J474" s="169"/>
      <c r="K474" s="200"/>
      <c r="L474" s="143"/>
      <c r="M474" s="143"/>
      <c r="N474" s="143"/>
      <c r="O474" s="147"/>
      <c r="P474" s="149"/>
      <c r="Q474" s="149"/>
      <c r="R474" s="121"/>
      <c r="S474" s="164"/>
      <c r="T474" s="161"/>
      <c r="U474" s="164"/>
      <c r="V474" s="121"/>
      <c r="W474" s="187"/>
      <c r="X474" s="140"/>
      <c r="Y474" s="114"/>
    </row>
    <row r="475" spans="3:25">
      <c r="C475" s="167"/>
      <c r="D475" s="160"/>
      <c r="E475" s="140"/>
      <c r="F475" s="143"/>
      <c r="G475" s="144"/>
      <c r="H475" s="199"/>
      <c r="I475" s="187"/>
      <c r="J475" s="169"/>
      <c r="K475" s="200"/>
      <c r="L475" s="143"/>
      <c r="M475" s="143"/>
      <c r="N475" s="143"/>
      <c r="O475" s="147"/>
      <c r="P475" s="149"/>
      <c r="Q475" s="149"/>
      <c r="R475" s="121"/>
      <c r="S475" s="164"/>
      <c r="T475" s="161"/>
      <c r="U475" s="164"/>
      <c r="V475" s="121"/>
      <c r="W475" s="187"/>
      <c r="X475" s="140"/>
      <c r="Y475" s="114"/>
    </row>
    <row r="476" spans="3:25">
      <c r="C476" s="167"/>
      <c r="D476" s="160"/>
      <c r="E476" s="140"/>
      <c r="F476" s="143"/>
      <c r="G476" s="144"/>
      <c r="H476" s="199"/>
      <c r="I476" s="187"/>
      <c r="J476" s="169"/>
      <c r="K476" s="200"/>
      <c r="L476" s="143"/>
      <c r="M476" s="143"/>
      <c r="N476" s="143"/>
      <c r="O476" s="147"/>
      <c r="P476" s="149"/>
      <c r="Q476" s="149"/>
      <c r="R476" s="121"/>
      <c r="S476" s="164"/>
      <c r="T476" s="161"/>
      <c r="U476" s="164"/>
      <c r="V476" s="121"/>
      <c r="W476" s="187"/>
      <c r="X476" s="140"/>
      <c r="Y476" s="114"/>
    </row>
    <row r="477" spans="3:25">
      <c r="C477" s="167"/>
      <c r="D477" s="160"/>
      <c r="E477" s="140"/>
      <c r="F477" s="143"/>
      <c r="G477" s="144"/>
      <c r="H477" s="199"/>
      <c r="I477" s="187"/>
      <c r="J477" s="169"/>
      <c r="K477" s="200"/>
      <c r="L477" s="143"/>
      <c r="M477" s="143"/>
      <c r="N477" s="143"/>
      <c r="O477" s="147"/>
      <c r="P477" s="149"/>
      <c r="Q477" s="149"/>
      <c r="R477" s="121"/>
      <c r="S477" s="164"/>
      <c r="T477" s="161"/>
      <c r="U477" s="164"/>
      <c r="V477" s="121"/>
      <c r="W477" s="187"/>
      <c r="X477" s="140"/>
      <c r="Y477" s="114"/>
    </row>
    <row r="478" spans="3:25">
      <c r="C478" s="167"/>
      <c r="D478" s="160"/>
      <c r="E478" s="140"/>
      <c r="F478" s="143"/>
      <c r="G478" s="144"/>
      <c r="H478" s="199"/>
      <c r="I478" s="187"/>
      <c r="J478" s="169"/>
      <c r="K478" s="200"/>
      <c r="L478" s="143"/>
      <c r="M478" s="143"/>
      <c r="N478" s="143"/>
      <c r="O478" s="147"/>
      <c r="P478" s="149"/>
      <c r="Q478" s="149"/>
      <c r="R478" s="121"/>
      <c r="S478" s="164"/>
      <c r="T478" s="161"/>
      <c r="U478" s="164"/>
      <c r="V478" s="121"/>
      <c r="W478" s="187"/>
      <c r="X478" s="140"/>
      <c r="Y478" s="114"/>
    </row>
    <row r="479" spans="3:25">
      <c r="C479" s="167"/>
      <c r="D479" s="160"/>
      <c r="E479" s="140"/>
      <c r="F479" s="143"/>
      <c r="G479" s="144"/>
      <c r="H479" s="199"/>
      <c r="I479" s="187"/>
      <c r="J479" s="169"/>
      <c r="K479" s="200"/>
      <c r="L479" s="143"/>
      <c r="M479" s="143"/>
      <c r="N479" s="143"/>
      <c r="O479" s="147"/>
      <c r="P479" s="149"/>
      <c r="Q479" s="149"/>
      <c r="R479" s="121"/>
      <c r="S479" s="164"/>
      <c r="T479" s="161"/>
      <c r="U479" s="164"/>
      <c r="V479" s="121"/>
      <c r="W479" s="187"/>
      <c r="X479" s="140"/>
      <c r="Y479" s="114"/>
    </row>
    <row r="480" spans="3:25">
      <c r="C480" s="167"/>
      <c r="D480" s="160"/>
      <c r="E480" s="140"/>
      <c r="F480" s="143"/>
      <c r="G480" s="144"/>
      <c r="H480" s="199"/>
      <c r="I480" s="187"/>
      <c r="J480" s="169"/>
      <c r="K480" s="200"/>
      <c r="L480" s="143"/>
      <c r="M480" s="143"/>
      <c r="N480" s="143"/>
      <c r="O480" s="147"/>
      <c r="P480" s="149"/>
      <c r="Q480" s="149"/>
      <c r="R480" s="121"/>
      <c r="S480" s="164"/>
      <c r="T480" s="161"/>
      <c r="U480" s="164"/>
      <c r="V480" s="121"/>
      <c r="W480" s="187"/>
      <c r="X480" s="140"/>
      <c r="Y480" s="114"/>
    </row>
    <row r="481" spans="3:25">
      <c r="C481" s="167"/>
      <c r="D481" s="160"/>
      <c r="E481" s="140"/>
      <c r="F481" s="143"/>
      <c r="G481" s="144"/>
      <c r="H481" s="199"/>
      <c r="I481" s="187"/>
      <c r="J481" s="169"/>
      <c r="K481" s="200"/>
      <c r="L481" s="143"/>
      <c r="M481" s="143"/>
      <c r="N481" s="143"/>
      <c r="O481" s="147"/>
      <c r="P481" s="149"/>
      <c r="Q481" s="149"/>
      <c r="R481" s="121"/>
      <c r="S481" s="164"/>
      <c r="T481" s="161"/>
      <c r="U481" s="164"/>
      <c r="V481" s="121"/>
      <c r="W481" s="187"/>
      <c r="X481" s="140"/>
      <c r="Y481" s="114"/>
    </row>
    <row r="482" spans="3:25">
      <c r="C482" s="167"/>
      <c r="D482" s="160"/>
      <c r="E482" s="140"/>
      <c r="F482" s="143"/>
      <c r="G482" s="144"/>
      <c r="H482" s="199"/>
      <c r="I482" s="187"/>
      <c r="J482" s="169"/>
      <c r="K482" s="200"/>
      <c r="L482" s="143"/>
      <c r="M482" s="143"/>
      <c r="N482" s="143"/>
      <c r="O482" s="147"/>
      <c r="P482" s="149"/>
      <c r="Q482" s="149"/>
      <c r="R482" s="121"/>
      <c r="S482" s="164"/>
      <c r="T482" s="161"/>
      <c r="U482" s="164"/>
      <c r="V482" s="121"/>
      <c r="W482" s="187"/>
      <c r="X482" s="140"/>
      <c r="Y482" s="114"/>
    </row>
    <row r="483" spans="3:25">
      <c r="C483" s="167"/>
      <c r="D483" s="160"/>
      <c r="E483" s="140"/>
      <c r="F483" s="143"/>
      <c r="G483" s="144"/>
      <c r="H483" s="199"/>
      <c r="I483" s="187"/>
      <c r="J483" s="169"/>
      <c r="K483" s="200"/>
      <c r="L483" s="143"/>
      <c r="M483" s="143"/>
      <c r="N483" s="143"/>
      <c r="O483" s="147"/>
      <c r="P483" s="149"/>
      <c r="Q483" s="149"/>
      <c r="R483" s="121"/>
      <c r="S483" s="164"/>
      <c r="T483" s="161"/>
      <c r="U483" s="164"/>
      <c r="V483" s="121"/>
      <c r="W483" s="187"/>
      <c r="X483" s="140"/>
      <c r="Y483" s="114"/>
    </row>
    <row r="484" spans="3:25">
      <c r="C484" s="167"/>
      <c r="D484" s="160"/>
      <c r="E484" s="140"/>
      <c r="F484" s="143"/>
      <c r="G484" s="144"/>
      <c r="H484" s="199"/>
      <c r="I484" s="187"/>
      <c r="J484" s="169"/>
      <c r="K484" s="200"/>
      <c r="L484" s="143"/>
      <c r="M484" s="143"/>
      <c r="N484" s="143"/>
      <c r="O484" s="147"/>
      <c r="P484" s="149"/>
      <c r="Q484" s="149"/>
      <c r="R484" s="121"/>
      <c r="S484" s="164"/>
      <c r="T484" s="161"/>
      <c r="U484" s="164"/>
      <c r="V484" s="121"/>
      <c r="W484" s="187"/>
      <c r="X484" s="140"/>
      <c r="Y484" s="114"/>
    </row>
    <row r="485" spans="3:25">
      <c r="C485" s="167"/>
      <c r="D485" s="160"/>
      <c r="E485" s="140"/>
      <c r="F485" s="143"/>
      <c r="G485" s="144"/>
      <c r="H485" s="199"/>
      <c r="I485" s="187"/>
      <c r="J485" s="169"/>
      <c r="K485" s="200"/>
      <c r="L485" s="143"/>
      <c r="M485" s="143"/>
      <c r="N485" s="143"/>
      <c r="O485" s="147"/>
      <c r="P485" s="149"/>
      <c r="Q485" s="149"/>
      <c r="R485" s="121"/>
      <c r="S485" s="164"/>
      <c r="T485" s="161"/>
      <c r="U485" s="164"/>
      <c r="V485" s="121"/>
      <c r="W485" s="187"/>
      <c r="X485" s="140"/>
      <c r="Y485" s="114"/>
    </row>
    <row r="486" spans="3:25">
      <c r="C486" s="167"/>
      <c r="D486" s="160"/>
      <c r="E486" s="140"/>
      <c r="F486" s="143"/>
      <c r="G486" s="144"/>
      <c r="H486" s="199"/>
      <c r="I486" s="187"/>
      <c r="J486" s="169"/>
      <c r="K486" s="200"/>
      <c r="L486" s="143"/>
      <c r="M486" s="143"/>
      <c r="N486" s="143"/>
      <c r="O486" s="147"/>
      <c r="P486" s="149"/>
      <c r="Q486" s="149"/>
      <c r="R486" s="121"/>
      <c r="S486" s="164"/>
      <c r="T486" s="161"/>
      <c r="U486" s="164"/>
      <c r="V486" s="121"/>
      <c r="W486" s="187"/>
      <c r="X486" s="140"/>
      <c r="Y486" s="114"/>
    </row>
    <row r="487" spans="3:25">
      <c r="C487" s="167"/>
      <c r="D487" s="160"/>
      <c r="E487" s="140"/>
      <c r="F487" s="143"/>
      <c r="G487" s="144"/>
      <c r="H487" s="199"/>
      <c r="I487" s="187"/>
      <c r="J487" s="169"/>
      <c r="K487" s="200"/>
      <c r="L487" s="143"/>
      <c r="M487" s="143"/>
      <c r="N487" s="143"/>
      <c r="O487" s="147"/>
      <c r="P487" s="149"/>
      <c r="Q487" s="149"/>
      <c r="R487" s="121"/>
      <c r="S487" s="164"/>
      <c r="T487" s="161"/>
      <c r="U487" s="164"/>
      <c r="V487" s="121"/>
      <c r="W487" s="187"/>
      <c r="X487" s="140"/>
      <c r="Y487" s="114"/>
    </row>
    <row r="488" spans="3:25">
      <c r="C488" s="167"/>
      <c r="D488" s="160"/>
      <c r="E488" s="140"/>
      <c r="F488" s="143"/>
      <c r="G488" s="144"/>
      <c r="H488" s="199"/>
      <c r="I488" s="187"/>
      <c r="J488" s="169"/>
      <c r="K488" s="200"/>
      <c r="L488" s="143"/>
      <c r="M488" s="143"/>
      <c r="N488" s="143"/>
      <c r="O488" s="147"/>
      <c r="P488" s="149"/>
      <c r="Q488" s="149"/>
      <c r="R488" s="121"/>
      <c r="S488" s="164"/>
      <c r="T488" s="161"/>
      <c r="U488" s="164"/>
      <c r="V488" s="121"/>
      <c r="W488" s="187"/>
      <c r="X488" s="140"/>
      <c r="Y488" s="114"/>
    </row>
    <row r="489" spans="3:25">
      <c r="C489" s="167"/>
      <c r="D489" s="160"/>
      <c r="E489" s="140"/>
      <c r="F489" s="143"/>
      <c r="G489" s="144"/>
      <c r="H489" s="199"/>
      <c r="I489" s="187"/>
      <c r="J489" s="169"/>
      <c r="K489" s="200"/>
      <c r="L489" s="143"/>
      <c r="M489" s="143"/>
      <c r="N489" s="143"/>
      <c r="O489" s="147"/>
      <c r="P489" s="149"/>
      <c r="Q489" s="149"/>
      <c r="R489" s="121"/>
      <c r="S489" s="164"/>
      <c r="T489" s="161"/>
      <c r="U489" s="164"/>
      <c r="V489" s="121"/>
      <c r="W489" s="187"/>
      <c r="X489" s="140"/>
      <c r="Y489" s="114"/>
    </row>
    <row r="490" spans="3:25">
      <c r="C490" s="167"/>
      <c r="D490" s="160"/>
      <c r="E490" s="140"/>
      <c r="F490" s="143"/>
      <c r="G490" s="144"/>
      <c r="H490" s="199"/>
      <c r="I490" s="187"/>
      <c r="J490" s="169"/>
      <c r="K490" s="200"/>
      <c r="L490" s="143"/>
      <c r="M490" s="143"/>
      <c r="N490" s="143"/>
      <c r="O490" s="147"/>
      <c r="P490" s="149"/>
      <c r="Q490" s="149"/>
      <c r="R490" s="121"/>
      <c r="S490" s="164"/>
      <c r="T490" s="161"/>
      <c r="U490" s="164"/>
      <c r="V490" s="121"/>
      <c r="W490" s="187"/>
      <c r="X490" s="140"/>
      <c r="Y490" s="114"/>
    </row>
    <row r="491" spans="3:25">
      <c r="C491" s="167"/>
      <c r="D491" s="160"/>
      <c r="E491" s="140"/>
      <c r="F491" s="143"/>
      <c r="G491" s="144"/>
      <c r="H491" s="199"/>
      <c r="I491" s="187"/>
      <c r="J491" s="169"/>
      <c r="K491" s="200"/>
      <c r="L491" s="143"/>
      <c r="M491" s="143"/>
      <c r="N491" s="143"/>
      <c r="O491" s="147"/>
      <c r="P491" s="149"/>
      <c r="Q491" s="149"/>
      <c r="R491" s="121"/>
      <c r="S491" s="164"/>
      <c r="T491" s="161"/>
      <c r="U491" s="164"/>
      <c r="V491" s="121"/>
      <c r="W491" s="187"/>
      <c r="X491" s="140"/>
      <c r="Y491" s="114"/>
    </row>
    <row r="492" spans="3:25">
      <c r="C492" s="167"/>
      <c r="D492" s="160"/>
      <c r="E492" s="140"/>
      <c r="F492" s="143"/>
      <c r="G492" s="144"/>
      <c r="H492" s="199"/>
      <c r="I492" s="187"/>
      <c r="J492" s="169"/>
      <c r="K492" s="200"/>
      <c r="L492" s="143"/>
      <c r="M492" s="143"/>
      <c r="N492" s="143"/>
      <c r="O492" s="147"/>
      <c r="P492" s="149"/>
      <c r="Q492" s="149"/>
      <c r="R492" s="121"/>
      <c r="S492" s="164"/>
      <c r="T492" s="161"/>
      <c r="U492" s="164"/>
      <c r="V492" s="121"/>
      <c r="W492" s="187"/>
      <c r="X492" s="140"/>
      <c r="Y492" s="114"/>
    </row>
    <row r="493" spans="3:25">
      <c r="C493" s="167"/>
      <c r="D493" s="160"/>
      <c r="E493" s="140"/>
      <c r="F493" s="143"/>
      <c r="G493" s="144"/>
      <c r="H493" s="199"/>
      <c r="I493" s="187"/>
      <c r="J493" s="169"/>
      <c r="K493" s="200"/>
      <c r="L493" s="143"/>
      <c r="M493" s="143"/>
      <c r="N493" s="143"/>
      <c r="O493" s="147"/>
      <c r="P493" s="149"/>
      <c r="Q493" s="149"/>
      <c r="R493" s="121"/>
      <c r="S493" s="164"/>
      <c r="T493" s="161"/>
      <c r="U493" s="164"/>
      <c r="V493" s="121"/>
      <c r="W493" s="187"/>
      <c r="X493" s="140"/>
      <c r="Y493" s="114"/>
    </row>
    <row r="494" spans="3:25">
      <c r="C494" s="167"/>
      <c r="D494" s="160"/>
      <c r="E494" s="140"/>
      <c r="F494" s="143"/>
      <c r="G494" s="144"/>
      <c r="H494" s="199"/>
      <c r="I494" s="187"/>
      <c r="J494" s="169"/>
      <c r="K494" s="200"/>
      <c r="L494" s="143"/>
      <c r="M494" s="143"/>
      <c r="N494" s="143"/>
      <c r="O494" s="147"/>
      <c r="P494" s="149"/>
      <c r="Q494" s="149"/>
      <c r="R494" s="121"/>
      <c r="S494" s="164"/>
      <c r="T494" s="161"/>
      <c r="U494" s="164"/>
      <c r="V494" s="121"/>
      <c r="W494" s="187"/>
      <c r="X494" s="140"/>
      <c r="Y494" s="114"/>
    </row>
    <row r="495" spans="3:25">
      <c r="C495" s="167"/>
      <c r="D495" s="160"/>
      <c r="E495" s="140"/>
      <c r="F495" s="143"/>
      <c r="G495" s="144"/>
      <c r="H495" s="199"/>
      <c r="I495" s="187"/>
      <c r="J495" s="169"/>
      <c r="K495" s="200"/>
      <c r="L495" s="143"/>
      <c r="M495" s="143"/>
      <c r="N495" s="143"/>
      <c r="O495" s="147"/>
      <c r="P495" s="149"/>
      <c r="Q495" s="149"/>
      <c r="R495" s="121"/>
      <c r="S495" s="164"/>
      <c r="T495" s="161"/>
      <c r="U495" s="164"/>
      <c r="V495" s="121"/>
      <c r="W495" s="187"/>
      <c r="X495" s="140"/>
      <c r="Y495" s="114"/>
    </row>
    <row r="496" spans="3:25">
      <c r="C496" s="167"/>
      <c r="D496" s="160"/>
      <c r="E496" s="140"/>
      <c r="F496" s="143"/>
      <c r="G496" s="144"/>
      <c r="H496" s="199"/>
      <c r="I496" s="187"/>
      <c r="J496" s="169"/>
      <c r="K496" s="200"/>
      <c r="L496" s="143"/>
      <c r="M496" s="143"/>
      <c r="N496" s="143"/>
      <c r="O496" s="147"/>
      <c r="P496" s="149"/>
      <c r="Q496" s="149"/>
      <c r="R496" s="121"/>
      <c r="S496" s="164"/>
      <c r="T496" s="161"/>
      <c r="U496" s="164"/>
      <c r="V496" s="121"/>
      <c r="W496" s="187"/>
      <c r="X496" s="140"/>
      <c r="Y496" s="114"/>
    </row>
    <row r="497" spans="3:25">
      <c r="C497" s="167"/>
      <c r="D497" s="160"/>
      <c r="E497" s="140"/>
      <c r="F497" s="143"/>
      <c r="G497" s="144"/>
      <c r="H497" s="199"/>
      <c r="I497" s="187"/>
      <c r="J497" s="169"/>
      <c r="K497" s="200"/>
      <c r="L497" s="143"/>
      <c r="M497" s="143"/>
      <c r="N497" s="143"/>
      <c r="O497" s="147"/>
      <c r="P497" s="149"/>
      <c r="Q497" s="149"/>
      <c r="R497" s="121"/>
      <c r="S497" s="164"/>
      <c r="T497" s="161"/>
      <c r="U497" s="164"/>
      <c r="V497" s="121"/>
      <c r="W497" s="187"/>
      <c r="X497" s="140"/>
      <c r="Y497" s="114"/>
    </row>
    <row r="498" spans="3:25">
      <c r="C498" s="167"/>
      <c r="D498" s="160"/>
      <c r="E498" s="140"/>
      <c r="F498" s="143"/>
      <c r="G498" s="144"/>
      <c r="H498" s="199"/>
      <c r="I498" s="187"/>
      <c r="J498" s="169"/>
      <c r="K498" s="200"/>
      <c r="L498" s="143"/>
      <c r="M498" s="143"/>
      <c r="N498" s="143"/>
      <c r="O498" s="147"/>
      <c r="P498" s="149"/>
      <c r="Q498" s="149"/>
      <c r="R498" s="121"/>
      <c r="S498" s="164"/>
      <c r="T498" s="161"/>
      <c r="U498" s="164"/>
      <c r="V498" s="121"/>
      <c r="W498" s="187"/>
      <c r="X498" s="140"/>
      <c r="Y498" s="114"/>
    </row>
    <row r="499" spans="3:25">
      <c r="C499" s="167"/>
      <c r="D499" s="160"/>
      <c r="E499" s="140"/>
      <c r="F499" s="143"/>
      <c r="G499" s="144"/>
      <c r="H499" s="199"/>
      <c r="I499" s="187"/>
      <c r="J499" s="169"/>
      <c r="K499" s="200"/>
      <c r="L499" s="143"/>
      <c r="M499" s="143"/>
      <c r="N499" s="143"/>
      <c r="O499" s="147"/>
      <c r="P499" s="149"/>
      <c r="Q499" s="149"/>
      <c r="R499" s="121"/>
      <c r="S499" s="164"/>
      <c r="T499" s="161"/>
      <c r="U499" s="164"/>
      <c r="V499" s="121"/>
      <c r="W499" s="187"/>
      <c r="X499" s="140"/>
      <c r="Y499" s="114"/>
    </row>
    <row r="500" spans="3:25">
      <c r="C500" s="167"/>
      <c r="D500" s="160"/>
      <c r="E500" s="140"/>
      <c r="F500" s="143"/>
      <c r="G500" s="144"/>
      <c r="H500" s="199"/>
      <c r="I500" s="187"/>
      <c r="J500" s="169"/>
      <c r="K500" s="200"/>
      <c r="L500" s="143"/>
      <c r="M500" s="143"/>
      <c r="N500" s="143"/>
      <c r="O500" s="147"/>
      <c r="P500" s="149"/>
      <c r="Q500" s="149"/>
      <c r="R500" s="121"/>
      <c r="S500" s="164"/>
      <c r="T500" s="161"/>
      <c r="U500" s="164"/>
      <c r="V500" s="121"/>
      <c r="W500" s="187"/>
      <c r="X500" s="140"/>
      <c r="Y500" s="114"/>
    </row>
    <row r="501" spans="3:25">
      <c r="C501" s="167"/>
      <c r="D501" s="160"/>
      <c r="E501" s="140"/>
      <c r="F501" s="143"/>
      <c r="G501" s="144"/>
      <c r="H501" s="199"/>
      <c r="I501" s="187"/>
      <c r="J501" s="169"/>
      <c r="K501" s="200"/>
      <c r="L501" s="143"/>
      <c r="M501" s="143"/>
      <c r="N501" s="143"/>
      <c r="O501" s="147"/>
      <c r="P501" s="149"/>
      <c r="Q501" s="149"/>
      <c r="R501" s="121"/>
      <c r="S501" s="164"/>
      <c r="T501" s="161"/>
      <c r="U501" s="164"/>
      <c r="V501" s="121"/>
      <c r="W501" s="187"/>
      <c r="X501" s="140"/>
      <c r="Y501" s="114"/>
    </row>
    <row r="502" spans="3:25">
      <c r="C502" s="167"/>
      <c r="D502" s="160"/>
      <c r="E502" s="140"/>
      <c r="F502" s="143"/>
      <c r="G502" s="144"/>
      <c r="H502" s="199"/>
      <c r="I502" s="187"/>
      <c r="J502" s="169"/>
      <c r="K502" s="200"/>
      <c r="L502" s="143"/>
      <c r="M502" s="143"/>
      <c r="N502" s="143"/>
      <c r="O502" s="147"/>
      <c r="P502" s="149"/>
      <c r="Q502" s="149"/>
      <c r="R502" s="121"/>
      <c r="S502" s="164"/>
      <c r="T502" s="161"/>
      <c r="U502" s="164"/>
      <c r="V502" s="121"/>
      <c r="W502" s="187"/>
      <c r="X502" s="140"/>
      <c r="Y502" s="114"/>
    </row>
    <row r="503" spans="3:25">
      <c r="C503" s="167"/>
      <c r="D503" s="160"/>
      <c r="E503" s="140"/>
      <c r="F503" s="143"/>
      <c r="G503" s="144"/>
      <c r="H503" s="199"/>
      <c r="I503" s="187"/>
      <c r="J503" s="169"/>
      <c r="K503" s="200"/>
      <c r="L503" s="143"/>
      <c r="M503" s="143"/>
      <c r="N503" s="143"/>
      <c r="O503" s="147"/>
      <c r="P503" s="149"/>
      <c r="Q503" s="149"/>
      <c r="R503" s="121"/>
      <c r="S503" s="164"/>
      <c r="T503" s="161"/>
      <c r="U503" s="164"/>
      <c r="V503" s="121"/>
      <c r="W503" s="187"/>
      <c r="X503" s="140"/>
      <c r="Y503" s="114"/>
    </row>
    <row r="504" spans="3:25">
      <c r="C504" s="167"/>
      <c r="D504" s="160"/>
      <c r="E504" s="140"/>
      <c r="F504" s="143"/>
      <c r="G504" s="144"/>
      <c r="H504" s="199"/>
      <c r="I504" s="187"/>
      <c r="J504" s="169"/>
      <c r="K504" s="200"/>
      <c r="L504" s="143"/>
      <c r="M504" s="143"/>
      <c r="N504" s="143"/>
      <c r="O504" s="147"/>
      <c r="P504" s="149"/>
      <c r="Q504" s="149"/>
      <c r="R504" s="121"/>
      <c r="S504" s="164"/>
      <c r="T504" s="161"/>
      <c r="U504" s="164"/>
      <c r="V504" s="121"/>
      <c r="W504" s="187"/>
      <c r="X504" s="140"/>
      <c r="Y504" s="114"/>
    </row>
    <row r="505" spans="3:25">
      <c r="C505" s="167"/>
      <c r="D505" s="160"/>
      <c r="E505" s="140"/>
      <c r="F505" s="143"/>
      <c r="G505" s="144"/>
      <c r="H505" s="199"/>
      <c r="I505" s="187"/>
      <c r="J505" s="169"/>
      <c r="K505" s="200"/>
      <c r="L505" s="143"/>
      <c r="M505" s="143"/>
      <c r="N505" s="143"/>
      <c r="O505" s="147"/>
      <c r="P505" s="149"/>
      <c r="Q505" s="149"/>
      <c r="R505" s="121"/>
      <c r="S505" s="164"/>
      <c r="T505" s="161"/>
      <c r="U505" s="164"/>
      <c r="V505" s="121"/>
      <c r="W505" s="187"/>
      <c r="X505" s="140"/>
      <c r="Y505" s="114"/>
    </row>
    <row r="506" spans="3:25">
      <c r="C506" s="167"/>
      <c r="D506" s="160"/>
      <c r="E506" s="140"/>
      <c r="F506" s="143"/>
      <c r="G506" s="144"/>
      <c r="H506" s="199"/>
      <c r="I506" s="187"/>
      <c r="J506" s="169"/>
      <c r="K506" s="200"/>
      <c r="L506" s="143"/>
      <c r="M506" s="143"/>
      <c r="N506" s="143"/>
      <c r="O506" s="147"/>
      <c r="P506" s="149"/>
      <c r="Q506" s="149"/>
      <c r="R506" s="121"/>
      <c r="S506" s="164"/>
      <c r="T506" s="161"/>
      <c r="U506" s="164"/>
      <c r="V506" s="121"/>
      <c r="W506" s="187"/>
      <c r="X506" s="140"/>
      <c r="Y506" s="114"/>
    </row>
    <row r="507" spans="3:25">
      <c r="C507" s="167"/>
      <c r="D507" s="160"/>
      <c r="E507" s="140"/>
      <c r="F507" s="143"/>
      <c r="G507" s="144"/>
      <c r="H507" s="199"/>
      <c r="I507" s="187"/>
      <c r="J507" s="169"/>
      <c r="K507" s="200"/>
      <c r="L507" s="143"/>
      <c r="M507" s="143"/>
      <c r="N507" s="143"/>
      <c r="O507" s="147"/>
      <c r="P507" s="149"/>
      <c r="Q507" s="149"/>
      <c r="R507" s="121"/>
      <c r="S507" s="164"/>
      <c r="T507" s="161"/>
      <c r="U507" s="164"/>
      <c r="V507" s="121"/>
      <c r="W507" s="187"/>
      <c r="X507" s="140"/>
      <c r="Y507" s="114"/>
    </row>
    <row r="508" spans="3:25">
      <c r="C508" s="167"/>
      <c r="D508" s="160"/>
      <c r="E508" s="140"/>
      <c r="F508" s="143"/>
      <c r="G508" s="144"/>
      <c r="H508" s="199"/>
      <c r="I508" s="187"/>
      <c r="J508" s="169"/>
      <c r="K508" s="200"/>
      <c r="L508" s="143"/>
      <c r="M508" s="143"/>
      <c r="N508" s="143"/>
      <c r="O508" s="147"/>
      <c r="P508" s="149"/>
      <c r="Q508" s="149"/>
      <c r="R508" s="121"/>
      <c r="S508" s="164"/>
      <c r="T508" s="161"/>
      <c r="U508" s="164"/>
      <c r="V508" s="121"/>
      <c r="W508" s="187"/>
      <c r="X508" s="140"/>
      <c r="Y508" s="114"/>
    </row>
    <row r="509" spans="3:25">
      <c r="C509" s="167"/>
      <c r="D509" s="160"/>
      <c r="E509" s="140"/>
      <c r="F509" s="143"/>
      <c r="G509" s="144"/>
      <c r="H509" s="199"/>
      <c r="I509" s="187"/>
      <c r="J509" s="169"/>
      <c r="K509" s="200"/>
      <c r="L509" s="143"/>
      <c r="M509" s="143"/>
      <c r="N509" s="143"/>
      <c r="O509" s="147"/>
      <c r="P509" s="149"/>
      <c r="Q509" s="149"/>
      <c r="R509" s="121"/>
      <c r="S509" s="164"/>
      <c r="T509" s="161"/>
      <c r="U509" s="164"/>
      <c r="V509" s="121"/>
      <c r="W509" s="187"/>
      <c r="X509" s="140"/>
      <c r="Y509" s="114"/>
    </row>
    <row r="510" spans="3:25">
      <c r="C510" s="167"/>
      <c r="D510" s="160"/>
      <c r="E510" s="140"/>
      <c r="F510" s="143"/>
      <c r="G510" s="144"/>
      <c r="H510" s="199"/>
      <c r="I510" s="187"/>
      <c r="J510" s="169"/>
      <c r="K510" s="200"/>
      <c r="L510" s="143"/>
      <c r="M510" s="143"/>
      <c r="N510" s="143"/>
      <c r="O510" s="147"/>
      <c r="P510" s="149"/>
      <c r="Q510" s="149"/>
      <c r="R510" s="121"/>
      <c r="S510" s="164"/>
      <c r="T510" s="161"/>
      <c r="U510" s="164"/>
      <c r="V510" s="121"/>
      <c r="W510" s="187"/>
      <c r="X510" s="140"/>
      <c r="Y510" s="114"/>
    </row>
    <row r="511" spans="3:25">
      <c r="C511" s="167"/>
      <c r="D511" s="160"/>
      <c r="E511" s="140"/>
      <c r="F511" s="143"/>
      <c r="G511" s="144"/>
      <c r="H511" s="199"/>
      <c r="I511" s="187"/>
      <c r="J511" s="169"/>
      <c r="K511" s="200"/>
      <c r="L511" s="143"/>
      <c r="M511" s="143"/>
      <c r="N511" s="143"/>
      <c r="O511" s="147"/>
      <c r="P511" s="149"/>
      <c r="Q511" s="149"/>
      <c r="R511" s="121"/>
      <c r="S511" s="164"/>
      <c r="T511" s="161"/>
      <c r="U511" s="164"/>
      <c r="V511" s="121"/>
      <c r="W511" s="187"/>
      <c r="X511" s="140"/>
      <c r="Y511" s="114"/>
    </row>
    <row r="512" spans="3:25">
      <c r="C512" s="167"/>
      <c r="D512" s="160"/>
      <c r="E512" s="140"/>
      <c r="F512" s="143"/>
      <c r="G512" s="144"/>
      <c r="H512" s="199"/>
      <c r="I512" s="187"/>
      <c r="J512" s="169"/>
      <c r="K512" s="200"/>
      <c r="L512" s="143"/>
      <c r="M512" s="143"/>
      <c r="N512" s="143"/>
      <c r="O512" s="147"/>
      <c r="P512" s="149"/>
      <c r="Q512" s="149"/>
      <c r="R512" s="121"/>
      <c r="S512" s="164"/>
      <c r="T512" s="161"/>
      <c r="U512" s="164"/>
      <c r="V512" s="121"/>
      <c r="W512" s="187"/>
      <c r="X512" s="140"/>
      <c r="Y512" s="114"/>
    </row>
    <row r="513" spans="3:25">
      <c r="C513" s="167"/>
      <c r="D513" s="160"/>
      <c r="E513" s="140"/>
      <c r="F513" s="143"/>
      <c r="G513" s="144"/>
      <c r="H513" s="199"/>
      <c r="I513" s="187"/>
      <c r="J513" s="169"/>
      <c r="K513" s="200"/>
      <c r="L513" s="143"/>
      <c r="M513" s="143"/>
      <c r="N513" s="143"/>
      <c r="O513" s="147"/>
      <c r="P513" s="149"/>
      <c r="Q513" s="149"/>
      <c r="R513" s="121"/>
      <c r="S513" s="164"/>
      <c r="T513" s="161"/>
      <c r="U513" s="164"/>
      <c r="V513" s="121"/>
      <c r="W513" s="187"/>
      <c r="X513" s="140"/>
      <c r="Y513" s="114"/>
    </row>
    <row r="514" spans="3:25">
      <c r="C514" s="167"/>
      <c r="D514" s="160"/>
      <c r="E514" s="140"/>
      <c r="F514" s="143"/>
      <c r="G514" s="144"/>
      <c r="H514" s="199"/>
      <c r="I514" s="187"/>
      <c r="J514" s="169"/>
      <c r="K514" s="200"/>
      <c r="L514" s="143"/>
      <c r="M514" s="143"/>
      <c r="N514" s="143"/>
      <c r="O514" s="147"/>
      <c r="P514" s="149"/>
      <c r="Q514" s="149"/>
      <c r="R514" s="121"/>
      <c r="S514" s="164"/>
      <c r="T514" s="161"/>
      <c r="U514" s="164"/>
      <c r="V514" s="121"/>
      <c r="W514" s="187"/>
      <c r="X514" s="140"/>
      <c r="Y514" s="114"/>
    </row>
    <row r="515" spans="3:25">
      <c r="C515" s="167"/>
      <c r="D515" s="160"/>
      <c r="E515" s="140"/>
      <c r="F515" s="143"/>
      <c r="G515" s="144"/>
      <c r="H515" s="199"/>
      <c r="I515" s="187"/>
      <c r="J515" s="169"/>
      <c r="K515" s="200"/>
      <c r="L515" s="143"/>
      <c r="M515" s="143"/>
      <c r="N515" s="143"/>
      <c r="O515" s="147"/>
      <c r="P515" s="149"/>
      <c r="Q515" s="149"/>
      <c r="R515" s="121"/>
      <c r="S515" s="164"/>
      <c r="T515" s="161"/>
      <c r="U515" s="164"/>
      <c r="V515" s="121"/>
      <c r="W515" s="187"/>
      <c r="X515" s="140"/>
      <c r="Y515" s="114"/>
    </row>
    <row r="516" spans="3:25">
      <c r="C516" s="167"/>
      <c r="D516" s="160"/>
      <c r="E516" s="140"/>
      <c r="F516" s="143"/>
      <c r="G516" s="144"/>
      <c r="H516" s="199"/>
      <c r="I516" s="187"/>
      <c r="J516" s="169"/>
      <c r="K516" s="200"/>
      <c r="L516" s="143"/>
      <c r="M516" s="143"/>
      <c r="N516" s="143"/>
      <c r="O516" s="147"/>
      <c r="P516" s="149"/>
      <c r="Q516" s="149"/>
      <c r="R516" s="121"/>
      <c r="S516" s="164"/>
      <c r="T516" s="161"/>
      <c r="U516" s="164"/>
      <c r="V516" s="121"/>
      <c r="W516" s="187"/>
      <c r="X516" s="140"/>
      <c r="Y516" s="114"/>
    </row>
    <row r="517" spans="3:25">
      <c r="C517" s="167"/>
      <c r="D517" s="160"/>
      <c r="E517" s="140"/>
      <c r="F517" s="143"/>
      <c r="G517" s="144"/>
      <c r="H517" s="199"/>
      <c r="I517" s="187"/>
      <c r="J517" s="169"/>
      <c r="K517" s="200"/>
      <c r="L517" s="143"/>
      <c r="M517" s="143"/>
      <c r="N517" s="143"/>
      <c r="O517" s="147"/>
      <c r="P517" s="149"/>
      <c r="Q517" s="149"/>
      <c r="R517" s="121"/>
      <c r="S517" s="164"/>
      <c r="T517" s="161"/>
      <c r="U517" s="164"/>
      <c r="V517" s="121"/>
      <c r="W517" s="187"/>
      <c r="X517" s="140"/>
      <c r="Y517" s="114"/>
    </row>
    <row r="518" spans="3:25">
      <c r="C518" s="167"/>
      <c r="D518" s="160"/>
      <c r="E518" s="140"/>
      <c r="F518" s="143"/>
      <c r="G518" s="144"/>
      <c r="H518" s="199"/>
      <c r="I518" s="187"/>
      <c r="J518" s="169"/>
      <c r="K518" s="200"/>
      <c r="L518" s="143"/>
      <c r="M518" s="143"/>
      <c r="N518" s="143"/>
      <c r="O518" s="147"/>
      <c r="P518" s="149"/>
      <c r="Q518" s="149"/>
      <c r="R518" s="121"/>
      <c r="S518" s="164"/>
      <c r="T518" s="161"/>
      <c r="U518" s="164"/>
      <c r="V518" s="121"/>
      <c r="W518" s="187"/>
      <c r="X518" s="140"/>
      <c r="Y518" s="114"/>
    </row>
    <row r="519" spans="3:25">
      <c r="C519" s="167"/>
      <c r="D519" s="160"/>
      <c r="E519" s="140"/>
      <c r="F519" s="143"/>
      <c r="G519" s="144"/>
      <c r="H519" s="199"/>
      <c r="I519" s="187"/>
      <c r="J519" s="169"/>
      <c r="K519" s="200"/>
      <c r="L519" s="143"/>
      <c r="M519" s="143"/>
      <c r="N519" s="143"/>
      <c r="O519" s="147"/>
      <c r="P519" s="149"/>
      <c r="Q519" s="149"/>
      <c r="R519" s="121"/>
      <c r="S519" s="164"/>
      <c r="T519" s="161"/>
      <c r="U519" s="164"/>
      <c r="V519" s="121"/>
      <c r="W519" s="187"/>
      <c r="X519" s="140"/>
      <c r="Y519" s="114"/>
    </row>
    <row r="520" spans="3:25">
      <c r="C520" s="167"/>
      <c r="D520" s="160"/>
      <c r="E520" s="140"/>
      <c r="F520" s="143"/>
      <c r="G520" s="144"/>
      <c r="H520" s="199"/>
      <c r="I520" s="187"/>
      <c r="J520" s="169"/>
      <c r="K520" s="200"/>
      <c r="L520" s="143"/>
      <c r="M520" s="143"/>
      <c r="N520" s="143"/>
      <c r="O520" s="147"/>
      <c r="P520" s="149"/>
      <c r="Q520" s="149"/>
      <c r="R520" s="121"/>
      <c r="S520" s="164"/>
      <c r="T520" s="161"/>
      <c r="U520" s="164"/>
      <c r="V520" s="121"/>
      <c r="W520" s="187"/>
      <c r="X520" s="140"/>
      <c r="Y520" s="114"/>
    </row>
    <row r="521" spans="3:25">
      <c r="C521" s="167"/>
      <c r="D521" s="160"/>
      <c r="E521" s="140"/>
      <c r="F521" s="143"/>
      <c r="G521" s="144"/>
      <c r="H521" s="199"/>
      <c r="I521" s="187"/>
      <c r="J521" s="169"/>
      <c r="K521" s="200"/>
      <c r="L521" s="143"/>
      <c r="M521" s="143"/>
      <c r="N521" s="143"/>
      <c r="O521" s="147"/>
      <c r="P521" s="149"/>
      <c r="Q521" s="149"/>
      <c r="R521" s="121"/>
      <c r="S521" s="164"/>
      <c r="T521" s="161"/>
      <c r="U521" s="164"/>
      <c r="V521" s="121"/>
      <c r="W521" s="187"/>
      <c r="X521" s="140"/>
      <c r="Y521" s="114"/>
    </row>
    <row r="522" spans="3:25">
      <c r="C522" s="167"/>
      <c r="D522" s="160"/>
      <c r="E522" s="140"/>
      <c r="F522" s="143"/>
      <c r="G522" s="144"/>
      <c r="H522" s="199"/>
      <c r="I522" s="187"/>
      <c r="J522" s="169"/>
      <c r="K522" s="200"/>
      <c r="L522" s="143"/>
      <c r="M522" s="143"/>
      <c r="N522" s="143"/>
      <c r="O522" s="147"/>
      <c r="P522" s="149"/>
      <c r="Q522" s="149"/>
      <c r="R522" s="121"/>
      <c r="S522" s="164"/>
      <c r="T522" s="161"/>
      <c r="U522" s="164"/>
      <c r="V522" s="121"/>
      <c r="W522" s="187"/>
      <c r="X522" s="140"/>
      <c r="Y522" s="114"/>
    </row>
    <row r="523" spans="3:25">
      <c r="C523" s="167"/>
      <c r="D523" s="160"/>
      <c r="E523" s="140"/>
      <c r="F523" s="143"/>
      <c r="G523" s="144"/>
      <c r="H523" s="199"/>
      <c r="I523" s="187"/>
      <c r="J523" s="169"/>
      <c r="K523" s="200"/>
      <c r="L523" s="143"/>
      <c r="M523" s="143"/>
      <c r="N523" s="143"/>
      <c r="O523" s="147"/>
      <c r="P523" s="149"/>
      <c r="Q523" s="149"/>
      <c r="R523" s="121"/>
      <c r="S523" s="164"/>
      <c r="T523" s="161"/>
      <c r="U523" s="164"/>
      <c r="V523" s="121"/>
      <c r="W523" s="187"/>
      <c r="X523" s="140"/>
      <c r="Y523" s="114"/>
    </row>
    <row r="524" spans="3:25">
      <c r="C524" s="167"/>
      <c r="D524" s="160"/>
      <c r="E524" s="140"/>
      <c r="F524" s="143"/>
      <c r="G524" s="144"/>
      <c r="H524" s="199"/>
      <c r="I524" s="187"/>
      <c r="J524" s="169"/>
      <c r="K524" s="200"/>
      <c r="L524" s="143"/>
      <c r="M524" s="143"/>
      <c r="N524" s="143"/>
      <c r="O524" s="147"/>
      <c r="P524" s="149"/>
      <c r="Q524" s="149"/>
      <c r="R524" s="121"/>
      <c r="S524" s="164"/>
      <c r="T524" s="161"/>
      <c r="U524" s="164"/>
      <c r="V524" s="121"/>
      <c r="W524" s="187"/>
      <c r="X524" s="140"/>
      <c r="Y524" s="114"/>
    </row>
    <row r="525" spans="3:25">
      <c r="C525" s="167"/>
      <c r="D525" s="160"/>
      <c r="E525" s="140"/>
      <c r="F525" s="143"/>
      <c r="G525" s="144"/>
      <c r="H525" s="199"/>
      <c r="I525" s="187"/>
      <c r="J525" s="169"/>
      <c r="K525" s="200"/>
      <c r="L525" s="143"/>
      <c r="M525" s="143"/>
      <c r="N525" s="143"/>
      <c r="O525" s="147"/>
      <c r="P525" s="149"/>
      <c r="Q525" s="149"/>
      <c r="R525" s="121"/>
      <c r="S525" s="164"/>
      <c r="T525" s="161"/>
      <c r="U525" s="164"/>
      <c r="V525" s="121"/>
      <c r="W525" s="187"/>
      <c r="X525" s="140"/>
      <c r="Y525" s="114"/>
    </row>
    <row r="526" spans="3:25">
      <c r="C526" s="167"/>
      <c r="D526" s="160"/>
      <c r="E526" s="140"/>
      <c r="F526" s="143"/>
      <c r="G526" s="144"/>
      <c r="H526" s="199"/>
      <c r="I526" s="187"/>
      <c r="J526" s="169"/>
      <c r="K526" s="200"/>
      <c r="L526" s="143"/>
      <c r="M526" s="143"/>
      <c r="N526" s="143"/>
      <c r="O526" s="147"/>
      <c r="P526" s="149"/>
      <c r="Q526" s="149"/>
      <c r="R526" s="121"/>
      <c r="S526" s="164"/>
      <c r="T526" s="161"/>
      <c r="U526" s="164"/>
      <c r="V526" s="121"/>
      <c r="W526" s="187"/>
      <c r="X526" s="140"/>
      <c r="Y526" s="114"/>
    </row>
    <row r="527" spans="3:25">
      <c r="C527" s="167"/>
      <c r="D527" s="160"/>
      <c r="E527" s="140"/>
      <c r="F527" s="143"/>
      <c r="G527" s="144"/>
      <c r="H527" s="199"/>
      <c r="I527" s="187"/>
      <c r="J527" s="169"/>
      <c r="K527" s="200"/>
      <c r="L527" s="143"/>
      <c r="M527" s="143"/>
      <c r="N527" s="143"/>
      <c r="O527" s="147"/>
      <c r="P527" s="149"/>
      <c r="Q527" s="149"/>
      <c r="R527" s="121"/>
      <c r="S527" s="164"/>
      <c r="T527" s="161"/>
      <c r="U527" s="164"/>
      <c r="V527" s="121"/>
      <c r="W527" s="187"/>
      <c r="X527" s="140"/>
      <c r="Y527" s="114"/>
    </row>
    <row r="528" spans="3:25">
      <c r="C528" s="167"/>
      <c r="D528" s="160"/>
      <c r="E528" s="140"/>
      <c r="F528" s="143"/>
      <c r="G528" s="144"/>
      <c r="H528" s="199"/>
      <c r="I528" s="187"/>
      <c r="J528" s="169"/>
      <c r="K528" s="200"/>
      <c r="L528" s="143"/>
      <c r="M528" s="143"/>
      <c r="N528" s="143"/>
      <c r="O528" s="147"/>
      <c r="P528" s="149"/>
      <c r="Q528" s="149"/>
      <c r="R528" s="121"/>
      <c r="S528" s="164"/>
      <c r="T528" s="161"/>
      <c r="U528" s="164"/>
      <c r="V528" s="121"/>
      <c r="W528" s="187"/>
      <c r="X528" s="140"/>
      <c r="Y528" s="114"/>
    </row>
    <row r="529" spans="3:25">
      <c r="C529" s="167"/>
      <c r="D529" s="160"/>
      <c r="E529" s="140"/>
      <c r="F529" s="143"/>
      <c r="G529" s="144"/>
      <c r="H529" s="199"/>
      <c r="I529" s="187"/>
      <c r="J529" s="169"/>
      <c r="K529" s="200"/>
      <c r="L529" s="143"/>
      <c r="M529" s="143"/>
      <c r="N529" s="143"/>
      <c r="O529" s="147"/>
      <c r="P529" s="149"/>
      <c r="Q529" s="149"/>
      <c r="R529" s="121"/>
      <c r="S529" s="164"/>
      <c r="T529" s="161"/>
      <c r="U529" s="164"/>
      <c r="V529" s="121"/>
      <c r="W529" s="187"/>
      <c r="X529" s="140"/>
      <c r="Y529" s="114"/>
    </row>
    <row r="530" spans="3:25">
      <c r="C530" s="167"/>
      <c r="D530" s="160"/>
      <c r="E530" s="140"/>
      <c r="F530" s="143"/>
      <c r="G530" s="144"/>
      <c r="H530" s="199"/>
      <c r="I530" s="187"/>
      <c r="J530" s="169"/>
      <c r="K530" s="200"/>
      <c r="L530" s="143"/>
      <c r="M530" s="143"/>
      <c r="N530" s="143"/>
      <c r="O530" s="147"/>
      <c r="P530" s="149"/>
      <c r="Q530" s="149"/>
      <c r="R530" s="121"/>
      <c r="S530" s="164"/>
      <c r="T530" s="161"/>
      <c r="U530" s="164"/>
      <c r="V530" s="121"/>
      <c r="W530" s="187"/>
      <c r="X530" s="140"/>
      <c r="Y530" s="114"/>
    </row>
    <row r="531" spans="3:25">
      <c r="C531" s="167"/>
      <c r="D531" s="160"/>
      <c r="E531" s="140"/>
      <c r="F531" s="143"/>
      <c r="G531" s="144"/>
      <c r="H531" s="199"/>
      <c r="I531" s="187"/>
      <c r="J531" s="169"/>
      <c r="K531" s="200"/>
      <c r="L531" s="143"/>
      <c r="M531" s="143"/>
      <c r="N531" s="143"/>
      <c r="O531" s="147"/>
      <c r="P531" s="149"/>
      <c r="Q531" s="149"/>
      <c r="R531" s="121"/>
      <c r="S531" s="164"/>
      <c r="T531" s="161"/>
      <c r="U531" s="164"/>
      <c r="V531" s="121"/>
      <c r="W531" s="187"/>
      <c r="X531" s="140"/>
      <c r="Y531" s="114"/>
    </row>
    <row r="532" spans="3:25">
      <c r="C532" s="167"/>
      <c r="D532" s="160"/>
      <c r="E532" s="140"/>
      <c r="F532" s="143"/>
      <c r="G532" s="144"/>
      <c r="H532" s="199"/>
      <c r="I532" s="187"/>
      <c r="J532" s="169"/>
      <c r="K532" s="200"/>
      <c r="L532" s="143"/>
      <c r="M532" s="143"/>
      <c r="N532" s="143"/>
      <c r="O532" s="147"/>
      <c r="P532" s="149"/>
      <c r="Q532" s="149"/>
      <c r="R532" s="121"/>
      <c r="S532" s="164"/>
      <c r="T532" s="161"/>
      <c r="U532" s="164"/>
      <c r="V532" s="121"/>
      <c r="W532" s="187"/>
      <c r="X532" s="140"/>
      <c r="Y532" s="114"/>
    </row>
    <row r="533" spans="3:25">
      <c r="C533" s="167"/>
      <c r="D533" s="160"/>
      <c r="E533" s="140"/>
      <c r="F533" s="143"/>
      <c r="G533" s="144"/>
      <c r="H533" s="199"/>
      <c r="I533" s="187"/>
      <c r="J533" s="169"/>
      <c r="K533" s="200"/>
      <c r="L533" s="143"/>
      <c r="M533" s="143"/>
      <c r="N533" s="143"/>
      <c r="O533" s="147"/>
      <c r="P533" s="149"/>
      <c r="Q533" s="149"/>
      <c r="R533" s="121"/>
      <c r="S533" s="164"/>
      <c r="T533" s="161"/>
      <c r="U533" s="164"/>
      <c r="V533" s="121"/>
      <c r="W533" s="187"/>
      <c r="X533" s="140"/>
      <c r="Y533" s="114"/>
    </row>
    <row r="534" spans="3:25">
      <c r="C534" s="167"/>
      <c r="D534" s="160"/>
      <c r="E534" s="140"/>
      <c r="F534" s="143"/>
      <c r="G534" s="144"/>
      <c r="H534" s="199"/>
      <c r="I534" s="187"/>
      <c r="J534" s="169"/>
      <c r="K534" s="200"/>
      <c r="L534" s="143"/>
      <c r="M534" s="143"/>
      <c r="N534" s="143"/>
      <c r="O534" s="147"/>
      <c r="P534" s="149"/>
      <c r="Q534" s="149"/>
      <c r="R534" s="121"/>
      <c r="S534" s="164"/>
      <c r="T534" s="161"/>
      <c r="U534" s="164"/>
      <c r="V534" s="121"/>
      <c r="W534" s="187"/>
      <c r="X534" s="140"/>
      <c r="Y534" s="114"/>
    </row>
    <row r="535" spans="3:25">
      <c r="C535" s="167"/>
      <c r="D535" s="160"/>
      <c r="E535" s="140"/>
      <c r="F535" s="143"/>
      <c r="G535" s="144"/>
      <c r="H535" s="199"/>
      <c r="I535" s="187"/>
      <c r="J535" s="169"/>
      <c r="K535" s="200"/>
      <c r="L535" s="143"/>
      <c r="M535" s="143"/>
      <c r="N535" s="143"/>
      <c r="O535" s="147"/>
      <c r="P535" s="149"/>
      <c r="Q535" s="149"/>
      <c r="R535" s="121"/>
      <c r="S535" s="164"/>
      <c r="T535" s="161"/>
      <c r="U535" s="164"/>
      <c r="V535" s="121"/>
      <c r="W535" s="187"/>
      <c r="X535" s="140"/>
      <c r="Y535" s="114"/>
    </row>
    <row r="536" spans="3:25">
      <c r="C536" s="167"/>
      <c r="D536" s="160"/>
      <c r="E536" s="140"/>
      <c r="F536" s="143"/>
      <c r="G536" s="144"/>
      <c r="H536" s="199"/>
      <c r="I536" s="187"/>
      <c r="J536" s="169"/>
      <c r="K536" s="200"/>
      <c r="L536" s="143"/>
      <c r="M536" s="143"/>
      <c r="N536" s="143"/>
      <c r="O536" s="147"/>
      <c r="P536" s="149"/>
      <c r="Q536" s="149"/>
      <c r="R536" s="121"/>
      <c r="S536" s="164"/>
      <c r="T536" s="161"/>
      <c r="U536" s="164"/>
      <c r="V536" s="121"/>
      <c r="W536" s="187"/>
      <c r="X536" s="140"/>
      <c r="Y536" s="114"/>
    </row>
    <row r="537" spans="3:25">
      <c r="C537" s="167"/>
      <c r="D537" s="160"/>
      <c r="E537" s="140"/>
      <c r="F537" s="143"/>
      <c r="G537" s="144"/>
      <c r="H537" s="199"/>
      <c r="I537" s="187"/>
      <c r="J537" s="169"/>
      <c r="K537" s="200"/>
      <c r="L537" s="143"/>
      <c r="M537" s="143"/>
      <c r="N537" s="143"/>
      <c r="O537" s="147"/>
      <c r="P537" s="149"/>
      <c r="Q537" s="149"/>
      <c r="R537" s="121"/>
      <c r="S537" s="164"/>
      <c r="T537" s="161"/>
      <c r="U537" s="164"/>
      <c r="V537" s="121"/>
      <c r="W537" s="187"/>
      <c r="X537" s="140"/>
      <c r="Y537" s="114"/>
    </row>
    <row r="538" spans="3:25">
      <c r="C538" s="167"/>
      <c r="D538" s="160"/>
      <c r="E538" s="140"/>
      <c r="F538" s="143"/>
      <c r="G538" s="144"/>
      <c r="H538" s="199"/>
      <c r="I538" s="187"/>
      <c r="J538" s="169"/>
      <c r="K538" s="200"/>
      <c r="L538" s="143"/>
      <c r="M538" s="143"/>
      <c r="N538" s="143"/>
      <c r="O538" s="147"/>
      <c r="P538" s="149"/>
      <c r="Q538" s="149"/>
      <c r="R538" s="121"/>
      <c r="S538" s="164"/>
      <c r="T538" s="161"/>
      <c r="U538" s="164"/>
      <c r="V538" s="121"/>
      <c r="W538" s="187"/>
      <c r="X538" s="140"/>
      <c r="Y538" s="114"/>
    </row>
    <row r="539" spans="3:25">
      <c r="C539" s="167"/>
      <c r="D539" s="160"/>
      <c r="E539" s="140"/>
      <c r="F539" s="143"/>
      <c r="G539" s="144"/>
      <c r="H539" s="199"/>
      <c r="I539" s="187"/>
      <c r="J539" s="169"/>
      <c r="K539" s="200"/>
      <c r="L539" s="143"/>
      <c r="M539" s="143"/>
      <c r="N539" s="143"/>
      <c r="O539" s="147"/>
      <c r="P539" s="149"/>
      <c r="Q539" s="149"/>
      <c r="R539" s="121"/>
      <c r="S539" s="164"/>
      <c r="T539" s="161"/>
      <c r="U539" s="164"/>
      <c r="V539" s="121"/>
      <c r="W539" s="187"/>
      <c r="X539" s="140"/>
      <c r="Y539" s="114"/>
    </row>
    <row r="540" spans="3:25">
      <c r="C540" s="167"/>
      <c r="D540" s="160"/>
      <c r="E540" s="140"/>
      <c r="F540" s="143"/>
      <c r="G540" s="144"/>
      <c r="H540" s="199"/>
      <c r="I540" s="187"/>
      <c r="J540" s="169"/>
      <c r="K540" s="200"/>
      <c r="L540" s="143"/>
      <c r="M540" s="143"/>
      <c r="N540" s="143"/>
      <c r="O540" s="147"/>
      <c r="P540" s="149"/>
      <c r="Q540" s="149"/>
      <c r="R540" s="121"/>
      <c r="S540" s="164"/>
      <c r="T540" s="161"/>
      <c r="U540" s="164"/>
      <c r="V540" s="121"/>
      <c r="W540" s="187"/>
      <c r="X540" s="140"/>
      <c r="Y540" s="114"/>
    </row>
    <row r="541" spans="3:25">
      <c r="C541" s="167"/>
      <c r="D541" s="160"/>
      <c r="E541" s="140"/>
      <c r="F541" s="143"/>
      <c r="G541" s="144"/>
      <c r="H541" s="199"/>
      <c r="I541" s="187"/>
      <c r="J541" s="169"/>
      <c r="K541" s="200"/>
      <c r="L541" s="143"/>
      <c r="M541" s="143"/>
      <c r="N541" s="143"/>
      <c r="O541" s="147"/>
      <c r="P541" s="149"/>
      <c r="Q541" s="149"/>
      <c r="R541" s="121"/>
      <c r="S541" s="164"/>
      <c r="T541" s="161"/>
      <c r="U541" s="164"/>
      <c r="V541" s="121"/>
      <c r="W541" s="187"/>
      <c r="X541" s="140"/>
      <c r="Y541" s="114"/>
    </row>
    <row r="542" spans="3:25">
      <c r="C542" s="167"/>
      <c r="D542" s="160"/>
      <c r="E542" s="140"/>
      <c r="F542" s="143"/>
      <c r="G542" s="144"/>
      <c r="H542" s="199"/>
      <c r="I542" s="187"/>
      <c r="J542" s="169"/>
      <c r="K542" s="200"/>
      <c r="L542" s="143"/>
      <c r="M542" s="143"/>
      <c r="N542" s="143"/>
      <c r="O542" s="147"/>
      <c r="P542" s="149"/>
      <c r="Q542" s="149"/>
      <c r="R542" s="121"/>
      <c r="S542" s="164"/>
      <c r="T542" s="161"/>
      <c r="U542" s="164"/>
      <c r="V542" s="121"/>
      <c r="W542" s="187"/>
      <c r="X542" s="140"/>
      <c r="Y542" s="114"/>
    </row>
    <row r="543" spans="3:25">
      <c r="C543" s="167"/>
      <c r="D543" s="160"/>
      <c r="E543" s="140"/>
      <c r="F543" s="143"/>
      <c r="G543" s="144"/>
      <c r="H543" s="199"/>
      <c r="I543" s="187"/>
      <c r="J543" s="169"/>
      <c r="K543" s="200"/>
      <c r="L543" s="143"/>
      <c r="M543" s="143"/>
      <c r="N543" s="143"/>
      <c r="O543" s="147"/>
      <c r="P543" s="149"/>
      <c r="Q543" s="149"/>
      <c r="R543" s="121"/>
      <c r="S543" s="164"/>
      <c r="T543" s="161"/>
      <c r="U543" s="164"/>
      <c r="V543" s="121"/>
      <c r="W543" s="187"/>
      <c r="X543" s="140"/>
      <c r="Y543" s="114"/>
    </row>
    <row r="544" spans="3:25">
      <c r="C544" s="167"/>
      <c r="D544" s="160"/>
      <c r="E544" s="140"/>
      <c r="F544" s="143"/>
      <c r="G544" s="144"/>
      <c r="H544" s="199"/>
      <c r="I544" s="187"/>
      <c r="J544" s="169"/>
      <c r="K544" s="200"/>
      <c r="L544" s="143"/>
      <c r="M544" s="143"/>
      <c r="N544" s="143"/>
      <c r="O544" s="147"/>
      <c r="P544" s="149"/>
      <c r="Q544" s="149"/>
      <c r="R544" s="121"/>
      <c r="S544" s="164"/>
      <c r="T544" s="161"/>
      <c r="U544" s="164"/>
      <c r="V544" s="121"/>
      <c r="W544" s="187"/>
      <c r="X544" s="140"/>
      <c r="Y544" s="114"/>
    </row>
    <row r="545" spans="3:25">
      <c r="C545" s="167"/>
      <c r="D545" s="160"/>
      <c r="E545" s="140"/>
      <c r="F545" s="143"/>
      <c r="G545" s="144"/>
      <c r="H545" s="199"/>
      <c r="I545" s="187"/>
      <c r="J545" s="169"/>
      <c r="K545" s="200"/>
      <c r="L545" s="143"/>
      <c r="M545" s="143"/>
      <c r="N545" s="143"/>
      <c r="O545" s="147"/>
      <c r="P545" s="149"/>
      <c r="Q545" s="149"/>
      <c r="R545" s="121"/>
      <c r="S545" s="164"/>
      <c r="T545" s="161"/>
      <c r="U545" s="164"/>
      <c r="V545" s="121"/>
      <c r="W545" s="187"/>
      <c r="X545" s="140"/>
      <c r="Y545" s="114"/>
    </row>
    <row r="546" spans="3:25">
      <c r="C546" s="167"/>
      <c r="D546" s="160"/>
      <c r="E546" s="140"/>
      <c r="F546" s="143"/>
      <c r="G546" s="144"/>
      <c r="H546" s="199"/>
      <c r="I546" s="187"/>
      <c r="J546" s="169"/>
      <c r="K546" s="200"/>
      <c r="L546" s="143"/>
      <c r="M546" s="143"/>
      <c r="N546" s="143"/>
      <c r="O546" s="147"/>
      <c r="P546" s="149"/>
      <c r="Q546" s="149"/>
      <c r="R546" s="121"/>
      <c r="S546" s="164"/>
      <c r="T546" s="161"/>
      <c r="U546" s="164"/>
      <c r="V546" s="121"/>
      <c r="W546" s="187"/>
      <c r="X546" s="140"/>
      <c r="Y546" s="114"/>
    </row>
    <row r="547" spans="3:25">
      <c r="C547" s="167"/>
      <c r="D547" s="160"/>
      <c r="E547" s="140"/>
      <c r="F547" s="143"/>
      <c r="G547" s="144"/>
      <c r="H547" s="199"/>
      <c r="I547" s="187"/>
      <c r="J547" s="169"/>
      <c r="K547" s="200"/>
      <c r="L547" s="143"/>
      <c r="M547" s="143"/>
      <c r="N547" s="143"/>
      <c r="O547" s="147"/>
      <c r="P547" s="149"/>
      <c r="Q547" s="149"/>
      <c r="R547" s="121"/>
      <c r="S547" s="164"/>
      <c r="T547" s="161"/>
      <c r="U547" s="164"/>
      <c r="V547" s="121"/>
      <c r="W547" s="187"/>
      <c r="X547" s="140"/>
      <c r="Y547" s="114"/>
    </row>
    <row r="548" spans="3:25">
      <c r="C548" s="167"/>
      <c r="D548" s="160"/>
      <c r="E548" s="140"/>
      <c r="F548" s="143"/>
      <c r="G548" s="144"/>
      <c r="H548" s="199"/>
      <c r="I548" s="187"/>
      <c r="J548" s="169"/>
      <c r="K548" s="200"/>
      <c r="L548" s="143"/>
      <c r="M548" s="143"/>
      <c r="N548" s="143"/>
      <c r="O548" s="147"/>
      <c r="P548" s="149"/>
      <c r="Q548" s="149"/>
      <c r="R548" s="121"/>
      <c r="S548" s="164"/>
      <c r="T548" s="161"/>
      <c r="U548" s="164"/>
      <c r="V548" s="121"/>
      <c r="W548" s="187"/>
      <c r="X548" s="140"/>
      <c r="Y548" s="114"/>
    </row>
    <row r="549" spans="3:25">
      <c r="C549" s="167"/>
      <c r="D549" s="160"/>
      <c r="E549" s="140"/>
      <c r="F549" s="143"/>
      <c r="G549" s="144"/>
      <c r="H549" s="199"/>
      <c r="I549" s="187"/>
      <c r="J549" s="169"/>
      <c r="K549" s="200"/>
      <c r="L549" s="143"/>
      <c r="M549" s="143"/>
      <c r="N549" s="143"/>
      <c r="O549" s="147"/>
      <c r="P549" s="149"/>
      <c r="Q549" s="149"/>
      <c r="R549" s="121"/>
      <c r="S549" s="164"/>
      <c r="T549" s="161"/>
      <c r="U549" s="164"/>
      <c r="V549" s="121"/>
      <c r="W549" s="187"/>
      <c r="X549" s="140"/>
      <c r="Y549" s="114"/>
    </row>
    <row r="550" spans="3:25">
      <c r="C550" s="167"/>
      <c r="D550" s="160"/>
      <c r="E550" s="140"/>
      <c r="F550" s="143"/>
      <c r="G550" s="144"/>
      <c r="H550" s="199"/>
      <c r="I550" s="187"/>
      <c r="J550" s="169"/>
      <c r="K550" s="200"/>
      <c r="L550" s="143"/>
      <c r="M550" s="143"/>
      <c r="N550" s="143"/>
      <c r="O550" s="147"/>
      <c r="P550" s="149"/>
      <c r="Q550" s="149"/>
      <c r="R550" s="121"/>
      <c r="S550" s="164"/>
      <c r="T550" s="161"/>
      <c r="U550" s="164"/>
      <c r="V550" s="121"/>
      <c r="W550" s="187"/>
      <c r="X550" s="140"/>
      <c r="Y550" s="114"/>
    </row>
    <row r="551" spans="3:25">
      <c r="C551" s="167"/>
      <c r="D551" s="160"/>
      <c r="E551" s="140"/>
      <c r="F551" s="143"/>
      <c r="G551" s="144"/>
      <c r="H551" s="199"/>
      <c r="I551" s="187"/>
      <c r="J551" s="169"/>
      <c r="K551" s="200"/>
      <c r="L551" s="143"/>
      <c r="M551" s="143"/>
      <c r="N551" s="143"/>
      <c r="O551" s="147"/>
      <c r="P551" s="149"/>
      <c r="Q551" s="149"/>
      <c r="R551" s="121"/>
      <c r="S551" s="164"/>
      <c r="T551" s="161"/>
      <c r="U551" s="164"/>
      <c r="V551" s="121"/>
      <c r="W551" s="187"/>
      <c r="X551" s="140"/>
      <c r="Y551" s="114"/>
    </row>
    <row r="552" spans="3:25">
      <c r="C552" s="167"/>
      <c r="D552" s="160"/>
      <c r="E552" s="140"/>
      <c r="F552" s="143"/>
      <c r="G552" s="144"/>
      <c r="H552" s="199"/>
      <c r="I552" s="187"/>
      <c r="J552" s="169"/>
      <c r="K552" s="200"/>
      <c r="L552" s="143"/>
      <c r="M552" s="143"/>
      <c r="N552" s="143"/>
      <c r="O552" s="147"/>
      <c r="P552" s="149"/>
      <c r="Q552" s="149"/>
      <c r="R552" s="121"/>
      <c r="S552" s="164"/>
      <c r="T552" s="161"/>
      <c r="U552" s="164"/>
      <c r="V552" s="121"/>
      <c r="W552" s="187"/>
      <c r="X552" s="140"/>
      <c r="Y552" s="114"/>
    </row>
    <row r="553" spans="3:25">
      <c r="C553" s="167"/>
      <c r="D553" s="160"/>
      <c r="E553" s="140"/>
      <c r="F553" s="143"/>
      <c r="G553" s="144"/>
      <c r="H553" s="199"/>
      <c r="I553" s="187"/>
      <c r="J553" s="169"/>
      <c r="K553" s="200"/>
      <c r="L553" s="143"/>
      <c r="M553" s="143"/>
      <c r="N553" s="143"/>
      <c r="O553" s="147"/>
      <c r="P553" s="149"/>
      <c r="Q553" s="149"/>
      <c r="R553" s="121"/>
      <c r="S553" s="164"/>
      <c r="T553" s="161"/>
      <c r="U553" s="164"/>
      <c r="V553" s="121"/>
      <c r="W553" s="187"/>
      <c r="X553" s="140"/>
      <c r="Y553" s="114"/>
    </row>
    <row r="554" spans="3:25">
      <c r="C554" s="167"/>
      <c r="D554" s="160"/>
      <c r="E554" s="140"/>
      <c r="F554" s="143"/>
      <c r="G554" s="144"/>
      <c r="H554" s="199"/>
      <c r="I554" s="187"/>
      <c r="J554" s="169"/>
      <c r="K554" s="200"/>
      <c r="L554" s="143"/>
      <c r="M554" s="143"/>
      <c r="N554" s="143"/>
      <c r="O554" s="147"/>
      <c r="P554" s="149"/>
      <c r="Q554" s="149"/>
      <c r="R554" s="121"/>
      <c r="S554" s="164"/>
      <c r="T554" s="161"/>
      <c r="U554" s="164"/>
      <c r="V554" s="121"/>
      <c r="W554" s="187"/>
      <c r="X554" s="140"/>
      <c r="Y554" s="114"/>
    </row>
    <row r="555" spans="3:25">
      <c r="C555" s="167"/>
      <c r="D555" s="160"/>
      <c r="E555" s="140"/>
      <c r="F555" s="143"/>
      <c r="G555" s="144"/>
      <c r="H555" s="199"/>
      <c r="I555" s="187"/>
      <c r="J555" s="169"/>
      <c r="K555" s="200"/>
      <c r="L555" s="143"/>
      <c r="M555" s="143"/>
      <c r="N555" s="143"/>
      <c r="O555" s="147"/>
      <c r="P555" s="149"/>
      <c r="Q555" s="149"/>
      <c r="R555" s="121"/>
      <c r="S555" s="164"/>
      <c r="T555" s="161"/>
      <c r="U555" s="164"/>
      <c r="V555" s="121"/>
      <c r="W555" s="187"/>
      <c r="X555" s="140"/>
      <c r="Y555" s="114"/>
    </row>
    <row r="556" spans="3:25">
      <c r="C556" s="167"/>
      <c r="D556" s="160"/>
      <c r="E556" s="140"/>
      <c r="F556" s="143"/>
      <c r="G556" s="144"/>
      <c r="H556" s="199"/>
      <c r="I556" s="187"/>
      <c r="J556" s="169"/>
      <c r="K556" s="200"/>
      <c r="L556" s="143"/>
      <c r="M556" s="143"/>
      <c r="N556" s="143"/>
      <c r="O556" s="147"/>
      <c r="P556" s="149"/>
      <c r="Q556" s="149"/>
      <c r="R556" s="121"/>
      <c r="S556" s="164"/>
      <c r="T556" s="161"/>
      <c r="U556" s="164"/>
      <c r="V556" s="121"/>
      <c r="W556" s="187"/>
      <c r="X556" s="140"/>
      <c r="Y556" s="114"/>
    </row>
    <row r="557" spans="3:25">
      <c r="C557" s="167"/>
      <c r="D557" s="160"/>
      <c r="E557" s="140"/>
      <c r="F557" s="143"/>
      <c r="G557" s="144"/>
      <c r="H557" s="199"/>
      <c r="I557" s="187"/>
      <c r="J557" s="169"/>
      <c r="K557" s="200"/>
      <c r="L557" s="143"/>
      <c r="M557" s="143"/>
      <c r="N557" s="143"/>
      <c r="O557" s="147"/>
      <c r="P557" s="149"/>
      <c r="Q557" s="149"/>
      <c r="R557" s="121"/>
      <c r="S557" s="164"/>
      <c r="T557" s="161"/>
      <c r="U557" s="164"/>
      <c r="V557" s="121"/>
      <c r="W557" s="187"/>
      <c r="X557" s="140"/>
      <c r="Y557" s="114"/>
    </row>
    <row r="558" spans="3:25">
      <c r="C558" s="167"/>
      <c r="D558" s="160"/>
      <c r="E558" s="140"/>
      <c r="F558" s="143"/>
      <c r="G558" s="144"/>
      <c r="H558" s="199"/>
      <c r="I558" s="187"/>
      <c r="J558" s="169"/>
      <c r="K558" s="200"/>
      <c r="L558" s="143"/>
      <c r="M558" s="143"/>
      <c r="N558" s="143"/>
      <c r="O558" s="147"/>
      <c r="P558" s="149"/>
      <c r="Q558" s="149"/>
      <c r="R558" s="121"/>
      <c r="S558" s="164"/>
      <c r="T558" s="161"/>
      <c r="U558" s="164"/>
      <c r="V558" s="121"/>
      <c r="W558" s="187"/>
      <c r="X558" s="140"/>
      <c r="Y558" s="114"/>
    </row>
    <row r="559" spans="3:25">
      <c r="C559" s="167"/>
      <c r="D559" s="160"/>
      <c r="E559" s="140"/>
      <c r="F559" s="143"/>
      <c r="G559" s="144"/>
      <c r="H559" s="199"/>
      <c r="I559" s="187"/>
      <c r="J559" s="169"/>
      <c r="K559" s="200"/>
      <c r="L559" s="143"/>
      <c r="M559" s="143"/>
      <c r="N559" s="143"/>
      <c r="O559" s="147"/>
      <c r="P559" s="149"/>
      <c r="Q559" s="149"/>
      <c r="R559" s="121"/>
      <c r="S559" s="164"/>
      <c r="T559" s="161"/>
      <c r="U559" s="164"/>
      <c r="V559" s="121"/>
      <c r="W559" s="187"/>
      <c r="X559" s="140"/>
      <c r="Y559" s="114"/>
    </row>
    <row r="560" spans="3:25">
      <c r="C560" s="167"/>
      <c r="D560" s="160"/>
      <c r="E560" s="140"/>
      <c r="F560" s="143"/>
      <c r="G560" s="144"/>
      <c r="H560" s="199"/>
      <c r="I560" s="187"/>
      <c r="J560" s="169"/>
      <c r="K560" s="200"/>
      <c r="L560" s="143"/>
      <c r="M560" s="143"/>
      <c r="N560" s="143"/>
      <c r="O560" s="147"/>
      <c r="P560" s="149"/>
      <c r="Q560" s="149"/>
      <c r="R560" s="121"/>
      <c r="S560" s="164"/>
      <c r="T560" s="161"/>
      <c r="U560" s="164"/>
      <c r="V560" s="121"/>
      <c r="W560" s="187"/>
      <c r="X560" s="140"/>
      <c r="Y560" s="114"/>
    </row>
    <row r="561" spans="3:25">
      <c r="C561" s="167"/>
      <c r="D561" s="160"/>
      <c r="E561" s="140"/>
      <c r="F561" s="143"/>
      <c r="G561" s="144"/>
      <c r="H561" s="199"/>
      <c r="I561" s="187"/>
      <c r="J561" s="169"/>
      <c r="K561" s="200"/>
      <c r="L561" s="143"/>
      <c r="M561" s="143"/>
      <c r="N561" s="143"/>
      <c r="O561" s="147"/>
      <c r="P561" s="149"/>
      <c r="Q561" s="149"/>
      <c r="R561" s="121"/>
      <c r="S561" s="164"/>
      <c r="T561" s="161"/>
      <c r="U561" s="164"/>
      <c r="V561" s="121"/>
      <c r="W561" s="187"/>
      <c r="X561" s="140"/>
      <c r="Y561" s="114"/>
    </row>
    <row r="562" spans="3:25">
      <c r="C562" s="167"/>
      <c r="D562" s="160"/>
      <c r="E562" s="140"/>
      <c r="F562" s="143"/>
      <c r="G562" s="144"/>
      <c r="H562" s="199"/>
      <c r="I562" s="187"/>
      <c r="J562" s="169"/>
      <c r="K562" s="200"/>
      <c r="L562" s="143"/>
      <c r="M562" s="143"/>
      <c r="N562" s="143"/>
      <c r="O562" s="147"/>
      <c r="P562" s="149"/>
      <c r="Q562" s="149"/>
      <c r="R562" s="121"/>
      <c r="S562" s="164"/>
      <c r="T562" s="161"/>
      <c r="U562" s="164"/>
      <c r="V562" s="121"/>
      <c r="W562" s="187"/>
      <c r="X562" s="140"/>
      <c r="Y562" s="114"/>
    </row>
    <row r="563" spans="3:25">
      <c r="C563" s="167"/>
      <c r="D563" s="160"/>
      <c r="E563" s="140"/>
      <c r="F563" s="143"/>
      <c r="G563" s="144"/>
      <c r="H563" s="199"/>
      <c r="I563" s="187"/>
      <c r="J563" s="169"/>
      <c r="K563" s="200"/>
      <c r="L563" s="143"/>
      <c r="M563" s="143"/>
      <c r="N563" s="143"/>
      <c r="O563" s="147"/>
      <c r="P563" s="149"/>
      <c r="Q563" s="149"/>
      <c r="R563" s="121"/>
      <c r="S563" s="164"/>
      <c r="T563" s="161"/>
      <c r="U563" s="164"/>
      <c r="V563" s="121"/>
      <c r="W563" s="187"/>
      <c r="X563" s="140"/>
      <c r="Y563" s="114"/>
    </row>
    <row r="564" spans="3:25">
      <c r="C564" s="167"/>
      <c r="D564" s="160"/>
      <c r="E564" s="140"/>
      <c r="F564" s="143"/>
      <c r="G564" s="144"/>
      <c r="H564" s="199"/>
      <c r="I564" s="187"/>
      <c r="J564" s="169"/>
      <c r="K564" s="200"/>
      <c r="L564" s="143"/>
      <c r="M564" s="143"/>
      <c r="N564" s="143"/>
      <c r="O564" s="147"/>
      <c r="P564" s="149"/>
      <c r="Q564" s="149"/>
      <c r="R564" s="121"/>
      <c r="S564" s="164"/>
      <c r="T564" s="161"/>
      <c r="U564" s="164"/>
      <c r="V564" s="121"/>
      <c r="W564" s="187"/>
      <c r="X564" s="140"/>
      <c r="Y564" s="114"/>
    </row>
    <row r="565" spans="3:25">
      <c r="C565" s="167"/>
      <c r="D565" s="160"/>
      <c r="E565" s="140"/>
      <c r="F565" s="143"/>
      <c r="G565" s="144"/>
      <c r="H565" s="199"/>
      <c r="I565" s="187"/>
      <c r="J565" s="169"/>
      <c r="K565" s="200"/>
      <c r="L565" s="143"/>
      <c r="M565" s="143"/>
      <c r="N565" s="143"/>
      <c r="O565" s="147"/>
      <c r="P565" s="149"/>
      <c r="Q565" s="149"/>
      <c r="R565" s="121"/>
      <c r="S565" s="164"/>
      <c r="T565" s="161"/>
      <c r="U565" s="164"/>
      <c r="V565" s="121"/>
      <c r="W565" s="187"/>
      <c r="X565" s="140"/>
      <c r="Y565" s="114"/>
    </row>
    <row r="566" spans="3:25">
      <c r="C566" s="167"/>
      <c r="D566" s="160"/>
      <c r="E566" s="140"/>
      <c r="F566" s="143"/>
      <c r="G566" s="144"/>
      <c r="H566" s="199"/>
      <c r="I566" s="187"/>
      <c r="J566" s="169"/>
      <c r="K566" s="200"/>
      <c r="L566" s="143"/>
      <c r="M566" s="143"/>
      <c r="N566" s="143"/>
      <c r="O566" s="147"/>
      <c r="P566" s="149"/>
      <c r="Q566" s="149"/>
      <c r="R566" s="121"/>
      <c r="S566" s="164"/>
      <c r="T566" s="161"/>
      <c r="U566" s="164"/>
      <c r="V566" s="121"/>
      <c r="W566" s="187"/>
      <c r="X566" s="140"/>
      <c r="Y566" s="114"/>
    </row>
    <row r="567" spans="3:25">
      <c r="C567" s="167"/>
      <c r="D567" s="160"/>
      <c r="E567" s="140"/>
      <c r="F567" s="143"/>
      <c r="G567" s="144"/>
      <c r="H567" s="199"/>
      <c r="I567" s="187"/>
      <c r="J567" s="169"/>
      <c r="K567" s="200"/>
      <c r="L567" s="143"/>
      <c r="M567" s="143"/>
      <c r="N567" s="143"/>
      <c r="O567" s="147"/>
      <c r="P567" s="149"/>
      <c r="Q567" s="149"/>
      <c r="R567" s="121"/>
      <c r="S567" s="164"/>
      <c r="T567" s="161"/>
      <c r="U567" s="164"/>
      <c r="V567" s="121"/>
      <c r="W567" s="187"/>
      <c r="X567" s="140"/>
      <c r="Y567" s="114"/>
    </row>
    <row r="568" spans="3:25">
      <c r="C568" s="167"/>
      <c r="D568" s="160"/>
      <c r="E568" s="140"/>
      <c r="F568" s="143"/>
      <c r="G568" s="144"/>
      <c r="H568" s="199"/>
      <c r="I568" s="187"/>
      <c r="J568" s="169"/>
      <c r="K568" s="200"/>
      <c r="L568" s="143"/>
      <c r="M568" s="143"/>
      <c r="N568" s="143"/>
      <c r="O568" s="147"/>
      <c r="P568" s="149"/>
      <c r="Q568" s="149"/>
      <c r="R568" s="121"/>
      <c r="S568" s="164"/>
      <c r="T568" s="161"/>
      <c r="U568" s="164"/>
      <c r="V568" s="121"/>
      <c r="W568" s="187"/>
      <c r="X568" s="140"/>
      <c r="Y568" s="114"/>
    </row>
    <row r="569" spans="3:25">
      <c r="C569" s="167"/>
      <c r="D569" s="160"/>
      <c r="E569" s="140"/>
      <c r="F569" s="143"/>
      <c r="G569" s="144"/>
      <c r="H569" s="199"/>
      <c r="I569" s="187"/>
      <c r="J569" s="169"/>
      <c r="K569" s="200"/>
      <c r="L569" s="143"/>
      <c r="M569" s="143"/>
      <c r="N569" s="143"/>
      <c r="O569" s="147"/>
      <c r="P569" s="149"/>
      <c r="Q569" s="149"/>
      <c r="R569" s="121"/>
      <c r="S569" s="164"/>
      <c r="T569" s="161"/>
      <c r="U569" s="164"/>
      <c r="V569" s="121"/>
      <c r="W569" s="187"/>
      <c r="X569" s="140"/>
      <c r="Y569" s="114"/>
    </row>
    <row r="570" spans="3:25">
      <c r="C570" s="167"/>
      <c r="D570" s="160"/>
      <c r="E570" s="140"/>
      <c r="F570" s="143"/>
      <c r="G570" s="144"/>
      <c r="H570" s="199"/>
      <c r="I570" s="187"/>
      <c r="J570" s="169"/>
      <c r="K570" s="200"/>
      <c r="L570" s="143"/>
      <c r="M570" s="143"/>
      <c r="N570" s="143"/>
      <c r="O570" s="147"/>
      <c r="P570" s="149"/>
      <c r="Q570" s="149"/>
      <c r="R570" s="121"/>
      <c r="S570" s="164"/>
      <c r="T570" s="161"/>
      <c r="U570" s="164"/>
      <c r="V570" s="121"/>
      <c r="W570" s="187"/>
      <c r="X570" s="140"/>
      <c r="Y570" s="114"/>
    </row>
    <row r="571" spans="3:25">
      <c r="C571" s="167"/>
      <c r="D571" s="160"/>
      <c r="E571" s="140"/>
      <c r="F571" s="143"/>
      <c r="G571" s="144"/>
      <c r="H571" s="199"/>
      <c r="I571" s="187"/>
      <c r="J571" s="169"/>
      <c r="K571" s="200"/>
      <c r="L571" s="143"/>
      <c r="M571" s="143"/>
      <c r="N571" s="143"/>
      <c r="O571" s="147"/>
      <c r="P571" s="149"/>
      <c r="Q571" s="149"/>
      <c r="R571" s="121"/>
      <c r="S571" s="164"/>
      <c r="T571" s="161"/>
      <c r="U571" s="164"/>
      <c r="V571" s="121"/>
      <c r="W571" s="187"/>
      <c r="X571" s="140"/>
      <c r="Y571" s="114"/>
    </row>
    <row r="572" spans="3:25">
      <c r="C572" s="167"/>
      <c r="D572" s="160"/>
      <c r="E572" s="140"/>
      <c r="F572" s="143"/>
      <c r="G572" s="144"/>
      <c r="H572" s="199"/>
      <c r="I572" s="187"/>
      <c r="J572" s="169"/>
      <c r="K572" s="200"/>
      <c r="L572" s="143"/>
      <c r="M572" s="143"/>
      <c r="N572" s="143"/>
      <c r="O572" s="147"/>
      <c r="P572" s="149"/>
      <c r="Q572" s="149"/>
      <c r="R572" s="121"/>
      <c r="S572" s="164"/>
      <c r="T572" s="161"/>
      <c r="U572" s="164"/>
      <c r="V572" s="121"/>
      <c r="W572" s="187"/>
      <c r="X572" s="140"/>
      <c r="Y572" s="114"/>
    </row>
    <row r="573" spans="3:25">
      <c r="C573" s="167"/>
      <c r="D573" s="160"/>
      <c r="E573" s="140"/>
      <c r="F573" s="143"/>
      <c r="G573" s="144"/>
      <c r="H573" s="199"/>
      <c r="I573" s="187"/>
      <c r="J573" s="169"/>
      <c r="K573" s="200"/>
      <c r="L573" s="143"/>
      <c r="M573" s="143"/>
      <c r="N573" s="143"/>
      <c r="O573" s="147"/>
      <c r="P573" s="149"/>
      <c r="Q573" s="149"/>
      <c r="R573" s="121"/>
      <c r="S573" s="164"/>
      <c r="T573" s="161"/>
      <c r="U573" s="164"/>
      <c r="V573" s="121"/>
      <c r="W573" s="187"/>
      <c r="X573" s="140"/>
      <c r="Y573" s="114"/>
    </row>
    <row r="574" spans="3:25">
      <c r="C574" s="167"/>
      <c r="D574" s="160"/>
      <c r="E574" s="140"/>
      <c r="F574" s="143"/>
      <c r="G574" s="144"/>
      <c r="H574" s="199"/>
      <c r="I574" s="187"/>
      <c r="J574" s="169"/>
      <c r="K574" s="200"/>
      <c r="L574" s="143"/>
      <c r="M574" s="143"/>
      <c r="N574" s="143"/>
      <c r="O574" s="147"/>
      <c r="P574" s="149"/>
      <c r="Q574" s="149"/>
      <c r="R574" s="121"/>
      <c r="S574" s="164"/>
      <c r="T574" s="161"/>
      <c r="U574" s="164"/>
      <c r="V574" s="121"/>
      <c r="W574" s="187"/>
      <c r="X574" s="140"/>
      <c r="Y574" s="114"/>
    </row>
    <row r="575" spans="3:25">
      <c r="C575" s="167"/>
      <c r="D575" s="160"/>
      <c r="E575" s="140"/>
      <c r="F575" s="143"/>
      <c r="G575" s="144"/>
      <c r="H575" s="199"/>
      <c r="I575" s="187"/>
      <c r="J575" s="169"/>
      <c r="K575" s="200"/>
      <c r="L575" s="143"/>
      <c r="M575" s="143"/>
      <c r="N575" s="143"/>
      <c r="O575" s="147"/>
      <c r="P575" s="149"/>
      <c r="Q575" s="149"/>
      <c r="R575" s="121"/>
      <c r="S575" s="164"/>
      <c r="T575" s="161"/>
      <c r="U575" s="164"/>
      <c r="V575" s="121"/>
      <c r="W575" s="187"/>
      <c r="X575" s="140"/>
      <c r="Y575" s="114"/>
    </row>
    <row r="576" spans="3:25">
      <c r="C576" s="167"/>
      <c r="D576" s="160"/>
      <c r="E576" s="140"/>
      <c r="F576" s="143"/>
      <c r="G576" s="144"/>
      <c r="H576" s="199"/>
      <c r="I576" s="187"/>
      <c r="J576" s="169"/>
      <c r="K576" s="200"/>
      <c r="L576" s="143"/>
      <c r="M576" s="143"/>
      <c r="N576" s="143"/>
      <c r="O576" s="147"/>
      <c r="P576" s="149"/>
      <c r="Q576" s="149"/>
      <c r="R576" s="121"/>
      <c r="S576" s="164"/>
      <c r="T576" s="161"/>
      <c r="U576" s="164"/>
      <c r="V576" s="121"/>
      <c r="W576" s="187"/>
      <c r="X576" s="140"/>
      <c r="Y576" s="114"/>
    </row>
    <row r="577" spans="3:25">
      <c r="C577" s="167"/>
      <c r="D577" s="160"/>
      <c r="E577" s="140"/>
      <c r="F577" s="143"/>
      <c r="G577" s="144"/>
      <c r="H577" s="199"/>
      <c r="I577" s="187"/>
      <c r="J577" s="169"/>
      <c r="K577" s="200"/>
      <c r="L577" s="143"/>
      <c r="M577" s="143"/>
      <c r="N577" s="143"/>
      <c r="O577" s="147"/>
      <c r="P577" s="149"/>
      <c r="Q577" s="149"/>
      <c r="R577" s="121"/>
      <c r="S577" s="164"/>
      <c r="T577" s="161"/>
      <c r="U577" s="164"/>
      <c r="V577" s="121"/>
      <c r="W577" s="187"/>
      <c r="X577" s="140"/>
      <c r="Y577" s="114"/>
    </row>
    <row r="578" spans="3:25">
      <c r="C578" s="167"/>
      <c r="D578" s="160"/>
      <c r="E578" s="140"/>
      <c r="F578" s="143"/>
      <c r="G578" s="144"/>
      <c r="H578" s="199"/>
      <c r="I578" s="187"/>
      <c r="J578" s="169"/>
      <c r="K578" s="200"/>
      <c r="L578" s="143"/>
      <c r="M578" s="143"/>
      <c r="N578" s="143"/>
      <c r="O578" s="147"/>
      <c r="P578" s="149"/>
      <c r="Q578" s="149"/>
      <c r="R578" s="121"/>
      <c r="S578" s="164"/>
      <c r="T578" s="161"/>
      <c r="U578" s="164"/>
      <c r="V578" s="121"/>
      <c r="W578" s="187"/>
      <c r="X578" s="140"/>
      <c r="Y578" s="114"/>
    </row>
    <row r="579" spans="3:25">
      <c r="C579" s="167"/>
      <c r="D579" s="160"/>
      <c r="E579" s="140"/>
      <c r="F579" s="143"/>
      <c r="G579" s="144"/>
      <c r="H579" s="199"/>
      <c r="I579" s="187"/>
      <c r="J579" s="169"/>
      <c r="K579" s="200"/>
      <c r="L579" s="143"/>
      <c r="M579" s="143"/>
      <c r="N579" s="143"/>
      <c r="O579" s="147"/>
      <c r="P579" s="149"/>
      <c r="Q579" s="149"/>
      <c r="R579" s="121"/>
      <c r="S579" s="164"/>
      <c r="T579" s="161"/>
      <c r="U579" s="164"/>
      <c r="V579" s="121"/>
      <c r="W579" s="187"/>
      <c r="X579" s="140"/>
      <c r="Y579" s="114"/>
    </row>
    <row r="580" spans="3:25">
      <c r="C580" s="167"/>
      <c r="D580" s="160"/>
      <c r="E580" s="140"/>
      <c r="F580" s="143"/>
      <c r="G580" s="144"/>
      <c r="H580" s="199"/>
      <c r="I580" s="187"/>
      <c r="J580" s="169"/>
      <c r="K580" s="200"/>
      <c r="L580" s="143"/>
      <c r="M580" s="143"/>
      <c r="N580" s="143"/>
      <c r="O580" s="147"/>
      <c r="P580" s="149"/>
      <c r="Q580" s="149"/>
      <c r="R580" s="121"/>
      <c r="S580" s="164"/>
      <c r="T580" s="161"/>
      <c r="U580" s="164"/>
      <c r="V580" s="121"/>
      <c r="W580" s="187"/>
      <c r="X580" s="140"/>
      <c r="Y580" s="114"/>
    </row>
    <row r="581" spans="3:25">
      <c r="C581" s="167"/>
      <c r="D581" s="160"/>
      <c r="E581" s="140"/>
      <c r="F581" s="143"/>
      <c r="G581" s="144"/>
      <c r="H581" s="199"/>
      <c r="I581" s="187"/>
      <c r="J581" s="169"/>
      <c r="K581" s="200"/>
      <c r="L581" s="143"/>
      <c r="M581" s="143"/>
      <c r="N581" s="143"/>
      <c r="O581" s="147"/>
      <c r="P581" s="149"/>
      <c r="Q581" s="149"/>
      <c r="R581" s="121"/>
      <c r="S581" s="164"/>
      <c r="T581" s="161"/>
      <c r="U581" s="164"/>
      <c r="V581" s="121"/>
      <c r="W581" s="187"/>
      <c r="X581" s="140"/>
      <c r="Y581" s="114"/>
    </row>
    <row r="582" spans="3:25">
      <c r="C582" s="167"/>
      <c r="D582" s="160"/>
      <c r="E582" s="140"/>
      <c r="F582" s="143"/>
      <c r="G582" s="144"/>
      <c r="H582" s="199"/>
      <c r="I582" s="187"/>
      <c r="J582" s="169"/>
      <c r="K582" s="200"/>
      <c r="L582" s="143"/>
      <c r="M582" s="143"/>
      <c r="N582" s="143"/>
      <c r="O582" s="147"/>
      <c r="P582" s="149"/>
      <c r="Q582" s="149"/>
      <c r="R582" s="121"/>
      <c r="S582" s="164"/>
      <c r="T582" s="161"/>
      <c r="U582" s="164"/>
      <c r="V582" s="121"/>
      <c r="W582" s="187"/>
      <c r="X582" s="140"/>
      <c r="Y582" s="114"/>
    </row>
    <row r="583" spans="3:25">
      <c r="C583" s="167"/>
      <c r="D583" s="160"/>
      <c r="E583" s="140"/>
      <c r="F583" s="143"/>
      <c r="G583" s="144"/>
      <c r="H583" s="199"/>
      <c r="I583" s="187"/>
      <c r="J583" s="169"/>
      <c r="K583" s="200"/>
      <c r="L583" s="143"/>
      <c r="M583" s="143"/>
      <c r="N583" s="143"/>
      <c r="O583" s="147"/>
      <c r="P583" s="149"/>
      <c r="Q583" s="149"/>
      <c r="R583" s="121"/>
      <c r="S583" s="164"/>
      <c r="T583" s="161"/>
      <c r="U583" s="164"/>
      <c r="V583" s="121"/>
      <c r="W583" s="187"/>
      <c r="X583" s="140"/>
      <c r="Y583" s="114"/>
    </row>
    <row r="584" spans="3:25">
      <c r="C584" s="167"/>
      <c r="D584" s="160"/>
      <c r="E584" s="140"/>
      <c r="F584" s="143"/>
      <c r="G584" s="144"/>
      <c r="H584" s="199"/>
      <c r="I584" s="187"/>
      <c r="J584" s="169"/>
      <c r="K584" s="200"/>
      <c r="L584" s="143"/>
      <c r="M584" s="143"/>
      <c r="N584" s="143"/>
      <c r="O584" s="147"/>
      <c r="P584" s="149"/>
      <c r="Q584" s="149"/>
      <c r="R584" s="121"/>
      <c r="S584" s="164"/>
      <c r="T584" s="161"/>
      <c r="U584" s="164"/>
      <c r="V584" s="121"/>
      <c r="W584" s="187"/>
      <c r="X584" s="140"/>
      <c r="Y584" s="114"/>
    </row>
    <row r="585" spans="3:25">
      <c r="C585" s="167"/>
      <c r="D585" s="160"/>
      <c r="E585" s="140"/>
      <c r="F585" s="143"/>
      <c r="G585" s="144"/>
      <c r="H585" s="199"/>
      <c r="I585" s="187"/>
      <c r="J585" s="169"/>
      <c r="K585" s="200"/>
      <c r="L585" s="143"/>
      <c r="M585" s="143"/>
      <c r="N585" s="143"/>
      <c r="O585" s="147"/>
      <c r="P585" s="149"/>
      <c r="Q585" s="149"/>
      <c r="R585" s="121"/>
      <c r="S585" s="164"/>
      <c r="T585" s="161"/>
      <c r="U585" s="164"/>
      <c r="V585" s="121"/>
      <c r="W585" s="187"/>
      <c r="X585" s="140"/>
      <c r="Y585" s="114"/>
    </row>
    <row r="586" spans="3:25">
      <c r="C586" s="167"/>
      <c r="D586" s="160"/>
      <c r="E586" s="140"/>
      <c r="F586" s="143"/>
      <c r="G586" s="144"/>
      <c r="H586" s="199"/>
      <c r="I586" s="187"/>
      <c r="J586" s="169"/>
      <c r="K586" s="200"/>
      <c r="L586" s="143"/>
      <c r="M586" s="143"/>
      <c r="N586" s="143"/>
      <c r="O586" s="147"/>
      <c r="P586" s="149"/>
      <c r="Q586" s="149"/>
      <c r="R586" s="121"/>
      <c r="S586" s="164"/>
      <c r="T586" s="161"/>
      <c r="U586" s="164"/>
      <c r="V586" s="121"/>
      <c r="W586" s="187"/>
      <c r="X586" s="140"/>
      <c r="Y586" s="114"/>
    </row>
    <row r="587" spans="3:25">
      <c r="C587" s="167"/>
      <c r="D587" s="160"/>
      <c r="E587" s="140"/>
      <c r="F587" s="143"/>
      <c r="G587" s="144"/>
      <c r="H587" s="199"/>
      <c r="I587" s="187"/>
      <c r="J587" s="169"/>
      <c r="K587" s="200"/>
      <c r="L587" s="143"/>
      <c r="M587" s="143"/>
      <c r="N587" s="143"/>
      <c r="O587" s="147"/>
      <c r="P587" s="149"/>
      <c r="Q587" s="149"/>
      <c r="R587" s="121"/>
      <c r="S587" s="164"/>
      <c r="T587" s="161"/>
      <c r="U587" s="164"/>
      <c r="V587" s="121"/>
      <c r="W587" s="187"/>
      <c r="X587" s="140"/>
      <c r="Y587" s="114"/>
    </row>
    <row r="588" spans="3:25">
      <c r="C588" s="167"/>
      <c r="D588" s="160"/>
      <c r="E588" s="140"/>
      <c r="F588" s="143"/>
      <c r="G588" s="144"/>
      <c r="H588" s="199"/>
      <c r="I588" s="187"/>
      <c r="J588" s="169"/>
      <c r="K588" s="200"/>
      <c r="L588" s="143"/>
      <c r="M588" s="143"/>
      <c r="N588" s="143"/>
      <c r="O588" s="147"/>
      <c r="P588" s="149"/>
      <c r="Q588" s="149"/>
      <c r="R588" s="121"/>
      <c r="S588" s="164"/>
      <c r="T588" s="161"/>
      <c r="U588" s="164"/>
      <c r="V588" s="121"/>
      <c r="W588" s="187"/>
      <c r="X588" s="140"/>
      <c r="Y588" s="114"/>
    </row>
    <row r="589" spans="3:25">
      <c r="C589" s="167"/>
      <c r="D589" s="160"/>
      <c r="E589" s="140"/>
      <c r="F589" s="143"/>
      <c r="G589" s="144"/>
      <c r="H589" s="199"/>
      <c r="I589" s="187"/>
      <c r="J589" s="169"/>
      <c r="K589" s="200"/>
      <c r="L589" s="143"/>
      <c r="M589" s="143"/>
      <c r="N589" s="143"/>
      <c r="O589" s="147"/>
      <c r="P589" s="149"/>
      <c r="Q589" s="149"/>
      <c r="R589" s="121"/>
      <c r="S589" s="164"/>
      <c r="T589" s="161"/>
      <c r="U589" s="164"/>
      <c r="V589" s="121"/>
      <c r="W589" s="187"/>
      <c r="X589" s="140"/>
      <c r="Y589" s="114"/>
    </row>
    <row r="590" spans="3:25">
      <c r="C590" s="167"/>
      <c r="D590" s="160"/>
      <c r="E590" s="140"/>
      <c r="F590" s="143"/>
      <c r="G590" s="144"/>
      <c r="H590" s="199"/>
      <c r="I590" s="187"/>
      <c r="J590" s="169"/>
      <c r="K590" s="200"/>
      <c r="L590" s="143"/>
      <c r="M590" s="143"/>
      <c r="N590" s="143"/>
      <c r="O590" s="147"/>
      <c r="P590" s="149"/>
      <c r="Q590" s="149"/>
      <c r="R590" s="121"/>
      <c r="S590" s="164"/>
      <c r="T590" s="161"/>
      <c r="U590" s="164"/>
      <c r="V590" s="121"/>
      <c r="W590" s="187"/>
      <c r="X590" s="140"/>
      <c r="Y590" s="114"/>
    </row>
    <row r="591" spans="3:25">
      <c r="C591" s="167"/>
      <c r="D591" s="160"/>
      <c r="E591" s="140"/>
      <c r="F591" s="143"/>
      <c r="G591" s="144"/>
      <c r="H591" s="199"/>
      <c r="I591" s="187"/>
      <c r="J591" s="169"/>
      <c r="K591" s="200"/>
      <c r="L591" s="143"/>
      <c r="M591" s="143"/>
      <c r="N591" s="143"/>
      <c r="O591" s="147"/>
      <c r="P591" s="149"/>
      <c r="Q591" s="149"/>
      <c r="R591" s="121"/>
      <c r="S591" s="164"/>
      <c r="T591" s="161"/>
      <c r="U591" s="164"/>
      <c r="V591" s="121"/>
      <c r="W591" s="187"/>
      <c r="X591" s="140"/>
      <c r="Y591" s="114"/>
    </row>
    <row r="592" spans="3:25">
      <c r="C592" s="167"/>
      <c r="D592" s="160"/>
      <c r="E592" s="140"/>
      <c r="F592" s="143"/>
      <c r="G592" s="144"/>
      <c r="H592" s="199"/>
      <c r="I592" s="187"/>
      <c r="J592" s="169"/>
      <c r="K592" s="200"/>
      <c r="L592" s="143"/>
      <c r="M592" s="143"/>
      <c r="N592" s="143"/>
      <c r="O592" s="147"/>
      <c r="P592" s="149"/>
      <c r="Q592" s="149"/>
      <c r="R592" s="121"/>
      <c r="S592" s="164"/>
      <c r="T592" s="161"/>
      <c r="U592" s="164"/>
      <c r="V592" s="121"/>
      <c r="W592" s="187"/>
      <c r="X592" s="140"/>
      <c r="Y592" s="114"/>
    </row>
    <row r="593" spans="3:25">
      <c r="C593" s="167"/>
      <c r="D593" s="160"/>
      <c r="E593" s="140"/>
      <c r="F593" s="143"/>
      <c r="G593" s="144"/>
      <c r="H593" s="199"/>
      <c r="I593" s="187"/>
      <c r="J593" s="169"/>
      <c r="K593" s="200"/>
      <c r="L593" s="143"/>
      <c r="M593" s="143"/>
      <c r="N593" s="143"/>
      <c r="O593" s="147"/>
      <c r="P593" s="149"/>
      <c r="Q593" s="149"/>
      <c r="R593" s="121"/>
      <c r="S593" s="164"/>
      <c r="T593" s="161"/>
      <c r="U593" s="164"/>
      <c r="V593" s="121"/>
      <c r="W593" s="187"/>
      <c r="X593" s="140"/>
      <c r="Y593" s="114"/>
    </row>
    <row r="594" spans="3:25">
      <c r="C594" s="167"/>
      <c r="D594" s="160"/>
      <c r="E594" s="140"/>
      <c r="F594" s="143"/>
      <c r="G594" s="144"/>
      <c r="H594" s="199"/>
      <c r="I594" s="187"/>
      <c r="J594" s="169"/>
      <c r="K594" s="200"/>
      <c r="L594" s="143"/>
      <c r="M594" s="143"/>
      <c r="N594" s="143"/>
      <c r="O594" s="147"/>
      <c r="P594" s="149"/>
      <c r="Q594" s="149"/>
      <c r="R594" s="121"/>
      <c r="S594" s="164"/>
      <c r="T594" s="161"/>
      <c r="U594" s="164"/>
      <c r="V594" s="121"/>
      <c r="W594" s="187"/>
      <c r="X594" s="140"/>
      <c r="Y594" s="114"/>
    </row>
    <row r="595" spans="3:25">
      <c r="C595" s="167"/>
      <c r="D595" s="160"/>
      <c r="E595" s="140"/>
      <c r="F595" s="143"/>
      <c r="G595" s="144"/>
      <c r="H595" s="199"/>
      <c r="I595" s="187"/>
      <c r="J595" s="169"/>
      <c r="K595" s="200"/>
      <c r="L595" s="143"/>
      <c r="M595" s="143"/>
      <c r="N595" s="143"/>
      <c r="O595" s="147"/>
      <c r="P595" s="149"/>
      <c r="Q595" s="149"/>
      <c r="R595" s="121"/>
      <c r="S595" s="164"/>
      <c r="T595" s="161"/>
      <c r="U595" s="164"/>
      <c r="V595" s="121"/>
      <c r="W595" s="187"/>
      <c r="X595" s="140"/>
      <c r="Y595" s="114"/>
    </row>
    <row r="596" spans="3:25">
      <c r="C596" s="167"/>
      <c r="D596" s="160"/>
      <c r="E596" s="140"/>
      <c r="F596" s="143"/>
      <c r="G596" s="144"/>
      <c r="H596" s="199"/>
      <c r="I596" s="187"/>
      <c r="J596" s="169"/>
      <c r="K596" s="200"/>
      <c r="L596" s="143"/>
      <c r="M596" s="143"/>
      <c r="N596" s="143"/>
      <c r="O596" s="147"/>
      <c r="P596" s="149"/>
      <c r="Q596" s="149"/>
      <c r="R596" s="121"/>
      <c r="S596" s="164"/>
      <c r="T596" s="161"/>
      <c r="U596" s="164"/>
      <c r="V596" s="121"/>
      <c r="W596" s="187"/>
      <c r="X596" s="140"/>
      <c r="Y596" s="114"/>
    </row>
    <row r="597" spans="3:25">
      <c r="C597" s="167"/>
      <c r="D597" s="160"/>
      <c r="E597" s="140"/>
      <c r="F597" s="143"/>
      <c r="G597" s="144"/>
      <c r="H597" s="199"/>
      <c r="I597" s="187"/>
      <c r="J597" s="169"/>
      <c r="K597" s="200"/>
      <c r="L597" s="143"/>
      <c r="M597" s="143"/>
      <c r="N597" s="143"/>
      <c r="O597" s="147"/>
      <c r="P597" s="149"/>
      <c r="Q597" s="149"/>
      <c r="R597" s="121"/>
      <c r="S597" s="164"/>
      <c r="T597" s="161"/>
      <c r="U597" s="164"/>
      <c r="V597" s="121"/>
      <c r="W597" s="187"/>
      <c r="X597" s="140"/>
      <c r="Y597" s="114"/>
    </row>
    <row r="598" spans="3:25">
      <c r="C598" s="167"/>
      <c r="D598" s="160"/>
      <c r="E598" s="140"/>
      <c r="F598" s="143"/>
      <c r="G598" s="144"/>
      <c r="H598" s="199"/>
      <c r="I598" s="187"/>
      <c r="J598" s="169"/>
      <c r="K598" s="200"/>
      <c r="L598" s="143"/>
      <c r="M598" s="143"/>
      <c r="N598" s="143"/>
      <c r="O598" s="147"/>
      <c r="P598" s="149"/>
      <c r="Q598" s="149"/>
      <c r="R598" s="121"/>
      <c r="S598" s="164"/>
      <c r="T598" s="161"/>
      <c r="U598" s="164"/>
      <c r="V598" s="121"/>
      <c r="W598" s="187"/>
      <c r="X598" s="140"/>
      <c r="Y598" s="114"/>
    </row>
    <row r="599" spans="3:25">
      <c r="C599" s="167"/>
      <c r="D599" s="160"/>
      <c r="E599" s="140"/>
      <c r="F599" s="143"/>
      <c r="G599" s="144"/>
      <c r="H599" s="199"/>
      <c r="I599" s="187"/>
      <c r="J599" s="169"/>
      <c r="K599" s="200"/>
      <c r="L599" s="143"/>
      <c r="M599" s="143"/>
      <c r="N599" s="143"/>
      <c r="O599" s="147"/>
      <c r="P599" s="149"/>
      <c r="Q599" s="149"/>
      <c r="R599" s="121"/>
      <c r="S599" s="164"/>
      <c r="T599" s="161"/>
      <c r="U599" s="164"/>
      <c r="V599" s="121"/>
      <c r="W599" s="187"/>
      <c r="X599" s="140"/>
      <c r="Y599" s="114"/>
    </row>
    <row r="600" spans="3:25">
      <c r="C600" s="167"/>
      <c r="D600" s="160"/>
      <c r="E600" s="140"/>
      <c r="F600" s="143"/>
      <c r="G600" s="144"/>
      <c r="H600" s="199"/>
      <c r="I600" s="187"/>
      <c r="J600" s="169"/>
      <c r="K600" s="200"/>
      <c r="L600" s="143"/>
      <c r="M600" s="143"/>
      <c r="N600" s="143"/>
      <c r="O600" s="147"/>
      <c r="P600" s="149"/>
      <c r="Q600" s="149"/>
      <c r="R600" s="121"/>
      <c r="S600" s="164"/>
      <c r="T600" s="161"/>
      <c r="U600" s="164"/>
      <c r="V600" s="121"/>
      <c r="W600" s="187"/>
      <c r="X600" s="140"/>
      <c r="Y600" s="114"/>
    </row>
    <row r="601" spans="3:25">
      <c r="C601" s="167"/>
      <c r="D601" s="160"/>
      <c r="E601" s="140"/>
      <c r="F601" s="143"/>
      <c r="G601" s="144"/>
      <c r="H601" s="199"/>
      <c r="I601" s="187"/>
      <c r="J601" s="169"/>
      <c r="K601" s="200"/>
      <c r="L601" s="143"/>
      <c r="M601" s="143"/>
      <c r="N601" s="143"/>
      <c r="O601" s="147"/>
      <c r="P601" s="149"/>
      <c r="Q601" s="149"/>
      <c r="R601" s="121"/>
      <c r="S601" s="164"/>
      <c r="T601" s="161"/>
      <c r="U601" s="164"/>
      <c r="V601" s="121"/>
      <c r="W601" s="187"/>
      <c r="X601" s="140"/>
      <c r="Y601" s="114"/>
    </row>
    <row r="602" spans="3:25">
      <c r="C602" s="167"/>
      <c r="D602" s="160"/>
      <c r="E602" s="140"/>
      <c r="F602" s="143"/>
      <c r="G602" s="144"/>
      <c r="H602" s="199"/>
      <c r="I602" s="187"/>
      <c r="J602" s="169"/>
      <c r="K602" s="200"/>
      <c r="L602" s="143"/>
      <c r="M602" s="143"/>
      <c r="N602" s="143"/>
      <c r="O602" s="147"/>
      <c r="P602" s="149"/>
      <c r="Q602" s="149"/>
      <c r="R602" s="121"/>
      <c r="S602" s="164"/>
      <c r="T602" s="161"/>
      <c r="U602" s="164"/>
      <c r="V602" s="121"/>
      <c r="W602" s="187"/>
      <c r="X602" s="140"/>
      <c r="Y602" s="114"/>
    </row>
    <row r="603" spans="3:25">
      <c r="C603" s="167"/>
      <c r="D603" s="160"/>
      <c r="E603" s="140"/>
      <c r="F603" s="143"/>
      <c r="G603" s="144"/>
      <c r="H603" s="199"/>
      <c r="I603" s="187"/>
      <c r="J603" s="169"/>
      <c r="K603" s="200"/>
      <c r="L603" s="143"/>
      <c r="M603" s="143"/>
      <c r="N603" s="143"/>
      <c r="O603" s="147"/>
      <c r="P603" s="149"/>
      <c r="Q603" s="149"/>
      <c r="R603" s="121"/>
      <c r="S603" s="164"/>
      <c r="T603" s="161"/>
      <c r="U603" s="164"/>
      <c r="V603" s="121"/>
      <c r="W603" s="187"/>
      <c r="X603" s="140"/>
      <c r="Y603" s="114"/>
    </row>
    <row r="604" spans="3:25">
      <c r="C604" s="167"/>
      <c r="D604" s="160"/>
      <c r="E604" s="140"/>
      <c r="F604" s="143"/>
      <c r="G604" s="144"/>
      <c r="H604" s="199"/>
      <c r="I604" s="187"/>
      <c r="J604" s="169"/>
      <c r="K604" s="200"/>
      <c r="L604" s="143"/>
      <c r="M604" s="143"/>
      <c r="N604" s="143"/>
      <c r="O604" s="147"/>
      <c r="P604" s="149"/>
      <c r="Q604" s="149"/>
      <c r="R604" s="121"/>
      <c r="S604" s="164"/>
      <c r="T604" s="161"/>
      <c r="U604" s="164"/>
      <c r="V604" s="121"/>
      <c r="W604" s="187"/>
      <c r="X604" s="140"/>
      <c r="Y604" s="114"/>
    </row>
    <row r="605" spans="3:25">
      <c r="C605" s="167"/>
      <c r="D605" s="160"/>
      <c r="E605" s="140"/>
      <c r="F605" s="143"/>
      <c r="G605" s="144"/>
      <c r="H605" s="199"/>
      <c r="I605" s="187"/>
      <c r="J605" s="169"/>
      <c r="K605" s="200"/>
      <c r="L605" s="143"/>
      <c r="M605" s="143"/>
      <c r="N605" s="143"/>
      <c r="O605" s="147"/>
      <c r="P605" s="149"/>
      <c r="Q605" s="149"/>
      <c r="R605" s="121"/>
      <c r="S605" s="164"/>
      <c r="T605" s="161"/>
      <c r="U605" s="164"/>
      <c r="V605" s="121"/>
      <c r="W605" s="187"/>
      <c r="X605" s="140"/>
      <c r="Y605" s="114"/>
    </row>
    <row r="606" spans="3:25">
      <c r="C606" s="167"/>
      <c r="D606" s="160"/>
      <c r="E606" s="140"/>
      <c r="F606" s="143"/>
      <c r="G606" s="144"/>
      <c r="H606" s="199"/>
      <c r="I606" s="187"/>
      <c r="J606" s="169"/>
      <c r="K606" s="200"/>
      <c r="L606" s="143"/>
      <c r="M606" s="143"/>
      <c r="N606" s="143"/>
      <c r="O606" s="147"/>
      <c r="P606" s="149"/>
      <c r="Q606" s="149"/>
      <c r="R606" s="121"/>
      <c r="S606" s="164"/>
      <c r="T606" s="161"/>
      <c r="U606" s="164"/>
      <c r="V606" s="121"/>
      <c r="W606" s="187"/>
      <c r="X606" s="140"/>
      <c r="Y606" s="114"/>
    </row>
    <row r="607" spans="3:25">
      <c r="C607" s="167"/>
      <c r="D607" s="160"/>
      <c r="E607" s="140"/>
      <c r="F607" s="143"/>
      <c r="G607" s="144"/>
      <c r="H607" s="199"/>
      <c r="I607" s="187"/>
      <c r="J607" s="169"/>
      <c r="K607" s="200"/>
      <c r="L607" s="143"/>
      <c r="M607" s="143"/>
      <c r="N607" s="143"/>
      <c r="O607" s="147"/>
      <c r="P607" s="149"/>
      <c r="Q607" s="149"/>
      <c r="R607" s="121"/>
      <c r="S607" s="164"/>
      <c r="T607" s="161"/>
      <c r="U607" s="164"/>
      <c r="V607" s="121"/>
      <c r="W607" s="187"/>
      <c r="X607" s="140"/>
      <c r="Y607" s="114"/>
    </row>
    <row r="608" spans="3:25">
      <c r="C608" s="167"/>
      <c r="D608" s="160"/>
      <c r="E608" s="140"/>
      <c r="F608" s="143"/>
      <c r="G608" s="144"/>
      <c r="H608" s="199"/>
      <c r="I608" s="187"/>
      <c r="J608" s="169"/>
      <c r="K608" s="200"/>
      <c r="L608" s="143"/>
      <c r="M608" s="143"/>
      <c r="N608" s="143"/>
      <c r="O608" s="147"/>
      <c r="P608" s="149"/>
      <c r="Q608" s="149"/>
      <c r="R608" s="121"/>
      <c r="S608" s="164"/>
      <c r="T608" s="161"/>
      <c r="U608" s="164"/>
      <c r="V608" s="121"/>
      <c r="W608" s="187"/>
      <c r="X608" s="140"/>
      <c r="Y608" s="114"/>
    </row>
    <row r="609" spans="3:25">
      <c r="C609" s="167"/>
      <c r="D609" s="160"/>
      <c r="E609" s="140"/>
      <c r="F609" s="143"/>
      <c r="G609" s="144"/>
      <c r="H609" s="199"/>
      <c r="I609" s="187"/>
      <c r="J609" s="169"/>
      <c r="K609" s="200"/>
      <c r="L609" s="143"/>
      <c r="M609" s="143"/>
      <c r="N609" s="143"/>
      <c r="O609" s="147"/>
      <c r="P609" s="149"/>
      <c r="Q609" s="149"/>
      <c r="R609" s="121"/>
      <c r="S609" s="164"/>
      <c r="T609" s="161"/>
      <c r="U609" s="164"/>
      <c r="V609" s="121"/>
      <c r="W609" s="187"/>
      <c r="X609" s="140"/>
      <c r="Y609" s="114"/>
    </row>
    <row r="610" spans="3:25">
      <c r="C610" s="167"/>
      <c r="D610" s="160"/>
      <c r="E610" s="140"/>
      <c r="F610" s="143"/>
      <c r="G610" s="144"/>
      <c r="H610" s="199"/>
      <c r="I610" s="187"/>
      <c r="J610" s="169"/>
      <c r="K610" s="200"/>
      <c r="L610" s="143"/>
      <c r="M610" s="143"/>
      <c r="N610" s="143"/>
      <c r="O610" s="147"/>
      <c r="P610" s="149"/>
      <c r="Q610" s="149"/>
      <c r="R610" s="121"/>
      <c r="S610" s="164"/>
      <c r="T610" s="161"/>
      <c r="U610" s="164"/>
      <c r="V610" s="121"/>
      <c r="W610" s="187"/>
      <c r="X610" s="140"/>
      <c r="Y610" s="114"/>
    </row>
    <row r="611" spans="3:25">
      <c r="C611" s="167"/>
      <c r="D611" s="160"/>
      <c r="E611" s="140"/>
      <c r="F611" s="143"/>
      <c r="G611" s="144"/>
      <c r="H611" s="199"/>
      <c r="I611" s="187"/>
      <c r="J611" s="169"/>
      <c r="K611" s="200"/>
      <c r="L611" s="143"/>
      <c r="M611" s="143"/>
      <c r="N611" s="143"/>
      <c r="O611" s="147"/>
      <c r="P611" s="149"/>
      <c r="Q611" s="149"/>
      <c r="R611" s="121"/>
      <c r="S611" s="164"/>
      <c r="T611" s="161"/>
      <c r="U611" s="164"/>
      <c r="V611" s="121"/>
      <c r="W611" s="187"/>
      <c r="X611" s="140"/>
      <c r="Y611" s="114"/>
    </row>
    <row r="612" spans="3:25">
      <c r="C612" s="167"/>
      <c r="D612" s="160"/>
      <c r="E612" s="140"/>
      <c r="F612" s="143"/>
      <c r="G612" s="144"/>
      <c r="H612" s="199"/>
      <c r="I612" s="187"/>
      <c r="J612" s="169"/>
      <c r="K612" s="200"/>
      <c r="L612" s="143"/>
      <c r="M612" s="143"/>
      <c r="N612" s="143"/>
      <c r="O612" s="147"/>
      <c r="P612" s="149"/>
      <c r="Q612" s="149"/>
      <c r="R612" s="121"/>
      <c r="S612" s="164"/>
      <c r="T612" s="161"/>
      <c r="U612" s="164"/>
      <c r="V612" s="121"/>
      <c r="W612" s="187"/>
      <c r="X612" s="140"/>
      <c r="Y612" s="114"/>
    </row>
    <row r="613" spans="3:25">
      <c r="C613" s="167"/>
      <c r="D613" s="160"/>
      <c r="E613" s="140"/>
      <c r="F613" s="143"/>
      <c r="G613" s="144"/>
      <c r="H613" s="199"/>
      <c r="I613" s="187"/>
      <c r="J613" s="169"/>
      <c r="K613" s="200"/>
      <c r="L613" s="143"/>
      <c r="M613" s="143"/>
      <c r="N613" s="143"/>
      <c r="O613" s="147"/>
      <c r="P613" s="149"/>
      <c r="Q613" s="149"/>
      <c r="R613" s="121"/>
      <c r="S613" s="164"/>
      <c r="T613" s="161"/>
      <c r="U613" s="164"/>
      <c r="V613" s="121"/>
      <c r="W613" s="187"/>
      <c r="X613" s="140"/>
      <c r="Y613" s="114"/>
    </row>
    <row r="614" spans="3:25">
      <c r="C614" s="167"/>
      <c r="D614" s="160"/>
      <c r="E614" s="140"/>
      <c r="F614" s="143"/>
      <c r="G614" s="144"/>
      <c r="H614" s="199"/>
      <c r="I614" s="187"/>
      <c r="J614" s="169"/>
      <c r="K614" s="200"/>
      <c r="L614" s="143"/>
      <c r="M614" s="143"/>
      <c r="N614" s="143"/>
      <c r="O614" s="147"/>
      <c r="P614" s="149"/>
      <c r="Q614" s="149"/>
      <c r="R614" s="121"/>
      <c r="S614" s="164"/>
      <c r="T614" s="161"/>
      <c r="U614" s="164"/>
      <c r="V614" s="121"/>
      <c r="W614" s="187"/>
      <c r="X614" s="140"/>
      <c r="Y614" s="114"/>
    </row>
    <row r="615" spans="3:25">
      <c r="C615" s="167"/>
      <c r="D615" s="160"/>
      <c r="E615" s="140"/>
      <c r="F615" s="143"/>
      <c r="G615" s="144"/>
      <c r="H615" s="199"/>
      <c r="I615" s="187"/>
      <c r="J615" s="169"/>
      <c r="K615" s="200"/>
      <c r="L615" s="143"/>
      <c r="M615" s="143"/>
      <c r="N615" s="143"/>
      <c r="O615" s="147"/>
      <c r="P615" s="149"/>
      <c r="Q615" s="149"/>
      <c r="R615" s="121"/>
      <c r="S615" s="164"/>
      <c r="T615" s="161"/>
      <c r="U615" s="164"/>
      <c r="V615" s="121"/>
      <c r="W615" s="187"/>
      <c r="X615" s="140"/>
      <c r="Y615" s="114"/>
    </row>
    <row r="616" spans="3:25">
      <c r="C616" s="167"/>
      <c r="D616" s="160"/>
      <c r="E616" s="140"/>
      <c r="F616" s="143"/>
      <c r="G616" s="144"/>
      <c r="H616" s="199"/>
      <c r="I616" s="187"/>
      <c r="J616" s="169"/>
      <c r="K616" s="200"/>
      <c r="L616" s="143"/>
      <c r="M616" s="143"/>
      <c r="N616" s="143"/>
      <c r="O616" s="147"/>
      <c r="P616" s="149"/>
      <c r="Q616" s="149"/>
      <c r="R616" s="121"/>
      <c r="S616" s="164"/>
      <c r="T616" s="161"/>
      <c r="U616" s="164"/>
      <c r="V616" s="121"/>
      <c r="W616" s="187"/>
      <c r="X616" s="140"/>
      <c r="Y616" s="114"/>
    </row>
    <row r="617" spans="3:25">
      <c r="C617" s="167"/>
      <c r="D617" s="160"/>
      <c r="E617" s="140"/>
      <c r="F617" s="143"/>
      <c r="G617" s="144"/>
      <c r="H617" s="199"/>
      <c r="I617" s="187"/>
      <c r="J617" s="169"/>
      <c r="K617" s="200"/>
      <c r="L617" s="143"/>
      <c r="M617" s="143"/>
      <c r="N617" s="143"/>
      <c r="O617" s="147"/>
      <c r="P617" s="149"/>
      <c r="Q617" s="149"/>
      <c r="R617" s="121"/>
      <c r="S617" s="164"/>
      <c r="T617" s="161"/>
      <c r="U617" s="164"/>
      <c r="V617" s="121"/>
      <c r="W617" s="187"/>
      <c r="X617" s="140"/>
      <c r="Y617" s="114"/>
    </row>
    <row r="618" spans="3:25">
      <c r="C618" s="167"/>
      <c r="D618" s="160"/>
      <c r="E618" s="140"/>
      <c r="F618" s="143"/>
      <c r="G618" s="144"/>
      <c r="H618" s="199"/>
      <c r="I618" s="187"/>
      <c r="J618" s="169"/>
      <c r="K618" s="200"/>
      <c r="L618" s="143"/>
      <c r="M618" s="143"/>
      <c r="N618" s="143"/>
      <c r="O618" s="147"/>
      <c r="P618" s="149"/>
      <c r="Q618" s="149"/>
      <c r="R618" s="121"/>
      <c r="S618" s="164"/>
      <c r="T618" s="161"/>
      <c r="U618" s="164"/>
      <c r="V618" s="121"/>
      <c r="W618" s="187"/>
      <c r="X618" s="140"/>
      <c r="Y618" s="114"/>
    </row>
    <row r="619" spans="3:25">
      <c r="C619" s="167"/>
      <c r="D619" s="160"/>
      <c r="E619" s="140"/>
      <c r="F619" s="143"/>
      <c r="G619" s="144"/>
      <c r="H619" s="199"/>
      <c r="I619" s="187"/>
      <c r="J619" s="169"/>
      <c r="K619" s="200"/>
      <c r="L619" s="143"/>
      <c r="M619" s="143"/>
      <c r="N619" s="143"/>
      <c r="O619" s="147"/>
      <c r="P619" s="149"/>
      <c r="Q619" s="149"/>
      <c r="R619" s="121"/>
      <c r="S619" s="164"/>
      <c r="T619" s="161"/>
      <c r="U619" s="164"/>
      <c r="V619" s="121"/>
      <c r="W619" s="187"/>
      <c r="X619" s="140"/>
      <c r="Y619" s="114"/>
    </row>
    <row r="620" spans="3:25">
      <c r="C620" s="167"/>
      <c r="D620" s="160"/>
      <c r="E620" s="140"/>
      <c r="F620" s="143"/>
      <c r="G620" s="144"/>
      <c r="H620" s="199"/>
      <c r="I620" s="187"/>
      <c r="J620" s="169"/>
      <c r="K620" s="200"/>
      <c r="L620" s="143"/>
      <c r="M620" s="143"/>
      <c r="N620" s="143"/>
      <c r="O620" s="147"/>
      <c r="P620" s="149"/>
      <c r="Q620" s="149"/>
      <c r="R620" s="121"/>
      <c r="S620" s="164"/>
      <c r="T620" s="161"/>
      <c r="U620" s="164"/>
      <c r="V620" s="121"/>
      <c r="W620" s="187"/>
      <c r="X620" s="140"/>
      <c r="Y620" s="114"/>
    </row>
    <row r="621" spans="3:25">
      <c r="C621" s="167"/>
      <c r="D621" s="160"/>
      <c r="E621" s="140"/>
      <c r="F621" s="143"/>
      <c r="G621" s="144"/>
      <c r="H621" s="199"/>
      <c r="I621" s="187"/>
      <c r="J621" s="169"/>
      <c r="K621" s="200"/>
      <c r="L621" s="143"/>
      <c r="M621" s="143"/>
      <c r="N621" s="143"/>
      <c r="O621" s="147"/>
      <c r="P621" s="149"/>
      <c r="Q621" s="149"/>
      <c r="R621" s="121"/>
      <c r="S621" s="164"/>
      <c r="T621" s="161"/>
      <c r="U621" s="164"/>
      <c r="V621" s="121"/>
      <c r="W621" s="187"/>
      <c r="X621" s="140"/>
      <c r="Y621" s="114"/>
    </row>
    <row r="622" spans="3:25">
      <c r="C622" s="167"/>
      <c r="D622" s="160"/>
      <c r="E622" s="140"/>
      <c r="F622" s="143"/>
      <c r="G622" s="144"/>
      <c r="H622" s="199"/>
      <c r="I622" s="187"/>
      <c r="J622" s="169"/>
      <c r="K622" s="200"/>
      <c r="L622" s="143"/>
      <c r="M622" s="143"/>
      <c r="N622" s="143"/>
      <c r="O622" s="147"/>
      <c r="P622" s="149"/>
      <c r="Q622" s="149"/>
      <c r="R622" s="121"/>
      <c r="S622" s="164"/>
      <c r="T622" s="161"/>
      <c r="U622" s="164"/>
      <c r="V622" s="121"/>
      <c r="W622" s="187"/>
      <c r="X622" s="140"/>
      <c r="Y622" s="114"/>
    </row>
    <row r="623" spans="3:25">
      <c r="C623" s="167"/>
      <c r="D623" s="160"/>
      <c r="E623" s="140"/>
      <c r="F623" s="143"/>
      <c r="G623" s="144"/>
      <c r="H623" s="199"/>
      <c r="I623" s="187"/>
      <c r="J623" s="169"/>
      <c r="K623" s="200"/>
      <c r="L623" s="143"/>
      <c r="M623" s="143"/>
      <c r="N623" s="143"/>
      <c r="O623" s="147"/>
      <c r="P623" s="149"/>
      <c r="Q623" s="149"/>
      <c r="R623" s="121"/>
      <c r="S623" s="164"/>
      <c r="T623" s="161"/>
      <c r="U623" s="164"/>
      <c r="V623" s="121"/>
      <c r="W623" s="187"/>
      <c r="X623" s="140"/>
      <c r="Y623" s="114"/>
    </row>
    <row r="624" spans="3:25">
      <c r="C624" s="167"/>
      <c r="D624" s="160"/>
      <c r="E624" s="140"/>
      <c r="F624" s="143"/>
      <c r="G624" s="144"/>
      <c r="H624" s="199"/>
      <c r="I624" s="187"/>
      <c r="J624" s="169"/>
      <c r="K624" s="200"/>
      <c r="L624" s="143"/>
      <c r="M624" s="143"/>
      <c r="N624" s="143"/>
      <c r="O624" s="147"/>
      <c r="P624" s="149"/>
      <c r="Q624" s="149"/>
      <c r="R624" s="121"/>
      <c r="S624" s="164"/>
      <c r="T624" s="161"/>
      <c r="U624" s="164"/>
      <c r="V624" s="121"/>
      <c r="W624" s="187"/>
      <c r="X624" s="140"/>
      <c r="Y624" s="114"/>
    </row>
    <row r="625" spans="3:25">
      <c r="C625" s="167"/>
      <c r="D625" s="160"/>
      <c r="E625" s="140"/>
      <c r="F625" s="143"/>
      <c r="G625" s="144"/>
      <c r="H625" s="199"/>
      <c r="I625" s="187"/>
      <c r="J625" s="169"/>
      <c r="K625" s="200"/>
      <c r="L625" s="143"/>
      <c r="M625" s="143"/>
      <c r="N625" s="143"/>
      <c r="O625" s="147"/>
      <c r="P625" s="149"/>
      <c r="Q625" s="149"/>
      <c r="R625" s="121"/>
      <c r="S625" s="164"/>
      <c r="T625" s="161"/>
      <c r="U625" s="164"/>
      <c r="V625" s="121"/>
      <c r="W625" s="187"/>
      <c r="X625" s="140"/>
      <c r="Y625" s="114"/>
    </row>
    <row r="626" spans="3:25">
      <c r="C626" s="167"/>
      <c r="D626" s="160"/>
      <c r="E626" s="140"/>
      <c r="F626" s="143"/>
      <c r="G626" s="144"/>
      <c r="H626" s="199"/>
      <c r="I626" s="187"/>
      <c r="J626" s="169"/>
      <c r="K626" s="200"/>
      <c r="L626" s="143"/>
      <c r="M626" s="143"/>
      <c r="N626" s="143"/>
      <c r="O626" s="147"/>
      <c r="P626" s="149"/>
      <c r="Q626" s="149"/>
      <c r="R626" s="121"/>
      <c r="S626" s="164"/>
      <c r="T626" s="161"/>
      <c r="U626" s="164"/>
      <c r="V626" s="121"/>
      <c r="W626" s="187"/>
      <c r="X626" s="140"/>
      <c r="Y626" s="114"/>
    </row>
    <row r="627" spans="3:25">
      <c r="C627" s="167"/>
      <c r="D627" s="160"/>
      <c r="E627" s="140"/>
      <c r="F627" s="143"/>
      <c r="G627" s="144"/>
      <c r="H627" s="199"/>
      <c r="I627" s="187"/>
      <c r="J627" s="169"/>
      <c r="K627" s="200"/>
      <c r="L627" s="143"/>
      <c r="M627" s="143"/>
      <c r="N627" s="143"/>
      <c r="O627" s="147"/>
      <c r="P627" s="149"/>
      <c r="Q627" s="149"/>
      <c r="R627" s="121"/>
      <c r="S627" s="164"/>
      <c r="T627" s="161"/>
      <c r="U627" s="164"/>
      <c r="V627" s="121"/>
      <c r="W627" s="187"/>
      <c r="X627" s="140"/>
      <c r="Y627" s="114"/>
    </row>
    <row r="628" spans="3:25">
      <c r="C628" s="167"/>
      <c r="D628" s="160"/>
      <c r="E628" s="140"/>
      <c r="F628" s="143"/>
      <c r="G628" s="144"/>
      <c r="H628" s="199"/>
      <c r="I628" s="187"/>
      <c r="J628" s="169"/>
      <c r="K628" s="200"/>
      <c r="L628" s="143"/>
      <c r="M628" s="143"/>
      <c r="N628" s="143"/>
      <c r="O628" s="147"/>
      <c r="P628" s="149"/>
      <c r="Q628" s="149"/>
      <c r="R628" s="121"/>
      <c r="S628" s="164"/>
      <c r="T628" s="161"/>
      <c r="U628" s="164"/>
      <c r="V628" s="121"/>
      <c r="W628" s="187"/>
      <c r="X628" s="140"/>
      <c r="Y628" s="114"/>
    </row>
    <row r="629" spans="3:25">
      <c r="C629" s="167"/>
      <c r="D629" s="160"/>
      <c r="E629" s="140"/>
      <c r="F629" s="143"/>
      <c r="G629" s="144"/>
      <c r="H629" s="199"/>
      <c r="I629" s="187"/>
      <c r="J629" s="169"/>
      <c r="K629" s="200"/>
      <c r="L629" s="143"/>
      <c r="M629" s="143"/>
      <c r="N629" s="143"/>
      <c r="O629" s="147"/>
      <c r="P629" s="149"/>
      <c r="Q629" s="149"/>
      <c r="R629" s="121"/>
      <c r="S629" s="164"/>
      <c r="T629" s="161"/>
      <c r="U629" s="164"/>
      <c r="V629" s="121"/>
      <c r="W629" s="187"/>
      <c r="X629" s="140"/>
      <c r="Y629" s="114"/>
    </row>
    <row r="630" spans="3:25">
      <c r="C630" s="167"/>
      <c r="D630" s="160"/>
      <c r="E630" s="140"/>
      <c r="F630" s="143"/>
      <c r="G630" s="144"/>
      <c r="H630" s="199"/>
      <c r="I630" s="187"/>
      <c r="J630" s="169"/>
      <c r="K630" s="200"/>
      <c r="L630" s="143"/>
      <c r="M630" s="143"/>
      <c r="N630" s="143"/>
      <c r="O630" s="147"/>
      <c r="P630" s="149"/>
      <c r="Q630" s="149"/>
      <c r="R630" s="121"/>
      <c r="S630" s="164"/>
      <c r="T630" s="161"/>
      <c r="U630" s="164"/>
      <c r="V630" s="121"/>
      <c r="W630" s="187"/>
      <c r="X630" s="140"/>
      <c r="Y630" s="114"/>
    </row>
    <row r="631" spans="3:25">
      <c r="C631" s="167"/>
      <c r="D631" s="160"/>
      <c r="E631" s="140"/>
      <c r="F631" s="143"/>
      <c r="G631" s="144"/>
      <c r="H631" s="199"/>
      <c r="I631" s="187"/>
      <c r="J631" s="169"/>
      <c r="K631" s="200"/>
      <c r="L631" s="143"/>
      <c r="M631" s="143"/>
      <c r="N631" s="143"/>
      <c r="O631" s="147"/>
      <c r="P631" s="149"/>
      <c r="Q631" s="149"/>
      <c r="R631" s="121"/>
      <c r="S631" s="164"/>
      <c r="T631" s="161"/>
      <c r="U631" s="164"/>
      <c r="V631" s="121"/>
      <c r="W631" s="187"/>
      <c r="X631" s="140"/>
      <c r="Y631" s="114"/>
    </row>
    <row r="632" spans="3:25">
      <c r="C632" s="167"/>
      <c r="D632" s="160"/>
      <c r="E632" s="140"/>
      <c r="F632" s="143"/>
      <c r="G632" s="144"/>
      <c r="H632" s="199"/>
      <c r="I632" s="187"/>
      <c r="J632" s="169"/>
      <c r="K632" s="200"/>
      <c r="L632" s="143"/>
      <c r="M632" s="143"/>
      <c r="N632" s="143"/>
      <c r="O632" s="147"/>
      <c r="P632" s="149"/>
      <c r="Q632" s="149"/>
      <c r="R632" s="121"/>
      <c r="S632" s="164"/>
      <c r="T632" s="161"/>
      <c r="U632" s="164"/>
      <c r="V632" s="121"/>
      <c r="W632" s="187"/>
      <c r="X632" s="140"/>
      <c r="Y632" s="114"/>
    </row>
    <row r="633" spans="3:25">
      <c r="C633" s="167"/>
      <c r="D633" s="160"/>
      <c r="E633" s="140"/>
      <c r="F633" s="143"/>
      <c r="G633" s="144"/>
      <c r="H633" s="199"/>
      <c r="I633" s="187"/>
      <c r="J633" s="169"/>
      <c r="K633" s="200"/>
      <c r="L633" s="143"/>
      <c r="M633" s="143"/>
      <c r="N633" s="143"/>
      <c r="O633" s="147"/>
      <c r="P633" s="149"/>
      <c r="Q633" s="149"/>
      <c r="R633" s="121"/>
      <c r="S633" s="164"/>
      <c r="T633" s="161"/>
      <c r="U633" s="164"/>
      <c r="V633" s="121"/>
      <c r="W633" s="187"/>
      <c r="X633" s="140"/>
      <c r="Y633" s="114"/>
    </row>
    <row r="634" spans="3:25">
      <c r="C634" s="167"/>
      <c r="D634" s="160"/>
      <c r="E634" s="140"/>
      <c r="F634" s="143"/>
      <c r="G634" s="144"/>
      <c r="H634" s="199"/>
      <c r="I634" s="187"/>
      <c r="J634" s="169"/>
      <c r="K634" s="200"/>
      <c r="L634" s="143"/>
      <c r="M634" s="143"/>
      <c r="N634" s="143"/>
      <c r="O634" s="147"/>
      <c r="P634" s="149"/>
      <c r="Q634" s="149"/>
      <c r="R634" s="121"/>
      <c r="S634" s="164"/>
      <c r="T634" s="161"/>
      <c r="U634" s="164"/>
      <c r="V634" s="121"/>
      <c r="W634" s="187"/>
      <c r="X634" s="140"/>
      <c r="Y634" s="114"/>
    </row>
    <row r="635" spans="3:25">
      <c r="C635" s="167"/>
      <c r="D635" s="160"/>
      <c r="E635" s="140"/>
      <c r="F635" s="143"/>
      <c r="G635" s="144"/>
      <c r="H635" s="199"/>
      <c r="I635" s="187"/>
      <c r="J635" s="169"/>
      <c r="K635" s="200"/>
      <c r="L635" s="143"/>
      <c r="M635" s="143"/>
      <c r="N635" s="143"/>
      <c r="O635" s="147"/>
      <c r="P635" s="149"/>
      <c r="Q635" s="149"/>
      <c r="R635" s="121"/>
      <c r="S635" s="164"/>
      <c r="T635" s="161"/>
      <c r="U635" s="164"/>
      <c r="V635" s="121"/>
      <c r="W635" s="187"/>
      <c r="X635" s="140"/>
      <c r="Y635" s="114"/>
    </row>
    <row r="636" spans="3:25">
      <c r="C636" s="167"/>
      <c r="D636" s="160"/>
      <c r="E636" s="140"/>
      <c r="F636" s="143"/>
      <c r="G636" s="144"/>
      <c r="H636" s="199"/>
      <c r="I636" s="187"/>
      <c r="J636" s="169"/>
      <c r="K636" s="200"/>
      <c r="L636" s="143"/>
      <c r="M636" s="143"/>
      <c r="N636" s="143"/>
      <c r="O636" s="147"/>
      <c r="P636" s="149"/>
      <c r="Q636" s="149"/>
      <c r="R636" s="121"/>
      <c r="S636" s="164"/>
      <c r="T636" s="161"/>
      <c r="U636" s="164"/>
      <c r="V636" s="121"/>
      <c r="W636" s="187"/>
      <c r="X636" s="140"/>
      <c r="Y636" s="114"/>
    </row>
    <row r="637" spans="3:25">
      <c r="C637" s="167"/>
      <c r="D637" s="160"/>
      <c r="E637" s="140"/>
      <c r="F637" s="143"/>
      <c r="G637" s="144"/>
      <c r="H637" s="199"/>
      <c r="I637" s="187"/>
      <c r="J637" s="169"/>
      <c r="K637" s="200"/>
      <c r="L637" s="143"/>
      <c r="M637" s="143"/>
      <c r="N637" s="143"/>
      <c r="O637" s="147"/>
      <c r="P637" s="149"/>
      <c r="Q637" s="149"/>
      <c r="R637" s="121"/>
      <c r="S637" s="164"/>
      <c r="T637" s="161"/>
      <c r="U637" s="164"/>
      <c r="V637" s="121"/>
      <c r="W637" s="187"/>
      <c r="X637" s="140"/>
      <c r="Y637" s="114"/>
    </row>
    <row r="638" spans="3:25">
      <c r="C638" s="167"/>
      <c r="D638" s="160"/>
      <c r="E638" s="140"/>
      <c r="F638" s="143"/>
      <c r="G638" s="144"/>
      <c r="H638" s="199"/>
      <c r="I638" s="187"/>
      <c r="J638" s="169"/>
      <c r="K638" s="200"/>
      <c r="L638" s="143"/>
      <c r="M638" s="143"/>
      <c r="N638" s="143"/>
      <c r="O638" s="147"/>
      <c r="P638" s="149"/>
      <c r="Q638" s="149"/>
      <c r="R638" s="121"/>
      <c r="S638" s="164"/>
      <c r="T638" s="161"/>
      <c r="U638" s="164"/>
      <c r="V638" s="121"/>
      <c r="W638" s="187"/>
      <c r="X638" s="140"/>
      <c r="Y638" s="114"/>
    </row>
    <row r="639" spans="3:25">
      <c r="C639" s="167"/>
      <c r="D639" s="160"/>
      <c r="E639" s="140"/>
      <c r="F639" s="143"/>
      <c r="G639" s="144"/>
      <c r="H639" s="199"/>
      <c r="I639" s="187"/>
      <c r="J639" s="169"/>
      <c r="K639" s="200"/>
      <c r="L639" s="143"/>
      <c r="M639" s="143"/>
      <c r="N639" s="143"/>
      <c r="O639" s="147"/>
      <c r="P639" s="149"/>
      <c r="Q639" s="149"/>
      <c r="R639" s="121"/>
      <c r="S639" s="164"/>
      <c r="T639" s="161"/>
      <c r="U639" s="164"/>
      <c r="V639" s="121"/>
      <c r="W639" s="187"/>
      <c r="X639" s="140"/>
      <c r="Y639" s="114"/>
    </row>
    <row r="640" spans="3:25">
      <c r="C640" s="167"/>
      <c r="D640" s="160"/>
      <c r="E640" s="140"/>
      <c r="F640" s="143"/>
      <c r="G640" s="144"/>
      <c r="H640" s="199"/>
      <c r="I640" s="187"/>
      <c r="J640" s="169"/>
      <c r="K640" s="200"/>
      <c r="L640" s="143"/>
      <c r="M640" s="143"/>
      <c r="N640" s="143"/>
      <c r="O640" s="147"/>
      <c r="P640" s="149"/>
      <c r="Q640" s="149"/>
      <c r="R640" s="121"/>
      <c r="S640" s="164"/>
      <c r="T640" s="161"/>
      <c r="U640" s="164"/>
      <c r="V640" s="121"/>
      <c r="W640" s="187"/>
      <c r="X640" s="140"/>
      <c r="Y640" s="114"/>
    </row>
    <row r="641" spans="3:25">
      <c r="C641" s="167"/>
      <c r="D641" s="160"/>
      <c r="E641" s="140"/>
      <c r="F641" s="143"/>
      <c r="G641" s="144"/>
      <c r="H641" s="199"/>
      <c r="I641" s="187"/>
      <c r="J641" s="169"/>
      <c r="K641" s="200"/>
      <c r="L641" s="143"/>
      <c r="M641" s="143"/>
      <c r="N641" s="143"/>
      <c r="O641" s="147"/>
      <c r="P641" s="149"/>
      <c r="Q641" s="149"/>
      <c r="R641" s="121"/>
      <c r="S641" s="164"/>
      <c r="T641" s="161"/>
      <c r="U641" s="164"/>
      <c r="V641" s="121"/>
      <c r="W641" s="187"/>
      <c r="X641" s="140"/>
      <c r="Y641" s="114"/>
    </row>
    <row r="642" spans="3:25">
      <c r="C642" s="167"/>
      <c r="D642" s="160"/>
      <c r="E642" s="140"/>
      <c r="F642" s="143"/>
      <c r="G642" s="144"/>
      <c r="H642" s="199"/>
      <c r="I642" s="187"/>
      <c r="J642" s="169"/>
      <c r="K642" s="200"/>
      <c r="L642" s="143"/>
      <c r="M642" s="143"/>
      <c r="N642" s="143"/>
      <c r="O642" s="147"/>
      <c r="P642" s="149"/>
      <c r="Q642" s="149"/>
      <c r="R642" s="121"/>
      <c r="S642" s="164"/>
      <c r="T642" s="161"/>
      <c r="U642" s="164"/>
      <c r="V642" s="121"/>
      <c r="W642" s="187"/>
      <c r="X642" s="140"/>
      <c r="Y642" s="114"/>
    </row>
    <row r="643" spans="3:25">
      <c r="C643" s="167"/>
      <c r="D643" s="160"/>
      <c r="E643" s="140"/>
      <c r="F643" s="143"/>
      <c r="G643" s="144"/>
      <c r="H643" s="199"/>
      <c r="I643" s="187"/>
      <c r="J643" s="169"/>
      <c r="K643" s="200"/>
      <c r="L643" s="143"/>
      <c r="M643" s="143"/>
      <c r="N643" s="143"/>
      <c r="O643" s="147"/>
      <c r="P643" s="149"/>
      <c r="Q643" s="149"/>
      <c r="R643" s="121"/>
      <c r="S643" s="164"/>
      <c r="T643" s="161"/>
      <c r="U643" s="164"/>
      <c r="V643" s="121"/>
      <c r="W643" s="187"/>
      <c r="X643" s="140"/>
      <c r="Y643" s="114"/>
    </row>
    <row r="644" spans="3:25">
      <c r="C644" s="167"/>
      <c r="D644" s="160"/>
      <c r="E644" s="140"/>
      <c r="F644" s="143"/>
      <c r="G644" s="144"/>
      <c r="H644" s="199"/>
      <c r="I644" s="187"/>
      <c r="J644" s="169"/>
      <c r="K644" s="200"/>
      <c r="L644" s="143"/>
      <c r="M644" s="143"/>
      <c r="N644" s="143"/>
      <c r="O644" s="147"/>
      <c r="P644" s="149"/>
      <c r="Q644" s="149"/>
      <c r="R644" s="121"/>
      <c r="S644" s="164"/>
      <c r="T644" s="161"/>
      <c r="U644" s="164"/>
      <c r="V644" s="121"/>
      <c r="W644" s="187"/>
      <c r="X644" s="140"/>
      <c r="Y644" s="114"/>
    </row>
    <row r="645" spans="3:25">
      <c r="C645" s="167"/>
      <c r="D645" s="160"/>
      <c r="E645" s="140"/>
      <c r="F645" s="143"/>
      <c r="G645" s="144"/>
      <c r="H645" s="199"/>
      <c r="I645" s="187"/>
      <c r="J645" s="169"/>
      <c r="K645" s="200"/>
      <c r="L645" s="143"/>
      <c r="M645" s="143"/>
      <c r="N645" s="143"/>
      <c r="O645" s="147"/>
      <c r="P645" s="149"/>
      <c r="Q645" s="149"/>
      <c r="R645" s="121"/>
      <c r="S645" s="164"/>
      <c r="T645" s="161"/>
      <c r="U645" s="164"/>
      <c r="V645" s="121"/>
      <c r="W645" s="187"/>
      <c r="X645" s="140"/>
      <c r="Y645" s="114"/>
    </row>
    <row r="646" spans="3:25">
      <c r="C646" s="167"/>
      <c r="D646" s="160"/>
      <c r="E646" s="140"/>
      <c r="F646" s="143"/>
      <c r="G646" s="144"/>
      <c r="H646" s="199"/>
      <c r="I646" s="187"/>
      <c r="J646" s="169"/>
      <c r="K646" s="200"/>
      <c r="L646" s="143"/>
      <c r="M646" s="143"/>
      <c r="N646" s="143"/>
      <c r="O646" s="147"/>
      <c r="P646" s="149"/>
      <c r="Q646" s="149"/>
      <c r="R646" s="121"/>
      <c r="S646" s="164"/>
      <c r="T646" s="161"/>
      <c r="U646" s="164"/>
      <c r="V646" s="121"/>
      <c r="W646" s="187"/>
      <c r="X646" s="140"/>
      <c r="Y646" s="114"/>
    </row>
    <row r="647" spans="3:25">
      <c r="C647" s="167"/>
      <c r="D647" s="160"/>
      <c r="E647" s="140"/>
      <c r="F647" s="143"/>
      <c r="G647" s="144"/>
      <c r="H647" s="199"/>
      <c r="I647" s="187"/>
      <c r="J647" s="169"/>
      <c r="K647" s="200"/>
      <c r="L647" s="143"/>
      <c r="M647" s="143"/>
      <c r="N647" s="143"/>
      <c r="O647" s="147"/>
      <c r="P647" s="149"/>
      <c r="Q647" s="149"/>
      <c r="R647" s="121"/>
      <c r="S647" s="164"/>
      <c r="T647" s="161"/>
      <c r="U647" s="164"/>
      <c r="V647" s="121"/>
      <c r="W647" s="187"/>
      <c r="X647" s="140"/>
      <c r="Y647" s="114"/>
    </row>
    <row r="648" spans="3:25">
      <c r="C648" s="167"/>
      <c r="D648" s="160"/>
      <c r="E648" s="140"/>
      <c r="F648" s="143"/>
      <c r="G648" s="144"/>
      <c r="H648" s="199"/>
      <c r="I648" s="187"/>
      <c r="J648" s="169"/>
      <c r="K648" s="200"/>
      <c r="L648" s="143"/>
      <c r="M648" s="143"/>
      <c r="N648" s="143"/>
      <c r="O648" s="147"/>
      <c r="P648" s="149"/>
      <c r="Q648" s="149"/>
      <c r="R648" s="121"/>
      <c r="S648" s="164"/>
      <c r="T648" s="161"/>
      <c r="U648" s="164"/>
      <c r="V648" s="121"/>
      <c r="W648" s="187"/>
      <c r="X648" s="140"/>
      <c r="Y648" s="114"/>
    </row>
    <row r="649" spans="3:25">
      <c r="C649" s="167"/>
      <c r="D649" s="160"/>
      <c r="E649" s="140"/>
      <c r="F649" s="143"/>
      <c r="G649" s="144"/>
      <c r="H649" s="199"/>
      <c r="I649" s="187"/>
      <c r="J649" s="169"/>
      <c r="K649" s="200"/>
      <c r="L649" s="143"/>
      <c r="M649" s="143"/>
      <c r="N649" s="143"/>
      <c r="O649" s="147"/>
      <c r="P649" s="149"/>
      <c r="Q649" s="149"/>
      <c r="R649" s="121"/>
      <c r="S649" s="164"/>
      <c r="T649" s="161"/>
      <c r="U649" s="164"/>
      <c r="V649" s="121"/>
      <c r="W649" s="187"/>
      <c r="X649" s="140"/>
      <c r="Y649" s="114"/>
    </row>
    <row r="650" spans="3:25">
      <c r="C650" s="167"/>
      <c r="D650" s="160"/>
      <c r="E650" s="140"/>
      <c r="F650" s="143"/>
      <c r="G650" s="144"/>
      <c r="H650" s="199"/>
      <c r="I650" s="187"/>
      <c r="J650" s="169"/>
      <c r="K650" s="200"/>
      <c r="L650" s="143"/>
      <c r="M650" s="143"/>
      <c r="N650" s="143"/>
      <c r="O650" s="147"/>
      <c r="P650" s="149"/>
      <c r="Q650" s="149"/>
      <c r="R650" s="121"/>
      <c r="S650" s="164"/>
      <c r="T650" s="161"/>
      <c r="U650" s="164"/>
      <c r="V650" s="121"/>
      <c r="W650" s="187"/>
      <c r="X650" s="140"/>
      <c r="Y650" s="114"/>
    </row>
    <row r="651" spans="3:25">
      <c r="C651" s="167"/>
      <c r="D651" s="160"/>
      <c r="E651" s="140"/>
      <c r="F651" s="143"/>
      <c r="G651" s="144"/>
      <c r="H651" s="199"/>
      <c r="I651" s="187"/>
      <c r="J651" s="169"/>
      <c r="K651" s="200"/>
      <c r="L651" s="143"/>
      <c r="M651" s="143"/>
      <c r="N651" s="143"/>
      <c r="O651" s="147"/>
      <c r="P651" s="149"/>
      <c r="Q651" s="149"/>
      <c r="R651" s="121"/>
      <c r="S651" s="164"/>
      <c r="T651" s="161"/>
      <c r="U651" s="164"/>
      <c r="V651" s="121"/>
      <c r="W651" s="187"/>
      <c r="X651" s="140"/>
      <c r="Y651" s="114"/>
    </row>
    <row r="652" spans="3:25">
      <c r="C652" s="167"/>
      <c r="D652" s="160"/>
      <c r="E652" s="140"/>
      <c r="F652" s="143"/>
      <c r="G652" s="144"/>
      <c r="H652" s="199"/>
      <c r="I652" s="187"/>
      <c r="J652" s="169"/>
      <c r="K652" s="200"/>
      <c r="L652" s="143"/>
      <c r="M652" s="143"/>
      <c r="N652" s="143"/>
      <c r="O652" s="147"/>
      <c r="P652" s="149"/>
      <c r="Q652" s="149"/>
      <c r="R652" s="121"/>
      <c r="S652" s="164"/>
      <c r="T652" s="161"/>
      <c r="U652" s="164"/>
      <c r="V652" s="121"/>
      <c r="W652" s="187"/>
      <c r="X652" s="140"/>
      <c r="Y652" s="114"/>
    </row>
    <row r="653" spans="3:25">
      <c r="C653" s="167"/>
      <c r="D653" s="160"/>
      <c r="E653" s="140"/>
      <c r="F653" s="143"/>
      <c r="G653" s="144"/>
      <c r="H653" s="199"/>
      <c r="I653" s="187"/>
      <c r="J653" s="169"/>
      <c r="K653" s="200"/>
      <c r="L653" s="143"/>
      <c r="M653" s="143"/>
      <c r="N653" s="143"/>
      <c r="O653" s="147"/>
      <c r="P653" s="149"/>
      <c r="Q653" s="149"/>
      <c r="R653" s="121"/>
      <c r="S653" s="164"/>
      <c r="T653" s="161"/>
      <c r="U653" s="164"/>
      <c r="V653" s="121"/>
      <c r="W653" s="187"/>
      <c r="X653" s="140"/>
      <c r="Y653" s="114"/>
    </row>
    <row r="654" spans="3:25">
      <c r="C654" s="167"/>
      <c r="D654" s="160"/>
      <c r="E654" s="140"/>
      <c r="F654" s="143"/>
      <c r="G654" s="144"/>
      <c r="H654" s="199"/>
      <c r="I654" s="187"/>
      <c r="J654" s="169"/>
      <c r="K654" s="200"/>
      <c r="L654" s="143"/>
      <c r="M654" s="143"/>
      <c r="N654" s="143"/>
      <c r="O654" s="147"/>
      <c r="P654" s="149"/>
      <c r="Q654" s="149"/>
      <c r="R654" s="121"/>
      <c r="S654" s="164"/>
      <c r="T654" s="161"/>
      <c r="U654" s="164"/>
      <c r="V654" s="121"/>
      <c r="W654" s="187"/>
      <c r="X654" s="140"/>
      <c r="Y654" s="114"/>
    </row>
    <row r="655" spans="3:25">
      <c r="C655" s="167"/>
      <c r="D655" s="160"/>
      <c r="E655" s="140"/>
      <c r="F655" s="143"/>
      <c r="G655" s="144"/>
      <c r="H655" s="199"/>
      <c r="I655" s="187"/>
      <c r="J655" s="169"/>
      <c r="K655" s="200"/>
      <c r="L655" s="143"/>
      <c r="M655" s="143"/>
      <c r="N655" s="143"/>
      <c r="O655" s="147"/>
      <c r="P655" s="149"/>
      <c r="Q655" s="149"/>
      <c r="R655" s="121"/>
      <c r="S655" s="164"/>
      <c r="T655" s="161"/>
      <c r="U655" s="164"/>
      <c r="V655" s="121"/>
      <c r="W655" s="187"/>
      <c r="X655" s="140"/>
      <c r="Y655" s="114"/>
    </row>
    <row r="656" spans="3:25">
      <c r="C656" s="167"/>
      <c r="D656" s="160"/>
      <c r="E656" s="140"/>
      <c r="F656" s="143"/>
      <c r="G656" s="144"/>
      <c r="H656" s="199"/>
      <c r="I656" s="187"/>
      <c r="J656" s="169"/>
      <c r="K656" s="200"/>
      <c r="L656" s="143"/>
      <c r="M656" s="143"/>
      <c r="N656" s="143"/>
      <c r="O656" s="147"/>
      <c r="P656" s="149"/>
      <c r="Q656" s="149"/>
      <c r="R656" s="121"/>
      <c r="S656" s="164"/>
      <c r="T656" s="161"/>
      <c r="U656" s="164"/>
      <c r="V656" s="121"/>
      <c r="W656" s="187"/>
      <c r="X656" s="140"/>
      <c r="Y656" s="114"/>
    </row>
    <row r="657" spans="3:25">
      <c r="C657" s="167"/>
      <c r="D657" s="160"/>
      <c r="E657" s="140"/>
      <c r="F657" s="143"/>
      <c r="G657" s="144"/>
      <c r="H657" s="199"/>
      <c r="I657" s="187"/>
      <c r="J657" s="169"/>
      <c r="K657" s="200"/>
      <c r="L657" s="143"/>
      <c r="M657" s="143"/>
      <c r="N657" s="143"/>
      <c r="O657" s="147"/>
      <c r="P657" s="149"/>
      <c r="Q657" s="149"/>
      <c r="R657" s="121"/>
      <c r="S657" s="164"/>
      <c r="T657" s="161"/>
      <c r="U657" s="164"/>
      <c r="V657" s="121"/>
      <c r="W657" s="187"/>
      <c r="X657" s="140"/>
      <c r="Y657" s="114"/>
    </row>
    <row r="658" spans="3:25">
      <c r="C658" s="167"/>
      <c r="D658" s="160"/>
      <c r="E658" s="140"/>
      <c r="F658" s="143"/>
      <c r="G658" s="144"/>
      <c r="H658" s="199"/>
      <c r="I658" s="187"/>
      <c r="J658" s="169"/>
      <c r="K658" s="200"/>
      <c r="L658" s="143"/>
      <c r="M658" s="143"/>
      <c r="N658" s="143"/>
      <c r="O658" s="147"/>
      <c r="P658" s="149"/>
      <c r="Q658" s="149"/>
      <c r="R658" s="121"/>
      <c r="S658" s="164"/>
      <c r="T658" s="161"/>
      <c r="U658" s="164"/>
      <c r="V658" s="121"/>
      <c r="W658" s="187"/>
      <c r="X658" s="140"/>
      <c r="Y658" s="114"/>
    </row>
    <row r="659" spans="3:25">
      <c r="C659" s="167"/>
      <c r="D659" s="160"/>
      <c r="E659" s="140"/>
      <c r="F659" s="143"/>
      <c r="G659" s="144"/>
      <c r="H659" s="199"/>
      <c r="I659" s="187"/>
      <c r="J659" s="169"/>
      <c r="K659" s="200"/>
      <c r="L659" s="143"/>
      <c r="M659" s="143"/>
      <c r="N659" s="143"/>
      <c r="O659" s="147"/>
      <c r="P659" s="149"/>
      <c r="Q659" s="149"/>
      <c r="R659" s="121"/>
      <c r="S659" s="164"/>
      <c r="T659" s="161"/>
      <c r="U659" s="164"/>
      <c r="V659" s="121"/>
      <c r="W659" s="187"/>
      <c r="X659" s="140"/>
      <c r="Y659" s="114"/>
    </row>
    <row r="660" spans="3:25">
      <c r="C660" s="167"/>
      <c r="D660" s="160"/>
      <c r="E660" s="140"/>
      <c r="F660" s="143"/>
      <c r="G660" s="144"/>
      <c r="H660" s="199"/>
      <c r="I660" s="187"/>
      <c r="J660" s="169"/>
      <c r="K660" s="200"/>
      <c r="L660" s="143"/>
      <c r="M660" s="143"/>
      <c r="N660" s="143"/>
      <c r="O660" s="147"/>
      <c r="P660" s="149"/>
      <c r="Q660" s="149"/>
      <c r="R660" s="121"/>
      <c r="S660" s="164"/>
      <c r="T660" s="161"/>
      <c r="U660" s="164"/>
      <c r="V660" s="121"/>
      <c r="W660" s="187"/>
      <c r="X660" s="140"/>
      <c r="Y660" s="114"/>
    </row>
    <row r="661" spans="3:25">
      <c r="C661" s="167"/>
      <c r="D661" s="160"/>
      <c r="E661" s="140"/>
      <c r="F661" s="143"/>
      <c r="G661" s="144"/>
      <c r="H661" s="199"/>
      <c r="I661" s="187"/>
      <c r="J661" s="169"/>
      <c r="K661" s="200"/>
      <c r="L661" s="143"/>
      <c r="M661" s="143"/>
      <c r="N661" s="143"/>
      <c r="O661" s="147"/>
      <c r="P661" s="149"/>
      <c r="Q661" s="149"/>
      <c r="R661" s="121"/>
      <c r="S661" s="164"/>
      <c r="T661" s="161"/>
      <c r="U661" s="164"/>
      <c r="V661" s="121"/>
      <c r="W661" s="187"/>
      <c r="X661" s="140"/>
      <c r="Y661" s="114"/>
    </row>
    <row r="662" spans="3:25">
      <c r="C662" s="167"/>
      <c r="D662" s="160"/>
      <c r="E662" s="140"/>
      <c r="F662" s="143"/>
      <c r="G662" s="144"/>
      <c r="H662" s="199"/>
      <c r="I662" s="187"/>
      <c r="J662" s="169"/>
      <c r="K662" s="200"/>
      <c r="L662" s="143"/>
      <c r="M662" s="143"/>
      <c r="N662" s="143"/>
      <c r="O662" s="147"/>
      <c r="P662" s="149"/>
      <c r="Q662" s="149"/>
      <c r="R662" s="121"/>
      <c r="S662" s="164"/>
      <c r="T662" s="161"/>
      <c r="U662" s="164"/>
      <c r="V662" s="121"/>
      <c r="W662" s="187"/>
      <c r="X662" s="140"/>
      <c r="Y662" s="114"/>
    </row>
    <row r="663" spans="3:25">
      <c r="C663" s="167"/>
      <c r="D663" s="160"/>
      <c r="E663" s="140"/>
      <c r="F663" s="143"/>
      <c r="G663" s="144"/>
      <c r="H663" s="199"/>
      <c r="I663" s="187"/>
      <c r="J663" s="169"/>
      <c r="K663" s="200"/>
      <c r="L663" s="143"/>
      <c r="M663" s="143"/>
      <c r="N663" s="143"/>
      <c r="O663" s="147"/>
      <c r="P663" s="149"/>
      <c r="Q663" s="149"/>
      <c r="R663" s="121"/>
      <c r="S663" s="164"/>
      <c r="T663" s="161"/>
      <c r="U663" s="164"/>
      <c r="V663" s="121"/>
      <c r="W663" s="187"/>
      <c r="X663" s="140"/>
      <c r="Y663" s="114"/>
    </row>
    <row r="664" spans="3:25">
      <c r="C664" s="167"/>
      <c r="D664" s="160"/>
      <c r="E664" s="140"/>
      <c r="F664" s="143"/>
      <c r="G664" s="144"/>
      <c r="H664" s="199"/>
      <c r="I664" s="187"/>
      <c r="J664" s="169"/>
      <c r="K664" s="200"/>
      <c r="L664" s="143"/>
      <c r="M664" s="143"/>
      <c r="N664" s="143"/>
      <c r="O664" s="147"/>
      <c r="P664" s="149"/>
      <c r="Q664" s="149"/>
      <c r="R664" s="121"/>
      <c r="S664" s="164"/>
      <c r="T664" s="161"/>
      <c r="U664" s="164"/>
      <c r="V664" s="121"/>
      <c r="W664" s="187"/>
      <c r="X664" s="140"/>
      <c r="Y664" s="114"/>
    </row>
    <row r="665" spans="3:25">
      <c r="C665" s="167"/>
      <c r="D665" s="160"/>
      <c r="E665" s="140"/>
      <c r="F665" s="143"/>
      <c r="G665" s="144"/>
      <c r="H665" s="199"/>
      <c r="I665" s="187"/>
      <c r="J665" s="169"/>
      <c r="K665" s="200"/>
      <c r="L665" s="143"/>
      <c r="M665" s="143"/>
      <c r="N665" s="143"/>
      <c r="O665" s="147"/>
      <c r="P665" s="149"/>
      <c r="Q665" s="149"/>
      <c r="R665" s="121"/>
      <c r="S665" s="164"/>
      <c r="T665" s="161"/>
      <c r="U665" s="164"/>
      <c r="V665" s="121"/>
      <c r="W665" s="187"/>
      <c r="X665" s="140"/>
      <c r="Y665" s="114"/>
    </row>
    <row r="666" spans="3:25">
      <c r="C666" s="167"/>
      <c r="D666" s="160"/>
      <c r="E666" s="140"/>
      <c r="F666" s="143"/>
      <c r="G666" s="144"/>
      <c r="H666" s="199"/>
      <c r="I666" s="187"/>
      <c r="J666" s="169"/>
      <c r="K666" s="200"/>
      <c r="L666" s="143"/>
      <c r="M666" s="143"/>
      <c r="N666" s="143"/>
      <c r="O666" s="147"/>
      <c r="P666" s="149"/>
      <c r="Q666" s="149"/>
      <c r="R666" s="121"/>
      <c r="S666" s="164"/>
      <c r="T666" s="161"/>
      <c r="U666" s="164"/>
      <c r="V666" s="121"/>
      <c r="W666" s="187"/>
      <c r="X666" s="140"/>
      <c r="Y666" s="114"/>
    </row>
    <row r="667" spans="3:25">
      <c r="C667" s="167"/>
      <c r="D667" s="160"/>
      <c r="E667" s="140"/>
      <c r="F667" s="143"/>
      <c r="G667" s="144"/>
      <c r="H667" s="199"/>
      <c r="I667" s="187"/>
      <c r="J667" s="169"/>
      <c r="K667" s="200"/>
      <c r="L667" s="143"/>
      <c r="M667" s="143"/>
      <c r="N667" s="143"/>
      <c r="O667" s="147"/>
      <c r="P667" s="149"/>
      <c r="Q667" s="149"/>
      <c r="R667" s="121"/>
      <c r="S667" s="164"/>
      <c r="T667" s="161"/>
      <c r="U667" s="164"/>
      <c r="V667" s="121"/>
      <c r="W667" s="187"/>
      <c r="X667" s="140"/>
      <c r="Y667" s="114"/>
    </row>
    <row r="668" spans="3:25">
      <c r="C668" s="167"/>
      <c r="D668" s="160"/>
      <c r="E668" s="140"/>
      <c r="F668" s="143"/>
      <c r="G668" s="144"/>
      <c r="H668" s="199"/>
      <c r="I668" s="187"/>
      <c r="J668" s="169"/>
      <c r="K668" s="200"/>
      <c r="L668" s="143"/>
      <c r="M668" s="143"/>
      <c r="N668" s="143"/>
      <c r="O668" s="147"/>
      <c r="P668" s="149"/>
      <c r="Q668" s="149"/>
      <c r="R668" s="121"/>
      <c r="S668" s="164"/>
      <c r="T668" s="161"/>
      <c r="U668" s="164"/>
      <c r="V668" s="121"/>
      <c r="W668" s="187"/>
      <c r="X668" s="140"/>
      <c r="Y668" s="114"/>
    </row>
    <row r="669" spans="3:25">
      <c r="C669" s="167"/>
      <c r="D669" s="160"/>
      <c r="E669" s="140"/>
      <c r="F669" s="143"/>
      <c r="G669" s="144"/>
      <c r="H669" s="199"/>
      <c r="I669" s="187"/>
      <c r="J669" s="169"/>
      <c r="K669" s="200"/>
      <c r="L669" s="143"/>
      <c r="M669" s="143"/>
      <c r="N669" s="143"/>
      <c r="O669" s="147"/>
      <c r="P669" s="149"/>
      <c r="Q669" s="149"/>
      <c r="R669" s="121"/>
      <c r="S669" s="164"/>
      <c r="T669" s="161"/>
      <c r="U669" s="164"/>
      <c r="V669" s="121"/>
      <c r="W669" s="187"/>
      <c r="X669" s="140"/>
      <c r="Y669" s="114"/>
    </row>
    <row r="670" spans="3:25">
      <c r="C670" s="167"/>
      <c r="D670" s="160"/>
      <c r="E670" s="140"/>
      <c r="F670" s="143"/>
      <c r="G670" s="144"/>
      <c r="H670" s="199"/>
      <c r="I670" s="187"/>
      <c r="J670" s="169"/>
      <c r="K670" s="200"/>
      <c r="L670" s="143"/>
      <c r="M670" s="143"/>
      <c r="N670" s="143"/>
      <c r="O670" s="147"/>
      <c r="P670" s="149"/>
      <c r="Q670" s="149"/>
      <c r="R670" s="121"/>
      <c r="S670" s="164"/>
      <c r="T670" s="161"/>
      <c r="U670" s="164"/>
      <c r="V670" s="121"/>
      <c r="W670" s="187"/>
      <c r="X670" s="140"/>
      <c r="Y670" s="114"/>
    </row>
    <row r="671" spans="3:25">
      <c r="C671" s="167"/>
      <c r="D671" s="160"/>
      <c r="E671" s="140"/>
      <c r="F671" s="143"/>
      <c r="G671" s="144"/>
      <c r="H671" s="199"/>
      <c r="I671" s="187"/>
      <c r="J671" s="169"/>
      <c r="K671" s="200"/>
      <c r="L671" s="143"/>
      <c r="M671" s="143"/>
      <c r="N671" s="143"/>
      <c r="O671" s="147"/>
      <c r="P671" s="149"/>
      <c r="Q671" s="149"/>
      <c r="R671" s="121"/>
      <c r="S671" s="164"/>
      <c r="T671" s="161"/>
      <c r="U671" s="164"/>
      <c r="V671" s="121"/>
      <c r="W671" s="187"/>
      <c r="X671" s="140"/>
      <c r="Y671" s="114"/>
    </row>
    <row r="672" spans="3:25">
      <c r="C672" s="167"/>
      <c r="D672" s="160"/>
      <c r="E672" s="140"/>
      <c r="F672" s="143"/>
      <c r="G672" s="144"/>
      <c r="H672" s="199"/>
      <c r="I672" s="187"/>
      <c r="J672" s="169"/>
      <c r="K672" s="200"/>
      <c r="L672" s="143"/>
      <c r="M672" s="143"/>
      <c r="N672" s="143"/>
      <c r="O672" s="147"/>
      <c r="P672" s="149"/>
      <c r="Q672" s="149"/>
      <c r="R672" s="121"/>
      <c r="S672" s="164"/>
      <c r="T672" s="161"/>
      <c r="U672" s="164"/>
      <c r="V672" s="121"/>
      <c r="W672" s="187"/>
      <c r="X672" s="140"/>
      <c r="Y672" s="114"/>
    </row>
    <row r="673" spans="3:25">
      <c r="C673" s="167"/>
      <c r="D673" s="160"/>
      <c r="E673" s="140"/>
      <c r="F673" s="143"/>
      <c r="G673" s="144"/>
      <c r="H673" s="199"/>
      <c r="I673" s="187"/>
      <c r="J673" s="169"/>
      <c r="K673" s="200"/>
      <c r="L673" s="143"/>
      <c r="M673" s="143"/>
      <c r="N673" s="143"/>
      <c r="O673" s="147"/>
      <c r="P673" s="149"/>
      <c r="Q673" s="149"/>
      <c r="R673" s="121"/>
      <c r="S673" s="164"/>
      <c r="T673" s="161"/>
      <c r="U673" s="164"/>
      <c r="V673" s="121"/>
      <c r="W673" s="187"/>
      <c r="X673" s="140"/>
      <c r="Y673" s="114"/>
    </row>
    <row r="674" spans="3:25">
      <c r="C674" s="167"/>
      <c r="D674" s="160"/>
      <c r="E674" s="140"/>
      <c r="F674" s="143"/>
      <c r="G674" s="144"/>
      <c r="H674" s="199"/>
      <c r="I674" s="187"/>
      <c r="J674" s="169"/>
      <c r="K674" s="200"/>
      <c r="L674" s="143"/>
      <c r="M674" s="143"/>
      <c r="N674" s="143"/>
      <c r="O674" s="147"/>
      <c r="P674" s="149"/>
      <c r="Q674" s="149"/>
      <c r="R674" s="121"/>
      <c r="S674" s="164"/>
      <c r="T674" s="161"/>
      <c r="U674" s="164"/>
      <c r="V674" s="121"/>
      <c r="W674" s="187"/>
      <c r="X674" s="140"/>
      <c r="Y674" s="114"/>
    </row>
    <row r="675" spans="3:25">
      <c r="C675" s="167"/>
      <c r="D675" s="160"/>
      <c r="E675" s="140"/>
      <c r="F675" s="143"/>
      <c r="G675" s="144"/>
      <c r="H675" s="199"/>
      <c r="I675" s="187"/>
      <c r="J675" s="169"/>
      <c r="K675" s="200"/>
      <c r="L675" s="143"/>
      <c r="M675" s="143"/>
      <c r="N675" s="143"/>
      <c r="O675" s="147"/>
      <c r="P675" s="149"/>
      <c r="Q675" s="149"/>
      <c r="R675" s="121"/>
      <c r="S675" s="164"/>
      <c r="T675" s="161"/>
      <c r="U675" s="164"/>
      <c r="V675" s="121"/>
      <c r="W675" s="187"/>
      <c r="X675" s="140"/>
      <c r="Y675" s="114"/>
    </row>
    <row r="676" spans="3:25">
      <c r="C676" s="167"/>
      <c r="D676" s="160"/>
      <c r="E676" s="140"/>
      <c r="F676" s="143"/>
      <c r="G676" s="144"/>
      <c r="H676" s="199"/>
      <c r="I676" s="187"/>
      <c r="J676" s="169"/>
      <c r="K676" s="200"/>
      <c r="L676" s="143"/>
      <c r="M676" s="143"/>
      <c r="N676" s="143"/>
      <c r="O676" s="147"/>
      <c r="P676" s="149"/>
      <c r="Q676" s="149"/>
      <c r="R676" s="121"/>
      <c r="S676" s="164"/>
      <c r="T676" s="161"/>
      <c r="U676" s="164"/>
      <c r="V676" s="121"/>
      <c r="W676" s="187"/>
      <c r="X676" s="140"/>
      <c r="Y676" s="114"/>
    </row>
    <row r="677" spans="3:25">
      <c r="C677" s="167"/>
      <c r="D677" s="160"/>
      <c r="E677" s="140"/>
      <c r="F677" s="143"/>
      <c r="G677" s="144"/>
      <c r="H677" s="199"/>
      <c r="I677" s="187"/>
      <c r="J677" s="169"/>
      <c r="K677" s="200"/>
      <c r="L677" s="143"/>
      <c r="M677" s="143"/>
      <c r="N677" s="143"/>
      <c r="O677" s="147"/>
      <c r="P677" s="149"/>
      <c r="Q677" s="149"/>
      <c r="R677" s="121"/>
      <c r="S677" s="164"/>
      <c r="T677" s="161"/>
      <c r="U677" s="164"/>
      <c r="V677" s="121"/>
      <c r="W677" s="187"/>
      <c r="X677" s="140"/>
      <c r="Y677" s="114"/>
    </row>
    <row r="678" spans="3:25">
      <c r="C678" s="167"/>
      <c r="D678" s="160"/>
      <c r="E678" s="140"/>
      <c r="F678" s="143"/>
      <c r="G678" s="144"/>
      <c r="H678" s="199"/>
      <c r="I678" s="187"/>
      <c r="J678" s="169"/>
      <c r="K678" s="200"/>
      <c r="L678" s="143"/>
      <c r="M678" s="143"/>
      <c r="N678" s="143"/>
      <c r="O678" s="147"/>
      <c r="P678" s="149"/>
      <c r="Q678" s="149"/>
      <c r="R678" s="121"/>
      <c r="S678" s="164"/>
      <c r="T678" s="161"/>
      <c r="U678" s="164"/>
      <c r="V678" s="121"/>
      <c r="W678" s="187"/>
      <c r="X678" s="140"/>
      <c r="Y678" s="114"/>
    </row>
    <row r="679" spans="3:25">
      <c r="C679" s="167"/>
      <c r="D679" s="160"/>
      <c r="E679" s="140"/>
      <c r="F679" s="143"/>
      <c r="G679" s="144"/>
      <c r="H679" s="199"/>
      <c r="I679" s="187"/>
      <c r="J679" s="169"/>
      <c r="K679" s="200"/>
      <c r="L679" s="143"/>
      <c r="M679" s="143"/>
      <c r="N679" s="143"/>
      <c r="O679" s="147"/>
      <c r="P679" s="149"/>
      <c r="Q679" s="149"/>
      <c r="R679" s="121"/>
      <c r="S679" s="164"/>
      <c r="T679" s="161"/>
      <c r="U679" s="164"/>
      <c r="V679" s="121"/>
      <c r="W679" s="187"/>
      <c r="X679" s="140"/>
      <c r="Y679" s="114"/>
    </row>
    <row r="680" spans="3:25">
      <c r="C680" s="167"/>
      <c r="D680" s="160"/>
      <c r="E680" s="140"/>
      <c r="F680" s="143"/>
      <c r="G680" s="144"/>
      <c r="H680" s="199"/>
      <c r="I680" s="187"/>
      <c r="J680" s="169"/>
      <c r="K680" s="200"/>
      <c r="L680" s="143"/>
      <c r="M680" s="143"/>
      <c r="N680" s="143"/>
      <c r="O680" s="147"/>
      <c r="P680" s="149"/>
      <c r="Q680" s="149"/>
      <c r="R680" s="121"/>
      <c r="S680" s="164"/>
      <c r="T680" s="161"/>
      <c r="U680" s="164"/>
      <c r="V680" s="121"/>
      <c r="W680" s="187"/>
      <c r="X680" s="140"/>
      <c r="Y680" s="114"/>
    </row>
    <row r="681" spans="3:25">
      <c r="C681" s="167"/>
      <c r="D681" s="160"/>
      <c r="E681" s="140"/>
      <c r="F681" s="143"/>
      <c r="G681" s="144"/>
      <c r="H681" s="199"/>
      <c r="I681" s="187"/>
      <c r="J681" s="169"/>
      <c r="K681" s="200"/>
      <c r="L681" s="143"/>
      <c r="M681" s="143"/>
      <c r="N681" s="143"/>
      <c r="O681" s="147"/>
      <c r="P681" s="149"/>
      <c r="Q681" s="149"/>
      <c r="R681" s="121"/>
      <c r="S681" s="164"/>
      <c r="T681" s="161"/>
      <c r="U681" s="164"/>
      <c r="V681" s="121"/>
      <c r="W681" s="187"/>
      <c r="X681" s="140"/>
      <c r="Y681" s="114"/>
    </row>
    <row r="682" spans="3:25">
      <c r="C682" s="167"/>
      <c r="D682" s="160"/>
      <c r="E682" s="140"/>
      <c r="F682" s="143"/>
      <c r="G682" s="144"/>
      <c r="H682" s="199"/>
      <c r="I682" s="187"/>
      <c r="J682" s="169"/>
      <c r="K682" s="200"/>
      <c r="L682" s="143"/>
      <c r="M682" s="143"/>
      <c r="N682" s="143"/>
      <c r="O682" s="147"/>
      <c r="P682" s="149"/>
      <c r="Q682" s="149"/>
      <c r="R682" s="121"/>
      <c r="S682" s="164"/>
      <c r="T682" s="161"/>
      <c r="U682" s="164"/>
      <c r="V682" s="121"/>
      <c r="W682" s="187"/>
      <c r="X682" s="140"/>
      <c r="Y682" s="114"/>
    </row>
    <row r="683" spans="3:25">
      <c r="C683" s="167"/>
      <c r="D683" s="160"/>
      <c r="E683" s="140"/>
      <c r="F683" s="143"/>
      <c r="G683" s="144"/>
      <c r="H683" s="199"/>
      <c r="I683" s="187"/>
      <c r="J683" s="169"/>
      <c r="K683" s="200"/>
      <c r="L683" s="143"/>
      <c r="M683" s="143"/>
      <c r="N683" s="143"/>
      <c r="O683" s="147"/>
      <c r="P683" s="149"/>
      <c r="Q683" s="149"/>
      <c r="R683" s="121"/>
      <c r="S683" s="164"/>
      <c r="T683" s="161"/>
      <c r="U683" s="164"/>
      <c r="V683" s="121"/>
      <c r="W683" s="187"/>
      <c r="X683" s="140"/>
      <c r="Y683" s="114"/>
    </row>
    <row r="684" spans="3:25">
      <c r="C684" s="167"/>
      <c r="D684" s="160"/>
      <c r="E684" s="140"/>
      <c r="F684" s="143"/>
      <c r="G684" s="144"/>
      <c r="H684" s="199"/>
      <c r="I684" s="187"/>
      <c r="J684" s="169"/>
      <c r="K684" s="200"/>
      <c r="L684" s="143"/>
      <c r="M684" s="143"/>
      <c r="N684" s="143"/>
      <c r="O684" s="147"/>
      <c r="P684" s="149"/>
      <c r="Q684" s="149"/>
      <c r="R684" s="121"/>
      <c r="S684" s="164"/>
      <c r="T684" s="161"/>
      <c r="U684" s="164"/>
      <c r="V684" s="121"/>
      <c r="W684" s="187"/>
      <c r="X684" s="140"/>
      <c r="Y684" s="114"/>
    </row>
    <row r="685" spans="3:25">
      <c r="C685" s="167"/>
      <c r="D685" s="160"/>
      <c r="E685" s="140"/>
      <c r="F685" s="143"/>
      <c r="G685" s="144"/>
      <c r="H685" s="199"/>
      <c r="I685" s="187"/>
      <c r="J685" s="169"/>
      <c r="K685" s="200"/>
      <c r="L685" s="143"/>
      <c r="M685" s="143"/>
      <c r="N685" s="143"/>
      <c r="O685" s="147"/>
      <c r="P685" s="149"/>
      <c r="Q685" s="149"/>
      <c r="R685" s="121"/>
      <c r="S685" s="164"/>
      <c r="T685" s="161"/>
      <c r="U685" s="164"/>
      <c r="V685" s="121"/>
      <c r="W685" s="187"/>
      <c r="X685" s="140"/>
      <c r="Y685" s="114"/>
    </row>
    <row r="686" spans="3:25">
      <c r="C686" s="167"/>
      <c r="D686" s="160"/>
      <c r="E686" s="140"/>
      <c r="F686" s="143"/>
      <c r="G686" s="144"/>
      <c r="H686" s="199"/>
      <c r="I686" s="187"/>
      <c r="J686" s="169"/>
      <c r="K686" s="200"/>
      <c r="L686" s="143"/>
      <c r="M686" s="143"/>
      <c r="N686" s="143"/>
      <c r="O686" s="147"/>
      <c r="P686" s="149"/>
      <c r="Q686" s="149"/>
      <c r="R686" s="121"/>
      <c r="S686" s="164"/>
      <c r="T686" s="161"/>
      <c r="U686" s="164"/>
      <c r="V686" s="121"/>
      <c r="W686" s="187"/>
      <c r="X686" s="140"/>
      <c r="Y686" s="114"/>
    </row>
    <row r="687" spans="3:25">
      <c r="C687" s="167"/>
      <c r="D687" s="160"/>
      <c r="E687" s="140"/>
      <c r="F687" s="143"/>
      <c r="G687" s="144"/>
      <c r="H687" s="199"/>
      <c r="I687" s="187"/>
      <c r="J687" s="169"/>
      <c r="K687" s="200"/>
      <c r="L687" s="143"/>
      <c r="M687" s="143"/>
      <c r="N687" s="143"/>
      <c r="O687" s="147"/>
      <c r="P687" s="149"/>
      <c r="Q687" s="149"/>
      <c r="R687" s="121"/>
      <c r="S687" s="164"/>
      <c r="T687" s="161"/>
      <c r="U687" s="164"/>
      <c r="V687" s="121"/>
      <c r="W687" s="187"/>
      <c r="X687" s="140"/>
      <c r="Y687" s="114"/>
    </row>
    <row r="688" spans="3:25">
      <c r="C688" s="167"/>
      <c r="D688" s="160"/>
      <c r="E688" s="140"/>
      <c r="F688" s="143"/>
      <c r="G688" s="144"/>
      <c r="H688" s="199"/>
      <c r="I688" s="187"/>
      <c r="J688" s="169"/>
      <c r="K688" s="200"/>
      <c r="L688" s="143"/>
      <c r="M688" s="143"/>
      <c r="N688" s="143"/>
      <c r="O688" s="147"/>
      <c r="P688" s="149"/>
      <c r="Q688" s="149"/>
      <c r="R688" s="121"/>
      <c r="S688" s="164"/>
      <c r="T688" s="161"/>
      <c r="U688" s="164"/>
      <c r="V688" s="121"/>
      <c r="W688" s="187"/>
      <c r="X688" s="140"/>
      <c r="Y688" s="114"/>
    </row>
    <row r="689" spans="3:25">
      <c r="C689" s="167"/>
      <c r="D689" s="160"/>
      <c r="E689" s="140"/>
      <c r="F689" s="143"/>
      <c r="G689" s="144"/>
      <c r="H689" s="199"/>
      <c r="I689" s="187"/>
      <c r="J689" s="169"/>
      <c r="K689" s="200"/>
      <c r="L689" s="143"/>
      <c r="M689" s="143"/>
      <c r="N689" s="143"/>
      <c r="O689" s="147"/>
      <c r="P689" s="149"/>
      <c r="Q689" s="149"/>
      <c r="R689" s="121"/>
      <c r="S689" s="164"/>
      <c r="T689" s="161"/>
      <c r="U689" s="164"/>
      <c r="V689" s="121"/>
      <c r="W689" s="187"/>
      <c r="X689" s="140"/>
      <c r="Y689" s="114"/>
    </row>
    <row r="690" spans="3:25">
      <c r="C690" s="167"/>
      <c r="D690" s="160"/>
      <c r="E690" s="140"/>
      <c r="F690" s="143"/>
      <c r="G690" s="144"/>
      <c r="H690" s="199"/>
      <c r="I690" s="187"/>
      <c r="J690" s="169"/>
      <c r="K690" s="200"/>
      <c r="L690" s="143"/>
      <c r="M690" s="143"/>
      <c r="N690" s="143"/>
      <c r="O690" s="147"/>
      <c r="P690" s="149"/>
      <c r="Q690" s="149"/>
      <c r="R690" s="121"/>
      <c r="S690" s="164"/>
      <c r="T690" s="161"/>
      <c r="U690" s="164"/>
      <c r="V690" s="121"/>
      <c r="W690" s="187"/>
      <c r="X690" s="140"/>
      <c r="Y690" s="114"/>
    </row>
    <row r="691" spans="3:25">
      <c r="C691" s="167"/>
      <c r="D691" s="160"/>
      <c r="E691" s="140"/>
      <c r="F691" s="143"/>
      <c r="G691" s="144"/>
      <c r="H691" s="199"/>
      <c r="I691" s="187"/>
      <c r="J691" s="169"/>
      <c r="K691" s="200"/>
      <c r="L691" s="143"/>
      <c r="M691" s="143"/>
      <c r="N691" s="143"/>
      <c r="O691" s="147"/>
      <c r="P691" s="149"/>
      <c r="Q691" s="149"/>
      <c r="R691" s="121"/>
      <c r="S691" s="164"/>
      <c r="T691" s="161"/>
      <c r="U691" s="164"/>
      <c r="V691" s="121"/>
      <c r="W691" s="187"/>
      <c r="X691" s="140"/>
      <c r="Y691" s="114"/>
    </row>
    <row r="692" spans="3:25">
      <c r="C692" s="167"/>
      <c r="D692" s="160"/>
      <c r="E692" s="140"/>
      <c r="F692" s="143"/>
      <c r="G692" s="144"/>
      <c r="H692" s="199"/>
      <c r="I692" s="187"/>
      <c r="J692" s="169"/>
      <c r="K692" s="200"/>
      <c r="L692" s="143"/>
      <c r="M692" s="143"/>
      <c r="N692" s="143"/>
      <c r="O692" s="147"/>
      <c r="P692" s="149"/>
      <c r="Q692" s="149"/>
      <c r="R692" s="121"/>
      <c r="S692" s="164"/>
      <c r="T692" s="161"/>
      <c r="U692" s="164"/>
      <c r="V692" s="121"/>
      <c r="W692" s="187"/>
      <c r="X692" s="140"/>
      <c r="Y692" s="114"/>
    </row>
    <row r="693" spans="3:25">
      <c r="C693" s="167"/>
      <c r="D693" s="160"/>
      <c r="E693" s="140"/>
      <c r="F693" s="143"/>
      <c r="G693" s="144"/>
      <c r="H693" s="199"/>
      <c r="I693" s="187"/>
      <c r="J693" s="169"/>
      <c r="K693" s="200"/>
      <c r="L693" s="143"/>
      <c r="M693" s="143"/>
      <c r="N693" s="143"/>
      <c r="O693" s="147"/>
      <c r="P693" s="149"/>
      <c r="Q693" s="149"/>
      <c r="R693" s="121"/>
      <c r="S693" s="164"/>
      <c r="T693" s="161"/>
      <c r="U693" s="164"/>
      <c r="V693" s="121"/>
      <c r="W693" s="187"/>
      <c r="X693" s="140"/>
      <c r="Y693" s="114"/>
    </row>
    <row r="694" spans="3:25">
      <c r="C694" s="167"/>
      <c r="D694" s="160"/>
      <c r="E694" s="140"/>
      <c r="F694" s="143"/>
      <c r="G694" s="144"/>
      <c r="H694" s="199"/>
      <c r="I694" s="187"/>
      <c r="J694" s="169"/>
      <c r="K694" s="200"/>
      <c r="L694" s="143"/>
      <c r="M694" s="143"/>
      <c r="N694" s="143"/>
      <c r="O694" s="147"/>
      <c r="P694" s="149"/>
      <c r="Q694" s="149"/>
      <c r="R694" s="121"/>
      <c r="S694" s="164"/>
      <c r="T694" s="161"/>
      <c r="U694" s="164"/>
      <c r="V694" s="121"/>
      <c r="W694" s="187"/>
      <c r="X694" s="140"/>
      <c r="Y694" s="114"/>
    </row>
    <row r="695" spans="3:25">
      <c r="C695" s="167"/>
      <c r="D695" s="160"/>
      <c r="E695" s="140"/>
      <c r="F695" s="143"/>
      <c r="G695" s="144"/>
      <c r="H695" s="199"/>
      <c r="I695" s="187"/>
      <c r="J695" s="169"/>
      <c r="K695" s="200"/>
      <c r="L695" s="143"/>
      <c r="M695" s="143"/>
      <c r="N695" s="143"/>
      <c r="O695" s="147"/>
      <c r="P695" s="149"/>
      <c r="Q695" s="149"/>
      <c r="R695" s="121"/>
      <c r="S695" s="164"/>
      <c r="T695" s="161"/>
      <c r="U695" s="164"/>
      <c r="V695" s="121"/>
      <c r="W695" s="187"/>
      <c r="X695" s="140"/>
      <c r="Y695" s="114"/>
    </row>
    <row r="696" spans="3:25">
      <c r="C696" s="167"/>
      <c r="D696" s="160"/>
      <c r="E696" s="140"/>
      <c r="F696" s="143"/>
      <c r="G696" s="144"/>
      <c r="H696" s="199"/>
      <c r="I696" s="187"/>
      <c r="J696" s="169"/>
      <c r="K696" s="200"/>
      <c r="L696" s="143"/>
      <c r="M696" s="143"/>
      <c r="N696" s="143"/>
      <c r="O696" s="147"/>
      <c r="P696" s="149"/>
      <c r="Q696" s="149"/>
      <c r="R696" s="121"/>
      <c r="S696" s="164"/>
      <c r="T696" s="161"/>
      <c r="U696" s="164"/>
      <c r="V696" s="121"/>
      <c r="W696" s="187"/>
      <c r="X696" s="140"/>
      <c r="Y696" s="114"/>
    </row>
    <row r="697" spans="3:25">
      <c r="C697" s="167"/>
      <c r="D697" s="160"/>
      <c r="E697" s="140"/>
      <c r="F697" s="143"/>
      <c r="G697" s="144"/>
      <c r="H697" s="199"/>
      <c r="I697" s="187"/>
      <c r="J697" s="169"/>
      <c r="K697" s="200"/>
      <c r="L697" s="143"/>
      <c r="M697" s="143"/>
      <c r="N697" s="143"/>
      <c r="O697" s="147"/>
      <c r="P697" s="149"/>
      <c r="Q697" s="149"/>
      <c r="R697" s="121"/>
      <c r="S697" s="164"/>
      <c r="T697" s="161"/>
      <c r="U697" s="164"/>
      <c r="V697" s="121"/>
      <c r="W697" s="187"/>
      <c r="X697" s="140"/>
      <c r="Y697" s="114"/>
    </row>
    <row r="698" spans="3:25">
      <c r="C698" s="167"/>
      <c r="D698" s="160"/>
      <c r="E698" s="140"/>
      <c r="F698" s="143"/>
      <c r="G698" s="144"/>
      <c r="H698" s="199"/>
      <c r="I698" s="187"/>
      <c r="J698" s="169"/>
      <c r="K698" s="200"/>
      <c r="L698" s="143"/>
      <c r="M698" s="143"/>
      <c r="N698" s="143"/>
      <c r="O698" s="147"/>
      <c r="P698" s="149"/>
      <c r="Q698" s="149"/>
      <c r="R698" s="121"/>
      <c r="S698" s="164"/>
      <c r="T698" s="161"/>
      <c r="U698" s="164"/>
      <c r="V698" s="121"/>
      <c r="W698" s="187"/>
      <c r="X698" s="140"/>
      <c r="Y698" s="114"/>
    </row>
    <row r="699" spans="3:25">
      <c r="C699" s="167"/>
      <c r="D699" s="160"/>
      <c r="E699" s="140"/>
      <c r="F699" s="143"/>
      <c r="G699" s="144"/>
      <c r="H699" s="199"/>
      <c r="I699" s="187"/>
      <c r="J699" s="169"/>
      <c r="K699" s="200"/>
      <c r="L699" s="143"/>
      <c r="M699" s="143"/>
      <c r="N699" s="143"/>
      <c r="O699" s="147"/>
      <c r="P699" s="149"/>
      <c r="Q699" s="149"/>
      <c r="R699" s="121"/>
      <c r="S699" s="164"/>
      <c r="T699" s="161"/>
      <c r="U699" s="164"/>
      <c r="V699" s="121"/>
      <c r="W699" s="187"/>
      <c r="X699" s="140"/>
      <c r="Y699" s="114"/>
    </row>
    <row r="700" spans="3:25">
      <c r="C700" s="167"/>
      <c r="D700" s="160"/>
      <c r="E700" s="140"/>
      <c r="F700" s="143"/>
      <c r="G700" s="144"/>
      <c r="H700" s="199"/>
      <c r="I700" s="187"/>
      <c r="J700" s="169"/>
      <c r="K700" s="200"/>
      <c r="L700" s="143"/>
      <c r="M700" s="143"/>
      <c r="N700" s="143"/>
      <c r="O700" s="147"/>
      <c r="P700" s="149"/>
      <c r="Q700" s="149"/>
      <c r="R700" s="121"/>
      <c r="S700" s="164"/>
      <c r="T700" s="161"/>
      <c r="U700" s="164"/>
      <c r="V700" s="121"/>
      <c r="W700" s="187"/>
      <c r="X700" s="140"/>
      <c r="Y700" s="114"/>
    </row>
    <row r="701" spans="3:25">
      <c r="C701" s="167"/>
      <c r="D701" s="160"/>
      <c r="E701" s="140"/>
      <c r="F701" s="143"/>
      <c r="G701" s="144"/>
      <c r="H701" s="199"/>
      <c r="I701" s="187"/>
      <c r="J701" s="169"/>
      <c r="K701" s="200"/>
      <c r="L701" s="143"/>
      <c r="M701" s="143"/>
      <c r="N701" s="143"/>
      <c r="O701" s="147"/>
      <c r="P701" s="149"/>
      <c r="Q701" s="149"/>
      <c r="R701" s="121"/>
      <c r="S701" s="164"/>
      <c r="T701" s="161"/>
      <c r="U701" s="164"/>
      <c r="V701" s="121"/>
      <c r="W701" s="187"/>
      <c r="X701" s="140"/>
      <c r="Y701" s="114"/>
    </row>
    <row r="702" spans="3:25">
      <c r="C702" s="167"/>
      <c r="D702" s="160"/>
      <c r="E702" s="140"/>
      <c r="F702" s="143"/>
      <c r="G702" s="144"/>
      <c r="H702" s="199"/>
      <c r="I702" s="187"/>
      <c r="J702" s="169"/>
      <c r="K702" s="200"/>
      <c r="L702" s="143"/>
      <c r="M702" s="143"/>
      <c r="N702" s="143"/>
      <c r="O702" s="147"/>
      <c r="P702" s="149"/>
      <c r="Q702" s="149"/>
      <c r="R702" s="121"/>
      <c r="S702" s="164"/>
      <c r="T702" s="161"/>
      <c r="U702" s="164"/>
      <c r="V702" s="121"/>
      <c r="W702" s="187"/>
      <c r="X702" s="140"/>
      <c r="Y702" s="114"/>
    </row>
    <row r="703" spans="3:25">
      <c r="C703" s="167"/>
      <c r="D703" s="160"/>
      <c r="E703" s="140"/>
      <c r="F703" s="143"/>
      <c r="G703" s="144"/>
      <c r="H703" s="199"/>
      <c r="I703" s="187"/>
      <c r="J703" s="169"/>
      <c r="K703" s="200"/>
      <c r="L703" s="143"/>
      <c r="M703" s="143"/>
      <c r="N703" s="143"/>
      <c r="O703" s="147"/>
      <c r="P703" s="149"/>
      <c r="Q703" s="149"/>
      <c r="R703" s="121"/>
      <c r="S703" s="164"/>
      <c r="T703" s="161"/>
      <c r="U703" s="164"/>
      <c r="V703" s="121"/>
      <c r="W703" s="187"/>
      <c r="X703" s="140"/>
      <c r="Y703" s="114"/>
    </row>
    <row r="704" spans="3:25">
      <c r="C704" s="167"/>
      <c r="D704" s="160"/>
      <c r="E704" s="140"/>
      <c r="F704" s="143"/>
      <c r="G704" s="144"/>
      <c r="H704" s="199"/>
      <c r="I704" s="187"/>
      <c r="J704" s="169"/>
      <c r="K704" s="200"/>
      <c r="L704" s="143"/>
      <c r="M704" s="143"/>
      <c r="N704" s="143"/>
      <c r="O704" s="147"/>
      <c r="P704" s="149"/>
      <c r="Q704" s="149"/>
      <c r="R704" s="121"/>
      <c r="S704" s="164"/>
      <c r="T704" s="161"/>
      <c r="U704" s="164"/>
      <c r="V704" s="121"/>
      <c r="W704" s="187"/>
      <c r="X704" s="140"/>
      <c r="Y704" s="114"/>
    </row>
    <row r="705" spans="3:25">
      <c r="C705" s="167"/>
      <c r="D705" s="160"/>
      <c r="E705" s="140"/>
      <c r="F705" s="143"/>
      <c r="G705" s="144"/>
      <c r="H705" s="199"/>
      <c r="I705" s="187"/>
      <c r="J705" s="169"/>
      <c r="K705" s="200"/>
      <c r="L705" s="143"/>
      <c r="M705" s="143"/>
      <c r="N705" s="143"/>
      <c r="O705" s="147"/>
      <c r="P705" s="149"/>
      <c r="Q705" s="149"/>
      <c r="R705" s="121"/>
      <c r="S705" s="164"/>
      <c r="T705" s="161"/>
      <c r="U705" s="164"/>
      <c r="V705" s="121"/>
      <c r="W705" s="187"/>
      <c r="X705" s="140"/>
      <c r="Y705" s="114"/>
    </row>
    <row r="706" spans="3:25">
      <c r="C706" s="167"/>
      <c r="D706" s="160"/>
      <c r="E706" s="140"/>
      <c r="F706" s="143"/>
      <c r="G706" s="144"/>
      <c r="H706" s="199"/>
      <c r="I706" s="187"/>
      <c r="J706" s="169"/>
      <c r="K706" s="200"/>
      <c r="L706" s="143"/>
      <c r="M706" s="143"/>
      <c r="N706" s="143"/>
      <c r="O706" s="147"/>
      <c r="P706" s="149"/>
      <c r="Q706" s="149"/>
      <c r="R706" s="121"/>
      <c r="S706" s="164"/>
      <c r="T706" s="161"/>
      <c r="U706" s="164"/>
      <c r="V706" s="121"/>
      <c r="W706" s="187"/>
      <c r="X706" s="140"/>
      <c r="Y706" s="114"/>
    </row>
    <row r="707" spans="3:25">
      <c r="C707" s="167"/>
      <c r="D707" s="160"/>
      <c r="E707" s="140"/>
      <c r="F707" s="143"/>
      <c r="G707" s="144"/>
      <c r="H707" s="199"/>
      <c r="I707" s="187"/>
      <c r="J707" s="169"/>
      <c r="K707" s="200"/>
      <c r="L707" s="143"/>
      <c r="M707" s="143"/>
      <c r="N707" s="143"/>
      <c r="O707" s="147"/>
      <c r="P707" s="149"/>
      <c r="Q707" s="149"/>
      <c r="R707" s="121"/>
      <c r="S707" s="164"/>
      <c r="T707" s="161"/>
      <c r="U707" s="164"/>
      <c r="V707" s="121"/>
      <c r="W707" s="187"/>
      <c r="X707" s="140"/>
      <c r="Y707" s="114"/>
    </row>
    <row r="708" spans="3:25">
      <c r="C708" s="167"/>
      <c r="D708" s="160"/>
      <c r="E708" s="140"/>
      <c r="F708" s="143"/>
      <c r="G708" s="144"/>
      <c r="H708" s="199"/>
      <c r="I708" s="187"/>
      <c r="J708" s="169"/>
      <c r="K708" s="200"/>
      <c r="L708" s="143"/>
      <c r="M708" s="143"/>
      <c r="N708" s="143"/>
      <c r="O708" s="147"/>
      <c r="P708" s="149"/>
      <c r="Q708" s="149"/>
      <c r="R708" s="121"/>
      <c r="S708" s="164"/>
      <c r="T708" s="161"/>
      <c r="U708" s="164"/>
      <c r="V708" s="121"/>
      <c r="W708" s="187"/>
      <c r="X708" s="140"/>
      <c r="Y708" s="114"/>
    </row>
    <row r="709" spans="3:25">
      <c r="C709" s="167"/>
      <c r="D709" s="160"/>
      <c r="E709" s="140"/>
      <c r="F709" s="143"/>
      <c r="G709" s="144"/>
      <c r="H709" s="199"/>
      <c r="I709" s="187"/>
      <c r="J709" s="169"/>
      <c r="K709" s="200"/>
      <c r="L709" s="143"/>
      <c r="M709" s="143"/>
      <c r="N709" s="143"/>
      <c r="O709" s="147"/>
      <c r="P709" s="149"/>
      <c r="Q709" s="149"/>
      <c r="R709" s="121"/>
      <c r="S709" s="164"/>
      <c r="T709" s="161"/>
      <c r="U709" s="164"/>
      <c r="V709" s="121"/>
      <c r="W709" s="187"/>
      <c r="X709" s="140"/>
      <c r="Y709" s="114"/>
    </row>
    <row r="710" spans="3:25">
      <c r="C710" s="167"/>
      <c r="D710" s="160"/>
      <c r="E710" s="140"/>
      <c r="F710" s="143"/>
      <c r="G710" s="144"/>
      <c r="H710" s="199"/>
      <c r="I710" s="187"/>
      <c r="J710" s="169"/>
      <c r="K710" s="200"/>
      <c r="L710" s="143"/>
      <c r="M710" s="143"/>
      <c r="N710" s="143"/>
      <c r="O710" s="147"/>
      <c r="P710" s="149"/>
      <c r="Q710" s="149"/>
      <c r="R710" s="121"/>
      <c r="S710" s="164"/>
      <c r="T710" s="161"/>
      <c r="U710" s="164"/>
      <c r="V710" s="121"/>
      <c r="W710" s="187"/>
      <c r="X710" s="140"/>
      <c r="Y710" s="114"/>
    </row>
    <row r="711" spans="3:25">
      <c r="C711" s="167"/>
      <c r="D711" s="160"/>
      <c r="E711" s="140"/>
      <c r="F711" s="143"/>
      <c r="G711" s="144"/>
      <c r="H711" s="199"/>
      <c r="I711" s="187"/>
      <c r="J711" s="169"/>
      <c r="K711" s="200"/>
      <c r="L711" s="143"/>
      <c r="M711" s="143"/>
      <c r="N711" s="143"/>
      <c r="O711" s="147"/>
      <c r="P711" s="149"/>
      <c r="Q711" s="149"/>
      <c r="R711" s="121"/>
      <c r="S711" s="164"/>
      <c r="T711" s="161"/>
      <c r="U711" s="164"/>
      <c r="V711" s="121"/>
      <c r="W711" s="187"/>
      <c r="X711" s="140"/>
      <c r="Y711" s="114"/>
    </row>
    <row r="712" spans="3:25">
      <c r="C712" s="167"/>
      <c r="D712" s="160"/>
      <c r="E712" s="140"/>
      <c r="F712" s="143"/>
      <c r="G712" s="144"/>
      <c r="H712" s="199"/>
      <c r="I712" s="187"/>
      <c r="J712" s="169"/>
      <c r="K712" s="200"/>
      <c r="L712" s="143"/>
      <c r="M712" s="143"/>
      <c r="N712" s="143"/>
      <c r="O712" s="147"/>
      <c r="P712" s="149"/>
      <c r="Q712" s="149"/>
      <c r="R712" s="121"/>
      <c r="S712" s="164"/>
      <c r="T712" s="161"/>
      <c r="U712" s="164"/>
      <c r="V712" s="121"/>
      <c r="W712" s="187"/>
      <c r="X712" s="140"/>
      <c r="Y712" s="114"/>
    </row>
    <row r="713" spans="3:25">
      <c r="C713" s="167"/>
      <c r="D713" s="160"/>
      <c r="E713" s="140"/>
      <c r="F713" s="143"/>
      <c r="G713" s="144"/>
      <c r="H713" s="199"/>
      <c r="I713" s="187"/>
      <c r="J713" s="169"/>
      <c r="K713" s="200"/>
      <c r="L713" s="143"/>
      <c r="M713" s="143"/>
      <c r="N713" s="143"/>
      <c r="O713" s="147"/>
      <c r="P713" s="149"/>
      <c r="Q713" s="149"/>
      <c r="R713" s="121"/>
      <c r="S713" s="164"/>
      <c r="T713" s="161"/>
      <c r="U713" s="164"/>
      <c r="V713" s="121"/>
      <c r="W713" s="187"/>
      <c r="X713" s="140"/>
      <c r="Y713" s="114"/>
    </row>
    <row r="714" spans="3:25">
      <c r="C714" s="167"/>
      <c r="D714" s="160"/>
      <c r="E714" s="140"/>
      <c r="F714" s="143"/>
      <c r="G714" s="144"/>
      <c r="H714" s="199"/>
      <c r="I714" s="187"/>
      <c r="J714" s="169"/>
      <c r="K714" s="200"/>
      <c r="L714" s="143"/>
      <c r="M714" s="143"/>
      <c r="N714" s="143"/>
      <c r="O714" s="147"/>
      <c r="P714" s="149"/>
      <c r="Q714" s="149"/>
      <c r="R714" s="121"/>
      <c r="S714" s="164"/>
      <c r="T714" s="161"/>
      <c r="U714" s="164"/>
      <c r="V714" s="121"/>
      <c r="W714" s="187"/>
      <c r="X714" s="140"/>
      <c r="Y714" s="114"/>
    </row>
    <row r="715" spans="3:25">
      <c r="C715" s="167"/>
      <c r="D715" s="160"/>
      <c r="E715" s="140"/>
      <c r="F715" s="143"/>
      <c r="G715" s="144"/>
      <c r="H715" s="199"/>
      <c r="I715" s="187"/>
      <c r="J715" s="169"/>
      <c r="K715" s="200"/>
      <c r="L715" s="143"/>
      <c r="M715" s="143"/>
      <c r="N715" s="143"/>
      <c r="O715" s="147"/>
      <c r="P715" s="149"/>
      <c r="Q715" s="149"/>
      <c r="R715" s="121"/>
      <c r="S715" s="164"/>
      <c r="T715" s="161"/>
      <c r="U715" s="164"/>
      <c r="V715" s="121"/>
      <c r="W715" s="187"/>
      <c r="X715" s="140"/>
      <c r="Y715" s="114"/>
    </row>
    <row r="716" spans="3:25">
      <c r="C716" s="167"/>
      <c r="D716" s="160"/>
      <c r="E716" s="140"/>
      <c r="F716" s="143"/>
      <c r="G716" s="144"/>
      <c r="H716" s="199"/>
      <c r="I716" s="187"/>
      <c r="J716" s="169"/>
      <c r="K716" s="200"/>
      <c r="L716" s="143"/>
      <c r="M716" s="143"/>
      <c r="N716" s="143"/>
      <c r="O716" s="147"/>
      <c r="P716" s="149"/>
      <c r="Q716" s="149"/>
      <c r="R716" s="121"/>
      <c r="S716" s="164"/>
      <c r="T716" s="161"/>
      <c r="U716" s="164"/>
      <c r="V716" s="121"/>
      <c r="W716" s="187"/>
      <c r="X716" s="140"/>
      <c r="Y716" s="114"/>
    </row>
    <row r="717" spans="3:25">
      <c r="C717" s="167"/>
      <c r="D717" s="160"/>
      <c r="E717" s="140"/>
      <c r="F717" s="143"/>
      <c r="G717" s="144"/>
      <c r="H717" s="199"/>
      <c r="I717" s="187"/>
      <c r="J717" s="169"/>
      <c r="K717" s="200"/>
      <c r="L717" s="143"/>
      <c r="M717" s="143"/>
      <c r="N717" s="143"/>
      <c r="O717" s="147"/>
      <c r="P717" s="149"/>
      <c r="Q717" s="149"/>
      <c r="R717" s="121"/>
      <c r="S717" s="164"/>
      <c r="T717" s="161"/>
      <c r="U717" s="164"/>
      <c r="V717" s="121"/>
      <c r="W717" s="187"/>
      <c r="X717" s="140"/>
      <c r="Y717" s="114"/>
    </row>
    <row r="718" spans="3:25">
      <c r="C718" s="167"/>
      <c r="D718" s="160"/>
      <c r="E718" s="140"/>
      <c r="F718" s="143"/>
      <c r="G718" s="144"/>
      <c r="H718" s="199"/>
      <c r="I718" s="187"/>
      <c r="J718" s="169"/>
      <c r="K718" s="200"/>
      <c r="L718" s="143"/>
      <c r="M718" s="143"/>
      <c r="N718" s="143"/>
      <c r="O718" s="147"/>
      <c r="P718" s="149"/>
      <c r="Q718" s="149"/>
      <c r="R718" s="121"/>
      <c r="S718" s="164"/>
      <c r="T718" s="161"/>
      <c r="U718" s="164"/>
      <c r="V718" s="121"/>
      <c r="W718" s="187"/>
      <c r="X718" s="140"/>
      <c r="Y718" s="114"/>
    </row>
    <row r="719" spans="3:25">
      <c r="C719" s="167"/>
      <c r="D719" s="160"/>
      <c r="E719" s="140"/>
      <c r="F719" s="143"/>
      <c r="G719" s="144"/>
      <c r="H719" s="199"/>
      <c r="I719" s="187"/>
      <c r="J719" s="169"/>
      <c r="K719" s="200"/>
      <c r="L719" s="143"/>
      <c r="M719" s="143"/>
      <c r="N719" s="143"/>
      <c r="O719" s="147"/>
      <c r="P719" s="149"/>
      <c r="Q719" s="149"/>
      <c r="R719" s="121"/>
      <c r="S719" s="164"/>
      <c r="T719" s="161"/>
      <c r="U719" s="164"/>
      <c r="V719" s="121"/>
      <c r="W719" s="187"/>
      <c r="X719" s="140"/>
      <c r="Y719" s="114"/>
    </row>
    <row r="720" spans="3:25">
      <c r="C720" s="167"/>
      <c r="D720" s="160"/>
      <c r="E720" s="140"/>
      <c r="F720" s="143"/>
      <c r="G720" s="144"/>
      <c r="H720" s="199"/>
      <c r="I720" s="187"/>
      <c r="J720" s="169"/>
      <c r="K720" s="200"/>
      <c r="L720" s="143"/>
      <c r="M720" s="143"/>
      <c r="N720" s="143"/>
      <c r="O720" s="147"/>
      <c r="P720" s="149"/>
      <c r="Q720" s="149"/>
      <c r="R720" s="121"/>
      <c r="S720" s="164"/>
      <c r="T720" s="161"/>
      <c r="U720" s="164"/>
      <c r="V720" s="121"/>
      <c r="W720" s="187"/>
      <c r="X720" s="140"/>
      <c r="Y720" s="114"/>
    </row>
    <row r="721" spans="3:25">
      <c r="C721" s="167"/>
      <c r="D721" s="160"/>
      <c r="E721" s="140"/>
      <c r="F721" s="143"/>
      <c r="G721" s="144"/>
      <c r="H721" s="199"/>
      <c r="I721" s="187"/>
      <c r="J721" s="169"/>
      <c r="K721" s="200"/>
      <c r="L721" s="143"/>
      <c r="M721" s="143"/>
      <c r="N721" s="143"/>
      <c r="O721" s="147"/>
      <c r="P721" s="149"/>
      <c r="Q721" s="149"/>
      <c r="R721" s="121"/>
      <c r="S721" s="164"/>
      <c r="T721" s="161"/>
      <c r="U721" s="164"/>
      <c r="V721" s="121"/>
      <c r="W721" s="187"/>
      <c r="X721" s="140"/>
      <c r="Y721" s="114"/>
    </row>
    <row r="722" spans="3:25">
      <c r="C722" s="167"/>
      <c r="D722" s="160"/>
      <c r="E722" s="140"/>
      <c r="F722" s="143"/>
      <c r="G722" s="144"/>
      <c r="H722" s="199"/>
      <c r="I722" s="187"/>
      <c r="J722" s="169"/>
      <c r="K722" s="200"/>
      <c r="L722" s="143"/>
      <c r="M722" s="143"/>
      <c r="N722" s="143"/>
      <c r="O722" s="147"/>
      <c r="P722" s="149"/>
      <c r="Q722" s="149"/>
      <c r="R722" s="121"/>
      <c r="S722" s="164"/>
      <c r="T722" s="161"/>
      <c r="U722" s="164"/>
      <c r="V722" s="121"/>
      <c r="W722" s="187"/>
      <c r="X722" s="140"/>
      <c r="Y722" s="114"/>
    </row>
    <row r="723" spans="3:25">
      <c r="C723" s="167"/>
      <c r="D723" s="160"/>
      <c r="E723" s="140"/>
      <c r="F723" s="143"/>
      <c r="G723" s="144"/>
      <c r="H723" s="199"/>
      <c r="I723" s="187"/>
      <c r="J723" s="169"/>
      <c r="K723" s="200"/>
      <c r="L723" s="143"/>
      <c r="M723" s="143"/>
      <c r="N723" s="143"/>
      <c r="O723" s="147"/>
      <c r="P723" s="149"/>
      <c r="Q723" s="149"/>
      <c r="R723" s="121"/>
      <c r="S723" s="164"/>
      <c r="T723" s="161"/>
      <c r="U723" s="164"/>
      <c r="V723" s="121"/>
      <c r="W723" s="187"/>
      <c r="X723" s="140"/>
      <c r="Y723" s="114"/>
    </row>
    <row r="724" spans="3:25">
      <c r="C724" s="167"/>
      <c r="D724" s="160"/>
      <c r="E724" s="140"/>
      <c r="F724" s="143"/>
      <c r="G724" s="144"/>
      <c r="H724" s="199"/>
      <c r="I724" s="187"/>
      <c r="J724" s="169"/>
      <c r="K724" s="200"/>
      <c r="L724" s="143"/>
      <c r="M724" s="143"/>
      <c r="N724" s="143"/>
      <c r="O724" s="147"/>
      <c r="P724" s="149"/>
      <c r="Q724" s="149"/>
      <c r="R724" s="121"/>
      <c r="S724" s="164"/>
      <c r="T724" s="161"/>
      <c r="U724" s="164"/>
      <c r="V724" s="121"/>
      <c r="W724" s="187"/>
      <c r="X724" s="140"/>
      <c r="Y724" s="114"/>
    </row>
    <row r="725" spans="3:25">
      <c r="C725" s="167"/>
      <c r="D725" s="160"/>
      <c r="E725" s="140"/>
      <c r="F725" s="143"/>
      <c r="G725" s="144"/>
      <c r="H725" s="199"/>
      <c r="I725" s="187"/>
      <c r="J725" s="169"/>
      <c r="K725" s="200"/>
      <c r="L725" s="143"/>
      <c r="M725" s="143"/>
      <c r="N725" s="143"/>
      <c r="O725" s="147"/>
      <c r="P725" s="149"/>
      <c r="Q725" s="149"/>
      <c r="R725" s="121"/>
      <c r="S725" s="164"/>
      <c r="T725" s="161"/>
      <c r="U725" s="164"/>
      <c r="V725" s="121"/>
      <c r="W725" s="187"/>
      <c r="X725" s="140"/>
      <c r="Y725" s="114"/>
    </row>
    <row r="726" spans="3:25">
      <c r="C726" s="167"/>
      <c r="D726" s="160"/>
      <c r="E726" s="140"/>
      <c r="F726" s="143"/>
      <c r="G726" s="144"/>
      <c r="H726" s="199"/>
      <c r="I726" s="187"/>
      <c r="J726" s="169"/>
      <c r="K726" s="200"/>
      <c r="L726" s="143"/>
      <c r="M726" s="143"/>
      <c r="N726" s="143"/>
      <c r="O726" s="147"/>
      <c r="P726" s="149"/>
      <c r="Q726" s="149"/>
      <c r="R726" s="121"/>
      <c r="S726" s="164"/>
      <c r="T726" s="161"/>
      <c r="U726" s="164"/>
      <c r="V726" s="121"/>
      <c r="W726" s="187"/>
      <c r="X726" s="140"/>
      <c r="Y726" s="114"/>
    </row>
    <row r="727" spans="3:25">
      <c r="C727" s="167"/>
      <c r="D727" s="160"/>
      <c r="E727" s="140"/>
      <c r="F727" s="143"/>
      <c r="G727" s="144"/>
      <c r="H727" s="199"/>
      <c r="I727" s="187"/>
      <c r="J727" s="169"/>
      <c r="K727" s="200"/>
      <c r="L727" s="143"/>
      <c r="M727" s="143"/>
      <c r="N727" s="143"/>
      <c r="O727" s="147"/>
      <c r="P727" s="149"/>
      <c r="Q727" s="149"/>
      <c r="R727" s="121"/>
      <c r="S727" s="164"/>
      <c r="T727" s="161"/>
      <c r="U727" s="164"/>
      <c r="V727" s="121"/>
      <c r="W727" s="187"/>
      <c r="X727" s="140"/>
      <c r="Y727" s="114"/>
    </row>
    <row r="728" spans="3:25">
      <c r="C728" s="167"/>
      <c r="D728" s="160"/>
      <c r="E728" s="140"/>
      <c r="F728" s="143"/>
      <c r="G728" s="144"/>
      <c r="H728" s="199"/>
      <c r="I728" s="187"/>
      <c r="J728" s="169"/>
      <c r="K728" s="200"/>
      <c r="L728" s="143"/>
      <c r="M728" s="143"/>
      <c r="N728" s="143"/>
      <c r="O728" s="147"/>
      <c r="P728" s="149"/>
      <c r="Q728" s="149"/>
      <c r="R728" s="121"/>
      <c r="S728" s="164"/>
      <c r="T728" s="161"/>
      <c r="U728" s="164"/>
      <c r="V728" s="121"/>
      <c r="W728" s="187"/>
      <c r="X728" s="140"/>
      <c r="Y728" s="114"/>
    </row>
    <row r="729" spans="3:25">
      <c r="C729" s="167"/>
      <c r="D729" s="160"/>
      <c r="E729" s="140"/>
      <c r="F729" s="143"/>
      <c r="G729" s="144"/>
      <c r="H729" s="199"/>
      <c r="I729" s="187"/>
      <c r="J729" s="169"/>
      <c r="K729" s="200"/>
      <c r="L729" s="143"/>
      <c r="M729" s="143"/>
      <c r="N729" s="143"/>
      <c r="O729" s="147"/>
      <c r="P729" s="149"/>
      <c r="Q729" s="149"/>
      <c r="R729" s="121"/>
      <c r="S729" s="164"/>
      <c r="T729" s="161"/>
      <c r="U729" s="164"/>
      <c r="V729" s="121"/>
      <c r="W729" s="187"/>
      <c r="X729" s="140"/>
      <c r="Y729" s="114"/>
    </row>
    <row r="730" spans="3:25">
      <c r="C730" s="167"/>
      <c r="D730" s="160"/>
      <c r="E730" s="140"/>
      <c r="F730" s="143"/>
      <c r="G730" s="144"/>
      <c r="H730" s="199"/>
      <c r="I730" s="187"/>
      <c r="J730" s="169"/>
      <c r="K730" s="200"/>
      <c r="L730" s="143"/>
      <c r="M730" s="143"/>
      <c r="N730" s="143"/>
      <c r="O730" s="147"/>
      <c r="P730" s="149"/>
      <c r="Q730" s="149"/>
      <c r="R730" s="121"/>
      <c r="S730" s="164"/>
      <c r="T730" s="161"/>
      <c r="U730" s="164"/>
      <c r="V730" s="121"/>
      <c r="W730" s="187"/>
      <c r="X730" s="140"/>
      <c r="Y730" s="114"/>
    </row>
    <row r="731" spans="3:25">
      <c r="C731" s="167"/>
      <c r="D731" s="160"/>
      <c r="E731" s="140"/>
      <c r="F731" s="143"/>
      <c r="G731" s="144"/>
      <c r="H731" s="199"/>
      <c r="I731" s="187"/>
      <c r="J731" s="169"/>
      <c r="K731" s="200"/>
      <c r="L731" s="143"/>
      <c r="M731" s="143"/>
      <c r="N731" s="143"/>
      <c r="O731" s="147"/>
      <c r="P731" s="149"/>
      <c r="Q731" s="149"/>
      <c r="R731" s="121"/>
      <c r="S731" s="164"/>
      <c r="T731" s="161"/>
      <c r="U731" s="164"/>
      <c r="V731" s="121"/>
      <c r="W731" s="187"/>
      <c r="X731" s="140"/>
      <c r="Y731" s="114"/>
    </row>
    <row r="732" spans="3:25">
      <c r="C732" s="167"/>
      <c r="D732" s="160"/>
      <c r="E732" s="140"/>
      <c r="F732" s="143"/>
      <c r="G732" s="144"/>
      <c r="H732" s="199"/>
      <c r="I732" s="187"/>
      <c r="J732" s="169"/>
      <c r="K732" s="200"/>
      <c r="L732" s="143"/>
      <c r="M732" s="143"/>
      <c r="N732" s="143"/>
      <c r="O732" s="147"/>
      <c r="P732" s="149"/>
      <c r="Q732" s="149"/>
      <c r="R732" s="121"/>
      <c r="S732" s="164"/>
      <c r="T732" s="161"/>
      <c r="U732" s="164"/>
      <c r="V732" s="121"/>
      <c r="W732" s="187"/>
      <c r="X732" s="140"/>
      <c r="Y732" s="114"/>
    </row>
    <row r="733" spans="3:25">
      <c r="C733" s="167"/>
      <c r="D733" s="160"/>
      <c r="E733" s="140"/>
      <c r="F733" s="143"/>
      <c r="G733" s="144"/>
      <c r="H733" s="199"/>
      <c r="I733" s="187"/>
      <c r="J733" s="169"/>
      <c r="K733" s="200"/>
      <c r="L733" s="143"/>
      <c r="M733" s="143"/>
      <c r="N733" s="143"/>
      <c r="O733" s="147"/>
      <c r="P733" s="149"/>
      <c r="Q733" s="149"/>
      <c r="R733" s="121"/>
      <c r="S733" s="164"/>
      <c r="T733" s="161"/>
      <c r="U733" s="164"/>
      <c r="V733" s="121"/>
      <c r="W733" s="187"/>
      <c r="X733" s="140"/>
      <c r="Y733" s="114"/>
    </row>
    <row r="734" spans="3:25">
      <c r="C734" s="167"/>
      <c r="D734" s="160"/>
      <c r="E734" s="140"/>
      <c r="F734" s="143"/>
      <c r="G734" s="144"/>
      <c r="H734" s="199"/>
      <c r="I734" s="187"/>
      <c r="J734" s="169"/>
      <c r="K734" s="200"/>
      <c r="L734" s="143"/>
      <c r="M734" s="143"/>
      <c r="N734" s="143"/>
      <c r="O734" s="147"/>
      <c r="P734" s="149"/>
      <c r="Q734" s="149"/>
      <c r="R734" s="121"/>
      <c r="S734" s="164"/>
      <c r="T734" s="161"/>
      <c r="U734" s="164"/>
      <c r="V734" s="121"/>
      <c r="W734" s="187"/>
      <c r="X734" s="140"/>
      <c r="Y734" s="114"/>
    </row>
    <row r="735" spans="3:25">
      <c r="C735" s="167"/>
      <c r="D735" s="160"/>
      <c r="E735" s="140"/>
      <c r="F735" s="143"/>
      <c r="G735" s="144"/>
      <c r="H735" s="199"/>
      <c r="I735" s="187"/>
      <c r="J735" s="169"/>
      <c r="K735" s="200"/>
      <c r="L735" s="143"/>
      <c r="M735" s="143"/>
      <c r="N735" s="143"/>
      <c r="O735" s="147"/>
      <c r="P735" s="149"/>
      <c r="Q735" s="149"/>
      <c r="R735" s="121"/>
      <c r="S735" s="164"/>
      <c r="T735" s="161"/>
      <c r="U735" s="164"/>
      <c r="V735" s="121"/>
      <c r="W735" s="187"/>
      <c r="X735" s="140"/>
      <c r="Y735" s="114"/>
    </row>
    <row r="736" spans="3:25">
      <c r="C736" s="167"/>
      <c r="D736" s="160"/>
      <c r="E736" s="140"/>
      <c r="F736" s="143"/>
      <c r="G736" s="144"/>
      <c r="H736" s="199"/>
      <c r="I736" s="187"/>
      <c r="J736" s="169"/>
      <c r="K736" s="200"/>
      <c r="L736" s="143"/>
      <c r="M736" s="143"/>
      <c r="N736" s="143"/>
      <c r="O736" s="147"/>
      <c r="P736" s="149"/>
      <c r="Q736" s="149"/>
      <c r="R736" s="121"/>
      <c r="S736" s="164"/>
      <c r="T736" s="161"/>
      <c r="U736" s="164"/>
      <c r="V736" s="121"/>
      <c r="W736" s="187"/>
      <c r="X736" s="140"/>
      <c r="Y736" s="114"/>
    </row>
    <row r="737" spans="3:25">
      <c r="C737" s="167"/>
      <c r="D737" s="160"/>
      <c r="E737" s="140"/>
      <c r="F737" s="143"/>
      <c r="G737" s="144"/>
      <c r="H737" s="199"/>
      <c r="I737" s="187"/>
      <c r="J737" s="169"/>
      <c r="K737" s="200"/>
      <c r="L737" s="143"/>
      <c r="M737" s="143"/>
      <c r="N737" s="143"/>
      <c r="O737" s="147"/>
      <c r="P737" s="149"/>
      <c r="Q737" s="149"/>
      <c r="R737" s="121"/>
      <c r="S737" s="164"/>
      <c r="T737" s="161"/>
      <c r="U737" s="164"/>
      <c r="V737" s="121"/>
      <c r="W737" s="187"/>
      <c r="X737" s="140"/>
      <c r="Y737" s="114"/>
    </row>
    <row r="738" spans="3:25">
      <c r="C738" s="167"/>
      <c r="D738" s="160"/>
      <c r="E738" s="140"/>
      <c r="F738" s="143"/>
      <c r="G738" s="144"/>
      <c r="H738" s="199"/>
      <c r="I738" s="187"/>
      <c r="J738" s="169"/>
      <c r="K738" s="200"/>
      <c r="L738" s="143"/>
      <c r="M738" s="143"/>
      <c r="N738" s="143"/>
      <c r="O738" s="147"/>
      <c r="P738" s="149"/>
      <c r="Q738" s="149"/>
      <c r="R738" s="121"/>
      <c r="S738" s="164"/>
      <c r="T738" s="161"/>
      <c r="U738" s="164"/>
      <c r="V738" s="121"/>
      <c r="W738" s="187"/>
      <c r="X738" s="140"/>
      <c r="Y738" s="114"/>
    </row>
    <row r="739" spans="3:25">
      <c r="C739" s="167"/>
      <c r="D739" s="160"/>
      <c r="E739" s="140"/>
      <c r="F739" s="143"/>
      <c r="G739" s="144"/>
      <c r="H739" s="199"/>
      <c r="I739" s="187"/>
      <c r="J739" s="169"/>
      <c r="K739" s="200"/>
      <c r="L739" s="143"/>
      <c r="M739" s="143"/>
      <c r="N739" s="143"/>
      <c r="O739" s="147"/>
      <c r="P739" s="149"/>
      <c r="Q739" s="149"/>
      <c r="R739" s="121"/>
      <c r="S739" s="164"/>
      <c r="T739" s="161"/>
      <c r="U739" s="164"/>
      <c r="V739" s="121"/>
      <c r="W739" s="187"/>
      <c r="X739" s="140"/>
      <c r="Y739" s="114"/>
    </row>
    <row r="740" spans="3:25">
      <c r="C740" s="167"/>
      <c r="D740" s="160"/>
      <c r="E740" s="140"/>
      <c r="F740" s="143"/>
      <c r="G740" s="144"/>
      <c r="H740" s="199"/>
      <c r="I740" s="187"/>
      <c r="J740" s="169"/>
      <c r="K740" s="200"/>
      <c r="L740" s="143"/>
      <c r="M740" s="143"/>
      <c r="N740" s="143"/>
      <c r="O740" s="147"/>
      <c r="P740" s="149"/>
      <c r="Q740" s="149"/>
      <c r="R740" s="121"/>
      <c r="S740" s="164"/>
      <c r="T740" s="161"/>
      <c r="U740" s="164"/>
      <c r="V740" s="121"/>
      <c r="W740" s="187"/>
      <c r="X740" s="140"/>
      <c r="Y740" s="114"/>
    </row>
    <row r="741" spans="3:25">
      <c r="C741" s="167"/>
      <c r="D741" s="160"/>
      <c r="E741" s="140"/>
      <c r="F741" s="143"/>
      <c r="G741" s="144"/>
      <c r="H741" s="199"/>
      <c r="I741" s="187"/>
      <c r="J741" s="169"/>
      <c r="K741" s="200"/>
      <c r="L741" s="143"/>
      <c r="M741" s="143"/>
      <c r="N741" s="143"/>
      <c r="O741" s="147"/>
      <c r="P741" s="149"/>
      <c r="Q741" s="149"/>
      <c r="R741" s="121"/>
      <c r="S741" s="164"/>
      <c r="T741" s="161"/>
      <c r="U741" s="164"/>
      <c r="V741" s="121"/>
      <c r="W741" s="187"/>
      <c r="X741" s="140"/>
      <c r="Y741" s="114"/>
    </row>
    <row r="742" spans="3:25">
      <c r="C742" s="167"/>
      <c r="D742" s="160"/>
      <c r="E742" s="140"/>
      <c r="F742" s="143"/>
      <c r="G742" s="144"/>
      <c r="H742" s="199"/>
      <c r="I742" s="187"/>
      <c r="J742" s="169"/>
      <c r="K742" s="200"/>
      <c r="L742" s="143"/>
      <c r="M742" s="143"/>
      <c r="N742" s="143"/>
      <c r="O742" s="147"/>
      <c r="P742" s="149"/>
      <c r="Q742" s="149"/>
      <c r="R742" s="121"/>
      <c r="S742" s="164"/>
      <c r="T742" s="161"/>
      <c r="U742" s="164"/>
      <c r="V742" s="121"/>
      <c r="W742" s="187"/>
      <c r="X742" s="140"/>
      <c r="Y742" s="114"/>
    </row>
    <row r="743" spans="3:25">
      <c r="C743" s="167"/>
      <c r="D743" s="160"/>
      <c r="E743" s="140"/>
      <c r="F743" s="143"/>
      <c r="G743" s="144"/>
      <c r="H743" s="199"/>
      <c r="I743" s="187"/>
      <c r="J743" s="169"/>
      <c r="K743" s="200"/>
      <c r="L743" s="143"/>
      <c r="M743" s="143"/>
      <c r="N743" s="143"/>
      <c r="O743" s="147"/>
      <c r="P743" s="149"/>
      <c r="Q743" s="149"/>
      <c r="R743" s="121"/>
      <c r="S743" s="164"/>
      <c r="T743" s="161"/>
      <c r="U743" s="164"/>
      <c r="V743" s="121"/>
      <c r="W743" s="187"/>
      <c r="X743" s="140"/>
      <c r="Y743" s="114"/>
    </row>
    <row r="744" spans="3:25">
      <c r="C744" s="167"/>
      <c r="D744" s="160"/>
      <c r="E744" s="140"/>
      <c r="F744" s="143"/>
      <c r="G744" s="144"/>
      <c r="H744" s="199"/>
      <c r="I744" s="187"/>
      <c r="J744" s="169"/>
      <c r="K744" s="200"/>
      <c r="L744" s="143"/>
      <c r="M744" s="143"/>
      <c r="N744" s="143"/>
      <c r="O744" s="147"/>
      <c r="P744" s="149"/>
      <c r="Q744" s="149"/>
      <c r="R744" s="121"/>
      <c r="S744" s="164"/>
      <c r="T744" s="161"/>
      <c r="U744" s="164"/>
      <c r="V744" s="121"/>
      <c r="W744" s="187"/>
      <c r="X744" s="140"/>
      <c r="Y744" s="114"/>
    </row>
    <row r="745" spans="3:25">
      <c r="C745" s="167"/>
      <c r="D745" s="160"/>
      <c r="E745" s="140"/>
      <c r="F745" s="143"/>
      <c r="G745" s="144"/>
      <c r="H745" s="199"/>
      <c r="I745" s="187"/>
      <c r="J745" s="169"/>
      <c r="K745" s="200"/>
      <c r="L745" s="143"/>
      <c r="M745" s="143"/>
      <c r="N745" s="143"/>
      <c r="O745" s="147"/>
      <c r="P745" s="149"/>
      <c r="Q745" s="149"/>
      <c r="R745" s="121"/>
      <c r="S745" s="164"/>
      <c r="T745" s="161"/>
      <c r="U745" s="164"/>
      <c r="V745" s="121"/>
      <c r="W745" s="187"/>
      <c r="X745" s="140"/>
      <c r="Y745" s="114"/>
    </row>
    <row r="746" spans="3:25">
      <c r="C746" s="167"/>
      <c r="D746" s="160"/>
      <c r="E746" s="140"/>
      <c r="F746" s="143"/>
      <c r="G746" s="144"/>
      <c r="H746" s="199"/>
      <c r="I746" s="187"/>
      <c r="J746" s="169"/>
      <c r="K746" s="200"/>
      <c r="L746" s="143"/>
      <c r="M746" s="143"/>
      <c r="N746" s="143"/>
      <c r="O746" s="147"/>
      <c r="P746" s="149"/>
      <c r="Q746" s="149"/>
      <c r="R746" s="121"/>
      <c r="S746" s="164"/>
      <c r="T746" s="161"/>
      <c r="U746" s="164"/>
      <c r="V746" s="121"/>
      <c r="W746" s="187"/>
      <c r="X746" s="140"/>
      <c r="Y746" s="114"/>
    </row>
    <row r="747" spans="3:25">
      <c r="C747" s="167"/>
      <c r="D747" s="160"/>
      <c r="E747" s="140"/>
      <c r="F747" s="143"/>
      <c r="G747" s="144"/>
      <c r="H747" s="199"/>
      <c r="I747" s="187"/>
      <c r="J747" s="169"/>
      <c r="K747" s="200"/>
      <c r="L747" s="143"/>
      <c r="M747" s="143"/>
      <c r="N747" s="143"/>
      <c r="O747" s="147"/>
      <c r="P747" s="149"/>
      <c r="Q747" s="149"/>
      <c r="R747" s="121"/>
      <c r="S747" s="164"/>
      <c r="T747" s="161"/>
      <c r="U747" s="164"/>
      <c r="V747" s="121"/>
      <c r="W747" s="187"/>
      <c r="X747" s="140"/>
      <c r="Y747" s="114"/>
    </row>
    <row r="748" spans="3:25">
      <c r="C748" s="167"/>
      <c r="D748" s="160"/>
      <c r="E748" s="140"/>
      <c r="F748" s="143"/>
      <c r="G748" s="144"/>
      <c r="H748" s="199"/>
      <c r="I748" s="187"/>
      <c r="J748" s="169"/>
      <c r="K748" s="200"/>
      <c r="L748" s="143"/>
      <c r="M748" s="143"/>
      <c r="N748" s="143"/>
      <c r="O748" s="147"/>
      <c r="P748" s="149"/>
      <c r="Q748" s="149"/>
      <c r="R748" s="121"/>
      <c r="S748" s="164"/>
      <c r="T748" s="161"/>
      <c r="U748" s="164"/>
      <c r="V748" s="121"/>
      <c r="W748" s="187"/>
      <c r="X748" s="140"/>
      <c r="Y748" s="114"/>
    </row>
    <row r="749" spans="3:25">
      <c r="C749" s="167"/>
      <c r="D749" s="160"/>
      <c r="E749" s="140"/>
      <c r="F749" s="143"/>
      <c r="G749" s="144"/>
      <c r="H749" s="199"/>
      <c r="I749" s="187"/>
      <c r="J749" s="169"/>
      <c r="K749" s="200"/>
      <c r="L749" s="143"/>
      <c r="M749" s="143"/>
      <c r="N749" s="143"/>
      <c r="O749" s="147"/>
      <c r="P749" s="149"/>
      <c r="Q749" s="149"/>
      <c r="R749" s="121"/>
      <c r="S749" s="164"/>
      <c r="T749" s="161"/>
      <c r="U749" s="164"/>
      <c r="V749" s="121"/>
      <c r="W749" s="187"/>
      <c r="X749" s="140"/>
      <c r="Y749" s="114"/>
    </row>
    <row r="750" spans="3:25">
      <c r="C750" s="167"/>
      <c r="D750" s="160"/>
      <c r="E750" s="140"/>
      <c r="F750" s="143"/>
      <c r="G750" s="144"/>
      <c r="H750" s="199"/>
      <c r="I750" s="187"/>
      <c r="J750" s="169"/>
      <c r="K750" s="200"/>
      <c r="L750" s="143"/>
      <c r="M750" s="143"/>
      <c r="N750" s="143"/>
      <c r="O750" s="147"/>
      <c r="P750" s="149"/>
      <c r="Q750" s="149"/>
      <c r="R750" s="121"/>
      <c r="S750" s="164"/>
      <c r="T750" s="161"/>
      <c r="U750" s="164"/>
      <c r="V750" s="121"/>
      <c r="W750" s="187"/>
      <c r="X750" s="140"/>
      <c r="Y750" s="114"/>
    </row>
    <row r="751" spans="3:25">
      <c r="C751" s="167"/>
      <c r="D751" s="160"/>
      <c r="E751" s="140"/>
      <c r="F751" s="143"/>
      <c r="G751" s="144"/>
      <c r="H751" s="199"/>
      <c r="I751" s="187"/>
      <c r="J751" s="169"/>
      <c r="K751" s="200"/>
      <c r="L751" s="143"/>
      <c r="M751" s="143"/>
      <c r="N751" s="143"/>
      <c r="O751" s="147"/>
      <c r="P751" s="149"/>
      <c r="Q751" s="149"/>
      <c r="R751" s="121"/>
      <c r="S751" s="164"/>
      <c r="T751" s="161"/>
      <c r="U751" s="164"/>
      <c r="V751" s="121"/>
      <c r="W751" s="187"/>
      <c r="X751" s="140"/>
      <c r="Y751" s="114"/>
    </row>
    <row r="752" spans="3:25">
      <c r="C752" s="167"/>
      <c r="D752" s="160"/>
      <c r="E752" s="140"/>
      <c r="F752" s="143"/>
      <c r="G752" s="144"/>
      <c r="H752" s="199"/>
      <c r="I752" s="187"/>
      <c r="J752" s="169"/>
      <c r="K752" s="200"/>
      <c r="L752" s="143"/>
      <c r="M752" s="143"/>
      <c r="N752" s="143"/>
      <c r="O752" s="147"/>
      <c r="P752" s="149"/>
      <c r="Q752" s="149"/>
      <c r="R752" s="121"/>
      <c r="S752" s="164"/>
      <c r="T752" s="161"/>
      <c r="U752" s="164"/>
      <c r="V752" s="121"/>
      <c r="W752" s="187"/>
      <c r="X752" s="140"/>
      <c r="Y752" s="114"/>
    </row>
    <row r="753" spans="3:25">
      <c r="C753" s="167"/>
      <c r="D753" s="160"/>
      <c r="E753" s="140"/>
      <c r="F753" s="143"/>
      <c r="G753" s="144"/>
      <c r="H753" s="199"/>
      <c r="I753" s="187"/>
      <c r="J753" s="169"/>
      <c r="K753" s="200"/>
      <c r="L753" s="143"/>
      <c r="M753" s="143"/>
      <c r="N753" s="143"/>
      <c r="O753" s="147"/>
      <c r="P753" s="149"/>
      <c r="Q753" s="149"/>
      <c r="R753" s="121"/>
      <c r="S753" s="164"/>
      <c r="T753" s="161"/>
      <c r="U753" s="164"/>
      <c r="V753" s="121"/>
      <c r="W753" s="187"/>
      <c r="X753" s="140"/>
      <c r="Y753" s="114"/>
    </row>
    <row r="754" spans="3:25">
      <c r="C754" s="167"/>
      <c r="D754" s="160"/>
      <c r="E754" s="140"/>
      <c r="F754" s="143"/>
      <c r="G754" s="144"/>
      <c r="H754" s="199"/>
      <c r="I754" s="187"/>
      <c r="J754" s="169"/>
      <c r="K754" s="200"/>
      <c r="L754" s="143"/>
      <c r="M754" s="143"/>
      <c r="N754" s="143"/>
      <c r="O754" s="147"/>
      <c r="P754" s="149"/>
      <c r="Q754" s="149"/>
      <c r="R754" s="121"/>
      <c r="S754" s="164"/>
      <c r="T754" s="161"/>
      <c r="U754" s="164"/>
      <c r="V754" s="121"/>
      <c r="W754" s="187"/>
      <c r="X754" s="140"/>
      <c r="Y754" s="114"/>
    </row>
    <row r="755" spans="3:25">
      <c r="C755" s="167"/>
      <c r="D755" s="160"/>
      <c r="E755" s="140"/>
      <c r="F755" s="143"/>
      <c r="G755" s="144"/>
      <c r="H755" s="199"/>
      <c r="I755" s="187"/>
      <c r="J755" s="169"/>
      <c r="K755" s="200"/>
      <c r="L755" s="143"/>
      <c r="M755" s="143"/>
      <c r="N755" s="143"/>
      <c r="O755" s="147"/>
      <c r="P755" s="149"/>
      <c r="Q755" s="149"/>
      <c r="R755" s="121"/>
      <c r="S755" s="164"/>
      <c r="T755" s="161"/>
      <c r="U755" s="164"/>
      <c r="V755" s="121"/>
      <c r="W755" s="187"/>
      <c r="X755" s="140"/>
      <c r="Y755" s="114"/>
    </row>
    <row r="756" spans="3:25">
      <c r="C756" s="167"/>
      <c r="D756" s="160"/>
      <c r="E756" s="140"/>
      <c r="F756" s="143"/>
      <c r="G756" s="144"/>
      <c r="H756" s="199"/>
      <c r="I756" s="187"/>
      <c r="J756" s="169"/>
      <c r="K756" s="200"/>
      <c r="L756" s="143"/>
      <c r="M756" s="143"/>
      <c r="N756" s="143"/>
      <c r="O756" s="147"/>
      <c r="P756" s="149"/>
      <c r="Q756" s="149"/>
      <c r="R756" s="121"/>
      <c r="S756" s="164"/>
      <c r="T756" s="161"/>
      <c r="U756" s="164"/>
      <c r="V756" s="121"/>
      <c r="W756" s="187"/>
      <c r="X756" s="140"/>
      <c r="Y756" s="114"/>
    </row>
    <row r="757" spans="3:25">
      <c r="C757" s="167"/>
      <c r="D757" s="160"/>
      <c r="E757" s="140"/>
      <c r="F757" s="143"/>
      <c r="G757" s="144"/>
      <c r="H757" s="199"/>
      <c r="I757" s="187"/>
      <c r="J757" s="169"/>
      <c r="K757" s="200"/>
      <c r="L757" s="143"/>
      <c r="M757" s="143"/>
      <c r="N757" s="143"/>
      <c r="O757" s="147"/>
      <c r="P757" s="149"/>
      <c r="Q757" s="149"/>
      <c r="R757" s="121"/>
      <c r="S757" s="164"/>
      <c r="T757" s="161"/>
      <c r="U757" s="164"/>
      <c r="V757" s="121"/>
      <c r="W757" s="187"/>
      <c r="X757" s="140"/>
      <c r="Y757" s="114"/>
    </row>
    <row r="758" spans="3:25">
      <c r="C758" s="167"/>
      <c r="D758" s="160"/>
      <c r="E758" s="140"/>
      <c r="F758" s="143"/>
      <c r="G758" s="144"/>
      <c r="H758" s="199"/>
      <c r="I758" s="187"/>
      <c r="J758" s="169"/>
      <c r="K758" s="200"/>
      <c r="L758" s="143"/>
      <c r="M758" s="143"/>
      <c r="N758" s="143"/>
      <c r="O758" s="147"/>
      <c r="P758" s="149"/>
      <c r="Q758" s="149"/>
      <c r="R758" s="121"/>
      <c r="S758" s="164"/>
      <c r="T758" s="161"/>
      <c r="U758" s="164"/>
      <c r="V758" s="121"/>
      <c r="W758" s="187"/>
      <c r="X758" s="140"/>
      <c r="Y758" s="114"/>
    </row>
    <row r="759" spans="3:25">
      <c r="C759" s="167"/>
      <c r="D759" s="160"/>
      <c r="E759" s="140"/>
      <c r="F759" s="143"/>
      <c r="G759" s="144"/>
      <c r="H759" s="199"/>
      <c r="I759" s="187"/>
      <c r="J759" s="169"/>
      <c r="K759" s="200"/>
      <c r="L759" s="143"/>
      <c r="M759" s="143"/>
      <c r="N759" s="143"/>
      <c r="O759" s="147"/>
      <c r="P759" s="149"/>
      <c r="Q759" s="149"/>
      <c r="R759" s="121"/>
      <c r="S759" s="164"/>
      <c r="T759" s="161"/>
      <c r="U759" s="164"/>
      <c r="V759" s="121"/>
      <c r="W759" s="187"/>
      <c r="X759" s="140"/>
      <c r="Y759" s="114"/>
    </row>
    <row r="760" spans="3:25">
      <c r="C760" s="167"/>
      <c r="D760" s="160"/>
      <c r="E760" s="140"/>
      <c r="F760" s="143"/>
      <c r="G760" s="144"/>
      <c r="H760" s="199"/>
      <c r="I760" s="187"/>
      <c r="J760" s="169"/>
      <c r="K760" s="200"/>
      <c r="L760" s="143"/>
      <c r="M760" s="143"/>
      <c r="N760" s="143"/>
      <c r="O760" s="147"/>
      <c r="P760" s="149"/>
      <c r="Q760" s="149"/>
      <c r="R760" s="121"/>
      <c r="S760" s="164"/>
      <c r="T760" s="161"/>
      <c r="U760" s="164"/>
      <c r="V760" s="121"/>
      <c r="W760" s="187"/>
      <c r="X760" s="140"/>
      <c r="Y760" s="114"/>
    </row>
    <row r="761" spans="3:25">
      <c r="C761" s="167"/>
      <c r="D761" s="160"/>
      <c r="E761" s="140"/>
      <c r="F761" s="143"/>
      <c r="G761" s="144"/>
      <c r="H761" s="199"/>
      <c r="I761" s="187"/>
      <c r="J761" s="169"/>
      <c r="K761" s="200"/>
      <c r="L761" s="143"/>
      <c r="M761" s="143"/>
      <c r="N761" s="143"/>
      <c r="O761" s="147"/>
      <c r="P761" s="149"/>
      <c r="Q761" s="149"/>
      <c r="R761" s="121"/>
      <c r="S761" s="164"/>
      <c r="T761" s="161"/>
      <c r="U761" s="164"/>
      <c r="V761" s="121"/>
      <c r="W761" s="187"/>
      <c r="X761" s="140"/>
      <c r="Y761" s="114"/>
    </row>
    <row r="762" spans="3:25">
      <c r="C762" s="167"/>
      <c r="D762" s="160"/>
      <c r="E762" s="140"/>
      <c r="F762" s="143"/>
      <c r="G762" s="144"/>
      <c r="H762" s="199"/>
      <c r="I762" s="187"/>
      <c r="J762" s="169"/>
      <c r="K762" s="200"/>
      <c r="L762" s="143"/>
      <c r="M762" s="143"/>
      <c r="N762" s="143"/>
      <c r="O762" s="147"/>
      <c r="P762" s="149"/>
      <c r="Q762" s="149"/>
      <c r="R762" s="121"/>
      <c r="S762" s="164"/>
      <c r="T762" s="161"/>
      <c r="U762" s="164"/>
      <c r="V762" s="121"/>
      <c r="W762" s="187"/>
      <c r="X762" s="140"/>
      <c r="Y762" s="114"/>
    </row>
    <row r="763" spans="3:25">
      <c r="C763" s="167"/>
      <c r="D763" s="160"/>
      <c r="E763" s="140"/>
      <c r="F763" s="143"/>
      <c r="G763" s="144"/>
      <c r="H763" s="199"/>
      <c r="I763" s="187"/>
      <c r="J763" s="169"/>
      <c r="K763" s="200"/>
      <c r="L763" s="143"/>
      <c r="M763" s="143"/>
      <c r="N763" s="143"/>
      <c r="O763" s="147"/>
      <c r="P763" s="149"/>
      <c r="Q763" s="149"/>
      <c r="R763" s="121"/>
      <c r="S763" s="164"/>
      <c r="T763" s="161"/>
      <c r="U763" s="164"/>
      <c r="V763" s="121"/>
      <c r="W763" s="187"/>
      <c r="X763" s="140"/>
      <c r="Y763" s="114"/>
    </row>
    <row r="764" spans="3:25">
      <c r="C764" s="167"/>
      <c r="D764" s="160"/>
      <c r="E764" s="140"/>
      <c r="F764" s="143"/>
      <c r="G764" s="144"/>
      <c r="H764" s="199"/>
      <c r="I764" s="187"/>
      <c r="J764" s="169"/>
      <c r="K764" s="200"/>
      <c r="L764" s="143"/>
      <c r="M764" s="143"/>
      <c r="N764" s="143"/>
      <c r="O764" s="147"/>
      <c r="P764" s="149"/>
      <c r="Q764" s="149"/>
      <c r="R764" s="121"/>
      <c r="S764" s="164"/>
      <c r="T764" s="161"/>
      <c r="U764" s="164"/>
      <c r="V764" s="121"/>
      <c r="W764" s="187"/>
      <c r="X764" s="140"/>
      <c r="Y764" s="114"/>
    </row>
    <row r="765" spans="3:25">
      <c r="C765" s="167"/>
      <c r="D765" s="160"/>
      <c r="E765" s="140"/>
      <c r="F765" s="143"/>
      <c r="G765" s="144"/>
      <c r="H765" s="199"/>
      <c r="I765" s="187"/>
      <c r="J765" s="169"/>
      <c r="K765" s="200"/>
      <c r="L765" s="143"/>
      <c r="M765" s="143"/>
      <c r="N765" s="143"/>
      <c r="O765" s="147"/>
      <c r="P765" s="149"/>
      <c r="Q765" s="149"/>
      <c r="R765" s="121"/>
      <c r="S765" s="164"/>
      <c r="T765" s="161"/>
      <c r="U765" s="164"/>
      <c r="V765" s="121"/>
      <c r="W765" s="187"/>
      <c r="X765" s="140"/>
      <c r="Y765" s="114"/>
    </row>
    <row r="766" spans="3:25">
      <c r="C766" s="167"/>
      <c r="D766" s="160"/>
      <c r="E766" s="140"/>
      <c r="F766" s="143"/>
      <c r="G766" s="144"/>
      <c r="H766" s="199"/>
      <c r="I766" s="187"/>
      <c r="J766" s="169"/>
      <c r="K766" s="200"/>
      <c r="L766" s="143"/>
      <c r="M766" s="143"/>
      <c r="N766" s="143"/>
      <c r="O766" s="147"/>
      <c r="P766" s="149"/>
      <c r="Q766" s="149"/>
      <c r="R766" s="121"/>
      <c r="S766" s="164"/>
      <c r="T766" s="161"/>
      <c r="U766" s="164"/>
      <c r="V766" s="121"/>
      <c r="W766" s="187"/>
      <c r="X766" s="140"/>
      <c r="Y766" s="114"/>
    </row>
    <row r="767" spans="3:25">
      <c r="C767" s="167"/>
      <c r="D767" s="160"/>
      <c r="E767" s="140"/>
      <c r="F767" s="143"/>
      <c r="G767" s="144"/>
      <c r="H767" s="199"/>
      <c r="I767" s="187"/>
      <c r="J767" s="169"/>
      <c r="K767" s="200"/>
      <c r="L767" s="143"/>
      <c r="M767" s="143"/>
      <c r="N767" s="143"/>
      <c r="O767" s="147"/>
      <c r="P767" s="149"/>
      <c r="Q767" s="149"/>
      <c r="R767" s="121"/>
      <c r="S767" s="164"/>
      <c r="T767" s="161"/>
      <c r="U767" s="164"/>
      <c r="V767" s="121"/>
      <c r="W767" s="187"/>
      <c r="X767" s="140"/>
      <c r="Y767" s="114"/>
    </row>
    <row r="768" spans="3:25">
      <c r="C768" s="167"/>
      <c r="D768" s="160"/>
      <c r="E768" s="140"/>
      <c r="F768" s="143"/>
      <c r="G768" s="144"/>
      <c r="H768" s="199"/>
      <c r="I768" s="187"/>
      <c r="J768" s="169"/>
      <c r="K768" s="200"/>
      <c r="L768" s="143"/>
      <c r="M768" s="143"/>
      <c r="N768" s="143"/>
      <c r="O768" s="147"/>
      <c r="P768" s="149"/>
      <c r="Q768" s="149"/>
      <c r="R768" s="121"/>
      <c r="S768" s="164"/>
      <c r="T768" s="161"/>
      <c r="U768" s="164"/>
      <c r="V768" s="121"/>
      <c r="W768" s="187"/>
      <c r="X768" s="140"/>
      <c r="Y768" s="114"/>
    </row>
    <row r="769" spans="3:25">
      <c r="C769" s="167"/>
      <c r="D769" s="160"/>
      <c r="E769" s="140"/>
      <c r="F769" s="143"/>
      <c r="G769" s="144"/>
      <c r="H769" s="199"/>
      <c r="I769" s="187"/>
      <c r="J769" s="169"/>
      <c r="K769" s="200"/>
      <c r="L769" s="143"/>
      <c r="M769" s="143"/>
      <c r="N769" s="143"/>
      <c r="O769" s="147"/>
      <c r="P769" s="149"/>
      <c r="Q769" s="149"/>
      <c r="R769" s="121"/>
      <c r="S769" s="164"/>
      <c r="T769" s="161"/>
      <c r="U769" s="164"/>
      <c r="V769" s="121"/>
      <c r="W769" s="187"/>
      <c r="X769" s="140"/>
      <c r="Y769" s="114"/>
    </row>
    <row r="770" spans="3:25">
      <c r="C770" s="167"/>
      <c r="D770" s="160"/>
      <c r="E770" s="140"/>
      <c r="F770" s="143"/>
      <c r="G770" s="144"/>
      <c r="H770" s="199"/>
      <c r="I770" s="187"/>
      <c r="J770" s="169"/>
      <c r="K770" s="200"/>
      <c r="L770" s="143"/>
      <c r="M770" s="143"/>
      <c r="N770" s="143"/>
      <c r="O770" s="147"/>
      <c r="P770" s="149"/>
      <c r="Q770" s="149"/>
      <c r="R770" s="121"/>
      <c r="S770" s="164"/>
      <c r="T770" s="161"/>
      <c r="U770" s="164"/>
      <c r="V770" s="121"/>
      <c r="W770" s="187"/>
      <c r="X770" s="140"/>
      <c r="Y770" s="114"/>
    </row>
    <row r="771" spans="3:25">
      <c r="C771" s="167"/>
      <c r="D771" s="160"/>
      <c r="E771" s="140"/>
      <c r="F771" s="143"/>
      <c r="G771" s="144"/>
      <c r="H771" s="199"/>
      <c r="I771" s="187"/>
      <c r="J771" s="169"/>
      <c r="K771" s="200"/>
      <c r="L771" s="143"/>
      <c r="M771" s="143"/>
      <c r="N771" s="143"/>
      <c r="O771" s="147"/>
      <c r="P771" s="149"/>
      <c r="Q771" s="149"/>
      <c r="R771" s="121"/>
      <c r="S771" s="164"/>
      <c r="T771" s="161"/>
      <c r="U771" s="164"/>
      <c r="V771" s="121"/>
      <c r="W771" s="187"/>
      <c r="X771" s="140"/>
      <c r="Y771" s="114"/>
    </row>
    <row r="772" spans="3:25">
      <c r="C772" s="167"/>
      <c r="D772" s="160"/>
      <c r="E772" s="140"/>
      <c r="F772" s="143"/>
      <c r="G772" s="144"/>
      <c r="H772" s="199"/>
      <c r="I772" s="187"/>
      <c r="J772" s="169"/>
      <c r="K772" s="200"/>
      <c r="L772" s="143"/>
      <c r="M772" s="143"/>
      <c r="N772" s="143"/>
      <c r="O772" s="147"/>
      <c r="P772" s="149"/>
      <c r="Q772" s="149"/>
      <c r="R772" s="121"/>
      <c r="S772" s="164"/>
      <c r="T772" s="161"/>
      <c r="U772" s="164"/>
      <c r="V772" s="121"/>
      <c r="W772" s="187"/>
      <c r="X772" s="140"/>
      <c r="Y772" s="114"/>
    </row>
    <row r="773" spans="3:25">
      <c r="C773" s="167"/>
      <c r="D773" s="160"/>
      <c r="E773" s="140"/>
      <c r="F773" s="143"/>
      <c r="G773" s="144"/>
      <c r="H773" s="199"/>
      <c r="I773" s="187"/>
      <c r="J773" s="169"/>
      <c r="K773" s="200"/>
      <c r="L773" s="143"/>
      <c r="M773" s="143"/>
      <c r="N773" s="143"/>
      <c r="O773" s="147"/>
      <c r="P773" s="149"/>
      <c r="Q773" s="149"/>
      <c r="R773" s="121"/>
      <c r="S773" s="164"/>
      <c r="T773" s="161"/>
      <c r="U773" s="164"/>
      <c r="V773" s="121"/>
      <c r="W773" s="187"/>
      <c r="X773" s="140"/>
      <c r="Y773" s="114"/>
    </row>
    <row r="774" spans="3:25">
      <c r="C774" s="167"/>
      <c r="D774" s="160"/>
      <c r="E774" s="140"/>
      <c r="F774" s="143"/>
      <c r="G774" s="144"/>
      <c r="H774" s="199"/>
      <c r="I774" s="187"/>
      <c r="J774" s="169"/>
      <c r="K774" s="200"/>
      <c r="L774" s="143"/>
      <c r="M774" s="143"/>
      <c r="N774" s="143"/>
      <c r="O774" s="147"/>
      <c r="P774" s="149"/>
      <c r="Q774" s="149"/>
      <c r="R774" s="121"/>
      <c r="S774" s="164"/>
      <c r="T774" s="161"/>
      <c r="U774" s="164"/>
      <c r="V774" s="121"/>
      <c r="W774" s="187"/>
      <c r="X774" s="140"/>
      <c r="Y774" s="114"/>
    </row>
    <row r="775" spans="3:25">
      <c r="C775" s="167"/>
      <c r="D775" s="160"/>
      <c r="E775" s="140"/>
      <c r="F775" s="143"/>
      <c r="G775" s="144"/>
      <c r="H775" s="199"/>
      <c r="I775" s="187"/>
      <c r="J775" s="169"/>
      <c r="K775" s="200"/>
      <c r="L775" s="143"/>
      <c r="M775" s="143"/>
      <c r="N775" s="143"/>
      <c r="O775" s="147"/>
      <c r="P775" s="149"/>
      <c r="Q775" s="149"/>
      <c r="R775" s="121"/>
      <c r="S775" s="164"/>
      <c r="T775" s="161"/>
      <c r="U775" s="164"/>
      <c r="V775" s="121"/>
      <c r="W775" s="187"/>
      <c r="X775" s="140"/>
      <c r="Y775" s="114"/>
    </row>
    <row r="776" spans="3:25">
      <c r="C776" s="167"/>
      <c r="D776" s="160"/>
      <c r="E776" s="140"/>
      <c r="F776" s="143"/>
      <c r="G776" s="144"/>
      <c r="H776" s="199"/>
      <c r="I776" s="187"/>
      <c r="J776" s="169"/>
      <c r="K776" s="200"/>
      <c r="L776" s="143"/>
      <c r="M776" s="143"/>
      <c r="N776" s="143"/>
      <c r="O776" s="147"/>
      <c r="P776" s="149"/>
      <c r="Q776" s="149"/>
      <c r="R776" s="121"/>
      <c r="S776" s="164"/>
      <c r="T776" s="161"/>
      <c r="U776" s="164"/>
      <c r="V776" s="121"/>
      <c r="W776" s="187"/>
      <c r="X776" s="140"/>
      <c r="Y776" s="114"/>
    </row>
    <row r="777" spans="3:25">
      <c r="C777" s="167"/>
      <c r="D777" s="160"/>
      <c r="E777" s="140"/>
      <c r="F777" s="143"/>
      <c r="G777" s="144"/>
      <c r="H777" s="199"/>
      <c r="I777" s="187"/>
      <c r="J777" s="169"/>
      <c r="K777" s="200"/>
      <c r="L777" s="143"/>
      <c r="M777" s="143"/>
      <c r="N777" s="143"/>
      <c r="O777" s="147"/>
      <c r="P777" s="149"/>
      <c r="Q777" s="149"/>
      <c r="R777" s="121"/>
      <c r="S777" s="164"/>
      <c r="T777" s="161"/>
      <c r="U777" s="164"/>
      <c r="V777" s="121"/>
      <c r="W777" s="187"/>
      <c r="X777" s="140"/>
      <c r="Y777" s="114"/>
    </row>
    <row r="778" spans="3:25">
      <c r="C778" s="167"/>
      <c r="D778" s="160"/>
      <c r="E778" s="140"/>
      <c r="F778" s="143"/>
      <c r="G778" s="144"/>
      <c r="H778" s="199"/>
      <c r="I778" s="187"/>
      <c r="J778" s="169"/>
      <c r="K778" s="200"/>
      <c r="L778" s="143"/>
      <c r="M778" s="143"/>
      <c r="N778" s="143"/>
      <c r="O778" s="147"/>
      <c r="P778" s="149"/>
      <c r="Q778" s="149"/>
      <c r="R778" s="121"/>
      <c r="S778" s="164"/>
      <c r="T778" s="161"/>
      <c r="U778" s="164"/>
      <c r="V778" s="121"/>
      <c r="W778" s="187"/>
      <c r="X778" s="140"/>
      <c r="Y778" s="114"/>
    </row>
    <row r="779" spans="3:25">
      <c r="C779" s="167"/>
      <c r="D779" s="160"/>
      <c r="E779" s="140"/>
      <c r="F779" s="143"/>
      <c r="G779" s="144"/>
      <c r="H779" s="199"/>
      <c r="I779" s="187"/>
      <c r="J779" s="169"/>
      <c r="K779" s="200"/>
      <c r="L779" s="143"/>
      <c r="M779" s="143"/>
      <c r="N779" s="143"/>
      <c r="O779" s="147"/>
      <c r="P779" s="149"/>
      <c r="Q779" s="149"/>
      <c r="R779" s="121"/>
      <c r="S779" s="164"/>
      <c r="T779" s="161"/>
      <c r="U779" s="164"/>
      <c r="V779" s="121"/>
      <c r="W779" s="187"/>
      <c r="X779" s="140"/>
      <c r="Y779" s="114"/>
    </row>
    <row r="780" spans="3:25">
      <c r="C780" s="167"/>
      <c r="D780" s="160"/>
      <c r="E780" s="140"/>
      <c r="F780" s="143"/>
      <c r="G780" s="144"/>
      <c r="H780" s="199"/>
      <c r="I780" s="187"/>
      <c r="J780" s="169"/>
      <c r="K780" s="200"/>
      <c r="L780" s="143"/>
      <c r="M780" s="143"/>
      <c r="N780" s="143"/>
      <c r="O780" s="147"/>
      <c r="P780" s="149"/>
      <c r="Q780" s="149"/>
      <c r="R780" s="121"/>
      <c r="S780" s="164"/>
      <c r="T780" s="161"/>
      <c r="U780" s="164"/>
      <c r="V780" s="121"/>
      <c r="W780" s="187"/>
      <c r="X780" s="140"/>
      <c r="Y780" s="114"/>
    </row>
    <row r="781" spans="3:25">
      <c r="C781" s="167"/>
      <c r="D781" s="160"/>
      <c r="E781" s="140"/>
      <c r="F781" s="143"/>
      <c r="G781" s="144"/>
      <c r="H781" s="199"/>
      <c r="I781" s="187"/>
      <c r="J781" s="169"/>
      <c r="K781" s="200"/>
      <c r="L781" s="143"/>
      <c r="M781" s="143"/>
      <c r="N781" s="143"/>
      <c r="O781" s="147"/>
      <c r="P781" s="149"/>
      <c r="Q781" s="149"/>
      <c r="R781" s="121"/>
      <c r="S781" s="164"/>
      <c r="T781" s="161"/>
      <c r="U781" s="164"/>
      <c r="V781" s="121"/>
      <c r="W781" s="187"/>
      <c r="X781" s="140"/>
      <c r="Y781" s="114"/>
    </row>
    <row r="782" spans="3:25">
      <c r="C782" s="167"/>
      <c r="D782" s="160"/>
      <c r="E782" s="140"/>
      <c r="F782" s="143"/>
      <c r="G782" s="144"/>
      <c r="H782" s="199"/>
      <c r="I782" s="187"/>
      <c r="J782" s="169"/>
      <c r="K782" s="200"/>
      <c r="L782" s="143"/>
      <c r="M782" s="143"/>
      <c r="N782" s="143"/>
      <c r="O782" s="147"/>
      <c r="P782" s="149"/>
      <c r="Q782" s="149"/>
      <c r="R782" s="121"/>
      <c r="S782" s="164"/>
      <c r="T782" s="161"/>
      <c r="U782" s="164"/>
      <c r="V782" s="121"/>
      <c r="W782" s="187"/>
      <c r="X782" s="140"/>
      <c r="Y782" s="114"/>
    </row>
    <row r="783" spans="3:25">
      <c r="C783" s="167"/>
      <c r="D783" s="160"/>
      <c r="E783" s="140"/>
      <c r="F783" s="143"/>
      <c r="G783" s="144"/>
      <c r="H783" s="199"/>
      <c r="I783" s="187"/>
      <c r="J783" s="169"/>
      <c r="K783" s="200"/>
      <c r="L783" s="143"/>
      <c r="M783" s="143"/>
      <c r="N783" s="143"/>
      <c r="O783" s="147"/>
      <c r="P783" s="149"/>
      <c r="Q783" s="149"/>
      <c r="R783" s="121"/>
      <c r="S783" s="164"/>
      <c r="T783" s="161"/>
      <c r="U783" s="164"/>
      <c r="V783" s="121"/>
      <c r="W783" s="187"/>
      <c r="X783" s="140"/>
      <c r="Y783" s="114"/>
    </row>
    <row r="784" spans="3:25">
      <c r="C784" s="167"/>
      <c r="D784" s="160"/>
      <c r="E784" s="140"/>
      <c r="F784" s="143"/>
      <c r="G784" s="144"/>
      <c r="H784" s="199"/>
      <c r="I784" s="187"/>
      <c r="J784" s="169"/>
      <c r="K784" s="200"/>
      <c r="L784" s="143"/>
      <c r="M784" s="143"/>
      <c r="N784" s="143"/>
      <c r="O784" s="147"/>
      <c r="P784" s="149"/>
      <c r="Q784" s="149"/>
      <c r="R784" s="121"/>
      <c r="S784" s="164"/>
      <c r="T784" s="161"/>
      <c r="U784" s="164"/>
      <c r="V784" s="121"/>
      <c r="W784" s="187"/>
      <c r="X784" s="140"/>
      <c r="Y784" s="114"/>
    </row>
    <row r="785" spans="3:25">
      <c r="C785" s="167"/>
      <c r="D785" s="160"/>
      <c r="E785" s="140"/>
      <c r="F785" s="143"/>
      <c r="G785" s="144"/>
      <c r="H785" s="199"/>
      <c r="I785" s="187"/>
      <c r="J785" s="169"/>
      <c r="K785" s="200"/>
      <c r="L785" s="143"/>
      <c r="M785" s="143"/>
      <c r="N785" s="143"/>
      <c r="O785" s="147"/>
      <c r="P785" s="149"/>
      <c r="Q785" s="149"/>
      <c r="R785" s="121"/>
      <c r="S785" s="164"/>
      <c r="T785" s="161"/>
      <c r="U785" s="164"/>
      <c r="V785" s="121"/>
      <c r="W785" s="187"/>
      <c r="X785" s="140"/>
      <c r="Y785" s="114"/>
    </row>
    <row r="786" spans="3:25">
      <c r="C786" s="167"/>
      <c r="D786" s="160"/>
      <c r="E786" s="140"/>
      <c r="F786" s="143"/>
      <c r="G786" s="144"/>
      <c r="H786" s="199"/>
      <c r="I786" s="187"/>
      <c r="J786" s="169"/>
      <c r="K786" s="200"/>
      <c r="L786" s="143"/>
      <c r="M786" s="143"/>
      <c r="N786" s="143"/>
      <c r="O786" s="147"/>
      <c r="P786" s="149"/>
      <c r="Q786" s="149"/>
      <c r="R786" s="121"/>
      <c r="S786" s="164"/>
      <c r="T786" s="161"/>
      <c r="U786" s="164"/>
      <c r="V786" s="121"/>
      <c r="W786" s="187"/>
      <c r="X786" s="140"/>
      <c r="Y786" s="114"/>
    </row>
    <row r="787" spans="3:25">
      <c r="C787" s="167"/>
      <c r="D787" s="160"/>
      <c r="E787" s="140"/>
      <c r="F787" s="143"/>
      <c r="G787" s="144"/>
      <c r="H787" s="199"/>
      <c r="I787" s="187"/>
      <c r="J787" s="169"/>
      <c r="K787" s="200"/>
      <c r="L787" s="143"/>
      <c r="M787" s="143"/>
      <c r="N787" s="143"/>
      <c r="O787" s="147"/>
      <c r="P787" s="149"/>
      <c r="Q787" s="149"/>
      <c r="R787" s="121"/>
      <c r="S787" s="164"/>
      <c r="T787" s="161"/>
      <c r="U787" s="164"/>
      <c r="V787" s="121"/>
      <c r="W787" s="187"/>
      <c r="X787" s="140"/>
      <c r="Y787" s="114"/>
    </row>
    <row r="788" spans="3:25">
      <c r="C788" s="167"/>
      <c r="D788" s="160"/>
      <c r="E788" s="140"/>
      <c r="F788" s="143"/>
      <c r="G788" s="144"/>
      <c r="H788" s="199"/>
      <c r="I788" s="187"/>
      <c r="J788" s="169"/>
      <c r="K788" s="200"/>
      <c r="L788" s="143"/>
      <c r="M788" s="143"/>
      <c r="N788" s="143"/>
      <c r="O788" s="147"/>
      <c r="P788" s="149"/>
      <c r="Q788" s="149"/>
      <c r="R788" s="121"/>
      <c r="S788" s="164"/>
      <c r="T788" s="161"/>
      <c r="U788" s="164"/>
      <c r="V788" s="121"/>
      <c r="W788" s="187"/>
      <c r="X788" s="140"/>
      <c r="Y788" s="114"/>
    </row>
    <row r="789" spans="3:25">
      <c r="C789" s="167"/>
      <c r="D789" s="160"/>
      <c r="E789" s="140"/>
      <c r="F789" s="143"/>
      <c r="G789" s="144"/>
      <c r="H789" s="199"/>
      <c r="I789" s="187"/>
      <c r="J789" s="169"/>
      <c r="K789" s="200"/>
      <c r="L789" s="143"/>
      <c r="M789" s="143"/>
      <c r="N789" s="143"/>
      <c r="O789" s="147"/>
      <c r="P789" s="149"/>
      <c r="Q789" s="149"/>
      <c r="R789" s="121"/>
      <c r="S789" s="164"/>
      <c r="T789" s="161"/>
      <c r="U789" s="164"/>
      <c r="V789" s="121"/>
      <c r="W789" s="187"/>
      <c r="X789" s="140"/>
      <c r="Y789" s="114"/>
    </row>
    <row r="790" spans="3:25">
      <c r="C790" s="167"/>
      <c r="D790" s="160"/>
      <c r="E790" s="140"/>
      <c r="F790" s="143"/>
      <c r="G790" s="144"/>
      <c r="H790" s="199"/>
      <c r="I790" s="187"/>
      <c r="J790" s="169"/>
      <c r="K790" s="200"/>
      <c r="L790" s="143"/>
      <c r="M790" s="143"/>
      <c r="N790" s="143"/>
      <c r="O790" s="147"/>
      <c r="P790" s="149"/>
      <c r="Q790" s="149"/>
      <c r="R790" s="121"/>
      <c r="S790" s="164"/>
      <c r="T790" s="161"/>
      <c r="U790" s="164"/>
      <c r="V790" s="121"/>
      <c r="W790" s="187"/>
      <c r="X790" s="140"/>
      <c r="Y790" s="114"/>
    </row>
    <row r="791" spans="3:25">
      <c r="C791" s="167"/>
      <c r="D791" s="160"/>
      <c r="E791" s="140"/>
      <c r="F791" s="143"/>
      <c r="G791" s="144"/>
      <c r="H791" s="199"/>
      <c r="I791" s="187"/>
      <c r="J791" s="169"/>
      <c r="K791" s="200"/>
      <c r="L791" s="143"/>
      <c r="M791" s="143"/>
      <c r="N791" s="143"/>
      <c r="O791" s="147"/>
      <c r="P791" s="149"/>
      <c r="Q791" s="149"/>
      <c r="R791" s="121"/>
      <c r="S791" s="164"/>
      <c r="T791" s="161"/>
      <c r="U791" s="164"/>
      <c r="V791" s="121"/>
      <c r="W791" s="187"/>
      <c r="X791" s="140"/>
      <c r="Y791" s="114"/>
    </row>
    <row r="792" spans="3:25">
      <c r="C792" s="167"/>
      <c r="D792" s="160"/>
      <c r="E792" s="140"/>
      <c r="F792" s="143"/>
      <c r="G792" s="144"/>
      <c r="H792" s="199"/>
      <c r="I792" s="187"/>
      <c r="J792" s="169"/>
      <c r="K792" s="200"/>
      <c r="L792" s="143"/>
      <c r="M792" s="143"/>
      <c r="N792" s="143"/>
      <c r="O792" s="147"/>
      <c r="P792" s="149"/>
      <c r="Q792" s="149"/>
      <c r="R792" s="121"/>
      <c r="S792" s="164"/>
      <c r="T792" s="161"/>
      <c r="U792" s="164"/>
      <c r="V792" s="121"/>
      <c r="W792" s="187"/>
      <c r="X792" s="140"/>
      <c r="Y792" s="114"/>
    </row>
    <row r="793" spans="3:25">
      <c r="C793" s="167"/>
      <c r="D793" s="160"/>
      <c r="E793" s="140"/>
      <c r="F793" s="143"/>
      <c r="G793" s="144"/>
      <c r="H793" s="199"/>
      <c r="I793" s="187"/>
      <c r="J793" s="169"/>
      <c r="K793" s="200"/>
      <c r="L793" s="143"/>
      <c r="M793" s="143"/>
      <c r="N793" s="143"/>
      <c r="O793" s="147"/>
      <c r="P793" s="149"/>
      <c r="Q793" s="149"/>
      <c r="R793" s="121"/>
      <c r="S793" s="164"/>
      <c r="T793" s="161"/>
      <c r="U793" s="164"/>
      <c r="V793" s="121"/>
      <c r="W793" s="187"/>
      <c r="X793" s="140"/>
      <c r="Y793" s="114"/>
    </row>
    <row r="794" spans="3:25">
      <c r="C794" s="167"/>
      <c r="D794" s="160"/>
      <c r="E794" s="140"/>
      <c r="F794" s="143"/>
      <c r="G794" s="144"/>
      <c r="H794" s="199"/>
      <c r="I794" s="187"/>
      <c r="J794" s="169"/>
      <c r="K794" s="200"/>
      <c r="L794" s="143"/>
      <c r="M794" s="143"/>
      <c r="N794" s="143"/>
      <c r="O794" s="147"/>
      <c r="P794" s="149"/>
      <c r="Q794" s="149"/>
      <c r="R794" s="121"/>
      <c r="S794" s="164"/>
      <c r="T794" s="161"/>
      <c r="U794" s="164"/>
      <c r="V794" s="121"/>
      <c r="W794" s="187"/>
      <c r="X794" s="140"/>
      <c r="Y794" s="114"/>
    </row>
    <row r="795" spans="3:25">
      <c r="C795" s="167"/>
      <c r="D795" s="160"/>
      <c r="E795" s="140"/>
      <c r="F795" s="143"/>
      <c r="G795" s="144"/>
      <c r="H795" s="199"/>
      <c r="I795" s="187"/>
      <c r="J795" s="169"/>
      <c r="K795" s="200"/>
      <c r="L795" s="143"/>
      <c r="M795" s="143"/>
      <c r="N795" s="143"/>
      <c r="O795" s="147"/>
      <c r="P795" s="149"/>
      <c r="Q795" s="149"/>
      <c r="R795" s="121"/>
      <c r="S795" s="164"/>
      <c r="T795" s="161"/>
      <c r="U795" s="164"/>
      <c r="V795" s="121"/>
      <c r="W795" s="187"/>
      <c r="X795" s="140"/>
      <c r="Y795" s="114"/>
    </row>
    <row r="796" spans="3:25">
      <c r="C796" s="167"/>
      <c r="D796" s="160"/>
      <c r="E796" s="140"/>
      <c r="F796" s="143"/>
      <c r="G796" s="144"/>
      <c r="H796" s="199"/>
      <c r="I796" s="187"/>
      <c r="J796" s="169"/>
      <c r="K796" s="200"/>
      <c r="L796" s="143"/>
      <c r="M796" s="143"/>
      <c r="N796" s="143"/>
      <c r="O796" s="147"/>
      <c r="P796" s="149"/>
      <c r="Q796" s="149"/>
      <c r="R796" s="121"/>
      <c r="S796" s="164"/>
      <c r="T796" s="161"/>
      <c r="U796" s="164"/>
      <c r="V796" s="121"/>
      <c r="W796" s="187"/>
      <c r="X796" s="140"/>
      <c r="Y796" s="114"/>
    </row>
    <row r="797" spans="3:25">
      <c r="C797" s="167"/>
      <c r="D797" s="160"/>
      <c r="E797" s="140"/>
      <c r="F797" s="143"/>
      <c r="G797" s="144"/>
      <c r="H797" s="199"/>
      <c r="I797" s="187"/>
      <c r="J797" s="169"/>
      <c r="K797" s="200"/>
      <c r="L797" s="143"/>
      <c r="M797" s="143"/>
      <c r="N797" s="143"/>
      <c r="O797" s="147"/>
      <c r="P797" s="149"/>
      <c r="Q797" s="149"/>
      <c r="R797" s="121"/>
      <c r="S797" s="164"/>
      <c r="T797" s="161"/>
      <c r="U797" s="164"/>
      <c r="V797" s="121"/>
      <c r="W797" s="187"/>
      <c r="X797" s="140"/>
      <c r="Y797" s="114"/>
    </row>
    <row r="798" spans="3:25">
      <c r="C798" s="167"/>
      <c r="D798" s="160"/>
      <c r="E798" s="140"/>
      <c r="F798" s="143"/>
      <c r="G798" s="144"/>
      <c r="H798" s="199"/>
      <c r="I798" s="187"/>
      <c r="J798" s="169"/>
      <c r="K798" s="200"/>
      <c r="L798" s="143"/>
      <c r="M798" s="143"/>
      <c r="N798" s="143"/>
      <c r="O798" s="147"/>
      <c r="P798" s="149"/>
      <c r="Q798" s="149"/>
      <c r="R798" s="121"/>
      <c r="S798" s="164"/>
      <c r="T798" s="161"/>
      <c r="U798" s="164"/>
      <c r="V798" s="121"/>
      <c r="W798" s="187"/>
      <c r="X798" s="140"/>
      <c r="Y798" s="114"/>
    </row>
    <row r="799" spans="3:25">
      <c r="C799" s="167"/>
      <c r="D799" s="160"/>
      <c r="E799" s="140"/>
      <c r="F799" s="143"/>
      <c r="G799" s="144"/>
      <c r="H799" s="199"/>
      <c r="I799" s="187"/>
      <c r="J799" s="169"/>
      <c r="K799" s="200"/>
      <c r="L799" s="143"/>
      <c r="M799" s="143"/>
      <c r="N799" s="143"/>
      <c r="O799" s="147"/>
      <c r="P799" s="149"/>
      <c r="Q799" s="149"/>
      <c r="R799" s="121"/>
      <c r="S799" s="164"/>
      <c r="T799" s="161"/>
      <c r="U799" s="164"/>
      <c r="V799" s="121"/>
      <c r="W799" s="187"/>
      <c r="X799" s="140"/>
      <c r="Y799" s="114"/>
    </row>
    <row r="800" spans="3:25">
      <c r="C800" s="167"/>
      <c r="D800" s="160"/>
      <c r="E800" s="140"/>
      <c r="F800" s="143"/>
      <c r="G800" s="144"/>
      <c r="H800" s="199"/>
      <c r="I800" s="187"/>
      <c r="J800" s="169"/>
      <c r="K800" s="200"/>
      <c r="L800" s="143"/>
      <c r="M800" s="143"/>
      <c r="N800" s="143"/>
      <c r="O800" s="147"/>
      <c r="P800" s="149"/>
      <c r="Q800" s="149"/>
      <c r="R800" s="121"/>
      <c r="S800" s="164"/>
      <c r="T800" s="161"/>
      <c r="U800" s="164"/>
      <c r="V800" s="121"/>
      <c r="W800" s="187"/>
      <c r="X800" s="140"/>
      <c r="Y800" s="114"/>
    </row>
    <row r="801" spans="3:25">
      <c r="C801" s="167"/>
      <c r="D801" s="160"/>
      <c r="E801" s="140"/>
      <c r="F801" s="143"/>
      <c r="G801" s="144"/>
      <c r="H801" s="199"/>
      <c r="I801" s="187"/>
      <c r="J801" s="169"/>
      <c r="K801" s="200"/>
      <c r="L801" s="143"/>
      <c r="M801" s="143"/>
      <c r="N801" s="143"/>
      <c r="O801" s="147"/>
      <c r="P801" s="149"/>
      <c r="Q801" s="149"/>
      <c r="R801" s="121"/>
      <c r="S801" s="164"/>
      <c r="T801" s="161"/>
      <c r="U801" s="164"/>
      <c r="V801" s="121"/>
      <c r="W801" s="187"/>
      <c r="X801" s="140"/>
      <c r="Y801" s="114"/>
    </row>
    <row r="802" spans="3:25">
      <c r="C802" s="167"/>
      <c r="D802" s="160"/>
      <c r="E802" s="140"/>
      <c r="F802" s="143"/>
      <c r="G802" s="144"/>
      <c r="H802" s="199"/>
      <c r="I802" s="187"/>
      <c r="J802" s="169"/>
      <c r="K802" s="200"/>
      <c r="L802" s="143"/>
      <c r="M802" s="143"/>
      <c r="N802" s="143"/>
      <c r="O802" s="147"/>
      <c r="P802" s="149"/>
      <c r="Q802" s="149"/>
      <c r="R802" s="121"/>
      <c r="S802" s="164"/>
      <c r="T802" s="161"/>
      <c r="U802" s="164"/>
      <c r="V802" s="121"/>
      <c r="W802" s="187"/>
      <c r="X802" s="140"/>
      <c r="Y802" s="114"/>
    </row>
    <row r="803" spans="3:25">
      <c r="C803" s="167"/>
      <c r="D803" s="160"/>
      <c r="E803" s="140"/>
      <c r="F803" s="143"/>
      <c r="G803" s="144"/>
      <c r="H803" s="199"/>
      <c r="I803" s="187"/>
      <c r="J803" s="169"/>
      <c r="K803" s="200"/>
      <c r="L803" s="143"/>
      <c r="M803" s="143"/>
      <c r="N803" s="143"/>
      <c r="O803" s="147"/>
      <c r="P803" s="149"/>
      <c r="Q803" s="149"/>
      <c r="R803" s="121"/>
      <c r="S803" s="164"/>
      <c r="T803" s="161"/>
      <c r="U803" s="164"/>
      <c r="V803" s="121"/>
      <c r="W803" s="187"/>
      <c r="X803" s="140"/>
      <c r="Y803" s="114"/>
    </row>
    <row r="804" spans="3:25">
      <c r="C804" s="167"/>
      <c r="D804" s="160"/>
      <c r="E804" s="140"/>
      <c r="F804" s="143"/>
      <c r="G804" s="144"/>
      <c r="H804" s="199"/>
      <c r="I804" s="187"/>
      <c r="J804" s="169"/>
      <c r="K804" s="200"/>
      <c r="L804" s="143"/>
      <c r="M804" s="143"/>
      <c r="N804" s="143"/>
      <c r="O804" s="147"/>
      <c r="P804" s="149"/>
      <c r="Q804" s="149"/>
      <c r="R804" s="121"/>
      <c r="S804" s="164"/>
      <c r="T804" s="161"/>
      <c r="U804" s="164"/>
      <c r="V804" s="121"/>
      <c r="W804" s="187"/>
      <c r="X804" s="140"/>
      <c r="Y804" s="114"/>
    </row>
    <row r="805" spans="3:25">
      <c r="C805" s="167"/>
      <c r="D805" s="160"/>
      <c r="E805" s="140"/>
      <c r="F805" s="143"/>
      <c r="G805" s="144"/>
      <c r="H805" s="199"/>
      <c r="I805" s="187"/>
      <c r="J805" s="169"/>
      <c r="K805" s="200"/>
      <c r="L805" s="143"/>
      <c r="M805" s="143"/>
      <c r="N805" s="143"/>
      <c r="O805" s="147"/>
      <c r="P805" s="149"/>
      <c r="Q805" s="149"/>
      <c r="R805" s="121"/>
      <c r="S805" s="164"/>
      <c r="T805" s="161"/>
      <c r="U805" s="164"/>
      <c r="V805" s="121"/>
      <c r="W805" s="187"/>
      <c r="X805" s="140"/>
      <c r="Y805" s="114"/>
    </row>
    <row r="806" spans="3:25">
      <c r="C806" s="167"/>
      <c r="D806" s="160"/>
      <c r="E806" s="140"/>
      <c r="F806" s="143"/>
      <c r="G806" s="144"/>
      <c r="H806" s="199"/>
      <c r="I806" s="187"/>
      <c r="J806" s="169"/>
      <c r="K806" s="200"/>
      <c r="L806" s="143"/>
      <c r="M806" s="143"/>
      <c r="N806" s="143"/>
      <c r="O806" s="147"/>
      <c r="P806" s="149"/>
      <c r="Q806" s="149"/>
      <c r="R806" s="121"/>
      <c r="S806" s="164"/>
      <c r="T806" s="161"/>
      <c r="U806" s="164"/>
      <c r="V806" s="121"/>
      <c r="W806" s="187"/>
      <c r="X806" s="140"/>
      <c r="Y806" s="114"/>
    </row>
    <row r="807" spans="3:25">
      <c r="C807" s="167"/>
      <c r="D807" s="160"/>
      <c r="E807" s="140"/>
      <c r="F807" s="143"/>
      <c r="G807" s="144"/>
      <c r="H807" s="199"/>
      <c r="I807" s="187"/>
      <c r="J807" s="169"/>
      <c r="K807" s="200"/>
      <c r="L807" s="143"/>
      <c r="M807" s="143"/>
      <c r="N807" s="143"/>
      <c r="O807" s="147"/>
      <c r="P807" s="149"/>
      <c r="Q807" s="149"/>
      <c r="R807" s="121"/>
      <c r="S807" s="164"/>
      <c r="T807" s="161"/>
      <c r="U807" s="164"/>
      <c r="V807" s="121"/>
      <c r="W807" s="187"/>
      <c r="X807" s="140"/>
      <c r="Y807" s="114"/>
    </row>
    <row r="808" spans="3:25">
      <c r="C808" s="167"/>
      <c r="D808" s="160"/>
      <c r="E808" s="140"/>
      <c r="F808" s="143"/>
      <c r="G808" s="144"/>
      <c r="H808" s="199"/>
      <c r="I808" s="187"/>
      <c r="J808" s="169"/>
      <c r="K808" s="200"/>
      <c r="L808" s="143"/>
      <c r="M808" s="143"/>
      <c r="N808" s="143"/>
      <c r="O808" s="147"/>
      <c r="P808" s="149"/>
      <c r="Q808" s="149"/>
      <c r="R808" s="121"/>
      <c r="S808" s="164"/>
      <c r="T808" s="161"/>
      <c r="U808" s="164"/>
      <c r="V808" s="121"/>
      <c r="W808" s="187"/>
      <c r="X808" s="140"/>
      <c r="Y808" s="114"/>
    </row>
    <row r="809" spans="3:25">
      <c r="C809" s="167"/>
      <c r="D809" s="160"/>
      <c r="E809" s="140"/>
      <c r="F809" s="143"/>
      <c r="G809" s="144"/>
      <c r="H809" s="199"/>
      <c r="I809" s="187"/>
      <c r="J809" s="169"/>
      <c r="K809" s="200"/>
      <c r="L809" s="143"/>
      <c r="M809" s="143"/>
      <c r="N809" s="143"/>
      <c r="O809" s="147"/>
      <c r="P809" s="149"/>
      <c r="Q809" s="149"/>
      <c r="R809" s="121"/>
      <c r="S809" s="164"/>
      <c r="T809" s="161"/>
      <c r="U809" s="164"/>
      <c r="V809" s="121"/>
      <c r="W809" s="187"/>
      <c r="X809" s="140"/>
      <c r="Y809" s="114"/>
    </row>
    <row r="810" spans="3:25">
      <c r="C810" s="167"/>
      <c r="D810" s="160"/>
      <c r="E810" s="140"/>
      <c r="F810" s="143"/>
      <c r="G810" s="144"/>
      <c r="H810" s="199"/>
      <c r="I810" s="187"/>
      <c r="J810" s="169"/>
      <c r="K810" s="200"/>
      <c r="L810" s="143"/>
      <c r="M810" s="143"/>
      <c r="N810" s="143"/>
      <c r="O810" s="147"/>
      <c r="P810" s="149"/>
      <c r="Q810" s="149"/>
      <c r="R810" s="121"/>
      <c r="S810" s="164"/>
      <c r="T810" s="161"/>
      <c r="U810" s="164"/>
      <c r="V810" s="121"/>
      <c r="W810" s="187"/>
      <c r="X810" s="140"/>
      <c r="Y810" s="114"/>
    </row>
    <row r="811" spans="3:25">
      <c r="C811" s="167"/>
      <c r="D811" s="160"/>
      <c r="E811" s="140"/>
      <c r="F811" s="143"/>
      <c r="G811" s="144"/>
      <c r="H811" s="199"/>
      <c r="I811" s="187"/>
      <c r="J811" s="169"/>
      <c r="K811" s="200"/>
      <c r="L811" s="143"/>
      <c r="M811" s="143"/>
      <c r="N811" s="143"/>
      <c r="O811" s="147"/>
      <c r="P811" s="149"/>
      <c r="Q811" s="149"/>
      <c r="R811" s="121"/>
      <c r="S811" s="164"/>
      <c r="T811" s="161"/>
      <c r="U811" s="164"/>
      <c r="V811" s="121"/>
      <c r="W811" s="187"/>
      <c r="X811" s="140"/>
      <c r="Y811" s="114"/>
    </row>
    <row r="812" spans="3:25">
      <c r="C812" s="167"/>
      <c r="D812" s="160"/>
      <c r="E812" s="140"/>
      <c r="F812" s="143"/>
      <c r="G812" s="144"/>
      <c r="H812" s="199"/>
      <c r="I812" s="187"/>
      <c r="J812" s="169"/>
      <c r="K812" s="200"/>
      <c r="L812" s="143"/>
      <c r="M812" s="143"/>
      <c r="N812" s="143"/>
      <c r="O812" s="147"/>
      <c r="P812" s="149"/>
      <c r="Q812" s="149"/>
      <c r="R812" s="121"/>
      <c r="S812" s="164"/>
      <c r="T812" s="161"/>
      <c r="U812" s="164"/>
      <c r="V812" s="121"/>
      <c r="W812" s="187"/>
      <c r="X812" s="140"/>
      <c r="Y812" s="114"/>
    </row>
    <row r="813" spans="3:25">
      <c r="C813" s="167"/>
      <c r="D813" s="160"/>
      <c r="E813" s="140"/>
      <c r="F813" s="143"/>
      <c r="G813" s="144"/>
      <c r="H813" s="199"/>
      <c r="I813" s="187"/>
      <c r="J813" s="169"/>
      <c r="K813" s="200"/>
      <c r="L813" s="143"/>
      <c r="M813" s="143"/>
      <c r="N813" s="143"/>
      <c r="O813" s="147"/>
      <c r="P813" s="149"/>
      <c r="Q813" s="149"/>
      <c r="R813" s="121"/>
      <c r="S813" s="164"/>
      <c r="T813" s="161"/>
      <c r="U813" s="164"/>
      <c r="V813" s="121"/>
      <c r="W813" s="187"/>
      <c r="X813" s="140"/>
      <c r="Y813" s="114"/>
    </row>
    <row r="814" spans="3:25">
      <c r="C814" s="167"/>
      <c r="D814" s="160"/>
      <c r="E814" s="140"/>
      <c r="F814" s="143"/>
      <c r="G814" s="144"/>
      <c r="H814" s="199"/>
      <c r="I814" s="187"/>
      <c r="J814" s="169"/>
      <c r="K814" s="200"/>
      <c r="L814" s="143"/>
      <c r="M814" s="143"/>
      <c r="N814" s="143"/>
      <c r="O814" s="147"/>
      <c r="P814" s="149"/>
      <c r="Q814" s="149"/>
      <c r="R814" s="121"/>
      <c r="S814" s="164"/>
      <c r="T814" s="161"/>
      <c r="U814" s="164"/>
      <c r="V814" s="121"/>
      <c r="W814" s="187"/>
      <c r="X814" s="140"/>
      <c r="Y814" s="114"/>
    </row>
    <row r="815" spans="3:25">
      <c r="C815" s="167"/>
      <c r="D815" s="160"/>
      <c r="E815" s="140"/>
      <c r="F815" s="143"/>
      <c r="G815" s="144"/>
      <c r="H815" s="199"/>
      <c r="I815" s="187"/>
      <c r="J815" s="169"/>
      <c r="K815" s="200"/>
      <c r="L815" s="143"/>
      <c r="M815" s="143"/>
      <c r="N815" s="143"/>
      <c r="O815" s="147"/>
      <c r="P815" s="149"/>
      <c r="Q815" s="149"/>
      <c r="R815" s="121"/>
      <c r="S815" s="164"/>
      <c r="T815" s="161"/>
      <c r="U815" s="164"/>
      <c r="V815" s="121"/>
      <c r="W815" s="187"/>
      <c r="X815" s="140"/>
      <c r="Y815" s="114"/>
    </row>
    <row r="816" spans="3:25">
      <c r="C816" s="167"/>
      <c r="D816" s="160"/>
      <c r="E816" s="140"/>
      <c r="F816" s="143"/>
      <c r="G816" s="144"/>
      <c r="H816" s="199"/>
      <c r="I816" s="187"/>
      <c r="J816" s="169"/>
      <c r="K816" s="200"/>
      <c r="L816" s="143"/>
      <c r="M816" s="143"/>
      <c r="N816" s="143"/>
      <c r="O816" s="147"/>
      <c r="P816" s="149"/>
      <c r="Q816" s="149"/>
      <c r="R816" s="121"/>
      <c r="S816" s="164"/>
      <c r="T816" s="161"/>
      <c r="U816" s="164"/>
      <c r="V816" s="121"/>
      <c r="W816" s="187"/>
      <c r="X816" s="140"/>
      <c r="Y816" s="114"/>
    </row>
    <row r="817" spans="3:25">
      <c r="C817" s="167"/>
      <c r="D817" s="160"/>
      <c r="E817" s="140"/>
      <c r="F817" s="143"/>
      <c r="G817" s="144"/>
      <c r="H817" s="199"/>
      <c r="I817" s="187"/>
      <c r="J817" s="169"/>
      <c r="K817" s="200"/>
      <c r="L817" s="143"/>
      <c r="M817" s="143"/>
      <c r="N817" s="143"/>
      <c r="O817" s="147"/>
      <c r="P817" s="149"/>
      <c r="Q817" s="149"/>
      <c r="R817" s="121"/>
      <c r="S817" s="164"/>
      <c r="T817" s="161"/>
      <c r="U817" s="164"/>
      <c r="V817" s="121"/>
      <c r="W817" s="187"/>
      <c r="X817" s="140"/>
      <c r="Y817" s="114"/>
    </row>
    <row r="818" spans="3:25">
      <c r="C818" s="167"/>
      <c r="D818" s="160"/>
      <c r="E818" s="140"/>
      <c r="F818" s="143"/>
      <c r="G818" s="144"/>
      <c r="H818" s="199"/>
      <c r="I818" s="187"/>
      <c r="J818" s="169"/>
      <c r="K818" s="200"/>
      <c r="L818" s="143"/>
      <c r="M818" s="143"/>
      <c r="N818" s="143"/>
      <c r="O818" s="147"/>
      <c r="P818" s="149"/>
      <c r="Q818" s="149"/>
      <c r="R818" s="121"/>
      <c r="S818" s="164"/>
      <c r="T818" s="161"/>
      <c r="U818" s="164"/>
      <c r="V818" s="121"/>
      <c r="W818" s="187"/>
      <c r="X818" s="140"/>
      <c r="Y818" s="114"/>
    </row>
    <row r="819" spans="3:25">
      <c r="C819" s="167"/>
      <c r="D819" s="160"/>
      <c r="E819" s="140"/>
      <c r="F819" s="143"/>
      <c r="G819" s="144"/>
      <c r="H819" s="199"/>
      <c r="I819" s="187"/>
      <c r="J819" s="169"/>
      <c r="K819" s="200"/>
      <c r="L819" s="143"/>
      <c r="M819" s="143"/>
      <c r="N819" s="143"/>
      <c r="O819" s="147"/>
      <c r="P819" s="149"/>
      <c r="Q819" s="149"/>
      <c r="R819" s="121"/>
      <c r="S819" s="164"/>
      <c r="T819" s="161"/>
      <c r="U819" s="164"/>
      <c r="V819" s="121"/>
      <c r="W819" s="187"/>
      <c r="X819" s="140"/>
      <c r="Y819" s="114"/>
    </row>
    <row r="820" spans="3:25">
      <c r="C820" s="167"/>
      <c r="D820" s="160"/>
      <c r="E820" s="140"/>
      <c r="F820" s="143"/>
      <c r="G820" s="144"/>
      <c r="H820" s="199"/>
      <c r="I820" s="187"/>
      <c r="J820" s="169"/>
      <c r="K820" s="200"/>
      <c r="L820" s="143"/>
      <c r="M820" s="143"/>
      <c r="N820" s="143"/>
      <c r="O820" s="147"/>
      <c r="P820" s="149"/>
      <c r="Q820" s="149"/>
      <c r="R820" s="121"/>
      <c r="S820" s="164"/>
      <c r="T820" s="161"/>
      <c r="U820" s="164"/>
      <c r="V820" s="121"/>
      <c r="W820" s="187"/>
      <c r="X820" s="140"/>
      <c r="Y820" s="114"/>
    </row>
    <row r="821" spans="3:25">
      <c r="C821" s="167"/>
      <c r="D821" s="160"/>
      <c r="E821" s="140"/>
      <c r="F821" s="143"/>
      <c r="G821" s="144"/>
      <c r="H821" s="199"/>
      <c r="I821" s="187"/>
      <c r="J821" s="169"/>
      <c r="K821" s="200"/>
      <c r="L821" s="143"/>
      <c r="M821" s="143"/>
      <c r="N821" s="143"/>
      <c r="O821" s="147"/>
      <c r="P821" s="149"/>
      <c r="Q821" s="149"/>
      <c r="R821" s="121"/>
      <c r="S821" s="164"/>
      <c r="T821" s="161"/>
      <c r="U821" s="164"/>
      <c r="V821" s="121"/>
      <c r="W821" s="187"/>
      <c r="X821" s="140"/>
      <c r="Y821" s="114"/>
    </row>
    <row r="822" spans="3:25">
      <c r="C822" s="167"/>
      <c r="D822" s="160"/>
      <c r="E822" s="140"/>
      <c r="F822" s="143"/>
      <c r="G822" s="144"/>
      <c r="H822" s="199"/>
      <c r="I822" s="187"/>
      <c r="J822" s="169"/>
      <c r="K822" s="200"/>
      <c r="L822" s="143"/>
      <c r="M822" s="143"/>
      <c r="N822" s="143"/>
      <c r="O822" s="147"/>
      <c r="P822" s="149"/>
      <c r="Q822" s="149"/>
      <c r="R822" s="121"/>
      <c r="S822" s="164"/>
      <c r="T822" s="161"/>
      <c r="U822" s="164"/>
      <c r="V822" s="121"/>
      <c r="W822" s="187"/>
      <c r="X822" s="140"/>
      <c r="Y822" s="114"/>
    </row>
    <row r="823" spans="3:25">
      <c r="C823" s="167"/>
      <c r="D823" s="160"/>
      <c r="E823" s="140"/>
      <c r="F823" s="143"/>
      <c r="G823" s="144"/>
      <c r="H823" s="199"/>
      <c r="I823" s="187"/>
      <c r="J823" s="169"/>
      <c r="K823" s="200"/>
      <c r="L823" s="143"/>
      <c r="M823" s="143"/>
      <c r="N823" s="143"/>
      <c r="O823" s="147"/>
      <c r="P823" s="149"/>
      <c r="Q823" s="149"/>
      <c r="R823" s="121"/>
      <c r="S823" s="164"/>
      <c r="T823" s="161"/>
      <c r="U823" s="164"/>
      <c r="V823" s="121"/>
      <c r="W823" s="187"/>
      <c r="X823" s="140"/>
      <c r="Y823" s="114"/>
    </row>
    <row r="824" spans="3:25">
      <c r="C824" s="167"/>
      <c r="D824" s="160"/>
      <c r="E824" s="140"/>
      <c r="F824" s="143"/>
      <c r="G824" s="144"/>
      <c r="H824" s="199"/>
      <c r="I824" s="187"/>
      <c r="J824" s="169"/>
      <c r="K824" s="200"/>
      <c r="L824" s="143"/>
      <c r="M824" s="143"/>
      <c r="N824" s="143"/>
      <c r="O824" s="147"/>
      <c r="P824" s="149"/>
      <c r="Q824" s="149"/>
      <c r="R824" s="121"/>
      <c r="S824" s="164"/>
      <c r="T824" s="161"/>
      <c r="U824" s="164"/>
      <c r="V824" s="121"/>
      <c r="W824" s="187"/>
      <c r="X824" s="140"/>
      <c r="Y824" s="114"/>
    </row>
    <row r="825" spans="3:25">
      <c r="C825" s="167"/>
      <c r="D825" s="160"/>
      <c r="E825" s="140"/>
      <c r="F825" s="143"/>
      <c r="G825" s="144"/>
      <c r="H825" s="199"/>
      <c r="I825" s="187"/>
      <c r="J825" s="169"/>
      <c r="K825" s="200"/>
      <c r="L825" s="143"/>
      <c r="M825" s="143"/>
      <c r="N825" s="143"/>
      <c r="O825" s="147"/>
      <c r="P825" s="149"/>
      <c r="Q825" s="149"/>
      <c r="R825" s="121"/>
      <c r="S825" s="164"/>
      <c r="T825" s="161"/>
      <c r="U825" s="164"/>
      <c r="V825" s="121"/>
      <c r="W825" s="187"/>
      <c r="X825" s="140"/>
      <c r="Y825" s="114"/>
    </row>
    <row r="826" spans="3:25">
      <c r="C826" s="167"/>
      <c r="D826" s="160"/>
      <c r="E826" s="140"/>
      <c r="F826" s="143"/>
      <c r="G826" s="144"/>
      <c r="H826" s="199"/>
      <c r="I826" s="187"/>
      <c r="J826" s="169"/>
      <c r="K826" s="200"/>
      <c r="L826" s="143"/>
      <c r="M826" s="143"/>
      <c r="N826" s="143"/>
      <c r="O826" s="147"/>
      <c r="P826" s="149"/>
      <c r="Q826" s="149"/>
      <c r="R826" s="121"/>
      <c r="S826" s="164"/>
      <c r="T826" s="161"/>
      <c r="U826" s="164"/>
      <c r="V826" s="121"/>
      <c r="W826" s="187"/>
      <c r="X826" s="140"/>
      <c r="Y826" s="114"/>
    </row>
    <row r="827" spans="3:25">
      <c r="C827" s="167"/>
      <c r="D827" s="160"/>
      <c r="E827" s="140"/>
      <c r="F827" s="143"/>
      <c r="G827" s="144"/>
      <c r="H827" s="199"/>
      <c r="I827" s="187"/>
      <c r="J827" s="169"/>
      <c r="K827" s="200"/>
      <c r="L827" s="143"/>
      <c r="M827" s="143"/>
      <c r="N827" s="143"/>
      <c r="O827" s="147"/>
      <c r="P827" s="149"/>
      <c r="Q827" s="149"/>
      <c r="R827" s="121"/>
      <c r="S827" s="164"/>
      <c r="T827" s="161"/>
      <c r="U827" s="164"/>
      <c r="V827" s="121"/>
      <c r="W827" s="187"/>
      <c r="X827" s="140"/>
      <c r="Y827" s="114"/>
    </row>
    <row r="828" spans="3:25">
      <c r="C828" s="167"/>
      <c r="D828" s="160"/>
      <c r="E828" s="140"/>
      <c r="F828" s="143"/>
      <c r="G828" s="144"/>
      <c r="H828" s="199"/>
      <c r="I828" s="187"/>
      <c r="J828" s="169"/>
      <c r="K828" s="200"/>
      <c r="L828" s="143"/>
      <c r="M828" s="143"/>
      <c r="N828" s="143"/>
      <c r="O828" s="147"/>
      <c r="P828" s="149"/>
      <c r="Q828" s="149"/>
      <c r="R828" s="121"/>
      <c r="S828" s="164"/>
      <c r="T828" s="161"/>
      <c r="U828" s="164"/>
      <c r="V828" s="121"/>
      <c r="W828" s="187"/>
      <c r="X828" s="140"/>
      <c r="Y828" s="114"/>
    </row>
    <row r="829" spans="3:25">
      <c r="C829" s="167"/>
      <c r="D829" s="160"/>
      <c r="E829" s="140"/>
      <c r="F829" s="143"/>
      <c r="G829" s="144"/>
      <c r="H829" s="199"/>
      <c r="I829" s="187"/>
      <c r="J829" s="169"/>
      <c r="K829" s="200"/>
      <c r="L829" s="143"/>
      <c r="M829" s="143"/>
      <c r="N829" s="143"/>
      <c r="O829" s="147"/>
      <c r="P829" s="149"/>
      <c r="Q829" s="149"/>
      <c r="R829" s="121"/>
      <c r="S829" s="164"/>
      <c r="T829" s="161"/>
      <c r="U829" s="164"/>
      <c r="V829" s="121"/>
      <c r="W829" s="187"/>
      <c r="X829" s="140"/>
      <c r="Y829" s="114"/>
    </row>
    <row r="830" spans="3:25">
      <c r="C830" s="167"/>
      <c r="D830" s="160"/>
      <c r="E830" s="140"/>
      <c r="F830" s="143"/>
      <c r="G830" s="144"/>
      <c r="H830" s="199"/>
      <c r="I830" s="187"/>
      <c r="J830" s="169"/>
      <c r="K830" s="200"/>
      <c r="L830" s="143"/>
      <c r="M830" s="143"/>
      <c r="N830" s="143"/>
      <c r="O830" s="147"/>
      <c r="P830" s="149"/>
      <c r="Q830" s="149"/>
      <c r="R830" s="121"/>
      <c r="S830" s="164"/>
      <c r="T830" s="161"/>
      <c r="U830" s="164"/>
      <c r="V830" s="121"/>
      <c r="W830" s="187"/>
      <c r="X830" s="140"/>
      <c r="Y830" s="114"/>
    </row>
    <row r="831" spans="3:25">
      <c r="C831" s="167"/>
      <c r="D831" s="160"/>
      <c r="E831" s="140"/>
      <c r="F831" s="143"/>
      <c r="G831" s="144"/>
      <c r="H831" s="199"/>
      <c r="I831" s="187"/>
      <c r="J831" s="169"/>
      <c r="K831" s="200"/>
      <c r="L831" s="143"/>
      <c r="M831" s="143"/>
      <c r="N831" s="143"/>
      <c r="O831" s="147"/>
      <c r="P831" s="149"/>
      <c r="Q831" s="149"/>
      <c r="R831" s="121"/>
      <c r="S831" s="164"/>
      <c r="T831" s="161"/>
      <c r="U831" s="164"/>
      <c r="V831" s="121"/>
      <c r="W831" s="187"/>
      <c r="X831" s="140"/>
      <c r="Y831" s="114"/>
    </row>
    <row r="832" spans="3:25">
      <c r="C832" s="167"/>
      <c r="D832" s="160"/>
      <c r="E832" s="140"/>
      <c r="F832" s="143"/>
      <c r="G832" s="144"/>
      <c r="H832" s="199"/>
      <c r="I832" s="187"/>
      <c r="J832" s="169"/>
      <c r="K832" s="200"/>
      <c r="L832" s="143"/>
      <c r="M832" s="143"/>
      <c r="N832" s="143"/>
      <c r="O832" s="147"/>
      <c r="P832" s="149"/>
      <c r="Q832" s="149"/>
      <c r="R832" s="121"/>
      <c r="S832" s="164"/>
      <c r="T832" s="161"/>
      <c r="U832" s="164"/>
      <c r="V832" s="121"/>
      <c r="W832" s="187"/>
      <c r="X832" s="140"/>
      <c r="Y832" s="114"/>
    </row>
    <row r="833" spans="3:25">
      <c r="C833" s="167"/>
      <c r="D833" s="160"/>
      <c r="E833" s="140"/>
      <c r="F833" s="143"/>
      <c r="G833" s="144"/>
      <c r="H833" s="199"/>
      <c r="I833" s="187"/>
      <c r="J833" s="169"/>
      <c r="K833" s="200"/>
      <c r="L833" s="143"/>
      <c r="M833" s="143"/>
      <c r="N833" s="143"/>
      <c r="O833" s="147"/>
      <c r="P833" s="149"/>
      <c r="Q833" s="149"/>
      <c r="R833" s="121"/>
      <c r="S833" s="164"/>
      <c r="T833" s="161"/>
      <c r="U833" s="164"/>
      <c r="V833" s="121"/>
      <c r="W833" s="187"/>
      <c r="X833" s="140"/>
      <c r="Y833" s="114"/>
    </row>
    <row r="834" spans="3:25">
      <c r="C834" s="167"/>
      <c r="D834" s="160"/>
      <c r="E834" s="140"/>
      <c r="F834" s="143"/>
      <c r="G834" s="144"/>
      <c r="H834" s="199"/>
      <c r="I834" s="187"/>
      <c r="J834" s="169"/>
      <c r="K834" s="200"/>
      <c r="L834" s="143"/>
      <c r="M834" s="143"/>
      <c r="N834" s="143"/>
      <c r="O834" s="147"/>
      <c r="P834" s="149"/>
      <c r="Q834" s="149"/>
      <c r="R834" s="121"/>
      <c r="S834" s="164"/>
      <c r="T834" s="161"/>
      <c r="U834" s="164"/>
      <c r="V834" s="121"/>
      <c r="W834" s="187"/>
      <c r="X834" s="140"/>
      <c r="Y834" s="114"/>
    </row>
    <row r="835" spans="3:25">
      <c r="C835" s="167"/>
      <c r="D835" s="160"/>
      <c r="E835" s="140"/>
      <c r="F835" s="143"/>
      <c r="G835" s="144"/>
      <c r="H835" s="199"/>
      <c r="I835" s="187"/>
      <c r="J835" s="169"/>
      <c r="K835" s="200"/>
      <c r="L835" s="143"/>
      <c r="M835" s="143"/>
      <c r="N835" s="143"/>
      <c r="O835" s="147"/>
      <c r="P835" s="149"/>
      <c r="Q835" s="149"/>
      <c r="R835" s="121"/>
      <c r="S835" s="164"/>
      <c r="T835" s="161"/>
      <c r="U835" s="164"/>
      <c r="V835" s="121"/>
      <c r="W835" s="187"/>
      <c r="X835" s="140"/>
      <c r="Y835" s="114"/>
    </row>
    <row r="836" spans="3:25">
      <c r="C836" s="167"/>
      <c r="D836" s="160"/>
      <c r="E836" s="140"/>
      <c r="F836" s="143"/>
      <c r="G836" s="144"/>
      <c r="H836" s="199"/>
      <c r="I836" s="187"/>
      <c r="J836" s="169"/>
      <c r="K836" s="200"/>
      <c r="L836" s="143"/>
      <c r="M836" s="143"/>
      <c r="N836" s="143"/>
      <c r="O836" s="147"/>
      <c r="P836" s="149"/>
      <c r="Q836" s="149"/>
      <c r="R836" s="121"/>
      <c r="S836" s="164"/>
      <c r="T836" s="161"/>
      <c r="U836" s="164"/>
      <c r="V836" s="121"/>
      <c r="W836" s="187"/>
      <c r="X836" s="140"/>
      <c r="Y836" s="114"/>
    </row>
    <row r="837" spans="3:25">
      <c r="C837" s="167"/>
      <c r="D837" s="160"/>
      <c r="E837" s="140"/>
      <c r="F837" s="143"/>
      <c r="G837" s="144"/>
      <c r="H837" s="199"/>
      <c r="I837" s="187"/>
      <c r="J837" s="169"/>
      <c r="K837" s="200"/>
      <c r="L837" s="143"/>
      <c r="M837" s="143"/>
      <c r="N837" s="143"/>
      <c r="O837" s="147"/>
      <c r="P837" s="149"/>
      <c r="Q837" s="149"/>
      <c r="R837" s="121"/>
      <c r="S837" s="164"/>
      <c r="T837" s="161"/>
      <c r="U837" s="164"/>
      <c r="V837" s="121"/>
      <c r="W837" s="187"/>
      <c r="X837" s="140"/>
      <c r="Y837" s="114"/>
    </row>
    <row r="838" spans="3:25">
      <c r="C838" s="167"/>
      <c r="D838" s="160"/>
      <c r="E838" s="140"/>
      <c r="F838" s="143"/>
      <c r="G838" s="144"/>
      <c r="H838" s="199"/>
      <c r="I838" s="187"/>
      <c r="J838" s="169"/>
      <c r="K838" s="200"/>
      <c r="L838" s="143"/>
      <c r="M838" s="143"/>
      <c r="N838" s="143"/>
      <c r="O838" s="147"/>
      <c r="P838" s="149"/>
      <c r="Q838" s="149"/>
      <c r="R838" s="121"/>
      <c r="S838" s="164"/>
      <c r="T838" s="161"/>
      <c r="U838" s="164"/>
      <c r="V838" s="121"/>
      <c r="W838" s="187"/>
      <c r="X838" s="140"/>
      <c r="Y838" s="114"/>
    </row>
    <row r="839" spans="3:25">
      <c r="C839" s="167"/>
      <c r="D839" s="160"/>
      <c r="E839" s="140"/>
      <c r="F839" s="143"/>
      <c r="G839" s="144"/>
      <c r="H839" s="199"/>
      <c r="I839" s="187"/>
      <c r="J839" s="169"/>
      <c r="K839" s="200"/>
      <c r="L839" s="143"/>
      <c r="M839" s="143"/>
      <c r="N839" s="143"/>
      <c r="O839" s="147"/>
      <c r="P839" s="149"/>
      <c r="Q839" s="149"/>
      <c r="R839" s="121"/>
      <c r="S839" s="164"/>
      <c r="T839" s="161"/>
      <c r="U839" s="164"/>
      <c r="V839" s="121"/>
      <c r="W839" s="187"/>
      <c r="X839" s="140"/>
      <c r="Y839" s="114"/>
    </row>
    <row r="840" spans="3:25">
      <c r="C840" s="167"/>
      <c r="D840" s="160"/>
      <c r="E840" s="140"/>
      <c r="F840" s="143"/>
      <c r="G840" s="144"/>
      <c r="H840" s="199"/>
      <c r="I840" s="187"/>
      <c r="J840" s="169"/>
      <c r="K840" s="200"/>
      <c r="L840" s="143"/>
      <c r="M840" s="143"/>
      <c r="N840" s="143"/>
      <c r="O840" s="147"/>
      <c r="P840" s="149"/>
      <c r="Q840" s="149"/>
      <c r="R840" s="121"/>
      <c r="S840" s="164"/>
      <c r="T840" s="161"/>
      <c r="U840" s="164"/>
      <c r="V840" s="121"/>
      <c r="W840" s="187"/>
      <c r="X840" s="140"/>
      <c r="Y840" s="114"/>
    </row>
    <row r="841" spans="3:25">
      <c r="C841" s="167"/>
      <c r="D841" s="160"/>
      <c r="E841" s="140"/>
      <c r="F841" s="143"/>
      <c r="G841" s="144"/>
      <c r="H841" s="199"/>
      <c r="I841" s="187"/>
      <c r="J841" s="169"/>
      <c r="K841" s="200"/>
      <c r="L841" s="143"/>
      <c r="M841" s="143"/>
      <c r="N841" s="143"/>
      <c r="O841" s="147"/>
      <c r="P841" s="149"/>
      <c r="Q841" s="149"/>
      <c r="R841" s="121"/>
      <c r="S841" s="164"/>
      <c r="T841" s="161"/>
      <c r="U841" s="164"/>
      <c r="V841" s="121"/>
      <c r="W841" s="187"/>
      <c r="X841" s="140"/>
      <c r="Y841" s="114"/>
    </row>
    <row r="842" spans="3:25">
      <c r="C842" s="167"/>
      <c r="D842" s="160"/>
      <c r="E842" s="140"/>
      <c r="F842" s="143"/>
      <c r="G842" s="144"/>
      <c r="H842" s="199"/>
      <c r="I842" s="187"/>
      <c r="J842" s="169"/>
      <c r="K842" s="200"/>
      <c r="L842" s="143"/>
      <c r="M842" s="143"/>
      <c r="N842" s="143"/>
      <c r="O842" s="147"/>
      <c r="P842" s="149"/>
      <c r="Q842" s="149"/>
      <c r="R842" s="121"/>
      <c r="S842" s="164"/>
      <c r="T842" s="161"/>
      <c r="U842" s="164"/>
      <c r="V842" s="121"/>
      <c r="W842" s="187"/>
      <c r="X842" s="140"/>
      <c r="Y842" s="114"/>
    </row>
    <row r="843" spans="3:25">
      <c r="C843" s="167"/>
      <c r="D843" s="160"/>
      <c r="E843" s="140"/>
      <c r="F843" s="143"/>
      <c r="G843" s="144"/>
      <c r="H843" s="199"/>
      <c r="I843" s="187"/>
      <c r="J843" s="169"/>
      <c r="K843" s="200"/>
      <c r="L843" s="143"/>
      <c r="M843" s="143"/>
      <c r="N843" s="143"/>
      <c r="O843" s="147"/>
      <c r="P843" s="149"/>
      <c r="Q843" s="149"/>
      <c r="R843" s="121"/>
      <c r="S843" s="164"/>
      <c r="T843" s="161"/>
      <c r="U843" s="164"/>
      <c r="V843" s="121"/>
      <c r="W843" s="187"/>
      <c r="X843" s="140"/>
      <c r="Y843" s="114"/>
    </row>
    <row r="844" spans="3:25">
      <c r="C844" s="167"/>
      <c r="D844" s="160"/>
      <c r="E844" s="140"/>
      <c r="F844" s="143"/>
      <c r="G844" s="144"/>
      <c r="H844" s="199"/>
      <c r="I844" s="187"/>
      <c r="J844" s="169"/>
      <c r="K844" s="200"/>
      <c r="L844" s="143"/>
      <c r="M844" s="143"/>
      <c r="N844" s="143"/>
      <c r="O844" s="147"/>
      <c r="P844" s="149"/>
      <c r="Q844" s="149"/>
      <c r="R844" s="121"/>
      <c r="S844" s="164"/>
      <c r="T844" s="161"/>
      <c r="U844" s="164"/>
      <c r="V844" s="121"/>
      <c r="W844" s="187"/>
      <c r="X844" s="140"/>
      <c r="Y844" s="114"/>
    </row>
    <row r="845" spans="3:25">
      <c r="C845" s="167"/>
      <c r="D845" s="160"/>
      <c r="E845" s="140"/>
      <c r="F845" s="143"/>
      <c r="G845" s="144"/>
      <c r="H845" s="199"/>
      <c r="I845" s="187"/>
      <c r="J845" s="169"/>
      <c r="K845" s="200"/>
      <c r="L845" s="143"/>
      <c r="M845" s="143"/>
      <c r="N845" s="143"/>
      <c r="O845" s="147"/>
      <c r="P845" s="149"/>
      <c r="Q845" s="149"/>
      <c r="R845" s="121"/>
      <c r="S845" s="164"/>
      <c r="T845" s="161"/>
      <c r="U845" s="164"/>
      <c r="V845" s="121"/>
      <c r="W845" s="187"/>
      <c r="X845" s="140"/>
      <c r="Y845" s="114"/>
    </row>
    <row r="846" spans="3:25">
      <c r="C846" s="167"/>
      <c r="D846" s="160"/>
      <c r="E846" s="140"/>
      <c r="F846" s="143"/>
      <c r="G846" s="144"/>
      <c r="H846" s="199"/>
      <c r="I846" s="187"/>
      <c r="J846" s="169"/>
      <c r="K846" s="200"/>
      <c r="L846" s="143"/>
      <c r="M846" s="143"/>
      <c r="N846" s="143"/>
      <c r="O846" s="147"/>
      <c r="P846" s="149"/>
      <c r="Q846" s="149"/>
      <c r="R846" s="121"/>
      <c r="S846" s="164"/>
      <c r="T846" s="161"/>
      <c r="U846" s="164"/>
      <c r="V846" s="121"/>
      <c r="W846" s="187"/>
      <c r="X846" s="140"/>
      <c r="Y846" s="114"/>
    </row>
    <row r="847" spans="3:25">
      <c r="C847" s="167"/>
      <c r="D847" s="160"/>
      <c r="E847" s="140"/>
      <c r="F847" s="143"/>
      <c r="G847" s="144"/>
      <c r="H847" s="199"/>
      <c r="I847" s="187"/>
      <c r="J847" s="169"/>
      <c r="K847" s="200"/>
      <c r="L847" s="143"/>
      <c r="M847" s="143"/>
      <c r="N847" s="143"/>
      <c r="O847" s="147"/>
      <c r="P847" s="149"/>
      <c r="Q847" s="149"/>
      <c r="R847" s="121"/>
      <c r="S847" s="164"/>
      <c r="T847" s="161"/>
      <c r="U847" s="164"/>
      <c r="V847" s="121"/>
      <c r="W847" s="187"/>
      <c r="X847" s="140"/>
      <c r="Y847" s="114"/>
    </row>
    <row r="848" spans="3:25">
      <c r="C848" s="167"/>
      <c r="D848" s="160"/>
      <c r="E848" s="140"/>
      <c r="F848" s="143"/>
      <c r="G848" s="144"/>
      <c r="H848" s="199"/>
      <c r="I848" s="187"/>
      <c r="J848" s="169"/>
      <c r="K848" s="200"/>
      <c r="L848" s="143"/>
      <c r="M848" s="143"/>
      <c r="N848" s="143"/>
      <c r="O848" s="147"/>
      <c r="P848" s="149"/>
      <c r="Q848" s="149"/>
      <c r="R848" s="121"/>
      <c r="S848" s="164"/>
      <c r="T848" s="161"/>
      <c r="U848" s="164"/>
      <c r="V848" s="121"/>
      <c r="W848" s="187"/>
      <c r="X848" s="140"/>
      <c r="Y848" s="114"/>
    </row>
    <row r="849" spans="3:25">
      <c r="C849" s="167"/>
      <c r="D849" s="160"/>
      <c r="E849" s="140"/>
      <c r="F849" s="143"/>
      <c r="G849" s="144"/>
      <c r="H849" s="199"/>
      <c r="I849" s="187"/>
      <c r="J849" s="169"/>
      <c r="K849" s="200"/>
      <c r="L849" s="143"/>
      <c r="M849" s="143"/>
      <c r="N849" s="143"/>
      <c r="O849" s="147"/>
      <c r="P849" s="149"/>
      <c r="Q849" s="149"/>
      <c r="R849" s="121"/>
      <c r="S849" s="164"/>
      <c r="T849" s="161"/>
      <c r="U849" s="164"/>
      <c r="V849" s="121"/>
      <c r="W849" s="187"/>
      <c r="X849" s="140"/>
      <c r="Y849" s="114"/>
    </row>
    <row r="850" spans="3:25">
      <c r="C850" s="167"/>
      <c r="D850" s="160"/>
      <c r="E850" s="140"/>
      <c r="F850" s="143"/>
      <c r="G850" s="144"/>
      <c r="H850" s="199"/>
      <c r="I850" s="187"/>
      <c r="J850" s="169"/>
      <c r="K850" s="200"/>
      <c r="L850" s="143"/>
      <c r="M850" s="143"/>
      <c r="N850" s="143"/>
      <c r="O850" s="147"/>
      <c r="P850" s="149"/>
      <c r="Q850" s="149"/>
      <c r="R850" s="121"/>
      <c r="S850" s="164"/>
      <c r="T850" s="161"/>
      <c r="U850" s="164"/>
      <c r="V850" s="121"/>
      <c r="W850" s="187"/>
      <c r="X850" s="140"/>
      <c r="Y850" s="114"/>
    </row>
    <row r="851" spans="3:25">
      <c r="C851" s="167"/>
      <c r="D851" s="160"/>
      <c r="E851" s="140"/>
      <c r="F851" s="143"/>
      <c r="G851" s="144"/>
      <c r="H851" s="199"/>
      <c r="I851" s="187"/>
      <c r="J851" s="169"/>
      <c r="K851" s="200"/>
      <c r="L851" s="143"/>
      <c r="M851" s="143"/>
      <c r="N851" s="143"/>
      <c r="O851" s="147"/>
      <c r="P851" s="149"/>
      <c r="Q851" s="149"/>
      <c r="R851" s="121"/>
      <c r="S851" s="164"/>
      <c r="T851" s="161"/>
      <c r="U851" s="164"/>
      <c r="V851" s="121"/>
      <c r="W851" s="187"/>
      <c r="X851" s="140"/>
      <c r="Y851" s="114"/>
    </row>
    <row r="852" spans="3:25">
      <c r="C852" s="167"/>
      <c r="D852" s="160"/>
      <c r="E852" s="140"/>
      <c r="F852" s="143"/>
      <c r="G852" s="144"/>
      <c r="H852" s="199"/>
      <c r="I852" s="187"/>
      <c r="J852" s="169"/>
      <c r="K852" s="200"/>
      <c r="L852" s="143"/>
      <c r="M852" s="143"/>
      <c r="N852" s="143"/>
      <c r="O852" s="147"/>
      <c r="P852" s="149"/>
      <c r="Q852" s="149"/>
      <c r="R852" s="121"/>
      <c r="S852" s="164"/>
      <c r="T852" s="161"/>
      <c r="U852" s="164"/>
      <c r="V852" s="121"/>
      <c r="W852" s="187"/>
      <c r="X852" s="140"/>
      <c r="Y852" s="114"/>
    </row>
    <row r="853" spans="3:25">
      <c r="C853" s="167"/>
      <c r="D853" s="160"/>
      <c r="E853" s="140"/>
      <c r="F853" s="143"/>
      <c r="G853" s="144"/>
      <c r="H853" s="199"/>
      <c r="I853" s="187"/>
      <c r="J853" s="169"/>
      <c r="K853" s="200"/>
      <c r="L853" s="143"/>
      <c r="M853" s="143"/>
      <c r="N853" s="143"/>
      <c r="O853" s="147"/>
      <c r="P853" s="149"/>
      <c r="Q853" s="149"/>
      <c r="R853" s="121"/>
      <c r="S853" s="164"/>
      <c r="T853" s="161"/>
      <c r="U853" s="164"/>
      <c r="V853" s="121"/>
      <c r="W853" s="187"/>
      <c r="X853" s="140"/>
      <c r="Y853" s="114"/>
    </row>
    <row r="854" spans="3:25">
      <c r="C854" s="167"/>
      <c r="D854" s="160"/>
      <c r="E854" s="140"/>
      <c r="F854" s="143"/>
      <c r="G854" s="144"/>
      <c r="H854" s="199"/>
      <c r="I854" s="187"/>
      <c r="J854" s="169"/>
      <c r="K854" s="200"/>
      <c r="L854" s="143"/>
      <c r="M854" s="143"/>
      <c r="N854" s="143"/>
      <c r="O854" s="147"/>
      <c r="P854" s="149"/>
      <c r="Q854" s="149"/>
      <c r="R854" s="121"/>
      <c r="S854" s="164"/>
      <c r="T854" s="161"/>
      <c r="U854" s="164"/>
      <c r="V854" s="121"/>
      <c r="W854" s="187"/>
      <c r="X854" s="140"/>
      <c r="Y854" s="114"/>
    </row>
    <row r="855" spans="3:25">
      <c r="C855" s="167"/>
      <c r="D855" s="160"/>
      <c r="E855" s="140"/>
      <c r="F855" s="143"/>
      <c r="G855" s="144"/>
      <c r="H855" s="199"/>
      <c r="I855" s="187"/>
      <c r="J855" s="169"/>
      <c r="K855" s="200"/>
      <c r="L855" s="143"/>
      <c r="M855" s="143"/>
      <c r="N855" s="143"/>
      <c r="O855" s="147"/>
      <c r="P855" s="149"/>
      <c r="Q855" s="149"/>
      <c r="R855" s="121"/>
      <c r="S855" s="164"/>
      <c r="T855" s="161"/>
      <c r="U855" s="164"/>
      <c r="V855" s="121"/>
      <c r="W855" s="187"/>
      <c r="X855" s="140"/>
      <c r="Y855" s="114"/>
    </row>
    <row r="856" spans="3:25">
      <c r="C856" s="167"/>
      <c r="D856" s="160"/>
      <c r="E856" s="140"/>
      <c r="F856" s="143"/>
      <c r="G856" s="144"/>
      <c r="H856" s="199"/>
      <c r="I856" s="187"/>
      <c r="J856" s="169"/>
      <c r="K856" s="200"/>
      <c r="L856" s="143"/>
      <c r="M856" s="143"/>
      <c r="N856" s="143"/>
      <c r="O856" s="147"/>
      <c r="P856" s="149"/>
      <c r="Q856" s="149"/>
      <c r="R856" s="121"/>
      <c r="S856" s="164"/>
      <c r="T856" s="161"/>
      <c r="U856" s="164"/>
      <c r="V856" s="121"/>
      <c r="W856" s="187"/>
      <c r="X856" s="140"/>
      <c r="Y856" s="114"/>
    </row>
    <row r="857" spans="3:25">
      <c r="C857" s="167"/>
      <c r="D857" s="160"/>
      <c r="E857" s="140"/>
      <c r="F857" s="143"/>
      <c r="G857" s="144"/>
      <c r="H857" s="199"/>
      <c r="I857" s="187"/>
      <c r="J857" s="169"/>
      <c r="K857" s="200"/>
      <c r="L857" s="143"/>
      <c r="M857" s="143"/>
      <c r="N857" s="143"/>
      <c r="O857" s="147"/>
      <c r="P857" s="149"/>
      <c r="Q857" s="149"/>
      <c r="R857" s="121"/>
      <c r="S857" s="164"/>
      <c r="T857" s="161"/>
      <c r="U857" s="164"/>
      <c r="V857" s="121"/>
      <c r="W857" s="187"/>
      <c r="X857" s="140"/>
      <c r="Y857" s="114"/>
    </row>
    <row r="858" spans="3:25">
      <c r="C858" s="167"/>
      <c r="D858" s="160"/>
      <c r="E858" s="140"/>
      <c r="F858" s="143"/>
      <c r="G858" s="144"/>
      <c r="H858" s="199"/>
      <c r="I858" s="187"/>
      <c r="J858" s="169"/>
      <c r="K858" s="200"/>
      <c r="L858" s="143"/>
      <c r="M858" s="143"/>
      <c r="N858" s="143"/>
      <c r="O858" s="147"/>
      <c r="P858" s="149"/>
      <c r="Q858" s="149"/>
      <c r="R858" s="121"/>
      <c r="S858" s="164"/>
      <c r="T858" s="161"/>
      <c r="U858" s="164"/>
      <c r="V858" s="121"/>
      <c r="W858" s="187"/>
      <c r="X858" s="140"/>
      <c r="Y858" s="114"/>
    </row>
    <row r="859" spans="3:25">
      <c r="C859" s="167"/>
      <c r="D859" s="160"/>
      <c r="E859" s="140"/>
      <c r="F859" s="143"/>
      <c r="G859" s="144"/>
      <c r="H859" s="199"/>
      <c r="I859" s="187"/>
      <c r="J859" s="169"/>
      <c r="K859" s="200"/>
      <c r="L859" s="143"/>
      <c r="M859" s="143"/>
      <c r="N859" s="143"/>
      <c r="O859" s="147"/>
      <c r="P859" s="149"/>
      <c r="Q859" s="149"/>
      <c r="R859" s="121"/>
      <c r="S859" s="164"/>
      <c r="T859" s="161"/>
      <c r="U859" s="164"/>
      <c r="V859" s="121"/>
      <c r="W859" s="187"/>
      <c r="X859" s="140"/>
      <c r="Y859" s="114"/>
    </row>
    <row r="860" spans="3:25">
      <c r="C860" s="167"/>
      <c r="D860" s="160"/>
      <c r="E860" s="140"/>
      <c r="F860" s="143"/>
      <c r="G860" s="144"/>
      <c r="H860" s="199"/>
      <c r="I860" s="187"/>
      <c r="J860" s="169"/>
      <c r="K860" s="200"/>
      <c r="L860" s="143"/>
      <c r="M860" s="143"/>
      <c r="N860" s="143"/>
      <c r="O860" s="147"/>
      <c r="P860" s="149"/>
      <c r="Q860" s="149"/>
      <c r="R860" s="121"/>
      <c r="S860" s="164"/>
      <c r="T860" s="161"/>
      <c r="U860" s="164"/>
      <c r="V860" s="121"/>
      <c r="W860" s="187"/>
      <c r="X860" s="140"/>
      <c r="Y860" s="114"/>
    </row>
    <row r="861" spans="3:25">
      <c r="C861" s="167"/>
      <c r="D861" s="160"/>
      <c r="E861" s="140"/>
      <c r="F861" s="143"/>
      <c r="G861" s="144"/>
      <c r="H861" s="199"/>
      <c r="I861" s="187"/>
      <c r="J861" s="169"/>
      <c r="K861" s="200"/>
      <c r="L861" s="143"/>
      <c r="M861" s="143"/>
      <c r="N861" s="143"/>
      <c r="O861" s="147"/>
      <c r="P861" s="149"/>
      <c r="Q861" s="149"/>
      <c r="R861" s="121"/>
      <c r="S861" s="164"/>
      <c r="T861" s="161"/>
      <c r="U861" s="164"/>
      <c r="V861" s="121"/>
      <c r="W861" s="187"/>
      <c r="X861" s="140"/>
      <c r="Y861" s="114"/>
    </row>
    <row r="862" spans="3:25">
      <c r="C862" s="167"/>
      <c r="D862" s="160"/>
      <c r="E862" s="140"/>
      <c r="F862" s="143"/>
      <c r="G862" s="144"/>
      <c r="H862" s="199"/>
      <c r="I862" s="187"/>
      <c r="J862" s="169"/>
      <c r="K862" s="200"/>
      <c r="L862" s="143"/>
      <c r="M862" s="143"/>
      <c r="N862" s="143"/>
      <c r="O862" s="147"/>
      <c r="P862" s="149"/>
      <c r="Q862" s="149"/>
      <c r="R862" s="121"/>
      <c r="S862" s="164"/>
      <c r="T862" s="161"/>
      <c r="U862" s="164"/>
      <c r="V862" s="121"/>
      <c r="W862" s="187"/>
      <c r="X862" s="140"/>
      <c r="Y862" s="114"/>
    </row>
    <row r="863" spans="3:25">
      <c r="C863" s="167"/>
      <c r="D863" s="160"/>
      <c r="E863" s="140"/>
      <c r="F863" s="143"/>
      <c r="G863" s="144"/>
      <c r="H863" s="199"/>
      <c r="I863" s="187"/>
      <c r="J863" s="169"/>
      <c r="K863" s="200"/>
      <c r="L863" s="143"/>
      <c r="M863" s="143"/>
      <c r="N863" s="143"/>
      <c r="O863" s="147"/>
      <c r="P863" s="149"/>
      <c r="Q863" s="149"/>
      <c r="R863" s="121"/>
      <c r="S863" s="164"/>
      <c r="T863" s="161"/>
      <c r="U863" s="164"/>
      <c r="V863" s="121"/>
      <c r="W863" s="187"/>
      <c r="X863" s="140"/>
      <c r="Y863" s="114"/>
    </row>
    <row r="864" spans="3:25">
      <c r="C864" s="167"/>
      <c r="D864" s="160"/>
      <c r="E864" s="140"/>
      <c r="F864" s="143"/>
      <c r="G864" s="144"/>
      <c r="H864" s="199"/>
      <c r="I864" s="187"/>
      <c r="J864" s="169"/>
      <c r="K864" s="200"/>
      <c r="L864" s="143"/>
      <c r="M864" s="143"/>
      <c r="N864" s="143"/>
      <c r="O864" s="147"/>
      <c r="P864" s="149"/>
      <c r="Q864" s="149"/>
      <c r="R864" s="121"/>
      <c r="S864" s="164"/>
      <c r="T864" s="161"/>
      <c r="U864" s="164"/>
      <c r="V864" s="121"/>
      <c r="W864" s="187"/>
      <c r="X864" s="140"/>
      <c r="Y864" s="114"/>
    </row>
    <row r="865" spans="3:25">
      <c r="C865" s="167"/>
      <c r="D865" s="160"/>
      <c r="E865" s="140"/>
      <c r="F865" s="143"/>
      <c r="G865" s="144"/>
      <c r="H865" s="199"/>
      <c r="I865" s="187"/>
      <c r="J865" s="169"/>
      <c r="K865" s="200"/>
      <c r="L865" s="143"/>
      <c r="M865" s="143"/>
      <c r="N865" s="143"/>
      <c r="O865" s="147"/>
      <c r="P865" s="149"/>
      <c r="Q865" s="149"/>
      <c r="R865" s="121"/>
      <c r="S865" s="164"/>
      <c r="T865" s="161"/>
      <c r="U865" s="164"/>
      <c r="V865" s="121"/>
      <c r="W865" s="187"/>
      <c r="X865" s="140"/>
      <c r="Y865" s="114"/>
    </row>
    <row r="866" spans="3:25">
      <c r="C866" s="167"/>
      <c r="D866" s="160"/>
      <c r="E866" s="140"/>
      <c r="F866" s="143"/>
      <c r="G866" s="144"/>
      <c r="H866" s="199"/>
      <c r="I866" s="187"/>
      <c r="J866" s="169"/>
      <c r="K866" s="200"/>
      <c r="L866" s="143"/>
      <c r="M866" s="143"/>
      <c r="N866" s="143"/>
      <c r="O866" s="147"/>
      <c r="P866" s="149"/>
      <c r="Q866" s="149"/>
      <c r="R866" s="121"/>
      <c r="S866" s="164"/>
      <c r="T866" s="161"/>
      <c r="U866" s="164"/>
      <c r="V866" s="121"/>
      <c r="W866" s="187"/>
      <c r="X866" s="140"/>
      <c r="Y866" s="114"/>
    </row>
    <row r="867" spans="3:25">
      <c r="C867" s="167"/>
      <c r="D867" s="160"/>
      <c r="E867" s="140"/>
      <c r="F867" s="143"/>
      <c r="G867" s="144"/>
      <c r="H867" s="199"/>
      <c r="I867" s="187"/>
      <c r="J867" s="169"/>
      <c r="K867" s="200"/>
      <c r="L867" s="143"/>
      <c r="M867" s="143"/>
      <c r="N867" s="143"/>
      <c r="O867" s="147"/>
      <c r="P867" s="149"/>
      <c r="Q867" s="149"/>
      <c r="R867" s="121"/>
      <c r="S867" s="164"/>
      <c r="T867" s="161"/>
      <c r="U867" s="164"/>
      <c r="V867" s="121"/>
      <c r="W867" s="187"/>
      <c r="X867" s="140"/>
      <c r="Y867" s="114"/>
    </row>
    <row r="868" spans="3:25">
      <c r="C868" s="167"/>
      <c r="D868" s="160"/>
      <c r="E868" s="140"/>
      <c r="F868" s="143"/>
      <c r="G868" s="144"/>
      <c r="H868" s="199"/>
      <c r="I868" s="187"/>
      <c r="J868" s="169"/>
      <c r="K868" s="200"/>
      <c r="L868" s="143"/>
      <c r="M868" s="143"/>
      <c r="N868" s="143"/>
      <c r="O868" s="147"/>
      <c r="P868" s="149"/>
      <c r="Q868" s="149"/>
      <c r="R868" s="121"/>
      <c r="S868" s="164"/>
      <c r="T868" s="161"/>
      <c r="U868" s="164"/>
      <c r="V868" s="121"/>
      <c r="W868" s="187"/>
      <c r="X868" s="140"/>
      <c r="Y868" s="114"/>
    </row>
    <row r="869" spans="3:25">
      <c r="C869" s="167"/>
      <c r="D869" s="160"/>
      <c r="E869" s="140"/>
      <c r="F869" s="143"/>
      <c r="G869" s="144"/>
      <c r="H869" s="199"/>
      <c r="I869" s="187"/>
      <c r="J869" s="169"/>
      <c r="K869" s="200"/>
      <c r="L869" s="143"/>
      <c r="M869" s="143"/>
      <c r="N869" s="143"/>
      <c r="O869" s="147"/>
      <c r="P869" s="149"/>
      <c r="Q869" s="149"/>
      <c r="R869" s="121"/>
      <c r="S869" s="164"/>
      <c r="T869" s="161"/>
      <c r="U869" s="164"/>
      <c r="V869" s="121"/>
      <c r="W869" s="187"/>
      <c r="X869" s="140"/>
      <c r="Y869" s="114"/>
    </row>
    <row r="870" spans="3:25">
      <c r="C870" s="167"/>
      <c r="D870" s="160"/>
      <c r="E870" s="140"/>
      <c r="F870" s="143"/>
      <c r="G870" s="144"/>
      <c r="H870" s="199"/>
      <c r="I870" s="187"/>
      <c r="J870" s="169"/>
      <c r="K870" s="200"/>
      <c r="L870" s="143"/>
      <c r="M870" s="143"/>
      <c r="N870" s="143"/>
      <c r="O870" s="147"/>
      <c r="P870" s="149"/>
      <c r="Q870" s="149"/>
      <c r="R870" s="121"/>
      <c r="S870" s="164"/>
      <c r="T870" s="161"/>
      <c r="U870" s="164"/>
      <c r="V870" s="121"/>
      <c r="W870" s="187"/>
      <c r="X870" s="140"/>
      <c r="Y870" s="114"/>
    </row>
    <row r="871" spans="3:25">
      <c r="C871" s="167"/>
      <c r="D871" s="160"/>
      <c r="E871" s="140"/>
      <c r="F871" s="143"/>
      <c r="G871" s="144"/>
      <c r="H871" s="199"/>
      <c r="I871" s="187"/>
      <c r="J871" s="169"/>
      <c r="K871" s="200"/>
      <c r="L871" s="143"/>
      <c r="M871" s="143"/>
      <c r="N871" s="143"/>
      <c r="O871" s="147"/>
      <c r="P871" s="149"/>
      <c r="Q871" s="149"/>
      <c r="R871" s="121"/>
      <c r="S871" s="164"/>
      <c r="T871" s="161"/>
      <c r="U871" s="164"/>
      <c r="V871" s="121"/>
      <c r="W871" s="187"/>
      <c r="X871" s="140"/>
      <c r="Y871" s="114"/>
    </row>
    <row r="872" spans="3:25">
      <c r="C872" s="167"/>
      <c r="D872" s="160"/>
      <c r="E872" s="140"/>
      <c r="F872" s="143"/>
      <c r="G872" s="144"/>
      <c r="H872" s="199"/>
      <c r="I872" s="187"/>
      <c r="J872" s="169"/>
      <c r="K872" s="200"/>
      <c r="L872" s="143"/>
      <c r="M872" s="143"/>
      <c r="N872" s="143"/>
      <c r="O872" s="147"/>
      <c r="P872" s="149"/>
      <c r="Q872" s="149"/>
      <c r="R872" s="121"/>
      <c r="S872" s="164"/>
      <c r="T872" s="161"/>
      <c r="U872" s="164"/>
      <c r="V872" s="121"/>
      <c r="W872" s="187"/>
      <c r="X872" s="140"/>
      <c r="Y872" s="114"/>
    </row>
    <row r="873" spans="3:25">
      <c r="C873" s="167"/>
      <c r="D873" s="160"/>
      <c r="E873" s="140"/>
      <c r="F873" s="143"/>
      <c r="G873" s="144"/>
      <c r="H873" s="199"/>
      <c r="I873" s="187"/>
      <c r="J873" s="169"/>
      <c r="K873" s="200"/>
      <c r="L873" s="143"/>
      <c r="M873" s="143"/>
      <c r="N873" s="143"/>
      <c r="O873" s="147"/>
      <c r="P873" s="149"/>
      <c r="Q873" s="149"/>
      <c r="R873" s="121"/>
      <c r="S873" s="164"/>
      <c r="T873" s="161"/>
      <c r="U873" s="164"/>
      <c r="V873" s="121"/>
      <c r="W873" s="187"/>
      <c r="X873" s="140"/>
      <c r="Y873" s="114"/>
    </row>
    <row r="874" spans="3:25">
      <c r="C874" s="167"/>
      <c r="D874" s="160"/>
      <c r="E874" s="140"/>
      <c r="F874" s="143"/>
      <c r="G874" s="144"/>
      <c r="H874" s="199"/>
      <c r="I874" s="187"/>
      <c r="J874" s="169"/>
      <c r="K874" s="200"/>
      <c r="L874" s="143"/>
      <c r="M874" s="143"/>
      <c r="N874" s="143"/>
      <c r="O874" s="147"/>
      <c r="P874" s="149"/>
      <c r="Q874" s="149"/>
      <c r="R874" s="121"/>
      <c r="S874" s="164"/>
      <c r="T874" s="161"/>
      <c r="U874" s="164"/>
      <c r="V874" s="121"/>
      <c r="W874" s="187"/>
      <c r="X874" s="140"/>
      <c r="Y874" s="114"/>
    </row>
    <row r="875" spans="3:25">
      <c r="C875" s="167"/>
      <c r="D875" s="160"/>
      <c r="E875" s="140"/>
      <c r="F875" s="143"/>
      <c r="G875" s="144"/>
      <c r="H875" s="199"/>
      <c r="I875" s="187"/>
      <c r="J875" s="169"/>
      <c r="K875" s="200"/>
      <c r="L875" s="143"/>
      <c r="M875" s="143"/>
      <c r="N875" s="143"/>
      <c r="O875" s="147"/>
      <c r="P875" s="149"/>
      <c r="Q875" s="149"/>
      <c r="R875" s="121"/>
      <c r="S875" s="164"/>
      <c r="T875" s="161"/>
      <c r="U875" s="164"/>
      <c r="V875" s="121"/>
      <c r="W875" s="187"/>
      <c r="X875" s="140"/>
      <c r="Y875" s="114"/>
    </row>
    <row r="876" spans="3:25">
      <c r="C876" s="167"/>
      <c r="D876" s="160"/>
      <c r="E876" s="140"/>
      <c r="F876" s="143"/>
      <c r="G876" s="144"/>
      <c r="H876" s="199"/>
      <c r="I876" s="187"/>
      <c r="J876" s="169"/>
      <c r="K876" s="200"/>
      <c r="L876" s="143"/>
      <c r="M876" s="143"/>
      <c r="N876" s="143"/>
      <c r="O876" s="147"/>
      <c r="P876" s="149"/>
      <c r="Q876" s="149"/>
      <c r="R876" s="121"/>
      <c r="S876" s="164"/>
      <c r="T876" s="161"/>
      <c r="U876" s="164"/>
      <c r="V876" s="121"/>
      <c r="W876" s="187"/>
      <c r="X876" s="140"/>
      <c r="Y876" s="114"/>
    </row>
    <row r="877" spans="3:25">
      <c r="C877" s="167"/>
      <c r="D877" s="160"/>
      <c r="E877" s="140"/>
      <c r="F877" s="143"/>
      <c r="G877" s="144"/>
      <c r="H877" s="199"/>
      <c r="I877" s="187"/>
      <c r="J877" s="169"/>
      <c r="K877" s="200"/>
      <c r="L877" s="143"/>
      <c r="M877" s="143"/>
      <c r="N877" s="143"/>
      <c r="O877" s="147"/>
      <c r="P877" s="149"/>
      <c r="Q877" s="149"/>
      <c r="R877" s="121"/>
      <c r="S877" s="164"/>
      <c r="T877" s="161"/>
      <c r="U877" s="164"/>
      <c r="V877" s="121"/>
      <c r="W877" s="187"/>
      <c r="X877" s="140"/>
      <c r="Y877" s="114"/>
    </row>
    <row r="878" spans="3:25">
      <c r="C878" s="167"/>
      <c r="D878" s="160"/>
      <c r="E878" s="140"/>
      <c r="F878" s="143"/>
      <c r="G878" s="144"/>
      <c r="H878" s="199"/>
      <c r="I878" s="187"/>
      <c r="J878" s="169"/>
      <c r="K878" s="200"/>
      <c r="L878" s="143"/>
      <c r="M878" s="143"/>
      <c r="N878" s="143"/>
      <c r="O878" s="147"/>
      <c r="P878" s="149"/>
      <c r="Q878" s="149"/>
      <c r="R878" s="121"/>
      <c r="S878" s="164"/>
      <c r="T878" s="161"/>
      <c r="U878" s="164"/>
      <c r="V878" s="121"/>
      <c r="W878" s="187"/>
      <c r="X878" s="140"/>
      <c r="Y878" s="114"/>
    </row>
    <row r="879" spans="3:25">
      <c r="C879" s="167"/>
      <c r="D879" s="160"/>
      <c r="E879" s="140"/>
      <c r="F879" s="143"/>
      <c r="G879" s="144"/>
      <c r="H879" s="199"/>
      <c r="I879" s="187"/>
      <c r="J879" s="169"/>
      <c r="K879" s="200"/>
      <c r="L879" s="143"/>
      <c r="M879" s="143"/>
      <c r="N879" s="143"/>
      <c r="O879" s="147"/>
      <c r="P879" s="149"/>
      <c r="Q879" s="149"/>
      <c r="R879" s="121"/>
      <c r="S879" s="164"/>
      <c r="T879" s="161"/>
      <c r="U879" s="164"/>
      <c r="V879" s="121"/>
      <c r="W879" s="187"/>
      <c r="X879" s="140"/>
      <c r="Y879" s="114"/>
    </row>
    <row r="880" spans="3:25">
      <c r="C880" s="167"/>
      <c r="D880" s="160"/>
      <c r="E880" s="140"/>
      <c r="F880" s="143"/>
      <c r="G880" s="144"/>
      <c r="H880" s="199"/>
      <c r="I880" s="187"/>
      <c r="J880" s="169"/>
      <c r="K880" s="200"/>
      <c r="L880" s="143"/>
      <c r="M880" s="143"/>
      <c r="N880" s="143"/>
      <c r="O880" s="147"/>
      <c r="P880" s="149"/>
      <c r="Q880" s="149"/>
      <c r="R880" s="121"/>
      <c r="S880" s="164"/>
      <c r="T880" s="161"/>
      <c r="U880" s="164"/>
      <c r="V880" s="121"/>
      <c r="W880" s="187"/>
      <c r="X880" s="140"/>
      <c r="Y880" s="114"/>
    </row>
    <row r="881" spans="3:25">
      <c r="C881" s="167"/>
      <c r="D881" s="160"/>
      <c r="E881" s="140"/>
      <c r="F881" s="143"/>
      <c r="G881" s="144"/>
      <c r="H881" s="199"/>
      <c r="I881" s="187"/>
      <c r="J881" s="169"/>
      <c r="K881" s="200"/>
      <c r="L881" s="143"/>
      <c r="M881" s="143"/>
      <c r="N881" s="143"/>
      <c r="O881" s="147"/>
      <c r="P881" s="149"/>
      <c r="Q881" s="149"/>
      <c r="R881" s="121"/>
      <c r="S881" s="164"/>
      <c r="T881" s="161"/>
      <c r="U881" s="164"/>
      <c r="V881" s="121"/>
      <c r="W881" s="187"/>
      <c r="X881" s="140"/>
      <c r="Y881" s="114"/>
    </row>
    <row r="882" spans="3:25">
      <c r="C882" s="167"/>
      <c r="D882" s="160"/>
      <c r="E882" s="140"/>
      <c r="F882" s="143"/>
      <c r="G882" s="144"/>
      <c r="H882" s="199"/>
      <c r="I882" s="187"/>
      <c r="J882" s="169"/>
      <c r="K882" s="200"/>
      <c r="L882" s="143"/>
      <c r="M882" s="143"/>
      <c r="N882" s="143"/>
      <c r="O882" s="147"/>
      <c r="P882" s="149"/>
      <c r="Q882" s="149"/>
      <c r="R882" s="121"/>
      <c r="S882" s="164"/>
      <c r="T882" s="161"/>
      <c r="U882" s="164"/>
      <c r="V882" s="121"/>
      <c r="W882" s="187"/>
      <c r="X882" s="140"/>
      <c r="Y882" s="114"/>
    </row>
    <row r="883" spans="3:25">
      <c r="C883" s="167"/>
      <c r="D883" s="160"/>
      <c r="E883" s="140"/>
      <c r="F883" s="143"/>
      <c r="G883" s="144"/>
      <c r="H883" s="199"/>
      <c r="I883" s="187"/>
      <c r="J883" s="169"/>
      <c r="K883" s="200"/>
      <c r="L883" s="143"/>
      <c r="M883" s="143"/>
      <c r="N883" s="143"/>
      <c r="O883" s="147"/>
      <c r="P883" s="149"/>
      <c r="Q883" s="149"/>
      <c r="R883" s="121"/>
      <c r="S883" s="164"/>
      <c r="T883" s="161"/>
      <c r="U883" s="164"/>
      <c r="V883" s="121"/>
      <c r="W883" s="187"/>
      <c r="X883" s="140"/>
      <c r="Y883" s="114"/>
    </row>
    <row r="884" spans="3:25">
      <c r="C884" s="167"/>
      <c r="D884" s="160"/>
      <c r="E884" s="140"/>
      <c r="F884" s="143"/>
      <c r="G884" s="144"/>
      <c r="H884" s="199"/>
      <c r="I884" s="187"/>
      <c r="J884" s="169"/>
      <c r="K884" s="200"/>
      <c r="L884" s="143"/>
      <c r="M884" s="143"/>
      <c r="N884" s="143"/>
      <c r="O884" s="147"/>
      <c r="P884" s="149"/>
      <c r="Q884" s="149"/>
      <c r="R884" s="121"/>
      <c r="S884" s="164"/>
      <c r="T884" s="161"/>
      <c r="U884" s="164"/>
      <c r="V884" s="121"/>
      <c r="W884" s="187"/>
      <c r="X884" s="140"/>
      <c r="Y884" s="114"/>
    </row>
    <row r="885" spans="3:25">
      <c r="C885" s="167"/>
      <c r="D885" s="160"/>
      <c r="E885" s="140"/>
      <c r="F885" s="143"/>
      <c r="G885" s="144"/>
      <c r="H885" s="199"/>
      <c r="I885" s="187"/>
      <c r="J885" s="169"/>
      <c r="K885" s="200"/>
      <c r="L885" s="143"/>
      <c r="M885" s="143"/>
      <c r="N885" s="143"/>
      <c r="O885" s="147"/>
      <c r="P885" s="149"/>
      <c r="Q885" s="149"/>
      <c r="R885" s="121"/>
      <c r="S885" s="164"/>
      <c r="T885" s="161"/>
      <c r="U885" s="164"/>
      <c r="V885" s="121"/>
      <c r="W885" s="187"/>
      <c r="X885" s="140"/>
      <c r="Y885" s="114"/>
    </row>
    <row r="886" spans="3:25">
      <c r="C886" s="167"/>
      <c r="D886" s="160"/>
      <c r="E886" s="140"/>
      <c r="F886" s="143"/>
      <c r="G886" s="144"/>
      <c r="H886" s="199"/>
      <c r="I886" s="187"/>
      <c r="J886" s="169"/>
      <c r="K886" s="200"/>
      <c r="L886" s="143"/>
      <c r="M886" s="143"/>
      <c r="N886" s="143"/>
      <c r="O886" s="147"/>
      <c r="P886" s="149"/>
      <c r="Q886" s="149"/>
      <c r="R886" s="121"/>
      <c r="S886" s="164"/>
      <c r="T886" s="161"/>
      <c r="U886" s="164"/>
      <c r="V886" s="121"/>
      <c r="W886" s="187"/>
      <c r="X886" s="140"/>
      <c r="Y886" s="114"/>
    </row>
    <row r="887" spans="3:25">
      <c r="C887" s="167"/>
      <c r="D887" s="160"/>
      <c r="E887" s="140"/>
      <c r="F887" s="143"/>
      <c r="G887" s="144"/>
      <c r="H887" s="199"/>
      <c r="I887" s="187"/>
      <c r="J887" s="169"/>
      <c r="K887" s="200"/>
      <c r="L887" s="143"/>
      <c r="M887" s="143"/>
      <c r="N887" s="143"/>
      <c r="O887" s="147"/>
      <c r="P887" s="149"/>
      <c r="Q887" s="149"/>
      <c r="R887" s="121"/>
      <c r="S887" s="164"/>
      <c r="T887" s="161"/>
      <c r="U887" s="164"/>
      <c r="V887" s="121"/>
      <c r="W887" s="187"/>
      <c r="X887" s="140"/>
      <c r="Y887" s="114"/>
    </row>
    <row r="888" spans="3:25">
      <c r="C888" s="167"/>
      <c r="D888" s="160"/>
      <c r="E888" s="140"/>
      <c r="F888" s="143"/>
      <c r="G888" s="144"/>
      <c r="H888" s="199"/>
      <c r="I888" s="187"/>
      <c r="J888" s="169"/>
      <c r="K888" s="200"/>
      <c r="L888" s="143"/>
      <c r="M888" s="143"/>
      <c r="N888" s="143"/>
      <c r="O888" s="147"/>
      <c r="P888" s="149"/>
      <c r="Q888" s="149"/>
      <c r="R888" s="121"/>
      <c r="S888" s="164"/>
      <c r="T888" s="161"/>
      <c r="U888" s="164"/>
      <c r="V888" s="121"/>
      <c r="W888" s="187"/>
      <c r="X888" s="140"/>
      <c r="Y888" s="114"/>
    </row>
    <row r="889" spans="3:25">
      <c r="C889" s="167"/>
      <c r="D889" s="160"/>
      <c r="E889" s="140"/>
      <c r="F889" s="143"/>
      <c r="G889" s="144"/>
      <c r="H889" s="199"/>
      <c r="I889" s="187"/>
      <c r="J889" s="169"/>
      <c r="K889" s="200"/>
      <c r="L889" s="143"/>
      <c r="M889" s="143"/>
      <c r="N889" s="143"/>
      <c r="O889" s="147"/>
      <c r="P889" s="149"/>
      <c r="Q889" s="149"/>
      <c r="R889" s="121"/>
      <c r="S889" s="164"/>
      <c r="T889" s="161"/>
      <c r="U889" s="164"/>
      <c r="V889" s="121"/>
      <c r="W889" s="187"/>
      <c r="X889" s="140"/>
      <c r="Y889" s="114"/>
    </row>
    <row r="890" spans="3:25">
      <c r="C890" s="167"/>
      <c r="D890" s="160"/>
      <c r="E890" s="140"/>
      <c r="F890" s="143"/>
      <c r="G890" s="144"/>
      <c r="H890" s="199"/>
      <c r="I890" s="187"/>
      <c r="J890" s="169"/>
      <c r="K890" s="200"/>
      <c r="L890" s="143"/>
      <c r="M890" s="143"/>
      <c r="N890" s="143"/>
      <c r="O890" s="147"/>
      <c r="P890" s="149"/>
      <c r="Q890" s="149"/>
      <c r="R890" s="121"/>
      <c r="S890" s="164"/>
      <c r="T890" s="161"/>
      <c r="U890" s="164"/>
      <c r="V890" s="121"/>
      <c r="W890" s="187"/>
      <c r="X890" s="140"/>
      <c r="Y890" s="114"/>
    </row>
    <row r="891" spans="3:25">
      <c r="C891" s="167"/>
      <c r="D891" s="160"/>
      <c r="E891" s="140"/>
      <c r="F891" s="143"/>
      <c r="G891" s="144"/>
      <c r="H891" s="199"/>
      <c r="I891" s="187"/>
      <c r="J891" s="169"/>
      <c r="K891" s="200"/>
      <c r="L891" s="143"/>
      <c r="M891" s="143"/>
      <c r="N891" s="143"/>
      <c r="O891" s="147"/>
      <c r="P891" s="149"/>
      <c r="Q891" s="149"/>
      <c r="R891" s="121"/>
      <c r="S891" s="164"/>
      <c r="T891" s="161"/>
      <c r="U891" s="164"/>
      <c r="V891" s="121"/>
      <c r="W891" s="187"/>
      <c r="X891" s="140"/>
      <c r="Y891" s="114"/>
    </row>
    <row r="892" spans="3:25">
      <c r="C892" s="167"/>
      <c r="D892" s="160"/>
      <c r="E892" s="140"/>
      <c r="F892" s="143"/>
      <c r="G892" s="144"/>
      <c r="H892" s="199"/>
      <c r="I892" s="187"/>
      <c r="J892" s="169"/>
      <c r="K892" s="200"/>
      <c r="L892" s="143"/>
      <c r="M892" s="143"/>
      <c r="N892" s="143"/>
      <c r="O892" s="147"/>
      <c r="P892" s="149"/>
      <c r="Q892" s="149"/>
      <c r="R892" s="121"/>
      <c r="S892" s="164"/>
      <c r="T892" s="161"/>
      <c r="U892" s="164"/>
      <c r="V892" s="121"/>
      <c r="W892" s="187"/>
      <c r="X892" s="140"/>
      <c r="Y892" s="114"/>
    </row>
    <row r="893" spans="3:25">
      <c r="C893" s="167"/>
      <c r="D893" s="160"/>
      <c r="E893" s="140"/>
      <c r="F893" s="143"/>
      <c r="G893" s="144"/>
      <c r="H893" s="199"/>
      <c r="I893" s="187"/>
      <c r="J893" s="169"/>
      <c r="K893" s="200"/>
      <c r="L893" s="143"/>
      <c r="M893" s="143"/>
      <c r="N893" s="143"/>
      <c r="O893" s="147"/>
      <c r="P893" s="149"/>
      <c r="Q893" s="149"/>
      <c r="R893" s="121"/>
      <c r="S893" s="164"/>
      <c r="T893" s="161"/>
      <c r="U893" s="164"/>
      <c r="V893" s="121"/>
      <c r="W893" s="187"/>
      <c r="X893" s="140"/>
      <c r="Y893" s="114"/>
    </row>
    <row r="894" spans="3:25">
      <c r="C894" s="167"/>
      <c r="D894" s="160"/>
      <c r="E894" s="140"/>
      <c r="F894" s="143"/>
      <c r="G894" s="144"/>
      <c r="H894" s="199"/>
      <c r="I894" s="187"/>
      <c r="J894" s="169"/>
      <c r="K894" s="200"/>
      <c r="L894" s="143"/>
      <c r="M894" s="143"/>
      <c r="N894" s="143"/>
      <c r="O894" s="147"/>
      <c r="P894" s="149"/>
      <c r="Q894" s="149"/>
      <c r="R894" s="121"/>
      <c r="S894" s="164"/>
      <c r="T894" s="161"/>
      <c r="U894" s="164"/>
      <c r="V894" s="121"/>
      <c r="W894" s="187"/>
      <c r="X894" s="140"/>
      <c r="Y894" s="114"/>
    </row>
    <row r="895" spans="3:25">
      <c r="C895" s="167"/>
      <c r="D895" s="160"/>
      <c r="E895" s="140"/>
      <c r="F895" s="143"/>
      <c r="G895" s="144"/>
      <c r="H895" s="199"/>
      <c r="I895" s="187"/>
      <c r="J895" s="169"/>
      <c r="K895" s="200"/>
      <c r="L895" s="143"/>
      <c r="M895" s="143"/>
      <c r="N895" s="143"/>
      <c r="O895" s="147"/>
      <c r="P895" s="149"/>
      <c r="Q895" s="149"/>
      <c r="R895" s="121"/>
      <c r="S895" s="164"/>
      <c r="T895" s="161"/>
      <c r="U895" s="164"/>
      <c r="V895" s="121"/>
      <c r="W895" s="187"/>
      <c r="X895" s="140"/>
      <c r="Y895" s="114"/>
    </row>
    <row r="896" spans="3:25">
      <c r="C896" s="167"/>
      <c r="D896" s="160"/>
      <c r="E896" s="140"/>
      <c r="F896" s="143"/>
      <c r="G896" s="144"/>
      <c r="H896" s="199"/>
      <c r="I896" s="187"/>
      <c r="J896" s="169"/>
      <c r="K896" s="200"/>
      <c r="L896" s="143"/>
      <c r="M896" s="143"/>
      <c r="N896" s="143"/>
      <c r="O896" s="147"/>
      <c r="P896" s="149"/>
      <c r="Q896" s="149"/>
      <c r="R896" s="121"/>
      <c r="S896" s="164"/>
      <c r="T896" s="161"/>
      <c r="U896" s="164"/>
      <c r="V896" s="121"/>
      <c r="W896" s="187"/>
      <c r="X896" s="140"/>
      <c r="Y896" s="114"/>
    </row>
    <row r="897" spans="3:25">
      <c r="C897" s="167"/>
      <c r="D897" s="160"/>
      <c r="E897" s="140"/>
      <c r="F897" s="143"/>
      <c r="G897" s="144"/>
      <c r="H897" s="199"/>
      <c r="I897" s="187"/>
      <c r="J897" s="169"/>
      <c r="K897" s="200"/>
      <c r="L897" s="143"/>
      <c r="M897" s="143"/>
      <c r="N897" s="143"/>
      <c r="O897" s="147"/>
      <c r="P897" s="149"/>
      <c r="Q897" s="149"/>
      <c r="R897" s="121"/>
      <c r="S897" s="164"/>
      <c r="T897" s="161"/>
      <c r="U897" s="164"/>
      <c r="V897" s="121"/>
      <c r="W897" s="187"/>
      <c r="X897" s="140"/>
      <c r="Y897" s="114"/>
    </row>
    <row r="898" spans="3:25">
      <c r="C898" s="167"/>
      <c r="D898" s="160"/>
      <c r="E898" s="140"/>
      <c r="F898" s="143"/>
      <c r="G898" s="144"/>
      <c r="H898" s="199"/>
      <c r="I898" s="187"/>
      <c r="J898" s="169"/>
      <c r="K898" s="200"/>
      <c r="L898" s="143"/>
      <c r="M898" s="143"/>
      <c r="N898" s="143"/>
      <c r="O898" s="147"/>
      <c r="P898" s="149"/>
      <c r="Q898" s="149"/>
      <c r="R898" s="121"/>
      <c r="S898" s="164"/>
      <c r="T898" s="161"/>
      <c r="U898" s="164"/>
      <c r="V898" s="121"/>
      <c r="W898" s="187"/>
      <c r="X898" s="140"/>
      <c r="Y898" s="114"/>
    </row>
    <row r="899" spans="3:25">
      <c r="C899" s="167"/>
      <c r="D899" s="160"/>
      <c r="E899" s="140"/>
      <c r="F899" s="143"/>
      <c r="G899" s="144"/>
      <c r="H899" s="199"/>
      <c r="I899" s="187"/>
      <c r="J899" s="169"/>
      <c r="K899" s="200"/>
      <c r="L899" s="143"/>
      <c r="M899" s="143"/>
      <c r="N899" s="143"/>
      <c r="O899" s="147"/>
      <c r="P899" s="149"/>
      <c r="Q899" s="149"/>
      <c r="R899" s="121"/>
      <c r="S899" s="164"/>
      <c r="T899" s="161"/>
      <c r="U899" s="164"/>
      <c r="V899" s="121"/>
      <c r="W899" s="187"/>
      <c r="X899" s="140"/>
      <c r="Y899" s="114"/>
    </row>
    <row r="900" spans="3:25">
      <c r="C900" s="167"/>
      <c r="D900" s="160"/>
      <c r="E900" s="140"/>
      <c r="F900" s="143"/>
      <c r="G900" s="144"/>
      <c r="H900" s="199"/>
      <c r="I900" s="187"/>
      <c r="J900" s="169"/>
      <c r="K900" s="200"/>
      <c r="L900" s="143"/>
      <c r="M900" s="143"/>
      <c r="N900" s="143"/>
      <c r="O900" s="147"/>
      <c r="P900" s="149"/>
      <c r="Q900" s="149"/>
      <c r="R900" s="121"/>
      <c r="S900" s="164"/>
      <c r="T900" s="161"/>
      <c r="U900" s="164"/>
      <c r="V900" s="121"/>
      <c r="W900" s="187"/>
      <c r="X900" s="140"/>
      <c r="Y900" s="114"/>
    </row>
    <row r="901" spans="3:25">
      <c r="C901" s="167"/>
      <c r="D901" s="160"/>
      <c r="E901" s="140"/>
      <c r="F901" s="143"/>
      <c r="G901" s="144"/>
      <c r="H901" s="199"/>
      <c r="I901" s="187"/>
      <c r="J901" s="169"/>
      <c r="K901" s="200"/>
      <c r="L901" s="143"/>
      <c r="M901" s="143"/>
      <c r="N901" s="143"/>
      <c r="O901" s="147"/>
      <c r="P901" s="149"/>
      <c r="Q901" s="149"/>
      <c r="R901" s="121"/>
      <c r="S901" s="164"/>
      <c r="T901" s="161"/>
      <c r="U901" s="164"/>
      <c r="V901" s="121"/>
      <c r="W901" s="187"/>
      <c r="X901" s="140"/>
      <c r="Y901" s="114"/>
    </row>
    <row r="902" spans="3:25">
      <c r="C902" s="167"/>
      <c r="D902" s="160"/>
      <c r="E902" s="140"/>
      <c r="F902" s="143"/>
      <c r="G902" s="144"/>
      <c r="H902" s="199"/>
      <c r="I902" s="187"/>
      <c r="J902" s="169"/>
      <c r="K902" s="200"/>
      <c r="L902" s="143"/>
      <c r="M902" s="143"/>
      <c r="N902" s="143"/>
      <c r="O902" s="147"/>
      <c r="P902" s="149"/>
      <c r="Q902" s="149"/>
      <c r="R902" s="121"/>
      <c r="S902" s="164"/>
      <c r="T902" s="161"/>
      <c r="U902" s="164"/>
      <c r="V902" s="121"/>
      <c r="W902" s="187"/>
      <c r="X902" s="140"/>
      <c r="Y902" s="114"/>
    </row>
    <row r="903" spans="3:25">
      <c r="C903" s="167"/>
      <c r="D903" s="160"/>
      <c r="E903" s="140"/>
      <c r="F903" s="143"/>
      <c r="G903" s="144"/>
      <c r="H903" s="199"/>
      <c r="I903" s="187"/>
      <c r="J903" s="169"/>
      <c r="K903" s="200"/>
      <c r="L903" s="143"/>
      <c r="M903" s="143"/>
      <c r="N903" s="143"/>
      <c r="O903" s="147"/>
      <c r="P903" s="149"/>
      <c r="Q903" s="149"/>
      <c r="R903" s="121"/>
      <c r="S903" s="164"/>
      <c r="T903" s="161"/>
      <c r="U903" s="164"/>
      <c r="V903" s="121"/>
      <c r="W903" s="187"/>
      <c r="X903" s="140"/>
      <c r="Y903" s="114"/>
    </row>
    <row r="904" spans="3:25">
      <c r="C904" s="167"/>
      <c r="D904" s="160"/>
      <c r="E904" s="140"/>
      <c r="F904" s="143"/>
      <c r="G904" s="144"/>
      <c r="H904" s="199"/>
      <c r="I904" s="187"/>
      <c r="J904" s="169"/>
      <c r="K904" s="200"/>
      <c r="L904" s="143"/>
      <c r="M904" s="143"/>
      <c r="N904" s="143"/>
      <c r="O904" s="147"/>
      <c r="P904" s="149"/>
      <c r="Q904" s="149"/>
      <c r="R904" s="121"/>
      <c r="S904" s="164"/>
      <c r="T904" s="161"/>
      <c r="U904" s="164"/>
      <c r="V904" s="121"/>
      <c r="W904" s="187"/>
      <c r="X904" s="140"/>
      <c r="Y904" s="114"/>
    </row>
    <row r="905" spans="3:25">
      <c r="C905" s="167"/>
      <c r="D905" s="160"/>
      <c r="E905" s="140"/>
      <c r="F905" s="143"/>
      <c r="G905" s="144"/>
      <c r="H905" s="199"/>
      <c r="I905" s="187"/>
      <c r="J905" s="169"/>
      <c r="K905" s="200"/>
      <c r="L905" s="143"/>
      <c r="M905" s="143"/>
      <c r="N905" s="143"/>
      <c r="O905" s="147"/>
      <c r="P905" s="149"/>
      <c r="Q905" s="149"/>
      <c r="R905" s="121"/>
      <c r="S905" s="164"/>
      <c r="T905" s="161"/>
      <c r="U905" s="164"/>
      <c r="V905" s="121"/>
      <c r="W905" s="187"/>
      <c r="X905" s="140"/>
      <c r="Y905" s="114"/>
    </row>
    <row r="906" spans="3:25">
      <c r="C906" s="167"/>
      <c r="D906" s="160"/>
      <c r="E906" s="140"/>
      <c r="F906" s="143"/>
      <c r="G906" s="144"/>
      <c r="H906" s="199"/>
      <c r="I906" s="187"/>
      <c r="J906" s="169"/>
      <c r="K906" s="200"/>
      <c r="L906" s="143"/>
      <c r="M906" s="143"/>
      <c r="N906" s="143"/>
      <c r="O906" s="147"/>
      <c r="P906" s="149"/>
      <c r="Q906" s="149"/>
      <c r="R906" s="121"/>
      <c r="S906" s="164"/>
      <c r="T906" s="161"/>
      <c r="U906" s="164"/>
      <c r="V906" s="121"/>
      <c r="W906" s="187"/>
      <c r="X906" s="140"/>
      <c r="Y906" s="114"/>
    </row>
    <row r="907" spans="3:25">
      <c r="C907" s="167"/>
      <c r="D907" s="160"/>
      <c r="E907" s="140"/>
      <c r="F907" s="143"/>
      <c r="G907" s="144"/>
      <c r="H907" s="199"/>
      <c r="I907" s="187"/>
      <c r="J907" s="169"/>
      <c r="K907" s="200"/>
      <c r="L907" s="143"/>
      <c r="M907" s="143"/>
      <c r="N907" s="143"/>
      <c r="O907" s="147"/>
      <c r="P907" s="149"/>
      <c r="Q907" s="149"/>
      <c r="R907" s="121"/>
      <c r="S907" s="164"/>
      <c r="T907" s="161"/>
      <c r="U907" s="164"/>
      <c r="V907" s="121"/>
      <c r="W907" s="187"/>
      <c r="X907" s="140"/>
      <c r="Y907" s="114"/>
    </row>
    <row r="908" spans="3:25">
      <c r="C908" s="167"/>
      <c r="D908" s="160"/>
      <c r="E908" s="140"/>
      <c r="F908" s="143"/>
      <c r="G908" s="144"/>
      <c r="H908" s="199"/>
      <c r="I908" s="187"/>
      <c r="J908" s="169"/>
      <c r="K908" s="200"/>
      <c r="L908" s="143"/>
      <c r="M908" s="143"/>
      <c r="N908" s="143"/>
      <c r="O908" s="147"/>
      <c r="P908" s="149"/>
      <c r="Q908" s="149"/>
      <c r="R908" s="121"/>
      <c r="S908" s="164"/>
      <c r="T908" s="161"/>
      <c r="U908" s="164"/>
      <c r="V908" s="121"/>
      <c r="W908" s="187"/>
      <c r="X908" s="140"/>
      <c r="Y908" s="114"/>
    </row>
    <row r="909" spans="3:25">
      <c r="C909" s="167"/>
      <c r="D909" s="160"/>
      <c r="E909" s="140"/>
      <c r="F909" s="143"/>
      <c r="G909" s="144"/>
      <c r="H909" s="199"/>
      <c r="I909" s="187"/>
      <c r="J909" s="169"/>
      <c r="K909" s="200"/>
      <c r="L909" s="143"/>
      <c r="M909" s="143"/>
      <c r="N909" s="143"/>
      <c r="O909" s="147"/>
      <c r="P909" s="149"/>
      <c r="Q909" s="149"/>
      <c r="R909" s="121"/>
      <c r="S909" s="164"/>
      <c r="T909" s="161"/>
      <c r="U909" s="164"/>
      <c r="V909" s="121"/>
      <c r="W909" s="187"/>
      <c r="X909" s="140"/>
      <c r="Y909" s="114"/>
    </row>
    <row r="910" spans="3:25">
      <c r="C910" s="167"/>
      <c r="D910" s="160"/>
      <c r="E910" s="140"/>
      <c r="F910" s="143"/>
      <c r="G910" s="144"/>
      <c r="H910" s="199"/>
      <c r="I910" s="187"/>
      <c r="J910" s="169"/>
      <c r="K910" s="200"/>
      <c r="L910" s="143"/>
      <c r="M910" s="143"/>
      <c r="N910" s="143"/>
      <c r="O910" s="147"/>
      <c r="P910" s="149"/>
      <c r="Q910" s="149"/>
      <c r="R910" s="121"/>
      <c r="S910" s="164"/>
      <c r="T910" s="161"/>
      <c r="U910" s="164"/>
      <c r="V910" s="121"/>
      <c r="W910" s="187"/>
      <c r="X910" s="140"/>
      <c r="Y910" s="114"/>
    </row>
    <row r="911" spans="3:25">
      <c r="C911" s="167"/>
      <c r="D911" s="160"/>
      <c r="E911" s="140"/>
      <c r="F911" s="143"/>
      <c r="G911" s="144"/>
      <c r="H911" s="199"/>
      <c r="I911" s="187"/>
      <c r="J911" s="169"/>
      <c r="K911" s="200"/>
      <c r="L911" s="143"/>
      <c r="M911" s="143"/>
      <c r="N911" s="143"/>
      <c r="O911" s="147"/>
      <c r="P911" s="149"/>
      <c r="Q911" s="149"/>
      <c r="R911" s="121"/>
      <c r="S911" s="164"/>
      <c r="T911" s="161"/>
      <c r="U911" s="164"/>
      <c r="V911" s="121"/>
      <c r="W911" s="187"/>
      <c r="X911" s="140"/>
      <c r="Y911" s="114"/>
    </row>
    <row r="912" spans="3:25">
      <c r="C912" s="167"/>
      <c r="D912" s="160"/>
      <c r="E912" s="140"/>
      <c r="F912" s="143"/>
      <c r="G912" s="144"/>
      <c r="H912" s="199"/>
      <c r="I912" s="187"/>
      <c r="J912" s="169"/>
      <c r="K912" s="200"/>
      <c r="L912" s="143"/>
      <c r="M912" s="143"/>
      <c r="N912" s="143"/>
      <c r="O912" s="147"/>
      <c r="P912" s="149"/>
      <c r="Q912" s="149"/>
      <c r="R912" s="121"/>
      <c r="S912" s="164"/>
      <c r="T912" s="161"/>
      <c r="U912" s="164"/>
      <c r="V912" s="121"/>
      <c r="W912" s="187"/>
      <c r="X912" s="140"/>
      <c r="Y912" s="114"/>
    </row>
    <row r="913" spans="3:25">
      <c r="C913" s="167"/>
      <c r="D913" s="160"/>
      <c r="E913" s="140"/>
      <c r="F913" s="143"/>
      <c r="G913" s="144"/>
      <c r="H913" s="199"/>
      <c r="I913" s="187"/>
      <c r="J913" s="169"/>
      <c r="K913" s="200"/>
      <c r="L913" s="143"/>
      <c r="M913" s="143"/>
      <c r="N913" s="143"/>
      <c r="O913" s="147"/>
      <c r="P913" s="149"/>
      <c r="Q913" s="149"/>
      <c r="R913" s="121"/>
      <c r="S913" s="164"/>
      <c r="T913" s="161"/>
      <c r="U913" s="164"/>
      <c r="V913" s="121"/>
      <c r="W913" s="187"/>
      <c r="X913" s="140"/>
      <c r="Y913" s="114"/>
    </row>
    <row r="914" spans="3:25">
      <c r="C914" s="167"/>
      <c r="D914" s="160"/>
      <c r="E914" s="140"/>
      <c r="F914" s="143"/>
      <c r="G914" s="144"/>
      <c r="H914" s="199"/>
      <c r="I914" s="187"/>
      <c r="J914" s="169"/>
      <c r="K914" s="200"/>
      <c r="L914" s="143"/>
      <c r="M914" s="143"/>
      <c r="N914" s="143"/>
      <c r="O914" s="147"/>
      <c r="P914" s="149"/>
      <c r="Q914" s="149"/>
      <c r="R914" s="121"/>
      <c r="S914" s="164"/>
      <c r="T914" s="161"/>
      <c r="U914" s="164"/>
      <c r="V914" s="121"/>
      <c r="W914" s="187"/>
      <c r="X914" s="140"/>
      <c r="Y914" s="114"/>
    </row>
    <row r="915" spans="3:25">
      <c r="C915" s="167"/>
      <c r="D915" s="160"/>
      <c r="E915" s="140"/>
      <c r="F915" s="143"/>
      <c r="G915" s="144"/>
      <c r="H915" s="199"/>
      <c r="I915" s="187"/>
      <c r="J915" s="169"/>
      <c r="K915" s="200"/>
      <c r="L915" s="143"/>
      <c r="M915" s="143"/>
      <c r="N915" s="143"/>
      <c r="O915" s="147"/>
      <c r="P915" s="149"/>
      <c r="Q915" s="149"/>
      <c r="R915" s="121"/>
      <c r="S915" s="164"/>
      <c r="T915" s="161"/>
      <c r="U915" s="164"/>
      <c r="V915" s="121"/>
      <c r="W915" s="187"/>
      <c r="X915" s="140"/>
      <c r="Y915" s="114"/>
    </row>
    <row r="916" spans="3:25">
      <c r="C916" s="167"/>
      <c r="D916" s="160"/>
      <c r="E916" s="140"/>
      <c r="F916" s="143"/>
      <c r="G916" s="144"/>
      <c r="H916" s="199"/>
      <c r="I916" s="187"/>
      <c r="J916" s="169"/>
      <c r="K916" s="200"/>
      <c r="L916" s="143"/>
      <c r="M916" s="143"/>
      <c r="N916" s="143"/>
      <c r="O916" s="147"/>
      <c r="P916" s="149"/>
      <c r="Q916" s="149"/>
      <c r="R916" s="121"/>
      <c r="S916" s="164"/>
      <c r="T916" s="161"/>
      <c r="U916" s="164"/>
      <c r="V916" s="121"/>
      <c r="W916" s="187"/>
      <c r="X916" s="140"/>
      <c r="Y916" s="114"/>
    </row>
    <row r="917" spans="3:25">
      <c r="C917" s="167"/>
      <c r="D917" s="160"/>
      <c r="E917" s="140"/>
      <c r="F917" s="143"/>
      <c r="G917" s="144"/>
      <c r="H917" s="199"/>
      <c r="I917" s="187"/>
      <c r="J917" s="169"/>
      <c r="K917" s="200"/>
      <c r="L917" s="143"/>
      <c r="M917" s="143"/>
      <c r="N917" s="143"/>
      <c r="O917" s="147"/>
      <c r="P917" s="149"/>
      <c r="Q917" s="149"/>
      <c r="R917" s="121"/>
      <c r="S917" s="164"/>
      <c r="T917" s="161"/>
      <c r="U917" s="164"/>
      <c r="V917" s="121"/>
      <c r="W917" s="187"/>
      <c r="X917" s="140"/>
      <c r="Y917" s="114"/>
    </row>
    <row r="918" spans="3:25">
      <c r="C918" s="167"/>
      <c r="D918" s="160"/>
      <c r="E918" s="140"/>
      <c r="F918" s="143"/>
      <c r="G918" s="144"/>
      <c r="H918" s="199"/>
      <c r="I918" s="187"/>
      <c r="J918" s="169"/>
      <c r="K918" s="200"/>
      <c r="L918" s="143"/>
      <c r="M918" s="143"/>
      <c r="N918" s="143"/>
      <c r="O918" s="147"/>
      <c r="P918" s="149"/>
      <c r="Q918" s="149"/>
      <c r="R918" s="121"/>
      <c r="S918" s="164"/>
      <c r="T918" s="161"/>
      <c r="U918" s="164"/>
      <c r="V918" s="121"/>
      <c r="W918" s="187"/>
      <c r="X918" s="140"/>
      <c r="Y918" s="114"/>
    </row>
    <row r="919" spans="3:25">
      <c r="C919" s="167"/>
      <c r="D919" s="160"/>
      <c r="E919" s="140"/>
      <c r="F919" s="143"/>
      <c r="G919" s="144"/>
      <c r="H919" s="199"/>
      <c r="I919" s="187"/>
      <c r="J919" s="169"/>
      <c r="K919" s="200"/>
      <c r="L919" s="143"/>
      <c r="M919" s="143"/>
      <c r="N919" s="143"/>
      <c r="O919" s="147"/>
      <c r="P919" s="149"/>
      <c r="Q919" s="149"/>
      <c r="R919" s="121"/>
      <c r="S919" s="164"/>
      <c r="T919" s="161"/>
      <c r="U919" s="164"/>
      <c r="V919" s="121"/>
      <c r="W919" s="187"/>
      <c r="X919" s="140"/>
      <c r="Y919" s="114"/>
    </row>
    <row r="920" spans="3:25">
      <c r="C920" s="167"/>
      <c r="D920" s="160"/>
      <c r="E920" s="140"/>
      <c r="F920" s="143"/>
      <c r="G920" s="144"/>
      <c r="H920" s="199"/>
      <c r="I920" s="187"/>
      <c r="J920" s="169"/>
      <c r="K920" s="200"/>
      <c r="L920" s="143"/>
      <c r="M920" s="143"/>
      <c r="N920" s="143"/>
      <c r="O920" s="147"/>
      <c r="P920" s="149"/>
      <c r="Q920" s="149"/>
      <c r="R920" s="121"/>
      <c r="S920" s="164"/>
      <c r="T920" s="161"/>
      <c r="U920" s="164"/>
      <c r="V920" s="121"/>
      <c r="W920" s="187"/>
      <c r="X920" s="140"/>
      <c r="Y920" s="114"/>
    </row>
    <row r="921" spans="3:25">
      <c r="C921" s="167"/>
      <c r="D921" s="160"/>
      <c r="E921" s="140"/>
      <c r="F921" s="143"/>
      <c r="G921" s="144"/>
      <c r="H921" s="199"/>
      <c r="I921" s="187"/>
      <c r="J921" s="169"/>
      <c r="K921" s="200"/>
      <c r="L921" s="143"/>
      <c r="M921" s="143"/>
      <c r="N921" s="143"/>
      <c r="O921" s="147"/>
      <c r="P921" s="149"/>
      <c r="Q921" s="149"/>
      <c r="R921" s="121"/>
      <c r="S921" s="164"/>
      <c r="T921" s="161"/>
      <c r="U921" s="164"/>
      <c r="V921" s="121"/>
      <c r="W921" s="187"/>
      <c r="X921" s="140"/>
      <c r="Y921" s="114"/>
    </row>
    <row r="922" spans="3:25">
      <c r="C922" s="167"/>
      <c r="D922" s="160"/>
      <c r="E922" s="140"/>
      <c r="F922" s="143"/>
      <c r="G922" s="144"/>
      <c r="H922" s="199"/>
      <c r="I922" s="187"/>
      <c r="J922" s="169"/>
      <c r="K922" s="200"/>
      <c r="L922" s="143"/>
      <c r="M922" s="143"/>
      <c r="N922" s="143"/>
      <c r="O922" s="147"/>
      <c r="P922" s="149"/>
      <c r="Q922" s="149"/>
      <c r="R922" s="121"/>
      <c r="S922" s="164"/>
      <c r="T922" s="161"/>
      <c r="U922" s="164"/>
      <c r="V922" s="121"/>
      <c r="W922" s="187"/>
      <c r="X922" s="140"/>
      <c r="Y922" s="114"/>
    </row>
    <row r="923" spans="3:25">
      <c r="C923" s="167"/>
      <c r="D923" s="160"/>
      <c r="E923" s="140"/>
      <c r="F923" s="143"/>
      <c r="G923" s="144"/>
      <c r="H923" s="199"/>
      <c r="I923" s="187"/>
      <c r="J923" s="169"/>
      <c r="K923" s="200"/>
      <c r="L923" s="143"/>
      <c r="M923" s="143"/>
      <c r="N923" s="143"/>
      <c r="O923" s="147"/>
      <c r="P923" s="149"/>
      <c r="Q923" s="149"/>
      <c r="R923" s="121"/>
      <c r="S923" s="164"/>
      <c r="T923" s="161"/>
      <c r="U923" s="164"/>
      <c r="V923" s="121"/>
      <c r="W923" s="187"/>
      <c r="X923" s="140"/>
      <c r="Y923" s="114"/>
    </row>
    <row r="924" spans="3:25">
      <c r="C924" s="167"/>
      <c r="D924" s="160"/>
      <c r="E924" s="140"/>
      <c r="F924" s="143"/>
      <c r="G924" s="144"/>
      <c r="H924" s="199"/>
      <c r="I924" s="187"/>
      <c r="J924" s="169"/>
      <c r="K924" s="200"/>
      <c r="L924" s="143"/>
      <c r="M924" s="143"/>
      <c r="N924" s="143"/>
      <c r="O924" s="147"/>
      <c r="P924" s="149"/>
      <c r="Q924" s="149"/>
      <c r="R924" s="121"/>
      <c r="S924" s="164"/>
      <c r="T924" s="161"/>
      <c r="U924" s="164"/>
      <c r="V924" s="121"/>
      <c r="W924" s="187"/>
      <c r="X924" s="140"/>
      <c r="Y924" s="114"/>
    </row>
    <row r="925" spans="3:25">
      <c r="C925" s="167"/>
      <c r="D925" s="160"/>
      <c r="E925" s="140"/>
      <c r="F925" s="143"/>
      <c r="G925" s="144"/>
      <c r="H925" s="199"/>
      <c r="I925" s="187"/>
      <c r="J925" s="169"/>
      <c r="K925" s="200"/>
      <c r="L925" s="143"/>
      <c r="M925" s="143"/>
      <c r="N925" s="143"/>
      <c r="O925" s="147"/>
      <c r="P925" s="149"/>
      <c r="Q925" s="149"/>
      <c r="R925" s="121"/>
      <c r="S925" s="164"/>
      <c r="T925" s="161"/>
      <c r="U925" s="164"/>
      <c r="V925" s="121"/>
      <c r="W925" s="187"/>
      <c r="X925" s="140"/>
      <c r="Y925" s="114"/>
    </row>
    <row r="926" spans="3:25">
      <c r="C926" s="167"/>
      <c r="D926" s="160"/>
      <c r="E926" s="140"/>
      <c r="F926" s="143"/>
      <c r="G926" s="144"/>
      <c r="H926" s="199"/>
      <c r="I926" s="187"/>
      <c r="J926" s="169"/>
      <c r="K926" s="200"/>
      <c r="L926" s="143"/>
      <c r="M926" s="143"/>
      <c r="N926" s="143"/>
      <c r="O926" s="147"/>
      <c r="P926" s="149"/>
      <c r="Q926" s="149"/>
      <c r="R926" s="121"/>
      <c r="S926" s="164"/>
      <c r="T926" s="161"/>
      <c r="U926" s="164"/>
      <c r="V926" s="121"/>
      <c r="W926" s="187"/>
      <c r="X926" s="140"/>
      <c r="Y926" s="114"/>
    </row>
    <row r="927" spans="3:25">
      <c r="C927" s="167"/>
      <c r="D927" s="160"/>
      <c r="E927" s="140"/>
      <c r="F927" s="143"/>
      <c r="G927" s="144"/>
      <c r="H927" s="199"/>
      <c r="I927" s="187"/>
      <c r="J927" s="169"/>
      <c r="K927" s="200"/>
      <c r="L927" s="143"/>
      <c r="M927" s="143"/>
      <c r="N927" s="143"/>
      <c r="O927" s="147"/>
      <c r="P927" s="149"/>
      <c r="Q927" s="149"/>
      <c r="R927" s="121"/>
      <c r="S927" s="164"/>
      <c r="T927" s="161"/>
      <c r="U927" s="164"/>
      <c r="V927" s="121"/>
      <c r="W927" s="187"/>
      <c r="X927" s="140"/>
      <c r="Y927" s="114"/>
    </row>
    <row r="928" spans="3:25">
      <c r="C928" s="167"/>
      <c r="D928" s="160"/>
      <c r="E928" s="140"/>
      <c r="F928" s="143"/>
      <c r="G928" s="144"/>
      <c r="H928" s="199"/>
      <c r="I928" s="187"/>
      <c r="J928" s="169"/>
      <c r="K928" s="200"/>
      <c r="L928" s="143"/>
      <c r="M928" s="143"/>
      <c r="N928" s="143"/>
      <c r="O928" s="147"/>
      <c r="P928" s="149"/>
      <c r="Q928" s="149"/>
      <c r="R928" s="121"/>
      <c r="S928" s="164"/>
      <c r="T928" s="161"/>
      <c r="U928" s="164"/>
      <c r="V928" s="121"/>
      <c r="W928" s="187"/>
      <c r="X928" s="140"/>
      <c r="Y928" s="114"/>
    </row>
    <row r="929" spans="3:25">
      <c r="C929" s="167"/>
      <c r="D929" s="160"/>
      <c r="E929" s="140"/>
      <c r="F929" s="143"/>
      <c r="G929" s="144"/>
      <c r="H929" s="199"/>
      <c r="I929" s="187"/>
      <c r="J929" s="169"/>
      <c r="K929" s="200"/>
      <c r="L929" s="143"/>
      <c r="M929" s="143"/>
      <c r="N929" s="143"/>
      <c r="O929" s="147"/>
      <c r="P929" s="149"/>
      <c r="Q929" s="149"/>
      <c r="R929" s="121"/>
      <c r="S929" s="164"/>
      <c r="T929" s="161"/>
      <c r="U929" s="164"/>
      <c r="V929" s="121"/>
      <c r="W929" s="187"/>
      <c r="X929" s="140"/>
      <c r="Y929" s="114"/>
    </row>
    <row r="930" spans="3:25">
      <c r="C930" s="167"/>
      <c r="D930" s="160"/>
      <c r="E930" s="140"/>
      <c r="F930" s="143"/>
      <c r="G930" s="144"/>
      <c r="H930" s="199"/>
      <c r="I930" s="187"/>
      <c r="J930" s="169"/>
      <c r="K930" s="200"/>
      <c r="L930" s="143"/>
      <c r="M930" s="143"/>
      <c r="N930" s="143"/>
      <c r="O930" s="147"/>
      <c r="P930" s="149"/>
      <c r="Q930" s="149"/>
      <c r="R930" s="121"/>
      <c r="S930" s="164"/>
      <c r="T930" s="161"/>
      <c r="U930" s="164"/>
      <c r="V930" s="121"/>
      <c r="W930" s="187"/>
      <c r="X930" s="140"/>
      <c r="Y930" s="114"/>
    </row>
    <row r="931" spans="3:25">
      <c r="C931" s="167"/>
      <c r="D931" s="160"/>
      <c r="E931" s="140"/>
      <c r="F931" s="143"/>
      <c r="G931" s="144"/>
      <c r="H931" s="199"/>
      <c r="I931" s="187"/>
      <c r="J931" s="169"/>
      <c r="K931" s="200"/>
      <c r="L931" s="143"/>
      <c r="M931" s="143"/>
      <c r="N931" s="143"/>
      <c r="O931" s="147"/>
      <c r="P931" s="149"/>
      <c r="Q931" s="149"/>
      <c r="R931" s="121"/>
      <c r="S931" s="164"/>
      <c r="T931" s="161"/>
      <c r="U931" s="164"/>
      <c r="V931" s="121"/>
      <c r="W931" s="187"/>
      <c r="X931" s="140"/>
      <c r="Y931" s="114"/>
    </row>
    <row r="932" spans="3:25">
      <c r="C932" s="167"/>
      <c r="D932" s="160"/>
      <c r="E932" s="140"/>
      <c r="F932" s="143"/>
      <c r="G932" s="144"/>
      <c r="H932" s="199"/>
      <c r="I932" s="187"/>
      <c r="J932" s="169"/>
      <c r="K932" s="200"/>
      <c r="L932" s="143"/>
      <c r="M932" s="143"/>
      <c r="N932" s="143"/>
      <c r="O932" s="147"/>
      <c r="P932" s="149"/>
      <c r="Q932" s="149"/>
      <c r="R932" s="121"/>
      <c r="S932" s="164"/>
      <c r="T932" s="161"/>
      <c r="U932" s="164"/>
      <c r="V932" s="121"/>
      <c r="W932" s="187"/>
      <c r="X932" s="140"/>
      <c r="Y932" s="114"/>
    </row>
    <row r="933" spans="3:25">
      <c r="C933" s="167"/>
      <c r="D933" s="160"/>
      <c r="E933" s="140"/>
      <c r="F933" s="143"/>
      <c r="G933" s="144"/>
      <c r="H933" s="199"/>
      <c r="I933" s="187"/>
      <c r="J933" s="169"/>
      <c r="K933" s="200"/>
      <c r="L933" s="143"/>
      <c r="M933" s="143"/>
      <c r="N933" s="143"/>
      <c r="O933" s="147"/>
      <c r="P933" s="149"/>
      <c r="Q933" s="149"/>
      <c r="R933" s="121"/>
      <c r="S933" s="164"/>
      <c r="T933" s="161"/>
      <c r="U933" s="164"/>
      <c r="V933" s="121"/>
      <c r="W933" s="187"/>
      <c r="X933" s="140"/>
      <c r="Y933" s="114"/>
    </row>
    <row r="934" spans="3:25">
      <c r="C934" s="167"/>
      <c r="D934" s="160"/>
      <c r="E934" s="140"/>
      <c r="F934" s="143"/>
      <c r="G934" s="144"/>
      <c r="H934" s="199"/>
      <c r="I934" s="187"/>
      <c r="J934" s="169"/>
      <c r="K934" s="200"/>
      <c r="L934" s="143"/>
      <c r="M934" s="143"/>
      <c r="N934" s="143"/>
      <c r="O934" s="147"/>
      <c r="P934" s="149"/>
      <c r="Q934" s="149"/>
      <c r="R934" s="121"/>
      <c r="S934" s="164"/>
      <c r="T934" s="161"/>
      <c r="U934" s="164"/>
      <c r="V934" s="121"/>
      <c r="W934" s="187"/>
      <c r="X934" s="140"/>
      <c r="Y934" s="114"/>
    </row>
    <row r="935" spans="3:25">
      <c r="C935" s="167"/>
      <c r="D935" s="160"/>
      <c r="E935" s="140"/>
      <c r="F935" s="143"/>
      <c r="G935" s="144"/>
      <c r="H935" s="199"/>
      <c r="I935" s="187"/>
      <c r="J935" s="169"/>
      <c r="K935" s="200"/>
      <c r="L935" s="143"/>
      <c r="M935" s="143"/>
      <c r="N935" s="143"/>
      <c r="O935" s="147"/>
      <c r="P935" s="149"/>
      <c r="Q935" s="149"/>
      <c r="R935" s="121"/>
      <c r="S935" s="164"/>
      <c r="T935" s="161"/>
      <c r="U935" s="164"/>
      <c r="V935" s="121"/>
      <c r="W935" s="187"/>
      <c r="X935" s="140"/>
      <c r="Y935" s="114"/>
    </row>
    <row r="936" spans="3:25">
      <c r="C936" s="167"/>
      <c r="D936" s="160"/>
      <c r="E936" s="140"/>
      <c r="F936" s="143"/>
      <c r="G936" s="144"/>
      <c r="H936" s="199"/>
      <c r="I936" s="187"/>
      <c r="J936" s="169"/>
      <c r="K936" s="200"/>
      <c r="L936" s="143"/>
      <c r="M936" s="143"/>
      <c r="N936" s="143"/>
      <c r="O936" s="147"/>
      <c r="P936" s="149"/>
      <c r="Q936" s="149"/>
      <c r="R936" s="121"/>
      <c r="S936" s="164"/>
      <c r="T936" s="161"/>
      <c r="U936" s="164"/>
      <c r="V936" s="121"/>
      <c r="W936" s="187"/>
      <c r="X936" s="140"/>
      <c r="Y936" s="114"/>
    </row>
    <row r="937" spans="3:25">
      <c r="C937" s="167"/>
      <c r="D937" s="160"/>
      <c r="E937" s="140"/>
      <c r="F937" s="143"/>
      <c r="G937" s="144"/>
      <c r="H937" s="199"/>
      <c r="I937" s="187"/>
      <c r="J937" s="169"/>
      <c r="K937" s="200"/>
      <c r="L937" s="143"/>
      <c r="M937" s="143"/>
      <c r="N937" s="143"/>
      <c r="O937" s="147"/>
      <c r="P937" s="149"/>
      <c r="Q937" s="149"/>
      <c r="R937" s="121"/>
      <c r="S937" s="164"/>
      <c r="T937" s="161"/>
      <c r="U937" s="164"/>
      <c r="V937" s="121"/>
      <c r="W937" s="187"/>
      <c r="X937" s="140"/>
      <c r="Y937" s="114"/>
    </row>
    <row r="938" spans="3:25">
      <c r="C938" s="167"/>
      <c r="D938" s="160"/>
      <c r="E938" s="140"/>
      <c r="F938" s="143"/>
      <c r="G938" s="144"/>
      <c r="H938" s="199"/>
      <c r="I938" s="187"/>
      <c r="J938" s="169"/>
      <c r="K938" s="200"/>
      <c r="L938" s="143"/>
      <c r="M938" s="143"/>
      <c r="N938" s="143"/>
      <c r="O938" s="147"/>
      <c r="P938" s="149"/>
      <c r="Q938" s="149"/>
      <c r="R938" s="121"/>
      <c r="S938" s="164"/>
      <c r="T938" s="161"/>
      <c r="U938" s="164"/>
      <c r="V938" s="121"/>
      <c r="W938" s="187"/>
      <c r="X938" s="140"/>
      <c r="Y938" s="114"/>
    </row>
    <row r="939" spans="3:25">
      <c r="C939" s="167"/>
      <c r="D939" s="160"/>
      <c r="E939" s="140"/>
      <c r="F939" s="143"/>
      <c r="G939" s="144"/>
      <c r="H939" s="199"/>
      <c r="I939" s="187"/>
      <c r="J939" s="169"/>
      <c r="K939" s="200"/>
      <c r="L939" s="143"/>
      <c r="M939" s="143"/>
      <c r="N939" s="143"/>
      <c r="O939" s="147"/>
      <c r="P939" s="149"/>
      <c r="Q939" s="149"/>
      <c r="R939" s="121"/>
      <c r="S939" s="164"/>
      <c r="T939" s="161"/>
      <c r="U939" s="164"/>
      <c r="V939" s="121"/>
      <c r="W939" s="187"/>
      <c r="X939" s="140"/>
      <c r="Y939" s="114"/>
    </row>
    <row r="940" spans="3:25">
      <c r="C940" s="167"/>
      <c r="D940" s="160"/>
      <c r="E940" s="140"/>
      <c r="F940" s="143"/>
      <c r="G940" s="144"/>
      <c r="H940" s="199"/>
      <c r="I940" s="187"/>
      <c r="J940" s="169"/>
      <c r="K940" s="200"/>
      <c r="L940" s="143"/>
      <c r="M940" s="143"/>
      <c r="N940" s="143"/>
      <c r="O940" s="147"/>
      <c r="P940" s="149"/>
      <c r="Q940" s="149"/>
      <c r="R940" s="121"/>
      <c r="S940" s="164"/>
      <c r="T940" s="161"/>
      <c r="U940" s="164"/>
      <c r="V940" s="121"/>
      <c r="W940" s="187"/>
      <c r="X940" s="140"/>
      <c r="Y940" s="114"/>
    </row>
    <row r="941" spans="3:25">
      <c r="C941" s="167"/>
      <c r="D941" s="160"/>
      <c r="E941" s="140"/>
      <c r="F941" s="143"/>
      <c r="G941" s="144"/>
      <c r="H941" s="199"/>
      <c r="I941" s="187"/>
      <c r="J941" s="169"/>
      <c r="K941" s="200"/>
      <c r="L941" s="143"/>
      <c r="M941" s="143"/>
      <c r="N941" s="143"/>
      <c r="O941" s="147"/>
      <c r="P941" s="149"/>
      <c r="Q941" s="149"/>
      <c r="R941" s="121"/>
      <c r="S941" s="164"/>
      <c r="T941" s="161"/>
      <c r="U941" s="164"/>
      <c r="V941" s="121"/>
      <c r="W941" s="187"/>
      <c r="X941" s="140"/>
      <c r="Y941" s="114"/>
    </row>
    <row r="942" spans="3:25">
      <c r="C942" s="167"/>
      <c r="D942" s="160"/>
      <c r="E942" s="140"/>
      <c r="F942" s="143"/>
      <c r="G942" s="144"/>
      <c r="H942" s="199"/>
      <c r="I942" s="187"/>
      <c r="J942" s="169"/>
      <c r="K942" s="200"/>
      <c r="L942" s="143"/>
      <c r="M942" s="143"/>
      <c r="N942" s="143"/>
      <c r="O942" s="147"/>
      <c r="P942" s="149"/>
      <c r="Q942" s="149"/>
      <c r="R942" s="121"/>
      <c r="S942" s="164"/>
      <c r="T942" s="161"/>
      <c r="U942" s="164"/>
      <c r="V942" s="121"/>
      <c r="W942" s="187"/>
      <c r="X942" s="140"/>
      <c r="Y942" s="114"/>
    </row>
    <row r="943" spans="3:25">
      <c r="C943" s="167"/>
      <c r="D943" s="160"/>
      <c r="E943" s="140"/>
      <c r="F943" s="143"/>
      <c r="G943" s="144"/>
      <c r="H943" s="199"/>
      <c r="I943" s="187"/>
      <c r="J943" s="169"/>
      <c r="K943" s="200"/>
      <c r="L943" s="143"/>
      <c r="M943" s="143"/>
      <c r="N943" s="143"/>
      <c r="O943" s="147"/>
      <c r="P943" s="149"/>
      <c r="Q943" s="149"/>
      <c r="R943" s="121"/>
      <c r="S943" s="164"/>
      <c r="T943" s="161"/>
      <c r="U943" s="164"/>
      <c r="V943" s="121"/>
      <c r="W943" s="187"/>
      <c r="X943" s="140"/>
      <c r="Y943" s="114"/>
    </row>
    <row r="944" spans="3:25">
      <c r="C944" s="167"/>
      <c r="D944" s="160"/>
      <c r="E944" s="140"/>
      <c r="F944" s="143"/>
      <c r="G944" s="144"/>
      <c r="H944" s="199"/>
      <c r="I944" s="187"/>
      <c r="J944" s="169"/>
      <c r="K944" s="200"/>
      <c r="L944" s="143"/>
      <c r="M944" s="143"/>
      <c r="N944" s="143"/>
      <c r="O944" s="147"/>
      <c r="P944" s="149"/>
      <c r="Q944" s="149"/>
      <c r="R944" s="121"/>
      <c r="S944" s="164"/>
      <c r="T944" s="161"/>
      <c r="U944" s="164"/>
      <c r="V944" s="121"/>
      <c r="W944" s="187"/>
      <c r="X944" s="140"/>
      <c r="Y944" s="114"/>
    </row>
    <row r="945" spans="3:25">
      <c r="C945" s="167"/>
      <c r="D945" s="160"/>
      <c r="E945" s="140"/>
      <c r="F945" s="143"/>
      <c r="G945" s="144"/>
      <c r="H945" s="199"/>
      <c r="I945" s="187"/>
      <c r="J945" s="169"/>
      <c r="K945" s="200"/>
      <c r="L945" s="143"/>
      <c r="M945" s="143"/>
      <c r="N945" s="143"/>
      <c r="O945" s="147"/>
      <c r="P945" s="149"/>
      <c r="Q945" s="149"/>
      <c r="R945" s="121"/>
      <c r="S945" s="164"/>
      <c r="T945" s="161"/>
      <c r="U945" s="164"/>
      <c r="V945" s="121"/>
      <c r="W945" s="187"/>
      <c r="X945" s="140"/>
      <c r="Y945" s="114"/>
    </row>
    <row r="946" spans="3:25">
      <c r="C946" s="167"/>
      <c r="D946" s="160"/>
      <c r="E946" s="140"/>
      <c r="F946" s="143"/>
      <c r="G946" s="144"/>
      <c r="H946" s="199"/>
      <c r="I946" s="187"/>
      <c r="J946" s="169"/>
      <c r="K946" s="200"/>
      <c r="L946" s="143"/>
      <c r="M946" s="143"/>
      <c r="N946" s="143"/>
      <c r="O946" s="147"/>
      <c r="P946" s="149"/>
      <c r="Q946" s="149"/>
      <c r="R946" s="121"/>
      <c r="S946" s="164"/>
      <c r="T946" s="161"/>
      <c r="U946" s="164"/>
      <c r="V946" s="121"/>
      <c r="W946" s="187"/>
      <c r="X946" s="140"/>
      <c r="Y946" s="114"/>
    </row>
    <row r="947" spans="3:25">
      <c r="C947" s="167"/>
      <c r="D947" s="160"/>
      <c r="E947" s="140"/>
      <c r="F947" s="143"/>
      <c r="G947" s="144"/>
      <c r="H947" s="199"/>
      <c r="I947" s="187"/>
      <c r="J947" s="169"/>
      <c r="K947" s="200"/>
      <c r="L947" s="143"/>
      <c r="M947" s="143"/>
      <c r="N947" s="143"/>
      <c r="O947" s="147"/>
      <c r="P947" s="149"/>
      <c r="Q947" s="149"/>
      <c r="R947" s="121"/>
      <c r="S947" s="164"/>
      <c r="T947" s="161"/>
      <c r="U947" s="164"/>
      <c r="V947" s="121"/>
      <c r="W947" s="187"/>
      <c r="X947" s="140"/>
      <c r="Y947" s="114"/>
    </row>
    <row r="948" spans="3:25">
      <c r="C948" s="167"/>
      <c r="D948" s="160"/>
      <c r="E948" s="140"/>
      <c r="F948" s="143"/>
      <c r="G948" s="144"/>
      <c r="H948" s="199"/>
      <c r="I948" s="187"/>
      <c r="J948" s="169"/>
      <c r="K948" s="200"/>
      <c r="L948" s="143"/>
      <c r="M948" s="143"/>
      <c r="N948" s="143"/>
      <c r="O948" s="147"/>
      <c r="P948" s="149"/>
      <c r="Q948" s="149"/>
      <c r="R948" s="121"/>
      <c r="S948" s="164"/>
      <c r="T948" s="161"/>
      <c r="U948" s="164"/>
      <c r="V948" s="121"/>
      <c r="W948" s="187"/>
      <c r="X948" s="140"/>
      <c r="Y948" s="114"/>
    </row>
    <row r="949" spans="3:25">
      <c r="C949" s="167"/>
      <c r="D949" s="160"/>
      <c r="E949" s="140"/>
      <c r="F949" s="143"/>
      <c r="G949" s="144"/>
      <c r="H949" s="199"/>
      <c r="I949" s="187"/>
      <c r="J949" s="169"/>
      <c r="K949" s="200"/>
      <c r="L949" s="143"/>
      <c r="M949" s="143"/>
      <c r="N949" s="143"/>
      <c r="O949" s="147"/>
      <c r="P949" s="149"/>
      <c r="Q949" s="149"/>
      <c r="R949" s="121"/>
      <c r="S949" s="164"/>
      <c r="T949" s="161"/>
      <c r="U949" s="164"/>
      <c r="V949" s="121"/>
      <c r="W949" s="187"/>
      <c r="X949" s="140"/>
      <c r="Y949" s="114"/>
    </row>
    <row r="950" spans="3:25">
      <c r="C950" s="167"/>
      <c r="D950" s="160"/>
      <c r="E950" s="140"/>
      <c r="F950" s="143"/>
      <c r="G950" s="144"/>
      <c r="H950" s="199"/>
      <c r="I950" s="187"/>
      <c r="J950" s="169"/>
      <c r="K950" s="200"/>
      <c r="L950" s="143"/>
      <c r="M950" s="143"/>
      <c r="N950" s="143"/>
      <c r="O950" s="147"/>
      <c r="P950" s="149"/>
      <c r="Q950" s="149"/>
      <c r="R950" s="121"/>
      <c r="S950" s="164"/>
      <c r="T950" s="161"/>
      <c r="U950" s="164"/>
      <c r="V950" s="121"/>
      <c r="W950" s="187"/>
      <c r="X950" s="140"/>
      <c r="Y950" s="114"/>
    </row>
    <row r="951" spans="3:25">
      <c r="C951" s="167"/>
      <c r="D951" s="160"/>
      <c r="E951" s="140"/>
      <c r="F951" s="143"/>
      <c r="G951" s="144"/>
      <c r="H951" s="199"/>
      <c r="I951" s="187"/>
      <c r="J951" s="169"/>
      <c r="K951" s="200"/>
      <c r="L951" s="143"/>
      <c r="M951" s="143"/>
      <c r="N951" s="143"/>
      <c r="O951" s="147"/>
      <c r="P951" s="149"/>
      <c r="Q951" s="149"/>
      <c r="R951" s="121"/>
      <c r="S951" s="164"/>
      <c r="T951" s="161"/>
      <c r="U951" s="164"/>
      <c r="V951" s="121"/>
      <c r="W951" s="187"/>
      <c r="X951" s="140"/>
      <c r="Y951" s="114"/>
    </row>
    <row r="952" spans="3:25">
      <c r="C952" s="167"/>
      <c r="D952" s="160"/>
      <c r="E952" s="140"/>
      <c r="F952" s="143"/>
      <c r="G952" s="144"/>
      <c r="H952" s="199"/>
      <c r="I952" s="187"/>
      <c r="J952" s="169"/>
      <c r="K952" s="200"/>
      <c r="L952" s="143"/>
      <c r="M952" s="143"/>
      <c r="N952" s="143"/>
      <c r="O952" s="147"/>
      <c r="P952" s="149"/>
      <c r="Q952" s="149"/>
      <c r="R952" s="121"/>
      <c r="S952" s="164"/>
      <c r="T952" s="161"/>
      <c r="U952" s="164"/>
      <c r="V952" s="121"/>
      <c r="W952" s="187"/>
      <c r="X952" s="140"/>
      <c r="Y952" s="114"/>
    </row>
    <row r="953" spans="3:25">
      <c r="C953" s="167"/>
      <c r="D953" s="160"/>
      <c r="E953" s="140"/>
      <c r="F953" s="143"/>
      <c r="G953" s="144"/>
      <c r="H953" s="199"/>
      <c r="I953" s="187"/>
      <c r="J953" s="169"/>
      <c r="K953" s="200"/>
      <c r="L953" s="143"/>
      <c r="M953" s="143"/>
      <c r="N953" s="143"/>
      <c r="O953" s="147"/>
      <c r="P953" s="149"/>
      <c r="Q953" s="149"/>
      <c r="R953" s="121"/>
      <c r="S953" s="164"/>
      <c r="T953" s="161"/>
      <c r="U953" s="164"/>
      <c r="V953" s="121"/>
      <c r="W953" s="187"/>
      <c r="X953" s="140"/>
      <c r="Y953" s="114"/>
    </row>
    <row r="954" spans="3:25">
      <c r="C954" s="167"/>
      <c r="D954" s="160"/>
      <c r="E954" s="140"/>
      <c r="F954" s="143"/>
      <c r="G954" s="144"/>
      <c r="H954" s="199"/>
      <c r="I954" s="187"/>
      <c r="J954" s="169"/>
      <c r="K954" s="200"/>
      <c r="L954" s="143"/>
      <c r="M954" s="143"/>
      <c r="N954" s="143"/>
      <c r="O954" s="147"/>
      <c r="P954" s="149"/>
      <c r="Q954" s="149"/>
      <c r="R954" s="121"/>
      <c r="S954" s="164"/>
      <c r="T954" s="161"/>
      <c r="U954" s="164"/>
      <c r="V954" s="121"/>
      <c r="W954" s="187"/>
      <c r="X954" s="140"/>
      <c r="Y954" s="114"/>
    </row>
    <row r="955" spans="3:25">
      <c r="C955" s="167"/>
      <c r="D955" s="160"/>
      <c r="E955" s="140"/>
      <c r="F955" s="143"/>
      <c r="G955" s="144"/>
      <c r="H955" s="199"/>
      <c r="I955" s="187"/>
      <c r="J955" s="169"/>
      <c r="K955" s="200"/>
      <c r="L955" s="143"/>
      <c r="M955" s="143"/>
      <c r="N955" s="143"/>
      <c r="O955" s="147"/>
      <c r="P955" s="149"/>
      <c r="Q955" s="149"/>
      <c r="R955" s="121"/>
      <c r="S955" s="164"/>
      <c r="T955" s="161"/>
      <c r="U955" s="164"/>
      <c r="V955" s="121"/>
      <c r="W955" s="187"/>
      <c r="X955" s="140"/>
      <c r="Y955" s="114"/>
    </row>
    <row r="956" spans="3:25">
      <c r="C956" s="167"/>
      <c r="D956" s="160"/>
      <c r="E956" s="140"/>
      <c r="F956" s="143"/>
      <c r="G956" s="144"/>
      <c r="H956" s="199"/>
      <c r="I956" s="187"/>
      <c r="J956" s="169"/>
      <c r="K956" s="200"/>
      <c r="L956" s="143"/>
      <c r="M956" s="143"/>
      <c r="N956" s="143"/>
      <c r="O956" s="147"/>
      <c r="P956" s="149"/>
      <c r="Q956" s="149"/>
      <c r="R956" s="121"/>
      <c r="S956" s="164"/>
      <c r="T956" s="161"/>
      <c r="U956" s="164"/>
      <c r="V956" s="121"/>
      <c r="W956" s="187"/>
      <c r="X956" s="140"/>
      <c r="Y956" s="114"/>
    </row>
    <row r="957" spans="3:25">
      <c r="C957" s="167"/>
      <c r="D957" s="160"/>
      <c r="E957" s="140"/>
      <c r="F957" s="143"/>
      <c r="G957" s="144"/>
      <c r="H957" s="199"/>
      <c r="I957" s="187"/>
      <c r="J957" s="169"/>
      <c r="K957" s="200"/>
      <c r="L957" s="143"/>
      <c r="M957" s="143"/>
      <c r="N957" s="143"/>
      <c r="O957" s="147"/>
      <c r="P957" s="149"/>
      <c r="Q957" s="149"/>
      <c r="R957" s="121"/>
      <c r="S957" s="164"/>
      <c r="T957" s="161"/>
      <c r="U957" s="164"/>
      <c r="V957" s="121"/>
      <c r="W957" s="187"/>
      <c r="X957" s="140"/>
      <c r="Y957" s="114"/>
    </row>
    <row r="958" spans="3:25">
      <c r="C958" s="167"/>
      <c r="D958" s="160"/>
      <c r="E958" s="140"/>
      <c r="F958" s="143"/>
      <c r="G958" s="144"/>
      <c r="H958" s="199"/>
      <c r="I958" s="187"/>
      <c r="J958" s="169"/>
      <c r="K958" s="200"/>
      <c r="L958" s="143"/>
      <c r="M958" s="143"/>
      <c r="N958" s="143"/>
      <c r="O958" s="147"/>
      <c r="P958" s="149"/>
      <c r="Q958" s="149"/>
      <c r="R958" s="121"/>
      <c r="S958" s="164"/>
      <c r="T958" s="161"/>
      <c r="U958" s="164"/>
      <c r="V958" s="121"/>
      <c r="W958" s="187"/>
      <c r="X958" s="140"/>
      <c r="Y958" s="114"/>
    </row>
    <row r="959" spans="3:25">
      <c r="C959" s="167"/>
      <c r="D959" s="160"/>
      <c r="E959" s="140"/>
      <c r="F959" s="143"/>
      <c r="G959" s="144"/>
      <c r="H959" s="199"/>
      <c r="I959" s="187"/>
      <c r="J959" s="169"/>
      <c r="K959" s="200"/>
      <c r="L959" s="143"/>
      <c r="M959" s="143"/>
      <c r="N959" s="143"/>
      <c r="O959" s="147"/>
      <c r="P959" s="149"/>
      <c r="Q959" s="149"/>
      <c r="R959" s="121"/>
      <c r="S959" s="164"/>
      <c r="T959" s="161"/>
      <c r="U959" s="164"/>
      <c r="V959" s="121"/>
      <c r="W959" s="187"/>
      <c r="X959" s="140"/>
      <c r="Y959" s="114"/>
    </row>
    <row r="960" spans="3:25">
      <c r="C960" s="167"/>
      <c r="D960" s="160"/>
      <c r="E960" s="140"/>
      <c r="F960" s="143"/>
      <c r="G960" s="144"/>
      <c r="H960" s="199"/>
      <c r="I960" s="187"/>
      <c r="J960" s="169"/>
      <c r="K960" s="200"/>
      <c r="L960" s="143"/>
      <c r="M960" s="143"/>
      <c r="N960" s="143"/>
      <c r="O960" s="147"/>
      <c r="P960" s="149"/>
      <c r="Q960" s="149"/>
      <c r="R960" s="121"/>
      <c r="S960" s="164"/>
      <c r="T960" s="161"/>
      <c r="U960" s="164"/>
      <c r="V960" s="121"/>
      <c r="W960" s="187"/>
      <c r="X960" s="140"/>
      <c r="Y960" s="114"/>
    </row>
    <row r="961" spans="3:25">
      <c r="C961" s="167"/>
      <c r="D961" s="160"/>
      <c r="E961" s="140"/>
      <c r="F961" s="143"/>
      <c r="G961" s="144"/>
      <c r="H961" s="199"/>
      <c r="I961" s="187"/>
      <c r="J961" s="169"/>
      <c r="K961" s="200"/>
      <c r="L961" s="143"/>
      <c r="M961" s="143"/>
      <c r="N961" s="143"/>
      <c r="O961" s="147"/>
      <c r="P961" s="149"/>
      <c r="Q961" s="149"/>
      <c r="R961" s="121"/>
      <c r="S961" s="164"/>
      <c r="T961" s="161"/>
      <c r="U961" s="164"/>
      <c r="V961" s="121"/>
      <c r="W961" s="187"/>
      <c r="X961" s="140"/>
      <c r="Y961" s="114"/>
    </row>
    <row r="962" spans="3:25">
      <c r="C962" s="167"/>
      <c r="D962" s="160"/>
      <c r="E962" s="140"/>
      <c r="F962" s="143"/>
      <c r="G962" s="144"/>
      <c r="H962" s="199"/>
      <c r="I962" s="187"/>
      <c r="J962" s="169"/>
      <c r="K962" s="200"/>
      <c r="L962" s="143"/>
      <c r="M962" s="143"/>
      <c r="N962" s="143"/>
      <c r="O962" s="147"/>
      <c r="P962" s="149"/>
      <c r="Q962" s="149"/>
      <c r="R962" s="121"/>
      <c r="S962" s="164"/>
      <c r="T962" s="161"/>
      <c r="U962" s="164"/>
      <c r="V962" s="121"/>
      <c r="W962" s="187"/>
      <c r="X962" s="140"/>
      <c r="Y962" s="114"/>
    </row>
    <row r="963" spans="3:25">
      <c r="C963" s="167"/>
      <c r="D963" s="160"/>
      <c r="E963" s="140"/>
      <c r="F963" s="143"/>
      <c r="G963" s="144"/>
      <c r="H963" s="199"/>
      <c r="I963" s="187"/>
      <c r="J963" s="169"/>
      <c r="K963" s="200"/>
      <c r="L963" s="143"/>
      <c r="M963" s="143"/>
      <c r="N963" s="143"/>
      <c r="O963" s="147"/>
      <c r="P963" s="149"/>
      <c r="Q963" s="149"/>
      <c r="R963" s="121"/>
      <c r="S963" s="164"/>
      <c r="T963" s="161"/>
      <c r="U963" s="164"/>
      <c r="V963" s="121"/>
      <c r="W963" s="187"/>
      <c r="X963" s="140"/>
      <c r="Y963" s="114"/>
    </row>
    <row r="964" spans="3:25">
      <c r="C964" s="167"/>
      <c r="D964" s="160"/>
      <c r="E964" s="140"/>
      <c r="F964" s="143"/>
      <c r="G964" s="144"/>
      <c r="H964" s="199"/>
      <c r="I964" s="187"/>
      <c r="J964" s="169"/>
      <c r="K964" s="200"/>
      <c r="L964" s="143"/>
      <c r="M964" s="143"/>
      <c r="N964" s="143"/>
      <c r="O964" s="147"/>
      <c r="P964" s="149"/>
      <c r="Q964" s="149"/>
      <c r="R964" s="121"/>
      <c r="S964" s="164"/>
      <c r="T964" s="161"/>
      <c r="U964" s="164"/>
      <c r="V964" s="121"/>
      <c r="W964" s="187"/>
      <c r="X964" s="140"/>
      <c r="Y964" s="114"/>
    </row>
    <row r="965" spans="3:25">
      <c r="C965" s="167"/>
      <c r="D965" s="160"/>
      <c r="E965" s="140"/>
      <c r="F965" s="143"/>
      <c r="G965" s="144"/>
      <c r="H965" s="199"/>
      <c r="I965" s="187"/>
      <c r="J965" s="169"/>
      <c r="K965" s="200"/>
      <c r="L965" s="143"/>
      <c r="M965" s="143"/>
      <c r="N965" s="143"/>
      <c r="O965" s="147"/>
      <c r="P965" s="149"/>
      <c r="Q965" s="149"/>
      <c r="R965" s="121"/>
      <c r="S965" s="164"/>
      <c r="T965" s="161"/>
      <c r="U965" s="164"/>
      <c r="V965" s="121"/>
      <c r="W965" s="187"/>
      <c r="X965" s="140"/>
      <c r="Y965" s="114"/>
    </row>
    <row r="966" spans="3:25">
      <c r="C966" s="167"/>
      <c r="D966" s="160"/>
      <c r="E966" s="140"/>
      <c r="F966" s="143"/>
      <c r="G966" s="144"/>
      <c r="H966" s="199"/>
      <c r="I966" s="187"/>
      <c r="J966" s="169"/>
      <c r="K966" s="200"/>
      <c r="L966" s="143"/>
      <c r="M966" s="143"/>
      <c r="N966" s="143"/>
      <c r="O966" s="147"/>
      <c r="P966" s="149"/>
      <c r="Q966" s="149"/>
      <c r="R966" s="121"/>
      <c r="S966" s="164"/>
      <c r="T966" s="161"/>
      <c r="U966" s="164"/>
      <c r="V966" s="121"/>
      <c r="W966" s="187"/>
      <c r="X966" s="140"/>
      <c r="Y966" s="114"/>
    </row>
    <row r="967" spans="3:25">
      <c r="C967" s="167"/>
      <c r="D967" s="160"/>
      <c r="E967" s="140"/>
      <c r="F967" s="143"/>
      <c r="G967" s="144"/>
      <c r="H967" s="199"/>
      <c r="I967" s="187"/>
      <c r="J967" s="169"/>
      <c r="K967" s="200"/>
      <c r="L967" s="143"/>
      <c r="M967" s="143"/>
      <c r="N967" s="143"/>
      <c r="O967" s="147"/>
      <c r="P967" s="149"/>
      <c r="Q967" s="149"/>
      <c r="R967" s="121"/>
      <c r="S967" s="164"/>
      <c r="T967" s="161"/>
      <c r="U967" s="164"/>
      <c r="V967" s="121"/>
      <c r="W967" s="187"/>
      <c r="X967" s="140"/>
      <c r="Y967" s="114"/>
    </row>
    <row r="968" spans="3:25">
      <c r="C968" s="167"/>
      <c r="D968" s="160"/>
      <c r="E968" s="140"/>
      <c r="F968" s="143"/>
      <c r="G968" s="144"/>
      <c r="H968" s="199"/>
      <c r="I968" s="187"/>
      <c r="J968" s="169"/>
      <c r="K968" s="200"/>
      <c r="L968" s="143"/>
      <c r="M968" s="143"/>
      <c r="N968" s="143"/>
      <c r="O968" s="147"/>
      <c r="P968" s="149"/>
      <c r="Q968" s="149"/>
      <c r="R968" s="121"/>
      <c r="S968" s="164"/>
      <c r="T968" s="161"/>
      <c r="U968" s="164"/>
      <c r="V968" s="121"/>
      <c r="W968" s="187"/>
      <c r="X968" s="140"/>
      <c r="Y968" s="114"/>
    </row>
    <row r="969" spans="3:25">
      <c r="C969" s="167"/>
      <c r="D969" s="160"/>
      <c r="E969" s="140"/>
      <c r="F969" s="143"/>
      <c r="G969" s="144"/>
      <c r="H969" s="199"/>
      <c r="I969" s="187"/>
      <c r="J969" s="169"/>
      <c r="K969" s="200"/>
      <c r="L969" s="143"/>
      <c r="M969" s="143"/>
      <c r="N969" s="143"/>
      <c r="O969" s="147"/>
      <c r="P969" s="149"/>
      <c r="Q969" s="149"/>
      <c r="R969" s="121"/>
      <c r="S969" s="164"/>
      <c r="T969" s="161"/>
      <c r="U969" s="164"/>
      <c r="V969" s="121"/>
      <c r="W969" s="187"/>
      <c r="X969" s="140"/>
      <c r="Y969" s="114"/>
    </row>
    <row r="970" spans="3:25">
      <c r="C970" s="167"/>
      <c r="D970" s="160"/>
      <c r="E970" s="140"/>
      <c r="F970" s="143"/>
      <c r="G970" s="144"/>
      <c r="H970" s="199"/>
      <c r="I970" s="187"/>
      <c r="J970" s="169"/>
      <c r="K970" s="200"/>
      <c r="L970" s="143"/>
      <c r="M970" s="143"/>
      <c r="N970" s="143"/>
      <c r="O970" s="147"/>
      <c r="P970" s="149"/>
      <c r="Q970" s="149"/>
      <c r="R970" s="121"/>
      <c r="S970" s="164"/>
      <c r="T970" s="161"/>
      <c r="U970" s="164"/>
      <c r="V970" s="121"/>
      <c r="W970" s="187"/>
      <c r="X970" s="140"/>
      <c r="Y970" s="114"/>
    </row>
    <row r="971" spans="3:25">
      <c r="C971" s="167"/>
      <c r="D971" s="160"/>
      <c r="E971" s="140"/>
      <c r="F971" s="143"/>
      <c r="G971" s="144"/>
      <c r="H971" s="199"/>
      <c r="I971" s="187"/>
      <c r="J971" s="169"/>
      <c r="K971" s="200"/>
      <c r="L971" s="143"/>
      <c r="M971" s="143"/>
      <c r="N971" s="143"/>
      <c r="O971" s="147"/>
      <c r="P971" s="149"/>
      <c r="Q971" s="149"/>
      <c r="R971" s="121"/>
      <c r="S971" s="164"/>
      <c r="T971" s="161"/>
      <c r="U971" s="164"/>
      <c r="V971" s="121"/>
      <c r="W971" s="187"/>
      <c r="X971" s="140"/>
      <c r="Y971" s="114"/>
    </row>
    <row r="972" spans="3:25">
      <c r="C972" s="167"/>
      <c r="D972" s="160"/>
      <c r="E972" s="140"/>
      <c r="F972" s="143"/>
      <c r="G972" s="144"/>
      <c r="H972" s="199"/>
      <c r="I972" s="187"/>
      <c r="J972" s="169"/>
      <c r="K972" s="200"/>
      <c r="L972" s="143"/>
      <c r="M972" s="143"/>
      <c r="N972" s="143"/>
      <c r="O972" s="147"/>
      <c r="P972" s="149"/>
      <c r="Q972" s="149"/>
      <c r="R972" s="121"/>
      <c r="S972" s="164"/>
      <c r="T972" s="161"/>
      <c r="U972" s="164"/>
      <c r="V972" s="121"/>
      <c r="W972" s="187"/>
      <c r="X972" s="140"/>
      <c r="Y972" s="114"/>
    </row>
    <row r="973" spans="3:25">
      <c r="C973" s="167"/>
      <c r="D973" s="160"/>
      <c r="E973" s="140"/>
      <c r="F973" s="143"/>
      <c r="G973" s="144"/>
      <c r="H973" s="199"/>
      <c r="I973" s="187"/>
      <c r="J973" s="169"/>
      <c r="K973" s="200"/>
      <c r="L973" s="143"/>
      <c r="M973" s="143"/>
      <c r="N973" s="143"/>
      <c r="O973" s="147"/>
      <c r="P973" s="149"/>
      <c r="Q973" s="149"/>
      <c r="R973" s="121"/>
      <c r="S973" s="164"/>
      <c r="T973" s="161"/>
      <c r="U973" s="164"/>
      <c r="V973" s="121"/>
      <c r="W973" s="187"/>
      <c r="X973" s="140"/>
      <c r="Y973" s="114"/>
    </row>
    <row r="974" spans="3:25">
      <c r="C974" s="167"/>
      <c r="D974" s="160"/>
      <c r="E974" s="140"/>
      <c r="F974" s="143"/>
      <c r="G974" s="144"/>
      <c r="H974" s="199"/>
      <c r="I974" s="187"/>
      <c r="J974" s="169"/>
      <c r="K974" s="200"/>
      <c r="L974" s="143"/>
      <c r="M974" s="143"/>
      <c r="N974" s="143"/>
      <c r="O974" s="147"/>
      <c r="P974" s="149"/>
      <c r="Q974" s="149"/>
      <c r="R974" s="121"/>
      <c r="S974" s="164"/>
      <c r="T974" s="161"/>
      <c r="U974" s="164"/>
      <c r="V974" s="121"/>
      <c r="W974" s="187"/>
      <c r="X974" s="140"/>
      <c r="Y974" s="114"/>
    </row>
    <row r="975" spans="3:25">
      <c r="C975" s="167"/>
      <c r="D975" s="160"/>
      <c r="E975" s="140"/>
      <c r="F975" s="143"/>
      <c r="G975" s="144"/>
      <c r="H975" s="199"/>
      <c r="I975" s="187"/>
      <c r="J975" s="169"/>
      <c r="K975" s="200"/>
      <c r="L975" s="143"/>
      <c r="M975" s="143"/>
      <c r="N975" s="143"/>
      <c r="O975" s="147"/>
      <c r="P975" s="149"/>
      <c r="Q975" s="149"/>
      <c r="R975" s="121"/>
      <c r="S975" s="164"/>
      <c r="T975" s="161"/>
      <c r="U975" s="164"/>
      <c r="V975" s="121"/>
      <c r="W975" s="187"/>
      <c r="X975" s="140"/>
      <c r="Y975" s="114"/>
    </row>
    <row r="976" spans="3:25">
      <c r="C976" s="167"/>
      <c r="D976" s="160"/>
      <c r="E976" s="140"/>
      <c r="F976" s="143"/>
      <c r="G976" s="144"/>
      <c r="H976" s="199"/>
      <c r="I976" s="187"/>
      <c r="J976" s="169"/>
      <c r="K976" s="200"/>
      <c r="L976" s="143"/>
      <c r="M976" s="143"/>
      <c r="N976" s="143"/>
      <c r="O976" s="147"/>
      <c r="P976" s="149"/>
      <c r="Q976" s="149"/>
      <c r="R976" s="121"/>
      <c r="S976" s="164"/>
      <c r="T976" s="161"/>
      <c r="U976" s="164"/>
      <c r="V976" s="121"/>
      <c r="W976" s="187"/>
      <c r="X976" s="140"/>
      <c r="Y976" s="114"/>
    </row>
    <row r="977" spans="3:25">
      <c r="C977" s="167"/>
      <c r="D977" s="160"/>
      <c r="E977" s="140"/>
      <c r="F977" s="143"/>
      <c r="G977" s="144"/>
      <c r="H977" s="199"/>
      <c r="I977" s="187"/>
      <c r="J977" s="169"/>
      <c r="K977" s="200"/>
      <c r="L977" s="143"/>
      <c r="M977" s="143"/>
      <c r="N977" s="143"/>
      <c r="O977" s="147"/>
      <c r="P977" s="149"/>
      <c r="Q977" s="149"/>
      <c r="R977" s="121"/>
      <c r="S977" s="164"/>
      <c r="T977" s="161"/>
      <c r="U977" s="164"/>
      <c r="V977" s="121"/>
      <c r="W977" s="187"/>
      <c r="X977" s="140"/>
      <c r="Y977" s="114"/>
    </row>
    <row r="978" spans="3:25">
      <c r="C978" s="167"/>
      <c r="D978" s="160"/>
      <c r="E978" s="140"/>
      <c r="F978" s="143"/>
      <c r="G978" s="144"/>
      <c r="H978" s="199"/>
      <c r="I978" s="187"/>
      <c r="J978" s="169"/>
      <c r="K978" s="200"/>
      <c r="L978" s="143"/>
      <c r="M978" s="143"/>
      <c r="N978" s="143"/>
      <c r="O978" s="147"/>
      <c r="P978" s="149"/>
      <c r="Q978" s="149"/>
      <c r="R978" s="121"/>
      <c r="S978" s="164"/>
      <c r="T978" s="161"/>
      <c r="U978" s="164"/>
      <c r="V978" s="121"/>
      <c r="W978" s="187"/>
      <c r="X978" s="140"/>
      <c r="Y978" s="114"/>
    </row>
    <row r="979" spans="3:25">
      <c r="C979" s="167"/>
      <c r="D979" s="160"/>
      <c r="E979" s="140"/>
      <c r="F979" s="143"/>
      <c r="G979" s="144"/>
      <c r="H979" s="199"/>
      <c r="I979" s="187"/>
      <c r="J979" s="169"/>
      <c r="K979" s="200"/>
      <c r="L979" s="143"/>
      <c r="M979" s="143"/>
      <c r="N979" s="143"/>
      <c r="O979" s="147"/>
      <c r="P979" s="149"/>
      <c r="Q979" s="149"/>
      <c r="R979" s="121"/>
      <c r="S979" s="164"/>
      <c r="T979" s="161"/>
      <c r="U979" s="164"/>
      <c r="V979" s="121"/>
      <c r="W979" s="187"/>
      <c r="X979" s="140"/>
      <c r="Y979" s="114"/>
    </row>
    <row r="980" spans="3:25">
      <c r="C980" s="167"/>
      <c r="D980" s="160"/>
      <c r="E980" s="140"/>
      <c r="F980" s="143"/>
      <c r="G980" s="144"/>
      <c r="H980" s="199"/>
      <c r="I980" s="187"/>
      <c r="J980" s="169"/>
      <c r="K980" s="200"/>
      <c r="L980" s="143"/>
      <c r="M980" s="143"/>
      <c r="N980" s="143"/>
      <c r="O980" s="147"/>
      <c r="P980" s="149"/>
      <c r="Q980" s="149"/>
      <c r="R980" s="121"/>
      <c r="S980" s="164"/>
      <c r="T980" s="161"/>
      <c r="U980" s="164"/>
      <c r="V980" s="121"/>
      <c r="W980" s="187"/>
      <c r="X980" s="140"/>
      <c r="Y980" s="114"/>
    </row>
    <row r="981" spans="3:25">
      <c r="C981" s="167"/>
      <c r="D981" s="160"/>
      <c r="E981" s="140"/>
      <c r="F981" s="143"/>
      <c r="G981" s="144"/>
      <c r="H981" s="199"/>
      <c r="I981" s="187"/>
      <c r="J981" s="169"/>
      <c r="K981" s="200"/>
      <c r="L981" s="143"/>
      <c r="M981" s="143"/>
      <c r="N981" s="143"/>
      <c r="O981" s="147"/>
      <c r="P981" s="149"/>
      <c r="Q981" s="149"/>
      <c r="R981" s="121"/>
      <c r="S981" s="164"/>
      <c r="T981" s="161"/>
      <c r="U981" s="164"/>
      <c r="V981" s="121"/>
      <c r="W981" s="187"/>
      <c r="X981" s="140"/>
      <c r="Y981" s="114"/>
    </row>
    <row r="982" spans="3:25">
      <c r="C982" s="167"/>
      <c r="D982" s="160"/>
      <c r="E982" s="140"/>
      <c r="F982" s="143"/>
      <c r="G982" s="144"/>
      <c r="H982" s="199"/>
      <c r="I982" s="187"/>
      <c r="J982" s="169"/>
      <c r="K982" s="200"/>
      <c r="L982" s="143"/>
      <c r="M982" s="143"/>
      <c r="N982" s="143"/>
      <c r="O982" s="147"/>
      <c r="P982" s="149"/>
      <c r="Q982" s="149"/>
      <c r="R982" s="121"/>
      <c r="S982" s="164"/>
      <c r="T982" s="161"/>
      <c r="U982" s="164"/>
      <c r="V982" s="121"/>
      <c r="W982" s="187"/>
      <c r="X982" s="140"/>
      <c r="Y982" s="114"/>
    </row>
    <row r="983" spans="3:25">
      <c r="C983" s="167"/>
      <c r="D983" s="160"/>
      <c r="E983" s="140"/>
      <c r="F983" s="143"/>
      <c r="G983" s="144"/>
      <c r="H983" s="199"/>
      <c r="I983" s="187"/>
      <c r="J983" s="169"/>
      <c r="K983" s="200"/>
      <c r="L983" s="143"/>
      <c r="M983" s="143"/>
      <c r="N983" s="143"/>
      <c r="O983" s="147"/>
      <c r="P983" s="149"/>
      <c r="Q983" s="149"/>
      <c r="R983" s="121"/>
      <c r="S983" s="164"/>
      <c r="T983" s="161"/>
      <c r="U983" s="164"/>
      <c r="V983" s="121"/>
      <c r="W983" s="187"/>
      <c r="X983" s="140"/>
      <c r="Y983" s="114"/>
    </row>
    <row r="984" spans="3:25">
      <c r="C984" s="167"/>
      <c r="D984" s="160"/>
      <c r="E984" s="140"/>
      <c r="F984" s="143"/>
      <c r="G984" s="144"/>
      <c r="H984" s="199"/>
      <c r="I984" s="187"/>
      <c r="J984" s="169"/>
      <c r="K984" s="200"/>
      <c r="L984" s="143"/>
      <c r="M984" s="143"/>
      <c r="N984" s="143"/>
      <c r="O984" s="147"/>
      <c r="P984" s="149"/>
      <c r="Q984" s="149"/>
      <c r="R984" s="121"/>
      <c r="S984" s="164"/>
      <c r="T984" s="161"/>
      <c r="U984" s="164"/>
      <c r="V984" s="121"/>
      <c r="W984" s="187"/>
      <c r="X984" s="140"/>
      <c r="Y984" s="114"/>
    </row>
    <row r="985" spans="3:25">
      <c r="C985" s="167"/>
      <c r="D985" s="160"/>
      <c r="E985" s="140"/>
      <c r="F985" s="143"/>
      <c r="G985" s="144"/>
      <c r="H985" s="199"/>
      <c r="I985" s="187"/>
      <c r="J985" s="169"/>
      <c r="K985" s="200"/>
      <c r="L985" s="143"/>
      <c r="M985" s="143"/>
      <c r="N985" s="143"/>
      <c r="O985" s="147"/>
      <c r="P985" s="149"/>
      <c r="Q985" s="149"/>
      <c r="R985" s="121"/>
      <c r="S985" s="164"/>
      <c r="T985" s="161"/>
      <c r="U985" s="164"/>
      <c r="V985" s="121"/>
      <c r="W985" s="187"/>
      <c r="X985" s="140"/>
      <c r="Y985" s="114"/>
    </row>
    <row r="986" spans="3:25">
      <c r="C986" s="167"/>
      <c r="D986" s="160"/>
      <c r="E986" s="140"/>
      <c r="F986" s="143"/>
      <c r="G986" s="144"/>
      <c r="H986" s="199"/>
      <c r="I986" s="187"/>
      <c r="J986" s="169"/>
      <c r="K986" s="200"/>
      <c r="L986" s="143"/>
      <c r="M986" s="143"/>
      <c r="N986" s="143"/>
      <c r="O986" s="147"/>
      <c r="P986" s="149"/>
      <c r="Q986" s="149"/>
      <c r="R986" s="121"/>
      <c r="S986" s="164"/>
      <c r="T986" s="161"/>
      <c r="U986" s="164"/>
      <c r="V986" s="121"/>
      <c r="W986" s="187"/>
      <c r="X986" s="140"/>
      <c r="Y986" s="114"/>
    </row>
    <row r="987" spans="3:25">
      <c r="C987" s="167"/>
      <c r="D987" s="160"/>
      <c r="E987" s="140"/>
      <c r="F987" s="143"/>
      <c r="G987" s="144"/>
      <c r="H987" s="199"/>
      <c r="I987" s="187"/>
      <c r="J987" s="169"/>
      <c r="K987" s="200"/>
      <c r="L987" s="143"/>
      <c r="M987" s="143"/>
      <c r="N987" s="143"/>
      <c r="O987" s="147"/>
      <c r="P987" s="149"/>
      <c r="Q987" s="149"/>
      <c r="R987" s="121"/>
      <c r="S987" s="164"/>
      <c r="T987" s="161"/>
      <c r="U987" s="164"/>
      <c r="V987" s="121"/>
      <c r="W987" s="187"/>
      <c r="X987" s="140"/>
      <c r="Y987" s="114"/>
    </row>
    <row r="988" spans="3:25">
      <c r="C988" s="167"/>
      <c r="D988" s="160"/>
      <c r="E988" s="140"/>
      <c r="F988" s="143"/>
      <c r="G988" s="144"/>
      <c r="H988" s="199"/>
      <c r="I988" s="187"/>
      <c r="J988" s="169"/>
      <c r="K988" s="200"/>
      <c r="L988" s="143"/>
      <c r="M988" s="143"/>
      <c r="N988" s="143"/>
      <c r="O988" s="147"/>
      <c r="P988" s="149"/>
      <c r="Q988" s="149"/>
      <c r="R988" s="121"/>
      <c r="S988" s="164"/>
      <c r="T988" s="161"/>
      <c r="U988" s="164"/>
      <c r="V988" s="121"/>
      <c r="W988" s="187"/>
      <c r="X988" s="140"/>
      <c r="Y988" s="114"/>
    </row>
    <row r="989" spans="3:25">
      <c r="C989" s="167"/>
      <c r="D989" s="160"/>
      <c r="E989" s="140"/>
      <c r="F989" s="143"/>
      <c r="G989" s="144"/>
      <c r="H989" s="199"/>
      <c r="I989" s="187"/>
      <c r="J989" s="169"/>
      <c r="K989" s="200"/>
      <c r="L989" s="143"/>
      <c r="M989" s="143"/>
      <c r="N989" s="143"/>
      <c r="O989" s="147"/>
      <c r="P989" s="149"/>
      <c r="Q989" s="149"/>
      <c r="R989" s="121"/>
      <c r="S989" s="164"/>
      <c r="T989" s="161"/>
      <c r="U989" s="164"/>
      <c r="V989" s="121"/>
      <c r="W989" s="187"/>
      <c r="X989" s="140"/>
      <c r="Y989" s="114"/>
    </row>
    <row r="990" spans="3:25">
      <c r="C990" s="167"/>
      <c r="D990" s="160"/>
      <c r="E990" s="140"/>
      <c r="F990" s="143"/>
      <c r="G990" s="144"/>
      <c r="H990" s="199"/>
      <c r="I990" s="187"/>
      <c r="J990" s="169"/>
      <c r="K990" s="200"/>
      <c r="L990" s="143"/>
      <c r="M990" s="143"/>
      <c r="N990" s="143"/>
      <c r="O990" s="147"/>
      <c r="P990" s="149"/>
      <c r="Q990" s="149"/>
      <c r="R990" s="121"/>
      <c r="S990" s="164"/>
      <c r="T990" s="161"/>
      <c r="U990" s="164"/>
      <c r="V990" s="121"/>
      <c r="W990" s="187"/>
      <c r="X990" s="140"/>
      <c r="Y990" s="114"/>
    </row>
    <row r="991" spans="3:25">
      <c r="C991" s="167"/>
      <c r="D991" s="160"/>
      <c r="E991" s="140"/>
      <c r="F991" s="143"/>
      <c r="G991" s="144"/>
      <c r="H991" s="199"/>
      <c r="I991" s="187"/>
      <c r="J991" s="169"/>
      <c r="K991" s="200"/>
      <c r="L991" s="143"/>
      <c r="M991" s="143"/>
      <c r="N991" s="143"/>
      <c r="O991" s="147"/>
      <c r="P991" s="149"/>
      <c r="Q991" s="149"/>
      <c r="R991" s="121"/>
      <c r="S991" s="164"/>
      <c r="T991" s="161"/>
      <c r="U991" s="164"/>
      <c r="V991" s="121"/>
      <c r="W991" s="187"/>
      <c r="X991" s="140"/>
      <c r="Y991" s="114"/>
    </row>
    <row r="992" spans="3:25">
      <c r="C992" s="167"/>
      <c r="D992" s="160"/>
      <c r="E992" s="140"/>
      <c r="F992" s="143"/>
      <c r="G992" s="144"/>
      <c r="H992" s="199"/>
      <c r="I992" s="187"/>
      <c r="J992" s="169"/>
      <c r="K992" s="200"/>
      <c r="L992" s="143"/>
      <c r="M992" s="143"/>
      <c r="N992" s="143"/>
      <c r="O992" s="147"/>
      <c r="P992" s="149"/>
      <c r="Q992" s="149"/>
      <c r="R992" s="121"/>
      <c r="S992" s="164"/>
      <c r="T992" s="161"/>
      <c r="U992" s="164"/>
      <c r="V992" s="121"/>
      <c r="W992" s="187"/>
      <c r="X992" s="140"/>
      <c r="Y992" s="114"/>
    </row>
    <row r="993" spans="3:25">
      <c r="C993" s="167"/>
      <c r="D993" s="160"/>
      <c r="E993" s="140"/>
      <c r="F993" s="143"/>
      <c r="G993" s="144"/>
      <c r="H993" s="199"/>
      <c r="I993" s="187"/>
      <c r="J993" s="169"/>
      <c r="K993" s="200"/>
      <c r="L993" s="143"/>
      <c r="M993" s="143"/>
      <c r="N993" s="143"/>
      <c r="O993" s="147"/>
      <c r="P993" s="149"/>
      <c r="Q993" s="149"/>
      <c r="R993" s="121"/>
      <c r="S993" s="164"/>
      <c r="T993" s="161"/>
      <c r="U993" s="164"/>
      <c r="V993" s="121"/>
      <c r="W993" s="187"/>
      <c r="X993" s="140"/>
      <c r="Y993" s="114"/>
    </row>
    <row r="994" spans="3:25">
      <c r="C994" s="167"/>
      <c r="D994" s="160"/>
      <c r="E994" s="140"/>
      <c r="F994" s="143"/>
      <c r="G994" s="144"/>
      <c r="H994" s="199"/>
      <c r="I994" s="187"/>
      <c r="J994" s="169"/>
      <c r="K994" s="200"/>
      <c r="L994" s="143"/>
      <c r="M994" s="143"/>
      <c r="N994" s="143"/>
      <c r="O994" s="147"/>
      <c r="P994" s="149"/>
      <c r="Q994" s="149"/>
      <c r="R994" s="121"/>
      <c r="S994" s="164"/>
      <c r="T994" s="161"/>
      <c r="U994" s="164"/>
      <c r="V994" s="121"/>
      <c r="W994" s="187"/>
      <c r="X994" s="140"/>
      <c r="Y994" s="114"/>
    </row>
    <row r="995" spans="3:25">
      <c r="C995" s="167"/>
      <c r="D995" s="160"/>
      <c r="E995" s="140"/>
      <c r="F995" s="143"/>
      <c r="G995" s="144"/>
      <c r="H995" s="199"/>
      <c r="I995" s="187"/>
      <c r="J995" s="169"/>
      <c r="K995" s="200"/>
      <c r="L995" s="143"/>
      <c r="M995" s="143"/>
      <c r="N995" s="143"/>
      <c r="O995" s="147"/>
      <c r="P995" s="149"/>
      <c r="Q995" s="149"/>
      <c r="R995" s="121"/>
      <c r="S995" s="164"/>
      <c r="T995" s="161"/>
      <c r="U995" s="164"/>
      <c r="V995" s="121"/>
      <c r="W995" s="187"/>
      <c r="X995" s="140"/>
      <c r="Y995" s="114"/>
    </row>
    <row r="996" spans="3:25">
      <c r="C996" s="167"/>
      <c r="D996" s="160"/>
      <c r="E996" s="140"/>
      <c r="F996" s="143"/>
      <c r="G996" s="144"/>
      <c r="H996" s="199"/>
      <c r="I996" s="187"/>
      <c r="J996" s="169"/>
      <c r="K996" s="200"/>
      <c r="L996" s="143"/>
      <c r="M996" s="143"/>
      <c r="N996" s="143"/>
      <c r="O996" s="147"/>
      <c r="P996" s="149"/>
      <c r="Q996" s="149"/>
      <c r="R996" s="121"/>
      <c r="S996" s="164"/>
      <c r="T996" s="161"/>
      <c r="U996" s="164"/>
      <c r="V996" s="121"/>
      <c r="W996" s="187"/>
      <c r="X996" s="140"/>
      <c r="Y996" s="114"/>
    </row>
    <row r="997" spans="3:25">
      <c r="C997" s="167"/>
      <c r="D997" s="160"/>
      <c r="E997" s="140"/>
      <c r="F997" s="143"/>
      <c r="G997" s="144"/>
      <c r="H997" s="199"/>
      <c r="I997" s="187"/>
      <c r="J997" s="169"/>
      <c r="K997" s="200"/>
      <c r="L997" s="143"/>
      <c r="M997" s="143"/>
      <c r="N997" s="143"/>
      <c r="O997" s="147"/>
      <c r="P997" s="149"/>
      <c r="Q997" s="149"/>
      <c r="R997" s="121"/>
      <c r="S997" s="164"/>
      <c r="T997" s="161"/>
      <c r="U997" s="164"/>
      <c r="V997" s="121"/>
      <c r="W997" s="187"/>
      <c r="X997" s="140"/>
      <c r="Y997" s="114"/>
    </row>
    <row r="998" spans="3:25">
      <c r="C998" s="167"/>
      <c r="D998" s="160"/>
      <c r="E998" s="140"/>
      <c r="F998" s="143"/>
      <c r="G998" s="144"/>
      <c r="H998" s="199"/>
      <c r="I998" s="187"/>
      <c r="J998" s="169"/>
      <c r="K998" s="200"/>
      <c r="L998" s="143"/>
      <c r="M998" s="143"/>
      <c r="N998" s="143"/>
      <c r="O998" s="147"/>
      <c r="P998" s="149"/>
      <c r="Q998" s="149"/>
      <c r="R998" s="121"/>
      <c r="S998" s="164"/>
      <c r="T998" s="161"/>
      <c r="U998" s="164"/>
      <c r="V998" s="121"/>
      <c r="W998" s="187"/>
      <c r="X998" s="140"/>
      <c r="Y998" s="114"/>
    </row>
    <row r="999" spans="3:25">
      <c r="C999" s="167"/>
      <c r="D999" s="160"/>
      <c r="E999" s="140"/>
      <c r="F999" s="143"/>
      <c r="G999" s="144"/>
      <c r="H999" s="199"/>
      <c r="I999" s="187"/>
      <c r="J999" s="169"/>
      <c r="K999" s="200"/>
      <c r="L999" s="143"/>
      <c r="M999" s="143"/>
      <c r="N999" s="143"/>
      <c r="O999" s="147"/>
      <c r="P999" s="149"/>
      <c r="Q999" s="149"/>
      <c r="R999" s="121"/>
      <c r="S999" s="164"/>
      <c r="T999" s="161"/>
      <c r="U999" s="164"/>
      <c r="V999" s="121"/>
      <c r="W999" s="187"/>
      <c r="X999" s="140"/>
      <c r="Y999" s="114"/>
    </row>
    <row r="1000" spans="3:25">
      <c r="C1000" s="167"/>
      <c r="D1000" s="160"/>
      <c r="E1000" s="140"/>
      <c r="F1000" s="143"/>
      <c r="G1000" s="144"/>
      <c r="H1000" s="199"/>
      <c r="I1000" s="187"/>
      <c r="J1000" s="169"/>
      <c r="K1000" s="200"/>
      <c r="L1000" s="143"/>
      <c r="M1000" s="143"/>
      <c r="N1000" s="143"/>
      <c r="O1000" s="147"/>
      <c r="P1000" s="149"/>
      <c r="Q1000" s="149"/>
      <c r="R1000" s="121"/>
      <c r="S1000" s="164"/>
      <c r="T1000" s="161"/>
      <c r="U1000" s="164"/>
      <c r="V1000" s="121"/>
      <c r="W1000" s="187"/>
      <c r="X1000" s="140"/>
      <c r="Y1000" s="114"/>
    </row>
    <row r="1001" spans="3:25">
      <c r="C1001" s="167"/>
      <c r="D1001" s="160"/>
      <c r="E1001" s="140"/>
      <c r="F1001" s="143"/>
      <c r="G1001" s="144"/>
      <c r="H1001" s="199"/>
      <c r="I1001" s="187"/>
      <c r="J1001" s="169"/>
      <c r="K1001" s="200"/>
      <c r="L1001" s="143"/>
      <c r="M1001" s="143"/>
      <c r="N1001" s="143"/>
      <c r="O1001" s="147"/>
      <c r="P1001" s="149"/>
      <c r="Q1001" s="149"/>
      <c r="R1001" s="121"/>
      <c r="S1001" s="164"/>
      <c r="T1001" s="161"/>
      <c r="U1001" s="164"/>
      <c r="V1001" s="121"/>
      <c r="W1001" s="187"/>
      <c r="X1001" s="140"/>
      <c r="Y1001" s="114"/>
    </row>
    <row r="1002" spans="3:25">
      <c r="C1002" s="167"/>
      <c r="D1002" s="160"/>
      <c r="E1002" s="140"/>
      <c r="F1002" s="143"/>
      <c r="G1002" s="144"/>
      <c r="H1002" s="199"/>
      <c r="I1002" s="187"/>
      <c r="J1002" s="169"/>
      <c r="K1002" s="200"/>
      <c r="L1002" s="143"/>
      <c r="M1002" s="143"/>
      <c r="N1002" s="143"/>
      <c r="O1002" s="147"/>
      <c r="P1002" s="149"/>
      <c r="Q1002" s="149"/>
      <c r="R1002" s="121"/>
      <c r="S1002" s="164"/>
      <c r="T1002" s="161"/>
      <c r="U1002" s="164"/>
      <c r="V1002" s="121"/>
      <c r="W1002" s="187"/>
      <c r="X1002" s="140"/>
      <c r="Y1002" s="114"/>
    </row>
    <row r="1003" spans="3:25">
      <c r="C1003" s="167"/>
      <c r="D1003" s="160"/>
      <c r="E1003" s="140"/>
      <c r="F1003" s="143"/>
      <c r="G1003" s="144"/>
      <c r="H1003" s="199"/>
      <c r="I1003" s="187"/>
      <c r="J1003" s="169"/>
      <c r="K1003" s="200"/>
      <c r="L1003" s="143"/>
      <c r="M1003" s="143"/>
      <c r="N1003" s="143"/>
      <c r="O1003" s="147"/>
      <c r="P1003" s="149"/>
      <c r="Q1003" s="149"/>
      <c r="R1003" s="121"/>
      <c r="S1003" s="164"/>
      <c r="T1003" s="161"/>
      <c r="U1003" s="164"/>
      <c r="V1003" s="121"/>
      <c r="W1003" s="187"/>
      <c r="X1003" s="140"/>
      <c r="Y1003" s="114"/>
    </row>
    <row r="1004" spans="3:25">
      <c r="C1004" s="167"/>
      <c r="D1004" s="160"/>
      <c r="E1004" s="140"/>
      <c r="F1004" s="143"/>
      <c r="G1004" s="144"/>
      <c r="H1004" s="199"/>
      <c r="I1004" s="187"/>
      <c r="J1004" s="169"/>
      <c r="K1004" s="200"/>
      <c r="L1004" s="143"/>
      <c r="M1004" s="143"/>
      <c r="N1004" s="143"/>
      <c r="O1004" s="147"/>
      <c r="P1004" s="149"/>
      <c r="Q1004" s="149"/>
      <c r="R1004" s="121"/>
      <c r="S1004" s="164"/>
      <c r="T1004" s="161"/>
      <c r="U1004" s="164"/>
      <c r="V1004" s="121"/>
      <c r="W1004" s="187"/>
      <c r="X1004" s="140"/>
      <c r="Y1004" s="114"/>
    </row>
    <row r="1005" spans="3:25">
      <c r="C1005" s="167"/>
      <c r="D1005" s="160"/>
      <c r="E1005" s="140"/>
      <c r="F1005" s="143"/>
      <c r="G1005" s="144"/>
      <c r="H1005" s="199"/>
      <c r="I1005" s="187"/>
      <c r="J1005" s="169"/>
      <c r="K1005" s="200"/>
      <c r="L1005" s="143"/>
      <c r="M1005" s="143"/>
      <c r="N1005" s="143"/>
      <c r="O1005" s="147"/>
      <c r="P1005" s="149"/>
      <c r="Q1005" s="149"/>
      <c r="R1005" s="121"/>
      <c r="S1005" s="164"/>
      <c r="T1005" s="161"/>
      <c r="U1005" s="164"/>
      <c r="V1005" s="121"/>
      <c r="W1005" s="187"/>
      <c r="X1005" s="140"/>
      <c r="Y1005" s="114"/>
    </row>
    <row r="1006" spans="3:25">
      <c r="C1006" s="167"/>
      <c r="D1006" s="160"/>
      <c r="E1006" s="140"/>
      <c r="F1006" s="143"/>
      <c r="G1006" s="144"/>
      <c r="H1006" s="199"/>
      <c r="I1006" s="187"/>
      <c r="J1006" s="169"/>
      <c r="K1006" s="200"/>
      <c r="L1006" s="143"/>
      <c r="M1006" s="143"/>
      <c r="N1006" s="143"/>
      <c r="O1006" s="147"/>
      <c r="P1006" s="149"/>
      <c r="Q1006" s="149"/>
      <c r="R1006" s="121"/>
      <c r="S1006" s="164"/>
      <c r="T1006" s="161"/>
      <c r="U1006" s="164"/>
      <c r="V1006" s="121"/>
      <c r="W1006" s="187"/>
      <c r="X1006" s="140"/>
      <c r="Y1006" s="114"/>
    </row>
    <row r="1007" spans="3:25">
      <c r="C1007" s="167"/>
      <c r="D1007" s="160"/>
      <c r="E1007" s="140"/>
      <c r="F1007" s="143"/>
      <c r="G1007" s="144"/>
      <c r="H1007" s="199"/>
      <c r="I1007" s="187"/>
      <c r="J1007" s="169"/>
      <c r="K1007" s="200"/>
      <c r="L1007" s="143"/>
      <c r="M1007" s="143"/>
      <c r="N1007" s="143"/>
      <c r="O1007" s="147"/>
      <c r="P1007" s="149"/>
      <c r="Q1007" s="149"/>
      <c r="R1007" s="121"/>
      <c r="S1007" s="164"/>
      <c r="T1007" s="161"/>
      <c r="U1007" s="164"/>
      <c r="V1007" s="121"/>
      <c r="W1007" s="187"/>
      <c r="X1007" s="140"/>
      <c r="Y1007" s="114"/>
    </row>
    <row r="1008" spans="3:25">
      <c r="C1008" s="167"/>
      <c r="D1008" s="160"/>
      <c r="E1008" s="140"/>
      <c r="F1008" s="143"/>
      <c r="G1008" s="144"/>
      <c r="H1008" s="199"/>
      <c r="I1008" s="187"/>
      <c r="J1008" s="169"/>
      <c r="K1008" s="200"/>
      <c r="L1008" s="143"/>
      <c r="M1008" s="143"/>
      <c r="N1008" s="143"/>
      <c r="O1008" s="147"/>
      <c r="P1008" s="149"/>
      <c r="Q1008" s="149"/>
      <c r="R1008" s="121"/>
      <c r="S1008" s="164"/>
      <c r="T1008" s="161"/>
      <c r="U1008" s="164"/>
      <c r="V1008" s="121"/>
      <c r="W1008" s="187"/>
      <c r="X1008" s="140"/>
      <c r="Y1008" s="114"/>
    </row>
    <row r="1009" spans="3:25">
      <c r="C1009" s="167"/>
      <c r="D1009" s="160"/>
      <c r="E1009" s="140"/>
      <c r="F1009" s="143"/>
      <c r="G1009" s="144"/>
      <c r="H1009" s="199"/>
      <c r="I1009" s="187"/>
      <c r="J1009" s="169"/>
      <c r="K1009" s="200"/>
      <c r="L1009" s="143"/>
      <c r="M1009" s="143"/>
      <c r="N1009" s="143"/>
      <c r="O1009" s="147"/>
      <c r="P1009" s="149"/>
      <c r="Q1009" s="149"/>
      <c r="R1009" s="121"/>
      <c r="S1009" s="164"/>
      <c r="T1009" s="161"/>
      <c r="U1009" s="164"/>
      <c r="V1009" s="121"/>
      <c r="W1009" s="187"/>
      <c r="X1009" s="140"/>
      <c r="Y1009" s="114"/>
    </row>
    <row r="1010" spans="3:25">
      <c r="C1010" s="167"/>
      <c r="D1010" s="160"/>
      <c r="E1010" s="140"/>
      <c r="F1010" s="143"/>
      <c r="G1010" s="144"/>
      <c r="H1010" s="199"/>
      <c r="I1010" s="187"/>
      <c r="J1010" s="169"/>
      <c r="K1010" s="200"/>
      <c r="L1010" s="143"/>
      <c r="M1010" s="143"/>
      <c r="N1010" s="143"/>
      <c r="O1010" s="147"/>
      <c r="P1010" s="149"/>
      <c r="Q1010" s="149"/>
      <c r="R1010" s="121"/>
      <c r="S1010" s="164"/>
      <c r="T1010" s="161"/>
      <c r="U1010" s="164"/>
      <c r="V1010" s="121"/>
      <c r="W1010" s="187"/>
      <c r="X1010" s="140"/>
      <c r="Y1010" s="114"/>
    </row>
    <row r="1011" spans="3:25">
      <c r="C1011" s="167"/>
      <c r="D1011" s="160"/>
      <c r="E1011" s="140"/>
      <c r="F1011" s="143"/>
      <c r="G1011" s="144"/>
      <c r="H1011" s="199"/>
      <c r="I1011" s="187"/>
      <c r="J1011" s="169"/>
      <c r="K1011" s="200"/>
      <c r="L1011" s="143"/>
      <c r="M1011" s="143"/>
      <c r="N1011" s="143"/>
      <c r="O1011" s="147"/>
      <c r="P1011" s="149"/>
      <c r="Q1011" s="149"/>
      <c r="R1011" s="121"/>
      <c r="S1011" s="164"/>
      <c r="T1011" s="161"/>
      <c r="U1011" s="164"/>
      <c r="V1011" s="121"/>
      <c r="W1011" s="187"/>
      <c r="X1011" s="140"/>
      <c r="Y1011" s="114"/>
    </row>
    <row r="1012" spans="3:25">
      <c r="C1012" s="167"/>
      <c r="D1012" s="160"/>
      <c r="E1012" s="140"/>
      <c r="F1012" s="143"/>
      <c r="G1012" s="144"/>
      <c r="H1012" s="199"/>
      <c r="I1012" s="187"/>
      <c r="J1012" s="169"/>
      <c r="K1012" s="200"/>
      <c r="L1012" s="143"/>
      <c r="M1012" s="143"/>
      <c r="N1012" s="143"/>
      <c r="O1012" s="147"/>
      <c r="P1012" s="149"/>
      <c r="Q1012" s="149"/>
      <c r="R1012" s="121"/>
      <c r="S1012" s="164"/>
      <c r="T1012" s="161"/>
      <c r="U1012" s="164"/>
      <c r="V1012" s="121"/>
      <c r="W1012" s="187"/>
      <c r="X1012" s="140"/>
      <c r="Y1012" s="114"/>
    </row>
    <row r="1013" spans="3:25">
      <c r="C1013" s="167"/>
      <c r="D1013" s="160"/>
      <c r="E1013" s="140"/>
      <c r="F1013" s="143"/>
      <c r="G1013" s="144"/>
      <c r="H1013" s="199"/>
      <c r="I1013" s="187"/>
      <c r="J1013" s="169"/>
      <c r="K1013" s="200"/>
      <c r="L1013" s="143"/>
      <c r="M1013" s="143"/>
      <c r="N1013" s="143"/>
      <c r="O1013" s="147"/>
      <c r="P1013" s="149"/>
      <c r="Q1013" s="149"/>
      <c r="R1013" s="121"/>
      <c r="S1013" s="164"/>
      <c r="T1013" s="161"/>
      <c r="U1013" s="164"/>
      <c r="V1013" s="121"/>
      <c r="W1013" s="187"/>
      <c r="X1013" s="140"/>
      <c r="Y1013" s="114"/>
    </row>
    <row r="1014" spans="3:25">
      <c r="C1014" s="167"/>
      <c r="D1014" s="160"/>
      <c r="E1014" s="140"/>
      <c r="F1014" s="143"/>
      <c r="G1014" s="144"/>
      <c r="H1014" s="199"/>
      <c r="I1014" s="187"/>
      <c r="J1014" s="169"/>
      <c r="K1014" s="200"/>
      <c r="L1014" s="143"/>
      <c r="M1014" s="143"/>
      <c r="N1014" s="143"/>
      <c r="O1014" s="147"/>
      <c r="P1014" s="149"/>
      <c r="Q1014" s="149"/>
      <c r="R1014" s="121"/>
      <c r="S1014" s="164"/>
      <c r="T1014" s="161"/>
      <c r="U1014" s="164"/>
      <c r="V1014" s="121"/>
      <c r="W1014" s="187"/>
      <c r="X1014" s="140"/>
      <c r="Y1014" s="114"/>
    </row>
    <row r="1015" spans="3:25">
      <c r="C1015" s="167"/>
      <c r="D1015" s="160"/>
      <c r="E1015" s="140"/>
      <c r="F1015" s="143"/>
      <c r="G1015" s="144"/>
      <c r="H1015" s="199"/>
      <c r="I1015" s="187"/>
      <c r="J1015" s="169"/>
      <c r="K1015" s="200"/>
      <c r="L1015" s="143"/>
      <c r="M1015" s="143"/>
      <c r="N1015" s="143"/>
      <c r="O1015" s="147"/>
      <c r="P1015" s="149"/>
      <c r="Q1015" s="149"/>
      <c r="R1015" s="121"/>
      <c r="S1015" s="164"/>
      <c r="T1015" s="161"/>
      <c r="U1015" s="164"/>
      <c r="V1015" s="121"/>
      <c r="W1015" s="187"/>
      <c r="X1015" s="140"/>
      <c r="Y1015" s="114"/>
    </row>
    <row r="1016" spans="3:25">
      <c r="C1016" s="167"/>
      <c r="D1016" s="160"/>
      <c r="E1016" s="140"/>
      <c r="F1016" s="143"/>
      <c r="G1016" s="144"/>
      <c r="H1016" s="199"/>
      <c r="I1016" s="187"/>
      <c r="J1016" s="169"/>
      <c r="K1016" s="200"/>
      <c r="L1016" s="143"/>
      <c r="M1016" s="143"/>
      <c r="N1016" s="143"/>
      <c r="O1016" s="147"/>
      <c r="P1016" s="149"/>
      <c r="Q1016" s="149"/>
      <c r="R1016" s="121"/>
      <c r="S1016" s="164"/>
      <c r="T1016" s="161"/>
      <c r="U1016" s="164"/>
      <c r="V1016" s="121"/>
      <c r="W1016" s="187"/>
      <c r="X1016" s="140"/>
      <c r="Y1016" s="114"/>
    </row>
    <row r="1017" spans="3:25">
      <c r="C1017" s="167"/>
      <c r="D1017" s="160"/>
      <c r="E1017" s="140"/>
      <c r="F1017" s="143"/>
      <c r="G1017" s="144"/>
      <c r="H1017" s="199"/>
      <c r="I1017" s="187"/>
      <c r="J1017" s="169"/>
      <c r="K1017" s="200"/>
      <c r="L1017" s="143"/>
      <c r="M1017" s="143"/>
      <c r="N1017" s="143"/>
      <c r="O1017" s="147"/>
      <c r="P1017" s="149"/>
      <c r="Q1017" s="149"/>
      <c r="R1017" s="121"/>
      <c r="S1017" s="164"/>
      <c r="T1017" s="161"/>
      <c r="U1017" s="164"/>
      <c r="V1017" s="121"/>
      <c r="W1017" s="187"/>
      <c r="X1017" s="140"/>
      <c r="Y1017" s="114"/>
    </row>
    <row r="1018" spans="3:25">
      <c r="C1018" s="167"/>
      <c r="D1018" s="160"/>
      <c r="E1018" s="140"/>
      <c r="F1018" s="143"/>
      <c r="G1018" s="144"/>
      <c r="H1018" s="199"/>
      <c r="I1018" s="187"/>
      <c r="J1018" s="169"/>
      <c r="K1018" s="200"/>
      <c r="L1018" s="143"/>
      <c r="M1018" s="143"/>
      <c r="N1018" s="143"/>
      <c r="O1018" s="147"/>
      <c r="P1018" s="149"/>
      <c r="Q1018" s="149"/>
      <c r="R1018" s="121"/>
      <c r="S1018" s="164"/>
      <c r="T1018" s="161"/>
      <c r="U1018" s="164"/>
      <c r="V1018" s="121"/>
      <c r="W1018" s="187"/>
      <c r="X1018" s="140"/>
      <c r="Y1018" s="114"/>
    </row>
    <row r="1019" spans="3:25">
      <c r="C1019" s="167"/>
      <c r="D1019" s="160"/>
      <c r="E1019" s="140"/>
      <c r="F1019" s="143"/>
      <c r="G1019" s="144"/>
      <c r="H1019" s="199"/>
      <c r="I1019" s="187"/>
      <c r="J1019" s="169"/>
      <c r="K1019" s="200"/>
      <c r="L1019" s="143"/>
      <c r="M1019" s="143"/>
      <c r="N1019" s="143"/>
      <c r="O1019" s="147"/>
      <c r="P1019" s="149"/>
      <c r="Q1019" s="149"/>
      <c r="R1019" s="121"/>
      <c r="S1019" s="164"/>
      <c r="T1019" s="161"/>
      <c r="U1019" s="164"/>
      <c r="V1019" s="121"/>
      <c r="W1019" s="187"/>
      <c r="X1019" s="140"/>
      <c r="Y1019" s="114"/>
    </row>
    <row r="1020" spans="3:25">
      <c r="C1020" s="167"/>
      <c r="D1020" s="160"/>
      <c r="E1020" s="140"/>
      <c r="F1020" s="143"/>
      <c r="G1020" s="144"/>
      <c r="H1020" s="199"/>
      <c r="I1020" s="187"/>
      <c r="J1020" s="169"/>
      <c r="K1020" s="200"/>
      <c r="L1020" s="143"/>
      <c r="M1020" s="143"/>
      <c r="N1020" s="143"/>
      <c r="O1020" s="147"/>
      <c r="P1020" s="149"/>
      <c r="Q1020" s="149"/>
      <c r="R1020" s="121"/>
      <c r="S1020" s="164"/>
      <c r="T1020" s="161"/>
      <c r="U1020" s="164"/>
      <c r="V1020" s="121"/>
      <c r="W1020" s="187"/>
      <c r="X1020" s="140"/>
      <c r="Y1020" s="114"/>
    </row>
    <row r="1021" spans="3:25">
      <c r="C1021" s="167"/>
      <c r="D1021" s="160"/>
      <c r="E1021" s="140"/>
      <c r="F1021" s="143"/>
      <c r="G1021" s="144"/>
      <c r="H1021" s="199"/>
      <c r="I1021" s="187"/>
      <c r="J1021" s="169"/>
      <c r="K1021" s="200"/>
      <c r="L1021" s="143"/>
      <c r="M1021" s="143"/>
      <c r="N1021" s="143"/>
      <c r="O1021" s="147"/>
      <c r="P1021" s="149"/>
      <c r="Q1021" s="149"/>
      <c r="R1021" s="121"/>
      <c r="S1021" s="164"/>
      <c r="T1021" s="161"/>
      <c r="U1021" s="164"/>
      <c r="V1021" s="121"/>
      <c r="W1021" s="187"/>
      <c r="X1021" s="140"/>
      <c r="Y1021" s="114"/>
    </row>
    <row r="1022" spans="3:25">
      <c r="C1022" s="167"/>
      <c r="D1022" s="160"/>
      <c r="E1022" s="140"/>
      <c r="F1022" s="143"/>
      <c r="G1022" s="144"/>
      <c r="H1022" s="199"/>
      <c r="I1022" s="187"/>
      <c r="J1022" s="169"/>
      <c r="K1022" s="200"/>
      <c r="L1022" s="143"/>
      <c r="M1022" s="143"/>
      <c r="N1022" s="143"/>
      <c r="O1022" s="147"/>
      <c r="P1022" s="149"/>
      <c r="Q1022" s="149"/>
      <c r="R1022" s="121"/>
      <c r="S1022" s="164"/>
      <c r="T1022" s="161"/>
      <c r="U1022" s="164"/>
      <c r="V1022" s="121"/>
      <c r="W1022" s="187"/>
      <c r="X1022" s="140"/>
      <c r="Y1022" s="114"/>
    </row>
    <row r="1023" spans="3:25">
      <c r="C1023" s="167"/>
      <c r="D1023" s="160"/>
      <c r="E1023" s="140"/>
      <c r="F1023" s="143"/>
      <c r="G1023" s="144"/>
      <c r="H1023" s="199"/>
      <c r="I1023" s="187"/>
      <c r="J1023" s="169"/>
      <c r="K1023" s="200"/>
      <c r="L1023" s="143"/>
      <c r="M1023" s="143"/>
      <c r="N1023" s="143"/>
      <c r="O1023" s="147"/>
      <c r="P1023" s="149"/>
      <c r="Q1023" s="149"/>
      <c r="R1023" s="121"/>
      <c r="S1023" s="164"/>
      <c r="T1023" s="161"/>
      <c r="U1023" s="164"/>
      <c r="V1023" s="121"/>
      <c r="W1023" s="187"/>
      <c r="X1023" s="140"/>
      <c r="Y1023" s="114"/>
    </row>
    <row r="1024" spans="3:25">
      <c r="C1024" s="167"/>
      <c r="D1024" s="160"/>
      <c r="E1024" s="140"/>
      <c r="F1024" s="143"/>
      <c r="G1024" s="144"/>
      <c r="H1024" s="199"/>
      <c r="I1024" s="187"/>
      <c r="J1024" s="169"/>
      <c r="K1024" s="200"/>
      <c r="L1024" s="143"/>
      <c r="M1024" s="143"/>
      <c r="N1024" s="143"/>
      <c r="O1024" s="147"/>
      <c r="P1024" s="149"/>
      <c r="Q1024" s="149"/>
      <c r="R1024" s="121"/>
      <c r="S1024" s="164"/>
      <c r="T1024" s="161"/>
      <c r="U1024" s="164"/>
      <c r="V1024" s="121"/>
      <c r="W1024" s="187"/>
      <c r="X1024" s="140"/>
      <c r="Y1024" s="114"/>
    </row>
    <row r="1025" spans="3:25">
      <c r="C1025" s="167"/>
      <c r="D1025" s="160"/>
      <c r="E1025" s="140"/>
      <c r="F1025" s="143"/>
      <c r="G1025" s="144"/>
      <c r="H1025" s="199"/>
      <c r="I1025" s="187"/>
      <c r="J1025" s="169"/>
      <c r="K1025" s="200"/>
      <c r="L1025" s="143"/>
      <c r="M1025" s="143"/>
      <c r="N1025" s="143"/>
      <c r="O1025" s="147"/>
      <c r="P1025" s="149"/>
      <c r="Q1025" s="149"/>
      <c r="R1025" s="121"/>
      <c r="S1025" s="164"/>
      <c r="T1025" s="161"/>
      <c r="U1025" s="164"/>
      <c r="V1025" s="121"/>
      <c r="W1025" s="187"/>
      <c r="X1025" s="140"/>
      <c r="Y1025" s="114"/>
    </row>
    <row r="1026" spans="3:25">
      <c r="C1026" s="167"/>
      <c r="D1026" s="160"/>
      <c r="E1026" s="140"/>
      <c r="F1026" s="143"/>
      <c r="G1026" s="144"/>
      <c r="H1026" s="199"/>
      <c r="I1026" s="187"/>
      <c r="J1026" s="169"/>
      <c r="K1026" s="200"/>
      <c r="L1026" s="143"/>
      <c r="M1026" s="143"/>
      <c r="N1026" s="143"/>
      <c r="O1026" s="147"/>
      <c r="P1026" s="149"/>
      <c r="Q1026" s="149"/>
      <c r="R1026" s="121"/>
      <c r="S1026" s="164"/>
      <c r="T1026" s="161"/>
      <c r="U1026" s="164"/>
      <c r="V1026" s="121"/>
      <c r="W1026" s="187"/>
      <c r="X1026" s="140"/>
      <c r="Y1026" s="114"/>
    </row>
    <row r="1027" spans="3:25">
      <c r="C1027" s="167"/>
      <c r="D1027" s="160"/>
      <c r="E1027" s="140"/>
      <c r="F1027" s="143"/>
      <c r="G1027" s="144"/>
      <c r="H1027" s="199"/>
      <c r="I1027" s="187"/>
      <c r="J1027" s="169"/>
      <c r="K1027" s="200"/>
      <c r="L1027" s="143"/>
      <c r="M1027" s="143"/>
      <c r="N1027" s="143"/>
      <c r="O1027" s="147"/>
      <c r="P1027" s="149"/>
      <c r="Q1027" s="149"/>
      <c r="R1027" s="121"/>
      <c r="S1027" s="164"/>
      <c r="T1027" s="161"/>
      <c r="U1027" s="164"/>
      <c r="V1027" s="121"/>
      <c r="W1027" s="187"/>
      <c r="X1027" s="140"/>
      <c r="Y1027" s="114"/>
    </row>
    <row r="1028" spans="3:25">
      <c r="C1028" s="167"/>
      <c r="D1028" s="160"/>
      <c r="E1028" s="140"/>
      <c r="F1028" s="143"/>
      <c r="G1028" s="144"/>
      <c r="H1028" s="199"/>
      <c r="I1028" s="187"/>
      <c r="J1028" s="169"/>
      <c r="K1028" s="200"/>
      <c r="L1028" s="143"/>
      <c r="M1028" s="143"/>
      <c r="N1028" s="143"/>
      <c r="O1028" s="147"/>
      <c r="P1028" s="149"/>
      <c r="Q1028" s="149"/>
      <c r="R1028" s="121"/>
      <c r="S1028" s="164"/>
      <c r="T1028" s="161"/>
      <c r="U1028" s="164"/>
      <c r="V1028" s="121"/>
      <c r="W1028" s="187"/>
      <c r="X1028" s="140"/>
      <c r="Y1028" s="114"/>
    </row>
    <row r="1029" spans="3:25">
      <c r="C1029" s="167"/>
      <c r="D1029" s="160"/>
      <c r="E1029" s="140"/>
      <c r="F1029" s="143"/>
      <c r="G1029" s="144"/>
      <c r="H1029" s="199"/>
      <c r="I1029" s="187"/>
      <c r="J1029" s="169"/>
      <c r="K1029" s="200"/>
      <c r="L1029" s="143"/>
      <c r="M1029" s="143"/>
      <c r="N1029" s="143"/>
      <c r="O1029" s="147"/>
      <c r="P1029" s="149"/>
      <c r="Q1029" s="149"/>
      <c r="R1029" s="121"/>
      <c r="S1029" s="164"/>
      <c r="T1029" s="161"/>
      <c r="U1029" s="164"/>
      <c r="V1029" s="121"/>
      <c r="W1029" s="187"/>
      <c r="X1029" s="140"/>
      <c r="Y1029" s="114"/>
    </row>
    <row r="1030" spans="3:25">
      <c r="C1030" s="167"/>
      <c r="D1030" s="160"/>
      <c r="E1030" s="140"/>
      <c r="F1030" s="143"/>
      <c r="G1030" s="144"/>
      <c r="H1030" s="199"/>
      <c r="I1030" s="187"/>
      <c r="J1030" s="169"/>
      <c r="K1030" s="200"/>
      <c r="L1030" s="143"/>
      <c r="M1030" s="143"/>
      <c r="N1030" s="143"/>
      <c r="O1030" s="147"/>
      <c r="P1030" s="149"/>
      <c r="Q1030" s="149"/>
      <c r="R1030" s="121"/>
      <c r="S1030" s="164"/>
      <c r="T1030" s="161"/>
      <c r="U1030" s="164"/>
      <c r="V1030" s="121"/>
      <c r="W1030" s="187"/>
      <c r="X1030" s="140"/>
      <c r="Y1030" s="114"/>
    </row>
    <row r="1031" spans="3:25">
      <c r="C1031" s="167"/>
      <c r="D1031" s="160"/>
      <c r="E1031" s="140"/>
      <c r="F1031" s="143"/>
      <c r="G1031" s="144"/>
      <c r="H1031" s="199"/>
      <c r="I1031" s="187"/>
      <c r="J1031" s="169"/>
      <c r="K1031" s="200"/>
      <c r="L1031" s="143"/>
      <c r="M1031" s="143"/>
      <c r="N1031" s="143"/>
      <c r="O1031" s="147"/>
      <c r="P1031" s="149"/>
      <c r="Q1031" s="149"/>
      <c r="R1031" s="121"/>
      <c r="S1031" s="164"/>
      <c r="T1031" s="161"/>
      <c r="U1031" s="164"/>
      <c r="V1031" s="121"/>
      <c r="W1031" s="187"/>
      <c r="X1031" s="140"/>
      <c r="Y1031" s="114"/>
    </row>
    <row r="1032" spans="3:25">
      <c r="C1032" s="167"/>
      <c r="D1032" s="160"/>
      <c r="E1032" s="140"/>
      <c r="F1032" s="143"/>
      <c r="G1032" s="144"/>
      <c r="H1032" s="199"/>
      <c r="I1032" s="187"/>
      <c r="J1032" s="169"/>
      <c r="K1032" s="200"/>
      <c r="L1032" s="143"/>
      <c r="M1032" s="143"/>
      <c r="N1032" s="143"/>
      <c r="O1032" s="147"/>
      <c r="P1032" s="149"/>
      <c r="Q1032" s="149"/>
      <c r="R1032" s="121"/>
      <c r="S1032" s="164"/>
      <c r="T1032" s="161"/>
      <c r="U1032" s="164"/>
      <c r="V1032" s="121"/>
      <c r="W1032" s="187"/>
      <c r="X1032" s="140"/>
      <c r="Y1032" s="114"/>
    </row>
    <row r="1033" spans="3:25">
      <c r="C1033" s="167"/>
      <c r="D1033" s="160"/>
      <c r="E1033" s="140"/>
      <c r="F1033" s="143"/>
      <c r="G1033" s="144"/>
      <c r="H1033" s="199"/>
      <c r="I1033" s="187"/>
      <c r="J1033" s="169"/>
      <c r="K1033" s="200"/>
      <c r="L1033" s="143"/>
      <c r="M1033" s="143"/>
      <c r="N1033" s="143"/>
      <c r="O1033" s="147"/>
      <c r="P1033" s="149"/>
      <c r="Q1033" s="149"/>
      <c r="R1033" s="121"/>
      <c r="S1033" s="164"/>
      <c r="T1033" s="161"/>
      <c r="U1033" s="164"/>
      <c r="V1033" s="121"/>
      <c r="W1033" s="187"/>
      <c r="X1033" s="140"/>
      <c r="Y1033" s="114"/>
    </row>
    <row r="1034" spans="3:25">
      <c r="C1034" s="167"/>
      <c r="D1034" s="160"/>
      <c r="E1034" s="140"/>
      <c r="F1034" s="143"/>
      <c r="G1034" s="144"/>
      <c r="H1034" s="199"/>
      <c r="I1034" s="187"/>
      <c r="J1034" s="169"/>
      <c r="K1034" s="200"/>
      <c r="L1034" s="143"/>
      <c r="M1034" s="143"/>
      <c r="N1034" s="143"/>
      <c r="O1034" s="147"/>
      <c r="P1034" s="149"/>
      <c r="Q1034" s="149"/>
      <c r="R1034" s="121"/>
      <c r="S1034" s="164"/>
      <c r="T1034" s="161"/>
      <c r="U1034" s="164"/>
      <c r="V1034" s="121"/>
      <c r="W1034" s="187"/>
      <c r="X1034" s="140"/>
      <c r="Y1034" s="114"/>
    </row>
    <row r="1035" spans="3:25">
      <c r="C1035" s="167"/>
      <c r="D1035" s="160"/>
      <c r="E1035" s="140"/>
      <c r="F1035" s="143"/>
      <c r="G1035" s="144"/>
      <c r="H1035" s="199"/>
      <c r="I1035" s="187"/>
      <c r="J1035" s="169"/>
      <c r="K1035" s="200"/>
      <c r="L1035" s="143"/>
      <c r="M1035" s="143"/>
      <c r="N1035" s="143"/>
      <c r="O1035" s="147"/>
      <c r="P1035" s="149"/>
      <c r="Q1035" s="149"/>
      <c r="R1035" s="121"/>
      <c r="S1035" s="164"/>
      <c r="T1035" s="161"/>
      <c r="U1035" s="164"/>
      <c r="V1035" s="121"/>
      <c r="W1035" s="187"/>
      <c r="X1035" s="140"/>
      <c r="Y1035" s="114"/>
    </row>
    <row r="1036" spans="3:25">
      <c r="C1036" s="167"/>
      <c r="D1036" s="160"/>
      <c r="E1036" s="140"/>
      <c r="F1036" s="143"/>
      <c r="G1036" s="144"/>
      <c r="H1036" s="199"/>
      <c r="I1036" s="187"/>
      <c r="J1036" s="169"/>
      <c r="K1036" s="200"/>
      <c r="L1036" s="143"/>
      <c r="M1036" s="143"/>
      <c r="N1036" s="143"/>
      <c r="O1036" s="147"/>
      <c r="P1036" s="149"/>
      <c r="Q1036" s="149"/>
      <c r="R1036" s="121"/>
      <c r="S1036" s="164"/>
      <c r="T1036" s="161"/>
      <c r="U1036" s="164"/>
      <c r="V1036" s="121"/>
      <c r="W1036" s="187"/>
      <c r="X1036" s="140"/>
      <c r="Y1036" s="114"/>
    </row>
    <row r="1037" spans="3:25">
      <c r="C1037" s="167"/>
      <c r="D1037" s="160"/>
      <c r="E1037" s="140"/>
      <c r="F1037" s="143"/>
      <c r="G1037" s="144"/>
      <c r="H1037" s="199"/>
      <c r="I1037" s="187"/>
      <c r="J1037" s="169"/>
      <c r="K1037" s="200"/>
      <c r="L1037" s="143"/>
      <c r="M1037" s="143"/>
      <c r="N1037" s="143"/>
      <c r="O1037" s="147"/>
      <c r="P1037" s="149"/>
      <c r="Q1037" s="149"/>
      <c r="R1037" s="121"/>
      <c r="S1037" s="164"/>
      <c r="T1037" s="161"/>
      <c r="U1037" s="164"/>
      <c r="V1037" s="121"/>
      <c r="W1037" s="187"/>
      <c r="X1037" s="140"/>
      <c r="Y1037" s="114"/>
    </row>
    <row r="1038" spans="3:25">
      <c r="C1038" s="167"/>
      <c r="D1038" s="160"/>
      <c r="E1038" s="140"/>
      <c r="F1038" s="143"/>
      <c r="G1038" s="144"/>
      <c r="H1038" s="199"/>
      <c r="I1038" s="187"/>
      <c r="J1038" s="169"/>
      <c r="K1038" s="200"/>
      <c r="L1038" s="143"/>
      <c r="M1038" s="143"/>
      <c r="N1038" s="143"/>
      <c r="O1038" s="147"/>
      <c r="P1038" s="149"/>
      <c r="Q1038" s="149"/>
      <c r="R1038" s="121"/>
      <c r="S1038" s="164"/>
      <c r="T1038" s="161"/>
      <c r="U1038" s="164"/>
      <c r="V1038" s="121"/>
      <c r="W1038" s="187"/>
      <c r="X1038" s="140"/>
      <c r="Y1038" s="114"/>
    </row>
    <row r="1039" spans="3:25">
      <c r="C1039" s="167"/>
      <c r="D1039" s="160"/>
      <c r="E1039" s="140"/>
      <c r="F1039" s="143"/>
      <c r="G1039" s="144"/>
      <c r="H1039" s="199"/>
      <c r="I1039" s="187"/>
      <c r="J1039" s="169"/>
      <c r="K1039" s="200"/>
      <c r="L1039" s="143"/>
      <c r="M1039" s="143"/>
      <c r="N1039" s="143"/>
      <c r="O1039" s="147"/>
      <c r="P1039" s="149"/>
      <c r="Q1039" s="149"/>
      <c r="R1039" s="121"/>
      <c r="S1039" s="164"/>
      <c r="T1039" s="161"/>
      <c r="U1039" s="164"/>
      <c r="V1039" s="121"/>
      <c r="W1039" s="187"/>
      <c r="X1039" s="140"/>
      <c r="Y1039" s="114"/>
    </row>
    <row r="1040" spans="3:25">
      <c r="C1040" s="167"/>
      <c r="D1040" s="160"/>
      <c r="E1040" s="140"/>
      <c r="F1040" s="143"/>
      <c r="G1040" s="144"/>
      <c r="H1040" s="199"/>
      <c r="I1040" s="187"/>
      <c r="J1040" s="169"/>
      <c r="K1040" s="200"/>
      <c r="L1040" s="143"/>
      <c r="M1040" s="143"/>
      <c r="N1040" s="143"/>
      <c r="O1040" s="147"/>
      <c r="P1040" s="149"/>
      <c r="Q1040" s="149"/>
      <c r="R1040" s="121"/>
      <c r="S1040" s="164"/>
      <c r="T1040" s="161"/>
      <c r="U1040" s="164"/>
      <c r="V1040" s="121"/>
      <c r="W1040" s="187"/>
      <c r="X1040" s="140"/>
      <c r="Y1040" s="114"/>
    </row>
    <row r="1041" spans="3:25">
      <c r="C1041" s="167"/>
      <c r="D1041" s="160"/>
      <c r="E1041" s="140"/>
      <c r="F1041" s="143"/>
      <c r="G1041" s="144"/>
      <c r="H1041" s="199"/>
      <c r="I1041" s="187"/>
      <c r="J1041" s="169"/>
      <c r="K1041" s="200"/>
      <c r="L1041" s="143"/>
      <c r="M1041" s="143"/>
      <c r="N1041" s="143"/>
      <c r="O1041" s="147"/>
      <c r="P1041" s="149"/>
      <c r="Q1041" s="149"/>
      <c r="R1041" s="121"/>
      <c r="S1041" s="164"/>
      <c r="T1041" s="161"/>
      <c r="U1041" s="164"/>
      <c r="V1041" s="121"/>
      <c r="W1041" s="187"/>
      <c r="X1041" s="140"/>
      <c r="Y1041" s="114"/>
    </row>
    <row r="1042" spans="3:25">
      <c r="C1042" s="167"/>
      <c r="D1042" s="160"/>
      <c r="E1042" s="140"/>
      <c r="F1042" s="143"/>
      <c r="G1042" s="144"/>
      <c r="H1042" s="199"/>
      <c r="I1042" s="187"/>
      <c r="J1042" s="169"/>
      <c r="K1042" s="200"/>
      <c r="L1042" s="143"/>
      <c r="M1042" s="143"/>
      <c r="N1042" s="143"/>
      <c r="O1042" s="147"/>
      <c r="P1042" s="149"/>
      <c r="Q1042" s="149"/>
      <c r="R1042" s="121"/>
      <c r="S1042" s="164"/>
      <c r="T1042" s="161"/>
      <c r="U1042" s="164"/>
      <c r="V1042" s="121"/>
      <c r="W1042" s="187"/>
      <c r="X1042" s="140"/>
      <c r="Y1042" s="114"/>
    </row>
    <row r="1043" spans="3:25">
      <c r="C1043" s="167"/>
      <c r="D1043" s="160"/>
      <c r="E1043" s="140"/>
      <c r="F1043" s="143"/>
      <c r="G1043" s="144"/>
      <c r="H1043" s="199"/>
      <c r="I1043" s="187"/>
      <c r="J1043" s="169"/>
      <c r="K1043" s="200"/>
      <c r="L1043" s="143"/>
      <c r="M1043" s="143"/>
      <c r="N1043" s="143"/>
      <c r="O1043" s="147"/>
      <c r="P1043" s="149"/>
      <c r="Q1043" s="149"/>
      <c r="R1043" s="121"/>
      <c r="S1043" s="164"/>
      <c r="T1043" s="161"/>
      <c r="U1043" s="164"/>
      <c r="V1043" s="121"/>
      <c r="W1043" s="187"/>
      <c r="X1043" s="140"/>
      <c r="Y1043" s="114"/>
    </row>
    <row r="1044" spans="3:25">
      <c r="C1044" s="167"/>
      <c r="D1044" s="160"/>
      <c r="E1044" s="140"/>
      <c r="F1044" s="143"/>
      <c r="G1044" s="144"/>
      <c r="H1044" s="199"/>
      <c r="I1044" s="187"/>
      <c r="J1044" s="169"/>
      <c r="K1044" s="200"/>
      <c r="L1044" s="143"/>
      <c r="M1044" s="143"/>
      <c r="N1044" s="143"/>
      <c r="O1044" s="147"/>
      <c r="P1044" s="149"/>
      <c r="Q1044" s="149"/>
      <c r="R1044" s="121"/>
      <c r="S1044" s="164"/>
      <c r="T1044" s="161"/>
      <c r="U1044" s="164"/>
      <c r="V1044" s="121"/>
      <c r="W1044" s="187"/>
      <c r="X1044" s="140"/>
      <c r="Y1044" s="114"/>
    </row>
    <row r="1045" spans="3:25">
      <c r="C1045" s="167"/>
      <c r="D1045" s="160"/>
      <c r="E1045" s="140"/>
      <c r="F1045" s="143"/>
      <c r="G1045" s="144"/>
      <c r="H1045" s="199"/>
      <c r="I1045" s="187"/>
      <c r="J1045" s="169"/>
      <c r="K1045" s="200"/>
      <c r="L1045" s="143"/>
      <c r="M1045" s="143"/>
      <c r="N1045" s="143"/>
      <c r="O1045" s="147"/>
      <c r="P1045" s="149"/>
      <c r="Q1045" s="149"/>
      <c r="R1045" s="121"/>
      <c r="S1045" s="164"/>
      <c r="T1045" s="161"/>
      <c r="U1045" s="164"/>
      <c r="V1045" s="121"/>
      <c r="W1045" s="187"/>
      <c r="X1045" s="140"/>
      <c r="Y1045" s="114"/>
    </row>
    <row r="1046" spans="3:25">
      <c r="C1046" s="167"/>
      <c r="D1046" s="160"/>
      <c r="E1046" s="140"/>
      <c r="F1046" s="143"/>
      <c r="G1046" s="144"/>
      <c r="H1046" s="199"/>
      <c r="I1046" s="187"/>
      <c r="J1046" s="169"/>
      <c r="K1046" s="200"/>
      <c r="L1046" s="143"/>
      <c r="M1046" s="143"/>
      <c r="N1046" s="143"/>
      <c r="O1046" s="147"/>
      <c r="P1046" s="149"/>
      <c r="Q1046" s="149"/>
      <c r="R1046" s="121"/>
      <c r="S1046" s="164"/>
      <c r="T1046" s="161"/>
      <c r="U1046" s="164"/>
      <c r="V1046" s="121"/>
      <c r="W1046" s="187"/>
      <c r="X1046" s="140"/>
      <c r="Y1046" s="114"/>
    </row>
    <row r="1047" spans="3:25">
      <c r="C1047" s="167"/>
      <c r="D1047" s="160"/>
      <c r="E1047" s="140"/>
      <c r="F1047" s="143"/>
      <c r="G1047" s="144"/>
      <c r="H1047" s="199"/>
      <c r="I1047" s="187"/>
      <c r="J1047" s="169"/>
      <c r="K1047" s="200"/>
      <c r="L1047" s="143"/>
      <c r="M1047" s="143"/>
      <c r="N1047" s="143"/>
      <c r="O1047" s="147"/>
      <c r="P1047" s="149"/>
      <c r="Q1047" s="149"/>
      <c r="R1047" s="121"/>
      <c r="S1047" s="164"/>
      <c r="T1047" s="161"/>
      <c r="U1047" s="164"/>
      <c r="V1047" s="121"/>
      <c r="W1047" s="187"/>
      <c r="X1047" s="140"/>
      <c r="Y1047" s="114"/>
    </row>
    <row r="1048" spans="3:25">
      <c r="C1048" s="167"/>
      <c r="D1048" s="160"/>
      <c r="E1048" s="140"/>
      <c r="F1048" s="143"/>
      <c r="G1048" s="144"/>
      <c r="H1048" s="199"/>
      <c r="I1048" s="187"/>
      <c r="J1048" s="169"/>
      <c r="K1048" s="200"/>
      <c r="L1048" s="143"/>
      <c r="M1048" s="143"/>
      <c r="N1048" s="143"/>
      <c r="O1048" s="147"/>
      <c r="P1048" s="149"/>
      <c r="Q1048" s="149"/>
      <c r="R1048" s="121"/>
      <c r="S1048" s="164"/>
      <c r="T1048" s="161"/>
      <c r="U1048" s="164"/>
      <c r="V1048" s="121"/>
      <c r="W1048" s="187"/>
      <c r="X1048" s="140"/>
      <c r="Y1048" s="114"/>
    </row>
    <row r="1049" spans="3:25">
      <c r="C1049" s="167"/>
      <c r="D1049" s="160"/>
      <c r="E1049" s="140"/>
      <c r="F1049" s="143"/>
      <c r="G1049" s="144"/>
      <c r="H1049" s="199"/>
      <c r="I1049" s="187"/>
      <c r="J1049" s="169"/>
      <c r="K1049" s="200"/>
      <c r="L1049" s="143"/>
      <c r="M1049" s="143"/>
      <c r="N1049" s="143"/>
      <c r="O1049" s="147"/>
      <c r="P1049" s="149"/>
      <c r="Q1049" s="149"/>
      <c r="R1049" s="121"/>
      <c r="S1049" s="164"/>
      <c r="T1049" s="161"/>
      <c r="U1049" s="164"/>
      <c r="V1049" s="121"/>
      <c r="W1049" s="187"/>
      <c r="X1049" s="140"/>
      <c r="Y1049" s="114"/>
    </row>
    <row r="1050" spans="3:25">
      <c r="C1050" s="167"/>
      <c r="D1050" s="160"/>
      <c r="E1050" s="140"/>
      <c r="F1050" s="143"/>
      <c r="G1050" s="144"/>
      <c r="H1050" s="199"/>
      <c r="I1050" s="187"/>
      <c r="J1050" s="169"/>
      <c r="K1050" s="200"/>
      <c r="L1050" s="143"/>
      <c r="M1050" s="143"/>
      <c r="N1050" s="143"/>
      <c r="O1050" s="147"/>
      <c r="P1050" s="149"/>
      <c r="Q1050" s="149"/>
      <c r="R1050" s="121"/>
      <c r="S1050" s="164"/>
      <c r="T1050" s="161"/>
      <c r="U1050" s="164"/>
      <c r="V1050" s="121"/>
      <c r="W1050" s="187"/>
      <c r="X1050" s="140"/>
      <c r="Y1050" s="114"/>
    </row>
    <row r="1051" spans="3:25">
      <c r="C1051" s="167"/>
      <c r="D1051" s="160"/>
      <c r="E1051" s="140"/>
      <c r="F1051" s="143"/>
      <c r="G1051" s="144"/>
      <c r="H1051" s="199"/>
      <c r="I1051" s="187"/>
      <c r="J1051" s="169"/>
      <c r="K1051" s="200"/>
      <c r="L1051" s="143"/>
      <c r="M1051" s="143"/>
      <c r="N1051" s="143"/>
      <c r="O1051" s="147"/>
      <c r="P1051" s="149"/>
      <c r="Q1051" s="149"/>
      <c r="R1051" s="121"/>
      <c r="S1051" s="164"/>
      <c r="T1051" s="161"/>
      <c r="U1051" s="164"/>
      <c r="V1051" s="121"/>
      <c r="W1051" s="187"/>
      <c r="X1051" s="140"/>
      <c r="Y1051" s="114"/>
    </row>
    <row r="1052" spans="3:25">
      <c r="C1052" s="167"/>
      <c r="D1052" s="160"/>
      <c r="E1052" s="140"/>
      <c r="F1052" s="143"/>
      <c r="G1052" s="144"/>
      <c r="H1052" s="199"/>
      <c r="I1052" s="187"/>
      <c r="J1052" s="169"/>
      <c r="K1052" s="200"/>
      <c r="L1052" s="143"/>
      <c r="M1052" s="143"/>
      <c r="N1052" s="143"/>
      <c r="O1052" s="147"/>
      <c r="P1052" s="149"/>
      <c r="Q1052" s="149"/>
      <c r="R1052" s="121"/>
      <c r="S1052" s="164"/>
      <c r="T1052" s="161"/>
      <c r="U1052" s="164"/>
      <c r="V1052" s="121"/>
      <c r="W1052" s="187"/>
      <c r="X1052" s="140"/>
      <c r="Y1052" s="114"/>
    </row>
    <row r="1053" spans="3:25">
      <c r="C1053" s="167"/>
      <c r="D1053" s="160"/>
      <c r="E1053" s="140"/>
      <c r="F1053" s="143"/>
      <c r="G1053" s="144"/>
      <c r="H1053" s="199"/>
      <c r="I1053" s="187"/>
      <c r="J1053" s="169"/>
      <c r="K1053" s="200"/>
      <c r="L1053" s="143"/>
      <c r="M1053" s="143"/>
      <c r="N1053" s="143"/>
      <c r="O1053" s="147"/>
      <c r="P1053" s="149"/>
      <c r="Q1053" s="149"/>
      <c r="R1053" s="121"/>
      <c r="S1053" s="164"/>
      <c r="T1053" s="161"/>
      <c r="U1053" s="164"/>
      <c r="V1053" s="121"/>
      <c r="W1053" s="187"/>
      <c r="X1053" s="140"/>
      <c r="Y1053" s="114"/>
    </row>
    <row r="1054" spans="3:25">
      <c r="C1054" s="167"/>
      <c r="D1054" s="160"/>
      <c r="E1054" s="140"/>
      <c r="F1054" s="143"/>
      <c r="G1054" s="144"/>
      <c r="H1054" s="199"/>
      <c r="I1054" s="187"/>
      <c r="J1054" s="169"/>
      <c r="K1054" s="200"/>
      <c r="L1054" s="143"/>
      <c r="M1054" s="143"/>
      <c r="N1054" s="143"/>
      <c r="O1054" s="147"/>
      <c r="P1054" s="149"/>
      <c r="Q1054" s="149"/>
      <c r="R1054" s="121"/>
      <c r="S1054" s="164"/>
      <c r="T1054" s="161"/>
      <c r="U1054" s="164"/>
      <c r="V1054" s="121"/>
      <c r="W1054" s="187"/>
      <c r="X1054" s="140"/>
      <c r="Y1054" s="114"/>
    </row>
    <row r="1055" spans="3:25">
      <c r="C1055" s="167"/>
      <c r="D1055" s="160"/>
      <c r="E1055" s="140"/>
      <c r="F1055" s="143"/>
      <c r="G1055" s="144"/>
      <c r="H1055" s="199"/>
      <c r="I1055" s="187"/>
      <c r="J1055" s="169"/>
      <c r="K1055" s="200"/>
      <c r="L1055" s="143"/>
      <c r="M1055" s="143"/>
      <c r="N1055" s="143"/>
      <c r="O1055" s="147"/>
      <c r="P1055" s="149"/>
      <c r="Q1055" s="149"/>
      <c r="R1055" s="121"/>
      <c r="S1055" s="164"/>
      <c r="T1055" s="161"/>
      <c r="U1055" s="164"/>
      <c r="V1055" s="121"/>
      <c r="W1055" s="187"/>
      <c r="X1055" s="140"/>
      <c r="Y1055" s="114"/>
    </row>
    <row r="1056" spans="3:25">
      <c r="C1056" s="167"/>
      <c r="D1056" s="160"/>
      <c r="E1056" s="140"/>
      <c r="F1056" s="143"/>
      <c r="G1056" s="144"/>
      <c r="H1056" s="199"/>
      <c r="I1056" s="187"/>
      <c r="J1056" s="169"/>
      <c r="K1056" s="200"/>
      <c r="L1056" s="143"/>
      <c r="M1056" s="143"/>
      <c r="N1056" s="143"/>
      <c r="O1056" s="147"/>
      <c r="P1056" s="149"/>
      <c r="Q1056" s="149"/>
      <c r="R1056" s="121"/>
      <c r="S1056" s="164"/>
      <c r="T1056" s="161"/>
      <c r="U1056" s="164"/>
      <c r="V1056" s="121"/>
      <c r="W1056" s="187"/>
      <c r="X1056" s="140"/>
      <c r="Y1056" s="114"/>
    </row>
    <row r="1057" spans="3:25">
      <c r="C1057" s="167"/>
      <c r="D1057" s="160"/>
      <c r="E1057" s="140"/>
      <c r="F1057" s="143"/>
      <c r="G1057" s="144"/>
      <c r="H1057" s="199"/>
      <c r="I1057" s="187"/>
      <c r="J1057" s="169"/>
      <c r="K1057" s="200"/>
      <c r="L1057" s="143"/>
      <c r="M1057" s="143"/>
      <c r="N1057" s="143"/>
      <c r="O1057" s="147"/>
      <c r="P1057" s="149"/>
      <c r="Q1057" s="149"/>
      <c r="R1057" s="121"/>
      <c r="S1057" s="164"/>
      <c r="T1057" s="161"/>
      <c r="U1057" s="164"/>
      <c r="V1057" s="121"/>
      <c r="W1057" s="187"/>
      <c r="X1057" s="140"/>
      <c r="Y1057" s="114"/>
    </row>
    <row r="1058" spans="3:25">
      <c r="C1058" s="167"/>
      <c r="D1058" s="160"/>
      <c r="E1058" s="140"/>
      <c r="F1058" s="143"/>
      <c r="G1058" s="144"/>
      <c r="H1058" s="199"/>
      <c r="I1058" s="187"/>
      <c r="J1058" s="169"/>
      <c r="K1058" s="200"/>
      <c r="L1058" s="143"/>
      <c r="M1058" s="143"/>
      <c r="N1058" s="143"/>
      <c r="O1058" s="147"/>
      <c r="P1058" s="149"/>
      <c r="Q1058" s="149"/>
      <c r="R1058" s="121"/>
      <c r="S1058" s="164"/>
      <c r="T1058" s="161"/>
      <c r="U1058" s="164"/>
      <c r="V1058" s="121"/>
      <c r="W1058" s="187"/>
      <c r="X1058" s="140"/>
      <c r="Y1058" s="114"/>
    </row>
    <row r="1059" spans="3:25">
      <c r="C1059" s="167"/>
      <c r="D1059" s="160"/>
      <c r="E1059" s="140"/>
      <c r="F1059" s="143"/>
      <c r="G1059" s="144"/>
      <c r="H1059" s="199"/>
      <c r="I1059" s="187"/>
      <c r="J1059" s="169"/>
      <c r="K1059" s="200"/>
      <c r="L1059" s="143"/>
      <c r="M1059" s="143"/>
      <c r="N1059" s="143"/>
      <c r="O1059" s="147"/>
      <c r="P1059" s="149"/>
      <c r="Q1059" s="149"/>
      <c r="R1059" s="121"/>
      <c r="S1059" s="164"/>
      <c r="T1059" s="161"/>
      <c r="U1059" s="164"/>
      <c r="V1059" s="121"/>
      <c r="W1059" s="187"/>
      <c r="X1059" s="140"/>
      <c r="Y1059" s="114"/>
    </row>
    <row r="1060" spans="3:25">
      <c r="C1060" s="167"/>
      <c r="D1060" s="160"/>
      <c r="E1060" s="140"/>
      <c r="F1060" s="143"/>
      <c r="G1060" s="144"/>
      <c r="H1060" s="199"/>
      <c r="I1060" s="187"/>
      <c r="J1060" s="169"/>
      <c r="K1060" s="200"/>
      <c r="L1060" s="143"/>
      <c r="M1060" s="143"/>
      <c r="N1060" s="143"/>
      <c r="O1060" s="147"/>
      <c r="P1060" s="149"/>
      <c r="Q1060" s="149"/>
      <c r="R1060" s="121"/>
      <c r="S1060" s="164"/>
      <c r="T1060" s="161"/>
      <c r="U1060" s="164"/>
      <c r="V1060" s="121"/>
      <c r="W1060" s="187"/>
      <c r="X1060" s="140"/>
      <c r="Y1060" s="114"/>
    </row>
    <row r="1061" spans="3:25">
      <c r="C1061" s="167"/>
      <c r="D1061" s="160"/>
      <c r="E1061" s="140"/>
      <c r="F1061" s="143"/>
      <c r="G1061" s="144"/>
      <c r="H1061" s="199"/>
      <c r="I1061" s="187"/>
      <c r="J1061" s="169"/>
      <c r="K1061" s="200"/>
      <c r="L1061" s="143"/>
      <c r="M1061" s="143"/>
      <c r="N1061" s="143"/>
      <c r="O1061" s="147"/>
      <c r="P1061" s="149"/>
      <c r="Q1061" s="149"/>
      <c r="R1061" s="121"/>
      <c r="S1061" s="164"/>
      <c r="T1061" s="161"/>
      <c r="U1061" s="164"/>
      <c r="V1061" s="121"/>
      <c r="W1061" s="187"/>
      <c r="X1061" s="140"/>
      <c r="Y1061" s="114"/>
    </row>
    <row r="1062" spans="3:25">
      <c r="C1062" s="167"/>
      <c r="D1062" s="160"/>
      <c r="E1062" s="140"/>
      <c r="F1062" s="143"/>
      <c r="G1062" s="144"/>
      <c r="H1062" s="199"/>
      <c r="I1062" s="187"/>
      <c r="J1062" s="169"/>
      <c r="K1062" s="200"/>
      <c r="L1062" s="143"/>
      <c r="M1062" s="143"/>
      <c r="N1062" s="143"/>
      <c r="O1062" s="147"/>
      <c r="P1062" s="149"/>
      <c r="Q1062" s="149"/>
      <c r="R1062" s="121"/>
      <c r="S1062" s="164"/>
      <c r="T1062" s="161"/>
      <c r="U1062" s="164"/>
      <c r="V1062" s="121"/>
      <c r="W1062" s="187"/>
      <c r="X1062" s="140"/>
      <c r="Y1062" s="114"/>
    </row>
    <row r="1063" spans="3:25">
      <c r="C1063" s="167"/>
      <c r="D1063" s="160"/>
      <c r="E1063" s="140"/>
      <c r="F1063" s="143"/>
      <c r="G1063" s="144"/>
      <c r="H1063" s="199"/>
      <c r="I1063" s="187"/>
      <c r="J1063" s="169"/>
      <c r="K1063" s="200"/>
      <c r="L1063" s="143"/>
      <c r="M1063" s="143"/>
      <c r="N1063" s="143"/>
      <c r="O1063" s="147"/>
      <c r="P1063" s="149"/>
      <c r="Q1063" s="149"/>
      <c r="R1063" s="121"/>
      <c r="S1063" s="164"/>
      <c r="T1063" s="161"/>
      <c r="U1063" s="164"/>
      <c r="V1063" s="121"/>
      <c r="W1063" s="187"/>
      <c r="X1063" s="140"/>
      <c r="Y1063" s="114"/>
    </row>
    <row r="1064" spans="3:25">
      <c r="C1064" s="167"/>
      <c r="D1064" s="160"/>
      <c r="E1064" s="140"/>
      <c r="F1064" s="143"/>
      <c r="G1064" s="144"/>
      <c r="H1064" s="199"/>
      <c r="I1064" s="187"/>
      <c r="J1064" s="169"/>
      <c r="K1064" s="200"/>
      <c r="L1064" s="143"/>
      <c r="M1064" s="143"/>
      <c r="N1064" s="143"/>
      <c r="O1064" s="147"/>
      <c r="P1064" s="149"/>
      <c r="Q1064" s="149"/>
      <c r="R1064" s="121"/>
      <c r="S1064" s="164"/>
      <c r="T1064" s="161"/>
      <c r="U1064" s="164"/>
      <c r="V1064" s="121"/>
      <c r="W1064" s="187"/>
      <c r="X1064" s="140"/>
      <c r="Y1064" s="114"/>
    </row>
    <row r="1065" spans="3:25">
      <c r="C1065" s="167"/>
      <c r="D1065" s="160"/>
      <c r="E1065" s="140"/>
      <c r="F1065" s="143"/>
      <c r="G1065" s="144"/>
      <c r="H1065" s="199"/>
      <c r="I1065" s="187"/>
      <c r="J1065" s="169"/>
      <c r="K1065" s="200"/>
      <c r="L1065" s="143"/>
      <c r="M1065" s="143"/>
      <c r="N1065" s="143"/>
      <c r="O1065" s="147"/>
      <c r="P1065" s="149"/>
      <c r="Q1065" s="149"/>
      <c r="R1065" s="121"/>
      <c r="S1065" s="164"/>
      <c r="T1065" s="161"/>
      <c r="U1065" s="164"/>
      <c r="V1065" s="121"/>
      <c r="W1065" s="187"/>
      <c r="X1065" s="140"/>
      <c r="Y1065" s="114"/>
    </row>
    <row r="1066" spans="3:25">
      <c r="C1066" s="167"/>
      <c r="D1066" s="160"/>
      <c r="E1066" s="140"/>
      <c r="F1066" s="143"/>
      <c r="G1066" s="144"/>
      <c r="H1066" s="199"/>
      <c r="I1066" s="187"/>
      <c r="J1066" s="169"/>
      <c r="K1066" s="200"/>
      <c r="L1066" s="143"/>
      <c r="M1066" s="143"/>
      <c r="N1066" s="143"/>
      <c r="O1066" s="147"/>
      <c r="P1066" s="149"/>
      <c r="Q1066" s="149"/>
      <c r="R1066" s="121"/>
      <c r="S1066" s="164"/>
      <c r="T1066" s="161"/>
      <c r="U1066" s="164"/>
      <c r="V1066" s="121"/>
      <c r="W1066" s="187"/>
      <c r="X1066" s="140"/>
      <c r="Y1066" s="114"/>
    </row>
    <row r="1067" spans="3:25">
      <c r="C1067" s="167"/>
      <c r="D1067" s="160"/>
      <c r="E1067" s="140"/>
      <c r="F1067" s="143"/>
      <c r="G1067" s="144"/>
      <c r="H1067" s="199"/>
      <c r="I1067" s="187"/>
      <c r="J1067" s="169"/>
      <c r="K1067" s="200"/>
      <c r="L1067" s="143"/>
      <c r="M1067" s="143"/>
      <c r="N1067" s="143"/>
      <c r="O1067" s="147"/>
      <c r="P1067" s="149"/>
      <c r="Q1067" s="149"/>
      <c r="R1067" s="121"/>
      <c r="S1067" s="164"/>
      <c r="T1067" s="161"/>
      <c r="U1067" s="164"/>
      <c r="V1067" s="121"/>
      <c r="W1067" s="187"/>
      <c r="X1067" s="140"/>
      <c r="Y1067" s="114"/>
    </row>
    <row r="1068" spans="3:25">
      <c r="C1068" s="167"/>
      <c r="D1068" s="160"/>
      <c r="E1068" s="140"/>
      <c r="F1068" s="143"/>
      <c r="G1068" s="144"/>
      <c r="H1068" s="199"/>
      <c r="I1068" s="187"/>
      <c r="J1068" s="169"/>
      <c r="K1068" s="200"/>
      <c r="L1068" s="143"/>
      <c r="M1068" s="143"/>
      <c r="N1068" s="143"/>
      <c r="O1068" s="147"/>
      <c r="P1068" s="149"/>
      <c r="Q1068" s="149"/>
      <c r="R1068" s="121"/>
      <c r="S1068" s="164"/>
      <c r="T1068" s="161"/>
      <c r="U1068" s="164"/>
      <c r="V1068" s="121"/>
      <c r="W1068" s="187"/>
      <c r="X1068" s="140"/>
      <c r="Y1068" s="114"/>
    </row>
    <row r="1069" spans="3:25">
      <c r="C1069" s="167"/>
      <c r="D1069" s="160"/>
      <c r="E1069" s="140"/>
      <c r="F1069" s="143"/>
      <c r="G1069" s="144"/>
      <c r="H1069" s="199"/>
      <c r="I1069" s="187"/>
      <c r="J1069" s="169"/>
      <c r="K1069" s="200"/>
      <c r="L1069" s="143"/>
      <c r="M1069" s="143"/>
      <c r="N1069" s="143"/>
      <c r="O1069" s="147"/>
      <c r="P1069" s="149"/>
      <c r="Q1069" s="149"/>
      <c r="R1069" s="121"/>
      <c r="S1069" s="164"/>
      <c r="T1069" s="161"/>
      <c r="U1069" s="164"/>
      <c r="V1069" s="121"/>
      <c r="W1069" s="187"/>
      <c r="X1069" s="140"/>
      <c r="Y1069" s="114"/>
    </row>
    <row r="1070" spans="3:25">
      <c r="C1070" s="167"/>
      <c r="D1070" s="160"/>
      <c r="E1070" s="140"/>
      <c r="F1070" s="143"/>
      <c r="G1070" s="144"/>
      <c r="H1070" s="199"/>
      <c r="I1070" s="187"/>
      <c r="J1070" s="169"/>
      <c r="K1070" s="200"/>
      <c r="L1070" s="143"/>
      <c r="M1070" s="143"/>
      <c r="N1070" s="143"/>
      <c r="O1070" s="147"/>
      <c r="P1070" s="149"/>
      <c r="Q1070" s="149"/>
      <c r="R1070" s="121"/>
      <c r="S1070" s="164"/>
      <c r="T1070" s="161"/>
      <c r="U1070" s="164"/>
      <c r="V1070" s="121"/>
      <c r="W1070" s="187"/>
      <c r="X1070" s="140"/>
      <c r="Y1070" s="114"/>
    </row>
    <row r="1071" spans="3:25">
      <c r="C1071" s="167"/>
      <c r="D1071" s="160"/>
      <c r="E1071" s="140"/>
      <c r="F1071" s="143"/>
      <c r="G1071" s="144"/>
      <c r="H1071" s="199"/>
      <c r="I1071" s="187"/>
      <c r="J1071" s="169"/>
      <c r="K1071" s="200"/>
      <c r="L1071" s="143"/>
      <c r="M1071" s="143"/>
      <c r="N1071" s="143"/>
      <c r="O1071" s="147"/>
      <c r="P1071" s="149"/>
      <c r="Q1071" s="149"/>
      <c r="R1071" s="121"/>
      <c r="S1071" s="164"/>
      <c r="T1071" s="161"/>
      <c r="U1071" s="164"/>
      <c r="V1071" s="121"/>
      <c r="W1071" s="187"/>
      <c r="X1071" s="140"/>
      <c r="Y1071" s="114"/>
    </row>
    <row r="1072" spans="3:25">
      <c r="C1072" s="167"/>
      <c r="D1072" s="160"/>
      <c r="E1072" s="140"/>
      <c r="F1072" s="143"/>
      <c r="G1072" s="144"/>
      <c r="H1072" s="199"/>
      <c r="I1072" s="187"/>
      <c r="J1072" s="169"/>
      <c r="K1072" s="200"/>
      <c r="L1072" s="143"/>
      <c r="M1072" s="143"/>
      <c r="N1072" s="143"/>
      <c r="O1072" s="147"/>
      <c r="P1072" s="149"/>
      <c r="Q1072" s="149"/>
      <c r="R1072" s="121"/>
      <c r="S1072" s="164"/>
      <c r="T1072" s="161"/>
      <c r="U1072" s="164"/>
      <c r="V1072" s="121"/>
      <c r="W1072" s="187"/>
      <c r="X1072" s="140"/>
      <c r="Y1072" s="114"/>
    </row>
    <row r="1073" spans="3:25">
      <c r="C1073" s="167"/>
      <c r="D1073" s="160"/>
      <c r="E1073" s="140"/>
      <c r="F1073" s="143"/>
      <c r="G1073" s="144"/>
      <c r="H1073" s="199"/>
      <c r="I1073" s="187"/>
      <c r="J1073" s="169"/>
      <c r="K1073" s="200"/>
      <c r="L1073" s="143"/>
      <c r="M1073" s="143"/>
      <c r="N1073" s="143"/>
      <c r="O1073" s="147"/>
      <c r="P1073" s="149"/>
      <c r="Q1073" s="149"/>
      <c r="R1073" s="121"/>
      <c r="S1073" s="164"/>
      <c r="T1073" s="161"/>
      <c r="U1073" s="164"/>
      <c r="V1073" s="121"/>
      <c r="W1073" s="187"/>
      <c r="X1073" s="140"/>
      <c r="Y1073" s="114"/>
    </row>
    <row r="1074" spans="3:25">
      <c r="C1074" s="167"/>
      <c r="D1074" s="160"/>
      <c r="E1074" s="140"/>
      <c r="F1074" s="143"/>
      <c r="G1074" s="144"/>
      <c r="H1074" s="199"/>
      <c r="I1074" s="187"/>
      <c r="J1074" s="169"/>
      <c r="K1074" s="200"/>
      <c r="L1074" s="143"/>
      <c r="M1074" s="143"/>
      <c r="N1074" s="143"/>
      <c r="O1074" s="147"/>
      <c r="P1074" s="149"/>
      <c r="Q1074" s="149"/>
      <c r="R1074" s="121"/>
      <c r="S1074" s="164"/>
      <c r="T1074" s="161"/>
      <c r="U1074" s="164"/>
      <c r="V1074" s="121"/>
      <c r="W1074" s="187"/>
      <c r="X1074" s="140"/>
      <c r="Y1074" s="114"/>
    </row>
    <row r="1075" spans="3:25">
      <c r="C1075" s="167"/>
      <c r="D1075" s="160"/>
      <c r="E1075" s="140"/>
      <c r="F1075" s="143"/>
      <c r="G1075" s="144"/>
      <c r="H1075" s="199"/>
      <c r="I1075" s="187"/>
      <c r="J1075" s="169"/>
      <c r="K1075" s="200"/>
      <c r="L1075" s="143"/>
      <c r="M1075" s="143"/>
      <c r="N1075" s="143"/>
      <c r="O1075" s="147"/>
      <c r="P1075" s="149"/>
      <c r="Q1075" s="149"/>
      <c r="R1075" s="121"/>
      <c r="S1075" s="164"/>
      <c r="T1075" s="161"/>
      <c r="U1075" s="164"/>
      <c r="V1075" s="121"/>
      <c r="W1075" s="187"/>
      <c r="X1075" s="140"/>
      <c r="Y1075" s="114"/>
    </row>
    <row r="1076" spans="3:25">
      <c r="C1076" s="167"/>
      <c r="D1076" s="160"/>
      <c r="E1076" s="140"/>
      <c r="F1076" s="143"/>
      <c r="G1076" s="144"/>
      <c r="H1076" s="199"/>
      <c r="I1076" s="187"/>
      <c r="J1076" s="169"/>
      <c r="K1076" s="200"/>
      <c r="L1076" s="143"/>
      <c r="M1076" s="143"/>
      <c r="N1076" s="143"/>
      <c r="O1076" s="147"/>
      <c r="P1076" s="149"/>
      <c r="Q1076" s="149"/>
      <c r="R1076" s="121"/>
      <c r="S1076" s="164"/>
      <c r="T1076" s="161"/>
      <c r="U1076" s="164"/>
      <c r="V1076" s="121"/>
      <c r="W1076" s="187"/>
      <c r="X1076" s="140"/>
      <c r="Y1076" s="114"/>
    </row>
    <row r="1077" spans="3:25">
      <c r="C1077" s="167"/>
      <c r="D1077" s="160"/>
      <c r="E1077" s="140"/>
      <c r="F1077" s="143"/>
      <c r="G1077" s="144"/>
      <c r="H1077" s="199"/>
      <c r="I1077" s="187"/>
      <c r="J1077" s="169"/>
      <c r="K1077" s="200"/>
      <c r="L1077" s="143"/>
      <c r="M1077" s="143"/>
      <c r="N1077" s="143"/>
      <c r="O1077" s="147"/>
      <c r="P1077" s="149"/>
      <c r="Q1077" s="149"/>
      <c r="R1077" s="121"/>
      <c r="S1077" s="164"/>
      <c r="T1077" s="161"/>
      <c r="U1077" s="164"/>
      <c r="V1077" s="121"/>
      <c r="W1077" s="187"/>
      <c r="X1077" s="140"/>
      <c r="Y1077" s="114"/>
    </row>
    <row r="1078" spans="3:25">
      <c r="C1078" s="167"/>
      <c r="D1078" s="160"/>
      <c r="E1078" s="140"/>
      <c r="F1078" s="143"/>
      <c r="G1078" s="144"/>
      <c r="H1078" s="199"/>
      <c r="I1078" s="187"/>
      <c r="J1078" s="169"/>
      <c r="K1078" s="200"/>
      <c r="L1078" s="143"/>
      <c r="M1078" s="143"/>
      <c r="N1078" s="143"/>
      <c r="O1078" s="147"/>
      <c r="P1078" s="149"/>
      <c r="Q1078" s="149"/>
      <c r="R1078" s="121"/>
      <c r="S1078" s="164"/>
      <c r="T1078" s="161"/>
      <c r="U1078" s="164"/>
      <c r="V1078" s="121"/>
      <c r="W1078" s="187"/>
      <c r="X1078" s="140"/>
      <c r="Y1078" s="114"/>
    </row>
    <row r="1079" spans="3:25">
      <c r="C1079" s="167"/>
      <c r="D1079" s="160"/>
      <c r="E1079" s="140"/>
      <c r="F1079" s="143"/>
      <c r="G1079" s="144"/>
      <c r="H1079" s="199"/>
      <c r="I1079" s="187"/>
      <c r="J1079" s="169"/>
      <c r="K1079" s="200"/>
      <c r="L1079" s="143"/>
      <c r="M1079" s="143"/>
      <c r="N1079" s="143"/>
      <c r="O1079" s="147"/>
      <c r="P1079" s="149"/>
      <c r="Q1079" s="149"/>
      <c r="R1079" s="121"/>
      <c r="S1079" s="164"/>
      <c r="T1079" s="161"/>
      <c r="U1079" s="164"/>
      <c r="V1079" s="121"/>
      <c r="W1079" s="187"/>
      <c r="X1079" s="140"/>
      <c r="Y1079" s="114"/>
    </row>
    <row r="1080" spans="3:25">
      <c r="C1080" s="167"/>
      <c r="D1080" s="160"/>
      <c r="E1080" s="140"/>
      <c r="F1080" s="143"/>
      <c r="G1080" s="144"/>
      <c r="H1080" s="199"/>
      <c r="I1080" s="187"/>
      <c r="J1080" s="169"/>
      <c r="K1080" s="200"/>
      <c r="L1080" s="143"/>
      <c r="M1080" s="143"/>
      <c r="N1080" s="143"/>
      <c r="O1080" s="147"/>
      <c r="P1080" s="149"/>
      <c r="Q1080" s="149"/>
      <c r="R1080" s="121"/>
      <c r="S1080" s="164"/>
      <c r="T1080" s="161"/>
      <c r="U1080" s="164"/>
      <c r="V1080" s="121"/>
      <c r="W1080" s="187"/>
      <c r="X1080" s="140"/>
      <c r="Y1080" s="114"/>
    </row>
    <row r="1081" spans="3:25">
      <c r="C1081" s="167"/>
      <c r="D1081" s="160"/>
      <c r="E1081" s="140"/>
      <c r="F1081" s="143"/>
      <c r="G1081" s="144"/>
      <c r="H1081" s="199"/>
      <c r="I1081" s="187"/>
      <c r="J1081" s="169"/>
      <c r="K1081" s="200"/>
      <c r="L1081" s="143"/>
      <c r="M1081" s="143"/>
      <c r="N1081" s="143"/>
      <c r="O1081" s="147"/>
      <c r="P1081" s="149"/>
      <c r="Q1081" s="149"/>
      <c r="R1081" s="121"/>
      <c r="S1081" s="164"/>
      <c r="T1081" s="161"/>
      <c r="U1081" s="164"/>
      <c r="V1081" s="121"/>
      <c r="W1081" s="187"/>
      <c r="X1081" s="140"/>
      <c r="Y1081" s="114"/>
    </row>
    <row r="1082" spans="3:25">
      <c r="C1082" s="167"/>
      <c r="D1082" s="160"/>
      <c r="E1082" s="140"/>
      <c r="F1082" s="143"/>
      <c r="G1082" s="144"/>
      <c r="H1082" s="199"/>
      <c r="I1082" s="187"/>
      <c r="J1082" s="169"/>
      <c r="K1082" s="200"/>
      <c r="L1082" s="143"/>
      <c r="M1082" s="143"/>
      <c r="N1082" s="143"/>
      <c r="O1082" s="147"/>
      <c r="P1082" s="149"/>
      <c r="Q1082" s="149"/>
      <c r="R1082" s="121"/>
      <c r="S1082" s="164"/>
      <c r="T1082" s="161"/>
      <c r="U1082" s="164"/>
      <c r="V1082" s="121"/>
      <c r="W1082" s="187"/>
      <c r="X1082" s="140"/>
      <c r="Y1082" s="114"/>
    </row>
    <row r="1083" spans="3:25">
      <c r="C1083" s="167"/>
      <c r="D1083" s="160"/>
      <c r="E1083" s="140"/>
      <c r="F1083" s="143"/>
      <c r="G1083" s="144"/>
      <c r="H1083" s="199"/>
      <c r="I1083" s="187"/>
      <c r="J1083" s="169"/>
      <c r="K1083" s="200"/>
      <c r="L1083" s="143"/>
      <c r="M1083" s="143"/>
      <c r="N1083" s="143"/>
      <c r="O1083" s="147"/>
      <c r="P1083" s="149"/>
      <c r="Q1083" s="149"/>
      <c r="R1083" s="121"/>
      <c r="S1083" s="164"/>
      <c r="T1083" s="161"/>
      <c r="U1083" s="164"/>
      <c r="V1083" s="121"/>
      <c r="W1083" s="187"/>
      <c r="X1083" s="140"/>
      <c r="Y1083" s="114"/>
    </row>
    <row r="1084" spans="3:25">
      <c r="C1084" s="167"/>
      <c r="D1084" s="160"/>
      <c r="E1084" s="140"/>
      <c r="F1084" s="143"/>
      <c r="G1084" s="144"/>
      <c r="H1084" s="199"/>
      <c r="I1084" s="187"/>
      <c r="J1084" s="169"/>
      <c r="K1084" s="200"/>
      <c r="L1084" s="143"/>
      <c r="M1084" s="143"/>
      <c r="N1084" s="143"/>
      <c r="O1084" s="147"/>
      <c r="P1084" s="149"/>
      <c r="Q1084" s="149"/>
      <c r="R1084" s="121"/>
      <c r="S1084" s="164"/>
      <c r="T1084" s="161"/>
      <c r="U1084" s="164"/>
      <c r="V1084" s="121"/>
      <c r="W1084" s="187"/>
      <c r="X1084" s="140"/>
      <c r="Y1084" s="114"/>
    </row>
    <row r="1085" spans="3:25">
      <c r="C1085" s="167"/>
      <c r="D1085" s="160"/>
      <c r="E1085" s="140"/>
      <c r="F1085" s="143"/>
      <c r="G1085" s="144"/>
      <c r="H1085" s="199"/>
      <c r="I1085" s="187"/>
      <c r="J1085" s="169"/>
      <c r="K1085" s="200"/>
      <c r="L1085" s="143"/>
      <c r="M1085" s="143"/>
      <c r="N1085" s="143"/>
      <c r="O1085" s="147"/>
      <c r="P1085" s="149"/>
      <c r="Q1085" s="149"/>
      <c r="R1085" s="121"/>
      <c r="S1085" s="164"/>
      <c r="T1085" s="161"/>
      <c r="U1085" s="164"/>
      <c r="V1085" s="121"/>
      <c r="W1085" s="187"/>
      <c r="X1085" s="140"/>
      <c r="Y1085" s="114"/>
    </row>
    <row r="1086" spans="3:25">
      <c r="C1086" s="167"/>
      <c r="D1086" s="160"/>
      <c r="E1086" s="140"/>
      <c r="F1086" s="143"/>
      <c r="G1086" s="144"/>
      <c r="H1086" s="199"/>
      <c r="I1086" s="187"/>
      <c r="J1086" s="169"/>
      <c r="K1086" s="200"/>
      <c r="L1086" s="143"/>
      <c r="M1086" s="143"/>
      <c r="N1086" s="143"/>
      <c r="O1086" s="147"/>
      <c r="P1086" s="149"/>
      <c r="Q1086" s="149"/>
      <c r="R1086" s="121"/>
      <c r="S1086" s="164"/>
      <c r="T1086" s="161"/>
      <c r="U1086" s="164"/>
      <c r="V1086" s="121"/>
      <c r="W1086" s="187"/>
      <c r="X1086" s="140"/>
      <c r="Y1086" s="114"/>
    </row>
    <row r="1087" spans="3:25">
      <c r="C1087" s="167"/>
      <c r="D1087" s="160"/>
      <c r="E1087" s="140"/>
      <c r="F1087" s="143"/>
      <c r="G1087" s="144"/>
      <c r="H1087" s="199"/>
      <c r="I1087" s="187"/>
      <c r="J1087" s="169"/>
      <c r="K1087" s="200"/>
      <c r="L1087" s="143"/>
      <c r="M1087" s="143"/>
      <c r="N1087" s="143"/>
      <c r="O1087" s="147"/>
      <c r="P1087" s="149"/>
      <c r="Q1087" s="149"/>
      <c r="R1087" s="121"/>
      <c r="S1087" s="164"/>
      <c r="T1087" s="161"/>
      <c r="U1087" s="164"/>
      <c r="V1087" s="121"/>
      <c r="W1087" s="187"/>
      <c r="X1087" s="140"/>
      <c r="Y1087" s="114"/>
    </row>
    <row r="1088" spans="3:25">
      <c r="C1088" s="167"/>
      <c r="D1088" s="160"/>
      <c r="E1088" s="140"/>
      <c r="F1088" s="143"/>
      <c r="G1088" s="144"/>
      <c r="H1088" s="199"/>
      <c r="I1088" s="187"/>
      <c r="J1088" s="169"/>
      <c r="K1088" s="200"/>
      <c r="L1088" s="143"/>
      <c r="M1088" s="143"/>
      <c r="N1088" s="143"/>
      <c r="O1088" s="147"/>
      <c r="P1088" s="149"/>
      <c r="Q1088" s="149"/>
      <c r="R1088" s="121"/>
      <c r="S1088" s="164"/>
      <c r="T1088" s="161"/>
      <c r="U1088" s="164"/>
      <c r="V1088" s="121"/>
      <c r="W1088" s="187"/>
      <c r="X1088" s="140"/>
      <c r="Y1088" s="114"/>
    </row>
    <row r="1089" spans="3:25">
      <c r="C1089" s="167"/>
      <c r="D1089" s="160"/>
      <c r="E1089" s="140"/>
      <c r="F1089" s="143"/>
      <c r="G1089" s="144"/>
      <c r="H1089" s="199"/>
      <c r="I1089" s="187"/>
      <c r="J1089" s="169"/>
      <c r="K1089" s="200"/>
      <c r="L1089" s="143"/>
      <c r="M1089" s="143"/>
      <c r="N1089" s="143"/>
      <c r="O1089" s="147"/>
      <c r="P1089" s="149"/>
      <c r="Q1089" s="149"/>
      <c r="R1089" s="121"/>
      <c r="S1089" s="164"/>
      <c r="T1089" s="161"/>
      <c r="U1089" s="164"/>
      <c r="V1089" s="121"/>
      <c r="W1089" s="187"/>
      <c r="X1089" s="140"/>
      <c r="Y1089" s="114"/>
    </row>
    <row r="1090" spans="3:25">
      <c r="C1090" s="167"/>
      <c r="D1090" s="160"/>
      <c r="E1090" s="140"/>
      <c r="F1090" s="143"/>
      <c r="G1090" s="144"/>
      <c r="H1090" s="199"/>
      <c r="I1090" s="187"/>
      <c r="J1090" s="169"/>
      <c r="K1090" s="200"/>
      <c r="L1090" s="143"/>
      <c r="M1090" s="143"/>
      <c r="N1090" s="143"/>
      <c r="O1090" s="147"/>
      <c r="P1090" s="149"/>
      <c r="Q1090" s="149"/>
      <c r="R1090" s="121"/>
      <c r="S1090" s="164"/>
      <c r="T1090" s="161"/>
      <c r="U1090" s="164"/>
      <c r="V1090" s="121"/>
      <c r="W1090" s="187"/>
      <c r="X1090" s="140"/>
      <c r="Y1090" s="114"/>
    </row>
    <row r="1091" spans="3:25">
      <c r="C1091" s="167"/>
      <c r="D1091" s="160"/>
      <c r="E1091" s="140"/>
      <c r="F1091" s="143"/>
      <c r="G1091" s="144"/>
      <c r="H1091" s="199"/>
      <c r="I1091" s="187"/>
      <c r="J1091" s="169"/>
      <c r="K1091" s="200"/>
      <c r="L1091" s="143"/>
      <c r="M1091" s="143"/>
      <c r="N1091" s="143"/>
      <c r="O1091" s="147"/>
      <c r="P1091" s="149"/>
      <c r="Q1091" s="149"/>
      <c r="R1091" s="121"/>
      <c r="S1091" s="164"/>
      <c r="T1091" s="161"/>
      <c r="U1091" s="164"/>
      <c r="V1091" s="121"/>
      <c r="W1091" s="187"/>
      <c r="X1091" s="140"/>
      <c r="Y1091" s="114"/>
    </row>
    <row r="1092" spans="3:25">
      <c r="C1092" s="167"/>
      <c r="D1092" s="160"/>
      <c r="E1092" s="140"/>
      <c r="F1092" s="143"/>
      <c r="G1092" s="144"/>
      <c r="H1092" s="199"/>
      <c r="I1092" s="187"/>
      <c r="J1092" s="169"/>
      <c r="K1092" s="200"/>
      <c r="L1092" s="143"/>
      <c r="M1092" s="143"/>
      <c r="N1092" s="143"/>
      <c r="O1092" s="147"/>
      <c r="P1092" s="149"/>
      <c r="Q1092" s="149"/>
      <c r="R1092" s="121"/>
      <c r="S1092" s="164"/>
      <c r="T1092" s="161"/>
      <c r="U1092" s="164"/>
      <c r="V1092" s="121"/>
      <c r="W1092" s="187"/>
      <c r="X1092" s="140"/>
      <c r="Y1092" s="114"/>
    </row>
    <row r="1093" spans="3:25">
      <c r="C1093" s="167"/>
      <c r="D1093" s="160"/>
      <c r="E1093" s="140"/>
      <c r="F1093" s="143"/>
      <c r="G1093" s="144"/>
      <c r="H1093" s="199"/>
      <c r="I1093" s="187"/>
      <c r="J1093" s="169"/>
      <c r="K1093" s="200"/>
      <c r="L1093" s="143"/>
      <c r="M1093" s="143"/>
      <c r="N1093" s="143"/>
      <c r="O1093" s="147"/>
      <c r="P1093" s="149"/>
      <c r="Q1093" s="149"/>
      <c r="R1093" s="121"/>
      <c r="S1093" s="164"/>
      <c r="T1093" s="161"/>
      <c r="U1093" s="164"/>
      <c r="V1093" s="121"/>
      <c r="W1093" s="187"/>
      <c r="X1093" s="140"/>
      <c r="Y1093" s="114"/>
    </row>
    <row r="1094" spans="3:25">
      <c r="C1094" s="167"/>
      <c r="D1094" s="160"/>
      <c r="E1094" s="140"/>
      <c r="F1094" s="143"/>
      <c r="G1094" s="144"/>
      <c r="H1094" s="199"/>
      <c r="I1094" s="187"/>
      <c r="J1094" s="169"/>
      <c r="K1094" s="200"/>
      <c r="L1094" s="143"/>
      <c r="M1094" s="143"/>
      <c r="N1094" s="143"/>
      <c r="O1094" s="147"/>
      <c r="P1094" s="149"/>
      <c r="Q1094" s="149"/>
      <c r="R1094" s="121"/>
      <c r="S1094" s="164"/>
      <c r="T1094" s="161"/>
      <c r="U1094" s="164"/>
      <c r="V1094" s="121"/>
      <c r="W1094" s="187"/>
      <c r="X1094" s="140"/>
      <c r="Y1094" s="114"/>
    </row>
    <row r="1095" spans="3:25">
      <c r="C1095" s="167"/>
      <c r="D1095" s="160"/>
      <c r="E1095" s="140"/>
      <c r="F1095" s="143"/>
      <c r="G1095" s="144"/>
      <c r="H1095" s="199"/>
      <c r="I1095" s="187"/>
      <c r="J1095" s="169"/>
      <c r="K1095" s="200"/>
      <c r="L1095" s="143"/>
      <c r="M1095" s="143"/>
      <c r="N1095" s="143"/>
      <c r="O1095" s="147"/>
      <c r="P1095" s="149"/>
      <c r="Q1095" s="149"/>
      <c r="R1095" s="121"/>
      <c r="S1095" s="164"/>
      <c r="T1095" s="161"/>
      <c r="U1095" s="164"/>
      <c r="V1095" s="121"/>
      <c r="W1095" s="187"/>
      <c r="X1095" s="140"/>
      <c r="Y1095" s="114"/>
    </row>
    <row r="1096" spans="3:25">
      <c r="C1096" s="167"/>
      <c r="D1096" s="160"/>
      <c r="E1096" s="140"/>
      <c r="F1096" s="143"/>
      <c r="G1096" s="144"/>
      <c r="H1096" s="199"/>
      <c r="I1096" s="187"/>
      <c r="J1096" s="169"/>
      <c r="K1096" s="200"/>
      <c r="L1096" s="143"/>
      <c r="M1096" s="143"/>
      <c r="N1096" s="143"/>
      <c r="O1096" s="147"/>
      <c r="P1096" s="149"/>
      <c r="Q1096" s="149"/>
      <c r="R1096" s="121"/>
      <c r="S1096" s="164"/>
      <c r="T1096" s="161"/>
      <c r="U1096" s="164"/>
      <c r="V1096" s="121"/>
      <c r="W1096" s="187"/>
      <c r="X1096" s="140"/>
      <c r="Y1096" s="114"/>
    </row>
    <row r="1097" spans="3:25">
      <c r="C1097" s="167"/>
      <c r="D1097" s="160"/>
      <c r="E1097" s="140"/>
      <c r="F1097" s="143"/>
      <c r="G1097" s="144"/>
      <c r="H1097" s="199"/>
      <c r="I1097" s="187"/>
      <c r="J1097" s="169"/>
      <c r="K1097" s="200"/>
      <c r="L1097" s="143"/>
      <c r="M1097" s="143"/>
      <c r="N1097" s="143"/>
      <c r="O1097" s="147"/>
      <c r="P1097" s="149"/>
      <c r="Q1097" s="149"/>
      <c r="R1097" s="121"/>
      <c r="S1097" s="164"/>
      <c r="T1097" s="161"/>
      <c r="U1097" s="164"/>
      <c r="V1097" s="121"/>
      <c r="W1097" s="187"/>
      <c r="X1097" s="140"/>
      <c r="Y1097" s="114"/>
    </row>
    <row r="1098" spans="3:25">
      <c r="C1098" s="167"/>
      <c r="D1098" s="160"/>
      <c r="E1098" s="140"/>
      <c r="F1098" s="143"/>
      <c r="G1098" s="144"/>
      <c r="H1098" s="199"/>
      <c r="I1098" s="187"/>
      <c r="J1098" s="169"/>
      <c r="K1098" s="200"/>
      <c r="L1098" s="143"/>
      <c r="M1098" s="143"/>
      <c r="N1098" s="143"/>
      <c r="O1098" s="147"/>
      <c r="P1098" s="149"/>
      <c r="Q1098" s="149"/>
      <c r="R1098" s="121"/>
      <c r="S1098" s="164"/>
      <c r="T1098" s="161"/>
      <c r="U1098" s="164"/>
      <c r="V1098" s="121"/>
      <c r="W1098" s="187"/>
      <c r="X1098" s="140"/>
      <c r="Y1098" s="114"/>
    </row>
    <row r="1099" spans="3:25">
      <c r="C1099" s="167"/>
      <c r="D1099" s="160"/>
      <c r="E1099" s="140"/>
      <c r="F1099" s="143"/>
      <c r="G1099" s="144"/>
      <c r="H1099" s="199"/>
      <c r="I1099" s="187"/>
      <c r="J1099" s="169"/>
      <c r="K1099" s="200"/>
      <c r="L1099" s="143"/>
      <c r="M1099" s="143"/>
      <c r="N1099" s="143"/>
      <c r="O1099" s="147"/>
      <c r="P1099" s="149"/>
      <c r="Q1099" s="149"/>
      <c r="R1099" s="121"/>
      <c r="S1099" s="164"/>
      <c r="T1099" s="161"/>
      <c r="U1099" s="164"/>
      <c r="V1099" s="121"/>
      <c r="W1099" s="187"/>
      <c r="X1099" s="140"/>
      <c r="Y1099" s="114"/>
    </row>
    <row r="1100" spans="3:25">
      <c r="C1100" s="167"/>
      <c r="D1100" s="160"/>
      <c r="E1100" s="140"/>
      <c r="F1100" s="143"/>
      <c r="G1100" s="144"/>
      <c r="H1100" s="199"/>
      <c r="I1100" s="187"/>
      <c r="J1100" s="169"/>
      <c r="K1100" s="200"/>
      <c r="L1100" s="143"/>
      <c r="M1100" s="143"/>
      <c r="N1100" s="143"/>
      <c r="O1100" s="147"/>
      <c r="P1100" s="149"/>
      <c r="Q1100" s="149"/>
      <c r="R1100" s="121"/>
      <c r="S1100" s="164"/>
      <c r="T1100" s="161"/>
      <c r="U1100" s="164"/>
      <c r="V1100" s="121"/>
      <c r="W1100" s="187"/>
      <c r="X1100" s="140"/>
      <c r="Y1100" s="114"/>
    </row>
    <row r="1101" spans="3:25">
      <c r="C1101" s="167"/>
      <c r="D1101" s="160"/>
      <c r="E1101" s="140"/>
      <c r="F1101" s="143"/>
      <c r="G1101" s="144"/>
      <c r="H1101" s="199"/>
      <c r="I1101" s="187"/>
      <c r="J1101" s="169"/>
      <c r="K1101" s="200"/>
      <c r="L1101" s="143"/>
      <c r="M1101" s="143"/>
      <c r="N1101" s="143"/>
      <c r="O1101" s="147"/>
      <c r="P1101" s="149"/>
      <c r="Q1101" s="149"/>
      <c r="R1101" s="121"/>
      <c r="S1101" s="164"/>
      <c r="T1101" s="161"/>
      <c r="U1101" s="164"/>
      <c r="V1101" s="121"/>
      <c r="W1101" s="187"/>
      <c r="X1101" s="140"/>
      <c r="Y1101" s="114"/>
    </row>
    <row r="1102" spans="3:25">
      <c r="C1102" s="167"/>
      <c r="D1102" s="160"/>
      <c r="E1102" s="140"/>
      <c r="F1102" s="143"/>
      <c r="G1102" s="144"/>
      <c r="H1102" s="199"/>
      <c r="I1102" s="187"/>
      <c r="J1102" s="169"/>
      <c r="K1102" s="200"/>
      <c r="L1102" s="143"/>
      <c r="M1102" s="143"/>
      <c r="N1102" s="143"/>
      <c r="O1102" s="147"/>
      <c r="P1102" s="149"/>
      <c r="Q1102" s="149"/>
      <c r="R1102" s="121"/>
      <c r="S1102" s="164"/>
      <c r="T1102" s="161"/>
      <c r="U1102" s="164"/>
      <c r="V1102" s="121"/>
      <c r="W1102" s="187"/>
      <c r="X1102" s="140"/>
      <c r="Y1102" s="114"/>
    </row>
    <row r="1103" spans="3:25">
      <c r="C1103" s="167"/>
      <c r="D1103" s="160"/>
      <c r="E1103" s="140"/>
      <c r="F1103" s="143"/>
      <c r="G1103" s="144"/>
      <c r="H1103" s="199"/>
      <c r="I1103" s="187"/>
      <c r="J1103" s="169"/>
      <c r="K1103" s="200"/>
      <c r="L1103" s="143"/>
      <c r="M1103" s="143"/>
      <c r="N1103" s="143"/>
      <c r="O1103" s="147"/>
      <c r="P1103" s="149"/>
      <c r="Q1103" s="149"/>
      <c r="R1103" s="121"/>
      <c r="S1103" s="164"/>
      <c r="T1103" s="161"/>
      <c r="U1103" s="164"/>
      <c r="V1103" s="121"/>
      <c r="W1103" s="187"/>
      <c r="X1103" s="140"/>
      <c r="Y1103" s="114"/>
    </row>
    <row r="1104" spans="3:25">
      <c r="C1104" s="167"/>
      <c r="D1104" s="160"/>
      <c r="E1104" s="140"/>
      <c r="F1104" s="143"/>
      <c r="G1104" s="144"/>
      <c r="H1104" s="199"/>
      <c r="I1104" s="187"/>
      <c r="J1104" s="169"/>
      <c r="K1104" s="200"/>
      <c r="L1104" s="143"/>
      <c r="M1104" s="143"/>
      <c r="N1104" s="143"/>
      <c r="O1104" s="147"/>
      <c r="P1104" s="149"/>
      <c r="Q1104" s="149"/>
      <c r="R1104" s="121"/>
      <c r="S1104" s="164"/>
      <c r="T1104" s="161"/>
      <c r="U1104" s="164"/>
      <c r="V1104" s="121"/>
      <c r="W1104" s="187"/>
      <c r="X1104" s="140"/>
      <c r="Y1104" s="114"/>
    </row>
    <row r="1105" spans="3:25">
      <c r="C1105" s="167"/>
      <c r="D1105" s="160"/>
      <c r="E1105" s="140"/>
      <c r="F1105" s="143"/>
      <c r="G1105" s="144"/>
      <c r="H1105" s="199"/>
      <c r="I1105" s="187"/>
      <c r="J1105" s="169"/>
      <c r="K1105" s="200"/>
      <c r="L1105" s="143"/>
      <c r="M1105" s="143"/>
      <c r="N1105" s="143"/>
      <c r="O1105" s="147"/>
      <c r="P1105" s="149"/>
      <c r="Q1105" s="149"/>
      <c r="R1105" s="121"/>
      <c r="S1105" s="164"/>
      <c r="T1105" s="161"/>
      <c r="U1105" s="164"/>
      <c r="V1105" s="121"/>
      <c r="W1105" s="187"/>
      <c r="X1105" s="140"/>
      <c r="Y1105" s="114"/>
    </row>
    <row r="1106" spans="3:25">
      <c r="C1106" s="167"/>
      <c r="D1106" s="160"/>
      <c r="E1106" s="140"/>
      <c r="F1106" s="143"/>
      <c r="G1106" s="144"/>
      <c r="H1106" s="199"/>
      <c r="I1106" s="187"/>
      <c r="J1106" s="169"/>
      <c r="K1106" s="200"/>
      <c r="L1106" s="143"/>
      <c r="M1106" s="143"/>
      <c r="N1106" s="143"/>
      <c r="O1106" s="147"/>
      <c r="P1106" s="149"/>
      <c r="Q1106" s="149"/>
      <c r="R1106" s="121"/>
      <c r="S1106" s="164"/>
      <c r="T1106" s="161"/>
      <c r="U1106" s="164"/>
      <c r="V1106" s="121"/>
      <c r="W1106" s="187"/>
      <c r="X1106" s="140"/>
      <c r="Y1106" s="114"/>
    </row>
    <row r="1107" spans="3:25">
      <c r="C1107" s="167"/>
      <c r="D1107" s="160"/>
      <c r="E1107" s="140"/>
      <c r="F1107" s="143"/>
      <c r="G1107" s="144"/>
      <c r="H1107" s="199"/>
      <c r="I1107" s="187"/>
      <c r="J1107" s="169"/>
      <c r="K1107" s="200"/>
      <c r="L1107" s="143"/>
      <c r="M1107" s="143"/>
      <c r="N1107" s="143"/>
      <c r="O1107" s="147"/>
      <c r="P1107" s="149"/>
      <c r="Q1107" s="149"/>
      <c r="R1107" s="121"/>
      <c r="S1107" s="164"/>
      <c r="T1107" s="161"/>
      <c r="U1107" s="164"/>
      <c r="V1107" s="121"/>
      <c r="W1107" s="187"/>
      <c r="X1107" s="140"/>
      <c r="Y1107" s="114"/>
    </row>
    <row r="1108" spans="3:25">
      <c r="C1108" s="167"/>
      <c r="D1108" s="160"/>
      <c r="E1108" s="140"/>
      <c r="F1108" s="143"/>
      <c r="G1108" s="144"/>
      <c r="H1108" s="199"/>
      <c r="I1108" s="187"/>
      <c r="J1108" s="169"/>
      <c r="K1108" s="200"/>
      <c r="L1108" s="143"/>
      <c r="M1108" s="143"/>
      <c r="N1108" s="143"/>
      <c r="O1108" s="147"/>
      <c r="P1108" s="149"/>
      <c r="Q1108" s="149"/>
      <c r="R1108" s="121"/>
      <c r="S1108" s="164"/>
      <c r="T1108" s="161"/>
      <c r="U1108" s="164"/>
      <c r="V1108" s="121"/>
      <c r="W1108" s="187"/>
      <c r="X1108" s="140"/>
      <c r="Y1108" s="114"/>
    </row>
    <row r="1109" spans="3:25">
      <c r="C1109" s="167"/>
      <c r="D1109" s="160"/>
      <c r="E1109" s="140"/>
      <c r="F1109" s="143"/>
      <c r="G1109" s="144"/>
      <c r="H1109" s="199"/>
      <c r="I1109" s="187"/>
      <c r="J1109" s="169"/>
      <c r="K1109" s="200"/>
      <c r="L1109" s="143"/>
      <c r="M1109" s="143"/>
      <c r="N1109" s="143"/>
      <c r="O1109" s="147"/>
      <c r="P1109" s="149"/>
      <c r="Q1109" s="149"/>
      <c r="R1109" s="121"/>
      <c r="S1109" s="164"/>
      <c r="T1109" s="161"/>
      <c r="U1109" s="164"/>
      <c r="V1109" s="121"/>
      <c r="W1109" s="187"/>
      <c r="X1109" s="140"/>
      <c r="Y1109" s="114"/>
    </row>
    <row r="1110" spans="3:25">
      <c r="C1110" s="167"/>
      <c r="D1110" s="160"/>
      <c r="E1110" s="140"/>
      <c r="F1110" s="143"/>
      <c r="G1110" s="144"/>
      <c r="H1110" s="199"/>
      <c r="I1110" s="187"/>
      <c r="J1110" s="169"/>
      <c r="K1110" s="200"/>
      <c r="L1110" s="143"/>
      <c r="M1110" s="143"/>
      <c r="N1110" s="143"/>
      <c r="O1110" s="147"/>
      <c r="P1110" s="149"/>
      <c r="Q1110" s="149"/>
      <c r="R1110" s="121"/>
      <c r="S1110" s="164"/>
      <c r="T1110" s="161"/>
      <c r="U1110" s="164"/>
      <c r="V1110" s="121"/>
      <c r="W1110" s="187"/>
      <c r="X1110" s="140"/>
      <c r="Y1110" s="114"/>
    </row>
    <row r="1111" spans="3:25">
      <c r="C1111" s="167"/>
      <c r="D1111" s="160"/>
      <c r="E1111" s="140"/>
      <c r="F1111" s="143"/>
      <c r="G1111" s="144"/>
      <c r="H1111" s="199"/>
      <c r="I1111" s="187"/>
      <c r="J1111" s="169"/>
      <c r="K1111" s="200"/>
      <c r="L1111" s="143"/>
      <c r="M1111" s="143"/>
      <c r="N1111" s="143"/>
      <c r="O1111" s="147"/>
      <c r="P1111" s="149"/>
      <c r="Q1111" s="149"/>
      <c r="R1111" s="121"/>
      <c r="S1111" s="164"/>
      <c r="T1111" s="161"/>
      <c r="U1111" s="164"/>
      <c r="V1111" s="121"/>
      <c r="W1111" s="187"/>
      <c r="X1111" s="140"/>
      <c r="Y1111" s="114"/>
    </row>
    <row r="1112" spans="3:25">
      <c r="C1112" s="167"/>
      <c r="D1112" s="160"/>
      <c r="E1112" s="140"/>
      <c r="F1112" s="143"/>
      <c r="G1112" s="144"/>
      <c r="H1112" s="199"/>
      <c r="I1112" s="187"/>
      <c r="J1112" s="169"/>
      <c r="K1112" s="200"/>
      <c r="L1112" s="143"/>
      <c r="M1112" s="143"/>
      <c r="N1112" s="143"/>
      <c r="O1112" s="147"/>
      <c r="P1112" s="149"/>
      <c r="Q1112" s="149"/>
      <c r="R1112" s="121"/>
      <c r="S1112" s="164"/>
      <c r="T1112" s="161"/>
      <c r="U1112" s="164"/>
      <c r="V1112" s="121"/>
      <c r="W1112" s="187"/>
      <c r="X1112" s="140"/>
      <c r="Y1112" s="114"/>
    </row>
    <row r="1113" spans="3:25">
      <c r="C1113" s="167"/>
      <c r="D1113" s="160"/>
      <c r="E1113" s="140"/>
      <c r="F1113" s="143"/>
      <c r="G1113" s="144"/>
      <c r="H1113" s="199"/>
      <c r="I1113" s="187"/>
      <c r="J1113" s="169"/>
      <c r="K1113" s="200"/>
      <c r="L1113" s="143"/>
      <c r="M1113" s="143"/>
      <c r="N1113" s="143"/>
      <c r="O1113" s="147"/>
      <c r="P1113" s="149"/>
      <c r="Q1113" s="149"/>
      <c r="R1113" s="121"/>
      <c r="S1113" s="164"/>
      <c r="T1113" s="161"/>
      <c r="U1113" s="164"/>
      <c r="V1113" s="121"/>
      <c r="W1113" s="187"/>
      <c r="X1113" s="140"/>
      <c r="Y1113" s="114"/>
    </row>
    <row r="1114" spans="3:25">
      <c r="C1114" s="167"/>
      <c r="D1114" s="160"/>
      <c r="E1114" s="140"/>
      <c r="F1114" s="143"/>
      <c r="G1114" s="144"/>
      <c r="H1114" s="199"/>
      <c r="I1114" s="187"/>
      <c r="J1114" s="169"/>
      <c r="K1114" s="200"/>
      <c r="L1114" s="143"/>
      <c r="M1114" s="143"/>
      <c r="N1114" s="143"/>
      <c r="O1114" s="147"/>
      <c r="P1114" s="149"/>
      <c r="Q1114" s="149"/>
      <c r="R1114" s="121"/>
      <c r="S1114" s="164"/>
      <c r="T1114" s="161"/>
      <c r="U1114" s="164"/>
      <c r="V1114" s="121"/>
      <c r="W1114" s="187"/>
      <c r="X1114" s="140"/>
      <c r="Y1114" s="114"/>
    </row>
    <row r="1115" spans="3:25">
      <c r="C1115" s="167"/>
      <c r="D1115" s="160"/>
      <c r="E1115" s="140"/>
      <c r="F1115" s="143"/>
      <c r="G1115" s="144"/>
      <c r="H1115" s="199"/>
      <c r="I1115" s="187"/>
      <c r="J1115" s="169"/>
      <c r="K1115" s="200"/>
      <c r="L1115" s="143"/>
      <c r="M1115" s="143"/>
      <c r="N1115" s="143"/>
      <c r="O1115" s="147"/>
      <c r="P1115" s="149"/>
      <c r="Q1115" s="149"/>
      <c r="R1115" s="121"/>
      <c r="S1115" s="164"/>
      <c r="T1115" s="161"/>
      <c r="U1115" s="164"/>
      <c r="V1115" s="121"/>
      <c r="W1115" s="187"/>
      <c r="X1115" s="140"/>
      <c r="Y1115" s="114"/>
    </row>
    <row r="1116" spans="3:25">
      <c r="C1116" s="167"/>
      <c r="D1116" s="160"/>
      <c r="E1116" s="140"/>
      <c r="F1116" s="143"/>
      <c r="G1116" s="144"/>
      <c r="H1116" s="199"/>
      <c r="I1116" s="187"/>
      <c r="J1116" s="169"/>
      <c r="K1116" s="200"/>
      <c r="L1116" s="143"/>
      <c r="M1116" s="143"/>
      <c r="N1116" s="143"/>
      <c r="O1116" s="147"/>
      <c r="P1116" s="149"/>
      <c r="Q1116" s="149"/>
      <c r="R1116" s="121"/>
      <c r="S1116" s="164"/>
      <c r="T1116" s="161"/>
      <c r="U1116" s="164"/>
      <c r="V1116" s="121"/>
      <c r="W1116" s="187"/>
      <c r="X1116" s="140"/>
      <c r="Y1116" s="114"/>
    </row>
    <row r="1117" spans="3:25">
      <c r="C1117" s="167"/>
      <c r="D1117" s="160"/>
      <c r="E1117" s="140"/>
      <c r="F1117" s="143"/>
      <c r="G1117" s="144"/>
      <c r="H1117" s="199"/>
      <c r="I1117" s="187"/>
      <c r="J1117" s="169"/>
      <c r="K1117" s="200"/>
      <c r="L1117" s="143"/>
      <c r="M1117" s="143"/>
      <c r="N1117" s="143"/>
      <c r="O1117" s="147"/>
      <c r="P1117" s="149"/>
      <c r="Q1117" s="149"/>
      <c r="R1117" s="121"/>
      <c r="S1117" s="164"/>
      <c r="T1117" s="161"/>
      <c r="U1117" s="164"/>
      <c r="V1117" s="121"/>
      <c r="W1117" s="187"/>
      <c r="X1117" s="140"/>
      <c r="Y1117" s="114"/>
    </row>
    <row r="1118" spans="3:25">
      <c r="C1118" s="167"/>
      <c r="D1118" s="160"/>
      <c r="E1118" s="140"/>
      <c r="F1118" s="143"/>
      <c r="G1118" s="144"/>
      <c r="H1118" s="199"/>
      <c r="I1118" s="187"/>
      <c r="J1118" s="169"/>
      <c r="K1118" s="200"/>
      <c r="L1118" s="143"/>
      <c r="M1118" s="143"/>
      <c r="N1118" s="143"/>
      <c r="O1118" s="147"/>
      <c r="P1118" s="149"/>
      <c r="Q1118" s="149"/>
      <c r="R1118" s="121"/>
      <c r="S1118" s="164"/>
      <c r="T1118" s="161"/>
      <c r="U1118" s="164"/>
      <c r="V1118" s="121"/>
      <c r="W1118" s="187"/>
      <c r="X1118" s="140"/>
      <c r="Y1118" s="114"/>
    </row>
    <row r="1119" spans="3:25">
      <c r="C1119" s="167"/>
      <c r="D1119" s="160"/>
      <c r="E1119" s="140"/>
      <c r="F1119" s="143"/>
      <c r="G1119" s="144"/>
      <c r="H1119" s="199"/>
      <c r="I1119" s="187"/>
      <c r="J1119" s="169"/>
      <c r="K1119" s="200"/>
      <c r="L1119" s="143"/>
      <c r="M1119" s="143"/>
      <c r="N1119" s="143"/>
      <c r="O1119" s="147"/>
      <c r="P1119" s="149"/>
      <c r="Q1119" s="149"/>
      <c r="R1119" s="121"/>
      <c r="S1119" s="164"/>
      <c r="T1119" s="161"/>
      <c r="U1119" s="164"/>
      <c r="V1119" s="121"/>
      <c r="W1119" s="187"/>
      <c r="X1119" s="140"/>
      <c r="Y1119" s="114"/>
    </row>
    <row r="1120" spans="3:25">
      <c r="C1120" s="167"/>
      <c r="D1120" s="160"/>
      <c r="E1120" s="140"/>
      <c r="F1120" s="143"/>
      <c r="G1120" s="144"/>
      <c r="H1120" s="199"/>
      <c r="I1120" s="187"/>
      <c r="J1120" s="169"/>
      <c r="K1120" s="200"/>
      <c r="L1120" s="143"/>
      <c r="M1120" s="143"/>
      <c r="N1120" s="143"/>
      <c r="O1120" s="147"/>
      <c r="P1120" s="149"/>
      <c r="Q1120" s="149"/>
      <c r="R1120" s="121"/>
      <c r="S1120" s="164"/>
      <c r="T1120" s="161"/>
      <c r="U1120" s="164"/>
      <c r="V1120" s="121"/>
      <c r="W1120" s="187"/>
      <c r="X1120" s="140"/>
      <c r="Y1120" s="114"/>
    </row>
    <row r="1121" spans="3:25">
      <c r="C1121" s="167"/>
      <c r="D1121" s="160"/>
      <c r="E1121" s="140"/>
      <c r="F1121" s="143"/>
      <c r="G1121" s="144"/>
      <c r="H1121" s="199"/>
      <c r="I1121" s="187"/>
      <c r="J1121" s="169"/>
      <c r="K1121" s="200"/>
      <c r="L1121" s="143"/>
      <c r="M1121" s="143"/>
      <c r="N1121" s="143"/>
      <c r="O1121" s="147"/>
      <c r="P1121" s="149"/>
      <c r="Q1121" s="149"/>
      <c r="R1121" s="121"/>
      <c r="S1121" s="164"/>
      <c r="T1121" s="161"/>
      <c r="U1121" s="164"/>
      <c r="V1121" s="121"/>
      <c r="W1121" s="187"/>
      <c r="X1121" s="140"/>
      <c r="Y1121" s="114"/>
    </row>
    <row r="1122" spans="3:25">
      <c r="C1122" s="167"/>
      <c r="D1122" s="160"/>
      <c r="E1122" s="140"/>
      <c r="F1122" s="143"/>
      <c r="G1122" s="144"/>
      <c r="H1122" s="199"/>
      <c r="I1122" s="187"/>
      <c r="J1122" s="169"/>
      <c r="K1122" s="200"/>
      <c r="L1122" s="143"/>
      <c r="M1122" s="143"/>
      <c r="N1122" s="143"/>
      <c r="O1122" s="147"/>
      <c r="P1122" s="149"/>
      <c r="Q1122" s="149"/>
      <c r="R1122" s="121"/>
      <c r="S1122" s="164"/>
      <c r="T1122" s="161"/>
      <c r="U1122" s="164"/>
      <c r="V1122" s="121"/>
      <c r="W1122" s="187"/>
      <c r="X1122" s="140"/>
      <c r="Y1122" s="114"/>
    </row>
    <row r="1123" spans="3:25">
      <c r="C1123" s="167"/>
      <c r="D1123" s="160"/>
      <c r="E1123" s="140"/>
      <c r="F1123" s="143"/>
      <c r="G1123" s="144"/>
      <c r="H1123" s="199"/>
      <c r="I1123" s="187"/>
      <c r="J1123" s="169"/>
      <c r="K1123" s="200"/>
      <c r="L1123" s="143"/>
      <c r="M1123" s="143"/>
      <c r="N1123" s="143"/>
      <c r="O1123" s="147"/>
      <c r="P1123" s="149"/>
      <c r="Q1123" s="149"/>
      <c r="R1123" s="121"/>
      <c r="S1123" s="164"/>
      <c r="T1123" s="161"/>
      <c r="U1123" s="164"/>
      <c r="V1123" s="121"/>
      <c r="W1123" s="187"/>
      <c r="X1123" s="140"/>
      <c r="Y1123" s="114"/>
    </row>
    <row r="1124" spans="3:25">
      <c r="C1124" s="167"/>
      <c r="D1124" s="160"/>
      <c r="E1124" s="140"/>
      <c r="F1124" s="143"/>
      <c r="G1124" s="144"/>
      <c r="H1124" s="199"/>
      <c r="I1124" s="187"/>
      <c r="J1124" s="169"/>
      <c r="K1124" s="200"/>
      <c r="L1124" s="143"/>
      <c r="M1124" s="143"/>
      <c r="N1124" s="143"/>
      <c r="O1124" s="147"/>
      <c r="P1124" s="149"/>
      <c r="Q1124" s="149"/>
      <c r="R1124" s="121"/>
      <c r="S1124" s="164"/>
      <c r="T1124" s="161"/>
      <c r="U1124" s="164"/>
      <c r="V1124" s="121"/>
      <c r="W1124" s="187"/>
      <c r="X1124" s="140"/>
      <c r="Y1124" s="114"/>
    </row>
    <row r="1125" spans="3:25">
      <c r="C1125" s="167"/>
      <c r="D1125" s="160"/>
      <c r="E1125" s="140"/>
      <c r="F1125" s="143"/>
      <c r="G1125" s="144"/>
      <c r="H1125" s="199"/>
      <c r="I1125" s="187"/>
      <c r="J1125" s="169"/>
      <c r="K1125" s="200"/>
      <c r="L1125" s="143"/>
      <c r="M1125" s="143"/>
      <c r="N1125" s="143"/>
      <c r="O1125" s="147"/>
      <c r="P1125" s="149"/>
      <c r="Q1125" s="149"/>
      <c r="R1125" s="121"/>
      <c r="S1125" s="164"/>
      <c r="T1125" s="161"/>
      <c r="U1125" s="164"/>
      <c r="V1125" s="121"/>
      <c r="W1125" s="187"/>
      <c r="X1125" s="140"/>
      <c r="Y1125" s="114"/>
    </row>
    <row r="1126" spans="3:25">
      <c r="C1126" s="167"/>
      <c r="D1126" s="160"/>
      <c r="E1126" s="140"/>
      <c r="F1126" s="143"/>
      <c r="G1126" s="144"/>
      <c r="H1126" s="199"/>
      <c r="I1126" s="187"/>
      <c r="J1126" s="169"/>
      <c r="K1126" s="200"/>
      <c r="L1126" s="143"/>
      <c r="M1126" s="143"/>
      <c r="N1126" s="143"/>
      <c r="O1126" s="147"/>
      <c r="P1126" s="149"/>
      <c r="Q1126" s="149"/>
      <c r="R1126" s="121"/>
      <c r="S1126" s="164"/>
      <c r="T1126" s="161"/>
      <c r="U1126" s="164"/>
      <c r="V1126" s="121"/>
      <c r="W1126" s="187"/>
      <c r="X1126" s="140"/>
      <c r="Y1126" s="114"/>
    </row>
    <row r="1127" spans="3:25">
      <c r="C1127" s="167"/>
      <c r="D1127" s="160"/>
      <c r="E1127" s="140"/>
      <c r="F1127" s="143"/>
      <c r="G1127" s="144"/>
      <c r="H1127" s="199"/>
      <c r="I1127" s="187"/>
      <c r="J1127" s="169"/>
      <c r="K1127" s="200"/>
      <c r="L1127" s="143"/>
      <c r="M1127" s="143"/>
      <c r="N1127" s="143"/>
      <c r="O1127" s="147"/>
      <c r="P1127" s="149"/>
      <c r="Q1127" s="149"/>
      <c r="R1127" s="121"/>
      <c r="S1127" s="164"/>
      <c r="T1127" s="161"/>
      <c r="U1127" s="164"/>
      <c r="V1127" s="121"/>
      <c r="W1127" s="187"/>
      <c r="X1127" s="140"/>
      <c r="Y1127" s="114"/>
    </row>
    <row r="1128" spans="3:25">
      <c r="C1128" s="167"/>
      <c r="D1128" s="160"/>
      <c r="E1128" s="140"/>
      <c r="F1128" s="143"/>
      <c r="G1128" s="144"/>
      <c r="H1128" s="199"/>
      <c r="I1128" s="187"/>
      <c r="J1128" s="169"/>
      <c r="K1128" s="200"/>
      <c r="L1128" s="143"/>
      <c r="M1128" s="143"/>
      <c r="N1128" s="143"/>
      <c r="O1128" s="147"/>
      <c r="P1128" s="149"/>
      <c r="Q1128" s="149"/>
      <c r="R1128" s="121"/>
      <c r="S1128" s="164"/>
      <c r="T1128" s="161"/>
      <c r="U1128" s="164"/>
      <c r="V1128" s="121"/>
      <c r="W1128" s="187"/>
      <c r="X1128" s="140"/>
      <c r="Y1128" s="114"/>
    </row>
    <row r="1129" spans="3:25">
      <c r="C1129" s="167"/>
      <c r="D1129" s="160"/>
      <c r="E1129" s="140"/>
      <c r="F1129" s="143"/>
      <c r="G1129" s="144"/>
      <c r="H1129" s="199"/>
      <c r="I1129" s="187"/>
      <c r="J1129" s="169"/>
      <c r="K1129" s="200"/>
      <c r="L1129" s="143"/>
      <c r="M1129" s="143"/>
      <c r="N1129" s="143"/>
      <c r="O1129" s="147"/>
      <c r="P1129" s="149"/>
      <c r="Q1129" s="149"/>
      <c r="R1129" s="121"/>
      <c r="S1129" s="164"/>
      <c r="T1129" s="161"/>
      <c r="U1129" s="164"/>
      <c r="V1129" s="121"/>
      <c r="W1129" s="187"/>
      <c r="X1129" s="140"/>
      <c r="Y1129" s="114"/>
    </row>
    <row r="1130" spans="3:25">
      <c r="C1130" s="167"/>
      <c r="D1130" s="160"/>
      <c r="E1130" s="140"/>
      <c r="F1130" s="143"/>
      <c r="G1130" s="144"/>
      <c r="H1130" s="199"/>
      <c r="I1130" s="187"/>
      <c r="J1130" s="169"/>
      <c r="K1130" s="200"/>
      <c r="L1130" s="143"/>
      <c r="M1130" s="143"/>
      <c r="N1130" s="143"/>
      <c r="O1130" s="147"/>
      <c r="P1130" s="149"/>
      <c r="Q1130" s="149"/>
      <c r="R1130" s="121"/>
      <c r="S1130" s="164"/>
      <c r="T1130" s="161"/>
      <c r="U1130" s="164"/>
      <c r="V1130" s="121"/>
      <c r="W1130" s="187"/>
      <c r="X1130" s="140"/>
      <c r="Y1130" s="114"/>
    </row>
    <row r="1131" spans="3:25">
      <c r="C1131" s="167"/>
      <c r="D1131" s="160"/>
      <c r="E1131" s="140"/>
      <c r="F1131" s="143"/>
      <c r="G1131" s="144"/>
      <c r="H1131" s="199"/>
      <c r="I1131" s="187"/>
      <c r="J1131" s="169"/>
      <c r="K1131" s="200"/>
      <c r="L1131" s="143"/>
      <c r="M1131" s="143"/>
      <c r="N1131" s="143"/>
      <c r="O1131" s="147"/>
      <c r="P1131" s="149"/>
      <c r="Q1131" s="149"/>
      <c r="R1131" s="121"/>
      <c r="S1131" s="164"/>
      <c r="T1131" s="161"/>
      <c r="U1131" s="164"/>
      <c r="V1131" s="121"/>
      <c r="W1131" s="187"/>
      <c r="X1131" s="140"/>
      <c r="Y1131" s="114"/>
    </row>
    <row r="1132" spans="3:25">
      <c r="C1132" s="167"/>
      <c r="D1132" s="160"/>
      <c r="E1132" s="140"/>
      <c r="F1132" s="143"/>
      <c r="G1132" s="144"/>
      <c r="H1132" s="199"/>
      <c r="I1132" s="187"/>
      <c r="J1132" s="169"/>
      <c r="K1132" s="200"/>
      <c r="L1132" s="143"/>
      <c r="M1132" s="143"/>
      <c r="N1132" s="143"/>
      <c r="O1132" s="147"/>
      <c r="P1132" s="149"/>
      <c r="Q1132" s="149"/>
      <c r="R1132" s="121"/>
      <c r="S1132" s="164"/>
      <c r="T1132" s="161"/>
      <c r="U1132" s="164"/>
      <c r="V1132" s="121"/>
      <c r="W1132" s="187"/>
      <c r="X1132" s="140"/>
      <c r="Y1132" s="114"/>
    </row>
    <row r="1133" spans="3:25">
      <c r="C1133" s="167"/>
      <c r="D1133" s="160"/>
      <c r="E1133" s="140"/>
      <c r="F1133" s="143"/>
      <c r="G1133" s="144"/>
      <c r="H1133" s="199"/>
      <c r="I1133" s="187"/>
      <c r="J1133" s="169"/>
      <c r="K1133" s="200"/>
      <c r="L1133" s="143"/>
      <c r="M1133" s="143"/>
      <c r="N1133" s="143"/>
      <c r="O1133" s="147"/>
      <c r="P1133" s="149"/>
      <c r="Q1133" s="149"/>
      <c r="R1133" s="121"/>
      <c r="S1133" s="164"/>
      <c r="T1133" s="161"/>
      <c r="U1133" s="164"/>
      <c r="V1133" s="121"/>
      <c r="W1133" s="187"/>
      <c r="X1133" s="140"/>
      <c r="Y1133" s="114"/>
    </row>
    <row r="1134" spans="3:25">
      <c r="C1134" s="167"/>
      <c r="D1134" s="160"/>
      <c r="E1134" s="140"/>
      <c r="F1134" s="143"/>
      <c r="G1134" s="144"/>
      <c r="H1134" s="199"/>
      <c r="I1134" s="187"/>
      <c r="J1134" s="169"/>
      <c r="K1134" s="200"/>
      <c r="L1134" s="143"/>
      <c r="M1134" s="143"/>
      <c r="N1134" s="143"/>
      <c r="O1134" s="147"/>
      <c r="P1134" s="149"/>
      <c r="Q1134" s="149"/>
      <c r="R1134" s="121"/>
      <c r="S1134" s="164"/>
      <c r="T1134" s="161"/>
      <c r="U1134" s="164"/>
      <c r="V1134" s="121"/>
      <c r="W1134" s="187"/>
      <c r="X1134" s="140"/>
      <c r="Y1134" s="114"/>
    </row>
    <row r="1135" spans="3:25">
      <c r="C1135" s="167"/>
      <c r="D1135" s="160"/>
      <c r="E1135" s="140"/>
      <c r="F1135" s="143"/>
      <c r="G1135" s="144"/>
      <c r="H1135" s="199"/>
      <c r="I1135" s="187"/>
      <c r="J1135" s="169"/>
      <c r="K1135" s="200"/>
      <c r="L1135" s="143"/>
      <c r="M1135" s="143"/>
      <c r="N1135" s="143"/>
      <c r="O1135" s="147"/>
      <c r="P1135" s="149"/>
      <c r="Q1135" s="149"/>
      <c r="R1135" s="121"/>
      <c r="S1135" s="164"/>
      <c r="T1135" s="161"/>
      <c r="U1135" s="164"/>
      <c r="V1135" s="121"/>
      <c r="W1135" s="187"/>
      <c r="X1135" s="140"/>
      <c r="Y1135" s="114"/>
    </row>
    <row r="1136" spans="3:25">
      <c r="C1136" s="167"/>
      <c r="D1136" s="160"/>
      <c r="E1136" s="140"/>
      <c r="F1136" s="143"/>
      <c r="G1136" s="144"/>
      <c r="H1136" s="199"/>
      <c r="I1136" s="187"/>
      <c r="J1136" s="169"/>
      <c r="K1136" s="200"/>
      <c r="L1136" s="143"/>
      <c r="M1136" s="143"/>
      <c r="N1136" s="143"/>
      <c r="O1136" s="147"/>
      <c r="P1136" s="149"/>
      <c r="Q1136" s="149"/>
      <c r="R1136" s="121"/>
      <c r="S1136" s="164"/>
      <c r="T1136" s="161"/>
      <c r="U1136" s="164"/>
      <c r="V1136" s="121"/>
      <c r="W1136" s="187"/>
      <c r="X1136" s="140"/>
      <c r="Y1136" s="114"/>
    </row>
    <row r="1137" spans="3:25">
      <c r="C1137" s="167"/>
      <c r="D1137" s="160"/>
      <c r="E1137" s="140"/>
      <c r="F1137" s="143"/>
      <c r="G1137" s="144"/>
      <c r="H1137" s="199"/>
      <c r="I1137" s="187"/>
      <c r="J1137" s="169"/>
      <c r="K1137" s="200"/>
      <c r="L1137" s="143"/>
      <c r="M1137" s="143"/>
      <c r="N1137" s="143"/>
      <c r="O1137" s="147"/>
      <c r="P1137" s="149"/>
      <c r="Q1137" s="149"/>
      <c r="R1137" s="121"/>
      <c r="S1137" s="164"/>
      <c r="T1137" s="161"/>
      <c r="U1137" s="164"/>
      <c r="V1137" s="121"/>
      <c r="W1137" s="187"/>
      <c r="X1137" s="140"/>
      <c r="Y1137" s="114"/>
    </row>
    <row r="1138" spans="3:25">
      <c r="C1138" s="167"/>
      <c r="D1138" s="160"/>
      <c r="E1138" s="140"/>
      <c r="F1138" s="143"/>
      <c r="G1138" s="144"/>
      <c r="H1138" s="199"/>
      <c r="I1138" s="187"/>
      <c r="J1138" s="169"/>
      <c r="K1138" s="200"/>
      <c r="L1138" s="143"/>
      <c r="M1138" s="143"/>
      <c r="N1138" s="143"/>
      <c r="O1138" s="147"/>
      <c r="P1138" s="149"/>
      <c r="Q1138" s="149"/>
      <c r="R1138" s="121"/>
      <c r="S1138" s="164"/>
      <c r="T1138" s="161"/>
      <c r="U1138" s="164"/>
      <c r="V1138" s="121"/>
      <c r="W1138" s="187"/>
      <c r="X1138" s="140"/>
      <c r="Y1138" s="114"/>
    </row>
    <row r="1139" spans="3:25">
      <c r="C1139" s="167"/>
      <c r="D1139" s="160"/>
      <c r="E1139" s="140"/>
      <c r="F1139" s="143"/>
      <c r="G1139" s="144"/>
      <c r="H1139" s="199"/>
      <c r="I1139" s="187"/>
      <c r="J1139" s="169"/>
      <c r="K1139" s="200"/>
      <c r="L1139" s="143"/>
      <c r="M1139" s="143"/>
      <c r="N1139" s="143"/>
      <c r="O1139" s="147"/>
      <c r="P1139" s="149"/>
      <c r="Q1139" s="149"/>
      <c r="R1139" s="121"/>
      <c r="S1139" s="164"/>
      <c r="T1139" s="161"/>
      <c r="U1139" s="164"/>
      <c r="V1139" s="121"/>
      <c r="W1139" s="187"/>
      <c r="X1139" s="140"/>
      <c r="Y1139" s="114"/>
    </row>
    <row r="1140" spans="3:25">
      <c r="C1140" s="167"/>
      <c r="D1140" s="160"/>
      <c r="E1140" s="140"/>
      <c r="F1140" s="143"/>
      <c r="G1140" s="144"/>
      <c r="H1140" s="199"/>
      <c r="I1140" s="187"/>
      <c r="J1140" s="169"/>
      <c r="K1140" s="200"/>
      <c r="L1140" s="143"/>
      <c r="M1140" s="143"/>
      <c r="N1140" s="143"/>
      <c r="O1140" s="147"/>
      <c r="P1140" s="149"/>
      <c r="Q1140" s="149"/>
      <c r="R1140" s="121"/>
      <c r="S1140" s="164"/>
      <c r="T1140" s="161"/>
      <c r="U1140" s="164"/>
      <c r="V1140" s="121"/>
      <c r="W1140" s="187"/>
      <c r="X1140" s="140"/>
      <c r="Y1140" s="114"/>
    </row>
    <row r="1141" spans="3:25">
      <c r="C1141" s="167"/>
      <c r="D1141" s="160"/>
      <c r="E1141" s="140"/>
      <c r="F1141" s="143"/>
      <c r="G1141" s="144"/>
      <c r="H1141" s="199"/>
      <c r="I1141" s="187"/>
      <c r="J1141" s="169"/>
      <c r="K1141" s="200"/>
      <c r="L1141" s="143"/>
      <c r="M1141" s="143"/>
      <c r="N1141" s="143"/>
      <c r="O1141" s="147"/>
      <c r="P1141" s="149"/>
      <c r="Q1141" s="149"/>
      <c r="R1141" s="121"/>
      <c r="S1141" s="164"/>
      <c r="T1141" s="161"/>
      <c r="U1141" s="164"/>
      <c r="V1141" s="121"/>
      <c r="W1141" s="187"/>
      <c r="X1141" s="140"/>
      <c r="Y1141" s="114"/>
    </row>
    <row r="1142" spans="3:25">
      <c r="C1142" s="167"/>
      <c r="D1142" s="160"/>
      <c r="E1142" s="140"/>
      <c r="F1142" s="143"/>
      <c r="G1142" s="144"/>
      <c r="H1142" s="199"/>
      <c r="I1142" s="187"/>
      <c r="J1142" s="169"/>
      <c r="K1142" s="200"/>
      <c r="L1142" s="143"/>
      <c r="M1142" s="143"/>
      <c r="N1142" s="143"/>
      <c r="O1142" s="147"/>
      <c r="P1142" s="149"/>
      <c r="Q1142" s="149"/>
      <c r="R1142" s="121"/>
      <c r="S1142" s="164"/>
      <c r="T1142" s="161"/>
      <c r="U1142" s="164"/>
      <c r="V1142" s="121"/>
      <c r="W1142" s="187"/>
      <c r="X1142" s="140"/>
      <c r="Y1142" s="114"/>
    </row>
    <row r="1143" spans="3:25">
      <c r="C1143" s="167"/>
      <c r="D1143" s="160"/>
      <c r="E1143" s="140"/>
      <c r="F1143" s="143"/>
      <c r="G1143" s="144"/>
      <c r="H1143" s="199"/>
      <c r="I1143" s="187"/>
      <c r="J1143" s="169"/>
      <c r="K1143" s="200"/>
      <c r="L1143" s="143"/>
      <c r="M1143" s="143"/>
      <c r="N1143" s="143"/>
      <c r="O1143" s="147"/>
      <c r="P1143" s="149"/>
      <c r="Q1143" s="149"/>
      <c r="R1143" s="121"/>
      <c r="S1143" s="164"/>
      <c r="T1143" s="161"/>
      <c r="U1143" s="164"/>
      <c r="V1143" s="121"/>
      <c r="W1143" s="187"/>
      <c r="X1143" s="140"/>
      <c r="Y1143" s="114"/>
    </row>
    <row r="1144" spans="3:25">
      <c r="C1144" s="167"/>
      <c r="D1144" s="160"/>
      <c r="E1144" s="140"/>
      <c r="F1144" s="143"/>
      <c r="G1144" s="144"/>
      <c r="H1144" s="199"/>
      <c r="I1144" s="187"/>
      <c r="J1144" s="169"/>
      <c r="K1144" s="200"/>
      <c r="L1144" s="143"/>
      <c r="M1144" s="143"/>
      <c r="N1144" s="143"/>
      <c r="O1144" s="147"/>
      <c r="P1144" s="149"/>
      <c r="Q1144" s="149"/>
      <c r="R1144" s="121"/>
      <c r="S1144" s="164"/>
      <c r="T1144" s="161"/>
      <c r="U1144" s="164"/>
      <c r="V1144" s="121"/>
      <c r="W1144" s="187"/>
      <c r="X1144" s="140"/>
      <c r="Y1144" s="114"/>
    </row>
    <row r="1145" spans="3:25">
      <c r="C1145" s="167"/>
      <c r="D1145" s="160"/>
      <c r="E1145" s="140"/>
      <c r="F1145" s="143"/>
      <c r="G1145" s="144"/>
      <c r="H1145" s="199"/>
      <c r="I1145" s="187"/>
      <c r="J1145" s="169"/>
      <c r="K1145" s="200"/>
      <c r="L1145" s="143"/>
      <c r="M1145" s="143"/>
      <c r="N1145" s="143"/>
      <c r="O1145" s="147"/>
      <c r="P1145" s="149"/>
      <c r="Q1145" s="149"/>
      <c r="R1145" s="121"/>
      <c r="S1145" s="164"/>
      <c r="T1145" s="161"/>
      <c r="U1145" s="164"/>
      <c r="V1145" s="121"/>
      <c r="W1145" s="187"/>
      <c r="X1145" s="140"/>
      <c r="Y1145" s="114"/>
    </row>
    <row r="1146" spans="3:25">
      <c r="C1146" s="167"/>
      <c r="D1146" s="160"/>
      <c r="E1146" s="140"/>
      <c r="F1146" s="143"/>
      <c r="G1146" s="144"/>
      <c r="H1146" s="199"/>
      <c r="I1146" s="187"/>
      <c r="J1146" s="169"/>
      <c r="K1146" s="200"/>
      <c r="L1146" s="143"/>
      <c r="M1146" s="143"/>
      <c r="N1146" s="143"/>
      <c r="O1146" s="147"/>
      <c r="P1146" s="149"/>
      <c r="Q1146" s="149"/>
      <c r="R1146" s="121"/>
      <c r="S1146" s="164"/>
      <c r="T1146" s="161"/>
      <c r="U1146" s="164"/>
      <c r="V1146" s="121"/>
      <c r="W1146" s="187"/>
      <c r="X1146" s="140"/>
      <c r="Y1146" s="114"/>
    </row>
    <row r="1147" spans="3:25">
      <c r="C1147" s="167"/>
      <c r="D1147" s="160"/>
      <c r="E1147" s="140"/>
      <c r="F1147" s="143"/>
      <c r="G1147" s="144"/>
      <c r="H1147" s="199"/>
      <c r="I1147" s="187"/>
      <c r="J1147" s="169"/>
      <c r="K1147" s="200"/>
      <c r="L1147" s="143"/>
      <c r="M1147" s="143"/>
      <c r="N1147" s="143"/>
      <c r="O1147" s="147"/>
      <c r="P1147" s="149"/>
      <c r="Q1147" s="149"/>
      <c r="R1147" s="121"/>
      <c r="S1147" s="164"/>
      <c r="T1147" s="161"/>
      <c r="U1147" s="164"/>
      <c r="V1147" s="121"/>
      <c r="W1147" s="187"/>
      <c r="X1147" s="140"/>
      <c r="Y1147" s="114"/>
    </row>
    <row r="1148" spans="3:25">
      <c r="C1148" s="167"/>
      <c r="D1148" s="160"/>
      <c r="E1148" s="140"/>
      <c r="F1148" s="143"/>
      <c r="G1148" s="144"/>
      <c r="H1148" s="199"/>
      <c r="I1148" s="187"/>
      <c r="J1148" s="169"/>
      <c r="K1148" s="200"/>
      <c r="L1148" s="143"/>
      <c r="M1148" s="143"/>
      <c r="N1148" s="143"/>
      <c r="O1148" s="147"/>
      <c r="P1148" s="149"/>
      <c r="Q1148" s="149"/>
      <c r="R1148" s="121"/>
      <c r="S1148" s="164"/>
      <c r="T1148" s="161"/>
      <c r="U1148" s="164"/>
      <c r="V1148" s="121"/>
      <c r="W1148" s="187"/>
      <c r="X1148" s="140"/>
      <c r="Y1148" s="114"/>
    </row>
    <row r="1149" spans="3:25">
      <c r="C1149" s="167"/>
      <c r="D1149" s="160"/>
      <c r="E1149" s="140"/>
      <c r="F1149" s="143"/>
      <c r="G1149" s="144"/>
      <c r="H1149" s="199"/>
      <c r="I1149" s="187"/>
      <c r="J1149" s="169"/>
      <c r="K1149" s="200"/>
      <c r="L1149" s="143"/>
      <c r="M1149" s="143"/>
      <c r="N1149" s="143"/>
      <c r="O1149" s="147"/>
      <c r="P1149" s="149"/>
      <c r="Q1149" s="149"/>
      <c r="R1149" s="121"/>
      <c r="S1149" s="164"/>
      <c r="T1149" s="161"/>
      <c r="U1149" s="164"/>
      <c r="V1149" s="121"/>
      <c r="W1149" s="187"/>
      <c r="X1149" s="140"/>
      <c r="Y1149" s="114"/>
    </row>
    <row r="1150" spans="3:25">
      <c r="C1150" s="167"/>
      <c r="D1150" s="160"/>
      <c r="E1150" s="140"/>
      <c r="F1150" s="143"/>
      <c r="G1150" s="144"/>
      <c r="H1150" s="199"/>
      <c r="I1150" s="187"/>
      <c r="J1150" s="169"/>
      <c r="K1150" s="200"/>
      <c r="L1150" s="143"/>
      <c r="M1150" s="143"/>
      <c r="N1150" s="143"/>
      <c r="O1150" s="147"/>
      <c r="P1150" s="149"/>
      <c r="Q1150" s="149"/>
      <c r="R1150" s="121"/>
      <c r="S1150" s="164"/>
      <c r="T1150" s="161"/>
      <c r="U1150" s="164"/>
      <c r="V1150" s="121"/>
      <c r="W1150" s="187"/>
      <c r="X1150" s="140"/>
      <c r="Y1150" s="114"/>
    </row>
    <row r="1151" spans="3:25">
      <c r="C1151" s="167"/>
      <c r="D1151" s="160"/>
      <c r="E1151" s="140"/>
      <c r="F1151" s="143"/>
      <c r="G1151" s="144"/>
      <c r="H1151" s="199"/>
      <c r="I1151" s="187"/>
      <c r="J1151" s="169"/>
      <c r="K1151" s="200"/>
      <c r="L1151" s="143"/>
      <c r="M1151" s="143"/>
      <c r="N1151" s="143"/>
      <c r="O1151" s="147"/>
      <c r="P1151" s="149"/>
      <c r="Q1151" s="149"/>
      <c r="R1151" s="121"/>
      <c r="S1151" s="164"/>
      <c r="T1151" s="161"/>
      <c r="U1151" s="164"/>
      <c r="V1151" s="121"/>
      <c r="W1151" s="187"/>
      <c r="X1151" s="140"/>
      <c r="Y1151" s="114"/>
    </row>
    <row r="1152" spans="3:25">
      <c r="C1152" s="167"/>
      <c r="D1152" s="160"/>
      <c r="E1152" s="140"/>
      <c r="F1152" s="143"/>
      <c r="G1152" s="144"/>
      <c r="H1152" s="199"/>
      <c r="I1152" s="187"/>
      <c r="J1152" s="169"/>
      <c r="K1152" s="200"/>
      <c r="L1152" s="143"/>
      <c r="M1152" s="143"/>
      <c r="N1152" s="143"/>
      <c r="O1152" s="147"/>
      <c r="P1152" s="149"/>
      <c r="Q1152" s="149"/>
      <c r="R1152" s="121"/>
      <c r="S1152" s="164"/>
      <c r="T1152" s="161"/>
      <c r="U1152" s="164"/>
      <c r="V1152" s="121"/>
      <c r="W1152" s="187"/>
      <c r="X1152" s="140"/>
      <c r="Y1152" s="114"/>
    </row>
    <row r="1153" spans="3:25">
      <c r="C1153" s="167"/>
      <c r="D1153" s="160"/>
      <c r="E1153" s="140"/>
      <c r="F1153" s="143"/>
      <c r="G1153" s="144"/>
      <c r="H1153" s="199"/>
      <c r="I1153" s="187"/>
      <c r="J1153" s="169"/>
      <c r="K1153" s="200"/>
      <c r="L1153" s="143"/>
      <c r="M1153" s="143"/>
      <c r="N1153" s="143"/>
      <c r="O1153" s="147"/>
      <c r="P1153" s="149"/>
      <c r="Q1153" s="149"/>
      <c r="R1153" s="121"/>
      <c r="S1153" s="164"/>
      <c r="T1153" s="161"/>
      <c r="U1153" s="164"/>
      <c r="V1153" s="121"/>
      <c r="W1153" s="187"/>
      <c r="X1153" s="140"/>
      <c r="Y1153" s="114"/>
    </row>
    <row r="1154" spans="3:25">
      <c r="C1154" s="167"/>
      <c r="D1154" s="160"/>
      <c r="E1154" s="140"/>
      <c r="F1154" s="143"/>
      <c r="G1154" s="144"/>
      <c r="H1154" s="199"/>
      <c r="I1154" s="187"/>
      <c r="J1154" s="169"/>
      <c r="K1154" s="200"/>
      <c r="L1154" s="143"/>
      <c r="M1154" s="143"/>
      <c r="N1154" s="143"/>
      <c r="O1154" s="147"/>
      <c r="P1154" s="149"/>
      <c r="Q1154" s="149"/>
      <c r="R1154" s="121"/>
      <c r="S1154" s="164"/>
      <c r="T1154" s="161"/>
      <c r="U1154" s="164"/>
      <c r="V1154" s="121"/>
      <c r="W1154" s="187"/>
      <c r="X1154" s="140"/>
      <c r="Y1154" s="114"/>
    </row>
    <row r="1155" spans="3:25">
      <c r="C1155" s="167"/>
      <c r="D1155" s="160"/>
      <c r="E1155" s="140"/>
      <c r="F1155" s="143"/>
      <c r="G1155" s="144"/>
      <c r="H1155" s="199"/>
      <c r="I1155" s="187"/>
      <c r="J1155" s="169"/>
      <c r="K1155" s="200"/>
      <c r="L1155" s="143"/>
      <c r="M1155" s="143"/>
      <c r="N1155" s="143"/>
      <c r="O1155" s="147"/>
      <c r="P1155" s="149"/>
      <c r="Q1155" s="149"/>
      <c r="R1155" s="121"/>
      <c r="S1155" s="164"/>
      <c r="T1155" s="161"/>
      <c r="U1155" s="164"/>
      <c r="V1155" s="121"/>
      <c r="W1155" s="187"/>
      <c r="X1155" s="140"/>
      <c r="Y1155" s="114"/>
    </row>
    <row r="1156" spans="3:25">
      <c r="C1156" s="167"/>
      <c r="D1156" s="160"/>
      <c r="E1156" s="140"/>
      <c r="F1156" s="143"/>
      <c r="G1156" s="144"/>
      <c r="H1156" s="199"/>
      <c r="I1156" s="187"/>
      <c r="J1156" s="169"/>
      <c r="K1156" s="200"/>
      <c r="L1156" s="143"/>
      <c r="M1156" s="143"/>
      <c r="N1156" s="143"/>
      <c r="O1156" s="147"/>
      <c r="P1156" s="149"/>
      <c r="Q1156" s="149"/>
      <c r="R1156" s="121"/>
      <c r="S1156" s="164"/>
      <c r="T1156" s="161"/>
      <c r="U1156" s="164"/>
      <c r="V1156" s="121"/>
      <c r="W1156" s="187"/>
      <c r="X1156" s="140"/>
      <c r="Y1156" s="114"/>
    </row>
    <row r="1157" spans="3:25">
      <c r="C1157" s="167"/>
      <c r="D1157" s="160"/>
      <c r="E1157" s="140"/>
      <c r="F1157" s="143"/>
      <c r="G1157" s="144"/>
      <c r="H1157" s="199"/>
      <c r="I1157" s="187"/>
      <c r="J1157" s="169"/>
      <c r="K1157" s="200"/>
      <c r="L1157" s="143"/>
      <c r="M1157" s="143"/>
      <c r="N1157" s="143"/>
      <c r="O1157" s="147"/>
      <c r="P1157" s="149"/>
      <c r="Q1157" s="149"/>
      <c r="R1157" s="121"/>
      <c r="S1157" s="164"/>
      <c r="T1157" s="161"/>
      <c r="U1157" s="164"/>
      <c r="V1157" s="121"/>
      <c r="W1157" s="187"/>
      <c r="X1157" s="140"/>
      <c r="Y1157" s="114"/>
    </row>
    <row r="1158" spans="3:25">
      <c r="C1158" s="167"/>
      <c r="D1158" s="160"/>
      <c r="E1158" s="140"/>
      <c r="F1158" s="143"/>
      <c r="G1158" s="144"/>
      <c r="H1158" s="199"/>
      <c r="I1158" s="187"/>
      <c r="J1158" s="169"/>
      <c r="K1158" s="200"/>
      <c r="L1158" s="143"/>
      <c r="M1158" s="143"/>
      <c r="N1158" s="143"/>
      <c r="O1158" s="147"/>
      <c r="P1158" s="149"/>
      <c r="Q1158" s="149"/>
      <c r="R1158" s="121"/>
      <c r="S1158" s="164"/>
      <c r="T1158" s="161"/>
      <c r="U1158" s="164"/>
      <c r="V1158" s="121"/>
      <c r="W1158" s="187"/>
      <c r="X1158" s="140"/>
      <c r="Y1158" s="114"/>
    </row>
    <row r="1159" spans="3:25">
      <c r="C1159" s="167"/>
      <c r="D1159" s="160"/>
      <c r="E1159" s="140"/>
      <c r="F1159" s="143"/>
      <c r="G1159" s="144"/>
      <c r="H1159" s="199"/>
      <c r="I1159" s="187"/>
      <c r="J1159" s="169"/>
      <c r="K1159" s="200"/>
      <c r="L1159" s="143"/>
      <c r="M1159" s="143"/>
      <c r="N1159" s="143"/>
      <c r="O1159" s="147"/>
      <c r="P1159" s="149"/>
      <c r="Q1159" s="149"/>
      <c r="R1159" s="121"/>
      <c r="S1159" s="164"/>
      <c r="T1159" s="161"/>
      <c r="U1159" s="164"/>
      <c r="V1159" s="121"/>
      <c r="W1159" s="187"/>
      <c r="X1159" s="140"/>
      <c r="Y1159" s="114"/>
    </row>
    <row r="1160" spans="3:25">
      <c r="C1160" s="167"/>
      <c r="D1160" s="160"/>
      <c r="E1160" s="140"/>
      <c r="F1160" s="143"/>
      <c r="G1160" s="144"/>
      <c r="H1160" s="199"/>
      <c r="I1160" s="187"/>
      <c r="J1160" s="169"/>
      <c r="K1160" s="200"/>
      <c r="L1160" s="143"/>
      <c r="M1160" s="143"/>
      <c r="N1160" s="143"/>
      <c r="O1160" s="147"/>
      <c r="P1160" s="149"/>
      <c r="Q1160" s="149"/>
      <c r="R1160" s="121"/>
      <c r="S1160" s="164"/>
      <c r="T1160" s="161"/>
      <c r="U1160" s="164"/>
      <c r="V1160" s="121"/>
      <c r="W1160" s="187"/>
      <c r="X1160" s="140"/>
      <c r="Y1160" s="114"/>
    </row>
    <row r="1161" spans="3:25">
      <c r="C1161" s="167"/>
      <c r="D1161" s="160"/>
      <c r="E1161" s="140"/>
      <c r="F1161" s="143"/>
      <c r="G1161" s="144"/>
      <c r="H1161" s="199"/>
      <c r="I1161" s="187"/>
      <c r="J1161" s="169"/>
      <c r="K1161" s="200"/>
      <c r="L1161" s="143"/>
      <c r="M1161" s="143"/>
      <c r="N1161" s="143"/>
      <c r="O1161" s="147"/>
      <c r="P1161" s="149"/>
      <c r="Q1161" s="149"/>
      <c r="R1161" s="121"/>
      <c r="S1161" s="164"/>
      <c r="T1161" s="161"/>
      <c r="U1161" s="164"/>
      <c r="V1161" s="121"/>
      <c r="W1161" s="187"/>
      <c r="X1161" s="140"/>
      <c r="Y1161" s="114"/>
    </row>
    <row r="1162" spans="3:25">
      <c r="C1162" s="167"/>
      <c r="D1162" s="160"/>
      <c r="E1162" s="140"/>
      <c r="F1162" s="143"/>
      <c r="G1162" s="144"/>
      <c r="H1162" s="199"/>
      <c r="I1162" s="187"/>
      <c r="J1162" s="169"/>
      <c r="K1162" s="200"/>
      <c r="L1162" s="143"/>
      <c r="M1162" s="143"/>
      <c r="N1162" s="143"/>
      <c r="O1162" s="147"/>
      <c r="P1162" s="149"/>
      <c r="Q1162" s="149"/>
      <c r="R1162" s="121"/>
      <c r="S1162" s="164"/>
      <c r="T1162" s="161"/>
      <c r="U1162" s="164"/>
      <c r="V1162" s="121"/>
      <c r="W1162" s="187"/>
      <c r="X1162" s="140"/>
      <c r="Y1162" s="114"/>
    </row>
    <row r="1163" spans="3:25">
      <c r="C1163" s="167"/>
      <c r="D1163" s="160"/>
      <c r="E1163" s="140"/>
      <c r="F1163" s="143"/>
      <c r="G1163" s="144"/>
      <c r="H1163" s="199"/>
      <c r="I1163" s="187"/>
      <c r="J1163" s="169"/>
      <c r="K1163" s="200"/>
      <c r="L1163" s="143"/>
      <c r="M1163" s="143"/>
      <c r="N1163" s="143"/>
      <c r="O1163" s="147"/>
      <c r="P1163" s="149"/>
      <c r="Q1163" s="149"/>
      <c r="R1163" s="121"/>
      <c r="S1163" s="164"/>
      <c r="T1163" s="161"/>
      <c r="U1163" s="164"/>
      <c r="V1163" s="121"/>
      <c r="W1163" s="187"/>
      <c r="X1163" s="140"/>
      <c r="Y1163" s="114"/>
    </row>
    <row r="1164" spans="3:25">
      <c r="C1164" s="167"/>
      <c r="D1164" s="160"/>
      <c r="E1164" s="140"/>
      <c r="F1164" s="143"/>
      <c r="G1164" s="144"/>
      <c r="H1164" s="199"/>
      <c r="I1164" s="187"/>
      <c r="J1164" s="169"/>
      <c r="K1164" s="200"/>
      <c r="L1164" s="143"/>
      <c r="M1164" s="143"/>
      <c r="N1164" s="143"/>
      <c r="O1164" s="147"/>
      <c r="P1164" s="149"/>
      <c r="Q1164" s="149"/>
      <c r="R1164" s="121"/>
      <c r="S1164" s="164"/>
      <c r="T1164" s="161"/>
      <c r="U1164" s="164"/>
      <c r="V1164" s="121"/>
      <c r="W1164" s="187"/>
      <c r="X1164" s="140"/>
      <c r="Y1164" s="114"/>
    </row>
    <row r="1165" spans="3:25">
      <c r="C1165" s="167"/>
      <c r="D1165" s="160"/>
      <c r="E1165" s="140"/>
      <c r="F1165" s="143"/>
      <c r="G1165" s="144"/>
      <c r="H1165" s="199"/>
      <c r="I1165" s="187"/>
      <c r="J1165" s="169"/>
      <c r="K1165" s="200"/>
      <c r="L1165" s="143"/>
      <c r="M1165" s="143"/>
      <c r="N1165" s="143"/>
      <c r="O1165" s="147"/>
      <c r="P1165" s="149"/>
      <c r="Q1165" s="149"/>
      <c r="R1165" s="121"/>
      <c r="S1165" s="164"/>
      <c r="T1165" s="161"/>
      <c r="U1165" s="164"/>
      <c r="V1165" s="121"/>
      <c r="W1165" s="187"/>
      <c r="X1165" s="140"/>
      <c r="Y1165" s="114"/>
    </row>
    <row r="1166" spans="3:25">
      <c r="C1166" s="167"/>
      <c r="D1166" s="160"/>
      <c r="E1166" s="140"/>
      <c r="F1166" s="143"/>
      <c r="G1166" s="144"/>
      <c r="H1166" s="199"/>
      <c r="I1166" s="187"/>
      <c r="J1166" s="169"/>
      <c r="K1166" s="200"/>
      <c r="L1166" s="143"/>
      <c r="M1166" s="143"/>
      <c r="N1166" s="143"/>
      <c r="O1166" s="147"/>
      <c r="P1166" s="149"/>
      <c r="Q1166" s="149"/>
      <c r="R1166" s="121"/>
      <c r="S1166" s="164"/>
      <c r="T1166" s="161"/>
      <c r="U1166" s="164"/>
      <c r="V1166" s="121"/>
      <c r="W1166" s="187"/>
      <c r="X1166" s="140"/>
      <c r="Y1166" s="114"/>
    </row>
    <row r="1167" spans="3:25">
      <c r="C1167" s="167"/>
      <c r="D1167" s="160"/>
      <c r="E1167" s="140"/>
      <c r="F1167" s="143"/>
      <c r="G1167" s="144"/>
      <c r="H1167" s="199"/>
      <c r="I1167" s="187"/>
      <c r="J1167" s="169"/>
      <c r="K1167" s="200"/>
      <c r="L1167" s="143"/>
      <c r="M1167" s="143"/>
      <c r="N1167" s="143"/>
      <c r="O1167" s="147"/>
      <c r="P1167" s="149"/>
      <c r="Q1167" s="149"/>
      <c r="R1167" s="121"/>
      <c r="S1167" s="164"/>
      <c r="T1167" s="161"/>
      <c r="U1167" s="164"/>
      <c r="V1167" s="121"/>
      <c r="W1167" s="187"/>
      <c r="X1167" s="140"/>
      <c r="Y1167" s="114"/>
    </row>
    <row r="1168" spans="3:25">
      <c r="C1168" s="167"/>
      <c r="D1168" s="160"/>
      <c r="E1168" s="140"/>
      <c r="F1168" s="143"/>
      <c r="G1168" s="144"/>
      <c r="H1168" s="199"/>
      <c r="I1168" s="187"/>
      <c r="J1168" s="169"/>
      <c r="K1168" s="200"/>
      <c r="L1168" s="143"/>
      <c r="M1168" s="143"/>
      <c r="N1168" s="143"/>
      <c r="O1168" s="147"/>
      <c r="P1168" s="149"/>
      <c r="Q1168" s="149"/>
      <c r="R1168" s="121"/>
      <c r="S1168" s="164"/>
      <c r="T1168" s="161"/>
      <c r="U1168" s="164"/>
      <c r="V1168" s="121"/>
      <c r="W1168" s="187"/>
      <c r="X1168" s="140"/>
      <c r="Y1168" s="114"/>
    </row>
    <row r="1169" spans="3:25">
      <c r="C1169" s="167"/>
      <c r="D1169" s="160"/>
      <c r="E1169" s="140"/>
      <c r="F1169" s="143"/>
      <c r="G1169" s="144"/>
      <c r="H1169" s="199"/>
      <c r="I1169" s="187"/>
      <c r="J1169" s="169"/>
      <c r="K1169" s="200"/>
      <c r="L1169" s="143"/>
      <c r="M1169" s="143"/>
      <c r="N1169" s="143"/>
      <c r="O1169" s="147"/>
      <c r="P1169" s="149"/>
      <c r="Q1169" s="149"/>
      <c r="R1169" s="121"/>
      <c r="S1169" s="164"/>
      <c r="T1169" s="161"/>
      <c r="U1169" s="164"/>
      <c r="V1169" s="121"/>
      <c r="W1169" s="187"/>
      <c r="X1169" s="140"/>
      <c r="Y1169" s="114"/>
    </row>
    <row r="1170" spans="3:25">
      <c r="C1170" s="167"/>
      <c r="D1170" s="160"/>
      <c r="E1170" s="140"/>
      <c r="F1170" s="143"/>
      <c r="G1170" s="144"/>
      <c r="H1170" s="199"/>
      <c r="I1170" s="187"/>
      <c r="J1170" s="169"/>
      <c r="K1170" s="200"/>
      <c r="L1170" s="143"/>
      <c r="M1170" s="143"/>
      <c r="N1170" s="143"/>
      <c r="O1170" s="147"/>
      <c r="P1170" s="149"/>
      <c r="Q1170" s="149"/>
      <c r="R1170" s="121"/>
      <c r="S1170" s="164"/>
      <c r="T1170" s="161"/>
      <c r="U1170" s="164"/>
      <c r="V1170" s="121"/>
      <c r="W1170" s="187"/>
      <c r="X1170" s="140"/>
      <c r="Y1170" s="114"/>
    </row>
    <row r="1171" spans="3:25">
      <c r="C1171" s="167"/>
      <c r="D1171" s="160"/>
      <c r="E1171" s="140"/>
      <c r="F1171" s="143"/>
      <c r="G1171" s="144"/>
      <c r="H1171" s="199"/>
      <c r="I1171" s="187"/>
      <c r="J1171" s="169"/>
      <c r="K1171" s="200"/>
      <c r="L1171" s="143"/>
      <c r="M1171" s="143"/>
      <c r="N1171" s="143"/>
      <c r="O1171" s="147"/>
      <c r="P1171" s="149"/>
      <c r="Q1171" s="149"/>
      <c r="R1171" s="121"/>
      <c r="S1171" s="164"/>
      <c r="T1171" s="161"/>
      <c r="U1171" s="164"/>
      <c r="V1171" s="121"/>
      <c r="W1171" s="187"/>
      <c r="X1171" s="140"/>
      <c r="Y1171" s="114"/>
    </row>
    <row r="1172" spans="3:25">
      <c r="C1172" s="167"/>
      <c r="D1172" s="160"/>
      <c r="E1172" s="140"/>
      <c r="F1172" s="143"/>
      <c r="G1172" s="144"/>
      <c r="H1172" s="199"/>
      <c r="I1172" s="187"/>
      <c r="J1172" s="169"/>
      <c r="K1172" s="200"/>
      <c r="L1172" s="143"/>
      <c r="M1172" s="143"/>
      <c r="N1172" s="143"/>
      <c r="O1172" s="147"/>
      <c r="P1172" s="149"/>
      <c r="Q1172" s="149"/>
      <c r="R1172" s="121"/>
      <c r="S1172" s="164"/>
      <c r="T1172" s="161"/>
      <c r="U1172" s="164"/>
      <c r="V1172" s="121"/>
      <c r="W1172" s="187"/>
      <c r="X1172" s="140"/>
      <c r="Y1172" s="114"/>
    </row>
    <row r="1173" spans="3:25">
      <c r="C1173" s="167"/>
      <c r="D1173" s="160"/>
      <c r="E1173" s="140"/>
      <c r="F1173" s="143"/>
      <c r="G1173" s="144"/>
      <c r="H1173" s="199"/>
      <c r="I1173" s="187"/>
      <c r="J1173" s="169"/>
      <c r="K1173" s="200"/>
      <c r="L1173" s="143"/>
      <c r="M1173" s="143"/>
      <c r="N1173" s="143"/>
      <c r="O1173" s="147"/>
      <c r="P1173" s="149"/>
      <c r="Q1173" s="149"/>
      <c r="R1173" s="121"/>
      <c r="S1173" s="164"/>
      <c r="T1173" s="161"/>
      <c r="U1173" s="164"/>
      <c r="V1173" s="121"/>
      <c r="W1173" s="187"/>
      <c r="X1173" s="140"/>
      <c r="Y1173" s="114"/>
    </row>
    <row r="1174" spans="3:25">
      <c r="C1174" s="167"/>
      <c r="D1174" s="160"/>
      <c r="E1174" s="140"/>
      <c r="F1174" s="143"/>
      <c r="G1174" s="144"/>
      <c r="H1174" s="199"/>
      <c r="I1174" s="187"/>
      <c r="J1174" s="169"/>
      <c r="K1174" s="200"/>
      <c r="L1174" s="143"/>
      <c r="M1174" s="143"/>
      <c r="N1174" s="143"/>
      <c r="O1174" s="147"/>
      <c r="P1174" s="149"/>
      <c r="Q1174" s="149"/>
      <c r="R1174" s="121"/>
      <c r="S1174" s="164"/>
      <c r="T1174" s="161"/>
      <c r="U1174" s="164"/>
      <c r="V1174" s="121"/>
      <c r="W1174" s="187"/>
      <c r="X1174" s="140"/>
      <c r="Y1174" s="114"/>
    </row>
    <row r="1175" spans="3:25">
      <c r="C1175" s="167"/>
      <c r="D1175" s="160"/>
      <c r="E1175" s="140"/>
      <c r="F1175" s="143"/>
      <c r="G1175" s="144"/>
      <c r="H1175" s="199"/>
      <c r="I1175" s="187"/>
      <c r="J1175" s="169"/>
      <c r="K1175" s="200"/>
      <c r="L1175" s="143"/>
      <c r="M1175" s="143"/>
      <c r="N1175" s="143"/>
      <c r="O1175" s="147"/>
      <c r="P1175" s="149"/>
      <c r="Q1175" s="149"/>
      <c r="R1175" s="121"/>
      <c r="S1175" s="164"/>
      <c r="T1175" s="161"/>
      <c r="U1175" s="164"/>
      <c r="V1175" s="121"/>
      <c r="W1175" s="187"/>
      <c r="X1175" s="140"/>
      <c r="Y1175" s="114"/>
    </row>
    <row r="1176" spans="3:25">
      <c r="C1176" s="167"/>
      <c r="D1176" s="160"/>
      <c r="E1176" s="140"/>
      <c r="F1176" s="143"/>
      <c r="G1176" s="144"/>
      <c r="H1176" s="199"/>
      <c r="I1176" s="187"/>
      <c r="J1176" s="169"/>
      <c r="K1176" s="200"/>
      <c r="L1176" s="143"/>
      <c r="M1176" s="143"/>
      <c r="N1176" s="143"/>
      <c r="O1176" s="147"/>
      <c r="P1176" s="149"/>
      <c r="Q1176" s="149"/>
      <c r="R1176" s="121"/>
      <c r="S1176" s="164"/>
      <c r="T1176" s="161"/>
      <c r="U1176" s="164"/>
      <c r="V1176" s="121"/>
      <c r="W1176" s="187"/>
      <c r="X1176" s="140"/>
      <c r="Y1176" s="114"/>
    </row>
    <row r="1177" spans="3:25">
      <c r="C1177" s="167"/>
      <c r="D1177" s="160"/>
      <c r="E1177" s="140"/>
      <c r="F1177" s="143"/>
      <c r="G1177" s="144"/>
      <c r="H1177" s="199"/>
      <c r="I1177" s="187"/>
      <c r="J1177" s="169"/>
      <c r="K1177" s="200"/>
      <c r="L1177" s="143"/>
      <c r="M1177" s="143"/>
      <c r="N1177" s="143"/>
      <c r="O1177" s="147"/>
      <c r="P1177" s="149"/>
      <c r="Q1177" s="149"/>
      <c r="R1177" s="121"/>
      <c r="S1177" s="164"/>
      <c r="T1177" s="161"/>
      <c r="U1177" s="164"/>
      <c r="V1177" s="121"/>
      <c r="W1177" s="187"/>
      <c r="X1177" s="140"/>
      <c r="Y1177" s="114"/>
    </row>
    <row r="1178" spans="3:25">
      <c r="C1178" s="167"/>
      <c r="D1178" s="160"/>
      <c r="E1178" s="140"/>
      <c r="F1178" s="143"/>
      <c r="G1178" s="144"/>
      <c r="H1178" s="199"/>
      <c r="I1178" s="187"/>
      <c r="J1178" s="169"/>
      <c r="K1178" s="200"/>
      <c r="L1178" s="143"/>
      <c r="M1178" s="143"/>
      <c r="N1178" s="143"/>
      <c r="O1178" s="147"/>
      <c r="P1178" s="149"/>
      <c r="Q1178" s="149"/>
      <c r="R1178" s="121"/>
      <c r="S1178" s="164"/>
      <c r="T1178" s="161"/>
      <c r="U1178" s="164"/>
      <c r="V1178" s="121"/>
      <c r="W1178" s="187"/>
      <c r="X1178" s="140"/>
      <c r="Y1178" s="114"/>
    </row>
    <row r="1179" spans="3:25">
      <c r="C1179" s="167"/>
      <c r="D1179" s="160"/>
      <c r="E1179" s="140"/>
      <c r="F1179" s="143"/>
      <c r="G1179" s="144"/>
      <c r="H1179" s="199"/>
      <c r="I1179" s="187"/>
      <c r="J1179" s="169"/>
      <c r="K1179" s="200"/>
      <c r="L1179" s="143"/>
      <c r="M1179" s="143"/>
      <c r="N1179" s="143"/>
      <c r="O1179" s="147"/>
      <c r="P1179" s="149"/>
      <c r="Q1179" s="149"/>
      <c r="R1179" s="121"/>
      <c r="S1179" s="164"/>
      <c r="T1179" s="161"/>
      <c r="U1179" s="164"/>
      <c r="V1179" s="121"/>
      <c r="W1179" s="187"/>
      <c r="X1179" s="140"/>
      <c r="Y1179" s="114"/>
    </row>
    <row r="1180" spans="3:25">
      <c r="C1180" s="167"/>
      <c r="D1180" s="160"/>
      <c r="E1180" s="140"/>
      <c r="F1180" s="143"/>
      <c r="G1180" s="144"/>
      <c r="H1180" s="199"/>
      <c r="I1180" s="187"/>
      <c r="J1180" s="169"/>
      <c r="K1180" s="200"/>
      <c r="L1180" s="143"/>
      <c r="M1180" s="143"/>
      <c r="N1180" s="143"/>
      <c r="O1180" s="147"/>
      <c r="P1180" s="149"/>
      <c r="Q1180" s="149"/>
      <c r="R1180" s="121"/>
      <c r="S1180" s="164"/>
      <c r="T1180" s="161"/>
      <c r="U1180" s="164"/>
      <c r="V1180" s="121"/>
      <c r="W1180" s="187"/>
      <c r="X1180" s="140"/>
      <c r="Y1180" s="114"/>
    </row>
    <row r="1181" spans="3:25">
      <c r="C1181" s="167"/>
      <c r="D1181" s="160"/>
      <c r="E1181" s="140"/>
      <c r="F1181" s="143"/>
      <c r="G1181" s="144"/>
      <c r="H1181" s="199"/>
      <c r="I1181" s="187"/>
      <c r="J1181" s="169"/>
      <c r="K1181" s="200"/>
      <c r="L1181" s="143"/>
      <c r="M1181" s="143"/>
      <c r="N1181" s="143"/>
      <c r="O1181" s="147"/>
      <c r="P1181" s="149"/>
      <c r="Q1181" s="149"/>
      <c r="R1181" s="121"/>
      <c r="S1181" s="164"/>
      <c r="T1181" s="161"/>
      <c r="U1181" s="164"/>
      <c r="V1181" s="121"/>
      <c r="W1181" s="187"/>
      <c r="X1181" s="140"/>
      <c r="Y1181" s="114"/>
    </row>
    <row r="1182" spans="3:25">
      <c r="C1182" s="167"/>
      <c r="D1182" s="160"/>
      <c r="E1182" s="140"/>
      <c r="F1182" s="143"/>
      <c r="G1182" s="144"/>
      <c r="H1182" s="199"/>
      <c r="I1182" s="187"/>
      <c r="J1182" s="169"/>
      <c r="K1182" s="200"/>
      <c r="L1182" s="143"/>
      <c r="M1182" s="143"/>
      <c r="N1182" s="143"/>
      <c r="O1182" s="147"/>
      <c r="P1182" s="149"/>
      <c r="Q1182" s="149"/>
      <c r="R1182" s="121"/>
      <c r="S1182" s="164"/>
      <c r="T1182" s="161"/>
      <c r="U1182" s="164"/>
      <c r="V1182" s="121"/>
      <c r="W1182" s="187"/>
      <c r="X1182" s="140"/>
      <c r="Y1182" s="114"/>
    </row>
    <row r="1183" spans="3:25">
      <c r="C1183" s="167"/>
      <c r="D1183" s="160"/>
      <c r="E1183" s="140"/>
      <c r="F1183" s="143"/>
      <c r="G1183" s="144"/>
      <c r="H1183" s="199"/>
      <c r="I1183" s="187"/>
      <c r="J1183" s="169"/>
      <c r="K1183" s="200"/>
      <c r="L1183" s="143"/>
      <c r="M1183" s="143"/>
      <c r="N1183" s="143"/>
      <c r="O1183" s="147"/>
      <c r="P1183" s="149"/>
      <c r="Q1183" s="149"/>
      <c r="R1183" s="121"/>
      <c r="S1183" s="164"/>
      <c r="T1183" s="161"/>
      <c r="U1183" s="164"/>
      <c r="V1183" s="121"/>
      <c r="W1183" s="187"/>
      <c r="X1183" s="140"/>
      <c r="Y1183" s="114"/>
    </row>
    <row r="1184" spans="3:25">
      <c r="C1184" s="167"/>
      <c r="D1184" s="160"/>
      <c r="E1184" s="140"/>
      <c r="F1184" s="143"/>
      <c r="G1184" s="144"/>
      <c r="H1184" s="199"/>
      <c r="I1184" s="187"/>
      <c r="J1184" s="169"/>
      <c r="K1184" s="200"/>
      <c r="L1184" s="143"/>
      <c r="M1184" s="143"/>
      <c r="N1184" s="143"/>
      <c r="O1184" s="147"/>
      <c r="P1184" s="149"/>
      <c r="Q1184" s="149"/>
      <c r="R1184" s="121"/>
      <c r="S1184" s="164"/>
      <c r="T1184" s="161"/>
      <c r="U1184" s="164"/>
      <c r="V1184" s="121"/>
      <c r="W1184" s="187"/>
      <c r="X1184" s="140"/>
      <c r="Y1184" s="114"/>
    </row>
    <row r="1185" spans="3:25">
      <c r="C1185" s="167"/>
      <c r="D1185" s="160"/>
      <c r="E1185" s="140"/>
      <c r="F1185" s="143"/>
      <c r="G1185" s="144"/>
      <c r="H1185" s="199"/>
      <c r="I1185" s="187"/>
      <c r="J1185" s="169"/>
      <c r="K1185" s="200"/>
      <c r="L1185" s="143"/>
      <c r="M1185" s="143"/>
      <c r="N1185" s="143"/>
      <c r="O1185" s="147"/>
      <c r="P1185" s="149"/>
      <c r="Q1185" s="149"/>
      <c r="R1185" s="121"/>
      <c r="S1185" s="164"/>
      <c r="T1185" s="161"/>
      <c r="U1185" s="164"/>
      <c r="V1185" s="121"/>
      <c r="W1185" s="187"/>
      <c r="X1185" s="140"/>
      <c r="Y1185" s="114"/>
    </row>
    <row r="1186" spans="3:25">
      <c r="C1186" s="167"/>
      <c r="D1186" s="160"/>
      <c r="E1186" s="140"/>
      <c r="F1186" s="143"/>
      <c r="G1186" s="144"/>
      <c r="H1186" s="199"/>
      <c r="I1186" s="187"/>
      <c r="J1186" s="169"/>
      <c r="K1186" s="200"/>
      <c r="L1186" s="143"/>
      <c r="M1186" s="143"/>
      <c r="N1186" s="143"/>
      <c r="O1186" s="147"/>
      <c r="P1186" s="149"/>
      <c r="Q1186" s="149"/>
      <c r="R1186" s="121"/>
      <c r="S1186" s="164"/>
      <c r="T1186" s="161"/>
      <c r="U1186" s="164"/>
      <c r="V1186" s="121"/>
      <c r="W1186" s="187"/>
      <c r="X1186" s="140"/>
      <c r="Y1186" s="114"/>
    </row>
    <row r="1187" spans="3:25">
      <c r="C1187" s="167"/>
      <c r="D1187" s="160"/>
      <c r="E1187" s="140"/>
      <c r="F1187" s="143"/>
      <c r="G1187" s="144"/>
      <c r="H1187" s="199"/>
      <c r="I1187" s="187"/>
      <c r="J1187" s="169"/>
      <c r="K1187" s="200"/>
      <c r="L1187" s="143"/>
      <c r="M1187" s="143"/>
      <c r="N1187" s="143"/>
      <c r="O1187" s="147"/>
      <c r="P1187" s="149"/>
      <c r="Q1187" s="149"/>
      <c r="R1187" s="121"/>
      <c r="S1187" s="164"/>
      <c r="T1187" s="161"/>
      <c r="U1187" s="164"/>
      <c r="V1187" s="121"/>
      <c r="W1187" s="187"/>
      <c r="X1187" s="140"/>
      <c r="Y1187" s="114"/>
    </row>
    <row r="1188" spans="3:25">
      <c r="C1188" s="167"/>
      <c r="D1188" s="160"/>
      <c r="E1188" s="140"/>
      <c r="F1188" s="143"/>
      <c r="G1188" s="144"/>
      <c r="H1188" s="199"/>
      <c r="I1188" s="187"/>
      <c r="J1188" s="169"/>
      <c r="K1188" s="200"/>
      <c r="L1188" s="143"/>
      <c r="M1188" s="143"/>
      <c r="N1188" s="143"/>
      <c r="O1188" s="147"/>
      <c r="P1188" s="149"/>
      <c r="Q1188" s="149"/>
      <c r="R1188" s="121"/>
      <c r="S1188" s="164"/>
      <c r="T1188" s="161"/>
      <c r="U1188" s="164"/>
      <c r="V1188" s="121"/>
      <c r="W1188" s="187"/>
      <c r="X1188" s="140"/>
      <c r="Y1188" s="114"/>
    </row>
    <row r="1189" spans="3:25">
      <c r="C1189" s="167"/>
      <c r="D1189" s="160"/>
      <c r="E1189" s="140"/>
      <c r="F1189" s="143"/>
      <c r="G1189" s="144"/>
      <c r="H1189" s="199"/>
      <c r="I1189" s="187"/>
      <c r="J1189" s="169"/>
      <c r="K1189" s="200"/>
      <c r="L1189" s="143"/>
      <c r="M1189" s="143"/>
      <c r="N1189" s="143"/>
      <c r="O1189" s="147"/>
      <c r="P1189" s="149"/>
      <c r="Q1189" s="149"/>
      <c r="R1189" s="121"/>
      <c r="S1189" s="164"/>
      <c r="T1189" s="161"/>
      <c r="U1189" s="164"/>
      <c r="V1189" s="121"/>
      <c r="W1189" s="187"/>
      <c r="X1189" s="140"/>
      <c r="Y1189" s="114"/>
    </row>
    <row r="1190" spans="3:25">
      <c r="C1190" s="167"/>
      <c r="D1190" s="160"/>
      <c r="E1190" s="140"/>
      <c r="F1190" s="143"/>
      <c r="G1190" s="144"/>
      <c r="H1190" s="199"/>
      <c r="I1190" s="187"/>
      <c r="J1190" s="169"/>
      <c r="K1190" s="200"/>
      <c r="L1190" s="143"/>
      <c r="M1190" s="143"/>
      <c r="N1190" s="143"/>
      <c r="O1190" s="147"/>
      <c r="P1190" s="149"/>
      <c r="Q1190" s="149"/>
      <c r="R1190" s="121"/>
      <c r="S1190" s="164"/>
      <c r="T1190" s="161"/>
      <c r="U1190" s="164"/>
      <c r="V1190" s="121"/>
      <c r="W1190" s="187"/>
      <c r="X1190" s="140"/>
      <c r="Y1190" s="114"/>
    </row>
    <row r="1191" spans="3:25">
      <c r="C1191" s="167"/>
      <c r="D1191" s="160"/>
      <c r="E1191" s="140"/>
      <c r="F1191" s="143"/>
      <c r="G1191" s="144"/>
      <c r="H1191" s="199"/>
      <c r="I1191" s="187"/>
      <c r="J1191" s="169"/>
      <c r="K1191" s="200"/>
      <c r="L1191" s="143"/>
      <c r="M1191" s="143"/>
      <c r="N1191" s="143"/>
      <c r="O1191" s="147"/>
      <c r="P1191" s="149"/>
      <c r="Q1191" s="149"/>
      <c r="R1191" s="121"/>
      <c r="S1191" s="164"/>
      <c r="T1191" s="161"/>
      <c r="U1191" s="164"/>
      <c r="V1191" s="121"/>
      <c r="W1191" s="187"/>
      <c r="X1191" s="140"/>
      <c r="Y1191" s="114"/>
    </row>
    <row r="1192" spans="3:25">
      <c r="C1192" s="167"/>
      <c r="D1192" s="160"/>
      <c r="E1192" s="140"/>
      <c r="F1192" s="143"/>
      <c r="G1192" s="144"/>
      <c r="H1192" s="199"/>
      <c r="I1192" s="187"/>
      <c r="J1192" s="169"/>
      <c r="K1192" s="200"/>
      <c r="L1192" s="143"/>
      <c r="M1192" s="143"/>
      <c r="N1192" s="143"/>
      <c r="O1192" s="147"/>
      <c r="P1192" s="149"/>
      <c r="Q1192" s="149"/>
      <c r="R1192" s="121"/>
      <c r="S1192" s="164"/>
      <c r="T1192" s="161"/>
      <c r="U1192" s="164"/>
      <c r="V1192" s="121"/>
      <c r="W1192" s="187"/>
      <c r="X1192" s="140"/>
      <c r="Y1192" s="114"/>
    </row>
    <row r="1193" spans="3:25">
      <c r="C1193" s="167"/>
      <c r="D1193" s="160"/>
      <c r="E1193" s="140"/>
      <c r="F1193" s="143"/>
      <c r="G1193" s="144"/>
      <c r="H1193" s="199"/>
      <c r="I1193" s="187"/>
      <c r="J1193" s="169"/>
      <c r="K1193" s="200"/>
      <c r="L1193" s="143"/>
      <c r="M1193" s="143"/>
      <c r="N1193" s="143"/>
      <c r="O1193" s="147"/>
      <c r="P1193" s="149"/>
      <c r="Q1193" s="149"/>
      <c r="R1193" s="121"/>
      <c r="S1193" s="164"/>
      <c r="T1193" s="161"/>
      <c r="U1193" s="164"/>
      <c r="V1193" s="121"/>
      <c r="W1193" s="187"/>
      <c r="X1193" s="140"/>
      <c r="Y1193" s="114"/>
    </row>
    <row r="1194" spans="3:25">
      <c r="C1194" s="167"/>
      <c r="D1194" s="160"/>
      <c r="E1194" s="140"/>
      <c r="F1194" s="143"/>
      <c r="G1194" s="144"/>
      <c r="H1194" s="199"/>
      <c r="I1194" s="187"/>
      <c r="J1194" s="169"/>
      <c r="K1194" s="200"/>
      <c r="L1194" s="143"/>
      <c r="M1194" s="143"/>
      <c r="N1194" s="143"/>
      <c r="O1194" s="147"/>
      <c r="P1194" s="149"/>
      <c r="Q1194" s="149"/>
      <c r="R1194" s="121"/>
      <c r="S1194" s="164"/>
      <c r="T1194" s="161"/>
      <c r="U1194" s="164"/>
      <c r="V1194" s="121"/>
      <c r="W1194" s="187"/>
      <c r="X1194" s="140"/>
      <c r="Y1194" s="114"/>
    </row>
    <row r="1195" spans="3:25">
      <c r="C1195" s="167"/>
      <c r="D1195" s="160"/>
      <c r="E1195" s="140"/>
      <c r="F1195" s="143"/>
      <c r="G1195" s="144"/>
      <c r="H1195" s="199"/>
      <c r="I1195" s="187"/>
      <c r="J1195" s="169"/>
      <c r="K1195" s="200"/>
      <c r="L1195" s="143"/>
      <c r="M1195" s="143"/>
      <c r="N1195" s="143"/>
      <c r="O1195" s="147"/>
      <c r="P1195" s="149"/>
      <c r="Q1195" s="149"/>
      <c r="R1195" s="121"/>
      <c r="S1195" s="164"/>
      <c r="T1195" s="161"/>
      <c r="U1195" s="164"/>
      <c r="V1195" s="121"/>
      <c r="W1195" s="187"/>
      <c r="X1195" s="140"/>
      <c r="Y1195" s="114"/>
    </row>
    <row r="1196" spans="3:25">
      <c r="C1196" s="167"/>
      <c r="D1196" s="160"/>
      <c r="E1196" s="140"/>
      <c r="F1196" s="143"/>
      <c r="G1196" s="144"/>
      <c r="H1196" s="199"/>
      <c r="I1196" s="187"/>
      <c r="J1196" s="169"/>
      <c r="K1196" s="200"/>
      <c r="L1196" s="143"/>
      <c r="M1196" s="143"/>
      <c r="N1196" s="143"/>
      <c r="O1196" s="147"/>
      <c r="P1196" s="149"/>
      <c r="Q1196" s="149"/>
      <c r="R1196" s="121"/>
      <c r="S1196" s="164"/>
      <c r="T1196" s="161"/>
      <c r="U1196" s="164"/>
      <c r="V1196" s="121"/>
      <c r="W1196" s="187"/>
      <c r="X1196" s="140"/>
      <c r="Y1196" s="114"/>
    </row>
    <row r="1197" spans="3:25">
      <c r="C1197" s="167"/>
      <c r="D1197" s="160"/>
      <c r="E1197" s="140"/>
      <c r="F1197" s="143"/>
      <c r="G1197" s="144"/>
      <c r="H1197" s="199"/>
      <c r="I1197" s="187"/>
      <c r="J1197" s="169"/>
      <c r="K1197" s="200"/>
      <c r="L1197" s="143"/>
      <c r="M1197" s="143"/>
      <c r="N1197" s="143"/>
      <c r="O1197" s="147"/>
      <c r="P1197" s="149"/>
      <c r="Q1197" s="149"/>
      <c r="R1197" s="121"/>
      <c r="S1197" s="164"/>
      <c r="T1197" s="161"/>
      <c r="U1197" s="164"/>
      <c r="V1197" s="121"/>
      <c r="W1197" s="187"/>
      <c r="X1197" s="140"/>
      <c r="Y1197" s="114"/>
    </row>
    <row r="1198" spans="3:25">
      <c r="C1198" s="167"/>
      <c r="D1198" s="160"/>
      <c r="E1198" s="140"/>
      <c r="F1198" s="143"/>
      <c r="G1198" s="144"/>
      <c r="H1198" s="199"/>
      <c r="I1198" s="187"/>
      <c r="J1198" s="169"/>
      <c r="K1198" s="200"/>
      <c r="L1198" s="143"/>
      <c r="M1198" s="143"/>
      <c r="N1198" s="143"/>
      <c r="O1198" s="147"/>
      <c r="P1198" s="149"/>
      <c r="Q1198" s="149"/>
      <c r="R1198" s="121"/>
      <c r="S1198" s="164"/>
      <c r="T1198" s="161"/>
      <c r="U1198" s="164"/>
      <c r="V1198" s="121"/>
      <c r="W1198" s="187"/>
      <c r="X1198" s="140"/>
      <c r="Y1198" s="114"/>
    </row>
    <row r="1199" spans="3:25">
      <c r="C1199" s="167"/>
      <c r="D1199" s="160"/>
      <c r="E1199" s="140"/>
      <c r="F1199" s="143"/>
      <c r="G1199" s="144"/>
      <c r="H1199" s="199"/>
      <c r="I1199" s="187"/>
      <c r="J1199" s="169"/>
      <c r="K1199" s="200"/>
      <c r="L1199" s="143"/>
      <c r="M1199" s="143"/>
      <c r="N1199" s="143"/>
      <c r="O1199" s="147"/>
      <c r="P1199" s="149"/>
      <c r="Q1199" s="149"/>
      <c r="R1199" s="121"/>
      <c r="S1199" s="164"/>
      <c r="T1199" s="161"/>
      <c r="U1199" s="164"/>
      <c r="V1199" s="121"/>
      <c r="W1199" s="187"/>
      <c r="X1199" s="140"/>
      <c r="Y1199" s="114"/>
    </row>
    <row r="1200" spans="3:25">
      <c r="C1200" s="167"/>
      <c r="D1200" s="160"/>
      <c r="E1200" s="140"/>
      <c r="F1200" s="143"/>
      <c r="G1200" s="144"/>
      <c r="H1200" s="199"/>
      <c r="I1200" s="187"/>
      <c r="J1200" s="169"/>
      <c r="K1200" s="200"/>
      <c r="L1200" s="143"/>
      <c r="M1200" s="143"/>
      <c r="N1200" s="143"/>
      <c r="O1200" s="147"/>
      <c r="P1200" s="149"/>
      <c r="Q1200" s="149"/>
      <c r="R1200" s="121"/>
      <c r="S1200" s="164"/>
      <c r="T1200" s="161"/>
      <c r="U1200" s="164"/>
      <c r="V1200" s="121"/>
      <c r="W1200" s="187"/>
      <c r="X1200" s="140"/>
      <c r="Y1200" s="114"/>
    </row>
    <row r="1201" spans="3:25">
      <c r="C1201" s="167"/>
      <c r="D1201" s="160"/>
      <c r="E1201" s="140"/>
      <c r="F1201" s="143"/>
      <c r="G1201" s="144"/>
      <c r="H1201" s="199"/>
      <c r="I1201" s="187"/>
      <c r="J1201" s="169"/>
      <c r="K1201" s="200"/>
      <c r="L1201" s="143"/>
      <c r="M1201" s="143"/>
      <c r="N1201" s="143"/>
      <c r="O1201" s="147"/>
      <c r="P1201" s="149"/>
      <c r="Q1201" s="149"/>
      <c r="R1201" s="121"/>
      <c r="S1201" s="164"/>
      <c r="T1201" s="161"/>
      <c r="U1201" s="164"/>
      <c r="V1201" s="121"/>
      <c r="W1201" s="187"/>
      <c r="X1201" s="140"/>
      <c r="Y1201" s="114"/>
    </row>
    <row r="1202" spans="3:25">
      <c r="C1202" s="167"/>
      <c r="D1202" s="160"/>
      <c r="E1202" s="140"/>
      <c r="F1202" s="143"/>
      <c r="G1202" s="144"/>
      <c r="H1202" s="199"/>
      <c r="I1202" s="187"/>
      <c r="J1202" s="169"/>
      <c r="K1202" s="200"/>
      <c r="L1202" s="143"/>
      <c r="M1202" s="143"/>
      <c r="N1202" s="143"/>
      <c r="O1202" s="147"/>
      <c r="P1202" s="149"/>
      <c r="Q1202" s="149"/>
      <c r="R1202" s="121"/>
      <c r="S1202" s="164"/>
      <c r="T1202" s="161"/>
      <c r="U1202" s="164"/>
      <c r="V1202" s="121"/>
      <c r="W1202" s="187"/>
      <c r="X1202" s="140"/>
      <c r="Y1202" s="114"/>
    </row>
    <row r="1203" spans="3:25">
      <c r="C1203" s="167"/>
      <c r="D1203" s="160"/>
      <c r="E1203" s="140"/>
      <c r="F1203" s="143"/>
      <c r="G1203" s="144"/>
      <c r="H1203" s="199"/>
      <c r="I1203" s="187"/>
      <c r="J1203" s="169"/>
      <c r="K1203" s="200"/>
      <c r="L1203" s="143"/>
      <c r="M1203" s="143"/>
      <c r="N1203" s="143"/>
      <c r="O1203" s="147"/>
      <c r="P1203" s="149"/>
      <c r="Q1203" s="149"/>
      <c r="R1203" s="121"/>
      <c r="S1203" s="164"/>
      <c r="T1203" s="161"/>
      <c r="U1203" s="164"/>
      <c r="V1203" s="121"/>
      <c r="W1203" s="187"/>
      <c r="X1203" s="140"/>
      <c r="Y1203" s="114"/>
    </row>
    <row r="1204" spans="3:25">
      <c r="C1204" s="167"/>
      <c r="D1204" s="160"/>
      <c r="E1204" s="140"/>
      <c r="F1204" s="143"/>
      <c r="G1204" s="144"/>
      <c r="H1204" s="199"/>
      <c r="I1204" s="187"/>
      <c r="J1204" s="169"/>
      <c r="K1204" s="200"/>
      <c r="L1204" s="143"/>
      <c r="M1204" s="143"/>
      <c r="N1204" s="143"/>
      <c r="O1204" s="147"/>
      <c r="P1204" s="149"/>
      <c r="Q1204" s="149"/>
      <c r="R1204" s="121"/>
      <c r="S1204" s="164"/>
      <c r="T1204" s="161"/>
      <c r="U1204" s="164"/>
      <c r="V1204" s="121"/>
      <c r="W1204" s="187"/>
      <c r="X1204" s="140"/>
      <c r="Y1204" s="114"/>
    </row>
    <row r="1205" spans="3:25">
      <c r="C1205" s="167"/>
      <c r="D1205" s="160"/>
      <c r="E1205" s="140"/>
      <c r="F1205" s="143"/>
      <c r="G1205" s="144"/>
      <c r="H1205" s="199"/>
      <c r="I1205" s="187"/>
      <c r="J1205" s="169"/>
      <c r="K1205" s="200"/>
      <c r="L1205" s="143"/>
      <c r="M1205" s="143"/>
      <c r="N1205" s="143"/>
      <c r="O1205" s="147"/>
      <c r="P1205" s="149"/>
      <c r="Q1205" s="149"/>
      <c r="R1205" s="121"/>
      <c r="S1205" s="164"/>
      <c r="T1205" s="161"/>
      <c r="U1205" s="164"/>
      <c r="V1205" s="121"/>
      <c r="W1205" s="187"/>
      <c r="X1205" s="140"/>
      <c r="Y1205" s="114"/>
    </row>
    <row r="1206" spans="3:25">
      <c r="C1206" s="167"/>
      <c r="D1206" s="160"/>
      <c r="E1206" s="140"/>
      <c r="F1206" s="143"/>
      <c r="G1206" s="144"/>
      <c r="H1206" s="199"/>
      <c r="I1206" s="187"/>
      <c r="J1206" s="169"/>
      <c r="K1206" s="200"/>
      <c r="L1206" s="143"/>
      <c r="M1206" s="143"/>
      <c r="N1206" s="143"/>
      <c r="O1206" s="147"/>
      <c r="P1206" s="149"/>
      <c r="Q1206" s="149"/>
      <c r="R1206" s="121"/>
      <c r="S1206" s="164"/>
      <c r="T1206" s="161"/>
      <c r="U1206" s="164"/>
      <c r="V1206" s="121"/>
      <c r="W1206" s="187"/>
      <c r="X1206" s="140"/>
      <c r="Y1206" s="114"/>
    </row>
    <row r="1207" spans="3:25">
      <c r="C1207" s="167"/>
      <c r="D1207" s="160"/>
      <c r="E1207" s="140"/>
      <c r="F1207" s="143"/>
      <c r="G1207" s="144"/>
      <c r="H1207" s="199"/>
      <c r="I1207" s="187"/>
      <c r="J1207" s="169"/>
      <c r="K1207" s="200"/>
      <c r="L1207" s="143"/>
      <c r="M1207" s="143"/>
      <c r="N1207" s="143"/>
      <c r="O1207" s="147"/>
      <c r="P1207" s="149"/>
      <c r="Q1207" s="149"/>
      <c r="R1207" s="121"/>
      <c r="S1207" s="164"/>
      <c r="T1207" s="161"/>
      <c r="U1207" s="164"/>
      <c r="V1207" s="121"/>
      <c r="W1207" s="187"/>
      <c r="X1207" s="140"/>
      <c r="Y1207" s="114"/>
    </row>
    <row r="1208" spans="3:25">
      <c r="C1208" s="167"/>
      <c r="D1208" s="160"/>
      <c r="E1208" s="140"/>
      <c r="F1208" s="143"/>
      <c r="G1208" s="144"/>
      <c r="H1208" s="199"/>
      <c r="I1208" s="187"/>
      <c r="J1208" s="169"/>
      <c r="K1208" s="200"/>
      <c r="L1208" s="143"/>
      <c r="M1208" s="143"/>
      <c r="N1208" s="143"/>
      <c r="O1208" s="147"/>
      <c r="P1208" s="149"/>
      <c r="Q1208" s="149"/>
      <c r="R1208" s="121"/>
      <c r="S1208" s="164"/>
      <c r="T1208" s="161"/>
      <c r="U1208" s="164"/>
      <c r="V1208" s="121"/>
      <c r="W1208" s="187"/>
      <c r="X1208" s="140"/>
      <c r="Y1208" s="114"/>
    </row>
    <row r="1209" spans="3:25">
      <c r="C1209" s="167"/>
      <c r="D1209" s="160"/>
      <c r="E1209" s="140"/>
      <c r="F1209" s="143"/>
      <c r="G1209" s="144"/>
      <c r="H1209" s="199"/>
      <c r="I1209" s="187"/>
      <c r="J1209" s="169"/>
      <c r="K1209" s="200"/>
      <c r="L1209" s="143"/>
      <c r="M1209" s="143"/>
      <c r="N1209" s="143"/>
      <c r="O1209" s="147"/>
      <c r="P1209" s="149"/>
      <c r="Q1209" s="149"/>
      <c r="R1209" s="121"/>
      <c r="S1209" s="164"/>
      <c r="T1209" s="161"/>
      <c r="U1209" s="164"/>
      <c r="V1209" s="121"/>
      <c r="W1209" s="187"/>
      <c r="X1209" s="140"/>
      <c r="Y1209" s="114"/>
    </row>
    <row r="1210" spans="3:25">
      <c r="C1210" s="167"/>
      <c r="D1210" s="160"/>
      <c r="E1210" s="140"/>
      <c r="F1210" s="143"/>
      <c r="G1210" s="144"/>
      <c r="H1210" s="199"/>
      <c r="I1210" s="187"/>
      <c r="J1210" s="169"/>
      <c r="K1210" s="200"/>
      <c r="L1210" s="143"/>
      <c r="M1210" s="143"/>
      <c r="N1210" s="143"/>
      <c r="O1210" s="147"/>
      <c r="P1210" s="149"/>
      <c r="Q1210" s="149"/>
      <c r="R1210" s="121"/>
      <c r="S1210" s="164"/>
      <c r="T1210" s="161"/>
      <c r="U1210" s="164"/>
      <c r="V1210" s="121"/>
      <c r="W1210" s="187"/>
      <c r="X1210" s="140"/>
      <c r="Y1210" s="114"/>
    </row>
    <row r="1211" spans="3:25">
      <c r="C1211" s="167"/>
      <c r="D1211" s="160"/>
      <c r="E1211" s="140"/>
      <c r="F1211" s="143"/>
      <c r="G1211" s="144"/>
      <c r="H1211" s="199"/>
      <c r="I1211" s="187"/>
      <c r="J1211" s="169"/>
      <c r="K1211" s="200"/>
      <c r="L1211" s="143"/>
      <c r="M1211" s="143"/>
      <c r="N1211" s="143"/>
      <c r="O1211" s="147"/>
      <c r="P1211" s="149"/>
      <c r="Q1211" s="149"/>
      <c r="R1211" s="121"/>
      <c r="S1211" s="164"/>
      <c r="T1211" s="161"/>
      <c r="U1211" s="164"/>
      <c r="V1211" s="121"/>
      <c r="W1211" s="187"/>
      <c r="X1211" s="140"/>
      <c r="Y1211" s="114"/>
    </row>
    <row r="1212" spans="3:25">
      <c r="C1212" s="167"/>
      <c r="D1212" s="160"/>
      <c r="E1212" s="140"/>
      <c r="F1212" s="143"/>
      <c r="G1212" s="144"/>
      <c r="H1212" s="199"/>
      <c r="I1212" s="187"/>
      <c r="J1212" s="169"/>
      <c r="K1212" s="200"/>
      <c r="L1212" s="143"/>
      <c r="M1212" s="143"/>
      <c r="N1212" s="143"/>
      <c r="O1212" s="147"/>
      <c r="P1212" s="149"/>
      <c r="Q1212" s="149"/>
      <c r="R1212" s="121"/>
      <c r="S1212" s="164"/>
      <c r="T1212" s="161"/>
      <c r="U1212" s="164"/>
      <c r="V1212" s="121"/>
      <c r="W1212" s="187"/>
      <c r="X1212" s="140"/>
      <c r="Y1212" s="114"/>
    </row>
    <row r="1213" spans="3:25">
      <c r="C1213" s="167"/>
      <c r="D1213" s="160"/>
      <c r="E1213" s="140"/>
      <c r="F1213" s="143"/>
      <c r="G1213" s="144"/>
      <c r="H1213" s="199"/>
      <c r="I1213" s="187"/>
      <c r="J1213" s="169"/>
      <c r="K1213" s="200"/>
      <c r="L1213" s="143"/>
      <c r="M1213" s="143"/>
      <c r="N1213" s="143"/>
      <c r="O1213" s="147"/>
      <c r="P1213" s="149"/>
      <c r="Q1213" s="149"/>
      <c r="R1213" s="121"/>
      <c r="S1213" s="164"/>
      <c r="T1213" s="161"/>
      <c r="U1213" s="164"/>
      <c r="V1213" s="121"/>
      <c r="W1213" s="187"/>
      <c r="X1213" s="140"/>
      <c r="Y1213" s="114"/>
    </row>
    <row r="1214" spans="3:25">
      <c r="C1214" s="167"/>
      <c r="D1214" s="160"/>
      <c r="E1214" s="140"/>
      <c r="F1214" s="143"/>
      <c r="G1214" s="144"/>
      <c r="H1214" s="199"/>
      <c r="I1214" s="187"/>
      <c r="J1214" s="169"/>
      <c r="K1214" s="200"/>
      <c r="L1214" s="143"/>
      <c r="M1214" s="143"/>
      <c r="N1214" s="143"/>
      <c r="O1214" s="147"/>
      <c r="P1214" s="149"/>
      <c r="Q1214" s="149"/>
      <c r="R1214" s="121"/>
      <c r="S1214" s="164"/>
      <c r="T1214" s="161"/>
      <c r="U1214" s="164"/>
      <c r="V1214" s="121"/>
      <c r="W1214" s="187"/>
      <c r="X1214" s="140"/>
      <c r="Y1214" s="114"/>
    </row>
    <row r="1215" spans="3:25">
      <c r="C1215" s="167"/>
      <c r="D1215" s="160"/>
      <c r="E1215" s="140"/>
      <c r="F1215" s="143"/>
      <c r="G1215" s="144"/>
      <c r="H1215" s="199"/>
      <c r="I1215" s="187"/>
      <c r="J1215" s="169"/>
      <c r="K1215" s="200"/>
      <c r="L1215" s="143"/>
      <c r="M1215" s="143"/>
      <c r="N1215" s="143"/>
      <c r="O1215" s="147"/>
      <c r="P1215" s="149"/>
      <c r="Q1215" s="149"/>
      <c r="R1215" s="121"/>
      <c r="S1215" s="164"/>
      <c r="T1215" s="161"/>
      <c r="U1215" s="164"/>
      <c r="V1215" s="121"/>
      <c r="W1215" s="187"/>
      <c r="X1215" s="140"/>
      <c r="Y1215" s="114"/>
    </row>
    <row r="1216" spans="3:25">
      <c r="C1216" s="167"/>
      <c r="D1216" s="160"/>
      <c r="E1216" s="140"/>
      <c r="F1216" s="143"/>
      <c r="G1216" s="144"/>
      <c r="H1216" s="199"/>
      <c r="I1216" s="187"/>
      <c r="J1216" s="169"/>
      <c r="K1216" s="200"/>
      <c r="L1216" s="143"/>
      <c r="M1216" s="143"/>
      <c r="N1216" s="143"/>
      <c r="O1216" s="147"/>
      <c r="P1216" s="149"/>
      <c r="Q1216" s="149"/>
      <c r="R1216" s="121"/>
      <c r="S1216" s="164"/>
      <c r="T1216" s="161"/>
      <c r="U1216" s="164"/>
      <c r="V1216" s="121"/>
      <c r="W1216" s="187"/>
      <c r="X1216" s="140"/>
      <c r="Y1216" s="114"/>
    </row>
    <row r="1217" spans="3:25">
      <c r="C1217" s="167"/>
      <c r="D1217" s="160"/>
      <c r="E1217" s="140"/>
      <c r="F1217" s="143"/>
      <c r="G1217" s="144"/>
      <c r="H1217" s="199"/>
      <c r="I1217" s="187"/>
      <c r="J1217" s="169"/>
      <c r="K1217" s="200"/>
      <c r="L1217" s="143"/>
      <c r="M1217" s="143"/>
      <c r="N1217" s="143"/>
      <c r="O1217" s="147"/>
      <c r="P1217" s="149"/>
      <c r="Q1217" s="149"/>
      <c r="R1217" s="121"/>
      <c r="S1217" s="164"/>
      <c r="T1217" s="161"/>
      <c r="U1217" s="164"/>
      <c r="V1217" s="121"/>
      <c r="W1217" s="187"/>
      <c r="X1217" s="140"/>
      <c r="Y1217" s="114"/>
    </row>
    <row r="1218" spans="3:25">
      <c r="C1218" s="167"/>
      <c r="D1218" s="160"/>
      <c r="E1218" s="140"/>
      <c r="F1218" s="143"/>
      <c r="G1218" s="144"/>
      <c r="H1218" s="199"/>
      <c r="I1218" s="187"/>
      <c r="J1218" s="169"/>
      <c r="K1218" s="200"/>
      <c r="L1218" s="143"/>
      <c r="M1218" s="143"/>
      <c r="N1218" s="143"/>
      <c r="O1218" s="147"/>
      <c r="P1218" s="149"/>
      <c r="Q1218" s="149"/>
      <c r="R1218" s="121"/>
      <c r="S1218" s="164"/>
      <c r="T1218" s="161"/>
      <c r="U1218" s="164"/>
      <c r="V1218" s="121"/>
      <c r="W1218" s="187"/>
      <c r="X1218" s="140"/>
      <c r="Y1218" s="114"/>
    </row>
    <row r="1219" spans="3:25">
      <c r="C1219" s="167"/>
      <c r="D1219" s="160"/>
      <c r="E1219" s="140"/>
      <c r="F1219" s="143"/>
      <c r="G1219" s="144"/>
      <c r="H1219" s="199"/>
      <c r="I1219" s="187"/>
      <c r="J1219" s="169"/>
      <c r="K1219" s="200"/>
      <c r="L1219" s="143"/>
      <c r="M1219" s="143"/>
      <c r="N1219" s="143"/>
      <c r="O1219" s="147"/>
      <c r="P1219" s="149"/>
      <c r="Q1219" s="149"/>
      <c r="R1219" s="121"/>
      <c r="S1219" s="164"/>
      <c r="T1219" s="161"/>
      <c r="U1219" s="164"/>
      <c r="V1219" s="121"/>
      <c r="W1219" s="187"/>
      <c r="X1219" s="140"/>
      <c r="Y1219" s="114"/>
    </row>
    <row r="1220" spans="3:25">
      <c r="C1220" s="167"/>
      <c r="D1220" s="160"/>
      <c r="E1220" s="140"/>
      <c r="F1220" s="143"/>
      <c r="G1220" s="144"/>
      <c r="H1220" s="199"/>
      <c r="I1220" s="187"/>
      <c r="J1220" s="169"/>
      <c r="K1220" s="200"/>
      <c r="L1220" s="143"/>
      <c r="M1220" s="143"/>
      <c r="N1220" s="143"/>
      <c r="O1220" s="147"/>
      <c r="P1220" s="149"/>
      <c r="Q1220" s="149"/>
      <c r="R1220" s="121"/>
      <c r="S1220" s="164"/>
      <c r="T1220" s="161"/>
      <c r="U1220" s="164"/>
      <c r="V1220" s="121"/>
      <c r="W1220" s="187"/>
      <c r="X1220" s="140"/>
      <c r="Y1220" s="114"/>
    </row>
    <row r="1221" spans="3:25">
      <c r="C1221" s="167"/>
      <c r="D1221" s="160"/>
      <c r="E1221" s="140"/>
      <c r="F1221" s="143"/>
      <c r="G1221" s="144"/>
      <c r="H1221" s="199"/>
      <c r="I1221" s="187"/>
      <c r="J1221" s="169"/>
      <c r="K1221" s="200"/>
      <c r="L1221" s="143"/>
      <c r="M1221" s="143"/>
      <c r="N1221" s="143"/>
      <c r="O1221" s="147"/>
      <c r="P1221" s="149"/>
      <c r="Q1221" s="149"/>
      <c r="R1221" s="121"/>
      <c r="S1221" s="164"/>
      <c r="T1221" s="161"/>
      <c r="U1221" s="164"/>
      <c r="V1221" s="121"/>
      <c r="W1221" s="187"/>
      <c r="X1221" s="140"/>
      <c r="Y1221" s="114"/>
    </row>
    <row r="1222" spans="3:25">
      <c r="C1222" s="167"/>
      <c r="D1222" s="160"/>
      <c r="E1222" s="140"/>
      <c r="F1222" s="143"/>
      <c r="G1222" s="144"/>
      <c r="H1222" s="199"/>
      <c r="I1222" s="187"/>
      <c r="J1222" s="169"/>
      <c r="K1222" s="200"/>
      <c r="L1222" s="143"/>
      <c r="M1222" s="143"/>
      <c r="N1222" s="143"/>
      <c r="O1222" s="147"/>
      <c r="P1222" s="149"/>
      <c r="Q1222" s="149"/>
      <c r="R1222" s="121"/>
      <c r="S1222" s="164"/>
      <c r="T1222" s="161"/>
      <c r="U1222" s="164"/>
      <c r="V1222" s="121"/>
      <c r="W1222" s="187"/>
      <c r="X1222" s="140"/>
      <c r="Y1222" s="114"/>
    </row>
    <row r="1223" spans="3:25">
      <c r="C1223" s="167"/>
      <c r="D1223" s="160"/>
      <c r="E1223" s="140"/>
      <c r="F1223" s="143"/>
      <c r="G1223" s="144"/>
      <c r="H1223" s="199"/>
      <c r="I1223" s="187"/>
      <c r="J1223" s="169"/>
      <c r="K1223" s="200"/>
      <c r="L1223" s="143"/>
      <c r="M1223" s="143"/>
      <c r="N1223" s="143"/>
      <c r="O1223" s="147"/>
      <c r="P1223" s="149"/>
      <c r="Q1223" s="149"/>
      <c r="R1223" s="121"/>
      <c r="S1223" s="164"/>
      <c r="T1223" s="161"/>
      <c r="U1223" s="164"/>
      <c r="V1223" s="121"/>
      <c r="W1223" s="187"/>
      <c r="X1223" s="140"/>
      <c r="Y1223" s="114"/>
    </row>
    <row r="1224" spans="3:25">
      <c r="C1224" s="167"/>
      <c r="D1224" s="160"/>
      <c r="E1224" s="140"/>
      <c r="F1224" s="143"/>
      <c r="G1224" s="144"/>
      <c r="H1224" s="199"/>
      <c r="I1224" s="187"/>
      <c r="J1224" s="169"/>
      <c r="K1224" s="200"/>
      <c r="L1224" s="143"/>
      <c r="M1224" s="143"/>
      <c r="N1224" s="143"/>
      <c r="O1224" s="147"/>
      <c r="P1224" s="149"/>
      <c r="Q1224" s="149"/>
      <c r="R1224" s="121"/>
      <c r="S1224" s="164"/>
      <c r="T1224" s="161"/>
      <c r="U1224" s="164"/>
      <c r="V1224" s="121"/>
      <c r="W1224" s="187"/>
      <c r="X1224" s="140"/>
      <c r="Y1224" s="114"/>
    </row>
    <row r="1225" spans="3:25">
      <c r="C1225" s="167"/>
      <c r="D1225" s="160"/>
      <c r="E1225" s="140"/>
      <c r="F1225" s="143"/>
      <c r="G1225" s="144"/>
      <c r="H1225" s="199"/>
      <c r="I1225" s="187"/>
      <c r="J1225" s="169"/>
      <c r="K1225" s="200"/>
      <c r="L1225" s="143"/>
      <c r="M1225" s="143"/>
      <c r="N1225" s="143"/>
      <c r="O1225" s="147"/>
      <c r="P1225" s="149"/>
      <c r="Q1225" s="149"/>
      <c r="R1225" s="121"/>
      <c r="S1225" s="164"/>
      <c r="T1225" s="161"/>
      <c r="U1225" s="164"/>
      <c r="V1225" s="121"/>
      <c r="W1225" s="187"/>
      <c r="X1225" s="140"/>
      <c r="Y1225" s="114"/>
    </row>
    <row r="1226" spans="3:25">
      <c r="C1226" s="167"/>
      <c r="D1226" s="160"/>
      <c r="E1226" s="140"/>
      <c r="F1226" s="143"/>
      <c r="G1226" s="144"/>
      <c r="H1226" s="199"/>
      <c r="I1226" s="187"/>
      <c r="J1226" s="169"/>
      <c r="K1226" s="200"/>
      <c r="L1226" s="143"/>
      <c r="M1226" s="143"/>
      <c r="N1226" s="143"/>
      <c r="O1226" s="147"/>
      <c r="P1226" s="149"/>
      <c r="Q1226" s="149"/>
      <c r="R1226" s="121"/>
      <c r="S1226" s="164"/>
      <c r="T1226" s="161"/>
      <c r="U1226" s="164"/>
      <c r="V1226" s="121"/>
      <c r="W1226" s="187"/>
      <c r="X1226" s="140"/>
      <c r="Y1226" s="114"/>
    </row>
    <row r="1227" spans="3:25">
      <c r="C1227" s="167"/>
      <c r="D1227" s="160"/>
      <c r="E1227" s="140"/>
      <c r="F1227" s="143"/>
      <c r="G1227" s="144"/>
      <c r="H1227" s="199"/>
      <c r="I1227" s="187"/>
      <c r="J1227" s="169"/>
      <c r="K1227" s="200"/>
      <c r="L1227" s="143"/>
      <c r="M1227" s="143"/>
      <c r="N1227" s="143"/>
      <c r="O1227" s="147"/>
      <c r="P1227" s="149"/>
      <c r="Q1227" s="149"/>
      <c r="R1227" s="121"/>
      <c r="S1227" s="164"/>
      <c r="T1227" s="161"/>
      <c r="U1227" s="164"/>
      <c r="V1227" s="121"/>
      <c r="W1227" s="187"/>
      <c r="X1227" s="140"/>
      <c r="Y1227" s="114"/>
    </row>
    <row r="1228" spans="3:25">
      <c r="C1228" s="167"/>
      <c r="D1228" s="160"/>
      <c r="E1228" s="140"/>
      <c r="F1228" s="143"/>
      <c r="G1228" s="144"/>
      <c r="H1228" s="199"/>
      <c r="I1228" s="187"/>
      <c r="J1228" s="169"/>
      <c r="K1228" s="200"/>
      <c r="L1228" s="143"/>
      <c r="M1228" s="143"/>
      <c r="N1228" s="143"/>
      <c r="O1228" s="147"/>
      <c r="P1228" s="149"/>
      <c r="Q1228" s="149"/>
      <c r="R1228" s="121"/>
      <c r="S1228" s="164"/>
      <c r="T1228" s="161"/>
      <c r="U1228" s="164"/>
      <c r="V1228" s="121"/>
      <c r="W1228" s="187"/>
      <c r="X1228" s="140"/>
      <c r="Y1228" s="114"/>
    </row>
    <row r="1229" spans="3:25">
      <c r="C1229" s="167"/>
      <c r="D1229" s="160"/>
      <c r="E1229" s="140"/>
      <c r="F1229" s="143"/>
      <c r="G1229" s="144"/>
      <c r="H1229" s="199"/>
      <c r="I1229" s="187"/>
      <c r="J1229" s="169"/>
      <c r="K1229" s="200"/>
      <c r="L1229" s="143"/>
      <c r="M1229" s="143"/>
      <c r="N1229" s="143"/>
      <c r="O1229" s="147"/>
      <c r="P1229" s="149"/>
      <c r="Q1229" s="149"/>
      <c r="R1229" s="121"/>
      <c r="S1229" s="164"/>
      <c r="T1229" s="161"/>
      <c r="U1229" s="164"/>
      <c r="V1229" s="121"/>
      <c r="W1229" s="187"/>
      <c r="X1229" s="140"/>
      <c r="Y1229" s="114"/>
    </row>
    <row r="1230" spans="3:25">
      <c r="C1230" s="167"/>
      <c r="D1230" s="160"/>
      <c r="E1230" s="140"/>
      <c r="F1230" s="143"/>
      <c r="G1230" s="144"/>
      <c r="H1230" s="199"/>
      <c r="I1230" s="187"/>
      <c r="J1230" s="169"/>
      <c r="K1230" s="200"/>
      <c r="L1230" s="143"/>
      <c r="M1230" s="143"/>
      <c r="N1230" s="143"/>
      <c r="O1230" s="147"/>
      <c r="P1230" s="149"/>
      <c r="Q1230" s="149"/>
      <c r="R1230" s="121"/>
      <c r="S1230" s="164"/>
      <c r="T1230" s="161"/>
      <c r="U1230" s="164"/>
      <c r="V1230" s="121"/>
      <c r="W1230" s="187"/>
      <c r="X1230" s="140"/>
      <c r="Y1230" s="114"/>
    </row>
    <row r="1231" spans="3:25">
      <c r="C1231" s="167"/>
      <c r="D1231" s="160"/>
      <c r="E1231" s="140"/>
      <c r="F1231" s="143"/>
      <c r="G1231" s="144"/>
      <c r="H1231" s="199"/>
      <c r="I1231" s="187"/>
      <c r="J1231" s="169"/>
      <c r="K1231" s="200"/>
      <c r="L1231" s="143"/>
      <c r="M1231" s="143"/>
      <c r="N1231" s="143"/>
      <c r="O1231" s="147"/>
      <c r="P1231" s="149"/>
      <c r="Q1231" s="149"/>
      <c r="R1231" s="121"/>
      <c r="S1231" s="164"/>
      <c r="T1231" s="161"/>
      <c r="U1231" s="164"/>
      <c r="V1231" s="121"/>
      <c r="W1231" s="187"/>
      <c r="X1231" s="140"/>
      <c r="Y1231" s="114"/>
    </row>
    <row r="1232" spans="3:25">
      <c r="C1232" s="167"/>
      <c r="D1232" s="160"/>
      <c r="E1232" s="140"/>
      <c r="F1232" s="143"/>
      <c r="G1232" s="144"/>
      <c r="H1232" s="199"/>
      <c r="I1232" s="187"/>
      <c r="J1232" s="169"/>
      <c r="K1232" s="200"/>
      <c r="L1232" s="143"/>
      <c r="M1232" s="143"/>
      <c r="N1232" s="143"/>
      <c r="O1232" s="147"/>
      <c r="P1232" s="149"/>
      <c r="Q1232" s="149"/>
      <c r="R1232" s="121"/>
      <c r="S1232" s="164"/>
      <c r="T1232" s="161"/>
      <c r="U1232" s="164"/>
      <c r="V1232" s="121"/>
      <c r="W1232" s="187"/>
      <c r="X1232" s="140"/>
      <c r="Y1232" s="114"/>
    </row>
    <row r="1233" spans="3:25">
      <c r="C1233" s="167"/>
      <c r="D1233" s="160"/>
      <c r="E1233" s="140"/>
      <c r="F1233" s="143"/>
      <c r="G1233" s="144"/>
      <c r="H1233" s="199"/>
      <c r="I1233" s="187"/>
      <c r="J1233" s="169"/>
      <c r="K1233" s="200"/>
      <c r="L1233" s="143"/>
      <c r="M1233" s="143"/>
      <c r="N1233" s="143"/>
      <c r="O1233" s="147"/>
      <c r="P1233" s="149"/>
      <c r="Q1233" s="149"/>
      <c r="R1233" s="121"/>
      <c r="S1233" s="164"/>
      <c r="T1233" s="161"/>
      <c r="U1233" s="164"/>
      <c r="V1233" s="121"/>
      <c r="W1233" s="187"/>
      <c r="X1233" s="140"/>
      <c r="Y1233" s="114"/>
    </row>
    <row r="1234" spans="3:25">
      <c r="C1234" s="167"/>
      <c r="D1234" s="160"/>
      <c r="E1234" s="140"/>
      <c r="F1234" s="143"/>
      <c r="G1234" s="144"/>
      <c r="H1234" s="199"/>
      <c r="I1234" s="187"/>
      <c r="J1234" s="169"/>
      <c r="K1234" s="200"/>
      <c r="L1234" s="143"/>
      <c r="M1234" s="143"/>
      <c r="N1234" s="143"/>
      <c r="O1234" s="147"/>
      <c r="P1234" s="149"/>
      <c r="Q1234" s="149"/>
      <c r="R1234" s="121"/>
      <c r="S1234" s="164"/>
      <c r="T1234" s="161"/>
      <c r="U1234" s="164"/>
      <c r="V1234" s="121"/>
      <c r="W1234" s="187"/>
      <c r="X1234" s="140"/>
      <c r="Y1234" s="114"/>
    </row>
    <row r="1235" spans="3:25">
      <c r="C1235" s="167"/>
      <c r="D1235" s="160"/>
      <c r="E1235" s="140"/>
      <c r="F1235" s="143"/>
      <c r="G1235" s="144"/>
      <c r="H1235" s="199"/>
      <c r="I1235" s="187"/>
      <c r="J1235" s="169"/>
      <c r="K1235" s="200"/>
      <c r="L1235" s="143"/>
      <c r="M1235" s="143"/>
      <c r="N1235" s="143"/>
      <c r="O1235" s="147"/>
      <c r="P1235" s="149"/>
      <c r="Q1235" s="149"/>
      <c r="R1235" s="121"/>
      <c r="S1235" s="164"/>
      <c r="T1235" s="161"/>
      <c r="U1235" s="164"/>
      <c r="V1235" s="121"/>
      <c r="W1235" s="187"/>
      <c r="X1235" s="140"/>
      <c r="Y1235" s="114"/>
    </row>
    <row r="1236" spans="3:25">
      <c r="C1236" s="167"/>
      <c r="D1236" s="160"/>
      <c r="E1236" s="140"/>
      <c r="F1236" s="143"/>
      <c r="G1236" s="144"/>
      <c r="H1236" s="199"/>
      <c r="I1236" s="187"/>
      <c r="J1236" s="169"/>
      <c r="K1236" s="200"/>
      <c r="L1236" s="143"/>
      <c r="M1236" s="143"/>
      <c r="N1236" s="143"/>
      <c r="O1236" s="147"/>
      <c r="P1236" s="149"/>
      <c r="Q1236" s="149"/>
      <c r="R1236" s="121"/>
      <c r="S1236" s="164"/>
      <c r="T1236" s="161"/>
      <c r="U1236" s="164"/>
      <c r="V1236" s="121"/>
      <c r="W1236" s="187"/>
      <c r="X1236" s="140"/>
      <c r="Y1236" s="114"/>
    </row>
    <row r="1237" spans="3:25">
      <c r="C1237" s="167"/>
      <c r="D1237" s="160"/>
      <c r="E1237" s="140"/>
      <c r="F1237" s="143"/>
      <c r="G1237" s="144"/>
      <c r="H1237" s="199"/>
      <c r="I1237" s="187"/>
      <c r="J1237" s="169"/>
      <c r="K1237" s="200"/>
      <c r="L1237" s="143"/>
      <c r="M1237" s="143"/>
      <c r="N1237" s="143"/>
      <c r="O1237" s="147"/>
      <c r="P1237" s="149"/>
      <c r="Q1237" s="149"/>
      <c r="R1237" s="121"/>
      <c r="S1237" s="164"/>
      <c r="T1237" s="161"/>
      <c r="U1237" s="164"/>
      <c r="V1237" s="121"/>
      <c r="W1237" s="187"/>
      <c r="X1237" s="140"/>
      <c r="Y1237" s="114"/>
    </row>
    <row r="1238" spans="3:25">
      <c r="C1238" s="167"/>
      <c r="D1238" s="160"/>
      <c r="E1238" s="140"/>
      <c r="F1238" s="143"/>
      <c r="G1238" s="144"/>
      <c r="H1238" s="199"/>
      <c r="I1238" s="187"/>
      <c r="J1238" s="169"/>
      <c r="K1238" s="200"/>
      <c r="L1238" s="143"/>
      <c r="M1238" s="143"/>
      <c r="N1238" s="143"/>
      <c r="O1238" s="147"/>
      <c r="P1238" s="149"/>
      <c r="Q1238" s="149"/>
      <c r="R1238" s="121"/>
      <c r="S1238" s="164"/>
      <c r="T1238" s="161"/>
      <c r="U1238" s="164"/>
      <c r="V1238" s="121"/>
      <c r="W1238" s="187"/>
      <c r="X1238" s="140"/>
      <c r="Y1238" s="114"/>
    </row>
    <row r="1239" spans="3:25">
      <c r="C1239" s="167"/>
      <c r="D1239" s="160"/>
      <c r="E1239" s="140"/>
      <c r="F1239" s="143"/>
      <c r="G1239" s="144"/>
      <c r="H1239" s="199"/>
      <c r="I1239" s="187"/>
      <c r="J1239" s="169"/>
      <c r="K1239" s="200"/>
      <c r="L1239" s="143"/>
      <c r="M1239" s="143"/>
      <c r="N1239" s="143"/>
      <c r="O1239" s="147"/>
      <c r="P1239" s="149"/>
      <c r="Q1239" s="149"/>
      <c r="R1239" s="121"/>
      <c r="S1239" s="164"/>
      <c r="T1239" s="161"/>
      <c r="U1239" s="164"/>
      <c r="V1239" s="121"/>
      <c r="W1239" s="187"/>
      <c r="X1239" s="140"/>
      <c r="Y1239" s="114"/>
    </row>
    <row r="1240" spans="3:25">
      <c r="C1240" s="167"/>
      <c r="D1240" s="160"/>
      <c r="E1240" s="140"/>
      <c r="F1240" s="143"/>
      <c r="G1240" s="144"/>
      <c r="H1240" s="199"/>
      <c r="I1240" s="187"/>
      <c r="J1240" s="169"/>
      <c r="K1240" s="200"/>
      <c r="L1240" s="143"/>
      <c r="M1240" s="143"/>
      <c r="N1240" s="143"/>
      <c r="O1240" s="147"/>
      <c r="P1240" s="149"/>
      <c r="Q1240" s="149"/>
      <c r="R1240" s="121"/>
      <c r="S1240" s="164"/>
      <c r="T1240" s="161"/>
      <c r="U1240" s="164"/>
      <c r="V1240" s="121"/>
      <c r="W1240" s="187"/>
      <c r="X1240" s="140"/>
      <c r="Y1240" s="114"/>
    </row>
    <row r="1241" spans="3:25">
      <c r="C1241" s="167"/>
      <c r="D1241" s="160"/>
      <c r="E1241" s="140"/>
      <c r="F1241" s="143"/>
      <c r="G1241" s="144"/>
      <c r="H1241" s="199"/>
      <c r="I1241" s="187"/>
      <c r="J1241" s="169"/>
      <c r="K1241" s="200"/>
      <c r="L1241" s="143"/>
      <c r="M1241" s="143"/>
      <c r="N1241" s="143"/>
      <c r="O1241" s="147"/>
      <c r="P1241" s="149"/>
      <c r="Q1241" s="149"/>
      <c r="R1241" s="121"/>
      <c r="S1241" s="164"/>
      <c r="T1241" s="161"/>
      <c r="U1241" s="164"/>
      <c r="V1241" s="121"/>
      <c r="W1241" s="187"/>
      <c r="X1241" s="140"/>
      <c r="Y1241" s="114"/>
    </row>
    <row r="1242" spans="3:25">
      <c r="C1242" s="167"/>
      <c r="D1242" s="160"/>
      <c r="E1242" s="140"/>
      <c r="F1242" s="143"/>
      <c r="G1242" s="144"/>
      <c r="H1242" s="199"/>
      <c r="I1242" s="187"/>
      <c r="J1242" s="169"/>
      <c r="K1242" s="200"/>
      <c r="L1242" s="143"/>
      <c r="M1242" s="143"/>
      <c r="N1242" s="143"/>
      <c r="O1242" s="147"/>
      <c r="P1242" s="149"/>
      <c r="Q1242" s="149"/>
      <c r="R1242" s="121"/>
      <c r="S1242" s="164"/>
      <c r="T1242" s="161"/>
      <c r="U1242" s="164"/>
      <c r="V1242" s="121"/>
      <c r="W1242" s="187"/>
      <c r="X1242" s="140"/>
      <c r="Y1242" s="114"/>
    </row>
    <row r="1243" spans="3:25">
      <c r="C1243" s="167"/>
      <c r="D1243" s="160"/>
      <c r="E1243" s="140"/>
      <c r="F1243" s="143"/>
      <c r="G1243" s="144"/>
      <c r="H1243" s="199"/>
      <c r="I1243" s="187"/>
      <c r="J1243" s="169"/>
      <c r="K1243" s="200"/>
      <c r="L1243" s="143"/>
      <c r="M1243" s="143"/>
      <c r="N1243" s="143"/>
      <c r="O1243" s="147"/>
      <c r="P1243" s="149"/>
      <c r="Q1243" s="149"/>
      <c r="R1243" s="121"/>
      <c r="S1243" s="164"/>
      <c r="T1243" s="161"/>
      <c r="U1243" s="164"/>
      <c r="V1243" s="121"/>
      <c r="W1243" s="187"/>
      <c r="X1243" s="140"/>
      <c r="Y1243" s="114"/>
    </row>
    <row r="1244" spans="3:25">
      <c r="C1244" s="167"/>
      <c r="D1244" s="160"/>
      <c r="E1244" s="140"/>
      <c r="F1244" s="143"/>
      <c r="G1244" s="144"/>
      <c r="H1244" s="199"/>
      <c r="I1244" s="187"/>
      <c r="J1244" s="169"/>
      <c r="K1244" s="200"/>
      <c r="L1244" s="143"/>
      <c r="M1244" s="143"/>
      <c r="N1244" s="143"/>
      <c r="O1244" s="147"/>
      <c r="P1244" s="149"/>
      <c r="Q1244" s="149"/>
      <c r="R1244" s="121"/>
      <c r="S1244" s="164"/>
      <c r="T1244" s="161"/>
      <c r="U1244" s="164"/>
      <c r="V1244" s="121"/>
      <c r="W1244" s="187"/>
      <c r="X1244" s="140"/>
      <c r="Y1244" s="114"/>
    </row>
    <row r="1245" spans="3:25">
      <c r="C1245" s="167"/>
      <c r="D1245" s="160"/>
      <c r="E1245" s="140"/>
      <c r="F1245" s="143"/>
      <c r="G1245" s="144"/>
      <c r="H1245" s="199"/>
      <c r="I1245" s="187"/>
      <c r="J1245" s="169"/>
      <c r="K1245" s="200"/>
      <c r="L1245" s="143"/>
      <c r="M1245" s="143"/>
      <c r="N1245" s="143"/>
      <c r="O1245" s="147"/>
      <c r="P1245" s="149"/>
      <c r="Q1245" s="149"/>
      <c r="R1245" s="121"/>
      <c r="S1245" s="164"/>
      <c r="T1245" s="161"/>
      <c r="U1245" s="164"/>
      <c r="V1245" s="121"/>
      <c r="W1245" s="187"/>
      <c r="X1245" s="140"/>
      <c r="Y1245" s="114"/>
    </row>
    <row r="1246" spans="3:25">
      <c r="C1246" s="167"/>
      <c r="D1246" s="160"/>
      <c r="E1246" s="140"/>
      <c r="F1246" s="143"/>
      <c r="G1246" s="144"/>
      <c r="H1246" s="199"/>
      <c r="I1246" s="187"/>
      <c r="J1246" s="169"/>
      <c r="K1246" s="200"/>
      <c r="L1246" s="143"/>
      <c r="M1246" s="143"/>
      <c r="N1246" s="143"/>
      <c r="O1246" s="147"/>
      <c r="P1246" s="149"/>
      <c r="Q1246" s="149"/>
      <c r="R1246" s="121"/>
      <c r="S1246" s="164"/>
      <c r="T1246" s="161"/>
      <c r="U1246" s="164"/>
      <c r="V1246" s="121"/>
      <c r="W1246" s="187"/>
      <c r="X1246" s="140"/>
      <c r="Y1246" s="114"/>
    </row>
    <row r="1247" spans="3:25">
      <c r="C1247" s="167"/>
      <c r="D1247" s="160"/>
      <c r="E1247" s="140"/>
      <c r="F1247" s="143"/>
      <c r="G1247" s="144"/>
      <c r="H1247" s="199"/>
      <c r="I1247" s="187"/>
      <c r="J1247" s="169"/>
      <c r="K1247" s="200"/>
      <c r="L1247" s="143"/>
      <c r="M1247" s="143"/>
      <c r="N1247" s="143"/>
      <c r="O1247" s="147"/>
      <c r="P1247" s="149"/>
      <c r="Q1247" s="149"/>
      <c r="R1247" s="121"/>
      <c r="S1247" s="164"/>
      <c r="T1247" s="161"/>
      <c r="U1247" s="164"/>
      <c r="V1247" s="121"/>
      <c r="W1247" s="187"/>
      <c r="X1247" s="140"/>
      <c r="Y1247" s="114"/>
    </row>
    <row r="1248" spans="3:25">
      <c r="C1248" s="167"/>
      <c r="D1248" s="160"/>
      <c r="E1248" s="140"/>
      <c r="F1248" s="143"/>
      <c r="G1248" s="144"/>
      <c r="H1248" s="199"/>
      <c r="I1248" s="187"/>
      <c r="J1248" s="169"/>
      <c r="K1248" s="200"/>
      <c r="L1248" s="143"/>
      <c r="M1248" s="143"/>
      <c r="N1248" s="143"/>
      <c r="O1248" s="147"/>
      <c r="P1248" s="149"/>
      <c r="Q1248" s="149"/>
      <c r="R1248" s="121"/>
      <c r="S1248" s="164"/>
      <c r="T1248" s="161"/>
      <c r="U1248" s="164"/>
      <c r="V1248" s="121"/>
      <c r="W1248" s="187"/>
      <c r="X1248" s="140"/>
      <c r="Y1248" s="114"/>
    </row>
    <row r="1249" spans="3:25">
      <c r="C1249" s="167"/>
      <c r="D1249" s="160"/>
      <c r="E1249" s="140"/>
      <c r="F1249" s="143"/>
      <c r="G1249" s="144"/>
      <c r="H1249" s="199"/>
      <c r="I1249" s="187"/>
      <c r="J1249" s="169"/>
      <c r="K1249" s="200"/>
      <c r="L1249" s="143"/>
      <c r="M1249" s="143"/>
      <c r="N1249" s="143"/>
      <c r="O1249" s="147"/>
      <c r="P1249" s="149"/>
      <c r="Q1249" s="149"/>
      <c r="R1249" s="121"/>
      <c r="S1249" s="164"/>
      <c r="T1249" s="161"/>
      <c r="U1249" s="164"/>
      <c r="V1249" s="121"/>
      <c r="W1249" s="187"/>
      <c r="X1249" s="140"/>
      <c r="Y1249" s="114"/>
    </row>
    <row r="1250" spans="3:25">
      <c r="C1250" s="167"/>
      <c r="D1250" s="160"/>
      <c r="E1250" s="140"/>
      <c r="F1250" s="143"/>
      <c r="G1250" s="144"/>
      <c r="H1250" s="199"/>
      <c r="I1250" s="187"/>
      <c r="J1250" s="169"/>
      <c r="K1250" s="200"/>
      <c r="L1250" s="143"/>
      <c r="M1250" s="143"/>
      <c r="N1250" s="143"/>
      <c r="O1250" s="147"/>
      <c r="P1250" s="149"/>
      <c r="Q1250" s="149"/>
      <c r="R1250" s="121"/>
      <c r="S1250" s="164"/>
      <c r="T1250" s="161"/>
      <c r="U1250" s="164"/>
      <c r="V1250" s="121"/>
      <c r="W1250" s="187"/>
      <c r="X1250" s="140"/>
      <c r="Y1250" s="114"/>
    </row>
    <row r="1251" spans="3:25">
      <c r="C1251" s="167"/>
      <c r="D1251" s="160"/>
      <c r="E1251" s="140"/>
      <c r="F1251" s="143"/>
      <c r="G1251" s="144"/>
      <c r="H1251" s="199"/>
      <c r="I1251" s="187"/>
      <c r="J1251" s="169"/>
      <c r="K1251" s="200"/>
      <c r="L1251" s="143"/>
      <c r="M1251" s="143"/>
      <c r="N1251" s="143"/>
      <c r="O1251" s="147"/>
      <c r="P1251" s="149"/>
      <c r="Q1251" s="149"/>
      <c r="R1251" s="121"/>
      <c r="S1251" s="164"/>
      <c r="T1251" s="161"/>
      <c r="U1251" s="164"/>
      <c r="V1251" s="121"/>
      <c r="W1251" s="187"/>
      <c r="X1251" s="140"/>
      <c r="Y1251" s="114"/>
    </row>
    <row r="1252" spans="3:25">
      <c r="C1252" s="167"/>
      <c r="D1252" s="160"/>
      <c r="E1252" s="140"/>
      <c r="F1252" s="143"/>
      <c r="G1252" s="144"/>
      <c r="H1252" s="199"/>
      <c r="I1252" s="187"/>
      <c r="J1252" s="169"/>
      <c r="K1252" s="200"/>
      <c r="L1252" s="143"/>
      <c r="M1252" s="143"/>
      <c r="N1252" s="143"/>
      <c r="O1252" s="147"/>
      <c r="P1252" s="149"/>
      <c r="Q1252" s="149"/>
      <c r="R1252" s="121"/>
      <c r="S1252" s="164"/>
      <c r="T1252" s="161"/>
      <c r="U1252" s="164"/>
      <c r="V1252" s="121"/>
      <c r="W1252" s="187"/>
      <c r="X1252" s="140"/>
      <c r="Y1252" s="114"/>
    </row>
    <row r="1253" spans="3:25">
      <c r="C1253" s="167"/>
      <c r="D1253" s="160"/>
      <c r="E1253" s="140"/>
      <c r="F1253" s="143"/>
      <c r="G1253" s="144"/>
      <c r="H1253" s="199"/>
      <c r="I1253" s="187"/>
      <c r="J1253" s="169"/>
      <c r="K1253" s="200"/>
      <c r="L1253" s="143"/>
      <c r="M1253" s="143"/>
      <c r="N1253" s="143"/>
      <c r="O1253" s="147"/>
      <c r="P1253" s="149"/>
      <c r="Q1253" s="149"/>
      <c r="R1253" s="121"/>
      <c r="S1253" s="164"/>
      <c r="T1253" s="161"/>
      <c r="U1253" s="164"/>
      <c r="V1253" s="121"/>
      <c r="W1253" s="187"/>
      <c r="X1253" s="140"/>
      <c r="Y1253" s="114"/>
    </row>
    <row r="1254" spans="3:25">
      <c r="C1254" s="167"/>
      <c r="D1254" s="160"/>
      <c r="E1254" s="140"/>
      <c r="F1254" s="143"/>
      <c r="G1254" s="144"/>
      <c r="H1254" s="199"/>
      <c r="I1254" s="187"/>
      <c r="J1254" s="169"/>
      <c r="K1254" s="200"/>
      <c r="L1254" s="143"/>
      <c r="M1254" s="143"/>
      <c r="N1254" s="143"/>
      <c r="O1254" s="147"/>
      <c r="P1254" s="149"/>
      <c r="Q1254" s="149"/>
      <c r="R1254" s="121"/>
      <c r="S1254" s="164"/>
      <c r="T1254" s="161"/>
      <c r="U1254" s="164"/>
      <c r="V1254" s="121"/>
      <c r="W1254" s="187"/>
      <c r="X1254" s="140"/>
      <c r="Y1254" s="114"/>
    </row>
    <row r="1255" spans="3:25">
      <c r="C1255" s="167"/>
      <c r="D1255" s="160"/>
      <c r="E1255" s="140"/>
      <c r="F1255" s="143"/>
      <c r="G1255" s="144"/>
      <c r="H1255" s="199"/>
      <c r="I1255" s="187"/>
      <c r="J1255" s="169"/>
      <c r="K1255" s="200"/>
      <c r="L1255" s="143"/>
      <c r="M1255" s="143"/>
      <c r="N1255" s="143"/>
      <c r="O1255" s="147"/>
      <c r="P1255" s="149"/>
      <c r="Q1255" s="149"/>
      <c r="R1255" s="121"/>
      <c r="S1255" s="164"/>
      <c r="T1255" s="161"/>
      <c r="U1255" s="164"/>
      <c r="V1255" s="121"/>
      <c r="W1255" s="187"/>
      <c r="X1255" s="140"/>
      <c r="Y1255" s="114"/>
    </row>
    <row r="1256" spans="3:25">
      <c r="C1256" s="167"/>
      <c r="D1256" s="160"/>
      <c r="E1256" s="140"/>
      <c r="F1256" s="143"/>
      <c r="G1256" s="144"/>
      <c r="H1256" s="199"/>
      <c r="I1256" s="187"/>
      <c r="J1256" s="169"/>
      <c r="K1256" s="200"/>
      <c r="L1256" s="143"/>
      <c r="M1256" s="143"/>
      <c r="N1256" s="143"/>
      <c r="O1256" s="147"/>
      <c r="P1256" s="149"/>
      <c r="Q1256" s="149"/>
      <c r="R1256" s="121"/>
      <c r="S1256" s="164"/>
      <c r="T1256" s="161"/>
      <c r="U1256" s="164"/>
      <c r="V1256" s="121"/>
      <c r="W1256" s="187"/>
      <c r="X1256" s="140"/>
      <c r="Y1256" s="114"/>
    </row>
    <row r="1257" spans="3:25">
      <c r="C1257" s="167"/>
      <c r="D1257" s="160"/>
      <c r="E1257" s="140"/>
      <c r="F1257" s="143"/>
      <c r="G1257" s="144"/>
      <c r="H1257" s="199"/>
      <c r="I1257" s="187"/>
      <c r="J1257" s="169"/>
      <c r="K1257" s="200"/>
      <c r="L1257" s="143"/>
      <c r="M1257" s="143"/>
      <c r="N1257" s="143"/>
      <c r="O1257" s="147"/>
      <c r="P1257" s="149"/>
      <c r="Q1257" s="149"/>
      <c r="R1257" s="121"/>
      <c r="S1257" s="164"/>
      <c r="T1257" s="161"/>
      <c r="U1257" s="164"/>
      <c r="V1257" s="121"/>
      <c r="W1257" s="187"/>
      <c r="X1257" s="140"/>
      <c r="Y1257" s="114"/>
    </row>
    <row r="1258" spans="3:25">
      <c r="C1258" s="167"/>
      <c r="D1258" s="160"/>
      <c r="E1258" s="140"/>
      <c r="F1258" s="143"/>
      <c r="G1258" s="144"/>
      <c r="H1258" s="199"/>
      <c r="I1258" s="187"/>
      <c r="J1258" s="169"/>
      <c r="K1258" s="200"/>
      <c r="L1258" s="143"/>
      <c r="M1258" s="143"/>
      <c r="N1258" s="143"/>
      <c r="O1258" s="147"/>
      <c r="P1258" s="149"/>
      <c r="Q1258" s="149"/>
      <c r="R1258" s="121"/>
      <c r="S1258" s="164"/>
      <c r="T1258" s="161"/>
      <c r="U1258" s="164"/>
      <c r="V1258" s="121"/>
      <c r="W1258" s="187"/>
      <c r="X1258" s="140"/>
      <c r="Y1258" s="114"/>
    </row>
    <row r="1259" spans="3:25">
      <c r="C1259" s="167"/>
      <c r="D1259" s="160"/>
      <c r="E1259" s="140"/>
      <c r="F1259" s="143"/>
      <c r="G1259" s="144"/>
      <c r="H1259" s="199"/>
      <c r="I1259" s="187"/>
      <c r="J1259" s="169"/>
      <c r="K1259" s="200"/>
      <c r="L1259" s="143"/>
      <c r="M1259" s="143"/>
      <c r="N1259" s="143"/>
      <c r="O1259" s="147"/>
      <c r="P1259" s="149"/>
      <c r="Q1259" s="149"/>
      <c r="R1259" s="121"/>
      <c r="S1259" s="164"/>
      <c r="T1259" s="161"/>
      <c r="U1259" s="164"/>
      <c r="V1259" s="121"/>
      <c r="W1259" s="187"/>
      <c r="X1259" s="140"/>
      <c r="Y1259" s="114"/>
    </row>
    <row r="1260" spans="3:25">
      <c r="C1260" s="167"/>
      <c r="D1260" s="160"/>
      <c r="E1260" s="140"/>
      <c r="F1260" s="143"/>
      <c r="G1260" s="144"/>
      <c r="H1260" s="199"/>
      <c r="I1260" s="187"/>
      <c r="J1260" s="169"/>
      <c r="K1260" s="200"/>
      <c r="L1260" s="143"/>
      <c r="M1260" s="143"/>
      <c r="N1260" s="143"/>
      <c r="O1260" s="147"/>
      <c r="P1260" s="149"/>
      <c r="Q1260" s="149"/>
      <c r="R1260" s="121"/>
      <c r="S1260" s="164"/>
      <c r="T1260" s="161"/>
      <c r="U1260" s="164"/>
      <c r="V1260" s="121"/>
      <c r="W1260" s="187"/>
      <c r="X1260" s="140"/>
      <c r="Y1260" s="114"/>
    </row>
    <row r="1261" spans="3:25">
      <c r="C1261" s="167"/>
      <c r="D1261" s="160"/>
      <c r="E1261" s="140"/>
      <c r="F1261" s="143"/>
      <c r="G1261" s="144"/>
      <c r="H1261" s="199"/>
      <c r="I1261" s="187"/>
      <c r="J1261" s="169"/>
      <c r="K1261" s="200"/>
      <c r="L1261" s="143"/>
      <c r="M1261" s="143"/>
      <c r="N1261" s="143"/>
      <c r="O1261" s="147"/>
      <c r="P1261" s="149"/>
      <c r="Q1261" s="149"/>
      <c r="R1261" s="121"/>
      <c r="S1261" s="164"/>
      <c r="T1261" s="161"/>
      <c r="U1261" s="164"/>
      <c r="V1261" s="121"/>
      <c r="W1261" s="187"/>
      <c r="X1261" s="140"/>
      <c r="Y1261" s="114"/>
    </row>
    <row r="1262" spans="3:25">
      <c r="C1262" s="167"/>
      <c r="D1262" s="160"/>
      <c r="E1262" s="140"/>
      <c r="F1262" s="143"/>
      <c r="G1262" s="144"/>
      <c r="H1262" s="199"/>
      <c r="I1262" s="187"/>
      <c r="J1262" s="169"/>
      <c r="K1262" s="200"/>
      <c r="L1262" s="143"/>
      <c r="M1262" s="143"/>
      <c r="N1262" s="143"/>
      <c r="O1262" s="147"/>
      <c r="P1262" s="149"/>
      <c r="Q1262" s="149"/>
      <c r="R1262" s="121"/>
      <c r="S1262" s="164"/>
      <c r="T1262" s="161"/>
      <c r="U1262" s="164"/>
      <c r="V1262" s="121"/>
      <c r="W1262" s="187"/>
      <c r="X1262" s="140"/>
      <c r="Y1262" s="114"/>
    </row>
    <row r="1263" spans="3:25">
      <c r="C1263" s="167"/>
      <c r="D1263" s="160"/>
      <c r="E1263" s="140"/>
      <c r="F1263" s="143"/>
      <c r="G1263" s="144"/>
      <c r="H1263" s="199"/>
      <c r="I1263" s="187"/>
      <c r="J1263" s="169"/>
      <c r="K1263" s="200"/>
      <c r="L1263" s="143"/>
      <c r="M1263" s="143"/>
      <c r="N1263" s="143"/>
      <c r="O1263" s="147"/>
      <c r="P1263" s="149"/>
      <c r="Q1263" s="149"/>
      <c r="R1263" s="121"/>
      <c r="S1263" s="164"/>
      <c r="T1263" s="161"/>
      <c r="U1263" s="164"/>
      <c r="V1263" s="121"/>
      <c r="W1263" s="187"/>
      <c r="X1263" s="140"/>
      <c r="Y1263" s="114"/>
    </row>
    <row r="1264" spans="3:25">
      <c r="C1264" s="167"/>
      <c r="D1264" s="160"/>
      <c r="E1264" s="140"/>
      <c r="F1264" s="143"/>
      <c r="G1264" s="144"/>
      <c r="H1264" s="199"/>
      <c r="I1264" s="187"/>
      <c r="J1264" s="169"/>
      <c r="K1264" s="200"/>
      <c r="L1264" s="143"/>
      <c r="M1264" s="143"/>
      <c r="N1264" s="143"/>
      <c r="O1264" s="147"/>
      <c r="P1264" s="149"/>
      <c r="Q1264" s="149"/>
      <c r="R1264" s="121"/>
      <c r="S1264" s="164"/>
      <c r="T1264" s="161"/>
      <c r="U1264" s="164"/>
      <c r="V1264" s="121"/>
      <c r="W1264" s="187"/>
      <c r="X1264" s="140"/>
      <c r="Y1264" s="114"/>
    </row>
    <row r="1265" spans="3:25">
      <c r="C1265" s="167"/>
      <c r="D1265" s="160"/>
      <c r="E1265" s="140"/>
      <c r="F1265" s="143"/>
      <c r="G1265" s="144"/>
      <c r="H1265" s="199"/>
      <c r="I1265" s="187"/>
      <c r="J1265" s="169"/>
      <c r="K1265" s="200"/>
      <c r="L1265" s="143"/>
      <c r="M1265" s="143"/>
      <c r="N1265" s="143"/>
      <c r="O1265" s="147"/>
      <c r="P1265" s="149"/>
      <c r="Q1265" s="149"/>
      <c r="R1265" s="121"/>
      <c r="S1265" s="164"/>
      <c r="T1265" s="161"/>
      <c r="U1265" s="164"/>
      <c r="V1265" s="121"/>
      <c r="W1265" s="187"/>
      <c r="X1265" s="140"/>
      <c r="Y1265" s="114"/>
    </row>
    <row r="1266" spans="3:25">
      <c r="C1266" s="167"/>
      <c r="D1266" s="160"/>
      <c r="E1266" s="140"/>
      <c r="F1266" s="143"/>
      <c r="G1266" s="144"/>
      <c r="H1266" s="199"/>
      <c r="I1266" s="187"/>
      <c r="J1266" s="169"/>
      <c r="K1266" s="200"/>
      <c r="L1266" s="143"/>
      <c r="M1266" s="143"/>
      <c r="N1266" s="143"/>
      <c r="O1266" s="147"/>
      <c r="P1266" s="149"/>
      <c r="Q1266" s="149"/>
      <c r="R1266" s="121"/>
      <c r="S1266" s="164"/>
      <c r="T1266" s="161"/>
      <c r="U1266" s="164"/>
      <c r="V1266" s="121"/>
      <c r="W1266" s="187"/>
      <c r="X1266" s="140"/>
      <c r="Y1266" s="114"/>
    </row>
    <row r="1267" spans="3:25">
      <c r="C1267" s="167"/>
      <c r="D1267" s="160"/>
      <c r="E1267" s="140"/>
      <c r="F1267" s="143"/>
      <c r="G1267" s="144"/>
      <c r="H1267" s="199"/>
      <c r="I1267" s="187"/>
      <c r="J1267" s="169"/>
      <c r="K1267" s="200"/>
      <c r="L1267" s="143"/>
      <c r="M1267" s="143"/>
      <c r="N1267" s="143"/>
      <c r="O1267" s="147"/>
      <c r="P1267" s="149"/>
      <c r="Q1267" s="149"/>
      <c r="R1267" s="121"/>
      <c r="S1267" s="164"/>
      <c r="T1267" s="161"/>
      <c r="U1267" s="164"/>
      <c r="V1267" s="121"/>
      <c r="W1267" s="187"/>
      <c r="X1267" s="140"/>
      <c r="Y1267" s="114"/>
    </row>
    <row r="1268" spans="3:25">
      <c r="C1268" s="167"/>
      <c r="D1268" s="160"/>
      <c r="E1268" s="140"/>
      <c r="F1268" s="143"/>
      <c r="G1268" s="144"/>
      <c r="H1268" s="199"/>
      <c r="I1268" s="187"/>
      <c r="J1268" s="169"/>
      <c r="K1268" s="200"/>
      <c r="L1268" s="143"/>
      <c r="M1268" s="143"/>
      <c r="N1268" s="143"/>
      <c r="O1268" s="147"/>
      <c r="P1268" s="149"/>
      <c r="Q1268" s="149"/>
      <c r="R1268" s="121"/>
      <c r="S1268" s="164"/>
      <c r="T1268" s="161"/>
      <c r="U1268" s="164"/>
      <c r="V1268" s="121"/>
      <c r="W1268" s="187"/>
      <c r="X1268" s="140"/>
      <c r="Y1268" s="114"/>
    </row>
    <row r="1269" spans="3:25">
      <c r="C1269" s="167"/>
      <c r="D1269" s="160"/>
      <c r="E1269" s="140"/>
      <c r="F1269" s="143"/>
      <c r="G1269" s="144"/>
      <c r="H1269" s="199"/>
      <c r="I1269" s="187"/>
      <c r="J1269" s="169"/>
      <c r="K1269" s="200"/>
      <c r="L1269" s="143"/>
      <c r="M1269" s="143"/>
      <c r="N1269" s="143"/>
      <c r="O1269" s="147"/>
      <c r="P1269" s="149"/>
      <c r="Q1269" s="149"/>
      <c r="R1269" s="121"/>
      <c r="S1269" s="164"/>
      <c r="T1269" s="161"/>
      <c r="U1269" s="164"/>
      <c r="V1269" s="121"/>
      <c r="W1269" s="187"/>
      <c r="X1269" s="140"/>
      <c r="Y1269" s="114"/>
    </row>
    <row r="1270" spans="3:25">
      <c r="C1270" s="167"/>
      <c r="D1270" s="160"/>
      <c r="E1270" s="140"/>
      <c r="F1270" s="143"/>
      <c r="G1270" s="144"/>
      <c r="H1270" s="199"/>
      <c r="I1270" s="187"/>
      <c r="J1270" s="169"/>
      <c r="K1270" s="200"/>
      <c r="L1270" s="143"/>
      <c r="M1270" s="143"/>
      <c r="N1270" s="143"/>
      <c r="O1270" s="147"/>
      <c r="P1270" s="149"/>
      <c r="Q1270" s="149"/>
      <c r="R1270" s="121"/>
      <c r="S1270" s="164"/>
      <c r="T1270" s="161"/>
      <c r="U1270" s="164"/>
      <c r="V1270" s="121"/>
      <c r="W1270" s="187"/>
      <c r="X1270" s="140"/>
      <c r="Y1270" s="114"/>
    </row>
    <row r="1271" spans="3:25">
      <c r="C1271" s="167"/>
      <c r="D1271" s="160"/>
      <c r="E1271" s="140"/>
      <c r="F1271" s="143"/>
      <c r="G1271" s="144"/>
      <c r="H1271" s="199"/>
      <c r="I1271" s="187"/>
      <c r="J1271" s="169"/>
      <c r="K1271" s="200"/>
      <c r="L1271" s="143"/>
      <c r="M1271" s="143"/>
      <c r="N1271" s="143"/>
      <c r="O1271" s="147"/>
      <c r="P1271" s="149"/>
      <c r="Q1271" s="149"/>
      <c r="R1271" s="121"/>
      <c r="S1271" s="164"/>
      <c r="T1271" s="161"/>
      <c r="U1271" s="164"/>
      <c r="V1271" s="121"/>
      <c r="W1271" s="187"/>
      <c r="X1271" s="140"/>
      <c r="Y1271" s="114"/>
    </row>
    <row r="1272" spans="3:25">
      <c r="C1272" s="167"/>
      <c r="D1272" s="160"/>
      <c r="E1272" s="140"/>
      <c r="F1272" s="143"/>
      <c r="G1272" s="144"/>
      <c r="H1272" s="199"/>
      <c r="I1272" s="187"/>
      <c r="J1272" s="169"/>
      <c r="K1272" s="200"/>
      <c r="L1272" s="143"/>
      <c r="M1272" s="143"/>
      <c r="N1272" s="143"/>
      <c r="O1272" s="147"/>
      <c r="P1272" s="149"/>
      <c r="Q1272" s="149"/>
      <c r="R1272" s="121"/>
      <c r="S1272" s="164"/>
      <c r="T1272" s="161"/>
      <c r="U1272" s="164"/>
      <c r="V1272" s="121"/>
      <c r="W1272" s="187"/>
      <c r="X1272" s="140"/>
      <c r="Y1272" s="114"/>
    </row>
    <row r="1273" spans="3:25">
      <c r="C1273" s="167"/>
      <c r="D1273" s="160"/>
      <c r="E1273" s="140"/>
      <c r="F1273" s="143"/>
      <c r="G1273" s="144"/>
      <c r="H1273" s="199"/>
      <c r="I1273" s="187"/>
      <c r="J1273" s="169"/>
      <c r="K1273" s="200"/>
      <c r="L1273" s="143"/>
      <c r="M1273" s="143"/>
      <c r="N1273" s="143"/>
      <c r="O1273" s="147"/>
      <c r="P1273" s="149"/>
      <c r="Q1273" s="149"/>
      <c r="R1273" s="121"/>
      <c r="S1273" s="164"/>
      <c r="T1273" s="161"/>
      <c r="U1273" s="164"/>
      <c r="V1273" s="121"/>
      <c r="W1273" s="187"/>
      <c r="X1273" s="140"/>
      <c r="Y1273" s="114"/>
    </row>
    <row r="1274" spans="3:25">
      <c r="C1274" s="167"/>
      <c r="D1274" s="160"/>
      <c r="E1274" s="140"/>
      <c r="F1274" s="143"/>
      <c r="G1274" s="144"/>
      <c r="H1274" s="199"/>
      <c r="I1274" s="187"/>
      <c r="J1274" s="169"/>
      <c r="K1274" s="200"/>
      <c r="L1274" s="143"/>
      <c r="M1274" s="143"/>
      <c r="N1274" s="143"/>
      <c r="O1274" s="147"/>
      <c r="P1274" s="149"/>
      <c r="Q1274" s="149"/>
      <c r="R1274" s="121"/>
      <c r="S1274" s="164"/>
      <c r="T1274" s="161"/>
      <c r="U1274" s="164"/>
      <c r="V1274" s="121"/>
      <c r="W1274" s="187"/>
      <c r="X1274" s="140"/>
      <c r="Y1274" s="114"/>
    </row>
    <row r="1275" spans="3:25">
      <c r="C1275" s="167"/>
      <c r="D1275" s="160"/>
      <c r="E1275" s="140"/>
      <c r="F1275" s="143"/>
      <c r="G1275" s="144"/>
      <c r="H1275" s="199"/>
      <c r="I1275" s="187"/>
      <c r="J1275" s="169"/>
      <c r="K1275" s="200"/>
      <c r="L1275" s="143"/>
      <c r="M1275" s="143"/>
      <c r="N1275" s="143"/>
      <c r="O1275" s="147"/>
      <c r="P1275" s="149"/>
      <c r="Q1275" s="149"/>
      <c r="R1275" s="121"/>
      <c r="S1275" s="164"/>
      <c r="T1275" s="161"/>
      <c r="U1275" s="164"/>
      <c r="V1275" s="121"/>
      <c r="W1275" s="187"/>
      <c r="X1275" s="140"/>
      <c r="Y1275" s="114"/>
    </row>
    <row r="1276" spans="3:25">
      <c r="C1276" s="167"/>
      <c r="D1276" s="160"/>
      <c r="E1276" s="140"/>
      <c r="F1276" s="143"/>
      <c r="G1276" s="144"/>
      <c r="H1276" s="199"/>
      <c r="I1276" s="187"/>
      <c r="J1276" s="169"/>
      <c r="K1276" s="200"/>
      <c r="L1276" s="143"/>
      <c r="M1276" s="143"/>
      <c r="N1276" s="143"/>
      <c r="O1276" s="147"/>
      <c r="P1276" s="149"/>
      <c r="Q1276" s="149"/>
      <c r="R1276" s="121"/>
      <c r="S1276" s="164"/>
      <c r="T1276" s="161"/>
      <c r="U1276" s="164"/>
      <c r="V1276" s="121"/>
      <c r="W1276" s="187"/>
      <c r="X1276" s="140"/>
      <c r="Y1276" s="114"/>
    </row>
    <row r="1277" spans="3:25">
      <c r="C1277" s="167"/>
      <c r="D1277" s="160"/>
      <c r="E1277" s="140"/>
      <c r="F1277" s="143"/>
      <c r="G1277" s="144"/>
      <c r="H1277" s="199"/>
      <c r="I1277" s="187"/>
      <c r="J1277" s="169"/>
      <c r="K1277" s="200"/>
      <c r="L1277" s="143"/>
      <c r="M1277" s="143"/>
      <c r="N1277" s="143"/>
      <c r="O1277" s="147"/>
      <c r="P1277" s="149"/>
      <c r="Q1277" s="149"/>
      <c r="R1277" s="121"/>
      <c r="S1277" s="164"/>
      <c r="T1277" s="161"/>
      <c r="U1277" s="164"/>
      <c r="V1277" s="121"/>
      <c r="W1277" s="187"/>
      <c r="X1277" s="140"/>
      <c r="Y1277" s="114"/>
    </row>
    <row r="1278" spans="3:25">
      <c r="C1278" s="167"/>
      <c r="D1278" s="160"/>
      <c r="E1278" s="140"/>
      <c r="F1278" s="143"/>
      <c r="G1278" s="144"/>
      <c r="H1278" s="199"/>
      <c r="I1278" s="187"/>
      <c r="J1278" s="169"/>
      <c r="K1278" s="200"/>
      <c r="L1278" s="143"/>
      <c r="M1278" s="143"/>
      <c r="N1278" s="143"/>
      <c r="O1278" s="147"/>
      <c r="P1278" s="149"/>
      <c r="Q1278" s="149"/>
      <c r="R1278" s="121"/>
      <c r="S1278" s="164"/>
      <c r="T1278" s="161"/>
      <c r="U1278" s="164"/>
      <c r="V1278" s="121"/>
      <c r="W1278" s="187"/>
      <c r="X1278" s="140"/>
      <c r="Y1278" s="114"/>
    </row>
    <row r="1279" spans="3:25">
      <c r="C1279" s="167"/>
      <c r="D1279" s="160"/>
      <c r="E1279" s="140"/>
      <c r="F1279" s="143"/>
      <c r="G1279" s="144"/>
      <c r="H1279" s="199"/>
      <c r="I1279" s="187"/>
      <c r="J1279" s="169"/>
      <c r="K1279" s="200"/>
      <c r="L1279" s="143"/>
      <c r="M1279" s="143"/>
      <c r="N1279" s="143"/>
      <c r="O1279" s="147"/>
      <c r="P1279" s="149"/>
      <c r="Q1279" s="149"/>
      <c r="R1279" s="121"/>
      <c r="S1279" s="164"/>
      <c r="T1279" s="161"/>
      <c r="U1279" s="164"/>
      <c r="V1279" s="121"/>
      <c r="W1279" s="187"/>
      <c r="X1279" s="140"/>
      <c r="Y1279" s="114"/>
    </row>
    <row r="1280" spans="3:25">
      <c r="C1280" s="167"/>
      <c r="D1280" s="160"/>
      <c r="E1280" s="140"/>
      <c r="F1280" s="143"/>
      <c r="G1280" s="144"/>
      <c r="H1280" s="199"/>
      <c r="I1280" s="187"/>
      <c r="J1280" s="169"/>
      <c r="K1280" s="200"/>
      <c r="L1280" s="143"/>
      <c r="M1280" s="143"/>
      <c r="N1280" s="143"/>
      <c r="O1280" s="147"/>
      <c r="P1280" s="149"/>
      <c r="Q1280" s="149"/>
      <c r="R1280" s="121"/>
      <c r="S1280" s="164"/>
      <c r="T1280" s="161"/>
      <c r="U1280" s="164"/>
      <c r="V1280" s="121"/>
      <c r="W1280" s="187"/>
      <c r="X1280" s="140"/>
      <c r="Y1280" s="114"/>
    </row>
    <row r="1281" spans="3:25">
      <c r="C1281" s="167"/>
      <c r="D1281" s="160"/>
      <c r="E1281" s="140"/>
      <c r="F1281" s="143"/>
      <c r="G1281" s="144"/>
      <c r="H1281" s="199"/>
      <c r="I1281" s="187"/>
      <c r="J1281" s="169"/>
      <c r="K1281" s="200"/>
      <c r="L1281" s="143"/>
      <c r="M1281" s="143"/>
      <c r="N1281" s="143"/>
      <c r="O1281" s="147"/>
      <c r="P1281" s="149"/>
      <c r="Q1281" s="149"/>
      <c r="R1281" s="121"/>
      <c r="S1281" s="164"/>
      <c r="T1281" s="161"/>
      <c r="U1281" s="164"/>
      <c r="V1281" s="121"/>
      <c r="W1281" s="187"/>
      <c r="X1281" s="140"/>
      <c r="Y1281" s="114"/>
    </row>
    <row r="1282" spans="3:25">
      <c r="C1282" s="167"/>
      <c r="D1282" s="160"/>
      <c r="E1282" s="140"/>
      <c r="F1282" s="143"/>
      <c r="G1282" s="144"/>
      <c r="H1282" s="199"/>
      <c r="I1282" s="187"/>
      <c r="J1282" s="169"/>
      <c r="K1282" s="200"/>
      <c r="L1282" s="143"/>
      <c r="M1282" s="143"/>
      <c r="N1282" s="143"/>
      <c r="O1282" s="147"/>
      <c r="P1282" s="149"/>
      <c r="Q1282" s="149"/>
      <c r="R1282" s="121"/>
      <c r="S1282" s="164"/>
      <c r="T1282" s="161"/>
      <c r="U1282" s="164"/>
      <c r="V1282" s="121"/>
      <c r="W1282" s="187"/>
      <c r="X1282" s="140"/>
      <c r="Y1282" s="114"/>
    </row>
    <row r="1283" spans="3:25">
      <c r="C1283" s="167"/>
      <c r="D1283" s="160"/>
      <c r="E1283" s="140"/>
      <c r="F1283" s="143"/>
      <c r="G1283" s="144"/>
      <c r="H1283" s="199"/>
      <c r="I1283" s="187"/>
      <c r="J1283" s="169"/>
      <c r="K1283" s="200"/>
      <c r="L1283" s="143"/>
      <c r="M1283" s="143"/>
      <c r="N1283" s="143"/>
      <c r="O1283" s="147"/>
      <c r="P1283" s="149"/>
      <c r="Q1283" s="149"/>
      <c r="R1283" s="121"/>
      <c r="S1283" s="164"/>
      <c r="T1283" s="161"/>
      <c r="U1283" s="164"/>
      <c r="V1283" s="121"/>
      <c r="W1283" s="187"/>
      <c r="X1283" s="140"/>
      <c r="Y1283" s="114"/>
    </row>
    <row r="1284" spans="3:25">
      <c r="C1284" s="167"/>
      <c r="D1284" s="160"/>
      <c r="E1284" s="140"/>
      <c r="F1284" s="143"/>
      <c r="G1284" s="144"/>
      <c r="H1284" s="199"/>
      <c r="I1284" s="187"/>
      <c r="J1284" s="169"/>
      <c r="K1284" s="200"/>
      <c r="L1284" s="143"/>
      <c r="M1284" s="143"/>
      <c r="N1284" s="143"/>
      <c r="O1284" s="147"/>
      <c r="P1284" s="149"/>
      <c r="Q1284" s="149"/>
      <c r="R1284" s="121"/>
      <c r="S1284" s="164"/>
      <c r="T1284" s="161"/>
      <c r="U1284" s="164"/>
      <c r="V1284" s="121"/>
      <c r="W1284" s="187"/>
      <c r="X1284" s="140"/>
      <c r="Y1284" s="114"/>
    </row>
    <row r="1285" spans="3:25">
      <c r="C1285" s="167"/>
      <c r="D1285" s="160"/>
      <c r="E1285" s="140"/>
      <c r="F1285" s="143"/>
      <c r="G1285" s="144"/>
      <c r="H1285" s="199"/>
      <c r="I1285" s="187"/>
      <c r="J1285" s="169"/>
      <c r="K1285" s="200"/>
      <c r="L1285" s="143"/>
      <c r="M1285" s="143"/>
      <c r="N1285" s="143"/>
      <c r="O1285" s="147"/>
      <c r="P1285" s="149"/>
      <c r="Q1285" s="149"/>
      <c r="R1285" s="121"/>
      <c r="S1285" s="164"/>
      <c r="T1285" s="161"/>
      <c r="U1285" s="164"/>
      <c r="V1285" s="121"/>
      <c r="W1285" s="187"/>
      <c r="X1285" s="140"/>
      <c r="Y1285" s="114"/>
    </row>
    <row r="1286" spans="3:25">
      <c r="C1286" s="167"/>
      <c r="D1286" s="160"/>
      <c r="E1286" s="140"/>
      <c r="F1286" s="143"/>
      <c r="G1286" s="144"/>
      <c r="H1286" s="199"/>
      <c r="I1286" s="187"/>
      <c r="J1286" s="169"/>
      <c r="K1286" s="200"/>
      <c r="L1286" s="143"/>
      <c r="M1286" s="143"/>
      <c r="N1286" s="143"/>
      <c r="O1286" s="147"/>
      <c r="P1286" s="149"/>
      <c r="Q1286" s="149"/>
      <c r="R1286" s="121"/>
      <c r="S1286" s="164"/>
      <c r="T1286" s="161"/>
      <c r="U1286" s="164"/>
      <c r="V1286" s="121"/>
      <c r="W1286" s="187"/>
      <c r="X1286" s="140"/>
      <c r="Y1286" s="114"/>
    </row>
    <row r="1287" spans="3:25">
      <c r="C1287" s="167"/>
      <c r="D1287" s="160"/>
      <c r="E1287" s="140"/>
      <c r="F1287" s="143"/>
      <c r="G1287" s="144"/>
      <c r="H1287" s="199"/>
      <c r="I1287" s="187"/>
      <c r="J1287" s="169"/>
      <c r="K1287" s="200"/>
      <c r="L1287" s="143"/>
      <c r="M1287" s="143"/>
      <c r="N1287" s="143"/>
      <c r="O1287" s="147"/>
      <c r="P1287" s="149"/>
      <c r="Q1287" s="149"/>
      <c r="R1287" s="121"/>
      <c r="S1287" s="164"/>
      <c r="T1287" s="161"/>
      <c r="U1287" s="164"/>
      <c r="V1287" s="121"/>
      <c r="W1287" s="187"/>
      <c r="X1287" s="140"/>
      <c r="Y1287" s="114"/>
    </row>
    <row r="1288" spans="3:25">
      <c r="C1288" s="167"/>
      <c r="D1288" s="160"/>
      <c r="E1288" s="140"/>
      <c r="F1288" s="143"/>
      <c r="G1288" s="144"/>
      <c r="H1288" s="199"/>
      <c r="I1288" s="187"/>
      <c r="J1288" s="169"/>
      <c r="K1288" s="200"/>
      <c r="L1288" s="143"/>
      <c r="M1288" s="143"/>
      <c r="N1288" s="143"/>
      <c r="O1288" s="147"/>
      <c r="P1288" s="149"/>
      <c r="Q1288" s="149"/>
      <c r="R1288" s="121"/>
      <c r="S1288" s="164"/>
      <c r="T1288" s="161"/>
      <c r="U1288" s="164"/>
      <c r="V1288" s="121"/>
      <c r="W1288" s="187"/>
      <c r="X1288" s="140"/>
      <c r="Y1288" s="114"/>
    </row>
    <row r="1289" spans="3:25">
      <c r="C1289" s="167"/>
      <c r="D1289" s="160"/>
      <c r="E1289" s="140"/>
      <c r="F1289" s="143"/>
      <c r="G1289" s="144"/>
      <c r="H1289" s="199"/>
      <c r="I1289" s="187"/>
      <c r="J1289" s="169"/>
      <c r="K1289" s="200"/>
      <c r="L1289" s="143"/>
      <c r="M1289" s="143"/>
      <c r="N1289" s="143"/>
      <c r="O1289" s="147"/>
      <c r="P1289" s="149"/>
      <c r="Q1289" s="149"/>
      <c r="R1289" s="121"/>
      <c r="S1289" s="164"/>
      <c r="T1289" s="161"/>
      <c r="U1289" s="164"/>
      <c r="V1289" s="121"/>
      <c r="W1289" s="187"/>
      <c r="X1289" s="140"/>
      <c r="Y1289" s="114"/>
    </row>
    <row r="1290" spans="3:25">
      <c r="C1290" s="167"/>
      <c r="D1290" s="160"/>
      <c r="E1290" s="140"/>
      <c r="F1290" s="143"/>
      <c r="G1290" s="144"/>
      <c r="H1290" s="199"/>
      <c r="I1290" s="187"/>
      <c r="J1290" s="169"/>
      <c r="K1290" s="200"/>
      <c r="L1290" s="143"/>
      <c r="M1290" s="143"/>
      <c r="N1290" s="143"/>
      <c r="O1290" s="147"/>
      <c r="P1290" s="149"/>
      <c r="Q1290" s="149"/>
      <c r="R1290" s="121"/>
      <c r="S1290" s="164"/>
      <c r="T1290" s="161"/>
      <c r="U1290" s="164"/>
      <c r="V1290" s="121"/>
      <c r="W1290" s="187"/>
      <c r="X1290" s="140"/>
      <c r="Y1290" s="114"/>
    </row>
    <row r="1291" spans="3:25">
      <c r="C1291" s="167"/>
      <c r="D1291" s="160"/>
      <c r="E1291" s="140"/>
      <c r="F1291" s="143"/>
      <c r="G1291" s="144"/>
      <c r="H1291" s="199"/>
      <c r="I1291" s="187"/>
      <c r="J1291" s="169"/>
      <c r="K1291" s="200"/>
      <c r="L1291" s="143"/>
      <c r="M1291" s="143"/>
      <c r="N1291" s="143"/>
      <c r="O1291" s="147"/>
      <c r="P1291" s="149"/>
      <c r="Q1291" s="149"/>
      <c r="R1291" s="121"/>
      <c r="S1291" s="164"/>
      <c r="T1291" s="161"/>
      <c r="U1291" s="164"/>
      <c r="V1291" s="121"/>
      <c r="W1291" s="187"/>
      <c r="X1291" s="140"/>
      <c r="Y1291" s="114"/>
    </row>
    <row r="1292" spans="3:25">
      <c r="C1292" s="167"/>
      <c r="D1292" s="160"/>
      <c r="E1292" s="140"/>
      <c r="F1292" s="143"/>
      <c r="G1292" s="144"/>
      <c r="H1292" s="199"/>
      <c r="I1292" s="187"/>
      <c r="J1292" s="169"/>
      <c r="K1292" s="200"/>
      <c r="L1292" s="143"/>
      <c r="M1292" s="143"/>
      <c r="N1292" s="143"/>
      <c r="O1292" s="147"/>
      <c r="P1292" s="149"/>
      <c r="Q1292" s="149"/>
      <c r="R1292" s="121"/>
      <c r="S1292" s="164"/>
      <c r="T1292" s="161"/>
      <c r="U1292" s="164"/>
      <c r="V1292" s="121"/>
      <c r="W1292" s="187"/>
      <c r="X1292" s="140"/>
      <c r="Y1292" s="114"/>
    </row>
    <row r="1293" spans="3:25">
      <c r="C1293" s="167"/>
      <c r="D1293" s="160"/>
      <c r="E1293" s="140"/>
      <c r="F1293" s="143"/>
      <c r="G1293" s="144"/>
      <c r="H1293" s="199"/>
      <c r="I1293" s="187"/>
      <c r="J1293" s="169"/>
      <c r="K1293" s="200"/>
      <c r="L1293" s="143"/>
      <c r="M1293" s="143"/>
      <c r="N1293" s="143"/>
      <c r="O1293" s="147"/>
      <c r="P1293" s="149"/>
      <c r="Q1293" s="149"/>
      <c r="R1293" s="121"/>
      <c r="S1293" s="164"/>
      <c r="T1293" s="161"/>
      <c r="U1293" s="164"/>
      <c r="V1293" s="121"/>
      <c r="W1293" s="187"/>
      <c r="X1293" s="140"/>
      <c r="Y1293" s="114"/>
    </row>
    <row r="1294" spans="3:25">
      <c r="C1294" s="167"/>
      <c r="D1294" s="160"/>
      <c r="E1294" s="140"/>
      <c r="F1294" s="143"/>
      <c r="G1294" s="144"/>
      <c r="H1294" s="199"/>
      <c r="I1294" s="187"/>
      <c r="J1294" s="169"/>
      <c r="K1294" s="200"/>
      <c r="L1294" s="143"/>
      <c r="M1294" s="143"/>
      <c r="N1294" s="143"/>
      <c r="O1294" s="147"/>
      <c r="P1294" s="149"/>
      <c r="Q1294" s="149"/>
      <c r="R1294" s="121"/>
      <c r="S1294" s="164"/>
      <c r="T1294" s="161"/>
      <c r="U1294" s="164"/>
      <c r="V1294" s="121"/>
      <c r="W1294" s="187"/>
      <c r="X1294" s="140"/>
      <c r="Y1294" s="114"/>
    </row>
    <row r="1295" spans="3:25">
      <c r="C1295" s="167"/>
      <c r="D1295" s="160"/>
      <c r="E1295" s="140"/>
      <c r="F1295" s="143"/>
      <c r="G1295" s="144"/>
      <c r="H1295" s="199"/>
      <c r="I1295" s="187"/>
      <c r="J1295" s="169"/>
      <c r="K1295" s="200"/>
      <c r="L1295" s="143"/>
      <c r="M1295" s="143"/>
      <c r="N1295" s="143"/>
      <c r="O1295" s="147"/>
      <c r="P1295" s="149"/>
      <c r="Q1295" s="149"/>
      <c r="R1295" s="121"/>
      <c r="S1295" s="164"/>
      <c r="T1295" s="161"/>
      <c r="U1295" s="164"/>
      <c r="V1295" s="121"/>
      <c r="W1295" s="187"/>
      <c r="X1295" s="140"/>
      <c r="Y1295" s="114"/>
    </row>
    <row r="1296" spans="3:25">
      <c r="C1296" s="167"/>
      <c r="D1296" s="160"/>
      <c r="E1296" s="140"/>
      <c r="F1296" s="143"/>
      <c r="G1296" s="144"/>
      <c r="H1296" s="199"/>
      <c r="I1296" s="187"/>
      <c r="J1296" s="169"/>
      <c r="K1296" s="200"/>
      <c r="L1296" s="143"/>
      <c r="M1296" s="143"/>
      <c r="N1296" s="143"/>
      <c r="O1296" s="147"/>
      <c r="P1296" s="149"/>
      <c r="Q1296" s="149"/>
      <c r="R1296" s="121"/>
      <c r="S1296" s="164"/>
      <c r="T1296" s="161"/>
      <c r="U1296" s="164"/>
      <c r="V1296" s="121"/>
      <c r="W1296" s="187"/>
      <c r="X1296" s="140"/>
      <c r="Y1296" s="114"/>
    </row>
    <row r="1297" spans="3:25">
      <c r="C1297" s="167"/>
      <c r="D1297" s="160"/>
      <c r="E1297" s="140"/>
      <c r="F1297" s="143"/>
      <c r="G1297" s="144"/>
      <c r="H1297" s="199"/>
      <c r="I1297" s="187"/>
      <c r="J1297" s="169"/>
      <c r="K1297" s="200"/>
      <c r="L1297" s="143"/>
      <c r="M1297" s="143"/>
      <c r="N1297" s="143"/>
      <c r="O1297" s="147"/>
      <c r="P1297" s="149"/>
      <c r="Q1297" s="149"/>
      <c r="R1297" s="121"/>
      <c r="S1297" s="164"/>
      <c r="T1297" s="161"/>
      <c r="U1297" s="164"/>
      <c r="V1297" s="121"/>
      <c r="W1297" s="187"/>
      <c r="X1297" s="140"/>
      <c r="Y1297" s="114"/>
    </row>
    <row r="1298" spans="3:25">
      <c r="C1298" s="167"/>
      <c r="D1298" s="160"/>
      <c r="E1298" s="140"/>
      <c r="F1298" s="143"/>
      <c r="G1298" s="144"/>
      <c r="H1298" s="199"/>
      <c r="I1298" s="187"/>
      <c r="J1298" s="169"/>
      <c r="K1298" s="200"/>
      <c r="L1298" s="143"/>
      <c r="M1298" s="143"/>
      <c r="N1298" s="143"/>
      <c r="O1298" s="147"/>
      <c r="P1298" s="149"/>
      <c r="Q1298" s="149"/>
      <c r="R1298" s="121"/>
      <c r="S1298" s="164"/>
      <c r="T1298" s="161"/>
      <c r="U1298" s="164"/>
      <c r="V1298" s="121"/>
      <c r="W1298" s="187"/>
      <c r="X1298" s="140"/>
      <c r="Y1298" s="114"/>
    </row>
    <row r="1299" spans="3:25">
      <c r="C1299" s="167"/>
      <c r="D1299" s="160"/>
      <c r="E1299" s="140"/>
      <c r="F1299" s="143"/>
      <c r="G1299" s="144"/>
      <c r="H1299" s="199"/>
      <c r="I1299" s="187"/>
      <c r="J1299" s="169"/>
      <c r="K1299" s="200"/>
      <c r="L1299" s="143"/>
      <c r="M1299" s="143"/>
      <c r="N1299" s="143"/>
      <c r="O1299" s="147"/>
      <c r="P1299" s="149"/>
      <c r="Q1299" s="149"/>
      <c r="R1299" s="121"/>
      <c r="S1299" s="164"/>
      <c r="T1299" s="161"/>
      <c r="U1299" s="164"/>
      <c r="V1299" s="121"/>
      <c r="W1299" s="187"/>
      <c r="X1299" s="140"/>
      <c r="Y1299" s="114"/>
    </row>
    <row r="1300" spans="3:25">
      <c r="C1300" s="167"/>
      <c r="D1300" s="160"/>
      <c r="E1300" s="140"/>
      <c r="F1300" s="143"/>
      <c r="G1300" s="144"/>
      <c r="H1300" s="199"/>
      <c r="I1300" s="187"/>
      <c r="J1300" s="169"/>
      <c r="K1300" s="200"/>
      <c r="L1300" s="143"/>
      <c r="M1300" s="143"/>
      <c r="N1300" s="143"/>
      <c r="O1300" s="147"/>
      <c r="P1300" s="149"/>
      <c r="Q1300" s="149"/>
      <c r="R1300" s="121"/>
      <c r="S1300" s="164"/>
      <c r="T1300" s="161"/>
      <c r="U1300" s="164"/>
      <c r="V1300" s="121"/>
      <c r="W1300" s="187"/>
      <c r="X1300" s="140"/>
      <c r="Y1300" s="114"/>
    </row>
    <row r="1301" spans="3:25">
      <c r="C1301" s="167"/>
      <c r="D1301" s="160"/>
      <c r="E1301" s="140"/>
      <c r="F1301" s="143"/>
      <c r="G1301" s="144"/>
      <c r="H1301" s="199"/>
      <c r="I1301" s="187"/>
      <c r="J1301" s="169"/>
      <c r="K1301" s="200"/>
      <c r="L1301" s="143"/>
      <c r="M1301" s="143"/>
      <c r="N1301" s="143"/>
      <c r="O1301" s="147"/>
      <c r="P1301" s="149"/>
      <c r="Q1301" s="149"/>
      <c r="R1301" s="121"/>
      <c r="S1301" s="164"/>
      <c r="T1301" s="161"/>
      <c r="U1301" s="164"/>
      <c r="V1301" s="121"/>
      <c r="W1301" s="187"/>
      <c r="X1301" s="140"/>
      <c r="Y1301" s="114"/>
    </row>
    <row r="1302" spans="3:25">
      <c r="C1302" s="167"/>
      <c r="D1302" s="160"/>
      <c r="E1302" s="140"/>
      <c r="F1302" s="143"/>
      <c r="G1302" s="144"/>
      <c r="H1302" s="199"/>
      <c r="I1302" s="187"/>
      <c r="J1302" s="169"/>
      <c r="K1302" s="200"/>
      <c r="L1302" s="143"/>
      <c r="M1302" s="143"/>
      <c r="N1302" s="143"/>
      <c r="O1302" s="147"/>
      <c r="P1302" s="149"/>
      <c r="Q1302" s="149"/>
      <c r="R1302" s="121"/>
      <c r="S1302" s="164"/>
      <c r="T1302" s="161"/>
      <c r="U1302" s="164"/>
      <c r="V1302" s="121"/>
      <c r="W1302" s="187"/>
      <c r="X1302" s="140"/>
      <c r="Y1302" s="114"/>
    </row>
    <row r="1303" spans="3:25">
      <c r="C1303" s="167"/>
      <c r="D1303" s="160"/>
      <c r="E1303" s="140"/>
      <c r="F1303" s="143"/>
      <c r="G1303" s="144"/>
      <c r="H1303" s="199"/>
      <c r="I1303" s="187"/>
      <c r="J1303" s="169"/>
      <c r="K1303" s="200"/>
      <c r="L1303" s="143"/>
      <c r="M1303" s="143"/>
      <c r="N1303" s="143"/>
      <c r="O1303" s="147"/>
      <c r="P1303" s="149"/>
      <c r="Q1303" s="149"/>
      <c r="R1303" s="121"/>
      <c r="S1303" s="164"/>
      <c r="T1303" s="161"/>
      <c r="U1303" s="164"/>
      <c r="V1303" s="121"/>
      <c r="W1303" s="187"/>
      <c r="X1303" s="140"/>
      <c r="Y1303" s="114"/>
    </row>
    <row r="1304" spans="3:25">
      <c r="C1304" s="167"/>
      <c r="D1304" s="160"/>
      <c r="E1304" s="140"/>
      <c r="F1304" s="143"/>
      <c r="G1304" s="144"/>
      <c r="H1304" s="199"/>
      <c r="I1304" s="187"/>
      <c r="J1304" s="169"/>
      <c r="K1304" s="200"/>
      <c r="L1304" s="143"/>
      <c r="M1304" s="143"/>
      <c r="N1304" s="143"/>
      <c r="O1304" s="147"/>
      <c r="P1304" s="149"/>
      <c r="Q1304" s="149"/>
      <c r="R1304" s="121"/>
      <c r="S1304" s="164"/>
      <c r="T1304" s="161"/>
      <c r="U1304" s="164"/>
      <c r="V1304" s="121"/>
      <c r="W1304" s="187"/>
      <c r="X1304" s="140"/>
      <c r="Y1304" s="114"/>
    </row>
    <row r="1305" spans="3:25">
      <c r="C1305" s="167"/>
      <c r="D1305" s="160"/>
      <c r="E1305" s="140"/>
      <c r="F1305" s="143"/>
      <c r="G1305" s="144"/>
      <c r="H1305" s="199"/>
      <c r="I1305" s="187"/>
      <c r="J1305" s="169"/>
      <c r="K1305" s="200"/>
      <c r="L1305" s="143"/>
      <c r="M1305" s="143"/>
      <c r="N1305" s="143"/>
      <c r="O1305" s="147"/>
      <c r="P1305" s="149"/>
      <c r="Q1305" s="149"/>
      <c r="R1305" s="121"/>
      <c r="S1305" s="164"/>
      <c r="T1305" s="161"/>
      <c r="U1305" s="164"/>
      <c r="V1305" s="121"/>
      <c r="W1305" s="187"/>
      <c r="X1305" s="140"/>
      <c r="Y1305" s="114"/>
    </row>
    <row r="1306" spans="3:25">
      <c r="C1306" s="167"/>
      <c r="D1306" s="160"/>
      <c r="E1306" s="140"/>
      <c r="F1306" s="143"/>
      <c r="G1306" s="144"/>
      <c r="H1306" s="199"/>
      <c r="I1306" s="187"/>
      <c r="J1306" s="169"/>
      <c r="K1306" s="200"/>
      <c r="L1306" s="143"/>
      <c r="M1306" s="143"/>
      <c r="N1306" s="143"/>
      <c r="O1306" s="147"/>
      <c r="P1306" s="149"/>
      <c r="Q1306" s="149"/>
      <c r="R1306" s="121"/>
      <c r="S1306" s="164"/>
      <c r="T1306" s="161"/>
      <c r="U1306" s="164"/>
      <c r="V1306" s="121"/>
      <c r="W1306" s="187"/>
      <c r="X1306" s="140"/>
      <c r="Y1306" s="114"/>
    </row>
    <row r="1307" spans="3:25">
      <c r="C1307" s="167"/>
      <c r="D1307" s="160"/>
      <c r="E1307" s="140"/>
      <c r="F1307" s="143"/>
      <c r="G1307" s="144"/>
      <c r="H1307" s="199"/>
      <c r="I1307" s="187"/>
      <c r="J1307" s="169"/>
      <c r="K1307" s="200"/>
      <c r="L1307" s="143"/>
      <c r="M1307" s="143"/>
      <c r="N1307" s="143"/>
      <c r="O1307" s="147"/>
      <c r="P1307" s="149"/>
      <c r="Q1307" s="149"/>
      <c r="R1307" s="121"/>
      <c r="S1307" s="164"/>
      <c r="T1307" s="161"/>
      <c r="U1307" s="164"/>
      <c r="V1307" s="121"/>
      <c r="W1307" s="187"/>
      <c r="X1307" s="140"/>
      <c r="Y1307" s="114"/>
    </row>
    <row r="1308" spans="3:25">
      <c r="C1308" s="167"/>
      <c r="D1308" s="160"/>
      <c r="E1308" s="140"/>
      <c r="F1308" s="143"/>
      <c r="G1308" s="144"/>
      <c r="H1308" s="199"/>
      <c r="I1308" s="187"/>
      <c r="J1308" s="169"/>
      <c r="K1308" s="200"/>
      <c r="L1308" s="143"/>
      <c r="M1308" s="143"/>
      <c r="N1308" s="143"/>
      <c r="O1308" s="147"/>
      <c r="P1308" s="149"/>
      <c r="Q1308" s="149"/>
      <c r="R1308" s="121"/>
      <c r="S1308" s="164"/>
      <c r="T1308" s="161"/>
      <c r="U1308" s="164"/>
      <c r="V1308" s="121"/>
      <c r="W1308" s="187"/>
      <c r="X1308" s="140"/>
      <c r="Y1308" s="114"/>
    </row>
    <row r="1309" spans="3:25">
      <c r="C1309" s="167"/>
      <c r="D1309" s="160"/>
      <c r="E1309" s="140"/>
      <c r="F1309" s="143"/>
      <c r="G1309" s="144"/>
      <c r="H1309" s="199"/>
      <c r="I1309" s="187"/>
      <c r="J1309" s="169"/>
      <c r="K1309" s="200"/>
      <c r="L1309" s="143"/>
      <c r="M1309" s="143"/>
      <c r="N1309" s="143"/>
      <c r="O1309" s="147"/>
      <c r="P1309" s="149"/>
      <c r="Q1309" s="149"/>
      <c r="R1309" s="121"/>
      <c r="S1309" s="164"/>
      <c r="T1309" s="161"/>
      <c r="U1309" s="164"/>
      <c r="V1309" s="121"/>
      <c r="W1309" s="187"/>
      <c r="X1309" s="140"/>
      <c r="Y1309" s="114"/>
    </row>
    <row r="1310" spans="3:25">
      <c r="C1310" s="167"/>
      <c r="D1310" s="160"/>
      <c r="E1310" s="140"/>
      <c r="F1310" s="143"/>
      <c r="G1310" s="144"/>
      <c r="H1310" s="199"/>
      <c r="I1310" s="187"/>
      <c r="J1310" s="169"/>
      <c r="K1310" s="200"/>
      <c r="L1310" s="143"/>
      <c r="M1310" s="143"/>
      <c r="N1310" s="143"/>
      <c r="O1310" s="147"/>
      <c r="P1310" s="149"/>
      <c r="Q1310" s="149"/>
      <c r="R1310" s="121"/>
      <c r="S1310" s="164"/>
      <c r="T1310" s="161"/>
      <c r="U1310" s="164"/>
      <c r="V1310" s="121"/>
      <c r="W1310" s="187"/>
      <c r="X1310" s="140"/>
      <c r="Y1310" s="114"/>
    </row>
    <row r="1311" spans="3:25">
      <c r="C1311" s="167"/>
      <c r="D1311" s="160"/>
      <c r="E1311" s="140"/>
      <c r="F1311" s="143"/>
      <c r="G1311" s="144"/>
      <c r="H1311" s="199"/>
      <c r="I1311" s="187"/>
      <c r="J1311" s="169"/>
      <c r="K1311" s="200"/>
      <c r="L1311" s="143"/>
      <c r="M1311" s="143"/>
      <c r="N1311" s="143"/>
      <c r="O1311" s="147"/>
      <c r="P1311" s="149"/>
      <c r="Q1311" s="149"/>
      <c r="R1311" s="121"/>
      <c r="S1311" s="164"/>
      <c r="T1311" s="161"/>
      <c r="U1311" s="164"/>
      <c r="V1311" s="121"/>
      <c r="W1311" s="187"/>
      <c r="X1311" s="140"/>
      <c r="Y1311" s="114"/>
    </row>
    <row r="1312" spans="3:25">
      <c r="C1312" s="167"/>
      <c r="D1312" s="160"/>
      <c r="E1312" s="140"/>
      <c r="F1312" s="143"/>
      <c r="G1312" s="144"/>
      <c r="H1312" s="199"/>
      <c r="I1312" s="187"/>
      <c r="J1312" s="169"/>
      <c r="K1312" s="200"/>
      <c r="L1312" s="143"/>
      <c r="M1312" s="143"/>
      <c r="N1312" s="143"/>
      <c r="O1312" s="147"/>
      <c r="P1312" s="149"/>
      <c r="Q1312" s="149"/>
      <c r="R1312" s="121"/>
      <c r="S1312" s="164"/>
      <c r="T1312" s="161"/>
      <c r="U1312" s="164"/>
      <c r="V1312" s="121"/>
      <c r="W1312" s="187"/>
      <c r="X1312" s="140"/>
      <c r="Y1312" s="114"/>
    </row>
    <row r="1313" spans="3:25">
      <c r="C1313" s="167"/>
      <c r="D1313" s="160"/>
      <c r="E1313" s="140"/>
      <c r="F1313" s="143"/>
      <c r="G1313" s="144"/>
      <c r="H1313" s="199"/>
      <c r="I1313" s="187"/>
      <c r="J1313" s="169"/>
      <c r="K1313" s="200"/>
      <c r="L1313" s="143"/>
      <c r="M1313" s="143"/>
      <c r="N1313" s="143"/>
      <c r="O1313" s="147"/>
      <c r="P1313" s="149"/>
      <c r="Q1313" s="149"/>
      <c r="R1313" s="121"/>
      <c r="S1313" s="164"/>
      <c r="T1313" s="161"/>
      <c r="U1313" s="164"/>
      <c r="V1313" s="121"/>
      <c r="W1313" s="187"/>
      <c r="X1313" s="140"/>
      <c r="Y1313" s="114"/>
    </row>
    <row r="1314" spans="3:25">
      <c r="C1314" s="167"/>
      <c r="D1314" s="160"/>
      <c r="E1314" s="140"/>
      <c r="F1314" s="143"/>
      <c r="G1314" s="144"/>
      <c r="H1314" s="199"/>
      <c r="I1314" s="187"/>
      <c r="J1314" s="169"/>
      <c r="K1314" s="200"/>
      <c r="L1314" s="143"/>
      <c r="M1314" s="143"/>
      <c r="N1314" s="143"/>
      <c r="O1314" s="147"/>
      <c r="P1314" s="149"/>
      <c r="Q1314" s="149"/>
      <c r="R1314" s="121"/>
      <c r="S1314" s="164"/>
      <c r="T1314" s="161"/>
      <c r="U1314" s="164"/>
      <c r="V1314" s="121"/>
      <c r="W1314" s="187"/>
      <c r="X1314" s="140"/>
      <c r="Y1314" s="114"/>
    </row>
    <row r="1315" spans="3:25">
      <c r="C1315" s="167"/>
      <c r="D1315" s="160"/>
      <c r="E1315" s="140"/>
      <c r="F1315" s="143"/>
      <c r="G1315" s="144"/>
      <c r="H1315" s="199"/>
      <c r="I1315" s="187"/>
      <c r="J1315" s="169"/>
      <c r="K1315" s="200"/>
      <c r="L1315" s="143"/>
      <c r="M1315" s="143"/>
      <c r="N1315" s="143"/>
      <c r="O1315" s="147"/>
      <c r="P1315" s="149"/>
      <c r="Q1315" s="149"/>
      <c r="R1315" s="121"/>
      <c r="S1315" s="164"/>
      <c r="T1315" s="161"/>
      <c r="U1315" s="164"/>
      <c r="V1315" s="121"/>
      <c r="W1315" s="187"/>
      <c r="X1315" s="140"/>
      <c r="Y1315" s="114"/>
    </row>
    <row r="1316" spans="3:25">
      <c r="C1316" s="167"/>
      <c r="D1316" s="160"/>
      <c r="E1316" s="140"/>
      <c r="F1316" s="143"/>
      <c r="G1316" s="144"/>
      <c r="H1316" s="199"/>
      <c r="I1316" s="187"/>
      <c r="J1316" s="169"/>
      <c r="K1316" s="200"/>
      <c r="L1316" s="143"/>
      <c r="M1316" s="143"/>
      <c r="N1316" s="143"/>
      <c r="O1316" s="147"/>
      <c r="P1316" s="149"/>
      <c r="Q1316" s="149"/>
      <c r="R1316" s="121"/>
      <c r="S1316" s="164"/>
      <c r="T1316" s="161"/>
      <c r="U1316" s="164"/>
      <c r="V1316" s="121"/>
      <c r="W1316" s="187"/>
      <c r="X1316" s="140"/>
      <c r="Y1316" s="114"/>
    </row>
    <row r="1317" spans="3:25">
      <c r="C1317" s="167"/>
      <c r="D1317" s="160"/>
      <c r="E1317" s="140"/>
      <c r="F1317" s="143"/>
      <c r="G1317" s="144"/>
      <c r="H1317" s="199"/>
      <c r="I1317" s="187"/>
      <c r="J1317" s="169"/>
      <c r="K1317" s="200"/>
      <c r="L1317" s="143"/>
      <c r="M1317" s="143"/>
      <c r="N1317" s="143"/>
      <c r="O1317" s="147"/>
      <c r="P1317" s="149"/>
      <c r="Q1317" s="149"/>
      <c r="R1317" s="121"/>
      <c r="S1317" s="164"/>
      <c r="T1317" s="161"/>
      <c r="U1317" s="164"/>
      <c r="V1317" s="121"/>
      <c r="W1317" s="187"/>
      <c r="X1317" s="140"/>
      <c r="Y1317" s="114"/>
    </row>
    <row r="1318" spans="3:25">
      <c r="C1318" s="167"/>
      <c r="D1318" s="160"/>
      <c r="E1318" s="140"/>
      <c r="F1318" s="143"/>
      <c r="G1318" s="144"/>
      <c r="H1318" s="199"/>
      <c r="I1318" s="187"/>
      <c r="J1318" s="169"/>
      <c r="K1318" s="200"/>
      <c r="L1318" s="143"/>
      <c r="M1318" s="143"/>
      <c r="N1318" s="143"/>
      <c r="O1318" s="147"/>
      <c r="P1318" s="149"/>
      <c r="Q1318" s="149"/>
      <c r="R1318" s="121"/>
      <c r="S1318" s="164"/>
      <c r="T1318" s="161"/>
      <c r="U1318" s="164"/>
      <c r="V1318" s="121"/>
      <c r="W1318" s="187"/>
      <c r="X1318" s="140"/>
      <c r="Y1318" s="114"/>
    </row>
    <row r="1319" spans="3:25">
      <c r="C1319" s="167"/>
      <c r="D1319" s="160"/>
      <c r="E1319" s="140"/>
      <c r="F1319" s="143"/>
      <c r="G1319" s="144"/>
      <c r="H1319" s="199"/>
      <c r="I1319" s="187"/>
      <c r="J1319" s="169"/>
      <c r="K1319" s="200"/>
      <c r="L1319" s="143"/>
      <c r="M1319" s="143"/>
      <c r="N1319" s="143"/>
      <c r="O1319" s="147"/>
      <c r="P1319" s="149"/>
      <c r="Q1319" s="149"/>
      <c r="R1319" s="121"/>
      <c r="S1319" s="164"/>
      <c r="T1319" s="161"/>
      <c r="U1319" s="164"/>
      <c r="V1319" s="121"/>
      <c r="W1319" s="187"/>
      <c r="X1319" s="140"/>
      <c r="Y1319" s="114"/>
    </row>
    <row r="1320" spans="3:25">
      <c r="C1320" s="167"/>
      <c r="D1320" s="160"/>
      <c r="E1320" s="140"/>
      <c r="F1320" s="143"/>
      <c r="G1320" s="144"/>
      <c r="H1320" s="199"/>
      <c r="I1320" s="187"/>
      <c r="J1320" s="169"/>
      <c r="K1320" s="200"/>
      <c r="L1320" s="143"/>
      <c r="M1320" s="143"/>
      <c r="N1320" s="143"/>
      <c r="O1320" s="147"/>
      <c r="P1320" s="149"/>
      <c r="Q1320" s="149"/>
      <c r="R1320" s="121"/>
      <c r="S1320" s="164"/>
      <c r="T1320" s="161"/>
      <c r="U1320" s="164"/>
      <c r="V1320" s="121"/>
      <c r="W1320" s="187"/>
      <c r="X1320" s="140"/>
      <c r="Y1320" s="114"/>
    </row>
    <row r="1321" spans="3:25">
      <c r="C1321" s="167"/>
      <c r="D1321" s="160"/>
      <c r="E1321" s="140"/>
      <c r="F1321" s="143"/>
      <c r="G1321" s="144"/>
      <c r="H1321" s="199"/>
      <c r="I1321" s="187"/>
      <c r="J1321" s="169"/>
      <c r="K1321" s="200"/>
      <c r="L1321" s="143"/>
      <c r="M1321" s="143"/>
      <c r="N1321" s="143"/>
      <c r="O1321" s="147"/>
      <c r="P1321" s="149"/>
      <c r="Q1321" s="149"/>
      <c r="R1321" s="121"/>
      <c r="S1321" s="164"/>
      <c r="T1321" s="161"/>
      <c r="U1321" s="164"/>
      <c r="V1321" s="121"/>
      <c r="W1321" s="187"/>
      <c r="X1321" s="140"/>
      <c r="Y1321" s="114"/>
    </row>
    <row r="1322" spans="3:25">
      <c r="C1322" s="167"/>
      <c r="D1322" s="160"/>
      <c r="E1322" s="140"/>
      <c r="F1322" s="143"/>
      <c r="G1322" s="144"/>
      <c r="H1322" s="199"/>
      <c r="I1322" s="187"/>
      <c r="J1322" s="169"/>
      <c r="K1322" s="200"/>
      <c r="L1322" s="143"/>
      <c r="M1322" s="143"/>
      <c r="N1322" s="143"/>
      <c r="O1322" s="147"/>
      <c r="P1322" s="149"/>
      <c r="Q1322" s="149"/>
      <c r="R1322" s="121"/>
      <c r="S1322" s="164"/>
      <c r="T1322" s="161"/>
      <c r="U1322" s="164"/>
      <c r="V1322" s="121"/>
      <c r="W1322" s="187"/>
      <c r="X1322" s="140"/>
      <c r="Y1322" s="114"/>
    </row>
    <row r="1323" spans="3:25">
      <c r="C1323" s="167"/>
      <c r="D1323" s="160"/>
      <c r="E1323" s="140"/>
      <c r="F1323" s="143"/>
      <c r="G1323" s="144"/>
      <c r="H1323" s="199"/>
      <c r="I1323" s="187"/>
      <c r="J1323" s="169"/>
      <c r="K1323" s="200"/>
      <c r="L1323" s="143"/>
      <c r="M1323" s="143"/>
      <c r="N1323" s="143"/>
      <c r="O1323" s="147"/>
      <c r="P1323" s="149"/>
      <c r="Q1323" s="149"/>
      <c r="R1323" s="121"/>
      <c r="S1323" s="164"/>
      <c r="T1323" s="161"/>
      <c r="U1323" s="164"/>
      <c r="V1323" s="121"/>
      <c r="W1323" s="187"/>
      <c r="X1323" s="140"/>
      <c r="Y1323" s="114"/>
    </row>
    <row r="1324" spans="3:25">
      <c r="C1324" s="167"/>
      <c r="D1324" s="160"/>
      <c r="E1324" s="140"/>
      <c r="F1324" s="143"/>
      <c r="G1324" s="144"/>
      <c r="H1324" s="199"/>
      <c r="I1324" s="187"/>
      <c r="J1324" s="169"/>
      <c r="K1324" s="200"/>
      <c r="L1324" s="143"/>
      <c r="M1324" s="143"/>
      <c r="N1324" s="143"/>
      <c r="O1324" s="147"/>
      <c r="P1324" s="149"/>
      <c r="Q1324" s="149"/>
      <c r="R1324" s="121"/>
      <c r="S1324" s="164"/>
      <c r="T1324" s="161"/>
      <c r="U1324" s="164"/>
      <c r="V1324" s="121"/>
      <c r="W1324" s="187"/>
      <c r="X1324" s="140"/>
      <c r="Y1324" s="114"/>
    </row>
    <row r="1325" spans="3:25">
      <c r="C1325" s="167"/>
      <c r="D1325" s="160"/>
      <c r="E1325" s="140"/>
      <c r="F1325" s="143"/>
      <c r="G1325" s="144"/>
      <c r="H1325" s="199"/>
      <c r="I1325" s="187"/>
      <c r="J1325" s="169"/>
      <c r="K1325" s="200"/>
      <c r="L1325" s="143"/>
      <c r="M1325" s="143"/>
      <c r="N1325" s="143"/>
      <c r="O1325" s="147"/>
      <c r="P1325" s="149"/>
      <c r="Q1325" s="149"/>
      <c r="R1325" s="121"/>
      <c r="S1325" s="164"/>
      <c r="T1325" s="161"/>
      <c r="U1325" s="164"/>
      <c r="V1325" s="121"/>
      <c r="W1325" s="187"/>
      <c r="X1325" s="140"/>
      <c r="Y1325" s="114"/>
    </row>
    <row r="1326" spans="3:25">
      <c r="C1326" s="167"/>
      <c r="D1326" s="160"/>
      <c r="E1326" s="140"/>
      <c r="F1326" s="143"/>
      <c r="G1326" s="144"/>
      <c r="H1326" s="199"/>
      <c r="I1326" s="187"/>
      <c r="J1326" s="169"/>
      <c r="K1326" s="200"/>
      <c r="L1326" s="143"/>
      <c r="M1326" s="143"/>
      <c r="N1326" s="143"/>
      <c r="O1326" s="147"/>
      <c r="P1326" s="149"/>
      <c r="Q1326" s="149"/>
      <c r="R1326" s="121"/>
      <c r="S1326" s="164"/>
      <c r="T1326" s="161"/>
      <c r="U1326" s="164"/>
      <c r="V1326" s="121"/>
      <c r="W1326" s="187"/>
      <c r="X1326" s="140"/>
      <c r="Y1326" s="114"/>
    </row>
    <row r="1327" spans="3:25">
      <c r="C1327" s="167"/>
      <c r="D1327" s="160"/>
      <c r="E1327" s="140"/>
      <c r="F1327" s="143"/>
      <c r="G1327" s="144"/>
      <c r="H1327" s="199"/>
      <c r="I1327" s="187"/>
      <c r="J1327" s="169"/>
      <c r="K1327" s="200"/>
      <c r="L1327" s="143"/>
      <c r="M1327" s="143"/>
      <c r="N1327" s="143"/>
      <c r="O1327" s="147"/>
      <c r="P1327" s="149"/>
      <c r="Q1327" s="149"/>
      <c r="R1327" s="121"/>
      <c r="S1327" s="164"/>
      <c r="T1327" s="161"/>
      <c r="U1327" s="164"/>
      <c r="V1327" s="121"/>
      <c r="W1327" s="187"/>
      <c r="X1327" s="140"/>
      <c r="Y1327" s="114"/>
    </row>
    <row r="1328" spans="3:25">
      <c r="C1328" s="167"/>
      <c r="D1328" s="160"/>
      <c r="E1328" s="140"/>
      <c r="F1328" s="143"/>
      <c r="G1328" s="144"/>
      <c r="H1328" s="199"/>
      <c r="I1328" s="187"/>
      <c r="J1328" s="169"/>
      <c r="K1328" s="200"/>
      <c r="L1328" s="143"/>
      <c r="M1328" s="143"/>
      <c r="N1328" s="143"/>
      <c r="O1328" s="147"/>
      <c r="P1328" s="149"/>
      <c r="Q1328" s="149"/>
      <c r="R1328" s="121"/>
      <c r="S1328" s="164"/>
      <c r="T1328" s="161"/>
      <c r="U1328" s="164"/>
      <c r="V1328" s="121"/>
      <c r="W1328" s="187"/>
      <c r="X1328" s="140"/>
      <c r="Y1328" s="114"/>
    </row>
    <row r="1329" spans="3:25">
      <c r="C1329" s="167"/>
      <c r="D1329" s="160"/>
      <c r="E1329" s="140"/>
      <c r="F1329" s="143"/>
      <c r="G1329" s="144"/>
      <c r="H1329" s="199"/>
      <c r="I1329" s="187"/>
      <c r="J1329" s="169"/>
      <c r="K1329" s="200"/>
      <c r="L1329" s="143"/>
      <c r="M1329" s="143"/>
      <c r="N1329" s="143"/>
      <c r="O1329" s="147"/>
      <c r="P1329" s="149"/>
      <c r="Q1329" s="149"/>
      <c r="R1329" s="121"/>
      <c r="S1329" s="164"/>
      <c r="T1329" s="161"/>
      <c r="U1329" s="164"/>
      <c r="V1329" s="121"/>
      <c r="W1329" s="187"/>
      <c r="X1329" s="140"/>
      <c r="Y1329" s="114"/>
    </row>
    <row r="1330" spans="3:25">
      <c r="C1330" s="167"/>
      <c r="D1330" s="160"/>
      <c r="E1330" s="140"/>
      <c r="F1330" s="143"/>
      <c r="G1330" s="144"/>
      <c r="H1330" s="199"/>
      <c r="I1330" s="187"/>
      <c r="J1330" s="169"/>
      <c r="K1330" s="200"/>
      <c r="L1330" s="143"/>
      <c r="M1330" s="143"/>
      <c r="N1330" s="143"/>
      <c r="O1330" s="147"/>
      <c r="P1330" s="149"/>
      <c r="Q1330" s="149"/>
      <c r="R1330" s="121"/>
      <c r="S1330" s="164"/>
      <c r="T1330" s="161"/>
      <c r="U1330" s="164"/>
      <c r="V1330" s="121"/>
      <c r="W1330" s="187"/>
      <c r="X1330" s="140"/>
      <c r="Y1330" s="114"/>
    </row>
    <row r="1331" spans="3:25">
      <c r="C1331" s="167"/>
      <c r="D1331" s="160"/>
      <c r="E1331" s="140"/>
      <c r="F1331" s="143"/>
      <c r="G1331" s="144"/>
      <c r="H1331" s="199"/>
      <c r="I1331" s="187"/>
      <c r="J1331" s="169"/>
      <c r="K1331" s="200"/>
      <c r="L1331" s="143"/>
      <c r="M1331" s="143"/>
      <c r="N1331" s="143"/>
      <c r="O1331" s="147"/>
      <c r="P1331" s="149"/>
      <c r="Q1331" s="149"/>
      <c r="R1331" s="121"/>
      <c r="S1331" s="164"/>
      <c r="T1331" s="161"/>
      <c r="U1331" s="164"/>
      <c r="V1331" s="121"/>
      <c r="W1331" s="187"/>
      <c r="X1331" s="140"/>
      <c r="Y1331" s="114"/>
    </row>
    <row r="1332" spans="3:25">
      <c r="C1332" s="167"/>
      <c r="D1332" s="160"/>
      <c r="E1332" s="140"/>
      <c r="F1332" s="143"/>
      <c r="G1332" s="144"/>
      <c r="H1332" s="199"/>
      <c r="I1332" s="187"/>
      <c r="J1332" s="169"/>
      <c r="K1332" s="200"/>
      <c r="L1332" s="143"/>
      <c r="M1332" s="143"/>
      <c r="N1332" s="143"/>
      <c r="O1332" s="147"/>
      <c r="P1332" s="149"/>
      <c r="Q1332" s="149"/>
      <c r="R1332" s="121"/>
      <c r="S1332" s="164"/>
      <c r="T1332" s="161"/>
      <c r="U1332" s="164"/>
      <c r="V1332" s="121"/>
      <c r="W1332" s="187"/>
      <c r="X1332" s="140"/>
      <c r="Y1332" s="114"/>
    </row>
    <row r="1333" spans="3:25">
      <c r="C1333" s="167"/>
      <c r="D1333" s="160"/>
      <c r="E1333" s="140"/>
      <c r="F1333" s="143"/>
      <c r="G1333" s="144"/>
      <c r="H1333" s="199"/>
      <c r="I1333" s="187"/>
      <c r="J1333" s="169"/>
      <c r="K1333" s="200"/>
      <c r="L1333" s="143"/>
      <c r="M1333" s="143"/>
      <c r="N1333" s="143"/>
      <c r="O1333" s="147"/>
      <c r="P1333" s="149"/>
      <c r="Q1333" s="149"/>
      <c r="R1333" s="121"/>
      <c r="S1333" s="164"/>
      <c r="T1333" s="161"/>
      <c r="U1333" s="164"/>
      <c r="V1333" s="121"/>
      <c r="W1333" s="187"/>
      <c r="X1333" s="140"/>
      <c r="Y1333" s="114"/>
    </row>
    <row r="1334" spans="3:25">
      <c r="C1334" s="167"/>
      <c r="D1334" s="160"/>
      <c r="E1334" s="140"/>
      <c r="F1334" s="143"/>
      <c r="G1334" s="144"/>
      <c r="H1334" s="199"/>
      <c r="I1334" s="187"/>
      <c r="J1334" s="169"/>
      <c r="K1334" s="200"/>
      <c r="L1334" s="143"/>
      <c r="M1334" s="143"/>
      <c r="N1334" s="143"/>
      <c r="O1334" s="147"/>
      <c r="P1334" s="149"/>
      <c r="Q1334" s="149"/>
      <c r="R1334" s="121"/>
      <c r="S1334" s="164"/>
      <c r="T1334" s="161"/>
      <c r="U1334" s="164"/>
      <c r="V1334" s="121"/>
      <c r="W1334" s="187"/>
      <c r="X1334" s="140"/>
      <c r="Y1334" s="114"/>
    </row>
    <row r="1335" spans="3:25">
      <c r="C1335" s="167"/>
      <c r="D1335" s="160"/>
      <c r="E1335" s="140"/>
      <c r="F1335" s="143"/>
      <c r="G1335" s="144"/>
      <c r="H1335" s="199"/>
      <c r="I1335" s="187"/>
      <c r="J1335" s="169"/>
      <c r="K1335" s="200"/>
      <c r="L1335" s="143"/>
      <c r="M1335" s="143"/>
      <c r="N1335" s="143"/>
      <c r="O1335" s="147"/>
      <c r="P1335" s="149"/>
      <c r="Q1335" s="149"/>
      <c r="R1335" s="121"/>
      <c r="S1335" s="164"/>
      <c r="T1335" s="161"/>
      <c r="U1335" s="164"/>
      <c r="V1335" s="121"/>
      <c r="W1335" s="187"/>
      <c r="X1335" s="140"/>
      <c r="Y1335" s="114"/>
    </row>
    <row r="1336" spans="3:25">
      <c r="C1336" s="167"/>
      <c r="D1336" s="160"/>
      <c r="E1336" s="140"/>
      <c r="F1336" s="143"/>
      <c r="G1336" s="144"/>
      <c r="H1336" s="199"/>
      <c r="I1336" s="187"/>
      <c r="J1336" s="169"/>
      <c r="K1336" s="200"/>
      <c r="L1336" s="143"/>
      <c r="M1336" s="143"/>
      <c r="N1336" s="143"/>
      <c r="O1336" s="147"/>
      <c r="P1336" s="149"/>
      <c r="Q1336" s="149"/>
      <c r="R1336" s="121"/>
      <c r="S1336" s="164"/>
      <c r="T1336" s="161"/>
      <c r="U1336" s="164"/>
      <c r="V1336" s="121"/>
      <c r="W1336" s="187"/>
      <c r="X1336" s="140"/>
      <c r="Y1336" s="114"/>
    </row>
    <row r="1337" spans="3:25">
      <c r="C1337" s="167"/>
      <c r="D1337" s="160"/>
      <c r="E1337" s="140"/>
      <c r="F1337" s="143"/>
      <c r="G1337" s="144"/>
      <c r="H1337" s="199"/>
      <c r="I1337" s="187"/>
      <c r="J1337" s="169"/>
      <c r="K1337" s="200"/>
      <c r="L1337" s="143"/>
      <c r="M1337" s="143"/>
      <c r="N1337" s="143"/>
      <c r="O1337" s="147"/>
      <c r="P1337" s="149"/>
      <c r="Q1337" s="149"/>
      <c r="R1337" s="121"/>
      <c r="S1337" s="164"/>
      <c r="T1337" s="161"/>
      <c r="U1337" s="164"/>
      <c r="V1337" s="121"/>
      <c r="W1337" s="187"/>
      <c r="X1337" s="140"/>
      <c r="Y1337" s="114"/>
    </row>
    <row r="1338" spans="3:25">
      <c r="C1338" s="167"/>
      <c r="D1338" s="160"/>
      <c r="E1338" s="140"/>
      <c r="F1338" s="143"/>
      <c r="G1338" s="144"/>
      <c r="H1338" s="199"/>
      <c r="I1338" s="187"/>
      <c r="J1338" s="169"/>
      <c r="K1338" s="200"/>
      <c r="L1338" s="143"/>
      <c r="M1338" s="143"/>
      <c r="N1338" s="143"/>
      <c r="O1338" s="147"/>
      <c r="P1338" s="149"/>
      <c r="Q1338" s="149"/>
      <c r="R1338" s="121"/>
      <c r="S1338" s="164"/>
      <c r="T1338" s="161"/>
      <c r="U1338" s="164"/>
      <c r="V1338" s="121"/>
      <c r="W1338" s="187"/>
      <c r="X1338" s="140"/>
      <c r="Y1338" s="114"/>
    </row>
    <row r="1339" spans="3:25">
      <c r="C1339" s="167"/>
      <c r="D1339" s="160"/>
      <c r="E1339" s="140"/>
      <c r="F1339" s="143"/>
      <c r="G1339" s="144"/>
      <c r="H1339" s="199"/>
      <c r="I1339" s="187"/>
      <c r="J1339" s="169"/>
      <c r="K1339" s="200"/>
      <c r="L1339" s="143"/>
      <c r="M1339" s="143"/>
      <c r="N1339" s="143"/>
      <c r="O1339" s="147"/>
      <c r="P1339" s="149"/>
      <c r="Q1339" s="149"/>
      <c r="R1339" s="121"/>
      <c r="S1339" s="164"/>
      <c r="T1339" s="161"/>
      <c r="U1339" s="164"/>
      <c r="V1339" s="121"/>
      <c r="W1339" s="187"/>
      <c r="X1339" s="140"/>
      <c r="Y1339" s="114"/>
    </row>
    <row r="1340" spans="3:25">
      <c r="C1340" s="167"/>
      <c r="D1340" s="160"/>
      <c r="E1340" s="140"/>
      <c r="F1340" s="143"/>
      <c r="G1340" s="144"/>
      <c r="H1340" s="199"/>
      <c r="I1340" s="187"/>
      <c r="J1340" s="169"/>
      <c r="K1340" s="200"/>
      <c r="L1340" s="143"/>
      <c r="M1340" s="143"/>
      <c r="N1340" s="143"/>
      <c r="O1340" s="147"/>
      <c r="P1340" s="149"/>
      <c r="Q1340" s="149"/>
      <c r="R1340" s="121"/>
      <c r="S1340" s="164"/>
      <c r="T1340" s="161"/>
      <c r="U1340" s="164"/>
      <c r="V1340" s="121"/>
      <c r="W1340" s="187"/>
      <c r="X1340" s="140"/>
      <c r="Y1340" s="114"/>
    </row>
    <row r="1341" spans="3:25">
      <c r="C1341" s="167"/>
      <c r="D1341" s="160"/>
      <c r="E1341" s="140"/>
      <c r="F1341" s="143"/>
      <c r="G1341" s="144"/>
      <c r="H1341" s="199"/>
      <c r="I1341" s="187"/>
      <c r="J1341" s="169"/>
      <c r="K1341" s="200"/>
      <c r="L1341" s="143"/>
      <c r="M1341" s="143"/>
      <c r="N1341" s="143"/>
      <c r="O1341" s="147"/>
      <c r="P1341" s="149"/>
      <c r="Q1341" s="149"/>
      <c r="R1341" s="121"/>
      <c r="S1341" s="164"/>
      <c r="T1341" s="161"/>
      <c r="U1341" s="164"/>
      <c r="V1341" s="121"/>
      <c r="W1341" s="187"/>
      <c r="X1341" s="140"/>
      <c r="Y1341" s="114"/>
    </row>
    <row r="1342" spans="3:25">
      <c r="C1342" s="167"/>
      <c r="D1342" s="160"/>
      <c r="E1342" s="140"/>
      <c r="F1342" s="143"/>
      <c r="G1342" s="144"/>
      <c r="H1342" s="199"/>
      <c r="I1342" s="187"/>
      <c r="J1342" s="169"/>
      <c r="K1342" s="200"/>
      <c r="L1342" s="143"/>
      <c r="M1342" s="143"/>
      <c r="N1342" s="143"/>
      <c r="O1342" s="147"/>
      <c r="P1342" s="149"/>
      <c r="Q1342" s="149"/>
      <c r="R1342" s="121"/>
      <c r="S1342" s="164"/>
      <c r="T1342" s="161"/>
      <c r="U1342" s="164"/>
      <c r="V1342" s="121"/>
      <c r="W1342" s="187"/>
      <c r="X1342" s="140"/>
      <c r="Y1342" s="114"/>
    </row>
    <row r="1343" spans="3:25">
      <c r="C1343" s="167"/>
      <c r="D1343" s="160"/>
      <c r="E1343" s="140"/>
      <c r="F1343" s="143"/>
      <c r="G1343" s="144"/>
      <c r="H1343" s="199"/>
      <c r="I1343" s="187"/>
      <c r="J1343" s="169"/>
      <c r="K1343" s="200"/>
      <c r="L1343" s="143"/>
      <c r="M1343" s="143"/>
      <c r="N1343" s="143"/>
      <c r="O1343" s="147"/>
      <c r="P1343" s="149"/>
      <c r="Q1343" s="149"/>
      <c r="R1343" s="121"/>
      <c r="S1343" s="164"/>
      <c r="T1343" s="161"/>
      <c r="U1343" s="164"/>
      <c r="V1343" s="121"/>
      <c r="W1343" s="187"/>
      <c r="X1343" s="140"/>
      <c r="Y1343" s="114"/>
    </row>
    <row r="1344" spans="3:25">
      <c r="C1344" s="167"/>
      <c r="D1344" s="160"/>
      <c r="E1344" s="140"/>
      <c r="F1344" s="143"/>
      <c r="G1344" s="144"/>
      <c r="H1344" s="199"/>
      <c r="I1344" s="187"/>
      <c r="J1344" s="169"/>
      <c r="K1344" s="200"/>
      <c r="L1344" s="143"/>
      <c r="M1344" s="143"/>
      <c r="N1344" s="143"/>
      <c r="O1344" s="147"/>
      <c r="P1344" s="149"/>
      <c r="Q1344" s="149"/>
      <c r="R1344" s="121"/>
      <c r="S1344" s="164"/>
      <c r="T1344" s="161"/>
      <c r="U1344" s="164"/>
      <c r="V1344" s="121"/>
      <c r="W1344" s="187"/>
      <c r="X1344" s="140"/>
      <c r="Y1344" s="114"/>
    </row>
    <row r="1345" spans="3:25">
      <c r="C1345" s="167"/>
      <c r="D1345" s="160"/>
      <c r="E1345" s="140"/>
      <c r="F1345" s="143"/>
      <c r="G1345" s="144"/>
      <c r="H1345" s="199"/>
      <c r="I1345" s="187"/>
      <c r="J1345" s="169"/>
      <c r="K1345" s="200"/>
      <c r="L1345" s="143"/>
      <c r="M1345" s="143"/>
      <c r="N1345" s="143"/>
      <c r="O1345" s="147"/>
      <c r="P1345" s="149"/>
      <c r="Q1345" s="149"/>
      <c r="R1345" s="121"/>
      <c r="S1345" s="164"/>
      <c r="T1345" s="161"/>
      <c r="U1345" s="164"/>
      <c r="V1345" s="121"/>
      <c r="W1345" s="187"/>
      <c r="X1345" s="140"/>
      <c r="Y1345" s="114"/>
    </row>
    <row r="1346" spans="3:25">
      <c r="C1346" s="167"/>
      <c r="D1346" s="160"/>
      <c r="E1346" s="140"/>
      <c r="F1346" s="143"/>
      <c r="G1346" s="144"/>
      <c r="H1346" s="199"/>
      <c r="I1346" s="187"/>
      <c r="J1346" s="169"/>
      <c r="K1346" s="200"/>
      <c r="L1346" s="143"/>
      <c r="M1346" s="143"/>
      <c r="N1346" s="143"/>
      <c r="O1346" s="147"/>
      <c r="P1346" s="149"/>
      <c r="Q1346" s="149"/>
      <c r="R1346" s="121"/>
      <c r="S1346" s="164"/>
      <c r="T1346" s="161"/>
      <c r="U1346" s="164"/>
      <c r="V1346" s="121"/>
      <c r="W1346" s="187"/>
      <c r="X1346" s="140"/>
      <c r="Y1346" s="114"/>
    </row>
    <row r="1347" spans="3:25">
      <c r="C1347" s="167"/>
      <c r="D1347" s="160"/>
      <c r="E1347" s="140"/>
      <c r="F1347" s="143"/>
      <c r="G1347" s="144"/>
      <c r="H1347" s="199"/>
      <c r="I1347" s="187"/>
      <c r="J1347" s="169"/>
      <c r="K1347" s="200"/>
      <c r="L1347" s="143"/>
      <c r="M1347" s="143"/>
      <c r="N1347" s="143"/>
      <c r="O1347" s="147"/>
      <c r="P1347" s="149"/>
      <c r="Q1347" s="149"/>
      <c r="R1347" s="121"/>
      <c r="S1347" s="164"/>
      <c r="T1347" s="161"/>
      <c r="U1347" s="164"/>
      <c r="V1347" s="121"/>
      <c r="W1347" s="187"/>
      <c r="X1347" s="140"/>
      <c r="Y1347" s="114"/>
    </row>
    <row r="1348" spans="3:25">
      <c r="C1348" s="167"/>
      <c r="D1348" s="160"/>
      <c r="E1348" s="140"/>
      <c r="F1348" s="143"/>
      <c r="G1348" s="144"/>
      <c r="H1348" s="199"/>
      <c r="I1348" s="187"/>
      <c r="J1348" s="169"/>
      <c r="K1348" s="200"/>
      <c r="L1348" s="143"/>
      <c r="M1348" s="143"/>
      <c r="N1348" s="143"/>
      <c r="O1348" s="147"/>
      <c r="P1348" s="149"/>
      <c r="Q1348" s="149"/>
      <c r="R1348" s="121"/>
      <c r="S1348" s="164"/>
      <c r="T1348" s="161"/>
      <c r="U1348" s="164"/>
      <c r="V1348" s="121"/>
      <c r="W1348" s="187"/>
      <c r="X1348" s="140"/>
      <c r="Y1348" s="114"/>
    </row>
    <row r="1349" spans="3:25">
      <c r="C1349" s="167"/>
      <c r="D1349" s="160"/>
      <c r="E1349" s="140"/>
      <c r="F1349" s="143"/>
      <c r="G1349" s="144"/>
      <c r="H1349" s="199"/>
      <c r="I1349" s="187"/>
      <c r="J1349" s="169"/>
      <c r="K1349" s="200"/>
      <c r="L1349" s="143"/>
      <c r="M1349" s="143"/>
      <c r="N1349" s="143"/>
      <c r="O1349" s="147"/>
      <c r="P1349" s="149"/>
      <c r="Q1349" s="149"/>
      <c r="R1349" s="121"/>
      <c r="S1349" s="164"/>
      <c r="T1349" s="161"/>
      <c r="U1349" s="164"/>
      <c r="V1349" s="121"/>
      <c r="W1349" s="187"/>
      <c r="X1349" s="140"/>
      <c r="Y1349" s="114"/>
    </row>
    <row r="1350" spans="3:25">
      <c r="C1350" s="167"/>
      <c r="D1350" s="160"/>
      <c r="E1350" s="140"/>
      <c r="F1350" s="143"/>
      <c r="G1350" s="144"/>
      <c r="H1350" s="199"/>
      <c r="I1350" s="187"/>
      <c r="J1350" s="169"/>
      <c r="K1350" s="200"/>
      <c r="L1350" s="143"/>
      <c r="M1350" s="143"/>
      <c r="N1350" s="143"/>
      <c r="O1350" s="147"/>
      <c r="P1350" s="149"/>
      <c r="Q1350" s="149"/>
      <c r="R1350" s="121"/>
      <c r="S1350" s="164"/>
      <c r="T1350" s="161"/>
      <c r="U1350" s="164"/>
      <c r="V1350" s="121"/>
      <c r="W1350" s="187"/>
      <c r="X1350" s="140"/>
      <c r="Y1350" s="114"/>
    </row>
    <row r="1351" spans="3:25">
      <c r="C1351" s="167"/>
      <c r="D1351" s="160"/>
      <c r="E1351" s="140"/>
      <c r="F1351" s="143"/>
      <c r="G1351" s="144"/>
      <c r="H1351" s="199"/>
      <c r="I1351" s="187"/>
      <c r="J1351" s="169"/>
      <c r="K1351" s="200"/>
      <c r="L1351" s="143"/>
      <c r="M1351" s="143"/>
      <c r="N1351" s="143"/>
      <c r="O1351" s="147"/>
      <c r="P1351" s="149"/>
      <c r="Q1351" s="149"/>
      <c r="R1351" s="121"/>
      <c r="S1351" s="164"/>
      <c r="T1351" s="161"/>
      <c r="U1351" s="164"/>
      <c r="V1351" s="121"/>
      <c r="W1351" s="187"/>
      <c r="X1351" s="140"/>
      <c r="Y1351" s="114"/>
    </row>
    <row r="1352" spans="3:25">
      <c r="C1352" s="167"/>
      <c r="D1352" s="160"/>
      <c r="E1352" s="140"/>
      <c r="F1352" s="143"/>
      <c r="G1352" s="144"/>
      <c r="H1352" s="199"/>
      <c r="I1352" s="187"/>
      <c r="J1352" s="169"/>
      <c r="K1352" s="200"/>
      <c r="L1352" s="143"/>
      <c r="M1352" s="143"/>
      <c r="N1352" s="143"/>
      <c r="O1352" s="147"/>
      <c r="P1352" s="149"/>
      <c r="Q1352" s="149"/>
      <c r="R1352" s="121"/>
      <c r="S1352" s="164"/>
      <c r="T1352" s="161"/>
      <c r="U1352" s="164"/>
      <c r="V1352" s="121"/>
      <c r="W1352" s="187"/>
      <c r="X1352" s="140"/>
      <c r="Y1352" s="114"/>
    </row>
    <row r="1353" spans="3:25">
      <c r="C1353" s="167"/>
      <c r="D1353" s="160"/>
      <c r="E1353" s="140"/>
      <c r="F1353" s="143"/>
      <c r="G1353" s="144"/>
      <c r="H1353" s="199"/>
      <c r="I1353" s="187"/>
      <c r="J1353" s="169"/>
      <c r="K1353" s="200"/>
      <c r="L1353" s="143"/>
      <c r="M1353" s="143"/>
      <c r="N1353" s="143"/>
      <c r="O1353" s="147"/>
      <c r="P1353" s="149"/>
      <c r="Q1353" s="149"/>
      <c r="R1353" s="121"/>
      <c r="S1353" s="164"/>
      <c r="T1353" s="161"/>
      <c r="U1353" s="164"/>
      <c r="V1353" s="121"/>
      <c r="W1353" s="187"/>
      <c r="X1353" s="140"/>
      <c r="Y1353" s="114"/>
    </row>
    <row r="1354" spans="3:25">
      <c r="C1354" s="167"/>
      <c r="D1354" s="160"/>
      <c r="E1354" s="140"/>
      <c r="F1354" s="143"/>
      <c r="G1354" s="144"/>
      <c r="H1354" s="199"/>
      <c r="I1354" s="187"/>
      <c r="J1354" s="169"/>
      <c r="K1354" s="200"/>
      <c r="L1354" s="143"/>
      <c r="M1354" s="143"/>
      <c r="N1354" s="143"/>
      <c r="O1354" s="147"/>
      <c r="P1354" s="149"/>
      <c r="Q1354" s="149"/>
      <c r="R1354" s="121"/>
      <c r="S1354" s="164"/>
      <c r="T1354" s="161"/>
      <c r="U1354" s="164"/>
      <c r="V1354" s="121"/>
      <c r="W1354" s="187"/>
      <c r="X1354" s="140"/>
      <c r="Y1354" s="114"/>
    </row>
    <row r="1355" spans="3:25">
      <c r="C1355" s="167"/>
      <c r="D1355" s="160"/>
      <c r="E1355" s="140"/>
      <c r="F1355" s="143"/>
      <c r="G1355" s="144"/>
      <c r="H1355" s="199"/>
      <c r="I1355" s="187"/>
      <c r="J1355" s="169"/>
      <c r="K1355" s="200"/>
      <c r="L1355" s="143"/>
      <c r="M1355" s="143"/>
      <c r="N1355" s="143"/>
      <c r="O1355" s="147"/>
      <c r="P1355" s="149"/>
      <c r="Q1355" s="149"/>
      <c r="R1355" s="121"/>
      <c r="S1355" s="164"/>
      <c r="T1355" s="161"/>
      <c r="U1355" s="164"/>
      <c r="V1355" s="121"/>
      <c r="W1355" s="187"/>
      <c r="X1355" s="140"/>
      <c r="Y1355" s="114"/>
    </row>
    <row r="1356" spans="3:25">
      <c r="C1356" s="167"/>
      <c r="D1356" s="160"/>
      <c r="E1356" s="140"/>
      <c r="F1356" s="143"/>
      <c r="G1356" s="144"/>
      <c r="H1356" s="199"/>
      <c r="I1356" s="187"/>
      <c r="J1356" s="169"/>
      <c r="K1356" s="200"/>
      <c r="L1356" s="143"/>
      <c r="M1356" s="143"/>
      <c r="N1356" s="143"/>
      <c r="O1356" s="147"/>
      <c r="P1356" s="149"/>
      <c r="Q1356" s="149"/>
      <c r="R1356" s="121"/>
      <c r="S1356" s="164"/>
      <c r="T1356" s="161"/>
      <c r="U1356" s="164"/>
      <c r="V1356" s="121"/>
      <c r="W1356" s="187"/>
      <c r="X1356" s="140"/>
      <c r="Y1356" s="114"/>
    </row>
    <row r="1357" spans="3:25">
      <c r="C1357" s="167"/>
      <c r="D1357" s="160"/>
      <c r="E1357" s="140"/>
      <c r="F1357" s="143"/>
      <c r="G1357" s="144"/>
      <c r="H1357" s="199"/>
      <c r="I1357" s="187"/>
      <c r="J1357" s="169"/>
      <c r="K1357" s="200"/>
      <c r="L1357" s="143"/>
      <c r="M1357" s="143"/>
      <c r="N1357" s="143"/>
      <c r="O1357" s="147"/>
      <c r="P1357" s="149"/>
      <c r="Q1357" s="149"/>
      <c r="R1357" s="121"/>
      <c r="S1357" s="164"/>
      <c r="T1357" s="161"/>
      <c r="U1357" s="164"/>
      <c r="V1357" s="121"/>
      <c r="W1357" s="187"/>
      <c r="X1357" s="140"/>
      <c r="Y1357" s="114"/>
    </row>
    <row r="1358" spans="3:25">
      <c r="C1358" s="167"/>
      <c r="D1358" s="160"/>
      <c r="E1358" s="140"/>
      <c r="F1358" s="143"/>
      <c r="G1358" s="144"/>
      <c r="H1358" s="199"/>
      <c r="I1358" s="187"/>
      <c r="J1358" s="169"/>
      <c r="K1358" s="200"/>
      <c r="L1358" s="143"/>
      <c r="M1358" s="143"/>
      <c r="N1358" s="143"/>
      <c r="O1358" s="147"/>
      <c r="P1358" s="149"/>
      <c r="Q1358" s="149"/>
      <c r="R1358" s="121"/>
      <c r="S1358" s="164"/>
      <c r="T1358" s="161"/>
      <c r="U1358" s="164"/>
      <c r="V1358" s="121"/>
      <c r="W1358" s="187"/>
      <c r="X1358" s="140"/>
      <c r="Y1358" s="114"/>
    </row>
    <row r="1359" spans="3:25">
      <c r="C1359" s="167"/>
      <c r="D1359" s="160"/>
      <c r="E1359" s="140"/>
      <c r="F1359" s="143"/>
      <c r="G1359" s="144"/>
      <c r="H1359" s="199"/>
      <c r="I1359" s="187"/>
      <c r="J1359" s="169"/>
      <c r="K1359" s="200"/>
      <c r="L1359" s="143"/>
      <c r="M1359" s="143"/>
      <c r="N1359" s="143"/>
      <c r="O1359" s="147"/>
      <c r="P1359" s="149"/>
      <c r="Q1359" s="149"/>
      <c r="R1359" s="121"/>
      <c r="S1359" s="164"/>
      <c r="T1359" s="161"/>
      <c r="U1359" s="164"/>
      <c r="V1359" s="121"/>
      <c r="W1359" s="187"/>
      <c r="X1359" s="140"/>
      <c r="Y1359" s="114"/>
    </row>
    <row r="1360" spans="3:25">
      <c r="C1360" s="167"/>
      <c r="D1360" s="160"/>
      <c r="E1360" s="140"/>
      <c r="F1360" s="143"/>
      <c r="G1360" s="144"/>
      <c r="H1360" s="199"/>
      <c r="I1360" s="187"/>
      <c r="J1360" s="169"/>
      <c r="K1360" s="200"/>
      <c r="L1360" s="143"/>
      <c r="M1360" s="143"/>
      <c r="N1360" s="143"/>
      <c r="O1360" s="147"/>
      <c r="P1360" s="149"/>
      <c r="Q1360" s="149"/>
      <c r="R1360" s="121"/>
      <c r="S1360" s="164"/>
      <c r="T1360" s="161"/>
      <c r="U1360" s="164"/>
      <c r="V1360" s="121"/>
      <c r="W1360" s="187"/>
      <c r="X1360" s="140"/>
      <c r="Y1360" s="114"/>
    </row>
    <row r="1361" spans="3:25">
      <c r="C1361" s="167"/>
      <c r="D1361" s="160"/>
      <c r="E1361" s="140"/>
      <c r="F1361" s="143"/>
      <c r="G1361" s="144"/>
      <c r="H1361" s="199"/>
      <c r="I1361" s="187"/>
      <c r="J1361" s="169"/>
      <c r="K1361" s="200"/>
      <c r="L1361" s="143"/>
      <c r="M1361" s="143"/>
      <c r="N1361" s="143"/>
      <c r="O1361" s="147"/>
      <c r="P1361" s="149"/>
      <c r="Q1361" s="149"/>
      <c r="R1361" s="121"/>
      <c r="S1361" s="164"/>
      <c r="T1361" s="161"/>
      <c r="U1361" s="164"/>
      <c r="V1361" s="121"/>
      <c r="W1361" s="187"/>
      <c r="X1361" s="140"/>
      <c r="Y1361" s="114"/>
    </row>
    <row r="1362" spans="3:25">
      <c r="C1362" s="167"/>
      <c r="D1362" s="160"/>
      <c r="E1362" s="140"/>
      <c r="F1362" s="143"/>
      <c r="G1362" s="144"/>
      <c r="H1362" s="199"/>
      <c r="I1362" s="187"/>
      <c r="J1362" s="169"/>
      <c r="K1362" s="200"/>
      <c r="L1362" s="143"/>
      <c r="M1362" s="143"/>
      <c r="N1362" s="143"/>
      <c r="O1362" s="147"/>
      <c r="P1362" s="149"/>
      <c r="Q1362" s="149"/>
      <c r="R1362" s="121"/>
      <c r="S1362" s="164"/>
      <c r="T1362" s="161"/>
      <c r="U1362" s="164"/>
      <c r="V1362" s="121"/>
      <c r="W1362" s="187"/>
      <c r="X1362" s="140"/>
      <c r="Y1362" s="114"/>
    </row>
    <row r="1363" spans="3:25">
      <c r="C1363" s="167"/>
      <c r="D1363" s="160"/>
      <c r="E1363" s="140"/>
      <c r="F1363" s="143"/>
      <c r="G1363" s="144"/>
      <c r="H1363" s="199"/>
      <c r="I1363" s="187"/>
      <c r="J1363" s="169"/>
      <c r="K1363" s="200"/>
      <c r="L1363" s="143"/>
      <c r="M1363" s="143"/>
      <c r="N1363" s="143"/>
      <c r="O1363" s="147"/>
      <c r="P1363" s="149"/>
      <c r="Q1363" s="149"/>
      <c r="R1363" s="121"/>
      <c r="S1363" s="164"/>
      <c r="T1363" s="161"/>
      <c r="U1363" s="164"/>
      <c r="V1363" s="121"/>
      <c r="W1363" s="187"/>
      <c r="X1363" s="140"/>
      <c r="Y1363" s="114"/>
    </row>
    <row r="1364" spans="3:25">
      <c r="C1364" s="167"/>
      <c r="D1364" s="160"/>
      <c r="E1364" s="140"/>
      <c r="F1364" s="143"/>
      <c r="G1364" s="144"/>
      <c r="H1364" s="199"/>
      <c r="I1364" s="187"/>
      <c r="J1364" s="169"/>
      <c r="K1364" s="200"/>
      <c r="L1364" s="143"/>
      <c r="M1364" s="143"/>
      <c r="N1364" s="143"/>
      <c r="O1364" s="147"/>
      <c r="P1364" s="149"/>
      <c r="Q1364" s="149"/>
      <c r="R1364" s="121"/>
      <c r="S1364" s="164"/>
      <c r="T1364" s="161"/>
      <c r="U1364" s="164"/>
      <c r="V1364" s="121"/>
      <c r="W1364" s="187"/>
      <c r="X1364" s="140"/>
      <c r="Y1364" s="114"/>
    </row>
    <row r="1365" spans="3:25">
      <c r="C1365" s="167"/>
      <c r="D1365" s="160"/>
      <c r="E1365" s="140"/>
      <c r="F1365" s="143"/>
      <c r="G1365" s="144"/>
      <c r="H1365" s="199"/>
      <c r="I1365" s="187"/>
      <c r="J1365" s="169"/>
      <c r="K1365" s="200"/>
      <c r="L1365" s="143"/>
      <c r="M1365" s="143"/>
      <c r="N1365" s="143"/>
      <c r="O1365" s="147"/>
      <c r="P1365" s="149"/>
      <c r="Q1365" s="149"/>
      <c r="R1365" s="121"/>
      <c r="S1365" s="164"/>
      <c r="T1365" s="161"/>
      <c r="U1365" s="164"/>
      <c r="V1365" s="121"/>
      <c r="W1365" s="187"/>
      <c r="X1365" s="140"/>
      <c r="Y1365" s="114"/>
    </row>
    <row r="1366" spans="3:25">
      <c r="C1366" s="167"/>
      <c r="D1366" s="160"/>
      <c r="E1366" s="140"/>
      <c r="F1366" s="143"/>
      <c r="G1366" s="144"/>
      <c r="H1366" s="199"/>
      <c r="I1366" s="187"/>
      <c r="J1366" s="169"/>
      <c r="K1366" s="200"/>
      <c r="L1366" s="143"/>
      <c r="M1366" s="143"/>
      <c r="N1366" s="143"/>
      <c r="O1366" s="147"/>
      <c r="P1366" s="149"/>
      <c r="Q1366" s="149"/>
      <c r="R1366" s="121"/>
      <c r="S1366" s="164"/>
      <c r="T1366" s="161"/>
      <c r="U1366" s="164"/>
      <c r="V1366" s="121"/>
      <c r="W1366" s="187"/>
      <c r="X1366" s="140"/>
      <c r="Y1366" s="114"/>
    </row>
    <row r="1367" spans="3:25">
      <c r="C1367" s="167"/>
      <c r="D1367" s="160"/>
      <c r="E1367" s="140"/>
      <c r="F1367" s="143"/>
      <c r="G1367" s="144"/>
      <c r="H1367" s="199"/>
      <c r="I1367" s="187"/>
      <c r="J1367" s="169"/>
      <c r="K1367" s="200"/>
      <c r="L1367" s="143"/>
      <c r="M1367" s="143"/>
      <c r="N1367" s="143"/>
      <c r="O1367" s="147"/>
      <c r="P1367" s="149"/>
      <c r="Q1367" s="149"/>
      <c r="R1367" s="121"/>
      <c r="S1367" s="164"/>
      <c r="T1367" s="161"/>
      <c r="U1367" s="164"/>
      <c r="V1367" s="121"/>
      <c r="W1367" s="187"/>
      <c r="X1367" s="140"/>
      <c r="Y1367" s="114"/>
    </row>
    <row r="1368" spans="3:25">
      <c r="C1368" s="167"/>
      <c r="D1368" s="160"/>
      <c r="E1368" s="140"/>
      <c r="F1368" s="143"/>
      <c r="G1368" s="144"/>
      <c r="H1368" s="199"/>
      <c r="I1368" s="187"/>
      <c r="J1368" s="169"/>
      <c r="K1368" s="200"/>
      <c r="L1368" s="143"/>
      <c r="M1368" s="143"/>
      <c r="N1368" s="143"/>
      <c r="O1368" s="147"/>
      <c r="P1368" s="149"/>
      <c r="Q1368" s="149"/>
      <c r="R1368" s="121"/>
      <c r="S1368" s="164"/>
      <c r="T1368" s="161"/>
      <c r="U1368" s="164"/>
      <c r="V1368" s="121"/>
      <c r="W1368" s="187"/>
      <c r="X1368" s="140"/>
      <c r="Y1368" s="114"/>
    </row>
    <row r="1369" spans="3:25">
      <c r="C1369" s="167"/>
      <c r="D1369" s="160"/>
      <c r="E1369" s="140"/>
      <c r="F1369" s="143"/>
      <c r="G1369" s="144"/>
      <c r="H1369" s="199"/>
      <c r="I1369" s="187"/>
      <c r="J1369" s="169"/>
      <c r="K1369" s="200"/>
      <c r="L1369" s="143"/>
      <c r="M1369" s="143"/>
      <c r="N1369" s="143"/>
      <c r="O1369" s="147"/>
      <c r="P1369" s="149"/>
      <c r="Q1369" s="149"/>
      <c r="R1369" s="121"/>
      <c r="S1369" s="164"/>
      <c r="T1369" s="161"/>
      <c r="U1369" s="164"/>
      <c r="V1369" s="121"/>
      <c r="W1369" s="187"/>
      <c r="X1369" s="140"/>
      <c r="Y1369" s="114"/>
    </row>
    <row r="1370" spans="3:25">
      <c r="C1370" s="167"/>
      <c r="D1370" s="160"/>
      <c r="E1370" s="140"/>
      <c r="F1370" s="143"/>
      <c r="G1370" s="144"/>
      <c r="H1370" s="199"/>
      <c r="I1370" s="187"/>
      <c r="J1370" s="169"/>
      <c r="K1370" s="200"/>
      <c r="L1370" s="143"/>
      <c r="M1370" s="143"/>
      <c r="N1370" s="143"/>
      <c r="O1370" s="147"/>
      <c r="P1370" s="149"/>
      <c r="Q1370" s="149"/>
      <c r="R1370" s="121"/>
      <c r="S1370" s="164"/>
      <c r="T1370" s="161"/>
      <c r="U1370" s="164"/>
      <c r="V1370" s="121"/>
      <c r="W1370" s="187"/>
      <c r="X1370" s="140"/>
      <c r="Y1370" s="114"/>
    </row>
    <row r="1371" spans="3:25">
      <c r="C1371" s="167"/>
      <c r="D1371" s="160"/>
      <c r="E1371" s="140"/>
      <c r="F1371" s="143"/>
      <c r="G1371" s="144"/>
      <c r="H1371" s="199"/>
      <c r="I1371" s="187"/>
      <c r="J1371" s="169"/>
      <c r="K1371" s="200"/>
      <c r="L1371" s="143"/>
      <c r="M1371" s="143"/>
      <c r="N1371" s="143"/>
      <c r="O1371" s="147"/>
      <c r="P1371" s="149"/>
      <c r="Q1371" s="149"/>
      <c r="R1371" s="121"/>
      <c r="S1371" s="164"/>
      <c r="T1371" s="161"/>
      <c r="U1371" s="164"/>
      <c r="V1371" s="121"/>
      <c r="W1371" s="187"/>
      <c r="X1371" s="140"/>
      <c r="Y1371" s="114"/>
    </row>
    <row r="1372" spans="3:25">
      <c r="C1372" s="167"/>
      <c r="D1372" s="160"/>
      <c r="E1372" s="140"/>
      <c r="F1372" s="143"/>
      <c r="G1372" s="144"/>
      <c r="H1372" s="199"/>
      <c r="I1372" s="187"/>
      <c r="J1372" s="169"/>
      <c r="K1372" s="200"/>
      <c r="L1372" s="143"/>
      <c r="M1372" s="143"/>
      <c r="N1372" s="143"/>
      <c r="O1372" s="147"/>
      <c r="P1372" s="149"/>
      <c r="Q1372" s="149"/>
      <c r="R1372" s="121"/>
      <c r="S1372" s="164"/>
      <c r="T1372" s="161"/>
      <c r="U1372" s="164"/>
      <c r="V1372" s="121"/>
      <c r="W1372" s="187"/>
      <c r="X1372" s="140"/>
      <c r="Y1372" s="114"/>
    </row>
    <row r="1373" spans="3:25">
      <c r="C1373" s="167"/>
      <c r="D1373" s="160"/>
      <c r="E1373" s="140"/>
      <c r="F1373" s="143"/>
      <c r="G1373" s="144"/>
      <c r="H1373" s="199"/>
      <c r="I1373" s="187"/>
      <c r="J1373" s="169"/>
      <c r="K1373" s="200"/>
      <c r="L1373" s="143"/>
      <c r="M1373" s="143"/>
      <c r="N1373" s="143"/>
      <c r="O1373" s="147"/>
      <c r="P1373" s="149"/>
      <c r="Q1373" s="149"/>
      <c r="R1373" s="121"/>
      <c r="S1373" s="164"/>
      <c r="T1373" s="161"/>
      <c r="U1373" s="164"/>
      <c r="V1373" s="121"/>
      <c r="W1373" s="187"/>
      <c r="X1373" s="140"/>
      <c r="Y1373" s="114"/>
    </row>
    <row r="1374" spans="3:25">
      <c r="C1374" s="167"/>
      <c r="D1374" s="160"/>
      <c r="E1374" s="140"/>
      <c r="F1374" s="143"/>
      <c r="G1374" s="144"/>
      <c r="H1374" s="199"/>
      <c r="I1374" s="187"/>
      <c r="J1374" s="169"/>
      <c r="K1374" s="200"/>
      <c r="L1374" s="143"/>
      <c r="M1374" s="143"/>
      <c r="N1374" s="143"/>
      <c r="O1374" s="147"/>
      <c r="P1374" s="149"/>
      <c r="Q1374" s="149"/>
      <c r="R1374" s="121"/>
      <c r="S1374" s="164"/>
      <c r="T1374" s="161"/>
      <c r="U1374" s="164"/>
      <c r="V1374" s="121"/>
      <c r="W1374" s="187"/>
      <c r="X1374" s="140"/>
      <c r="Y1374" s="114"/>
    </row>
    <row r="1375" spans="3:25">
      <c r="C1375" s="167"/>
      <c r="D1375" s="160"/>
      <c r="E1375" s="140"/>
      <c r="F1375" s="143"/>
      <c r="G1375" s="144"/>
      <c r="H1375" s="199"/>
      <c r="I1375" s="187"/>
      <c r="J1375" s="169"/>
      <c r="K1375" s="200"/>
      <c r="L1375" s="143"/>
      <c r="M1375" s="143"/>
      <c r="N1375" s="143"/>
      <c r="O1375" s="147"/>
      <c r="P1375" s="149"/>
      <c r="Q1375" s="149"/>
      <c r="R1375" s="121"/>
      <c r="S1375" s="164"/>
      <c r="T1375" s="161"/>
      <c r="U1375" s="164"/>
      <c r="V1375" s="121"/>
      <c r="W1375" s="187"/>
      <c r="X1375" s="140"/>
      <c r="Y1375" s="114"/>
    </row>
    <row r="1376" spans="3:25">
      <c r="C1376" s="167"/>
      <c r="D1376" s="160"/>
      <c r="E1376" s="140"/>
      <c r="F1376" s="143"/>
      <c r="G1376" s="144"/>
      <c r="H1376" s="199"/>
      <c r="I1376" s="187"/>
      <c r="J1376" s="169"/>
      <c r="K1376" s="200"/>
      <c r="L1376" s="143"/>
      <c r="M1376" s="143"/>
      <c r="N1376" s="143"/>
      <c r="O1376" s="147"/>
      <c r="P1376" s="149"/>
      <c r="Q1376" s="149"/>
      <c r="R1376" s="121"/>
      <c r="S1376" s="164"/>
      <c r="T1376" s="161"/>
      <c r="U1376" s="164"/>
      <c r="V1376" s="121"/>
      <c r="W1376" s="187"/>
      <c r="X1376" s="140"/>
      <c r="Y1376" s="114"/>
    </row>
    <row r="1377" spans="3:25">
      <c r="C1377" s="167"/>
      <c r="D1377" s="160"/>
      <c r="E1377" s="140"/>
      <c r="F1377" s="143"/>
      <c r="G1377" s="144"/>
      <c r="H1377" s="199"/>
      <c r="I1377" s="187"/>
      <c r="J1377" s="169"/>
      <c r="K1377" s="200"/>
      <c r="L1377" s="143"/>
      <c r="M1377" s="143"/>
      <c r="N1377" s="143"/>
      <c r="O1377" s="147"/>
      <c r="P1377" s="149"/>
      <c r="Q1377" s="149"/>
      <c r="R1377" s="121"/>
      <c r="S1377" s="164"/>
      <c r="T1377" s="161"/>
      <c r="U1377" s="164"/>
      <c r="V1377" s="121"/>
      <c r="W1377" s="187"/>
      <c r="X1377" s="140"/>
      <c r="Y1377" s="114"/>
    </row>
    <row r="1378" spans="3:25">
      <c r="C1378" s="167"/>
      <c r="D1378" s="160"/>
      <c r="E1378" s="140"/>
      <c r="F1378" s="143"/>
      <c r="G1378" s="144"/>
      <c r="H1378" s="199"/>
      <c r="I1378" s="187"/>
      <c r="J1378" s="169"/>
      <c r="K1378" s="200"/>
      <c r="L1378" s="143"/>
      <c r="M1378" s="143"/>
      <c r="N1378" s="143"/>
      <c r="O1378" s="147"/>
      <c r="P1378" s="149"/>
      <c r="Q1378" s="149"/>
      <c r="R1378" s="121"/>
      <c r="S1378" s="164"/>
      <c r="T1378" s="161"/>
      <c r="U1378" s="164"/>
      <c r="V1378" s="121"/>
      <c r="W1378" s="187"/>
      <c r="X1378" s="140"/>
      <c r="Y1378" s="114"/>
    </row>
    <row r="1379" spans="3:25">
      <c r="C1379" s="167"/>
      <c r="D1379" s="160"/>
      <c r="E1379" s="140"/>
      <c r="F1379" s="143"/>
      <c r="G1379" s="144"/>
      <c r="H1379" s="199"/>
      <c r="I1379" s="187"/>
      <c r="J1379" s="169"/>
      <c r="K1379" s="200"/>
      <c r="L1379" s="143"/>
      <c r="M1379" s="143"/>
      <c r="N1379" s="143"/>
      <c r="O1379" s="147"/>
      <c r="P1379" s="149"/>
      <c r="Q1379" s="149"/>
      <c r="R1379" s="121"/>
      <c r="S1379" s="164"/>
      <c r="T1379" s="161"/>
      <c r="U1379" s="164"/>
      <c r="V1379" s="121"/>
      <c r="W1379" s="187"/>
      <c r="X1379" s="140"/>
      <c r="Y1379" s="114"/>
    </row>
    <row r="1380" spans="3:25">
      <c r="C1380" s="167"/>
      <c r="D1380" s="160"/>
      <c r="E1380" s="140"/>
      <c r="F1380" s="143"/>
      <c r="G1380" s="144"/>
      <c r="H1380" s="199"/>
      <c r="I1380" s="187"/>
      <c r="J1380" s="169"/>
      <c r="K1380" s="200"/>
      <c r="L1380" s="143"/>
      <c r="M1380" s="143"/>
      <c r="N1380" s="143"/>
      <c r="O1380" s="147"/>
      <c r="P1380" s="149"/>
      <c r="Q1380" s="149"/>
      <c r="R1380" s="121"/>
      <c r="S1380" s="164"/>
      <c r="T1380" s="161"/>
      <c r="U1380" s="164"/>
      <c r="V1380" s="121"/>
      <c r="W1380" s="187"/>
      <c r="X1380" s="140"/>
      <c r="Y1380" s="114"/>
    </row>
    <row r="1381" spans="3:25">
      <c r="C1381" s="167"/>
      <c r="D1381" s="160"/>
      <c r="E1381" s="140"/>
      <c r="F1381" s="143"/>
      <c r="G1381" s="144"/>
      <c r="H1381" s="199"/>
      <c r="I1381" s="187"/>
      <c r="J1381" s="169"/>
      <c r="K1381" s="200"/>
      <c r="L1381" s="143"/>
      <c r="M1381" s="143"/>
      <c r="N1381" s="143"/>
      <c r="O1381" s="147"/>
      <c r="P1381" s="149"/>
      <c r="Q1381" s="149"/>
      <c r="R1381" s="121"/>
      <c r="S1381" s="164"/>
      <c r="T1381" s="161"/>
      <c r="U1381" s="164"/>
      <c r="V1381" s="121"/>
      <c r="W1381" s="187"/>
      <c r="X1381" s="140"/>
      <c r="Y1381" s="114"/>
    </row>
    <row r="1382" spans="3:25">
      <c r="C1382" s="167"/>
      <c r="D1382" s="160"/>
      <c r="E1382" s="140"/>
      <c r="F1382" s="143"/>
      <c r="G1382" s="144"/>
      <c r="H1382" s="199"/>
      <c r="I1382" s="187"/>
      <c r="J1382" s="169"/>
      <c r="K1382" s="200"/>
      <c r="L1382" s="143"/>
      <c r="M1382" s="143"/>
      <c r="N1382" s="143"/>
      <c r="O1382" s="147"/>
      <c r="P1382" s="149"/>
      <c r="Q1382" s="149"/>
      <c r="R1382" s="121"/>
      <c r="S1382" s="164"/>
      <c r="T1382" s="161"/>
      <c r="U1382" s="164"/>
      <c r="V1382" s="121"/>
      <c r="W1382" s="187"/>
      <c r="X1382" s="140"/>
      <c r="Y1382" s="114"/>
    </row>
    <row r="1383" spans="3:25">
      <c r="C1383" s="167"/>
      <c r="D1383" s="160"/>
      <c r="E1383" s="140"/>
      <c r="F1383" s="143"/>
      <c r="G1383" s="144"/>
      <c r="H1383" s="199"/>
      <c r="I1383" s="187"/>
      <c r="J1383" s="169"/>
      <c r="K1383" s="200"/>
      <c r="L1383" s="143"/>
      <c r="M1383" s="143"/>
      <c r="N1383" s="143"/>
      <c r="O1383" s="147"/>
      <c r="P1383" s="149"/>
      <c r="Q1383" s="149"/>
      <c r="R1383" s="121"/>
      <c r="S1383" s="164"/>
      <c r="T1383" s="161"/>
      <c r="U1383" s="164"/>
      <c r="V1383" s="121"/>
      <c r="W1383" s="187"/>
      <c r="X1383" s="140"/>
      <c r="Y1383" s="114"/>
    </row>
    <row r="1384" spans="3:25">
      <c r="C1384" s="167"/>
      <c r="D1384" s="160"/>
      <c r="E1384" s="140"/>
      <c r="F1384" s="143"/>
      <c r="G1384" s="144"/>
      <c r="H1384" s="199"/>
      <c r="I1384" s="187"/>
      <c r="J1384" s="169"/>
      <c r="K1384" s="200"/>
      <c r="L1384" s="143"/>
      <c r="M1384" s="143"/>
      <c r="N1384" s="143"/>
      <c r="O1384" s="147"/>
      <c r="P1384" s="149"/>
      <c r="Q1384" s="149"/>
      <c r="R1384" s="121"/>
      <c r="S1384" s="164"/>
      <c r="T1384" s="161"/>
      <c r="U1384" s="164"/>
      <c r="V1384" s="121"/>
      <c r="W1384" s="187"/>
      <c r="X1384" s="140"/>
      <c r="Y1384" s="114"/>
    </row>
    <row r="1385" spans="3:25">
      <c r="C1385" s="167"/>
      <c r="D1385" s="160"/>
      <c r="E1385" s="140"/>
      <c r="F1385" s="143"/>
      <c r="G1385" s="144"/>
      <c r="H1385" s="199"/>
      <c r="I1385" s="187"/>
      <c r="J1385" s="169"/>
      <c r="K1385" s="200"/>
      <c r="L1385" s="143"/>
      <c r="M1385" s="143"/>
      <c r="N1385" s="143"/>
      <c r="O1385" s="147"/>
      <c r="P1385" s="149"/>
      <c r="Q1385" s="149"/>
      <c r="R1385" s="121"/>
      <c r="S1385" s="164"/>
      <c r="T1385" s="161"/>
      <c r="U1385" s="164"/>
      <c r="V1385" s="121"/>
      <c r="W1385" s="187"/>
      <c r="X1385" s="140"/>
      <c r="Y1385" s="114"/>
    </row>
    <row r="1386" spans="3:25">
      <c r="C1386" s="167"/>
      <c r="D1386" s="160"/>
      <c r="E1386" s="140"/>
      <c r="F1386" s="143"/>
      <c r="G1386" s="144"/>
      <c r="H1386" s="199"/>
      <c r="I1386" s="187"/>
      <c r="J1386" s="169"/>
      <c r="K1386" s="200"/>
      <c r="L1386" s="143"/>
      <c r="M1386" s="143"/>
      <c r="N1386" s="143"/>
      <c r="O1386" s="147"/>
      <c r="P1386" s="149"/>
      <c r="Q1386" s="149"/>
      <c r="R1386" s="121"/>
      <c r="S1386" s="164"/>
      <c r="T1386" s="161"/>
      <c r="U1386" s="164"/>
      <c r="V1386" s="121"/>
      <c r="W1386" s="187"/>
      <c r="X1386" s="140"/>
      <c r="Y1386" s="114"/>
    </row>
    <row r="1387" spans="3:25">
      <c r="C1387" s="167"/>
      <c r="D1387" s="160"/>
      <c r="E1387" s="140"/>
      <c r="F1387" s="143"/>
      <c r="G1387" s="144"/>
      <c r="H1387" s="199"/>
      <c r="I1387" s="187"/>
      <c r="J1387" s="169"/>
      <c r="K1387" s="200"/>
      <c r="L1387" s="143"/>
      <c r="M1387" s="143"/>
      <c r="N1387" s="143"/>
      <c r="O1387" s="147"/>
      <c r="P1387" s="149"/>
      <c r="Q1387" s="149"/>
      <c r="R1387" s="121"/>
      <c r="S1387" s="164"/>
      <c r="T1387" s="161"/>
      <c r="U1387" s="164"/>
      <c r="V1387" s="121"/>
      <c r="W1387" s="187"/>
      <c r="X1387" s="140"/>
      <c r="Y1387" s="114"/>
    </row>
    <row r="1388" spans="3:25">
      <c r="C1388" s="167"/>
      <c r="D1388" s="160"/>
      <c r="E1388" s="140"/>
      <c r="F1388" s="143"/>
      <c r="G1388" s="144"/>
      <c r="H1388" s="199"/>
      <c r="I1388" s="187"/>
      <c r="J1388" s="169"/>
      <c r="K1388" s="200"/>
      <c r="L1388" s="143"/>
      <c r="M1388" s="143"/>
      <c r="N1388" s="143"/>
      <c r="O1388" s="147"/>
      <c r="P1388" s="149"/>
      <c r="Q1388" s="149"/>
      <c r="R1388" s="121"/>
      <c r="S1388" s="164"/>
      <c r="T1388" s="161"/>
      <c r="U1388" s="164"/>
      <c r="V1388" s="121"/>
      <c r="W1388" s="187"/>
      <c r="X1388" s="140"/>
      <c r="Y1388" s="114"/>
    </row>
    <row r="1389" spans="3:25">
      <c r="C1389" s="167"/>
      <c r="D1389" s="160"/>
      <c r="E1389" s="140"/>
      <c r="F1389" s="143"/>
      <c r="G1389" s="144"/>
      <c r="H1389" s="199"/>
      <c r="I1389" s="187"/>
      <c r="J1389" s="169"/>
      <c r="K1389" s="200"/>
      <c r="L1389" s="143"/>
      <c r="M1389" s="143"/>
      <c r="N1389" s="143"/>
      <c r="O1389" s="147"/>
      <c r="P1389" s="149"/>
      <c r="Q1389" s="149"/>
      <c r="R1389" s="121"/>
      <c r="S1389" s="164"/>
      <c r="T1389" s="161"/>
      <c r="U1389" s="164"/>
      <c r="V1389" s="121"/>
      <c r="W1389" s="187"/>
      <c r="X1389" s="140"/>
      <c r="Y1389" s="114"/>
    </row>
    <row r="1390" spans="3:25">
      <c r="C1390" s="167"/>
      <c r="D1390" s="160"/>
      <c r="E1390" s="140"/>
      <c r="F1390" s="143"/>
      <c r="G1390" s="144"/>
      <c r="H1390" s="199"/>
      <c r="I1390" s="187"/>
      <c r="J1390" s="169"/>
      <c r="K1390" s="200"/>
      <c r="L1390" s="143"/>
      <c r="M1390" s="143"/>
      <c r="N1390" s="143"/>
      <c r="O1390" s="147"/>
      <c r="P1390" s="149"/>
      <c r="Q1390" s="149"/>
      <c r="R1390" s="121"/>
      <c r="S1390" s="164"/>
      <c r="T1390" s="161"/>
      <c r="U1390" s="164"/>
      <c r="V1390" s="121"/>
      <c r="W1390" s="187"/>
      <c r="X1390" s="140"/>
      <c r="Y1390" s="114"/>
    </row>
    <row r="1391" spans="3:25">
      <c r="C1391" s="167"/>
      <c r="D1391" s="160"/>
      <c r="E1391" s="140"/>
      <c r="F1391" s="143"/>
      <c r="G1391" s="144"/>
      <c r="H1391" s="199"/>
      <c r="I1391" s="187"/>
      <c r="J1391" s="169"/>
      <c r="K1391" s="200"/>
      <c r="L1391" s="143"/>
      <c r="M1391" s="143"/>
      <c r="N1391" s="143"/>
      <c r="O1391" s="147"/>
      <c r="P1391" s="149"/>
      <c r="Q1391" s="149"/>
      <c r="R1391" s="121"/>
      <c r="S1391" s="164"/>
      <c r="T1391" s="161"/>
      <c r="U1391" s="164"/>
      <c r="V1391" s="121"/>
      <c r="W1391" s="187"/>
      <c r="X1391" s="140"/>
      <c r="Y1391" s="114"/>
    </row>
    <row r="1392" spans="3:25">
      <c r="C1392" s="167"/>
      <c r="D1392" s="160"/>
      <c r="E1392" s="140"/>
      <c r="F1392" s="143"/>
      <c r="G1392" s="144"/>
      <c r="H1392" s="199"/>
      <c r="I1392" s="187"/>
      <c r="J1392" s="169"/>
      <c r="K1392" s="200"/>
      <c r="L1392" s="143"/>
      <c r="M1392" s="143"/>
      <c r="N1392" s="143"/>
      <c r="O1392" s="147"/>
      <c r="P1392" s="149"/>
      <c r="Q1392" s="149"/>
      <c r="R1392" s="121"/>
      <c r="S1392" s="164"/>
      <c r="T1392" s="161"/>
      <c r="U1392" s="164"/>
      <c r="V1392" s="121"/>
      <c r="W1392" s="187"/>
      <c r="X1392" s="140"/>
      <c r="Y1392" s="114"/>
    </row>
    <row r="1393" spans="3:25">
      <c r="C1393" s="167"/>
      <c r="D1393" s="160"/>
      <c r="E1393" s="140"/>
      <c r="F1393" s="143"/>
      <c r="G1393" s="144"/>
      <c r="H1393" s="199"/>
      <c r="I1393" s="187"/>
      <c r="J1393" s="169"/>
      <c r="K1393" s="200"/>
      <c r="L1393" s="143"/>
      <c r="M1393" s="143"/>
      <c r="N1393" s="143"/>
      <c r="O1393" s="147"/>
      <c r="P1393" s="149"/>
      <c r="Q1393" s="149"/>
      <c r="R1393" s="121"/>
      <c r="S1393" s="164"/>
      <c r="T1393" s="161"/>
      <c r="U1393" s="164"/>
      <c r="V1393" s="121"/>
      <c r="W1393" s="187"/>
      <c r="X1393" s="140"/>
      <c r="Y1393" s="114"/>
    </row>
    <row r="1394" spans="3:25">
      <c r="C1394" s="167"/>
      <c r="D1394" s="160"/>
      <c r="E1394" s="140"/>
      <c r="F1394" s="143"/>
      <c r="G1394" s="144"/>
      <c r="H1394" s="199"/>
      <c r="I1394" s="187"/>
      <c r="J1394" s="169"/>
      <c r="K1394" s="200"/>
      <c r="L1394" s="143"/>
      <c r="M1394" s="143"/>
      <c r="N1394" s="143"/>
      <c r="O1394" s="147"/>
      <c r="P1394" s="149"/>
      <c r="Q1394" s="149"/>
      <c r="R1394" s="121"/>
      <c r="S1394" s="164"/>
      <c r="T1394" s="161"/>
      <c r="U1394" s="164"/>
      <c r="V1394" s="121"/>
      <c r="W1394" s="187"/>
      <c r="X1394" s="140"/>
      <c r="Y1394" s="114"/>
    </row>
    <row r="1395" spans="3:25">
      <c r="C1395" s="167"/>
      <c r="D1395" s="160"/>
      <c r="E1395" s="140"/>
      <c r="F1395" s="143"/>
      <c r="G1395" s="144"/>
      <c r="H1395" s="199"/>
      <c r="I1395" s="187"/>
      <c r="J1395" s="169"/>
      <c r="K1395" s="200"/>
      <c r="L1395" s="143"/>
      <c r="M1395" s="143"/>
      <c r="N1395" s="143"/>
      <c r="O1395" s="147"/>
      <c r="P1395" s="149"/>
      <c r="Q1395" s="149"/>
      <c r="R1395" s="121"/>
      <c r="S1395" s="164"/>
      <c r="T1395" s="161"/>
      <c r="U1395" s="164"/>
      <c r="V1395" s="121"/>
      <c r="W1395" s="187"/>
      <c r="X1395" s="140"/>
      <c r="Y1395" s="114"/>
    </row>
    <row r="1396" spans="3:25">
      <c r="C1396" s="167"/>
      <c r="D1396" s="160"/>
      <c r="E1396" s="140"/>
      <c r="F1396" s="143"/>
      <c r="G1396" s="144"/>
      <c r="H1396" s="199"/>
      <c r="I1396" s="187"/>
      <c r="J1396" s="169"/>
      <c r="K1396" s="200"/>
      <c r="L1396" s="143"/>
      <c r="M1396" s="143"/>
      <c r="N1396" s="143"/>
      <c r="O1396" s="147"/>
      <c r="P1396" s="149"/>
      <c r="Q1396" s="149"/>
      <c r="R1396" s="121"/>
      <c r="S1396" s="164"/>
      <c r="T1396" s="161"/>
      <c r="U1396" s="164"/>
      <c r="V1396" s="121"/>
      <c r="W1396" s="187"/>
      <c r="X1396" s="140"/>
      <c r="Y1396" s="114"/>
    </row>
    <row r="1397" spans="3:25">
      <c r="C1397" s="167"/>
      <c r="D1397" s="160"/>
      <c r="E1397" s="140"/>
      <c r="F1397" s="143"/>
      <c r="G1397" s="144"/>
      <c r="H1397" s="199"/>
      <c r="I1397" s="187"/>
      <c r="J1397" s="169"/>
      <c r="K1397" s="200"/>
      <c r="L1397" s="143"/>
      <c r="M1397" s="143"/>
      <c r="N1397" s="143"/>
      <c r="O1397" s="147"/>
      <c r="P1397" s="149"/>
      <c r="Q1397" s="149"/>
      <c r="R1397" s="121"/>
      <c r="S1397" s="164"/>
      <c r="T1397" s="161"/>
      <c r="U1397" s="164"/>
      <c r="V1397" s="121"/>
      <c r="W1397" s="187"/>
      <c r="X1397" s="140"/>
      <c r="Y1397" s="114"/>
    </row>
    <row r="1398" spans="3:25">
      <c r="C1398" s="167"/>
      <c r="D1398" s="160"/>
      <c r="E1398" s="140"/>
      <c r="F1398" s="143"/>
      <c r="G1398" s="144"/>
      <c r="H1398" s="199"/>
      <c r="I1398" s="187"/>
      <c r="J1398" s="169"/>
      <c r="K1398" s="200"/>
      <c r="L1398" s="143"/>
      <c r="M1398" s="143"/>
      <c r="N1398" s="143"/>
      <c r="O1398" s="147"/>
      <c r="P1398" s="149"/>
      <c r="Q1398" s="149"/>
      <c r="R1398" s="121"/>
      <c r="S1398" s="164"/>
      <c r="T1398" s="161"/>
      <c r="U1398" s="164"/>
      <c r="V1398" s="121"/>
      <c r="W1398" s="187"/>
      <c r="X1398" s="140"/>
      <c r="Y1398" s="114"/>
    </row>
    <row r="1399" spans="3:25">
      <c r="C1399" s="167"/>
      <c r="D1399" s="160"/>
      <c r="E1399" s="140"/>
      <c r="F1399" s="143"/>
      <c r="G1399" s="144"/>
      <c r="H1399" s="199"/>
      <c r="I1399" s="187"/>
      <c r="J1399" s="169"/>
      <c r="K1399" s="200"/>
      <c r="L1399" s="143"/>
      <c r="M1399" s="143"/>
      <c r="N1399" s="143"/>
      <c r="O1399" s="147"/>
      <c r="P1399" s="149"/>
      <c r="Q1399" s="149"/>
      <c r="R1399" s="121"/>
      <c r="S1399" s="164"/>
      <c r="T1399" s="161"/>
      <c r="U1399" s="164"/>
      <c r="V1399" s="121"/>
      <c r="W1399" s="187"/>
      <c r="X1399" s="140"/>
      <c r="Y1399" s="114"/>
    </row>
    <row r="1400" spans="3:25">
      <c r="C1400" s="167"/>
      <c r="D1400" s="160"/>
      <c r="E1400" s="140"/>
      <c r="F1400" s="143"/>
      <c r="G1400" s="144"/>
      <c r="H1400" s="199"/>
      <c r="I1400" s="187"/>
      <c r="J1400" s="169"/>
      <c r="K1400" s="200"/>
      <c r="L1400" s="143"/>
      <c r="M1400" s="143"/>
      <c r="N1400" s="143"/>
      <c r="O1400" s="147"/>
      <c r="P1400" s="149"/>
      <c r="Q1400" s="149"/>
      <c r="R1400" s="121"/>
      <c r="S1400" s="164"/>
      <c r="T1400" s="161"/>
      <c r="U1400" s="164"/>
      <c r="V1400" s="121"/>
      <c r="W1400" s="187"/>
      <c r="X1400" s="140"/>
      <c r="Y1400" s="114"/>
    </row>
    <row r="1401" spans="3:25">
      <c r="C1401" s="167"/>
      <c r="D1401" s="160"/>
      <c r="E1401" s="140"/>
      <c r="F1401" s="143"/>
      <c r="G1401" s="144"/>
      <c r="H1401" s="199"/>
      <c r="I1401" s="187"/>
      <c r="J1401" s="169"/>
      <c r="K1401" s="200"/>
      <c r="L1401" s="143"/>
      <c r="M1401" s="143"/>
      <c r="N1401" s="143"/>
      <c r="O1401" s="147"/>
      <c r="P1401" s="149"/>
      <c r="Q1401" s="149"/>
      <c r="R1401" s="121"/>
      <c r="S1401" s="164"/>
      <c r="T1401" s="161"/>
      <c r="U1401" s="164"/>
      <c r="V1401" s="121"/>
      <c r="W1401" s="187"/>
      <c r="X1401" s="140"/>
      <c r="Y1401" s="114"/>
    </row>
    <row r="1402" spans="3:25">
      <c r="C1402" s="167"/>
      <c r="D1402" s="160"/>
      <c r="E1402" s="140"/>
      <c r="F1402" s="143"/>
      <c r="G1402" s="144"/>
      <c r="H1402" s="199"/>
      <c r="I1402" s="187"/>
      <c r="J1402" s="169"/>
      <c r="K1402" s="200"/>
      <c r="L1402" s="143"/>
      <c r="M1402" s="143"/>
      <c r="N1402" s="143"/>
      <c r="O1402" s="147"/>
      <c r="P1402" s="149"/>
      <c r="Q1402" s="149"/>
      <c r="R1402" s="121"/>
      <c r="S1402" s="164"/>
      <c r="T1402" s="161"/>
      <c r="U1402" s="164"/>
      <c r="V1402" s="121"/>
      <c r="W1402" s="187"/>
      <c r="X1402" s="140"/>
      <c r="Y1402" s="114"/>
    </row>
    <row r="1403" spans="3:25">
      <c r="C1403" s="167"/>
      <c r="D1403" s="160"/>
      <c r="E1403" s="140"/>
      <c r="F1403" s="143"/>
      <c r="G1403" s="144"/>
      <c r="H1403" s="199"/>
      <c r="I1403" s="187"/>
      <c r="J1403" s="169"/>
      <c r="K1403" s="200"/>
      <c r="L1403" s="143"/>
      <c r="M1403" s="143"/>
      <c r="N1403" s="143"/>
      <c r="O1403" s="147"/>
      <c r="P1403" s="149"/>
      <c r="Q1403" s="149"/>
      <c r="R1403" s="121"/>
      <c r="S1403" s="164"/>
      <c r="T1403" s="161"/>
      <c r="U1403" s="164"/>
      <c r="V1403" s="121"/>
      <c r="W1403" s="187"/>
      <c r="X1403" s="140"/>
      <c r="Y1403" s="114"/>
    </row>
    <row r="1404" spans="3:25">
      <c r="C1404" s="167"/>
      <c r="D1404" s="160"/>
      <c r="E1404" s="140"/>
      <c r="F1404" s="143"/>
      <c r="G1404" s="144"/>
      <c r="H1404" s="199"/>
      <c r="I1404" s="187"/>
      <c r="J1404" s="169"/>
      <c r="K1404" s="200"/>
      <c r="L1404" s="143"/>
      <c r="M1404" s="143"/>
      <c r="N1404" s="143"/>
      <c r="O1404" s="147"/>
      <c r="P1404" s="149"/>
      <c r="Q1404" s="149"/>
      <c r="R1404" s="121"/>
      <c r="S1404" s="164"/>
      <c r="T1404" s="161"/>
      <c r="U1404" s="164"/>
      <c r="V1404" s="121"/>
      <c r="W1404" s="187"/>
      <c r="X1404" s="140"/>
      <c r="Y1404" s="114"/>
    </row>
    <row r="1405" spans="3:25">
      <c r="C1405" s="167"/>
      <c r="D1405" s="160"/>
      <c r="E1405" s="140"/>
      <c r="F1405" s="143"/>
      <c r="G1405" s="144"/>
      <c r="H1405" s="199"/>
      <c r="I1405" s="187"/>
      <c r="J1405" s="169"/>
      <c r="K1405" s="200"/>
      <c r="L1405" s="143"/>
      <c r="M1405" s="143"/>
      <c r="N1405" s="143"/>
      <c r="O1405" s="147"/>
      <c r="P1405" s="149"/>
      <c r="Q1405" s="149"/>
      <c r="R1405" s="121"/>
      <c r="S1405" s="164"/>
      <c r="T1405" s="161"/>
      <c r="U1405" s="164"/>
      <c r="V1405" s="121"/>
      <c r="W1405" s="187"/>
      <c r="X1405" s="140"/>
      <c r="Y1405" s="114"/>
    </row>
    <row r="1406" spans="3:25">
      <c r="C1406" s="167"/>
      <c r="D1406" s="160"/>
      <c r="E1406" s="140"/>
      <c r="F1406" s="143"/>
      <c r="G1406" s="144"/>
      <c r="H1406" s="199"/>
      <c r="I1406" s="187"/>
      <c r="J1406" s="169"/>
      <c r="K1406" s="200"/>
      <c r="L1406" s="143"/>
      <c r="M1406" s="143"/>
      <c r="N1406" s="143"/>
      <c r="O1406" s="147"/>
      <c r="P1406" s="149"/>
      <c r="Q1406" s="149"/>
      <c r="R1406" s="121"/>
      <c r="S1406" s="164"/>
      <c r="T1406" s="161"/>
      <c r="U1406" s="164"/>
      <c r="V1406" s="121"/>
      <c r="W1406" s="187"/>
      <c r="X1406" s="140"/>
      <c r="Y1406" s="114"/>
    </row>
    <row r="1407" spans="3:25">
      <c r="C1407" s="167"/>
      <c r="D1407" s="160"/>
      <c r="E1407" s="140"/>
      <c r="F1407" s="143"/>
      <c r="G1407" s="144"/>
      <c r="H1407" s="199"/>
      <c r="I1407" s="187"/>
      <c r="J1407" s="169"/>
      <c r="K1407" s="200"/>
      <c r="L1407" s="143"/>
      <c r="M1407" s="143"/>
      <c r="N1407" s="143"/>
      <c r="O1407" s="147"/>
      <c r="P1407" s="149"/>
      <c r="Q1407" s="149"/>
      <c r="R1407" s="121"/>
      <c r="S1407" s="164"/>
      <c r="T1407" s="161"/>
      <c r="U1407" s="164"/>
      <c r="V1407" s="121"/>
      <c r="W1407" s="187"/>
      <c r="X1407" s="140"/>
      <c r="Y1407" s="114"/>
    </row>
    <row r="1408" spans="3:25">
      <c r="C1408" s="167"/>
      <c r="D1408" s="160"/>
      <c r="E1408" s="140"/>
      <c r="F1408" s="143"/>
      <c r="G1408" s="144"/>
      <c r="H1408" s="199"/>
      <c r="I1408" s="187"/>
      <c r="J1408" s="169"/>
      <c r="K1408" s="200"/>
      <c r="L1408" s="143"/>
      <c r="M1408" s="143"/>
      <c r="N1408" s="143"/>
      <c r="O1408" s="147"/>
      <c r="P1408" s="149"/>
      <c r="Q1408" s="149"/>
      <c r="R1408" s="121"/>
      <c r="S1408" s="164"/>
      <c r="T1408" s="161"/>
      <c r="U1408" s="164"/>
      <c r="V1408" s="121"/>
      <c r="W1408" s="187"/>
      <c r="X1408" s="140"/>
      <c r="Y1408" s="114"/>
    </row>
    <row r="1409" spans="3:25">
      <c r="C1409" s="167"/>
      <c r="D1409" s="160"/>
      <c r="E1409" s="140"/>
      <c r="F1409" s="143"/>
      <c r="G1409" s="144"/>
      <c r="H1409" s="199"/>
      <c r="I1409" s="187"/>
      <c r="J1409" s="169"/>
      <c r="K1409" s="200"/>
      <c r="L1409" s="143"/>
      <c r="M1409" s="143"/>
      <c r="N1409" s="143"/>
      <c r="O1409" s="147"/>
      <c r="P1409" s="149"/>
      <c r="Q1409" s="149"/>
      <c r="R1409" s="121"/>
      <c r="S1409" s="164"/>
      <c r="T1409" s="161"/>
      <c r="U1409" s="164"/>
      <c r="V1409" s="121"/>
      <c r="W1409" s="187"/>
      <c r="X1409" s="140"/>
      <c r="Y1409" s="114"/>
    </row>
    <row r="1410" spans="3:25">
      <c r="C1410" s="167"/>
      <c r="D1410" s="160"/>
      <c r="E1410" s="140"/>
      <c r="F1410" s="143"/>
      <c r="G1410" s="144"/>
      <c r="H1410" s="199"/>
      <c r="I1410" s="187"/>
      <c r="J1410" s="169"/>
      <c r="K1410" s="200"/>
      <c r="L1410" s="143"/>
      <c r="M1410" s="143"/>
      <c r="N1410" s="143"/>
      <c r="O1410" s="147"/>
      <c r="P1410" s="149"/>
      <c r="Q1410" s="149"/>
      <c r="R1410" s="121"/>
      <c r="S1410" s="164"/>
      <c r="T1410" s="161"/>
      <c r="U1410" s="164"/>
      <c r="V1410" s="121"/>
      <c r="W1410" s="187"/>
      <c r="X1410" s="140"/>
      <c r="Y1410" s="114"/>
    </row>
    <row r="1411" spans="3:25">
      <c r="C1411" s="167"/>
      <c r="D1411" s="160"/>
      <c r="E1411" s="140"/>
      <c r="F1411" s="143"/>
      <c r="G1411" s="144"/>
      <c r="H1411" s="199"/>
      <c r="I1411" s="187"/>
      <c r="J1411" s="169"/>
      <c r="K1411" s="200"/>
      <c r="L1411" s="143"/>
      <c r="M1411" s="143"/>
      <c r="N1411" s="143"/>
      <c r="O1411" s="147"/>
      <c r="P1411" s="149"/>
      <c r="Q1411" s="149"/>
      <c r="R1411" s="121"/>
      <c r="S1411" s="164"/>
      <c r="T1411" s="161"/>
      <c r="U1411" s="164"/>
      <c r="V1411" s="121"/>
      <c r="W1411" s="187"/>
      <c r="X1411" s="140"/>
      <c r="Y1411" s="114"/>
    </row>
    <row r="1412" spans="3:25">
      <c r="C1412" s="167"/>
      <c r="D1412" s="160"/>
      <c r="E1412" s="140"/>
      <c r="F1412" s="143"/>
      <c r="G1412" s="144"/>
      <c r="H1412" s="199"/>
      <c r="I1412" s="187"/>
      <c r="J1412" s="169"/>
      <c r="K1412" s="200"/>
      <c r="L1412" s="143"/>
      <c r="M1412" s="143"/>
      <c r="N1412" s="143"/>
      <c r="O1412" s="147"/>
      <c r="P1412" s="149"/>
      <c r="Q1412" s="149"/>
      <c r="R1412" s="121"/>
      <c r="S1412" s="164"/>
      <c r="T1412" s="161"/>
      <c r="U1412" s="164"/>
      <c r="V1412" s="121"/>
      <c r="W1412" s="187"/>
      <c r="X1412" s="140"/>
      <c r="Y1412" s="114"/>
    </row>
    <row r="1413" spans="3:25">
      <c r="C1413" s="167"/>
      <c r="D1413" s="160"/>
      <c r="E1413" s="140"/>
      <c r="F1413" s="143"/>
      <c r="G1413" s="144"/>
      <c r="H1413" s="199"/>
      <c r="I1413" s="187"/>
      <c r="J1413" s="169"/>
      <c r="K1413" s="200"/>
      <c r="L1413" s="143"/>
      <c r="M1413" s="143"/>
      <c r="N1413" s="143"/>
      <c r="O1413" s="147"/>
      <c r="P1413" s="149"/>
      <c r="Q1413" s="149"/>
      <c r="R1413" s="121"/>
      <c r="S1413" s="164"/>
      <c r="T1413" s="161"/>
      <c r="U1413" s="164"/>
      <c r="V1413" s="121"/>
      <c r="W1413" s="187"/>
      <c r="X1413" s="140"/>
      <c r="Y1413" s="114"/>
    </row>
    <row r="1414" spans="3:25">
      <c r="C1414" s="167"/>
      <c r="D1414" s="160"/>
      <c r="E1414" s="140"/>
      <c r="F1414" s="143"/>
      <c r="G1414" s="144"/>
      <c r="H1414" s="199"/>
      <c r="I1414" s="187"/>
      <c r="J1414" s="169"/>
      <c r="K1414" s="200"/>
      <c r="L1414" s="143"/>
      <c r="M1414" s="143"/>
      <c r="N1414" s="143"/>
      <c r="O1414" s="147"/>
      <c r="P1414" s="149"/>
      <c r="Q1414" s="149"/>
      <c r="R1414" s="121"/>
      <c r="S1414" s="164"/>
      <c r="T1414" s="161"/>
      <c r="U1414" s="164"/>
      <c r="V1414" s="121"/>
      <c r="W1414" s="187"/>
      <c r="X1414" s="140"/>
      <c r="Y1414" s="114"/>
    </row>
    <row r="1415" spans="3:25">
      <c r="C1415" s="167"/>
      <c r="D1415" s="160"/>
      <c r="E1415" s="140"/>
      <c r="F1415" s="143"/>
      <c r="G1415" s="144"/>
      <c r="H1415" s="199"/>
      <c r="I1415" s="187"/>
      <c r="J1415" s="169"/>
      <c r="K1415" s="200"/>
      <c r="L1415" s="143"/>
      <c r="M1415" s="143"/>
      <c r="N1415" s="143"/>
      <c r="O1415" s="147"/>
      <c r="P1415" s="149"/>
      <c r="Q1415" s="149"/>
      <c r="R1415" s="121"/>
      <c r="S1415" s="164"/>
      <c r="T1415" s="161"/>
      <c r="U1415" s="164"/>
      <c r="V1415" s="121"/>
      <c r="W1415" s="187"/>
      <c r="X1415" s="140"/>
      <c r="Y1415" s="114"/>
    </row>
    <row r="1416" spans="3:25">
      <c r="C1416" s="167"/>
      <c r="D1416" s="160"/>
      <c r="E1416" s="140"/>
      <c r="F1416" s="143"/>
      <c r="G1416" s="144"/>
      <c r="H1416" s="199"/>
      <c r="I1416" s="187"/>
      <c r="J1416" s="169"/>
      <c r="K1416" s="200"/>
      <c r="L1416" s="143"/>
      <c r="M1416" s="143"/>
      <c r="N1416" s="143"/>
      <c r="O1416" s="147"/>
      <c r="P1416" s="149"/>
      <c r="Q1416" s="149"/>
      <c r="R1416" s="121"/>
      <c r="S1416" s="164"/>
      <c r="T1416" s="161"/>
      <c r="U1416" s="164"/>
      <c r="V1416" s="121"/>
      <c r="W1416" s="187"/>
      <c r="X1416" s="140"/>
      <c r="Y1416" s="114"/>
    </row>
    <row r="1417" spans="3:25">
      <c r="C1417" s="167"/>
      <c r="D1417" s="160"/>
      <c r="E1417" s="140"/>
      <c r="F1417" s="143"/>
      <c r="G1417" s="144"/>
      <c r="H1417" s="199"/>
      <c r="I1417" s="187"/>
      <c r="J1417" s="169"/>
      <c r="K1417" s="200"/>
      <c r="L1417" s="143"/>
      <c r="M1417" s="143"/>
      <c r="N1417" s="143"/>
      <c r="O1417" s="147"/>
      <c r="P1417" s="149"/>
      <c r="Q1417" s="149"/>
      <c r="R1417" s="121"/>
      <c r="S1417" s="164"/>
      <c r="T1417" s="161"/>
      <c r="U1417" s="164"/>
      <c r="V1417" s="121"/>
      <c r="W1417" s="187"/>
      <c r="X1417" s="140"/>
      <c r="Y1417" s="114"/>
    </row>
    <row r="1418" spans="3:25">
      <c r="C1418" s="167"/>
      <c r="D1418" s="160"/>
      <c r="E1418" s="140"/>
      <c r="F1418" s="143"/>
      <c r="G1418" s="144"/>
      <c r="H1418" s="199"/>
      <c r="I1418" s="187"/>
      <c r="J1418" s="169"/>
      <c r="K1418" s="200"/>
      <c r="L1418" s="143"/>
      <c r="M1418" s="143"/>
      <c r="N1418" s="143"/>
      <c r="O1418" s="147"/>
      <c r="P1418" s="149"/>
      <c r="Q1418" s="149"/>
      <c r="R1418" s="121"/>
      <c r="S1418" s="164"/>
      <c r="T1418" s="161"/>
      <c r="U1418" s="164"/>
      <c r="V1418" s="121"/>
      <c r="W1418" s="187"/>
      <c r="X1418" s="140"/>
      <c r="Y1418" s="114"/>
    </row>
    <row r="1419" spans="3:25">
      <c r="C1419" s="167"/>
      <c r="D1419" s="160"/>
      <c r="E1419" s="140"/>
      <c r="F1419" s="143"/>
      <c r="G1419" s="144"/>
      <c r="H1419" s="199"/>
      <c r="I1419" s="187"/>
      <c r="J1419" s="169"/>
      <c r="K1419" s="200"/>
      <c r="L1419" s="143"/>
      <c r="M1419" s="143"/>
      <c r="N1419" s="143"/>
      <c r="O1419" s="147"/>
      <c r="P1419" s="149"/>
      <c r="Q1419" s="149"/>
      <c r="R1419" s="121"/>
      <c r="S1419" s="164"/>
      <c r="T1419" s="161"/>
      <c r="U1419" s="164"/>
      <c r="V1419" s="121"/>
      <c r="W1419" s="187"/>
      <c r="X1419" s="140"/>
      <c r="Y1419" s="114"/>
    </row>
    <row r="1420" spans="3:25">
      <c r="C1420" s="167"/>
      <c r="D1420" s="160"/>
      <c r="E1420" s="140"/>
      <c r="F1420" s="143"/>
      <c r="G1420" s="144"/>
      <c r="H1420" s="199"/>
      <c r="I1420" s="187"/>
      <c r="J1420" s="169"/>
      <c r="K1420" s="200"/>
      <c r="L1420" s="143"/>
      <c r="M1420" s="143"/>
      <c r="N1420" s="143"/>
      <c r="O1420" s="147"/>
      <c r="P1420" s="149"/>
      <c r="Q1420" s="149"/>
      <c r="R1420" s="121"/>
      <c r="S1420" s="164"/>
      <c r="T1420" s="161"/>
      <c r="U1420" s="164"/>
      <c r="V1420" s="121"/>
      <c r="W1420" s="187"/>
      <c r="X1420" s="140"/>
      <c r="Y1420" s="114"/>
    </row>
    <row r="1421" spans="3:25">
      <c r="C1421" s="167"/>
      <c r="D1421" s="160"/>
      <c r="E1421" s="140"/>
      <c r="F1421" s="143"/>
      <c r="G1421" s="144"/>
      <c r="H1421" s="199"/>
      <c r="I1421" s="187"/>
      <c r="J1421" s="169"/>
      <c r="K1421" s="200"/>
      <c r="L1421" s="143"/>
      <c r="M1421" s="143"/>
      <c r="N1421" s="143"/>
      <c r="O1421" s="147"/>
      <c r="P1421" s="149"/>
      <c r="Q1421" s="149"/>
      <c r="R1421" s="121"/>
      <c r="S1421" s="164"/>
      <c r="T1421" s="161"/>
      <c r="U1421" s="164"/>
      <c r="V1421" s="121"/>
      <c r="W1421" s="187"/>
      <c r="X1421" s="140"/>
      <c r="Y1421" s="114"/>
    </row>
    <row r="1422" spans="3:25">
      <c r="C1422" s="167"/>
      <c r="D1422" s="160"/>
      <c r="E1422" s="140"/>
      <c r="F1422" s="143"/>
      <c r="G1422" s="144"/>
      <c r="H1422" s="199"/>
      <c r="I1422" s="187"/>
      <c r="J1422" s="169"/>
      <c r="K1422" s="200"/>
      <c r="L1422" s="143"/>
      <c r="M1422" s="143"/>
      <c r="N1422" s="143"/>
      <c r="O1422" s="147"/>
      <c r="P1422" s="149"/>
      <c r="Q1422" s="149"/>
      <c r="R1422" s="121"/>
      <c r="S1422" s="164"/>
      <c r="T1422" s="161"/>
      <c r="U1422" s="164"/>
      <c r="V1422" s="121"/>
      <c r="W1422" s="187"/>
      <c r="X1422" s="140"/>
      <c r="Y1422" s="114"/>
    </row>
    <row r="1423" spans="3:25">
      <c r="C1423" s="167"/>
      <c r="D1423" s="160"/>
      <c r="E1423" s="140"/>
      <c r="F1423" s="143"/>
      <c r="G1423" s="144"/>
      <c r="H1423" s="199"/>
      <c r="I1423" s="187"/>
      <c r="J1423" s="169"/>
      <c r="K1423" s="200"/>
      <c r="L1423" s="143"/>
      <c r="M1423" s="143"/>
      <c r="N1423" s="143"/>
      <c r="O1423" s="147"/>
      <c r="P1423" s="149"/>
      <c r="Q1423" s="149"/>
      <c r="R1423" s="121"/>
      <c r="S1423" s="164"/>
      <c r="T1423" s="161"/>
      <c r="U1423" s="164"/>
      <c r="V1423" s="121"/>
      <c r="W1423" s="187"/>
      <c r="X1423" s="140"/>
      <c r="Y1423" s="114"/>
    </row>
    <row r="1424" spans="3:25">
      <c r="C1424" s="167"/>
      <c r="D1424" s="160"/>
      <c r="E1424" s="140"/>
      <c r="F1424" s="143"/>
      <c r="G1424" s="144"/>
      <c r="H1424" s="199"/>
      <c r="I1424" s="187"/>
      <c r="J1424" s="169"/>
      <c r="K1424" s="200"/>
      <c r="L1424" s="143"/>
      <c r="M1424" s="143"/>
      <c r="N1424" s="143"/>
      <c r="O1424" s="147"/>
      <c r="P1424" s="149"/>
      <c r="Q1424" s="149"/>
      <c r="R1424" s="121"/>
      <c r="S1424" s="164"/>
      <c r="T1424" s="161"/>
      <c r="U1424" s="164"/>
      <c r="V1424" s="121"/>
      <c r="W1424" s="187"/>
      <c r="X1424" s="140"/>
      <c r="Y1424" s="114"/>
    </row>
    <row r="1425" spans="3:25">
      <c r="C1425" s="167"/>
      <c r="D1425" s="160"/>
      <c r="E1425" s="140"/>
      <c r="F1425" s="143"/>
      <c r="G1425" s="144"/>
      <c r="H1425" s="199"/>
      <c r="I1425" s="187"/>
      <c r="J1425" s="169"/>
      <c r="K1425" s="200"/>
      <c r="L1425" s="143"/>
      <c r="M1425" s="143"/>
      <c r="N1425" s="143"/>
      <c r="O1425" s="147"/>
      <c r="P1425" s="149"/>
      <c r="Q1425" s="149"/>
      <c r="R1425" s="121"/>
      <c r="S1425" s="164"/>
      <c r="T1425" s="161"/>
      <c r="U1425" s="164"/>
      <c r="V1425" s="121"/>
      <c r="W1425" s="187"/>
      <c r="X1425" s="140"/>
      <c r="Y1425" s="114"/>
    </row>
    <row r="1426" spans="3:25">
      <c r="C1426" s="167"/>
      <c r="D1426" s="160"/>
      <c r="E1426" s="140"/>
      <c r="F1426" s="143"/>
      <c r="G1426" s="144"/>
      <c r="H1426" s="199"/>
      <c r="I1426" s="187"/>
      <c r="J1426" s="169"/>
      <c r="K1426" s="200"/>
      <c r="L1426" s="143"/>
      <c r="M1426" s="143"/>
      <c r="N1426" s="143"/>
      <c r="O1426" s="147"/>
      <c r="P1426" s="149"/>
      <c r="Q1426" s="149"/>
      <c r="R1426" s="121"/>
      <c r="S1426" s="164"/>
      <c r="T1426" s="161"/>
      <c r="U1426" s="164"/>
      <c r="V1426" s="121"/>
      <c r="W1426" s="187"/>
      <c r="X1426" s="140"/>
      <c r="Y1426" s="114"/>
    </row>
    <row r="1427" spans="3:25">
      <c r="C1427" s="167"/>
      <c r="D1427" s="160"/>
      <c r="E1427" s="140"/>
      <c r="F1427" s="143"/>
      <c r="G1427" s="144"/>
      <c r="H1427" s="199"/>
      <c r="I1427" s="187"/>
      <c r="J1427" s="169"/>
      <c r="K1427" s="200"/>
      <c r="L1427" s="143"/>
      <c r="M1427" s="143"/>
      <c r="N1427" s="143"/>
      <c r="O1427" s="147"/>
      <c r="P1427" s="149"/>
      <c r="Q1427" s="149"/>
      <c r="R1427" s="121"/>
      <c r="S1427" s="164"/>
      <c r="T1427" s="161"/>
      <c r="U1427" s="164"/>
      <c r="V1427" s="121"/>
      <c r="W1427" s="187"/>
      <c r="X1427" s="140"/>
      <c r="Y1427" s="114"/>
    </row>
    <row r="1428" spans="3:25">
      <c r="C1428" s="167"/>
      <c r="D1428" s="160"/>
      <c r="E1428" s="140"/>
      <c r="F1428" s="143"/>
      <c r="G1428" s="144"/>
      <c r="H1428" s="199"/>
      <c r="I1428" s="187"/>
      <c r="J1428" s="169"/>
      <c r="K1428" s="200"/>
      <c r="L1428" s="143"/>
      <c r="M1428" s="143"/>
      <c r="N1428" s="143"/>
      <c r="O1428" s="147"/>
      <c r="P1428" s="149"/>
      <c r="Q1428" s="149"/>
      <c r="R1428" s="121"/>
      <c r="S1428" s="164"/>
      <c r="T1428" s="161"/>
      <c r="U1428" s="164"/>
      <c r="V1428" s="121"/>
      <c r="W1428" s="187"/>
      <c r="X1428" s="140"/>
      <c r="Y1428" s="114"/>
    </row>
    <row r="1429" spans="3:25">
      <c r="C1429" s="167"/>
      <c r="D1429" s="160"/>
      <c r="E1429" s="140"/>
      <c r="F1429" s="143"/>
      <c r="G1429" s="144"/>
      <c r="H1429" s="199"/>
      <c r="I1429" s="187"/>
      <c r="J1429" s="169"/>
      <c r="K1429" s="200"/>
      <c r="L1429" s="143"/>
      <c r="M1429" s="143"/>
      <c r="N1429" s="143"/>
      <c r="O1429" s="147"/>
      <c r="P1429" s="149"/>
      <c r="Q1429" s="149"/>
      <c r="R1429" s="121"/>
      <c r="S1429" s="164"/>
      <c r="T1429" s="161"/>
      <c r="U1429" s="164"/>
      <c r="V1429" s="121"/>
      <c r="W1429" s="187"/>
      <c r="X1429" s="140"/>
      <c r="Y1429" s="114"/>
    </row>
    <row r="1430" spans="3:25">
      <c r="C1430" s="167"/>
      <c r="D1430" s="160"/>
      <c r="E1430" s="140"/>
      <c r="F1430" s="143"/>
      <c r="G1430" s="144"/>
      <c r="H1430" s="199"/>
      <c r="I1430" s="187"/>
      <c r="J1430" s="169"/>
      <c r="K1430" s="200"/>
      <c r="L1430" s="143"/>
      <c r="M1430" s="143"/>
      <c r="N1430" s="143"/>
      <c r="O1430" s="147"/>
      <c r="P1430" s="149"/>
      <c r="Q1430" s="149"/>
      <c r="R1430" s="121"/>
      <c r="S1430" s="164"/>
      <c r="T1430" s="161"/>
      <c r="U1430" s="164"/>
      <c r="V1430" s="121"/>
      <c r="W1430" s="187"/>
      <c r="X1430" s="140"/>
      <c r="Y1430" s="114"/>
    </row>
    <row r="1431" spans="3:25">
      <c r="C1431" s="167"/>
      <c r="D1431" s="160"/>
      <c r="E1431" s="140"/>
      <c r="F1431" s="143"/>
      <c r="G1431" s="144"/>
      <c r="H1431" s="199"/>
      <c r="I1431" s="187"/>
      <c r="J1431" s="169"/>
      <c r="K1431" s="200"/>
      <c r="L1431" s="143"/>
      <c r="M1431" s="143"/>
      <c r="N1431" s="143"/>
      <c r="O1431" s="147"/>
      <c r="P1431" s="149"/>
      <c r="Q1431" s="149"/>
      <c r="R1431" s="121"/>
      <c r="S1431" s="164"/>
      <c r="T1431" s="161"/>
      <c r="U1431" s="164"/>
      <c r="V1431" s="121"/>
      <c r="W1431" s="187"/>
      <c r="X1431" s="140"/>
      <c r="Y1431" s="114"/>
    </row>
    <row r="1432" spans="3:25">
      <c r="C1432" s="167"/>
      <c r="D1432" s="160"/>
      <c r="E1432" s="140"/>
      <c r="F1432" s="143"/>
      <c r="G1432" s="144"/>
      <c r="H1432" s="199"/>
      <c r="I1432" s="187"/>
      <c r="J1432" s="169"/>
      <c r="K1432" s="200"/>
      <c r="L1432" s="143"/>
      <c r="M1432" s="143"/>
      <c r="N1432" s="143"/>
      <c r="O1432" s="147"/>
      <c r="P1432" s="149"/>
      <c r="Q1432" s="149"/>
      <c r="R1432" s="121"/>
      <c r="S1432" s="164"/>
      <c r="T1432" s="161"/>
      <c r="U1432" s="164"/>
      <c r="V1432" s="121"/>
      <c r="W1432" s="187"/>
      <c r="X1432" s="140"/>
      <c r="Y1432" s="114"/>
    </row>
    <row r="1433" spans="3:25">
      <c r="C1433" s="167"/>
      <c r="D1433" s="160"/>
      <c r="E1433" s="140"/>
      <c r="F1433" s="143"/>
      <c r="G1433" s="144"/>
      <c r="H1433" s="199"/>
      <c r="I1433" s="187"/>
      <c r="J1433" s="169"/>
      <c r="K1433" s="200"/>
      <c r="L1433" s="143"/>
      <c r="M1433" s="143"/>
      <c r="N1433" s="143"/>
      <c r="O1433" s="147"/>
      <c r="P1433" s="149"/>
      <c r="Q1433" s="149"/>
      <c r="R1433" s="121"/>
      <c r="S1433" s="164"/>
      <c r="T1433" s="161"/>
      <c r="U1433" s="164"/>
      <c r="V1433" s="121"/>
      <c r="W1433" s="187"/>
      <c r="X1433" s="140"/>
      <c r="Y1433" s="114"/>
    </row>
    <row r="1434" spans="3:25">
      <c r="C1434" s="167"/>
      <c r="D1434" s="160"/>
      <c r="E1434" s="140"/>
      <c r="F1434" s="143"/>
      <c r="G1434" s="144"/>
      <c r="H1434" s="199"/>
      <c r="I1434" s="187"/>
      <c r="J1434" s="169"/>
      <c r="K1434" s="200"/>
      <c r="L1434" s="143"/>
      <c r="M1434" s="143"/>
      <c r="N1434" s="143"/>
      <c r="O1434" s="147"/>
      <c r="P1434" s="149"/>
      <c r="Q1434" s="149"/>
      <c r="R1434" s="121"/>
      <c r="S1434" s="164"/>
      <c r="T1434" s="161"/>
      <c r="U1434" s="164"/>
      <c r="V1434" s="121"/>
      <c r="W1434" s="187"/>
      <c r="X1434" s="140"/>
      <c r="Y1434" s="114"/>
    </row>
    <row r="1435" spans="3:25">
      <c r="C1435" s="167"/>
      <c r="D1435" s="160"/>
      <c r="E1435" s="140"/>
      <c r="F1435" s="143"/>
      <c r="G1435" s="144"/>
      <c r="H1435" s="199"/>
      <c r="I1435" s="187"/>
      <c r="J1435" s="169"/>
      <c r="K1435" s="200"/>
      <c r="L1435" s="143"/>
      <c r="M1435" s="143"/>
      <c r="N1435" s="143"/>
      <c r="O1435" s="147"/>
      <c r="P1435" s="149"/>
      <c r="Q1435" s="149"/>
      <c r="R1435" s="121"/>
      <c r="S1435" s="164"/>
      <c r="T1435" s="161"/>
      <c r="U1435" s="164"/>
      <c r="V1435" s="121"/>
      <c r="W1435" s="187"/>
      <c r="X1435" s="140"/>
      <c r="Y1435" s="114"/>
    </row>
    <row r="1436" spans="3:25">
      <c r="C1436" s="167"/>
      <c r="D1436" s="160"/>
      <c r="E1436" s="140"/>
      <c r="F1436" s="143"/>
      <c r="G1436" s="144"/>
      <c r="H1436" s="199"/>
      <c r="I1436" s="187"/>
      <c r="J1436" s="169"/>
      <c r="K1436" s="200"/>
      <c r="L1436" s="143"/>
      <c r="M1436" s="143"/>
      <c r="N1436" s="143"/>
      <c r="O1436" s="147"/>
      <c r="P1436" s="149"/>
      <c r="Q1436" s="149"/>
      <c r="R1436" s="121"/>
      <c r="S1436" s="164"/>
      <c r="T1436" s="161"/>
      <c r="U1436" s="164"/>
      <c r="V1436" s="121"/>
      <c r="W1436" s="187"/>
      <c r="X1436" s="140"/>
      <c r="Y1436" s="114"/>
    </row>
    <row r="1437" spans="3:25">
      <c r="C1437" s="167"/>
      <c r="D1437" s="160"/>
      <c r="E1437" s="140"/>
      <c r="F1437" s="143"/>
      <c r="G1437" s="144"/>
      <c r="H1437" s="199"/>
      <c r="I1437" s="187"/>
      <c r="J1437" s="169"/>
      <c r="K1437" s="200"/>
      <c r="L1437" s="143"/>
      <c r="M1437" s="143"/>
      <c r="N1437" s="143"/>
      <c r="O1437" s="147"/>
      <c r="P1437" s="149"/>
      <c r="Q1437" s="149"/>
      <c r="R1437" s="121"/>
      <c r="S1437" s="164"/>
      <c r="T1437" s="161"/>
      <c r="U1437" s="164"/>
      <c r="V1437" s="121"/>
      <c r="W1437" s="187"/>
      <c r="X1437" s="140"/>
      <c r="Y1437" s="114"/>
    </row>
    <row r="1438" spans="3:25">
      <c r="C1438" s="167"/>
      <c r="D1438" s="160"/>
      <c r="E1438" s="140"/>
      <c r="F1438" s="143"/>
      <c r="G1438" s="144"/>
      <c r="H1438" s="199"/>
      <c r="I1438" s="187"/>
      <c r="J1438" s="169"/>
      <c r="K1438" s="200"/>
      <c r="L1438" s="143"/>
      <c r="M1438" s="143"/>
      <c r="N1438" s="143"/>
      <c r="O1438" s="147"/>
      <c r="P1438" s="149"/>
      <c r="Q1438" s="149"/>
      <c r="R1438" s="121"/>
      <c r="S1438" s="164"/>
      <c r="T1438" s="161"/>
      <c r="U1438" s="164"/>
      <c r="V1438" s="121"/>
      <c r="W1438" s="187"/>
      <c r="X1438" s="140"/>
      <c r="Y1438" s="114"/>
    </row>
    <row r="1439" spans="3:25">
      <c r="C1439" s="167"/>
      <c r="D1439" s="160"/>
      <c r="E1439" s="140"/>
      <c r="F1439" s="143"/>
      <c r="G1439" s="144"/>
      <c r="H1439" s="199"/>
      <c r="I1439" s="187"/>
      <c r="J1439" s="169"/>
      <c r="K1439" s="200"/>
      <c r="L1439" s="143"/>
      <c r="M1439" s="143"/>
      <c r="N1439" s="143"/>
      <c r="O1439" s="147"/>
      <c r="P1439" s="149"/>
      <c r="Q1439" s="149"/>
      <c r="R1439" s="121"/>
      <c r="S1439" s="164"/>
      <c r="T1439" s="161"/>
      <c r="U1439" s="164"/>
      <c r="V1439" s="121"/>
      <c r="W1439" s="187"/>
      <c r="X1439" s="140"/>
      <c r="Y1439" s="114"/>
    </row>
    <row r="1440" spans="3:25">
      <c r="C1440" s="167"/>
      <c r="D1440" s="160"/>
      <c r="E1440" s="140"/>
      <c r="F1440" s="143"/>
      <c r="G1440" s="144"/>
      <c r="H1440" s="199"/>
      <c r="I1440" s="187"/>
      <c r="J1440" s="169"/>
      <c r="K1440" s="200"/>
      <c r="L1440" s="143"/>
      <c r="M1440" s="143"/>
      <c r="N1440" s="143"/>
      <c r="O1440" s="147"/>
      <c r="P1440" s="149"/>
      <c r="Q1440" s="149"/>
      <c r="R1440" s="121"/>
      <c r="S1440" s="164"/>
      <c r="T1440" s="161"/>
      <c r="U1440" s="164"/>
      <c r="V1440" s="121"/>
      <c r="W1440" s="187"/>
      <c r="X1440" s="140"/>
      <c r="Y1440" s="114"/>
    </row>
    <row r="1441" spans="3:25">
      <c r="C1441" s="167"/>
      <c r="D1441" s="160"/>
      <c r="E1441" s="140"/>
      <c r="F1441" s="143"/>
      <c r="G1441" s="144"/>
      <c r="H1441" s="199"/>
      <c r="I1441" s="187"/>
      <c r="J1441" s="169"/>
      <c r="K1441" s="200"/>
      <c r="L1441" s="143"/>
      <c r="M1441" s="143"/>
      <c r="N1441" s="143"/>
      <c r="O1441" s="147"/>
      <c r="P1441" s="149"/>
      <c r="Q1441" s="149"/>
      <c r="R1441" s="121"/>
      <c r="S1441" s="164"/>
      <c r="T1441" s="161"/>
      <c r="U1441" s="164"/>
      <c r="V1441" s="121"/>
      <c r="W1441" s="187"/>
      <c r="X1441" s="140"/>
      <c r="Y1441" s="114"/>
    </row>
    <row r="1442" spans="3:25">
      <c r="C1442" s="167"/>
      <c r="D1442" s="160"/>
      <c r="E1442" s="140"/>
      <c r="F1442" s="143"/>
      <c r="G1442" s="144"/>
      <c r="H1442" s="199"/>
      <c r="I1442" s="187"/>
      <c r="J1442" s="169"/>
      <c r="K1442" s="200"/>
      <c r="L1442" s="143"/>
      <c r="M1442" s="143"/>
      <c r="N1442" s="143"/>
      <c r="O1442" s="147"/>
      <c r="P1442" s="149"/>
      <c r="Q1442" s="149"/>
      <c r="R1442" s="121"/>
      <c r="S1442" s="164"/>
      <c r="T1442" s="161"/>
      <c r="U1442" s="164"/>
      <c r="V1442" s="121"/>
      <c r="W1442" s="187"/>
      <c r="X1442" s="140"/>
      <c r="Y1442" s="114"/>
    </row>
    <row r="1443" spans="3:25">
      <c r="C1443" s="167"/>
      <c r="D1443" s="160"/>
      <c r="E1443" s="140"/>
      <c r="F1443" s="143"/>
      <c r="G1443" s="144"/>
      <c r="H1443" s="199"/>
      <c r="I1443" s="187"/>
      <c r="J1443" s="169"/>
      <c r="K1443" s="200"/>
      <c r="L1443" s="143"/>
      <c r="M1443" s="143"/>
      <c r="N1443" s="143"/>
      <c r="O1443" s="147"/>
      <c r="P1443" s="149"/>
      <c r="Q1443" s="149"/>
      <c r="R1443" s="121"/>
      <c r="S1443" s="164"/>
      <c r="T1443" s="161"/>
      <c r="U1443" s="164"/>
      <c r="V1443" s="121"/>
      <c r="W1443" s="187"/>
      <c r="X1443" s="140"/>
      <c r="Y1443" s="114"/>
    </row>
    <row r="1444" spans="3:25">
      <c r="C1444" s="167"/>
      <c r="D1444" s="160"/>
      <c r="E1444" s="140"/>
      <c r="F1444" s="143"/>
      <c r="G1444" s="144"/>
      <c r="H1444" s="199"/>
      <c r="I1444" s="187"/>
      <c r="J1444" s="169"/>
      <c r="K1444" s="200"/>
      <c r="L1444" s="143"/>
      <c r="M1444" s="143"/>
      <c r="N1444" s="143"/>
      <c r="O1444" s="147"/>
      <c r="P1444" s="149"/>
      <c r="Q1444" s="149"/>
      <c r="R1444" s="121"/>
      <c r="S1444" s="164"/>
      <c r="T1444" s="161"/>
      <c r="U1444" s="164"/>
      <c r="V1444" s="121"/>
      <c r="W1444" s="187"/>
      <c r="X1444" s="140"/>
      <c r="Y1444" s="114"/>
    </row>
    <row r="1445" spans="3:25">
      <c r="C1445" s="167"/>
      <c r="D1445" s="160"/>
      <c r="E1445" s="140"/>
      <c r="F1445" s="143"/>
      <c r="G1445" s="144"/>
      <c r="H1445" s="199"/>
      <c r="I1445" s="187"/>
      <c r="J1445" s="169"/>
      <c r="K1445" s="200"/>
      <c r="L1445" s="143"/>
      <c r="M1445" s="143"/>
      <c r="N1445" s="143"/>
      <c r="O1445" s="147"/>
      <c r="P1445" s="149"/>
      <c r="Q1445" s="149"/>
      <c r="R1445" s="121"/>
      <c r="S1445" s="164"/>
      <c r="T1445" s="161"/>
      <c r="U1445" s="164"/>
      <c r="V1445" s="121"/>
      <c r="W1445" s="187"/>
      <c r="X1445" s="140"/>
      <c r="Y1445" s="114"/>
    </row>
    <row r="1446" spans="3:25">
      <c r="C1446" s="167"/>
      <c r="D1446" s="160"/>
      <c r="E1446" s="140"/>
      <c r="F1446" s="143"/>
      <c r="G1446" s="144"/>
      <c r="H1446" s="199"/>
      <c r="I1446" s="187"/>
      <c r="J1446" s="169"/>
      <c r="K1446" s="200"/>
      <c r="L1446" s="143"/>
      <c r="M1446" s="143"/>
      <c r="N1446" s="143"/>
      <c r="O1446" s="147"/>
      <c r="P1446" s="149"/>
      <c r="Q1446" s="149"/>
      <c r="R1446" s="121"/>
      <c r="S1446" s="164"/>
      <c r="T1446" s="161"/>
      <c r="U1446" s="164"/>
      <c r="V1446" s="121"/>
      <c r="W1446" s="187"/>
      <c r="X1446" s="140"/>
      <c r="Y1446" s="114"/>
    </row>
    <row r="1447" spans="3:25">
      <c r="C1447" s="167"/>
      <c r="D1447" s="160"/>
      <c r="E1447" s="140"/>
      <c r="F1447" s="143"/>
      <c r="G1447" s="144"/>
      <c r="H1447" s="199"/>
      <c r="I1447" s="187"/>
      <c r="J1447" s="169"/>
      <c r="K1447" s="200"/>
      <c r="L1447" s="143"/>
      <c r="M1447" s="143"/>
      <c r="N1447" s="143"/>
      <c r="O1447" s="147"/>
      <c r="P1447" s="149"/>
      <c r="Q1447" s="149"/>
      <c r="R1447" s="121"/>
      <c r="S1447" s="164"/>
      <c r="T1447" s="161"/>
      <c r="U1447" s="164"/>
      <c r="V1447" s="121"/>
      <c r="W1447" s="187"/>
      <c r="X1447" s="140"/>
      <c r="Y1447" s="114"/>
    </row>
    <row r="1448" spans="3:25">
      <c r="C1448" s="167"/>
      <c r="D1448" s="160"/>
      <c r="E1448" s="140"/>
      <c r="F1448" s="143"/>
      <c r="G1448" s="144"/>
      <c r="H1448" s="199"/>
      <c r="I1448" s="187"/>
      <c r="J1448" s="169"/>
      <c r="K1448" s="200"/>
      <c r="L1448" s="143"/>
      <c r="M1448" s="143"/>
      <c r="N1448" s="143"/>
      <c r="O1448" s="147"/>
      <c r="P1448" s="149"/>
      <c r="Q1448" s="149"/>
      <c r="R1448" s="121"/>
      <c r="S1448" s="164"/>
      <c r="T1448" s="161"/>
      <c r="U1448" s="164"/>
      <c r="V1448" s="121"/>
      <c r="W1448" s="187"/>
      <c r="X1448" s="140"/>
      <c r="Y1448" s="114"/>
    </row>
    <row r="1449" spans="3:25">
      <c r="C1449" s="167"/>
      <c r="D1449" s="160"/>
      <c r="E1449" s="140"/>
      <c r="F1449" s="143"/>
      <c r="G1449" s="144"/>
      <c r="H1449" s="199"/>
      <c r="I1449" s="187"/>
      <c r="J1449" s="169"/>
      <c r="K1449" s="200"/>
      <c r="L1449" s="143"/>
      <c r="M1449" s="143"/>
      <c r="N1449" s="143"/>
      <c r="O1449" s="147"/>
      <c r="P1449" s="149"/>
      <c r="Q1449" s="149"/>
      <c r="R1449" s="121"/>
      <c r="S1449" s="164"/>
      <c r="T1449" s="161"/>
      <c r="U1449" s="164"/>
      <c r="V1449" s="121"/>
      <c r="W1449" s="187"/>
      <c r="X1449" s="140"/>
      <c r="Y1449" s="114"/>
    </row>
    <row r="1450" spans="3:25">
      <c r="C1450" s="167"/>
      <c r="D1450" s="160"/>
      <c r="E1450" s="140"/>
      <c r="F1450" s="143"/>
      <c r="G1450" s="144"/>
      <c r="H1450" s="199"/>
      <c r="I1450" s="187"/>
      <c r="J1450" s="169"/>
      <c r="K1450" s="200"/>
      <c r="L1450" s="143"/>
      <c r="M1450" s="143"/>
      <c r="N1450" s="143"/>
      <c r="O1450" s="147"/>
      <c r="P1450" s="149"/>
      <c r="Q1450" s="149"/>
      <c r="R1450" s="121"/>
      <c r="S1450" s="164"/>
      <c r="T1450" s="161"/>
      <c r="U1450" s="164"/>
      <c r="V1450" s="121"/>
      <c r="W1450" s="187"/>
      <c r="X1450" s="140"/>
      <c r="Y1450" s="114"/>
    </row>
    <row r="1451" spans="3:25">
      <c r="C1451" s="167"/>
      <c r="D1451" s="160"/>
      <c r="E1451" s="140"/>
      <c r="F1451" s="143"/>
      <c r="G1451" s="144"/>
      <c r="H1451" s="199"/>
      <c r="I1451" s="187"/>
      <c r="J1451" s="169"/>
      <c r="K1451" s="200"/>
      <c r="L1451" s="143"/>
      <c r="M1451" s="143"/>
      <c r="N1451" s="143"/>
      <c r="O1451" s="147"/>
      <c r="P1451" s="149"/>
      <c r="Q1451" s="149"/>
      <c r="R1451" s="121"/>
      <c r="S1451" s="164"/>
      <c r="T1451" s="161"/>
      <c r="U1451" s="164"/>
      <c r="V1451" s="121"/>
      <c r="W1451" s="187"/>
      <c r="X1451" s="140"/>
      <c r="Y1451" s="114"/>
    </row>
    <row r="1452" spans="3:25">
      <c r="C1452" s="167"/>
      <c r="D1452" s="160"/>
      <c r="E1452" s="140"/>
      <c r="F1452" s="143"/>
      <c r="G1452" s="144"/>
      <c r="H1452" s="199"/>
      <c r="I1452" s="187"/>
      <c r="J1452" s="169"/>
      <c r="K1452" s="200"/>
      <c r="L1452" s="143"/>
      <c r="M1452" s="143"/>
      <c r="N1452" s="143"/>
      <c r="O1452" s="147"/>
      <c r="P1452" s="149"/>
      <c r="Q1452" s="149"/>
      <c r="R1452" s="121"/>
      <c r="S1452" s="164"/>
      <c r="T1452" s="161"/>
      <c r="U1452" s="164"/>
      <c r="V1452" s="121"/>
      <c r="W1452" s="187"/>
      <c r="X1452" s="140"/>
      <c r="Y1452" s="114"/>
    </row>
    <row r="1453" spans="3:25">
      <c r="C1453" s="167"/>
      <c r="D1453" s="160"/>
      <c r="E1453" s="140"/>
      <c r="F1453" s="143"/>
      <c r="G1453" s="144"/>
      <c r="H1453" s="199"/>
      <c r="I1453" s="187"/>
      <c r="J1453" s="169"/>
      <c r="K1453" s="200"/>
      <c r="L1453" s="143"/>
      <c r="M1453" s="143"/>
      <c r="N1453" s="143"/>
      <c r="O1453" s="147"/>
      <c r="P1453" s="149"/>
      <c r="Q1453" s="149"/>
      <c r="R1453" s="121"/>
      <c r="S1453" s="164"/>
      <c r="T1453" s="161"/>
      <c r="U1453" s="164"/>
      <c r="V1453" s="121"/>
      <c r="W1453" s="187"/>
      <c r="X1453" s="140"/>
      <c r="Y1453" s="114"/>
    </row>
    <row r="1454" spans="3:25">
      <c r="C1454" s="167"/>
      <c r="D1454" s="160"/>
      <c r="E1454" s="140"/>
      <c r="F1454" s="143"/>
      <c r="G1454" s="144"/>
      <c r="H1454" s="199"/>
      <c r="I1454" s="187"/>
      <c r="J1454" s="169"/>
      <c r="K1454" s="200"/>
      <c r="L1454" s="143"/>
      <c r="M1454" s="143"/>
      <c r="N1454" s="143"/>
      <c r="O1454" s="147"/>
      <c r="P1454" s="149"/>
      <c r="Q1454" s="149"/>
      <c r="R1454" s="121"/>
      <c r="S1454" s="164"/>
      <c r="T1454" s="161"/>
      <c r="U1454" s="164"/>
      <c r="V1454" s="121"/>
      <c r="W1454" s="187"/>
      <c r="X1454" s="140"/>
      <c r="Y1454" s="114"/>
    </row>
    <row r="1455" spans="3:25">
      <c r="C1455" s="167"/>
      <c r="D1455" s="160"/>
      <c r="E1455" s="140"/>
      <c r="F1455" s="143"/>
      <c r="G1455" s="144"/>
      <c r="H1455" s="199"/>
      <c r="I1455" s="187"/>
      <c r="J1455" s="169"/>
      <c r="K1455" s="200"/>
      <c r="L1455" s="143"/>
      <c r="M1455" s="143"/>
      <c r="N1455" s="143"/>
      <c r="O1455" s="147"/>
      <c r="P1455" s="149"/>
      <c r="Q1455" s="149"/>
      <c r="R1455" s="121"/>
      <c r="S1455" s="164"/>
      <c r="T1455" s="161"/>
      <c r="U1455" s="164"/>
      <c r="V1455" s="121"/>
      <c r="W1455" s="187"/>
      <c r="X1455" s="140"/>
      <c r="Y1455" s="114"/>
    </row>
    <row r="1456" spans="3:25">
      <c r="C1456" s="167"/>
      <c r="D1456" s="160"/>
      <c r="E1456" s="140"/>
      <c r="F1456" s="143"/>
      <c r="G1456" s="144"/>
      <c r="H1456" s="199"/>
      <c r="I1456" s="187"/>
      <c r="J1456" s="169"/>
      <c r="K1456" s="200"/>
      <c r="L1456" s="143"/>
      <c r="M1456" s="143"/>
      <c r="N1456" s="143"/>
      <c r="O1456" s="147"/>
      <c r="P1456" s="149"/>
      <c r="Q1456" s="149"/>
      <c r="R1456" s="121"/>
      <c r="S1456" s="164"/>
      <c r="T1456" s="161"/>
      <c r="U1456" s="164"/>
      <c r="V1456" s="121"/>
      <c r="W1456" s="187"/>
      <c r="X1456" s="140"/>
      <c r="Y1456" s="114"/>
    </row>
    <row r="1457" spans="3:25">
      <c r="C1457" s="167"/>
      <c r="D1457" s="160"/>
      <c r="E1457" s="140"/>
      <c r="F1457" s="143"/>
      <c r="G1457" s="144"/>
      <c r="H1457" s="199"/>
      <c r="I1457" s="187"/>
      <c r="J1457" s="169"/>
      <c r="K1457" s="200"/>
      <c r="L1457" s="143"/>
      <c r="M1457" s="143"/>
      <c r="N1457" s="143"/>
      <c r="O1457" s="147"/>
      <c r="P1457" s="149"/>
      <c r="Q1457" s="149"/>
      <c r="R1457" s="121"/>
      <c r="S1457" s="164"/>
      <c r="T1457" s="161"/>
      <c r="U1457" s="164"/>
      <c r="V1457" s="121"/>
      <c r="W1457" s="187"/>
      <c r="X1457" s="140"/>
      <c r="Y1457" s="114"/>
    </row>
    <row r="1458" spans="3:25">
      <c r="C1458" s="167"/>
      <c r="D1458" s="160"/>
      <c r="E1458" s="140"/>
      <c r="F1458" s="143"/>
      <c r="G1458" s="144"/>
      <c r="H1458" s="199"/>
      <c r="I1458" s="187"/>
      <c r="J1458" s="169"/>
      <c r="K1458" s="200"/>
      <c r="L1458" s="143"/>
      <c r="M1458" s="143"/>
      <c r="N1458" s="143"/>
      <c r="O1458" s="147"/>
      <c r="P1458" s="149"/>
      <c r="Q1458" s="149"/>
      <c r="R1458" s="121"/>
      <c r="S1458" s="164"/>
      <c r="T1458" s="161"/>
      <c r="U1458" s="164"/>
      <c r="V1458" s="121"/>
      <c r="W1458" s="187"/>
      <c r="X1458" s="140"/>
      <c r="Y1458" s="114"/>
    </row>
    <row r="1459" spans="3:25">
      <c r="C1459" s="167"/>
      <c r="D1459" s="160"/>
      <c r="E1459" s="140"/>
      <c r="F1459" s="143"/>
      <c r="G1459" s="144"/>
      <c r="H1459" s="199"/>
      <c r="I1459" s="187"/>
      <c r="J1459" s="169"/>
      <c r="K1459" s="200"/>
      <c r="L1459" s="143"/>
      <c r="M1459" s="143"/>
      <c r="N1459" s="143"/>
      <c r="O1459" s="147"/>
      <c r="P1459" s="149"/>
      <c r="Q1459" s="149"/>
      <c r="R1459" s="121"/>
      <c r="S1459" s="164"/>
      <c r="T1459" s="161"/>
      <c r="U1459" s="164"/>
      <c r="V1459" s="121"/>
      <c r="W1459" s="187"/>
      <c r="X1459" s="140"/>
      <c r="Y1459" s="114"/>
    </row>
    <row r="1460" spans="3:25">
      <c r="C1460" s="167"/>
      <c r="D1460" s="160"/>
      <c r="E1460" s="140"/>
      <c r="F1460" s="143"/>
      <c r="G1460" s="144"/>
      <c r="H1460" s="199"/>
      <c r="I1460" s="187"/>
      <c r="J1460" s="169"/>
      <c r="K1460" s="200"/>
      <c r="L1460" s="143"/>
      <c r="M1460" s="143"/>
      <c r="N1460" s="143"/>
      <c r="O1460" s="147"/>
      <c r="P1460" s="149"/>
      <c r="Q1460" s="149"/>
      <c r="R1460" s="121"/>
      <c r="S1460" s="164"/>
      <c r="T1460" s="161"/>
      <c r="U1460" s="164"/>
      <c r="V1460" s="121"/>
      <c r="W1460" s="187"/>
      <c r="X1460" s="140"/>
      <c r="Y1460" s="114"/>
    </row>
    <row r="1461" spans="3:25">
      <c r="C1461" s="167"/>
      <c r="D1461" s="160"/>
      <c r="E1461" s="140"/>
      <c r="F1461" s="143"/>
      <c r="G1461" s="144"/>
      <c r="H1461" s="199"/>
      <c r="I1461" s="187"/>
      <c r="J1461" s="169"/>
      <c r="K1461" s="200"/>
      <c r="L1461" s="143"/>
      <c r="M1461" s="143"/>
      <c r="N1461" s="143"/>
      <c r="O1461" s="147"/>
      <c r="P1461" s="149"/>
      <c r="Q1461" s="149"/>
      <c r="R1461" s="121"/>
      <c r="S1461" s="164"/>
      <c r="T1461" s="161"/>
      <c r="U1461" s="164"/>
      <c r="V1461" s="121"/>
      <c r="W1461" s="187"/>
      <c r="X1461" s="140"/>
      <c r="Y1461" s="114"/>
    </row>
    <row r="1462" spans="3:25">
      <c r="C1462" s="167"/>
      <c r="D1462" s="160"/>
      <c r="E1462" s="140"/>
      <c r="F1462" s="143"/>
      <c r="G1462" s="144"/>
      <c r="H1462" s="199"/>
      <c r="I1462" s="187"/>
      <c r="J1462" s="169"/>
      <c r="K1462" s="200"/>
      <c r="L1462" s="143"/>
      <c r="M1462" s="143"/>
      <c r="N1462" s="143"/>
      <c r="O1462" s="147"/>
      <c r="P1462" s="149"/>
      <c r="Q1462" s="149"/>
      <c r="R1462" s="121"/>
      <c r="S1462" s="164"/>
      <c r="T1462" s="161"/>
      <c r="U1462" s="164"/>
      <c r="V1462" s="121"/>
      <c r="W1462" s="187"/>
      <c r="X1462" s="140"/>
      <c r="Y1462" s="114"/>
    </row>
    <row r="1463" spans="3:25">
      <c r="C1463" s="167"/>
      <c r="D1463" s="160"/>
      <c r="E1463" s="140"/>
      <c r="F1463" s="143"/>
      <c r="G1463" s="144"/>
      <c r="H1463" s="199"/>
      <c r="I1463" s="187"/>
      <c r="J1463" s="169"/>
      <c r="K1463" s="200"/>
      <c r="L1463" s="143"/>
      <c r="M1463" s="143"/>
      <c r="N1463" s="143"/>
      <c r="O1463" s="147"/>
      <c r="P1463" s="149"/>
      <c r="Q1463" s="149"/>
      <c r="R1463" s="121"/>
      <c r="S1463" s="164"/>
      <c r="T1463" s="161"/>
      <c r="U1463" s="164"/>
      <c r="V1463" s="121"/>
      <c r="W1463" s="187"/>
      <c r="X1463" s="140"/>
      <c r="Y1463" s="114"/>
    </row>
    <row r="1464" spans="3:25">
      <c r="C1464" s="167"/>
      <c r="D1464" s="160"/>
      <c r="E1464" s="140"/>
      <c r="F1464" s="143"/>
      <c r="G1464" s="144"/>
      <c r="H1464" s="199"/>
      <c r="I1464" s="187"/>
      <c r="J1464" s="169"/>
      <c r="K1464" s="200"/>
      <c r="L1464" s="143"/>
      <c r="M1464" s="143"/>
      <c r="N1464" s="143"/>
      <c r="O1464" s="147"/>
      <c r="P1464" s="149"/>
      <c r="Q1464" s="149"/>
      <c r="R1464" s="121"/>
      <c r="S1464" s="164"/>
      <c r="T1464" s="161"/>
      <c r="U1464" s="164"/>
      <c r="V1464" s="121"/>
      <c r="W1464" s="187"/>
      <c r="X1464" s="140"/>
      <c r="Y1464" s="114"/>
    </row>
    <row r="1465" spans="3:25">
      <c r="C1465" s="167"/>
      <c r="D1465" s="160"/>
      <c r="E1465" s="140"/>
      <c r="F1465" s="143"/>
      <c r="G1465" s="144"/>
      <c r="H1465" s="199"/>
      <c r="I1465" s="187"/>
      <c r="J1465" s="169"/>
      <c r="K1465" s="200"/>
      <c r="L1465" s="143"/>
      <c r="M1465" s="143"/>
      <c r="N1465" s="143"/>
      <c r="O1465" s="147"/>
      <c r="P1465" s="149"/>
      <c r="Q1465" s="149"/>
      <c r="R1465" s="121"/>
      <c r="S1465" s="164"/>
      <c r="T1465" s="161"/>
      <c r="U1465" s="164"/>
      <c r="V1465" s="121"/>
      <c r="W1465" s="187"/>
      <c r="X1465" s="140"/>
      <c r="Y1465" s="114"/>
    </row>
    <row r="1466" spans="3:25">
      <c r="C1466" s="167"/>
      <c r="D1466" s="160"/>
      <c r="E1466" s="140"/>
      <c r="F1466" s="143"/>
      <c r="G1466" s="144"/>
      <c r="H1466" s="199"/>
      <c r="I1466" s="187"/>
      <c r="J1466" s="169"/>
      <c r="K1466" s="200"/>
      <c r="L1466" s="143"/>
      <c r="M1466" s="143"/>
      <c r="N1466" s="143"/>
      <c r="O1466" s="147"/>
      <c r="P1466" s="149"/>
      <c r="Q1466" s="149"/>
      <c r="R1466" s="121"/>
      <c r="S1466" s="164"/>
      <c r="T1466" s="161"/>
      <c r="U1466" s="164"/>
      <c r="V1466" s="121"/>
      <c r="W1466" s="187"/>
      <c r="X1466" s="140"/>
      <c r="Y1466" s="114"/>
    </row>
    <row r="1467" spans="3:25">
      <c r="C1467" s="167"/>
      <c r="D1467" s="160"/>
      <c r="E1467" s="140"/>
      <c r="F1467" s="143"/>
      <c r="G1467" s="144"/>
      <c r="H1467" s="199"/>
      <c r="I1467" s="187"/>
      <c r="J1467" s="169"/>
      <c r="K1467" s="200"/>
      <c r="L1467" s="143"/>
      <c r="M1467" s="143"/>
      <c r="N1467" s="143"/>
      <c r="O1467" s="147"/>
      <c r="P1467" s="149"/>
      <c r="Q1467" s="149"/>
      <c r="R1467" s="121"/>
      <c r="S1467" s="164"/>
      <c r="T1467" s="161"/>
      <c r="U1467" s="164"/>
      <c r="V1467" s="121"/>
      <c r="W1467" s="187"/>
      <c r="X1467" s="140"/>
      <c r="Y1467" s="114"/>
    </row>
    <row r="1468" spans="3:25">
      <c r="C1468" s="167"/>
      <c r="D1468" s="160"/>
      <c r="E1468" s="140"/>
      <c r="F1468" s="143"/>
      <c r="G1468" s="144"/>
      <c r="H1468" s="199"/>
      <c r="I1468" s="187"/>
      <c r="J1468" s="169"/>
      <c r="K1468" s="200"/>
      <c r="L1468" s="143"/>
      <c r="M1468" s="143"/>
      <c r="N1468" s="143"/>
      <c r="O1468" s="147"/>
      <c r="P1468" s="149"/>
      <c r="Q1468" s="149"/>
      <c r="R1468" s="121"/>
      <c r="S1468" s="164"/>
      <c r="T1468" s="161"/>
      <c r="U1468" s="164"/>
      <c r="V1468" s="121"/>
      <c r="W1468" s="187"/>
      <c r="X1468" s="140"/>
      <c r="Y1468" s="114"/>
    </row>
    <row r="1469" spans="3:25">
      <c r="C1469" s="167"/>
      <c r="D1469" s="160"/>
      <c r="E1469" s="140"/>
      <c r="F1469" s="143"/>
      <c r="G1469" s="144"/>
      <c r="H1469" s="199"/>
      <c r="I1469" s="187"/>
      <c r="J1469" s="169"/>
      <c r="K1469" s="200"/>
      <c r="L1469" s="143"/>
      <c r="M1469" s="143"/>
      <c r="N1469" s="143"/>
      <c r="O1469" s="147"/>
      <c r="P1469" s="149"/>
      <c r="Q1469" s="149"/>
      <c r="R1469" s="121"/>
      <c r="S1469" s="164"/>
      <c r="T1469" s="161"/>
      <c r="U1469" s="164"/>
      <c r="V1469" s="121"/>
      <c r="W1469" s="187"/>
      <c r="X1469" s="140"/>
      <c r="Y1469" s="114"/>
    </row>
    <row r="1470" spans="3:25">
      <c r="C1470" s="167"/>
      <c r="D1470" s="160"/>
      <c r="E1470" s="140"/>
      <c r="F1470" s="143"/>
      <c r="G1470" s="144"/>
      <c r="H1470" s="199"/>
      <c r="I1470" s="187"/>
      <c r="J1470" s="169"/>
      <c r="K1470" s="200"/>
      <c r="L1470" s="143"/>
      <c r="M1470" s="143"/>
      <c r="N1470" s="143"/>
      <c r="O1470" s="147"/>
      <c r="P1470" s="149"/>
      <c r="Q1470" s="149"/>
      <c r="R1470" s="121"/>
      <c r="S1470" s="164"/>
      <c r="T1470" s="161"/>
      <c r="U1470" s="164"/>
      <c r="V1470" s="121"/>
      <c r="W1470" s="187"/>
      <c r="X1470" s="140"/>
      <c r="Y1470" s="114"/>
    </row>
    <row r="1471" spans="3:25">
      <c r="C1471" s="167"/>
      <c r="D1471" s="160"/>
      <c r="E1471" s="140"/>
      <c r="F1471" s="143"/>
      <c r="G1471" s="144"/>
      <c r="H1471" s="199"/>
      <c r="I1471" s="187"/>
      <c r="J1471" s="169"/>
      <c r="K1471" s="200"/>
      <c r="L1471" s="143"/>
      <c r="M1471" s="143"/>
      <c r="N1471" s="143"/>
      <c r="O1471" s="147"/>
      <c r="P1471" s="149"/>
      <c r="Q1471" s="149"/>
      <c r="R1471" s="121"/>
      <c r="S1471" s="164"/>
      <c r="T1471" s="161"/>
      <c r="U1471" s="164"/>
      <c r="V1471" s="121"/>
      <c r="W1471" s="187"/>
      <c r="X1471" s="140"/>
      <c r="Y1471" s="114"/>
    </row>
    <row r="1472" spans="3:25">
      <c r="C1472" s="167"/>
      <c r="D1472" s="160"/>
      <c r="E1472" s="140"/>
      <c r="F1472" s="143"/>
      <c r="G1472" s="144"/>
      <c r="H1472" s="199"/>
      <c r="I1472" s="187"/>
      <c r="J1472" s="169"/>
      <c r="K1472" s="200"/>
      <c r="L1472" s="143"/>
      <c r="M1472" s="143"/>
      <c r="N1472" s="143"/>
      <c r="O1472" s="147"/>
      <c r="P1472" s="149"/>
      <c r="Q1472" s="149"/>
      <c r="R1472" s="121"/>
      <c r="S1472" s="164"/>
      <c r="T1472" s="161"/>
      <c r="U1472" s="164"/>
      <c r="V1472" s="121"/>
      <c r="W1472" s="187"/>
      <c r="X1472" s="140"/>
      <c r="Y1472" s="114"/>
    </row>
    <row r="1473" spans="3:25">
      <c r="C1473" s="167"/>
      <c r="D1473" s="160"/>
      <c r="E1473" s="140"/>
      <c r="F1473" s="143"/>
      <c r="G1473" s="144"/>
      <c r="H1473" s="199"/>
      <c r="I1473" s="187"/>
      <c r="J1473" s="169"/>
      <c r="K1473" s="200"/>
      <c r="L1473" s="143"/>
      <c r="M1473" s="143"/>
      <c r="N1473" s="143"/>
      <c r="O1473" s="147"/>
      <c r="P1473" s="149"/>
      <c r="Q1473" s="149"/>
      <c r="R1473" s="121"/>
      <c r="S1473" s="164"/>
      <c r="T1473" s="161"/>
      <c r="U1473" s="164"/>
      <c r="V1473" s="121"/>
      <c r="W1473" s="187"/>
      <c r="X1473" s="140"/>
      <c r="Y1473" s="114"/>
    </row>
    <row r="1474" spans="3:25">
      <c r="C1474" s="167"/>
      <c r="D1474" s="160"/>
      <c r="E1474" s="140"/>
      <c r="F1474" s="143"/>
      <c r="G1474" s="144"/>
      <c r="H1474" s="199"/>
      <c r="I1474" s="187"/>
      <c r="J1474" s="169"/>
      <c r="K1474" s="200"/>
      <c r="L1474" s="143"/>
      <c r="M1474" s="143"/>
      <c r="N1474" s="143"/>
      <c r="O1474" s="147"/>
      <c r="P1474" s="149"/>
      <c r="Q1474" s="149"/>
      <c r="R1474" s="121"/>
      <c r="S1474" s="164"/>
      <c r="T1474" s="161"/>
      <c r="U1474" s="164"/>
      <c r="V1474" s="121"/>
      <c r="W1474" s="187"/>
      <c r="X1474" s="140"/>
      <c r="Y1474" s="114"/>
    </row>
    <row r="1475" spans="3:25">
      <c r="C1475" s="167"/>
      <c r="D1475" s="160"/>
      <c r="E1475" s="140"/>
      <c r="F1475" s="143"/>
      <c r="G1475" s="144"/>
      <c r="H1475" s="199"/>
      <c r="I1475" s="187"/>
      <c r="J1475" s="169"/>
      <c r="K1475" s="200"/>
      <c r="L1475" s="143"/>
      <c r="M1475" s="143"/>
      <c r="N1475" s="143"/>
      <c r="O1475" s="147"/>
      <c r="P1475" s="149"/>
      <c r="Q1475" s="149"/>
      <c r="R1475" s="121"/>
      <c r="S1475" s="164"/>
      <c r="T1475" s="161"/>
      <c r="U1475" s="164"/>
      <c r="V1475" s="121"/>
      <c r="W1475" s="187"/>
      <c r="X1475" s="140"/>
      <c r="Y1475" s="114"/>
    </row>
    <row r="1476" spans="3:25">
      <c r="C1476" s="167"/>
      <c r="D1476" s="160"/>
      <c r="E1476" s="140"/>
      <c r="F1476" s="143"/>
      <c r="G1476" s="144"/>
      <c r="H1476" s="199"/>
      <c r="I1476" s="187"/>
      <c r="J1476" s="169"/>
      <c r="K1476" s="200"/>
      <c r="L1476" s="143"/>
      <c r="M1476" s="143"/>
      <c r="N1476" s="143"/>
      <c r="O1476" s="147"/>
      <c r="P1476" s="149"/>
      <c r="Q1476" s="149"/>
      <c r="R1476" s="121"/>
      <c r="S1476" s="164"/>
      <c r="T1476" s="161"/>
      <c r="U1476" s="164"/>
      <c r="V1476" s="121"/>
      <c r="W1476" s="187"/>
      <c r="X1476" s="140"/>
      <c r="Y1476" s="114"/>
    </row>
    <row r="1477" spans="3:25">
      <c r="C1477" s="167"/>
      <c r="D1477" s="160"/>
      <c r="E1477" s="140"/>
      <c r="F1477" s="143"/>
      <c r="G1477" s="144"/>
      <c r="H1477" s="199"/>
      <c r="I1477" s="187"/>
      <c r="J1477" s="169"/>
      <c r="K1477" s="200"/>
      <c r="L1477" s="143"/>
      <c r="M1477" s="143"/>
      <c r="N1477" s="143"/>
      <c r="O1477" s="147"/>
      <c r="P1477" s="149"/>
      <c r="Q1477" s="149"/>
      <c r="R1477" s="121"/>
      <c r="S1477" s="164"/>
      <c r="T1477" s="161"/>
      <c r="U1477" s="164"/>
      <c r="V1477" s="121"/>
      <c r="W1477" s="187"/>
      <c r="X1477" s="140"/>
      <c r="Y1477" s="114"/>
    </row>
    <row r="1478" spans="3:25">
      <c r="C1478" s="167"/>
      <c r="D1478" s="160"/>
      <c r="E1478" s="140"/>
      <c r="F1478" s="143"/>
      <c r="G1478" s="144"/>
      <c r="H1478" s="199"/>
      <c r="I1478" s="187"/>
      <c r="J1478" s="169"/>
      <c r="K1478" s="200"/>
      <c r="L1478" s="143"/>
      <c r="M1478" s="143"/>
      <c r="N1478" s="143"/>
      <c r="O1478" s="147"/>
      <c r="P1478" s="149"/>
      <c r="Q1478" s="149"/>
      <c r="R1478" s="121"/>
      <c r="S1478" s="164"/>
      <c r="T1478" s="161"/>
      <c r="U1478" s="164"/>
      <c r="V1478" s="121"/>
      <c r="W1478" s="187"/>
      <c r="X1478" s="140"/>
      <c r="Y1478" s="114"/>
    </row>
    <row r="1479" spans="3:25">
      <c r="C1479" s="167"/>
      <c r="D1479" s="160"/>
      <c r="E1479" s="140"/>
      <c r="F1479" s="143"/>
      <c r="G1479" s="144"/>
      <c r="H1479" s="199"/>
      <c r="I1479" s="187"/>
      <c r="J1479" s="169"/>
      <c r="K1479" s="200"/>
      <c r="L1479" s="143"/>
      <c r="M1479" s="143"/>
      <c r="N1479" s="143"/>
      <c r="O1479" s="147"/>
      <c r="P1479" s="149"/>
      <c r="Q1479" s="149"/>
      <c r="R1479" s="121"/>
      <c r="S1479" s="164"/>
      <c r="T1479" s="161"/>
      <c r="U1479" s="164"/>
      <c r="V1479" s="121"/>
      <c r="W1479" s="187"/>
      <c r="X1479" s="140"/>
      <c r="Y1479" s="114"/>
    </row>
    <row r="1480" spans="3:25">
      <c r="C1480" s="167"/>
      <c r="D1480" s="160"/>
      <c r="E1480" s="140"/>
      <c r="F1480" s="143"/>
      <c r="G1480" s="144"/>
      <c r="H1480" s="199"/>
      <c r="I1480" s="187"/>
      <c r="J1480" s="169"/>
      <c r="K1480" s="200"/>
      <c r="L1480" s="143"/>
      <c r="M1480" s="143"/>
      <c r="N1480" s="143"/>
      <c r="O1480" s="147"/>
      <c r="P1480" s="149"/>
      <c r="Q1480" s="149"/>
      <c r="R1480" s="121"/>
      <c r="S1480" s="164"/>
      <c r="T1480" s="161"/>
      <c r="U1480" s="164"/>
      <c r="V1480" s="121"/>
      <c r="W1480" s="187"/>
      <c r="X1480" s="140"/>
      <c r="Y1480" s="114"/>
    </row>
    <row r="1481" spans="3:25">
      <c r="C1481" s="167"/>
      <c r="D1481" s="160"/>
      <c r="E1481" s="140"/>
      <c r="F1481" s="143"/>
      <c r="G1481" s="144"/>
      <c r="H1481" s="199"/>
      <c r="I1481" s="187"/>
      <c r="J1481" s="169"/>
      <c r="K1481" s="200"/>
      <c r="L1481" s="143"/>
      <c r="M1481" s="143"/>
      <c r="N1481" s="143"/>
      <c r="O1481" s="147"/>
      <c r="P1481" s="149"/>
      <c r="Q1481" s="149"/>
      <c r="R1481" s="121"/>
      <c r="S1481" s="164"/>
      <c r="T1481" s="161"/>
      <c r="U1481" s="164"/>
      <c r="V1481" s="121"/>
      <c r="W1481" s="187"/>
      <c r="X1481" s="140"/>
      <c r="Y1481" s="114"/>
    </row>
    <row r="1482" spans="3:25">
      <c r="C1482" s="167"/>
      <c r="D1482" s="160"/>
      <c r="E1482" s="140"/>
      <c r="F1482" s="143"/>
      <c r="G1482" s="144"/>
      <c r="H1482" s="199"/>
      <c r="I1482" s="187"/>
      <c r="J1482" s="169"/>
      <c r="K1482" s="200"/>
      <c r="L1482" s="143"/>
      <c r="M1482" s="143"/>
      <c r="N1482" s="143"/>
      <c r="O1482" s="147"/>
      <c r="P1482" s="149"/>
      <c r="Q1482" s="149"/>
      <c r="R1482" s="121"/>
      <c r="S1482" s="164"/>
      <c r="T1482" s="161"/>
      <c r="U1482" s="164"/>
      <c r="V1482" s="121"/>
      <c r="W1482" s="187"/>
      <c r="X1482" s="140"/>
      <c r="Y1482" s="114"/>
    </row>
    <row r="1483" spans="3:25">
      <c r="C1483" s="167"/>
      <c r="D1483" s="160"/>
      <c r="E1483" s="140"/>
      <c r="F1483" s="143"/>
      <c r="G1483" s="144"/>
      <c r="H1483" s="199"/>
      <c r="I1483" s="187"/>
      <c r="J1483" s="169"/>
      <c r="K1483" s="200"/>
      <c r="L1483" s="143"/>
      <c r="M1483" s="143"/>
      <c r="N1483" s="143"/>
      <c r="O1483" s="147"/>
      <c r="P1483" s="149"/>
      <c r="Q1483" s="149"/>
      <c r="R1483" s="121"/>
      <c r="S1483" s="164"/>
      <c r="T1483" s="161"/>
      <c r="U1483" s="164"/>
      <c r="V1483" s="121"/>
      <c r="W1483" s="187"/>
      <c r="X1483" s="140"/>
      <c r="Y1483" s="114"/>
    </row>
    <row r="1484" spans="3:25">
      <c r="C1484" s="167"/>
      <c r="D1484" s="160"/>
      <c r="E1484" s="140"/>
      <c r="F1484" s="143"/>
      <c r="G1484" s="144"/>
      <c r="H1484" s="199"/>
      <c r="I1484" s="187"/>
      <c r="J1484" s="169"/>
      <c r="K1484" s="200"/>
      <c r="L1484" s="143"/>
      <c r="M1484" s="143"/>
      <c r="N1484" s="143"/>
      <c r="O1484" s="147"/>
      <c r="P1484" s="149"/>
      <c r="Q1484" s="149"/>
      <c r="R1484" s="121"/>
      <c r="S1484" s="164"/>
      <c r="T1484" s="161"/>
      <c r="U1484" s="164"/>
      <c r="V1484" s="121"/>
      <c r="W1484" s="187"/>
      <c r="X1484" s="140"/>
      <c r="Y1484" s="114"/>
    </row>
    <row r="1485" spans="3:25">
      <c r="C1485" s="167"/>
      <c r="D1485" s="160"/>
      <c r="E1485" s="140"/>
      <c r="F1485" s="143"/>
      <c r="G1485" s="144"/>
      <c r="H1485" s="199"/>
      <c r="I1485" s="187"/>
      <c r="J1485" s="169"/>
      <c r="K1485" s="200"/>
      <c r="L1485" s="143"/>
      <c r="M1485" s="143"/>
      <c r="N1485" s="143"/>
      <c r="O1485" s="147"/>
      <c r="P1485" s="149"/>
      <c r="Q1485" s="149"/>
      <c r="R1485" s="121"/>
      <c r="S1485" s="164"/>
      <c r="T1485" s="161"/>
      <c r="U1485" s="164"/>
      <c r="V1485" s="121"/>
      <c r="W1485" s="187"/>
      <c r="X1485" s="140"/>
      <c r="Y1485" s="114"/>
    </row>
    <row r="1486" spans="3:25">
      <c r="C1486" s="167"/>
      <c r="D1486" s="160"/>
      <c r="E1486" s="140"/>
      <c r="F1486" s="143"/>
      <c r="G1486" s="144"/>
      <c r="H1486" s="199"/>
      <c r="I1486" s="187"/>
      <c r="J1486" s="169"/>
      <c r="K1486" s="200"/>
      <c r="L1486" s="143"/>
      <c r="M1486" s="143"/>
      <c r="N1486" s="143"/>
      <c r="O1486" s="147"/>
      <c r="P1486" s="149"/>
      <c r="Q1486" s="149"/>
      <c r="R1486" s="121"/>
      <c r="S1486" s="164"/>
      <c r="T1486" s="161"/>
      <c r="U1486" s="164"/>
      <c r="V1486" s="121"/>
      <c r="W1486" s="187"/>
      <c r="X1486" s="140"/>
      <c r="Y1486" s="114"/>
    </row>
    <row r="1487" spans="3:25">
      <c r="C1487" s="167"/>
      <c r="D1487" s="160"/>
      <c r="E1487" s="140"/>
      <c r="F1487" s="143"/>
      <c r="G1487" s="144"/>
      <c r="H1487" s="199"/>
      <c r="I1487" s="187"/>
      <c r="J1487" s="169"/>
      <c r="K1487" s="200"/>
      <c r="L1487" s="143"/>
      <c r="M1487" s="143"/>
      <c r="N1487" s="143"/>
      <c r="O1487" s="147"/>
      <c r="P1487" s="149"/>
      <c r="Q1487" s="149"/>
      <c r="R1487" s="121"/>
      <c r="S1487" s="164"/>
      <c r="T1487" s="161"/>
      <c r="U1487" s="164"/>
      <c r="V1487" s="121"/>
      <c r="W1487" s="187"/>
      <c r="X1487" s="140"/>
      <c r="Y1487" s="114"/>
    </row>
    <row r="1488" spans="3:25">
      <c r="C1488" s="167"/>
      <c r="D1488" s="160"/>
      <c r="E1488" s="140"/>
      <c r="F1488" s="143"/>
      <c r="G1488" s="144"/>
      <c r="H1488" s="199"/>
      <c r="I1488" s="187"/>
      <c r="J1488" s="169"/>
      <c r="K1488" s="200"/>
      <c r="L1488" s="143"/>
      <c r="M1488" s="143"/>
      <c r="N1488" s="143"/>
      <c r="O1488" s="147"/>
      <c r="P1488" s="149"/>
      <c r="Q1488" s="149"/>
      <c r="R1488" s="121"/>
      <c r="S1488" s="164"/>
      <c r="T1488" s="161"/>
      <c r="U1488" s="164"/>
      <c r="V1488" s="121"/>
      <c r="W1488" s="187"/>
      <c r="X1488" s="140"/>
      <c r="Y1488" s="114"/>
    </row>
    <row r="1489" spans="3:25">
      <c r="C1489" s="167"/>
      <c r="D1489" s="160"/>
      <c r="E1489" s="140"/>
      <c r="F1489" s="143"/>
      <c r="G1489" s="144"/>
      <c r="H1489" s="199"/>
      <c r="I1489" s="187"/>
      <c r="J1489" s="169"/>
      <c r="K1489" s="200"/>
      <c r="L1489" s="143"/>
      <c r="M1489" s="143"/>
      <c r="N1489" s="143"/>
      <c r="O1489" s="147"/>
      <c r="P1489" s="149"/>
      <c r="Q1489" s="149"/>
      <c r="R1489" s="121"/>
      <c r="S1489" s="164"/>
      <c r="T1489" s="161"/>
      <c r="U1489" s="164"/>
      <c r="V1489" s="121"/>
      <c r="W1489" s="187"/>
      <c r="X1489" s="140"/>
      <c r="Y1489" s="114"/>
    </row>
    <row r="1490" spans="3:25">
      <c r="C1490" s="167"/>
      <c r="D1490" s="160"/>
      <c r="E1490" s="140"/>
      <c r="F1490" s="143"/>
      <c r="G1490" s="144"/>
      <c r="H1490" s="199"/>
      <c r="I1490" s="187"/>
      <c r="J1490" s="169"/>
      <c r="K1490" s="200"/>
      <c r="L1490" s="143"/>
      <c r="M1490" s="143"/>
      <c r="N1490" s="143"/>
      <c r="O1490" s="147"/>
      <c r="P1490" s="149"/>
      <c r="Q1490" s="149"/>
      <c r="R1490" s="121"/>
      <c r="S1490" s="164"/>
      <c r="T1490" s="161"/>
      <c r="U1490" s="164"/>
      <c r="V1490" s="121"/>
      <c r="W1490" s="187"/>
      <c r="X1490" s="140"/>
      <c r="Y1490" s="114"/>
    </row>
    <row r="1491" spans="3:25">
      <c r="C1491" s="167"/>
      <c r="D1491" s="160"/>
      <c r="E1491" s="140"/>
      <c r="F1491" s="143"/>
      <c r="G1491" s="144"/>
      <c r="H1491" s="199"/>
      <c r="I1491" s="187"/>
      <c r="J1491" s="169"/>
      <c r="K1491" s="200"/>
      <c r="L1491" s="143"/>
      <c r="M1491" s="143"/>
      <c r="N1491" s="143"/>
      <c r="O1491" s="147"/>
      <c r="P1491" s="149"/>
      <c r="Q1491" s="149"/>
      <c r="R1491" s="121"/>
      <c r="S1491" s="164"/>
      <c r="T1491" s="161"/>
      <c r="U1491" s="164"/>
      <c r="V1491" s="121"/>
      <c r="W1491" s="187"/>
      <c r="X1491" s="140"/>
      <c r="Y1491" s="114"/>
    </row>
    <row r="1492" spans="3:25">
      <c r="C1492" s="167"/>
      <c r="D1492" s="160"/>
      <c r="E1492" s="140"/>
      <c r="F1492" s="143"/>
      <c r="G1492" s="144"/>
      <c r="H1492" s="199"/>
      <c r="I1492" s="187"/>
      <c r="J1492" s="169"/>
      <c r="K1492" s="200"/>
      <c r="L1492" s="143"/>
      <c r="M1492" s="143"/>
      <c r="N1492" s="143"/>
      <c r="O1492" s="147"/>
      <c r="P1492" s="149"/>
      <c r="Q1492" s="149"/>
      <c r="R1492" s="121"/>
      <c r="S1492" s="164"/>
      <c r="T1492" s="161"/>
      <c r="U1492" s="164"/>
      <c r="V1492" s="121"/>
      <c r="W1492" s="187"/>
      <c r="X1492" s="140"/>
      <c r="Y1492" s="114"/>
    </row>
    <row r="1493" spans="3:25">
      <c r="C1493" s="167"/>
      <c r="D1493" s="160"/>
      <c r="E1493" s="140"/>
      <c r="F1493" s="143"/>
      <c r="G1493" s="144"/>
      <c r="H1493" s="199"/>
      <c r="I1493" s="187"/>
      <c r="J1493" s="169"/>
      <c r="K1493" s="200"/>
      <c r="L1493" s="143"/>
      <c r="M1493" s="143"/>
      <c r="N1493" s="143"/>
      <c r="O1493" s="147"/>
      <c r="P1493" s="149"/>
      <c r="Q1493" s="149"/>
      <c r="R1493" s="121"/>
      <c r="S1493" s="164"/>
      <c r="T1493" s="161"/>
      <c r="U1493" s="164"/>
      <c r="V1493" s="121"/>
      <c r="W1493" s="187"/>
      <c r="X1493" s="140"/>
      <c r="Y1493" s="114"/>
    </row>
    <row r="1494" spans="3:25">
      <c r="C1494" s="167"/>
      <c r="D1494" s="160"/>
      <c r="E1494" s="140"/>
      <c r="F1494" s="143"/>
      <c r="G1494" s="144"/>
      <c r="H1494" s="199"/>
      <c r="I1494" s="187"/>
      <c r="J1494" s="169"/>
      <c r="K1494" s="200"/>
      <c r="L1494" s="143"/>
      <c r="M1494" s="143"/>
      <c r="N1494" s="143"/>
      <c r="O1494" s="147"/>
      <c r="P1494" s="149"/>
      <c r="Q1494" s="149"/>
      <c r="R1494" s="121"/>
      <c r="S1494" s="164"/>
      <c r="T1494" s="161"/>
      <c r="U1494" s="164"/>
      <c r="V1494" s="121"/>
      <c r="W1494" s="187"/>
      <c r="X1494" s="140"/>
      <c r="Y1494" s="114"/>
    </row>
    <row r="1495" spans="3:25">
      <c r="C1495" s="167"/>
      <c r="D1495" s="160"/>
      <c r="E1495" s="140"/>
      <c r="F1495" s="143"/>
      <c r="G1495" s="144"/>
      <c r="H1495" s="199"/>
      <c r="I1495" s="187"/>
      <c r="J1495" s="169"/>
      <c r="K1495" s="200"/>
      <c r="L1495" s="143"/>
      <c r="M1495" s="143"/>
      <c r="N1495" s="143"/>
      <c r="O1495" s="147"/>
      <c r="P1495" s="149"/>
      <c r="Q1495" s="149"/>
      <c r="R1495" s="121"/>
      <c r="S1495" s="164"/>
      <c r="T1495" s="161"/>
      <c r="U1495" s="164"/>
      <c r="V1495" s="121"/>
      <c r="W1495" s="187"/>
      <c r="X1495" s="140"/>
      <c r="Y1495" s="114"/>
    </row>
    <row r="1496" spans="3:25">
      <c r="C1496" s="167"/>
      <c r="D1496" s="160"/>
      <c r="E1496" s="140"/>
      <c r="F1496" s="143"/>
      <c r="G1496" s="144"/>
      <c r="H1496" s="199"/>
      <c r="I1496" s="187"/>
      <c r="J1496" s="169"/>
      <c r="K1496" s="200"/>
      <c r="L1496" s="143"/>
      <c r="M1496" s="143"/>
      <c r="N1496" s="143"/>
      <c r="O1496" s="147"/>
      <c r="P1496" s="149"/>
      <c r="Q1496" s="149"/>
      <c r="R1496" s="121"/>
      <c r="S1496" s="164"/>
      <c r="T1496" s="161"/>
      <c r="U1496" s="164"/>
      <c r="V1496" s="121"/>
      <c r="W1496" s="187"/>
      <c r="X1496" s="140"/>
      <c r="Y1496" s="114"/>
    </row>
    <row r="1497" spans="3:25">
      <c r="C1497" s="167"/>
      <c r="D1497" s="160"/>
      <c r="E1497" s="140"/>
      <c r="F1497" s="143"/>
      <c r="G1497" s="144"/>
      <c r="H1497" s="199"/>
      <c r="I1497" s="187"/>
      <c r="J1497" s="169"/>
      <c r="K1497" s="200"/>
      <c r="L1497" s="143"/>
      <c r="M1497" s="143"/>
      <c r="N1497" s="143"/>
      <c r="O1497" s="147"/>
      <c r="P1497" s="149"/>
      <c r="Q1497" s="149"/>
      <c r="R1497" s="121"/>
      <c r="S1497" s="164"/>
      <c r="T1497" s="161"/>
      <c r="U1497" s="164"/>
      <c r="V1497" s="121"/>
      <c r="W1497" s="187"/>
      <c r="X1497" s="140"/>
      <c r="Y1497" s="114"/>
    </row>
    <row r="1498" spans="3:25">
      <c r="C1498" s="167"/>
      <c r="D1498" s="160"/>
      <c r="E1498" s="140"/>
      <c r="F1498" s="143"/>
      <c r="G1498" s="144"/>
      <c r="H1498" s="199"/>
      <c r="I1498" s="187"/>
      <c r="J1498" s="169"/>
      <c r="K1498" s="200"/>
      <c r="L1498" s="143"/>
      <c r="M1498" s="143"/>
      <c r="N1498" s="143"/>
      <c r="O1498" s="147"/>
      <c r="P1498" s="149"/>
      <c r="Q1498" s="149"/>
      <c r="R1498" s="121"/>
      <c r="S1498" s="164"/>
      <c r="T1498" s="161"/>
      <c r="U1498" s="164"/>
      <c r="V1498" s="121"/>
      <c r="W1498" s="187"/>
      <c r="X1498" s="140"/>
      <c r="Y1498" s="114"/>
    </row>
    <row r="1499" spans="3:25">
      <c r="C1499" s="167"/>
      <c r="D1499" s="160"/>
      <c r="E1499" s="140"/>
      <c r="F1499" s="143"/>
      <c r="G1499" s="144"/>
      <c r="H1499" s="199"/>
      <c r="I1499" s="187"/>
      <c r="J1499" s="169"/>
      <c r="K1499" s="200"/>
      <c r="L1499" s="143"/>
      <c r="M1499" s="143"/>
      <c r="N1499" s="143"/>
      <c r="O1499" s="147"/>
      <c r="P1499" s="149"/>
      <c r="Q1499" s="149"/>
      <c r="R1499" s="121"/>
      <c r="S1499" s="164"/>
      <c r="T1499" s="161"/>
      <c r="U1499" s="164"/>
      <c r="V1499" s="121"/>
      <c r="W1499" s="187"/>
      <c r="X1499" s="140"/>
      <c r="Y1499" s="114"/>
    </row>
    <row r="1500" spans="3:25">
      <c r="C1500" s="167"/>
      <c r="D1500" s="160"/>
      <c r="E1500" s="140"/>
      <c r="F1500" s="143"/>
      <c r="G1500" s="144"/>
      <c r="H1500" s="199"/>
      <c r="I1500" s="187"/>
      <c r="J1500" s="169"/>
      <c r="K1500" s="200"/>
      <c r="L1500" s="143"/>
      <c r="M1500" s="143"/>
      <c r="N1500" s="143"/>
      <c r="O1500" s="147"/>
      <c r="P1500" s="149"/>
      <c r="Q1500" s="149"/>
      <c r="R1500" s="121"/>
      <c r="S1500" s="164"/>
      <c r="T1500" s="161"/>
      <c r="U1500" s="164"/>
      <c r="V1500" s="121"/>
      <c r="W1500" s="187"/>
      <c r="X1500" s="140"/>
      <c r="Y1500" s="114"/>
    </row>
    <row r="1501" spans="3:25">
      <c r="C1501" s="167"/>
      <c r="D1501" s="160"/>
      <c r="E1501" s="140"/>
      <c r="F1501" s="143"/>
      <c r="G1501" s="144"/>
      <c r="H1501" s="199"/>
      <c r="I1501" s="187"/>
      <c r="J1501" s="169"/>
      <c r="K1501" s="200"/>
      <c r="L1501" s="143"/>
      <c r="M1501" s="143"/>
      <c r="N1501" s="143"/>
      <c r="O1501" s="147"/>
      <c r="P1501" s="149"/>
      <c r="Q1501" s="149"/>
      <c r="R1501" s="121"/>
      <c r="S1501" s="164"/>
      <c r="T1501" s="161"/>
      <c r="U1501" s="164"/>
      <c r="V1501" s="121"/>
      <c r="W1501" s="187"/>
      <c r="X1501" s="140"/>
      <c r="Y1501" s="114"/>
    </row>
    <row r="1502" spans="3:25">
      <c r="C1502" s="167"/>
      <c r="D1502" s="160"/>
      <c r="E1502" s="140"/>
      <c r="F1502" s="143"/>
      <c r="G1502" s="144"/>
      <c r="H1502" s="199"/>
      <c r="I1502" s="187"/>
      <c r="J1502" s="169"/>
      <c r="K1502" s="200"/>
      <c r="L1502" s="143"/>
      <c r="M1502" s="143"/>
      <c r="N1502" s="143"/>
      <c r="O1502" s="147"/>
      <c r="P1502" s="149"/>
      <c r="Q1502" s="149"/>
      <c r="R1502" s="121"/>
      <c r="S1502" s="164"/>
      <c r="T1502" s="161"/>
      <c r="U1502" s="164"/>
      <c r="V1502" s="121"/>
      <c r="W1502" s="187"/>
      <c r="X1502" s="140"/>
      <c r="Y1502" s="114"/>
    </row>
    <row r="1503" spans="3:25">
      <c r="C1503" s="167"/>
      <c r="D1503" s="160"/>
      <c r="E1503" s="140"/>
      <c r="F1503" s="143"/>
      <c r="G1503" s="144"/>
      <c r="H1503" s="199"/>
      <c r="I1503" s="187"/>
      <c r="J1503" s="169"/>
      <c r="K1503" s="200"/>
      <c r="L1503" s="143"/>
      <c r="M1503" s="143"/>
      <c r="N1503" s="143"/>
      <c r="O1503" s="147"/>
      <c r="P1503" s="149"/>
      <c r="Q1503" s="149"/>
      <c r="R1503" s="121"/>
      <c r="S1503" s="164"/>
      <c r="T1503" s="161"/>
      <c r="U1503" s="164"/>
      <c r="V1503" s="121"/>
      <c r="W1503" s="187"/>
      <c r="X1503" s="140"/>
      <c r="Y1503" s="114"/>
    </row>
    <row r="1504" spans="3:25">
      <c r="C1504" s="167"/>
      <c r="D1504" s="160"/>
      <c r="E1504" s="140"/>
      <c r="F1504" s="143"/>
      <c r="G1504" s="144"/>
      <c r="H1504" s="199"/>
      <c r="I1504" s="187"/>
      <c r="J1504" s="169"/>
      <c r="K1504" s="200"/>
      <c r="L1504" s="143"/>
      <c r="M1504" s="143"/>
      <c r="N1504" s="143"/>
      <c r="O1504" s="147"/>
      <c r="P1504" s="149"/>
      <c r="Q1504" s="149"/>
      <c r="R1504" s="121"/>
      <c r="S1504" s="164"/>
      <c r="T1504" s="161"/>
      <c r="U1504" s="164"/>
      <c r="V1504" s="121"/>
      <c r="W1504" s="187"/>
      <c r="X1504" s="140"/>
      <c r="Y1504" s="114"/>
    </row>
    <row r="1505" spans="3:25">
      <c r="C1505" s="167"/>
      <c r="D1505" s="160"/>
      <c r="E1505" s="140"/>
      <c r="F1505" s="143"/>
      <c r="G1505" s="144"/>
      <c r="H1505" s="199"/>
      <c r="I1505" s="187"/>
      <c r="J1505" s="169"/>
      <c r="K1505" s="200"/>
      <c r="L1505" s="143"/>
      <c r="M1505" s="143"/>
      <c r="N1505" s="143"/>
      <c r="O1505" s="147"/>
      <c r="P1505" s="149"/>
      <c r="Q1505" s="149"/>
      <c r="R1505" s="121"/>
      <c r="S1505" s="164"/>
      <c r="T1505" s="161"/>
      <c r="U1505" s="164"/>
      <c r="V1505" s="121"/>
      <c r="W1505" s="187"/>
      <c r="X1505" s="140"/>
      <c r="Y1505" s="114"/>
    </row>
    <row r="1506" spans="3:25">
      <c r="C1506" s="167"/>
      <c r="D1506" s="160"/>
      <c r="E1506" s="140"/>
      <c r="F1506" s="143"/>
      <c r="G1506" s="144"/>
      <c r="H1506" s="199"/>
      <c r="I1506" s="187"/>
      <c r="J1506" s="169"/>
      <c r="K1506" s="200"/>
      <c r="L1506" s="143"/>
      <c r="M1506" s="143"/>
      <c r="N1506" s="143"/>
      <c r="O1506" s="147"/>
      <c r="P1506" s="149"/>
      <c r="Q1506" s="149"/>
      <c r="R1506" s="121"/>
      <c r="S1506" s="164"/>
      <c r="T1506" s="161"/>
      <c r="U1506" s="164"/>
      <c r="V1506" s="121"/>
      <c r="W1506" s="187"/>
      <c r="X1506" s="140"/>
      <c r="Y1506" s="114"/>
    </row>
    <row r="1507" spans="3:25">
      <c r="C1507" s="167"/>
      <c r="D1507" s="160"/>
      <c r="E1507" s="140"/>
      <c r="F1507" s="143"/>
      <c r="G1507" s="144"/>
      <c r="H1507" s="199"/>
      <c r="I1507" s="187"/>
      <c r="J1507" s="169"/>
      <c r="K1507" s="200"/>
      <c r="L1507" s="143"/>
      <c r="M1507" s="143"/>
      <c r="N1507" s="143"/>
      <c r="O1507" s="147"/>
      <c r="P1507" s="149"/>
      <c r="Q1507" s="149"/>
      <c r="R1507" s="121"/>
      <c r="S1507" s="164"/>
      <c r="T1507" s="161"/>
      <c r="U1507" s="164"/>
      <c r="V1507" s="121"/>
      <c r="W1507" s="187"/>
      <c r="X1507" s="140"/>
      <c r="Y1507" s="114"/>
    </row>
    <row r="1508" spans="3:25">
      <c r="C1508" s="167"/>
      <c r="D1508" s="160"/>
      <c r="E1508" s="140"/>
      <c r="F1508" s="143"/>
      <c r="G1508" s="144"/>
      <c r="H1508" s="199"/>
      <c r="I1508" s="187"/>
      <c r="J1508" s="169"/>
      <c r="K1508" s="200"/>
      <c r="L1508" s="143"/>
      <c r="M1508" s="143"/>
      <c r="N1508" s="143"/>
      <c r="O1508" s="147"/>
      <c r="P1508" s="149"/>
      <c r="Q1508" s="149"/>
      <c r="R1508" s="121"/>
      <c r="S1508" s="164"/>
      <c r="T1508" s="161"/>
      <c r="U1508" s="164"/>
      <c r="V1508" s="121"/>
      <c r="W1508" s="187"/>
      <c r="X1508" s="140"/>
      <c r="Y1508" s="114"/>
    </row>
    <row r="1509" spans="3:25">
      <c r="C1509" s="167"/>
      <c r="D1509" s="160"/>
      <c r="E1509" s="140"/>
      <c r="F1509" s="143"/>
      <c r="G1509" s="144"/>
      <c r="H1509" s="199"/>
      <c r="I1509" s="187"/>
      <c r="J1509" s="169"/>
      <c r="K1509" s="200"/>
      <c r="L1509" s="143"/>
      <c r="M1509" s="143"/>
      <c r="N1509" s="143"/>
      <c r="O1509" s="147"/>
      <c r="P1509" s="149"/>
      <c r="Q1509" s="149"/>
      <c r="R1509" s="121"/>
      <c r="S1509" s="164"/>
      <c r="T1509" s="161"/>
      <c r="U1509" s="164"/>
      <c r="V1509" s="121"/>
      <c r="W1509" s="187"/>
      <c r="X1509" s="140"/>
      <c r="Y1509" s="114"/>
    </row>
    <row r="1510" spans="3:25">
      <c r="C1510" s="167"/>
      <c r="D1510" s="160"/>
      <c r="E1510" s="140"/>
      <c r="F1510" s="143"/>
      <c r="G1510" s="144"/>
      <c r="H1510" s="199"/>
      <c r="I1510" s="187"/>
      <c r="J1510" s="169"/>
      <c r="K1510" s="200"/>
      <c r="L1510" s="143"/>
      <c r="M1510" s="143"/>
      <c r="N1510" s="143"/>
      <c r="O1510" s="147"/>
      <c r="P1510" s="149"/>
      <c r="Q1510" s="149"/>
      <c r="R1510" s="121"/>
      <c r="S1510" s="164"/>
      <c r="T1510" s="161"/>
      <c r="U1510" s="164"/>
      <c r="V1510" s="121"/>
      <c r="W1510" s="187"/>
      <c r="X1510" s="140"/>
      <c r="Y1510" s="114"/>
    </row>
    <row r="1511" spans="3:25">
      <c r="C1511" s="167"/>
      <c r="D1511" s="160"/>
      <c r="E1511" s="140"/>
      <c r="F1511" s="143"/>
      <c r="G1511" s="144"/>
      <c r="H1511" s="199"/>
      <c r="I1511" s="187"/>
      <c r="J1511" s="169"/>
      <c r="K1511" s="200"/>
      <c r="L1511" s="143"/>
      <c r="M1511" s="143"/>
      <c r="N1511" s="143"/>
      <c r="O1511" s="147"/>
      <c r="P1511" s="149"/>
      <c r="Q1511" s="149"/>
      <c r="R1511" s="121"/>
      <c r="S1511" s="164"/>
      <c r="T1511" s="161"/>
      <c r="U1511" s="164"/>
      <c r="V1511" s="121"/>
      <c r="W1511" s="187"/>
      <c r="X1511" s="140"/>
      <c r="Y1511" s="114"/>
    </row>
    <row r="1512" spans="3:25">
      <c r="C1512" s="167"/>
      <c r="D1512" s="160"/>
      <c r="E1512" s="140"/>
      <c r="F1512" s="143"/>
      <c r="G1512" s="144"/>
      <c r="H1512" s="199"/>
      <c r="I1512" s="187"/>
      <c r="J1512" s="169"/>
      <c r="K1512" s="200"/>
      <c r="L1512" s="143"/>
      <c r="M1512" s="143"/>
      <c r="N1512" s="143"/>
      <c r="O1512" s="147"/>
      <c r="P1512" s="149"/>
      <c r="Q1512" s="149"/>
      <c r="R1512" s="121"/>
      <c r="S1512" s="164"/>
      <c r="T1512" s="161"/>
      <c r="U1512" s="164"/>
      <c r="V1512" s="121"/>
      <c r="W1512" s="187"/>
      <c r="X1512" s="140"/>
      <c r="Y1512" s="114"/>
    </row>
    <row r="1513" spans="3:25">
      <c r="C1513" s="167"/>
      <c r="D1513" s="160"/>
      <c r="E1513" s="140"/>
      <c r="F1513" s="143"/>
      <c r="G1513" s="144"/>
      <c r="H1513" s="199"/>
      <c r="I1513" s="187"/>
      <c r="J1513" s="169"/>
      <c r="K1513" s="200"/>
      <c r="L1513" s="143"/>
      <c r="M1513" s="143"/>
      <c r="N1513" s="143"/>
      <c r="O1513" s="147"/>
      <c r="P1513" s="149"/>
      <c r="Q1513" s="149"/>
      <c r="R1513" s="121"/>
      <c r="S1513" s="164"/>
      <c r="T1513" s="161"/>
      <c r="U1513" s="164"/>
      <c r="V1513" s="121"/>
      <c r="W1513" s="187"/>
      <c r="X1513" s="140"/>
      <c r="Y1513" s="114"/>
    </row>
    <row r="1514" spans="3:25">
      <c r="C1514" s="167"/>
      <c r="D1514" s="160"/>
      <c r="E1514" s="140"/>
      <c r="F1514" s="143"/>
      <c r="G1514" s="144"/>
      <c r="H1514" s="199"/>
      <c r="I1514" s="187"/>
      <c r="J1514" s="169"/>
      <c r="K1514" s="200"/>
      <c r="L1514" s="143"/>
      <c r="M1514" s="143"/>
      <c r="N1514" s="143"/>
      <c r="O1514" s="147"/>
      <c r="P1514" s="149"/>
      <c r="Q1514" s="149"/>
      <c r="R1514" s="121"/>
      <c r="S1514" s="164"/>
      <c r="T1514" s="161"/>
      <c r="U1514" s="164"/>
      <c r="V1514" s="121"/>
      <c r="W1514" s="187"/>
      <c r="X1514" s="140"/>
      <c r="Y1514" s="114"/>
    </row>
    <row r="1515" spans="3:25">
      <c r="C1515" s="167"/>
      <c r="D1515" s="160"/>
      <c r="E1515" s="140"/>
      <c r="F1515" s="143"/>
      <c r="G1515" s="144"/>
      <c r="H1515" s="199"/>
      <c r="I1515" s="187"/>
      <c r="J1515" s="169"/>
      <c r="K1515" s="200"/>
      <c r="L1515" s="143"/>
      <c r="M1515" s="143"/>
      <c r="N1515" s="143"/>
      <c r="O1515" s="147"/>
      <c r="P1515" s="149"/>
      <c r="Q1515" s="149"/>
      <c r="R1515" s="121"/>
      <c r="S1515" s="164"/>
      <c r="T1515" s="161"/>
      <c r="U1515" s="164"/>
      <c r="V1515" s="121"/>
      <c r="W1515" s="187"/>
      <c r="X1515" s="140"/>
      <c r="Y1515" s="114"/>
    </row>
    <row r="1516" spans="3:25">
      <c r="C1516" s="167"/>
      <c r="D1516" s="160"/>
      <c r="E1516" s="140"/>
      <c r="F1516" s="143"/>
      <c r="G1516" s="144"/>
      <c r="H1516" s="199"/>
      <c r="I1516" s="187"/>
      <c r="J1516" s="169"/>
      <c r="K1516" s="200"/>
      <c r="L1516" s="143"/>
      <c r="M1516" s="143"/>
      <c r="N1516" s="143"/>
      <c r="O1516" s="147"/>
      <c r="P1516" s="149"/>
      <c r="Q1516" s="149"/>
      <c r="R1516" s="121"/>
      <c r="S1516" s="164"/>
      <c r="T1516" s="161"/>
      <c r="U1516" s="164"/>
      <c r="V1516" s="121"/>
      <c r="W1516" s="187"/>
      <c r="X1516" s="140"/>
      <c r="Y1516" s="114"/>
    </row>
    <row r="1517" spans="3:25">
      <c r="C1517" s="167"/>
      <c r="D1517" s="160"/>
      <c r="E1517" s="140"/>
      <c r="F1517" s="143"/>
      <c r="G1517" s="144"/>
      <c r="H1517" s="199"/>
      <c r="I1517" s="187"/>
      <c r="J1517" s="169"/>
      <c r="K1517" s="200"/>
      <c r="L1517" s="143"/>
      <c r="M1517" s="143"/>
      <c r="N1517" s="143"/>
      <c r="O1517" s="147"/>
      <c r="P1517" s="149"/>
      <c r="Q1517" s="149"/>
      <c r="R1517" s="121"/>
      <c r="S1517" s="164"/>
      <c r="T1517" s="161"/>
      <c r="U1517" s="164"/>
      <c r="V1517" s="121"/>
      <c r="W1517" s="187"/>
      <c r="X1517" s="140"/>
      <c r="Y1517" s="114"/>
    </row>
    <row r="1518" spans="3:25">
      <c r="C1518" s="167"/>
      <c r="D1518" s="160"/>
      <c r="E1518" s="140"/>
      <c r="F1518" s="143"/>
      <c r="G1518" s="144"/>
      <c r="H1518" s="199"/>
      <c r="I1518" s="187"/>
      <c r="J1518" s="169"/>
      <c r="K1518" s="200"/>
      <c r="L1518" s="143"/>
      <c r="M1518" s="143"/>
      <c r="N1518" s="143"/>
      <c r="O1518" s="147"/>
      <c r="P1518" s="149"/>
      <c r="Q1518" s="149"/>
      <c r="R1518" s="121"/>
      <c r="S1518" s="164"/>
      <c r="T1518" s="161"/>
      <c r="U1518" s="164"/>
      <c r="V1518" s="121"/>
      <c r="W1518" s="187"/>
      <c r="X1518" s="140"/>
      <c r="Y1518" s="114"/>
    </row>
    <row r="1519" spans="3:25">
      <c r="C1519" s="167"/>
      <c r="D1519" s="160"/>
      <c r="E1519" s="140"/>
      <c r="F1519" s="143"/>
      <c r="G1519" s="144"/>
      <c r="H1519" s="199"/>
      <c r="I1519" s="187"/>
      <c r="J1519" s="169"/>
      <c r="K1519" s="200"/>
      <c r="L1519" s="143"/>
      <c r="M1519" s="143"/>
      <c r="N1519" s="143"/>
      <c r="O1519" s="147"/>
      <c r="P1519" s="149"/>
      <c r="Q1519" s="149"/>
      <c r="R1519" s="121"/>
      <c r="S1519" s="164"/>
      <c r="T1519" s="161"/>
      <c r="U1519" s="164"/>
      <c r="V1519" s="121"/>
      <c r="W1519" s="187"/>
      <c r="X1519" s="140"/>
      <c r="Y1519" s="114"/>
    </row>
    <row r="1520" spans="3:25">
      <c r="C1520" s="167"/>
      <c r="D1520" s="160"/>
      <c r="E1520" s="140"/>
      <c r="F1520" s="143"/>
      <c r="G1520" s="144"/>
      <c r="H1520" s="199"/>
      <c r="I1520" s="187"/>
      <c r="J1520" s="169"/>
      <c r="K1520" s="200"/>
      <c r="L1520" s="143"/>
      <c r="M1520" s="143"/>
      <c r="N1520" s="143"/>
      <c r="O1520" s="147"/>
      <c r="P1520" s="149"/>
      <c r="Q1520" s="149"/>
      <c r="R1520" s="121"/>
      <c r="S1520" s="164"/>
      <c r="T1520" s="161"/>
      <c r="U1520" s="164"/>
      <c r="V1520" s="121"/>
      <c r="W1520" s="187"/>
      <c r="X1520" s="140"/>
      <c r="Y1520" s="114"/>
    </row>
    <row r="1521" spans="3:25">
      <c r="C1521" s="167"/>
      <c r="D1521" s="160"/>
      <c r="E1521" s="140"/>
      <c r="F1521" s="143"/>
      <c r="G1521" s="144"/>
      <c r="H1521" s="199"/>
      <c r="I1521" s="187"/>
      <c r="J1521" s="169"/>
      <c r="K1521" s="200"/>
      <c r="L1521" s="143"/>
      <c r="M1521" s="143"/>
      <c r="N1521" s="143"/>
      <c r="O1521" s="147"/>
      <c r="P1521" s="149"/>
      <c r="Q1521" s="149"/>
      <c r="R1521" s="121"/>
      <c r="S1521" s="164"/>
      <c r="T1521" s="161"/>
      <c r="U1521" s="164"/>
      <c r="V1521" s="121"/>
      <c r="W1521" s="187"/>
      <c r="X1521" s="140"/>
      <c r="Y1521" s="114"/>
    </row>
    <row r="1522" spans="3:25">
      <c r="C1522" s="167"/>
      <c r="D1522" s="160"/>
      <c r="E1522" s="140"/>
      <c r="F1522" s="143"/>
      <c r="G1522" s="144"/>
      <c r="H1522" s="199"/>
      <c r="I1522" s="187"/>
      <c r="J1522" s="169"/>
      <c r="K1522" s="200"/>
      <c r="L1522" s="143"/>
      <c r="M1522" s="143"/>
      <c r="N1522" s="143"/>
      <c r="O1522" s="147"/>
      <c r="P1522" s="149"/>
      <c r="Q1522" s="149"/>
      <c r="R1522" s="121"/>
      <c r="S1522" s="164"/>
      <c r="T1522" s="161"/>
      <c r="U1522" s="164"/>
      <c r="V1522" s="121"/>
      <c r="W1522" s="187"/>
      <c r="X1522" s="140"/>
      <c r="Y1522" s="114"/>
    </row>
    <row r="1523" spans="3:25">
      <c r="C1523" s="167"/>
      <c r="D1523" s="160"/>
      <c r="E1523" s="140"/>
      <c r="F1523" s="143"/>
      <c r="G1523" s="144"/>
      <c r="H1523" s="199"/>
      <c r="I1523" s="187"/>
      <c r="J1523" s="169"/>
      <c r="K1523" s="200"/>
      <c r="L1523" s="143"/>
      <c r="M1523" s="143"/>
      <c r="N1523" s="143"/>
      <c r="O1523" s="147"/>
      <c r="P1523" s="149"/>
      <c r="Q1523" s="149"/>
      <c r="R1523" s="121"/>
      <c r="S1523" s="164"/>
      <c r="T1523" s="161"/>
      <c r="U1523" s="164"/>
      <c r="V1523" s="121"/>
      <c r="W1523" s="187"/>
      <c r="X1523" s="140"/>
      <c r="Y1523" s="114"/>
    </row>
    <row r="1524" spans="3:25">
      <c r="C1524" s="167"/>
      <c r="D1524" s="160"/>
      <c r="E1524" s="140"/>
      <c r="F1524" s="143"/>
      <c r="G1524" s="144"/>
      <c r="H1524" s="199"/>
      <c r="I1524" s="187"/>
      <c r="J1524" s="169"/>
      <c r="K1524" s="200"/>
      <c r="L1524" s="143"/>
      <c r="M1524" s="143"/>
      <c r="N1524" s="143"/>
      <c r="O1524" s="147"/>
      <c r="P1524" s="149"/>
      <c r="Q1524" s="149"/>
      <c r="R1524" s="121"/>
      <c r="S1524" s="164"/>
      <c r="T1524" s="161"/>
      <c r="U1524" s="164"/>
      <c r="V1524" s="121"/>
      <c r="W1524" s="187"/>
      <c r="X1524" s="140"/>
      <c r="Y1524" s="114"/>
    </row>
    <row r="1525" spans="3:25">
      <c r="C1525" s="167"/>
      <c r="D1525" s="160"/>
      <c r="E1525" s="140"/>
      <c r="F1525" s="143"/>
      <c r="G1525" s="144"/>
      <c r="H1525" s="199"/>
      <c r="I1525" s="187"/>
      <c r="J1525" s="169"/>
      <c r="K1525" s="200"/>
      <c r="L1525" s="143"/>
      <c r="M1525" s="143"/>
      <c r="N1525" s="143"/>
      <c r="O1525" s="147"/>
      <c r="P1525" s="149"/>
      <c r="Q1525" s="149"/>
      <c r="R1525" s="121"/>
      <c r="S1525" s="164"/>
      <c r="T1525" s="161"/>
      <c r="U1525" s="164"/>
      <c r="V1525" s="121"/>
      <c r="W1525" s="187"/>
      <c r="X1525" s="140"/>
      <c r="Y1525" s="114"/>
    </row>
    <row r="1526" spans="3:25">
      <c r="C1526" s="167"/>
      <c r="D1526" s="160"/>
      <c r="E1526" s="140"/>
      <c r="F1526" s="143"/>
      <c r="G1526" s="144"/>
      <c r="H1526" s="199"/>
      <c r="I1526" s="187"/>
      <c r="J1526" s="169"/>
      <c r="K1526" s="200"/>
      <c r="L1526" s="143"/>
      <c r="M1526" s="143"/>
      <c r="N1526" s="143"/>
      <c r="O1526" s="147"/>
      <c r="P1526" s="149"/>
      <c r="Q1526" s="149"/>
      <c r="R1526" s="121"/>
      <c r="S1526" s="164"/>
      <c r="T1526" s="161"/>
      <c r="U1526" s="164"/>
      <c r="V1526" s="121"/>
      <c r="W1526" s="187"/>
      <c r="X1526" s="140"/>
      <c r="Y1526" s="114"/>
    </row>
    <row r="1527" spans="3:25">
      <c r="C1527" s="167"/>
      <c r="D1527" s="160"/>
      <c r="E1527" s="140"/>
      <c r="F1527" s="143"/>
      <c r="G1527" s="144"/>
      <c r="H1527" s="199"/>
      <c r="I1527" s="187"/>
      <c r="J1527" s="169"/>
      <c r="K1527" s="200"/>
      <c r="L1527" s="143"/>
      <c r="M1527" s="143"/>
      <c r="N1527" s="143"/>
      <c r="O1527" s="147"/>
      <c r="P1527" s="149"/>
      <c r="Q1527" s="149"/>
      <c r="R1527" s="121"/>
      <c r="S1527" s="164"/>
      <c r="T1527" s="161"/>
      <c r="U1527" s="164"/>
      <c r="V1527" s="121"/>
      <c r="W1527" s="187"/>
      <c r="X1527" s="140"/>
      <c r="Y1527" s="114"/>
    </row>
    <row r="1528" spans="3:25">
      <c r="C1528" s="167"/>
      <c r="D1528" s="160"/>
      <c r="E1528" s="140"/>
      <c r="F1528" s="143"/>
      <c r="G1528" s="144"/>
      <c r="H1528" s="199"/>
      <c r="I1528" s="187"/>
      <c r="J1528" s="169"/>
      <c r="K1528" s="200"/>
      <c r="L1528" s="143"/>
      <c r="M1528" s="143"/>
      <c r="N1528" s="143"/>
      <c r="O1528" s="147"/>
      <c r="P1528" s="149"/>
      <c r="Q1528" s="149"/>
      <c r="R1528" s="121"/>
      <c r="S1528" s="164"/>
      <c r="T1528" s="161"/>
      <c r="U1528" s="164"/>
      <c r="V1528" s="121"/>
      <c r="W1528" s="187"/>
      <c r="X1528" s="140"/>
      <c r="Y1528" s="114"/>
    </row>
    <row r="1529" spans="3:25">
      <c r="C1529" s="167"/>
      <c r="D1529" s="160"/>
      <c r="E1529" s="140"/>
      <c r="F1529" s="143"/>
      <c r="G1529" s="144"/>
      <c r="H1529" s="199"/>
      <c r="I1529" s="187"/>
      <c r="J1529" s="169"/>
      <c r="K1529" s="200"/>
      <c r="L1529" s="143"/>
      <c r="M1529" s="143"/>
      <c r="N1529" s="143"/>
      <c r="O1529" s="147"/>
      <c r="P1529" s="149"/>
      <c r="Q1529" s="149"/>
      <c r="R1529" s="121"/>
      <c r="S1529" s="164"/>
      <c r="T1529" s="161"/>
      <c r="U1529" s="164"/>
      <c r="V1529" s="121"/>
      <c r="W1529" s="187"/>
      <c r="X1529" s="140"/>
      <c r="Y1529" s="114"/>
    </row>
    <row r="1530" spans="3:25">
      <c r="C1530" s="167"/>
      <c r="D1530" s="160"/>
      <c r="E1530" s="140"/>
      <c r="F1530" s="143"/>
      <c r="G1530" s="144"/>
      <c r="H1530" s="199"/>
      <c r="I1530" s="187"/>
      <c r="J1530" s="169"/>
      <c r="K1530" s="200"/>
      <c r="L1530" s="143"/>
      <c r="M1530" s="143"/>
      <c r="N1530" s="143"/>
      <c r="O1530" s="147"/>
      <c r="P1530" s="149"/>
      <c r="Q1530" s="149"/>
      <c r="R1530" s="121"/>
      <c r="S1530" s="164"/>
      <c r="T1530" s="161"/>
      <c r="U1530" s="164"/>
      <c r="V1530" s="121"/>
      <c r="W1530" s="187"/>
      <c r="X1530" s="140"/>
      <c r="Y1530" s="114"/>
    </row>
    <row r="1531" spans="3:25">
      <c r="C1531" s="167"/>
      <c r="D1531" s="160"/>
      <c r="E1531" s="140"/>
      <c r="F1531" s="143"/>
      <c r="G1531" s="144"/>
      <c r="H1531" s="199"/>
      <c r="I1531" s="187"/>
      <c r="J1531" s="169"/>
      <c r="K1531" s="200"/>
      <c r="L1531" s="143"/>
      <c r="M1531" s="143"/>
      <c r="N1531" s="143"/>
      <c r="O1531" s="147"/>
      <c r="P1531" s="149"/>
      <c r="Q1531" s="149"/>
      <c r="R1531" s="121"/>
      <c r="S1531" s="164"/>
      <c r="T1531" s="161"/>
      <c r="U1531" s="164"/>
      <c r="V1531" s="121"/>
      <c r="W1531" s="187"/>
      <c r="X1531" s="140"/>
      <c r="Y1531" s="114"/>
    </row>
    <row r="1532" spans="3:25">
      <c r="C1532" s="167"/>
      <c r="D1532" s="160"/>
      <c r="E1532" s="140"/>
      <c r="F1532" s="143"/>
      <c r="G1532" s="144"/>
      <c r="H1532" s="199"/>
      <c r="I1532" s="187"/>
      <c r="J1532" s="169"/>
      <c r="K1532" s="200"/>
      <c r="L1532" s="143"/>
      <c r="M1532" s="143"/>
      <c r="N1532" s="143"/>
      <c r="O1532" s="147"/>
      <c r="P1532" s="149"/>
      <c r="Q1532" s="149"/>
      <c r="R1532" s="121"/>
      <c r="S1532" s="164"/>
      <c r="T1532" s="161"/>
      <c r="U1532" s="164"/>
      <c r="V1532" s="121"/>
      <c r="W1532" s="187"/>
      <c r="X1532" s="140"/>
      <c r="Y1532" s="114"/>
    </row>
    <row r="1533" spans="3:25">
      <c r="C1533" s="167"/>
      <c r="D1533" s="160"/>
      <c r="E1533" s="140"/>
      <c r="F1533" s="143"/>
      <c r="G1533" s="144"/>
      <c r="H1533" s="199"/>
      <c r="I1533" s="187"/>
      <c r="J1533" s="169"/>
      <c r="K1533" s="200"/>
      <c r="L1533" s="143"/>
      <c r="M1533" s="143"/>
      <c r="N1533" s="143"/>
      <c r="O1533" s="147"/>
      <c r="P1533" s="149"/>
      <c r="Q1533" s="149"/>
      <c r="R1533" s="121"/>
      <c r="S1533" s="164"/>
      <c r="T1533" s="161"/>
      <c r="U1533" s="164"/>
      <c r="V1533" s="121"/>
      <c r="W1533" s="187"/>
      <c r="X1533" s="140"/>
      <c r="Y1533" s="114"/>
    </row>
    <row r="1534" spans="3:25">
      <c r="C1534" s="167"/>
      <c r="D1534" s="160"/>
      <c r="E1534" s="140"/>
      <c r="F1534" s="143"/>
      <c r="G1534" s="144"/>
      <c r="H1534" s="199"/>
      <c r="I1534" s="187"/>
      <c r="J1534" s="169"/>
      <c r="K1534" s="200"/>
      <c r="L1534" s="143"/>
      <c r="M1534" s="143"/>
      <c r="N1534" s="143"/>
      <c r="O1534" s="147"/>
      <c r="P1534" s="149"/>
      <c r="Q1534" s="149"/>
      <c r="R1534" s="121"/>
      <c r="S1534" s="164"/>
      <c r="T1534" s="161"/>
      <c r="U1534" s="164"/>
      <c r="V1534" s="121"/>
      <c r="W1534" s="187"/>
      <c r="X1534" s="140"/>
      <c r="Y1534" s="114"/>
    </row>
    <row r="1535" spans="3:25">
      <c r="C1535" s="167"/>
      <c r="D1535" s="160"/>
      <c r="E1535" s="140"/>
      <c r="F1535" s="143"/>
      <c r="G1535" s="144"/>
      <c r="H1535" s="199"/>
      <c r="I1535" s="187"/>
      <c r="J1535" s="169"/>
      <c r="K1535" s="200"/>
      <c r="L1535" s="143"/>
      <c r="M1535" s="143"/>
      <c r="N1535" s="143"/>
      <c r="O1535" s="147"/>
      <c r="P1535" s="149"/>
      <c r="Q1535" s="149"/>
      <c r="R1535" s="121"/>
      <c r="S1535" s="164"/>
      <c r="T1535" s="161"/>
      <c r="U1535" s="164"/>
      <c r="V1535" s="121"/>
      <c r="W1535" s="187"/>
      <c r="X1535" s="140"/>
      <c r="Y1535" s="114"/>
    </row>
    <row r="1536" spans="3:25">
      <c r="C1536" s="167"/>
      <c r="D1536" s="160"/>
      <c r="E1536" s="140"/>
      <c r="F1536" s="143"/>
      <c r="G1536" s="144"/>
      <c r="H1536" s="199"/>
      <c r="I1536" s="187"/>
      <c r="J1536" s="169"/>
      <c r="K1536" s="200"/>
      <c r="L1536" s="143"/>
      <c r="M1536" s="143"/>
      <c r="N1536" s="143"/>
      <c r="O1536" s="147"/>
      <c r="P1536" s="149"/>
      <c r="Q1536" s="149"/>
      <c r="R1536" s="121"/>
      <c r="S1536" s="164"/>
      <c r="T1536" s="161"/>
      <c r="U1536" s="164"/>
      <c r="V1536" s="121"/>
      <c r="W1536" s="187"/>
      <c r="X1536" s="140"/>
      <c r="Y1536" s="114"/>
    </row>
    <row r="1537" spans="3:25">
      <c r="C1537" s="167"/>
      <c r="D1537" s="160"/>
      <c r="E1537" s="140"/>
      <c r="F1537" s="143"/>
      <c r="G1537" s="144"/>
      <c r="H1537" s="199"/>
      <c r="I1537" s="187"/>
      <c r="J1537" s="169"/>
      <c r="K1537" s="200"/>
      <c r="L1537" s="143"/>
      <c r="M1537" s="143"/>
      <c r="N1537" s="143"/>
      <c r="O1537" s="147"/>
      <c r="P1537" s="149"/>
      <c r="Q1537" s="149"/>
      <c r="R1537" s="121"/>
      <c r="S1537" s="164"/>
      <c r="T1537" s="161"/>
      <c r="U1537" s="164"/>
      <c r="V1537" s="121"/>
      <c r="W1537" s="187"/>
      <c r="X1537" s="140"/>
      <c r="Y1537" s="114"/>
    </row>
    <row r="1538" spans="3:25">
      <c r="C1538" s="167"/>
      <c r="D1538" s="160"/>
      <c r="E1538" s="140"/>
      <c r="F1538" s="143"/>
      <c r="G1538" s="144"/>
      <c r="H1538" s="199"/>
      <c r="I1538" s="187"/>
      <c r="J1538" s="169"/>
      <c r="K1538" s="200"/>
      <c r="L1538" s="143"/>
      <c r="M1538" s="143"/>
      <c r="N1538" s="143"/>
      <c r="O1538" s="147"/>
      <c r="P1538" s="149"/>
      <c r="Q1538" s="149"/>
      <c r="R1538" s="121"/>
      <c r="S1538" s="164"/>
      <c r="T1538" s="161"/>
      <c r="U1538" s="164"/>
      <c r="V1538" s="121"/>
      <c r="W1538" s="187"/>
      <c r="X1538" s="140"/>
      <c r="Y1538" s="114"/>
    </row>
    <row r="1539" spans="3:25">
      <c r="C1539" s="167"/>
      <c r="D1539" s="160"/>
      <c r="E1539" s="140"/>
      <c r="F1539" s="143"/>
      <c r="G1539" s="144"/>
      <c r="H1539" s="199"/>
      <c r="I1539" s="187"/>
      <c r="J1539" s="169"/>
      <c r="K1539" s="200"/>
      <c r="L1539" s="143"/>
      <c r="M1539" s="143"/>
      <c r="N1539" s="143"/>
      <c r="O1539" s="147"/>
      <c r="P1539" s="149"/>
      <c r="Q1539" s="149"/>
      <c r="R1539" s="121"/>
      <c r="S1539" s="164"/>
      <c r="T1539" s="161"/>
      <c r="U1539" s="164"/>
      <c r="V1539" s="121"/>
      <c r="W1539" s="187"/>
      <c r="X1539" s="140"/>
      <c r="Y1539" s="114"/>
    </row>
    <row r="1540" spans="3:25">
      <c r="C1540" s="167"/>
      <c r="D1540" s="160"/>
      <c r="E1540" s="140"/>
      <c r="F1540" s="143"/>
      <c r="G1540" s="144"/>
      <c r="H1540" s="199"/>
      <c r="I1540" s="187"/>
      <c r="J1540" s="169"/>
      <c r="K1540" s="200"/>
      <c r="L1540" s="143"/>
      <c r="M1540" s="143"/>
      <c r="N1540" s="143"/>
      <c r="O1540" s="147"/>
      <c r="P1540" s="149"/>
      <c r="Q1540" s="149"/>
      <c r="R1540" s="121"/>
      <c r="S1540" s="164"/>
      <c r="T1540" s="161"/>
      <c r="U1540" s="164"/>
      <c r="V1540" s="121"/>
      <c r="W1540" s="187"/>
      <c r="X1540" s="140"/>
      <c r="Y1540" s="114"/>
    </row>
    <row r="1541" spans="3:25">
      <c r="C1541" s="167"/>
      <c r="D1541" s="160"/>
      <c r="E1541" s="140"/>
      <c r="F1541" s="143"/>
      <c r="G1541" s="144"/>
      <c r="H1541" s="199"/>
      <c r="I1541" s="187"/>
      <c r="J1541" s="169"/>
      <c r="K1541" s="200"/>
      <c r="L1541" s="143"/>
      <c r="M1541" s="143"/>
      <c r="N1541" s="143"/>
      <c r="O1541" s="147"/>
      <c r="P1541" s="149"/>
      <c r="Q1541" s="149"/>
      <c r="R1541" s="121"/>
      <c r="S1541" s="164"/>
      <c r="T1541" s="161"/>
      <c r="U1541" s="164"/>
      <c r="V1541" s="121"/>
      <c r="W1541" s="187"/>
      <c r="X1541" s="140"/>
      <c r="Y1541" s="114"/>
    </row>
    <row r="1542" spans="3:25">
      <c r="C1542" s="167"/>
      <c r="D1542" s="160"/>
      <c r="E1542" s="140"/>
      <c r="F1542" s="143"/>
      <c r="G1542" s="144"/>
      <c r="H1542" s="199"/>
      <c r="I1542" s="187"/>
      <c r="J1542" s="169"/>
      <c r="K1542" s="200"/>
      <c r="L1542" s="143"/>
      <c r="M1542" s="143"/>
      <c r="N1542" s="143"/>
      <c r="O1542" s="147"/>
      <c r="P1542" s="149"/>
      <c r="Q1542" s="149"/>
      <c r="R1542" s="121"/>
      <c r="S1542" s="164"/>
      <c r="T1542" s="161"/>
      <c r="U1542" s="164"/>
      <c r="V1542" s="121"/>
      <c r="W1542" s="187"/>
      <c r="X1542" s="140"/>
      <c r="Y1542" s="114"/>
    </row>
    <row r="1543" spans="3:25">
      <c r="C1543" s="167"/>
      <c r="D1543" s="160"/>
      <c r="E1543" s="140"/>
      <c r="F1543" s="143"/>
      <c r="G1543" s="144"/>
      <c r="H1543" s="199"/>
      <c r="I1543" s="187"/>
      <c r="J1543" s="169"/>
      <c r="K1543" s="200"/>
      <c r="L1543" s="143"/>
      <c r="M1543" s="143"/>
      <c r="N1543" s="143"/>
      <c r="O1543" s="147"/>
      <c r="P1543" s="149"/>
      <c r="Q1543" s="149"/>
      <c r="R1543" s="121"/>
      <c r="S1543" s="164"/>
      <c r="T1543" s="161"/>
      <c r="U1543" s="164"/>
      <c r="V1543" s="121"/>
      <c r="W1543" s="187"/>
      <c r="X1543" s="140"/>
      <c r="Y1543" s="114"/>
    </row>
    <row r="1544" spans="3:25">
      <c r="C1544" s="167"/>
      <c r="D1544" s="160"/>
      <c r="E1544" s="140"/>
      <c r="F1544" s="143"/>
      <c r="G1544" s="144"/>
      <c r="H1544" s="199"/>
      <c r="I1544" s="187"/>
      <c r="J1544" s="169"/>
      <c r="K1544" s="200"/>
      <c r="L1544" s="143"/>
      <c r="M1544" s="143"/>
      <c r="N1544" s="143"/>
      <c r="O1544" s="147"/>
      <c r="P1544" s="149"/>
      <c r="Q1544" s="149"/>
      <c r="R1544" s="121"/>
      <c r="S1544" s="164"/>
      <c r="T1544" s="161"/>
      <c r="U1544" s="164"/>
      <c r="V1544" s="121"/>
      <c r="W1544" s="187"/>
      <c r="X1544" s="140"/>
      <c r="Y1544" s="114"/>
    </row>
    <row r="1545" spans="3:25">
      <c r="C1545" s="167"/>
      <c r="D1545" s="160"/>
      <c r="E1545" s="140"/>
      <c r="F1545" s="143"/>
      <c r="G1545" s="144"/>
      <c r="H1545" s="199"/>
      <c r="I1545" s="187"/>
      <c r="J1545" s="169"/>
      <c r="K1545" s="200"/>
      <c r="L1545" s="143"/>
      <c r="M1545" s="143"/>
      <c r="N1545" s="143"/>
      <c r="O1545" s="147"/>
      <c r="P1545" s="149"/>
      <c r="Q1545" s="149"/>
      <c r="R1545" s="121"/>
      <c r="S1545" s="164"/>
      <c r="T1545" s="161"/>
      <c r="U1545" s="164"/>
      <c r="V1545" s="121"/>
      <c r="W1545" s="187"/>
      <c r="X1545" s="140"/>
      <c r="Y1545" s="114"/>
    </row>
    <row r="1546" spans="3:25">
      <c r="C1546" s="167"/>
      <c r="D1546" s="160"/>
      <c r="E1546" s="140"/>
      <c r="F1546" s="143"/>
      <c r="G1546" s="144"/>
      <c r="H1546" s="199"/>
      <c r="I1546" s="187"/>
      <c r="J1546" s="169"/>
      <c r="K1546" s="200"/>
      <c r="L1546" s="143"/>
      <c r="M1546" s="143"/>
      <c r="N1546" s="143"/>
      <c r="O1546" s="147"/>
      <c r="P1546" s="149"/>
      <c r="Q1546" s="149"/>
      <c r="R1546" s="121"/>
      <c r="S1546" s="164"/>
      <c r="T1546" s="161"/>
      <c r="U1546" s="164"/>
      <c r="V1546" s="121"/>
      <c r="W1546" s="187"/>
      <c r="X1546" s="140"/>
      <c r="Y1546" s="114"/>
    </row>
    <row r="1547" spans="3:25">
      <c r="C1547" s="167"/>
      <c r="D1547" s="160"/>
      <c r="E1547" s="140"/>
      <c r="F1547" s="143"/>
      <c r="G1547" s="144"/>
      <c r="H1547" s="199"/>
      <c r="I1547" s="187"/>
      <c r="J1547" s="169"/>
      <c r="K1547" s="200"/>
      <c r="L1547" s="143"/>
      <c r="M1547" s="143"/>
      <c r="N1547" s="143"/>
      <c r="O1547" s="147"/>
      <c r="P1547" s="149"/>
      <c r="Q1547" s="149"/>
      <c r="R1547" s="121"/>
      <c r="S1547" s="164"/>
      <c r="T1547" s="161"/>
      <c r="U1547" s="164"/>
      <c r="V1547" s="121"/>
      <c r="W1547" s="187"/>
      <c r="X1547" s="140"/>
      <c r="Y1547" s="114"/>
    </row>
    <row r="1548" spans="3:25">
      <c r="C1548" s="167"/>
      <c r="D1548" s="160"/>
      <c r="E1548" s="140"/>
      <c r="F1548" s="143"/>
      <c r="G1548" s="144"/>
      <c r="H1548" s="199"/>
      <c r="I1548" s="187"/>
      <c r="J1548" s="169"/>
      <c r="K1548" s="200"/>
      <c r="L1548" s="143"/>
      <c r="M1548" s="143"/>
      <c r="N1548" s="143"/>
      <c r="O1548" s="147"/>
      <c r="P1548" s="149"/>
      <c r="Q1548" s="149"/>
      <c r="R1548" s="121"/>
      <c r="S1548" s="164"/>
      <c r="T1548" s="161"/>
      <c r="U1548" s="164"/>
      <c r="V1548" s="121"/>
      <c r="W1548" s="187"/>
      <c r="X1548" s="140"/>
      <c r="Y1548" s="114"/>
    </row>
    <row r="1549" spans="3:25">
      <c r="C1549" s="167"/>
      <c r="D1549" s="160"/>
      <c r="E1549" s="140"/>
      <c r="F1549" s="143"/>
      <c r="G1549" s="144"/>
      <c r="H1549" s="199"/>
      <c r="I1549" s="187"/>
      <c r="J1549" s="169"/>
      <c r="K1549" s="200"/>
      <c r="L1549" s="143"/>
      <c r="M1549" s="143"/>
      <c r="N1549" s="143"/>
      <c r="O1549" s="147"/>
      <c r="P1549" s="149"/>
      <c r="Q1549" s="149"/>
      <c r="R1549" s="121"/>
      <c r="S1549" s="164"/>
      <c r="T1549" s="161"/>
      <c r="U1549" s="164"/>
      <c r="V1549" s="121"/>
      <c r="W1549" s="187"/>
      <c r="X1549" s="140"/>
      <c r="Y1549" s="114"/>
    </row>
    <row r="1550" spans="3:25">
      <c r="C1550" s="167"/>
      <c r="D1550" s="160"/>
      <c r="E1550" s="140"/>
      <c r="F1550" s="143"/>
      <c r="G1550" s="144"/>
      <c r="H1550" s="199"/>
      <c r="I1550" s="187"/>
      <c r="J1550" s="169"/>
      <c r="K1550" s="200"/>
      <c r="L1550" s="143"/>
      <c r="M1550" s="143"/>
      <c r="N1550" s="143"/>
      <c r="O1550" s="147"/>
      <c r="P1550" s="149"/>
      <c r="Q1550" s="149"/>
      <c r="R1550" s="121"/>
      <c r="S1550" s="164"/>
      <c r="T1550" s="161"/>
      <c r="U1550" s="164"/>
      <c r="V1550" s="121"/>
      <c r="W1550" s="187"/>
      <c r="X1550" s="140"/>
      <c r="Y1550" s="114"/>
    </row>
    <row r="1551" spans="3:25">
      <c r="C1551" s="167"/>
      <c r="D1551" s="160"/>
      <c r="E1551" s="140"/>
      <c r="F1551" s="143"/>
      <c r="G1551" s="144"/>
      <c r="H1551" s="199"/>
      <c r="I1551" s="187"/>
      <c r="J1551" s="169"/>
      <c r="K1551" s="200"/>
      <c r="L1551" s="143"/>
      <c r="M1551" s="143"/>
      <c r="N1551" s="143"/>
      <c r="O1551" s="147"/>
      <c r="P1551" s="149"/>
      <c r="Q1551" s="149"/>
      <c r="R1551" s="121"/>
      <c r="S1551" s="164"/>
      <c r="T1551" s="161"/>
      <c r="U1551" s="164"/>
      <c r="V1551" s="121"/>
      <c r="W1551" s="187"/>
      <c r="X1551" s="140"/>
      <c r="Y1551" s="114"/>
    </row>
    <row r="1552" spans="3:25">
      <c r="C1552" s="167"/>
      <c r="D1552" s="160"/>
      <c r="E1552" s="140"/>
      <c r="F1552" s="143"/>
      <c r="G1552" s="144"/>
      <c r="H1552" s="199"/>
      <c r="I1552" s="187"/>
      <c r="J1552" s="169"/>
      <c r="K1552" s="200"/>
      <c r="L1552" s="143"/>
      <c r="M1552" s="143"/>
      <c r="N1552" s="143"/>
      <c r="O1552" s="147"/>
      <c r="P1552" s="149"/>
      <c r="Q1552" s="149"/>
      <c r="R1552" s="121"/>
      <c r="S1552" s="164"/>
      <c r="T1552" s="161"/>
      <c r="U1552" s="164"/>
      <c r="V1552" s="121"/>
      <c r="W1552" s="187"/>
      <c r="X1552" s="140"/>
      <c r="Y1552" s="114"/>
    </row>
    <row r="1553" spans="3:25">
      <c r="C1553" s="167"/>
      <c r="D1553" s="160"/>
      <c r="E1553" s="140"/>
      <c r="F1553" s="143"/>
      <c r="G1553" s="144"/>
      <c r="H1553" s="199"/>
      <c r="I1553" s="187"/>
      <c r="J1553" s="169"/>
      <c r="K1553" s="200"/>
      <c r="L1553" s="143"/>
      <c r="M1553" s="143"/>
      <c r="N1553" s="143"/>
      <c r="O1553" s="147"/>
      <c r="P1553" s="149"/>
      <c r="Q1553" s="149"/>
      <c r="R1553" s="121"/>
      <c r="S1553" s="164"/>
      <c r="T1553" s="161"/>
      <c r="U1553" s="164"/>
      <c r="V1553" s="121"/>
      <c r="W1553" s="187"/>
      <c r="X1553" s="140"/>
      <c r="Y1553" s="114"/>
    </row>
    <row r="1554" spans="3:25">
      <c r="C1554" s="167"/>
      <c r="D1554" s="160"/>
      <c r="E1554" s="140"/>
      <c r="F1554" s="143"/>
      <c r="G1554" s="144"/>
      <c r="H1554" s="199"/>
      <c r="I1554" s="187"/>
      <c r="J1554" s="169"/>
      <c r="K1554" s="200"/>
      <c r="L1554" s="143"/>
      <c r="M1554" s="143"/>
      <c r="N1554" s="143"/>
      <c r="O1554" s="147"/>
      <c r="P1554" s="149"/>
      <c r="Q1554" s="149"/>
      <c r="R1554" s="121"/>
      <c r="S1554" s="164"/>
      <c r="T1554" s="161"/>
      <c r="U1554" s="164"/>
      <c r="V1554" s="121"/>
      <c r="W1554" s="187"/>
      <c r="X1554" s="140"/>
      <c r="Y1554" s="114"/>
    </row>
    <row r="1555" spans="3:25">
      <c r="C1555" s="167"/>
      <c r="D1555" s="160"/>
      <c r="E1555" s="140"/>
      <c r="F1555" s="143"/>
      <c r="G1555" s="144"/>
      <c r="H1555" s="199"/>
      <c r="I1555" s="187"/>
      <c r="J1555" s="169"/>
      <c r="K1555" s="200"/>
      <c r="L1555" s="143"/>
      <c r="M1555" s="143"/>
      <c r="N1555" s="143"/>
      <c r="O1555" s="147"/>
      <c r="P1555" s="149"/>
      <c r="Q1555" s="149"/>
      <c r="R1555" s="121"/>
      <c r="S1555" s="164"/>
      <c r="T1555" s="161"/>
      <c r="U1555" s="164"/>
      <c r="V1555" s="121"/>
      <c r="W1555" s="187"/>
      <c r="X1555" s="140"/>
      <c r="Y1555" s="114"/>
    </row>
    <row r="1556" spans="3:25">
      <c r="C1556" s="167"/>
      <c r="D1556" s="160"/>
      <c r="E1556" s="140"/>
      <c r="F1556" s="143"/>
      <c r="G1556" s="144"/>
      <c r="H1556" s="199"/>
      <c r="I1556" s="187"/>
      <c r="J1556" s="169"/>
      <c r="K1556" s="200"/>
      <c r="L1556" s="143"/>
      <c r="M1556" s="143"/>
      <c r="N1556" s="143"/>
      <c r="O1556" s="147"/>
      <c r="P1556" s="149"/>
      <c r="Q1556" s="149"/>
      <c r="R1556" s="121"/>
      <c r="S1556" s="164"/>
      <c r="T1556" s="161"/>
      <c r="U1556" s="164"/>
      <c r="V1556" s="121"/>
      <c r="W1556" s="187"/>
      <c r="X1556" s="140"/>
      <c r="Y1556" s="114"/>
    </row>
    <row r="1557" spans="3:25">
      <c r="C1557" s="167"/>
      <c r="D1557" s="160"/>
      <c r="E1557" s="140"/>
      <c r="F1557" s="143"/>
      <c r="G1557" s="144"/>
      <c r="H1557" s="199"/>
      <c r="I1557" s="187"/>
      <c r="J1557" s="169"/>
      <c r="K1557" s="200"/>
      <c r="L1557" s="143"/>
      <c r="M1557" s="143"/>
      <c r="N1557" s="143"/>
      <c r="O1557" s="147"/>
      <c r="P1557" s="149"/>
      <c r="Q1557" s="149"/>
      <c r="R1557" s="121"/>
      <c r="S1557" s="164"/>
      <c r="T1557" s="161"/>
      <c r="U1557" s="164"/>
      <c r="V1557" s="121"/>
      <c r="W1557" s="187"/>
      <c r="X1557" s="140"/>
      <c r="Y1557" s="114"/>
    </row>
    <row r="1558" spans="3:25">
      <c r="C1558" s="167"/>
      <c r="D1558" s="160"/>
      <c r="E1558" s="140"/>
      <c r="F1558" s="143"/>
      <c r="G1558" s="144"/>
      <c r="H1558" s="199"/>
      <c r="I1558" s="187"/>
      <c r="J1558" s="169"/>
      <c r="K1558" s="200"/>
      <c r="L1558" s="143"/>
      <c r="M1558" s="143"/>
      <c r="N1558" s="143"/>
      <c r="O1558" s="147"/>
      <c r="P1558" s="149"/>
      <c r="Q1558" s="149"/>
      <c r="R1558" s="121"/>
      <c r="S1558" s="164"/>
      <c r="T1558" s="161"/>
      <c r="U1558" s="164"/>
      <c r="V1558" s="121"/>
      <c r="W1558" s="187"/>
      <c r="X1558" s="140"/>
      <c r="Y1558" s="114"/>
    </row>
    <row r="1559" spans="3:25">
      <c r="C1559" s="167"/>
      <c r="D1559" s="160"/>
      <c r="E1559" s="140"/>
      <c r="F1559" s="143"/>
      <c r="G1559" s="144"/>
      <c r="H1559" s="199"/>
      <c r="I1559" s="187"/>
      <c r="J1559" s="169"/>
      <c r="K1559" s="200"/>
      <c r="L1559" s="143"/>
      <c r="M1559" s="143"/>
      <c r="N1559" s="143"/>
      <c r="O1559" s="147"/>
      <c r="P1559" s="149"/>
      <c r="Q1559" s="149"/>
      <c r="R1559" s="121"/>
      <c r="S1559" s="164"/>
      <c r="T1559" s="161"/>
      <c r="U1559" s="164"/>
      <c r="V1559" s="121"/>
      <c r="W1559" s="187"/>
      <c r="X1559" s="140"/>
      <c r="Y1559" s="114"/>
    </row>
    <row r="1560" spans="3:25">
      <c r="C1560" s="167"/>
      <c r="D1560" s="160"/>
      <c r="E1560" s="140"/>
      <c r="F1560" s="143"/>
      <c r="G1560" s="144"/>
      <c r="H1560" s="199"/>
      <c r="I1560" s="187"/>
      <c r="J1560" s="169"/>
      <c r="K1560" s="200"/>
      <c r="L1560" s="143"/>
      <c r="M1560" s="143"/>
      <c r="N1560" s="143"/>
      <c r="O1560" s="147"/>
      <c r="P1560" s="149"/>
      <c r="Q1560" s="149"/>
      <c r="R1560" s="121"/>
      <c r="S1560" s="164"/>
      <c r="T1560" s="161"/>
      <c r="U1560" s="164"/>
      <c r="V1560" s="121"/>
      <c r="W1560" s="187"/>
      <c r="X1560" s="140"/>
      <c r="Y1560" s="114"/>
    </row>
    <row r="1561" spans="3:25">
      <c r="C1561" s="167"/>
      <c r="D1561" s="160"/>
      <c r="E1561" s="140"/>
      <c r="F1561" s="143"/>
      <c r="G1561" s="144"/>
      <c r="H1561" s="199"/>
      <c r="I1561" s="187"/>
      <c r="J1561" s="169"/>
      <c r="K1561" s="200"/>
      <c r="L1561" s="143"/>
      <c r="M1561" s="143"/>
      <c r="N1561" s="143"/>
      <c r="O1561" s="147"/>
      <c r="P1561" s="149"/>
      <c r="Q1561" s="149"/>
      <c r="R1561" s="121"/>
      <c r="S1561" s="164"/>
      <c r="T1561" s="161"/>
      <c r="U1561" s="164"/>
      <c r="V1561" s="121"/>
      <c r="W1561" s="187"/>
      <c r="X1561" s="140"/>
      <c r="Y1561" s="114"/>
    </row>
    <row r="1562" spans="3:25">
      <c r="C1562" s="167"/>
      <c r="D1562" s="160"/>
      <c r="E1562" s="140"/>
      <c r="F1562" s="143"/>
      <c r="G1562" s="144"/>
      <c r="H1562" s="199"/>
      <c r="I1562" s="187"/>
      <c r="J1562" s="169"/>
      <c r="K1562" s="200"/>
      <c r="L1562" s="143"/>
      <c r="M1562" s="143"/>
      <c r="N1562" s="143"/>
      <c r="O1562" s="147"/>
      <c r="P1562" s="149"/>
      <c r="Q1562" s="149"/>
      <c r="R1562" s="121"/>
      <c r="S1562" s="164"/>
      <c r="T1562" s="161"/>
      <c r="U1562" s="164"/>
      <c r="V1562" s="121"/>
      <c r="W1562" s="187"/>
      <c r="X1562" s="140"/>
      <c r="Y1562" s="114"/>
    </row>
    <row r="1563" spans="3:25">
      <c r="C1563" s="167"/>
      <c r="D1563" s="160"/>
      <c r="E1563" s="140"/>
      <c r="F1563" s="143"/>
      <c r="G1563" s="144"/>
      <c r="H1563" s="199"/>
      <c r="I1563" s="187"/>
      <c r="J1563" s="169"/>
      <c r="K1563" s="200"/>
      <c r="L1563" s="143"/>
      <c r="M1563" s="143"/>
      <c r="N1563" s="143"/>
      <c r="O1563" s="147"/>
      <c r="P1563" s="149"/>
      <c r="Q1563" s="149"/>
      <c r="R1563" s="121"/>
      <c r="S1563" s="164"/>
      <c r="T1563" s="161"/>
      <c r="U1563" s="164"/>
      <c r="V1563" s="121"/>
      <c r="W1563" s="187"/>
      <c r="X1563" s="140"/>
      <c r="Y1563" s="114"/>
    </row>
    <row r="1564" spans="3:25">
      <c r="C1564" s="167"/>
      <c r="D1564" s="160"/>
      <c r="E1564" s="140"/>
      <c r="F1564" s="143"/>
      <c r="G1564" s="144"/>
      <c r="H1564" s="199"/>
      <c r="I1564" s="187"/>
      <c r="J1564" s="169"/>
      <c r="K1564" s="200"/>
      <c r="L1564" s="143"/>
      <c r="M1564" s="143"/>
      <c r="N1564" s="143"/>
      <c r="O1564" s="147"/>
      <c r="P1564" s="149"/>
      <c r="Q1564" s="149"/>
      <c r="R1564" s="121"/>
      <c r="S1564" s="164"/>
      <c r="T1564" s="161"/>
      <c r="U1564" s="164"/>
      <c r="V1564" s="121"/>
      <c r="W1564" s="187"/>
      <c r="X1564" s="140"/>
      <c r="Y1564" s="114"/>
    </row>
    <row r="1565" spans="3:25">
      <c r="C1565" s="167"/>
      <c r="D1565" s="160"/>
      <c r="E1565" s="140"/>
      <c r="F1565" s="143"/>
      <c r="G1565" s="144"/>
      <c r="H1565" s="199"/>
      <c r="I1565" s="187"/>
      <c r="J1565" s="169"/>
      <c r="K1565" s="200"/>
      <c r="L1565" s="143"/>
      <c r="M1565" s="143"/>
      <c r="N1565" s="143"/>
      <c r="O1565" s="147"/>
      <c r="P1565" s="149"/>
      <c r="Q1565" s="149"/>
      <c r="R1565" s="121"/>
      <c r="S1565" s="164"/>
      <c r="T1565" s="161"/>
      <c r="U1565" s="164"/>
      <c r="V1565" s="121"/>
      <c r="W1565" s="187"/>
      <c r="X1565" s="140"/>
      <c r="Y1565" s="114"/>
    </row>
    <row r="1566" spans="3:25">
      <c r="C1566" s="167"/>
      <c r="D1566" s="160"/>
      <c r="E1566" s="140"/>
      <c r="F1566" s="143"/>
      <c r="G1566" s="144"/>
      <c r="H1566" s="199"/>
      <c r="I1566" s="187"/>
      <c r="J1566" s="169"/>
      <c r="K1566" s="200"/>
      <c r="L1566" s="143"/>
      <c r="M1566" s="143"/>
      <c r="N1566" s="143"/>
      <c r="O1566" s="147"/>
      <c r="P1566" s="149"/>
      <c r="Q1566" s="149"/>
      <c r="R1566" s="121"/>
      <c r="S1566" s="164"/>
      <c r="T1566" s="161"/>
      <c r="U1566" s="164"/>
      <c r="V1566" s="121"/>
      <c r="W1566" s="187"/>
      <c r="X1566" s="140"/>
      <c r="Y1566" s="114"/>
    </row>
    <row r="1567" spans="3:25">
      <c r="C1567" s="167"/>
      <c r="D1567" s="160"/>
      <c r="E1567" s="140"/>
      <c r="F1567" s="143"/>
      <c r="G1567" s="144"/>
      <c r="H1567" s="199"/>
      <c r="I1567" s="187"/>
      <c r="J1567" s="169"/>
      <c r="K1567" s="200"/>
      <c r="L1567" s="143"/>
      <c r="M1567" s="143"/>
      <c r="N1567" s="143"/>
      <c r="O1567" s="147"/>
      <c r="P1567" s="149"/>
      <c r="Q1567" s="149"/>
      <c r="R1567" s="121"/>
      <c r="S1567" s="164"/>
      <c r="T1567" s="161"/>
      <c r="U1567" s="164"/>
      <c r="V1567" s="121"/>
      <c r="W1567" s="187"/>
      <c r="X1567" s="140"/>
      <c r="Y1567" s="114"/>
    </row>
    <row r="1568" spans="3:25">
      <c r="C1568" s="167"/>
      <c r="D1568" s="160"/>
      <c r="E1568" s="140"/>
      <c r="F1568" s="143"/>
      <c r="G1568" s="144"/>
      <c r="H1568" s="199"/>
      <c r="I1568" s="187"/>
      <c r="J1568" s="169"/>
      <c r="K1568" s="200"/>
      <c r="L1568" s="143"/>
      <c r="M1568" s="143"/>
      <c r="N1568" s="143"/>
      <c r="O1568" s="147"/>
      <c r="P1568" s="149"/>
      <c r="Q1568" s="149"/>
      <c r="R1568" s="121"/>
      <c r="S1568" s="164"/>
      <c r="T1568" s="161"/>
      <c r="U1568" s="164"/>
      <c r="V1568" s="121"/>
      <c r="W1568" s="187"/>
      <c r="X1568" s="140"/>
      <c r="Y1568" s="114"/>
    </row>
    <row r="1569" spans="3:25">
      <c r="C1569" s="167"/>
      <c r="D1569" s="160"/>
      <c r="E1569" s="140"/>
      <c r="F1569" s="143"/>
      <c r="G1569" s="144"/>
      <c r="H1569" s="199"/>
      <c r="I1569" s="187"/>
      <c r="J1569" s="169"/>
      <c r="K1569" s="200"/>
      <c r="L1569" s="143"/>
      <c r="M1569" s="143"/>
      <c r="N1569" s="143"/>
      <c r="O1569" s="147"/>
      <c r="P1569" s="149"/>
      <c r="Q1569" s="149"/>
      <c r="R1569" s="121"/>
      <c r="S1569" s="164"/>
      <c r="T1569" s="161"/>
      <c r="U1569" s="164"/>
      <c r="V1569" s="121"/>
      <c r="W1569" s="187"/>
      <c r="X1569" s="140"/>
      <c r="Y1569" s="114"/>
    </row>
    <row r="1570" spans="3:25">
      <c r="C1570" s="167"/>
      <c r="D1570" s="160"/>
      <c r="E1570" s="140"/>
      <c r="F1570" s="143"/>
      <c r="G1570" s="144"/>
      <c r="H1570" s="199"/>
      <c r="I1570" s="187"/>
      <c r="J1570" s="169"/>
      <c r="K1570" s="200"/>
      <c r="L1570" s="143"/>
      <c r="M1570" s="143"/>
      <c r="N1570" s="143"/>
      <c r="O1570" s="147"/>
      <c r="P1570" s="149"/>
      <c r="Q1570" s="149"/>
      <c r="R1570" s="121"/>
      <c r="S1570" s="164"/>
      <c r="T1570" s="161"/>
      <c r="U1570" s="164"/>
      <c r="V1570" s="121"/>
      <c r="W1570" s="187"/>
      <c r="X1570" s="140"/>
      <c r="Y1570" s="114"/>
    </row>
    <row r="1571" spans="3:25">
      <c r="C1571" s="167"/>
      <c r="D1571" s="160"/>
      <c r="E1571" s="140"/>
      <c r="F1571" s="143"/>
      <c r="G1571" s="144"/>
      <c r="H1571" s="199"/>
      <c r="I1571" s="187"/>
      <c r="J1571" s="169"/>
      <c r="K1571" s="200"/>
      <c r="L1571" s="143"/>
      <c r="M1571" s="143"/>
      <c r="N1571" s="143"/>
      <c r="O1571" s="147"/>
      <c r="P1571" s="149"/>
      <c r="Q1571" s="149"/>
      <c r="R1571" s="121"/>
      <c r="S1571" s="164"/>
      <c r="T1571" s="161"/>
      <c r="U1571" s="164"/>
      <c r="V1571" s="121"/>
      <c r="W1571" s="187"/>
      <c r="X1571" s="140"/>
      <c r="Y1571" s="114"/>
    </row>
    <row r="1572" spans="3:25">
      <c r="C1572" s="167"/>
      <c r="D1572" s="160"/>
      <c r="E1572" s="140"/>
      <c r="F1572" s="143"/>
      <c r="G1572" s="144"/>
      <c r="H1572" s="199"/>
      <c r="I1572" s="187"/>
      <c r="J1572" s="169"/>
      <c r="K1572" s="200"/>
      <c r="L1572" s="143"/>
      <c r="M1572" s="143"/>
      <c r="N1572" s="143"/>
      <c r="O1572" s="147"/>
      <c r="P1572" s="149"/>
      <c r="Q1572" s="149"/>
      <c r="R1572" s="121"/>
      <c r="S1572" s="164"/>
      <c r="T1572" s="161"/>
      <c r="U1572" s="164"/>
      <c r="V1572" s="121"/>
      <c r="W1572" s="187"/>
      <c r="X1572" s="140"/>
      <c r="Y1572" s="114"/>
    </row>
    <row r="1573" spans="3:25">
      <c r="C1573" s="167"/>
      <c r="D1573" s="160"/>
      <c r="E1573" s="140"/>
      <c r="F1573" s="143"/>
      <c r="G1573" s="144"/>
      <c r="H1573" s="199"/>
      <c r="I1573" s="187"/>
      <c r="J1573" s="169"/>
      <c r="K1573" s="200"/>
      <c r="L1573" s="143"/>
      <c r="M1573" s="143"/>
      <c r="N1573" s="143"/>
      <c r="O1573" s="147"/>
      <c r="P1573" s="149"/>
      <c r="Q1573" s="149"/>
      <c r="R1573" s="121"/>
      <c r="S1573" s="164"/>
      <c r="T1573" s="161"/>
      <c r="U1573" s="164"/>
      <c r="V1573" s="121"/>
      <c r="W1573" s="187"/>
      <c r="X1573" s="140"/>
      <c r="Y1573" s="114"/>
    </row>
    <row r="1574" spans="3:25">
      <c r="C1574" s="167"/>
      <c r="D1574" s="160"/>
      <c r="E1574" s="140"/>
      <c r="F1574" s="143"/>
      <c r="G1574" s="144"/>
      <c r="H1574" s="199"/>
      <c r="I1574" s="187"/>
      <c r="J1574" s="169"/>
      <c r="K1574" s="200"/>
      <c r="L1574" s="143"/>
      <c r="M1574" s="143"/>
      <c r="N1574" s="143"/>
      <c r="O1574" s="147"/>
      <c r="P1574" s="149"/>
      <c r="Q1574" s="149"/>
      <c r="R1574" s="121"/>
      <c r="S1574" s="164"/>
      <c r="T1574" s="161"/>
      <c r="U1574" s="164"/>
      <c r="V1574" s="121"/>
      <c r="W1574" s="187"/>
      <c r="X1574" s="140"/>
      <c r="Y1574" s="114"/>
    </row>
    <row r="1575" spans="3:25">
      <c r="C1575" s="167"/>
      <c r="D1575" s="160"/>
      <c r="E1575" s="140"/>
      <c r="F1575" s="143"/>
      <c r="G1575" s="144"/>
      <c r="H1575" s="199"/>
      <c r="I1575" s="187"/>
      <c r="J1575" s="169"/>
      <c r="K1575" s="200"/>
      <c r="L1575" s="143"/>
      <c r="M1575" s="143"/>
      <c r="N1575" s="143"/>
      <c r="O1575" s="147"/>
      <c r="P1575" s="149"/>
      <c r="Q1575" s="149"/>
      <c r="R1575" s="121"/>
      <c r="S1575" s="164"/>
      <c r="T1575" s="161"/>
      <c r="U1575" s="164"/>
      <c r="V1575" s="121"/>
      <c r="W1575" s="187"/>
      <c r="X1575" s="140"/>
      <c r="Y1575" s="114"/>
    </row>
    <row r="1576" spans="3:25">
      <c r="C1576" s="167"/>
      <c r="D1576" s="160"/>
      <c r="E1576" s="140"/>
      <c r="F1576" s="143"/>
      <c r="G1576" s="144"/>
      <c r="H1576" s="199"/>
      <c r="I1576" s="187"/>
      <c r="J1576" s="169"/>
      <c r="K1576" s="200"/>
      <c r="L1576" s="143"/>
      <c r="M1576" s="143"/>
      <c r="N1576" s="143"/>
      <c r="O1576" s="147"/>
      <c r="P1576" s="149"/>
      <c r="Q1576" s="149"/>
      <c r="R1576" s="121"/>
      <c r="S1576" s="164"/>
      <c r="T1576" s="161"/>
      <c r="U1576" s="164"/>
      <c r="V1576" s="121"/>
      <c r="W1576" s="187"/>
      <c r="X1576" s="140"/>
      <c r="Y1576" s="114"/>
    </row>
    <row r="1577" spans="3:25">
      <c r="C1577" s="167"/>
      <c r="D1577" s="160"/>
      <c r="E1577" s="140"/>
      <c r="F1577" s="143"/>
      <c r="G1577" s="144"/>
      <c r="H1577" s="199"/>
      <c r="I1577" s="187"/>
      <c r="J1577" s="169"/>
      <c r="K1577" s="200"/>
      <c r="L1577" s="143"/>
      <c r="M1577" s="143"/>
      <c r="N1577" s="143"/>
      <c r="O1577" s="147"/>
      <c r="P1577" s="149"/>
      <c r="Q1577" s="149"/>
      <c r="R1577" s="121"/>
      <c r="S1577" s="164"/>
      <c r="T1577" s="161"/>
      <c r="U1577" s="164"/>
      <c r="V1577" s="121"/>
      <c r="W1577" s="187"/>
      <c r="X1577" s="140"/>
      <c r="Y1577" s="114"/>
    </row>
    <row r="1578" spans="3:25">
      <c r="C1578" s="167"/>
      <c r="D1578" s="160"/>
      <c r="E1578" s="140"/>
      <c r="F1578" s="143"/>
      <c r="G1578" s="144"/>
      <c r="H1578" s="199"/>
      <c r="I1578" s="187"/>
      <c r="J1578" s="169"/>
      <c r="K1578" s="200"/>
      <c r="L1578" s="143"/>
      <c r="M1578" s="143"/>
      <c r="N1578" s="143"/>
      <c r="O1578" s="147"/>
      <c r="P1578" s="149"/>
      <c r="Q1578" s="149"/>
      <c r="R1578" s="121"/>
      <c r="S1578" s="164"/>
      <c r="T1578" s="161"/>
      <c r="U1578" s="164"/>
      <c r="V1578" s="121"/>
      <c r="W1578" s="187"/>
      <c r="X1578" s="140"/>
      <c r="Y1578" s="114"/>
    </row>
    <row r="1579" spans="3:25">
      <c r="C1579" s="167"/>
      <c r="D1579" s="160"/>
      <c r="E1579" s="140"/>
      <c r="F1579" s="143"/>
      <c r="G1579" s="144"/>
      <c r="H1579" s="199"/>
      <c r="I1579" s="187"/>
      <c r="J1579" s="169"/>
      <c r="K1579" s="200"/>
      <c r="L1579" s="143"/>
      <c r="M1579" s="143"/>
      <c r="N1579" s="143"/>
      <c r="O1579" s="147"/>
      <c r="P1579" s="149"/>
      <c r="Q1579" s="149"/>
      <c r="R1579" s="121"/>
      <c r="S1579" s="164"/>
      <c r="T1579" s="161"/>
      <c r="U1579" s="164"/>
      <c r="V1579" s="121"/>
      <c r="W1579" s="187"/>
      <c r="X1579" s="140"/>
      <c r="Y1579" s="114"/>
    </row>
    <row r="1580" spans="3:25">
      <c r="C1580" s="167"/>
      <c r="D1580" s="160"/>
      <c r="E1580" s="140"/>
      <c r="F1580" s="143"/>
      <c r="G1580" s="144"/>
      <c r="H1580" s="199"/>
      <c r="I1580" s="187"/>
      <c r="J1580" s="169"/>
      <c r="K1580" s="200"/>
      <c r="L1580" s="143"/>
      <c r="M1580" s="143"/>
      <c r="N1580" s="143"/>
      <c r="O1580" s="147"/>
      <c r="P1580" s="149"/>
      <c r="Q1580" s="149"/>
      <c r="R1580" s="121"/>
      <c r="S1580" s="164"/>
      <c r="T1580" s="161"/>
      <c r="U1580" s="164"/>
      <c r="V1580" s="121"/>
      <c r="W1580" s="187"/>
      <c r="X1580" s="140"/>
      <c r="Y1580" s="114"/>
    </row>
    <row r="1581" spans="3:25">
      <c r="C1581" s="167"/>
      <c r="D1581" s="160"/>
      <c r="E1581" s="140"/>
      <c r="F1581" s="143"/>
      <c r="G1581" s="144"/>
      <c r="H1581" s="199"/>
      <c r="I1581" s="187"/>
      <c r="J1581" s="169"/>
      <c r="K1581" s="200"/>
      <c r="L1581" s="143"/>
      <c r="M1581" s="143"/>
      <c r="N1581" s="143"/>
      <c r="O1581" s="147"/>
      <c r="P1581" s="149"/>
      <c r="Q1581" s="149"/>
      <c r="R1581" s="121"/>
      <c r="S1581" s="164"/>
      <c r="T1581" s="161"/>
      <c r="U1581" s="164"/>
      <c r="V1581" s="121"/>
      <c r="W1581" s="187"/>
      <c r="X1581" s="140"/>
      <c r="Y1581" s="114"/>
    </row>
    <row r="1582" spans="3:25">
      <c r="C1582" s="167"/>
      <c r="D1582" s="160"/>
      <c r="E1582" s="140"/>
      <c r="F1582" s="143"/>
      <c r="G1582" s="144"/>
      <c r="H1582" s="199"/>
      <c r="I1582" s="187"/>
      <c r="J1582" s="169"/>
      <c r="K1582" s="200"/>
      <c r="L1582" s="143"/>
      <c r="M1582" s="143"/>
      <c r="N1582" s="143"/>
      <c r="O1582" s="147"/>
      <c r="P1582" s="149"/>
      <c r="Q1582" s="149"/>
      <c r="R1582" s="121"/>
      <c r="S1582" s="164"/>
      <c r="T1582" s="161"/>
      <c r="U1582" s="164"/>
      <c r="V1582" s="121"/>
      <c r="W1582" s="187"/>
      <c r="X1582" s="140"/>
      <c r="Y1582" s="114"/>
    </row>
    <row r="1583" spans="3:25">
      <c r="C1583" s="167"/>
      <c r="D1583" s="160"/>
      <c r="E1583" s="140"/>
      <c r="F1583" s="143"/>
      <c r="G1583" s="144"/>
      <c r="H1583" s="199"/>
      <c r="I1583" s="187"/>
      <c r="J1583" s="169"/>
      <c r="K1583" s="200"/>
      <c r="L1583" s="143"/>
      <c r="M1583" s="143"/>
      <c r="N1583" s="143"/>
      <c r="O1583" s="147"/>
      <c r="P1583" s="149"/>
      <c r="Q1583" s="149"/>
      <c r="R1583" s="121"/>
      <c r="S1583" s="164"/>
      <c r="T1583" s="161"/>
      <c r="U1583" s="164"/>
      <c r="V1583" s="121"/>
      <c r="W1583" s="187"/>
      <c r="X1583" s="140"/>
      <c r="Y1583" s="114"/>
    </row>
    <row r="1584" spans="3:25">
      <c r="C1584" s="167"/>
      <c r="D1584" s="160"/>
      <c r="E1584" s="140"/>
      <c r="F1584" s="143"/>
      <c r="G1584" s="144"/>
      <c r="H1584" s="199"/>
      <c r="I1584" s="187"/>
      <c r="J1584" s="169"/>
      <c r="K1584" s="200"/>
      <c r="L1584" s="143"/>
      <c r="M1584" s="143"/>
      <c r="N1584" s="143"/>
      <c r="O1584" s="147"/>
      <c r="P1584" s="149"/>
      <c r="Q1584" s="149"/>
      <c r="R1584" s="121"/>
      <c r="S1584" s="164"/>
      <c r="T1584" s="161"/>
      <c r="U1584" s="164"/>
      <c r="V1584" s="121"/>
      <c r="W1584" s="187"/>
      <c r="X1584" s="140"/>
      <c r="Y1584" s="114"/>
    </row>
    <row r="1585" spans="3:25">
      <c r="C1585" s="167"/>
      <c r="D1585" s="160"/>
      <c r="E1585" s="140"/>
      <c r="F1585" s="143"/>
      <c r="G1585" s="144"/>
      <c r="H1585" s="199"/>
      <c r="I1585" s="187"/>
      <c r="J1585" s="169"/>
      <c r="K1585" s="200"/>
      <c r="L1585" s="143"/>
      <c r="M1585" s="143"/>
      <c r="N1585" s="143"/>
      <c r="O1585" s="147"/>
      <c r="P1585" s="149"/>
      <c r="Q1585" s="149"/>
      <c r="R1585" s="121"/>
      <c r="S1585" s="164"/>
      <c r="T1585" s="161"/>
      <c r="U1585" s="164"/>
      <c r="V1585" s="121"/>
      <c r="W1585" s="187"/>
      <c r="X1585" s="140"/>
      <c r="Y1585" s="114"/>
    </row>
    <row r="1586" spans="3:25">
      <c r="C1586" s="167"/>
      <c r="D1586" s="160"/>
      <c r="E1586" s="140"/>
      <c r="F1586" s="143"/>
      <c r="G1586" s="144"/>
      <c r="H1586" s="199"/>
      <c r="I1586" s="187"/>
      <c r="J1586" s="169"/>
      <c r="K1586" s="200"/>
      <c r="L1586" s="143"/>
      <c r="M1586" s="143"/>
      <c r="N1586" s="143"/>
      <c r="O1586" s="147"/>
      <c r="P1586" s="149"/>
      <c r="Q1586" s="149"/>
      <c r="R1586" s="121"/>
      <c r="S1586" s="164"/>
      <c r="T1586" s="161"/>
      <c r="U1586" s="164"/>
      <c r="V1586" s="121"/>
      <c r="W1586" s="187"/>
      <c r="X1586" s="140"/>
      <c r="Y1586" s="114"/>
    </row>
    <row r="1587" spans="3:25">
      <c r="C1587" s="167"/>
      <c r="D1587" s="160"/>
      <c r="E1587" s="140"/>
      <c r="F1587" s="143"/>
      <c r="G1587" s="144"/>
      <c r="H1587" s="199"/>
      <c r="I1587" s="187"/>
      <c r="J1587" s="169"/>
      <c r="K1587" s="200"/>
      <c r="L1587" s="143"/>
      <c r="M1587" s="143"/>
      <c r="N1587" s="143"/>
      <c r="O1587" s="147"/>
      <c r="P1587" s="149"/>
      <c r="Q1587" s="149"/>
      <c r="R1587" s="121"/>
      <c r="S1587" s="164"/>
      <c r="T1587" s="161"/>
      <c r="U1587" s="164"/>
      <c r="V1587" s="121"/>
      <c r="W1587" s="187"/>
      <c r="X1587" s="140"/>
      <c r="Y1587" s="114"/>
    </row>
    <row r="1588" spans="3:25">
      <c r="C1588" s="167"/>
      <c r="D1588" s="160"/>
      <c r="E1588" s="140"/>
      <c r="F1588" s="143"/>
      <c r="G1588" s="144"/>
      <c r="H1588" s="199"/>
      <c r="I1588" s="187"/>
      <c r="J1588" s="169"/>
      <c r="K1588" s="200"/>
      <c r="L1588" s="143"/>
      <c r="M1588" s="143"/>
      <c r="N1588" s="143"/>
      <c r="O1588" s="147"/>
      <c r="P1588" s="149"/>
      <c r="Q1588" s="149"/>
      <c r="R1588" s="121"/>
      <c r="S1588" s="164"/>
      <c r="T1588" s="161"/>
      <c r="U1588" s="164"/>
      <c r="V1588" s="121"/>
      <c r="W1588" s="187"/>
      <c r="X1588" s="140"/>
      <c r="Y1588" s="114"/>
    </row>
    <row r="1589" spans="3:25">
      <c r="C1589" s="167"/>
      <c r="D1589" s="160"/>
      <c r="E1589" s="140"/>
      <c r="F1589" s="143"/>
      <c r="G1589" s="144"/>
      <c r="H1589" s="199"/>
      <c r="I1589" s="187"/>
      <c r="J1589" s="169"/>
      <c r="K1589" s="200"/>
      <c r="L1589" s="143"/>
      <c r="M1589" s="143"/>
      <c r="N1589" s="143"/>
      <c r="O1589" s="147"/>
      <c r="P1589" s="149"/>
      <c r="Q1589" s="149"/>
      <c r="R1589" s="121"/>
      <c r="S1589" s="164"/>
      <c r="T1589" s="161"/>
      <c r="U1589" s="164"/>
      <c r="V1589" s="121"/>
      <c r="W1589" s="187"/>
      <c r="X1589" s="140"/>
      <c r="Y1589" s="114"/>
    </row>
    <row r="1590" spans="3:25">
      <c r="C1590" s="167"/>
      <c r="D1590" s="160"/>
      <c r="E1590" s="140"/>
      <c r="F1590" s="143"/>
      <c r="G1590" s="144"/>
      <c r="H1590" s="199"/>
      <c r="I1590" s="187"/>
      <c r="J1590" s="169"/>
      <c r="K1590" s="200"/>
      <c r="L1590" s="143"/>
      <c r="M1590" s="143"/>
      <c r="N1590" s="143"/>
      <c r="O1590" s="147"/>
      <c r="P1590" s="149"/>
      <c r="Q1590" s="149"/>
      <c r="R1590" s="121"/>
      <c r="S1590" s="164"/>
      <c r="T1590" s="161"/>
      <c r="U1590" s="164"/>
      <c r="V1590" s="121"/>
      <c r="W1590" s="187"/>
      <c r="X1590" s="140"/>
      <c r="Y1590" s="114"/>
    </row>
    <row r="1591" spans="3:25">
      <c r="C1591" s="167"/>
      <c r="D1591" s="160"/>
      <c r="E1591" s="140"/>
      <c r="F1591" s="143"/>
      <c r="G1591" s="144"/>
      <c r="H1591" s="199"/>
      <c r="I1591" s="187"/>
      <c r="J1591" s="169"/>
      <c r="K1591" s="200"/>
      <c r="L1591" s="143"/>
      <c r="M1591" s="143"/>
      <c r="N1591" s="143"/>
      <c r="O1591" s="147"/>
      <c r="P1591" s="149"/>
      <c r="Q1591" s="149"/>
      <c r="R1591" s="121"/>
      <c r="S1591" s="164"/>
      <c r="T1591" s="161"/>
      <c r="U1591" s="164"/>
      <c r="V1591" s="121"/>
      <c r="W1591" s="187"/>
      <c r="X1591" s="140"/>
      <c r="Y1591" s="114"/>
    </row>
    <row r="1592" spans="3:25">
      <c r="C1592" s="167"/>
      <c r="D1592" s="160"/>
      <c r="E1592" s="140"/>
      <c r="F1592" s="143"/>
      <c r="G1592" s="144"/>
      <c r="H1592" s="199"/>
      <c r="I1592" s="187"/>
      <c r="J1592" s="169"/>
      <c r="K1592" s="200"/>
      <c r="L1592" s="143"/>
      <c r="M1592" s="143"/>
      <c r="N1592" s="143"/>
      <c r="O1592" s="147"/>
      <c r="P1592" s="149"/>
      <c r="Q1592" s="149"/>
      <c r="R1592" s="121"/>
      <c r="S1592" s="164"/>
      <c r="T1592" s="161"/>
      <c r="U1592" s="164"/>
      <c r="V1592" s="121"/>
      <c r="W1592" s="187"/>
      <c r="X1592" s="140"/>
      <c r="Y1592" s="114"/>
    </row>
    <row r="1593" spans="3:25">
      <c r="C1593" s="167"/>
      <c r="D1593" s="160"/>
      <c r="E1593" s="140"/>
      <c r="F1593" s="143"/>
      <c r="G1593" s="144"/>
      <c r="H1593" s="199"/>
      <c r="I1593" s="187"/>
      <c r="J1593" s="169"/>
      <c r="K1593" s="200"/>
      <c r="L1593" s="143"/>
      <c r="M1593" s="143"/>
      <c r="N1593" s="143"/>
      <c r="O1593" s="147"/>
      <c r="P1593" s="149"/>
      <c r="Q1593" s="149"/>
      <c r="R1593" s="121"/>
      <c r="S1593" s="164"/>
      <c r="T1593" s="161"/>
      <c r="U1593" s="164"/>
      <c r="V1593" s="121"/>
      <c r="W1593" s="187"/>
      <c r="X1593" s="140"/>
      <c r="Y1593" s="114"/>
    </row>
    <row r="1594" spans="3:25">
      <c r="C1594" s="167"/>
      <c r="D1594" s="160"/>
      <c r="E1594" s="140"/>
      <c r="F1594" s="143"/>
      <c r="G1594" s="144"/>
      <c r="H1594" s="199"/>
      <c r="I1594" s="187"/>
      <c r="J1594" s="169"/>
      <c r="K1594" s="200"/>
      <c r="L1594" s="143"/>
      <c r="M1594" s="143"/>
      <c r="N1594" s="143"/>
      <c r="O1594" s="147"/>
      <c r="P1594" s="149"/>
      <c r="Q1594" s="149"/>
      <c r="R1594" s="121"/>
      <c r="S1594" s="164"/>
      <c r="T1594" s="161"/>
      <c r="U1594" s="164"/>
      <c r="V1594" s="121"/>
      <c r="W1594" s="187"/>
      <c r="X1594" s="140"/>
      <c r="Y1594" s="114"/>
    </row>
    <row r="1595" spans="3:25">
      <c r="C1595" s="167"/>
      <c r="D1595" s="160"/>
      <c r="E1595" s="140"/>
      <c r="F1595" s="143"/>
      <c r="G1595" s="144"/>
      <c r="H1595" s="199"/>
      <c r="I1595" s="187"/>
      <c r="J1595" s="169"/>
      <c r="K1595" s="200"/>
      <c r="L1595" s="143"/>
      <c r="M1595" s="143"/>
      <c r="N1595" s="143"/>
      <c r="O1595" s="147"/>
      <c r="P1595" s="149"/>
      <c r="Q1595" s="149"/>
      <c r="R1595" s="121"/>
      <c r="S1595" s="164"/>
      <c r="T1595" s="161"/>
      <c r="U1595" s="164"/>
      <c r="V1595" s="121"/>
      <c r="W1595" s="187"/>
      <c r="X1595" s="140"/>
      <c r="Y1595" s="114"/>
    </row>
    <row r="1596" spans="3:25">
      <c r="C1596" s="167"/>
      <c r="D1596" s="160"/>
      <c r="E1596" s="140"/>
      <c r="F1596" s="143"/>
      <c r="G1596" s="144"/>
      <c r="H1596" s="199"/>
      <c r="I1596" s="187"/>
      <c r="J1596" s="169"/>
      <c r="K1596" s="200"/>
      <c r="L1596" s="143"/>
      <c r="M1596" s="143"/>
      <c r="N1596" s="143"/>
      <c r="O1596" s="147"/>
      <c r="P1596" s="149"/>
      <c r="Q1596" s="149"/>
      <c r="R1596" s="121"/>
      <c r="S1596" s="164"/>
      <c r="T1596" s="161"/>
      <c r="U1596" s="164"/>
      <c r="V1596" s="121"/>
      <c r="W1596" s="187"/>
      <c r="X1596" s="140"/>
      <c r="Y1596" s="114"/>
    </row>
    <row r="1597" spans="3:25">
      <c r="C1597" s="167"/>
      <c r="D1597" s="160"/>
      <c r="E1597" s="140"/>
      <c r="F1597" s="143"/>
      <c r="G1597" s="144"/>
      <c r="H1597" s="199"/>
      <c r="I1597" s="187"/>
      <c r="J1597" s="169"/>
      <c r="K1597" s="200"/>
      <c r="L1597" s="143"/>
      <c r="M1597" s="143"/>
      <c r="N1597" s="143"/>
      <c r="O1597" s="147"/>
      <c r="P1597" s="149"/>
      <c r="Q1597" s="149"/>
      <c r="R1597" s="121"/>
      <c r="S1597" s="164"/>
      <c r="T1597" s="161"/>
      <c r="U1597" s="164"/>
      <c r="V1597" s="121"/>
      <c r="W1597" s="187"/>
      <c r="X1597" s="140"/>
      <c r="Y1597" s="114"/>
    </row>
    <row r="1598" spans="3:25">
      <c r="C1598" s="167"/>
      <c r="D1598" s="160"/>
      <c r="E1598" s="140"/>
      <c r="F1598" s="143"/>
      <c r="G1598" s="144"/>
      <c r="H1598" s="199"/>
      <c r="I1598" s="187"/>
      <c r="J1598" s="169"/>
      <c r="K1598" s="200"/>
      <c r="L1598" s="143"/>
      <c r="M1598" s="143"/>
      <c r="N1598" s="143"/>
      <c r="O1598" s="147"/>
      <c r="P1598" s="149"/>
      <c r="Q1598" s="149"/>
      <c r="R1598" s="121"/>
      <c r="S1598" s="164"/>
      <c r="T1598" s="161"/>
      <c r="U1598" s="164"/>
      <c r="V1598" s="121"/>
      <c r="W1598" s="187"/>
      <c r="X1598" s="140"/>
      <c r="Y1598" s="114"/>
    </row>
    <row r="1599" spans="3:25">
      <c r="C1599" s="167"/>
      <c r="D1599" s="160"/>
      <c r="E1599" s="140"/>
      <c r="F1599" s="143"/>
      <c r="G1599" s="144"/>
      <c r="H1599" s="199"/>
      <c r="I1599" s="187"/>
      <c r="J1599" s="169"/>
      <c r="K1599" s="200"/>
      <c r="L1599" s="143"/>
      <c r="M1599" s="143"/>
      <c r="N1599" s="143"/>
      <c r="O1599" s="147"/>
      <c r="P1599" s="149"/>
      <c r="Q1599" s="149"/>
      <c r="R1599" s="121"/>
      <c r="S1599" s="164"/>
      <c r="T1599" s="161"/>
      <c r="U1599" s="164"/>
      <c r="V1599" s="121"/>
      <c r="W1599" s="187"/>
      <c r="X1599" s="140"/>
      <c r="Y1599" s="114"/>
    </row>
    <row r="1600" spans="3:25">
      <c r="C1600" s="167"/>
      <c r="D1600" s="160"/>
      <c r="E1600" s="140"/>
      <c r="F1600" s="143"/>
      <c r="G1600" s="144"/>
      <c r="H1600" s="199"/>
      <c r="I1600" s="187"/>
      <c r="J1600" s="169"/>
      <c r="K1600" s="200"/>
      <c r="L1600" s="143"/>
      <c r="M1600" s="143"/>
      <c r="N1600" s="143"/>
      <c r="O1600" s="147"/>
      <c r="P1600" s="149"/>
      <c r="Q1600" s="149"/>
      <c r="R1600" s="121"/>
      <c r="S1600" s="164"/>
      <c r="T1600" s="161"/>
      <c r="U1600" s="164"/>
      <c r="V1600" s="121"/>
      <c r="W1600" s="187"/>
      <c r="X1600" s="140"/>
      <c r="Y1600" s="114"/>
    </row>
    <row r="1601" spans="3:25">
      <c r="C1601" s="167"/>
      <c r="D1601" s="160"/>
      <c r="E1601" s="140"/>
      <c r="F1601" s="143"/>
      <c r="G1601" s="144"/>
      <c r="H1601" s="199"/>
      <c r="I1601" s="187"/>
      <c r="J1601" s="169"/>
      <c r="K1601" s="200"/>
      <c r="L1601" s="143"/>
      <c r="M1601" s="143"/>
      <c r="N1601" s="143"/>
      <c r="O1601" s="147"/>
      <c r="P1601" s="149"/>
      <c r="Q1601" s="149"/>
      <c r="R1601" s="121"/>
      <c r="S1601" s="164"/>
      <c r="T1601" s="161"/>
      <c r="U1601" s="164"/>
      <c r="V1601" s="121"/>
      <c r="W1601" s="187"/>
      <c r="X1601" s="140"/>
      <c r="Y1601" s="114"/>
    </row>
    <row r="1602" spans="3:25">
      <c r="C1602" s="167"/>
      <c r="D1602" s="160"/>
      <c r="E1602" s="140"/>
      <c r="F1602" s="143"/>
      <c r="G1602" s="144"/>
      <c r="H1602" s="199"/>
      <c r="I1602" s="187"/>
      <c r="J1602" s="169"/>
      <c r="K1602" s="200"/>
      <c r="L1602" s="143"/>
      <c r="M1602" s="143"/>
      <c r="N1602" s="143"/>
      <c r="O1602" s="147"/>
      <c r="P1602" s="149"/>
      <c r="Q1602" s="149"/>
      <c r="R1602" s="121"/>
      <c r="S1602" s="164"/>
      <c r="T1602" s="161"/>
      <c r="U1602" s="164"/>
      <c r="V1602" s="121"/>
      <c r="W1602" s="187"/>
      <c r="X1602" s="140"/>
      <c r="Y1602" s="114"/>
    </row>
    <row r="1603" spans="3:25">
      <c r="C1603" s="167"/>
      <c r="D1603" s="160"/>
      <c r="E1603" s="140"/>
      <c r="F1603" s="143"/>
      <c r="G1603" s="144"/>
      <c r="H1603" s="199"/>
      <c r="I1603" s="187"/>
      <c r="J1603" s="169"/>
      <c r="K1603" s="200"/>
      <c r="L1603" s="143"/>
      <c r="M1603" s="143"/>
      <c r="N1603" s="143"/>
      <c r="O1603" s="147"/>
      <c r="P1603" s="149"/>
      <c r="Q1603" s="149"/>
      <c r="R1603" s="121"/>
      <c r="S1603" s="164"/>
      <c r="T1603" s="161"/>
      <c r="U1603" s="164"/>
      <c r="V1603" s="121"/>
      <c r="W1603" s="187"/>
      <c r="X1603" s="140"/>
      <c r="Y1603" s="114"/>
    </row>
    <row r="1604" spans="3:25">
      <c r="C1604" s="167"/>
      <c r="D1604" s="160"/>
      <c r="E1604" s="140"/>
      <c r="F1604" s="143"/>
      <c r="G1604" s="144"/>
      <c r="H1604" s="199"/>
      <c r="I1604" s="187"/>
      <c r="J1604" s="169"/>
      <c r="K1604" s="200"/>
      <c r="L1604" s="143"/>
      <c r="M1604" s="143"/>
      <c r="N1604" s="143"/>
      <c r="O1604" s="147"/>
      <c r="P1604" s="149"/>
      <c r="Q1604" s="149"/>
      <c r="R1604" s="121"/>
      <c r="S1604" s="164"/>
      <c r="T1604" s="161"/>
      <c r="U1604" s="164"/>
      <c r="V1604" s="121"/>
      <c r="W1604" s="187"/>
      <c r="X1604" s="140"/>
      <c r="Y1604" s="114"/>
    </row>
    <row r="1605" spans="3:25">
      <c r="C1605" s="167"/>
      <c r="D1605" s="160"/>
      <c r="E1605" s="140"/>
      <c r="F1605" s="143"/>
      <c r="G1605" s="144"/>
      <c r="H1605" s="199"/>
      <c r="I1605" s="187"/>
      <c r="J1605" s="169"/>
      <c r="K1605" s="200"/>
      <c r="L1605" s="143"/>
      <c r="M1605" s="143"/>
      <c r="N1605" s="143"/>
      <c r="O1605" s="147"/>
      <c r="P1605" s="149"/>
      <c r="Q1605" s="149"/>
      <c r="R1605" s="121"/>
      <c r="S1605" s="164"/>
      <c r="T1605" s="161"/>
      <c r="U1605" s="164"/>
      <c r="V1605" s="121"/>
      <c r="W1605" s="187"/>
      <c r="X1605" s="140"/>
      <c r="Y1605" s="114"/>
    </row>
    <row r="1606" spans="3:25">
      <c r="C1606" s="167"/>
      <c r="D1606" s="160"/>
      <c r="E1606" s="140"/>
      <c r="F1606" s="143"/>
      <c r="G1606" s="144"/>
      <c r="H1606" s="199"/>
      <c r="I1606" s="187"/>
      <c r="J1606" s="169"/>
      <c r="K1606" s="200"/>
      <c r="L1606" s="143"/>
      <c r="M1606" s="143"/>
      <c r="N1606" s="143"/>
      <c r="O1606" s="147"/>
      <c r="P1606" s="149"/>
      <c r="Q1606" s="149"/>
      <c r="R1606" s="121"/>
      <c r="S1606" s="164"/>
      <c r="T1606" s="161"/>
      <c r="U1606" s="164"/>
      <c r="V1606" s="121"/>
      <c r="W1606" s="187"/>
      <c r="X1606" s="140"/>
      <c r="Y1606" s="114"/>
    </row>
    <row r="1607" spans="3:25">
      <c r="C1607" s="167"/>
      <c r="D1607" s="160"/>
      <c r="E1607" s="140"/>
      <c r="F1607" s="143"/>
      <c r="G1607" s="144"/>
      <c r="H1607" s="199"/>
      <c r="I1607" s="187"/>
      <c r="J1607" s="169"/>
      <c r="K1607" s="200"/>
      <c r="L1607" s="143"/>
      <c r="M1607" s="143"/>
      <c r="N1607" s="143"/>
      <c r="O1607" s="147"/>
      <c r="P1607" s="149"/>
      <c r="Q1607" s="149"/>
      <c r="R1607" s="121"/>
      <c r="S1607" s="164"/>
      <c r="T1607" s="161"/>
      <c r="U1607" s="164"/>
      <c r="V1607" s="121"/>
      <c r="W1607" s="187"/>
      <c r="X1607" s="140"/>
      <c r="Y1607" s="114"/>
    </row>
    <row r="1608" spans="3:25">
      <c r="C1608" s="167"/>
      <c r="D1608" s="160"/>
      <c r="E1608" s="140"/>
      <c r="F1608" s="143"/>
      <c r="G1608" s="144"/>
      <c r="H1608" s="199"/>
      <c r="I1608" s="187"/>
      <c r="J1608" s="169"/>
      <c r="K1608" s="200"/>
      <c r="L1608" s="143"/>
      <c r="M1608" s="143"/>
      <c r="N1608" s="143"/>
      <c r="O1608" s="147"/>
      <c r="P1608" s="149"/>
      <c r="Q1608" s="149"/>
      <c r="R1608" s="121"/>
      <c r="S1608" s="164"/>
      <c r="T1608" s="161"/>
      <c r="U1608" s="164"/>
      <c r="V1608" s="121"/>
      <c r="W1608" s="187"/>
      <c r="X1608" s="140"/>
      <c r="Y1608" s="114"/>
    </row>
    <row r="1609" spans="3:25">
      <c r="C1609" s="167"/>
      <c r="D1609" s="160"/>
      <c r="E1609" s="140"/>
      <c r="F1609" s="143"/>
      <c r="G1609" s="144"/>
      <c r="H1609" s="199"/>
      <c r="I1609" s="187"/>
      <c r="J1609" s="169"/>
      <c r="K1609" s="200"/>
      <c r="L1609" s="143"/>
      <c r="M1609" s="143"/>
      <c r="N1609" s="143"/>
      <c r="O1609" s="147"/>
      <c r="P1609" s="149"/>
      <c r="Q1609" s="149"/>
      <c r="R1609" s="121"/>
      <c r="S1609" s="164"/>
      <c r="T1609" s="161"/>
      <c r="U1609" s="164"/>
      <c r="V1609" s="121"/>
      <c r="W1609" s="187"/>
      <c r="X1609" s="140"/>
      <c r="Y1609" s="114"/>
    </row>
    <row r="1610" spans="3:25">
      <c r="C1610" s="167"/>
      <c r="D1610" s="160"/>
      <c r="E1610" s="140"/>
      <c r="F1610" s="143"/>
      <c r="G1610" s="144"/>
      <c r="H1610" s="199"/>
      <c r="I1610" s="187"/>
      <c r="J1610" s="169"/>
      <c r="K1610" s="200"/>
      <c r="L1610" s="143"/>
      <c r="M1610" s="143"/>
      <c r="N1610" s="143"/>
      <c r="O1610" s="147"/>
      <c r="P1610" s="149"/>
      <c r="Q1610" s="149"/>
      <c r="R1610" s="121"/>
      <c r="S1610" s="164"/>
      <c r="T1610" s="161"/>
      <c r="U1610" s="164"/>
      <c r="V1610" s="121"/>
      <c r="W1610" s="187"/>
      <c r="X1610" s="140"/>
      <c r="Y1610" s="114"/>
    </row>
    <row r="1611" spans="3:25">
      <c r="C1611" s="167"/>
      <c r="D1611" s="160"/>
      <c r="E1611" s="140"/>
      <c r="F1611" s="143"/>
      <c r="G1611" s="144"/>
      <c r="H1611" s="199"/>
      <c r="I1611" s="187"/>
      <c r="J1611" s="169"/>
      <c r="K1611" s="200"/>
      <c r="L1611" s="143"/>
      <c r="M1611" s="143"/>
      <c r="N1611" s="143"/>
      <c r="O1611" s="147"/>
      <c r="P1611" s="149"/>
      <c r="Q1611" s="149"/>
      <c r="R1611" s="121"/>
      <c r="S1611" s="164"/>
      <c r="T1611" s="161"/>
      <c r="U1611" s="164"/>
      <c r="V1611" s="121"/>
      <c r="W1611" s="187"/>
      <c r="X1611" s="140"/>
      <c r="Y1611" s="114"/>
    </row>
    <row r="1612" spans="3:25">
      <c r="C1612" s="167"/>
      <c r="D1612" s="160"/>
      <c r="E1612" s="140"/>
      <c r="F1612" s="143"/>
      <c r="G1612" s="144"/>
      <c r="H1612" s="199"/>
      <c r="I1612" s="187"/>
      <c r="J1612" s="169"/>
      <c r="K1612" s="200"/>
      <c r="L1612" s="143"/>
      <c r="M1612" s="143"/>
      <c r="N1612" s="143"/>
      <c r="O1612" s="147"/>
      <c r="P1612" s="149"/>
      <c r="Q1612" s="149"/>
      <c r="R1612" s="121"/>
      <c r="S1612" s="164"/>
      <c r="T1612" s="161"/>
      <c r="U1612" s="164"/>
      <c r="V1612" s="121"/>
      <c r="W1612" s="187"/>
      <c r="X1612" s="140"/>
      <c r="Y1612" s="114"/>
    </row>
    <row r="1613" spans="3:25">
      <c r="C1613" s="167"/>
      <c r="D1613" s="160"/>
      <c r="E1613" s="140"/>
      <c r="F1613" s="143"/>
      <c r="G1613" s="144"/>
      <c r="H1613" s="199"/>
      <c r="I1613" s="187"/>
      <c r="J1613" s="169"/>
      <c r="K1613" s="200"/>
      <c r="L1613" s="143"/>
      <c r="M1613" s="143"/>
      <c r="N1613" s="143"/>
      <c r="O1613" s="147"/>
      <c r="P1613" s="149"/>
      <c r="Q1613" s="149"/>
      <c r="R1613" s="121"/>
      <c r="S1613" s="164"/>
      <c r="T1613" s="161"/>
      <c r="U1613" s="164"/>
      <c r="V1613" s="121"/>
      <c r="W1613" s="187"/>
      <c r="X1613" s="140"/>
      <c r="Y1613" s="114"/>
    </row>
    <row r="1614" spans="3:25">
      <c r="C1614" s="167"/>
      <c r="D1614" s="160"/>
      <c r="E1614" s="140"/>
      <c r="F1614" s="143"/>
      <c r="G1614" s="144"/>
      <c r="H1614" s="199"/>
      <c r="I1614" s="187"/>
      <c r="J1614" s="169"/>
      <c r="K1614" s="200"/>
      <c r="L1614" s="143"/>
      <c r="M1614" s="143"/>
      <c r="N1614" s="143"/>
      <c r="O1614" s="147"/>
      <c r="P1614" s="149"/>
      <c r="Q1614" s="149"/>
      <c r="R1614" s="121"/>
      <c r="S1614" s="164"/>
      <c r="T1614" s="161"/>
      <c r="U1614" s="164"/>
      <c r="V1614" s="121"/>
      <c r="W1614" s="187"/>
      <c r="X1614" s="140"/>
      <c r="Y1614" s="114"/>
    </row>
    <row r="1615" spans="3:25">
      <c r="C1615" s="167"/>
      <c r="D1615" s="160"/>
      <c r="E1615" s="140"/>
      <c r="F1615" s="143"/>
      <c r="G1615" s="144"/>
      <c r="H1615" s="199"/>
      <c r="I1615" s="187"/>
      <c r="J1615" s="169"/>
      <c r="K1615" s="200"/>
      <c r="L1615" s="143"/>
      <c r="M1615" s="143"/>
      <c r="N1615" s="143"/>
      <c r="O1615" s="147"/>
      <c r="P1615" s="149"/>
      <c r="Q1615" s="149"/>
      <c r="R1615" s="121"/>
      <c r="S1615" s="164"/>
      <c r="T1615" s="161"/>
      <c r="U1615" s="164"/>
      <c r="V1615" s="121"/>
      <c r="W1615" s="187"/>
      <c r="X1615" s="140"/>
      <c r="Y1615" s="114"/>
    </row>
    <row r="1616" spans="3:25">
      <c r="C1616" s="167"/>
      <c r="D1616" s="160"/>
      <c r="E1616" s="140"/>
      <c r="F1616" s="143"/>
      <c r="G1616" s="144"/>
      <c r="H1616" s="199"/>
      <c r="I1616" s="187"/>
      <c r="J1616" s="169"/>
      <c r="K1616" s="200"/>
      <c r="L1616" s="143"/>
      <c r="M1616" s="143"/>
      <c r="N1616" s="143"/>
      <c r="O1616" s="147"/>
      <c r="P1616" s="149"/>
      <c r="Q1616" s="149"/>
      <c r="R1616" s="121"/>
      <c r="S1616" s="164"/>
      <c r="T1616" s="161"/>
      <c r="U1616" s="164"/>
      <c r="V1616" s="121"/>
      <c r="W1616" s="187"/>
      <c r="X1616" s="140"/>
      <c r="Y1616" s="114"/>
    </row>
    <row r="1617" spans="3:25">
      <c r="C1617" s="167"/>
      <c r="D1617" s="160"/>
      <c r="E1617" s="140"/>
      <c r="F1617" s="143"/>
      <c r="G1617" s="144"/>
      <c r="H1617" s="199"/>
      <c r="I1617" s="187"/>
      <c r="J1617" s="169"/>
      <c r="K1617" s="200"/>
      <c r="L1617" s="143"/>
      <c r="M1617" s="143"/>
      <c r="N1617" s="143"/>
      <c r="O1617" s="147"/>
      <c r="P1617" s="149"/>
      <c r="Q1617" s="149"/>
      <c r="R1617" s="121"/>
      <c r="S1617" s="164"/>
      <c r="T1617" s="161"/>
      <c r="U1617" s="164"/>
      <c r="V1617" s="121"/>
      <c r="W1617" s="187"/>
      <c r="X1617" s="140"/>
      <c r="Y1617" s="114"/>
    </row>
    <row r="1618" spans="3:25">
      <c r="C1618" s="167"/>
      <c r="D1618" s="160"/>
      <c r="E1618" s="140"/>
      <c r="F1618" s="143"/>
      <c r="G1618" s="144"/>
      <c r="H1618" s="199"/>
      <c r="I1618" s="187"/>
      <c r="J1618" s="169"/>
      <c r="K1618" s="200"/>
      <c r="L1618" s="143"/>
      <c r="M1618" s="143"/>
      <c r="N1618" s="143"/>
      <c r="O1618" s="147"/>
      <c r="P1618" s="149"/>
      <c r="Q1618" s="149"/>
      <c r="R1618" s="121"/>
      <c r="S1618" s="164"/>
      <c r="T1618" s="161"/>
      <c r="U1618" s="164"/>
      <c r="V1618" s="121"/>
      <c r="W1618" s="187"/>
      <c r="X1618" s="140"/>
      <c r="Y1618" s="114"/>
    </row>
    <row r="1619" spans="3:25">
      <c r="C1619" s="167"/>
      <c r="D1619" s="160"/>
      <c r="E1619" s="140"/>
      <c r="F1619" s="143"/>
      <c r="G1619" s="144"/>
      <c r="H1619" s="199"/>
      <c r="I1619" s="187"/>
      <c r="J1619" s="169"/>
      <c r="K1619" s="200"/>
      <c r="L1619" s="143"/>
      <c r="M1619" s="143"/>
      <c r="N1619" s="143"/>
      <c r="O1619" s="147"/>
      <c r="P1619" s="149"/>
      <c r="Q1619" s="149"/>
      <c r="R1619" s="121"/>
      <c r="S1619" s="164"/>
      <c r="T1619" s="161"/>
      <c r="U1619" s="164"/>
      <c r="V1619" s="121"/>
      <c r="W1619" s="187"/>
      <c r="X1619" s="140"/>
      <c r="Y1619" s="114"/>
    </row>
    <row r="1620" spans="3:25">
      <c r="C1620" s="167"/>
      <c r="D1620" s="160"/>
      <c r="E1620" s="140"/>
      <c r="F1620" s="143"/>
      <c r="G1620" s="144"/>
      <c r="H1620" s="199"/>
      <c r="I1620" s="187"/>
      <c r="J1620" s="169"/>
      <c r="K1620" s="200"/>
      <c r="L1620" s="143"/>
      <c r="M1620" s="143"/>
      <c r="N1620" s="143"/>
      <c r="O1620" s="147"/>
      <c r="P1620" s="149"/>
      <c r="Q1620" s="149"/>
      <c r="R1620" s="121"/>
      <c r="S1620" s="164"/>
      <c r="T1620" s="161"/>
      <c r="U1620" s="164"/>
      <c r="V1620" s="121"/>
      <c r="W1620" s="187"/>
      <c r="X1620" s="140"/>
      <c r="Y1620" s="114"/>
    </row>
    <row r="1621" spans="3:25">
      <c r="C1621" s="167"/>
      <c r="D1621" s="160"/>
      <c r="E1621" s="140"/>
      <c r="F1621" s="143"/>
      <c r="G1621" s="144"/>
      <c r="H1621" s="199"/>
      <c r="I1621" s="187"/>
      <c r="J1621" s="169"/>
      <c r="K1621" s="200"/>
      <c r="L1621" s="143"/>
      <c r="M1621" s="143"/>
      <c r="N1621" s="143"/>
      <c r="O1621" s="147"/>
      <c r="P1621" s="149"/>
      <c r="Q1621" s="149"/>
      <c r="R1621" s="121"/>
      <c r="S1621" s="164"/>
      <c r="T1621" s="161"/>
      <c r="U1621" s="164"/>
      <c r="V1621" s="121"/>
      <c r="W1621" s="187"/>
      <c r="X1621" s="140"/>
      <c r="Y1621" s="114"/>
    </row>
    <row r="1622" spans="3:25">
      <c r="C1622" s="167"/>
      <c r="D1622" s="160"/>
      <c r="E1622" s="140"/>
      <c r="F1622" s="143"/>
      <c r="G1622" s="144"/>
      <c r="H1622" s="199"/>
      <c r="I1622" s="187"/>
      <c r="J1622" s="169"/>
      <c r="K1622" s="200"/>
      <c r="L1622" s="143"/>
      <c r="M1622" s="143"/>
      <c r="N1622" s="143"/>
      <c r="O1622" s="147"/>
      <c r="P1622" s="149"/>
      <c r="Q1622" s="149"/>
      <c r="R1622" s="121"/>
      <c r="S1622" s="164"/>
      <c r="T1622" s="161"/>
      <c r="U1622" s="164"/>
      <c r="V1622" s="121"/>
      <c r="W1622" s="187"/>
      <c r="X1622" s="140"/>
      <c r="Y1622" s="114"/>
    </row>
    <row r="1623" spans="3:25">
      <c r="C1623" s="167"/>
      <c r="D1623" s="160"/>
      <c r="E1623" s="140"/>
      <c r="F1623" s="143"/>
      <c r="G1623" s="144"/>
      <c r="H1623" s="199"/>
      <c r="I1623" s="187"/>
      <c r="J1623" s="169"/>
      <c r="K1623" s="200"/>
      <c r="L1623" s="143"/>
      <c r="M1623" s="143"/>
      <c r="N1623" s="143"/>
      <c r="O1623" s="147"/>
      <c r="P1623" s="149"/>
      <c r="Q1623" s="149"/>
      <c r="R1623" s="121"/>
      <c r="S1623" s="164"/>
      <c r="T1623" s="161"/>
      <c r="U1623" s="164"/>
      <c r="V1623" s="121"/>
      <c r="W1623" s="187"/>
      <c r="X1623" s="140"/>
      <c r="Y1623" s="114"/>
    </row>
    <row r="1624" spans="3:25">
      <c r="C1624" s="167"/>
      <c r="D1624" s="160"/>
      <c r="E1624" s="140"/>
      <c r="F1624" s="143"/>
      <c r="G1624" s="144"/>
      <c r="H1624" s="199"/>
      <c r="I1624" s="187"/>
      <c r="J1624" s="169"/>
      <c r="K1624" s="200"/>
      <c r="L1624" s="143"/>
      <c r="M1624" s="143"/>
      <c r="N1624" s="143"/>
      <c r="O1624" s="147"/>
      <c r="P1624" s="149"/>
      <c r="Q1624" s="149"/>
      <c r="R1624" s="121"/>
      <c r="S1624" s="164"/>
      <c r="T1624" s="161"/>
      <c r="U1624" s="164"/>
      <c r="V1624" s="121"/>
      <c r="W1624" s="187"/>
      <c r="X1624" s="140"/>
      <c r="Y1624" s="114"/>
    </row>
    <row r="1625" spans="3:25">
      <c r="C1625" s="167"/>
      <c r="D1625" s="160"/>
      <c r="E1625" s="140"/>
      <c r="F1625" s="143"/>
      <c r="G1625" s="144"/>
      <c r="H1625" s="199"/>
      <c r="I1625" s="187"/>
      <c r="J1625" s="169"/>
      <c r="K1625" s="200"/>
      <c r="L1625" s="143"/>
      <c r="M1625" s="143"/>
      <c r="N1625" s="143"/>
      <c r="O1625" s="147"/>
      <c r="P1625" s="149"/>
      <c r="Q1625" s="149"/>
      <c r="R1625" s="121"/>
      <c r="S1625" s="164"/>
      <c r="T1625" s="161"/>
      <c r="U1625" s="164"/>
      <c r="V1625" s="121"/>
      <c r="W1625" s="187"/>
      <c r="X1625" s="140"/>
      <c r="Y1625" s="114"/>
    </row>
    <row r="1626" spans="3:25">
      <c r="C1626" s="167"/>
      <c r="D1626" s="160"/>
      <c r="E1626" s="140"/>
      <c r="F1626" s="143"/>
      <c r="G1626" s="144"/>
      <c r="H1626" s="199"/>
      <c r="I1626" s="187"/>
      <c r="J1626" s="169"/>
      <c r="K1626" s="200"/>
      <c r="L1626" s="143"/>
      <c r="M1626" s="143"/>
      <c r="N1626" s="143"/>
      <c r="O1626" s="147"/>
      <c r="P1626" s="149"/>
      <c r="Q1626" s="149"/>
      <c r="R1626" s="121"/>
      <c r="S1626" s="164"/>
      <c r="T1626" s="161"/>
      <c r="U1626" s="164"/>
      <c r="V1626" s="121"/>
      <c r="W1626" s="187"/>
      <c r="X1626" s="140"/>
      <c r="Y1626" s="114"/>
    </row>
    <row r="1627" spans="3:25">
      <c r="C1627" s="167"/>
      <c r="D1627" s="160"/>
      <c r="E1627" s="140"/>
      <c r="F1627" s="143"/>
      <c r="G1627" s="144"/>
      <c r="H1627" s="199"/>
      <c r="I1627" s="187"/>
      <c r="J1627" s="169"/>
      <c r="K1627" s="200"/>
      <c r="L1627" s="143"/>
      <c r="M1627" s="143"/>
      <c r="N1627" s="143"/>
      <c r="O1627" s="147"/>
      <c r="P1627" s="149"/>
      <c r="Q1627" s="149"/>
      <c r="R1627" s="121"/>
      <c r="S1627" s="164"/>
      <c r="T1627" s="161"/>
      <c r="U1627" s="164"/>
      <c r="V1627" s="121"/>
      <c r="W1627" s="187"/>
      <c r="X1627" s="140"/>
      <c r="Y1627" s="114"/>
    </row>
    <row r="1628" spans="3:25">
      <c r="C1628" s="167"/>
      <c r="D1628" s="160"/>
      <c r="E1628" s="140"/>
      <c r="F1628" s="143"/>
      <c r="G1628" s="144"/>
      <c r="H1628" s="199"/>
      <c r="I1628" s="187"/>
      <c r="J1628" s="169"/>
      <c r="K1628" s="200"/>
      <c r="L1628" s="143"/>
      <c r="M1628" s="143"/>
      <c r="N1628" s="143"/>
      <c r="O1628" s="147"/>
      <c r="P1628" s="149"/>
      <c r="Q1628" s="149"/>
      <c r="R1628" s="121"/>
      <c r="S1628" s="164"/>
      <c r="T1628" s="161"/>
      <c r="U1628" s="164"/>
      <c r="V1628" s="121"/>
      <c r="W1628" s="187"/>
      <c r="X1628" s="140"/>
      <c r="Y1628" s="114"/>
    </row>
    <row r="1629" spans="3:25">
      <c r="C1629" s="167"/>
      <c r="D1629" s="160"/>
      <c r="E1629" s="140"/>
      <c r="F1629" s="143"/>
      <c r="G1629" s="144"/>
      <c r="H1629" s="199"/>
      <c r="I1629" s="187"/>
      <c r="J1629" s="169"/>
      <c r="K1629" s="200"/>
      <c r="L1629" s="143"/>
      <c r="M1629" s="143"/>
      <c r="N1629" s="143"/>
      <c r="O1629" s="147"/>
      <c r="P1629" s="149"/>
      <c r="Q1629" s="149"/>
      <c r="R1629" s="121"/>
      <c r="S1629" s="164"/>
      <c r="T1629" s="161"/>
      <c r="U1629" s="164"/>
      <c r="V1629" s="121"/>
      <c r="W1629" s="187"/>
      <c r="X1629" s="140"/>
      <c r="Y1629" s="114"/>
    </row>
    <row r="1630" spans="3:25">
      <c r="C1630" s="167"/>
      <c r="D1630" s="160"/>
      <c r="E1630" s="140"/>
      <c r="F1630" s="143"/>
      <c r="G1630" s="144"/>
      <c r="H1630" s="199"/>
      <c r="I1630" s="187"/>
      <c r="J1630" s="169"/>
      <c r="K1630" s="200"/>
      <c r="L1630" s="143"/>
      <c r="M1630" s="143"/>
      <c r="N1630" s="143"/>
      <c r="O1630" s="147"/>
      <c r="P1630" s="149"/>
      <c r="Q1630" s="149"/>
      <c r="R1630" s="121"/>
      <c r="S1630" s="164"/>
      <c r="T1630" s="161"/>
      <c r="U1630" s="164"/>
      <c r="V1630" s="121"/>
      <c r="W1630" s="187"/>
      <c r="X1630" s="140"/>
      <c r="Y1630" s="114"/>
    </row>
    <row r="1631" spans="3:25">
      <c r="C1631" s="167"/>
      <c r="D1631" s="160"/>
      <c r="E1631" s="140"/>
      <c r="F1631" s="143"/>
      <c r="G1631" s="144"/>
      <c r="H1631" s="199"/>
      <c r="I1631" s="187"/>
      <c r="J1631" s="169"/>
      <c r="K1631" s="200"/>
      <c r="L1631" s="143"/>
      <c r="M1631" s="143"/>
      <c r="N1631" s="143"/>
      <c r="O1631" s="147"/>
      <c r="P1631" s="149"/>
      <c r="Q1631" s="149"/>
      <c r="R1631" s="121"/>
      <c r="S1631" s="164"/>
      <c r="T1631" s="161"/>
      <c r="U1631" s="164"/>
      <c r="V1631" s="121"/>
      <c r="W1631" s="187"/>
      <c r="X1631" s="140"/>
      <c r="Y1631" s="114"/>
    </row>
    <row r="1632" spans="3:25">
      <c r="C1632" s="167"/>
      <c r="D1632" s="160"/>
      <c r="E1632" s="140"/>
      <c r="F1632" s="143"/>
      <c r="G1632" s="144"/>
      <c r="H1632" s="199"/>
      <c r="I1632" s="187"/>
      <c r="J1632" s="169"/>
      <c r="K1632" s="200"/>
      <c r="L1632" s="143"/>
      <c r="M1632" s="143"/>
      <c r="N1632" s="143"/>
      <c r="O1632" s="147"/>
      <c r="P1632" s="149"/>
      <c r="Q1632" s="149"/>
      <c r="R1632" s="121"/>
      <c r="S1632" s="164"/>
      <c r="T1632" s="161"/>
      <c r="U1632" s="164"/>
      <c r="V1632" s="121"/>
      <c r="W1632" s="187"/>
      <c r="X1632" s="140"/>
      <c r="Y1632" s="114"/>
    </row>
    <row r="1633" spans="3:25">
      <c r="C1633" s="167"/>
      <c r="D1633" s="160"/>
      <c r="E1633" s="140"/>
      <c r="F1633" s="143"/>
      <c r="G1633" s="144"/>
      <c r="H1633" s="199"/>
      <c r="I1633" s="187"/>
      <c r="J1633" s="169"/>
      <c r="K1633" s="200"/>
      <c r="L1633" s="143"/>
      <c r="M1633" s="143"/>
      <c r="N1633" s="143"/>
      <c r="O1633" s="147"/>
      <c r="P1633" s="149"/>
      <c r="Q1633" s="149"/>
      <c r="R1633" s="121"/>
      <c r="S1633" s="164"/>
      <c r="T1633" s="161"/>
      <c r="U1633" s="164"/>
      <c r="V1633" s="121"/>
      <c r="W1633" s="187"/>
      <c r="X1633" s="140"/>
      <c r="Y1633" s="114"/>
    </row>
    <row r="1634" spans="3:25">
      <c r="C1634" s="167"/>
      <c r="D1634" s="160"/>
      <c r="E1634" s="140"/>
      <c r="F1634" s="143"/>
      <c r="G1634" s="144"/>
      <c r="H1634" s="199"/>
      <c r="I1634" s="187"/>
      <c r="J1634" s="169"/>
      <c r="K1634" s="200"/>
      <c r="L1634" s="143"/>
      <c r="M1634" s="143"/>
      <c r="N1634" s="143"/>
      <c r="O1634" s="147"/>
      <c r="P1634" s="149"/>
      <c r="Q1634" s="149"/>
      <c r="R1634" s="121"/>
      <c r="S1634" s="164"/>
      <c r="T1634" s="161"/>
      <c r="U1634" s="164"/>
      <c r="V1634" s="121"/>
      <c r="W1634" s="187"/>
      <c r="X1634" s="140"/>
      <c r="Y1634" s="114"/>
    </row>
    <row r="1635" spans="3:25">
      <c r="C1635" s="167"/>
      <c r="D1635" s="160"/>
      <c r="E1635" s="140"/>
      <c r="F1635" s="143"/>
      <c r="G1635" s="144"/>
      <c r="H1635" s="199"/>
      <c r="I1635" s="187"/>
      <c r="J1635" s="169"/>
      <c r="K1635" s="200"/>
      <c r="L1635" s="143"/>
      <c r="M1635" s="143"/>
      <c r="N1635" s="143"/>
      <c r="O1635" s="147"/>
      <c r="P1635" s="149"/>
      <c r="Q1635" s="149"/>
      <c r="R1635" s="121"/>
      <c r="S1635" s="164"/>
      <c r="T1635" s="161"/>
      <c r="U1635" s="164"/>
      <c r="V1635" s="121"/>
      <c r="W1635" s="187"/>
      <c r="X1635" s="140"/>
      <c r="Y1635" s="114"/>
    </row>
    <row r="1636" spans="3:25">
      <c r="C1636" s="167"/>
      <c r="D1636" s="160"/>
      <c r="E1636" s="140"/>
      <c r="F1636" s="143"/>
      <c r="G1636" s="144"/>
      <c r="H1636" s="199"/>
      <c r="I1636" s="187"/>
      <c r="J1636" s="169"/>
      <c r="K1636" s="200"/>
      <c r="L1636" s="143"/>
      <c r="M1636" s="143"/>
      <c r="N1636" s="143"/>
      <c r="O1636" s="147"/>
      <c r="P1636" s="149"/>
      <c r="Q1636" s="149"/>
      <c r="R1636" s="121"/>
      <c r="S1636" s="164"/>
      <c r="T1636" s="161"/>
      <c r="U1636" s="164"/>
      <c r="V1636" s="121"/>
      <c r="W1636" s="187"/>
      <c r="X1636" s="140"/>
      <c r="Y1636" s="114"/>
    </row>
    <row r="1637" spans="3:25">
      <c r="C1637" s="167"/>
      <c r="D1637" s="160"/>
      <c r="E1637" s="140"/>
      <c r="F1637" s="143"/>
      <c r="G1637" s="144"/>
      <c r="H1637" s="199"/>
      <c r="I1637" s="187"/>
      <c r="J1637" s="169"/>
      <c r="K1637" s="200"/>
      <c r="L1637" s="143"/>
      <c r="M1637" s="143"/>
      <c r="N1637" s="143"/>
      <c r="O1637" s="147"/>
      <c r="P1637" s="149"/>
      <c r="Q1637" s="149"/>
      <c r="R1637" s="121"/>
      <c r="S1637" s="164"/>
      <c r="T1637" s="161"/>
      <c r="U1637" s="164"/>
      <c r="V1637" s="121"/>
      <c r="W1637" s="187"/>
      <c r="X1637" s="140"/>
      <c r="Y1637" s="114"/>
    </row>
    <row r="1638" spans="3:25">
      <c r="C1638" s="167"/>
      <c r="D1638" s="160"/>
      <c r="E1638" s="140"/>
      <c r="F1638" s="143"/>
      <c r="G1638" s="144"/>
      <c r="H1638" s="199"/>
      <c r="I1638" s="187"/>
      <c r="J1638" s="169"/>
      <c r="K1638" s="200"/>
      <c r="L1638" s="143"/>
      <c r="M1638" s="143"/>
      <c r="N1638" s="143"/>
      <c r="O1638" s="147"/>
      <c r="P1638" s="149"/>
      <c r="Q1638" s="149"/>
      <c r="R1638" s="121"/>
      <c r="S1638" s="164"/>
      <c r="T1638" s="161"/>
      <c r="U1638" s="164"/>
      <c r="V1638" s="121"/>
      <c r="W1638" s="187"/>
      <c r="X1638" s="140"/>
      <c r="Y1638" s="114"/>
    </row>
    <row r="1639" spans="3:25">
      <c r="C1639" s="167"/>
      <c r="D1639" s="160"/>
      <c r="E1639" s="140"/>
      <c r="F1639" s="143"/>
      <c r="G1639" s="144"/>
      <c r="H1639" s="199"/>
      <c r="I1639" s="187"/>
      <c r="J1639" s="169"/>
      <c r="K1639" s="200"/>
      <c r="L1639" s="143"/>
      <c r="M1639" s="143"/>
      <c r="N1639" s="143"/>
      <c r="O1639" s="147"/>
      <c r="P1639" s="149"/>
      <c r="Q1639" s="149"/>
      <c r="R1639" s="121"/>
      <c r="S1639" s="164"/>
      <c r="T1639" s="161"/>
      <c r="U1639" s="164"/>
      <c r="V1639" s="121"/>
      <c r="W1639" s="187"/>
      <c r="X1639" s="140"/>
      <c r="Y1639" s="114"/>
    </row>
    <row r="1640" spans="3:25">
      <c r="C1640" s="167"/>
      <c r="D1640" s="160"/>
      <c r="E1640" s="140"/>
      <c r="F1640" s="143"/>
      <c r="G1640" s="144"/>
      <c r="H1640" s="199"/>
      <c r="I1640" s="187"/>
      <c r="J1640" s="169"/>
      <c r="K1640" s="200"/>
      <c r="L1640" s="143"/>
      <c r="M1640" s="143"/>
      <c r="N1640" s="143"/>
      <c r="O1640" s="147"/>
      <c r="P1640" s="149"/>
      <c r="Q1640" s="149"/>
      <c r="R1640" s="121"/>
      <c r="S1640" s="164"/>
      <c r="T1640" s="161"/>
      <c r="U1640" s="164"/>
      <c r="V1640" s="121"/>
      <c r="W1640" s="187"/>
      <c r="X1640" s="140"/>
      <c r="Y1640" s="114"/>
    </row>
    <row r="1641" spans="3:25">
      <c r="C1641" s="167"/>
      <c r="D1641" s="160"/>
      <c r="E1641" s="140"/>
      <c r="F1641" s="143"/>
      <c r="G1641" s="144"/>
      <c r="H1641" s="199"/>
      <c r="I1641" s="187"/>
      <c r="J1641" s="169"/>
      <c r="K1641" s="200"/>
      <c r="L1641" s="143"/>
      <c r="M1641" s="143"/>
      <c r="N1641" s="143"/>
      <c r="O1641" s="147"/>
      <c r="P1641" s="149"/>
      <c r="Q1641" s="149"/>
      <c r="R1641" s="121"/>
      <c r="S1641" s="164"/>
      <c r="T1641" s="161"/>
      <c r="U1641" s="164"/>
      <c r="V1641" s="121"/>
      <c r="W1641" s="187"/>
      <c r="X1641" s="140"/>
      <c r="Y1641" s="114"/>
    </row>
    <row r="1642" spans="3:25">
      <c r="C1642" s="167"/>
      <c r="D1642" s="160"/>
      <c r="E1642" s="140"/>
      <c r="F1642" s="143"/>
      <c r="G1642" s="144"/>
      <c r="H1642" s="199"/>
      <c r="I1642" s="187"/>
      <c r="J1642" s="169"/>
      <c r="K1642" s="200"/>
      <c r="L1642" s="143"/>
      <c r="M1642" s="143"/>
      <c r="N1642" s="143"/>
      <c r="O1642" s="147"/>
      <c r="P1642" s="149"/>
      <c r="Q1642" s="149"/>
      <c r="R1642" s="121"/>
      <c r="S1642" s="164"/>
      <c r="T1642" s="161"/>
      <c r="U1642" s="164"/>
      <c r="V1642" s="121"/>
      <c r="W1642" s="187"/>
      <c r="X1642" s="140"/>
      <c r="Y1642" s="114"/>
    </row>
    <row r="1643" spans="3:25">
      <c r="C1643" s="167"/>
      <c r="D1643" s="160"/>
      <c r="E1643" s="140"/>
      <c r="F1643" s="143"/>
      <c r="G1643" s="144"/>
      <c r="H1643" s="199"/>
      <c r="I1643" s="187"/>
      <c r="J1643" s="169"/>
      <c r="K1643" s="200"/>
      <c r="L1643" s="143"/>
      <c r="M1643" s="143"/>
      <c r="N1643" s="143"/>
      <c r="O1643" s="147"/>
      <c r="P1643" s="149"/>
      <c r="Q1643" s="149"/>
      <c r="R1643" s="121"/>
      <c r="S1643" s="164"/>
      <c r="T1643" s="161"/>
      <c r="U1643" s="164"/>
      <c r="V1643" s="121"/>
      <c r="W1643" s="187"/>
      <c r="X1643" s="140"/>
      <c r="Y1643" s="114"/>
    </row>
    <row r="1644" spans="3:25">
      <c r="C1644" s="167"/>
      <c r="D1644" s="160"/>
      <c r="E1644" s="140"/>
      <c r="F1644" s="143"/>
      <c r="G1644" s="144"/>
      <c r="H1644" s="199"/>
      <c r="I1644" s="187"/>
      <c r="J1644" s="169"/>
      <c r="K1644" s="200"/>
      <c r="L1644" s="143"/>
      <c r="M1644" s="143"/>
      <c r="N1644" s="143"/>
      <c r="O1644" s="147"/>
      <c r="P1644" s="149"/>
      <c r="Q1644" s="149"/>
      <c r="R1644" s="121"/>
      <c r="S1644" s="164"/>
      <c r="T1644" s="161"/>
      <c r="U1644" s="164"/>
      <c r="V1644" s="121"/>
      <c r="W1644" s="187"/>
      <c r="X1644" s="140"/>
      <c r="Y1644" s="114"/>
    </row>
    <row r="1645" spans="3:25">
      <c r="C1645" s="167"/>
      <c r="D1645" s="160"/>
      <c r="E1645" s="140"/>
      <c r="F1645" s="143"/>
      <c r="G1645" s="144"/>
      <c r="H1645" s="199"/>
      <c r="I1645" s="187"/>
      <c r="J1645" s="169"/>
      <c r="K1645" s="200"/>
      <c r="L1645" s="143"/>
      <c r="M1645" s="143"/>
      <c r="N1645" s="143"/>
      <c r="O1645" s="147"/>
      <c r="P1645" s="149"/>
      <c r="Q1645" s="149"/>
      <c r="R1645" s="121"/>
      <c r="S1645" s="164"/>
      <c r="T1645" s="161"/>
      <c r="U1645" s="164"/>
      <c r="V1645" s="121"/>
      <c r="W1645" s="187"/>
      <c r="X1645" s="140"/>
      <c r="Y1645" s="114"/>
    </row>
    <row r="1646" spans="3:25">
      <c r="C1646" s="167"/>
      <c r="D1646" s="160"/>
      <c r="E1646" s="140"/>
      <c r="F1646" s="143"/>
      <c r="G1646" s="144"/>
      <c r="H1646" s="199"/>
      <c r="I1646" s="187"/>
      <c r="J1646" s="169"/>
      <c r="K1646" s="200"/>
      <c r="L1646" s="143"/>
      <c r="M1646" s="143"/>
      <c r="N1646" s="143"/>
      <c r="O1646" s="147"/>
      <c r="P1646" s="149"/>
      <c r="Q1646" s="149"/>
      <c r="R1646" s="121"/>
      <c r="S1646" s="164"/>
      <c r="T1646" s="161"/>
      <c r="U1646" s="164"/>
      <c r="V1646" s="121"/>
      <c r="W1646" s="187"/>
      <c r="X1646" s="140"/>
      <c r="Y1646" s="114"/>
    </row>
    <row r="1647" spans="3:25">
      <c r="C1647" s="167"/>
      <c r="D1647" s="160"/>
      <c r="E1647" s="140"/>
      <c r="F1647" s="143"/>
      <c r="G1647" s="144"/>
      <c r="H1647" s="199"/>
      <c r="I1647" s="187"/>
      <c r="J1647" s="169"/>
      <c r="K1647" s="200"/>
      <c r="L1647" s="143"/>
      <c r="M1647" s="143"/>
      <c r="N1647" s="143"/>
      <c r="O1647" s="147"/>
      <c r="P1647" s="149"/>
      <c r="Q1647" s="149"/>
      <c r="R1647" s="121"/>
      <c r="S1647" s="164"/>
      <c r="T1647" s="161"/>
      <c r="U1647" s="164"/>
      <c r="V1647" s="121"/>
      <c r="W1647" s="187"/>
      <c r="X1647" s="140"/>
      <c r="Y1647" s="114"/>
    </row>
    <row r="1648" spans="3:25">
      <c r="C1648" s="167"/>
      <c r="D1648" s="160"/>
      <c r="E1648" s="140"/>
      <c r="F1648" s="143"/>
      <c r="G1648" s="144"/>
      <c r="H1648" s="199"/>
      <c r="I1648" s="187"/>
      <c r="J1648" s="169"/>
      <c r="K1648" s="200"/>
      <c r="L1648" s="143"/>
      <c r="M1648" s="143"/>
      <c r="N1648" s="143"/>
      <c r="O1648" s="147"/>
      <c r="P1648" s="149"/>
      <c r="Q1648" s="149"/>
      <c r="R1648" s="121"/>
      <c r="S1648" s="164"/>
      <c r="T1648" s="161"/>
      <c r="U1648" s="164"/>
      <c r="V1648" s="121"/>
      <c r="W1648" s="187"/>
      <c r="X1648" s="140"/>
      <c r="Y1648" s="114"/>
    </row>
    <row r="1649" spans="3:25">
      <c r="C1649" s="167"/>
      <c r="D1649" s="160"/>
      <c r="E1649" s="140"/>
      <c r="F1649" s="143"/>
      <c r="G1649" s="144"/>
      <c r="H1649" s="199"/>
      <c r="I1649" s="187"/>
      <c r="J1649" s="169"/>
      <c r="K1649" s="200"/>
      <c r="L1649" s="143"/>
      <c r="M1649" s="143"/>
      <c r="N1649" s="143"/>
      <c r="O1649" s="147"/>
      <c r="P1649" s="149"/>
      <c r="Q1649" s="149"/>
      <c r="R1649" s="121"/>
      <c r="S1649" s="164"/>
      <c r="T1649" s="161"/>
      <c r="U1649" s="164"/>
      <c r="V1649" s="121"/>
      <c r="W1649" s="187"/>
      <c r="X1649" s="140"/>
      <c r="Y1649" s="114"/>
    </row>
    <row r="1650" spans="3:25">
      <c r="C1650" s="167"/>
      <c r="D1650" s="160"/>
      <c r="E1650" s="140"/>
      <c r="F1650" s="143"/>
      <c r="G1650" s="144"/>
      <c r="H1650" s="199"/>
      <c r="I1650" s="187"/>
      <c r="J1650" s="169"/>
      <c r="K1650" s="200"/>
      <c r="L1650" s="143"/>
      <c r="M1650" s="143"/>
      <c r="N1650" s="143"/>
      <c r="O1650" s="147"/>
      <c r="P1650" s="149"/>
      <c r="Q1650" s="149"/>
      <c r="R1650" s="121"/>
      <c r="S1650" s="164"/>
      <c r="T1650" s="161"/>
      <c r="U1650" s="164"/>
      <c r="V1650" s="121"/>
      <c r="W1650" s="187"/>
      <c r="X1650" s="140"/>
      <c r="Y1650" s="114"/>
    </row>
    <row r="1651" spans="3:25">
      <c r="C1651" s="167"/>
      <c r="D1651" s="160"/>
      <c r="E1651" s="140"/>
      <c r="F1651" s="143"/>
      <c r="G1651" s="144"/>
      <c r="H1651" s="199"/>
      <c r="I1651" s="187"/>
      <c r="J1651" s="169"/>
      <c r="K1651" s="200"/>
      <c r="L1651" s="143"/>
      <c r="M1651" s="143"/>
      <c r="N1651" s="143"/>
      <c r="O1651" s="147"/>
      <c r="P1651" s="149"/>
      <c r="Q1651" s="149"/>
      <c r="R1651" s="121"/>
      <c r="S1651" s="164"/>
      <c r="T1651" s="161"/>
      <c r="U1651" s="164"/>
      <c r="V1651" s="121"/>
      <c r="W1651" s="187"/>
      <c r="X1651" s="140"/>
      <c r="Y1651" s="114"/>
    </row>
    <row r="1652" spans="3:25">
      <c r="C1652" s="167"/>
      <c r="D1652" s="160"/>
      <c r="E1652" s="140"/>
      <c r="F1652" s="143"/>
      <c r="G1652" s="144"/>
      <c r="H1652" s="199"/>
      <c r="I1652" s="187"/>
      <c r="J1652" s="169"/>
      <c r="K1652" s="200"/>
      <c r="L1652" s="143"/>
      <c r="M1652" s="143"/>
      <c r="N1652" s="143"/>
      <c r="O1652" s="147"/>
      <c r="P1652" s="149"/>
      <c r="Q1652" s="149"/>
      <c r="R1652" s="121"/>
      <c r="S1652" s="164"/>
      <c r="T1652" s="161"/>
      <c r="U1652" s="164"/>
      <c r="V1652" s="121"/>
      <c r="W1652" s="187"/>
      <c r="X1652" s="140"/>
      <c r="Y1652" s="114"/>
    </row>
    <row r="1653" spans="3:25">
      <c r="C1653" s="167"/>
      <c r="D1653" s="160"/>
      <c r="E1653" s="140"/>
      <c r="F1653" s="143"/>
      <c r="G1653" s="144"/>
      <c r="H1653" s="199"/>
      <c r="I1653" s="187"/>
      <c r="J1653" s="169"/>
      <c r="K1653" s="200"/>
      <c r="L1653" s="143"/>
      <c r="M1653" s="143"/>
      <c r="N1653" s="143"/>
      <c r="O1653" s="147"/>
      <c r="P1653" s="149"/>
      <c r="Q1653" s="149"/>
      <c r="R1653" s="121"/>
      <c r="S1653" s="164"/>
      <c r="T1653" s="161"/>
      <c r="U1653" s="164"/>
      <c r="V1653" s="121"/>
      <c r="W1653" s="187"/>
      <c r="X1653" s="140"/>
      <c r="Y1653" s="114"/>
    </row>
    <row r="1654" spans="3:25">
      <c r="C1654" s="167"/>
      <c r="D1654" s="160"/>
      <c r="E1654" s="140"/>
      <c r="F1654" s="143"/>
      <c r="G1654" s="144"/>
      <c r="H1654" s="199"/>
      <c r="I1654" s="187"/>
      <c r="J1654" s="169"/>
      <c r="K1654" s="200"/>
      <c r="L1654" s="143"/>
      <c r="M1654" s="143"/>
      <c r="N1654" s="143"/>
      <c r="O1654" s="147"/>
      <c r="P1654" s="149"/>
      <c r="Q1654" s="149"/>
      <c r="R1654" s="121"/>
      <c r="S1654" s="164"/>
      <c r="T1654" s="161"/>
      <c r="U1654" s="164"/>
      <c r="V1654" s="121"/>
      <c r="W1654" s="187"/>
      <c r="X1654" s="140"/>
      <c r="Y1654" s="114"/>
    </row>
    <row r="1655" spans="3:25">
      <c r="C1655" s="167"/>
      <c r="D1655" s="160"/>
      <c r="E1655" s="140"/>
      <c r="F1655" s="143"/>
      <c r="G1655" s="144"/>
      <c r="H1655" s="199"/>
      <c r="I1655" s="187"/>
      <c r="J1655" s="169"/>
      <c r="K1655" s="200"/>
      <c r="L1655" s="143"/>
      <c r="M1655" s="143"/>
      <c r="N1655" s="143"/>
      <c r="O1655" s="147"/>
      <c r="P1655" s="149"/>
      <c r="Q1655" s="149"/>
      <c r="R1655" s="121"/>
      <c r="S1655" s="164"/>
      <c r="T1655" s="161"/>
      <c r="U1655" s="164"/>
      <c r="V1655" s="121"/>
      <c r="W1655" s="187"/>
      <c r="X1655" s="140"/>
      <c r="Y1655" s="114"/>
    </row>
    <row r="1656" spans="3:25">
      <c r="C1656" s="167"/>
      <c r="D1656" s="160"/>
      <c r="E1656" s="140"/>
      <c r="F1656" s="143"/>
      <c r="G1656" s="144"/>
      <c r="H1656" s="199"/>
      <c r="I1656" s="187"/>
      <c r="J1656" s="169"/>
      <c r="K1656" s="200"/>
      <c r="L1656" s="143"/>
      <c r="M1656" s="143"/>
      <c r="N1656" s="143"/>
      <c r="O1656" s="147"/>
      <c r="P1656" s="149"/>
      <c r="Q1656" s="149"/>
      <c r="R1656" s="121"/>
      <c r="S1656" s="164"/>
      <c r="T1656" s="161"/>
      <c r="U1656" s="164"/>
      <c r="V1656" s="121"/>
      <c r="W1656" s="187"/>
      <c r="X1656" s="140"/>
      <c r="Y1656" s="114"/>
    </row>
    <row r="1657" spans="3:25">
      <c r="C1657" s="167"/>
      <c r="D1657" s="160"/>
      <c r="E1657" s="140"/>
      <c r="F1657" s="143"/>
      <c r="G1657" s="144"/>
      <c r="H1657" s="199"/>
      <c r="I1657" s="187"/>
      <c r="J1657" s="169"/>
      <c r="K1657" s="200"/>
      <c r="L1657" s="143"/>
      <c r="M1657" s="143"/>
      <c r="N1657" s="143"/>
      <c r="O1657" s="147"/>
      <c r="P1657" s="149"/>
      <c r="Q1657" s="149"/>
      <c r="R1657" s="121"/>
      <c r="S1657" s="164"/>
      <c r="T1657" s="161"/>
      <c r="U1657" s="164"/>
      <c r="V1657" s="121"/>
      <c r="W1657" s="187"/>
      <c r="X1657" s="140"/>
      <c r="Y1657" s="114"/>
    </row>
    <row r="1658" spans="3:25">
      <c r="C1658" s="167"/>
      <c r="D1658" s="160"/>
      <c r="E1658" s="140"/>
      <c r="F1658" s="143"/>
      <c r="G1658" s="144"/>
      <c r="H1658" s="199"/>
      <c r="I1658" s="187"/>
      <c r="J1658" s="169"/>
      <c r="K1658" s="200"/>
      <c r="L1658" s="143"/>
      <c r="M1658" s="143"/>
      <c r="N1658" s="143"/>
      <c r="O1658" s="147"/>
      <c r="P1658" s="149"/>
      <c r="Q1658" s="149"/>
      <c r="R1658" s="121"/>
      <c r="S1658" s="164"/>
      <c r="T1658" s="161"/>
      <c r="U1658" s="164"/>
      <c r="V1658" s="121"/>
      <c r="W1658" s="187"/>
      <c r="X1658" s="140"/>
      <c r="Y1658" s="114"/>
    </row>
    <row r="1659" spans="3:25">
      <c r="C1659" s="167"/>
      <c r="D1659" s="160"/>
      <c r="E1659" s="140"/>
      <c r="F1659" s="143"/>
      <c r="G1659" s="144"/>
      <c r="H1659" s="199"/>
      <c r="I1659" s="187"/>
      <c r="J1659" s="169"/>
      <c r="K1659" s="200"/>
      <c r="L1659" s="143"/>
      <c r="M1659" s="143"/>
      <c r="N1659" s="143"/>
      <c r="O1659" s="147"/>
      <c r="P1659" s="149"/>
      <c r="Q1659" s="149"/>
      <c r="R1659" s="121"/>
      <c r="S1659" s="164"/>
      <c r="T1659" s="161"/>
      <c r="U1659" s="164"/>
      <c r="V1659" s="121"/>
      <c r="W1659" s="187"/>
      <c r="X1659" s="140"/>
      <c r="Y1659" s="114"/>
    </row>
    <row r="1660" spans="3:25">
      <c r="C1660" s="167"/>
      <c r="D1660" s="160"/>
      <c r="E1660" s="140"/>
      <c r="F1660" s="143"/>
      <c r="G1660" s="144"/>
      <c r="H1660" s="199"/>
      <c r="I1660" s="187"/>
      <c r="J1660" s="169"/>
      <c r="K1660" s="200"/>
      <c r="L1660" s="143"/>
      <c r="M1660" s="143"/>
      <c r="N1660" s="143"/>
      <c r="O1660" s="147"/>
      <c r="P1660" s="149"/>
      <c r="Q1660" s="149"/>
      <c r="R1660" s="121"/>
      <c r="S1660" s="164"/>
      <c r="T1660" s="161"/>
      <c r="U1660" s="164"/>
      <c r="V1660" s="121"/>
      <c r="W1660" s="187"/>
      <c r="X1660" s="140"/>
      <c r="Y1660" s="114"/>
    </row>
    <row r="1661" spans="3:25">
      <c r="C1661" s="167"/>
      <c r="D1661" s="160"/>
      <c r="E1661" s="140"/>
      <c r="F1661" s="143"/>
      <c r="G1661" s="144"/>
      <c r="H1661" s="199"/>
      <c r="I1661" s="187"/>
      <c r="J1661" s="169"/>
      <c r="K1661" s="200"/>
      <c r="L1661" s="143"/>
      <c r="M1661" s="143"/>
      <c r="N1661" s="143"/>
      <c r="O1661" s="147"/>
      <c r="P1661" s="149"/>
      <c r="Q1661" s="149"/>
      <c r="R1661" s="121"/>
      <c r="S1661" s="164"/>
      <c r="T1661" s="161"/>
      <c r="U1661" s="164"/>
      <c r="V1661" s="121"/>
      <c r="W1661" s="187"/>
      <c r="X1661" s="140"/>
      <c r="Y1661" s="114"/>
    </row>
    <row r="1662" spans="3:25">
      <c r="C1662" s="167"/>
      <c r="D1662" s="160"/>
      <c r="E1662" s="140"/>
      <c r="F1662" s="143"/>
      <c r="G1662" s="144"/>
      <c r="H1662" s="199"/>
      <c r="I1662" s="187"/>
      <c r="J1662" s="169"/>
      <c r="K1662" s="200"/>
      <c r="L1662" s="143"/>
      <c r="M1662" s="143"/>
      <c r="N1662" s="143"/>
      <c r="O1662" s="147"/>
      <c r="P1662" s="149"/>
      <c r="Q1662" s="149"/>
      <c r="R1662" s="121"/>
      <c r="S1662" s="164"/>
      <c r="T1662" s="161"/>
      <c r="U1662" s="164"/>
      <c r="V1662" s="121"/>
      <c r="W1662" s="187"/>
      <c r="X1662" s="140"/>
      <c r="Y1662" s="114"/>
    </row>
    <row r="1663" spans="3:25">
      <c r="C1663" s="167"/>
      <c r="D1663" s="160"/>
      <c r="E1663" s="140"/>
      <c r="F1663" s="143"/>
      <c r="G1663" s="144"/>
      <c r="H1663" s="199"/>
      <c r="I1663" s="187"/>
      <c r="J1663" s="169"/>
      <c r="K1663" s="200"/>
      <c r="L1663" s="143"/>
      <c r="M1663" s="143"/>
      <c r="N1663" s="143"/>
      <c r="O1663" s="147"/>
      <c r="P1663" s="149"/>
      <c r="Q1663" s="149"/>
      <c r="R1663" s="121"/>
      <c r="S1663" s="164"/>
      <c r="T1663" s="161"/>
      <c r="U1663" s="164"/>
      <c r="V1663" s="121"/>
      <c r="W1663" s="187"/>
      <c r="X1663" s="140"/>
      <c r="Y1663" s="114"/>
    </row>
    <row r="1664" spans="3:25">
      <c r="C1664" s="167"/>
      <c r="D1664" s="160"/>
      <c r="E1664" s="140"/>
      <c r="F1664" s="143"/>
      <c r="G1664" s="144"/>
      <c r="H1664" s="199"/>
      <c r="I1664" s="187"/>
      <c r="J1664" s="169"/>
      <c r="K1664" s="200"/>
      <c r="L1664" s="143"/>
      <c r="M1664" s="143"/>
      <c r="N1664" s="143"/>
      <c r="O1664" s="147"/>
      <c r="P1664" s="149"/>
      <c r="Q1664" s="149"/>
      <c r="R1664" s="121"/>
      <c r="S1664" s="164"/>
      <c r="T1664" s="161"/>
      <c r="U1664" s="164"/>
      <c r="V1664" s="121"/>
      <c r="W1664" s="187"/>
      <c r="X1664" s="140"/>
      <c r="Y1664" s="114"/>
    </row>
    <row r="1665" spans="3:25">
      <c r="C1665" s="167"/>
      <c r="D1665" s="160"/>
      <c r="E1665" s="140"/>
      <c r="F1665" s="143"/>
      <c r="G1665" s="144"/>
      <c r="H1665" s="199"/>
      <c r="I1665" s="187"/>
      <c r="J1665" s="169"/>
      <c r="K1665" s="200"/>
      <c r="L1665" s="143"/>
      <c r="M1665" s="143"/>
      <c r="N1665" s="143"/>
      <c r="O1665" s="147"/>
      <c r="P1665" s="149"/>
      <c r="Q1665" s="149"/>
      <c r="R1665" s="121"/>
      <c r="S1665" s="164"/>
      <c r="T1665" s="161"/>
      <c r="U1665" s="164"/>
      <c r="V1665" s="121"/>
      <c r="W1665" s="187"/>
      <c r="X1665" s="140"/>
      <c r="Y1665" s="114"/>
    </row>
    <row r="1666" spans="3:25">
      <c r="C1666" s="167"/>
      <c r="D1666" s="160"/>
      <c r="E1666" s="140"/>
      <c r="F1666" s="143"/>
      <c r="G1666" s="144"/>
      <c r="H1666" s="199"/>
      <c r="I1666" s="187"/>
      <c r="J1666" s="169"/>
      <c r="K1666" s="200"/>
      <c r="L1666" s="143"/>
      <c r="M1666" s="143"/>
      <c r="N1666" s="143"/>
      <c r="O1666" s="147"/>
      <c r="P1666" s="149"/>
      <c r="Q1666" s="149"/>
      <c r="R1666" s="121"/>
      <c r="S1666" s="164"/>
      <c r="T1666" s="161"/>
      <c r="U1666" s="164"/>
      <c r="V1666" s="121"/>
      <c r="W1666" s="187"/>
      <c r="X1666" s="140"/>
      <c r="Y1666" s="114"/>
    </row>
    <row r="1667" spans="3:25">
      <c r="C1667" s="167"/>
      <c r="D1667" s="160"/>
      <c r="E1667" s="140"/>
      <c r="F1667" s="143"/>
      <c r="G1667" s="144"/>
      <c r="H1667" s="199"/>
      <c r="I1667" s="187"/>
      <c r="J1667" s="169"/>
      <c r="K1667" s="200"/>
      <c r="L1667" s="143"/>
      <c r="M1667" s="143"/>
      <c r="N1667" s="143"/>
      <c r="O1667" s="147"/>
      <c r="P1667" s="149"/>
      <c r="Q1667" s="149"/>
      <c r="R1667" s="121"/>
      <c r="S1667" s="164"/>
      <c r="T1667" s="161"/>
      <c r="U1667" s="164"/>
      <c r="V1667" s="121"/>
      <c r="W1667" s="187"/>
      <c r="X1667" s="140"/>
      <c r="Y1667" s="114"/>
    </row>
    <row r="1668" spans="3:25">
      <c r="C1668" s="167"/>
      <c r="D1668" s="160"/>
      <c r="E1668" s="140"/>
      <c r="F1668" s="143"/>
      <c r="G1668" s="144"/>
      <c r="H1668" s="199"/>
      <c r="I1668" s="187"/>
      <c r="J1668" s="169"/>
      <c r="K1668" s="200"/>
      <c r="L1668" s="143"/>
      <c r="M1668" s="143"/>
      <c r="N1668" s="143"/>
      <c r="O1668" s="147"/>
      <c r="P1668" s="149"/>
      <c r="Q1668" s="149"/>
      <c r="R1668" s="121"/>
      <c r="S1668" s="164"/>
      <c r="T1668" s="161"/>
      <c r="U1668" s="164"/>
      <c r="V1668" s="121"/>
      <c r="W1668" s="187"/>
      <c r="X1668" s="140"/>
      <c r="Y1668" s="114"/>
    </row>
    <row r="1669" spans="3:25">
      <c r="C1669" s="167"/>
      <c r="D1669" s="160"/>
      <c r="E1669" s="140"/>
      <c r="F1669" s="143"/>
      <c r="G1669" s="144"/>
      <c r="H1669" s="199"/>
      <c r="I1669" s="187"/>
      <c r="J1669" s="169"/>
      <c r="K1669" s="200"/>
      <c r="L1669" s="143"/>
      <c r="M1669" s="143"/>
      <c r="N1669" s="143"/>
      <c r="O1669" s="147"/>
      <c r="P1669" s="149"/>
      <c r="Q1669" s="149"/>
      <c r="R1669" s="121"/>
      <c r="S1669" s="164"/>
      <c r="T1669" s="161"/>
      <c r="U1669" s="164"/>
      <c r="V1669" s="121"/>
      <c r="W1669" s="187"/>
      <c r="X1669" s="140"/>
      <c r="Y1669" s="114"/>
    </row>
    <row r="1670" spans="3:25">
      <c r="C1670" s="167"/>
      <c r="D1670" s="160"/>
      <c r="E1670" s="140"/>
      <c r="F1670" s="143"/>
      <c r="G1670" s="144"/>
      <c r="H1670" s="199"/>
      <c r="I1670" s="187"/>
      <c r="J1670" s="169"/>
      <c r="K1670" s="200"/>
      <c r="L1670" s="143"/>
      <c r="M1670" s="143"/>
      <c r="N1670" s="143"/>
      <c r="O1670" s="147"/>
      <c r="P1670" s="149"/>
      <c r="Q1670" s="149"/>
      <c r="R1670" s="121"/>
      <c r="S1670" s="164"/>
      <c r="T1670" s="161"/>
      <c r="U1670" s="164"/>
      <c r="V1670" s="121"/>
      <c r="W1670" s="187"/>
      <c r="X1670" s="140"/>
      <c r="Y1670" s="114"/>
    </row>
    <row r="1671" spans="3:25">
      <c r="C1671" s="167"/>
      <c r="D1671" s="160"/>
      <c r="E1671" s="140"/>
      <c r="F1671" s="143"/>
      <c r="G1671" s="144"/>
      <c r="H1671" s="199"/>
      <c r="I1671" s="187"/>
      <c r="J1671" s="169"/>
      <c r="K1671" s="200"/>
      <c r="L1671" s="143"/>
      <c r="M1671" s="143"/>
      <c r="N1671" s="143"/>
      <c r="O1671" s="147"/>
      <c r="P1671" s="149"/>
      <c r="Q1671" s="149"/>
      <c r="R1671" s="121"/>
      <c r="S1671" s="164"/>
      <c r="T1671" s="161"/>
      <c r="U1671" s="164"/>
      <c r="V1671" s="121"/>
      <c r="W1671" s="187"/>
      <c r="X1671" s="140"/>
      <c r="Y1671" s="114"/>
    </row>
    <row r="1672" spans="3:25">
      <c r="C1672" s="167"/>
      <c r="D1672" s="160"/>
      <c r="E1672" s="140"/>
      <c r="F1672" s="143"/>
      <c r="G1672" s="144"/>
      <c r="H1672" s="199"/>
      <c r="I1672" s="187"/>
      <c r="J1672" s="169"/>
      <c r="K1672" s="200"/>
      <c r="L1672" s="143"/>
      <c r="M1672" s="143"/>
      <c r="N1672" s="143"/>
      <c r="O1672" s="147"/>
      <c r="P1672" s="149"/>
      <c r="Q1672" s="149"/>
      <c r="R1672" s="121"/>
      <c r="S1672" s="164"/>
      <c r="T1672" s="161"/>
      <c r="U1672" s="164"/>
      <c r="V1672" s="121"/>
      <c r="W1672" s="187"/>
      <c r="X1672" s="140"/>
      <c r="Y1672" s="114"/>
    </row>
    <row r="1673" spans="3:25">
      <c r="C1673" s="167"/>
      <c r="D1673" s="160"/>
      <c r="E1673" s="140"/>
      <c r="F1673" s="143"/>
      <c r="G1673" s="144"/>
      <c r="H1673" s="199"/>
      <c r="I1673" s="187"/>
      <c r="J1673" s="169"/>
      <c r="K1673" s="200"/>
      <c r="L1673" s="143"/>
      <c r="M1673" s="143"/>
      <c r="N1673" s="143"/>
      <c r="O1673" s="147"/>
      <c r="P1673" s="149"/>
      <c r="Q1673" s="149"/>
      <c r="R1673" s="121"/>
      <c r="S1673" s="164"/>
      <c r="T1673" s="161"/>
      <c r="U1673" s="164"/>
      <c r="V1673" s="121"/>
      <c r="W1673" s="187"/>
      <c r="X1673" s="140"/>
      <c r="Y1673" s="114"/>
    </row>
    <row r="1674" spans="3:25">
      <c r="C1674" s="167"/>
      <c r="D1674" s="160"/>
      <c r="E1674" s="140"/>
      <c r="F1674" s="143"/>
      <c r="G1674" s="144"/>
      <c r="H1674" s="199"/>
      <c r="I1674" s="187"/>
      <c r="J1674" s="169"/>
      <c r="K1674" s="200"/>
      <c r="L1674" s="143"/>
      <c r="M1674" s="143"/>
      <c r="N1674" s="143"/>
      <c r="O1674" s="147"/>
      <c r="P1674" s="149"/>
      <c r="Q1674" s="149"/>
      <c r="R1674" s="121"/>
      <c r="S1674" s="164"/>
      <c r="T1674" s="161"/>
      <c r="U1674" s="164"/>
      <c r="V1674" s="121"/>
      <c r="W1674" s="187"/>
      <c r="X1674" s="140"/>
      <c r="Y1674" s="114"/>
    </row>
    <row r="1675" spans="3:25">
      <c r="C1675" s="167"/>
      <c r="D1675" s="160"/>
      <c r="E1675" s="140"/>
      <c r="F1675" s="143"/>
      <c r="G1675" s="144"/>
      <c r="H1675" s="199"/>
      <c r="I1675" s="187"/>
      <c r="J1675" s="169"/>
      <c r="K1675" s="200"/>
      <c r="L1675" s="143"/>
      <c r="M1675" s="143"/>
      <c r="N1675" s="143"/>
      <c r="O1675" s="147"/>
      <c r="P1675" s="149"/>
      <c r="Q1675" s="149"/>
      <c r="R1675" s="121"/>
      <c r="S1675" s="164"/>
      <c r="T1675" s="161"/>
      <c r="U1675" s="164"/>
      <c r="V1675" s="121"/>
      <c r="W1675" s="187"/>
      <c r="X1675" s="140"/>
      <c r="Y1675" s="114"/>
    </row>
    <row r="1676" spans="3:25">
      <c r="C1676" s="167"/>
      <c r="D1676" s="160"/>
      <c r="E1676" s="140"/>
      <c r="F1676" s="143"/>
      <c r="G1676" s="144"/>
      <c r="H1676" s="199"/>
      <c r="I1676" s="187"/>
      <c r="J1676" s="169"/>
      <c r="K1676" s="200"/>
      <c r="L1676" s="143"/>
      <c r="M1676" s="143"/>
      <c r="N1676" s="143"/>
      <c r="O1676" s="147"/>
      <c r="P1676" s="149"/>
      <c r="Q1676" s="149"/>
      <c r="R1676" s="121"/>
      <c r="S1676" s="164"/>
      <c r="T1676" s="161"/>
      <c r="U1676" s="164"/>
      <c r="V1676" s="121"/>
      <c r="W1676" s="187"/>
      <c r="X1676" s="140"/>
      <c r="Y1676" s="114"/>
    </row>
    <row r="1677" spans="3:25">
      <c r="C1677" s="167"/>
      <c r="D1677" s="160"/>
      <c r="E1677" s="140"/>
      <c r="F1677" s="143"/>
      <c r="G1677" s="144"/>
      <c r="H1677" s="199"/>
      <c r="I1677" s="187"/>
      <c r="J1677" s="169"/>
      <c r="K1677" s="200"/>
      <c r="L1677" s="143"/>
      <c r="M1677" s="143"/>
      <c r="N1677" s="143"/>
      <c r="O1677" s="147"/>
      <c r="P1677" s="149"/>
      <c r="Q1677" s="149"/>
      <c r="R1677" s="121"/>
      <c r="S1677" s="164"/>
      <c r="T1677" s="161"/>
      <c r="U1677" s="164"/>
      <c r="V1677" s="121"/>
      <c r="W1677" s="187"/>
      <c r="X1677" s="140"/>
      <c r="Y1677" s="114"/>
    </row>
    <row r="1678" spans="3:25">
      <c r="C1678" s="167"/>
      <c r="D1678" s="160"/>
      <c r="E1678" s="140"/>
      <c r="F1678" s="143"/>
      <c r="G1678" s="144"/>
      <c r="H1678" s="199"/>
      <c r="I1678" s="187"/>
      <c r="J1678" s="169"/>
      <c r="K1678" s="200"/>
      <c r="L1678" s="143"/>
      <c r="M1678" s="143"/>
      <c r="N1678" s="143"/>
      <c r="O1678" s="147"/>
      <c r="P1678" s="149"/>
      <c r="Q1678" s="149"/>
      <c r="R1678" s="121"/>
      <c r="S1678" s="164"/>
      <c r="T1678" s="161"/>
      <c r="U1678" s="164"/>
      <c r="V1678" s="121"/>
      <c r="W1678" s="187"/>
      <c r="X1678" s="140"/>
      <c r="Y1678" s="114"/>
    </row>
    <row r="1679" spans="3:25">
      <c r="C1679" s="167"/>
      <c r="D1679" s="160"/>
      <c r="E1679" s="140"/>
      <c r="F1679" s="143"/>
      <c r="G1679" s="144"/>
      <c r="H1679" s="199"/>
      <c r="I1679" s="187"/>
      <c r="J1679" s="169"/>
      <c r="K1679" s="200"/>
      <c r="L1679" s="143"/>
      <c r="M1679" s="143"/>
      <c r="N1679" s="143"/>
      <c r="O1679" s="147"/>
      <c r="P1679" s="149"/>
      <c r="Q1679" s="149"/>
      <c r="R1679" s="121"/>
      <c r="S1679" s="164"/>
      <c r="T1679" s="161"/>
      <c r="U1679" s="164"/>
      <c r="V1679" s="121"/>
      <c r="W1679" s="187"/>
      <c r="X1679" s="140"/>
      <c r="Y1679" s="114"/>
    </row>
    <row r="1680" spans="3:25">
      <c r="C1680" s="167"/>
      <c r="D1680" s="160"/>
      <c r="E1680" s="140"/>
      <c r="F1680" s="143"/>
      <c r="G1680" s="144"/>
      <c r="H1680" s="199"/>
      <c r="I1680" s="187"/>
      <c r="J1680" s="169"/>
      <c r="K1680" s="200"/>
      <c r="L1680" s="143"/>
      <c r="M1680" s="143"/>
      <c r="N1680" s="143"/>
      <c r="O1680" s="147"/>
      <c r="P1680" s="149"/>
      <c r="Q1680" s="149"/>
      <c r="R1680" s="121"/>
      <c r="S1680" s="164"/>
      <c r="T1680" s="161"/>
      <c r="U1680" s="164"/>
      <c r="V1680" s="121"/>
      <c r="W1680" s="187"/>
      <c r="X1680" s="140"/>
      <c r="Y1680" s="114"/>
    </row>
    <row r="1681" spans="3:25">
      <c r="C1681" s="167"/>
      <c r="D1681" s="160"/>
      <c r="E1681" s="140"/>
      <c r="F1681" s="143"/>
      <c r="G1681" s="144"/>
      <c r="H1681" s="199"/>
      <c r="I1681" s="187"/>
      <c r="J1681" s="169"/>
      <c r="K1681" s="200"/>
      <c r="L1681" s="143"/>
      <c r="M1681" s="143"/>
      <c r="N1681" s="143"/>
      <c r="O1681" s="147"/>
      <c r="P1681" s="149"/>
      <c r="Q1681" s="149"/>
      <c r="R1681" s="121"/>
      <c r="S1681" s="164"/>
      <c r="T1681" s="161"/>
      <c r="U1681" s="164"/>
      <c r="V1681" s="121"/>
      <c r="W1681" s="187"/>
      <c r="X1681" s="140"/>
      <c r="Y1681" s="114"/>
    </row>
    <row r="1682" spans="3:25">
      <c r="C1682" s="167"/>
      <c r="D1682" s="160"/>
      <c r="E1682" s="140"/>
      <c r="F1682" s="143"/>
      <c r="G1682" s="144"/>
      <c r="H1682" s="199"/>
      <c r="I1682" s="187"/>
      <c r="J1682" s="169"/>
      <c r="K1682" s="200"/>
      <c r="L1682" s="143"/>
      <c r="M1682" s="143"/>
      <c r="N1682" s="143"/>
      <c r="O1682" s="147"/>
      <c r="P1682" s="149"/>
      <c r="Q1682" s="149"/>
      <c r="R1682" s="121"/>
      <c r="S1682" s="164"/>
      <c r="T1682" s="161"/>
      <c r="U1682" s="164"/>
      <c r="V1682" s="121"/>
      <c r="W1682" s="187"/>
      <c r="X1682" s="140"/>
      <c r="Y1682" s="114"/>
    </row>
    <row r="1683" spans="3:25">
      <c r="C1683" s="167"/>
      <c r="D1683" s="160"/>
      <c r="E1683" s="140"/>
      <c r="F1683" s="143"/>
      <c r="G1683" s="144"/>
      <c r="H1683" s="199"/>
      <c r="I1683" s="187"/>
      <c r="J1683" s="169"/>
      <c r="K1683" s="200"/>
      <c r="L1683" s="143"/>
      <c r="M1683" s="143"/>
      <c r="N1683" s="143"/>
      <c r="O1683" s="147"/>
      <c r="P1683" s="149"/>
      <c r="Q1683" s="149"/>
      <c r="R1683" s="121"/>
      <c r="S1683" s="164"/>
      <c r="T1683" s="161"/>
      <c r="U1683" s="164"/>
      <c r="V1683" s="121"/>
      <c r="W1683" s="187"/>
      <c r="X1683" s="140"/>
      <c r="Y1683" s="114"/>
    </row>
    <row r="1684" spans="3:25">
      <c r="C1684" s="167"/>
      <c r="D1684" s="160"/>
      <c r="E1684" s="140"/>
      <c r="F1684" s="143"/>
      <c r="G1684" s="144"/>
      <c r="H1684" s="199"/>
      <c r="I1684" s="187"/>
      <c r="J1684" s="169"/>
      <c r="K1684" s="200"/>
      <c r="L1684" s="143"/>
      <c r="M1684" s="143"/>
      <c r="N1684" s="143"/>
      <c r="O1684" s="147"/>
      <c r="P1684" s="149"/>
      <c r="Q1684" s="149"/>
      <c r="R1684" s="121"/>
      <c r="S1684" s="164"/>
      <c r="T1684" s="161"/>
      <c r="U1684" s="164"/>
      <c r="V1684" s="121"/>
      <c r="W1684" s="187"/>
      <c r="X1684" s="140"/>
      <c r="Y1684" s="114"/>
    </row>
    <row r="1685" spans="3:25">
      <c r="C1685" s="167"/>
      <c r="D1685" s="160"/>
      <c r="E1685" s="140"/>
      <c r="F1685" s="143"/>
      <c r="G1685" s="144"/>
      <c r="H1685" s="199"/>
      <c r="I1685" s="187"/>
      <c r="J1685" s="169"/>
      <c r="K1685" s="200"/>
      <c r="L1685" s="143"/>
      <c r="M1685" s="143"/>
      <c r="N1685" s="143"/>
      <c r="O1685" s="147"/>
      <c r="P1685" s="149"/>
      <c r="Q1685" s="149"/>
      <c r="R1685" s="121"/>
      <c r="S1685" s="164"/>
      <c r="T1685" s="161"/>
      <c r="U1685" s="164"/>
      <c r="V1685" s="121"/>
      <c r="W1685" s="187"/>
      <c r="X1685" s="140"/>
      <c r="Y1685" s="114"/>
    </row>
    <row r="1686" spans="3:25">
      <c r="C1686" s="167"/>
      <c r="D1686" s="160"/>
      <c r="E1686" s="140"/>
      <c r="F1686" s="143"/>
      <c r="G1686" s="144"/>
      <c r="H1686" s="199"/>
      <c r="I1686" s="187"/>
      <c r="J1686" s="169"/>
      <c r="K1686" s="200"/>
      <c r="L1686" s="143"/>
      <c r="M1686" s="143"/>
      <c r="N1686" s="143"/>
      <c r="O1686" s="147"/>
      <c r="P1686" s="149"/>
      <c r="Q1686" s="149"/>
      <c r="R1686" s="121"/>
      <c r="S1686" s="164"/>
      <c r="T1686" s="161"/>
      <c r="U1686" s="164"/>
      <c r="V1686" s="121"/>
      <c r="W1686" s="187"/>
      <c r="X1686" s="140"/>
      <c r="Y1686" s="114"/>
    </row>
    <row r="1687" spans="3:25">
      <c r="C1687" s="167"/>
      <c r="D1687" s="160"/>
      <c r="E1687" s="140"/>
      <c r="F1687" s="143"/>
      <c r="G1687" s="144"/>
      <c r="H1687" s="199"/>
      <c r="I1687" s="187"/>
      <c r="J1687" s="169"/>
      <c r="K1687" s="200"/>
      <c r="L1687" s="143"/>
      <c r="M1687" s="143"/>
      <c r="N1687" s="143"/>
      <c r="O1687" s="147"/>
      <c r="P1687" s="149"/>
      <c r="Q1687" s="149"/>
      <c r="R1687" s="121"/>
      <c r="S1687" s="164"/>
      <c r="T1687" s="161"/>
      <c r="U1687" s="164"/>
      <c r="V1687" s="121"/>
      <c r="W1687" s="187"/>
      <c r="X1687" s="140"/>
      <c r="Y1687" s="114"/>
    </row>
    <row r="1688" spans="3:25">
      <c r="C1688" s="167"/>
      <c r="D1688" s="160"/>
      <c r="E1688" s="140"/>
      <c r="F1688" s="143"/>
      <c r="G1688" s="144"/>
      <c r="H1688" s="199"/>
      <c r="I1688" s="187"/>
      <c r="J1688" s="169"/>
      <c r="K1688" s="200"/>
      <c r="L1688" s="143"/>
      <c r="M1688" s="143"/>
      <c r="N1688" s="143"/>
      <c r="O1688" s="147"/>
      <c r="P1688" s="149"/>
      <c r="Q1688" s="149"/>
      <c r="R1688" s="121"/>
      <c r="S1688" s="164"/>
      <c r="T1688" s="161"/>
      <c r="U1688" s="164"/>
      <c r="V1688" s="121"/>
      <c r="W1688" s="187"/>
      <c r="X1688" s="140"/>
      <c r="Y1688" s="114"/>
    </row>
    <row r="1689" spans="3:25">
      <c r="C1689" s="167"/>
      <c r="D1689" s="160"/>
      <c r="E1689" s="140"/>
      <c r="F1689" s="143"/>
      <c r="G1689" s="144"/>
      <c r="H1689" s="199"/>
      <c r="I1689" s="187"/>
      <c r="J1689" s="169"/>
      <c r="K1689" s="200"/>
      <c r="L1689" s="143"/>
      <c r="M1689" s="143"/>
      <c r="N1689" s="143"/>
      <c r="O1689" s="147"/>
      <c r="P1689" s="149"/>
      <c r="Q1689" s="149"/>
      <c r="R1689" s="121"/>
      <c r="S1689" s="164"/>
      <c r="T1689" s="161"/>
      <c r="U1689" s="164"/>
      <c r="V1689" s="121"/>
      <c r="W1689" s="187"/>
      <c r="X1689" s="140"/>
      <c r="Y1689" s="114"/>
    </row>
    <row r="1690" spans="3:25">
      <c r="C1690" s="167"/>
      <c r="D1690" s="160"/>
      <c r="E1690" s="140"/>
      <c r="F1690" s="143"/>
      <c r="G1690" s="144"/>
      <c r="H1690" s="199"/>
      <c r="I1690" s="187"/>
      <c r="J1690" s="169"/>
      <c r="K1690" s="200"/>
      <c r="L1690" s="143"/>
      <c r="M1690" s="143"/>
      <c r="N1690" s="143"/>
      <c r="O1690" s="147"/>
      <c r="P1690" s="149"/>
      <c r="Q1690" s="149"/>
      <c r="R1690" s="121"/>
      <c r="S1690" s="164"/>
      <c r="T1690" s="161"/>
      <c r="U1690" s="164"/>
      <c r="V1690" s="121"/>
      <c r="W1690" s="187"/>
      <c r="X1690" s="140"/>
      <c r="Y1690" s="114"/>
    </row>
    <row r="1691" spans="3:25">
      <c r="C1691" s="167"/>
      <c r="D1691" s="160"/>
      <c r="E1691" s="140"/>
      <c r="F1691" s="143"/>
      <c r="G1691" s="144"/>
      <c r="H1691" s="199"/>
      <c r="I1691" s="187"/>
      <c r="J1691" s="169"/>
      <c r="K1691" s="200"/>
      <c r="L1691" s="143"/>
      <c r="M1691" s="143"/>
      <c r="N1691" s="143"/>
      <c r="O1691" s="147"/>
      <c r="P1691" s="149"/>
      <c r="Q1691" s="149"/>
      <c r="R1691" s="121"/>
      <c r="S1691" s="164"/>
      <c r="T1691" s="161"/>
      <c r="U1691" s="164"/>
      <c r="V1691" s="121"/>
      <c r="W1691" s="187"/>
      <c r="X1691" s="140"/>
      <c r="Y1691" s="114"/>
    </row>
    <row r="1692" spans="3:25">
      <c r="C1692" s="167"/>
      <c r="D1692" s="160"/>
      <c r="E1692" s="140"/>
      <c r="F1692" s="143"/>
      <c r="G1692" s="144"/>
      <c r="H1692" s="199"/>
      <c r="I1692" s="187"/>
      <c r="J1692" s="169"/>
      <c r="K1692" s="200"/>
      <c r="L1692" s="143"/>
      <c r="M1692" s="143"/>
      <c r="N1692" s="143"/>
      <c r="O1692" s="147"/>
      <c r="P1692" s="149"/>
      <c r="Q1692" s="149"/>
      <c r="R1692" s="121"/>
      <c r="S1692" s="164"/>
      <c r="T1692" s="161"/>
      <c r="U1692" s="164"/>
      <c r="V1692" s="121"/>
      <c r="W1692" s="187"/>
      <c r="X1692" s="140"/>
      <c r="Y1692" s="114"/>
    </row>
    <row r="1693" spans="3:25">
      <c r="C1693" s="167"/>
      <c r="D1693" s="160"/>
      <c r="E1693" s="140"/>
      <c r="F1693" s="143"/>
      <c r="G1693" s="144"/>
      <c r="H1693" s="199"/>
      <c r="I1693" s="187"/>
      <c r="J1693" s="169"/>
      <c r="K1693" s="200"/>
      <c r="L1693" s="143"/>
      <c r="M1693" s="143"/>
      <c r="N1693" s="143"/>
      <c r="O1693" s="147"/>
      <c r="P1693" s="149"/>
      <c r="Q1693" s="149"/>
      <c r="R1693" s="121"/>
      <c r="S1693" s="164"/>
      <c r="T1693" s="161"/>
      <c r="U1693" s="164"/>
      <c r="V1693" s="121"/>
      <c r="W1693" s="187"/>
      <c r="X1693" s="140"/>
      <c r="Y1693" s="114"/>
    </row>
    <row r="1694" spans="3:25">
      <c r="C1694" s="167"/>
      <c r="D1694" s="160"/>
      <c r="E1694" s="140"/>
      <c r="F1694" s="143"/>
      <c r="G1694" s="144"/>
      <c r="H1694" s="199"/>
      <c r="I1694" s="187"/>
      <c r="J1694" s="169"/>
      <c r="K1694" s="200"/>
      <c r="L1694" s="143"/>
      <c r="M1694" s="143"/>
      <c r="N1694" s="143"/>
      <c r="O1694" s="147"/>
      <c r="P1694" s="149"/>
      <c r="Q1694" s="149"/>
      <c r="R1694" s="121"/>
      <c r="S1694" s="164"/>
      <c r="T1694" s="161"/>
      <c r="U1694" s="164"/>
      <c r="V1694" s="121"/>
      <c r="W1694" s="187"/>
      <c r="X1694" s="140"/>
      <c r="Y1694" s="114"/>
    </row>
    <row r="1695" spans="3:25">
      <c r="C1695" s="167"/>
      <c r="D1695" s="160"/>
      <c r="E1695" s="140"/>
      <c r="F1695" s="143"/>
      <c r="G1695" s="144"/>
      <c r="H1695" s="199"/>
      <c r="I1695" s="187"/>
      <c r="J1695" s="169"/>
      <c r="K1695" s="200"/>
      <c r="L1695" s="143"/>
      <c r="M1695" s="143"/>
      <c r="N1695" s="143"/>
      <c r="O1695" s="147"/>
      <c r="P1695" s="149"/>
      <c r="Q1695" s="149"/>
      <c r="R1695" s="121"/>
      <c r="S1695" s="164"/>
      <c r="T1695" s="161"/>
      <c r="U1695" s="164"/>
      <c r="V1695" s="121"/>
      <c r="W1695" s="187"/>
      <c r="X1695" s="140"/>
      <c r="Y1695" s="114"/>
    </row>
    <row r="1696" spans="3:25">
      <c r="C1696" s="167"/>
      <c r="D1696" s="160"/>
      <c r="E1696" s="140"/>
      <c r="F1696" s="143"/>
      <c r="G1696" s="144"/>
      <c r="H1696" s="199"/>
      <c r="I1696" s="187"/>
      <c r="J1696" s="169"/>
      <c r="K1696" s="200"/>
      <c r="L1696" s="143"/>
      <c r="M1696" s="143"/>
      <c r="N1696" s="143"/>
      <c r="O1696" s="147"/>
      <c r="P1696" s="149"/>
      <c r="Q1696" s="149"/>
      <c r="R1696" s="121"/>
      <c r="S1696" s="164"/>
      <c r="T1696" s="161"/>
      <c r="U1696" s="164"/>
      <c r="V1696" s="121"/>
      <c r="W1696" s="187"/>
      <c r="X1696" s="140"/>
      <c r="Y1696" s="114"/>
    </row>
    <row r="1697" spans="3:25">
      <c r="C1697" s="167"/>
      <c r="D1697" s="160"/>
      <c r="E1697" s="140"/>
      <c r="F1697" s="143"/>
      <c r="G1697" s="144"/>
      <c r="H1697" s="199"/>
      <c r="I1697" s="187"/>
      <c r="J1697" s="169"/>
      <c r="K1697" s="200"/>
      <c r="L1697" s="143"/>
      <c r="M1697" s="143"/>
      <c r="N1697" s="143"/>
      <c r="O1697" s="147"/>
      <c r="P1697" s="149"/>
      <c r="Q1697" s="149"/>
      <c r="R1697" s="121"/>
      <c r="S1697" s="164"/>
      <c r="T1697" s="161"/>
      <c r="U1697" s="164"/>
      <c r="V1697" s="121"/>
      <c r="W1697" s="187"/>
      <c r="X1697" s="140"/>
      <c r="Y1697" s="114"/>
    </row>
    <row r="1698" spans="3:25">
      <c r="C1698" s="167"/>
      <c r="D1698" s="160"/>
      <c r="E1698" s="140"/>
      <c r="F1698" s="143"/>
      <c r="G1698" s="144"/>
      <c r="H1698" s="199"/>
      <c r="I1698" s="187"/>
      <c r="J1698" s="169"/>
      <c r="K1698" s="200"/>
      <c r="L1698" s="143"/>
      <c r="M1698" s="143"/>
      <c r="N1698" s="143"/>
      <c r="O1698" s="147"/>
      <c r="P1698" s="149"/>
      <c r="Q1698" s="149"/>
      <c r="R1698" s="121"/>
      <c r="S1698" s="164"/>
      <c r="T1698" s="161"/>
      <c r="U1698" s="164"/>
      <c r="V1698" s="121"/>
      <c r="W1698" s="187"/>
      <c r="X1698" s="140"/>
      <c r="Y1698" s="114"/>
    </row>
    <row r="1699" spans="3:25">
      <c r="C1699" s="167"/>
      <c r="D1699" s="160"/>
      <c r="E1699" s="140"/>
      <c r="F1699" s="143"/>
      <c r="G1699" s="144"/>
      <c r="H1699" s="199"/>
      <c r="I1699" s="187"/>
      <c r="J1699" s="169"/>
      <c r="K1699" s="200"/>
      <c r="L1699" s="143"/>
      <c r="M1699" s="143"/>
      <c r="N1699" s="143"/>
      <c r="O1699" s="147"/>
      <c r="P1699" s="149"/>
      <c r="Q1699" s="149"/>
      <c r="R1699" s="121"/>
      <c r="S1699" s="164"/>
      <c r="T1699" s="161"/>
      <c r="U1699" s="164"/>
      <c r="V1699" s="121"/>
      <c r="W1699" s="187"/>
      <c r="X1699" s="140"/>
      <c r="Y1699" s="114"/>
    </row>
    <row r="1700" spans="3:25">
      <c r="C1700" s="167"/>
      <c r="D1700" s="160"/>
      <c r="E1700" s="140"/>
      <c r="F1700" s="143"/>
      <c r="G1700" s="144"/>
      <c r="H1700" s="199"/>
      <c r="I1700" s="187"/>
      <c r="J1700" s="169"/>
      <c r="K1700" s="200"/>
      <c r="L1700" s="143"/>
      <c r="M1700" s="143"/>
      <c r="N1700" s="143"/>
      <c r="O1700" s="147"/>
      <c r="P1700" s="149"/>
      <c r="Q1700" s="149"/>
      <c r="R1700" s="121"/>
      <c r="S1700" s="164"/>
      <c r="T1700" s="161"/>
      <c r="U1700" s="164"/>
      <c r="V1700" s="121"/>
      <c r="W1700" s="187"/>
      <c r="X1700" s="140"/>
      <c r="Y1700" s="114"/>
    </row>
    <row r="1701" spans="3:25">
      <c r="C1701" s="167"/>
      <c r="D1701" s="160"/>
      <c r="E1701" s="140"/>
      <c r="F1701" s="143"/>
      <c r="G1701" s="144"/>
      <c r="H1701" s="199"/>
      <c r="I1701" s="187"/>
      <c r="J1701" s="169"/>
      <c r="K1701" s="200"/>
      <c r="L1701" s="143"/>
      <c r="M1701" s="143"/>
      <c r="N1701" s="143"/>
      <c r="O1701" s="147"/>
      <c r="P1701" s="149"/>
      <c r="Q1701" s="149"/>
      <c r="R1701" s="121"/>
      <c r="S1701" s="164"/>
      <c r="T1701" s="161"/>
      <c r="U1701" s="164"/>
      <c r="V1701" s="121"/>
      <c r="W1701" s="187"/>
      <c r="X1701" s="140"/>
      <c r="Y1701" s="114"/>
    </row>
    <row r="1702" spans="3:25">
      <c r="C1702" s="167"/>
      <c r="D1702" s="160"/>
      <c r="E1702" s="140"/>
      <c r="F1702" s="143"/>
      <c r="G1702" s="144"/>
      <c r="H1702" s="199"/>
      <c r="I1702" s="187"/>
      <c r="J1702" s="169"/>
      <c r="K1702" s="200"/>
      <c r="L1702" s="143"/>
      <c r="M1702" s="143"/>
      <c r="N1702" s="143"/>
      <c r="O1702" s="147"/>
      <c r="P1702" s="149"/>
      <c r="Q1702" s="149"/>
      <c r="R1702" s="121"/>
      <c r="S1702" s="164"/>
      <c r="T1702" s="161"/>
      <c r="U1702" s="164"/>
      <c r="V1702" s="121"/>
      <c r="W1702" s="187"/>
      <c r="X1702" s="140"/>
      <c r="Y1702" s="114"/>
    </row>
    <row r="1703" spans="3:25">
      <c r="C1703" s="167"/>
      <c r="D1703" s="160"/>
      <c r="E1703" s="140"/>
      <c r="F1703" s="143"/>
      <c r="G1703" s="144"/>
      <c r="H1703" s="199"/>
      <c r="I1703" s="187"/>
      <c r="J1703" s="169"/>
      <c r="K1703" s="200"/>
      <c r="L1703" s="143"/>
      <c r="M1703" s="143"/>
      <c r="N1703" s="143"/>
      <c r="O1703" s="147"/>
      <c r="P1703" s="149"/>
      <c r="Q1703" s="149"/>
      <c r="R1703" s="121"/>
      <c r="S1703" s="164"/>
      <c r="T1703" s="161"/>
      <c r="U1703" s="164"/>
      <c r="V1703" s="121"/>
      <c r="W1703" s="187"/>
      <c r="X1703" s="140"/>
      <c r="Y1703" s="114"/>
    </row>
    <row r="1704" spans="3:25">
      <c r="C1704" s="167"/>
      <c r="D1704" s="160"/>
      <c r="E1704" s="140"/>
      <c r="F1704" s="143"/>
      <c r="G1704" s="144"/>
      <c r="H1704" s="199"/>
      <c r="I1704" s="187"/>
      <c r="J1704" s="169"/>
      <c r="K1704" s="200"/>
      <c r="L1704" s="143"/>
      <c r="M1704" s="143"/>
      <c r="N1704" s="143"/>
      <c r="O1704" s="147"/>
      <c r="P1704" s="149"/>
      <c r="Q1704" s="149"/>
      <c r="R1704" s="121"/>
      <c r="S1704" s="164"/>
      <c r="T1704" s="161"/>
      <c r="U1704" s="164"/>
      <c r="V1704" s="121"/>
      <c r="W1704" s="187"/>
      <c r="X1704" s="140"/>
      <c r="Y1704" s="114"/>
    </row>
    <row r="1705" spans="3:25">
      <c r="C1705" s="167"/>
      <c r="D1705" s="160"/>
      <c r="E1705" s="140"/>
      <c r="F1705" s="143"/>
      <c r="G1705" s="144"/>
      <c r="H1705" s="199"/>
      <c r="I1705" s="187"/>
      <c r="J1705" s="169"/>
      <c r="K1705" s="200"/>
      <c r="L1705" s="143"/>
      <c r="M1705" s="143"/>
      <c r="N1705" s="143"/>
      <c r="O1705" s="147"/>
      <c r="P1705" s="149"/>
      <c r="Q1705" s="149"/>
      <c r="R1705" s="121"/>
      <c r="S1705" s="164"/>
      <c r="T1705" s="161"/>
      <c r="U1705" s="164"/>
      <c r="V1705" s="121"/>
      <c r="W1705" s="187"/>
      <c r="X1705" s="140"/>
      <c r="Y1705" s="114"/>
    </row>
    <row r="1706" spans="3:25">
      <c r="C1706" s="167"/>
      <c r="D1706" s="160"/>
      <c r="E1706" s="140"/>
      <c r="F1706" s="143"/>
      <c r="G1706" s="144"/>
      <c r="H1706" s="199"/>
      <c r="I1706" s="187"/>
      <c r="J1706" s="169"/>
      <c r="K1706" s="200"/>
      <c r="L1706" s="143"/>
      <c r="M1706" s="143"/>
      <c r="N1706" s="143"/>
      <c r="O1706" s="147"/>
      <c r="P1706" s="149"/>
      <c r="Q1706" s="149"/>
      <c r="R1706" s="121"/>
      <c r="S1706" s="164"/>
      <c r="T1706" s="161"/>
      <c r="U1706" s="164"/>
      <c r="V1706" s="121"/>
      <c r="W1706" s="187"/>
      <c r="X1706" s="140"/>
      <c r="Y1706" s="114"/>
    </row>
    <row r="1707" spans="3:25">
      <c r="C1707" s="167"/>
      <c r="D1707" s="160"/>
      <c r="E1707" s="140"/>
      <c r="F1707" s="143"/>
      <c r="G1707" s="144"/>
      <c r="H1707" s="199"/>
      <c r="I1707" s="187"/>
      <c r="J1707" s="169"/>
      <c r="K1707" s="200"/>
      <c r="L1707" s="143"/>
      <c r="M1707" s="143"/>
      <c r="N1707" s="143"/>
      <c r="O1707" s="147"/>
      <c r="P1707" s="149"/>
      <c r="Q1707" s="149"/>
      <c r="R1707" s="121"/>
      <c r="S1707" s="164"/>
      <c r="T1707" s="161"/>
      <c r="U1707" s="164"/>
      <c r="V1707" s="121"/>
      <c r="W1707" s="187"/>
      <c r="X1707" s="140"/>
      <c r="Y1707" s="114"/>
    </row>
    <row r="1708" spans="3:25">
      <c r="C1708" s="167"/>
      <c r="D1708" s="160"/>
      <c r="E1708" s="140"/>
      <c r="F1708" s="143"/>
      <c r="G1708" s="144"/>
      <c r="H1708" s="199"/>
      <c r="I1708" s="187"/>
      <c r="J1708" s="169"/>
      <c r="K1708" s="200"/>
      <c r="L1708" s="143"/>
      <c r="M1708" s="143"/>
      <c r="N1708" s="143"/>
      <c r="O1708" s="147"/>
      <c r="P1708" s="149"/>
      <c r="Q1708" s="149"/>
      <c r="R1708" s="121"/>
      <c r="S1708" s="164"/>
      <c r="T1708" s="161"/>
      <c r="U1708" s="164"/>
      <c r="V1708" s="121"/>
      <c r="W1708" s="187"/>
      <c r="X1708" s="140"/>
      <c r="Y1708" s="114"/>
    </row>
    <row r="1709" spans="3:25">
      <c r="C1709" s="167"/>
      <c r="D1709" s="160"/>
      <c r="E1709" s="140"/>
      <c r="F1709" s="143"/>
      <c r="G1709" s="144"/>
      <c r="H1709" s="199"/>
      <c r="I1709" s="187"/>
      <c r="J1709" s="169"/>
      <c r="K1709" s="200"/>
      <c r="L1709" s="143"/>
      <c r="M1709" s="143"/>
      <c r="N1709" s="143"/>
      <c r="O1709" s="147"/>
      <c r="P1709" s="149"/>
      <c r="Q1709" s="149"/>
      <c r="R1709" s="121"/>
      <c r="S1709" s="164"/>
      <c r="T1709" s="161"/>
      <c r="U1709" s="164"/>
      <c r="V1709" s="121"/>
      <c r="W1709" s="187"/>
      <c r="X1709" s="140"/>
      <c r="Y1709" s="114"/>
    </row>
    <row r="1710" spans="3:25">
      <c r="C1710" s="167"/>
      <c r="D1710" s="160"/>
      <c r="E1710" s="140"/>
      <c r="F1710" s="143"/>
      <c r="G1710" s="144"/>
      <c r="H1710" s="199"/>
      <c r="I1710" s="187"/>
      <c r="J1710" s="169"/>
      <c r="K1710" s="200"/>
      <c r="L1710" s="143"/>
      <c r="M1710" s="143"/>
      <c r="N1710" s="143"/>
      <c r="O1710" s="147"/>
      <c r="P1710" s="149"/>
      <c r="Q1710" s="149"/>
      <c r="R1710" s="121"/>
      <c r="S1710" s="164"/>
      <c r="T1710" s="161"/>
      <c r="U1710" s="164"/>
      <c r="V1710" s="121"/>
      <c r="W1710" s="187"/>
      <c r="X1710" s="140"/>
      <c r="Y1710" s="114"/>
    </row>
    <row r="1711" spans="3:25">
      <c r="C1711" s="167"/>
      <c r="D1711" s="160"/>
      <c r="E1711" s="140"/>
      <c r="F1711" s="143"/>
      <c r="G1711" s="144"/>
      <c r="H1711" s="199"/>
      <c r="I1711" s="187"/>
      <c r="J1711" s="169"/>
      <c r="K1711" s="200"/>
      <c r="L1711" s="143"/>
      <c r="M1711" s="143"/>
      <c r="N1711" s="143"/>
      <c r="O1711" s="147"/>
      <c r="P1711" s="149"/>
      <c r="Q1711" s="149"/>
      <c r="R1711" s="121"/>
      <c r="S1711" s="164"/>
      <c r="T1711" s="161"/>
      <c r="U1711" s="164"/>
      <c r="V1711" s="121"/>
      <c r="W1711" s="187"/>
      <c r="X1711" s="140"/>
      <c r="Y1711" s="114"/>
    </row>
    <row r="1712" spans="3:25">
      <c r="C1712" s="167"/>
      <c r="D1712" s="160"/>
      <c r="E1712" s="140"/>
      <c r="F1712" s="143"/>
      <c r="G1712" s="144"/>
      <c r="H1712" s="199"/>
      <c r="I1712" s="187"/>
      <c r="J1712" s="169"/>
      <c r="K1712" s="200"/>
      <c r="L1712" s="143"/>
      <c r="M1712" s="143"/>
      <c r="N1712" s="143"/>
      <c r="O1712" s="147"/>
      <c r="P1712" s="149"/>
      <c r="Q1712" s="149"/>
      <c r="R1712" s="121"/>
      <c r="S1712" s="164"/>
      <c r="T1712" s="161"/>
      <c r="U1712" s="164"/>
      <c r="V1712" s="121"/>
      <c r="W1712" s="187"/>
      <c r="X1712" s="140"/>
      <c r="Y1712" s="114"/>
    </row>
    <row r="1713" spans="3:25">
      <c r="C1713" s="167"/>
      <c r="D1713" s="160"/>
      <c r="E1713" s="140"/>
      <c r="F1713" s="143"/>
      <c r="G1713" s="144"/>
      <c r="H1713" s="199"/>
      <c r="I1713" s="187"/>
      <c r="J1713" s="169"/>
      <c r="K1713" s="200"/>
      <c r="L1713" s="143"/>
      <c r="M1713" s="143"/>
      <c r="N1713" s="143"/>
      <c r="O1713" s="147"/>
      <c r="P1713" s="149"/>
      <c r="Q1713" s="149"/>
      <c r="R1713" s="121"/>
      <c r="S1713" s="164"/>
      <c r="T1713" s="161"/>
      <c r="U1713" s="164"/>
      <c r="V1713" s="121"/>
      <c r="W1713" s="187"/>
      <c r="X1713" s="140"/>
      <c r="Y1713" s="114"/>
    </row>
    <row r="1714" spans="3:25">
      <c r="C1714" s="167"/>
      <c r="D1714" s="160"/>
      <c r="E1714" s="140"/>
      <c r="F1714" s="143"/>
      <c r="G1714" s="144"/>
      <c r="H1714" s="199"/>
      <c r="I1714" s="187"/>
      <c r="J1714" s="169"/>
      <c r="K1714" s="200"/>
      <c r="L1714" s="143"/>
      <c r="M1714" s="143"/>
      <c r="N1714" s="143"/>
      <c r="O1714" s="147"/>
      <c r="P1714" s="149"/>
      <c r="Q1714" s="149"/>
      <c r="R1714" s="121"/>
      <c r="S1714" s="164"/>
      <c r="T1714" s="161"/>
      <c r="U1714" s="164"/>
      <c r="V1714" s="121"/>
      <c r="W1714" s="187"/>
      <c r="X1714" s="140"/>
      <c r="Y1714" s="114"/>
    </row>
    <row r="1715" spans="3:25">
      <c r="C1715" s="167"/>
      <c r="D1715" s="160"/>
      <c r="E1715" s="140"/>
      <c r="F1715" s="143"/>
      <c r="G1715" s="144"/>
      <c r="H1715" s="199"/>
      <c r="I1715" s="187"/>
      <c r="J1715" s="169"/>
      <c r="K1715" s="200"/>
      <c r="L1715" s="143"/>
      <c r="M1715" s="143"/>
      <c r="N1715" s="143"/>
      <c r="O1715" s="147"/>
      <c r="P1715" s="149"/>
      <c r="Q1715" s="149"/>
      <c r="R1715" s="121"/>
      <c r="S1715" s="164"/>
      <c r="T1715" s="161"/>
      <c r="U1715" s="164"/>
      <c r="V1715" s="121"/>
      <c r="W1715" s="187"/>
      <c r="X1715" s="140"/>
      <c r="Y1715" s="114"/>
    </row>
    <row r="1716" spans="3:25">
      <c r="C1716" s="167"/>
      <c r="D1716" s="160"/>
      <c r="E1716" s="140"/>
      <c r="F1716" s="143"/>
      <c r="G1716" s="144"/>
      <c r="H1716" s="199"/>
      <c r="I1716" s="187"/>
      <c r="J1716" s="169"/>
      <c r="K1716" s="200"/>
      <c r="L1716" s="143"/>
      <c r="M1716" s="143"/>
      <c r="N1716" s="143"/>
      <c r="O1716" s="147"/>
      <c r="P1716" s="149"/>
      <c r="Q1716" s="149"/>
      <c r="R1716" s="121"/>
      <c r="S1716" s="164"/>
      <c r="T1716" s="161"/>
      <c r="U1716" s="164"/>
      <c r="V1716" s="121"/>
      <c r="W1716" s="187"/>
      <c r="X1716" s="140"/>
      <c r="Y1716" s="114"/>
    </row>
    <row r="1717" spans="3:25">
      <c r="C1717" s="167"/>
      <c r="D1717" s="160"/>
      <c r="E1717" s="140"/>
      <c r="F1717" s="143"/>
      <c r="G1717" s="144"/>
      <c r="H1717" s="199"/>
      <c r="I1717" s="187"/>
      <c r="J1717" s="169"/>
      <c r="K1717" s="200"/>
      <c r="L1717" s="143"/>
      <c r="M1717" s="143"/>
      <c r="N1717" s="143"/>
      <c r="O1717" s="147"/>
      <c r="P1717" s="149"/>
      <c r="Q1717" s="149"/>
      <c r="R1717" s="121"/>
      <c r="S1717" s="164"/>
      <c r="T1717" s="161"/>
      <c r="U1717" s="164"/>
      <c r="V1717" s="121"/>
      <c r="W1717" s="187"/>
      <c r="X1717" s="140"/>
      <c r="Y1717" s="114"/>
    </row>
    <row r="1718" spans="3:25">
      <c r="C1718" s="167"/>
      <c r="D1718" s="160"/>
      <c r="E1718" s="140"/>
      <c r="F1718" s="143"/>
      <c r="G1718" s="144"/>
      <c r="H1718" s="199"/>
      <c r="I1718" s="187"/>
      <c r="J1718" s="169"/>
      <c r="K1718" s="200"/>
      <c r="L1718" s="143"/>
      <c r="M1718" s="143"/>
      <c r="N1718" s="143"/>
      <c r="O1718" s="147"/>
      <c r="P1718" s="149"/>
      <c r="Q1718" s="149"/>
      <c r="R1718" s="121"/>
      <c r="S1718" s="164"/>
      <c r="T1718" s="161"/>
      <c r="U1718" s="164"/>
      <c r="V1718" s="121"/>
      <c r="W1718" s="187"/>
      <c r="X1718" s="140"/>
      <c r="Y1718" s="114"/>
    </row>
    <row r="1719" spans="3:25">
      <c r="C1719" s="167"/>
      <c r="D1719" s="160"/>
      <c r="E1719" s="140"/>
      <c r="F1719" s="143"/>
      <c r="G1719" s="144"/>
      <c r="H1719" s="199"/>
      <c r="I1719" s="187"/>
      <c r="J1719" s="169"/>
      <c r="K1719" s="200"/>
      <c r="L1719" s="143"/>
      <c r="M1719" s="143"/>
      <c r="N1719" s="143"/>
      <c r="O1719" s="147"/>
      <c r="P1719" s="149"/>
      <c r="Q1719" s="149"/>
      <c r="R1719" s="121"/>
      <c r="S1719" s="164"/>
      <c r="T1719" s="161"/>
      <c r="U1719" s="164"/>
      <c r="V1719" s="121"/>
      <c r="W1719" s="187"/>
      <c r="X1719" s="140"/>
      <c r="Y1719" s="114"/>
    </row>
    <row r="1720" spans="3:25">
      <c r="C1720" s="167"/>
      <c r="D1720" s="160"/>
      <c r="E1720" s="140"/>
      <c r="F1720" s="143"/>
      <c r="G1720" s="144"/>
      <c r="H1720" s="199"/>
      <c r="I1720" s="187"/>
      <c r="J1720" s="169"/>
      <c r="K1720" s="200"/>
      <c r="L1720" s="143"/>
      <c r="M1720" s="143"/>
      <c r="N1720" s="143"/>
      <c r="O1720" s="147"/>
      <c r="P1720" s="149"/>
      <c r="Q1720" s="149"/>
      <c r="R1720" s="121"/>
      <c r="S1720" s="164"/>
      <c r="T1720" s="161"/>
      <c r="U1720" s="164"/>
      <c r="V1720" s="121"/>
      <c r="W1720" s="187"/>
      <c r="X1720" s="140"/>
      <c r="Y1720" s="114"/>
    </row>
    <row r="1721" spans="3:25">
      <c r="C1721" s="167"/>
      <c r="D1721" s="160"/>
      <c r="E1721" s="140"/>
      <c r="F1721" s="143"/>
      <c r="G1721" s="144"/>
      <c r="H1721" s="199"/>
      <c r="I1721" s="187"/>
      <c r="J1721" s="169"/>
      <c r="K1721" s="200"/>
      <c r="L1721" s="143"/>
      <c r="M1721" s="143"/>
      <c r="N1721" s="143"/>
      <c r="O1721" s="147"/>
      <c r="P1721" s="149"/>
      <c r="Q1721" s="149"/>
      <c r="R1721" s="121"/>
      <c r="S1721" s="164"/>
      <c r="T1721" s="161"/>
      <c r="U1721" s="164"/>
      <c r="V1721" s="121"/>
      <c r="W1721" s="187"/>
      <c r="X1721" s="140"/>
      <c r="Y1721" s="114"/>
    </row>
    <row r="1722" spans="3:25">
      <c r="C1722" s="167"/>
      <c r="D1722" s="160"/>
      <c r="E1722" s="140"/>
      <c r="F1722" s="143"/>
      <c r="G1722" s="144"/>
      <c r="H1722" s="199"/>
      <c r="I1722" s="187"/>
      <c r="J1722" s="169"/>
      <c r="K1722" s="200"/>
      <c r="L1722" s="143"/>
      <c r="M1722" s="143"/>
      <c r="N1722" s="143"/>
      <c r="O1722" s="147"/>
      <c r="P1722" s="149"/>
      <c r="Q1722" s="149"/>
      <c r="R1722" s="121"/>
      <c r="S1722" s="164"/>
      <c r="T1722" s="161"/>
      <c r="U1722" s="164"/>
      <c r="V1722" s="121"/>
      <c r="W1722" s="187"/>
      <c r="X1722" s="140"/>
      <c r="Y1722" s="114"/>
    </row>
    <row r="1723" spans="3:25">
      <c r="C1723" s="167"/>
      <c r="D1723" s="160"/>
      <c r="E1723" s="140"/>
      <c r="F1723" s="143"/>
      <c r="G1723" s="144"/>
      <c r="H1723" s="199"/>
      <c r="I1723" s="187"/>
      <c r="J1723" s="169"/>
      <c r="K1723" s="200"/>
      <c r="L1723" s="143"/>
      <c r="M1723" s="143"/>
      <c r="N1723" s="143"/>
      <c r="O1723" s="147"/>
      <c r="P1723" s="149"/>
      <c r="Q1723" s="149"/>
      <c r="R1723" s="121"/>
      <c r="S1723" s="164"/>
      <c r="T1723" s="161"/>
      <c r="U1723" s="164"/>
      <c r="V1723" s="121"/>
      <c r="W1723" s="187"/>
      <c r="X1723" s="140"/>
      <c r="Y1723" s="114"/>
    </row>
    <row r="1724" spans="3:25">
      <c r="C1724" s="167"/>
      <c r="D1724" s="160"/>
      <c r="E1724" s="140"/>
      <c r="F1724" s="143"/>
      <c r="G1724" s="144"/>
      <c r="H1724" s="199"/>
      <c r="I1724" s="187"/>
      <c r="J1724" s="169"/>
      <c r="K1724" s="200"/>
      <c r="L1724" s="143"/>
      <c r="M1724" s="143"/>
      <c r="N1724" s="143"/>
      <c r="O1724" s="147"/>
      <c r="P1724" s="149"/>
      <c r="Q1724" s="149"/>
      <c r="R1724" s="121"/>
      <c r="S1724" s="164"/>
      <c r="T1724" s="161"/>
      <c r="U1724" s="164"/>
      <c r="V1724" s="121"/>
      <c r="W1724" s="187"/>
      <c r="X1724" s="140"/>
      <c r="Y1724" s="114"/>
    </row>
    <row r="1725" spans="3:25">
      <c r="C1725" s="167"/>
      <c r="D1725" s="160"/>
      <c r="E1725" s="140"/>
      <c r="F1725" s="143"/>
      <c r="G1725" s="144"/>
      <c r="H1725" s="199"/>
      <c r="I1725" s="187"/>
      <c r="J1725" s="169"/>
      <c r="K1725" s="200"/>
      <c r="L1725" s="143"/>
      <c r="M1725" s="143"/>
      <c r="N1725" s="143"/>
      <c r="O1725" s="147"/>
      <c r="P1725" s="149"/>
      <c r="Q1725" s="149"/>
      <c r="R1725" s="121"/>
      <c r="S1725" s="164"/>
      <c r="T1725" s="161"/>
      <c r="U1725" s="164"/>
      <c r="V1725" s="121"/>
      <c r="W1725" s="187"/>
      <c r="X1725" s="140"/>
      <c r="Y1725" s="114"/>
    </row>
    <row r="1726" spans="3:25">
      <c r="C1726" s="167"/>
      <c r="D1726" s="160"/>
      <c r="E1726" s="140"/>
      <c r="F1726" s="143"/>
      <c r="G1726" s="144"/>
      <c r="H1726" s="199"/>
      <c r="I1726" s="187"/>
      <c r="J1726" s="169"/>
      <c r="K1726" s="200"/>
      <c r="L1726" s="143"/>
      <c r="M1726" s="143"/>
      <c r="N1726" s="143"/>
      <c r="O1726" s="147"/>
      <c r="P1726" s="149"/>
      <c r="Q1726" s="149"/>
      <c r="R1726" s="121"/>
      <c r="S1726" s="164"/>
      <c r="T1726" s="161"/>
      <c r="U1726" s="164"/>
      <c r="V1726" s="121"/>
      <c r="W1726" s="187"/>
      <c r="X1726" s="140"/>
      <c r="Y1726" s="114"/>
    </row>
    <row r="1727" spans="3:25">
      <c r="C1727" s="167"/>
      <c r="D1727" s="160"/>
      <c r="E1727" s="140"/>
      <c r="F1727" s="143"/>
      <c r="G1727" s="144"/>
      <c r="H1727" s="199"/>
      <c r="I1727" s="187"/>
      <c r="J1727" s="169"/>
      <c r="K1727" s="200"/>
      <c r="L1727" s="143"/>
      <c r="M1727" s="143"/>
      <c r="N1727" s="143"/>
      <c r="O1727" s="147"/>
      <c r="P1727" s="149"/>
      <c r="Q1727" s="149"/>
      <c r="R1727" s="121"/>
      <c r="S1727" s="164"/>
      <c r="T1727" s="161"/>
      <c r="U1727" s="164"/>
      <c r="V1727" s="121"/>
      <c r="W1727" s="187"/>
      <c r="X1727" s="140"/>
      <c r="Y1727" s="114"/>
    </row>
    <row r="1728" spans="3:25">
      <c r="C1728" s="167"/>
      <c r="D1728" s="160"/>
      <c r="E1728" s="140"/>
      <c r="F1728" s="143"/>
      <c r="G1728" s="144"/>
      <c r="H1728" s="199"/>
      <c r="I1728" s="187"/>
      <c r="J1728" s="169"/>
      <c r="K1728" s="200"/>
      <c r="L1728" s="143"/>
      <c r="M1728" s="143"/>
      <c r="N1728" s="143"/>
      <c r="O1728" s="147"/>
      <c r="P1728" s="149"/>
      <c r="Q1728" s="149"/>
      <c r="R1728" s="121"/>
      <c r="S1728" s="164"/>
      <c r="T1728" s="161"/>
      <c r="U1728" s="164"/>
      <c r="V1728" s="121"/>
      <c r="W1728" s="187"/>
      <c r="X1728" s="140"/>
      <c r="Y1728" s="114"/>
    </row>
    <row r="1729" spans="3:25">
      <c r="C1729" s="167"/>
      <c r="D1729" s="160"/>
      <c r="E1729" s="140"/>
      <c r="F1729" s="143"/>
      <c r="G1729" s="144"/>
      <c r="H1729" s="199"/>
      <c r="I1729" s="187"/>
      <c r="J1729" s="169"/>
      <c r="K1729" s="200"/>
      <c r="L1729" s="143"/>
      <c r="M1729" s="143"/>
      <c r="N1729" s="143"/>
      <c r="O1729" s="147"/>
      <c r="P1729" s="149"/>
      <c r="Q1729" s="149"/>
      <c r="R1729" s="121"/>
      <c r="S1729" s="164"/>
      <c r="T1729" s="161"/>
      <c r="U1729" s="164"/>
      <c r="V1729" s="121"/>
      <c r="W1729" s="187"/>
      <c r="X1729" s="140"/>
      <c r="Y1729" s="114"/>
    </row>
    <row r="1730" spans="3:25">
      <c r="C1730" s="167"/>
      <c r="D1730" s="160"/>
      <c r="E1730" s="140"/>
      <c r="F1730" s="143"/>
      <c r="G1730" s="144"/>
      <c r="H1730" s="199"/>
      <c r="I1730" s="187"/>
      <c r="J1730" s="169"/>
      <c r="K1730" s="200"/>
      <c r="L1730" s="143"/>
      <c r="M1730" s="143"/>
      <c r="N1730" s="143"/>
      <c r="O1730" s="147"/>
      <c r="P1730" s="149"/>
      <c r="Q1730" s="149"/>
      <c r="R1730" s="121"/>
      <c r="S1730" s="164"/>
      <c r="T1730" s="161"/>
      <c r="U1730" s="164"/>
      <c r="V1730" s="121"/>
      <c r="W1730" s="187"/>
      <c r="X1730" s="140"/>
      <c r="Y1730" s="114"/>
    </row>
    <row r="1731" spans="3:25">
      <c r="C1731" s="167"/>
      <c r="D1731" s="160"/>
      <c r="E1731" s="140"/>
      <c r="F1731" s="143"/>
      <c r="G1731" s="144"/>
      <c r="H1731" s="199"/>
      <c r="I1731" s="187"/>
      <c r="J1731" s="169"/>
      <c r="K1731" s="200"/>
      <c r="L1731" s="143"/>
      <c r="M1731" s="143"/>
      <c r="N1731" s="143"/>
      <c r="O1731" s="147"/>
      <c r="P1731" s="149"/>
      <c r="Q1731" s="149"/>
      <c r="R1731" s="121"/>
      <c r="S1731" s="164"/>
      <c r="T1731" s="161"/>
      <c r="U1731" s="164"/>
      <c r="V1731" s="121"/>
      <c r="W1731" s="187"/>
      <c r="X1731" s="140"/>
      <c r="Y1731" s="114"/>
    </row>
    <row r="1732" spans="3:25">
      <c r="C1732" s="167"/>
      <c r="D1732" s="160"/>
      <c r="E1732" s="140"/>
      <c r="F1732" s="143"/>
      <c r="G1732" s="144"/>
      <c r="H1732" s="199"/>
      <c r="I1732" s="187"/>
      <c r="J1732" s="169"/>
      <c r="K1732" s="200"/>
      <c r="L1732" s="143"/>
      <c r="M1732" s="143"/>
      <c r="N1732" s="143"/>
      <c r="O1732" s="147"/>
      <c r="P1732" s="149"/>
      <c r="Q1732" s="149"/>
      <c r="R1732" s="121"/>
      <c r="S1732" s="164"/>
      <c r="T1732" s="161"/>
      <c r="U1732" s="164"/>
      <c r="V1732" s="121"/>
      <c r="W1732" s="187"/>
      <c r="X1732" s="140"/>
      <c r="Y1732" s="114"/>
    </row>
    <row r="1733" spans="3:25">
      <c r="C1733" s="167"/>
      <c r="D1733" s="160"/>
      <c r="E1733" s="140"/>
      <c r="F1733" s="143"/>
      <c r="G1733" s="144"/>
      <c r="H1733" s="199"/>
      <c r="I1733" s="187"/>
      <c r="J1733" s="169"/>
      <c r="K1733" s="200"/>
      <c r="L1733" s="143"/>
      <c r="M1733" s="143"/>
      <c r="N1733" s="143"/>
      <c r="O1733" s="147"/>
      <c r="P1733" s="149"/>
      <c r="Q1733" s="149"/>
      <c r="R1733" s="121"/>
      <c r="S1733" s="164"/>
      <c r="T1733" s="161"/>
      <c r="U1733" s="164"/>
      <c r="V1733" s="121"/>
      <c r="W1733" s="187"/>
      <c r="X1733" s="140"/>
      <c r="Y1733" s="114"/>
    </row>
    <row r="1734" spans="3:25">
      <c r="C1734" s="167"/>
      <c r="D1734" s="160"/>
      <c r="E1734" s="140"/>
      <c r="F1734" s="143"/>
      <c r="G1734" s="144"/>
      <c r="H1734" s="199"/>
      <c r="I1734" s="187"/>
      <c r="J1734" s="169"/>
      <c r="K1734" s="200"/>
      <c r="L1734" s="143"/>
      <c r="M1734" s="143"/>
      <c r="N1734" s="143"/>
      <c r="O1734" s="147"/>
      <c r="P1734" s="149"/>
      <c r="Q1734" s="149"/>
      <c r="R1734" s="121"/>
      <c r="S1734" s="164"/>
      <c r="T1734" s="161"/>
      <c r="U1734" s="164"/>
      <c r="V1734" s="121"/>
      <c r="W1734" s="187"/>
      <c r="X1734" s="140"/>
      <c r="Y1734" s="114"/>
    </row>
    <row r="1735" spans="3:25">
      <c r="C1735" s="167"/>
      <c r="D1735" s="160"/>
      <c r="E1735" s="140"/>
      <c r="F1735" s="143"/>
      <c r="G1735" s="144"/>
      <c r="H1735" s="199"/>
      <c r="I1735" s="187"/>
      <c r="J1735" s="169"/>
      <c r="K1735" s="200"/>
      <c r="L1735" s="143"/>
      <c r="M1735" s="143"/>
      <c r="N1735" s="143"/>
      <c r="O1735" s="147"/>
      <c r="P1735" s="149"/>
      <c r="Q1735" s="149"/>
      <c r="R1735" s="121"/>
      <c r="S1735" s="164"/>
      <c r="T1735" s="161"/>
      <c r="U1735" s="164"/>
      <c r="V1735" s="121"/>
      <c r="W1735" s="187"/>
      <c r="X1735" s="140"/>
      <c r="Y1735" s="114"/>
    </row>
    <row r="1736" spans="3:25">
      <c r="C1736" s="167"/>
      <c r="D1736" s="160"/>
      <c r="E1736" s="140"/>
      <c r="F1736" s="143"/>
      <c r="G1736" s="144"/>
      <c r="H1736" s="199"/>
      <c r="I1736" s="187"/>
      <c r="J1736" s="169"/>
      <c r="K1736" s="200"/>
      <c r="L1736" s="143"/>
      <c r="M1736" s="143"/>
      <c r="N1736" s="143"/>
      <c r="O1736" s="147"/>
      <c r="P1736" s="149"/>
      <c r="Q1736" s="149"/>
      <c r="R1736" s="121"/>
      <c r="S1736" s="164"/>
      <c r="T1736" s="161"/>
      <c r="U1736" s="164"/>
      <c r="V1736" s="121"/>
      <c r="W1736" s="187"/>
      <c r="X1736" s="140"/>
      <c r="Y1736" s="114"/>
    </row>
    <row r="1737" spans="3:25">
      <c r="C1737" s="167"/>
      <c r="D1737" s="160"/>
      <c r="E1737" s="140"/>
      <c r="F1737" s="143"/>
      <c r="G1737" s="144"/>
      <c r="H1737" s="199"/>
      <c r="I1737" s="187"/>
      <c r="J1737" s="169"/>
      <c r="K1737" s="200"/>
      <c r="L1737" s="143"/>
      <c r="M1737" s="143"/>
      <c r="N1737" s="143"/>
      <c r="O1737" s="147"/>
      <c r="P1737" s="149"/>
      <c r="Q1737" s="149"/>
      <c r="R1737" s="121"/>
      <c r="S1737" s="164"/>
      <c r="T1737" s="161"/>
      <c r="U1737" s="164"/>
      <c r="V1737" s="121"/>
      <c r="W1737" s="187"/>
      <c r="X1737" s="140"/>
      <c r="Y1737" s="114"/>
    </row>
    <row r="1738" spans="3:25">
      <c r="C1738" s="167"/>
      <c r="D1738" s="160"/>
      <c r="E1738" s="140"/>
      <c r="F1738" s="143"/>
      <c r="G1738" s="144"/>
      <c r="H1738" s="199"/>
      <c r="I1738" s="187"/>
      <c r="J1738" s="169"/>
      <c r="K1738" s="200"/>
      <c r="L1738" s="143"/>
      <c r="M1738" s="143"/>
      <c r="N1738" s="143"/>
      <c r="O1738" s="147"/>
      <c r="P1738" s="149"/>
      <c r="Q1738" s="149"/>
      <c r="R1738" s="121"/>
      <c r="S1738" s="164"/>
      <c r="T1738" s="161"/>
      <c r="U1738" s="164"/>
      <c r="V1738" s="121"/>
      <c r="W1738" s="187"/>
      <c r="X1738" s="140"/>
      <c r="Y1738" s="114"/>
    </row>
    <row r="1739" spans="3:25">
      <c r="C1739" s="167"/>
      <c r="D1739" s="160"/>
      <c r="E1739" s="140"/>
      <c r="F1739" s="143"/>
      <c r="G1739" s="144"/>
      <c r="H1739" s="199"/>
      <c r="I1739" s="187"/>
      <c r="J1739" s="169"/>
      <c r="K1739" s="200"/>
      <c r="L1739" s="143"/>
      <c r="M1739" s="143"/>
      <c r="N1739" s="143"/>
      <c r="O1739" s="147"/>
      <c r="P1739" s="149"/>
      <c r="Q1739" s="149"/>
      <c r="R1739" s="121"/>
      <c r="S1739" s="164"/>
      <c r="T1739" s="161"/>
      <c r="U1739" s="164"/>
      <c r="V1739" s="121"/>
      <c r="W1739" s="187"/>
      <c r="X1739" s="140"/>
      <c r="Y1739" s="114"/>
    </row>
    <row r="1740" spans="3:25">
      <c r="C1740" s="167"/>
      <c r="D1740" s="160"/>
      <c r="E1740" s="140"/>
      <c r="F1740" s="143"/>
      <c r="G1740" s="144"/>
      <c r="H1740" s="199"/>
      <c r="I1740" s="187"/>
      <c r="J1740" s="169"/>
      <c r="K1740" s="200"/>
      <c r="L1740" s="143"/>
      <c r="M1740" s="143"/>
      <c r="N1740" s="143"/>
      <c r="O1740" s="147"/>
      <c r="P1740" s="149"/>
      <c r="Q1740" s="149"/>
      <c r="R1740" s="121"/>
      <c r="S1740" s="164"/>
      <c r="T1740" s="161"/>
      <c r="U1740" s="164"/>
      <c r="V1740" s="121"/>
      <c r="W1740" s="187"/>
      <c r="X1740" s="140"/>
      <c r="Y1740" s="114"/>
    </row>
    <row r="1741" spans="3:25">
      <c r="C1741" s="167"/>
      <c r="D1741" s="160"/>
      <c r="E1741" s="140"/>
      <c r="F1741" s="143"/>
      <c r="G1741" s="144"/>
      <c r="H1741" s="199"/>
      <c r="I1741" s="187"/>
      <c r="J1741" s="169"/>
      <c r="K1741" s="200"/>
      <c r="L1741" s="143"/>
      <c r="M1741" s="143"/>
      <c r="N1741" s="143"/>
      <c r="O1741" s="147"/>
      <c r="P1741" s="149"/>
      <c r="Q1741" s="149"/>
      <c r="R1741" s="121"/>
      <c r="S1741" s="164"/>
      <c r="T1741" s="161"/>
      <c r="U1741" s="164"/>
      <c r="V1741" s="121"/>
      <c r="W1741" s="187"/>
      <c r="X1741" s="140"/>
      <c r="Y1741" s="114"/>
    </row>
    <row r="1742" spans="3:25">
      <c r="C1742" s="167"/>
      <c r="D1742" s="160"/>
      <c r="E1742" s="140"/>
      <c r="F1742" s="143"/>
      <c r="G1742" s="144"/>
      <c r="H1742" s="199"/>
      <c r="I1742" s="187"/>
      <c r="J1742" s="169"/>
      <c r="K1742" s="200"/>
      <c r="L1742" s="143"/>
      <c r="M1742" s="143"/>
      <c r="N1742" s="143"/>
      <c r="O1742" s="147"/>
      <c r="P1742" s="149"/>
      <c r="Q1742" s="149"/>
      <c r="R1742" s="121"/>
      <c r="S1742" s="164"/>
      <c r="T1742" s="161"/>
      <c r="U1742" s="164"/>
      <c r="V1742" s="121"/>
      <c r="W1742" s="187"/>
      <c r="X1742" s="140"/>
      <c r="Y1742" s="114"/>
    </row>
    <row r="1743" spans="3:25">
      <c r="C1743" s="167"/>
      <c r="D1743" s="160"/>
      <c r="E1743" s="140"/>
      <c r="F1743" s="143"/>
      <c r="G1743" s="144"/>
      <c r="H1743" s="199"/>
      <c r="I1743" s="187"/>
      <c r="J1743" s="169"/>
      <c r="K1743" s="200"/>
      <c r="L1743" s="143"/>
      <c r="M1743" s="143"/>
      <c r="N1743" s="143"/>
      <c r="O1743" s="147"/>
      <c r="P1743" s="149"/>
      <c r="Q1743" s="149"/>
      <c r="R1743" s="121"/>
      <c r="S1743" s="164"/>
      <c r="T1743" s="161"/>
      <c r="U1743" s="164"/>
      <c r="V1743" s="121"/>
      <c r="W1743" s="187"/>
      <c r="X1743" s="140"/>
      <c r="Y1743" s="114"/>
    </row>
    <row r="1744" spans="3:25">
      <c r="C1744" s="167"/>
      <c r="D1744" s="160"/>
      <c r="E1744" s="140"/>
      <c r="F1744" s="143"/>
      <c r="G1744" s="144"/>
      <c r="H1744" s="199"/>
      <c r="I1744" s="187"/>
      <c r="J1744" s="169"/>
      <c r="K1744" s="200"/>
      <c r="L1744" s="143"/>
      <c r="M1744" s="143"/>
      <c r="N1744" s="143"/>
      <c r="O1744" s="147"/>
      <c r="P1744" s="149"/>
      <c r="Q1744" s="149"/>
      <c r="R1744" s="121"/>
      <c r="S1744" s="164"/>
      <c r="T1744" s="161"/>
      <c r="U1744" s="164"/>
      <c r="V1744" s="121"/>
      <c r="W1744" s="187"/>
      <c r="X1744" s="140"/>
      <c r="Y1744" s="114"/>
    </row>
    <row r="1745" spans="3:25">
      <c r="C1745" s="167"/>
      <c r="D1745" s="160"/>
      <c r="E1745" s="140"/>
      <c r="F1745" s="143"/>
      <c r="G1745" s="144"/>
      <c r="H1745" s="199"/>
      <c r="I1745" s="187"/>
      <c r="J1745" s="169"/>
      <c r="K1745" s="200"/>
      <c r="L1745" s="143"/>
      <c r="M1745" s="143"/>
      <c r="N1745" s="143"/>
      <c r="O1745" s="147"/>
      <c r="P1745" s="149"/>
      <c r="Q1745" s="149"/>
      <c r="R1745" s="121"/>
      <c r="S1745" s="164"/>
      <c r="T1745" s="161"/>
      <c r="U1745" s="164"/>
      <c r="V1745" s="121"/>
      <c r="W1745" s="187"/>
      <c r="X1745" s="140"/>
      <c r="Y1745" s="114"/>
    </row>
    <row r="1746" spans="3:25">
      <c r="C1746" s="167"/>
      <c r="D1746" s="160"/>
      <c r="E1746" s="140"/>
      <c r="F1746" s="143"/>
      <c r="G1746" s="144"/>
      <c r="H1746" s="199"/>
      <c r="I1746" s="187"/>
      <c r="J1746" s="169"/>
      <c r="K1746" s="200"/>
      <c r="L1746" s="143"/>
      <c r="M1746" s="143"/>
      <c r="N1746" s="143"/>
      <c r="O1746" s="147"/>
      <c r="P1746" s="149"/>
      <c r="Q1746" s="149"/>
      <c r="R1746" s="121"/>
      <c r="S1746" s="164"/>
      <c r="T1746" s="161"/>
      <c r="U1746" s="164"/>
      <c r="V1746" s="121"/>
      <c r="W1746" s="187"/>
      <c r="X1746" s="140"/>
      <c r="Y1746" s="114"/>
    </row>
    <row r="1747" spans="3:25">
      <c r="C1747" s="167"/>
      <c r="D1747" s="160"/>
      <c r="E1747" s="140"/>
      <c r="F1747" s="143"/>
      <c r="G1747" s="144"/>
      <c r="H1747" s="199"/>
      <c r="I1747" s="187"/>
      <c r="J1747" s="169"/>
      <c r="K1747" s="200"/>
      <c r="L1747" s="143"/>
      <c r="M1747" s="143"/>
      <c r="N1747" s="143"/>
      <c r="O1747" s="147"/>
      <c r="P1747" s="149"/>
      <c r="Q1747" s="149"/>
      <c r="R1747" s="121"/>
      <c r="S1747" s="164"/>
      <c r="T1747" s="161"/>
      <c r="U1747" s="164"/>
      <c r="V1747" s="121"/>
      <c r="W1747" s="187"/>
      <c r="X1747" s="140"/>
      <c r="Y1747" s="114"/>
    </row>
    <row r="1748" spans="3:25">
      <c r="C1748" s="167"/>
      <c r="D1748" s="160"/>
      <c r="E1748" s="140"/>
      <c r="F1748" s="143"/>
      <c r="G1748" s="144"/>
      <c r="H1748" s="199"/>
      <c r="I1748" s="187"/>
      <c r="J1748" s="169"/>
      <c r="K1748" s="200"/>
      <c r="L1748" s="143"/>
      <c r="M1748" s="143"/>
      <c r="N1748" s="143"/>
      <c r="O1748" s="147"/>
      <c r="P1748" s="149"/>
      <c r="Q1748" s="149"/>
      <c r="R1748" s="121"/>
      <c r="S1748" s="164"/>
      <c r="T1748" s="161"/>
      <c r="U1748" s="164"/>
      <c r="V1748" s="121"/>
      <c r="W1748" s="187"/>
      <c r="X1748" s="140"/>
      <c r="Y1748" s="114"/>
    </row>
    <row r="1749" spans="3:25">
      <c r="C1749" s="167"/>
      <c r="D1749" s="160"/>
      <c r="E1749" s="140"/>
      <c r="F1749" s="143"/>
      <c r="G1749" s="144"/>
      <c r="H1749" s="199"/>
      <c r="I1749" s="187"/>
      <c r="J1749" s="169"/>
      <c r="K1749" s="200"/>
      <c r="L1749" s="143"/>
      <c r="M1749" s="143"/>
      <c r="N1749" s="143"/>
      <c r="O1749" s="147"/>
      <c r="P1749" s="149"/>
      <c r="Q1749" s="149"/>
      <c r="R1749" s="121"/>
      <c r="S1749" s="164"/>
      <c r="T1749" s="161"/>
      <c r="U1749" s="164"/>
      <c r="V1749" s="121"/>
      <c r="W1749" s="187"/>
      <c r="X1749" s="140"/>
      <c r="Y1749" s="114"/>
    </row>
    <row r="1750" spans="3:25">
      <c r="C1750" s="167"/>
      <c r="D1750" s="160"/>
      <c r="E1750" s="140"/>
      <c r="F1750" s="143"/>
      <c r="G1750" s="144"/>
      <c r="H1750" s="199"/>
      <c r="I1750" s="187"/>
      <c r="J1750" s="169"/>
      <c r="K1750" s="200"/>
      <c r="L1750" s="143"/>
      <c r="M1750" s="143"/>
      <c r="N1750" s="143"/>
      <c r="O1750" s="147"/>
      <c r="P1750" s="149"/>
      <c r="Q1750" s="149"/>
      <c r="R1750" s="121"/>
      <c r="S1750" s="164"/>
      <c r="T1750" s="161"/>
      <c r="U1750" s="164"/>
      <c r="V1750" s="121"/>
      <c r="W1750" s="187"/>
      <c r="X1750" s="140"/>
      <c r="Y1750" s="114"/>
    </row>
    <row r="1751" spans="3:25">
      <c r="C1751" s="167"/>
      <c r="D1751" s="160"/>
      <c r="E1751" s="140"/>
      <c r="F1751" s="143"/>
      <c r="G1751" s="144"/>
      <c r="H1751" s="199"/>
      <c r="I1751" s="187"/>
      <c r="J1751" s="169"/>
      <c r="K1751" s="200"/>
      <c r="L1751" s="143"/>
      <c r="M1751" s="143"/>
      <c r="N1751" s="143"/>
      <c r="O1751" s="147"/>
      <c r="P1751" s="149"/>
      <c r="Q1751" s="149"/>
      <c r="R1751" s="121"/>
      <c r="S1751" s="164"/>
      <c r="T1751" s="161"/>
      <c r="U1751" s="164"/>
      <c r="V1751" s="121"/>
      <c r="W1751" s="187"/>
      <c r="X1751" s="140"/>
      <c r="Y1751" s="114"/>
    </row>
    <row r="1752" spans="3:25">
      <c r="C1752" s="167"/>
      <c r="D1752" s="160"/>
      <c r="E1752" s="140"/>
      <c r="F1752" s="143"/>
      <c r="G1752" s="144"/>
      <c r="H1752" s="199"/>
      <c r="I1752" s="187"/>
      <c r="J1752" s="169"/>
      <c r="K1752" s="200"/>
      <c r="L1752" s="143"/>
      <c r="M1752" s="143"/>
      <c r="N1752" s="143"/>
      <c r="O1752" s="147"/>
      <c r="P1752" s="149"/>
      <c r="Q1752" s="149"/>
      <c r="R1752" s="121"/>
      <c r="S1752" s="164"/>
      <c r="T1752" s="161"/>
      <c r="U1752" s="164"/>
      <c r="V1752" s="121"/>
      <c r="W1752" s="187"/>
      <c r="X1752" s="140"/>
      <c r="Y1752" s="114"/>
    </row>
    <row r="1753" spans="3:25">
      <c r="C1753" s="167"/>
      <c r="D1753" s="160"/>
      <c r="E1753" s="140"/>
      <c r="F1753" s="143"/>
      <c r="G1753" s="144"/>
      <c r="H1753" s="199"/>
      <c r="I1753" s="187"/>
      <c r="J1753" s="169"/>
      <c r="K1753" s="200"/>
      <c r="L1753" s="143"/>
      <c r="M1753" s="143"/>
      <c r="N1753" s="143"/>
      <c r="O1753" s="147"/>
      <c r="P1753" s="149"/>
      <c r="Q1753" s="149"/>
      <c r="R1753" s="121"/>
      <c r="S1753" s="164"/>
      <c r="T1753" s="161"/>
      <c r="U1753" s="164"/>
      <c r="V1753" s="121"/>
      <c r="W1753" s="187"/>
      <c r="X1753" s="140"/>
      <c r="Y1753" s="114"/>
    </row>
    <row r="1754" spans="3:25">
      <c r="C1754" s="167"/>
      <c r="D1754" s="160"/>
      <c r="E1754" s="140"/>
      <c r="F1754" s="143"/>
      <c r="G1754" s="144"/>
      <c r="H1754" s="199"/>
      <c r="I1754" s="187"/>
      <c r="J1754" s="169"/>
      <c r="K1754" s="200"/>
      <c r="L1754" s="143"/>
      <c r="M1754" s="143"/>
      <c r="N1754" s="143"/>
      <c r="O1754" s="147"/>
      <c r="P1754" s="149"/>
      <c r="Q1754" s="149"/>
      <c r="R1754" s="121"/>
      <c r="S1754" s="164"/>
      <c r="T1754" s="161"/>
      <c r="U1754" s="164"/>
      <c r="V1754" s="121"/>
      <c r="W1754" s="187"/>
      <c r="X1754" s="140"/>
      <c r="Y1754" s="114"/>
    </row>
    <row r="1755" spans="3:25">
      <c r="C1755" s="167"/>
      <c r="D1755" s="160"/>
      <c r="E1755" s="140"/>
      <c r="F1755" s="143"/>
      <c r="G1755" s="144"/>
      <c r="H1755" s="199"/>
      <c r="I1755" s="187"/>
      <c r="J1755" s="169"/>
      <c r="K1755" s="200"/>
      <c r="L1755" s="143"/>
      <c r="M1755" s="143"/>
      <c r="N1755" s="143"/>
      <c r="O1755" s="147"/>
      <c r="P1755" s="149"/>
      <c r="Q1755" s="149"/>
      <c r="R1755" s="121"/>
      <c r="S1755" s="164"/>
      <c r="T1755" s="161"/>
      <c r="U1755" s="164"/>
      <c r="V1755" s="121"/>
      <c r="W1755" s="187"/>
      <c r="X1755" s="140"/>
      <c r="Y1755" s="114"/>
    </row>
    <row r="1756" spans="3:25">
      <c r="C1756" s="167"/>
      <c r="D1756" s="160"/>
      <c r="E1756" s="140"/>
      <c r="F1756" s="143"/>
      <c r="G1756" s="144"/>
      <c r="H1756" s="199"/>
      <c r="I1756" s="187"/>
      <c r="J1756" s="169"/>
      <c r="K1756" s="200"/>
      <c r="L1756" s="143"/>
      <c r="M1756" s="143"/>
      <c r="N1756" s="143"/>
      <c r="O1756" s="147"/>
      <c r="P1756" s="149"/>
      <c r="Q1756" s="149"/>
      <c r="R1756" s="121"/>
      <c r="S1756" s="164"/>
      <c r="T1756" s="161"/>
      <c r="U1756" s="164"/>
      <c r="V1756" s="121"/>
      <c r="W1756" s="187"/>
      <c r="X1756" s="140"/>
      <c r="Y1756" s="114"/>
    </row>
    <row r="1757" spans="3:25">
      <c r="C1757" s="167"/>
      <c r="D1757" s="160"/>
      <c r="E1757" s="140"/>
      <c r="F1757" s="143"/>
      <c r="G1757" s="144"/>
      <c r="H1757" s="199"/>
      <c r="I1757" s="187"/>
      <c r="J1757" s="169"/>
      <c r="K1757" s="200"/>
      <c r="L1757" s="143"/>
      <c r="M1757" s="143"/>
      <c r="N1757" s="143"/>
      <c r="O1757" s="147"/>
      <c r="P1757" s="149"/>
      <c r="Q1757" s="149"/>
      <c r="R1757" s="121"/>
      <c r="S1757" s="164"/>
      <c r="T1757" s="161"/>
      <c r="U1757" s="164"/>
      <c r="V1757" s="121"/>
      <c r="W1757" s="187"/>
      <c r="X1757" s="140"/>
      <c r="Y1757" s="114"/>
    </row>
    <row r="1758" spans="3:25">
      <c r="C1758" s="167"/>
      <c r="D1758" s="160"/>
      <c r="E1758" s="140"/>
      <c r="F1758" s="143"/>
      <c r="G1758" s="144"/>
      <c r="H1758" s="199"/>
      <c r="I1758" s="187"/>
      <c r="J1758" s="169"/>
      <c r="K1758" s="200"/>
      <c r="L1758" s="143"/>
      <c r="M1758" s="143"/>
      <c r="N1758" s="143"/>
      <c r="O1758" s="147"/>
      <c r="P1758" s="149"/>
      <c r="Q1758" s="149"/>
      <c r="R1758" s="121"/>
      <c r="S1758" s="164"/>
      <c r="T1758" s="161"/>
      <c r="U1758" s="164"/>
      <c r="V1758" s="121"/>
      <c r="W1758" s="187"/>
      <c r="X1758" s="140"/>
      <c r="Y1758" s="114"/>
    </row>
    <row r="1759" spans="3:25">
      <c r="C1759" s="167"/>
      <c r="D1759" s="160"/>
      <c r="E1759" s="140"/>
      <c r="F1759" s="143"/>
      <c r="G1759" s="144"/>
      <c r="H1759" s="199"/>
      <c r="I1759" s="187"/>
      <c r="J1759" s="169"/>
      <c r="K1759" s="200"/>
      <c r="L1759" s="143"/>
      <c r="M1759" s="143"/>
      <c r="N1759" s="143"/>
      <c r="O1759" s="147"/>
      <c r="P1759" s="149"/>
      <c r="Q1759" s="149"/>
      <c r="R1759" s="121"/>
      <c r="S1759" s="164"/>
      <c r="T1759" s="161"/>
      <c r="U1759" s="164"/>
      <c r="V1759" s="121"/>
      <c r="W1759" s="187"/>
      <c r="X1759" s="140"/>
      <c r="Y1759" s="114"/>
    </row>
    <row r="1760" spans="3:25">
      <c r="C1760" s="167"/>
      <c r="D1760" s="160"/>
      <c r="E1760" s="140"/>
      <c r="F1760" s="143"/>
      <c r="G1760" s="144"/>
      <c r="H1760" s="199"/>
      <c r="I1760" s="187"/>
      <c r="J1760" s="169"/>
      <c r="K1760" s="200"/>
      <c r="L1760" s="143"/>
      <c r="M1760" s="143"/>
      <c r="N1760" s="143"/>
      <c r="O1760" s="147"/>
      <c r="P1760" s="149"/>
      <c r="Q1760" s="149"/>
      <c r="R1760" s="121"/>
      <c r="S1760" s="164"/>
      <c r="T1760" s="161"/>
      <c r="U1760" s="164"/>
      <c r="V1760" s="121"/>
      <c r="W1760" s="187"/>
      <c r="X1760" s="140"/>
      <c r="Y1760" s="114"/>
    </row>
    <row r="1761" spans="3:25">
      <c r="C1761" s="167"/>
      <c r="D1761" s="160"/>
      <c r="E1761" s="140"/>
      <c r="F1761" s="143"/>
      <c r="G1761" s="144"/>
      <c r="H1761" s="199"/>
      <c r="I1761" s="187"/>
      <c r="J1761" s="169"/>
      <c r="K1761" s="200"/>
      <c r="L1761" s="143"/>
      <c r="M1761" s="143"/>
      <c r="N1761" s="143"/>
      <c r="O1761" s="147"/>
      <c r="P1761" s="149"/>
      <c r="Q1761" s="149"/>
      <c r="R1761" s="121"/>
      <c r="S1761" s="164"/>
      <c r="T1761" s="161"/>
      <c r="U1761" s="164"/>
      <c r="V1761" s="121"/>
      <c r="W1761" s="187"/>
      <c r="X1761" s="140"/>
      <c r="Y1761" s="114"/>
    </row>
    <row r="1762" spans="3:25">
      <c r="C1762" s="167"/>
      <c r="D1762" s="160"/>
      <c r="E1762" s="140"/>
      <c r="F1762" s="143"/>
      <c r="G1762" s="144"/>
      <c r="H1762" s="199"/>
      <c r="I1762" s="187"/>
      <c r="J1762" s="169"/>
      <c r="K1762" s="200"/>
      <c r="L1762" s="143"/>
      <c r="M1762" s="143"/>
      <c r="N1762" s="143"/>
      <c r="O1762" s="147"/>
      <c r="P1762" s="149"/>
      <c r="Q1762" s="149"/>
      <c r="R1762" s="121"/>
      <c r="S1762" s="164"/>
      <c r="T1762" s="161"/>
      <c r="U1762" s="164"/>
      <c r="V1762" s="121"/>
      <c r="W1762" s="187"/>
      <c r="X1762" s="140"/>
      <c r="Y1762" s="114"/>
    </row>
    <row r="1763" spans="3:25">
      <c r="C1763" s="167"/>
      <c r="D1763" s="160"/>
      <c r="E1763" s="140"/>
      <c r="F1763" s="143"/>
      <c r="G1763" s="144"/>
      <c r="H1763" s="199"/>
      <c r="I1763" s="187"/>
      <c r="J1763" s="169"/>
      <c r="K1763" s="200"/>
      <c r="L1763" s="143"/>
      <c r="M1763" s="143"/>
      <c r="N1763" s="143"/>
      <c r="O1763" s="147"/>
      <c r="P1763" s="149"/>
      <c r="Q1763" s="149"/>
      <c r="R1763" s="121"/>
      <c r="S1763" s="164"/>
      <c r="T1763" s="161"/>
      <c r="U1763" s="164"/>
      <c r="V1763" s="121"/>
      <c r="W1763" s="187"/>
      <c r="X1763" s="140"/>
      <c r="Y1763" s="114"/>
    </row>
    <row r="1764" spans="3:25">
      <c r="C1764" s="167"/>
      <c r="D1764" s="160"/>
      <c r="E1764" s="140"/>
      <c r="F1764" s="143"/>
      <c r="G1764" s="144"/>
      <c r="H1764" s="199"/>
      <c r="I1764" s="187"/>
      <c r="J1764" s="169"/>
      <c r="K1764" s="200"/>
      <c r="L1764" s="143"/>
      <c r="M1764" s="143"/>
      <c r="N1764" s="143"/>
      <c r="O1764" s="147"/>
      <c r="P1764" s="149"/>
      <c r="Q1764" s="149"/>
      <c r="R1764" s="121"/>
      <c r="S1764" s="164"/>
      <c r="T1764" s="161"/>
      <c r="U1764" s="164"/>
      <c r="V1764" s="121"/>
      <c r="W1764" s="187"/>
      <c r="X1764" s="140"/>
      <c r="Y1764" s="114"/>
    </row>
    <row r="1765" spans="3:25">
      <c r="C1765" s="167"/>
      <c r="D1765" s="160"/>
      <c r="E1765" s="140"/>
      <c r="F1765" s="143"/>
      <c r="G1765" s="144"/>
      <c r="H1765" s="199"/>
      <c r="I1765" s="187"/>
      <c r="J1765" s="169"/>
      <c r="K1765" s="200"/>
      <c r="L1765" s="143"/>
      <c r="M1765" s="143"/>
      <c r="N1765" s="143"/>
      <c r="O1765" s="147"/>
      <c r="P1765" s="149"/>
      <c r="Q1765" s="149"/>
      <c r="R1765" s="121"/>
      <c r="S1765" s="164"/>
      <c r="T1765" s="161"/>
      <c r="U1765" s="164"/>
      <c r="V1765" s="121"/>
      <c r="W1765" s="187"/>
      <c r="X1765" s="140"/>
      <c r="Y1765" s="114"/>
    </row>
    <row r="1766" spans="3:25">
      <c r="C1766" s="167"/>
      <c r="D1766" s="160"/>
      <c r="E1766" s="140"/>
      <c r="F1766" s="143"/>
      <c r="G1766" s="144"/>
      <c r="H1766" s="199"/>
      <c r="I1766" s="187"/>
      <c r="J1766" s="169"/>
      <c r="K1766" s="200"/>
      <c r="L1766" s="143"/>
      <c r="M1766" s="143"/>
      <c r="N1766" s="143"/>
      <c r="O1766" s="147"/>
      <c r="P1766" s="149"/>
      <c r="Q1766" s="149"/>
      <c r="R1766" s="121"/>
      <c r="S1766" s="164"/>
      <c r="T1766" s="161"/>
      <c r="U1766" s="164"/>
      <c r="V1766" s="121"/>
      <c r="W1766" s="187"/>
      <c r="X1766" s="140"/>
      <c r="Y1766" s="114"/>
    </row>
    <row r="1767" spans="3:25">
      <c r="C1767" s="167"/>
      <c r="D1767" s="160"/>
      <c r="E1767" s="140"/>
      <c r="F1767" s="143"/>
      <c r="G1767" s="144"/>
      <c r="H1767" s="199"/>
      <c r="I1767" s="187"/>
      <c r="J1767" s="169"/>
      <c r="K1767" s="200"/>
      <c r="L1767" s="143"/>
      <c r="M1767" s="143"/>
      <c r="N1767" s="143"/>
      <c r="O1767" s="147"/>
      <c r="P1767" s="149"/>
      <c r="Q1767" s="149"/>
      <c r="R1767" s="121"/>
      <c r="S1767" s="164"/>
      <c r="T1767" s="161"/>
      <c r="U1767" s="164"/>
      <c r="V1767" s="121"/>
      <c r="W1767" s="187"/>
      <c r="X1767" s="140"/>
      <c r="Y1767" s="114"/>
    </row>
    <row r="1768" spans="3:25">
      <c r="C1768" s="167"/>
      <c r="D1768" s="160"/>
      <c r="E1768" s="140"/>
      <c r="F1768" s="143"/>
      <c r="G1768" s="144"/>
      <c r="H1768" s="199"/>
      <c r="I1768" s="187"/>
      <c r="J1768" s="169"/>
      <c r="K1768" s="200"/>
      <c r="L1768" s="143"/>
      <c r="M1768" s="143"/>
      <c r="N1768" s="143"/>
      <c r="O1768" s="147"/>
      <c r="P1768" s="149"/>
      <c r="Q1768" s="149"/>
      <c r="R1768" s="121"/>
      <c r="S1768" s="164"/>
      <c r="T1768" s="161"/>
      <c r="U1768" s="164"/>
      <c r="V1768" s="121"/>
      <c r="W1768" s="187"/>
      <c r="X1768" s="140"/>
      <c r="Y1768" s="114"/>
    </row>
    <row r="1769" spans="3:25">
      <c r="C1769" s="167"/>
      <c r="D1769" s="160"/>
      <c r="E1769" s="140"/>
      <c r="F1769" s="143"/>
      <c r="G1769" s="144"/>
      <c r="H1769" s="199"/>
      <c r="I1769" s="187"/>
      <c r="J1769" s="169"/>
      <c r="K1769" s="200"/>
      <c r="L1769" s="143"/>
      <c r="M1769" s="143"/>
      <c r="N1769" s="143"/>
      <c r="O1769" s="147"/>
      <c r="P1769" s="149"/>
      <c r="Q1769" s="149"/>
      <c r="R1769" s="121"/>
      <c r="S1769" s="164"/>
      <c r="T1769" s="161"/>
      <c r="U1769" s="164"/>
      <c r="V1769" s="121"/>
      <c r="W1769" s="187"/>
      <c r="X1769" s="140"/>
      <c r="Y1769" s="114"/>
    </row>
    <row r="1770" spans="3:25">
      <c r="C1770" s="167"/>
      <c r="D1770" s="160"/>
      <c r="E1770" s="140"/>
      <c r="F1770" s="143"/>
      <c r="G1770" s="144"/>
      <c r="H1770" s="199"/>
      <c r="I1770" s="187"/>
      <c r="J1770" s="169"/>
      <c r="K1770" s="200"/>
      <c r="L1770" s="143"/>
      <c r="M1770" s="143"/>
      <c r="N1770" s="143"/>
      <c r="O1770" s="147"/>
      <c r="P1770" s="149"/>
      <c r="Q1770" s="149"/>
      <c r="R1770" s="121"/>
      <c r="S1770" s="164"/>
      <c r="T1770" s="161"/>
      <c r="U1770" s="164"/>
      <c r="V1770" s="121"/>
      <c r="W1770" s="187"/>
      <c r="X1770" s="140"/>
      <c r="Y1770" s="114"/>
    </row>
    <row r="1771" spans="3:25">
      <c r="C1771" s="167"/>
      <c r="D1771" s="160"/>
      <c r="E1771" s="140"/>
      <c r="F1771" s="143"/>
      <c r="G1771" s="144"/>
      <c r="H1771" s="199"/>
      <c r="I1771" s="187"/>
      <c r="J1771" s="169"/>
      <c r="K1771" s="200"/>
      <c r="L1771" s="143"/>
      <c r="M1771" s="143"/>
      <c r="N1771" s="143"/>
      <c r="O1771" s="147"/>
      <c r="P1771" s="149"/>
      <c r="Q1771" s="149"/>
      <c r="R1771" s="121"/>
      <c r="S1771" s="164"/>
      <c r="T1771" s="161"/>
      <c r="U1771" s="164"/>
      <c r="V1771" s="121"/>
      <c r="W1771" s="187"/>
      <c r="X1771" s="140"/>
      <c r="Y1771" s="114"/>
    </row>
    <row r="1772" spans="3:25">
      <c r="C1772" s="167"/>
      <c r="D1772" s="160"/>
      <c r="E1772" s="140"/>
      <c r="F1772" s="143"/>
      <c r="G1772" s="144"/>
      <c r="H1772" s="199"/>
      <c r="I1772" s="187"/>
      <c r="J1772" s="169"/>
      <c r="K1772" s="200"/>
      <c r="L1772" s="143"/>
      <c r="M1772" s="143"/>
      <c r="N1772" s="143"/>
      <c r="O1772" s="147"/>
      <c r="P1772" s="149"/>
      <c r="Q1772" s="149"/>
      <c r="R1772" s="121"/>
      <c r="S1772" s="164"/>
      <c r="T1772" s="161"/>
      <c r="U1772" s="164"/>
      <c r="V1772" s="121"/>
      <c r="W1772" s="187"/>
      <c r="X1772" s="140"/>
      <c r="Y1772" s="114"/>
    </row>
    <row r="1773" spans="3:25">
      <c r="C1773" s="167"/>
      <c r="D1773" s="160"/>
      <c r="E1773" s="140"/>
      <c r="F1773" s="143"/>
      <c r="G1773" s="144"/>
      <c r="H1773" s="199"/>
      <c r="I1773" s="187"/>
      <c r="J1773" s="169"/>
      <c r="K1773" s="200"/>
      <c r="L1773" s="143"/>
      <c r="M1773" s="143"/>
      <c r="N1773" s="143"/>
      <c r="O1773" s="147"/>
      <c r="P1773" s="149"/>
      <c r="Q1773" s="149"/>
      <c r="R1773" s="121"/>
      <c r="S1773" s="164"/>
      <c r="T1773" s="161"/>
      <c r="U1773" s="164"/>
      <c r="V1773" s="121"/>
      <c r="W1773" s="187"/>
      <c r="X1773" s="140"/>
      <c r="Y1773" s="114"/>
    </row>
    <row r="1774" spans="3:25">
      <c r="C1774" s="167"/>
      <c r="D1774" s="160"/>
      <c r="E1774" s="140"/>
      <c r="F1774" s="143"/>
      <c r="G1774" s="144"/>
      <c r="H1774" s="199"/>
      <c r="I1774" s="187"/>
      <c r="J1774" s="169"/>
      <c r="K1774" s="200"/>
      <c r="L1774" s="143"/>
      <c r="M1774" s="143"/>
      <c r="N1774" s="143"/>
      <c r="O1774" s="147"/>
      <c r="P1774" s="149"/>
      <c r="Q1774" s="149"/>
      <c r="R1774" s="121"/>
      <c r="S1774" s="164"/>
      <c r="T1774" s="161"/>
      <c r="U1774" s="164"/>
      <c r="V1774" s="121"/>
      <c r="W1774" s="187"/>
      <c r="X1774" s="140"/>
      <c r="Y1774" s="114"/>
    </row>
    <row r="1775" spans="3:25">
      <c r="C1775" s="167"/>
      <c r="D1775" s="160"/>
      <c r="E1775" s="140"/>
      <c r="F1775" s="143"/>
      <c r="G1775" s="144"/>
      <c r="H1775" s="199"/>
      <c r="I1775" s="187"/>
      <c r="J1775" s="169"/>
      <c r="K1775" s="200"/>
      <c r="L1775" s="143"/>
      <c r="M1775" s="143"/>
      <c r="N1775" s="143"/>
      <c r="O1775" s="147"/>
      <c r="P1775" s="149"/>
      <c r="Q1775" s="149"/>
      <c r="R1775" s="121"/>
      <c r="S1775" s="164"/>
      <c r="T1775" s="161"/>
      <c r="U1775" s="164"/>
      <c r="V1775" s="121"/>
      <c r="W1775" s="187"/>
      <c r="X1775" s="140"/>
      <c r="Y1775" s="114"/>
    </row>
    <row r="1776" spans="3:25">
      <c r="C1776" s="167"/>
      <c r="D1776" s="160"/>
      <c r="E1776" s="140"/>
      <c r="F1776" s="143"/>
      <c r="G1776" s="144"/>
      <c r="H1776" s="199"/>
      <c r="I1776" s="187"/>
      <c r="J1776" s="169"/>
      <c r="K1776" s="200"/>
      <c r="L1776" s="143"/>
      <c r="M1776" s="143"/>
      <c r="N1776" s="143"/>
      <c r="O1776" s="147"/>
      <c r="P1776" s="149"/>
      <c r="Q1776" s="149"/>
      <c r="R1776" s="121"/>
      <c r="S1776" s="164"/>
      <c r="T1776" s="161"/>
      <c r="U1776" s="164"/>
      <c r="V1776" s="121"/>
      <c r="W1776" s="187"/>
      <c r="X1776" s="140"/>
      <c r="Y1776" s="114"/>
    </row>
    <row r="1777" spans="3:25">
      <c r="C1777" s="167"/>
      <c r="D1777" s="160"/>
      <c r="E1777" s="140"/>
      <c r="F1777" s="143"/>
      <c r="G1777" s="144"/>
      <c r="H1777" s="199"/>
      <c r="I1777" s="187"/>
      <c r="J1777" s="169"/>
      <c r="K1777" s="200"/>
      <c r="L1777" s="143"/>
      <c r="M1777" s="143"/>
      <c r="N1777" s="143"/>
      <c r="O1777" s="147"/>
      <c r="P1777" s="149"/>
      <c r="Q1777" s="149"/>
      <c r="R1777" s="121"/>
      <c r="S1777" s="164"/>
      <c r="T1777" s="161"/>
      <c r="U1777" s="164"/>
      <c r="V1777" s="121"/>
      <c r="W1777" s="187"/>
      <c r="X1777" s="140"/>
      <c r="Y1777" s="114"/>
    </row>
    <row r="1778" spans="3:25">
      <c r="C1778" s="167"/>
      <c r="D1778" s="160"/>
      <c r="E1778" s="140"/>
      <c r="F1778" s="143"/>
      <c r="G1778" s="144"/>
      <c r="H1778" s="199"/>
      <c r="I1778" s="187"/>
      <c r="J1778" s="169"/>
      <c r="K1778" s="200"/>
      <c r="L1778" s="143"/>
      <c r="M1778" s="143"/>
      <c r="N1778" s="143"/>
      <c r="O1778" s="147"/>
      <c r="P1778" s="149"/>
      <c r="Q1778" s="149"/>
      <c r="R1778" s="121"/>
      <c r="S1778" s="164"/>
      <c r="T1778" s="161"/>
      <c r="U1778" s="164"/>
      <c r="V1778" s="121"/>
      <c r="W1778" s="187"/>
      <c r="X1778" s="140"/>
      <c r="Y1778" s="114"/>
    </row>
    <row r="1779" spans="3:25">
      <c r="C1779" s="167"/>
      <c r="D1779" s="160"/>
      <c r="E1779" s="140"/>
      <c r="F1779" s="143"/>
      <c r="G1779" s="144"/>
      <c r="H1779" s="199"/>
      <c r="I1779" s="187"/>
      <c r="J1779" s="169"/>
      <c r="K1779" s="200"/>
      <c r="L1779" s="143"/>
      <c r="M1779" s="143"/>
      <c r="N1779" s="143"/>
      <c r="O1779" s="147"/>
      <c r="P1779" s="149"/>
      <c r="Q1779" s="149"/>
      <c r="R1779" s="121"/>
      <c r="S1779" s="164"/>
      <c r="T1779" s="161"/>
      <c r="U1779" s="164"/>
      <c r="V1779" s="121"/>
      <c r="W1779" s="187"/>
      <c r="X1779" s="140"/>
      <c r="Y1779" s="114"/>
    </row>
    <row r="1780" spans="3:25">
      <c r="C1780" s="167"/>
      <c r="D1780" s="160"/>
      <c r="E1780" s="140"/>
      <c r="F1780" s="143"/>
      <c r="G1780" s="144"/>
      <c r="H1780" s="199"/>
      <c r="I1780" s="187"/>
      <c r="J1780" s="169"/>
      <c r="K1780" s="200"/>
      <c r="L1780" s="143"/>
      <c r="M1780" s="143"/>
      <c r="N1780" s="143"/>
      <c r="O1780" s="147"/>
      <c r="P1780" s="149"/>
      <c r="Q1780" s="149"/>
      <c r="R1780" s="121"/>
      <c r="S1780" s="164"/>
      <c r="T1780" s="161"/>
      <c r="U1780" s="164"/>
      <c r="V1780" s="121"/>
      <c r="W1780" s="187"/>
      <c r="X1780" s="140"/>
      <c r="Y1780" s="114"/>
    </row>
    <row r="1781" spans="3:25">
      <c r="C1781" s="167"/>
      <c r="D1781" s="160"/>
      <c r="E1781" s="140"/>
      <c r="F1781" s="143"/>
      <c r="G1781" s="144"/>
      <c r="H1781" s="199"/>
      <c r="I1781" s="187"/>
      <c r="J1781" s="169"/>
      <c r="K1781" s="200"/>
      <c r="L1781" s="143"/>
      <c r="M1781" s="143"/>
      <c r="N1781" s="143"/>
      <c r="O1781" s="147"/>
      <c r="P1781" s="149"/>
      <c r="Q1781" s="149"/>
      <c r="R1781" s="121"/>
      <c r="S1781" s="164"/>
      <c r="T1781" s="161"/>
      <c r="U1781" s="164"/>
      <c r="V1781" s="121"/>
      <c r="W1781" s="187"/>
      <c r="X1781" s="140"/>
      <c r="Y1781" s="114"/>
    </row>
    <row r="1782" spans="3:25">
      <c r="C1782" s="167"/>
      <c r="D1782" s="160"/>
      <c r="E1782" s="140"/>
      <c r="F1782" s="143"/>
      <c r="G1782" s="144"/>
      <c r="H1782" s="199"/>
      <c r="I1782" s="187"/>
      <c r="J1782" s="169"/>
      <c r="K1782" s="200"/>
      <c r="L1782" s="143"/>
      <c r="M1782" s="143"/>
      <c r="N1782" s="143"/>
      <c r="O1782" s="147"/>
      <c r="P1782" s="149"/>
      <c r="Q1782" s="149"/>
      <c r="R1782" s="121"/>
      <c r="S1782" s="164"/>
      <c r="T1782" s="161"/>
      <c r="U1782" s="164"/>
      <c r="V1782" s="121"/>
      <c r="W1782" s="187"/>
      <c r="X1782" s="140"/>
      <c r="Y1782" s="114"/>
    </row>
    <row r="1783" spans="3:25">
      <c r="C1783" s="167"/>
      <c r="D1783" s="160"/>
      <c r="E1783" s="140"/>
      <c r="F1783" s="143"/>
      <c r="G1783" s="144"/>
      <c r="H1783" s="199"/>
      <c r="I1783" s="187"/>
      <c r="J1783" s="169"/>
      <c r="K1783" s="200"/>
      <c r="L1783" s="143"/>
      <c r="M1783" s="143"/>
      <c r="N1783" s="143"/>
      <c r="O1783" s="147"/>
      <c r="P1783" s="149"/>
      <c r="Q1783" s="149"/>
      <c r="R1783" s="121"/>
      <c r="S1783" s="164"/>
      <c r="T1783" s="161"/>
      <c r="U1783" s="164"/>
      <c r="V1783" s="121"/>
      <c r="W1783" s="187"/>
      <c r="X1783" s="140"/>
      <c r="Y1783" s="114"/>
    </row>
    <row r="1784" spans="3:25">
      <c r="C1784" s="167"/>
      <c r="D1784" s="160"/>
      <c r="E1784" s="140"/>
      <c r="F1784" s="143"/>
      <c r="G1784" s="144"/>
      <c r="H1784" s="199"/>
      <c r="I1784" s="187"/>
      <c r="J1784" s="169"/>
      <c r="K1784" s="200"/>
      <c r="L1784" s="143"/>
      <c r="M1784" s="143"/>
      <c r="N1784" s="143"/>
      <c r="O1784" s="147"/>
      <c r="P1784" s="149"/>
      <c r="Q1784" s="149"/>
      <c r="R1784" s="121"/>
      <c r="S1784" s="164"/>
      <c r="T1784" s="161"/>
      <c r="U1784" s="164"/>
      <c r="V1784" s="121"/>
      <c r="W1784" s="187"/>
      <c r="X1784" s="140"/>
      <c r="Y1784" s="114"/>
    </row>
    <row r="1785" spans="3:25">
      <c r="C1785" s="167"/>
      <c r="D1785" s="160"/>
      <c r="E1785" s="140"/>
      <c r="F1785" s="143"/>
      <c r="G1785" s="144"/>
      <c r="H1785" s="199"/>
      <c r="I1785" s="187"/>
      <c r="J1785" s="169"/>
      <c r="K1785" s="200"/>
      <c r="L1785" s="143"/>
      <c r="M1785" s="143"/>
      <c r="N1785" s="143"/>
      <c r="O1785" s="147"/>
      <c r="P1785" s="149"/>
      <c r="Q1785" s="149"/>
      <c r="R1785" s="121"/>
      <c r="S1785" s="164"/>
      <c r="T1785" s="161"/>
      <c r="U1785" s="164"/>
      <c r="V1785" s="121"/>
      <c r="W1785" s="187"/>
      <c r="X1785" s="140"/>
      <c r="Y1785" s="114"/>
    </row>
    <row r="1786" spans="3:25">
      <c r="C1786" s="167"/>
      <c r="D1786" s="160"/>
      <c r="E1786" s="140"/>
      <c r="F1786" s="143"/>
      <c r="G1786" s="144"/>
      <c r="H1786" s="199"/>
      <c r="I1786" s="187"/>
      <c r="J1786" s="169"/>
      <c r="K1786" s="200"/>
      <c r="L1786" s="143"/>
      <c r="M1786" s="143"/>
      <c r="N1786" s="143"/>
      <c r="O1786" s="147"/>
      <c r="P1786" s="149"/>
      <c r="Q1786" s="149"/>
      <c r="R1786" s="121"/>
      <c r="S1786" s="164"/>
      <c r="T1786" s="161"/>
      <c r="U1786" s="164"/>
      <c r="V1786" s="121"/>
      <c r="W1786" s="187"/>
      <c r="X1786" s="140"/>
      <c r="Y1786" s="114"/>
    </row>
    <row r="1787" spans="3:25">
      <c r="C1787" s="167"/>
      <c r="D1787" s="160"/>
      <c r="E1787" s="140"/>
      <c r="F1787" s="143"/>
      <c r="G1787" s="144"/>
      <c r="H1787" s="199"/>
      <c r="I1787" s="187"/>
      <c r="J1787" s="169"/>
      <c r="K1787" s="200"/>
      <c r="L1787" s="143"/>
      <c r="M1787" s="143"/>
      <c r="N1787" s="143"/>
      <c r="O1787" s="147"/>
      <c r="P1787" s="149"/>
      <c r="Q1787" s="149"/>
      <c r="R1787" s="121"/>
      <c r="S1787" s="164"/>
      <c r="T1787" s="161"/>
      <c r="U1787" s="164"/>
      <c r="V1787" s="121"/>
      <c r="W1787" s="187"/>
      <c r="X1787" s="140"/>
      <c r="Y1787" s="114"/>
    </row>
    <row r="1788" spans="3:25">
      <c r="C1788" s="167"/>
      <c r="D1788" s="160"/>
      <c r="E1788" s="140"/>
      <c r="F1788" s="143"/>
      <c r="G1788" s="144"/>
      <c r="H1788" s="199"/>
      <c r="I1788" s="187"/>
      <c r="J1788" s="169"/>
      <c r="K1788" s="200"/>
      <c r="L1788" s="143"/>
      <c r="M1788" s="143"/>
      <c r="N1788" s="143"/>
      <c r="O1788" s="147"/>
      <c r="P1788" s="149"/>
      <c r="Q1788" s="149"/>
      <c r="R1788" s="121"/>
      <c r="S1788" s="164"/>
      <c r="T1788" s="161"/>
      <c r="U1788" s="164"/>
      <c r="V1788" s="121"/>
      <c r="W1788" s="187"/>
      <c r="X1788" s="140"/>
      <c r="Y1788" s="114"/>
    </row>
    <row r="1789" spans="3:25">
      <c r="C1789" s="167"/>
      <c r="D1789" s="160"/>
      <c r="E1789" s="140"/>
      <c r="F1789" s="143"/>
      <c r="G1789" s="144"/>
      <c r="H1789" s="199"/>
      <c r="I1789" s="187"/>
      <c r="J1789" s="169"/>
      <c r="K1789" s="200"/>
      <c r="L1789" s="143"/>
      <c r="M1789" s="143"/>
      <c r="N1789" s="143"/>
      <c r="O1789" s="147"/>
      <c r="P1789" s="149"/>
      <c r="Q1789" s="149"/>
      <c r="R1789" s="121"/>
      <c r="S1789" s="164"/>
      <c r="T1789" s="161"/>
      <c r="U1789" s="164"/>
      <c r="V1789" s="121"/>
      <c r="W1789" s="187"/>
      <c r="X1789" s="140"/>
      <c r="Y1789" s="114"/>
    </row>
  </sheetData>
  <autoFilter ref="A7:AE1789" xr:uid="{00000000-0009-0000-0000-000005000000}"/>
  <mergeCells count="1">
    <mergeCell ref="A2:B3"/>
  </mergeCells>
  <phoneticPr fontId="2" type="noConversion"/>
  <conditionalFormatting sqref="D6:D1048576">
    <cfRule type="cellIs" dxfId="11" priority="6" operator="equal">
      <formula>"2Q"</formula>
    </cfRule>
  </conditionalFormatting>
  <conditionalFormatting sqref="F8:F1048576">
    <cfRule type="cellIs" dxfId="10" priority="5" operator="greaterThan">
      <formula>0.1</formula>
    </cfRule>
  </conditionalFormatting>
  <conditionalFormatting sqref="D2">
    <cfRule type="cellIs" dxfId="9" priority="4" operator="equal">
      <formula>"2Q"</formula>
    </cfRule>
  </conditionalFormatting>
  <conditionalFormatting sqref="Z4">
    <cfRule type="cellIs" dxfId="8" priority="1" operator="equal">
      <formula>"2Q"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/>
  </sheetPr>
  <dimension ref="A1:Q17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6" sqref="M6:P6"/>
    </sheetView>
  </sheetViews>
  <sheetFormatPr defaultColWidth="9" defaultRowHeight="16.5"/>
  <cols>
    <col min="1" max="1" width="9" style="118" customWidth="1"/>
    <col min="2" max="2" width="11.125" style="117" customWidth="1"/>
    <col min="3" max="3" width="6.625" style="117" customWidth="1"/>
    <col min="4" max="4" width="5.375" style="31" customWidth="1"/>
    <col min="5" max="5" width="9.375" style="117" customWidth="1"/>
    <col min="6" max="6" width="5.75" style="120" customWidth="1"/>
    <col min="7" max="7" width="5.75" style="117" customWidth="1"/>
    <col min="8" max="8" width="7.125" style="117" customWidth="1"/>
    <col min="9" max="9" width="9.75" style="117" customWidth="1"/>
    <col min="10" max="10" width="9.375" style="122" bestFit="1" customWidth="1"/>
    <col min="11" max="11" width="8" style="171" customWidth="1"/>
    <col min="12" max="12" width="7.75" style="171" customWidth="1"/>
    <col min="13" max="15" width="8.375" style="122" customWidth="1"/>
    <col min="16" max="16" width="12.5" style="62" customWidth="1"/>
    <col min="17" max="17" width="10.5" style="62" hidden="1" customWidth="1"/>
    <col min="18" max="24" width="9" style="117" customWidth="1"/>
    <col min="25" max="16384" width="9" style="117"/>
  </cols>
  <sheetData>
    <row r="1" spans="1:17" ht="17.25" customHeight="1" thickBot="1">
      <c r="A1" s="106"/>
    </row>
    <row r="2" spans="1:17" ht="25.5" customHeight="1">
      <c r="D2" s="132"/>
      <c r="E2" s="236" t="s">
        <v>150</v>
      </c>
      <c r="F2" s="151"/>
      <c r="G2" s="257" t="s">
        <v>9</v>
      </c>
      <c r="H2" s="255"/>
      <c r="I2" s="59" t="s">
        <v>152</v>
      </c>
      <c r="J2" s="237" t="s">
        <v>7</v>
      </c>
      <c r="K2" s="238" t="s">
        <v>226</v>
      </c>
      <c r="L2" s="218"/>
    </row>
    <row r="3" spans="1:17" ht="17.25" customHeight="1" thickBot="1">
      <c r="A3" s="117"/>
      <c r="D3" s="172" t="s">
        <v>8</v>
      </c>
      <c r="E3" s="108">
        <v>0.08</v>
      </c>
      <c r="G3" s="252"/>
      <c r="H3" s="256"/>
      <c r="I3" s="154">
        <f>VLOOKUP($G2,$B:$X,COLUMN(I6)-1,FALSE)</f>
        <v>71500</v>
      </c>
      <c r="J3" s="154">
        <f>VLOOKUP($G2,$B:$X,COLUMN(J6)-1,FALSE)</f>
        <v>1493125.75</v>
      </c>
      <c r="K3" s="239" t="str">
        <f>VLOOKUP($G2,$B:$X,COLUMN(K6)-1,FALSE)</f>
        <v>없음</v>
      </c>
      <c r="L3" s="107"/>
      <c r="P3" s="40"/>
    </row>
    <row r="4" spans="1:17" s="41" customFormat="1" ht="13.5" customHeight="1">
      <c r="D4" s="63"/>
      <c r="F4" s="131"/>
      <c r="J4" s="122"/>
      <c r="K4" s="132"/>
      <c r="L4" s="132"/>
      <c r="M4" s="132"/>
      <c r="N4" s="132"/>
      <c r="O4" s="132"/>
      <c r="Q4" s="88"/>
    </row>
    <row r="5" spans="1:17" s="29" customFormat="1" ht="27.95" customHeight="1">
      <c r="A5" s="133" t="s">
        <v>12</v>
      </c>
      <c r="B5" s="133" t="s">
        <v>13</v>
      </c>
      <c r="C5" s="133" t="s">
        <v>14</v>
      </c>
      <c r="D5" s="159" t="s">
        <v>15</v>
      </c>
      <c r="E5" s="24" t="s">
        <v>161</v>
      </c>
      <c r="F5" s="134" t="s">
        <v>17</v>
      </c>
      <c r="G5" s="25" t="s">
        <v>18</v>
      </c>
      <c r="H5" s="25" t="s">
        <v>19</v>
      </c>
      <c r="I5" s="26" t="s">
        <v>183</v>
      </c>
      <c r="J5" s="135" t="s">
        <v>227</v>
      </c>
      <c r="K5" s="240" t="s">
        <v>226</v>
      </c>
      <c r="L5" s="240" t="s">
        <v>228</v>
      </c>
      <c r="M5" s="67" t="s">
        <v>229</v>
      </c>
      <c r="N5" s="67" t="s">
        <v>230</v>
      </c>
      <c r="O5" s="67" t="s">
        <v>231</v>
      </c>
      <c r="P5" s="56" t="s">
        <v>27</v>
      </c>
      <c r="Q5" s="69" t="s">
        <v>28</v>
      </c>
    </row>
    <row r="6" spans="1:17" ht="16.5" customHeight="1">
      <c r="A6" s="118" t="s">
        <v>31</v>
      </c>
      <c r="B6" s="117" t="s">
        <v>9</v>
      </c>
      <c r="C6" s="241" t="s">
        <v>32</v>
      </c>
      <c r="D6" s="160" t="s">
        <v>33</v>
      </c>
      <c r="E6" s="140">
        <f t="shared" ref="E6:E46" si="0">I6*Q6/100000000</f>
        <v>100585.725955</v>
      </c>
      <c r="F6" s="141" t="str">
        <f>VLOOKUP($A6,종합!$A:$T,COLUMN(종합!F6),FALSE)</f>
        <v>-</v>
      </c>
      <c r="G6" s="141" t="str">
        <f>VLOOKUP($A6,종합!$A:$T,COLUMN(종합!G6),FALSE)</f>
        <v>-</v>
      </c>
      <c r="H6" s="143" t="str">
        <f>VLOOKUP($A6,종합!$A:$T,COLUMN(종합!H6),FALSE)</f>
        <v>-</v>
      </c>
      <c r="I6" s="144">
        <f>IF(COUNTIF(현재가!$A:$A,$B6),VLOOKUP($B6,현재가!$A:$B,2,FALSE),VLOOKUP($B6,현재가!$D:$E,2,FALSE))</f>
        <v>71500</v>
      </c>
      <c r="J6" s="187">
        <f t="shared" ref="J6:J46" si="1">L6/$E$3</f>
        <v>1493125.75</v>
      </c>
      <c r="K6" s="143" t="str">
        <f t="shared" ref="K6:K46" si="2">IF((I6/J6-1)&gt;0,I6/J6-1,"없음")</f>
        <v>없음</v>
      </c>
      <c r="L6" s="242">
        <v>119450.06</v>
      </c>
      <c r="M6" s="166">
        <v>112794.14</v>
      </c>
      <c r="N6" s="166">
        <v>109882.59</v>
      </c>
      <c r="O6" s="166">
        <v>135673.45000000001</v>
      </c>
      <c r="P6" s="179" t="s">
        <v>34</v>
      </c>
      <c r="Q6" s="167">
        <v>140679337</v>
      </c>
    </row>
    <row r="7" spans="1:17" ht="16.5" customHeight="1">
      <c r="A7" s="118" t="s">
        <v>35</v>
      </c>
      <c r="B7" s="117" t="s">
        <v>36</v>
      </c>
      <c r="C7" s="241" t="s">
        <v>32</v>
      </c>
      <c r="D7" s="160" t="s">
        <v>33</v>
      </c>
      <c r="E7" s="140">
        <f t="shared" si="0"/>
        <v>146367.80955599999</v>
      </c>
      <c r="F7" s="141">
        <f>VLOOKUP($A7,종합!$A:$T,COLUMN(종합!F7),FALSE)</f>
        <v>1.7572433443997577</v>
      </c>
      <c r="G7" s="141">
        <f>VLOOKUP($A7,종합!$A:$T,COLUMN(종합!G7),FALSE)</f>
        <v>0.20613511266120751</v>
      </c>
      <c r="H7" s="143">
        <f>VLOOKUP($A7,종합!$A:$T,COLUMN(종합!H7),FALSE)</f>
        <v>0.11730595726434208</v>
      </c>
      <c r="I7" s="144">
        <f>IF(COUNTIF(현재가!$A:$A,$B7),VLOOKUP($B7,현재가!$A:$B,2,FALSE),VLOOKUP($B7,현재가!$D:$E,2,FALSE))</f>
        <v>22800</v>
      </c>
      <c r="J7" s="187">
        <f t="shared" si="1"/>
        <v>157754.125</v>
      </c>
      <c r="K7" s="143" t="str">
        <f t="shared" si="2"/>
        <v>없음</v>
      </c>
      <c r="L7" s="122">
        <v>12620.33</v>
      </c>
      <c r="M7" s="169">
        <v>12974.87</v>
      </c>
      <c r="N7" s="169">
        <v>20700.73</v>
      </c>
      <c r="O7" s="169">
        <v>4185.3900000000003</v>
      </c>
      <c r="P7" s="167" t="s">
        <v>37</v>
      </c>
      <c r="Q7" s="167">
        <v>641964077</v>
      </c>
    </row>
    <row r="8" spans="1:17" ht="16.5" customHeight="1">
      <c r="A8" s="118" t="s">
        <v>38</v>
      </c>
      <c r="B8" s="117" t="s">
        <v>39</v>
      </c>
      <c r="C8" s="241" t="s">
        <v>32</v>
      </c>
      <c r="D8" s="160" t="s">
        <v>33</v>
      </c>
      <c r="E8" s="140">
        <f t="shared" si="0"/>
        <v>388864.58815000003</v>
      </c>
      <c r="F8" s="141">
        <f>VLOOKUP($A8,종합!$A:$T,COLUMN(종합!F9),FALSE)</f>
        <v>7.4789359048124426</v>
      </c>
      <c r="G8" s="141">
        <f>VLOOKUP($A8,종합!$A:$T,COLUMN(종합!G9),FALSE)</f>
        <v>0.70267482664004477</v>
      </c>
      <c r="H8" s="143">
        <f>VLOOKUP($A8,종합!$A:$T,COLUMN(종합!H9),FALSE)</f>
        <v>9.395385059897321E-2</v>
      </c>
      <c r="I8" s="144">
        <f>IF(COUNTIF(현재가!$A:$A,$B8),VLOOKUP($B8,현재가!$A:$B,2,FALSE),VLOOKUP($B8,현재가!$D:$E,2,FALSE))</f>
        <v>205000</v>
      </c>
      <c r="J8" s="187">
        <f t="shared" si="1"/>
        <v>83281.666666666672</v>
      </c>
      <c r="K8" s="143">
        <f t="shared" si="2"/>
        <v>1.4615261462106504</v>
      </c>
      <c r="L8" s="122">
        <v>6662.5333333333338</v>
      </c>
      <c r="M8" s="169">
        <v>-1393.97</v>
      </c>
      <c r="N8" s="169">
        <v>17749.13</v>
      </c>
      <c r="O8" s="169">
        <v>3632.44</v>
      </c>
      <c r="P8" s="167" t="s">
        <v>43</v>
      </c>
      <c r="Q8" s="167">
        <v>189690043</v>
      </c>
    </row>
    <row r="9" spans="1:17" ht="16.5" customHeight="1">
      <c r="A9" s="118" t="s">
        <v>41</v>
      </c>
      <c r="B9" s="117" t="s">
        <v>42</v>
      </c>
      <c r="C9" s="241" t="s">
        <v>32</v>
      </c>
      <c r="D9" s="160" t="s">
        <v>33</v>
      </c>
      <c r="E9" s="140">
        <f t="shared" si="0"/>
        <v>888162.88529999997</v>
      </c>
      <c r="F9" s="141">
        <f>VLOOKUP($A9,종합!$A:$T,COLUMN(종합!F12),FALSE)</f>
        <v>-86.775021642347525</v>
      </c>
      <c r="G9" s="141">
        <f>VLOOKUP($A9,종합!$A:$T,COLUMN(종합!G12),FALSE)</f>
        <v>1.4060193923908724</v>
      </c>
      <c r="H9" s="143">
        <f>VLOOKUP($A9,종합!$A:$T,COLUMN(종합!H12),FALSE)</f>
        <v>-1.6203042831679497E-2</v>
      </c>
      <c r="I9" s="144">
        <f>IF(COUNTIF(현재가!$A:$A,$B9),VLOOKUP($B9,현재가!$A:$B,2,FALSE),VLOOKUP($B9,현재가!$D:$E,2,FALSE))</f>
        <v>122000</v>
      </c>
      <c r="J9" s="187">
        <f t="shared" si="1"/>
        <v>61341.083333333321</v>
      </c>
      <c r="K9" s="143">
        <f t="shared" si="2"/>
        <v>0.98887912261086619</v>
      </c>
      <c r="L9" s="122">
        <v>4907.286666666666</v>
      </c>
      <c r="M9" s="169">
        <v>3018.34</v>
      </c>
      <c r="N9" s="169">
        <v>5937.28</v>
      </c>
      <c r="O9" s="169">
        <v>5766.24</v>
      </c>
      <c r="P9" s="167" t="s">
        <v>52</v>
      </c>
      <c r="Q9" s="167">
        <v>728002365</v>
      </c>
    </row>
    <row r="10" spans="1:17" ht="16.5" customHeight="1">
      <c r="A10" s="118" t="s">
        <v>44</v>
      </c>
      <c r="B10" s="117" t="s">
        <v>45</v>
      </c>
      <c r="C10" s="241" t="s">
        <v>32</v>
      </c>
      <c r="D10" s="160" t="s">
        <v>33</v>
      </c>
      <c r="E10" s="140">
        <f t="shared" si="0"/>
        <v>855774.12091499998</v>
      </c>
      <c r="F10" s="141">
        <f>VLOOKUP($A10,종합!$A:$T,COLUMN(종합!F8),FALSE)</f>
        <v>17.923566749337514</v>
      </c>
      <c r="G10" s="141">
        <f>VLOOKUP($A10,종합!$A:$T,COLUMN(종합!G8),FALSE)</f>
        <v>3.454223104935584</v>
      </c>
      <c r="H10" s="143">
        <f>VLOOKUP($A10,종합!$A:$T,COLUMN(종합!H8),FALSE)</f>
        <v>0.19271962736229709</v>
      </c>
      <c r="I10" s="144">
        <f>IF(COUNTIF(현재가!$A:$A,$B10),VLOOKUP($B10,현재가!$A:$B,2,FALSE),VLOOKUP($B10,현재가!$D:$E,2,FALSE))</f>
        <v>388500</v>
      </c>
      <c r="J10" s="187">
        <f t="shared" si="1"/>
        <v>319935</v>
      </c>
      <c r="K10" s="143">
        <f t="shared" si="2"/>
        <v>0.21430915654742377</v>
      </c>
      <c r="L10" s="122">
        <v>25594.799999999999</v>
      </c>
      <c r="M10" s="169">
        <v>23412.46</v>
      </c>
      <c r="N10" s="169">
        <v>24883.84</v>
      </c>
      <c r="O10" s="169">
        <v>28488.1</v>
      </c>
      <c r="P10" s="167" t="s">
        <v>40</v>
      </c>
      <c r="Q10" s="167">
        <v>220276479</v>
      </c>
    </row>
    <row r="11" spans="1:17" ht="16.5" customHeight="1">
      <c r="A11" s="118" t="s">
        <v>47</v>
      </c>
      <c r="B11" s="117" t="s">
        <v>48</v>
      </c>
      <c r="C11" s="241" t="s">
        <v>32</v>
      </c>
      <c r="D11" s="160" t="s">
        <v>33</v>
      </c>
      <c r="E11" s="140">
        <f t="shared" si="0"/>
        <v>87680.726139999999</v>
      </c>
      <c r="F11" s="141">
        <f>VLOOKUP($A11,종합!$A:$T,COLUMN(종합!F10),FALSE)</f>
        <v>8.0958982392137937</v>
      </c>
      <c r="G11" s="141">
        <f>VLOOKUP($A11,종합!$A:$T,COLUMN(종합!G10),FALSE)</f>
        <v>0.94896482710886243</v>
      </c>
      <c r="H11" s="143">
        <f>VLOOKUP($A11,종합!$A:$T,COLUMN(종합!H10),FALSE)</f>
        <v>0.1172155082820085</v>
      </c>
      <c r="I11" s="144">
        <f>IF(COUNTIF(현재가!$A:$A,$B11),VLOOKUP($B11,현재가!$A:$B,2,FALSE),VLOOKUP($B11,현재가!$D:$E,2,FALSE))</f>
        <v>266000</v>
      </c>
      <c r="J11" s="187">
        <f t="shared" si="1"/>
        <v>213332.45833333326</v>
      </c>
      <c r="K11" s="143">
        <f t="shared" si="2"/>
        <v>0.24688011415671873</v>
      </c>
      <c r="L11" s="122">
        <v>17066.596666666661</v>
      </c>
      <c r="M11" s="169">
        <v>21675.37</v>
      </c>
      <c r="N11" s="169">
        <v>15737.39</v>
      </c>
      <c r="O11" s="169">
        <v>13787.03</v>
      </c>
      <c r="P11" s="167" t="s">
        <v>46</v>
      </c>
      <c r="Q11" s="167">
        <v>32962679</v>
      </c>
    </row>
    <row r="12" spans="1:17" ht="16.5" customHeight="1">
      <c r="A12" s="118" t="s">
        <v>50</v>
      </c>
      <c r="B12" s="117" t="s">
        <v>51</v>
      </c>
      <c r="C12" s="241" t="s">
        <v>32</v>
      </c>
      <c r="D12" s="160" t="s">
        <v>33</v>
      </c>
      <c r="E12" s="140">
        <f t="shared" si="0"/>
        <v>91503.231220000001</v>
      </c>
      <c r="F12" s="141">
        <f>VLOOKUP($A12,종합!$A:$T,COLUMN(종합!F11),FALSE)</f>
        <v>31.142941280873991</v>
      </c>
      <c r="G12" s="141">
        <f>VLOOKUP($A12,종합!$A:$T,COLUMN(종합!G11),FALSE)</f>
        <v>3.1104659215729873</v>
      </c>
      <c r="H12" s="143">
        <f>VLOOKUP($A12,종합!$A:$T,COLUMN(종합!H11),FALSE)</f>
        <v>9.9877076269711138E-2</v>
      </c>
      <c r="I12" s="144">
        <f>IF(COUNTIF(현재가!$A:$A,$B12),VLOOKUP($B12,현재가!$A:$B,2,FALSE),VLOOKUP($B12,현재가!$D:$E,2,FALSE))</f>
        <v>94000</v>
      </c>
      <c r="J12" s="187">
        <f t="shared" si="1"/>
        <v>414193.16666666663</v>
      </c>
      <c r="K12" s="143" t="str">
        <f t="shared" si="2"/>
        <v>없음</v>
      </c>
      <c r="L12" s="122">
        <v>33135.453333333331</v>
      </c>
      <c r="M12" s="169">
        <v>32854.800000000003</v>
      </c>
      <c r="N12" s="169">
        <v>31386.560000000001</v>
      </c>
      <c r="O12" s="169">
        <v>35165</v>
      </c>
      <c r="P12" s="167" t="s">
        <v>49</v>
      </c>
      <c r="Q12" s="167">
        <v>97343863</v>
      </c>
    </row>
    <row r="13" spans="1:17" ht="16.5" customHeight="1">
      <c r="A13" s="118" t="s">
        <v>53</v>
      </c>
      <c r="B13" s="117" t="s">
        <v>54</v>
      </c>
      <c r="C13" s="241" t="s">
        <v>32</v>
      </c>
      <c r="D13" s="160" t="s">
        <v>33</v>
      </c>
      <c r="E13" s="140">
        <f t="shared" si="0"/>
        <v>106102.15935</v>
      </c>
      <c r="F13" s="141">
        <f>VLOOKUP($A13,종합!$A:$T,COLUMN(종합!F13),FALSE)</f>
        <v>16.675698827438985</v>
      </c>
      <c r="G13" s="141">
        <f>VLOOKUP($A13,종합!$A:$T,COLUMN(종합!G13),FALSE)</f>
        <v>2.7864910318758405</v>
      </c>
      <c r="H13" s="143">
        <f>VLOOKUP($A13,종합!$A:$T,COLUMN(종합!H13),FALSE)</f>
        <v>0.16709890606148486</v>
      </c>
      <c r="I13" s="144">
        <f>IF(COUNTIF(현재가!$A:$A,$B13),VLOOKUP($B13,현재가!$A:$B,2,FALSE),VLOOKUP($B13,현재가!$D:$E,2,FALSE))</f>
        <v>181500</v>
      </c>
      <c r="J13" s="187">
        <f t="shared" si="1"/>
        <v>105387.58333333334</v>
      </c>
      <c r="K13" s="143">
        <f t="shared" si="2"/>
        <v>0.72221427097278212</v>
      </c>
      <c r="L13" s="122">
        <v>8431.006666666668</v>
      </c>
      <c r="M13" s="169">
        <v>9219.1</v>
      </c>
      <c r="N13" s="169">
        <v>9703.9500000000007</v>
      </c>
      <c r="O13" s="169">
        <v>6369.97</v>
      </c>
      <c r="P13" s="167" t="s">
        <v>55</v>
      </c>
      <c r="Q13" s="167">
        <v>58458490</v>
      </c>
    </row>
    <row r="14" spans="1:17" ht="16.5" customHeight="1">
      <c r="A14" s="118" t="s">
        <v>56</v>
      </c>
      <c r="B14" s="117" t="s">
        <v>57</v>
      </c>
      <c r="C14" s="241" t="s">
        <v>32</v>
      </c>
      <c r="D14" s="160" t="s">
        <v>33</v>
      </c>
      <c r="E14" s="140">
        <f t="shared" si="0"/>
        <v>278997.87199999997</v>
      </c>
      <c r="F14" s="141">
        <f>VLOOKUP($A14,종합!$A:$T,COLUMN(종합!F14),FALSE)</f>
        <v>20.180325560873069</v>
      </c>
      <c r="G14" s="141">
        <f>VLOOKUP($A14,종합!$A:$T,COLUMN(종합!G14),FALSE)</f>
        <v>0.66951997534120977</v>
      </c>
      <c r="H14" s="143">
        <f>VLOOKUP($A14,종합!$A:$T,COLUMN(종합!H14),FALSE)</f>
        <v>3.3176866910379223E-2</v>
      </c>
      <c r="I14" s="144">
        <f>IF(COUNTIF(현재가!$A:$A,$B14),VLOOKUP($B14,현재가!$A:$B,2,FALSE),VLOOKUP($B14,현재가!$D:$E,2,FALSE))</f>
        <v>320000</v>
      </c>
      <c r="J14" s="187">
        <f t="shared" si="1"/>
        <v>104625.41666666666</v>
      </c>
      <c r="K14" s="143">
        <f t="shared" si="2"/>
        <v>2.0585302328545092</v>
      </c>
      <c r="L14" s="122">
        <v>8370.0333333333328</v>
      </c>
      <c r="M14" s="169">
        <v>15857.03</v>
      </c>
      <c r="N14" s="169">
        <v>2071.9499999999998</v>
      </c>
      <c r="O14" s="169">
        <v>7181.12</v>
      </c>
      <c r="P14" s="167" t="s">
        <v>58</v>
      </c>
      <c r="Q14" s="167">
        <v>87186835</v>
      </c>
    </row>
    <row r="15" spans="1:17" ht="16.5" customHeight="1">
      <c r="A15" s="118" t="s">
        <v>59</v>
      </c>
      <c r="B15" s="117" t="s">
        <v>60</v>
      </c>
      <c r="C15" s="241" t="s">
        <v>32</v>
      </c>
      <c r="D15" s="160" t="s">
        <v>33</v>
      </c>
      <c r="E15" s="140">
        <f t="shared" si="0"/>
        <v>245870.68999499999</v>
      </c>
      <c r="F15" s="141">
        <f>VLOOKUP($A15,종합!$A:$T,COLUMN(종합!F15),FALSE)</f>
        <v>16.578126400863592</v>
      </c>
      <c r="G15" s="141">
        <f>VLOOKUP($A15,종합!$A:$T,COLUMN(종합!G15),FALSE)</f>
        <v>1.5989016791379391</v>
      </c>
      <c r="H15" s="143">
        <f>VLOOKUP($A15,종합!$A:$T,COLUMN(종합!H15),FALSE)</f>
        <v>9.6446464484349015E-2</v>
      </c>
      <c r="I15" s="144">
        <f>IF(COUNTIF(현재가!$A:$A,$B15),VLOOKUP($B15,현재가!$A:$B,2,FALSE),VLOOKUP($B15,현재가!$D:$E,2,FALSE))</f>
        <v>304500</v>
      </c>
      <c r="J15" s="187">
        <f t="shared" si="1"/>
        <v>247840.04166666663</v>
      </c>
      <c r="K15" s="143">
        <f t="shared" si="2"/>
        <v>0.22861502908209808</v>
      </c>
      <c r="L15" s="122">
        <v>19827.203333333331</v>
      </c>
      <c r="M15" s="169">
        <v>18367.580000000002</v>
      </c>
      <c r="N15" s="169">
        <v>18807.240000000002</v>
      </c>
      <c r="O15" s="169">
        <v>22306.79</v>
      </c>
      <c r="P15" s="167" t="s">
        <v>61</v>
      </c>
      <c r="Q15" s="167">
        <v>80745711</v>
      </c>
    </row>
    <row r="16" spans="1:17" ht="16.5" customHeight="1">
      <c r="A16" s="118" t="s">
        <v>62</v>
      </c>
      <c r="B16" s="117" t="s">
        <v>63</v>
      </c>
      <c r="C16" s="241" t="s">
        <v>32</v>
      </c>
      <c r="D16" s="160" t="s">
        <v>33</v>
      </c>
      <c r="E16" s="140">
        <f t="shared" si="0"/>
        <v>3096975.97108</v>
      </c>
      <c r="F16" s="141">
        <f>VLOOKUP($A16,종합!$A:$T,COLUMN(종합!F17),FALSE)</f>
        <v>44.112744366750725</v>
      </c>
      <c r="G16" s="141">
        <f>VLOOKUP($A16,종합!$A:$T,COLUMN(종합!G17),FALSE)</f>
        <v>3.9691770077985891</v>
      </c>
      <c r="H16" s="143">
        <f>VLOOKUP($A16,종합!$A:$T,COLUMN(종합!H17),FALSE)</f>
        <v>8.9978011225034835E-2</v>
      </c>
      <c r="I16" s="144">
        <f>IF(COUNTIF(현재가!$A:$A,$B16),VLOOKUP($B16,현재가!$A:$B,2,FALSE),VLOOKUP($B16,현재가!$D:$E,2,FALSE))</f>
        <v>764000</v>
      </c>
      <c r="J16" s="187">
        <f t="shared" si="1"/>
        <v>87263.541666666657</v>
      </c>
      <c r="K16" s="143">
        <f t="shared" si="2"/>
        <v>7.7550881548947768</v>
      </c>
      <c r="L16" s="122">
        <v>6981.083333333333</v>
      </c>
      <c r="M16" s="169">
        <v>7068.8</v>
      </c>
      <c r="N16" s="169">
        <v>6489.49</v>
      </c>
      <c r="O16" s="169">
        <v>7384.96</v>
      </c>
      <c r="P16" s="167" t="s">
        <v>40</v>
      </c>
      <c r="Q16" s="167">
        <v>405363347</v>
      </c>
    </row>
    <row r="17" spans="1:17" ht="16.5" customHeight="1">
      <c r="A17" s="118" t="s">
        <v>65</v>
      </c>
      <c r="B17" s="117" t="s">
        <v>66</v>
      </c>
      <c r="C17" s="241" t="s">
        <v>32</v>
      </c>
      <c r="D17" s="160" t="s">
        <v>33</v>
      </c>
      <c r="E17" s="140">
        <f t="shared" si="0"/>
        <v>112442.555043</v>
      </c>
      <c r="F17" s="141">
        <f>VLOOKUP($A17,종합!$A:$T,COLUMN(종합!F18),FALSE)</f>
        <v>11.586130714471924</v>
      </c>
      <c r="G17" s="141">
        <f>VLOOKUP($A17,종합!$A:$T,COLUMN(종합!G18),FALSE)</f>
        <v>1.2977104170832854</v>
      </c>
      <c r="H17" s="143">
        <f>VLOOKUP($A17,종합!$A:$T,COLUMN(종합!H18),FALSE)</f>
        <v>0.11200550460408239</v>
      </c>
      <c r="I17" s="144">
        <f>IF(COUNTIF(현재가!$A:$A,$B17),VLOOKUP($B17,현재가!$A:$B,2,FALSE),VLOOKUP($B17,현재가!$D:$E,2,FALSE))</f>
        <v>81900</v>
      </c>
      <c r="J17" s="187">
        <f t="shared" si="1"/>
        <v>86302.25</v>
      </c>
      <c r="K17" s="143" t="str">
        <f t="shared" si="2"/>
        <v>없음</v>
      </c>
      <c r="L17" s="122">
        <v>6904.18</v>
      </c>
      <c r="M17" s="169">
        <v>7155.19</v>
      </c>
      <c r="N17" s="169">
        <v>7543.87</v>
      </c>
      <c r="O17" s="169">
        <v>6013.48</v>
      </c>
      <c r="P17" s="167" t="s">
        <v>69</v>
      </c>
      <c r="Q17" s="167">
        <v>137292497</v>
      </c>
    </row>
    <row r="18" spans="1:17" ht="16.5" customHeight="1">
      <c r="A18" s="118" t="s">
        <v>67</v>
      </c>
      <c r="B18" s="117" t="s">
        <v>68</v>
      </c>
      <c r="C18" s="241" t="s">
        <v>32</v>
      </c>
      <c r="D18" s="160" t="s">
        <v>33</v>
      </c>
      <c r="E18" s="140">
        <f t="shared" si="0"/>
        <v>56968.020800999999</v>
      </c>
      <c r="F18" s="141">
        <f>VLOOKUP($A18,종합!$A:$T,COLUMN(종합!F16),FALSE)</f>
        <v>11.27852591990764</v>
      </c>
      <c r="G18" s="141">
        <f>VLOOKUP($A18,종합!$A:$T,COLUMN(종합!G16),FALSE)</f>
        <v>1.6721970034732103</v>
      </c>
      <c r="H18" s="143">
        <f>VLOOKUP($A18,종합!$A:$T,COLUMN(종합!H16),FALSE)</f>
        <v>0.1482637904410565</v>
      </c>
      <c r="I18" s="144">
        <f>IF(COUNTIF(현재가!$A:$A,$B18),VLOOKUP($B18,현재가!$A:$B,2,FALSE),VLOOKUP($B18,현재가!$D:$E,2,FALSE))</f>
        <v>80700</v>
      </c>
      <c r="J18" s="187">
        <f t="shared" si="1"/>
        <v>182877.58333333337</v>
      </c>
      <c r="K18" s="143" t="str">
        <f t="shared" si="2"/>
        <v>없음</v>
      </c>
      <c r="L18" s="122">
        <v>14630.206666666671</v>
      </c>
      <c r="M18" s="169">
        <v>16544.07</v>
      </c>
      <c r="N18" s="169">
        <v>15601.98</v>
      </c>
      <c r="O18" s="169">
        <v>11744.57</v>
      </c>
      <c r="P18" s="167" t="s">
        <v>64</v>
      </c>
      <c r="Q18" s="167">
        <v>70592343</v>
      </c>
    </row>
    <row r="19" spans="1:17" ht="16.5" customHeight="1">
      <c r="A19" s="118" t="s">
        <v>70</v>
      </c>
      <c r="B19" s="117" t="s">
        <v>71</v>
      </c>
      <c r="C19" s="241" t="s">
        <v>32</v>
      </c>
      <c r="D19" s="160" t="s">
        <v>33</v>
      </c>
      <c r="E19" s="140">
        <f t="shared" si="0"/>
        <v>180825.96329000001</v>
      </c>
      <c r="F19" s="141">
        <f>VLOOKUP($A19,종합!$A:$T,COLUMN(종합!F19),FALSE)</f>
        <v>18.660165780229672</v>
      </c>
      <c r="G19" s="141">
        <f>VLOOKUP($A19,종합!$A:$T,COLUMN(종합!G19),FALSE)</f>
        <v>1.3998688840203293</v>
      </c>
      <c r="H19" s="143">
        <f>VLOOKUP($A19,종합!$A:$T,COLUMN(종합!H19),FALSE)</f>
        <v>7.5019102215237637E-2</v>
      </c>
      <c r="I19" s="144">
        <f>IF(COUNTIF(현재가!$A:$A,$B19),VLOOKUP($B19,현재가!$A:$B,2,FALSE),VLOOKUP($B19,현재가!$D:$E,2,FALSE))</f>
        <v>257000</v>
      </c>
      <c r="J19" s="187">
        <f t="shared" si="1"/>
        <v>455747.875</v>
      </c>
      <c r="K19" s="143" t="str">
        <f t="shared" si="2"/>
        <v>없음</v>
      </c>
      <c r="L19" s="122">
        <v>36459.83</v>
      </c>
      <c r="M19" s="169">
        <v>13662.72</v>
      </c>
      <c r="N19" s="169">
        <v>93170.89</v>
      </c>
      <c r="O19" s="169">
        <v>2545.88</v>
      </c>
      <c r="P19" s="167" t="s">
        <v>72</v>
      </c>
      <c r="Q19" s="167">
        <v>70360297</v>
      </c>
    </row>
    <row r="20" spans="1:17" ht="16.5" customHeight="1">
      <c r="A20" s="118" t="s">
        <v>73</v>
      </c>
      <c r="B20" s="117" t="s">
        <v>74</v>
      </c>
      <c r="C20" s="241" t="s">
        <v>32</v>
      </c>
      <c r="D20" s="160" t="s">
        <v>33</v>
      </c>
      <c r="E20" s="140">
        <f t="shared" si="0"/>
        <v>216155.84648000001</v>
      </c>
      <c r="F20" s="141">
        <f>VLOOKUP($A20,종합!$A:$T,COLUMN(종합!F20),FALSE)</f>
        <v>36.330367850569765</v>
      </c>
      <c r="G20" s="141">
        <f>VLOOKUP($A20,종합!$A:$T,COLUMN(종합!G20),FALSE)</f>
        <v>8.684727517416766</v>
      </c>
      <c r="H20" s="143">
        <f>VLOOKUP($A20,종합!$A:$T,COLUMN(종합!H20),FALSE)</f>
        <v>0.23904870859380975</v>
      </c>
      <c r="I20" s="144">
        <f>IF(COUNTIF(현재가!$A:$A,$B20),VLOOKUP($B20,현재가!$A:$B,2,FALSE),VLOOKUP($B20,현재가!$D:$E,2,FALSE))</f>
        <v>1384000</v>
      </c>
      <c r="J20" s="187">
        <f t="shared" si="1"/>
        <v>330352.54166666663</v>
      </c>
      <c r="K20" s="143">
        <f t="shared" si="2"/>
        <v>3.1894637559546553</v>
      </c>
      <c r="L20" s="122">
        <v>26428.203333333331</v>
      </c>
      <c r="M20" s="169">
        <v>33580.339999999997</v>
      </c>
      <c r="N20" s="169">
        <v>25982.28</v>
      </c>
      <c r="O20" s="169">
        <v>19721.990000000002</v>
      </c>
      <c r="P20" s="167" t="s">
        <v>75</v>
      </c>
      <c r="Q20" s="167">
        <v>15618197</v>
      </c>
    </row>
    <row r="21" spans="1:17" ht="16.5" customHeight="1">
      <c r="A21" s="118" t="s">
        <v>76</v>
      </c>
      <c r="B21" s="117" t="s">
        <v>77</v>
      </c>
      <c r="C21" s="241" t="s">
        <v>32</v>
      </c>
      <c r="D21" s="160" t="s">
        <v>33</v>
      </c>
      <c r="E21" s="140">
        <f t="shared" si="0"/>
        <v>229314.59872000001</v>
      </c>
      <c r="F21" s="141">
        <f>VLOOKUP($A21,종합!$A:$T,COLUMN(종합!F21),FALSE)</f>
        <v>17.298866507921765</v>
      </c>
      <c r="G21" s="141">
        <f>VLOOKUP($A21,종합!$A:$T,COLUMN(종합!G21),FALSE)</f>
        <v>1.3697576111712986</v>
      </c>
      <c r="H21" s="143">
        <f>VLOOKUP($A21,종합!$A:$T,COLUMN(종합!H21),FALSE)</f>
        <v>7.9181928512139094E-2</v>
      </c>
      <c r="I21" s="144">
        <f>IF(COUNTIF(현재가!$A:$A,$B21),VLOOKUP($B21,현재가!$A:$B,2,FALSE),VLOOKUP($B21,현재가!$D:$E,2,FALSE))</f>
        <v>248000</v>
      </c>
      <c r="J21" s="187">
        <f t="shared" si="1"/>
        <v>68990.958333333314</v>
      </c>
      <c r="K21" s="143">
        <f t="shared" si="2"/>
        <v>2.5946739397614311</v>
      </c>
      <c r="L21" s="122">
        <v>5519.2766666666657</v>
      </c>
      <c r="M21" s="169">
        <v>14145.22</v>
      </c>
      <c r="N21" s="169">
        <v>8695.9</v>
      </c>
      <c r="O21" s="169">
        <v>-6283.29</v>
      </c>
      <c r="P21" s="167" t="s">
        <v>72</v>
      </c>
      <c r="Q21" s="167">
        <v>92465564</v>
      </c>
    </row>
    <row r="22" spans="1:17" ht="16.5" customHeight="1">
      <c r="A22" s="118" t="s">
        <v>78</v>
      </c>
      <c r="B22" s="117" t="s">
        <v>79</v>
      </c>
      <c r="C22" s="241" t="s">
        <v>32</v>
      </c>
      <c r="D22" s="160" t="s">
        <v>33</v>
      </c>
      <c r="E22" s="140">
        <f t="shared" si="0"/>
        <v>132345.37890000001</v>
      </c>
      <c r="F22" s="141">
        <f>VLOOKUP($A22,종합!$A:$T,COLUMN(종합!F24),FALSE)</f>
        <v>25.982275504375597</v>
      </c>
      <c r="G22" s="141">
        <f>VLOOKUP($A22,종합!$A:$T,COLUMN(종합!G24),FALSE)</f>
        <v>2.568434316069534</v>
      </c>
      <c r="H22" s="143">
        <f>VLOOKUP($A22,종합!$A:$T,COLUMN(종합!H24),FALSE)</f>
        <v>9.8853324668849413E-2</v>
      </c>
      <c r="I22" s="144">
        <f>IF(COUNTIF(현재가!$A:$A,$B22),VLOOKUP($B22,현재가!$A:$B,2,FALSE),VLOOKUP($B22,현재가!$D:$E,2,FALSE))</f>
        <v>160500</v>
      </c>
      <c r="J22" s="187">
        <f t="shared" si="1"/>
        <v>42051.875</v>
      </c>
      <c r="K22" s="143">
        <f t="shared" si="2"/>
        <v>2.8167144746815689</v>
      </c>
      <c r="L22" s="122">
        <v>3364.15</v>
      </c>
      <c r="M22" s="169">
        <v>4237.41</v>
      </c>
      <c r="N22" s="169">
        <v>3158.41</v>
      </c>
      <c r="O22" s="169">
        <v>2696.63</v>
      </c>
      <c r="P22" s="167" t="s">
        <v>55</v>
      </c>
      <c r="Q22" s="167">
        <v>82458180</v>
      </c>
    </row>
    <row r="23" spans="1:17" ht="16.5" customHeight="1">
      <c r="A23" s="118" t="s">
        <v>81</v>
      </c>
      <c r="B23" s="117" t="s">
        <v>82</v>
      </c>
      <c r="C23" s="241" t="s">
        <v>32</v>
      </c>
      <c r="D23" s="160" t="s">
        <v>33</v>
      </c>
      <c r="E23" s="140">
        <f t="shared" si="0"/>
        <v>173326.272</v>
      </c>
      <c r="F23" s="141">
        <f>VLOOKUP($A23,종합!$A:$T,COLUMN(종합!F22),FALSE)</f>
        <v>147.8110110766919</v>
      </c>
      <c r="G23" s="141">
        <f>VLOOKUP($A23,종합!$A:$T,COLUMN(종합!G22),FALSE)</f>
        <v>13.191926347652313</v>
      </c>
      <c r="H23" s="143">
        <f>VLOOKUP($A23,종합!$A:$T,COLUMN(종합!H22),FALSE)</f>
        <v>8.9248603683575831E-2</v>
      </c>
      <c r="I23" s="144">
        <f>IF(COUNTIF(현재가!$A:$A,$B23),VLOOKUP($B23,현재가!$A:$B,2,FALSE),VLOOKUP($B23,현재가!$D:$E,2,FALSE))</f>
        <v>224000</v>
      </c>
      <c r="J23" s="187">
        <f t="shared" si="1"/>
        <v>71612.125</v>
      </c>
      <c r="K23" s="143">
        <f t="shared" si="2"/>
        <v>2.1279619198564488</v>
      </c>
      <c r="L23" s="122">
        <v>5728.97</v>
      </c>
      <c r="M23" s="169">
        <v>6177.29</v>
      </c>
      <c r="N23" s="169">
        <v>5673.72</v>
      </c>
      <c r="O23" s="169">
        <v>5335.9</v>
      </c>
      <c r="P23" s="167" t="s">
        <v>80</v>
      </c>
      <c r="Q23" s="167">
        <v>77377800</v>
      </c>
    </row>
    <row r="24" spans="1:17" ht="16.5" customHeight="1">
      <c r="A24" s="118" t="s">
        <v>84</v>
      </c>
      <c r="B24" s="117" t="s">
        <v>85</v>
      </c>
      <c r="C24" s="241" t="s">
        <v>32</v>
      </c>
      <c r="D24" s="160" t="s">
        <v>33</v>
      </c>
      <c r="E24" s="140">
        <f t="shared" si="0"/>
        <v>58007.667682500003</v>
      </c>
      <c r="F24" s="141">
        <f>VLOOKUP($A24,종합!$A:$T,COLUMN(종합!F23),FALSE)</f>
        <v>11.740651767999745</v>
      </c>
      <c r="G24" s="141">
        <f>VLOOKUP($A24,종합!$A:$T,COLUMN(종합!G23),FALSE)</f>
        <v>1.4633949701492637</v>
      </c>
      <c r="H24" s="143">
        <f>VLOOKUP($A24,종합!$A:$T,COLUMN(종합!H23),FALSE)</f>
        <v>0.1246434183609708</v>
      </c>
      <c r="I24" s="144">
        <f>IF(COUNTIF(현재가!$A:$A,$B24),VLOOKUP($B24,현재가!$A:$B,2,FALSE),VLOOKUP($B24,현재가!$D:$E,2,FALSE))</f>
        <v>49750</v>
      </c>
      <c r="J24" s="187">
        <f t="shared" si="1"/>
        <v>16068.416666666661</v>
      </c>
      <c r="K24" s="143">
        <f t="shared" si="2"/>
        <v>2.096135794337755</v>
      </c>
      <c r="L24" s="122">
        <v>1285.4733333333329</v>
      </c>
      <c r="M24" s="169">
        <v>1516.93</v>
      </c>
      <c r="N24" s="169">
        <v>1331.91</v>
      </c>
      <c r="O24" s="169">
        <v>1007.58</v>
      </c>
      <c r="P24" s="167" t="s">
        <v>83</v>
      </c>
      <c r="Q24" s="167">
        <v>116598327</v>
      </c>
    </row>
    <row r="25" spans="1:17" ht="16.5" customHeight="1">
      <c r="A25" s="118" t="s">
        <v>86</v>
      </c>
      <c r="B25" s="117" t="s">
        <v>87</v>
      </c>
      <c r="C25" s="241" t="s">
        <v>32</v>
      </c>
      <c r="D25" s="160" t="s">
        <v>33</v>
      </c>
      <c r="E25" s="140">
        <f t="shared" si="0"/>
        <v>69844</v>
      </c>
      <c r="F25" s="141">
        <f>VLOOKUP($A25,종합!$A:$T,COLUMN(종합!F27),FALSE)</f>
        <v>14.780226241378665</v>
      </c>
      <c r="G25" s="141">
        <f>VLOOKUP($A25,종합!$A:$T,COLUMN(종합!G27),FALSE)</f>
        <v>1.1768437655630497</v>
      </c>
      <c r="H25" s="143">
        <f>VLOOKUP($A25,종합!$A:$T,COLUMN(종합!H27),FALSE)</f>
        <v>7.9622851933643768E-2</v>
      </c>
      <c r="I25" s="144">
        <f>IF(COUNTIF(현재가!$A:$A,$B25),VLOOKUP($B25,현재가!$A:$B,2,FALSE),VLOOKUP($B25,현재가!$D:$E,2,FALSE))</f>
        <v>91900</v>
      </c>
      <c r="J25" s="187">
        <f t="shared" si="1"/>
        <v>-147631.45833333337</v>
      </c>
      <c r="K25" s="143" t="str">
        <f t="shared" si="2"/>
        <v>없음</v>
      </c>
      <c r="L25" s="122">
        <v>-11810.51666666667</v>
      </c>
      <c r="M25" s="169">
        <v>5609.58</v>
      </c>
      <c r="N25" s="169">
        <v>-17761.990000000002</v>
      </c>
      <c r="O25" s="169">
        <v>-23279.14</v>
      </c>
      <c r="P25" s="167" t="s">
        <v>93</v>
      </c>
      <c r="Q25" s="167">
        <v>76000000</v>
      </c>
    </row>
    <row r="26" spans="1:17" ht="16.5" customHeight="1">
      <c r="A26" s="118" t="s">
        <v>88</v>
      </c>
      <c r="B26" s="117" t="s">
        <v>89</v>
      </c>
      <c r="C26" s="241" t="s">
        <v>32</v>
      </c>
      <c r="D26" s="160" t="s">
        <v>33</v>
      </c>
      <c r="E26" s="140">
        <f t="shared" si="0"/>
        <v>64049.010300000002</v>
      </c>
      <c r="F26" s="141">
        <f>VLOOKUP($A26,종합!$A:$T,COLUMN(종합!F26),FALSE)</f>
        <v>68.987850518628633</v>
      </c>
      <c r="G26" s="141">
        <f>VLOOKUP($A26,종합!$A:$T,COLUMN(종합!G26),FALSE)</f>
        <v>0.54086841502585237</v>
      </c>
      <c r="H26" s="143">
        <f>VLOOKUP($A26,종합!$A:$T,COLUMN(종합!H26),FALSE)</f>
        <v>7.840053153704259E-3</v>
      </c>
      <c r="I26" s="144">
        <f>IF(COUNTIF(현재가!$A:$A,$B26),VLOOKUP($B26,현재가!$A:$B,2,FALSE),VLOOKUP($B26,현재가!$D:$E,2,FALSE))</f>
        <v>17900</v>
      </c>
      <c r="J26" s="187">
        <f t="shared" si="1"/>
        <v>22866.333333333339</v>
      </c>
      <c r="K26" s="143" t="str">
        <f t="shared" si="2"/>
        <v>없음</v>
      </c>
      <c r="L26" s="122">
        <v>1829.3066666666671</v>
      </c>
      <c r="M26" s="169">
        <v>259.47000000000003</v>
      </c>
      <c r="N26" s="169">
        <v>2701.26</v>
      </c>
      <c r="O26" s="169">
        <v>2527.19</v>
      </c>
      <c r="P26" s="167" t="s">
        <v>90</v>
      </c>
      <c r="Q26" s="167">
        <v>357815700</v>
      </c>
    </row>
    <row r="27" spans="1:17" ht="16.5" customHeight="1">
      <c r="A27" s="118" t="s">
        <v>91</v>
      </c>
      <c r="B27" s="117" t="s">
        <v>92</v>
      </c>
      <c r="C27" s="241" t="s">
        <v>32</v>
      </c>
      <c r="D27" s="160" t="s">
        <v>33</v>
      </c>
      <c r="E27" s="140">
        <f t="shared" si="0"/>
        <v>180322.20189500001</v>
      </c>
      <c r="F27" s="141">
        <f>VLOOKUP($A27,종합!$A:$T,COLUMN(종합!F25),FALSE)</f>
        <v>18.628854174059011</v>
      </c>
      <c r="G27" s="141">
        <f>VLOOKUP($A27,종합!$A:$T,COLUMN(종합!G25),FALSE)</f>
        <v>0.49191463165424765</v>
      </c>
      <c r="H27" s="143">
        <f>VLOOKUP($A27,종합!$A:$T,COLUMN(종합!H25),FALSE)</f>
        <v>2.6406059495556466E-2</v>
      </c>
      <c r="I27" s="144">
        <f>IF(COUNTIF(현재가!$A:$A,$B27),VLOOKUP($B27,현재가!$A:$B,2,FALSE),VLOOKUP($B27,현재가!$D:$E,2,FALSE))</f>
        <v>104500</v>
      </c>
      <c r="J27" s="187">
        <f t="shared" si="1"/>
        <v>67796.958333333343</v>
      </c>
      <c r="K27" s="143">
        <f t="shared" si="2"/>
        <v>0.54136708443778492</v>
      </c>
      <c r="L27" s="122">
        <v>5423.7566666666671</v>
      </c>
      <c r="M27" s="169">
        <v>6100.58</v>
      </c>
      <c r="N27" s="169">
        <v>5368.62</v>
      </c>
      <c r="O27" s="169">
        <v>4802.07</v>
      </c>
      <c r="P27" s="167" t="s">
        <v>43</v>
      </c>
      <c r="Q27" s="167">
        <v>172557131</v>
      </c>
    </row>
    <row r="28" spans="1:17" ht="16.5" customHeight="1">
      <c r="A28" s="118" t="s">
        <v>94</v>
      </c>
      <c r="B28" s="117" t="s">
        <v>95</v>
      </c>
      <c r="C28" s="241" t="s">
        <v>32</v>
      </c>
      <c r="D28" s="160" t="s">
        <v>33</v>
      </c>
      <c r="E28" s="140">
        <f t="shared" si="0"/>
        <v>81746.874314999994</v>
      </c>
      <c r="F28" s="141">
        <f>VLOOKUP($A28,종합!$A:$T,COLUMN(종합!F28),FALSE)</f>
        <v>5.7237365144481585</v>
      </c>
      <c r="G28" s="141">
        <f>VLOOKUP($A28,종합!$A:$T,COLUMN(종합!G28),FALSE)</f>
        <v>0.96273301596614647</v>
      </c>
      <c r="H28" s="143">
        <f>VLOOKUP($A28,종합!$A:$T,COLUMN(종합!H28),FALSE)</f>
        <v>0.16820009333692507</v>
      </c>
      <c r="I28" s="144">
        <f>IF(COUNTIF(현재가!$A:$A,$B28),VLOOKUP($B28,현재가!$A:$B,2,FALSE),VLOOKUP($B28,현재가!$D:$E,2,FALSE))</f>
        <v>238500</v>
      </c>
      <c r="J28" s="187">
        <f t="shared" si="1"/>
        <v>312125.54166666663</v>
      </c>
      <c r="K28" s="143" t="str">
        <f t="shared" si="2"/>
        <v>없음</v>
      </c>
      <c r="L28" s="122">
        <v>24970.043333333331</v>
      </c>
      <c r="M28" s="169">
        <v>41668.58</v>
      </c>
      <c r="N28" s="169">
        <v>28956.97</v>
      </c>
      <c r="O28" s="169">
        <v>4284.58</v>
      </c>
      <c r="P28" s="167" t="s">
        <v>64</v>
      </c>
      <c r="Q28" s="167">
        <v>34275419</v>
      </c>
    </row>
    <row r="29" spans="1:17" ht="16.5" customHeight="1">
      <c r="A29" s="118" t="s">
        <v>96</v>
      </c>
      <c r="B29" s="117" t="s">
        <v>97</v>
      </c>
      <c r="C29" s="241" t="s">
        <v>32</v>
      </c>
      <c r="D29" s="160" t="s">
        <v>33</v>
      </c>
      <c r="E29" s="140">
        <f t="shared" si="0"/>
        <v>597814.62552</v>
      </c>
      <c r="F29" s="141">
        <f>VLOOKUP($A29,종합!$A:$T,COLUMN(종합!F33),FALSE)</f>
        <v>19.662154504189072</v>
      </c>
      <c r="G29" s="141">
        <f>VLOOKUP($A29,종합!$A:$T,COLUMN(종합!G33),FALSE)</f>
        <v>1.893131032841201</v>
      </c>
      <c r="H29" s="143">
        <f>VLOOKUP($A29,종합!$A:$T,COLUMN(종합!H33),FALSE)</f>
        <v>9.6282990373097954E-2</v>
      </c>
      <c r="I29" s="144">
        <f>IF(COUNTIF(현재가!$A:$A,$B29),VLOOKUP($B29,현재가!$A:$B,2,FALSE),VLOOKUP($B29,현재가!$D:$E,2,FALSE))</f>
        <v>531000</v>
      </c>
      <c r="J29" s="187">
        <f t="shared" si="1"/>
        <v>51008.000000000007</v>
      </c>
      <c r="K29" s="143">
        <f t="shared" si="2"/>
        <v>9.4101317440401484</v>
      </c>
      <c r="L29" s="122">
        <v>4080.6400000000008</v>
      </c>
      <c r="M29" s="169">
        <v>9296.1200000000008</v>
      </c>
      <c r="N29" s="169">
        <v>5414.21</v>
      </c>
      <c r="O29" s="169">
        <v>-2468.41</v>
      </c>
      <c r="P29" s="167" t="s">
        <v>72</v>
      </c>
      <c r="Q29" s="167">
        <v>112582792</v>
      </c>
    </row>
    <row r="30" spans="1:17" ht="16.5" customHeight="1">
      <c r="A30" s="118" t="s">
        <v>98</v>
      </c>
      <c r="B30" s="117" t="s">
        <v>99</v>
      </c>
      <c r="C30" s="241" t="s">
        <v>32</v>
      </c>
      <c r="D30" s="160" t="s">
        <v>33</v>
      </c>
      <c r="E30" s="140">
        <f t="shared" si="0"/>
        <v>5340.21</v>
      </c>
      <c r="F30" s="141">
        <f>VLOOKUP($A30,종합!$A:$T,COLUMN(종합!F29),FALSE)</f>
        <v>12.514295301619111</v>
      </c>
      <c r="G30" s="141">
        <f>VLOOKUP($A30,종합!$A:$T,COLUMN(종합!G29),FALSE)</f>
        <v>1.8936223961775525</v>
      </c>
      <c r="H30" s="143">
        <f>VLOOKUP($A30,종합!$A:$T,COLUMN(종합!H29),FALSE)</f>
        <v>0.1513167422166036</v>
      </c>
      <c r="I30" s="144">
        <f>IF(COUNTIF(현재가!$A:$A,$B30),VLOOKUP($B30,현재가!$A:$B,2,FALSE),VLOOKUP($B30,현재가!$D:$E,2,FALSE))</f>
        <v>28300</v>
      </c>
      <c r="J30" s="187">
        <f t="shared" si="1"/>
        <v>335686.25</v>
      </c>
      <c r="K30" s="143" t="str">
        <f t="shared" si="2"/>
        <v>없음</v>
      </c>
      <c r="L30" s="122">
        <v>26854.9</v>
      </c>
      <c r="M30" s="169">
        <v>27006.2</v>
      </c>
      <c r="N30" s="169">
        <v>26993.919999999998</v>
      </c>
      <c r="O30" s="169">
        <v>26564.58</v>
      </c>
      <c r="P30" s="167" t="s">
        <v>58</v>
      </c>
      <c r="Q30" s="167">
        <v>18870000</v>
      </c>
    </row>
    <row r="31" spans="1:17" ht="16.5" customHeight="1">
      <c r="A31" s="118" t="s">
        <v>101</v>
      </c>
      <c r="B31" s="117" t="s">
        <v>102</v>
      </c>
      <c r="C31" s="241" t="s">
        <v>32</v>
      </c>
      <c r="D31" s="160" t="s">
        <v>33</v>
      </c>
      <c r="E31" s="140">
        <f t="shared" si="0"/>
        <v>313334.16960000002</v>
      </c>
      <c r="F31" s="141">
        <f>VLOOKUP($A31,종합!$A:$T,COLUMN(종합!F32),FALSE)</f>
        <v>78.248909927679151</v>
      </c>
      <c r="G31" s="141">
        <f>VLOOKUP($A31,종합!$A:$T,COLUMN(종합!G32),FALSE)</f>
        <v>1.73321707320173</v>
      </c>
      <c r="H31" s="143">
        <f>VLOOKUP($A31,종합!$A:$T,COLUMN(종합!H32),FALSE)</f>
        <v>2.2150047518919309E-2</v>
      </c>
      <c r="I31" s="144">
        <f>IF(COUNTIF(현재가!$A:$A,$B31),VLOOKUP($B31,현재가!$A:$B,2,FALSE),VLOOKUP($B31,현재가!$D:$E,2,FALSE))</f>
        <v>120000</v>
      </c>
      <c r="J31" s="187">
        <f t="shared" si="1"/>
        <v>-7.5416666666664396</v>
      </c>
      <c r="K31" s="143" t="str">
        <f t="shared" si="2"/>
        <v>없음</v>
      </c>
      <c r="L31" s="122">
        <v>-0.60333333333331518</v>
      </c>
      <c r="M31" s="169">
        <v>1920.89</v>
      </c>
      <c r="N31" s="169">
        <v>2117.73</v>
      </c>
      <c r="O31" s="169">
        <v>-4040.43</v>
      </c>
      <c r="P31" s="167" t="s">
        <v>61</v>
      </c>
      <c r="Q31" s="167">
        <v>261111808</v>
      </c>
    </row>
    <row r="32" spans="1:17" ht="16.5" customHeight="1">
      <c r="A32" s="118" t="s">
        <v>104</v>
      </c>
      <c r="B32" s="117" t="s">
        <v>105</v>
      </c>
      <c r="C32" s="241" t="s">
        <v>32</v>
      </c>
      <c r="D32" s="160" t="s">
        <v>33</v>
      </c>
      <c r="E32" s="140">
        <f t="shared" si="0"/>
        <v>51303.589689</v>
      </c>
      <c r="F32" s="141">
        <f>VLOOKUP($A32,종합!$A:$T,COLUMN(종합!F31),FALSE)</f>
        <v>16.320561721165866</v>
      </c>
      <c r="G32" s="141">
        <f>VLOOKUP($A32,종합!$A:$T,COLUMN(종합!G31),FALSE)</f>
        <v>0.72186919463511012</v>
      </c>
      <c r="H32" s="143">
        <f>VLOOKUP($A32,종합!$A:$T,COLUMN(종합!H31),FALSE)</f>
        <v>4.4230658660414236E-2</v>
      </c>
      <c r="I32" s="144">
        <f>IF(COUNTIF(현재가!$A:$A,$B32),VLOOKUP($B32,현재가!$A:$B,2,FALSE),VLOOKUP($B32,현재가!$D:$E,2,FALSE))</f>
        <v>31350</v>
      </c>
      <c r="J32" s="187">
        <f t="shared" si="1"/>
        <v>17850.375</v>
      </c>
      <c r="K32" s="143">
        <f t="shared" si="2"/>
        <v>0.75626562467175051</v>
      </c>
      <c r="L32" s="122">
        <v>1428.03</v>
      </c>
      <c r="M32" s="169">
        <v>1387.82</v>
      </c>
      <c r="N32" s="169">
        <v>687.89</v>
      </c>
      <c r="O32" s="169">
        <v>2208.38</v>
      </c>
      <c r="P32" s="167" t="s">
        <v>103</v>
      </c>
      <c r="Q32" s="167">
        <v>163647814</v>
      </c>
    </row>
    <row r="33" spans="1:17" ht="16.5" customHeight="1">
      <c r="A33" s="118" t="s">
        <v>106</v>
      </c>
      <c r="B33" s="117" t="s">
        <v>107</v>
      </c>
      <c r="C33" s="241" t="s">
        <v>32</v>
      </c>
      <c r="D33" s="160" t="s">
        <v>33</v>
      </c>
      <c r="E33" s="140">
        <f t="shared" si="0"/>
        <v>226776.93</v>
      </c>
      <c r="F33" s="141">
        <f>VLOOKUP($A33,종합!$A:$T,COLUMN(종합!F30),FALSE)</f>
        <v>11.009312935493663</v>
      </c>
      <c r="G33" s="141">
        <f>VLOOKUP($A33,종합!$A:$T,COLUMN(종합!G30),FALSE)</f>
        <v>1.9158699836102868</v>
      </c>
      <c r="H33" s="143">
        <f>VLOOKUP($A33,종합!$A:$T,COLUMN(종합!H30),FALSE)</f>
        <v>0.17402266561372645</v>
      </c>
      <c r="I33" s="144">
        <f>IF(COUNTIF(현재가!$A:$A,$B33),VLOOKUP($B33,현재가!$A:$B,2,FALSE),VLOOKUP($B33,현재가!$D:$E,2,FALSE))</f>
        <v>106000</v>
      </c>
      <c r="J33" s="187">
        <f t="shared" si="1"/>
        <v>25022.875</v>
      </c>
      <c r="K33" s="143">
        <f t="shared" si="2"/>
        <v>3.2361239465888714</v>
      </c>
      <c r="L33" s="122">
        <v>2001.83</v>
      </c>
      <c r="M33" s="169">
        <v>2261.41</v>
      </c>
      <c r="N33" s="169">
        <v>2064.34</v>
      </c>
      <c r="O33" s="169">
        <v>1679.74</v>
      </c>
      <c r="P33" s="167" t="s">
        <v>100</v>
      </c>
      <c r="Q33" s="167">
        <v>213940500</v>
      </c>
    </row>
    <row r="34" spans="1:17" ht="16.5" customHeight="1">
      <c r="A34" s="118" t="s">
        <v>108</v>
      </c>
      <c r="B34" s="117" t="s">
        <v>109</v>
      </c>
      <c r="C34" s="241" t="s">
        <v>32</v>
      </c>
      <c r="D34" s="160" t="s">
        <v>33</v>
      </c>
      <c r="E34" s="140">
        <f t="shared" si="0"/>
        <v>18327.699143999998</v>
      </c>
      <c r="F34" s="141">
        <f>VLOOKUP($A34,종합!$A:$T,COLUMN(종합!F42),FALSE)</f>
        <v>18.307289247318259</v>
      </c>
      <c r="G34" s="141">
        <f>VLOOKUP($A34,종합!$A:$T,COLUMN(종합!G42),FALSE)</f>
        <v>5.0687463924826375</v>
      </c>
      <c r="H34" s="143">
        <f>VLOOKUP($A34,종합!$A:$T,COLUMN(종합!H42),FALSE)</f>
        <v>0.27687039430073634</v>
      </c>
      <c r="I34" s="144">
        <f>IF(COUNTIF(현재가!$A:$A,$B34),VLOOKUP($B34,현재가!$A:$B,2,FALSE),VLOOKUP($B34,현재가!$D:$E,2,FALSE))</f>
        <v>58200</v>
      </c>
      <c r="J34" s="187">
        <f t="shared" si="1"/>
        <v>-31947.79166666665</v>
      </c>
      <c r="K34" s="143" t="str">
        <f t="shared" si="2"/>
        <v>없음</v>
      </c>
      <c r="L34" s="122">
        <v>-2555.8233333333319</v>
      </c>
      <c r="M34" s="169">
        <v>-12226.96</v>
      </c>
      <c r="N34" s="169">
        <v>-12164.39</v>
      </c>
      <c r="O34" s="169">
        <v>16723.88</v>
      </c>
      <c r="P34" s="167" t="s">
        <v>130</v>
      </c>
      <c r="Q34" s="167">
        <v>31490892</v>
      </c>
    </row>
    <row r="35" spans="1:17" ht="16.5" customHeight="1">
      <c r="A35" s="118" t="s">
        <v>111</v>
      </c>
      <c r="B35" s="117" t="s">
        <v>112</v>
      </c>
      <c r="C35" s="241" t="s">
        <v>32</v>
      </c>
      <c r="D35" s="160" t="s">
        <v>33</v>
      </c>
      <c r="E35" s="140">
        <f t="shared" si="0"/>
        <v>523970.31917999999</v>
      </c>
      <c r="F35" s="141">
        <f>VLOOKUP($A35,종합!$A:$T,COLUMN(종합!F37),FALSE)</f>
        <v>4552.9272385959948</v>
      </c>
      <c r="G35" s="141">
        <f>VLOOKUP($A35,종합!$A:$T,COLUMN(종합!G37),FALSE)</f>
        <v>4.3364422504631799</v>
      </c>
      <c r="H35" s="143">
        <f>VLOOKUP($A35,종합!$A:$T,COLUMN(종합!H37),FALSE)</f>
        <v>9.5245147203372102E-4</v>
      </c>
      <c r="I35" s="144">
        <f>IF(COUNTIF(현재가!$A:$A,$B35),VLOOKUP($B35,현재가!$A:$B,2,FALSE),VLOOKUP($B35,현재가!$D:$E,2,FALSE))</f>
        <v>686000</v>
      </c>
      <c r="J35" s="187">
        <f t="shared" si="1"/>
        <v>45876.708333333336</v>
      </c>
      <c r="K35" s="143">
        <f t="shared" si="2"/>
        <v>13.953121636705626</v>
      </c>
      <c r="L35" s="122">
        <v>3670.1366666666672</v>
      </c>
      <c r="M35" s="169">
        <v>3323.65</v>
      </c>
      <c r="N35" s="169">
        <v>4449.26</v>
      </c>
      <c r="O35" s="169">
        <v>3237.5</v>
      </c>
      <c r="P35" s="167" t="s">
        <v>103</v>
      </c>
      <c r="Q35" s="167">
        <v>76380513</v>
      </c>
    </row>
    <row r="36" spans="1:17" ht="16.5" customHeight="1">
      <c r="A36" s="118" t="s">
        <v>114</v>
      </c>
      <c r="B36" s="117" t="s">
        <v>115</v>
      </c>
      <c r="C36" s="241" t="s">
        <v>32</v>
      </c>
      <c r="D36" s="160" t="s">
        <v>33</v>
      </c>
      <c r="E36" s="140">
        <f t="shared" si="0"/>
        <v>39082.584269500003</v>
      </c>
      <c r="F36" s="141">
        <f>VLOOKUP($A36,종합!$A:$T,COLUMN(종합!F40),FALSE)</f>
        <v>13.141853931637842</v>
      </c>
      <c r="G36" s="141">
        <f>VLOOKUP($A36,종합!$A:$T,COLUMN(종합!G40),FALSE)</f>
        <v>2.3239212981557715</v>
      </c>
      <c r="H36" s="143">
        <f>VLOOKUP($A36,종합!$A:$T,COLUMN(종합!H40),FALSE)</f>
        <v>0.1768335967089954</v>
      </c>
      <c r="I36" s="144">
        <f>IF(COUNTIF(현재가!$A:$A,$B36),VLOOKUP($B36,현재가!$A:$B,2,FALSE),VLOOKUP($B36,현재가!$D:$E,2,FALSE))</f>
        <v>31550</v>
      </c>
      <c r="J36" s="187">
        <f t="shared" si="1"/>
        <v>74378.791666666672</v>
      </c>
      <c r="K36" s="143" t="str">
        <f t="shared" si="2"/>
        <v>없음</v>
      </c>
      <c r="L36" s="122">
        <v>5950.3033333333333</v>
      </c>
      <c r="M36" s="169">
        <v>6906.11</v>
      </c>
      <c r="N36" s="169">
        <v>5291.04</v>
      </c>
      <c r="O36" s="169">
        <v>5653.76</v>
      </c>
      <c r="P36" s="167" t="s">
        <v>49</v>
      </c>
      <c r="Q36" s="167">
        <v>123875069</v>
      </c>
    </row>
    <row r="37" spans="1:17" ht="16.5" customHeight="1">
      <c r="A37" s="118" t="s">
        <v>117</v>
      </c>
      <c r="B37" s="117" t="s">
        <v>118</v>
      </c>
      <c r="C37" s="241" t="s">
        <v>32</v>
      </c>
      <c r="D37" s="160" t="s">
        <v>33</v>
      </c>
      <c r="E37" s="140">
        <f t="shared" si="0"/>
        <v>72034.104072999995</v>
      </c>
      <c r="F37" s="141">
        <f>VLOOKUP($A37,종합!$A:$T,COLUMN(종합!F36),FALSE)</f>
        <v>22.022932544882799</v>
      </c>
      <c r="G37" s="141">
        <f>VLOOKUP($A37,종합!$A:$T,COLUMN(종합!G36),FALSE)</f>
        <v>4.7030701185153738</v>
      </c>
      <c r="H37" s="143">
        <f>VLOOKUP($A37,종합!$A:$T,COLUMN(종합!H36),FALSE)</f>
        <v>0.21355330898510011</v>
      </c>
      <c r="I37" s="144">
        <f>IF(COUNTIF(현재가!$A:$A,$B37),VLOOKUP($B37,현재가!$A:$B,2,FALSE),VLOOKUP($B37,현재가!$D:$E,2,FALSE))</f>
        <v>73900</v>
      </c>
      <c r="J37" s="187">
        <f t="shared" si="1"/>
        <v>22470.958333333336</v>
      </c>
      <c r="K37" s="143">
        <f t="shared" si="2"/>
        <v>2.2886892896942901</v>
      </c>
      <c r="L37" s="122">
        <v>1797.676666666667</v>
      </c>
      <c r="M37" s="169">
        <v>2400.73</v>
      </c>
      <c r="N37" s="169">
        <v>1852.43</v>
      </c>
      <c r="O37" s="169">
        <v>1139.8699999999999</v>
      </c>
      <c r="P37" s="167" t="s">
        <v>116</v>
      </c>
      <c r="Q37" s="167">
        <v>97475107</v>
      </c>
    </row>
    <row r="38" spans="1:17" ht="16.5" customHeight="1">
      <c r="A38" s="118" t="s">
        <v>119</v>
      </c>
      <c r="B38" s="117" t="s">
        <v>120</v>
      </c>
      <c r="C38" s="241" t="s">
        <v>32</v>
      </c>
      <c r="D38" s="160" t="s">
        <v>33</v>
      </c>
      <c r="E38" s="140">
        <f t="shared" si="0"/>
        <v>60784.555067499998</v>
      </c>
      <c r="F38" s="141">
        <f>VLOOKUP($A38,종합!$A:$T,COLUMN(종합!F38),FALSE)</f>
        <v>6.2730464314418057</v>
      </c>
      <c r="G38" s="141">
        <f>VLOOKUP($A38,종합!$A:$T,COLUMN(종합!G38),FALSE)</f>
        <v>0.38196792533242951</v>
      </c>
      <c r="H38" s="143">
        <f>VLOOKUP($A38,종합!$A:$T,COLUMN(종합!H38),FALSE)</f>
        <v>6.0890339248555102E-2</v>
      </c>
      <c r="I38" s="144">
        <f>IF(COUNTIF(현재가!$A:$A,$B38),VLOOKUP($B38,현재가!$A:$B,2,FALSE),VLOOKUP($B38,현재가!$D:$E,2,FALSE))</f>
        <v>45550</v>
      </c>
      <c r="J38" s="187">
        <f t="shared" si="1"/>
        <v>82036.25</v>
      </c>
      <c r="K38" s="143" t="str">
        <f t="shared" si="2"/>
        <v>없음</v>
      </c>
      <c r="L38" s="122">
        <v>6562.9000000000005</v>
      </c>
      <c r="M38" s="169">
        <v>7261.22</v>
      </c>
      <c r="N38" s="169">
        <v>5865.81</v>
      </c>
      <c r="O38" s="169">
        <v>6561.67</v>
      </c>
      <c r="P38" s="167" t="s">
        <v>58</v>
      </c>
      <c r="Q38" s="167">
        <v>133445785</v>
      </c>
    </row>
    <row r="39" spans="1:17" ht="16.5" customHeight="1">
      <c r="A39" s="118" t="s">
        <v>121</v>
      </c>
      <c r="B39" s="117" t="s">
        <v>122</v>
      </c>
      <c r="C39" s="241" t="s">
        <v>32</v>
      </c>
      <c r="D39" s="160" t="s">
        <v>33</v>
      </c>
      <c r="E39" s="140">
        <f t="shared" si="0"/>
        <v>97687.5</v>
      </c>
      <c r="F39" s="141">
        <f>VLOOKUP($A39,종합!$A:$T,COLUMN(종합!F41),FALSE)</f>
        <v>12.345322331917211</v>
      </c>
      <c r="G39" s="141">
        <f>VLOOKUP($A39,종합!$A:$T,COLUMN(종합!G41),FALSE)</f>
        <v>3.91596012137745</v>
      </c>
      <c r="H39" s="143">
        <f>VLOOKUP($A39,종합!$A:$T,COLUMN(종합!H41),FALSE)</f>
        <v>0.31720193414903786</v>
      </c>
      <c r="I39" s="144">
        <f>IF(COUNTIF(현재가!$A:$A,$B39),VLOOKUP($B39,현재가!$A:$B,2,FALSE),VLOOKUP($B39,현재가!$D:$E,2,FALSE))</f>
        <v>260500</v>
      </c>
      <c r="J39" s="187">
        <f t="shared" si="1"/>
        <v>171300.91666666663</v>
      </c>
      <c r="K39" s="143">
        <f t="shared" si="2"/>
        <v>0.52071573853224207</v>
      </c>
      <c r="L39" s="122">
        <v>13704.07333333333</v>
      </c>
      <c r="M39" s="169">
        <v>16760.11</v>
      </c>
      <c r="N39" s="169">
        <v>10052.379999999999</v>
      </c>
      <c r="O39" s="169">
        <v>14299.73</v>
      </c>
      <c r="P39" s="167" t="s">
        <v>127</v>
      </c>
      <c r="Q39" s="167">
        <v>37500000</v>
      </c>
    </row>
    <row r="40" spans="1:17" ht="16.5" customHeight="1">
      <c r="A40" s="118" t="s">
        <v>123</v>
      </c>
      <c r="B40" s="117" t="s">
        <v>124</v>
      </c>
      <c r="C40" s="241" t="s">
        <v>32</v>
      </c>
      <c r="D40" s="160" t="s">
        <v>33</v>
      </c>
      <c r="E40" s="140">
        <f t="shared" si="0"/>
        <v>29396.836575000001</v>
      </c>
      <c r="F40" s="141">
        <f>VLOOKUP($A40,종합!$A:$T,COLUMN(종합!F35),FALSE)</f>
        <v>6.1901688012939768</v>
      </c>
      <c r="G40" s="141">
        <f>VLOOKUP($A40,종합!$A:$T,COLUMN(종합!G35),FALSE)</f>
        <v>0.9491829762718581</v>
      </c>
      <c r="H40" s="143">
        <f>VLOOKUP($A40,종합!$A:$T,COLUMN(종합!H35),FALSE)</f>
        <v>0.15333717168963848</v>
      </c>
      <c r="I40" s="144">
        <f>IF(COUNTIF(현재가!$A:$A,$B40),VLOOKUP($B40,현재가!$A:$B,2,FALSE),VLOOKUP($B40,현재가!$D:$E,2,FALSE))</f>
        <v>42750</v>
      </c>
      <c r="J40" s="187">
        <f t="shared" si="1"/>
        <v>-2139.375</v>
      </c>
      <c r="K40" s="143" t="str">
        <f t="shared" si="2"/>
        <v>없음</v>
      </c>
      <c r="L40" s="122">
        <v>-171.15</v>
      </c>
      <c r="M40" s="169">
        <v>147.21</v>
      </c>
      <c r="N40" s="169">
        <v>765.05</v>
      </c>
      <c r="O40" s="169">
        <v>-1425.71</v>
      </c>
      <c r="P40" s="167" t="s">
        <v>113</v>
      </c>
      <c r="Q40" s="167">
        <v>68764530</v>
      </c>
    </row>
    <row r="41" spans="1:17" ht="16.5" customHeight="1">
      <c r="A41" s="118" t="s">
        <v>125</v>
      </c>
      <c r="B41" s="117" t="s">
        <v>126</v>
      </c>
      <c r="C41" s="241" t="s">
        <v>32</v>
      </c>
      <c r="D41" s="160" t="s">
        <v>33</v>
      </c>
      <c r="E41" s="140">
        <f t="shared" si="0"/>
        <v>37717.917840000002</v>
      </c>
      <c r="F41" s="141">
        <f>VLOOKUP($A41,종합!$A:$T,COLUMN(종합!F46),FALSE)</f>
        <v>10.262465090578425</v>
      </c>
      <c r="G41" s="141">
        <f>VLOOKUP($A41,종합!$A:$T,COLUMN(종합!G46),FALSE)</f>
        <v>1.8745616985935403</v>
      </c>
      <c r="H41" s="143">
        <f>VLOOKUP($A41,종합!$A:$T,COLUMN(종합!H46),FALSE)</f>
        <v>0.18266193181153945</v>
      </c>
      <c r="I41" s="144">
        <f>IF(COUNTIF(현재가!$A:$A,$B41),VLOOKUP($B41,현재가!$A:$B,2,FALSE),VLOOKUP($B41,현재가!$D:$E,2,FALSE))</f>
        <v>172000</v>
      </c>
      <c r="J41" s="187">
        <f t="shared" si="1"/>
        <v>122151.25</v>
      </c>
      <c r="K41" s="143">
        <f t="shared" si="2"/>
        <v>0.4080903797546076</v>
      </c>
      <c r="L41" s="122">
        <v>9772.1</v>
      </c>
      <c r="M41" s="169">
        <v>11286.95</v>
      </c>
      <c r="N41" s="169">
        <v>7542.22</v>
      </c>
      <c r="O41" s="169">
        <v>10487.13</v>
      </c>
      <c r="P41" s="167" t="s">
        <v>140</v>
      </c>
      <c r="Q41" s="167">
        <v>21929022</v>
      </c>
    </row>
    <row r="42" spans="1:17" ht="16.5" customHeight="1">
      <c r="A42" s="118" t="s">
        <v>128</v>
      </c>
      <c r="B42" s="117" t="s">
        <v>129</v>
      </c>
      <c r="C42" s="241" t="s">
        <v>32</v>
      </c>
      <c r="D42" s="160" t="s">
        <v>33</v>
      </c>
      <c r="E42" s="140">
        <f t="shared" si="0"/>
        <v>547145</v>
      </c>
      <c r="F42" s="141">
        <f>VLOOKUP($A42,종합!$A:$T,COLUMN(종합!F43),FALSE)</f>
        <v>-8.3831113848530059</v>
      </c>
      <c r="G42" s="141">
        <f>VLOOKUP($A42,종합!$A:$T,COLUMN(종합!G43),FALSE)</f>
        <v>0.19857322147145223</v>
      </c>
      <c r="H42" s="143">
        <f>VLOOKUP($A42,종합!$A:$T,COLUMN(종합!H43),FALSE)</f>
        <v>-2.3687293697450273E-2</v>
      </c>
      <c r="I42" s="144">
        <f>IF(COUNTIF(현재가!$A:$A,$B42),VLOOKUP($B42,현재가!$A:$B,2,FALSE),VLOOKUP($B42,현재가!$D:$E,2,FALSE))</f>
        <v>102500</v>
      </c>
      <c r="J42" s="187">
        <f t="shared" si="1"/>
        <v>6033.5</v>
      </c>
      <c r="K42" s="143">
        <f t="shared" si="2"/>
        <v>15.988480981188363</v>
      </c>
      <c r="L42" s="122">
        <v>482.68</v>
      </c>
      <c r="M42" s="169">
        <v>500.31</v>
      </c>
      <c r="N42" s="169">
        <v>431.83</v>
      </c>
      <c r="O42" s="169">
        <v>515.9</v>
      </c>
      <c r="P42" s="167" t="s">
        <v>49</v>
      </c>
      <c r="Q42" s="167">
        <v>533800000</v>
      </c>
    </row>
    <row r="43" spans="1:17" ht="16.5" customHeight="1">
      <c r="A43" s="118" t="s">
        <v>131</v>
      </c>
      <c r="B43" s="117" t="s">
        <v>132</v>
      </c>
      <c r="C43" s="241" t="s">
        <v>32</v>
      </c>
      <c r="D43" s="160" t="s">
        <v>33</v>
      </c>
      <c r="E43" s="140">
        <f t="shared" si="0"/>
        <v>8801.8366590000005</v>
      </c>
      <c r="F43" s="141">
        <f>VLOOKUP($A43,종합!$A:$T,COLUMN(종합!F34),FALSE)</f>
        <v>30.181328450631803</v>
      </c>
      <c r="G43" s="141">
        <f>VLOOKUP($A43,종합!$A:$T,COLUMN(종합!G34),FALSE)</f>
        <v>4.5361136104268951</v>
      </c>
      <c r="H43" s="143">
        <f>VLOOKUP($A43,종합!$A:$T,COLUMN(종합!H34),FALSE)</f>
        <v>0.15029535952490317</v>
      </c>
      <c r="I43" s="144">
        <f>IF(COUNTIF(현재가!$A:$A,$B43),VLOOKUP($B43,현재가!$A:$B,2,FALSE),VLOOKUP($B43,현재가!$D:$E,2,FALSE))</f>
        <v>15100</v>
      </c>
      <c r="J43" s="187">
        <f t="shared" si="1"/>
        <v>27530.416666666661</v>
      </c>
      <c r="K43" s="143" t="str">
        <f t="shared" si="2"/>
        <v>없음</v>
      </c>
      <c r="L43" s="122">
        <v>2202.4333333333329</v>
      </c>
      <c r="M43" s="169">
        <v>3179.06</v>
      </c>
      <c r="N43" s="169">
        <v>3062.62</v>
      </c>
      <c r="O43" s="169">
        <v>365.62</v>
      </c>
      <c r="P43" s="167" t="s">
        <v>110</v>
      </c>
      <c r="Q43" s="167">
        <v>58290309</v>
      </c>
    </row>
    <row r="44" spans="1:17" ht="16.5" customHeight="1">
      <c r="A44" s="118" t="s">
        <v>133</v>
      </c>
      <c r="B44" s="117" t="s">
        <v>134</v>
      </c>
      <c r="C44" s="241" t="s">
        <v>32</v>
      </c>
      <c r="D44" s="160" t="s">
        <v>33</v>
      </c>
      <c r="E44" s="140">
        <f t="shared" si="0"/>
        <v>79448.465125000002</v>
      </c>
      <c r="F44" s="141">
        <f>VLOOKUP($A44,종합!$A:$T,COLUMN(종합!F44),FALSE)</f>
        <v>175.64048889252706</v>
      </c>
      <c r="G44" s="141">
        <f>VLOOKUP($A44,종합!$A:$T,COLUMN(종합!G44),FALSE)</f>
        <v>2.3900798964814829</v>
      </c>
      <c r="H44" s="143">
        <f>VLOOKUP($A44,종합!$A:$T,COLUMN(종합!H44),FALSE)</f>
        <v>1.3607795739762217E-2</v>
      </c>
      <c r="I44" s="144">
        <f>IF(COUNTIF(현재가!$A:$A,$B44),VLOOKUP($B44,현재가!$A:$B,2,FALSE),VLOOKUP($B44,현재가!$D:$E,2,FALSE))</f>
        <v>117500</v>
      </c>
      <c r="J44" s="187">
        <f t="shared" si="1"/>
        <v>33716.583333333321</v>
      </c>
      <c r="K44" s="143">
        <f t="shared" si="2"/>
        <v>2.4849319943944512</v>
      </c>
      <c r="L44" s="122">
        <v>2697.3266666666659</v>
      </c>
      <c r="M44" s="169">
        <v>705.6</v>
      </c>
      <c r="N44" s="169">
        <v>1269.27</v>
      </c>
      <c r="O44" s="169">
        <v>6117.11</v>
      </c>
      <c r="P44" s="167" t="s">
        <v>46</v>
      </c>
      <c r="Q44" s="167">
        <v>67615715</v>
      </c>
    </row>
    <row r="45" spans="1:17" ht="16.5" customHeight="1">
      <c r="A45" s="118" t="s">
        <v>135</v>
      </c>
      <c r="B45" s="117" t="s">
        <v>136</v>
      </c>
      <c r="C45" s="241" t="s">
        <v>32</v>
      </c>
      <c r="D45" s="160" t="s">
        <v>33</v>
      </c>
      <c r="E45" s="140">
        <f t="shared" si="0"/>
        <v>28360.042055999998</v>
      </c>
      <c r="F45" s="141">
        <f>VLOOKUP($A45,종합!$A:$T,COLUMN(종합!F45),FALSE)</f>
        <v>11.269121116547314</v>
      </c>
      <c r="G45" s="141">
        <f>VLOOKUP($A45,종합!$A:$T,COLUMN(종합!G45),FALSE)</f>
        <v>0.75972977626350768</v>
      </c>
      <c r="H45" s="143">
        <f>VLOOKUP($A45,종합!$A:$T,COLUMN(종합!H45),FALSE)</f>
        <v>6.7416950124703001E-2</v>
      </c>
      <c r="I45" s="144">
        <f>IF(COUNTIF(현재가!$A:$A,$B45),VLOOKUP($B45,현재가!$A:$B,2,FALSE),VLOOKUP($B45,현재가!$D:$E,2,FALSE))</f>
        <v>97200</v>
      </c>
      <c r="J45" s="187">
        <f t="shared" si="1"/>
        <v>95421.208333333328</v>
      </c>
      <c r="K45" s="143">
        <f t="shared" si="2"/>
        <v>1.8641470777155167E-2</v>
      </c>
      <c r="L45" s="122">
        <v>7633.6966666666667</v>
      </c>
      <c r="M45" s="169">
        <v>8634.64</v>
      </c>
      <c r="N45" s="169">
        <v>7068.64</v>
      </c>
      <c r="O45" s="169">
        <v>7197.81</v>
      </c>
      <c r="P45" s="167" t="s">
        <v>137</v>
      </c>
      <c r="Q45" s="167">
        <v>29176998</v>
      </c>
    </row>
    <row r="46" spans="1:17" ht="16.5" customHeight="1">
      <c r="A46" s="118" t="s">
        <v>138</v>
      </c>
      <c r="B46" s="117" t="s">
        <v>139</v>
      </c>
      <c r="C46" s="241" t="s">
        <v>32</v>
      </c>
      <c r="D46" s="160" t="s">
        <v>33</v>
      </c>
      <c r="E46" s="140">
        <f t="shared" si="0"/>
        <v>2523613.66658</v>
      </c>
      <c r="F46" s="141">
        <f>VLOOKUP($A46,종합!$A:$T,COLUMN(종합!F50),FALSE)</f>
        <v>51.209592090244698</v>
      </c>
      <c r="G46" s="141">
        <f>VLOOKUP($A46,종합!$A:$T,COLUMN(종합!G50),FALSE)</f>
        <v>7.2357156266016958</v>
      </c>
      <c r="H46" s="143">
        <f>VLOOKUP($A46,종합!$A:$T,COLUMN(종합!H50),FALSE)</f>
        <v>0.14129609964184975</v>
      </c>
      <c r="I46" s="144">
        <f>IF(COUNTIF(현재가!$A:$A,$B46),VLOOKUP($B46,현재가!$A:$B,2,FALSE),VLOOKUP($B46,현재가!$D:$E,2,FALSE))</f>
        <v>578000</v>
      </c>
      <c r="J46" s="187">
        <f t="shared" si="1"/>
        <v>9485.7916666666661</v>
      </c>
      <c r="K46" s="143">
        <f t="shared" si="2"/>
        <v>59.933237868917992</v>
      </c>
      <c r="L46" s="122">
        <v>758.86333333333334</v>
      </c>
      <c r="M46" s="169">
        <v>949</v>
      </c>
      <c r="N46" s="169">
        <v>804.94</v>
      </c>
      <c r="O46" s="169">
        <v>522.65</v>
      </c>
      <c r="P46" s="167" t="s">
        <v>61</v>
      </c>
      <c r="Q46" s="167">
        <v>436611361</v>
      </c>
    </row>
    <row r="47" spans="1:17" ht="16.5" customHeight="1">
      <c r="A47" s="118" t="s">
        <v>141</v>
      </c>
      <c r="B47" s="117" t="s">
        <v>142</v>
      </c>
      <c r="C47" s="241"/>
      <c r="D47" s="160"/>
      <c r="E47" s="140"/>
      <c r="F47" s="141"/>
      <c r="G47" s="141"/>
      <c r="H47" s="143"/>
      <c r="I47" s="144"/>
      <c r="J47" s="187"/>
      <c r="K47" s="143"/>
      <c r="L47" s="122"/>
      <c r="M47" s="169"/>
      <c r="N47" s="169"/>
      <c r="O47" s="169"/>
      <c r="P47" s="167"/>
      <c r="Q47" s="167"/>
    </row>
    <row r="48" spans="1:17" ht="16.5" customHeight="1">
      <c r="A48" s="118" t="s">
        <v>143</v>
      </c>
      <c r="B48" s="117" t="s">
        <v>144</v>
      </c>
      <c r="C48" s="241"/>
      <c r="D48" s="160"/>
      <c r="E48" s="140"/>
      <c r="F48" s="141"/>
      <c r="G48" s="141"/>
      <c r="H48" s="143"/>
      <c r="I48" s="144"/>
      <c r="J48" s="187"/>
      <c r="K48" s="143"/>
      <c r="L48" s="122"/>
      <c r="M48" s="169"/>
      <c r="N48" s="169"/>
      <c r="O48" s="169"/>
      <c r="P48" s="167"/>
      <c r="Q48" s="167"/>
    </row>
    <row r="49" spans="1:17" ht="16.5" customHeight="1">
      <c r="A49" s="118" t="s">
        <v>146</v>
      </c>
      <c r="B49" s="117" t="s">
        <v>147</v>
      </c>
      <c r="C49" s="241"/>
      <c r="D49" s="160"/>
      <c r="E49" s="140"/>
      <c r="F49" s="141"/>
      <c r="G49" s="141"/>
      <c r="H49" s="143"/>
      <c r="I49" s="144"/>
      <c r="J49" s="187"/>
      <c r="K49" s="143"/>
      <c r="L49" s="122"/>
      <c r="M49" s="169"/>
      <c r="N49" s="169"/>
      <c r="O49" s="169"/>
      <c r="P49" s="167"/>
      <c r="Q49" s="167"/>
    </row>
    <row r="50" spans="1:17" ht="16.5" customHeight="1">
      <c r="A50" s="118" t="s">
        <v>148</v>
      </c>
      <c r="B50" s="117" t="s">
        <v>149</v>
      </c>
      <c r="C50" s="241"/>
      <c r="D50" s="160"/>
      <c r="E50" s="140"/>
      <c r="F50" s="141"/>
      <c r="G50" s="141"/>
      <c r="H50" s="143"/>
      <c r="I50" s="144"/>
      <c r="J50" s="187"/>
      <c r="K50" s="143"/>
      <c r="L50" s="122"/>
      <c r="M50" s="169"/>
      <c r="N50" s="169"/>
      <c r="O50" s="169"/>
      <c r="P50" s="167"/>
      <c r="Q50" s="167"/>
    </row>
    <row r="51" spans="1:17" ht="16.5" customHeight="1">
      <c r="C51" s="241"/>
      <c r="D51" s="160"/>
      <c r="E51" s="140"/>
      <c r="F51" s="141"/>
      <c r="G51" s="141"/>
      <c r="H51" s="143"/>
      <c r="I51" s="144"/>
      <c r="J51" s="187"/>
      <c r="K51" s="143"/>
      <c r="L51" s="122"/>
      <c r="M51" s="169"/>
      <c r="N51" s="169"/>
      <c r="O51" s="169"/>
      <c r="P51" s="167"/>
      <c r="Q51" s="167"/>
    </row>
    <row r="52" spans="1:17" ht="16.5" customHeight="1">
      <c r="C52" s="241"/>
      <c r="D52" s="160"/>
      <c r="E52" s="140"/>
      <c r="F52" s="141"/>
      <c r="G52" s="141"/>
      <c r="H52" s="143"/>
      <c r="I52" s="144"/>
      <c r="J52" s="187"/>
      <c r="K52" s="143"/>
      <c r="L52" s="122"/>
      <c r="M52" s="169"/>
      <c r="N52" s="169"/>
      <c r="O52" s="169"/>
      <c r="P52" s="167"/>
      <c r="Q52" s="167"/>
    </row>
    <row r="53" spans="1:17" ht="16.5" customHeight="1">
      <c r="C53" s="241"/>
      <c r="D53" s="160"/>
      <c r="E53" s="140"/>
      <c r="F53" s="141"/>
      <c r="G53" s="141"/>
      <c r="H53" s="143"/>
      <c r="I53" s="144"/>
      <c r="J53" s="187"/>
      <c r="K53" s="143"/>
      <c r="L53" s="122"/>
      <c r="M53" s="169"/>
      <c r="N53" s="169"/>
      <c r="O53" s="169"/>
      <c r="P53" s="167"/>
      <c r="Q53" s="167"/>
    </row>
    <row r="54" spans="1:17" ht="16.5" customHeight="1">
      <c r="C54" s="241"/>
      <c r="D54" s="160"/>
      <c r="E54" s="140"/>
      <c r="F54" s="141"/>
      <c r="G54" s="141"/>
      <c r="H54" s="143"/>
      <c r="I54" s="144"/>
      <c r="J54" s="187"/>
      <c r="K54" s="143"/>
      <c r="L54" s="122"/>
      <c r="M54" s="169"/>
      <c r="N54" s="169"/>
      <c r="O54" s="169"/>
      <c r="P54" s="167"/>
      <c r="Q54" s="167"/>
    </row>
    <row r="55" spans="1:17" ht="16.5" customHeight="1">
      <c r="C55" s="241"/>
      <c r="D55" s="160"/>
      <c r="E55" s="140"/>
      <c r="F55" s="141"/>
      <c r="G55" s="141"/>
      <c r="H55" s="143"/>
      <c r="I55" s="144"/>
      <c r="J55" s="187"/>
      <c r="K55" s="143"/>
      <c r="L55" s="122"/>
      <c r="M55" s="169"/>
      <c r="N55" s="169"/>
      <c r="O55" s="169"/>
      <c r="P55" s="167"/>
      <c r="Q55" s="167"/>
    </row>
    <row r="56" spans="1:17" ht="16.5" customHeight="1">
      <c r="C56" s="241"/>
      <c r="D56" s="160"/>
      <c r="E56" s="140"/>
      <c r="F56" s="141"/>
      <c r="G56" s="141"/>
      <c r="H56" s="143"/>
      <c r="I56" s="144"/>
      <c r="J56" s="187"/>
      <c r="K56" s="143"/>
      <c r="L56" s="122"/>
      <c r="M56" s="169"/>
      <c r="N56" s="169"/>
      <c r="O56" s="169"/>
      <c r="P56" s="167"/>
      <c r="Q56" s="167"/>
    </row>
    <row r="57" spans="1:17" ht="16.5" customHeight="1">
      <c r="C57" s="241"/>
      <c r="D57" s="160"/>
      <c r="E57" s="140"/>
      <c r="F57" s="141"/>
      <c r="G57" s="141"/>
      <c r="H57" s="143"/>
      <c r="I57" s="144"/>
      <c r="J57" s="187"/>
      <c r="K57" s="143"/>
      <c r="L57" s="122"/>
      <c r="M57" s="169"/>
      <c r="N57" s="169"/>
      <c r="O57" s="169"/>
      <c r="P57" s="167"/>
      <c r="Q57" s="167"/>
    </row>
    <row r="58" spans="1:17" ht="16.5" customHeight="1">
      <c r="C58" s="241"/>
      <c r="D58" s="160"/>
      <c r="E58" s="140"/>
      <c r="F58" s="141"/>
      <c r="G58" s="141"/>
      <c r="H58" s="143"/>
      <c r="I58" s="144"/>
      <c r="J58" s="187"/>
      <c r="K58" s="143"/>
      <c r="L58" s="122"/>
      <c r="M58" s="169"/>
      <c r="N58" s="169"/>
      <c r="O58" s="169"/>
      <c r="P58" s="167"/>
      <c r="Q58" s="167"/>
    </row>
    <row r="59" spans="1:17" ht="16.5" customHeight="1">
      <c r="C59" s="241"/>
      <c r="D59" s="160"/>
      <c r="E59" s="140"/>
      <c r="F59" s="141"/>
      <c r="G59" s="141"/>
      <c r="H59" s="143"/>
      <c r="I59" s="144"/>
      <c r="J59" s="187"/>
      <c r="K59" s="143"/>
      <c r="L59" s="122"/>
      <c r="M59" s="169"/>
      <c r="N59" s="169"/>
      <c r="O59" s="169"/>
      <c r="P59" s="167"/>
      <c r="Q59" s="167"/>
    </row>
    <row r="60" spans="1:17" ht="16.5" customHeight="1">
      <c r="C60" s="241"/>
      <c r="D60" s="160"/>
      <c r="E60" s="140"/>
      <c r="F60" s="141"/>
      <c r="G60" s="141"/>
      <c r="H60" s="143"/>
      <c r="I60" s="144"/>
      <c r="J60" s="187"/>
      <c r="K60" s="143"/>
      <c r="L60" s="122"/>
      <c r="M60" s="169"/>
      <c r="N60" s="169"/>
      <c r="O60" s="169"/>
      <c r="P60" s="167"/>
      <c r="Q60" s="167"/>
    </row>
    <row r="61" spans="1:17" ht="16.5" customHeight="1">
      <c r="C61" s="241"/>
      <c r="D61" s="160"/>
      <c r="E61" s="140"/>
      <c r="F61" s="141"/>
      <c r="G61" s="141"/>
      <c r="H61" s="143"/>
      <c r="I61" s="144"/>
      <c r="J61" s="187"/>
      <c r="K61" s="143"/>
      <c r="L61" s="122"/>
      <c r="M61" s="169"/>
      <c r="N61" s="169"/>
      <c r="O61" s="169"/>
      <c r="P61" s="167"/>
      <c r="Q61" s="167"/>
    </row>
    <row r="62" spans="1:17" ht="16.5" customHeight="1">
      <c r="C62" s="241"/>
      <c r="D62" s="160"/>
      <c r="E62" s="140"/>
      <c r="F62" s="141"/>
      <c r="G62" s="141"/>
      <c r="H62" s="143"/>
      <c r="I62" s="144"/>
      <c r="J62" s="187"/>
      <c r="K62" s="143"/>
      <c r="L62" s="122"/>
      <c r="M62" s="169"/>
      <c r="N62" s="169"/>
      <c r="O62" s="169"/>
      <c r="P62" s="167"/>
      <c r="Q62" s="167"/>
    </row>
    <row r="63" spans="1:17" ht="16.5" customHeight="1">
      <c r="C63" s="241"/>
      <c r="D63" s="160"/>
      <c r="E63" s="140"/>
      <c r="F63" s="141"/>
      <c r="G63" s="141"/>
      <c r="H63" s="143"/>
      <c r="I63" s="144"/>
      <c r="J63" s="187"/>
      <c r="K63" s="143"/>
      <c r="L63" s="122"/>
      <c r="M63" s="169"/>
      <c r="N63" s="169"/>
      <c r="O63" s="169"/>
      <c r="P63" s="167"/>
      <c r="Q63" s="167"/>
    </row>
    <row r="64" spans="1:17" ht="16.5" customHeight="1">
      <c r="C64" s="241"/>
      <c r="D64" s="160"/>
      <c r="E64" s="140"/>
      <c r="F64" s="141"/>
      <c r="G64" s="141"/>
      <c r="H64" s="143"/>
      <c r="I64" s="144"/>
      <c r="J64" s="187"/>
      <c r="K64" s="143"/>
      <c r="L64" s="122"/>
      <c r="M64" s="169"/>
      <c r="N64" s="169"/>
      <c r="O64" s="169"/>
      <c r="P64" s="167"/>
      <c r="Q64" s="167"/>
    </row>
    <row r="65" spans="3:17" ht="16.5" customHeight="1">
      <c r="C65" s="241"/>
      <c r="D65" s="160"/>
      <c r="E65" s="140"/>
      <c r="F65" s="141"/>
      <c r="G65" s="141"/>
      <c r="H65" s="143"/>
      <c r="I65" s="144"/>
      <c r="J65" s="187"/>
      <c r="K65" s="143"/>
      <c r="L65" s="122"/>
      <c r="M65" s="169"/>
      <c r="N65" s="169"/>
      <c r="O65" s="169"/>
      <c r="P65" s="167"/>
      <c r="Q65" s="167"/>
    </row>
    <row r="66" spans="3:17" ht="16.5" customHeight="1">
      <c r="C66" s="241"/>
      <c r="D66" s="160"/>
      <c r="E66" s="140"/>
      <c r="F66" s="141"/>
      <c r="G66" s="141"/>
      <c r="H66" s="143"/>
      <c r="I66" s="144"/>
      <c r="J66" s="187"/>
      <c r="K66" s="143"/>
      <c r="L66" s="122"/>
      <c r="M66" s="169"/>
      <c r="N66" s="169"/>
      <c r="O66" s="169"/>
      <c r="P66" s="167"/>
      <c r="Q66" s="167"/>
    </row>
    <row r="67" spans="3:17" ht="16.5" customHeight="1">
      <c r="C67" s="241"/>
      <c r="D67" s="160"/>
      <c r="E67" s="140"/>
      <c r="F67" s="141"/>
      <c r="G67" s="141"/>
      <c r="H67" s="143"/>
      <c r="I67" s="144"/>
      <c r="J67" s="187"/>
      <c r="K67" s="143"/>
      <c r="L67" s="122"/>
      <c r="M67" s="169"/>
      <c r="N67" s="169"/>
      <c r="O67" s="169"/>
      <c r="P67" s="167"/>
      <c r="Q67" s="167"/>
    </row>
    <row r="68" spans="3:17" ht="16.5" customHeight="1">
      <c r="C68" s="241"/>
      <c r="D68" s="160"/>
      <c r="E68" s="140"/>
      <c r="F68" s="141"/>
      <c r="G68" s="141"/>
      <c r="H68" s="143"/>
      <c r="I68" s="144"/>
      <c r="J68" s="187"/>
      <c r="K68" s="143"/>
      <c r="L68" s="122"/>
      <c r="M68" s="169"/>
      <c r="N68" s="169"/>
      <c r="O68" s="169"/>
      <c r="P68" s="167"/>
      <c r="Q68" s="167"/>
    </row>
    <row r="69" spans="3:17" ht="16.5" customHeight="1">
      <c r="C69" s="241"/>
      <c r="D69" s="160"/>
      <c r="E69" s="140"/>
      <c r="F69" s="141"/>
      <c r="G69" s="141"/>
      <c r="H69" s="143"/>
      <c r="I69" s="144"/>
      <c r="J69" s="187"/>
      <c r="K69" s="143"/>
      <c r="L69" s="122"/>
      <c r="M69" s="169"/>
      <c r="N69" s="169"/>
      <c r="O69" s="169"/>
      <c r="P69" s="167"/>
      <c r="Q69" s="167"/>
    </row>
    <row r="70" spans="3:17" ht="16.5" customHeight="1">
      <c r="C70" s="241"/>
      <c r="D70" s="160"/>
      <c r="E70" s="140"/>
      <c r="F70" s="141"/>
      <c r="G70" s="141"/>
      <c r="H70" s="143"/>
      <c r="I70" s="144"/>
      <c r="J70" s="187"/>
      <c r="K70" s="143"/>
      <c r="L70" s="122"/>
      <c r="M70" s="169"/>
      <c r="N70" s="169"/>
      <c r="O70" s="169"/>
      <c r="P70" s="167"/>
      <c r="Q70" s="167"/>
    </row>
    <row r="71" spans="3:17" ht="16.5" customHeight="1">
      <c r="C71" s="241"/>
      <c r="D71" s="160"/>
      <c r="E71" s="140"/>
      <c r="F71" s="141"/>
      <c r="G71" s="141"/>
      <c r="H71" s="143"/>
      <c r="I71" s="144"/>
      <c r="J71" s="187"/>
      <c r="K71" s="143"/>
      <c r="L71" s="122"/>
      <c r="M71" s="169"/>
      <c r="N71" s="169"/>
      <c r="O71" s="169"/>
      <c r="P71" s="167"/>
      <c r="Q71" s="167"/>
    </row>
    <row r="72" spans="3:17" ht="16.5" customHeight="1">
      <c r="C72" s="241"/>
      <c r="D72" s="160"/>
      <c r="E72" s="140"/>
      <c r="F72" s="141"/>
      <c r="G72" s="141"/>
      <c r="H72" s="143"/>
      <c r="I72" s="144"/>
      <c r="J72" s="187"/>
      <c r="K72" s="143"/>
      <c r="L72" s="122"/>
      <c r="M72" s="169"/>
      <c r="N72" s="169"/>
      <c r="O72" s="169"/>
      <c r="P72" s="167"/>
      <c r="Q72" s="167"/>
    </row>
    <row r="73" spans="3:17" ht="16.5" customHeight="1">
      <c r="C73" s="241"/>
      <c r="D73" s="160"/>
      <c r="E73" s="140"/>
      <c r="F73" s="141"/>
      <c r="G73" s="141"/>
      <c r="H73" s="143"/>
      <c r="I73" s="144"/>
      <c r="J73" s="187"/>
      <c r="K73" s="143"/>
      <c r="L73" s="122"/>
      <c r="M73" s="169"/>
      <c r="N73" s="169"/>
      <c r="O73" s="169"/>
      <c r="P73" s="167"/>
      <c r="Q73" s="167"/>
    </row>
    <row r="74" spans="3:17" ht="16.5" customHeight="1">
      <c r="C74" s="241"/>
      <c r="D74" s="160"/>
      <c r="E74" s="140"/>
      <c r="F74" s="141"/>
      <c r="G74" s="141"/>
      <c r="H74" s="143"/>
      <c r="I74" s="144"/>
      <c r="J74" s="187"/>
      <c r="K74" s="143"/>
      <c r="L74" s="122"/>
      <c r="M74" s="169"/>
      <c r="N74" s="169"/>
      <c r="O74" s="169"/>
      <c r="P74" s="167"/>
      <c r="Q74" s="167"/>
    </row>
    <row r="75" spans="3:17" ht="16.5" customHeight="1">
      <c r="C75" s="241"/>
      <c r="D75" s="160"/>
      <c r="E75" s="140"/>
      <c r="F75" s="141"/>
      <c r="G75" s="141"/>
      <c r="H75" s="143"/>
      <c r="I75" s="144"/>
      <c r="J75" s="187"/>
      <c r="K75" s="143"/>
      <c r="L75" s="122"/>
      <c r="M75" s="169"/>
      <c r="N75" s="169"/>
      <c r="O75" s="169"/>
      <c r="P75" s="167"/>
      <c r="Q75" s="167"/>
    </row>
    <row r="76" spans="3:17" ht="16.5" customHeight="1">
      <c r="C76" s="241"/>
      <c r="D76" s="160"/>
      <c r="E76" s="140"/>
      <c r="F76" s="141"/>
      <c r="G76" s="141"/>
      <c r="H76" s="143"/>
      <c r="I76" s="144"/>
      <c r="J76" s="187"/>
      <c r="K76" s="143"/>
      <c r="L76" s="122"/>
      <c r="M76" s="169"/>
      <c r="N76" s="169"/>
      <c r="O76" s="169"/>
      <c r="P76" s="167"/>
      <c r="Q76" s="167"/>
    </row>
    <row r="77" spans="3:17" ht="16.5" customHeight="1">
      <c r="C77" s="241"/>
      <c r="D77" s="160"/>
      <c r="E77" s="140"/>
      <c r="F77" s="141"/>
      <c r="G77" s="141"/>
      <c r="H77" s="143"/>
      <c r="I77" s="144"/>
      <c r="J77" s="187"/>
      <c r="K77" s="143"/>
      <c r="L77" s="122"/>
      <c r="M77" s="169"/>
      <c r="N77" s="169"/>
      <c r="O77" s="169"/>
      <c r="P77" s="167"/>
      <c r="Q77" s="167"/>
    </row>
    <row r="78" spans="3:17" ht="16.5" customHeight="1">
      <c r="C78" s="241"/>
      <c r="D78" s="160"/>
      <c r="E78" s="140"/>
      <c r="F78" s="141"/>
      <c r="G78" s="141"/>
      <c r="H78" s="143"/>
      <c r="I78" s="144"/>
      <c r="J78" s="187"/>
      <c r="K78" s="143"/>
      <c r="L78" s="122"/>
      <c r="M78" s="169"/>
      <c r="N78" s="169"/>
      <c r="O78" s="169"/>
      <c r="P78" s="167"/>
      <c r="Q78" s="167"/>
    </row>
    <row r="79" spans="3:17" ht="16.5" customHeight="1">
      <c r="C79" s="241"/>
      <c r="D79" s="160"/>
      <c r="E79" s="140"/>
      <c r="F79" s="141"/>
      <c r="G79" s="141"/>
      <c r="H79" s="143"/>
      <c r="I79" s="144"/>
      <c r="J79" s="187"/>
      <c r="K79" s="143"/>
      <c r="L79" s="122"/>
      <c r="M79" s="169"/>
      <c r="N79" s="169"/>
      <c r="O79" s="169"/>
      <c r="P79" s="167"/>
      <c r="Q79" s="167"/>
    </row>
    <row r="80" spans="3:17" ht="16.5" customHeight="1">
      <c r="C80" s="241"/>
      <c r="D80" s="160"/>
      <c r="E80" s="140"/>
      <c r="F80" s="141"/>
      <c r="G80" s="141"/>
      <c r="H80" s="143"/>
      <c r="I80" s="144"/>
      <c r="J80" s="187"/>
      <c r="K80" s="143"/>
      <c r="L80" s="122"/>
      <c r="M80" s="169"/>
      <c r="N80" s="169"/>
      <c r="O80" s="169"/>
      <c r="P80" s="167"/>
      <c r="Q80" s="167"/>
    </row>
    <row r="81" spans="3:17" ht="16.5" customHeight="1">
      <c r="C81" s="241"/>
      <c r="D81" s="160"/>
      <c r="E81" s="140"/>
      <c r="F81" s="141"/>
      <c r="G81" s="141"/>
      <c r="H81" s="143"/>
      <c r="I81" s="144"/>
      <c r="J81" s="187"/>
      <c r="K81" s="143"/>
      <c r="L81" s="122"/>
      <c r="M81" s="169"/>
      <c r="N81" s="169"/>
      <c r="O81" s="169"/>
      <c r="P81" s="167"/>
      <c r="Q81" s="167"/>
    </row>
    <row r="82" spans="3:17" ht="16.5" customHeight="1">
      <c r="C82" s="241"/>
      <c r="D82" s="160"/>
      <c r="E82" s="140"/>
      <c r="F82" s="141"/>
      <c r="G82" s="141"/>
      <c r="H82" s="143"/>
      <c r="I82" s="144"/>
      <c r="J82" s="187"/>
      <c r="K82" s="143"/>
      <c r="L82" s="122"/>
      <c r="M82" s="169"/>
      <c r="N82" s="169"/>
      <c r="O82" s="169"/>
      <c r="P82" s="167"/>
      <c r="Q82" s="167"/>
    </row>
    <row r="83" spans="3:17" ht="16.5" customHeight="1">
      <c r="C83" s="241"/>
      <c r="D83" s="160"/>
      <c r="E83" s="140"/>
      <c r="F83" s="141"/>
      <c r="G83" s="141"/>
      <c r="H83" s="143"/>
      <c r="I83" s="144"/>
      <c r="J83" s="187"/>
      <c r="K83" s="143"/>
      <c r="L83" s="122"/>
      <c r="M83" s="169"/>
      <c r="N83" s="169"/>
      <c r="O83" s="169"/>
      <c r="P83" s="167"/>
      <c r="Q83" s="167"/>
    </row>
    <row r="84" spans="3:17" ht="16.5" customHeight="1">
      <c r="C84" s="241"/>
      <c r="D84" s="160"/>
      <c r="E84" s="140"/>
      <c r="F84" s="141"/>
      <c r="G84" s="141"/>
      <c r="H84" s="143"/>
      <c r="I84" s="144"/>
      <c r="J84" s="187"/>
      <c r="K84" s="143"/>
      <c r="L84" s="122"/>
      <c r="M84" s="169"/>
      <c r="N84" s="169"/>
      <c r="O84" s="169"/>
      <c r="P84" s="167"/>
      <c r="Q84" s="167"/>
    </row>
    <row r="85" spans="3:17" ht="16.5" customHeight="1">
      <c r="C85" s="241"/>
      <c r="D85" s="160"/>
      <c r="E85" s="140"/>
      <c r="F85" s="141"/>
      <c r="G85" s="141"/>
      <c r="H85" s="143"/>
      <c r="I85" s="144"/>
      <c r="J85" s="187"/>
      <c r="K85" s="143"/>
      <c r="L85" s="122"/>
      <c r="M85" s="169"/>
      <c r="N85" s="169"/>
      <c r="O85" s="169"/>
      <c r="P85" s="167"/>
      <c r="Q85" s="167"/>
    </row>
    <row r="86" spans="3:17" ht="16.5" customHeight="1">
      <c r="C86" s="241"/>
      <c r="D86" s="160"/>
      <c r="E86" s="140"/>
      <c r="F86" s="141"/>
      <c r="G86" s="141"/>
      <c r="H86" s="143"/>
      <c r="I86" s="144"/>
      <c r="J86" s="187"/>
      <c r="K86" s="143"/>
      <c r="L86" s="122"/>
      <c r="M86" s="169"/>
      <c r="N86" s="169"/>
      <c r="O86" s="169"/>
      <c r="P86" s="167"/>
      <c r="Q86" s="167"/>
    </row>
    <row r="87" spans="3:17" ht="16.5" customHeight="1">
      <c r="C87" s="241"/>
      <c r="D87" s="160"/>
      <c r="E87" s="140"/>
      <c r="F87" s="141"/>
      <c r="G87" s="141"/>
      <c r="H87" s="143"/>
      <c r="I87" s="144"/>
      <c r="J87" s="187"/>
      <c r="K87" s="143"/>
      <c r="L87" s="122"/>
      <c r="M87" s="169"/>
      <c r="N87" s="169"/>
      <c r="O87" s="169"/>
      <c r="P87" s="167"/>
      <c r="Q87" s="167"/>
    </row>
    <row r="88" spans="3:17" ht="16.5" customHeight="1">
      <c r="C88" s="241"/>
      <c r="D88" s="160"/>
      <c r="E88" s="140"/>
      <c r="F88" s="141"/>
      <c r="G88" s="141"/>
      <c r="H88" s="143"/>
      <c r="I88" s="144"/>
      <c r="J88" s="187"/>
      <c r="K88" s="143"/>
      <c r="L88" s="122"/>
      <c r="M88" s="169"/>
      <c r="N88" s="169"/>
      <c r="O88" s="169"/>
      <c r="P88" s="167"/>
      <c r="Q88" s="167"/>
    </row>
    <row r="89" spans="3:17" ht="16.5" customHeight="1">
      <c r="C89" s="241"/>
      <c r="D89" s="160"/>
      <c r="E89" s="140"/>
      <c r="F89" s="141"/>
      <c r="G89" s="141"/>
      <c r="H89" s="143"/>
      <c r="I89" s="144"/>
      <c r="J89" s="187"/>
      <c r="K89" s="143"/>
      <c r="L89" s="122"/>
      <c r="M89" s="169"/>
      <c r="N89" s="169"/>
      <c r="O89" s="169"/>
      <c r="P89" s="167"/>
      <c r="Q89" s="167"/>
    </row>
    <row r="90" spans="3:17" ht="16.5" customHeight="1">
      <c r="C90" s="241"/>
      <c r="D90" s="160"/>
      <c r="E90" s="140"/>
      <c r="F90" s="141"/>
      <c r="G90" s="141"/>
      <c r="H90" s="143"/>
      <c r="I90" s="144"/>
      <c r="J90" s="187"/>
      <c r="K90" s="143"/>
      <c r="L90" s="122"/>
      <c r="M90" s="169"/>
      <c r="N90" s="169"/>
      <c r="O90" s="169"/>
      <c r="P90" s="167"/>
      <c r="Q90" s="167"/>
    </row>
    <row r="91" spans="3:17" ht="16.5" customHeight="1">
      <c r="C91" s="241"/>
      <c r="D91" s="160"/>
      <c r="E91" s="140"/>
      <c r="F91" s="141"/>
      <c r="G91" s="141"/>
      <c r="H91" s="143"/>
      <c r="I91" s="144"/>
      <c r="J91" s="187"/>
      <c r="K91" s="143"/>
      <c r="L91" s="122"/>
      <c r="M91" s="169"/>
      <c r="N91" s="169"/>
      <c r="O91" s="169"/>
      <c r="P91" s="167"/>
      <c r="Q91" s="167"/>
    </row>
    <row r="92" spans="3:17" ht="16.5" customHeight="1">
      <c r="C92" s="241"/>
      <c r="D92" s="160"/>
      <c r="E92" s="140"/>
      <c r="F92" s="141"/>
      <c r="G92" s="141"/>
      <c r="H92" s="143"/>
      <c r="I92" s="144"/>
      <c r="J92" s="187"/>
      <c r="K92" s="143"/>
      <c r="L92" s="122"/>
      <c r="M92" s="169"/>
      <c r="N92" s="169"/>
      <c r="O92" s="169"/>
      <c r="P92" s="167"/>
      <c r="Q92" s="167"/>
    </row>
    <row r="93" spans="3:17" ht="16.5" customHeight="1">
      <c r="C93" s="241"/>
      <c r="D93" s="160"/>
      <c r="E93" s="140"/>
      <c r="F93" s="141"/>
      <c r="G93" s="141"/>
      <c r="H93" s="143"/>
      <c r="I93" s="144"/>
      <c r="J93" s="187"/>
      <c r="K93" s="143"/>
      <c r="L93" s="122"/>
      <c r="M93" s="169"/>
      <c r="N93" s="169"/>
      <c r="O93" s="169"/>
      <c r="P93" s="167"/>
      <c r="Q93" s="167"/>
    </row>
    <row r="94" spans="3:17" ht="16.5" customHeight="1">
      <c r="C94" s="241"/>
      <c r="D94" s="160"/>
      <c r="E94" s="140"/>
      <c r="F94" s="141"/>
      <c r="G94" s="141"/>
      <c r="H94" s="143"/>
      <c r="I94" s="144"/>
      <c r="J94" s="187"/>
      <c r="K94" s="143"/>
      <c r="L94" s="122"/>
      <c r="M94" s="169"/>
      <c r="N94" s="169"/>
      <c r="O94" s="169"/>
      <c r="P94" s="167"/>
      <c r="Q94" s="167"/>
    </row>
    <row r="95" spans="3:17" ht="16.5" customHeight="1">
      <c r="C95" s="241"/>
      <c r="D95" s="160"/>
      <c r="E95" s="140"/>
      <c r="F95" s="141"/>
      <c r="G95" s="141"/>
      <c r="H95" s="143"/>
      <c r="I95" s="144"/>
      <c r="J95" s="187"/>
      <c r="K95" s="143"/>
      <c r="L95" s="122"/>
      <c r="M95" s="169"/>
      <c r="N95" s="169"/>
      <c r="O95" s="169"/>
      <c r="P95" s="167"/>
      <c r="Q95" s="167"/>
    </row>
    <row r="96" spans="3:17" ht="16.5" customHeight="1">
      <c r="C96" s="241"/>
      <c r="D96" s="160"/>
      <c r="E96" s="140"/>
      <c r="F96" s="141"/>
      <c r="G96" s="141"/>
      <c r="H96" s="143"/>
      <c r="I96" s="144"/>
      <c r="J96" s="187"/>
      <c r="K96" s="143"/>
      <c r="L96" s="122"/>
      <c r="M96" s="169"/>
      <c r="N96" s="169"/>
      <c r="O96" s="169"/>
      <c r="P96" s="167"/>
      <c r="Q96" s="167"/>
    </row>
    <row r="97" spans="3:17" ht="16.5" customHeight="1">
      <c r="C97" s="241"/>
      <c r="D97" s="160"/>
      <c r="E97" s="140"/>
      <c r="F97" s="141"/>
      <c r="G97" s="141"/>
      <c r="H97" s="143"/>
      <c r="I97" s="144"/>
      <c r="J97" s="187"/>
      <c r="K97" s="143"/>
      <c r="L97" s="122"/>
      <c r="M97" s="169"/>
      <c r="N97" s="169"/>
      <c r="O97" s="169"/>
      <c r="P97" s="167"/>
      <c r="Q97" s="167"/>
    </row>
    <row r="98" spans="3:17" ht="16.5" customHeight="1">
      <c r="C98" s="241"/>
      <c r="D98" s="160"/>
      <c r="E98" s="140"/>
      <c r="F98" s="141"/>
      <c r="G98" s="141"/>
      <c r="H98" s="143"/>
      <c r="I98" s="144"/>
      <c r="J98" s="187"/>
      <c r="K98" s="143"/>
      <c r="L98" s="122"/>
      <c r="M98" s="169"/>
      <c r="N98" s="169"/>
      <c r="O98" s="169"/>
      <c r="P98" s="167"/>
      <c r="Q98" s="167"/>
    </row>
    <row r="99" spans="3:17" ht="16.5" customHeight="1">
      <c r="C99" s="241"/>
      <c r="D99" s="160"/>
      <c r="E99" s="140"/>
      <c r="F99" s="141"/>
      <c r="G99" s="141"/>
      <c r="H99" s="143"/>
      <c r="I99" s="144"/>
      <c r="J99" s="187"/>
      <c r="K99" s="143"/>
      <c r="L99" s="122"/>
      <c r="M99" s="169"/>
      <c r="N99" s="169"/>
      <c r="O99" s="169"/>
      <c r="P99" s="167"/>
      <c r="Q99" s="167"/>
    </row>
    <row r="100" spans="3:17" ht="16.5" customHeight="1">
      <c r="C100" s="241"/>
      <c r="D100" s="160"/>
      <c r="E100" s="140"/>
      <c r="F100" s="141"/>
      <c r="G100" s="141"/>
      <c r="H100" s="143"/>
      <c r="I100" s="144"/>
      <c r="J100" s="187"/>
      <c r="K100" s="143"/>
      <c r="L100" s="122"/>
      <c r="M100" s="169"/>
      <c r="N100" s="169"/>
      <c r="O100" s="169"/>
      <c r="P100" s="167"/>
      <c r="Q100" s="167"/>
    </row>
    <row r="101" spans="3:17" ht="16.5" customHeight="1">
      <c r="C101" s="241"/>
      <c r="D101" s="160"/>
      <c r="E101" s="140"/>
      <c r="F101" s="141"/>
      <c r="G101" s="141"/>
      <c r="H101" s="143"/>
      <c r="I101" s="144"/>
      <c r="J101" s="187"/>
      <c r="K101" s="143"/>
      <c r="L101" s="122"/>
      <c r="M101" s="169"/>
      <c r="N101" s="169"/>
      <c r="O101" s="169"/>
      <c r="P101" s="167"/>
      <c r="Q101" s="167"/>
    </row>
    <row r="102" spans="3:17" ht="16.5" customHeight="1">
      <c r="C102" s="241"/>
      <c r="D102" s="160"/>
      <c r="E102" s="140"/>
      <c r="F102" s="141"/>
      <c r="G102" s="141"/>
      <c r="H102" s="143"/>
      <c r="I102" s="144"/>
      <c r="J102" s="187"/>
      <c r="K102" s="143"/>
      <c r="L102" s="122"/>
      <c r="M102" s="169"/>
      <c r="N102" s="169"/>
      <c r="O102" s="169"/>
      <c r="P102" s="167"/>
      <c r="Q102" s="167"/>
    </row>
    <row r="103" spans="3:17" ht="16.5" customHeight="1">
      <c r="C103" s="241"/>
      <c r="D103" s="160"/>
      <c r="E103" s="140"/>
      <c r="F103" s="141"/>
      <c r="G103" s="141"/>
      <c r="H103" s="143"/>
      <c r="I103" s="144"/>
      <c r="J103" s="187"/>
      <c r="K103" s="143"/>
      <c r="L103" s="122"/>
      <c r="M103" s="169"/>
      <c r="N103" s="169"/>
      <c r="O103" s="169"/>
      <c r="P103" s="167"/>
      <c r="Q103" s="167"/>
    </row>
    <row r="104" spans="3:17" ht="16.5" customHeight="1">
      <c r="C104" s="241"/>
      <c r="D104" s="160"/>
      <c r="E104" s="140"/>
      <c r="F104" s="141"/>
      <c r="G104" s="141"/>
      <c r="H104" s="143"/>
      <c r="I104" s="144"/>
      <c r="J104" s="187"/>
      <c r="K104" s="143"/>
      <c r="L104" s="122"/>
      <c r="M104" s="169"/>
      <c r="N104" s="169"/>
      <c r="O104" s="169"/>
      <c r="P104" s="167"/>
      <c r="Q104" s="167"/>
    </row>
    <row r="105" spans="3:17" ht="16.5" customHeight="1">
      <c r="C105" s="241"/>
      <c r="D105" s="160"/>
      <c r="E105" s="140"/>
      <c r="F105" s="141"/>
      <c r="G105" s="141"/>
      <c r="H105" s="143"/>
      <c r="I105" s="144"/>
      <c r="J105" s="187"/>
      <c r="K105" s="143"/>
      <c r="L105" s="122"/>
      <c r="M105" s="169"/>
      <c r="N105" s="169"/>
      <c r="O105" s="169"/>
      <c r="P105" s="167"/>
      <c r="Q105" s="167"/>
    </row>
    <row r="106" spans="3:17" ht="16.5" customHeight="1">
      <c r="C106" s="241"/>
      <c r="D106" s="160"/>
      <c r="E106" s="140"/>
      <c r="F106" s="141"/>
      <c r="G106" s="141"/>
      <c r="H106" s="143"/>
      <c r="I106" s="144"/>
      <c r="J106" s="187"/>
      <c r="K106" s="143"/>
      <c r="L106" s="122"/>
      <c r="M106" s="169"/>
      <c r="N106" s="169"/>
      <c r="O106" s="169"/>
      <c r="P106" s="167"/>
      <c r="Q106" s="167"/>
    </row>
    <row r="107" spans="3:17" ht="16.5" customHeight="1">
      <c r="C107" s="241"/>
      <c r="D107" s="160"/>
      <c r="E107" s="140"/>
      <c r="F107" s="141"/>
      <c r="G107" s="141"/>
      <c r="H107" s="143"/>
      <c r="I107" s="144"/>
      <c r="J107" s="187"/>
      <c r="K107" s="143"/>
      <c r="L107" s="122"/>
      <c r="M107" s="169"/>
      <c r="N107" s="169"/>
      <c r="O107" s="169"/>
      <c r="P107" s="167"/>
      <c r="Q107" s="167"/>
    </row>
    <row r="108" spans="3:17" ht="16.5" customHeight="1">
      <c r="C108" s="241"/>
      <c r="D108" s="160"/>
      <c r="E108" s="140"/>
      <c r="F108" s="141"/>
      <c r="G108" s="141"/>
      <c r="H108" s="143"/>
      <c r="I108" s="144"/>
      <c r="J108" s="187"/>
      <c r="K108" s="143"/>
      <c r="L108" s="122"/>
      <c r="M108" s="169"/>
      <c r="N108" s="169"/>
      <c r="O108" s="169"/>
      <c r="P108" s="167"/>
      <c r="Q108" s="167"/>
    </row>
    <row r="109" spans="3:17" ht="16.5" customHeight="1">
      <c r="C109" s="241"/>
      <c r="D109" s="160"/>
      <c r="E109" s="140"/>
      <c r="F109" s="141"/>
      <c r="G109" s="141"/>
      <c r="H109" s="143"/>
      <c r="I109" s="144"/>
      <c r="J109" s="187"/>
      <c r="K109" s="143"/>
      <c r="L109" s="122"/>
      <c r="M109" s="169"/>
      <c r="N109" s="169"/>
      <c r="O109" s="169"/>
      <c r="P109" s="167"/>
      <c r="Q109" s="167"/>
    </row>
    <row r="110" spans="3:17" ht="16.5" customHeight="1">
      <c r="C110" s="241"/>
      <c r="D110" s="160"/>
      <c r="E110" s="140"/>
      <c r="F110" s="141"/>
      <c r="G110" s="141"/>
      <c r="H110" s="143"/>
      <c r="I110" s="144"/>
      <c r="J110" s="187"/>
      <c r="K110" s="143"/>
      <c r="L110" s="122"/>
      <c r="M110" s="169"/>
      <c r="N110" s="169"/>
      <c r="O110" s="169"/>
      <c r="P110" s="167"/>
      <c r="Q110" s="167"/>
    </row>
    <row r="111" spans="3:17" ht="16.5" customHeight="1">
      <c r="C111" s="241"/>
      <c r="D111" s="160"/>
      <c r="E111" s="140"/>
      <c r="F111" s="141"/>
      <c r="G111" s="141"/>
      <c r="H111" s="143"/>
      <c r="I111" s="144"/>
      <c r="J111" s="187"/>
      <c r="K111" s="143"/>
      <c r="L111" s="122"/>
      <c r="M111" s="169"/>
      <c r="N111" s="169"/>
      <c r="O111" s="169"/>
      <c r="P111" s="167"/>
      <c r="Q111" s="167"/>
    </row>
    <row r="112" spans="3:17" ht="16.5" customHeight="1">
      <c r="C112" s="241"/>
      <c r="D112" s="160"/>
      <c r="E112" s="140"/>
      <c r="F112" s="141"/>
      <c r="G112" s="141"/>
      <c r="H112" s="143"/>
      <c r="I112" s="144"/>
      <c r="J112" s="187"/>
      <c r="K112" s="143"/>
      <c r="L112" s="122"/>
      <c r="M112" s="169"/>
      <c r="N112" s="169"/>
      <c r="O112" s="169"/>
      <c r="P112" s="167"/>
      <c r="Q112" s="167"/>
    </row>
    <row r="113" spans="3:17" ht="16.5" customHeight="1">
      <c r="C113" s="241"/>
      <c r="D113" s="160"/>
      <c r="E113" s="140"/>
      <c r="F113" s="141"/>
      <c r="G113" s="141"/>
      <c r="H113" s="143"/>
      <c r="I113" s="144"/>
      <c r="J113" s="187"/>
      <c r="K113" s="143"/>
      <c r="L113" s="122"/>
      <c r="M113" s="169"/>
      <c r="N113" s="169"/>
      <c r="O113" s="169"/>
      <c r="P113" s="167"/>
      <c r="Q113" s="167"/>
    </row>
    <row r="114" spans="3:17" ht="16.5" customHeight="1">
      <c r="C114" s="241"/>
      <c r="D114" s="160"/>
      <c r="E114" s="140"/>
      <c r="F114" s="141"/>
      <c r="G114" s="141"/>
      <c r="H114" s="143"/>
      <c r="I114" s="144"/>
      <c r="J114" s="187"/>
      <c r="K114" s="143"/>
      <c r="L114" s="122"/>
      <c r="M114" s="169"/>
      <c r="N114" s="169"/>
      <c r="O114" s="169"/>
      <c r="P114" s="167"/>
      <c r="Q114" s="167"/>
    </row>
    <row r="115" spans="3:17" ht="16.5" customHeight="1">
      <c r="C115" s="241"/>
      <c r="D115" s="160"/>
      <c r="E115" s="140"/>
      <c r="F115" s="141"/>
      <c r="G115" s="141"/>
      <c r="H115" s="143"/>
      <c r="I115" s="144"/>
      <c r="J115" s="187"/>
      <c r="K115" s="143"/>
      <c r="L115" s="122"/>
      <c r="M115" s="169"/>
      <c r="N115" s="169"/>
      <c r="O115" s="169"/>
      <c r="P115" s="167"/>
      <c r="Q115" s="167"/>
    </row>
    <row r="116" spans="3:17" ht="16.5" customHeight="1">
      <c r="C116" s="241"/>
      <c r="D116" s="160"/>
      <c r="E116" s="140"/>
      <c r="F116" s="141"/>
      <c r="G116" s="141"/>
      <c r="H116" s="143"/>
      <c r="I116" s="144"/>
      <c r="J116" s="187"/>
      <c r="K116" s="143"/>
      <c r="L116" s="122"/>
      <c r="M116" s="169"/>
      <c r="N116" s="169"/>
      <c r="O116" s="169"/>
      <c r="P116" s="167"/>
      <c r="Q116" s="167"/>
    </row>
    <row r="117" spans="3:17" ht="16.5" customHeight="1">
      <c r="C117" s="241"/>
      <c r="D117" s="160"/>
      <c r="E117" s="140"/>
      <c r="F117" s="141"/>
      <c r="G117" s="141"/>
      <c r="H117" s="143"/>
      <c r="I117" s="144"/>
      <c r="J117" s="187"/>
      <c r="K117" s="143"/>
      <c r="L117" s="122"/>
      <c r="M117" s="169"/>
      <c r="N117" s="169"/>
      <c r="O117" s="169"/>
      <c r="P117" s="167"/>
      <c r="Q117" s="167"/>
    </row>
    <row r="118" spans="3:17" ht="16.5" customHeight="1">
      <c r="C118" s="241"/>
      <c r="D118" s="160"/>
      <c r="E118" s="140"/>
      <c r="F118" s="141"/>
      <c r="G118" s="141"/>
      <c r="H118" s="143"/>
      <c r="I118" s="144"/>
      <c r="J118" s="187"/>
      <c r="K118" s="143"/>
      <c r="L118" s="122"/>
      <c r="M118" s="169"/>
      <c r="N118" s="169"/>
      <c r="O118" s="169"/>
      <c r="P118" s="167"/>
      <c r="Q118" s="167"/>
    </row>
    <row r="119" spans="3:17" ht="16.5" customHeight="1">
      <c r="C119" s="241"/>
      <c r="D119" s="160"/>
      <c r="E119" s="140"/>
      <c r="F119" s="141"/>
      <c r="G119" s="141"/>
      <c r="H119" s="143"/>
      <c r="I119" s="144"/>
      <c r="J119" s="187"/>
      <c r="K119" s="143"/>
      <c r="L119" s="122"/>
      <c r="M119" s="169"/>
      <c r="N119" s="169"/>
      <c r="O119" s="169"/>
      <c r="P119" s="167"/>
      <c r="Q119" s="167"/>
    </row>
    <row r="120" spans="3:17" ht="16.5" customHeight="1">
      <c r="C120" s="241"/>
      <c r="D120" s="160"/>
      <c r="E120" s="140"/>
      <c r="F120" s="141"/>
      <c r="G120" s="141"/>
      <c r="H120" s="143"/>
      <c r="I120" s="144"/>
      <c r="J120" s="187"/>
      <c r="K120" s="143"/>
      <c r="L120" s="122"/>
      <c r="M120" s="169"/>
      <c r="N120" s="169"/>
      <c r="O120" s="169"/>
      <c r="P120" s="167"/>
      <c r="Q120" s="167"/>
    </row>
    <row r="121" spans="3:17" ht="16.5" customHeight="1">
      <c r="C121" s="241"/>
      <c r="D121" s="160"/>
      <c r="E121" s="140"/>
      <c r="F121" s="141"/>
      <c r="G121" s="141"/>
      <c r="H121" s="143"/>
      <c r="I121" s="144"/>
      <c r="J121" s="187"/>
      <c r="K121" s="143"/>
      <c r="L121" s="122"/>
      <c r="M121" s="169"/>
      <c r="N121" s="169"/>
      <c r="O121" s="169"/>
      <c r="P121" s="167"/>
      <c r="Q121" s="167"/>
    </row>
    <row r="122" spans="3:17" ht="16.5" customHeight="1">
      <c r="C122" s="241"/>
      <c r="D122" s="160"/>
      <c r="E122" s="140"/>
      <c r="F122" s="141"/>
      <c r="G122" s="141"/>
      <c r="H122" s="143"/>
      <c r="I122" s="144"/>
      <c r="J122" s="187"/>
      <c r="K122" s="143"/>
      <c r="L122" s="122"/>
      <c r="M122" s="169"/>
      <c r="N122" s="169"/>
      <c r="O122" s="169"/>
      <c r="P122" s="167"/>
      <c r="Q122" s="167"/>
    </row>
    <row r="123" spans="3:17" ht="16.5" customHeight="1">
      <c r="C123" s="241"/>
      <c r="D123" s="160"/>
      <c r="E123" s="140"/>
      <c r="F123" s="141"/>
      <c r="G123" s="141"/>
      <c r="H123" s="143"/>
      <c r="I123" s="144"/>
      <c r="J123" s="187"/>
      <c r="K123" s="143"/>
      <c r="L123" s="122"/>
      <c r="M123" s="169"/>
      <c r="N123" s="169"/>
      <c r="O123" s="169"/>
      <c r="P123" s="167"/>
      <c r="Q123" s="167"/>
    </row>
    <row r="124" spans="3:17" ht="16.5" customHeight="1">
      <c r="C124" s="241"/>
      <c r="D124" s="160"/>
      <c r="E124" s="140"/>
      <c r="F124" s="141"/>
      <c r="G124" s="141"/>
      <c r="H124" s="143"/>
      <c r="I124" s="144"/>
      <c r="J124" s="187"/>
      <c r="K124" s="143"/>
      <c r="L124" s="122"/>
      <c r="M124" s="169"/>
      <c r="N124" s="169"/>
      <c r="O124" s="169"/>
      <c r="P124" s="167"/>
      <c r="Q124" s="167"/>
    </row>
    <row r="125" spans="3:17" ht="16.5" customHeight="1">
      <c r="C125" s="241"/>
      <c r="D125" s="160"/>
      <c r="E125" s="140"/>
      <c r="F125" s="141"/>
      <c r="G125" s="141"/>
      <c r="H125" s="143"/>
      <c r="I125" s="144"/>
      <c r="J125" s="187"/>
      <c r="K125" s="143"/>
      <c r="L125" s="122"/>
      <c r="M125" s="169"/>
      <c r="N125" s="169"/>
      <c r="O125" s="169"/>
      <c r="P125" s="167"/>
      <c r="Q125" s="167"/>
    </row>
    <row r="126" spans="3:17" ht="16.5" customHeight="1">
      <c r="C126" s="241"/>
      <c r="D126" s="160"/>
      <c r="E126" s="140"/>
      <c r="F126" s="141"/>
      <c r="G126" s="141"/>
      <c r="H126" s="143"/>
      <c r="I126" s="144"/>
      <c r="J126" s="187"/>
      <c r="K126" s="143"/>
      <c r="L126" s="122"/>
      <c r="M126" s="169"/>
      <c r="N126" s="169"/>
      <c r="O126" s="169"/>
      <c r="P126" s="167"/>
      <c r="Q126" s="167"/>
    </row>
    <row r="127" spans="3:17" ht="16.5" customHeight="1">
      <c r="C127" s="241"/>
      <c r="D127" s="160"/>
      <c r="E127" s="140"/>
      <c r="F127" s="141"/>
      <c r="G127" s="141"/>
      <c r="H127" s="143"/>
      <c r="I127" s="144"/>
      <c r="J127" s="187"/>
      <c r="K127" s="143"/>
      <c r="L127" s="122"/>
      <c r="M127" s="169"/>
      <c r="N127" s="169"/>
      <c r="O127" s="169"/>
      <c r="P127" s="167"/>
      <c r="Q127" s="167"/>
    </row>
    <row r="128" spans="3:17" ht="16.5" customHeight="1">
      <c r="C128" s="241"/>
      <c r="D128" s="160"/>
      <c r="E128" s="140"/>
      <c r="F128" s="141"/>
      <c r="G128" s="141"/>
      <c r="H128" s="143"/>
      <c r="I128" s="144"/>
      <c r="J128" s="187"/>
      <c r="K128" s="143"/>
      <c r="L128" s="122"/>
      <c r="M128" s="169"/>
      <c r="N128" s="169"/>
      <c r="O128" s="169"/>
      <c r="P128" s="167"/>
      <c r="Q128" s="167"/>
    </row>
    <row r="129" spans="3:17" ht="16.5" customHeight="1">
      <c r="C129" s="241"/>
      <c r="D129" s="160"/>
      <c r="E129" s="140"/>
      <c r="F129" s="141"/>
      <c r="G129" s="141"/>
      <c r="H129" s="143"/>
      <c r="I129" s="144"/>
      <c r="J129" s="187"/>
      <c r="K129" s="143"/>
      <c r="L129" s="122"/>
      <c r="M129" s="169"/>
      <c r="N129" s="169"/>
      <c r="O129" s="169"/>
      <c r="P129" s="167"/>
      <c r="Q129" s="167"/>
    </row>
    <row r="130" spans="3:17" ht="16.5" customHeight="1">
      <c r="C130" s="241"/>
      <c r="D130" s="160"/>
      <c r="E130" s="140"/>
      <c r="F130" s="141"/>
      <c r="G130" s="141"/>
      <c r="H130" s="143"/>
      <c r="I130" s="144"/>
      <c r="J130" s="187"/>
      <c r="K130" s="143"/>
      <c r="L130" s="122"/>
      <c r="M130" s="169"/>
      <c r="N130" s="169"/>
      <c r="O130" s="169"/>
      <c r="P130" s="167"/>
      <c r="Q130" s="167"/>
    </row>
    <row r="131" spans="3:17" ht="16.5" customHeight="1">
      <c r="C131" s="241"/>
      <c r="D131" s="160"/>
      <c r="E131" s="140"/>
      <c r="F131" s="141"/>
      <c r="G131" s="141"/>
      <c r="H131" s="143"/>
      <c r="I131" s="144"/>
      <c r="J131" s="187"/>
      <c r="K131" s="143"/>
      <c r="L131" s="122"/>
      <c r="M131" s="169"/>
      <c r="N131" s="169"/>
      <c r="O131" s="169"/>
      <c r="P131" s="167"/>
      <c r="Q131" s="167"/>
    </row>
    <row r="132" spans="3:17" ht="16.5" customHeight="1">
      <c r="C132" s="241"/>
      <c r="D132" s="160"/>
      <c r="E132" s="140"/>
      <c r="F132" s="141"/>
      <c r="G132" s="141"/>
      <c r="H132" s="143"/>
      <c r="I132" s="144"/>
      <c r="J132" s="187"/>
      <c r="K132" s="143"/>
      <c r="L132" s="122"/>
      <c r="M132" s="169"/>
      <c r="N132" s="169"/>
      <c r="O132" s="169"/>
      <c r="P132" s="167"/>
      <c r="Q132" s="167"/>
    </row>
    <row r="133" spans="3:17" ht="16.5" customHeight="1">
      <c r="C133" s="241"/>
      <c r="D133" s="160"/>
      <c r="E133" s="140"/>
      <c r="F133" s="141"/>
      <c r="G133" s="141"/>
      <c r="H133" s="143"/>
      <c r="I133" s="144"/>
      <c r="J133" s="187"/>
      <c r="K133" s="143"/>
      <c r="L133" s="122"/>
      <c r="M133" s="169"/>
      <c r="N133" s="169"/>
      <c r="O133" s="169"/>
      <c r="P133" s="167"/>
      <c r="Q133" s="167"/>
    </row>
    <row r="134" spans="3:17" ht="16.5" customHeight="1">
      <c r="C134" s="241"/>
      <c r="D134" s="160"/>
      <c r="E134" s="140"/>
      <c r="F134" s="141"/>
      <c r="G134" s="141"/>
      <c r="H134" s="143"/>
      <c r="I134" s="144"/>
      <c r="J134" s="187"/>
      <c r="K134" s="143"/>
      <c r="L134" s="122"/>
      <c r="M134" s="169"/>
      <c r="N134" s="169"/>
      <c r="O134" s="169"/>
      <c r="P134" s="167"/>
      <c r="Q134" s="167"/>
    </row>
    <row r="135" spans="3:17" ht="16.5" customHeight="1">
      <c r="C135" s="241"/>
      <c r="D135" s="160"/>
      <c r="E135" s="140"/>
      <c r="F135" s="141"/>
      <c r="G135" s="141"/>
      <c r="H135" s="143"/>
      <c r="I135" s="144"/>
      <c r="J135" s="187"/>
      <c r="K135" s="143"/>
      <c r="L135" s="122"/>
      <c r="M135" s="169"/>
      <c r="N135" s="169"/>
      <c r="O135" s="169"/>
      <c r="P135" s="167"/>
      <c r="Q135" s="167"/>
    </row>
    <row r="136" spans="3:17" ht="16.5" customHeight="1">
      <c r="C136" s="241"/>
      <c r="D136" s="160"/>
      <c r="E136" s="140"/>
      <c r="F136" s="141"/>
      <c r="G136" s="141"/>
      <c r="H136" s="143"/>
      <c r="I136" s="144"/>
      <c r="J136" s="187"/>
      <c r="K136" s="143"/>
      <c r="L136" s="122"/>
      <c r="M136" s="169"/>
      <c r="N136" s="169"/>
      <c r="O136" s="169"/>
      <c r="P136" s="167"/>
      <c r="Q136" s="167"/>
    </row>
    <row r="137" spans="3:17" ht="16.5" customHeight="1">
      <c r="C137" s="241"/>
      <c r="D137" s="160"/>
      <c r="E137" s="140"/>
      <c r="F137" s="141"/>
      <c r="G137" s="141"/>
      <c r="H137" s="143"/>
      <c r="I137" s="144"/>
      <c r="J137" s="187"/>
      <c r="K137" s="143"/>
      <c r="L137" s="122"/>
      <c r="M137" s="169"/>
      <c r="N137" s="169"/>
      <c r="O137" s="169"/>
      <c r="P137" s="167"/>
      <c r="Q137" s="167"/>
    </row>
    <row r="138" spans="3:17" ht="16.5" customHeight="1">
      <c r="C138" s="241"/>
      <c r="D138" s="160"/>
      <c r="E138" s="140"/>
      <c r="F138" s="141"/>
      <c r="G138" s="141"/>
      <c r="H138" s="143"/>
      <c r="I138" s="144"/>
      <c r="J138" s="187"/>
      <c r="K138" s="143"/>
      <c r="L138" s="122"/>
      <c r="M138" s="169"/>
      <c r="N138" s="169"/>
      <c r="O138" s="169"/>
      <c r="P138" s="167"/>
      <c r="Q138" s="167"/>
    </row>
    <row r="139" spans="3:17" ht="16.5" customHeight="1">
      <c r="C139" s="241"/>
      <c r="D139" s="160"/>
      <c r="E139" s="140"/>
      <c r="F139" s="141"/>
      <c r="G139" s="141"/>
      <c r="H139" s="143"/>
      <c r="I139" s="144"/>
      <c r="J139" s="187"/>
      <c r="K139" s="143"/>
      <c r="L139" s="122"/>
      <c r="M139" s="169"/>
      <c r="N139" s="169"/>
      <c r="O139" s="169"/>
      <c r="P139" s="167"/>
      <c r="Q139" s="167"/>
    </row>
    <row r="140" spans="3:17" ht="16.5" customHeight="1">
      <c r="C140" s="241"/>
      <c r="D140" s="160"/>
      <c r="E140" s="140"/>
      <c r="F140" s="141"/>
      <c r="G140" s="141"/>
      <c r="H140" s="143"/>
      <c r="I140" s="144"/>
      <c r="J140" s="187"/>
      <c r="K140" s="143"/>
      <c r="L140" s="122"/>
      <c r="M140" s="169"/>
      <c r="N140" s="169"/>
      <c r="O140" s="169"/>
      <c r="P140" s="167"/>
      <c r="Q140" s="167"/>
    </row>
    <row r="141" spans="3:17" ht="16.5" customHeight="1">
      <c r="C141" s="241"/>
      <c r="D141" s="160"/>
      <c r="E141" s="140"/>
      <c r="F141" s="141"/>
      <c r="G141" s="141"/>
      <c r="H141" s="143"/>
      <c r="I141" s="144"/>
      <c r="J141" s="187"/>
      <c r="K141" s="143"/>
      <c r="L141" s="122"/>
      <c r="M141" s="169"/>
      <c r="N141" s="169"/>
      <c r="O141" s="169"/>
      <c r="P141" s="167"/>
      <c r="Q141" s="167"/>
    </row>
    <row r="142" spans="3:17" ht="16.5" customHeight="1">
      <c r="C142" s="241"/>
      <c r="D142" s="160"/>
      <c r="E142" s="140"/>
      <c r="F142" s="141"/>
      <c r="G142" s="141"/>
      <c r="H142" s="143"/>
      <c r="I142" s="144"/>
      <c r="J142" s="187"/>
      <c r="K142" s="143"/>
      <c r="L142" s="122"/>
      <c r="M142" s="169"/>
      <c r="N142" s="169"/>
      <c r="O142" s="169"/>
      <c r="P142" s="167"/>
      <c r="Q142" s="167"/>
    </row>
    <row r="143" spans="3:17" ht="16.5" customHeight="1">
      <c r="C143" s="241"/>
      <c r="D143" s="160"/>
      <c r="E143" s="140"/>
      <c r="F143" s="141"/>
      <c r="G143" s="141"/>
      <c r="H143" s="143"/>
      <c r="I143" s="144"/>
      <c r="J143" s="187"/>
      <c r="K143" s="143"/>
      <c r="L143" s="122"/>
      <c r="M143" s="169"/>
      <c r="N143" s="169"/>
      <c r="O143" s="169"/>
      <c r="P143" s="167"/>
      <c r="Q143" s="167"/>
    </row>
    <row r="144" spans="3:17" ht="16.5" customHeight="1">
      <c r="C144" s="241"/>
      <c r="D144" s="160"/>
      <c r="E144" s="140"/>
      <c r="F144" s="141"/>
      <c r="G144" s="141"/>
      <c r="H144" s="143"/>
      <c r="I144" s="144"/>
      <c r="J144" s="187"/>
      <c r="K144" s="143"/>
      <c r="L144" s="122"/>
      <c r="M144" s="169"/>
      <c r="N144" s="169"/>
      <c r="O144" s="169"/>
      <c r="P144" s="167"/>
      <c r="Q144" s="167"/>
    </row>
    <row r="145" spans="3:17" ht="16.5" customHeight="1">
      <c r="C145" s="241"/>
      <c r="D145" s="160"/>
      <c r="E145" s="140"/>
      <c r="F145" s="141"/>
      <c r="G145" s="141"/>
      <c r="H145" s="143"/>
      <c r="I145" s="144"/>
      <c r="J145" s="187"/>
      <c r="K145" s="143"/>
      <c r="L145" s="122"/>
      <c r="M145" s="169"/>
      <c r="N145" s="169"/>
      <c r="O145" s="169"/>
      <c r="P145" s="167"/>
      <c r="Q145" s="167"/>
    </row>
    <row r="146" spans="3:17" ht="16.5" customHeight="1">
      <c r="C146" s="241"/>
      <c r="D146" s="160"/>
      <c r="E146" s="140"/>
      <c r="F146" s="141"/>
      <c r="G146" s="141"/>
      <c r="H146" s="143"/>
      <c r="I146" s="144"/>
      <c r="J146" s="187"/>
      <c r="K146" s="143"/>
      <c r="L146" s="122"/>
      <c r="M146" s="169"/>
      <c r="N146" s="169"/>
      <c r="O146" s="169"/>
      <c r="P146" s="167"/>
      <c r="Q146" s="167"/>
    </row>
    <row r="147" spans="3:17" ht="16.5" customHeight="1">
      <c r="C147" s="241"/>
      <c r="D147" s="160"/>
      <c r="E147" s="140"/>
      <c r="F147" s="141"/>
      <c r="G147" s="141"/>
      <c r="H147" s="143"/>
      <c r="I147" s="144"/>
      <c r="J147" s="187"/>
      <c r="K147" s="143"/>
      <c r="L147" s="122"/>
      <c r="M147" s="169"/>
      <c r="N147" s="169"/>
      <c r="O147" s="169"/>
      <c r="P147" s="167"/>
      <c r="Q147" s="167"/>
    </row>
    <row r="148" spans="3:17" ht="16.5" customHeight="1">
      <c r="C148" s="241"/>
      <c r="D148" s="160"/>
      <c r="E148" s="140"/>
      <c r="F148" s="141"/>
      <c r="G148" s="141"/>
      <c r="H148" s="143"/>
      <c r="I148" s="144"/>
      <c r="J148" s="187"/>
      <c r="K148" s="143"/>
      <c r="L148" s="122"/>
      <c r="M148" s="169"/>
      <c r="N148" s="169"/>
      <c r="O148" s="169"/>
      <c r="P148" s="167"/>
      <c r="Q148" s="167"/>
    </row>
    <row r="149" spans="3:17" ht="16.5" customHeight="1">
      <c r="C149" s="241"/>
      <c r="D149" s="160"/>
      <c r="E149" s="140"/>
      <c r="F149" s="141"/>
      <c r="G149" s="141"/>
      <c r="H149" s="143"/>
      <c r="I149" s="144"/>
      <c r="J149" s="187"/>
      <c r="K149" s="143"/>
      <c r="L149" s="122"/>
      <c r="M149" s="169"/>
      <c r="N149" s="169"/>
      <c r="O149" s="169"/>
      <c r="P149" s="167"/>
      <c r="Q149" s="167"/>
    </row>
    <row r="150" spans="3:17" ht="16.5" customHeight="1">
      <c r="C150" s="241"/>
      <c r="D150" s="160"/>
      <c r="E150" s="140"/>
      <c r="F150" s="141"/>
      <c r="G150" s="141"/>
      <c r="H150" s="143"/>
      <c r="I150" s="144"/>
      <c r="J150" s="187"/>
      <c r="K150" s="143"/>
      <c r="L150" s="122"/>
      <c r="M150" s="169"/>
      <c r="N150" s="169"/>
      <c r="O150" s="169"/>
      <c r="P150" s="167"/>
      <c r="Q150" s="167"/>
    </row>
    <row r="151" spans="3:17" ht="16.5" customHeight="1">
      <c r="C151" s="241"/>
      <c r="D151" s="160"/>
      <c r="E151" s="140"/>
      <c r="F151" s="141"/>
      <c r="G151" s="141"/>
      <c r="H151" s="143"/>
      <c r="I151" s="144"/>
      <c r="J151" s="187"/>
      <c r="K151" s="143"/>
      <c r="L151" s="122"/>
      <c r="M151" s="169"/>
      <c r="N151" s="169"/>
      <c r="O151" s="169"/>
      <c r="P151" s="167"/>
      <c r="Q151" s="167"/>
    </row>
    <row r="152" spans="3:17" ht="16.5" customHeight="1">
      <c r="C152" s="241"/>
      <c r="D152" s="160"/>
      <c r="E152" s="140"/>
      <c r="F152" s="141"/>
      <c r="G152" s="141"/>
      <c r="H152" s="143"/>
      <c r="I152" s="144"/>
      <c r="J152" s="187"/>
      <c r="K152" s="143"/>
      <c r="L152" s="122"/>
      <c r="M152" s="169"/>
      <c r="N152" s="169"/>
      <c r="O152" s="169"/>
      <c r="P152" s="167"/>
      <c r="Q152" s="167"/>
    </row>
    <row r="153" spans="3:17" ht="16.5" customHeight="1">
      <c r="C153" s="241"/>
      <c r="D153" s="160"/>
      <c r="E153" s="140"/>
      <c r="F153" s="141"/>
      <c r="G153" s="141"/>
      <c r="H153" s="143"/>
      <c r="I153" s="144"/>
      <c r="J153" s="187"/>
      <c r="K153" s="143"/>
      <c r="L153" s="122"/>
      <c r="M153" s="169"/>
      <c r="N153" s="169"/>
      <c r="O153" s="169"/>
      <c r="P153" s="167"/>
      <c r="Q153" s="167"/>
    </row>
    <row r="154" spans="3:17" ht="16.5" customHeight="1">
      <c r="C154" s="241"/>
      <c r="D154" s="160"/>
      <c r="E154" s="140"/>
      <c r="F154" s="141"/>
      <c r="G154" s="141"/>
      <c r="H154" s="143"/>
      <c r="I154" s="144"/>
      <c r="J154" s="187"/>
      <c r="K154" s="143"/>
      <c r="L154" s="122"/>
      <c r="M154" s="169"/>
      <c r="N154" s="169"/>
      <c r="O154" s="169"/>
      <c r="P154" s="167"/>
      <c r="Q154" s="167"/>
    </row>
    <row r="155" spans="3:17" ht="16.5" customHeight="1">
      <c r="C155" s="241"/>
      <c r="D155" s="160"/>
      <c r="E155" s="140"/>
      <c r="F155" s="141"/>
      <c r="G155" s="141"/>
      <c r="H155" s="143"/>
      <c r="I155" s="144"/>
      <c r="J155" s="187"/>
      <c r="K155" s="143"/>
      <c r="L155" s="122"/>
      <c r="M155" s="169"/>
      <c r="N155" s="169"/>
      <c r="O155" s="169"/>
      <c r="P155" s="167"/>
      <c r="Q155" s="167"/>
    </row>
    <row r="156" spans="3:17" ht="16.5" customHeight="1">
      <c r="C156" s="241"/>
      <c r="D156" s="160"/>
      <c r="E156" s="140"/>
      <c r="F156" s="141"/>
      <c r="G156" s="141"/>
      <c r="H156" s="143"/>
      <c r="I156" s="144"/>
      <c r="J156" s="187"/>
      <c r="K156" s="143"/>
      <c r="L156" s="122"/>
      <c r="M156" s="169"/>
      <c r="N156" s="169"/>
      <c r="O156" s="169"/>
      <c r="P156" s="167"/>
      <c r="Q156" s="167"/>
    </row>
    <row r="157" spans="3:17" ht="16.5" customHeight="1">
      <c r="C157" s="241"/>
      <c r="D157" s="160"/>
      <c r="E157" s="140"/>
      <c r="F157" s="141"/>
      <c r="G157" s="141"/>
      <c r="H157" s="143"/>
      <c r="I157" s="144"/>
      <c r="J157" s="187"/>
      <c r="K157" s="143"/>
      <c r="L157" s="122"/>
      <c r="M157" s="169"/>
      <c r="N157" s="169"/>
      <c r="O157" s="169"/>
      <c r="P157" s="167"/>
      <c r="Q157" s="167"/>
    </row>
    <row r="158" spans="3:17" ht="16.5" customHeight="1">
      <c r="C158" s="241"/>
      <c r="D158" s="160"/>
      <c r="E158" s="140"/>
      <c r="F158" s="141"/>
      <c r="G158" s="141"/>
      <c r="H158" s="143"/>
      <c r="I158" s="144"/>
      <c r="J158" s="187"/>
      <c r="K158" s="143"/>
      <c r="L158" s="122"/>
      <c r="M158" s="169"/>
      <c r="N158" s="169"/>
      <c r="O158" s="169"/>
      <c r="P158" s="167"/>
      <c r="Q158" s="167"/>
    </row>
    <row r="159" spans="3:17" ht="16.5" customHeight="1">
      <c r="C159" s="241"/>
      <c r="D159" s="160"/>
      <c r="E159" s="140"/>
      <c r="F159" s="141"/>
      <c r="G159" s="141"/>
      <c r="H159" s="143"/>
      <c r="I159" s="144"/>
      <c r="J159" s="187"/>
      <c r="K159" s="143"/>
      <c r="L159" s="122"/>
      <c r="M159" s="169"/>
      <c r="N159" s="169"/>
      <c r="O159" s="169"/>
      <c r="P159" s="167"/>
      <c r="Q159" s="167"/>
    </row>
    <row r="160" spans="3:17" ht="16.5" customHeight="1">
      <c r="C160" s="241"/>
      <c r="D160" s="160"/>
      <c r="E160" s="140"/>
      <c r="F160" s="141"/>
      <c r="G160" s="141"/>
      <c r="H160" s="143"/>
      <c r="I160" s="144"/>
      <c r="J160" s="187"/>
      <c r="K160" s="143"/>
      <c r="L160" s="122"/>
      <c r="M160" s="169"/>
      <c r="N160" s="169"/>
      <c r="O160" s="169"/>
      <c r="P160" s="167"/>
      <c r="Q160" s="167"/>
    </row>
    <row r="161" spans="3:17" ht="16.5" customHeight="1">
      <c r="C161" s="241"/>
      <c r="D161" s="160"/>
      <c r="E161" s="140"/>
      <c r="F161" s="141"/>
      <c r="G161" s="141"/>
      <c r="H161" s="143"/>
      <c r="I161" s="144"/>
      <c r="J161" s="187"/>
      <c r="K161" s="143"/>
      <c r="L161" s="122"/>
      <c r="M161" s="169"/>
      <c r="N161" s="169"/>
      <c r="O161" s="169"/>
      <c r="P161" s="167"/>
      <c r="Q161" s="167"/>
    </row>
    <row r="162" spans="3:17" ht="16.5" customHeight="1">
      <c r="C162" s="241"/>
      <c r="D162" s="160"/>
      <c r="E162" s="140"/>
      <c r="F162" s="141"/>
      <c r="G162" s="141"/>
      <c r="H162" s="143"/>
      <c r="I162" s="144"/>
      <c r="J162" s="187"/>
      <c r="K162" s="143"/>
      <c r="L162" s="122"/>
      <c r="M162" s="169"/>
      <c r="N162" s="169"/>
      <c r="O162" s="169"/>
      <c r="P162" s="167"/>
      <c r="Q162" s="167"/>
    </row>
    <row r="163" spans="3:17" ht="16.5" customHeight="1">
      <c r="C163" s="241"/>
      <c r="D163" s="160"/>
      <c r="E163" s="140"/>
      <c r="F163" s="141"/>
      <c r="G163" s="141"/>
      <c r="H163" s="143"/>
      <c r="I163" s="144"/>
      <c r="J163" s="187"/>
      <c r="K163" s="143"/>
      <c r="L163" s="122"/>
      <c r="M163" s="169"/>
      <c r="N163" s="169"/>
      <c r="O163" s="169"/>
      <c r="P163" s="167"/>
      <c r="Q163" s="167"/>
    </row>
    <row r="164" spans="3:17" ht="16.5" customHeight="1">
      <c r="C164" s="241"/>
      <c r="D164" s="160"/>
      <c r="E164" s="140"/>
      <c r="F164" s="141"/>
      <c r="G164" s="141"/>
      <c r="H164" s="143"/>
      <c r="I164" s="144"/>
      <c r="J164" s="187"/>
      <c r="K164" s="143"/>
      <c r="L164" s="122"/>
      <c r="M164" s="169"/>
      <c r="N164" s="169"/>
      <c r="O164" s="169"/>
      <c r="P164" s="167"/>
      <c r="Q164" s="167"/>
    </row>
    <row r="165" spans="3:17" ht="16.5" customHeight="1">
      <c r="C165" s="241"/>
      <c r="D165" s="160"/>
      <c r="E165" s="140"/>
      <c r="F165" s="141"/>
      <c r="G165" s="141"/>
      <c r="H165" s="143"/>
      <c r="I165" s="144"/>
      <c r="J165" s="187"/>
      <c r="K165" s="143"/>
      <c r="L165" s="122"/>
      <c r="M165" s="169"/>
      <c r="N165" s="169"/>
      <c r="O165" s="169"/>
      <c r="P165" s="167"/>
      <c r="Q165" s="167"/>
    </row>
    <row r="166" spans="3:17" ht="16.5" customHeight="1">
      <c r="C166" s="241"/>
      <c r="D166" s="160"/>
      <c r="E166" s="140"/>
      <c r="F166" s="141"/>
      <c r="G166" s="141"/>
      <c r="H166" s="143"/>
      <c r="I166" s="144"/>
      <c r="J166" s="187"/>
      <c r="K166" s="143"/>
      <c r="L166" s="122"/>
      <c r="M166" s="169"/>
      <c r="N166" s="169"/>
      <c r="O166" s="169"/>
      <c r="P166" s="167"/>
      <c r="Q166" s="167"/>
    </row>
    <row r="167" spans="3:17" ht="16.5" customHeight="1">
      <c r="C167" s="241"/>
      <c r="D167" s="160"/>
      <c r="E167" s="140"/>
      <c r="F167" s="141"/>
      <c r="G167" s="141"/>
      <c r="H167" s="143"/>
      <c r="I167" s="144"/>
      <c r="J167" s="187"/>
      <c r="K167" s="143"/>
      <c r="L167" s="122"/>
      <c r="M167" s="169"/>
      <c r="N167" s="169"/>
      <c r="O167" s="169"/>
      <c r="P167" s="167"/>
      <c r="Q167" s="167"/>
    </row>
    <row r="168" spans="3:17" ht="16.5" customHeight="1">
      <c r="C168" s="241"/>
      <c r="D168" s="160"/>
      <c r="E168" s="140"/>
      <c r="F168" s="141"/>
      <c r="G168" s="141"/>
      <c r="H168" s="143"/>
      <c r="I168" s="144"/>
      <c r="J168" s="187"/>
      <c r="K168" s="143"/>
      <c r="L168" s="122"/>
      <c r="M168" s="169"/>
      <c r="N168" s="169"/>
      <c r="O168" s="169"/>
      <c r="P168" s="167"/>
      <c r="Q168" s="167"/>
    </row>
    <row r="169" spans="3:17" ht="16.5" customHeight="1">
      <c r="C169" s="241"/>
      <c r="D169" s="160"/>
      <c r="E169" s="140"/>
      <c r="F169" s="141"/>
      <c r="G169" s="141"/>
      <c r="H169" s="143"/>
      <c r="I169" s="144"/>
      <c r="J169" s="187"/>
      <c r="K169" s="143"/>
      <c r="L169" s="122"/>
      <c r="M169" s="169"/>
      <c r="N169" s="169"/>
      <c r="O169" s="169"/>
      <c r="P169" s="167"/>
      <c r="Q169" s="167"/>
    </row>
    <row r="170" spans="3:17" ht="16.5" customHeight="1">
      <c r="C170" s="241"/>
      <c r="D170" s="160"/>
      <c r="E170" s="140"/>
      <c r="F170" s="141"/>
      <c r="G170" s="141"/>
      <c r="H170" s="143"/>
      <c r="I170" s="144"/>
      <c r="J170" s="187"/>
      <c r="K170" s="143"/>
      <c r="L170" s="122"/>
      <c r="M170" s="169"/>
      <c r="N170" s="169"/>
      <c r="O170" s="169"/>
      <c r="P170" s="167"/>
      <c r="Q170" s="167"/>
    </row>
    <row r="171" spans="3:17" ht="16.5" customHeight="1">
      <c r="C171" s="241"/>
      <c r="D171" s="160"/>
      <c r="E171" s="140"/>
      <c r="F171" s="141"/>
      <c r="G171" s="141"/>
      <c r="H171" s="143"/>
      <c r="I171" s="144"/>
      <c r="J171" s="187"/>
      <c r="K171" s="143"/>
      <c r="L171" s="122"/>
      <c r="M171" s="169"/>
      <c r="N171" s="169"/>
      <c r="O171" s="169"/>
      <c r="P171" s="167"/>
      <c r="Q171" s="167"/>
    </row>
    <row r="172" spans="3:17" ht="16.5" customHeight="1">
      <c r="C172" s="241"/>
      <c r="D172" s="160"/>
      <c r="E172" s="140"/>
      <c r="F172" s="141"/>
      <c r="G172" s="141"/>
      <c r="H172" s="143"/>
      <c r="I172" s="144"/>
      <c r="J172" s="187"/>
      <c r="K172" s="143"/>
      <c r="L172" s="122"/>
      <c r="M172" s="169"/>
      <c r="N172" s="169"/>
      <c r="O172" s="169"/>
      <c r="P172" s="167"/>
      <c r="Q172" s="167"/>
    </row>
    <row r="173" spans="3:17" ht="16.5" customHeight="1">
      <c r="C173" s="241"/>
      <c r="D173" s="160"/>
      <c r="E173" s="140"/>
      <c r="F173" s="141"/>
      <c r="G173" s="141"/>
      <c r="H173" s="143"/>
      <c r="I173" s="144"/>
      <c r="J173" s="187"/>
      <c r="K173" s="143"/>
      <c r="L173" s="122"/>
      <c r="M173" s="169"/>
      <c r="N173" s="169"/>
      <c r="O173" s="169"/>
      <c r="P173" s="167"/>
      <c r="Q173" s="167"/>
    </row>
    <row r="174" spans="3:17" ht="16.5" customHeight="1">
      <c r="C174" s="241"/>
      <c r="D174" s="160"/>
      <c r="E174" s="140"/>
      <c r="F174" s="141"/>
      <c r="G174" s="141"/>
      <c r="H174" s="143"/>
      <c r="I174" s="144"/>
      <c r="J174" s="187"/>
      <c r="K174" s="143"/>
      <c r="L174" s="122"/>
      <c r="M174" s="169"/>
      <c r="N174" s="169"/>
      <c r="O174" s="169"/>
      <c r="P174" s="167"/>
      <c r="Q174" s="167"/>
    </row>
    <row r="175" spans="3:17" ht="16.5" customHeight="1">
      <c r="C175" s="241"/>
      <c r="D175" s="160"/>
      <c r="E175" s="140"/>
      <c r="F175" s="141"/>
      <c r="G175" s="141"/>
      <c r="H175" s="143"/>
      <c r="I175" s="144"/>
      <c r="J175" s="187"/>
      <c r="K175" s="143"/>
      <c r="L175" s="122"/>
      <c r="M175" s="169"/>
      <c r="N175" s="169"/>
      <c r="O175" s="169"/>
      <c r="P175" s="167"/>
      <c r="Q175" s="167"/>
    </row>
    <row r="176" spans="3:17" ht="16.5" customHeight="1">
      <c r="C176" s="241"/>
      <c r="D176" s="160"/>
      <c r="E176" s="140"/>
      <c r="F176" s="141"/>
      <c r="G176" s="141"/>
      <c r="H176" s="143"/>
      <c r="I176" s="144"/>
      <c r="J176" s="187"/>
      <c r="K176" s="143"/>
      <c r="L176" s="122"/>
      <c r="M176" s="169"/>
      <c r="N176" s="169"/>
      <c r="O176" s="169"/>
      <c r="P176" s="167"/>
      <c r="Q176" s="167"/>
    </row>
    <row r="177" spans="3:17" ht="16.5" customHeight="1">
      <c r="C177" s="241"/>
      <c r="D177" s="160"/>
      <c r="E177" s="140"/>
      <c r="F177" s="141"/>
      <c r="G177" s="141"/>
      <c r="H177" s="143"/>
      <c r="I177" s="144"/>
      <c r="J177" s="187"/>
      <c r="K177" s="143"/>
      <c r="L177" s="122"/>
      <c r="M177" s="169"/>
      <c r="N177" s="169"/>
      <c r="O177" s="169"/>
      <c r="P177" s="167"/>
      <c r="Q177" s="167"/>
    </row>
    <row r="178" spans="3:17" ht="16.5" customHeight="1">
      <c r="C178" s="241"/>
      <c r="D178" s="160"/>
      <c r="E178" s="140"/>
      <c r="F178" s="141"/>
      <c r="G178" s="141"/>
      <c r="H178" s="143"/>
      <c r="I178" s="144"/>
      <c r="J178" s="187"/>
      <c r="K178" s="143"/>
      <c r="L178" s="122"/>
      <c r="M178" s="169"/>
      <c r="N178" s="169"/>
      <c r="O178" s="169"/>
      <c r="P178" s="167"/>
      <c r="Q178" s="167"/>
    </row>
    <row r="179" spans="3:17" ht="16.5" customHeight="1">
      <c r="C179" s="241"/>
      <c r="D179" s="160"/>
      <c r="E179" s="140"/>
      <c r="F179" s="141"/>
      <c r="G179" s="141"/>
      <c r="H179" s="143"/>
      <c r="I179" s="144"/>
      <c r="J179" s="187"/>
      <c r="K179" s="143"/>
      <c r="L179" s="122"/>
      <c r="M179" s="169"/>
      <c r="N179" s="169"/>
      <c r="O179" s="169"/>
      <c r="P179" s="167"/>
      <c r="Q179" s="167"/>
    </row>
    <row r="180" spans="3:17" ht="16.5" customHeight="1">
      <c r="C180" s="241"/>
      <c r="D180" s="160"/>
      <c r="E180" s="140"/>
      <c r="F180" s="141"/>
      <c r="G180" s="141"/>
      <c r="H180" s="143"/>
      <c r="I180" s="144"/>
      <c r="J180" s="187"/>
      <c r="K180" s="143"/>
      <c r="L180" s="122"/>
      <c r="M180" s="169"/>
      <c r="N180" s="169"/>
      <c r="O180" s="169"/>
      <c r="P180" s="167"/>
      <c r="Q180" s="167"/>
    </row>
    <row r="181" spans="3:17" ht="16.5" customHeight="1">
      <c r="C181" s="241"/>
      <c r="D181" s="160"/>
      <c r="E181" s="140"/>
      <c r="F181" s="141"/>
      <c r="G181" s="141"/>
      <c r="H181" s="143"/>
      <c r="I181" s="144"/>
      <c r="J181" s="187"/>
      <c r="K181" s="143"/>
      <c r="L181" s="122"/>
      <c r="M181" s="169"/>
      <c r="N181" s="169"/>
      <c r="O181" s="169"/>
      <c r="P181" s="167"/>
      <c r="Q181" s="167"/>
    </row>
    <row r="182" spans="3:17" ht="16.5" customHeight="1">
      <c r="C182" s="241"/>
      <c r="D182" s="160"/>
      <c r="E182" s="140"/>
      <c r="F182" s="141"/>
      <c r="G182" s="141"/>
      <c r="H182" s="143"/>
      <c r="I182" s="144"/>
      <c r="J182" s="187"/>
      <c r="K182" s="143"/>
      <c r="L182" s="122"/>
      <c r="M182" s="169"/>
      <c r="N182" s="169"/>
      <c r="O182" s="169"/>
      <c r="P182" s="167"/>
      <c r="Q182" s="167"/>
    </row>
    <row r="183" spans="3:17" ht="16.5" customHeight="1">
      <c r="C183" s="241"/>
      <c r="D183" s="160"/>
      <c r="E183" s="140"/>
      <c r="F183" s="141"/>
      <c r="G183" s="141"/>
      <c r="H183" s="143"/>
      <c r="I183" s="144"/>
      <c r="J183" s="187"/>
      <c r="K183" s="143"/>
      <c r="L183" s="122"/>
      <c r="M183" s="169"/>
      <c r="N183" s="169"/>
      <c r="O183" s="169"/>
      <c r="P183" s="167"/>
      <c r="Q183" s="167"/>
    </row>
    <row r="184" spans="3:17" ht="16.5" customHeight="1">
      <c r="C184" s="241"/>
      <c r="D184" s="160"/>
      <c r="E184" s="140"/>
      <c r="F184" s="141"/>
      <c r="G184" s="141"/>
      <c r="H184" s="143"/>
      <c r="I184" s="144"/>
      <c r="J184" s="187"/>
      <c r="K184" s="143"/>
      <c r="L184" s="122"/>
      <c r="M184" s="169"/>
      <c r="N184" s="169"/>
      <c r="O184" s="169"/>
      <c r="P184" s="167"/>
      <c r="Q184" s="167"/>
    </row>
    <row r="185" spans="3:17" ht="16.5" customHeight="1">
      <c r="C185" s="241"/>
      <c r="D185" s="160"/>
      <c r="E185" s="140"/>
      <c r="F185" s="141"/>
      <c r="G185" s="141"/>
      <c r="H185" s="143"/>
      <c r="I185" s="144"/>
      <c r="J185" s="187"/>
      <c r="K185" s="143"/>
      <c r="L185" s="122"/>
      <c r="M185" s="169"/>
      <c r="N185" s="169"/>
      <c r="O185" s="169"/>
      <c r="P185" s="167"/>
      <c r="Q185" s="167"/>
    </row>
    <row r="186" spans="3:17" ht="16.5" customHeight="1">
      <c r="C186" s="241"/>
      <c r="D186" s="160"/>
      <c r="E186" s="140"/>
      <c r="F186" s="141"/>
      <c r="G186" s="141"/>
      <c r="H186" s="143"/>
      <c r="I186" s="144"/>
      <c r="J186" s="187"/>
      <c r="K186" s="143"/>
      <c r="L186" s="122"/>
      <c r="M186" s="169"/>
      <c r="N186" s="169"/>
      <c r="O186" s="169"/>
      <c r="P186" s="167"/>
      <c r="Q186" s="167"/>
    </row>
    <row r="187" spans="3:17" ht="16.5" customHeight="1">
      <c r="C187" s="241"/>
      <c r="D187" s="160"/>
      <c r="E187" s="140"/>
      <c r="F187" s="141"/>
      <c r="G187" s="141"/>
      <c r="H187" s="143"/>
      <c r="I187" s="144"/>
      <c r="J187" s="187"/>
      <c r="K187" s="143"/>
      <c r="L187" s="122"/>
      <c r="M187" s="169"/>
      <c r="N187" s="169"/>
      <c r="O187" s="169"/>
      <c r="P187" s="167"/>
      <c r="Q187" s="167"/>
    </row>
    <row r="188" spans="3:17" ht="16.5" customHeight="1">
      <c r="C188" s="241"/>
      <c r="D188" s="160"/>
      <c r="E188" s="140"/>
      <c r="F188" s="141"/>
      <c r="G188" s="141"/>
      <c r="H188" s="143"/>
      <c r="I188" s="144"/>
      <c r="J188" s="187"/>
      <c r="K188" s="143"/>
      <c r="L188" s="122"/>
      <c r="M188" s="169"/>
      <c r="N188" s="169"/>
      <c r="O188" s="169"/>
      <c r="P188" s="167"/>
      <c r="Q188" s="167"/>
    </row>
    <row r="189" spans="3:17" ht="16.5" customHeight="1">
      <c r="C189" s="241"/>
      <c r="D189" s="160"/>
      <c r="E189" s="140"/>
      <c r="F189" s="141"/>
      <c r="G189" s="141"/>
      <c r="H189" s="143"/>
      <c r="I189" s="144"/>
      <c r="J189" s="187"/>
      <c r="K189" s="143"/>
      <c r="L189" s="122"/>
      <c r="M189" s="169"/>
      <c r="N189" s="169"/>
      <c r="O189" s="169"/>
      <c r="P189" s="167"/>
      <c r="Q189" s="167"/>
    </row>
    <row r="190" spans="3:17" ht="16.5" customHeight="1">
      <c r="C190" s="241"/>
      <c r="D190" s="160"/>
      <c r="E190" s="140"/>
      <c r="F190" s="141"/>
      <c r="G190" s="141"/>
      <c r="H190" s="143"/>
      <c r="I190" s="144"/>
      <c r="J190" s="187"/>
      <c r="K190" s="143"/>
      <c r="L190" s="122"/>
      <c r="M190" s="169"/>
      <c r="N190" s="169"/>
      <c r="O190" s="169"/>
      <c r="P190" s="167"/>
      <c r="Q190" s="167"/>
    </row>
    <row r="191" spans="3:17" ht="16.5" customHeight="1">
      <c r="C191" s="241"/>
      <c r="D191" s="160"/>
      <c r="E191" s="140"/>
      <c r="F191" s="141"/>
      <c r="G191" s="141"/>
      <c r="H191" s="143"/>
      <c r="I191" s="144"/>
      <c r="J191" s="187"/>
      <c r="K191" s="143"/>
      <c r="L191" s="122"/>
      <c r="M191" s="169"/>
      <c r="N191" s="169"/>
      <c r="O191" s="169"/>
      <c r="P191" s="167"/>
      <c r="Q191" s="167"/>
    </row>
    <row r="192" spans="3:17" ht="16.5" customHeight="1">
      <c r="C192" s="241"/>
      <c r="D192" s="160"/>
      <c r="E192" s="140"/>
      <c r="F192" s="141"/>
      <c r="G192" s="141"/>
      <c r="H192" s="143"/>
      <c r="I192" s="144"/>
      <c r="J192" s="187"/>
      <c r="K192" s="143"/>
      <c r="L192" s="122"/>
      <c r="M192" s="169"/>
      <c r="N192" s="169"/>
      <c r="O192" s="169"/>
      <c r="P192" s="167"/>
      <c r="Q192" s="167"/>
    </row>
    <row r="193" spans="3:17" ht="16.5" customHeight="1">
      <c r="C193" s="241"/>
      <c r="D193" s="160"/>
      <c r="E193" s="140"/>
      <c r="F193" s="141"/>
      <c r="G193" s="141"/>
      <c r="H193" s="143"/>
      <c r="I193" s="144"/>
      <c r="J193" s="187"/>
      <c r="K193" s="143"/>
      <c r="L193" s="122"/>
      <c r="M193" s="169"/>
      <c r="N193" s="169"/>
      <c r="O193" s="169"/>
      <c r="P193" s="167"/>
      <c r="Q193" s="167"/>
    </row>
    <row r="194" spans="3:17" ht="16.5" customHeight="1">
      <c r="C194" s="241"/>
      <c r="D194" s="160"/>
      <c r="E194" s="140"/>
      <c r="F194" s="141"/>
      <c r="G194" s="141"/>
      <c r="H194" s="143"/>
      <c r="I194" s="144"/>
      <c r="J194" s="187"/>
      <c r="K194" s="143"/>
      <c r="L194" s="122"/>
      <c r="M194" s="169"/>
      <c r="N194" s="169"/>
      <c r="O194" s="169"/>
      <c r="P194" s="167"/>
      <c r="Q194" s="167"/>
    </row>
    <row r="195" spans="3:17" ht="16.5" customHeight="1">
      <c r="C195" s="241"/>
      <c r="D195" s="160"/>
      <c r="E195" s="140"/>
      <c r="F195" s="141"/>
      <c r="G195" s="141"/>
      <c r="H195" s="143"/>
      <c r="I195" s="144"/>
      <c r="J195" s="187"/>
      <c r="K195" s="143"/>
      <c r="L195" s="122"/>
      <c r="M195" s="169"/>
      <c r="N195" s="169"/>
      <c r="O195" s="169"/>
      <c r="P195" s="167"/>
      <c r="Q195" s="167"/>
    </row>
    <row r="196" spans="3:17" ht="16.5" customHeight="1">
      <c r="C196" s="241"/>
      <c r="D196" s="160"/>
      <c r="E196" s="140"/>
      <c r="F196" s="141"/>
      <c r="G196" s="141"/>
      <c r="H196" s="143"/>
      <c r="I196" s="144"/>
      <c r="J196" s="187"/>
      <c r="K196" s="143"/>
      <c r="L196" s="122"/>
      <c r="M196" s="169"/>
      <c r="N196" s="169"/>
      <c r="O196" s="169"/>
      <c r="P196" s="167"/>
      <c r="Q196" s="167"/>
    </row>
    <row r="197" spans="3:17" ht="16.5" customHeight="1">
      <c r="C197" s="241"/>
      <c r="D197" s="160"/>
      <c r="E197" s="140"/>
      <c r="F197" s="141"/>
      <c r="G197" s="141"/>
      <c r="H197" s="143"/>
      <c r="I197" s="144"/>
      <c r="J197" s="187"/>
      <c r="K197" s="143"/>
      <c r="L197" s="122"/>
      <c r="M197" s="169"/>
      <c r="N197" s="169"/>
      <c r="O197" s="169"/>
      <c r="P197" s="167"/>
      <c r="Q197" s="167"/>
    </row>
    <row r="198" spans="3:17" ht="16.5" customHeight="1">
      <c r="C198" s="241"/>
      <c r="D198" s="160"/>
      <c r="E198" s="140"/>
      <c r="F198" s="141"/>
      <c r="G198" s="141"/>
      <c r="H198" s="143"/>
      <c r="I198" s="144"/>
      <c r="J198" s="187"/>
      <c r="K198" s="143"/>
      <c r="L198" s="122"/>
      <c r="M198" s="169"/>
      <c r="N198" s="169"/>
      <c r="O198" s="169"/>
      <c r="P198" s="167"/>
      <c r="Q198" s="167"/>
    </row>
    <row r="199" spans="3:17" ht="16.5" customHeight="1">
      <c r="C199" s="241"/>
      <c r="D199" s="160"/>
      <c r="E199" s="140"/>
      <c r="F199" s="141"/>
      <c r="G199" s="141"/>
      <c r="H199" s="143"/>
      <c r="I199" s="144"/>
      <c r="J199" s="187"/>
      <c r="K199" s="143"/>
      <c r="L199" s="122"/>
      <c r="M199" s="169"/>
      <c r="N199" s="169"/>
      <c r="O199" s="169"/>
      <c r="P199" s="167"/>
      <c r="Q199" s="167"/>
    </row>
    <row r="200" spans="3:17" ht="16.5" customHeight="1">
      <c r="C200" s="241"/>
      <c r="D200" s="160"/>
      <c r="E200" s="140"/>
      <c r="F200" s="141"/>
      <c r="G200" s="141"/>
      <c r="H200" s="143"/>
      <c r="I200" s="144"/>
      <c r="J200" s="187"/>
      <c r="K200" s="143"/>
      <c r="L200" s="122"/>
      <c r="M200" s="169"/>
      <c r="N200" s="169"/>
      <c r="O200" s="169"/>
      <c r="P200" s="167"/>
      <c r="Q200" s="167"/>
    </row>
    <row r="201" spans="3:17" ht="16.5" customHeight="1">
      <c r="C201" s="241"/>
      <c r="D201" s="160"/>
      <c r="E201" s="140"/>
      <c r="F201" s="141"/>
      <c r="G201" s="141"/>
      <c r="H201" s="143"/>
      <c r="I201" s="144"/>
      <c r="J201" s="187"/>
      <c r="K201" s="143"/>
      <c r="L201" s="122"/>
      <c r="M201" s="169"/>
      <c r="N201" s="169"/>
      <c r="O201" s="169"/>
      <c r="P201" s="167"/>
      <c r="Q201" s="167"/>
    </row>
    <row r="202" spans="3:17" ht="16.5" customHeight="1">
      <c r="C202" s="241"/>
      <c r="D202" s="160"/>
      <c r="E202" s="140"/>
      <c r="F202" s="141"/>
      <c r="G202" s="141"/>
      <c r="H202" s="143"/>
      <c r="I202" s="144"/>
      <c r="J202" s="187"/>
      <c r="K202" s="143"/>
      <c r="L202" s="122"/>
      <c r="M202" s="169"/>
      <c r="N202" s="169"/>
      <c r="O202" s="169"/>
      <c r="P202" s="167"/>
      <c r="Q202" s="167"/>
    </row>
    <row r="203" spans="3:17" ht="16.5" customHeight="1">
      <c r="C203" s="241"/>
      <c r="D203" s="160"/>
      <c r="E203" s="140"/>
      <c r="F203" s="141"/>
      <c r="G203" s="141"/>
      <c r="H203" s="143"/>
      <c r="I203" s="144"/>
      <c r="J203" s="187"/>
      <c r="K203" s="143"/>
      <c r="L203" s="122"/>
      <c r="M203" s="169"/>
      <c r="N203" s="169"/>
      <c r="O203" s="169"/>
      <c r="P203" s="167"/>
      <c r="Q203" s="167"/>
    </row>
    <row r="204" spans="3:17" ht="16.5" customHeight="1">
      <c r="C204" s="241"/>
      <c r="D204" s="160"/>
      <c r="E204" s="140"/>
      <c r="F204" s="141"/>
      <c r="G204" s="141"/>
      <c r="H204" s="143"/>
      <c r="I204" s="144"/>
      <c r="J204" s="187"/>
      <c r="K204" s="143"/>
      <c r="L204" s="122"/>
      <c r="M204" s="169"/>
      <c r="N204" s="169"/>
      <c r="O204" s="169"/>
      <c r="P204" s="167"/>
      <c r="Q204" s="167"/>
    </row>
    <row r="205" spans="3:17" ht="16.5" customHeight="1">
      <c r="C205" s="241"/>
      <c r="D205" s="160"/>
      <c r="E205" s="140"/>
      <c r="F205" s="141"/>
      <c r="G205" s="141"/>
      <c r="H205" s="143"/>
      <c r="I205" s="144"/>
      <c r="J205" s="187"/>
      <c r="K205" s="143"/>
      <c r="L205" s="122"/>
      <c r="M205" s="169"/>
      <c r="N205" s="169"/>
      <c r="O205" s="169"/>
      <c r="P205" s="167"/>
      <c r="Q205" s="167"/>
    </row>
    <row r="206" spans="3:17" ht="16.5" customHeight="1">
      <c r="C206" s="241"/>
      <c r="D206" s="160"/>
      <c r="E206" s="140"/>
      <c r="F206" s="141"/>
      <c r="G206" s="141"/>
      <c r="H206" s="143"/>
      <c r="I206" s="144"/>
      <c r="J206" s="187"/>
      <c r="K206" s="143"/>
      <c r="L206" s="122"/>
      <c r="M206" s="169"/>
      <c r="N206" s="169"/>
      <c r="O206" s="169"/>
      <c r="P206" s="167"/>
      <c r="Q206" s="167"/>
    </row>
    <row r="207" spans="3:17" ht="16.5" customHeight="1">
      <c r="C207" s="241"/>
      <c r="D207" s="160"/>
      <c r="E207" s="140"/>
      <c r="F207" s="141"/>
      <c r="G207" s="141"/>
      <c r="H207" s="143"/>
      <c r="I207" s="144"/>
      <c r="J207" s="187"/>
      <c r="K207" s="143"/>
      <c r="L207" s="122"/>
      <c r="M207" s="169"/>
      <c r="N207" s="169"/>
      <c r="O207" s="169"/>
      <c r="P207" s="167"/>
      <c r="Q207" s="167"/>
    </row>
    <row r="208" spans="3:17" ht="16.5" customHeight="1">
      <c r="C208" s="241"/>
      <c r="D208" s="160"/>
      <c r="E208" s="140"/>
      <c r="F208" s="141"/>
      <c r="G208" s="141"/>
      <c r="H208" s="143"/>
      <c r="I208" s="144"/>
      <c r="J208" s="187"/>
      <c r="K208" s="143"/>
      <c r="L208" s="122"/>
      <c r="M208" s="169"/>
      <c r="N208" s="169"/>
      <c r="O208" s="169"/>
      <c r="P208" s="167"/>
      <c r="Q208" s="167"/>
    </row>
    <row r="209" spans="3:17" ht="16.5" customHeight="1">
      <c r="C209" s="241"/>
      <c r="D209" s="160"/>
      <c r="E209" s="140"/>
      <c r="F209" s="141"/>
      <c r="G209" s="141"/>
      <c r="H209" s="143"/>
      <c r="I209" s="144"/>
      <c r="J209" s="187"/>
      <c r="K209" s="143"/>
      <c r="L209" s="122"/>
      <c r="M209" s="169"/>
      <c r="N209" s="169"/>
      <c r="O209" s="169"/>
      <c r="P209" s="167"/>
      <c r="Q209" s="167"/>
    </row>
    <row r="210" spans="3:17" ht="16.5" customHeight="1">
      <c r="C210" s="241"/>
      <c r="D210" s="160"/>
      <c r="E210" s="140"/>
      <c r="F210" s="141"/>
      <c r="G210" s="141"/>
      <c r="H210" s="143"/>
      <c r="I210" s="144"/>
      <c r="J210" s="187"/>
      <c r="K210" s="143"/>
      <c r="L210" s="122"/>
      <c r="M210" s="169"/>
      <c r="N210" s="169"/>
      <c r="O210" s="169"/>
      <c r="P210" s="167"/>
      <c r="Q210" s="167"/>
    </row>
    <row r="211" spans="3:17" ht="16.5" customHeight="1">
      <c r="C211" s="241"/>
      <c r="D211" s="160"/>
      <c r="E211" s="140"/>
      <c r="F211" s="141"/>
      <c r="G211" s="141"/>
      <c r="H211" s="143"/>
      <c r="I211" s="144"/>
      <c r="J211" s="187"/>
      <c r="K211" s="143"/>
      <c r="L211" s="122"/>
      <c r="M211" s="169"/>
      <c r="N211" s="169"/>
      <c r="O211" s="169"/>
      <c r="P211" s="167"/>
      <c r="Q211" s="167"/>
    </row>
    <row r="212" spans="3:17" ht="16.5" customHeight="1">
      <c r="C212" s="241"/>
      <c r="D212" s="160"/>
      <c r="E212" s="140"/>
      <c r="F212" s="141"/>
      <c r="G212" s="141"/>
      <c r="H212" s="143"/>
      <c r="I212" s="144"/>
      <c r="J212" s="187"/>
      <c r="K212" s="143"/>
      <c r="L212" s="122"/>
      <c r="M212" s="169"/>
      <c r="N212" s="169"/>
      <c r="O212" s="169"/>
      <c r="P212" s="167"/>
      <c r="Q212" s="167"/>
    </row>
    <row r="213" spans="3:17" ht="16.5" customHeight="1">
      <c r="C213" s="241"/>
      <c r="D213" s="160"/>
      <c r="E213" s="140"/>
      <c r="F213" s="141"/>
      <c r="G213" s="141"/>
      <c r="H213" s="143"/>
      <c r="I213" s="144"/>
      <c r="J213" s="187"/>
      <c r="K213" s="143"/>
      <c r="L213" s="122"/>
      <c r="M213" s="169"/>
      <c r="N213" s="169"/>
      <c r="O213" s="169"/>
      <c r="P213" s="167"/>
      <c r="Q213" s="167"/>
    </row>
    <row r="214" spans="3:17" ht="16.5" customHeight="1">
      <c r="C214" s="241"/>
      <c r="D214" s="160"/>
      <c r="E214" s="140"/>
      <c r="F214" s="141"/>
      <c r="G214" s="141"/>
      <c r="H214" s="143"/>
      <c r="I214" s="144"/>
      <c r="J214" s="187"/>
      <c r="K214" s="143"/>
      <c r="L214" s="122"/>
      <c r="M214" s="169"/>
      <c r="N214" s="169"/>
      <c r="O214" s="169"/>
      <c r="P214" s="167"/>
      <c r="Q214" s="167"/>
    </row>
    <row r="215" spans="3:17" ht="16.5" customHeight="1">
      <c r="C215" s="241"/>
      <c r="D215" s="160"/>
      <c r="E215" s="140"/>
      <c r="F215" s="141"/>
      <c r="G215" s="141"/>
      <c r="H215" s="143"/>
      <c r="I215" s="144"/>
      <c r="J215" s="187"/>
      <c r="K215" s="143"/>
      <c r="L215" s="122"/>
      <c r="M215" s="169"/>
      <c r="N215" s="169"/>
      <c r="O215" s="169"/>
      <c r="P215" s="167"/>
      <c r="Q215" s="167"/>
    </row>
    <row r="216" spans="3:17" ht="16.5" customHeight="1">
      <c r="C216" s="241"/>
      <c r="D216" s="160"/>
      <c r="E216" s="140"/>
      <c r="F216" s="141"/>
      <c r="G216" s="141"/>
      <c r="H216" s="143"/>
      <c r="I216" s="144"/>
      <c r="J216" s="187"/>
      <c r="K216" s="143"/>
      <c r="L216" s="122"/>
      <c r="M216" s="169"/>
      <c r="N216" s="169"/>
      <c r="O216" s="169"/>
      <c r="P216" s="167"/>
      <c r="Q216" s="167"/>
    </row>
    <row r="217" spans="3:17" ht="16.5" customHeight="1">
      <c r="C217" s="241"/>
      <c r="D217" s="160"/>
      <c r="E217" s="140"/>
      <c r="F217" s="141"/>
      <c r="G217" s="141"/>
      <c r="H217" s="143"/>
      <c r="I217" s="144"/>
      <c r="J217" s="187"/>
      <c r="K217" s="143"/>
      <c r="L217" s="122"/>
      <c r="M217" s="169"/>
      <c r="N217" s="169"/>
      <c r="O217" s="169"/>
      <c r="P217" s="167"/>
      <c r="Q217" s="167"/>
    </row>
    <row r="218" spans="3:17" ht="16.5" customHeight="1">
      <c r="C218" s="241"/>
      <c r="D218" s="160"/>
      <c r="E218" s="140"/>
      <c r="F218" s="141"/>
      <c r="G218" s="141"/>
      <c r="H218" s="143"/>
      <c r="I218" s="144"/>
      <c r="J218" s="187"/>
      <c r="K218" s="143"/>
      <c r="L218" s="122"/>
      <c r="M218" s="169"/>
      <c r="N218" s="169"/>
      <c r="O218" s="169"/>
      <c r="P218" s="167"/>
      <c r="Q218" s="167"/>
    </row>
    <row r="219" spans="3:17" ht="16.5" customHeight="1">
      <c r="C219" s="241"/>
      <c r="D219" s="160"/>
      <c r="E219" s="140"/>
      <c r="F219" s="141"/>
      <c r="G219" s="141"/>
      <c r="H219" s="143"/>
      <c r="I219" s="144"/>
      <c r="J219" s="187"/>
      <c r="K219" s="143"/>
      <c r="L219" s="122"/>
      <c r="M219" s="169"/>
      <c r="N219" s="169"/>
      <c r="O219" s="169"/>
      <c r="P219" s="167"/>
      <c r="Q219" s="167"/>
    </row>
    <row r="220" spans="3:17" ht="16.5" customHeight="1">
      <c r="C220" s="241"/>
      <c r="D220" s="160"/>
      <c r="E220" s="140"/>
      <c r="F220" s="141"/>
      <c r="G220" s="141"/>
      <c r="H220" s="143"/>
      <c r="I220" s="144"/>
      <c r="J220" s="187"/>
      <c r="K220" s="143"/>
      <c r="L220" s="122"/>
      <c r="M220" s="169"/>
      <c r="N220" s="169"/>
      <c r="O220" s="169"/>
      <c r="P220" s="167"/>
      <c r="Q220" s="167"/>
    </row>
    <row r="221" spans="3:17" ht="16.5" customHeight="1">
      <c r="C221" s="241"/>
      <c r="D221" s="160"/>
      <c r="E221" s="140"/>
      <c r="F221" s="141"/>
      <c r="G221" s="141"/>
      <c r="H221" s="143"/>
      <c r="I221" s="144"/>
      <c r="J221" s="187"/>
      <c r="K221" s="143"/>
      <c r="L221" s="122"/>
      <c r="M221" s="169"/>
      <c r="N221" s="169"/>
      <c r="O221" s="169"/>
      <c r="P221" s="167"/>
      <c r="Q221" s="167"/>
    </row>
    <row r="222" spans="3:17" ht="16.5" customHeight="1">
      <c r="C222" s="241"/>
      <c r="D222" s="160"/>
      <c r="E222" s="140"/>
      <c r="F222" s="141"/>
      <c r="G222" s="141"/>
      <c r="H222" s="143"/>
      <c r="I222" s="144"/>
      <c r="J222" s="187"/>
      <c r="K222" s="143"/>
      <c r="L222" s="122"/>
      <c r="M222" s="169"/>
      <c r="N222" s="169"/>
      <c r="O222" s="169"/>
      <c r="P222" s="167"/>
      <c r="Q222" s="167"/>
    </row>
    <row r="223" spans="3:17" ht="16.5" customHeight="1">
      <c r="C223" s="241"/>
      <c r="D223" s="160"/>
      <c r="E223" s="140"/>
      <c r="F223" s="141"/>
      <c r="G223" s="141"/>
      <c r="H223" s="143"/>
      <c r="I223" s="144"/>
      <c r="J223" s="187"/>
      <c r="K223" s="143"/>
      <c r="L223" s="122"/>
      <c r="M223" s="169"/>
      <c r="N223" s="169"/>
      <c r="O223" s="169"/>
      <c r="P223" s="167"/>
      <c r="Q223" s="167"/>
    </row>
    <row r="224" spans="3:17" ht="16.5" customHeight="1">
      <c r="C224" s="241"/>
      <c r="D224" s="160"/>
      <c r="E224" s="140"/>
      <c r="F224" s="141"/>
      <c r="G224" s="141"/>
      <c r="H224" s="143"/>
      <c r="I224" s="144"/>
      <c r="J224" s="187"/>
      <c r="K224" s="143"/>
      <c r="L224" s="122"/>
      <c r="M224" s="169"/>
      <c r="N224" s="169"/>
      <c r="O224" s="169"/>
      <c r="P224" s="167"/>
      <c r="Q224" s="167"/>
    </row>
    <row r="225" spans="3:17" ht="16.5" customHeight="1">
      <c r="C225" s="241"/>
      <c r="D225" s="160"/>
      <c r="E225" s="140"/>
      <c r="F225" s="141"/>
      <c r="G225" s="141"/>
      <c r="H225" s="143"/>
      <c r="I225" s="144"/>
      <c r="J225" s="187"/>
      <c r="K225" s="143"/>
      <c r="L225" s="122"/>
      <c r="M225" s="169"/>
      <c r="N225" s="169"/>
      <c r="O225" s="169"/>
      <c r="P225" s="167"/>
      <c r="Q225" s="167"/>
    </row>
    <row r="226" spans="3:17" ht="16.5" customHeight="1">
      <c r="C226" s="241"/>
      <c r="D226" s="160"/>
      <c r="E226" s="140"/>
      <c r="F226" s="141"/>
      <c r="G226" s="141"/>
      <c r="H226" s="143"/>
      <c r="I226" s="144"/>
      <c r="J226" s="187"/>
      <c r="K226" s="143"/>
      <c r="L226" s="122"/>
      <c r="M226" s="169"/>
      <c r="N226" s="169"/>
      <c r="O226" s="169"/>
      <c r="P226" s="167"/>
      <c r="Q226" s="167"/>
    </row>
    <row r="227" spans="3:17" ht="16.5" customHeight="1">
      <c r="C227" s="241"/>
      <c r="D227" s="160"/>
      <c r="E227" s="140"/>
      <c r="F227" s="141"/>
      <c r="G227" s="141"/>
      <c r="H227" s="143"/>
      <c r="I227" s="144"/>
      <c r="J227" s="187"/>
      <c r="K227" s="143"/>
      <c r="L227" s="122"/>
      <c r="M227" s="169"/>
      <c r="N227" s="169"/>
      <c r="O227" s="169"/>
      <c r="P227" s="167"/>
      <c r="Q227" s="167"/>
    </row>
    <row r="228" spans="3:17" ht="16.5" customHeight="1">
      <c r="C228" s="241"/>
      <c r="D228" s="160"/>
      <c r="E228" s="140"/>
      <c r="F228" s="141"/>
      <c r="G228" s="141"/>
      <c r="H228" s="143"/>
      <c r="I228" s="144"/>
      <c r="J228" s="187"/>
      <c r="K228" s="143"/>
      <c r="L228" s="122"/>
      <c r="M228" s="169"/>
      <c r="N228" s="169"/>
      <c r="O228" s="169"/>
      <c r="P228" s="167"/>
      <c r="Q228" s="167"/>
    </row>
    <row r="229" spans="3:17" ht="16.5" customHeight="1">
      <c r="C229" s="241"/>
      <c r="D229" s="160"/>
      <c r="E229" s="140"/>
      <c r="F229" s="141"/>
      <c r="G229" s="141"/>
      <c r="H229" s="143"/>
      <c r="I229" s="144"/>
      <c r="J229" s="187"/>
      <c r="K229" s="143"/>
      <c r="L229" s="122"/>
      <c r="M229" s="169"/>
      <c r="N229" s="169"/>
      <c r="O229" s="169"/>
      <c r="P229" s="167"/>
      <c r="Q229" s="167"/>
    </row>
    <row r="230" spans="3:17" ht="16.5" customHeight="1">
      <c r="C230" s="241"/>
      <c r="D230" s="160"/>
      <c r="E230" s="140"/>
      <c r="F230" s="141"/>
      <c r="G230" s="141"/>
      <c r="H230" s="143"/>
      <c r="I230" s="144"/>
      <c r="J230" s="187"/>
      <c r="K230" s="143"/>
      <c r="L230" s="122"/>
      <c r="M230" s="169"/>
      <c r="N230" s="169"/>
      <c r="O230" s="169"/>
      <c r="P230" s="167"/>
      <c r="Q230" s="167"/>
    </row>
    <row r="231" spans="3:17" ht="16.5" customHeight="1">
      <c r="C231" s="241"/>
      <c r="D231" s="160"/>
      <c r="E231" s="140"/>
      <c r="F231" s="141"/>
      <c r="G231" s="141"/>
      <c r="H231" s="143"/>
      <c r="I231" s="144"/>
      <c r="J231" s="187"/>
      <c r="K231" s="143"/>
      <c r="L231" s="122"/>
      <c r="M231" s="169"/>
      <c r="N231" s="169"/>
      <c r="O231" s="169"/>
      <c r="P231" s="167"/>
      <c r="Q231" s="167"/>
    </row>
    <row r="232" spans="3:17" ht="16.5" customHeight="1">
      <c r="C232" s="241"/>
      <c r="D232" s="160"/>
      <c r="E232" s="140"/>
      <c r="F232" s="141"/>
      <c r="G232" s="141"/>
      <c r="H232" s="143"/>
      <c r="I232" s="144"/>
      <c r="J232" s="187"/>
      <c r="K232" s="143"/>
      <c r="L232" s="122"/>
      <c r="M232" s="169"/>
      <c r="N232" s="169"/>
      <c r="O232" s="169"/>
      <c r="P232" s="167"/>
      <c r="Q232" s="167"/>
    </row>
    <row r="233" spans="3:17" ht="16.5" customHeight="1">
      <c r="C233" s="241"/>
      <c r="D233" s="160"/>
      <c r="E233" s="140"/>
      <c r="F233" s="141"/>
      <c r="G233" s="141"/>
      <c r="H233" s="143"/>
      <c r="I233" s="144"/>
      <c r="J233" s="187"/>
      <c r="K233" s="143"/>
      <c r="L233" s="122"/>
      <c r="M233" s="169"/>
      <c r="N233" s="169"/>
      <c r="O233" s="169"/>
      <c r="P233" s="167"/>
      <c r="Q233" s="167"/>
    </row>
    <row r="234" spans="3:17" ht="16.5" customHeight="1">
      <c r="C234" s="241"/>
      <c r="D234" s="160"/>
      <c r="E234" s="140"/>
      <c r="F234" s="141"/>
      <c r="G234" s="141"/>
      <c r="H234" s="143"/>
      <c r="I234" s="144"/>
      <c r="J234" s="187"/>
      <c r="K234" s="143"/>
      <c r="L234" s="122"/>
      <c r="M234" s="169"/>
      <c r="N234" s="169"/>
      <c r="O234" s="169"/>
      <c r="P234" s="167"/>
      <c r="Q234" s="167"/>
    </row>
    <row r="235" spans="3:17" ht="16.5" customHeight="1">
      <c r="C235" s="241"/>
      <c r="D235" s="160"/>
      <c r="E235" s="140"/>
      <c r="F235" s="141"/>
      <c r="G235" s="141"/>
      <c r="H235" s="143"/>
      <c r="I235" s="144"/>
      <c r="J235" s="187"/>
      <c r="K235" s="143"/>
      <c r="L235" s="122"/>
      <c r="M235" s="169"/>
      <c r="N235" s="169"/>
      <c r="O235" s="169"/>
      <c r="P235" s="167"/>
      <c r="Q235" s="167"/>
    </row>
    <row r="236" spans="3:17" ht="16.5" customHeight="1">
      <c r="C236" s="241"/>
      <c r="D236" s="160"/>
      <c r="E236" s="140"/>
      <c r="F236" s="141"/>
      <c r="G236" s="141"/>
      <c r="H236" s="143"/>
      <c r="I236" s="144"/>
      <c r="J236" s="187"/>
      <c r="K236" s="143"/>
      <c r="L236" s="122"/>
      <c r="M236" s="169"/>
      <c r="N236" s="169"/>
      <c r="O236" s="169"/>
      <c r="P236" s="167"/>
      <c r="Q236" s="167"/>
    </row>
    <row r="237" spans="3:17" ht="16.5" customHeight="1">
      <c r="C237" s="241"/>
      <c r="D237" s="160"/>
      <c r="E237" s="140"/>
      <c r="F237" s="141"/>
      <c r="G237" s="141"/>
      <c r="H237" s="143"/>
      <c r="I237" s="144"/>
      <c r="J237" s="187"/>
      <c r="K237" s="143"/>
      <c r="L237" s="122"/>
      <c r="M237" s="169"/>
      <c r="N237" s="169"/>
      <c r="O237" s="169"/>
      <c r="P237" s="167"/>
      <c r="Q237" s="167"/>
    </row>
    <row r="238" spans="3:17" ht="16.5" customHeight="1">
      <c r="C238" s="241"/>
      <c r="D238" s="160"/>
      <c r="E238" s="140"/>
      <c r="F238" s="141"/>
      <c r="G238" s="141"/>
      <c r="H238" s="143"/>
      <c r="I238" s="144"/>
      <c r="J238" s="187"/>
      <c r="K238" s="143"/>
      <c r="L238" s="122"/>
      <c r="M238" s="169"/>
      <c r="N238" s="169"/>
      <c r="O238" s="169"/>
      <c r="P238" s="167"/>
      <c r="Q238" s="167"/>
    </row>
    <row r="239" spans="3:17" ht="16.5" customHeight="1">
      <c r="C239" s="241"/>
      <c r="D239" s="160"/>
      <c r="E239" s="140"/>
      <c r="F239" s="141"/>
      <c r="G239" s="141"/>
      <c r="H239" s="143"/>
      <c r="I239" s="144"/>
      <c r="J239" s="187"/>
      <c r="K239" s="143"/>
      <c r="L239" s="122"/>
      <c r="M239" s="169"/>
      <c r="N239" s="169"/>
      <c r="O239" s="169"/>
      <c r="P239" s="167"/>
      <c r="Q239" s="167"/>
    </row>
    <row r="240" spans="3:17" ht="16.5" customHeight="1">
      <c r="C240" s="241"/>
      <c r="D240" s="160"/>
      <c r="E240" s="140"/>
      <c r="F240" s="141"/>
      <c r="G240" s="141"/>
      <c r="H240" s="143"/>
      <c r="I240" s="144"/>
      <c r="J240" s="187"/>
      <c r="K240" s="143"/>
      <c r="L240" s="122"/>
      <c r="M240" s="169"/>
      <c r="N240" s="169"/>
      <c r="O240" s="169"/>
      <c r="P240" s="167"/>
      <c r="Q240" s="167"/>
    </row>
    <row r="241" spans="3:17" ht="16.5" customHeight="1">
      <c r="C241" s="241"/>
      <c r="D241" s="160"/>
      <c r="E241" s="140"/>
      <c r="F241" s="141"/>
      <c r="G241" s="141"/>
      <c r="H241" s="143"/>
      <c r="I241" s="144"/>
      <c r="J241" s="187"/>
      <c r="K241" s="143"/>
      <c r="L241" s="122"/>
      <c r="M241" s="169"/>
      <c r="N241" s="169"/>
      <c r="O241" s="169"/>
      <c r="P241" s="167"/>
      <c r="Q241" s="167"/>
    </row>
    <row r="242" spans="3:17" ht="16.5" customHeight="1">
      <c r="C242" s="241"/>
      <c r="D242" s="160"/>
      <c r="E242" s="140"/>
      <c r="F242" s="141"/>
      <c r="G242" s="141"/>
      <c r="H242" s="143"/>
      <c r="I242" s="144"/>
      <c r="J242" s="187"/>
      <c r="K242" s="143"/>
      <c r="L242" s="122"/>
      <c r="M242" s="169"/>
      <c r="N242" s="169"/>
      <c r="O242" s="169"/>
      <c r="P242" s="167"/>
      <c r="Q242" s="167"/>
    </row>
    <row r="243" spans="3:17" ht="16.5" customHeight="1">
      <c r="C243" s="241"/>
      <c r="D243" s="160"/>
      <c r="E243" s="140"/>
      <c r="F243" s="141"/>
      <c r="G243" s="141"/>
      <c r="H243" s="143"/>
      <c r="I243" s="144"/>
      <c r="J243" s="187"/>
      <c r="K243" s="143"/>
      <c r="L243" s="122"/>
      <c r="M243" s="169"/>
      <c r="N243" s="169"/>
      <c r="O243" s="169"/>
      <c r="P243" s="167"/>
      <c r="Q243" s="167"/>
    </row>
    <row r="244" spans="3:17" ht="16.5" customHeight="1">
      <c r="C244" s="241"/>
      <c r="D244" s="160"/>
      <c r="E244" s="140"/>
      <c r="F244" s="141"/>
      <c r="G244" s="141"/>
      <c r="H244" s="143"/>
      <c r="I244" s="144"/>
      <c r="J244" s="187"/>
      <c r="K244" s="143"/>
      <c r="L244" s="122"/>
      <c r="M244" s="169"/>
      <c r="N244" s="169"/>
      <c r="O244" s="169"/>
      <c r="P244" s="167"/>
      <c r="Q244" s="167"/>
    </row>
    <row r="245" spans="3:17" ht="16.5" customHeight="1">
      <c r="C245" s="241"/>
      <c r="D245" s="160"/>
      <c r="E245" s="140"/>
      <c r="F245" s="141"/>
      <c r="G245" s="141"/>
      <c r="H245" s="143"/>
      <c r="I245" s="144"/>
      <c r="J245" s="187"/>
      <c r="K245" s="143"/>
      <c r="L245" s="122"/>
      <c r="M245" s="169"/>
      <c r="N245" s="169"/>
      <c r="O245" s="169"/>
      <c r="P245" s="167"/>
      <c r="Q245" s="167"/>
    </row>
    <row r="246" spans="3:17" ht="16.5" customHeight="1">
      <c r="C246" s="241"/>
      <c r="D246" s="160"/>
      <c r="E246" s="140"/>
      <c r="F246" s="141"/>
      <c r="G246" s="141"/>
      <c r="H246" s="143"/>
      <c r="I246" s="144"/>
      <c r="J246" s="187"/>
      <c r="K246" s="143"/>
      <c r="L246" s="122"/>
      <c r="M246" s="169"/>
      <c r="N246" s="169"/>
      <c r="O246" s="169"/>
      <c r="P246" s="167"/>
      <c r="Q246" s="167"/>
    </row>
    <row r="247" spans="3:17" ht="16.5" customHeight="1">
      <c r="C247" s="241"/>
      <c r="D247" s="160"/>
      <c r="E247" s="140"/>
      <c r="F247" s="141"/>
      <c r="G247" s="141"/>
      <c r="H247" s="143"/>
      <c r="I247" s="144"/>
      <c r="J247" s="187"/>
      <c r="K247" s="143"/>
      <c r="L247" s="122"/>
      <c r="M247" s="169"/>
      <c r="N247" s="169"/>
      <c r="O247" s="169"/>
      <c r="P247" s="167"/>
      <c r="Q247" s="167"/>
    </row>
    <row r="248" spans="3:17" ht="16.5" customHeight="1">
      <c r="C248" s="241"/>
      <c r="D248" s="160"/>
      <c r="E248" s="140"/>
      <c r="F248" s="141"/>
      <c r="G248" s="141"/>
      <c r="H248" s="143"/>
      <c r="I248" s="144"/>
      <c r="J248" s="187"/>
      <c r="K248" s="143"/>
      <c r="L248" s="122"/>
      <c r="M248" s="169"/>
      <c r="N248" s="169"/>
      <c r="O248" s="169"/>
      <c r="P248" s="167"/>
      <c r="Q248" s="167"/>
    </row>
    <row r="249" spans="3:17" ht="16.5" customHeight="1">
      <c r="C249" s="241"/>
      <c r="D249" s="160"/>
      <c r="E249" s="140"/>
      <c r="F249" s="141"/>
      <c r="G249" s="141"/>
      <c r="H249" s="143"/>
      <c r="I249" s="144"/>
      <c r="J249" s="187"/>
      <c r="K249" s="143"/>
      <c r="L249" s="122"/>
      <c r="M249" s="169"/>
      <c r="N249" s="169"/>
      <c r="O249" s="169"/>
      <c r="P249" s="167"/>
      <c r="Q249" s="167"/>
    </row>
    <row r="250" spans="3:17" ht="16.5" customHeight="1">
      <c r="C250" s="241"/>
      <c r="D250" s="160"/>
      <c r="E250" s="140"/>
      <c r="F250" s="141"/>
      <c r="G250" s="141"/>
      <c r="H250" s="143"/>
      <c r="I250" s="144"/>
      <c r="J250" s="187"/>
      <c r="K250" s="143"/>
      <c r="L250" s="122"/>
      <c r="M250" s="169"/>
      <c r="N250" s="169"/>
      <c r="O250" s="169"/>
      <c r="P250" s="167"/>
      <c r="Q250" s="167"/>
    </row>
    <row r="251" spans="3:17" ht="16.5" customHeight="1">
      <c r="C251" s="241"/>
      <c r="D251" s="160"/>
      <c r="E251" s="140"/>
      <c r="F251" s="141"/>
      <c r="G251" s="141"/>
      <c r="H251" s="143"/>
      <c r="I251" s="144"/>
      <c r="J251" s="187"/>
      <c r="K251" s="143"/>
      <c r="L251" s="122"/>
      <c r="M251" s="169"/>
      <c r="N251" s="169"/>
      <c r="O251" s="169"/>
      <c r="P251" s="167"/>
      <c r="Q251" s="167"/>
    </row>
    <row r="252" spans="3:17" ht="16.5" customHeight="1">
      <c r="C252" s="241"/>
      <c r="D252" s="160"/>
      <c r="E252" s="140"/>
      <c r="F252" s="141"/>
      <c r="G252" s="141"/>
      <c r="H252" s="143"/>
      <c r="I252" s="144"/>
      <c r="J252" s="187"/>
      <c r="K252" s="143"/>
      <c r="L252" s="122"/>
      <c r="M252" s="169"/>
      <c r="N252" s="169"/>
      <c r="O252" s="169"/>
      <c r="P252" s="167"/>
      <c r="Q252" s="167"/>
    </row>
    <row r="253" spans="3:17" ht="16.5" customHeight="1">
      <c r="C253" s="241"/>
      <c r="D253" s="160"/>
      <c r="E253" s="140"/>
      <c r="F253" s="141"/>
      <c r="G253" s="141"/>
      <c r="H253" s="143"/>
      <c r="I253" s="144"/>
      <c r="J253" s="187"/>
      <c r="K253" s="143"/>
      <c r="L253" s="122"/>
      <c r="M253" s="169"/>
      <c r="N253" s="169"/>
      <c r="O253" s="169"/>
      <c r="P253" s="167"/>
      <c r="Q253" s="167"/>
    </row>
    <row r="254" spans="3:17" ht="16.5" customHeight="1">
      <c r="C254" s="241"/>
      <c r="D254" s="160"/>
      <c r="E254" s="140"/>
      <c r="F254" s="141"/>
      <c r="G254" s="141"/>
      <c r="H254" s="143"/>
      <c r="I254" s="144"/>
      <c r="J254" s="187"/>
      <c r="K254" s="143"/>
      <c r="L254" s="122"/>
      <c r="M254" s="169"/>
      <c r="N254" s="169"/>
      <c r="O254" s="169"/>
      <c r="P254" s="167"/>
      <c r="Q254" s="167"/>
    </row>
    <row r="255" spans="3:17" ht="16.5" customHeight="1">
      <c r="C255" s="241"/>
      <c r="D255" s="160"/>
      <c r="E255" s="140"/>
      <c r="F255" s="141"/>
      <c r="G255" s="141"/>
      <c r="H255" s="143"/>
      <c r="I255" s="144"/>
      <c r="J255" s="187"/>
      <c r="K255" s="143"/>
      <c r="L255" s="122"/>
      <c r="M255" s="169"/>
      <c r="N255" s="169"/>
      <c r="O255" s="169"/>
      <c r="P255" s="167"/>
      <c r="Q255" s="167"/>
    </row>
    <row r="256" spans="3:17" ht="16.5" customHeight="1">
      <c r="C256" s="241"/>
      <c r="D256" s="160"/>
      <c r="E256" s="140"/>
      <c r="F256" s="141"/>
      <c r="G256" s="141"/>
      <c r="H256" s="143"/>
      <c r="I256" s="144"/>
      <c r="J256" s="187"/>
      <c r="K256" s="143"/>
      <c r="L256" s="122"/>
      <c r="M256" s="169"/>
      <c r="N256" s="169"/>
      <c r="O256" s="169"/>
      <c r="P256" s="167"/>
      <c r="Q256" s="167"/>
    </row>
    <row r="257" spans="3:17" ht="16.5" customHeight="1">
      <c r="C257" s="241"/>
      <c r="D257" s="160"/>
      <c r="E257" s="140"/>
      <c r="F257" s="141"/>
      <c r="G257" s="141"/>
      <c r="H257" s="143"/>
      <c r="I257" s="144"/>
      <c r="J257" s="187"/>
      <c r="K257" s="143"/>
      <c r="L257" s="122"/>
      <c r="M257" s="169"/>
      <c r="N257" s="169"/>
      <c r="O257" s="169"/>
      <c r="P257" s="167"/>
      <c r="Q257" s="167"/>
    </row>
    <row r="258" spans="3:17" ht="16.5" customHeight="1">
      <c r="C258" s="241"/>
      <c r="D258" s="160"/>
      <c r="E258" s="140"/>
      <c r="F258" s="141"/>
      <c r="G258" s="141"/>
      <c r="H258" s="143"/>
      <c r="I258" s="144"/>
      <c r="J258" s="187"/>
      <c r="K258" s="143"/>
      <c r="L258" s="122"/>
      <c r="M258" s="169"/>
      <c r="N258" s="169"/>
      <c r="O258" s="169"/>
      <c r="P258" s="167"/>
      <c r="Q258" s="167"/>
    </row>
    <row r="259" spans="3:17" ht="16.5" customHeight="1">
      <c r="C259" s="241"/>
      <c r="D259" s="160"/>
      <c r="E259" s="140"/>
      <c r="F259" s="141"/>
      <c r="G259" s="141"/>
      <c r="H259" s="143"/>
      <c r="I259" s="144"/>
      <c r="J259" s="187"/>
      <c r="K259" s="143"/>
      <c r="L259" s="122"/>
      <c r="M259" s="169"/>
      <c r="N259" s="169"/>
      <c r="O259" s="169"/>
      <c r="P259" s="167"/>
      <c r="Q259" s="167"/>
    </row>
    <row r="260" spans="3:17" ht="16.5" customHeight="1">
      <c r="C260" s="241"/>
      <c r="D260" s="160"/>
      <c r="E260" s="140"/>
      <c r="F260" s="141"/>
      <c r="G260" s="141"/>
      <c r="H260" s="143"/>
      <c r="I260" s="144"/>
      <c r="J260" s="187"/>
      <c r="K260" s="143"/>
      <c r="L260" s="122"/>
      <c r="M260" s="169"/>
      <c r="N260" s="169"/>
      <c r="O260" s="169"/>
      <c r="P260" s="167"/>
      <c r="Q260" s="167"/>
    </row>
    <row r="261" spans="3:17" ht="16.5" customHeight="1">
      <c r="C261" s="241"/>
      <c r="D261" s="160"/>
      <c r="E261" s="140"/>
      <c r="F261" s="141"/>
      <c r="G261" s="141"/>
      <c r="H261" s="143"/>
      <c r="I261" s="144"/>
      <c r="J261" s="187"/>
      <c r="K261" s="143"/>
      <c r="L261" s="122"/>
      <c r="M261" s="169"/>
      <c r="N261" s="169"/>
      <c r="O261" s="169"/>
      <c r="P261" s="167"/>
      <c r="Q261" s="167"/>
    </row>
    <row r="262" spans="3:17" ht="16.5" customHeight="1">
      <c r="C262" s="241"/>
      <c r="D262" s="160"/>
      <c r="E262" s="140"/>
      <c r="F262" s="141"/>
      <c r="G262" s="141"/>
      <c r="H262" s="143"/>
      <c r="I262" s="144"/>
      <c r="J262" s="187"/>
      <c r="K262" s="143"/>
      <c r="L262" s="122"/>
      <c r="M262" s="169"/>
      <c r="N262" s="169"/>
      <c r="O262" s="169"/>
      <c r="P262" s="167"/>
      <c r="Q262" s="167"/>
    </row>
    <row r="263" spans="3:17" ht="16.5" customHeight="1">
      <c r="C263" s="241"/>
      <c r="D263" s="160"/>
      <c r="E263" s="140"/>
      <c r="F263" s="141"/>
      <c r="G263" s="141"/>
      <c r="H263" s="143"/>
      <c r="I263" s="144"/>
      <c r="J263" s="187"/>
      <c r="K263" s="143"/>
      <c r="L263" s="122"/>
      <c r="M263" s="169"/>
      <c r="N263" s="169"/>
      <c r="O263" s="169"/>
      <c r="P263" s="167"/>
      <c r="Q263" s="167"/>
    </row>
    <row r="264" spans="3:17" ht="16.5" customHeight="1">
      <c r="C264" s="241"/>
      <c r="D264" s="160"/>
      <c r="E264" s="140"/>
      <c r="F264" s="141"/>
      <c r="G264" s="141"/>
      <c r="H264" s="143"/>
      <c r="I264" s="144"/>
      <c r="J264" s="187"/>
      <c r="K264" s="143"/>
      <c r="L264" s="122"/>
      <c r="M264" s="169"/>
      <c r="N264" s="169"/>
      <c r="O264" s="169"/>
      <c r="P264" s="167"/>
      <c r="Q264" s="167"/>
    </row>
    <row r="265" spans="3:17" ht="16.5" customHeight="1">
      <c r="C265" s="241"/>
      <c r="D265" s="160"/>
      <c r="E265" s="140"/>
      <c r="F265" s="141"/>
      <c r="G265" s="141"/>
      <c r="H265" s="143"/>
      <c r="I265" s="144"/>
      <c r="J265" s="187"/>
      <c r="K265" s="143"/>
      <c r="L265" s="122"/>
      <c r="M265" s="169"/>
      <c r="N265" s="169"/>
      <c r="O265" s="169"/>
      <c r="P265" s="167"/>
      <c r="Q265" s="167"/>
    </row>
    <row r="266" spans="3:17" ht="16.5" customHeight="1">
      <c r="C266" s="241"/>
      <c r="D266" s="160"/>
      <c r="E266" s="140"/>
      <c r="F266" s="141"/>
      <c r="G266" s="141"/>
      <c r="H266" s="143"/>
      <c r="I266" s="144"/>
      <c r="J266" s="187"/>
      <c r="K266" s="143"/>
      <c r="L266" s="122"/>
      <c r="M266" s="169"/>
      <c r="N266" s="169"/>
      <c r="O266" s="169"/>
      <c r="P266" s="167"/>
      <c r="Q266" s="167"/>
    </row>
    <row r="267" spans="3:17" ht="16.5" customHeight="1">
      <c r="C267" s="241"/>
      <c r="D267" s="160"/>
      <c r="E267" s="140"/>
      <c r="F267" s="141"/>
      <c r="G267" s="141"/>
      <c r="H267" s="143"/>
      <c r="I267" s="144"/>
      <c r="J267" s="187"/>
      <c r="K267" s="143"/>
      <c r="L267" s="122"/>
      <c r="M267" s="169"/>
      <c r="N267" s="169"/>
      <c r="O267" s="169"/>
      <c r="P267" s="167"/>
      <c r="Q267" s="167"/>
    </row>
    <row r="268" spans="3:17" ht="16.5" customHeight="1">
      <c r="C268" s="241"/>
      <c r="D268" s="160"/>
      <c r="E268" s="140"/>
      <c r="F268" s="141"/>
      <c r="G268" s="141"/>
      <c r="H268" s="143"/>
      <c r="I268" s="144"/>
      <c r="J268" s="187"/>
      <c r="K268" s="143"/>
      <c r="L268" s="122"/>
      <c r="M268" s="169"/>
      <c r="N268" s="169"/>
      <c r="O268" s="169"/>
      <c r="P268" s="167"/>
      <c r="Q268" s="167"/>
    </row>
    <row r="269" spans="3:17" ht="16.5" customHeight="1">
      <c r="C269" s="241"/>
      <c r="D269" s="160"/>
      <c r="E269" s="140"/>
      <c r="F269" s="141"/>
      <c r="G269" s="141"/>
      <c r="H269" s="143"/>
      <c r="I269" s="144"/>
      <c r="J269" s="187"/>
      <c r="K269" s="143"/>
      <c r="L269" s="122"/>
      <c r="M269" s="169"/>
      <c r="N269" s="169"/>
      <c r="O269" s="169"/>
      <c r="P269" s="167"/>
      <c r="Q269" s="167"/>
    </row>
    <row r="270" spans="3:17" ht="16.5" customHeight="1">
      <c r="C270" s="241"/>
      <c r="D270" s="160"/>
      <c r="E270" s="140"/>
      <c r="F270" s="141"/>
      <c r="G270" s="141"/>
      <c r="H270" s="143"/>
      <c r="I270" s="144"/>
      <c r="J270" s="187"/>
      <c r="K270" s="143"/>
      <c r="L270" s="122"/>
      <c r="M270" s="169"/>
      <c r="N270" s="169"/>
      <c r="O270" s="169"/>
      <c r="P270" s="167"/>
      <c r="Q270" s="167"/>
    </row>
    <row r="271" spans="3:17" ht="16.5" customHeight="1">
      <c r="C271" s="241"/>
      <c r="D271" s="160"/>
      <c r="E271" s="140"/>
      <c r="F271" s="141"/>
      <c r="G271" s="141"/>
      <c r="H271" s="143"/>
      <c r="I271" s="144"/>
      <c r="J271" s="187"/>
      <c r="K271" s="143"/>
      <c r="L271" s="122"/>
      <c r="M271" s="169"/>
      <c r="N271" s="169"/>
      <c r="O271" s="169"/>
      <c r="P271" s="167"/>
      <c r="Q271" s="167"/>
    </row>
    <row r="272" spans="3:17" ht="16.5" customHeight="1">
      <c r="C272" s="241"/>
      <c r="D272" s="160"/>
      <c r="E272" s="140"/>
      <c r="F272" s="141"/>
      <c r="G272" s="141"/>
      <c r="H272" s="143"/>
      <c r="I272" s="144"/>
      <c r="J272" s="187"/>
      <c r="K272" s="143"/>
      <c r="L272" s="122"/>
      <c r="M272" s="169"/>
      <c r="N272" s="169"/>
      <c r="O272" s="169"/>
      <c r="P272" s="167"/>
      <c r="Q272" s="167"/>
    </row>
    <row r="273" spans="3:17" ht="16.5" customHeight="1">
      <c r="C273" s="241"/>
      <c r="D273" s="160"/>
      <c r="E273" s="140"/>
      <c r="F273" s="141"/>
      <c r="G273" s="141"/>
      <c r="H273" s="143"/>
      <c r="I273" s="144"/>
      <c r="J273" s="187"/>
      <c r="K273" s="143"/>
      <c r="L273" s="122"/>
      <c r="M273" s="169"/>
      <c r="N273" s="169"/>
      <c r="O273" s="169"/>
      <c r="P273" s="167"/>
      <c r="Q273" s="167"/>
    </row>
    <row r="274" spans="3:17" ht="16.5" customHeight="1">
      <c r="C274" s="241"/>
      <c r="D274" s="160"/>
      <c r="E274" s="140"/>
      <c r="F274" s="141"/>
      <c r="G274" s="141"/>
      <c r="H274" s="143"/>
      <c r="I274" s="144"/>
      <c r="J274" s="187"/>
      <c r="K274" s="143"/>
      <c r="L274" s="122"/>
      <c r="M274" s="169"/>
      <c r="N274" s="169"/>
      <c r="O274" s="169"/>
      <c r="P274" s="167"/>
      <c r="Q274" s="167"/>
    </row>
    <row r="275" spans="3:17" ht="16.5" customHeight="1">
      <c r="C275" s="241"/>
      <c r="D275" s="160"/>
      <c r="E275" s="140"/>
      <c r="F275" s="141"/>
      <c r="G275" s="141"/>
      <c r="H275" s="143"/>
      <c r="I275" s="144"/>
      <c r="J275" s="187"/>
      <c r="K275" s="143"/>
      <c r="L275" s="122"/>
      <c r="M275" s="169"/>
      <c r="N275" s="169"/>
      <c r="O275" s="169"/>
      <c r="P275" s="167"/>
      <c r="Q275" s="167"/>
    </row>
    <row r="276" spans="3:17" ht="16.5" customHeight="1">
      <c r="C276" s="241"/>
      <c r="D276" s="160"/>
      <c r="E276" s="140"/>
      <c r="F276" s="141"/>
      <c r="G276" s="141"/>
      <c r="H276" s="143"/>
      <c r="I276" s="144"/>
      <c r="J276" s="187"/>
      <c r="K276" s="143"/>
      <c r="L276" s="122"/>
      <c r="M276" s="169"/>
      <c r="N276" s="169"/>
      <c r="O276" s="169"/>
      <c r="P276" s="167"/>
      <c r="Q276" s="167"/>
    </row>
    <row r="277" spans="3:17" ht="16.5" customHeight="1">
      <c r="C277" s="241"/>
      <c r="D277" s="160"/>
      <c r="E277" s="140"/>
      <c r="F277" s="141"/>
      <c r="G277" s="141"/>
      <c r="H277" s="143"/>
      <c r="I277" s="144"/>
      <c r="J277" s="187"/>
      <c r="K277" s="143"/>
      <c r="L277" s="122"/>
      <c r="M277" s="169"/>
      <c r="N277" s="169"/>
      <c r="O277" s="169"/>
      <c r="P277" s="167"/>
      <c r="Q277" s="167"/>
    </row>
    <row r="278" spans="3:17" ht="16.5" customHeight="1">
      <c r="C278" s="241"/>
      <c r="D278" s="160"/>
      <c r="E278" s="140"/>
      <c r="F278" s="141"/>
      <c r="G278" s="141"/>
      <c r="H278" s="143"/>
      <c r="I278" s="144"/>
      <c r="J278" s="187"/>
      <c r="K278" s="143"/>
      <c r="L278" s="122"/>
      <c r="M278" s="169"/>
      <c r="N278" s="169"/>
      <c r="O278" s="169"/>
      <c r="P278" s="167"/>
      <c r="Q278" s="167"/>
    </row>
    <row r="279" spans="3:17" ht="16.5" customHeight="1">
      <c r="C279" s="241"/>
      <c r="D279" s="160"/>
      <c r="E279" s="140"/>
      <c r="F279" s="141"/>
      <c r="G279" s="141"/>
      <c r="H279" s="143"/>
      <c r="I279" s="144"/>
      <c r="J279" s="187"/>
      <c r="K279" s="143"/>
      <c r="L279" s="122"/>
      <c r="M279" s="169"/>
      <c r="N279" s="169"/>
      <c r="O279" s="169"/>
      <c r="P279" s="167"/>
      <c r="Q279" s="167"/>
    </row>
    <row r="280" spans="3:17" ht="16.5" customHeight="1">
      <c r="C280" s="241"/>
      <c r="D280" s="160"/>
      <c r="E280" s="140"/>
      <c r="F280" s="141"/>
      <c r="G280" s="141"/>
      <c r="H280" s="143"/>
      <c r="I280" s="144"/>
      <c r="J280" s="187"/>
      <c r="K280" s="143"/>
      <c r="L280" s="122"/>
      <c r="M280" s="169"/>
      <c r="N280" s="169"/>
      <c r="O280" s="169"/>
      <c r="P280" s="167"/>
      <c r="Q280" s="167"/>
    </row>
    <row r="281" spans="3:17" ht="16.5" customHeight="1">
      <c r="C281" s="241"/>
      <c r="D281" s="160"/>
      <c r="E281" s="140"/>
      <c r="F281" s="141"/>
      <c r="G281" s="141"/>
      <c r="H281" s="143"/>
      <c r="I281" s="144"/>
      <c r="J281" s="187"/>
      <c r="K281" s="143"/>
      <c r="L281" s="122"/>
      <c r="M281" s="169"/>
      <c r="N281" s="169"/>
      <c r="O281" s="169"/>
      <c r="P281" s="167"/>
      <c r="Q281" s="167"/>
    </row>
    <row r="282" spans="3:17" ht="16.5" customHeight="1">
      <c r="C282" s="241"/>
      <c r="D282" s="160"/>
      <c r="E282" s="140"/>
      <c r="F282" s="141"/>
      <c r="G282" s="141"/>
      <c r="H282" s="143"/>
      <c r="I282" s="144"/>
      <c r="J282" s="187"/>
      <c r="K282" s="143"/>
      <c r="L282" s="122"/>
      <c r="M282" s="169"/>
      <c r="N282" s="169"/>
      <c r="O282" s="169"/>
      <c r="P282" s="167"/>
      <c r="Q282" s="167"/>
    </row>
    <row r="283" spans="3:17" ht="16.5" customHeight="1">
      <c r="C283" s="241"/>
      <c r="D283" s="160"/>
      <c r="E283" s="140"/>
      <c r="F283" s="141"/>
      <c r="G283" s="141"/>
      <c r="H283" s="143"/>
      <c r="I283" s="144"/>
      <c r="J283" s="187"/>
      <c r="K283" s="143"/>
      <c r="L283" s="122"/>
      <c r="M283" s="169"/>
      <c r="N283" s="169"/>
      <c r="O283" s="169"/>
      <c r="P283" s="167"/>
      <c r="Q283" s="167"/>
    </row>
    <row r="284" spans="3:17" ht="16.5" customHeight="1">
      <c r="C284" s="241"/>
      <c r="D284" s="160"/>
      <c r="E284" s="140"/>
      <c r="F284" s="141"/>
      <c r="G284" s="141"/>
      <c r="H284" s="143"/>
      <c r="I284" s="144"/>
      <c r="J284" s="187"/>
      <c r="K284" s="143"/>
      <c r="L284" s="122"/>
      <c r="M284" s="169"/>
      <c r="N284" s="169"/>
      <c r="O284" s="169"/>
      <c r="P284" s="167"/>
      <c r="Q284" s="167"/>
    </row>
    <row r="285" spans="3:17" ht="16.5" customHeight="1">
      <c r="C285" s="241"/>
      <c r="D285" s="160"/>
      <c r="E285" s="140"/>
      <c r="F285" s="141"/>
      <c r="G285" s="141"/>
      <c r="H285" s="143"/>
      <c r="I285" s="144"/>
      <c r="J285" s="187"/>
      <c r="K285" s="143"/>
      <c r="L285" s="122"/>
      <c r="M285" s="169"/>
      <c r="N285" s="169"/>
      <c r="O285" s="169"/>
      <c r="P285" s="167"/>
      <c r="Q285" s="167"/>
    </row>
    <row r="286" spans="3:17" ht="16.5" customHeight="1">
      <c r="C286" s="241"/>
      <c r="D286" s="160"/>
      <c r="E286" s="140"/>
      <c r="F286" s="141"/>
      <c r="G286" s="141"/>
      <c r="H286" s="143"/>
      <c r="I286" s="144"/>
      <c r="J286" s="187"/>
      <c r="K286" s="143"/>
      <c r="L286" s="122"/>
      <c r="M286" s="169"/>
      <c r="N286" s="169"/>
      <c r="O286" s="169"/>
      <c r="P286" s="167"/>
      <c r="Q286" s="167"/>
    </row>
    <row r="287" spans="3:17" ht="16.5" customHeight="1">
      <c r="C287" s="241"/>
      <c r="D287" s="160"/>
      <c r="E287" s="140"/>
      <c r="F287" s="141"/>
      <c r="G287" s="141"/>
      <c r="H287" s="143"/>
      <c r="I287" s="144"/>
      <c r="J287" s="187"/>
      <c r="K287" s="143"/>
      <c r="L287" s="122"/>
      <c r="M287" s="169"/>
      <c r="N287" s="169"/>
      <c r="O287" s="169"/>
      <c r="P287" s="167"/>
      <c r="Q287" s="167"/>
    </row>
    <row r="288" spans="3:17" ht="16.5" customHeight="1">
      <c r="C288" s="241"/>
      <c r="D288" s="160"/>
      <c r="E288" s="140"/>
      <c r="F288" s="141"/>
      <c r="G288" s="141"/>
      <c r="H288" s="143"/>
      <c r="I288" s="144"/>
      <c r="J288" s="187"/>
      <c r="K288" s="143"/>
      <c r="L288" s="122"/>
      <c r="M288" s="169"/>
      <c r="N288" s="169"/>
      <c r="O288" s="169"/>
      <c r="P288" s="167"/>
      <c r="Q288" s="167"/>
    </row>
    <row r="289" spans="3:17" ht="16.5" customHeight="1">
      <c r="C289" s="241"/>
      <c r="D289" s="160"/>
      <c r="E289" s="140"/>
      <c r="F289" s="141"/>
      <c r="G289" s="141"/>
      <c r="H289" s="143"/>
      <c r="I289" s="144"/>
      <c r="J289" s="187"/>
      <c r="K289" s="143"/>
      <c r="L289" s="122"/>
      <c r="M289" s="169"/>
      <c r="N289" s="169"/>
      <c r="O289" s="169"/>
      <c r="P289" s="167"/>
      <c r="Q289" s="167"/>
    </row>
    <row r="290" spans="3:17" ht="16.5" customHeight="1">
      <c r="C290" s="241"/>
      <c r="D290" s="160"/>
      <c r="E290" s="140"/>
      <c r="F290" s="141"/>
      <c r="G290" s="141"/>
      <c r="H290" s="143"/>
      <c r="I290" s="144"/>
      <c r="J290" s="187"/>
      <c r="K290" s="143"/>
      <c r="L290" s="122"/>
      <c r="M290" s="169"/>
      <c r="N290" s="169"/>
      <c r="O290" s="169"/>
      <c r="P290" s="167"/>
      <c r="Q290" s="167"/>
    </row>
    <row r="291" spans="3:17" ht="16.5" customHeight="1">
      <c r="C291" s="241"/>
      <c r="D291" s="160"/>
      <c r="E291" s="140"/>
      <c r="F291" s="141"/>
      <c r="G291" s="141"/>
      <c r="H291" s="143"/>
      <c r="I291" s="144"/>
      <c r="J291" s="187"/>
      <c r="K291" s="143"/>
      <c r="L291" s="122"/>
      <c r="M291" s="169"/>
      <c r="N291" s="169"/>
      <c r="O291" s="169"/>
      <c r="P291" s="167"/>
      <c r="Q291" s="167"/>
    </row>
    <row r="292" spans="3:17" ht="16.5" customHeight="1">
      <c r="C292" s="241"/>
      <c r="D292" s="160"/>
      <c r="E292" s="140"/>
      <c r="F292" s="141"/>
      <c r="G292" s="141"/>
      <c r="H292" s="143"/>
      <c r="I292" s="144"/>
      <c r="J292" s="187"/>
      <c r="K292" s="143"/>
      <c r="L292" s="122"/>
      <c r="M292" s="169"/>
      <c r="N292" s="169"/>
      <c r="O292" s="169"/>
      <c r="P292" s="167"/>
      <c r="Q292" s="167"/>
    </row>
    <row r="293" spans="3:17" ht="16.5" customHeight="1">
      <c r="C293" s="241"/>
      <c r="D293" s="160"/>
      <c r="E293" s="140"/>
      <c r="F293" s="141"/>
      <c r="G293" s="141"/>
      <c r="H293" s="143"/>
      <c r="I293" s="144"/>
      <c r="J293" s="187"/>
      <c r="K293" s="143"/>
      <c r="L293" s="122"/>
      <c r="M293" s="169"/>
      <c r="N293" s="169"/>
      <c r="O293" s="169"/>
      <c r="P293" s="167"/>
      <c r="Q293" s="167"/>
    </row>
    <row r="294" spans="3:17" ht="16.5" customHeight="1">
      <c r="C294" s="241"/>
      <c r="D294" s="160"/>
      <c r="E294" s="140"/>
      <c r="F294" s="141"/>
      <c r="G294" s="141"/>
      <c r="H294" s="143"/>
      <c r="I294" s="144"/>
      <c r="J294" s="187"/>
      <c r="K294" s="143"/>
      <c r="L294" s="122"/>
      <c r="M294" s="169"/>
      <c r="N294" s="169"/>
      <c r="O294" s="169"/>
      <c r="P294" s="167"/>
      <c r="Q294" s="167"/>
    </row>
    <row r="295" spans="3:17" ht="16.5" customHeight="1">
      <c r="C295" s="241"/>
      <c r="D295" s="160"/>
      <c r="E295" s="140"/>
      <c r="F295" s="141"/>
      <c r="G295" s="141"/>
      <c r="H295" s="143"/>
      <c r="I295" s="144"/>
      <c r="J295" s="187"/>
      <c r="K295" s="143"/>
      <c r="L295" s="122"/>
      <c r="M295" s="169"/>
      <c r="N295" s="169"/>
      <c r="O295" s="169"/>
      <c r="P295" s="167"/>
      <c r="Q295" s="167"/>
    </row>
    <row r="296" spans="3:17" ht="16.5" customHeight="1">
      <c r="C296" s="241"/>
      <c r="D296" s="160"/>
      <c r="E296" s="140"/>
      <c r="F296" s="141"/>
      <c r="G296" s="141"/>
      <c r="H296" s="143"/>
      <c r="I296" s="144"/>
      <c r="J296" s="187"/>
      <c r="K296" s="143"/>
      <c r="L296" s="122"/>
      <c r="M296" s="169"/>
      <c r="N296" s="169"/>
      <c r="O296" s="169"/>
      <c r="P296" s="167"/>
      <c r="Q296" s="167"/>
    </row>
    <row r="297" spans="3:17" ht="16.5" customHeight="1">
      <c r="C297" s="241"/>
      <c r="D297" s="160"/>
      <c r="E297" s="140"/>
      <c r="F297" s="141"/>
      <c r="G297" s="141"/>
      <c r="H297" s="143"/>
      <c r="I297" s="144"/>
      <c r="J297" s="187"/>
      <c r="K297" s="143"/>
      <c r="L297" s="122"/>
      <c r="M297" s="169"/>
      <c r="N297" s="169"/>
      <c r="O297" s="169"/>
      <c r="P297" s="167"/>
      <c r="Q297" s="167"/>
    </row>
    <row r="298" spans="3:17" ht="16.5" customHeight="1">
      <c r="C298" s="241"/>
      <c r="D298" s="160"/>
      <c r="E298" s="140"/>
      <c r="F298" s="141"/>
      <c r="G298" s="141"/>
      <c r="H298" s="143"/>
      <c r="I298" s="144"/>
      <c r="J298" s="187"/>
      <c r="K298" s="143"/>
      <c r="L298" s="122"/>
      <c r="M298" s="169"/>
      <c r="N298" s="169"/>
      <c r="O298" s="169"/>
      <c r="P298" s="167"/>
      <c r="Q298" s="167"/>
    </row>
    <row r="299" spans="3:17" ht="16.5" customHeight="1">
      <c r="C299" s="241"/>
      <c r="D299" s="160"/>
      <c r="E299" s="140"/>
      <c r="F299" s="141"/>
      <c r="G299" s="141"/>
      <c r="H299" s="143"/>
      <c r="I299" s="144"/>
      <c r="J299" s="187"/>
      <c r="K299" s="143"/>
      <c r="L299" s="122"/>
      <c r="M299" s="169"/>
      <c r="N299" s="169"/>
      <c r="O299" s="169"/>
      <c r="P299" s="167"/>
      <c r="Q299" s="167"/>
    </row>
    <row r="300" spans="3:17" ht="16.5" customHeight="1">
      <c r="C300" s="241"/>
      <c r="D300" s="160"/>
      <c r="E300" s="140"/>
      <c r="F300" s="141"/>
      <c r="G300" s="141"/>
      <c r="H300" s="143"/>
      <c r="I300" s="144"/>
      <c r="J300" s="187"/>
      <c r="K300" s="143"/>
      <c r="L300" s="122"/>
      <c r="M300" s="169"/>
      <c r="N300" s="169"/>
      <c r="O300" s="169"/>
      <c r="P300" s="167"/>
      <c r="Q300" s="167"/>
    </row>
    <row r="301" spans="3:17" ht="16.5" customHeight="1">
      <c r="C301" s="241"/>
      <c r="D301" s="160"/>
      <c r="E301" s="140"/>
      <c r="F301" s="141"/>
      <c r="G301" s="141"/>
      <c r="H301" s="143"/>
      <c r="I301" s="144"/>
      <c r="J301" s="187"/>
      <c r="K301" s="143"/>
      <c r="L301" s="122"/>
      <c r="M301" s="169"/>
      <c r="N301" s="169"/>
      <c r="O301" s="169"/>
      <c r="P301" s="167"/>
      <c r="Q301" s="167"/>
    </row>
    <row r="302" spans="3:17" ht="16.5" customHeight="1">
      <c r="C302" s="241"/>
      <c r="D302" s="160"/>
      <c r="E302" s="140"/>
      <c r="F302" s="141"/>
      <c r="G302" s="141"/>
      <c r="H302" s="143"/>
      <c r="I302" s="144"/>
      <c r="J302" s="187"/>
      <c r="K302" s="143"/>
      <c r="L302" s="122"/>
      <c r="M302" s="169"/>
      <c r="N302" s="169"/>
      <c r="O302" s="169"/>
      <c r="P302" s="167"/>
      <c r="Q302" s="167"/>
    </row>
    <row r="303" spans="3:17" ht="16.5" customHeight="1">
      <c r="C303" s="241"/>
      <c r="D303" s="160"/>
      <c r="E303" s="140"/>
      <c r="F303" s="141"/>
      <c r="G303" s="141"/>
      <c r="H303" s="143"/>
      <c r="I303" s="144"/>
      <c r="J303" s="187"/>
      <c r="K303" s="143"/>
      <c r="L303" s="122"/>
      <c r="M303" s="169"/>
      <c r="N303" s="169"/>
      <c r="O303" s="169"/>
      <c r="P303" s="167"/>
      <c r="Q303" s="167"/>
    </row>
    <row r="304" spans="3:17" ht="16.5" customHeight="1">
      <c r="C304" s="241"/>
      <c r="D304" s="160"/>
      <c r="E304" s="140"/>
      <c r="F304" s="141"/>
      <c r="G304" s="141"/>
      <c r="H304" s="143"/>
      <c r="I304" s="144"/>
      <c r="J304" s="187"/>
      <c r="K304" s="143"/>
      <c r="L304" s="122"/>
      <c r="M304" s="169"/>
      <c r="N304" s="169"/>
      <c r="O304" s="169"/>
      <c r="P304" s="167"/>
      <c r="Q304" s="167"/>
    </row>
    <row r="305" spans="3:17" ht="16.5" customHeight="1">
      <c r="C305" s="241"/>
      <c r="D305" s="160"/>
      <c r="E305" s="140"/>
      <c r="F305" s="141"/>
      <c r="G305" s="141"/>
      <c r="H305" s="143"/>
      <c r="I305" s="144"/>
      <c r="J305" s="187"/>
      <c r="K305" s="143"/>
      <c r="L305" s="122"/>
      <c r="M305" s="169"/>
      <c r="N305" s="169"/>
      <c r="O305" s="169"/>
      <c r="P305" s="167"/>
      <c r="Q305" s="167"/>
    </row>
    <row r="306" spans="3:17" ht="16.5" customHeight="1">
      <c r="C306" s="241"/>
      <c r="D306" s="160"/>
      <c r="E306" s="140"/>
      <c r="F306" s="141"/>
      <c r="G306" s="141"/>
      <c r="H306" s="143"/>
      <c r="I306" s="144"/>
      <c r="J306" s="187"/>
      <c r="K306" s="143"/>
      <c r="L306" s="122"/>
      <c r="M306" s="169"/>
      <c r="N306" s="169"/>
      <c r="O306" s="169"/>
      <c r="P306" s="167"/>
      <c r="Q306" s="167"/>
    </row>
    <row r="307" spans="3:17" ht="16.5" customHeight="1">
      <c r="C307" s="241"/>
      <c r="D307" s="160"/>
      <c r="E307" s="140"/>
      <c r="F307" s="141"/>
      <c r="G307" s="141"/>
      <c r="H307" s="143"/>
      <c r="I307" s="144"/>
      <c r="J307" s="187"/>
      <c r="K307" s="143"/>
      <c r="L307" s="122"/>
      <c r="M307" s="169"/>
      <c r="N307" s="169"/>
      <c r="O307" s="169"/>
      <c r="P307" s="167"/>
      <c r="Q307" s="167"/>
    </row>
    <row r="308" spans="3:17" ht="16.5" customHeight="1">
      <c r="C308" s="241"/>
      <c r="D308" s="160"/>
      <c r="E308" s="140"/>
      <c r="F308" s="141"/>
      <c r="G308" s="141"/>
      <c r="H308" s="143"/>
      <c r="I308" s="144"/>
      <c r="J308" s="187"/>
      <c r="K308" s="143"/>
      <c r="L308" s="122"/>
      <c r="M308" s="169"/>
      <c r="N308" s="169"/>
      <c r="O308" s="169"/>
      <c r="P308" s="167"/>
      <c r="Q308" s="167"/>
    </row>
    <row r="309" spans="3:17" ht="16.5" customHeight="1">
      <c r="C309" s="241"/>
      <c r="D309" s="160"/>
      <c r="E309" s="140"/>
      <c r="F309" s="141"/>
      <c r="G309" s="141"/>
      <c r="H309" s="143"/>
      <c r="I309" s="144"/>
      <c r="J309" s="187"/>
      <c r="K309" s="143"/>
      <c r="L309" s="122"/>
      <c r="M309" s="169"/>
      <c r="N309" s="169"/>
      <c r="O309" s="169"/>
      <c r="P309" s="167"/>
      <c r="Q309" s="167"/>
    </row>
    <row r="310" spans="3:17" ht="16.5" customHeight="1">
      <c r="C310" s="241"/>
      <c r="D310" s="160"/>
      <c r="E310" s="140"/>
      <c r="F310" s="141"/>
      <c r="G310" s="141"/>
      <c r="H310" s="143"/>
      <c r="I310" s="144"/>
      <c r="J310" s="187"/>
      <c r="K310" s="143"/>
      <c r="L310" s="122"/>
      <c r="M310" s="169"/>
      <c r="N310" s="169"/>
      <c r="O310" s="169"/>
      <c r="P310" s="167"/>
      <c r="Q310" s="167"/>
    </row>
    <row r="311" spans="3:17" ht="16.5" customHeight="1">
      <c r="C311" s="241"/>
      <c r="D311" s="160"/>
      <c r="E311" s="140"/>
      <c r="F311" s="141"/>
      <c r="G311" s="141"/>
      <c r="H311" s="143"/>
      <c r="I311" s="144"/>
      <c r="J311" s="187"/>
      <c r="K311" s="143"/>
      <c r="L311" s="122"/>
      <c r="M311" s="169"/>
      <c r="N311" s="169"/>
      <c r="O311" s="169"/>
      <c r="P311" s="167"/>
      <c r="Q311" s="167"/>
    </row>
    <row r="312" spans="3:17" ht="16.5" customHeight="1">
      <c r="C312" s="241"/>
      <c r="D312" s="160"/>
      <c r="E312" s="140"/>
      <c r="F312" s="141"/>
      <c r="G312" s="141"/>
      <c r="H312" s="143"/>
      <c r="I312" s="144"/>
      <c r="J312" s="187"/>
      <c r="K312" s="143"/>
      <c r="L312" s="122"/>
      <c r="M312" s="169"/>
      <c r="N312" s="169"/>
      <c r="O312" s="169"/>
      <c r="P312" s="167"/>
      <c r="Q312" s="167"/>
    </row>
    <row r="313" spans="3:17" ht="16.5" customHeight="1">
      <c r="C313" s="241"/>
      <c r="D313" s="160"/>
      <c r="E313" s="140"/>
      <c r="F313" s="141"/>
      <c r="G313" s="141"/>
      <c r="H313" s="143"/>
      <c r="I313" s="144"/>
      <c r="J313" s="187"/>
      <c r="K313" s="143"/>
      <c r="L313" s="122"/>
      <c r="M313" s="169"/>
      <c r="N313" s="169"/>
      <c r="O313" s="169"/>
      <c r="P313" s="167"/>
      <c r="Q313" s="167"/>
    </row>
    <row r="314" spans="3:17" ht="16.5" customHeight="1">
      <c r="C314" s="241"/>
      <c r="D314" s="160"/>
      <c r="E314" s="140"/>
      <c r="F314" s="141"/>
      <c r="G314" s="141"/>
      <c r="H314" s="143"/>
      <c r="I314" s="144"/>
      <c r="J314" s="187"/>
      <c r="K314" s="143"/>
      <c r="L314" s="122"/>
      <c r="M314" s="169"/>
      <c r="N314" s="169"/>
      <c r="O314" s="169"/>
      <c r="P314" s="167"/>
      <c r="Q314" s="167"/>
    </row>
    <row r="315" spans="3:17" ht="16.5" customHeight="1">
      <c r="C315" s="241"/>
      <c r="D315" s="160"/>
      <c r="E315" s="140"/>
      <c r="F315" s="141"/>
      <c r="G315" s="141"/>
      <c r="H315" s="143"/>
      <c r="I315" s="144"/>
      <c r="J315" s="187"/>
      <c r="K315" s="143"/>
      <c r="L315" s="122"/>
      <c r="M315" s="169"/>
      <c r="N315" s="169"/>
      <c r="O315" s="169"/>
      <c r="P315" s="167"/>
      <c r="Q315" s="167"/>
    </row>
    <row r="316" spans="3:17" ht="16.5" customHeight="1">
      <c r="C316" s="241"/>
      <c r="D316" s="160"/>
      <c r="E316" s="140"/>
      <c r="F316" s="141"/>
      <c r="G316" s="141"/>
      <c r="H316" s="143"/>
      <c r="I316" s="144"/>
      <c r="J316" s="187"/>
      <c r="K316" s="143"/>
      <c r="L316" s="122"/>
      <c r="M316" s="169"/>
      <c r="N316" s="169"/>
      <c r="O316" s="169"/>
      <c r="P316" s="167"/>
      <c r="Q316" s="167"/>
    </row>
    <row r="317" spans="3:17" ht="16.5" customHeight="1">
      <c r="C317" s="241"/>
      <c r="D317" s="160"/>
      <c r="E317" s="140"/>
      <c r="F317" s="141"/>
      <c r="G317" s="141"/>
      <c r="H317" s="143"/>
      <c r="I317" s="144"/>
      <c r="J317" s="187"/>
      <c r="K317" s="143"/>
      <c r="L317" s="122"/>
      <c r="M317" s="169"/>
      <c r="N317" s="169"/>
      <c r="O317" s="169"/>
      <c r="P317" s="167"/>
      <c r="Q317" s="167"/>
    </row>
    <row r="318" spans="3:17" ht="16.5" customHeight="1">
      <c r="C318" s="241"/>
      <c r="D318" s="160"/>
      <c r="E318" s="140"/>
      <c r="F318" s="141"/>
      <c r="G318" s="141"/>
      <c r="H318" s="143"/>
      <c r="I318" s="144"/>
      <c r="J318" s="187"/>
      <c r="K318" s="143"/>
      <c r="L318" s="122"/>
      <c r="M318" s="169"/>
      <c r="N318" s="169"/>
      <c r="O318" s="169"/>
      <c r="P318" s="167"/>
      <c r="Q318" s="167"/>
    </row>
    <row r="319" spans="3:17" ht="16.5" customHeight="1">
      <c r="C319" s="241"/>
      <c r="D319" s="160"/>
      <c r="E319" s="140"/>
      <c r="F319" s="141"/>
      <c r="G319" s="141"/>
      <c r="H319" s="143"/>
      <c r="I319" s="144"/>
      <c r="J319" s="187"/>
      <c r="K319" s="143"/>
      <c r="L319" s="122"/>
      <c r="M319" s="169"/>
      <c r="N319" s="169"/>
      <c r="O319" s="169"/>
      <c r="P319" s="167"/>
      <c r="Q319" s="167"/>
    </row>
    <row r="320" spans="3:17" ht="16.5" customHeight="1">
      <c r="C320" s="241"/>
      <c r="D320" s="160"/>
      <c r="E320" s="140"/>
      <c r="F320" s="141"/>
      <c r="G320" s="141"/>
      <c r="H320" s="143"/>
      <c r="I320" s="144"/>
      <c r="J320" s="187"/>
      <c r="K320" s="143"/>
      <c r="L320" s="122"/>
      <c r="M320" s="169"/>
      <c r="N320" s="169"/>
      <c r="O320" s="169"/>
      <c r="P320" s="167"/>
      <c r="Q320" s="167"/>
    </row>
    <row r="321" spans="3:17" ht="16.5" customHeight="1">
      <c r="C321" s="241"/>
      <c r="D321" s="160"/>
      <c r="E321" s="140"/>
      <c r="F321" s="141"/>
      <c r="G321" s="141"/>
      <c r="H321" s="143"/>
      <c r="I321" s="144"/>
      <c r="J321" s="187"/>
      <c r="K321" s="143"/>
      <c r="L321" s="122"/>
      <c r="M321" s="169"/>
      <c r="N321" s="169"/>
      <c r="O321" s="169"/>
      <c r="P321" s="167"/>
      <c r="Q321" s="167"/>
    </row>
    <row r="322" spans="3:17" ht="16.5" customHeight="1">
      <c r="C322" s="241"/>
      <c r="D322" s="160"/>
      <c r="E322" s="140"/>
      <c r="F322" s="141"/>
      <c r="G322" s="141"/>
      <c r="H322" s="143"/>
      <c r="I322" s="144"/>
      <c r="J322" s="187"/>
      <c r="K322" s="143"/>
      <c r="L322" s="122"/>
      <c r="M322" s="169"/>
      <c r="N322" s="169"/>
      <c r="O322" s="169"/>
      <c r="P322" s="167"/>
      <c r="Q322" s="167"/>
    </row>
    <row r="323" spans="3:17" ht="16.5" customHeight="1">
      <c r="C323" s="241"/>
      <c r="D323" s="160"/>
      <c r="E323" s="140"/>
      <c r="F323" s="141"/>
      <c r="G323" s="141"/>
      <c r="H323" s="143"/>
      <c r="I323" s="144"/>
      <c r="J323" s="187"/>
      <c r="K323" s="143"/>
      <c r="L323" s="122"/>
      <c r="M323" s="169"/>
      <c r="N323" s="169"/>
      <c r="O323" s="169"/>
      <c r="P323" s="167"/>
      <c r="Q323" s="167"/>
    </row>
    <row r="324" spans="3:17" ht="16.5" customHeight="1">
      <c r="C324" s="241"/>
      <c r="D324" s="160"/>
      <c r="E324" s="140"/>
      <c r="F324" s="141"/>
      <c r="G324" s="141"/>
      <c r="H324" s="143"/>
      <c r="I324" s="144"/>
      <c r="J324" s="187"/>
      <c r="K324" s="143"/>
      <c r="L324" s="122"/>
      <c r="M324" s="169"/>
      <c r="N324" s="169"/>
      <c r="O324" s="169"/>
      <c r="P324" s="167"/>
      <c r="Q324" s="167"/>
    </row>
    <row r="325" spans="3:17" ht="16.5" customHeight="1">
      <c r="C325" s="241"/>
      <c r="D325" s="160"/>
      <c r="E325" s="140"/>
      <c r="F325" s="141"/>
      <c r="G325" s="141"/>
      <c r="H325" s="143"/>
      <c r="I325" s="144"/>
      <c r="J325" s="187"/>
      <c r="K325" s="143"/>
      <c r="L325" s="122"/>
      <c r="M325" s="169"/>
      <c r="N325" s="169"/>
      <c r="O325" s="169"/>
      <c r="P325" s="167"/>
      <c r="Q325" s="167"/>
    </row>
    <row r="326" spans="3:17" ht="16.5" customHeight="1">
      <c r="C326" s="241"/>
      <c r="D326" s="160"/>
      <c r="E326" s="140"/>
      <c r="F326" s="141"/>
      <c r="G326" s="141"/>
      <c r="H326" s="143"/>
      <c r="I326" s="144"/>
      <c r="J326" s="187"/>
      <c r="K326" s="143"/>
      <c r="L326" s="122"/>
      <c r="M326" s="169"/>
      <c r="N326" s="169"/>
      <c r="O326" s="169"/>
      <c r="P326" s="167"/>
      <c r="Q326" s="167"/>
    </row>
    <row r="327" spans="3:17" ht="16.5" customHeight="1">
      <c r="C327" s="241"/>
      <c r="D327" s="160"/>
      <c r="E327" s="140"/>
      <c r="F327" s="141"/>
      <c r="G327" s="141"/>
      <c r="H327" s="143"/>
      <c r="I327" s="144"/>
      <c r="J327" s="187"/>
      <c r="K327" s="143"/>
      <c r="L327" s="122"/>
      <c r="M327" s="169"/>
      <c r="N327" s="169"/>
      <c r="O327" s="169"/>
      <c r="P327" s="167"/>
      <c r="Q327" s="167"/>
    </row>
    <row r="328" spans="3:17" ht="16.5" customHeight="1">
      <c r="C328" s="241"/>
      <c r="D328" s="160"/>
      <c r="E328" s="140"/>
      <c r="F328" s="141"/>
      <c r="G328" s="141"/>
      <c r="H328" s="143"/>
      <c r="I328" s="144"/>
      <c r="J328" s="187"/>
      <c r="K328" s="143"/>
      <c r="L328" s="122"/>
      <c r="M328" s="169"/>
      <c r="N328" s="169"/>
      <c r="O328" s="169"/>
      <c r="P328" s="167"/>
      <c r="Q328" s="167"/>
    </row>
    <row r="329" spans="3:17" ht="16.5" customHeight="1">
      <c r="C329" s="241"/>
      <c r="D329" s="160"/>
      <c r="E329" s="140"/>
      <c r="F329" s="141"/>
      <c r="G329" s="141"/>
      <c r="H329" s="143"/>
      <c r="I329" s="144"/>
      <c r="J329" s="187"/>
      <c r="K329" s="143"/>
      <c r="L329" s="122"/>
      <c r="M329" s="169"/>
      <c r="N329" s="169"/>
      <c r="O329" s="169"/>
      <c r="P329" s="167"/>
      <c r="Q329" s="167"/>
    </row>
    <row r="330" spans="3:17" ht="16.5" customHeight="1">
      <c r="C330" s="241"/>
      <c r="D330" s="160"/>
      <c r="E330" s="140"/>
      <c r="F330" s="141"/>
      <c r="G330" s="141"/>
      <c r="H330" s="143"/>
      <c r="I330" s="144"/>
      <c r="J330" s="187"/>
      <c r="K330" s="143"/>
      <c r="L330" s="122"/>
      <c r="M330" s="169"/>
      <c r="N330" s="169"/>
      <c r="O330" s="169"/>
      <c r="P330" s="167"/>
      <c r="Q330" s="167"/>
    </row>
    <row r="331" spans="3:17" ht="16.5" customHeight="1">
      <c r="C331" s="241"/>
      <c r="D331" s="160"/>
      <c r="E331" s="140"/>
      <c r="F331" s="141"/>
      <c r="G331" s="141"/>
      <c r="H331" s="143"/>
      <c r="I331" s="144"/>
      <c r="J331" s="187"/>
      <c r="K331" s="143"/>
      <c r="L331" s="122"/>
      <c r="M331" s="169"/>
      <c r="N331" s="169"/>
      <c r="O331" s="169"/>
      <c r="P331" s="167"/>
      <c r="Q331" s="167"/>
    </row>
    <row r="332" spans="3:17" ht="16.5" customHeight="1">
      <c r="C332" s="241"/>
      <c r="D332" s="160"/>
      <c r="E332" s="140"/>
      <c r="F332" s="141"/>
      <c r="G332" s="141"/>
      <c r="H332" s="143"/>
      <c r="I332" s="144"/>
      <c r="J332" s="187"/>
      <c r="K332" s="143"/>
      <c r="L332" s="122"/>
      <c r="M332" s="169"/>
      <c r="N332" s="169"/>
      <c r="O332" s="169"/>
      <c r="P332" s="167"/>
      <c r="Q332" s="167"/>
    </row>
    <row r="333" spans="3:17" ht="16.5" customHeight="1">
      <c r="C333" s="241"/>
      <c r="D333" s="160"/>
      <c r="E333" s="140"/>
      <c r="F333" s="141"/>
      <c r="G333" s="141"/>
      <c r="H333" s="143"/>
      <c r="I333" s="144"/>
      <c r="J333" s="187"/>
      <c r="K333" s="143"/>
      <c r="L333" s="122"/>
      <c r="M333" s="169"/>
      <c r="N333" s="169"/>
      <c r="O333" s="169"/>
      <c r="P333" s="167"/>
      <c r="Q333" s="167"/>
    </row>
    <row r="334" spans="3:17" ht="16.5" customHeight="1">
      <c r="C334" s="241"/>
      <c r="D334" s="160"/>
      <c r="E334" s="140"/>
      <c r="F334" s="141"/>
      <c r="G334" s="141"/>
      <c r="H334" s="143"/>
      <c r="I334" s="144"/>
      <c r="J334" s="187"/>
      <c r="K334" s="143"/>
      <c r="L334" s="122"/>
      <c r="M334" s="169"/>
      <c r="N334" s="169"/>
      <c r="O334" s="169"/>
      <c r="P334" s="167"/>
      <c r="Q334" s="167"/>
    </row>
    <row r="335" spans="3:17" ht="16.5" customHeight="1">
      <c r="C335" s="241"/>
      <c r="D335" s="160"/>
      <c r="E335" s="140"/>
      <c r="F335" s="141"/>
      <c r="G335" s="141"/>
      <c r="H335" s="143"/>
      <c r="I335" s="144"/>
      <c r="J335" s="187"/>
      <c r="K335" s="143"/>
      <c r="L335" s="122"/>
      <c r="M335" s="169"/>
      <c r="N335" s="169"/>
      <c r="O335" s="169"/>
      <c r="P335" s="167"/>
      <c r="Q335" s="167"/>
    </row>
    <row r="336" spans="3:17" ht="16.5" customHeight="1">
      <c r="C336" s="241"/>
      <c r="D336" s="160"/>
      <c r="E336" s="140"/>
      <c r="F336" s="141"/>
      <c r="G336" s="141"/>
      <c r="H336" s="143"/>
      <c r="I336" s="144"/>
      <c r="J336" s="187"/>
      <c r="K336" s="143"/>
      <c r="L336" s="122"/>
      <c r="M336" s="169"/>
      <c r="N336" s="169"/>
      <c r="O336" s="169"/>
      <c r="P336" s="167"/>
      <c r="Q336" s="167"/>
    </row>
    <row r="337" spans="3:17" ht="16.5" customHeight="1">
      <c r="C337" s="241"/>
      <c r="D337" s="160"/>
      <c r="E337" s="140"/>
      <c r="F337" s="141"/>
      <c r="G337" s="141"/>
      <c r="H337" s="143"/>
      <c r="I337" s="144"/>
      <c r="J337" s="187"/>
      <c r="K337" s="143"/>
      <c r="L337" s="122"/>
      <c r="M337" s="169"/>
      <c r="N337" s="169"/>
      <c r="O337" s="169"/>
      <c r="P337" s="167"/>
      <c r="Q337" s="167"/>
    </row>
    <row r="338" spans="3:17" ht="16.5" customHeight="1">
      <c r="C338" s="241"/>
      <c r="D338" s="160"/>
      <c r="E338" s="140"/>
      <c r="F338" s="141"/>
      <c r="G338" s="141"/>
      <c r="H338" s="143"/>
      <c r="I338" s="144"/>
      <c r="J338" s="187"/>
      <c r="K338" s="143"/>
      <c r="L338" s="122"/>
      <c r="M338" s="169"/>
      <c r="N338" s="169"/>
      <c r="O338" s="169"/>
      <c r="P338" s="167"/>
      <c r="Q338" s="167"/>
    </row>
    <row r="339" spans="3:17" ht="16.5" customHeight="1">
      <c r="C339" s="241"/>
      <c r="D339" s="160"/>
      <c r="E339" s="140"/>
      <c r="F339" s="141"/>
      <c r="G339" s="141"/>
      <c r="H339" s="143"/>
      <c r="I339" s="144"/>
      <c r="J339" s="187"/>
      <c r="K339" s="143"/>
      <c r="L339" s="122"/>
      <c r="M339" s="169"/>
      <c r="N339" s="169"/>
      <c r="O339" s="169"/>
      <c r="P339" s="167"/>
      <c r="Q339" s="167"/>
    </row>
    <row r="340" spans="3:17" ht="16.5" customHeight="1">
      <c r="C340" s="241"/>
      <c r="D340" s="160"/>
      <c r="E340" s="140"/>
      <c r="F340" s="141"/>
      <c r="G340" s="141"/>
      <c r="H340" s="143"/>
      <c r="I340" s="144"/>
      <c r="J340" s="187"/>
      <c r="K340" s="143"/>
      <c r="L340" s="122"/>
      <c r="M340" s="169"/>
      <c r="N340" s="169"/>
      <c r="O340" s="169"/>
      <c r="P340" s="167"/>
      <c r="Q340" s="167"/>
    </row>
    <row r="341" spans="3:17" ht="16.5" customHeight="1">
      <c r="C341" s="241"/>
      <c r="D341" s="160"/>
      <c r="E341" s="140"/>
      <c r="F341" s="141"/>
      <c r="G341" s="141"/>
      <c r="H341" s="143"/>
      <c r="I341" s="144"/>
      <c r="J341" s="187"/>
      <c r="K341" s="143"/>
      <c r="L341" s="122"/>
      <c r="M341" s="169"/>
      <c r="N341" s="169"/>
      <c r="O341" s="169"/>
      <c r="P341" s="167"/>
      <c r="Q341" s="167"/>
    </row>
    <row r="342" spans="3:17" ht="16.5" customHeight="1">
      <c r="C342" s="241"/>
      <c r="D342" s="160"/>
      <c r="E342" s="140"/>
      <c r="F342" s="141"/>
      <c r="G342" s="141"/>
      <c r="H342" s="143"/>
      <c r="I342" s="144"/>
      <c r="J342" s="187"/>
      <c r="K342" s="143"/>
      <c r="L342" s="122"/>
      <c r="M342" s="169"/>
      <c r="N342" s="169"/>
      <c r="O342" s="169"/>
      <c r="P342" s="167"/>
      <c r="Q342" s="167"/>
    </row>
    <row r="343" spans="3:17" ht="16.5" customHeight="1">
      <c r="C343" s="241"/>
      <c r="D343" s="160"/>
      <c r="E343" s="140"/>
      <c r="F343" s="141"/>
      <c r="G343" s="141"/>
      <c r="H343" s="143"/>
      <c r="I343" s="144"/>
      <c r="J343" s="187"/>
      <c r="K343" s="143"/>
      <c r="L343" s="122"/>
      <c r="M343" s="169"/>
      <c r="N343" s="169"/>
      <c r="O343" s="169"/>
      <c r="P343" s="167"/>
      <c r="Q343" s="167"/>
    </row>
    <row r="344" spans="3:17" ht="16.5" customHeight="1">
      <c r="C344" s="241"/>
      <c r="D344" s="160"/>
      <c r="E344" s="140"/>
      <c r="F344" s="141"/>
      <c r="G344" s="141"/>
      <c r="H344" s="143"/>
      <c r="I344" s="144"/>
      <c r="J344" s="187"/>
      <c r="K344" s="143"/>
      <c r="L344" s="122"/>
      <c r="M344" s="169"/>
      <c r="N344" s="169"/>
      <c r="O344" s="169"/>
      <c r="P344" s="167"/>
      <c r="Q344" s="167"/>
    </row>
    <row r="345" spans="3:17" ht="16.5" customHeight="1">
      <c r="C345" s="241"/>
      <c r="D345" s="160"/>
      <c r="E345" s="140"/>
      <c r="F345" s="141"/>
      <c r="G345" s="141"/>
      <c r="H345" s="143"/>
      <c r="I345" s="144"/>
      <c r="J345" s="187"/>
      <c r="K345" s="143"/>
      <c r="L345" s="122"/>
      <c r="M345" s="169"/>
      <c r="N345" s="169"/>
      <c r="O345" s="169"/>
      <c r="P345" s="167"/>
      <c r="Q345" s="167"/>
    </row>
    <row r="346" spans="3:17" ht="16.5" customHeight="1">
      <c r="C346" s="241"/>
      <c r="D346" s="160"/>
      <c r="E346" s="140"/>
      <c r="F346" s="141"/>
      <c r="G346" s="141"/>
      <c r="H346" s="143"/>
      <c r="I346" s="144"/>
      <c r="J346" s="187"/>
      <c r="K346" s="143"/>
      <c r="L346" s="122"/>
      <c r="M346" s="169"/>
      <c r="N346" s="169"/>
      <c r="O346" s="169"/>
      <c r="P346" s="167"/>
      <c r="Q346" s="167"/>
    </row>
    <row r="347" spans="3:17" ht="16.5" customHeight="1">
      <c r="C347" s="241"/>
      <c r="D347" s="160"/>
      <c r="E347" s="140"/>
      <c r="F347" s="141"/>
      <c r="G347" s="141"/>
      <c r="H347" s="143"/>
      <c r="I347" s="144"/>
      <c r="J347" s="187"/>
      <c r="K347" s="143"/>
      <c r="L347" s="122"/>
      <c r="M347" s="169"/>
      <c r="N347" s="169"/>
      <c r="O347" s="169"/>
      <c r="P347" s="167"/>
      <c r="Q347" s="167"/>
    </row>
    <row r="348" spans="3:17" ht="16.5" customHeight="1">
      <c r="C348" s="241"/>
      <c r="D348" s="160"/>
      <c r="E348" s="140"/>
      <c r="F348" s="141"/>
      <c r="G348" s="141"/>
      <c r="H348" s="143"/>
      <c r="I348" s="144"/>
      <c r="J348" s="187"/>
      <c r="K348" s="143"/>
      <c r="L348" s="122"/>
      <c r="M348" s="169"/>
      <c r="N348" s="169"/>
      <c r="O348" s="169"/>
      <c r="P348" s="167"/>
      <c r="Q348" s="167"/>
    </row>
    <row r="349" spans="3:17" ht="16.5" customHeight="1">
      <c r="C349" s="241"/>
      <c r="D349" s="160"/>
      <c r="E349" s="140"/>
      <c r="F349" s="141"/>
      <c r="G349" s="141"/>
      <c r="H349" s="143"/>
      <c r="I349" s="144"/>
      <c r="J349" s="187"/>
      <c r="K349" s="143"/>
      <c r="L349" s="122"/>
      <c r="M349" s="169"/>
      <c r="N349" s="169"/>
      <c r="O349" s="169"/>
      <c r="P349" s="167"/>
      <c r="Q349" s="167"/>
    </row>
    <row r="350" spans="3:17" ht="16.5" customHeight="1">
      <c r="C350" s="241"/>
      <c r="D350" s="160"/>
      <c r="E350" s="140"/>
      <c r="F350" s="141"/>
      <c r="G350" s="141"/>
      <c r="H350" s="143"/>
      <c r="I350" s="144"/>
      <c r="J350" s="187"/>
      <c r="K350" s="143"/>
      <c r="L350" s="122"/>
      <c r="M350" s="169"/>
      <c r="N350" s="169"/>
      <c r="O350" s="169"/>
      <c r="P350" s="167"/>
      <c r="Q350" s="167"/>
    </row>
    <row r="351" spans="3:17" ht="16.5" customHeight="1">
      <c r="C351" s="241"/>
      <c r="D351" s="160"/>
      <c r="E351" s="140"/>
      <c r="F351" s="141"/>
      <c r="G351" s="141"/>
      <c r="H351" s="143"/>
      <c r="I351" s="144"/>
      <c r="J351" s="187"/>
      <c r="K351" s="143"/>
      <c r="L351" s="122"/>
      <c r="M351" s="169"/>
      <c r="N351" s="169"/>
      <c r="O351" s="169"/>
      <c r="P351" s="167"/>
      <c r="Q351" s="167"/>
    </row>
    <row r="352" spans="3:17" ht="16.5" customHeight="1">
      <c r="C352" s="241"/>
      <c r="D352" s="160"/>
      <c r="E352" s="140"/>
      <c r="F352" s="141"/>
      <c r="G352" s="141"/>
      <c r="H352" s="143"/>
      <c r="I352" s="144"/>
      <c r="J352" s="187"/>
      <c r="K352" s="143"/>
      <c r="L352" s="122"/>
      <c r="M352" s="169"/>
      <c r="N352" s="169"/>
      <c r="O352" s="169"/>
      <c r="P352" s="167"/>
      <c r="Q352" s="167"/>
    </row>
    <row r="353" spans="3:17" ht="16.5" customHeight="1">
      <c r="C353" s="241"/>
      <c r="D353" s="160"/>
      <c r="E353" s="140"/>
      <c r="F353" s="141"/>
      <c r="G353" s="141"/>
      <c r="H353" s="143"/>
      <c r="I353" s="144"/>
      <c r="J353" s="187"/>
      <c r="K353" s="143"/>
      <c r="L353" s="122"/>
      <c r="M353" s="169"/>
      <c r="N353" s="169"/>
      <c r="O353" s="169"/>
      <c r="P353" s="167"/>
      <c r="Q353" s="167"/>
    </row>
    <row r="354" spans="3:17" ht="16.5" customHeight="1">
      <c r="C354" s="241"/>
      <c r="D354" s="160"/>
      <c r="E354" s="140"/>
      <c r="F354" s="141"/>
      <c r="G354" s="141"/>
      <c r="H354" s="143"/>
      <c r="I354" s="144"/>
      <c r="J354" s="187"/>
      <c r="K354" s="143"/>
      <c r="L354" s="122"/>
      <c r="M354" s="169"/>
      <c r="N354" s="169"/>
      <c r="O354" s="169"/>
      <c r="P354" s="167"/>
      <c r="Q354" s="167"/>
    </row>
    <row r="355" spans="3:17" ht="16.5" customHeight="1">
      <c r="C355" s="241"/>
      <c r="D355" s="160"/>
      <c r="E355" s="140"/>
      <c r="F355" s="141"/>
      <c r="G355" s="141"/>
      <c r="H355" s="143"/>
      <c r="I355" s="144"/>
      <c r="J355" s="187"/>
      <c r="K355" s="143"/>
      <c r="L355" s="122"/>
      <c r="M355" s="169"/>
      <c r="N355" s="169"/>
      <c r="O355" s="169"/>
      <c r="P355" s="167"/>
      <c r="Q355" s="167"/>
    </row>
    <row r="356" spans="3:17" ht="16.5" customHeight="1">
      <c r="C356" s="241"/>
      <c r="D356" s="160"/>
      <c r="E356" s="140"/>
      <c r="F356" s="141"/>
      <c r="G356" s="141"/>
      <c r="H356" s="143"/>
      <c r="I356" s="144"/>
      <c r="J356" s="187"/>
      <c r="K356" s="143"/>
      <c r="L356" s="122"/>
      <c r="M356" s="169"/>
      <c r="N356" s="169"/>
      <c r="O356" s="169"/>
      <c r="P356" s="167"/>
      <c r="Q356" s="167"/>
    </row>
    <row r="357" spans="3:17" ht="16.5" customHeight="1">
      <c r="C357" s="241"/>
      <c r="D357" s="160"/>
      <c r="E357" s="140"/>
      <c r="F357" s="141"/>
      <c r="G357" s="141"/>
      <c r="H357" s="143"/>
      <c r="I357" s="144"/>
      <c r="J357" s="187"/>
      <c r="K357" s="143"/>
      <c r="L357" s="122"/>
      <c r="M357" s="169"/>
      <c r="N357" s="169"/>
      <c r="O357" s="169"/>
      <c r="P357" s="167"/>
      <c r="Q357" s="167"/>
    </row>
    <row r="358" spans="3:17" ht="16.5" customHeight="1">
      <c r="C358" s="241"/>
      <c r="D358" s="160"/>
      <c r="E358" s="140"/>
      <c r="F358" s="141"/>
      <c r="G358" s="141"/>
      <c r="H358" s="143"/>
      <c r="I358" s="144"/>
      <c r="J358" s="187"/>
      <c r="K358" s="143"/>
      <c r="L358" s="122"/>
      <c r="M358" s="169"/>
      <c r="N358" s="169"/>
      <c r="O358" s="169"/>
      <c r="P358" s="167"/>
      <c r="Q358" s="167"/>
    </row>
    <row r="359" spans="3:17" ht="16.5" customHeight="1">
      <c r="C359" s="241"/>
      <c r="D359" s="160"/>
      <c r="E359" s="140"/>
      <c r="F359" s="141"/>
      <c r="G359" s="141"/>
      <c r="H359" s="143"/>
      <c r="I359" s="144"/>
      <c r="J359" s="187"/>
      <c r="K359" s="143"/>
      <c r="L359" s="122"/>
      <c r="M359" s="169"/>
      <c r="N359" s="169"/>
      <c r="O359" s="169"/>
      <c r="P359" s="167"/>
      <c r="Q359" s="167"/>
    </row>
    <row r="360" spans="3:17" ht="16.5" customHeight="1">
      <c r="C360" s="241"/>
      <c r="D360" s="160"/>
      <c r="E360" s="140"/>
      <c r="F360" s="141"/>
      <c r="G360" s="141"/>
      <c r="H360" s="143"/>
      <c r="I360" s="144"/>
      <c r="J360" s="187"/>
      <c r="K360" s="143"/>
      <c r="L360" s="122"/>
      <c r="M360" s="169"/>
      <c r="N360" s="169"/>
      <c r="O360" s="169"/>
      <c r="P360" s="167"/>
      <c r="Q360" s="167"/>
    </row>
    <row r="361" spans="3:17" ht="16.5" customHeight="1">
      <c r="C361" s="241"/>
      <c r="D361" s="160"/>
      <c r="E361" s="140"/>
      <c r="F361" s="141"/>
      <c r="G361" s="141"/>
      <c r="H361" s="143"/>
      <c r="I361" s="144"/>
      <c r="J361" s="187"/>
      <c r="K361" s="143"/>
      <c r="L361" s="122"/>
      <c r="M361" s="169"/>
      <c r="N361" s="169"/>
      <c r="O361" s="169"/>
      <c r="P361" s="167"/>
      <c r="Q361" s="167"/>
    </row>
    <row r="362" spans="3:17" ht="16.5" customHeight="1">
      <c r="C362" s="241"/>
      <c r="D362" s="160"/>
      <c r="E362" s="140"/>
      <c r="F362" s="141"/>
      <c r="G362" s="141"/>
      <c r="H362" s="143"/>
      <c r="I362" s="144"/>
      <c r="J362" s="187"/>
      <c r="K362" s="143"/>
      <c r="L362" s="122"/>
      <c r="M362" s="169"/>
      <c r="N362" s="169"/>
      <c r="O362" s="169"/>
      <c r="P362" s="167"/>
      <c r="Q362" s="167"/>
    </row>
    <row r="363" spans="3:17" ht="16.5" customHeight="1">
      <c r="C363" s="241"/>
      <c r="D363" s="160"/>
      <c r="E363" s="140"/>
      <c r="F363" s="141"/>
      <c r="G363" s="141"/>
      <c r="H363" s="143"/>
      <c r="I363" s="144"/>
      <c r="J363" s="187"/>
      <c r="K363" s="143"/>
      <c r="L363" s="122"/>
      <c r="M363" s="169"/>
      <c r="N363" s="169"/>
      <c r="O363" s="169"/>
      <c r="P363" s="167"/>
      <c r="Q363" s="167"/>
    </row>
    <row r="364" spans="3:17" ht="16.5" customHeight="1">
      <c r="C364" s="241"/>
      <c r="D364" s="160"/>
      <c r="E364" s="140"/>
      <c r="F364" s="141"/>
      <c r="G364" s="141"/>
      <c r="H364" s="143"/>
      <c r="I364" s="144"/>
      <c r="J364" s="187"/>
      <c r="K364" s="143"/>
      <c r="L364" s="122"/>
      <c r="M364" s="169"/>
      <c r="N364" s="169"/>
      <c r="O364" s="169"/>
      <c r="P364" s="167"/>
      <c r="Q364" s="167"/>
    </row>
    <row r="365" spans="3:17" ht="16.5" customHeight="1">
      <c r="C365" s="241"/>
      <c r="D365" s="160"/>
      <c r="E365" s="140"/>
      <c r="F365" s="141"/>
      <c r="G365" s="141"/>
      <c r="H365" s="143"/>
      <c r="I365" s="144"/>
      <c r="J365" s="187"/>
      <c r="K365" s="143"/>
      <c r="L365" s="122"/>
      <c r="M365" s="169"/>
      <c r="N365" s="169"/>
      <c r="O365" s="169"/>
      <c r="P365" s="167"/>
      <c r="Q365" s="167"/>
    </row>
    <row r="366" spans="3:17" ht="16.5" customHeight="1">
      <c r="C366" s="241"/>
      <c r="D366" s="160"/>
      <c r="E366" s="140"/>
      <c r="F366" s="141"/>
      <c r="G366" s="141"/>
      <c r="H366" s="143"/>
      <c r="I366" s="144"/>
      <c r="J366" s="187"/>
      <c r="K366" s="143"/>
      <c r="L366" s="122"/>
      <c r="M366" s="169"/>
      <c r="N366" s="169"/>
      <c r="O366" s="169"/>
      <c r="P366" s="167"/>
      <c r="Q366" s="167"/>
    </row>
    <row r="367" spans="3:17" ht="16.5" customHeight="1">
      <c r="C367" s="241"/>
      <c r="D367" s="160"/>
      <c r="E367" s="140"/>
      <c r="F367" s="141"/>
      <c r="G367" s="141"/>
      <c r="H367" s="143"/>
      <c r="I367" s="144"/>
      <c r="J367" s="187"/>
      <c r="K367" s="143"/>
      <c r="L367" s="122"/>
      <c r="M367" s="169"/>
      <c r="N367" s="169"/>
      <c r="O367" s="169"/>
      <c r="P367" s="167"/>
      <c r="Q367" s="167"/>
    </row>
    <row r="368" spans="3:17" ht="16.5" customHeight="1">
      <c r="C368" s="241"/>
      <c r="D368" s="160"/>
      <c r="E368" s="140"/>
      <c r="F368" s="141"/>
      <c r="G368" s="141"/>
      <c r="H368" s="143"/>
      <c r="I368" s="144"/>
      <c r="J368" s="187"/>
      <c r="K368" s="143"/>
      <c r="L368" s="122"/>
      <c r="M368" s="169"/>
      <c r="N368" s="169"/>
      <c r="O368" s="169"/>
      <c r="P368" s="167"/>
      <c r="Q368" s="167"/>
    </row>
    <row r="369" spans="3:17" ht="16.5" customHeight="1">
      <c r="C369" s="241"/>
      <c r="D369" s="160"/>
      <c r="E369" s="140"/>
      <c r="F369" s="141"/>
      <c r="G369" s="141"/>
      <c r="H369" s="143"/>
      <c r="I369" s="144"/>
      <c r="J369" s="187"/>
      <c r="K369" s="143"/>
      <c r="L369" s="122"/>
      <c r="M369" s="169"/>
      <c r="N369" s="169"/>
      <c r="O369" s="169"/>
      <c r="P369" s="167"/>
      <c r="Q369" s="167"/>
    </row>
    <row r="370" spans="3:17" ht="16.5" customHeight="1">
      <c r="C370" s="241"/>
      <c r="D370" s="160"/>
      <c r="E370" s="140"/>
      <c r="F370" s="141"/>
      <c r="G370" s="141"/>
      <c r="H370" s="143"/>
      <c r="I370" s="144"/>
      <c r="J370" s="187"/>
      <c r="K370" s="143"/>
      <c r="L370" s="122"/>
      <c r="M370" s="169"/>
      <c r="N370" s="169"/>
      <c r="O370" s="169"/>
      <c r="P370" s="167"/>
      <c r="Q370" s="167"/>
    </row>
    <row r="371" spans="3:17" ht="16.5" customHeight="1">
      <c r="C371" s="241"/>
      <c r="D371" s="160"/>
      <c r="E371" s="140"/>
      <c r="F371" s="141"/>
      <c r="G371" s="141"/>
      <c r="H371" s="143"/>
      <c r="I371" s="144"/>
      <c r="J371" s="187"/>
      <c r="K371" s="143"/>
      <c r="L371" s="122"/>
      <c r="M371" s="169"/>
      <c r="N371" s="169"/>
      <c r="O371" s="169"/>
      <c r="P371" s="167"/>
      <c r="Q371" s="167"/>
    </row>
    <row r="372" spans="3:17" ht="16.5" customHeight="1">
      <c r="C372" s="241"/>
      <c r="D372" s="160"/>
      <c r="E372" s="140"/>
      <c r="F372" s="141"/>
      <c r="G372" s="141"/>
      <c r="H372" s="143"/>
      <c r="I372" s="144"/>
      <c r="J372" s="187"/>
      <c r="K372" s="143"/>
      <c r="L372" s="122"/>
      <c r="M372" s="169"/>
      <c r="N372" s="169"/>
      <c r="O372" s="169"/>
      <c r="P372" s="167"/>
      <c r="Q372" s="167"/>
    </row>
    <row r="373" spans="3:17" ht="16.5" customHeight="1">
      <c r="C373" s="241"/>
      <c r="D373" s="160"/>
      <c r="E373" s="140"/>
      <c r="F373" s="141"/>
      <c r="G373" s="141"/>
      <c r="H373" s="143"/>
      <c r="I373" s="144"/>
      <c r="J373" s="187"/>
      <c r="K373" s="143"/>
      <c r="L373" s="122"/>
      <c r="M373" s="169"/>
      <c r="N373" s="169"/>
      <c r="O373" s="169"/>
      <c r="P373" s="167"/>
      <c r="Q373" s="167"/>
    </row>
    <row r="374" spans="3:17" ht="16.5" customHeight="1">
      <c r="C374" s="241"/>
      <c r="D374" s="160"/>
      <c r="E374" s="140"/>
      <c r="F374" s="141"/>
      <c r="G374" s="141"/>
      <c r="H374" s="143"/>
      <c r="I374" s="144"/>
      <c r="J374" s="187"/>
      <c r="K374" s="143"/>
      <c r="L374" s="122"/>
      <c r="M374" s="169"/>
      <c r="N374" s="169"/>
      <c r="O374" s="169"/>
      <c r="P374" s="167"/>
      <c r="Q374" s="167"/>
    </row>
    <row r="375" spans="3:17" ht="16.5" customHeight="1">
      <c r="C375" s="241"/>
      <c r="D375" s="160"/>
      <c r="E375" s="140"/>
      <c r="F375" s="141"/>
      <c r="G375" s="141"/>
      <c r="H375" s="143"/>
      <c r="I375" s="144"/>
      <c r="J375" s="187"/>
      <c r="K375" s="143"/>
      <c r="L375" s="122"/>
      <c r="M375" s="169"/>
      <c r="N375" s="169"/>
      <c r="O375" s="169"/>
      <c r="P375" s="167"/>
      <c r="Q375" s="167"/>
    </row>
    <row r="376" spans="3:17" ht="16.5" customHeight="1">
      <c r="C376" s="241"/>
      <c r="D376" s="160"/>
      <c r="E376" s="140"/>
      <c r="F376" s="141"/>
      <c r="G376" s="141"/>
      <c r="H376" s="143"/>
      <c r="I376" s="144"/>
      <c r="J376" s="187"/>
      <c r="K376" s="143"/>
      <c r="L376" s="122"/>
      <c r="M376" s="169"/>
      <c r="N376" s="169"/>
      <c r="O376" s="169"/>
      <c r="P376" s="167"/>
      <c r="Q376" s="167"/>
    </row>
    <row r="377" spans="3:17" ht="16.5" customHeight="1">
      <c r="C377" s="241"/>
      <c r="D377" s="160"/>
      <c r="E377" s="140"/>
      <c r="F377" s="141"/>
      <c r="G377" s="141"/>
      <c r="H377" s="143"/>
      <c r="I377" s="144"/>
      <c r="J377" s="187"/>
      <c r="K377" s="143"/>
      <c r="L377" s="122"/>
      <c r="M377" s="169"/>
      <c r="N377" s="169"/>
      <c r="O377" s="169"/>
      <c r="P377" s="167"/>
      <c r="Q377" s="167"/>
    </row>
    <row r="378" spans="3:17" ht="16.5" customHeight="1">
      <c r="C378" s="241"/>
      <c r="D378" s="160"/>
      <c r="E378" s="140"/>
      <c r="F378" s="141"/>
      <c r="G378" s="141"/>
      <c r="H378" s="143"/>
      <c r="I378" s="144"/>
      <c r="J378" s="187"/>
      <c r="K378" s="143"/>
      <c r="L378" s="122"/>
      <c r="M378" s="169"/>
      <c r="N378" s="169"/>
      <c r="O378" s="169"/>
      <c r="P378" s="167"/>
      <c r="Q378" s="167"/>
    </row>
    <row r="379" spans="3:17" ht="16.5" customHeight="1">
      <c r="C379" s="241"/>
      <c r="D379" s="160"/>
      <c r="E379" s="140"/>
      <c r="F379" s="141"/>
      <c r="G379" s="141"/>
      <c r="H379" s="143"/>
      <c r="I379" s="144"/>
      <c r="J379" s="187"/>
      <c r="K379" s="143"/>
      <c r="L379" s="122"/>
      <c r="M379" s="169"/>
      <c r="N379" s="169"/>
      <c r="O379" s="169"/>
      <c r="P379" s="167"/>
      <c r="Q379" s="167"/>
    </row>
    <row r="380" spans="3:17" ht="16.5" customHeight="1">
      <c r="C380" s="241"/>
      <c r="D380" s="160"/>
      <c r="E380" s="140"/>
      <c r="F380" s="141"/>
      <c r="G380" s="141"/>
      <c r="H380" s="143"/>
      <c r="I380" s="144"/>
      <c r="J380" s="187"/>
      <c r="K380" s="143"/>
      <c r="L380" s="122"/>
      <c r="M380" s="169"/>
      <c r="N380" s="169"/>
      <c r="O380" s="169"/>
      <c r="P380" s="167"/>
      <c r="Q380" s="167"/>
    </row>
    <row r="381" spans="3:17" ht="16.5" customHeight="1">
      <c r="C381" s="241"/>
      <c r="D381" s="160"/>
      <c r="E381" s="140"/>
      <c r="F381" s="141"/>
      <c r="G381" s="141"/>
      <c r="H381" s="143"/>
      <c r="I381" s="144"/>
      <c r="J381" s="187"/>
      <c r="K381" s="143"/>
      <c r="L381" s="122"/>
      <c r="M381" s="169"/>
      <c r="N381" s="169"/>
      <c r="O381" s="169"/>
      <c r="P381" s="167"/>
      <c r="Q381" s="167"/>
    </row>
    <row r="382" spans="3:17" ht="16.5" customHeight="1">
      <c r="C382" s="241"/>
      <c r="D382" s="160"/>
      <c r="E382" s="140"/>
      <c r="F382" s="141"/>
      <c r="G382" s="141"/>
      <c r="H382" s="143"/>
      <c r="I382" s="144"/>
      <c r="J382" s="187"/>
      <c r="K382" s="143"/>
      <c r="L382" s="122"/>
      <c r="M382" s="169"/>
      <c r="N382" s="169"/>
      <c r="O382" s="169"/>
      <c r="P382" s="167"/>
      <c r="Q382" s="167"/>
    </row>
    <row r="383" spans="3:17" ht="16.5" customHeight="1">
      <c r="C383" s="241"/>
      <c r="D383" s="160"/>
      <c r="E383" s="140"/>
      <c r="F383" s="141"/>
      <c r="G383" s="141"/>
      <c r="H383" s="143"/>
      <c r="I383" s="144"/>
      <c r="J383" s="187"/>
      <c r="K383" s="143"/>
      <c r="L383" s="122"/>
      <c r="M383" s="169"/>
      <c r="N383" s="169"/>
      <c r="O383" s="169"/>
      <c r="P383" s="167"/>
      <c r="Q383" s="167"/>
    </row>
    <row r="384" spans="3:17" ht="16.5" customHeight="1">
      <c r="C384" s="241"/>
      <c r="D384" s="160"/>
      <c r="E384" s="140"/>
      <c r="F384" s="141"/>
      <c r="G384" s="141"/>
      <c r="H384" s="143"/>
      <c r="I384" s="144"/>
      <c r="J384" s="187"/>
      <c r="K384" s="143"/>
      <c r="L384" s="122"/>
      <c r="M384" s="169"/>
      <c r="N384" s="169"/>
      <c r="O384" s="169"/>
      <c r="P384" s="167"/>
      <c r="Q384" s="167"/>
    </row>
    <row r="385" spans="3:17" ht="16.5" customHeight="1">
      <c r="C385" s="241"/>
      <c r="D385" s="160"/>
      <c r="E385" s="140"/>
      <c r="F385" s="141"/>
      <c r="G385" s="141"/>
      <c r="H385" s="143"/>
      <c r="I385" s="144"/>
      <c r="J385" s="187"/>
      <c r="K385" s="143"/>
      <c r="L385" s="122"/>
      <c r="M385" s="169"/>
      <c r="N385" s="169"/>
      <c r="O385" s="169"/>
      <c r="P385" s="167"/>
      <c r="Q385" s="167"/>
    </row>
    <row r="386" spans="3:17" ht="16.5" customHeight="1">
      <c r="C386" s="241"/>
      <c r="D386" s="160"/>
      <c r="E386" s="140"/>
      <c r="F386" s="141"/>
      <c r="G386" s="141"/>
      <c r="H386" s="143"/>
      <c r="I386" s="144"/>
      <c r="J386" s="187"/>
      <c r="K386" s="143"/>
      <c r="L386" s="122"/>
      <c r="M386" s="169"/>
      <c r="N386" s="169"/>
      <c r="O386" s="169"/>
      <c r="P386" s="167"/>
      <c r="Q386" s="167"/>
    </row>
    <row r="387" spans="3:17" ht="16.5" customHeight="1">
      <c r="C387" s="241"/>
      <c r="D387" s="160"/>
      <c r="E387" s="140"/>
      <c r="F387" s="141"/>
      <c r="G387" s="141"/>
      <c r="H387" s="143"/>
      <c r="I387" s="144"/>
      <c r="J387" s="187"/>
      <c r="K387" s="143"/>
      <c r="L387" s="122"/>
      <c r="M387" s="169"/>
      <c r="N387" s="169"/>
      <c r="O387" s="169"/>
      <c r="P387" s="167"/>
      <c r="Q387" s="167"/>
    </row>
    <row r="388" spans="3:17" ht="16.5" customHeight="1">
      <c r="C388" s="241"/>
      <c r="D388" s="160"/>
      <c r="E388" s="140"/>
      <c r="F388" s="141"/>
      <c r="G388" s="141"/>
      <c r="H388" s="143"/>
      <c r="I388" s="144"/>
      <c r="J388" s="187"/>
      <c r="K388" s="143"/>
      <c r="L388" s="122"/>
      <c r="M388" s="169"/>
      <c r="N388" s="169"/>
      <c r="O388" s="169"/>
      <c r="P388" s="167"/>
      <c r="Q388" s="167"/>
    </row>
    <row r="389" spans="3:17" ht="16.5" customHeight="1">
      <c r="C389" s="241"/>
      <c r="D389" s="160"/>
      <c r="E389" s="140"/>
      <c r="F389" s="141"/>
      <c r="G389" s="141"/>
      <c r="H389" s="143"/>
      <c r="I389" s="144"/>
      <c r="J389" s="187"/>
      <c r="K389" s="143"/>
      <c r="L389" s="122"/>
      <c r="M389" s="169"/>
      <c r="N389" s="169"/>
      <c r="O389" s="169"/>
      <c r="P389" s="167"/>
      <c r="Q389" s="167"/>
    </row>
    <row r="390" spans="3:17" ht="16.5" customHeight="1">
      <c r="C390" s="241"/>
      <c r="D390" s="160"/>
      <c r="E390" s="140"/>
      <c r="F390" s="141"/>
      <c r="G390" s="141"/>
      <c r="H390" s="143"/>
      <c r="I390" s="144"/>
      <c r="J390" s="187"/>
      <c r="K390" s="143"/>
      <c r="L390" s="122"/>
      <c r="M390" s="169"/>
      <c r="N390" s="169"/>
      <c r="O390" s="169"/>
      <c r="P390" s="167"/>
      <c r="Q390" s="167"/>
    </row>
    <row r="391" spans="3:17" ht="16.5" customHeight="1">
      <c r="C391" s="241"/>
      <c r="D391" s="160"/>
      <c r="E391" s="140"/>
      <c r="F391" s="141"/>
      <c r="G391" s="141"/>
      <c r="H391" s="143"/>
      <c r="I391" s="144"/>
      <c r="J391" s="187"/>
      <c r="K391" s="143"/>
      <c r="L391" s="122"/>
      <c r="M391" s="169"/>
      <c r="N391" s="169"/>
      <c r="O391" s="169"/>
      <c r="P391" s="167"/>
      <c r="Q391" s="167"/>
    </row>
    <row r="392" spans="3:17" ht="16.5" customHeight="1">
      <c r="C392" s="241"/>
      <c r="D392" s="160"/>
      <c r="E392" s="140"/>
      <c r="F392" s="141"/>
      <c r="G392" s="141"/>
      <c r="H392" s="143"/>
      <c r="I392" s="144"/>
      <c r="J392" s="187"/>
      <c r="K392" s="143"/>
      <c r="L392" s="122"/>
      <c r="M392" s="169"/>
      <c r="N392" s="169"/>
      <c r="O392" s="169"/>
      <c r="P392" s="167"/>
      <c r="Q392" s="167"/>
    </row>
    <row r="393" spans="3:17" ht="16.5" customHeight="1">
      <c r="C393" s="241"/>
      <c r="D393" s="160"/>
      <c r="E393" s="140"/>
      <c r="F393" s="141"/>
      <c r="G393" s="141"/>
      <c r="H393" s="143"/>
      <c r="I393" s="144"/>
      <c r="J393" s="187"/>
      <c r="K393" s="143"/>
      <c r="L393" s="122"/>
      <c r="M393" s="169"/>
      <c r="N393" s="169"/>
      <c r="O393" s="169"/>
      <c r="P393" s="167"/>
      <c r="Q393" s="167"/>
    </row>
    <row r="394" spans="3:17" ht="16.5" customHeight="1">
      <c r="C394" s="241"/>
      <c r="D394" s="160"/>
      <c r="E394" s="140"/>
      <c r="F394" s="141"/>
      <c r="G394" s="141"/>
      <c r="H394" s="143"/>
      <c r="I394" s="144"/>
      <c r="J394" s="187"/>
      <c r="K394" s="143"/>
      <c r="L394" s="122"/>
      <c r="M394" s="169"/>
      <c r="N394" s="169"/>
      <c r="O394" s="169"/>
      <c r="P394" s="167"/>
      <c r="Q394" s="167"/>
    </row>
    <row r="395" spans="3:17" ht="16.5" customHeight="1">
      <c r="C395" s="241"/>
      <c r="D395" s="160"/>
      <c r="E395" s="140"/>
      <c r="F395" s="141"/>
      <c r="G395" s="141"/>
      <c r="H395" s="143"/>
      <c r="I395" s="144"/>
      <c r="J395" s="187"/>
      <c r="K395" s="143"/>
      <c r="L395" s="122"/>
      <c r="M395" s="169"/>
      <c r="N395" s="169"/>
      <c r="O395" s="169"/>
      <c r="P395" s="167"/>
      <c r="Q395" s="167"/>
    </row>
    <row r="396" spans="3:17" ht="16.5" customHeight="1">
      <c r="C396" s="241"/>
      <c r="D396" s="160"/>
      <c r="E396" s="140"/>
      <c r="F396" s="141"/>
      <c r="G396" s="141"/>
      <c r="H396" s="143"/>
      <c r="I396" s="144"/>
      <c r="J396" s="187"/>
      <c r="K396" s="143"/>
      <c r="L396" s="122"/>
      <c r="M396" s="169"/>
      <c r="N396" s="169"/>
      <c r="O396" s="169"/>
      <c r="P396" s="167"/>
      <c r="Q396" s="167"/>
    </row>
    <row r="397" spans="3:17" ht="16.5" customHeight="1">
      <c r="C397" s="241"/>
      <c r="D397" s="160"/>
      <c r="E397" s="140"/>
      <c r="F397" s="141"/>
      <c r="G397" s="141"/>
      <c r="H397" s="143"/>
      <c r="I397" s="144"/>
      <c r="J397" s="187"/>
      <c r="K397" s="143"/>
      <c r="L397" s="122"/>
      <c r="M397" s="169"/>
      <c r="N397" s="169"/>
      <c r="O397" s="169"/>
      <c r="P397" s="167"/>
      <c r="Q397" s="167"/>
    </row>
    <row r="398" spans="3:17" ht="16.5" customHeight="1">
      <c r="C398" s="241"/>
      <c r="D398" s="160"/>
      <c r="E398" s="140"/>
      <c r="F398" s="141"/>
      <c r="G398" s="141"/>
      <c r="H398" s="143"/>
      <c r="I398" s="144"/>
      <c r="J398" s="187"/>
      <c r="K398" s="143"/>
      <c r="L398" s="122"/>
      <c r="M398" s="169"/>
      <c r="N398" s="169"/>
      <c r="O398" s="169"/>
      <c r="P398" s="167"/>
      <c r="Q398" s="167"/>
    </row>
    <row r="399" spans="3:17" ht="16.5" customHeight="1">
      <c r="C399" s="241"/>
      <c r="D399" s="160"/>
      <c r="E399" s="140"/>
      <c r="F399" s="141"/>
      <c r="G399" s="141"/>
      <c r="H399" s="143"/>
      <c r="I399" s="144"/>
      <c r="J399" s="187"/>
      <c r="K399" s="143"/>
      <c r="L399" s="122"/>
      <c r="M399" s="169"/>
      <c r="N399" s="169"/>
      <c r="O399" s="169"/>
      <c r="P399" s="167"/>
      <c r="Q399" s="167"/>
    </row>
    <row r="400" spans="3:17" ht="16.5" customHeight="1">
      <c r="C400" s="241"/>
      <c r="D400" s="160"/>
      <c r="E400" s="140"/>
      <c r="F400" s="141"/>
      <c r="G400" s="141"/>
      <c r="H400" s="143"/>
      <c r="I400" s="144"/>
      <c r="J400" s="187"/>
      <c r="K400" s="143"/>
      <c r="L400" s="122"/>
      <c r="M400" s="169"/>
      <c r="N400" s="169"/>
      <c r="O400" s="169"/>
      <c r="P400" s="167"/>
      <c r="Q400" s="167"/>
    </row>
    <row r="401" spans="3:17" ht="16.5" customHeight="1">
      <c r="C401" s="241"/>
      <c r="D401" s="160"/>
      <c r="E401" s="140"/>
      <c r="F401" s="141"/>
      <c r="G401" s="141"/>
      <c r="H401" s="143"/>
      <c r="I401" s="144"/>
      <c r="J401" s="187"/>
      <c r="K401" s="143"/>
      <c r="L401" s="122"/>
      <c r="M401" s="169"/>
      <c r="N401" s="169"/>
      <c r="O401" s="169"/>
      <c r="P401" s="167"/>
      <c r="Q401" s="167"/>
    </row>
    <row r="402" spans="3:17" ht="16.5" customHeight="1">
      <c r="C402" s="241"/>
      <c r="D402" s="160"/>
      <c r="E402" s="140"/>
      <c r="F402" s="141"/>
      <c r="G402" s="141"/>
      <c r="H402" s="143"/>
      <c r="I402" s="144"/>
      <c r="J402" s="187"/>
      <c r="K402" s="143"/>
      <c r="L402" s="122"/>
      <c r="M402" s="169"/>
      <c r="N402" s="169"/>
      <c r="O402" s="169"/>
      <c r="P402" s="167"/>
      <c r="Q402" s="167"/>
    </row>
    <row r="403" spans="3:17" ht="16.5" customHeight="1">
      <c r="C403" s="241"/>
      <c r="D403" s="160"/>
      <c r="E403" s="140"/>
      <c r="F403" s="141"/>
      <c r="G403" s="141"/>
      <c r="H403" s="143"/>
      <c r="I403" s="144"/>
      <c r="J403" s="187"/>
      <c r="K403" s="143"/>
      <c r="L403" s="122"/>
      <c r="M403" s="169"/>
      <c r="N403" s="169"/>
      <c r="O403" s="169"/>
      <c r="P403" s="167"/>
      <c r="Q403" s="167"/>
    </row>
    <row r="404" spans="3:17" ht="16.5" customHeight="1">
      <c r="C404" s="241"/>
      <c r="D404" s="160"/>
      <c r="E404" s="140"/>
      <c r="F404" s="141"/>
      <c r="G404" s="141"/>
      <c r="H404" s="143"/>
      <c r="I404" s="144"/>
      <c r="J404" s="187"/>
      <c r="K404" s="143"/>
      <c r="L404" s="122"/>
      <c r="M404" s="169"/>
      <c r="N404" s="169"/>
      <c r="O404" s="169"/>
      <c r="P404" s="167"/>
      <c r="Q404" s="167"/>
    </row>
    <row r="405" spans="3:17" ht="16.5" customHeight="1">
      <c r="C405" s="241"/>
      <c r="D405" s="160"/>
      <c r="E405" s="140"/>
      <c r="F405" s="141"/>
      <c r="G405" s="141"/>
      <c r="H405" s="143"/>
      <c r="I405" s="144"/>
      <c r="J405" s="187"/>
      <c r="K405" s="143"/>
      <c r="L405" s="122"/>
      <c r="M405" s="169"/>
      <c r="N405" s="169"/>
      <c r="O405" s="169"/>
      <c r="P405" s="167"/>
      <c r="Q405" s="167"/>
    </row>
    <row r="406" spans="3:17" ht="16.5" customHeight="1">
      <c r="C406" s="241"/>
      <c r="D406" s="160"/>
      <c r="E406" s="140"/>
      <c r="F406" s="141"/>
      <c r="G406" s="141"/>
      <c r="H406" s="143"/>
      <c r="I406" s="144"/>
      <c r="J406" s="187"/>
      <c r="K406" s="143"/>
      <c r="L406" s="122"/>
      <c r="M406" s="169"/>
      <c r="N406" s="169"/>
      <c r="O406" s="169"/>
      <c r="P406" s="167"/>
      <c r="Q406" s="167"/>
    </row>
    <row r="407" spans="3:17" ht="16.5" customHeight="1">
      <c r="C407" s="241"/>
      <c r="D407" s="160"/>
      <c r="E407" s="140"/>
      <c r="F407" s="141"/>
      <c r="G407" s="141"/>
      <c r="H407" s="143"/>
      <c r="I407" s="144"/>
      <c r="J407" s="187"/>
      <c r="K407" s="143"/>
      <c r="L407" s="122"/>
      <c r="M407" s="169"/>
      <c r="N407" s="169"/>
      <c r="O407" s="169"/>
      <c r="P407" s="167"/>
      <c r="Q407" s="167"/>
    </row>
    <row r="408" spans="3:17" ht="16.5" customHeight="1">
      <c r="C408" s="241"/>
      <c r="D408" s="160"/>
      <c r="E408" s="140"/>
      <c r="F408" s="141"/>
      <c r="G408" s="141"/>
      <c r="H408" s="143"/>
      <c r="I408" s="144"/>
      <c r="J408" s="187"/>
      <c r="K408" s="143"/>
      <c r="L408" s="122"/>
      <c r="M408" s="169"/>
      <c r="N408" s="169"/>
      <c r="O408" s="169"/>
      <c r="P408" s="167"/>
      <c r="Q408" s="167"/>
    </row>
    <row r="409" spans="3:17" ht="16.5" customHeight="1">
      <c r="C409" s="241"/>
      <c r="D409" s="160"/>
      <c r="E409" s="140"/>
      <c r="F409" s="141"/>
      <c r="G409" s="141"/>
      <c r="H409" s="143"/>
      <c r="I409" s="144"/>
      <c r="J409" s="187"/>
      <c r="K409" s="143"/>
      <c r="L409" s="122"/>
      <c r="M409" s="169"/>
      <c r="N409" s="169"/>
      <c r="O409" s="169"/>
      <c r="P409" s="167"/>
      <c r="Q409" s="167"/>
    </row>
    <row r="410" spans="3:17" ht="16.5" customHeight="1">
      <c r="C410" s="241"/>
      <c r="D410" s="160"/>
      <c r="E410" s="140"/>
      <c r="F410" s="141"/>
      <c r="G410" s="141"/>
      <c r="H410" s="143"/>
      <c r="I410" s="144"/>
      <c r="J410" s="187"/>
      <c r="K410" s="143"/>
      <c r="L410" s="122"/>
      <c r="M410" s="169"/>
      <c r="N410" s="169"/>
      <c r="O410" s="169"/>
      <c r="P410" s="167"/>
      <c r="Q410" s="167"/>
    </row>
    <row r="411" spans="3:17" ht="16.5" customHeight="1">
      <c r="C411" s="241"/>
      <c r="D411" s="160"/>
      <c r="E411" s="140"/>
      <c r="F411" s="141"/>
      <c r="G411" s="141"/>
      <c r="H411" s="143"/>
      <c r="I411" s="144"/>
      <c r="J411" s="187"/>
      <c r="K411" s="143"/>
      <c r="L411" s="122"/>
      <c r="M411" s="169"/>
      <c r="N411" s="169"/>
      <c r="O411" s="169"/>
      <c r="P411" s="167"/>
      <c r="Q411" s="167"/>
    </row>
    <row r="412" spans="3:17" ht="16.5" customHeight="1">
      <c r="C412" s="241"/>
      <c r="D412" s="160"/>
      <c r="E412" s="140"/>
      <c r="F412" s="141"/>
      <c r="G412" s="141"/>
      <c r="H412" s="143"/>
      <c r="I412" s="144"/>
      <c r="J412" s="187"/>
      <c r="K412" s="143"/>
      <c r="L412" s="122"/>
      <c r="M412" s="169"/>
      <c r="N412" s="169"/>
      <c r="O412" s="169"/>
      <c r="P412" s="167"/>
      <c r="Q412" s="167"/>
    </row>
    <row r="413" spans="3:17" ht="16.5" customHeight="1">
      <c r="C413" s="241"/>
      <c r="D413" s="160"/>
      <c r="E413" s="140"/>
      <c r="F413" s="141"/>
      <c r="G413" s="141"/>
      <c r="H413" s="143"/>
      <c r="I413" s="144"/>
      <c r="J413" s="187"/>
      <c r="K413" s="143"/>
      <c r="L413" s="122"/>
      <c r="M413" s="169"/>
      <c r="N413" s="169"/>
      <c r="O413" s="169"/>
      <c r="P413" s="167"/>
      <c r="Q413" s="167"/>
    </row>
    <row r="414" spans="3:17" ht="16.5" customHeight="1">
      <c r="C414" s="241"/>
      <c r="D414" s="160"/>
      <c r="E414" s="140"/>
      <c r="F414" s="141"/>
      <c r="G414" s="141"/>
      <c r="H414" s="143"/>
      <c r="I414" s="144"/>
      <c r="J414" s="187"/>
      <c r="K414" s="143"/>
      <c r="L414" s="122"/>
      <c r="M414" s="169"/>
      <c r="N414" s="169"/>
      <c r="O414" s="169"/>
      <c r="P414" s="167"/>
      <c r="Q414" s="167"/>
    </row>
    <row r="415" spans="3:17" ht="16.5" customHeight="1">
      <c r="C415" s="241"/>
      <c r="D415" s="160"/>
      <c r="E415" s="140"/>
      <c r="F415" s="141"/>
      <c r="G415" s="141"/>
      <c r="H415" s="143"/>
      <c r="I415" s="144"/>
      <c r="J415" s="187"/>
      <c r="K415" s="143"/>
      <c r="L415" s="122"/>
      <c r="M415" s="169"/>
      <c r="N415" s="169"/>
      <c r="O415" s="169"/>
      <c r="P415" s="167"/>
      <c r="Q415" s="167"/>
    </row>
    <row r="416" spans="3:17" ht="16.5" customHeight="1">
      <c r="C416" s="241"/>
      <c r="D416" s="160"/>
      <c r="E416" s="140"/>
      <c r="F416" s="141"/>
      <c r="G416" s="141"/>
      <c r="H416" s="143"/>
      <c r="I416" s="144"/>
      <c r="J416" s="187"/>
      <c r="K416" s="143"/>
      <c r="L416" s="122"/>
      <c r="M416" s="169"/>
      <c r="N416" s="169"/>
      <c r="O416" s="169"/>
      <c r="P416" s="167"/>
      <c r="Q416" s="167"/>
    </row>
    <row r="417" spans="3:17" ht="16.5" customHeight="1">
      <c r="C417" s="241"/>
      <c r="D417" s="160"/>
      <c r="E417" s="140"/>
      <c r="F417" s="141"/>
      <c r="G417" s="141"/>
      <c r="H417" s="143"/>
      <c r="I417" s="144"/>
      <c r="J417" s="187"/>
      <c r="K417" s="143"/>
      <c r="L417" s="122"/>
      <c r="M417" s="169"/>
      <c r="N417" s="169"/>
      <c r="O417" s="169"/>
      <c r="P417" s="167"/>
      <c r="Q417" s="167"/>
    </row>
    <row r="418" spans="3:17" ht="16.5" customHeight="1">
      <c r="C418" s="241"/>
      <c r="D418" s="160"/>
      <c r="E418" s="140"/>
      <c r="F418" s="141"/>
      <c r="G418" s="141"/>
      <c r="H418" s="143"/>
      <c r="I418" s="144"/>
      <c r="J418" s="187"/>
      <c r="K418" s="143"/>
      <c r="L418" s="122"/>
      <c r="M418" s="169"/>
      <c r="N418" s="169"/>
      <c r="O418" s="169"/>
      <c r="P418" s="167"/>
      <c r="Q418" s="167"/>
    </row>
    <row r="419" spans="3:17" ht="16.5" customHeight="1">
      <c r="C419" s="241"/>
      <c r="D419" s="160"/>
      <c r="E419" s="140"/>
      <c r="F419" s="141"/>
      <c r="G419" s="141"/>
      <c r="H419" s="143"/>
      <c r="I419" s="144"/>
      <c r="J419" s="187"/>
      <c r="K419" s="143"/>
      <c r="L419" s="122"/>
      <c r="M419" s="169"/>
      <c r="N419" s="169"/>
      <c r="O419" s="169"/>
      <c r="P419" s="167"/>
      <c r="Q419" s="167"/>
    </row>
    <row r="420" spans="3:17" ht="16.5" customHeight="1">
      <c r="C420" s="241"/>
      <c r="D420" s="160"/>
      <c r="E420" s="140"/>
      <c r="F420" s="141"/>
      <c r="G420" s="141"/>
      <c r="H420" s="143"/>
      <c r="I420" s="144"/>
      <c r="J420" s="187"/>
      <c r="K420" s="143"/>
      <c r="L420" s="122"/>
      <c r="M420" s="169"/>
      <c r="N420" s="169"/>
      <c r="O420" s="169"/>
      <c r="P420" s="167"/>
      <c r="Q420" s="167"/>
    </row>
    <row r="421" spans="3:17" ht="16.5" customHeight="1">
      <c r="C421" s="241"/>
      <c r="D421" s="160"/>
      <c r="E421" s="140"/>
      <c r="F421" s="141"/>
      <c r="G421" s="141"/>
      <c r="H421" s="143"/>
      <c r="I421" s="144"/>
      <c r="J421" s="187"/>
      <c r="K421" s="143"/>
      <c r="L421" s="122"/>
      <c r="M421" s="169"/>
      <c r="N421" s="169"/>
      <c r="O421" s="169"/>
      <c r="P421" s="167"/>
      <c r="Q421" s="167"/>
    </row>
    <row r="422" spans="3:17" ht="16.5" customHeight="1">
      <c r="C422" s="241"/>
      <c r="D422" s="160"/>
      <c r="E422" s="140"/>
      <c r="F422" s="141"/>
      <c r="G422" s="141"/>
      <c r="H422" s="143"/>
      <c r="I422" s="144"/>
      <c r="J422" s="187"/>
      <c r="K422" s="143"/>
      <c r="L422" s="122"/>
      <c r="M422" s="169"/>
      <c r="N422" s="169"/>
      <c r="O422" s="169"/>
      <c r="P422" s="167"/>
      <c r="Q422" s="167"/>
    </row>
    <row r="423" spans="3:17" ht="16.5" customHeight="1">
      <c r="C423" s="241"/>
      <c r="D423" s="160"/>
      <c r="E423" s="140"/>
      <c r="F423" s="141"/>
      <c r="G423" s="141"/>
      <c r="H423" s="143"/>
      <c r="I423" s="144"/>
      <c r="J423" s="187"/>
      <c r="K423" s="143"/>
      <c r="L423" s="122"/>
      <c r="M423" s="169"/>
      <c r="N423" s="169"/>
      <c r="O423" s="169"/>
      <c r="P423" s="167"/>
      <c r="Q423" s="167"/>
    </row>
    <row r="424" spans="3:17" ht="16.5" customHeight="1">
      <c r="C424" s="241"/>
      <c r="D424" s="160"/>
      <c r="E424" s="140"/>
      <c r="F424" s="141"/>
      <c r="G424" s="141"/>
      <c r="H424" s="143"/>
      <c r="I424" s="144"/>
      <c r="J424" s="187"/>
      <c r="K424" s="143"/>
      <c r="L424" s="122"/>
      <c r="M424" s="169"/>
      <c r="N424" s="169"/>
      <c r="O424" s="169"/>
      <c r="P424" s="167"/>
      <c r="Q424" s="167"/>
    </row>
    <row r="425" spans="3:17" ht="16.5" customHeight="1">
      <c r="C425" s="241"/>
      <c r="D425" s="160"/>
      <c r="E425" s="140"/>
      <c r="F425" s="141"/>
      <c r="G425" s="141"/>
      <c r="H425" s="143"/>
      <c r="I425" s="144"/>
      <c r="J425" s="187"/>
      <c r="K425" s="143"/>
      <c r="L425" s="122"/>
      <c r="M425" s="169"/>
      <c r="N425" s="169"/>
      <c r="O425" s="169"/>
      <c r="P425" s="167"/>
      <c r="Q425" s="167"/>
    </row>
    <row r="426" spans="3:17" ht="16.5" customHeight="1">
      <c r="C426" s="241"/>
      <c r="D426" s="160"/>
      <c r="E426" s="140"/>
      <c r="F426" s="141"/>
      <c r="G426" s="141"/>
      <c r="H426" s="143"/>
      <c r="I426" s="144"/>
      <c r="J426" s="187"/>
      <c r="K426" s="143"/>
      <c r="L426" s="122"/>
      <c r="M426" s="169"/>
      <c r="N426" s="169"/>
      <c r="O426" s="169"/>
      <c r="P426" s="167"/>
      <c r="Q426" s="167"/>
    </row>
    <row r="427" spans="3:17" ht="16.5" customHeight="1">
      <c r="C427" s="241"/>
      <c r="D427" s="160"/>
      <c r="E427" s="140"/>
      <c r="F427" s="141"/>
      <c r="G427" s="141"/>
      <c r="H427" s="143"/>
      <c r="I427" s="144"/>
      <c r="J427" s="187"/>
      <c r="K427" s="143"/>
      <c r="L427" s="122"/>
      <c r="M427" s="169"/>
      <c r="N427" s="169"/>
      <c r="O427" s="169"/>
      <c r="P427" s="167"/>
      <c r="Q427" s="167"/>
    </row>
    <row r="428" spans="3:17" ht="16.5" customHeight="1">
      <c r="C428" s="241"/>
      <c r="D428" s="160"/>
      <c r="E428" s="140"/>
      <c r="F428" s="141"/>
      <c r="G428" s="141"/>
      <c r="H428" s="143"/>
      <c r="I428" s="144"/>
      <c r="J428" s="187"/>
      <c r="K428" s="143"/>
      <c r="L428" s="122"/>
      <c r="M428" s="169"/>
      <c r="N428" s="169"/>
      <c r="O428" s="169"/>
      <c r="P428" s="167"/>
      <c r="Q428" s="167"/>
    </row>
    <row r="429" spans="3:17" ht="16.5" customHeight="1">
      <c r="C429" s="241"/>
      <c r="D429" s="160"/>
      <c r="E429" s="140"/>
      <c r="F429" s="141"/>
      <c r="G429" s="141"/>
      <c r="H429" s="143"/>
      <c r="I429" s="144"/>
      <c r="J429" s="187"/>
      <c r="K429" s="143"/>
      <c r="L429" s="122"/>
      <c r="M429" s="169"/>
      <c r="N429" s="169"/>
      <c r="O429" s="169"/>
      <c r="P429" s="167"/>
      <c r="Q429" s="167"/>
    </row>
    <row r="430" spans="3:17" ht="16.5" customHeight="1">
      <c r="C430" s="241"/>
      <c r="D430" s="160"/>
      <c r="E430" s="140"/>
      <c r="F430" s="141"/>
      <c r="G430" s="141"/>
      <c r="H430" s="143"/>
      <c r="I430" s="144"/>
      <c r="J430" s="187"/>
      <c r="K430" s="143"/>
      <c r="L430" s="122"/>
      <c r="M430" s="169"/>
      <c r="N430" s="169"/>
      <c r="O430" s="169"/>
      <c r="P430" s="167"/>
      <c r="Q430" s="167"/>
    </row>
    <row r="431" spans="3:17" ht="16.5" customHeight="1">
      <c r="C431" s="241"/>
      <c r="D431" s="160"/>
      <c r="E431" s="140"/>
      <c r="F431" s="141"/>
      <c r="G431" s="141"/>
      <c r="H431" s="143"/>
      <c r="I431" s="144"/>
      <c r="J431" s="187"/>
      <c r="K431" s="143"/>
      <c r="L431" s="122"/>
      <c r="M431" s="169"/>
      <c r="N431" s="169"/>
      <c r="O431" s="169"/>
      <c r="P431" s="167"/>
      <c r="Q431" s="167"/>
    </row>
    <row r="432" spans="3:17" ht="16.5" customHeight="1">
      <c r="C432" s="241"/>
      <c r="D432" s="160"/>
      <c r="E432" s="140"/>
      <c r="F432" s="141"/>
      <c r="G432" s="141"/>
      <c r="H432" s="143"/>
      <c r="I432" s="144"/>
      <c r="J432" s="187"/>
      <c r="K432" s="143"/>
      <c r="L432" s="122"/>
      <c r="M432" s="169"/>
      <c r="N432" s="169"/>
      <c r="O432" s="169"/>
      <c r="P432" s="167"/>
      <c r="Q432" s="167"/>
    </row>
    <row r="433" spans="3:17" ht="16.5" customHeight="1">
      <c r="C433" s="241"/>
      <c r="D433" s="160"/>
      <c r="E433" s="140"/>
      <c r="F433" s="141"/>
      <c r="G433" s="141"/>
      <c r="H433" s="143"/>
      <c r="I433" s="144"/>
      <c r="J433" s="187"/>
      <c r="K433" s="143"/>
      <c r="L433" s="122"/>
      <c r="M433" s="169"/>
      <c r="N433" s="169"/>
      <c r="O433" s="169"/>
      <c r="P433" s="167"/>
      <c r="Q433" s="167"/>
    </row>
    <row r="434" spans="3:17" ht="16.5" customHeight="1">
      <c r="C434" s="241"/>
      <c r="D434" s="160"/>
      <c r="E434" s="140"/>
      <c r="F434" s="141"/>
      <c r="G434" s="141"/>
      <c r="H434" s="143"/>
      <c r="I434" s="144"/>
      <c r="J434" s="187"/>
      <c r="K434" s="143"/>
      <c r="L434" s="122"/>
      <c r="M434" s="169"/>
      <c r="N434" s="169"/>
      <c r="O434" s="169"/>
      <c r="P434" s="167"/>
      <c r="Q434" s="167"/>
    </row>
    <row r="435" spans="3:17" ht="16.5" customHeight="1">
      <c r="C435" s="241"/>
      <c r="D435" s="160"/>
      <c r="E435" s="140"/>
      <c r="F435" s="141"/>
      <c r="G435" s="141"/>
      <c r="H435" s="143"/>
      <c r="I435" s="144"/>
      <c r="J435" s="187"/>
      <c r="K435" s="143"/>
      <c r="L435" s="122"/>
      <c r="M435" s="169"/>
      <c r="N435" s="169"/>
      <c r="O435" s="169"/>
      <c r="P435" s="167"/>
      <c r="Q435" s="167"/>
    </row>
    <row r="436" spans="3:17" ht="16.5" customHeight="1">
      <c r="C436" s="241"/>
      <c r="D436" s="160"/>
      <c r="E436" s="140"/>
      <c r="F436" s="141"/>
      <c r="G436" s="141"/>
      <c r="H436" s="143"/>
      <c r="I436" s="144"/>
      <c r="J436" s="187"/>
      <c r="K436" s="143"/>
      <c r="L436" s="122"/>
      <c r="M436" s="169"/>
      <c r="N436" s="169"/>
      <c r="O436" s="169"/>
      <c r="P436" s="167"/>
      <c r="Q436" s="167"/>
    </row>
    <row r="437" spans="3:17" ht="16.5" customHeight="1">
      <c r="C437" s="241"/>
      <c r="D437" s="160"/>
      <c r="E437" s="140"/>
      <c r="F437" s="141"/>
      <c r="G437" s="141"/>
      <c r="H437" s="143"/>
      <c r="I437" s="144"/>
      <c r="J437" s="187"/>
      <c r="K437" s="143"/>
      <c r="L437" s="122"/>
      <c r="M437" s="169"/>
      <c r="N437" s="169"/>
      <c r="O437" s="169"/>
      <c r="P437" s="167"/>
      <c r="Q437" s="167"/>
    </row>
    <row r="438" spans="3:17" ht="16.5" customHeight="1">
      <c r="C438" s="241"/>
      <c r="D438" s="160"/>
      <c r="E438" s="140"/>
      <c r="F438" s="141"/>
      <c r="G438" s="141"/>
      <c r="H438" s="143"/>
      <c r="I438" s="144"/>
      <c r="J438" s="187"/>
      <c r="K438" s="143"/>
      <c r="L438" s="122"/>
      <c r="M438" s="169"/>
      <c r="N438" s="169"/>
      <c r="O438" s="169"/>
      <c r="P438" s="167"/>
      <c r="Q438" s="167"/>
    </row>
    <row r="439" spans="3:17" ht="16.5" customHeight="1">
      <c r="C439" s="241"/>
      <c r="D439" s="160"/>
      <c r="E439" s="140"/>
      <c r="F439" s="141"/>
      <c r="G439" s="141"/>
      <c r="H439" s="143"/>
      <c r="I439" s="144"/>
      <c r="J439" s="187"/>
      <c r="K439" s="143"/>
      <c r="L439" s="122"/>
      <c r="M439" s="169"/>
      <c r="N439" s="169"/>
      <c r="O439" s="169"/>
      <c r="P439" s="167"/>
      <c r="Q439" s="167"/>
    </row>
    <row r="440" spans="3:17" ht="16.5" customHeight="1">
      <c r="C440" s="241"/>
      <c r="D440" s="160"/>
      <c r="E440" s="140"/>
      <c r="F440" s="141"/>
      <c r="G440" s="141"/>
      <c r="H440" s="143"/>
      <c r="I440" s="144"/>
      <c r="J440" s="187"/>
      <c r="K440" s="143"/>
      <c r="L440" s="122"/>
      <c r="M440" s="169"/>
      <c r="N440" s="169"/>
      <c r="O440" s="169"/>
      <c r="P440" s="167"/>
      <c r="Q440" s="167"/>
    </row>
    <row r="441" spans="3:17" ht="16.5" customHeight="1">
      <c r="C441" s="241"/>
      <c r="D441" s="160"/>
      <c r="E441" s="140"/>
      <c r="F441" s="141"/>
      <c r="G441" s="141"/>
      <c r="H441" s="143"/>
      <c r="I441" s="144"/>
      <c r="J441" s="187"/>
      <c r="K441" s="143"/>
      <c r="L441" s="122"/>
      <c r="M441" s="169"/>
      <c r="N441" s="169"/>
      <c r="O441" s="169"/>
      <c r="P441" s="167"/>
      <c r="Q441" s="167"/>
    </row>
    <row r="442" spans="3:17" ht="16.5" customHeight="1">
      <c r="C442" s="241"/>
      <c r="D442" s="160"/>
      <c r="E442" s="140"/>
      <c r="F442" s="141"/>
      <c r="G442" s="141"/>
      <c r="H442" s="143"/>
      <c r="I442" s="144"/>
      <c r="J442" s="187"/>
      <c r="K442" s="143"/>
      <c r="L442" s="122"/>
      <c r="M442" s="169"/>
      <c r="N442" s="169"/>
      <c r="O442" s="169"/>
      <c r="P442" s="167"/>
      <c r="Q442" s="167"/>
    </row>
    <row r="443" spans="3:17" ht="16.5" customHeight="1">
      <c r="C443" s="241"/>
      <c r="D443" s="160"/>
      <c r="E443" s="140"/>
      <c r="F443" s="141"/>
      <c r="G443" s="141"/>
      <c r="H443" s="143"/>
      <c r="I443" s="144"/>
      <c r="J443" s="187"/>
      <c r="K443" s="143"/>
      <c r="L443" s="122"/>
      <c r="M443" s="169"/>
      <c r="N443" s="169"/>
      <c r="O443" s="169"/>
      <c r="P443" s="167"/>
      <c r="Q443" s="167"/>
    </row>
    <row r="444" spans="3:17" ht="16.5" customHeight="1">
      <c r="C444" s="241"/>
      <c r="D444" s="160"/>
      <c r="E444" s="140"/>
      <c r="F444" s="141"/>
      <c r="G444" s="141"/>
      <c r="H444" s="143"/>
      <c r="I444" s="144"/>
      <c r="J444" s="187"/>
      <c r="K444" s="143"/>
      <c r="L444" s="122"/>
      <c r="M444" s="169"/>
      <c r="N444" s="169"/>
      <c r="O444" s="169"/>
      <c r="P444" s="167"/>
      <c r="Q444" s="167"/>
    </row>
    <row r="445" spans="3:17" ht="16.5" customHeight="1">
      <c r="C445" s="241"/>
      <c r="D445" s="160"/>
      <c r="E445" s="140"/>
      <c r="F445" s="141"/>
      <c r="G445" s="141"/>
      <c r="H445" s="143"/>
      <c r="I445" s="144"/>
      <c r="J445" s="187"/>
      <c r="K445" s="143"/>
      <c r="L445" s="122"/>
      <c r="M445" s="169"/>
      <c r="N445" s="169"/>
      <c r="O445" s="169"/>
      <c r="P445" s="167"/>
      <c r="Q445" s="167"/>
    </row>
    <row r="446" spans="3:17" ht="16.5" customHeight="1">
      <c r="C446" s="241"/>
      <c r="D446" s="160"/>
      <c r="E446" s="140"/>
      <c r="F446" s="141"/>
      <c r="G446" s="141"/>
      <c r="H446" s="143"/>
      <c r="I446" s="144"/>
      <c r="J446" s="187"/>
      <c r="K446" s="143"/>
      <c r="L446" s="122"/>
      <c r="M446" s="169"/>
      <c r="N446" s="169"/>
      <c r="O446" s="169"/>
      <c r="P446" s="167"/>
      <c r="Q446" s="167"/>
    </row>
    <row r="447" spans="3:17" ht="16.5" customHeight="1">
      <c r="C447" s="241"/>
      <c r="D447" s="160"/>
      <c r="E447" s="140"/>
      <c r="F447" s="141"/>
      <c r="G447" s="141"/>
      <c r="H447" s="143"/>
      <c r="I447" s="144"/>
      <c r="J447" s="187"/>
      <c r="K447" s="143"/>
      <c r="L447" s="122"/>
      <c r="M447" s="169"/>
      <c r="N447" s="169"/>
      <c r="O447" s="169"/>
      <c r="P447" s="167"/>
      <c r="Q447" s="167"/>
    </row>
    <row r="448" spans="3:17" ht="16.5" customHeight="1">
      <c r="C448" s="241"/>
      <c r="D448" s="160"/>
      <c r="E448" s="140"/>
      <c r="F448" s="141"/>
      <c r="G448" s="141"/>
      <c r="H448" s="143"/>
      <c r="I448" s="144"/>
      <c r="J448" s="187"/>
      <c r="K448" s="143"/>
      <c r="L448" s="122"/>
      <c r="M448" s="169"/>
      <c r="N448" s="169"/>
      <c r="O448" s="169"/>
      <c r="P448" s="167"/>
      <c r="Q448" s="167"/>
    </row>
    <row r="449" spans="3:17" ht="16.5" customHeight="1">
      <c r="C449" s="241"/>
      <c r="D449" s="160"/>
      <c r="E449" s="140"/>
      <c r="F449" s="141"/>
      <c r="G449" s="141"/>
      <c r="H449" s="143"/>
      <c r="I449" s="144"/>
      <c r="J449" s="187"/>
      <c r="K449" s="143"/>
      <c r="L449" s="122"/>
      <c r="M449" s="169"/>
      <c r="N449" s="169"/>
      <c r="O449" s="169"/>
      <c r="P449" s="167"/>
      <c r="Q449" s="167"/>
    </row>
    <row r="450" spans="3:17" ht="16.5" customHeight="1">
      <c r="C450" s="241"/>
      <c r="D450" s="160"/>
      <c r="E450" s="140"/>
      <c r="F450" s="141"/>
      <c r="G450" s="141"/>
      <c r="H450" s="143"/>
      <c r="I450" s="144"/>
      <c r="J450" s="187"/>
      <c r="K450" s="143"/>
      <c r="L450" s="122"/>
      <c r="M450" s="169"/>
      <c r="N450" s="169"/>
      <c r="O450" s="169"/>
      <c r="P450" s="167"/>
      <c r="Q450" s="167"/>
    </row>
    <row r="451" spans="3:17" ht="16.5" customHeight="1">
      <c r="C451" s="241"/>
      <c r="D451" s="160"/>
      <c r="E451" s="140"/>
      <c r="F451" s="141"/>
      <c r="G451" s="141"/>
      <c r="H451" s="143"/>
      <c r="I451" s="144"/>
      <c r="J451" s="187"/>
      <c r="K451" s="143"/>
      <c r="L451" s="122"/>
      <c r="M451" s="169"/>
      <c r="N451" s="169"/>
      <c r="O451" s="169"/>
      <c r="P451" s="167"/>
      <c r="Q451" s="167"/>
    </row>
    <row r="452" spans="3:17" ht="16.5" customHeight="1">
      <c r="C452" s="241"/>
      <c r="D452" s="160"/>
      <c r="E452" s="140"/>
      <c r="F452" s="141"/>
      <c r="G452" s="141"/>
      <c r="H452" s="143"/>
      <c r="I452" s="144"/>
      <c r="J452" s="187"/>
      <c r="K452" s="143"/>
      <c r="L452" s="122"/>
      <c r="M452" s="169"/>
      <c r="N452" s="169"/>
      <c r="O452" s="169"/>
      <c r="P452" s="167"/>
      <c r="Q452" s="167"/>
    </row>
    <row r="453" spans="3:17" ht="16.5" customHeight="1">
      <c r="C453" s="241"/>
      <c r="D453" s="160"/>
      <c r="E453" s="140"/>
      <c r="F453" s="141"/>
      <c r="G453" s="141"/>
      <c r="H453" s="143"/>
      <c r="I453" s="144"/>
      <c r="J453" s="187"/>
      <c r="K453" s="143"/>
      <c r="L453" s="122"/>
      <c r="M453" s="169"/>
      <c r="N453" s="169"/>
      <c r="O453" s="169"/>
      <c r="P453" s="167"/>
      <c r="Q453" s="167"/>
    </row>
    <row r="454" spans="3:17" ht="16.5" customHeight="1">
      <c r="C454" s="241"/>
      <c r="D454" s="160"/>
      <c r="E454" s="140"/>
      <c r="F454" s="141"/>
      <c r="G454" s="141"/>
      <c r="H454" s="143"/>
      <c r="I454" s="144"/>
      <c r="J454" s="187"/>
      <c r="K454" s="143"/>
      <c r="L454" s="122"/>
      <c r="M454" s="169"/>
      <c r="N454" s="169"/>
      <c r="O454" s="169"/>
      <c r="P454" s="167"/>
      <c r="Q454" s="167"/>
    </row>
    <row r="455" spans="3:17" ht="16.5" customHeight="1">
      <c r="C455" s="241"/>
      <c r="D455" s="160"/>
      <c r="E455" s="140"/>
      <c r="F455" s="141"/>
      <c r="G455" s="141"/>
      <c r="H455" s="143"/>
      <c r="I455" s="144"/>
      <c r="J455" s="187"/>
      <c r="K455" s="143"/>
      <c r="L455" s="122"/>
      <c r="M455" s="169"/>
      <c r="N455" s="169"/>
      <c r="O455" s="169"/>
      <c r="P455" s="167"/>
      <c r="Q455" s="167"/>
    </row>
    <row r="456" spans="3:17" ht="16.5" customHeight="1">
      <c r="C456" s="241"/>
      <c r="D456" s="160"/>
      <c r="E456" s="140"/>
      <c r="F456" s="141"/>
      <c r="G456" s="141"/>
      <c r="H456" s="143"/>
      <c r="I456" s="144"/>
      <c r="J456" s="187"/>
      <c r="K456" s="143"/>
      <c r="L456" s="122"/>
      <c r="M456" s="169"/>
      <c r="N456" s="169"/>
      <c r="O456" s="169"/>
      <c r="P456" s="167"/>
      <c r="Q456" s="167"/>
    </row>
    <row r="457" spans="3:17" ht="16.5" customHeight="1">
      <c r="C457" s="241"/>
      <c r="D457" s="160"/>
      <c r="E457" s="140"/>
      <c r="F457" s="141"/>
      <c r="G457" s="141"/>
      <c r="H457" s="143"/>
      <c r="I457" s="144"/>
      <c r="J457" s="187"/>
      <c r="K457" s="143"/>
      <c r="L457" s="122"/>
      <c r="M457" s="169"/>
      <c r="N457" s="169"/>
      <c r="O457" s="169"/>
      <c r="P457" s="167"/>
      <c r="Q457" s="167"/>
    </row>
    <row r="458" spans="3:17" ht="16.5" customHeight="1">
      <c r="C458" s="241"/>
      <c r="D458" s="160"/>
      <c r="E458" s="140"/>
      <c r="F458" s="141"/>
      <c r="G458" s="141"/>
      <c r="H458" s="143"/>
      <c r="I458" s="144"/>
      <c r="J458" s="187"/>
      <c r="K458" s="143"/>
      <c r="L458" s="122"/>
      <c r="M458" s="169"/>
      <c r="N458" s="169"/>
      <c r="O458" s="169"/>
      <c r="P458" s="167"/>
      <c r="Q458" s="167"/>
    </row>
    <row r="459" spans="3:17" ht="16.5" customHeight="1">
      <c r="C459" s="241"/>
      <c r="D459" s="160"/>
      <c r="E459" s="140"/>
      <c r="F459" s="141"/>
      <c r="G459" s="141"/>
      <c r="H459" s="143"/>
      <c r="I459" s="144"/>
      <c r="J459" s="187"/>
      <c r="K459" s="143"/>
      <c r="L459" s="122"/>
      <c r="M459" s="169"/>
      <c r="N459" s="169"/>
      <c r="O459" s="169"/>
      <c r="P459" s="167"/>
      <c r="Q459" s="167"/>
    </row>
    <row r="460" spans="3:17" ht="16.5" customHeight="1">
      <c r="C460" s="241"/>
      <c r="D460" s="160"/>
      <c r="E460" s="140"/>
      <c r="F460" s="141"/>
      <c r="G460" s="141"/>
      <c r="H460" s="143"/>
      <c r="I460" s="144"/>
      <c r="J460" s="187"/>
      <c r="K460" s="143"/>
      <c r="L460" s="122"/>
      <c r="M460" s="169"/>
      <c r="N460" s="169"/>
      <c r="O460" s="169"/>
      <c r="P460" s="167"/>
      <c r="Q460" s="167"/>
    </row>
    <row r="461" spans="3:17" ht="16.5" customHeight="1">
      <c r="C461" s="241"/>
      <c r="D461" s="160"/>
      <c r="E461" s="140"/>
      <c r="F461" s="141"/>
      <c r="G461" s="141"/>
      <c r="H461" s="143"/>
      <c r="I461" s="144"/>
      <c r="J461" s="187"/>
      <c r="K461" s="143"/>
      <c r="L461" s="122"/>
      <c r="M461" s="169"/>
      <c r="N461" s="169"/>
      <c r="O461" s="169"/>
      <c r="P461" s="167"/>
      <c r="Q461" s="167"/>
    </row>
    <row r="462" spans="3:17" ht="16.5" customHeight="1">
      <c r="C462" s="241"/>
      <c r="D462" s="160"/>
      <c r="E462" s="140"/>
      <c r="F462" s="141"/>
      <c r="G462" s="141"/>
      <c r="H462" s="143"/>
      <c r="I462" s="144"/>
      <c r="J462" s="187"/>
      <c r="K462" s="143"/>
      <c r="L462" s="122"/>
      <c r="M462" s="169"/>
      <c r="N462" s="169"/>
      <c r="O462" s="169"/>
      <c r="P462" s="167"/>
      <c r="Q462" s="167"/>
    </row>
    <row r="463" spans="3:17" ht="16.5" customHeight="1">
      <c r="C463" s="241"/>
      <c r="D463" s="160"/>
      <c r="E463" s="140"/>
      <c r="F463" s="141"/>
      <c r="G463" s="141"/>
      <c r="H463" s="143"/>
      <c r="I463" s="144"/>
      <c r="J463" s="187"/>
      <c r="K463" s="143"/>
      <c r="L463" s="122"/>
      <c r="M463" s="169"/>
      <c r="N463" s="169"/>
      <c r="O463" s="169"/>
      <c r="P463" s="167"/>
      <c r="Q463" s="167"/>
    </row>
    <row r="464" spans="3:17" ht="16.5" customHeight="1">
      <c r="C464" s="241"/>
      <c r="D464" s="160"/>
      <c r="E464" s="140"/>
      <c r="F464" s="141"/>
      <c r="G464" s="141"/>
      <c r="H464" s="143"/>
      <c r="I464" s="144"/>
      <c r="J464" s="187"/>
      <c r="K464" s="143"/>
      <c r="L464" s="122"/>
      <c r="M464" s="169"/>
      <c r="N464" s="169"/>
      <c r="O464" s="169"/>
      <c r="P464" s="167"/>
      <c r="Q464" s="167"/>
    </row>
    <row r="465" spans="3:17" ht="16.5" customHeight="1">
      <c r="C465" s="241"/>
      <c r="D465" s="160"/>
      <c r="E465" s="140"/>
      <c r="F465" s="141"/>
      <c r="G465" s="141"/>
      <c r="H465" s="143"/>
      <c r="I465" s="144"/>
      <c r="J465" s="187"/>
      <c r="K465" s="143"/>
      <c r="L465" s="122"/>
      <c r="M465" s="169"/>
      <c r="N465" s="169"/>
      <c r="O465" s="169"/>
      <c r="P465" s="167"/>
      <c r="Q465" s="167"/>
    </row>
    <row r="466" spans="3:17" ht="16.5" customHeight="1">
      <c r="C466" s="241"/>
      <c r="D466" s="160"/>
      <c r="E466" s="140"/>
      <c r="F466" s="141"/>
      <c r="G466" s="141"/>
      <c r="H466" s="143"/>
      <c r="I466" s="144"/>
      <c r="J466" s="187"/>
      <c r="K466" s="143"/>
      <c r="L466" s="122"/>
      <c r="M466" s="169"/>
      <c r="N466" s="169"/>
      <c r="O466" s="169"/>
      <c r="P466" s="167"/>
      <c r="Q466" s="167"/>
    </row>
    <row r="467" spans="3:17" ht="16.5" customHeight="1">
      <c r="C467" s="241"/>
      <c r="D467" s="160"/>
      <c r="E467" s="140"/>
      <c r="F467" s="141"/>
      <c r="G467" s="141"/>
      <c r="H467" s="143"/>
      <c r="I467" s="144"/>
      <c r="J467" s="187"/>
      <c r="K467" s="143"/>
      <c r="L467" s="122"/>
      <c r="M467" s="169"/>
      <c r="N467" s="169"/>
      <c r="O467" s="169"/>
      <c r="P467" s="167"/>
      <c r="Q467" s="167"/>
    </row>
    <row r="468" spans="3:17" ht="16.5" customHeight="1">
      <c r="C468" s="241"/>
      <c r="D468" s="160"/>
      <c r="E468" s="140"/>
      <c r="F468" s="141"/>
      <c r="G468" s="141"/>
      <c r="H468" s="143"/>
      <c r="I468" s="144"/>
      <c r="J468" s="187"/>
      <c r="K468" s="143"/>
      <c r="L468" s="122"/>
      <c r="M468" s="169"/>
      <c r="N468" s="169"/>
      <c r="O468" s="169"/>
      <c r="P468" s="167"/>
      <c r="Q468" s="167"/>
    </row>
    <row r="469" spans="3:17" ht="16.5" customHeight="1">
      <c r="C469" s="241"/>
      <c r="D469" s="160"/>
      <c r="E469" s="140"/>
      <c r="F469" s="141"/>
      <c r="G469" s="141"/>
      <c r="H469" s="143"/>
      <c r="I469" s="144"/>
      <c r="J469" s="187"/>
      <c r="K469" s="143"/>
      <c r="L469" s="122"/>
      <c r="M469" s="169"/>
      <c r="N469" s="169"/>
      <c r="O469" s="169"/>
      <c r="P469" s="167"/>
      <c r="Q469" s="167"/>
    </row>
    <row r="470" spans="3:17" ht="16.5" customHeight="1">
      <c r="C470" s="241"/>
      <c r="D470" s="160"/>
      <c r="E470" s="140"/>
      <c r="F470" s="141"/>
      <c r="G470" s="141"/>
      <c r="H470" s="143"/>
      <c r="I470" s="144"/>
      <c r="J470" s="187"/>
      <c r="K470" s="143"/>
      <c r="L470" s="122"/>
      <c r="M470" s="169"/>
      <c r="N470" s="169"/>
      <c r="O470" s="169"/>
      <c r="P470" s="167"/>
      <c r="Q470" s="167"/>
    </row>
    <row r="471" spans="3:17" ht="16.5" customHeight="1">
      <c r="C471" s="241"/>
      <c r="D471" s="160"/>
      <c r="E471" s="140"/>
      <c r="F471" s="141"/>
      <c r="G471" s="141"/>
      <c r="H471" s="143"/>
      <c r="I471" s="144"/>
      <c r="J471" s="187"/>
      <c r="K471" s="143"/>
      <c r="L471" s="122"/>
      <c r="M471" s="169"/>
      <c r="N471" s="169"/>
      <c r="O471" s="169"/>
      <c r="P471" s="167"/>
      <c r="Q471" s="167"/>
    </row>
    <row r="472" spans="3:17" ht="16.5" customHeight="1">
      <c r="C472" s="241"/>
      <c r="D472" s="160"/>
      <c r="E472" s="140"/>
      <c r="F472" s="141"/>
      <c r="G472" s="141"/>
      <c r="H472" s="143"/>
      <c r="I472" s="144"/>
      <c r="J472" s="187"/>
      <c r="K472" s="143"/>
      <c r="L472" s="122"/>
      <c r="M472" s="169"/>
      <c r="N472" s="169"/>
      <c r="O472" s="169"/>
      <c r="P472" s="167"/>
      <c r="Q472" s="167"/>
    </row>
    <row r="473" spans="3:17" ht="16.5" customHeight="1">
      <c r="C473" s="241"/>
      <c r="D473" s="160"/>
      <c r="E473" s="140"/>
      <c r="F473" s="141"/>
      <c r="G473" s="141"/>
      <c r="H473" s="143"/>
      <c r="I473" s="144"/>
      <c r="J473" s="187"/>
      <c r="K473" s="143"/>
      <c r="L473" s="122"/>
      <c r="M473" s="169"/>
      <c r="N473" s="169"/>
      <c r="O473" s="169"/>
      <c r="P473" s="167"/>
      <c r="Q473" s="167"/>
    </row>
    <row r="474" spans="3:17" ht="16.5" customHeight="1">
      <c r="C474" s="241"/>
      <c r="D474" s="160"/>
      <c r="E474" s="140"/>
      <c r="F474" s="141"/>
      <c r="G474" s="141"/>
      <c r="H474" s="143"/>
      <c r="I474" s="144"/>
      <c r="J474" s="187"/>
      <c r="K474" s="143"/>
      <c r="L474" s="122"/>
      <c r="M474" s="169"/>
      <c r="N474" s="169"/>
      <c r="O474" s="169"/>
      <c r="P474" s="167"/>
      <c r="Q474" s="167"/>
    </row>
    <row r="475" spans="3:17" ht="16.5" customHeight="1">
      <c r="C475" s="241"/>
      <c r="D475" s="160"/>
      <c r="E475" s="140"/>
      <c r="F475" s="141"/>
      <c r="G475" s="141"/>
      <c r="H475" s="143"/>
      <c r="I475" s="144"/>
      <c r="J475" s="187"/>
      <c r="K475" s="143"/>
      <c r="L475" s="122"/>
      <c r="M475" s="169"/>
      <c r="N475" s="169"/>
      <c r="O475" s="169"/>
      <c r="P475" s="167"/>
      <c r="Q475" s="167"/>
    </row>
    <row r="476" spans="3:17" ht="16.5" customHeight="1">
      <c r="C476" s="241"/>
      <c r="D476" s="160"/>
      <c r="E476" s="140"/>
      <c r="F476" s="141"/>
      <c r="G476" s="141"/>
      <c r="H476" s="143"/>
      <c r="I476" s="144"/>
      <c r="J476" s="187"/>
      <c r="K476" s="143"/>
      <c r="L476" s="122"/>
      <c r="M476" s="169"/>
      <c r="N476" s="169"/>
      <c r="O476" s="169"/>
      <c r="P476" s="167"/>
      <c r="Q476" s="167"/>
    </row>
    <row r="477" spans="3:17" ht="16.5" customHeight="1">
      <c r="C477" s="241"/>
      <c r="D477" s="160"/>
      <c r="E477" s="140"/>
      <c r="F477" s="141"/>
      <c r="G477" s="141"/>
      <c r="H477" s="143"/>
      <c r="I477" s="144"/>
      <c r="J477" s="187"/>
      <c r="K477" s="143"/>
      <c r="L477" s="122"/>
      <c r="M477" s="169"/>
      <c r="N477" s="169"/>
      <c r="O477" s="169"/>
      <c r="P477" s="167"/>
      <c r="Q477" s="167"/>
    </row>
    <row r="478" spans="3:17" ht="16.5" customHeight="1">
      <c r="C478" s="241"/>
      <c r="D478" s="160"/>
      <c r="E478" s="140"/>
      <c r="F478" s="141"/>
      <c r="G478" s="141"/>
      <c r="H478" s="143"/>
      <c r="I478" s="144"/>
      <c r="J478" s="187"/>
      <c r="K478" s="143"/>
      <c r="L478" s="122"/>
      <c r="M478" s="169"/>
      <c r="N478" s="169"/>
      <c r="O478" s="169"/>
      <c r="P478" s="167"/>
      <c r="Q478" s="167"/>
    </row>
    <row r="479" spans="3:17" ht="16.5" customHeight="1">
      <c r="C479" s="241"/>
      <c r="D479" s="160"/>
      <c r="E479" s="140"/>
      <c r="F479" s="141"/>
      <c r="G479" s="141"/>
      <c r="H479" s="143"/>
      <c r="I479" s="144"/>
      <c r="J479" s="187"/>
      <c r="K479" s="143"/>
      <c r="L479" s="122"/>
      <c r="M479" s="169"/>
      <c r="N479" s="169"/>
      <c r="O479" s="169"/>
      <c r="P479" s="167"/>
      <c r="Q479" s="167"/>
    </row>
    <row r="480" spans="3:17" ht="16.5" customHeight="1">
      <c r="C480" s="241"/>
      <c r="D480" s="160"/>
      <c r="E480" s="140"/>
      <c r="F480" s="141"/>
      <c r="G480" s="141"/>
      <c r="H480" s="143"/>
      <c r="I480" s="144"/>
      <c r="J480" s="187"/>
      <c r="K480" s="143"/>
      <c r="L480" s="122"/>
      <c r="M480" s="169"/>
      <c r="N480" s="169"/>
      <c r="O480" s="169"/>
      <c r="P480" s="167"/>
      <c r="Q480" s="167"/>
    </row>
    <row r="481" spans="3:17" ht="16.5" customHeight="1">
      <c r="C481" s="241"/>
      <c r="D481" s="160"/>
      <c r="E481" s="140"/>
      <c r="F481" s="141"/>
      <c r="G481" s="141"/>
      <c r="H481" s="143"/>
      <c r="I481" s="144"/>
      <c r="J481" s="187"/>
      <c r="K481" s="143"/>
      <c r="L481" s="122"/>
      <c r="M481" s="169"/>
      <c r="N481" s="169"/>
      <c r="O481" s="169"/>
      <c r="P481" s="167"/>
      <c r="Q481" s="167"/>
    </row>
    <row r="482" spans="3:17" ht="16.5" customHeight="1">
      <c r="C482" s="241"/>
      <c r="D482" s="160"/>
      <c r="E482" s="140"/>
      <c r="F482" s="141"/>
      <c r="G482" s="141"/>
      <c r="H482" s="143"/>
      <c r="I482" s="144"/>
      <c r="J482" s="187"/>
      <c r="K482" s="143"/>
      <c r="L482" s="122"/>
      <c r="M482" s="169"/>
      <c r="N482" s="169"/>
      <c r="O482" s="169"/>
      <c r="P482" s="167"/>
      <c r="Q482" s="167"/>
    </row>
    <row r="483" spans="3:17" ht="16.5" customHeight="1">
      <c r="C483" s="241"/>
      <c r="D483" s="160"/>
      <c r="E483" s="140"/>
      <c r="F483" s="141"/>
      <c r="G483" s="141"/>
      <c r="H483" s="143"/>
      <c r="I483" s="144"/>
      <c r="J483" s="187"/>
      <c r="K483" s="143"/>
      <c r="L483" s="122"/>
      <c r="M483" s="169"/>
      <c r="N483" s="169"/>
      <c r="O483" s="169"/>
      <c r="P483" s="167"/>
      <c r="Q483" s="167"/>
    </row>
    <row r="484" spans="3:17" ht="16.5" customHeight="1">
      <c r="C484" s="241"/>
      <c r="D484" s="160"/>
      <c r="E484" s="140"/>
      <c r="F484" s="141"/>
      <c r="G484" s="141"/>
      <c r="H484" s="143"/>
      <c r="I484" s="144"/>
      <c r="J484" s="187"/>
      <c r="K484" s="143"/>
      <c r="L484" s="122"/>
      <c r="M484" s="169"/>
      <c r="N484" s="169"/>
      <c r="O484" s="169"/>
      <c r="P484" s="167"/>
      <c r="Q484" s="167"/>
    </row>
    <row r="485" spans="3:17" ht="16.5" customHeight="1">
      <c r="C485" s="241"/>
      <c r="D485" s="160"/>
      <c r="E485" s="140"/>
      <c r="F485" s="141"/>
      <c r="G485" s="141"/>
      <c r="H485" s="143"/>
      <c r="I485" s="144"/>
      <c r="J485" s="187"/>
      <c r="K485" s="143"/>
      <c r="L485" s="122"/>
      <c r="M485" s="169"/>
      <c r="N485" s="169"/>
      <c r="O485" s="169"/>
      <c r="P485" s="167"/>
      <c r="Q485" s="167"/>
    </row>
    <row r="486" spans="3:17" ht="16.5" customHeight="1">
      <c r="C486" s="241"/>
      <c r="D486" s="160"/>
      <c r="E486" s="140"/>
      <c r="F486" s="141"/>
      <c r="G486" s="141"/>
      <c r="H486" s="143"/>
      <c r="I486" s="144"/>
      <c r="J486" s="187"/>
      <c r="K486" s="143"/>
      <c r="L486" s="122"/>
      <c r="M486" s="169"/>
      <c r="N486" s="169"/>
      <c r="O486" s="169"/>
      <c r="P486" s="167"/>
      <c r="Q486" s="167"/>
    </row>
    <row r="487" spans="3:17" ht="16.5" customHeight="1">
      <c r="C487" s="241"/>
      <c r="D487" s="160"/>
      <c r="E487" s="140"/>
      <c r="F487" s="141"/>
      <c r="G487" s="141"/>
      <c r="H487" s="143"/>
      <c r="I487" s="144"/>
      <c r="J487" s="187"/>
      <c r="K487" s="143"/>
      <c r="L487" s="122"/>
      <c r="M487" s="169"/>
      <c r="N487" s="169"/>
      <c r="O487" s="169"/>
      <c r="P487" s="167"/>
      <c r="Q487" s="167"/>
    </row>
    <row r="488" spans="3:17" ht="16.5" customHeight="1">
      <c r="C488" s="241"/>
      <c r="D488" s="160"/>
      <c r="E488" s="140"/>
      <c r="F488" s="141"/>
      <c r="G488" s="141"/>
      <c r="H488" s="143"/>
      <c r="I488" s="144"/>
      <c r="J488" s="187"/>
      <c r="K488" s="143"/>
      <c r="L488" s="122"/>
      <c r="M488" s="169"/>
      <c r="N488" s="169"/>
      <c r="O488" s="169"/>
      <c r="P488" s="167"/>
      <c r="Q488" s="167"/>
    </row>
    <row r="489" spans="3:17" ht="16.5" customHeight="1">
      <c r="C489" s="241"/>
      <c r="D489" s="160"/>
      <c r="E489" s="140"/>
      <c r="F489" s="141"/>
      <c r="G489" s="141"/>
      <c r="H489" s="143"/>
      <c r="I489" s="144"/>
      <c r="J489" s="187"/>
      <c r="K489" s="143"/>
      <c r="L489" s="122"/>
      <c r="M489" s="169"/>
      <c r="N489" s="169"/>
      <c r="O489" s="169"/>
      <c r="P489" s="167"/>
      <c r="Q489" s="167"/>
    </row>
    <row r="490" spans="3:17" ht="16.5" customHeight="1">
      <c r="C490" s="241"/>
      <c r="D490" s="160"/>
      <c r="E490" s="140"/>
      <c r="F490" s="141"/>
      <c r="G490" s="141"/>
      <c r="H490" s="143"/>
      <c r="I490" s="144"/>
      <c r="J490" s="187"/>
      <c r="K490" s="143"/>
      <c r="L490" s="122"/>
      <c r="M490" s="169"/>
      <c r="N490" s="169"/>
      <c r="O490" s="169"/>
      <c r="P490" s="167"/>
      <c r="Q490" s="167"/>
    </row>
    <row r="491" spans="3:17" ht="16.5" customHeight="1">
      <c r="C491" s="241"/>
      <c r="D491" s="160"/>
      <c r="E491" s="140"/>
      <c r="F491" s="141"/>
      <c r="G491" s="141"/>
      <c r="H491" s="143"/>
      <c r="I491" s="144"/>
      <c r="J491" s="187"/>
      <c r="K491" s="143"/>
      <c r="L491" s="122"/>
      <c r="M491" s="169"/>
      <c r="N491" s="169"/>
      <c r="O491" s="169"/>
      <c r="P491" s="167"/>
      <c r="Q491" s="167"/>
    </row>
    <row r="492" spans="3:17" ht="16.5" customHeight="1">
      <c r="C492" s="241"/>
      <c r="D492" s="160"/>
      <c r="E492" s="140"/>
      <c r="F492" s="141"/>
      <c r="G492" s="141"/>
      <c r="H492" s="143"/>
      <c r="I492" s="144"/>
      <c r="J492" s="187"/>
      <c r="K492" s="143"/>
      <c r="L492" s="122"/>
      <c r="M492" s="169"/>
      <c r="N492" s="169"/>
      <c r="O492" s="169"/>
      <c r="P492" s="167"/>
      <c r="Q492" s="167"/>
    </row>
    <row r="493" spans="3:17" ht="16.5" customHeight="1">
      <c r="C493" s="241"/>
      <c r="D493" s="160"/>
      <c r="E493" s="140"/>
      <c r="F493" s="141"/>
      <c r="G493" s="141"/>
      <c r="H493" s="143"/>
      <c r="I493" s="144"/>
      <c r="J493" s="187"/>
      <c r="K493" s="143"/>
      <c r="L493" s="122"/>
      <c r="M493" s="169"/>
      <c r="N493" s="169"/>
      <c r="O493" s="169"/>
      <c r="P493" s="167"/>
      <c r="Q493" s="167"/>
    </row>
    <row r="494" spans="3:17" ht="16.5" customHeight="1">
      <c r="C494" s="241"/>
      <c r="D494" s="160"/>
      <c r="E494" s="140"/>
      <c r="F494" s="141"/>
      <c r="G494" s="141"/>
      <c r="H494" s="143"/>
      <c r="I494" s="144"/>
      <c r="J494" s="187"/>
      <c r="K494" s="143"/>
      <c r="L494" s="122"/>
      <c r="M494" s="169"/>
      <c r="N494" s="169"/>
      <c r="O494" s="169"/>
      <c r="P494" s="167"/>
      <c r="Q494" s="167"/>
    </row>
    <row r="495" spans="3:17" ht="16.5" customHeight="1">
      <c r="C495" s="241"/>
      <c r="D495" s="160"/>
      <c r="E495" s="140"/>
      <c r="F495" s="141"/>
      <c r="G495" s="141"/>
      <c r="H495" s="143"/>
      <c r="I495" s="144"/>
      <c r="J495" s="187"/>
      <c r="K495" s="143"/>
      <c r="L495" s="122"/>
      <c r="M495" s="169"/>
      <c r="N495" s="169"/>
      <c r="O495" s="169"/>
      <c r="P495" s="167"/>
      <c r="Q495" s="167"/>
    </row>
    <row r="496" spans="3:17" ht="16.5" customHeight="1">
      <c r="C496" s="241"/>
      <c r="D496" s="160"/>
      <c r="E496" s="140"/>
      <c r="F496" s="141"/>
      <c r="G496" s="141"/>
      <c r="H496" s="143"/>
      <c r="I496" s="144"/>
      <c r="J496" s="187"/>
      <c r="K496" s="143"/>
      <c r="L496" s="122"/>
      <c r="M496" s="169"/>
      <c r="N496" s="169"/>
      <c r="O496" s="169"/>
      <c r="P496" s="167"/>
      <c r="Q496" s="167"/>
    </row>
    <row r="497" spans="3:17" ht="16.5" customHeight="1">
      <c r="C497" s="241"/>
      <c r="D497" s="160"/>
      <c r="E497" s="140"/>
      <c r="F497" s="141"/>
      <c r="G497" s="141"/>
      <c r="H497" s="143"/>
      <c r="I497" s="144"/>
      <c r="J497" s="187"/>
      <c r="K497" s="143"/>
      <c r="L497" s="122"/>
      <c r="M497" s="169"/>
      <c r="N497" s="169"/>
      <c r="O497" s="169"/>
      <c r="P497" s="167"/>
      <c r="Q497" s="167"/>
    </row>
    <row r="498" spans="3:17" ht="16.5" customHeight="1">
      <c r="C498" s="241"/>
      <c r="D498" s="160"/>
      <c r="E498" s="140"/>
      <c r="F498" s="141"/>
      <c r="G498" s="141"/>
      <c r="H498" s="143"/>
      <c r="I498" s="144"/>
      <c r="J498" s="187"/>
      <c r="K498" s="143"/>
      <c r="L498" s="122"/>
      <c r="M498" s="169"/>
      <c r="N498" s="169"/>
      <c r="O498" s="169"/>
      <c r="P498" s="167"/>
      <c r="Q498" s="167"/>
    </row>
    <row r="499" spans="3:17" ht="16.5" customHeight="1">
      <c r="C499" s="241"/>
      <c r="D499" s="160"/>
      <c r="E499" s="140"/>
      <c r="F499" s="141"/>
      <c r="G499" s="141"/>
      <c r="H499" s="143"/>
      <c r="I499" s="144"/>
      <c r="J499" s="187"/>
      <c r="K499" s="143"/>
      <c r="L499" s="122"/>
      <c r="M499" s="169"/>
      <c r="N499" s="169"/>
      <c r="O499" s="169"/>
      <c r="P499" s="167"/>
      <c r="Q499" s="167"/>
    </row>
    <row r="500" spans="3:17" ht="16.5" customHeight="1">
      <c r="C500" s="241"/>
      <c r="D500" s="160"/>
      <c r="E500" s="140"/>
      <c r="F500" s="141"/>
      <c r="G500" s="141"/>
      <c r="H500" s="143"/>
      <c r="I500" s="144"/>
      <c r="J500" s="187"/>
      <c r="K500" s="143"/>
      <c r="L500" s="122"/>
      <c r="M500" s="169"/>
      <c r="N500" s="169"/>
      <c r="O500" s="169"/>
      <c r="P500" s="167"/>
      <c r="Q500" s="167"/>
    </row>
    <row r="501" spans="3:17" ht="16.5" customHeight="1">
      <c r="C501" s="241"/>
      <c r="D501" s="160"/>
      <c r="E501" s="140"/>
      <c r="F501" s="141"/>
      <c r="G501" s="141"/>
      <c r="H501" s="143"/>
      <c r="I501" s="144"/>
      <c r="J501" s="187"/>
      <c r="K501" s="143"/>
      <c r="L501" s="122"/>
      <c r="M501" s="169"/>
      <c r="N501" s="169"/>
      <c r="O501" s="169"/>
      <c r="P501" s="167"/>
      <c r="Q501" s="167"/>
    </row>
    <row r="502" spans="3:17" ht="16.5" customHeight="1">
      <c r="C502" s="241"/>
      <c r="D502" s="160"/>
      <c r="E502" s="140"/>
      <c r="F502" s="141"/>
      <c r="G502" s="141"/>
      <c r="H502" s="143"/>
      <c r="I502" s="144"/>
      <c r="J502" s="187"/>
      <c r="K502" s="143"/>
      <c r="L502" s="122"/>
      <c r="M502" s="169"/>
      <c r="N502" s="169"/>
      <c r="O502" s="169"/>
      <c r="P502" s="167"/>
      <c r="Q502" s="167"/>
    </row>
    <row r="503" spans="3:17" ht="16.5" customHeight="1">
      <c r="C503" s="241"/>
      <c r="D503" s="160"/>
      <c r="E503" s="140"/>
      <c r="F503" s="141"/>
      <c r="G503" s="141"/>
      <c r="H503" s="143"/>
      <c r="I503" s="144"/>
      <c r="J503" s="187"/>
      <c r="K503" s="143"/>
      <c r="L503" s="122"/>
      <c r="M503" s="169"/>
      <c r="N503" s="169"/>
      <c r="O503" s="169"/>
      <c r="P503" s="167"/>
      <c r="Q503" s="167"/>
    </row>
    <row r="504" spans="3:17" ht="16.5" customHeight="1">
      <c r="C504" s="241"/>
      <c r="D504" s="160"/>
      <c r="E504" s="140"/>
      <c r="F504" s="141"/>
      <c r="G504" s="141"/>
      <c r="H504" s="143"/>
      <c r="I504" s="144"/>
      <c r="J504" s="187"/>
      <c r="K504" s="143"/>
      <c r="L504" s="122"/>
      <c r="M504" s="169"/>
      <c r="N504" s="169"/>
      <c r="O504" s="169"/>
      <c r="P504" s="167"/>
      <c r="Q504" s="167"/>
    </row>
    <row r="505" spans="3:17" ht="16.5" customHeight="1">
      <c r="C505" s="241"/>
      <c r="D505" s="160"/>
      <c r="E505" s="140"/>
      <c r="F505" s="141"/>
      <c r="G505" s="141"/>
      <c r="H505" s="143"/>
      <c r="I505" s="144"/>
      <c r="J505" s="187"/>
      <c r="K505" s="143"/>
      <c r="L505" s="122"/>
      <c r="M505" s="169"/>
      <c r="N505" s="169"/>
      <c r="O505" s="169"/>
      <c r="P505" s="167"/>
      <c r="Q505" s="167"/>
    </row>
    <row r="506" spans="3:17" ht="16.5" customHeight="1">
      <c r="C506" s="241"/>
      <c r="D506" s="160"/>
      <c r="E506" s="140"/>
      <c r="F506" s="141"/>
      <c r="G506" s="141"/>
      <c r="H506" s="143"/>
      <c r="I506" s="144"/>
      <c r="J506" s="187"/>
      <c r="K506" s="143"/>
      <c r="L506" s="122"/>
      <c r="M506" s="169"/>
      <c r="N506" s="169"/>
      <c r="O506" s="169"/>
      <c r="P506" s="167"/>
      <c r="Q506" s="167"/>
    </row>
    <row r="507" spans="3:17" ht="16.5" customHeight="1">
      <c r="C507" s="241"/>
      <c r="D507" s="160"/>
      <c r="E507" s="140"/>
      <c r="F507" s="141"/>
      <c r="G507" s="141"/>
      <c r="H507" s="143"/>
      <c r="I507" s="144"/>
      <c r="J507" s="187"/>
      <c r="K507" s="143"/>
      <c r="L507" s="122"/>
      <c r="M507" s="169"/>
      <c r="N507" s="169"/>
      <c r="O507" s="169"/>
      <c r="P507" s="167"/>
      <c r="Q507" s="167"/>
    </row>
    <row r="508" spans="3:17" ht="16.5" customHeight="1">
      <c r="C508" s="241"/>
      <c r="D508" s="160"/>
      <c r="E508" s="140"/>
      <c r="F508" s="141"/>
      <c r="G508" s="141"/>
      <c r="H508" s="143"/>
      <c r="I508" s="144"/>
      <c r="J508" s="187"/>
      <c r="K508" s="143"/>
      <c r="L508" s="122"/>
      <c r="M508" s="169"/>
      <c r="N508" s="169"/>
      <c r="O508" s="169"/>
      <c r="P508" s="167"/>
      <c r="Q508" s="167"/>
    </row>
    <row r="509" spans="3:17" ht="16.5" customHeight="1">
      <c r="C509" s="241"/>
      <c r="D509" s="160"/>
      <c r="E509" s="140"/>
      <c r="F509" s="141"/>
      <c r="G509" s="141"/>
      <c r="H509" s="143"/>
      <c r="I509" s="144"/>
      <c r="J509" s="187"/>
      <c r="K509" s="143"/>
      <c r="L509" s="122"/>
      <c r="M509" s="169"/>
      <c r="N509" s="169"/>
      <c r="O509" s="169"/>
      <c r="P509" s="167"/>
      <c r="Q509" s="167"/>
    </row>
    <row r="510" spans="3:17" ht="16.5" customHeight="1">
      <c r="C510" s="241"/>
      <c r="D510" s="160"/>
      <c r="E510" s="140"/>
      <c r="F510" s="141"/>
      <c r="G510" s="141"/>
      <c r="H510" s="143"/>
      <c r="I510" s="144"/>
      <c r="J510" s="187"/>
      <c r="K510" s="143"/>
      <c r="L510" s="122"/>
      <c r="M510" s="169"/>
      <c r="N510" s="169"/>
      <c r="O510" s="169"/>
      <c r="P510" s="167"/>
      <c r="Q510" s="167"/>
    </row>
    <row r="511" spans="3:17" ht="16.5" customHeight="1">
      <c r="C511" s="241"/>
      <c r="D511" s="160"/>
      <c r="E511" s="140"/>
      <c r="F511" s="141"/>
      <c r="G511" s="141"/>
      <c r="H511" s="143"/>
      <c r="I511" s="144"/>
      <c r="J511" s="187"/>
      <c r="K511" s="143"/>
      <c r="L511" s="122"/>
      <c r="M511" s="169"/>
      <c r="N511" s="169"/>
      <c r="O511" s="169"/>
      <c r="P511" s="167"/>
      <c r="Q511" s="167"/>
    </row>
    <row r="512" spans="3:17" ht="16.5" customHeight="1">
      <c r="C512" s="241"/>
      <c r="D512" s="160"/>
      <c r="E512" s="140"/>
      <c r="F512" s="141"/>
      <c r="G512" s="141"/>
      <c r="H512" s="143"/>
      <c r="I512" s="144"/>
      <c r="J512" s="187"/>
      <c r="K512" s="143"/>
      <c r="L512" s="122"/>
      <c r="M512" s="169"/>
      <c r="N512" s="169"/>
      <c r="O512" s="169"/>
      <c r="P512" s="167"/>
      <c r="Q512" s="167"/>
    </row>
    <row r="513" spans="3:17" ht="16.5" customHeight="1">
      <c r="C513" s="241"/>
      <c r="D513" s="160"/>
      <c r="E513" s="140"/>
      <c r="F513" s="141"/>
      <c r="G513" s="141"/>
      <c r="H513" s="143"/>
      <c r="I513" s="144"/>
      <c r="J513" s="187"/>
      <c r="K513" s="143"/>
      <c r="L513" s="122"/>
      <c r="M513" s="169"/>
      <c r="N513" s="169"/>
      <c r="O513" s="169"/>
      <c r="P513" s="167"/>
      <c r="Q513" s="167"/>
    </row>
    <row r="514" spans="3:17" ht="16.5" customHeight="1">
      <c r="C514" s="241"/>
      <c r="D514" s="160"/>
      <c r="E514" s="140"/>
      <c r="F514" s="141"/>
      <c r="G514" s="141"/>
      <c r="H514" s="143"/>
      <c r="I514" s="144"/>
      <c r="J514" s="187"/>
      <c r="K514" s="143"/>
      <c r="L514" s="122"/>
      <c r="M514" s="169"/>
      <c r="N514" s="169"/>
      <c r="O514" s="169"/>
      <c r="P514" s="167"/>
      <c r="Q514" s="167"/>
    </row>
    <row r="515" spans="3:17" ht="16.5" customHeight="1">
      <c r="C515" s="241"/>
      <c r="D515" s="160"/>
      <c r="E515" s="140"/>
      <c r="F515" s="141"/>
      <c r="G515" s="141"/>
      <c r="H515" s="143"/>
      <c r="I515" s="144"/>
      <c r="J515" s="187"/>
      <c r="K515" s="143"/>
      <c r="L515" s="122"/>
      <c r="M515" s="169"/>
      <c r="N515" s="169"/>
      <c r="O515" s="169"/>
      <c r="P515" s="167"/>
      <c r="Q515" s="167"/>
    </row>
    <row r="516" spans="3:17" ht="16.5" customHeight="1">
      <c r="C516" s="241"/>
      <c r="D516" s="160"/>
      <c r="E516" s="140"/>
      <c r="F516" s="141"/>
      <c r="G516" s="141"/>
      <c r="H516" s="143"/>
      <c r="I516" s="144"/>
      <c r="J516" s="187"/>
      <c r="K516" s="143"/>
      <c r="L516" s="122"/>
      <c r="M516" s="169"/>
      <c r="N516" s="169"/>
      <c r="O516" s="169"/>
      <c r="P516" s="167"/>
      <c r="Q516" s="167"/>
    </row>
    <row r="517" spans="3:17" ht="16.5" customHeight="1">
      <c r="C517" s="241"/>
      <c r="D517" s="160"/>
      <c r="E517" s="140"/>
      <c r="F517" s="141"/>
      <c r="G517" s="141"/>
      <c r="H517" s="143"/>
      <c r="I517" s="144"/>
      <c r="J517" s="187"/>
      <c r="K517" s="143"/>
      <c r="L517" s="122"/>
      <c r="M517" s="169"/>
      <c r="N517" s="169"/>
      <c r="O517" s="169"/>
      <c r="P517" s="167"/>
      <c r="Q517" s="167"/>
    </row>
    <row r="518" spans="3:17" ht="16.5" customHeight="1">
      <c r="C518" s="241"/>
      <c r="D518" s="160"/>
      <c r="E518" s="140"/>
      <c r="F518" s="141"/>
      <c r="G518" s="141"/>
      <c r="H518" s="143"/>
      <c r="I518" s="144"/>
      <c r="J518" s="187"/>
      <c r="K518" s="143"/>
      <c r="L518" s="122"/>
      <c r="M518" s="169"/>
      <c r="N518" s="169"/>
      <c r="O518" s="169"/>
      <c r="P518" s="167"/>
      <c r="Q518" s="167"/>
    </row>
    <row r="519" spans="3:17" ht="16.5" customHeight="1">
      <c r="C519" s="241"/>
      <c r="D519" s="160"/>
      <c r="E519" s="140"/>
      <c r="F519" s="141"/>
      <c r="G519" s="141"/>
      <c r="H519" s="143"/>
      <c r="I519" s="144"/>
      <c r="J519" s="187"/>
      <c r="K519" s="143"/>
      <c r="L519" s="122"/>
      <c r="M519" s="169"/>
      <c r="N519" s="169"/>
      <c r="O519" s="169"/>
      <c r="P519" s="167"/>
      <c r="Q519" s="167"/>
    </row>
    <row r="520" spans="3:17" ht="16.5" customHeight="1">
      <c r="C520" s="241"/>
      <c r="D520" s="160"/>
      <c r="E520" s="140"/>
      <c r="F520" s="141"/>
      <c r="G520" s="141"/>
      <c r="H520" s="143"/>
      <c r="I520" s="144"/>
      <c r="J520" s="187"/>
      <c r="K520" s="143"/>
      <c r="L520" s="122"/>
      <c r="M520" s="169"/>
      <c r="N520" s="169"/>
      <c r="O520" s="169"/>
      <c r="P520" s="167"/>
      <c r="Q520" s="167"/>
    </row>
    <row r="521" spans="3:17" ht="16.5" customHeight="1">
      <c r="C521" s="241"/>
      <c r="D521" s="160"/>
      <c r="E521" s="140"/>
      <c r="F521" s="141"/>
      <c r="G521" s="141"/>
      <c r="H521" s="143"/>
      <c r="I521" s="144"/>
      <c r="J521" s="187"/>
      <c r="K521" s="143"/>
      <c r="L521" s="122"/>
      <c r="M521" s="169"/>
      <c r="N521" s="169"/>
      <c r="O521" s="169"/>
      <c r="P521" s="167"/>
      <c r="Q521" s="167"/>
    </row>
    <row r="522" spans="3:17" ht="16.5" customHeight="1">
      <c r="C522" s="241"/>
      <c r="D522" s="160"/>
      <c r="E522" s="140"/>
      <c r="F522" s="141"/>
      <c r="G522" s="141"/>
      <c r="H522" s="143"/>
      <c r="I522" s="144"/>
      <c r="J522" s="187"/>
      <c r="K522" s="143"/>
      <c r="L522" s="122"/>
      <c r="M522" s="169"/>
      <c r="N522" s="169"/>
      <c r="O522" s="169"/>
      <c r="P522" s="167"/>
      <c r="Q522" s="167"/>
    </row>
    <row r="523" spans="3:17" ht="16.5" customHeight="1">
      <c r="C523" s="241"/>
      <c r="D523" s="160"/>
      <c r="E523" s="140"/>
      <c r="F523" s="141"/>
      <c r="G523" s="141"/>
      <c r="H523" s="143"/>
      <c r="I523" s="144"/>
      <c r="J523" s="187"/>
      <c r="K523" s="143"/>
      <c r="L523" s="122"/>
      <c r="M523" s="169"/>
      <c r="N523" s="169"/>
      <c r="O523" s="169"/>
      <c r="P523" s="167"/>
      <c r="Q523" s="167"/>
    </row>
    <row r="524" spans="3:17" ht="16.5" customHeight="1">
      <c r="C524" s="241"/>
      <c r="D524" s="160"/>
      <c r="E524" s="140"/>
      <c r="F524" s="141"/>
      <c r="G524" s="141"/>
      <c r="H524" s="143"/>
      <c r="I524" s="144"/>
      <c r="J524" s="187"/>
      <c r="K524" s="143"/>
      <c r="L524" s="122"/>
      <c r="M524" s="169"/>
      <c r="N524" s="169"/>
      <c r="O524" s="169"/>
      <c r="P524" s="167"/>
      <c r="Q524" s="167"/>
    </row>
    <row r="525" spans="3:17" ht="16.5" customHeight="1">
      <c r="C525" s="241"/>
      <c r="D525" s="160"/>
      <c r="E525" s="140"/>
      <c r="F525" s="141"/>
      <c r="G525" s="141"/>
      <c r="H525" s="143"/>
      <c r="I525" s="144"/>
      <c r="J525" s="187"/>
      <c r="K525" s="143"/>
      <c r="L525" s="122"/>
      <c r="M525" s="169"/>
      <c r="N525" s="169"/>
      <c r="O525" s="169"/>
      <c r="P525" s="167"/>
      <c r="Q525" s="167"/>
    </row>
    <row r="526" spans="3:17" ht="16.5" customHeight="1">
      <c r="C526" s="241"/>
      <c r="D526" s="160"/>
      <c r="E526" s="140"/>
      <c r="F526" s="141"/>
      <c r="G526" s="141"/>
      <c r="H526" s="143"/>
      <c r="I526" s="144"/>
      <c r="J526" s="187"/>
      <c r="K526" s="143"/>
      <c r="L526" s="122"/>
      <c r="M526" s="169"/>
      <c r="N526" s="169"/>
      <c r="O526" s="169"/>
      <c r="P526" s="167"/>
      <c r="Q526" s="167"/>
    </row>
    <row r="527" spans="3:17" ht="16.5" customHeight="1">
      <c r="C527" s="241"/>
      <c r="D527" s="160"/>
      <c r="E527" s="140"/>
      <c r="F527" s="141"/>
      <c r="G527" s="141"/>
      <c r="H527" s="143"/>
      <c r="I527" s="144"/>
      <c r="J527" s="187"/>
      <c r="K527" s="143"/>
      <c r="L527" s="122"/>
      <c r="M527" s="169"/>
      <c r="N527" s="169"/>
      <c r="O527" s="169"/>
      <c r="P527" s="167"/>
      <c r="Q527" s="167"/>
    </row>
    <row r="528" spans="3:17" ht="16.5" customHeight="1">
      <c r="C528" s="241"/>
      <c r="D528" s="160"/>
      <c r="E528" s="140"/>
      <c r="F528" s="141"/>
      <c r="G528" s="141"/>
      <c r="H528" s="143"/>
      <c r="I528" s="144"/>
      <c r="J528" s="187"/>
      <c r="K528" s="143"/>
      <c r="L528" s="122"/>
      <c r="M528" s="169"/>
      <c r="N528" s="169"/>
      <c r="O528" s="169"/>
      <c r="P528" s="167"/>
      <c r="Q528" s="167"/>
    </row>
    <row r="529" spans="3:17" ht="16.5" customHeight="1">
      <c r="C529" s="241"/>
      <c r="D529" s="160"/>
      <c r="E529" s="140"/>
      <c r="F529" s="141"/>
      <c r="G529" s="141"/>
      <c r="H529" s="143"/>
      <c r="I529" s="144"/>
      <c r="J529" s="187"/>
      <c r="K529" s="143"/>
      <c r="L529" s="122"/>
      <c r="M529" s="169"/>
      <c r="N529" s="169"/>
      <c r="O529" s="169"/>
      <c r="P529" s="167"/>
      <c r="Q529" s="167"/>
    </row>
    <row r="530" spans="3:17" ht="16.5" customHeight="1">
      <c r="C530" s="241"/>
      <c r="D530" s="160"/>
      <c r="E530" s="140"/>
      <c r="F530" s="141"/>
      <c r="G530" s="141"/>
      <c r="H530" s="143"/>
      <c r="I530" s="144"/>
      <c r="J530" s="187"/>
      <c r="K530" s="143"/>
      <c r="L530" s="122"/>
      <c r="M530" s="169"/>
      <c r="N530" s="169"/>
      <c r="O530" s="169"/>
      <c r="P530" s="167"/>
      <c r="Q530" s="167"/>
    </row>
    <row r="531" spans="3:17" ht="16.5" customHeight="1">
      <c r="C531" s="241"/>
      <c r="D531" s="160"/>
      <c r="E531" s="140"/>
      <c r="F531" s="141"/>
      <c r="G531" s="141"/>
      <c r="H531" s="143"/>
      <c r="I531" s="144"/>
      <c r="J531" s="187"/>
      <c r="K531" s="143"/>
      <c r="L531" s="122"/>
      <c r="M531" s="169"/>
      <c r="N531" s="169"/>
      <c r="O531" s="169"/>
      <c r="P531" s="167"/>
      <c r="Q531" s="167"/>
    </row>
    <row r="532" spans="3:17" ht="16.5" customHeight="1">
      <c r="C532" s="241"/>
      <c r="D532" s="160"/>
      <c r="E532" s="140"/>
      <c r="F532" s="141"/>
      <c r="G532" s="141"/>
      <c r="H532" s="143"/>
      <c r="I532" s="144"/>
      <c r="J532" s="187"/>
      <c r="K532" s="143"/>
      <c r="L532" s="122"/>
      <c r="M532" s="169"/>
      <c r="N532" s="169"/>
      <c r="O532" s="169"/>
      <c r="P532" s="167"/>
      <c r="Q532" s="167"/>
    </row>
    <row r="533" spans="3:17" ht="16.5" customHeight="1">
      <c r="C533" s="241"/>
      <c r="D533" s="160"/>
      <c r="E533" s="140"/>
      <c r="F533" s="141"/>
      <c r="G533" s="141"/>
      <c r="H533" s="143"/>
      <c r="I533" s="144"/>
      <c r="J533" s="187"/>
      <c r="K533" s="143"/>
      <c r="L533" s="122"/>
      <c r="M533" s="169"/>
      <c r="N533" s="169"/>
      <c r="O533" s="169"/>
      <c r="P533" s="167"/>
      <c r="Q533" s="167"/>
    </row>
    <row r="534" spans="3:17" ht="16.5" customHeight="1">
      <c r="C534" s="241"/>
      <c r="D534" s="160"/>
      <c r="E534" s="140"/>
      <c r="F534" s="141"/>
      <c r="G534" s="141"/>
      <c r="H534" s="143"/>
      <c r="I534" s="144"/>
      <c r="J534" s="187"/>
      <c r="K534" s="143"/>
      <c r="L534" s="122"/>
      <c r="M534" s="169"/>
      <c r="N534" s="169"/>
      <c r="O534" s="169"/>
      <c r="P534" s="167"/>
      <c r="Q534" s="167"/>
    </row>
    <row r="535" spans="3:17" ht="16.5" customHeight="1">
      <c r="C535" s="241"/>
      <c r="D535" s="160"/>
      <c r="E535" s="140"/>
      <c r="F535" s="141"/>
      <c r="G535" s="141"/>
      <c r="H535" s="143"/>
      <c r="I535" s="144"/>
      <c r="J535" s="187"/>
      <c r="K535" s="143"/>
      <c r="L535" s="122"/>
      <c r="M535" s="169"/>
      <c r="N535" s="169"/>
      <c r="O535" s="169"/>
      <c r="P535" s="167"/>
      <c r="Q535" s="167"/>
    </row>
    <row r="536" spans="3:17" ht="16.5" customHeight="1">
      <c r="C536" s="241"/>
      <c r="D536" s="160"/>
      <c r="E536" s="140"/>
      <c r="F536" s="141"/>
      <c r="G536" s="141"/>
      <c r="H536" s="143"/>
      <c r="I536" s="144"/>
      <c r="J536" s="187"/>
      <c r="K536" s="143"/>
      <c r="L536" s="122"/>
      <c r="M536" s="169"/>
      <c r="N536" s="169"/>
      <c r="O536" s="169"/>
      <c r="P536" s="167"/>
      <c r="Q536" s="167"/>
    </row>
    <row r="537" spans="3:17" ht="16.5" customHeight="1">
      <c r="C537" s="241"/>
      <c r="D537" s="160"/>
      <c r="E537" s="140"/>
      <c r="F537" s="141"/>
      <c r="G537" s="141"/>
      <c r="H537" s="143"/>
      <c r="I537" s="144"/>
      <c r="J537" s="187"/>
      <c r="K537" s="143"/>
      <c r="L537" s="122"/>
      <c r="M537" s="169"/>
      <c r="N537" s="169"/>
      <c r="O537" s="169"/>
      <c r="P537" s="167"/>
      <c r="Q537" s="167"/>
    </row>
    <row r="538" spans="3:17" ht="16.5" customHeight="1">
      <c r="C538" s="241"/>
      <c r="D538" s="160"/>
      <c r="E538" s="140"/>
      <c r="F538" s="141"/>
      <c r="G538" s="141"/>
      <c r="H538" s="143"/>
      <c r="I538" s="144"/>
      <c r="J538" s="187"/>
      <c r="K538" s="143"/>
      <c r="L538" s="122"/>
      <c r="M538" s="169"/>
      <c r="N538" s="169"/>
      <c r="O538" s="169"/>
      <c r="P538" s="167"/>
      <c r="Q538" s="167"/>
    </row>
    <row r="539" spans="3:17" ht="16.5" customHeight="1">
      <c r="C539" s="241"/>
      <c r="D539" s="160"/>
      <c r="E539" s="140"/>
      <c r="F539" s="141"/>
      <c r="G539" s="141"/>
      <c r="H539" s="143"/>
      <c r="I539" s="144"/>
      <c r="J539" s="187"/>
      <c r="K539" s="143"/>
      <c r="L539" s="122"/>
      <c r="M539" s="169"/>
      <c r="N539" s="169"/>
      <c r="O539" s="169"/>
      <c r="P539" s="167"/>
      <c r="Q539" s="167"/>
    </row>
    <row r="540" spans="3:17" ht="16.5" customHeight="1">
      <c r="C540" s="241"/>
      <c r="D540" s="160"/>
      <c r="E540" s="140"/>
      <c r="F540" s="141"/>
      <c r="G540" s="141"/>
      <c r="H540" s="143"/>
      <c r="I540" s="144"/>
      <c r="J540" s="187"/>
      <c r="K540" s="143"/>
      <c r="L540" s="122"/>
      <c r="M540" s="169"/>
      <c r="N540" s="169"/>
      <c r="O540" s="169"/>
      <c r="P540" s="167"/>
      <c r="Q540" s="167"/>
    </row>
    <row r="541" spans="3:17" ht="16.5" customHeight="1">
      <c r="C541" s="241"/>
      <c r="D541" s="160"/>
      <c r="E541" s="140"/>
      <c r="F541" s="141"/>
      <c r="G541" s="141"/>
      <c r="H541" s="143"/>
      <c r="I541" s="144"/>
      <c r="J541" s="187"/>
      <c r="K541" s="143"/>
      <c r="L541" s="122"/>
      <c r="M541" s="169"/>
      <c r="N541" s="169"/>
      <c r="O541" s="169"/>
      <c r="P541" s="167"/>
      <c r="Q541" s="167"/>
    </row>
    <row r="542" spans="3:17" ht="16.5" customHeight="1">
      <c r="C542" s="241"/>
      <c r="D542" s="160"/>
      <c r="E542" s="140"/>
      <c r="F542" s="141"/>
      <c r="G542" s="141"/>
      <c r="H542" s="143"/>
      <c r="I542" s="144"/>
      <c r="J542" s="187"/>
      <c r="K542" s="143"/>
      <c r="L542" s="122"/>
      <c r="M542" s="169"/>
      <c r="N542" s="169"/>
      <c r="O542" s="169"/>
      <c r="P542" s="167"/>
      <c r="Q542" s="167"/>
    </row>
    <row r="543" spans="3:17" ht="16.5" customHeight="1">
      <c r="C543" s="241"/>
      <c r="D543" s="160"/>
      <c r="E543" s="140"/>
      <c r="F543" s="141"/>
      <c r="G543" s="141"/>
      <c r="H543" s="143"/>
      <c r="I543" s="144"/>
      <c r="J543" s="187"/>
      <c r="K543" s="143"/>
      <c r="L543" s="122"/>
      <c r="M543" s="169"/>
      <c r="N543" s="169"/>
      <c r="O543" s="169"/>
      <c r="P543" s="167"/>
      <c r="Q543" s="167"/>
    </row>
    <row r="544" spans="3:17" ht="16.5" customHeight="1">
      <c r="C544" s="241"/>
      <c r="D544" s="160"/>
      <c r="E544" s="140"/>
      <c r="F544" s="141"/>
      <c r="G544" s="141"/>
      <c r="H544" s="143"/>
      <c r="I544" s="144"/>
      <c r="J544" s="187"/>
      <c r="K544" s="143"/>
      <c r="L544" s="122"/>
      <c r="M544" s="169"/>
      <c r="N544" s="169"/>
      <c r="O544" s="169"/>
      <c r="P544" s="167"/>
      <c r="Q544" s="167"/>
    </row>
    <row r="545" spans="3:17" ht="16.5" customHeight="1">
      <c r="C545" s="241"/>
      <c r="D545" s="160"/>
      <c r="E545" s="140"/>
      <c r="F545" s="141"/>
      <c r="G545" s="141"/>
      <c r="H545" s="143"/>
      <c r="I545" s="144"/>
      <c r="J545" s="187"/>
      <c r="K545" s="143"/>
      <c r="L545" s="122"/>
      <c r="M545" s="169"/>
      <c r="N545" s="169"/>
      <c r="O545" s="169"/>
      <c r="P545" s="167"/>
      <c r="Q545" s="167"/>
    </row>
    <row r="546" spans="3:17" ht="16.5" customHeight="1">
      <c r="C546" s="241"/>
      <c r="D546" s="160"/>
      <c r="E546" s="140"/>
      <c r="F546" s="141"/>
      <c r="G546" s="141"/>
      <c r="H546" s="143"/>
      <c r="I546" s="144"/>
      <c r="J546" s="187"/>
      <c r="K546" s="143"/>
      <c r="L546" s="122"/>
      <c r="M546" s="169"/>
      <c r="N546" s="169"/>
      <c r="O546" s="169"/>
      <c r="P546" s="167"/>
      <c r="Q546" s="167"/>
    </row>
    <row r="547" spans="3:17" ht="16.5" customHeight="1">
      <c r="C547" s="241"/>
      <c r="D547" s="160"/>
      <c r="E547" s="140"/>
      <c r="F547" s="141"/>
      <c r="G547" s="141"/>
      <c r="H547" s="143"/>
      <c r="I547" s="144"/>
      <c r="J547" s="187"/>
      <c r="K547" s="143"/>
      <c r="L547" s="122"/>
      <c r="M547" s="169"/>
      <c r="N547" s="169"/>
      <c r="O547" s="169"/>
      <c r="P547" s="167"/>
      <c r="Q547" s="167"/>
    </row>
    <row r="548" spans="3:17" ht="16.5" customHeight="1">
      <c r="C548" s="241"/>
      <c r="D548" s="160"/>
      <c r="E548" s="140"/>
      <c r="F548" s="141"/>
      <c r="G548" s="141"/>
      <c r="H548" s="143"/>
      <c r="I548" s="144"/>
      <c r="J548" s="187"/>
      <c r="K548" s="143"/>
      <c r="L548" s="122"/>
      <c r="M548" s="169"/>
      <c r="N548" s="169"/>
      <c r="O548" s="169"/>
      <c r="P548" s="167"/>
      <c r="Q548" s="167"/>
    </row>
    <row r="549" spans="3:17" ht="16.5" customHeight="1">
      <c r="C549" s="241"/>
      <c r="D549" s="160"/>
      <c r="E549" s="140"/>
      <c r="F549" s="141"/>
      <c r="G549" s="141"/>
      <c r="H549" s="143"/>
      <c r="I549" s="144"/>
      <c r="J549" s="187"/>
      <c r="K549" s="143"/>
      <c r="L549" s="122"/>
      <c r="M549" s="169"/>
      <c r="N549" s="169"/>
      <c r="O549" s="169"/>
      <c r="P549" s="167"/>
      <c r="Q549" s="167"/>
    </row>
    <row r="550" spans="3:17" ht="16.5" customHeight="1">
      <c r="C550" s="241"/>
      <c r="D550" s="160"/>
      <c r="E550" s="140"/>
      <c r="F550" s="141"/>
      <c r="G550" s="141"/>
      <c r="H550" s="143"/>
      <c r="I550" s="144"/>
      <c r="J550" s="187"/>
      <c r="K550" s="143"/>
      <c r="L550" s="122"/>
      <c r="M550" s="169"/>
      <c r="N550" s="169"/>
      <c r="O550" s="169"/>
      <c r="P550" s="167"/>
      <c r="Q550" s="167"/>
    </row>
    <row r="551" spans="3:17" ht="16.5" customHeight="1">
      <c r="C551" s="241"/>
      <c r="D551" s="160"/>
      <c r="E551" s="140"/>
      <c r="F551" s="141"/>
      <c r="G551" s="141"/>
      <c r="H551" s="143"/>
      <c r="I551" s="144"/>
      <c r="J551" s="187"/>
      <c r="K551" s="143"/>
      <c r="L551" s="122"/>
      <c r="M551" s="169"/>
      <c r="N551" s="169"/>
      <c r="O551" s="169"/>
      <c r="P551" s="167"/>
      <c r="Q551" s="167"/>
    </row>
    <row r="552" spans="3:17" ht="16.5" customHeight="1">
      <c r="C552" s="241"/>
      <c r="D552" s="160"/>
      <c r="E552" s="140"/>
      <c r="F552" s="141"/>
      <c r="G552" s="141"/>
      <c r="H552" s="143"/>
      <c r="I552" s="144"/>
      <c r="J552" s="187"/>
      <c r="K552" s="143"/>
      <c r="L552" s="122"/>
      <c r="M552" s="169"/>
      <c r="N552" s="169"/>
      <c r="O552" s="169"/>
      <c r="P552" s="167"/>
      <c r="Q552" s="167"/>
    </row>
    <row r="553" spans="3:17" ht="16.5" customHeight="1">
      <c r="C553" s="241"/>
      <c r="D553" s="160"/>
      <c r="E553" s="140"/>
      <c r="F553" s="141"/>
      <c r="G553" s="141"/>
      <c r="H553" s="143"/>
      <c r="I553" s="144"/>
      <c r="J553" s="187"/>
      <c r="K553" s="143"/>
      <c r="L553" s="122"/>
      <c r="M553" s="169"/>
      <c r="N553" s="169"/>
      <c r="O553" s="169"/>
      <c r="P553" s="167"/>
      <c r="Q553" s="167"/>
    </row>
    <row r="554" spans="3:17" ht="16.5" customHeight="1">
      <c r="C554" s="241"/>
      <c r="D554" s="160"/>
      <c r="E554" s="140"/>
      <c r="F554" s="141"/>
      <c r="G554" s="141"/>
      <c r="H554" s="143"/>
      <c r="I554" s="144"/>
      <c r="J554" s="187"/>
      <c r="K554" s="143"/>
      <c r="L554" s="122"/>
      <c r="M554" s="169"/>
      <c r="N554" s="169"/>
      <c r="O554" s="169"/>
      <c r="P554" s="167"/>
      <c r="Q554" s="167"/>
    </row>
    <row r="555" spans="3:17" ht="16.5" customHeight="1">
      <c r="C555" s="241"/>
      <c r="D555" s="160"/>
      <c r="E555" s="140"/>
      <c r="F555" s="141"/>
      <c r="G555" s="141"/>
      <c r="H555" s="143"/>
      <c r="I555" s="144"/>
      <c r="J555" s="187"/>
      <c r="K555" s="143"/>
      <c r="L555" s="122"/>
      <c r="M555" s="169"/>
      <c r="N555" s="169"/>
      <c r="O555" s="169"/>
      <c r="P555" s="167"/>
      <c r="Q555" s="167"/>
    </row>
    <row r="556" spans="3:17" ht="16.5" customHeight="1">
      <c r="C556" s="241"/>
      <c r="D556" s="160"/>
      <c r="E556" s="140"/>
      <c r="F556" s="141"/>
      <c r="G556" s="141"/>
      <c r="H556" s="143"/>
      <c r="I556" s="144"/>
      <c r="J556" s="187"/>
      <c r="K556" s="143"/>
      <c r="L556" s="122"/>
      <c r="M556" s="169"/>
      <c r="N556" s="169"/>
      <c r="O556" s="169"/>
      <c r="P556" s="167"/>
      <c r="Q556" s="167"/>
    </row>
    <row r="557" spans="3:17" ht="16.5" customHeight="1">
      <c r="C557" s="241"/>
      <c r="D557" s="160"/>
      <c r="E557" s="140"/>
      <c r="F557" s="141"/>
      <c r="G557" s="141"/>
      <c r="H557" s="143"/>
      <c r="I557" s="144"/>
      <c r="J557" s="187"/>
      <c r="K557" s="143"/>
      <c r="L557" s="122"/>
      <c r="M557" s="169"/>
      <c r="N557" s="169"/>
      <c r="O557" s="169"/>
      <c r="P557" s="167"/>
      <c r="Q557" s="167"/>
    </row>
    <row r="558" spans="3:17" ht="16.5" customHeight="1">
      <c r="C558" s="241"/>
      <c r="D558" s="160"/>
      <c r="E558" s="140"/>
      <c r="F558" s="141"/>
      <c r="G558" s="141"/>
      <c r="H558" s="143"/>
      <c r="I558" s="144"/>
      <c r="J558" s="187"/>
      <c r="K558" s="143"/>
      <c r="L558" s="122"/>
      <c r="M558" s="169"/>
      <c r="N558" s="169"/>
      <c r="O558" s="169"/>
      <c r="P558" s="167"/>
      <c r="Q558" s="167"/>
    </row>
    <row r="559" spans="3:17" ht="16.5" customHeight="1">
      <c r="C559" s="241"/>
      <c r="D559" s="160"/>
      <c r="E559" s="140"/>
      <c r="F559" s="141"/>
      <c r="G559" s="141"/>
      <c r="H559" s="143"/>
      <c r="I559" s="144"/>
      <c r="J559" s="187"/>
      <c r="K559" s="143"/>
      <c r="L559" s="122"/>
      <c r="M559" s="169"/>
      <c r="N559" s="169"/>
      <c r="O559" s="169"/>
      <c r="P559" s="167"/>
      <c r="Q559" s="167"/>
    </row>
    <row r="560" spans="3:17" ht="16.5" customHeight="1">
      <c r="C560" s="241"/>
      <c r="D560" s="160"/>
      <c r="E560" s="140"/>
      <c r="F560" s="141"/>
      <c r="G560" s="141"/>
      <c r="H560" s="143"/>
      <c r="I560" s="144"/>
      <c r="J560" s="187"/>
      <c r="K560" s="143"/>
      <c r="L560" s="122"/>
      <c r="M560" s="169"/>
      <c r="N560" s="169"/>
      <c r="O560" s="169"/>
      <c r="P560" s="167"/>
      <c r="Q560" s="167"/>
    </row>
    <row r="561" spans="3:17" ht="16.5" customHeight="1">
      <c r="C561" s="241"/>
      <c r="D561" s="160"/>
      <c r="E561" s="140"/>
      <c r="F561" s="141"/>
      <c r="G561" s="141"/>
      <c r="H561" s="143"/>
      <c r="I561" s="144"/>
      <c r="J561" s="187"/>
      <c r="K561" s="143"/>
      <c r="L561" s="122"/>
      <c r="M561" s="169"/>
      <c r="N561" s="169"/>
      <c r="O561" s="169"/>
      <c r="P561" s="167"/>
      <c r="Q561" s="167"/>
    </row>
    <row r="562" spans="3:17" ht="16.5" customHeight="1">
      <c r="C562" s="241"/>
      <c r="D562" s="160"/>
      <c r="E562" s="140"/>
      <c r="F562" s="141"/>
      <c r="G562" s="141"/>
      <c r="H562" s="143"/>
      <c r="I562" s="144"/>
      <c r="J562" s="187"/>
      <c r="K562" s="143"/>
      <c r="L562" s="122"/>
      <c r="M562" s="169"/>
      <c r="N562" s="169"/>
      <c r="O562" s="169"/>
      <c r="P562" s="167"/>
      <c r="Q562" s="167"/>
    </row>
    <row r="563" spans="3:17" ht="16.5" customHeight="1">
      <c r="C563" s="241"/>
      <c r="D563" s="160"/>
      <c r="E563" s="140"/>
      <c r="F563" s="141"/>
      <c r="G563" s="141"/>
      <c r="H563" s="143"/>
      <c r="I563" s="144"/>
      <c r="J563" s="187"/>
      <c r="K563" s="143"/>
      <c r="L563" s="122"/>
      <c r="M563" s="169"/>
      <c r="N563" s="169"/>
      <c r="O563" s="169"/>
      <c r="P563" s="167"/>
      <c r="Q563" s="167"/>
    </row>
    <row r="564" spans="3:17" ht="16.5" customHeight="1">
      <c r="C564" s="241"/>
      <c r="D564" s="160"/>
      <c r="E564" s="140"/>
      <c r="F564" s="141"/>
      <c r="G564" s="141"/>
      <c r="H564" s="143"/>
      <c r="I564" s="144"/>
      <c r="J564" s="187"/>
      <c r="K564" s="143"/>
      <c r="L564" s="122"/>
      <c r="M564" s="169"/>
      <c r="N564" s="169"/>
      <c r="O564" s="169"/>
      <c r="P564" s="167"/>
      <c r="Q564" s="167"/>
    </row>
    <row r="565" spans="3:17" ht="16.5" customHeight="1">
      <c r="C565" s="241"/>
      <c r="D565" s="160"/>
      <c r="E565" s="140"/>
      <c r="F565" s="141"/>
      <c r="G565" s="141"/>
      <c r="H565" s="143"/>
      <c r="I565" s="144"/>
      <c r="J565" s="187"/>
      <c r="K565" s="143"/>
      <c r="L565" s="122"/>
      <c r="M565" s="169"/>
      <c r="N565" s="169"/>
      <c r="O565" s="169"/>
      <c r="P565" s="167"/>
      <c r="Q565" s="167"/>
    </row>
    <row r="566" spans="3:17" ht="16.5" customHeight="1">
      <c r="C566" s="241"/>
      <c r="D566" s="160"/>
      <c r="E566" s="140"/>
      <c r="F566" s="141"/>
      <c r="G566" s="141"/>
      <c r="H566" s="143"/>
      <c r="I566" s="144"/>
      <c r="J566" s="187"/>
      <c r="K566" s="143"/>
      <c r="L566" s="122"/>
      <c r="M566" s="169"/>
      <c r="N566" s="169"/>
      <c r="O566" s="169"/>
      <c r="P566" s="167"/>
      <c r="Q566" s="167"/>
    </row>
    <row r="567" spans="3:17" ht="16.5" customHeight="1">
      <c r="C567" s="241"/>
      <c r="D567" s="160"/>
      <c r="E567" s="140"/>
      <c r="F567" s="141"/>
      <c r="G567" s="141"/>
      <c r="H567" s="143"/>
      <c r="I567" s="144"/>
      <c r="J567" s="187"/>
      <c r="K567" s="143"/>
      <c r="L567" s="122"/>
      <c r="M567" s="169"/>
      <c r="N567" s="169"/>
      <c r="O567" s="169"/>
      <c r="P567" s="167"/>
      <c r="Q567" s="167"/>
    </row>
    <row r="568" spans="3:17" ht="16.5" customHeight="1">
      <c r="C568" s="241"/>
      <c r="D568" s="160"/>
      <c r="E568" s="140"/>
      <c r="F568" s="141"/>
      <c r="G568" s="141"/>
      <c r="H568" s="143"/>
      <c r="I568" s="144"/>
      <c r="J568" s="187"/>
      <c r="K568" s="143"/>
      <c r="L568" s="122"/>
      <c r="M568" s="169"/>
      <c r="N568" s="169"/>
      <c r="O568" s="169"/>
      <c r="P568" s="167"/>
      <c r="Q568" s="167"/>
    </row>
    <row r="569" spans="3:17" ht="16.5" customHeight="1">
      <c r="C569" s="241"/>
      <c r="D569" s="160"/>
      <c r="E569" s="140"/>
      <c r="F569" s="141"/>
      <c r="G569" s="141"/>
      <c r="H569" s="143"/>
      <c r="I569" s="144"/>
      <c r="J569" s="187"/>
      <c r="K569" s="143"/>
      <c r="L569" s="122"/>
      <c r="M569" s="169"/>
      <c r="N569" s="169"/>
      <c r="O569" s="169"/>
      <c r="P569" s="167"/>
      <c r="Q569" s="167"/>
    </row>
    <row r="570" spans="3:17" ht="16.5" customHeight="1">
      <c r="C570" s="241"/>
      <c r="D570" s="160"/>
      <c r="E570" s="140"/>
      <c r="F570" s="141"/>
      <c r="G570" s="141"/>
      <c r="H570" s="143"/>
      <c r="I570" s="144"/>
      <c r="J570" s="187"/>
      <c r="K570" s="143"/>
      <c r="L570" s="122"/>
      <c r="M570" s="169"/>
      <c r="N570" s="169"/>
      <c r="O570" s="169"/>
      <c r="P570" s="167"/>
      <c r="Q570" s="167"/>
    </row>
    <row r="571" spans="3:17" ht="16.5" customHeight="1">
      <c r="C571" s="241"/>
      <c r="D571" s="160"/>
      <c r="E571" s="140"/>
      <c r="F571" s="141"/>
      <c r="G571" s="141"/>
      <c r="H571" s="143"/>
      <c r="I571" s="144"/>
      <c r="J571" s="187"/>
      <c r="K571" s="143"/>
      <c r="L571" s="122"/>
      <c r="M571" s="169"/>
      <c r="N571" s="169"/>
      <c r="O571" s="169"/>
      <c r="P571" s="167"/>
      <c r="Q571" s="167"/>
    </row>
    <row r="572" spans="3:17" ht="16.5" customHeight="1">
      <c r="C572" s="241"/>
      <c r="D572" s="160"/>
      <c r="E572" s="140"/>
      <c r="F572" s="141"/>
      <c r="G572" s="141"/>
      <c r="H572" s="143"/>
      <c r="I572" s="144"/>
      <c r="J572" s="187"/>
      <c r="K572" s="143"/>
      <c r="L572" s="122"/>
      <c r="M572" s="169"/>
      <c r="N572" s="169"/>
      <c r="O572" s="169"/>
      <c r="P572" s="167"/>
      <c r="Q572" s="167"/>
    </row>
    <row r="573" spans="3:17" ht="16.5" customHeight="1">
      <c r="C573" s="241"/>
      <c r="D573" s="160"/>
      <c r="E573" s="140"/>
      <c r="F573" s="141"/>
      <c r="G573" s="141"/>
      <c r="H573" s="143"/>
      <c r="I573" s="144"/>
      <c r="J573" s="187"/>
      <c r="K573" s="143"/>
      <c r="L573" s="122"/>
      <c r="M573" s="169"/>
      <c r="N573" s="169"/>
      <c r="O573" s="169"/>
      <c r="P573" s="167"/>
      <c r="Q573" s="167"/>
    </row>
    <row r="574" spans="3:17" ht="16.5" customHeight="1">
      <c r="C574" s="241"/>
      <c r="D574" s="160"/>
      <c r="E574" s="140"/>
      <c r="F574" s="141"/>
      <c r="G574" s="141"/>
      <c r="H574" s="143"/>
      <c r="I574" s="144"/>
      <c r="J574" s="187"/>
      <c r="K574" s="143"/>
      <c r="L574" s="122"/>
      <c r="M574" s="169"/>
      <c r="N574" s="169"/>
      <c r="O574" s="169"/>
      <c r="P574" s="167"/>
      <c r="Q574" s="167"/>
    </row>
    <row r="575" spans="3:17" ht="16.5" customHeight="1">
      <c r="C575" s="241"/>
      <c r="D575" s="160"/>
      <c r="E575" s="140"/>
      <c r="F575" s="141"/>
      <c r="G575" s="141"/>
      <c r="H575" s="143"/>
      <c r="I575" s="144"/>
      <c r="J575" s="187"/>
      <c r="K575" s="143"/>
      <c r="L575" s="122"/>
      <c r="M575" s="169"/>
      <c r="N575" s="169"/>
      <c r="O575" s="169"/>
      <c r="P575" s="167"/>
      <c r="Q575" s="167"/>
    </row>
    <row r="576" spans="3:17" ht="16.5" customHeight="1">
      <c r="C576" s="241"/>
      <c r="D576" s="160"/>
      <c r="E576" s="140"/>
      <c r="F576" s="141"/>
      <c r="G576" s="141"/>
      <c r="H576" s="143"/>
      <c r="I576" s="144"/>
      <c r="J576" s="187"/>
      <c r="K576" s="143"/>
      <c r="L576" s="122"/>
      <c r="M576" s="169"/>
      <c r="N576" s="169"/>
      <c r="O576" s="169"/>
      <c r="P576" s="167"/>
      <c r="Q576" s="167"/>
    </row>
    <row r="577" spans="3:17" ht="16.5" customHeight="1">
      <c r="C577" s="241"/>
      <c r="D577" s="160"/>
      <c r="E577" s="140"/>
      <c r="F577" s="141"/>
      <c r="G577" s="141"/>
      <c r="H577" s="143"/>
      <c r="I577" s="144"/>
      <c r="J577" s="187"/>
      <c r="K577" s="143"/>
      <c r="L577" s="122"/>
      <c r="M577" s="169"/>
      <c r="N577" s="169"/>
      <c r="O577" s="169"/>
      <c r="P577" s="167"/>
      <c r="Q577" s="167"/>
    </row>
    <row r="578" spans="3:17" ht="16.5" customHeight="1">
      <c r="C578" s="241"/>
      <c r="D578" s="160"/>
      <c r="E578" s="140"/>
      <c r="F578" s="141"/>
      <c r="G578" s="141"/>
      <c r="H578" s="143"/>
      <c r="I578" s="144"/>
      <c r="J578" s="187"/>
      <c r="K578" s="143"/>
      <c r="L578" s="122"/>
      <c r="M578" s="169"/>
      <c r="N578" s="169"/>
      <c r="O578" s="169"/>
      <c r="P578" s="167"/>
      <c r="Q578" s="167"/>
    </row>
    <row r="579" spans="3:17" ht="16.5" customHeight="1">
      <c r="C579" s="241"/>
      <c r="D579" s="160"/>
      <c r="E579" s="140"/>
      <c r="F579" s="141"/>
      <c r="G579" s="141"/>
      <c r="H579" s="143"/>
      <c r="I579" s="144"/>
      <c r="J579" s="187"/>
      <c r="K579" s="143"/>
      <c r="L579" s="122"/>
      <c r="M579" s="169"/>
      <c r="N579" s="169"/>
      <c r="O579" s="169"/>
      <c r="P579" s="167"/>
      <c r="Q579" s="167"/>
    </row>
    <row r="580" spans="3:17" ht="16.5" customHeight="1">
      <c r="C580" s="241"/>
      <c r="D580" s="160"/>
      <c r="E580" s="140"/>
      <c r="F580" s="141"/>
      <c r="G580" s="141"/>
      <c r="H580" s="143"/>
      <c r="I580" s="144"/>
      <c r="J580" s="187"/>
      <c r="K580" s="143"/>
      <c r="L580" s="122"/>
      <c r="M580" s="169"/>
      <c r="N580" s="169"/>
      <c r="O580" s="169"/>
      <c r="P580" s="167"/>
      <c r="Q580" s="167"/>
    </row>
    <row r="581" spans="3:17" ht="16.5" customHeight="1">
      <c r="C581" s="241"/>
      <c r="D581" s="160"/>
      <c r="E581" s="140"/>
      <c r="F581" s="141"/>
      <c r="G581" s="141"/>
      <c r="H581" s="143"/>
      <c r="I581" s="144"/>
      <c r="J581" s="187"/>
      <c r="K581" s="143"/>
      <c r="L581" s="122"/>
      <c r="M581" s="169"/>
      <c r="N581" s="169"/>
      <c r="O581" s="169"/>
      <c r="P581" s="167"/>
      <c r="Q581" s="167"/>
    </row>
    <row r="582" spans="3:17" ht="16.5" customHeight="1">
      <c r="C582" s="241"/>
      <c r="D582" s="160"/>
      <c r="E582" s="140"/>
      <c r="F582" s="141"/>
      <c r="G582" s="141"/>
      <c r="H582" s="143"/>
      <c r="I582" s="144"/>
      <c r="J582" s="187"/>
      <c r="K582" s="143"/>
      <c r="L582" s="122"/>
      <c r="M582" s="169"/>
      <c r="N582" s="169"/>
      <c r="O582" s="169"/>
      <c r="P582" s="167"/>
      <c r="Q582" s="167"/>
    </row>
    <row r="583" spans="3:17" ht="16.5" customHeight="1">
      <c r="C583" s="241"/>
      <c r="D583" s="160"/>
      <c r="E583" s="140"/>
      <c r="F583" s="141"/>
      <c r="G583" s="141"/>
      <c r="H583" s="143"/>
      <c r="I583" s="144"/>
      <c r="J583" s="187"/>
      <c r="K583" s="143"/>
      <c r="L583" s="122"/>
      <c r="M583" s="169"/>
      <c r="N583" s="169"/>
      <c r="O583" s="169"/>
      <c r="P583" s="167"/>
      <c r="Q583" s="167"/>
    </row>
    <row r="584" spans="3:17" ht="16.5" customHeight="1">
      <c r="C584" s="241"/>
      <c r="D584" s="160"/>
      <c r="E584" s="140"/>
      <c r="F584" s="141"/>
      <c r="G584" s="141"/>
      <c r="H584" s="143"/>
      <c r="I584" s="144"/>
      <c r="J584" s="187"/>
      <c r="K584" s="143"/>
      <c r="L584" s="122"/>
      <c r="M584" s="169"/>
      <c r="N584" s="169"/>
      <c r="O584" s="169"/>
      <c r="P584" s="167"/>
      <c r="Q584" s="167"/>
    </row>
    <row r="585" spans="3:17" ht="16.5" customHeight="1">
      <c r="C585" s="241"/>
      <c r="D585" s="160"/>
      <c r="E585" s="140"/>
      <c r="F585" s="141"/>
      <c r="G585" s="141"/>
      <c r="H585" s="143"/>
      <c r="I585" s="144"/>
      <c r="J585" s="187"/>
      <c r="K585" s="143"/>
      <c r="L585" s="122"/>
      <c r="M585" s="169"/>
      <c r="N585" s="169"/>
      <c r="O585" s="169"/>
      <c r="P585" s="167"/>
      <c r="Q585" s="167"/>
    </row>
    <row r="586" spans="3:17" ht="16.5" customHeight="1">
      <c r="C586" s="241"/>
      <c r="D586" s="160"/>
      <c r="E586" s="140"/>
      <c r="F586" s="141"/>
      <c r="G586" s="141"/>
      <c r="H586" s="143"/>
      <c r="I586" s="144"/>
      <c r="J586" s="187"/>
      <c r="K586" s="143"/>
      <c r="L586" s="122"/>
      <c r="M586" s="169"/>
      <c r="N586" s="169"/>
      <c r="O586" s="169"/>
      <c r="P586" s="167"/>
      <c r="Q586" s="167"/>
    </row>
    <row r="587" spans="3:17" ht="16.5" customHeight="1">
      <c r="C587" s="241"/>
      <c r="D587" s="160"/>
      <c r="E587" s="140"/>
      <c r="F587" s="141"/>
      <c r="G587" s="141"/>
      <c r="H587" s="143"/>
      <c r="I587" s="144"/>
      <c r="J587" s="187"/>
      <c r="K587" s="143"/>
      <c r="L587" s="122"/>
      <c r="M587" s="169"/>
      <c r="N587" s="169"/>
      <c r="O587" s="169"/>
      <c r="P587" s="167"/>
      <c r="Q587" s="167"/>
    </row>
    <row r="588" spans="3:17" ht="16.5" customHeight="1">
      <c r="C588" s="241"/>
      <c r="D588" s="160"/>
      <c r="E588" s="140"/>
      <c r="F588" s="141"/>
      <c r="G588" s="141"/>
      <c r="H588" s="143"/>
      <c r="I588" s="144"/>
      <c r="J588" s="187"/>
      <c r="K588" s="143"/>
      <c r="L588" s="122"/>
      <c r="M588" s="169"/>
      <c r="N588" s="169"/>
      <c r="O588" s="169"/>
      <c r="P588" s="167"/>
      <c r="Q588" s="167"/>
    </row>
    <row r="589" spans="3:17" ht="16.5" customHeight="1">
      <c r="C589" s="241"/>
      <c r="D589" s="160"/>
      <c r="E589" s="140"/>
      <c r="F589" s="141"/>
      <c r="G589" s="141"/>
      <c r="H589" s="143"/>
      <c r="I589" s="144"/>
      <c r="J589" s="187"/>
      <c r="K589" s="143"/>
      <c r="L589" s="122"/>
      <c r="M589" s="169"/>
      <c r="N589" s="169"/>
      <c r="O589" s="169"/>
      <c r="P589" s="167"/>
      <c r="Q589" s="167"/>
    </row>
    <row r="590" spans="3:17" ht="16.5" customHeight="1">
      <c r="C590" s="241"/>
      <c r="D590" s="160"/>
      <c r="E590" s="140"/>
      <c r="F590" s="141"/>
      <c r="G590" s="141"/>
      <c r="H590" s="143"/>
      <c r="I590" s="144"/>
      <c r="J590" s="187"/>
      <c r="K590" s="143"/>
      <c r="L590" s="122"/>
      <c r="M590" s="169"/>
      <c r="N590" s="169"/>
      <c r="O590" s="169"/>
      <c r="P590" s="167"/>
      <c r="Q590" s="167"/>
    </row>
    <row r="591" spans="3:17" ht="16.5" customHeight="1">
      <c r="C591" s="241"/>
      <c r="D591" s="160"/>
      <c r="E591" s="140"/>
      <c r="F591" s="141"/>
      <c r="G591" s="141"/>
      <c r="H591" s="143"/>
      <c r="I591" s="144"/>
      <c r="J591" s="187"/>
      <c r="K591" s="143"/>
      <c r="L591" s="122"/>
      <c r="M591" s="169"/>
      <c r="N591" s="169"/>
      <c r="O591" s="169"/>
      <c r="P591" s="167"/>
      <c r="Q591" s="167"/>
    </row>
    <row r="592" spans="3:17" ht="16.5" customHeight="1">
      <c r="C592" s="241"/>
      <c r="D592" s="160"/>
      <c r="E592" s="140"/>
      <c r="F592" s="141"/>
      <c r="G592" s="141"/>
      <c r="H592" s="143"/>
      <c r="I592" s="144"/>
      <c r="J592" s="187"/>
      <c r="K592" s="143"/>
      <c r="L592" s="122"/>
      <c r="M592" s="169"/>
      <c r="N592" s="169"/>
      <c r="O592" s="169"/>
      <c r="P592" s="167"/>
      <c r="Q592" s="167"/>
    </row>
    <row r="593" spans="3:17" ht="16.5" customHeight="1">
      <c r="C593" s="241"/>
      <c r="D593" s="160"/>
      <c r="E593" s="140"/>
      <c r="F593" s="141"/>
      <c r="G593" s="141"/>
      <c r="H593" s="143"/>
      <c r="I593" s="144"/>
      <c r="J593" s="187"/>
      <c r="K593" s="143"/>
      <c r="L593" s="122"/>
      <c r="M593" s="169"/>
      <c r="N593" s="169"/>
      <c r="O593" s="169"/>
      <c r="P593" s="167"/>
      <c r="Q593" s="167"/>
    </row>
    <row r="594" spans="3:17" ht="16.5" customHeight="1">
      <c r="C594" s="241"/>
      <c r="D594" s="160"/>
      <c r="E594" s="140"/>
      <c r="F594" s="141"/>
      <c r="G594" s="141"/>
      <c r="H594" s="143"/>
      <c r="I594" s="144"/>
      <c r="J594" s="187"/>
      <c r="K594" s="143"/>
      <c r="L594" s="122"/>
      <c r="M594" s="169"/>
      <c r="N594" s="169"/>
      <c r="O594" s="169"/>
      <c r="P594" s="167"/>
      <c r="Q594" s="167"/>
    </row>
    <row r="595" spans="3:17" ht="16.5" customHeight="1">
      <c r="C595" s="241"/>
      <c r="D595" s="160"/>
      <c r="E595" s="140"/>
      <c r="F595" s="141"/>
      <c r="G595" s="141"/>
      <c r="H595" s="143"/>
      <c r="I595" s="144"/>
      <c r="J595" s="187"/>
      <c r="K595" s="143"/>
      <c r="L595" s="122"/>
      <c r="M595" s="169"/>
      <c r="N595" s="169"/>
      <c r="O595" s="169"/>
      <c r="P595" s="167"/>
      <c r="Q595" s="167"/>
    </row>
    <row r="596" spans="3:17" ht="16.5" customHeight="1">
      <c r="C596" s="241"/>
      <c r="D596" s="160"/>
      <c r="E596" s="140"/>
      <c r="F596" s="141"/>
      <c r="G596" s="141"/>
      <c r="H596" s="143"/>
      <c r="I596" s="144"/>
      <c r="J596" s="187"/>
      <c r="K596" s="143"/>
      <c r="L596" s="122"/>
      <c r="M596" s="169"/>
      <c r="N596" s="169"/>
      <c r="O596" s="169"/>
      <c r="P596" s="167"/>
      <c r="Q596" s="167"/>
    </row>
    <row r="597" spans="3:17" ht="16.5" customHeight="1">
      <c r="C597" s="241"/>
      <c r="D597" s="160"/>
      <c r="E597" s="140"/>
      <c r="F597" s="141"/>
      <c r="G597" s="141"/>
      <c r="H597" s="143"/>
      <c r="I597" s="144"/>
      <c r="J597" s="187"/>
      <c r="K597" s="143"/>
      <c r="L597" s="122"/>
      <c r="M597" s="169"/>
      <c r="N597" s="169"/>
      <c r="O597" s="169"/>
      <c r="P597" s="167"/>
      <c r="Q597" s="167"/>
    </row>
    <row r="598" spans="3:17" ht="16.5" customHeight="1">
      <c r="C598" s="241"/>
      <c r="D598" s="160"/>
      <c r="E598" s="140"/>
      <c r="F598" s="141"/>
      <c r="G598" s="141"/>
      <c r="H598" s="143"/>
      <c r="I598" s="144"/>
      <c r="J598" s="187"/>
      <c r="K598" s="143"/>
      <c r="L598" s="122"/>
      <c r="M598" s="169"/>
      <c r="N598" s="169"/>
      <c r="O598" s="169"/>
      <c r="P598" s="167"/>
      <c r="Q598" s="167"/>
    </row>
    <row r="599" spans="3:17" ht="16.5" customHeight="1">
      <c r="C599" s="241"/>
      <c r="D599" s="160"/>
      <c r="E599" s="140"/>
      <c r="F599" s="141"/>
      <c r="G599" s="141"/>
      <c r="H599" s="143"/>
      <c r="I599" s="144"/>
      <c r="J599" s="187"/>
      <c r="K599" s="143"/>
      <c r="L599" s="122"/>
      <c r="M599" s="169"/>
      <c r="N599" s="169"/>
      <c r="O599" s="169"/>
      <c r="P599" s="167"/>
      <c r="Q599" s="167"/>
    </row>
    <row r="600" spans="3:17" ht="16.5" customHeight="1">
      <c r="C600" s="241"/>
      <c r="D600" s="160"/>
      <c r="E600" s="140"/>
      <c r="F600" s="141"/>
      <c r="G600" s="141"/>
      <c r="H600" s="143"/>
      <c r="I600" s="144"/>
      <c r="J600" s="187"/>
      <c r="K600" s="143"/>
      <c r="L600" s="122"/>
      <c r="M600" s="169"/>
      <c r="N600" s="169"/>
      <c r="O600" s="169"/>
      <c r="P600" s="167"/>
      <c r="Q600" s="167"/>
    </row>
    <row r="601" spans="3:17" ht="16.5" customHeight="1">
      <c r="C601" s="241"/>
      <c r="D601" s="160"/>
      <c r="E601" s="140"/>
      <c r="F601" s="141"/>
      <c r="G601" s="141"/>
      <c r="H601" s="143"/>
      <c r="I601" s="144"/>
      <c r="J601" s="187"/>
      <c r="K601" s="143"/>
      <c r="L601" s="122"/>
      <c r="M601" s="169"/>
      <c r="N601" s="169"/>
      <c r="O601" s="169"/>
      <c r="P601" s="167"/>
      <c r="Q601" s="167"/>
    </row>
    <row r="602" spans="3:17" ht="16.5" customHeight="1">
      <c r="C602" s="241"/>
      <c r="D602" s="160"/>
      <c r="E602" s="140"/>
      <c r="F602" s="141"/>
      <c r="G602" s="141"/>
      <c r="H602" s="143"/>
      <c r="I602" s="144"/>
      <c r="J602" s="187"/>
      <c r="K602" s="143"/>
      <c r="L602" s="122"/>
      <c r="M602" s="169"/>
      <c r="N602" s="169"/>
      <c r="O602" s="169"/>
      <c r="P602" s="167"/>
      <c r="Q602" s="167"/>
    </row>
    <row r="603" spans="3:17" ht="16.5" customHeight="1">
      <c r="C603" s="241"/>
      <c r="D603" s="160"/>
      <c r="E603" s="140"/>
      <c r="F603" s="141"/>
      <c r="G603" s="141"/>
      <c r="H603" s="143"/>
      <c r="I603" s="144"/>
      <c r="J603" s="187"/>
      <c r="K603" s="143"/>
      <c r="L603" s="122"/>
      <c r="M603" s="169"/>
      <c r="N603" s="169"/>
      <c r="O603" s="169"/>
      <c r="P603" s="167"/>
      <c r="Q603" s="167"/>
    </row>
    <row r="604" spans="3:17" ht="16.5" customHeight="1">
      <c r="C604" s="241"/>
      <c r="D604" s="160"/>
      <c r="E604" s="140"/>
      <c r="F604" s="141"/>
      <c r="G604" s="141"/>
      <c r="H604" s="143"/>
      <c r="I604" s="144"/>
      <c r="J604" s="187"/>
      <c r="K604" s="143"/>
      <c r="L604" s="122"/>
      <c r="M604" s="169"/>
      <c r="N604" s="169"/>
      <c r="O604" s="169"/>
      <c r="P604" s="167"/>
      <c r="Q604" s="167"/>
    </row>
    <row r="605" spans="3:17" ht="16.5" customHeight="1">
      <c r="C605" s="241"/>
      <c r="D605" s="160"/>
      <c r="E605" s="140"/>
      <c r="F605" s="141"/>
      <c r="G605" s="141"/>
      <c r="H605" s="143"/>
      <c r="I605" s="144"/>
      <c r="J605" s="187"/>
      <c r="K605" s="143"/>
      <c r="L605" s="122"/>
      <c r="M605" s="169"/>
      <c r="N605" s="169"/>
      <c r="O605" s="169"/>
      <c r="P605" s="167"/>
      <c r="Q605" s="167"/>
    </row>
    <row r="606" spans="3:17" ht="16.5" customHeight="1">
      <c r="C606" s="241"/>
      <c r="D606" s="160"/>
      <c r="E606" s="140"/>
      <c r="F606" s="141"/>
      <c r="G606" s="141"/>
      <c r="H606" s="143"/>
      <c r="I606" s="144"/>
      <c r="J606" s="187"/>
      <c r="K606" s="143"/>
      <c r="L606" s="122"/>
      <c r="M606" s="169"/>
      <c r="N606" s="169"/>
      <c r="O606" s="169"/>
      <c r="P606" s="167"/>
      <c r="Q606" s="167"/>
    </row>
    <row r="607" spans="3:17" ht="16.5" customHeight="1">
      <c r="C607" s="241"/>
      <c r="D607" s="160"/>
      <c r="E607" s="140"/>
      <c r="F607" s="141"/>
      <c r="G607" s="141"/>
      <c r="H607" s="143"/>
      <c r="I607" s="144"/>
      <c r="J607" s="187"/>
      <c r="K607" s="143"/>
      <c r="L607" s="122"/>
      <c r="M607" s="169"/>
      <c r="N607" s="169"/>
      <c r="O607" s="169"/>
      <c r="P607" s="167"/>
      <c r="Q607" s="167"/>
    </row>
    <row r="608" spans="3:17" ht="16.5" customHeight="1">
      <c r="C608" s="241"/>
      <c r="D608" s="160"/>
      <c r="E608" s="140"/>
      <c r="F608" s="141"/>
      <c r="G608" s="141"/>
      <c r="H608" s="143"/>
      <c r="I608" s="144"/>
      <c r="J608" s="187"/>
      <c r="K608" s="143"/>
      <c r="L608" s="122"/>
      <c r="M608" s="169"/>
      <c r="N608" s="169"/>
      <c r="O608" s="169"/>
      <c r="P608" s="167"/>
      <c r="Q608" s="167"/>
    </row>
    <row r="609" spans="3:17" ht="16.5" customHeight="1">
      <c r="C609" s="241"/>
      <c r="D609" s="160"/>
      <c r="E609" s="140"/>
      <c r="F609" s="141"/>
      <c r="G609" s="141"/>
      <c r="H609" s="143"/>
      <c r="I609" s="144"/>
      <c r="J609" s="187"/>
      <c r="K609" s="143"/>
      <c r="L609" s="122"/>
      <c r="M609" s="169"/>
      <c r="N609" s="169"/>
      <c r="O609" s="169"/>
      <c r="P609" s="167"/>
      <c r="Q609" s="167"/>
    </row>
    <row r="610" spans="3:17" ht="16.5" customHeight="1">
      <c r="C610" s="241"/>
      <c r="D610" s="160"/>
      <c r="E610" s="140"/>
      <c r="F610" s="141"/>
      <c r="G610" s="141"/>
      <c r="H610" s="143"/>
      <c r="I610" s="144"/>
      <c r="J610" s="187"/>
      <c r="K610" s="143"/>
      <c r="L610" s="122"/>
      <c r="M610" s="169"/>
      <c r="N610" s="169"/>
      <c r="O610" s="169"/>
      <c r="P610" s="167"/>
      <c r="Q610" s="167"/>
    </row>
    <row r="611" spans="3:17" ht="16.5" customHeight="1">
      <c r="C611" s="241"/>
      <c r="D611" s="160"/>
      <c r="E611" s="140"/>
      <c r="F611" s="141"/>
      <c r="G611" s="141"/>
      <c r="H611" s="143"/>
      <c r="I611" s="144"/>
      <c r="J611" s="187"/>
      <c r="K611" s="143"/>
      <c r="L611" s="122"/>
      <c r="M611" s="169"/>
      <c r="N611" s="169"/>
      <c r="O611" s="169"/>
      <c r="P611" s="167"/>
      <c r="Q611" s="167"/>
    </row>
    <row r="612" spans="3:17" ht="16.5" customHeight="1">
      <c r="C612" s="241"/>
      <c r="D612" s="160"/>
      <c r="E612" s="140"/>
      <c r="F612" s="141"/>
      <c r="G612" s="141"/>
      <c r="H612" s="143"/>
      <c r="I612" s="144"/>
      <c r="J612" s="187"/>
      <c r="K612" s="143"/>
      <c r="L612" s="122"/>
      <c r="M612" s="169"/>
      <c r="N612" s="169"/>
      <c r="O612" s="169"/>
      <c r="P612" s="167"/>
      <c r="Q612" s="167"/>
    </row>
    <row r="613" spans="3:17" ht="16.5" customHeight="1">
      <c r="C613" s="241"/>
      <c r="D613" s="160"/>
      <c r="E613" s="140"/>
      <c r="F613" s="141"/>
      <c r="G613" s="141"/>
      <c r="H613" s="143"/>
      <c r="I613" s="144"/>
      <c r="J613" s="187"/>
      <c r="K613" s="143"/>
      <c r="L613" s="122"/>
      <c r="M613" s="169"/>
      <c r="N613" s="169"/>
      <c r="O613" s="169"/>
      <c r="P613" s="167"/>
      <c r="Q613" s="167"/>
    </row>
    <row r="614" spans="3:17" ht="16.5" customHeight="1">
      <c r="C614" s="241"/>
      <c r="D614" s="160"/>
      <c r="E614" s="140"/>
      <c r="F614" s="141"/>
      <c r="G614" s="141"/>
      <c r="H614" s="143"/>
      <c r="I614" s="144"/>
      <c r="J614" s="187"/>
      <c r="K614" s="143"/>
      <c r="L614" s="122"/>
      <c r="M614" s="169"/>
      <c r="N614" s="169"/>
      <c r="O614" s="169"/>
      <c r="P614" s="167"/>
      <c r="Q614" s="167"/>
    </row>
    <row r="615" spans="3:17" ht="16.5" customHeight="1">
      <c r="C615" s="241"/>
      <c r="D615" s="160"/>
      <c r="E615" s="140"/>
      <c r="F615" s="141"/>
      <c r="G615" s="141"/>
      <c r="H615" s="143"/>
      <c r="I615" s="144"/>
      <c r="J615" s="187"/>
      <c r="K615" s="143"/>
      <c r="L615" s="122"/>
      <c r="M615" s="169"/>
      <c r="N615" s="169"/>
      <c r="O615" s="169"/>
      <c r="P615" s="167"/>
      <c r="Q615" s="167"/>
    </row>
    <row r="616" spans="3:17" ht="16.5" customHeight="1">
      <c r="C616" s="241"/>
      <c r="D616" s="160"/>
      <c r="E616" s="140"/>
      <c r="F616" s="141"/>
      <c r="G616" s="141"/>
      <c r="H616" s="143"/>
      <c r="I616" s="144"/>
      <c r="J616" s="187"/>
      <c r="K616" s="143"/>
      <c r="L616" s="122"/>
      <c r="M616" s="169"/>
      <c r="N616" s="169"/>
      <c r="O616" s="169"/>
      <c r="P616" s="167"/>
      <c r="Q616" s="167"/>
    </row>
    <row r="617" spans="3:17" ht="16.5" customHeight="1">
      <c r="C617" s="241"/>
      <c r="D617" s="160"/>
      <c r="E617" s="140"/>
      <c r="F617" s="141"/>
      <c r="G617" s="141"/>
      <c r="H617" s="143"/>
      <c r="I617" s="144"/>
      <c r="J617" s="187"/>
      <c r="K617" s="143"/>
      <c r="L617" s="122"/>
      <c r="M617" s="169"/>
      <c r="N617" s="169"/>
      <c r="O617" s="169"/>
      <c r="P617" s="167"/>
      <c r="Q617" s="167"/>
    </row>
    <row r="618" spans="3:17" ht="16.5" customHeight="1">
      <c r="C618" s="241"/>
      <c r="D618" s="160"/>
      <c r="E618" s="140"/>
      <c r="F618" s="141"/>
      <c r="G618" s="141"/>
      <c r="H618" s="143"/>
      <c r="I618" s="144"/>
      <c r="J618" s="187"/>
      <c r="K618" s="143"/>
      <c r="L618" s="122"/>
      <c r="M618" s="169"/>
      <c r="N618" s="169"/>
      <c r="O618" s="169"/>
      <c r="P618" s="167"/>
      <c r="Q618" s="167"/>
    </row>
    <row r="619" spans="3:17" ht="16.5" customHeight="1">
      <c r="C619" s="241"/>
      <c r="D619" s="160"/>
      <c r="E619" s="140"/>
      <c r="F619" s="141"/>
      <c r="G619" s="141"/>
      <c r="H619" s="143"/>
      <c r="I619" s="144"/>
      <c r="J619" s="187"/>
      <c r="K619" s="143"/>
      <c r="L619" s="122"/>
      <c r="M619" s="169"/>
      <c r="N619" s="169"/>
      <c r="O619" s="169"/>
      <c r="P619" s="167"/>
      <c r="Q619" s="167"/>
    </row>
    <row r="620" spans="3:17" ht="16.5" customHeight="1">
      <c r="C620" s="241"/>
      <c r="D620" s="160"/>
      <c r="E620" s="140"/>
      <c r="F620" s="141"/>
      <c r="G620" s="141"/>
      <c r="H620" s="143"/>
      <c r="I620" s="144"/>
      <c r="J620" s="187"/>
      <c r="K620" s="143"/>
      <c r="L620" s="122"/>
      <c r="M620" s="169"/>
      <c r="N620" s="169"/>
      <c r="O620" s="169"/>
      <c r="P620" s="167"/>
      <c r="Q620" s="167"/>
    </row>
    <row r="621" spans="3:17" ht="16.5" customHeight="1">
      <c r="C621" s="241"/>
      <c r="D621" s="160"/>
      <c r="E621" s="140"/>
      <c r="F621" s="141"/>
      <c r="G621" s="141"/>
      <c r="H621" s="143"/>
      <c r="I621" s="144"/>
      <c r="J621" s="187"/>
      <c r="K621" s="143"/>
      <c r="L621" s="122"/>
      <c r="M621" s="169"/>
      <c r="N621" s="169"/>
      <c r="O621" s="169"/>
      <c r="P621" s="167"/>
      <c r="Q621" s="167"/>
    </row>
    <row r="622" spans="3:17" ht="16.5" customHeight="1">
      <c r="C622" s="241"/>
      <c r="D622" s="160"/>
      <c r="E622" s="140"/>
      <c r="F622" s="141"/>
      <c r="G622" s="141"/>
      <c r="H622" s="143"/>
      <c r="I622" s="144"/>
      <c r="J622" s="187"/>
      <c r="K622" s="143"/>
      <c r="L622" s="122"/>
      <c r="M622" s="169"/>
      <c r="N622" s="169"/>
      <c r="O622" s="169"/>
      <c r="P622" s="167"/>
      <c r="Q622" s="167"/>
    </row>
    <row r="623" spans="3:17" ht="16.5" customHeight="1">
      <c r="C623" s="241"/>
      <c r="D623" s="160"/>
      <c r="E623" s="140"/>
      <c r="F623" s="141"/>
      <c r="G623" s="141"/>
      <c r="H623" s="143"/>
      <c r="I623" s="144"/>
      <c r="J623" s="187"/>
      <c r="K623" s="143"/>
      <c r="L623" s="122"/>
      <c r="M623" s="169"/>
      <c r="N623" s="169"/>
      <c r="O623" s="169"/>
      <c r="P623" s="167"/>
      <c r="Q623" s="167"/>
    </row>
    <row r="624" spans="3:17" ht="16.5" customHeight="1">
      <c r="C624" s="241"/>
      <c r="D624" s="160"/>
      <c r="E624" s="140"/>
      <c r="F624" s="141"/>
      <c r="G624" s="141"/>
      <c r="H624" s="143"/>
      <c r="I624" s="144"/>
      <c r="J624" s="187"/>
      <c r="K624" s="143"/>
      <c r="L624" s="122"/>
      <c r="M624" s="169"/>
      <c r="N624" s="169"/>
      <c r="O624" s="169"/>
      <c r="P624" s="167"/>
      <c r="Q624" s="167"/>
    </row>
    <row r="625" spans="3:17" ht="16.5" customHeight="1">
      <c r="C625" s="241"/>
      <c r="D625" s="160"/>
      <c r="E625" s="140"/>
      <c r="F625" s="141"/>
      <c r="G625" s="141"/>
      <c r="H625" s="143"/>
      <c r="I625" s="144"/>
      <c r="J625" s="187"/>
      <c r="K625" s="143"/>
      <c r="L625" s="122"/>
      <c r="M625" s="169"/>
      <c r="N625" s="169"/>
      <c r="O625" s="169"/>
      <c r="P625" s="167"/>
      <c r="Q625" s="167"/>
    </row>
    <row r="626" spans="3:17" ht="16.5" customHeight="1">
      <c r="C626" s="241"/>
      <c r="D626" s="160"/>
      <c r="E626" s="140"/>
      <c r="F626" s="141"/>
      <c r="G626" s="141"/>
      <c r="H626" s="143"/>
      <c r="I626" s="144"/>
      <c r="J626" s="187"/>
      <c r="K626" s="143"/>
      <c r="L626" s="122"/>
      <c r="M626" s="169"/>
      <c r="N626" s="169"/>
      <c r="O626" s="169"/>
      <c r="P626" s="167"/>
      <c r="Q626" s="167"/>
    </row>
    <row r="627" spans="3:17" ht="16.5" customHeight="1">
      <c r="C627" s="241"/>
      <c r="D627" s="160"/>
      <c r="E627" s="140"/>
      <c r="F627" s="141"/>
      <c r="G627" s="141"/>
      <c r="H627" s="143"/>
      <c r="I627" s="144"/>
      <c r="J627" s="187"/>
      <c r="K627" s="143"/>
      <c r="L627" s="122"/>
      <c r="M627" s="169"/>
      <c r="N627" s="169"/>
      <c r="O627" s="169"/>
      <c r="P627" s="167"/>
      <c r="Q627" s="167"/>
    </row>
    <row r="628" spans="3:17" ht="16.5" customHeight="1">
      <c r="C628" s="241"/>
      <c r="D628" s="160"/>
      <c r="E628" s="140"/>
      <c r="F628" s="141"/>
      <c r="G628" s="141"/>
      <c r="H628" s="143"/>
      <c r="I628" s="144"/>
      <c r="J628" s="187"/>
      <c r="K628" s="143"/>
      <c r="L628" s="122"/>
      <c r="M628" s="169"/>
      <c r="N628" s="169"/>
      <c r="O628" s="169"/>
      <c r="P628" s="167"/>
      <c r="Q628" s="167"/>
    </row>
    <row r="629" spans="3:17" ht="16.5" customHeight="1">
      <c r="C629" s="241"/>
      <c r="D629" s="160"/>
      <c r="E629" s="140"/>
      <c r="F629" s="141"/>
      <c r="G629" s="141"/>
      <c r="H629" s="143"/>
      <c r="I629" s="144"/>
      <c r="J629" s="187"/>
      <c r="K629" s="143"/>
      <c r="L629" s="122"/>
      <c r="M629" s="169"/>
      <c r="N629" s="169"/>
      <c r="O629" s="169"/>
      <c r="P629" s="167"/>
      <c r="Q629" s="167"/>
    </row>
    <row r="630" spans="3:17" ht="16.5" customHeight="1">
      <c r="C630" s="241"/>
      <c r="D630" s="160"/>
      <c r="E630" s="140"/>
      <c r="F630" s="141"/>
      <c r="G630" s="141"/>
      <c r="H630" s="143"/>
      <c r="I630" s="144"/>
      <c r="J630" s="187"/>
      <c r="K630" s="143"/>
      <c r="L630" s="122"/>
      <c r="M630" s="169"/>
      <c r="N630" s="169"/>
      <c r="O630" s="169"/>
      <c r="P630" s="167"/>
      <c r="Q630" s="167"/>
    </row>
    <row r="631" spans="3:17" ht="16.5" customHeight="1">
      <c r="C631" s="241"/>
      <c r="D631" s="160"/>
      <c r="E631" s="140"/>
      <c r="F631" s="141"/>
      <c r="G631" s="141"/>
      <c r="H631" s="143"/>
      <c r="I631" s="144"/>
      <c r="J631" s="187"/>
      <c r="K631" s="143"/>
      <c r="L631" s="122"/>
      <c r="M631" s="169"/>
      <c r="N631" s="169"/>
      <c r="O631" s="169"/>
      <c r="P631" s="167"/>
      <c r="Q631" s="167"/>
    </row>
    <row r="632" spans="3:17" ht="16.5" customHeight="1">
      <c r="C632" s="241"/>
      <c r="D632" s="160"/>
      <c r="E632" s="140"/>
      <c r="F632" s="141"/>
      <c r="G632" s="141"/>
      <c r="H632" s="143"/>
      <c r="I632" s="144"/>
      <c r="J632" s="187"/>
      <c r="K632" s="143"/>
      <c r="L632" s="122"/>
      <c r="M632" s="169"/>
      <c r="N632" s="169"/>
      <c r="O632" s="169"/>
      <c r="P632" s="167"/>
      <c r="Q632" s="167"/>
    </row>
    <row r="633" spans="3:17" ht="16.5" customHeight="1">
      <c r="C633" s="241"/>
      <c r="D633" s="160"/>
      <c r="E633" s="140"/>
      <c r="F633" s="141"/>
      <c r="G633" s="141"/>
      <c r="H633" s="143"/>
      <c r="I633" s="144"/>
      <c r="J633" s="187"/>
      <c r="K633" s="143"/>
      <c r="L633" s="122"/>
      <c r="M633" s="169"/>
      <c r="N633" s="169"/>
      <c r="O633" s="169"/>
      <c r="P633" s="167"/>
      <c r="Q633" s="167"/>
    </row>
    <row r="634" spans="3:17" ht="16.5" customHeight="1">
      <c r="C634" s="241"/>
      <c r="D634" s="160"/>
      <c r="E634" s="140"/>
      <c r="F634" s="141"/>
      <c r="G634" s="141"/>
      <c r="H634" s="143"/>
      <c r="I634" s="144"/>
      <c r="J634" s="187"/>
      <c r="K634" s="143"/>
      <c r="L634" s="122"/>
      <c r="M634" s="169"/>
      <c r="N634" s="169"/>
      <c r="O634" s="169"/>
      <c r="P634" s="167"/>
      <c r="Q634" s="167"/>
    </row>
    <row r="635" spans="3:17" ht="16.5" customHeight="1">
      <c r="C635" s="241"/>
      <c r="D635" s="160"/>
      <c r="E635" s="140"/>
      <c r="F635" s="141"/>
      <c r="G635" s="141"/>
      <c r="H635" s="143"/>
      <c r="I635" s="144"/>
      <c r="J635" s="187"/>
      <c r="K635" s="143"/>
      <c r="L635" s="122"/>
      <c r="M635" s="169"/>
      <c r="N635" s="169"/>
      <c r="O635" s="169"/>
      <c r="P635" s="167"/>
      <c r="Q635" s="167"/>
    </row>
    <row r="636" spans="3:17" ht="16.5" customHeight="1">
      <c r="C636" s="241"/>
      <c r="D636" s="160"/>
      <c r="E636" s="140"/>
      <c r="F636" s="141"/>
      <c r="G636" s="141"/>
      <c r="H636" s="143"/>
      <c r="I636" s="144"/>
      <c r="J636" s="187"/>
      <c r="K636" s="143"/>
      <c r="L636" s="122"/>
      <c r="M636" s="169"/>
      <c r="N636" s="169"/>
      <c r="O636" s="169"/>
      <c r="P636" s="167"/>
      <c r="Q636" s="167"/>
    </row>
    <row r="637" spans="3:17" ht="16.5" customHeight="1">
      <c r="C637" s="241"/>
      <c r="D637" s="160"/>
      <c r="E637" s="140"/>
      <c r="F637" s="141"/>
      <c r="G637" s="141"/>
      <c r="H637" s="143"/>
      <c r="I637" s="144"/>
      <c r="J637" s="187"/>
      <c r="K637" s="143"/>
      <c r="L637" s="122"/>
      <c r="M637" s="169"/>
      <c r="N637" s="169"/>
      <c r="O637" s="169"/>
      <c r="P637" s="167"/>
      <c r="Q637" s="167"/>
    </row>
    <row r="638" spans="3:17" ht="16.5" customHeight="1">
      <c r="C638" s="241"/>
      <c r="D638" s="160"/>
      <c r="E638" s="140"/>
      <c r="F638" s="141"/>
      <c r="G638" s="141"/>
      <c r="H638" s="143"/>
      <c r="I638" s="144"/>
      <c r="J638" s="187"/>
      <c r="K638" s="143"/>
      <c r="L638" s="122"/>
      <c r="M638" s="169"/>
      <c r="N638" s="169"/>
      <c r="O638" s="169"/>
      <c r="P638" s="167"/>
      <c r="Q638" s="167"/>
    </row>
    <row r="639" spans="3:17" ht="16.5" customHeight="1">
      <c r="C639" s="241"/>
      <c r="D639" s="160"/>
      <c r="E639" s="140"/>
      <c r="F639" s="141"/>
      <c r="G639" s="141"/>
      <c r="H639" s="143"/>
      <c r="I639" s="144"/>
      <c r="J639" s="187"/>
      <c r="K639" s="143"/>
      <c r="L639" s="122"/>
      <c r="M639" s="169"/>
      <c r="N639" s="169"/>
      <c r="O639" s="169"/>
      <c r="P639" s="167"/>
      <c r="Q639" s="167"/>
    </row>
    <row r="640" spans="3:17" ht="16.5" customHeight="1">
      <c r="C640" s="241"/>
      <c r="D640" s="160"/>
      <c r="E640" s="140"/>
      <c r="F640" s="141"/>
      <c r="G640" s="141"/>
      <c r="H640" s="143"/>
      <c r="I640" s="144"/>
      <c r="J640" s="187"/>
      <c r="K640" s="143"/>
      <c r="L640" s="122"/>
      <c r="M640" s="169"/>
      <c r="N640" s="169"/>
      <c r="O640" s="169"/>
      <c r="P640" s="167"/>
      <c r="Q640" s="167"/>
    </row>
    <row r="641" spans="3:17" ht="16.5" customHeight="1">
      <c r="C641" s="241"/>
      <c r="D641" s="160"/>
      <c r="E641" s="140"/>
      <c r="F641" s="141"/>
      <c r="G641" s="141"/>
      <c r="H641" s="143"/>
      <c r="I641" s="144"/>
      <c r="J641" s="187"/>
      <c r="K641" s="143"/>
      <c r="L641" s="122"/>
      <c r="M641" s="169"/>
      <c r="N641" s="169"/>
      <c r="O641" s="169"/>
      <c r="P641" s="167"/>
      <c r="Q641" s="167"/>
    </row>
    <row r="642" spans="3:17" ht="16.5" customHeight="1">
      <c r="C642" s="241"/>
      <c r="D642" s="160"/>
      <c r="E642" s="140"/>
      <c r="F642" s="141"/>
      <c r="G642" s="141"/>
      <c r="H642" s="143"/>
      <c r="I642" s="144"/>
      <c r="J642" s="187"/>
      <c r="K642" s="143"/>
      <c r="L642" s="122"/>
      <c r="M642" s="169"/>
      <c r="N642" s="169"/>
      <c r="O642" s="169"/>
      <c r="P642" s="167"/>
      <c r="Q642" s="167"/>
    </row>
    <row r="643" spans="3:17" ht="16.5" customHeight="1">
      <c r="C643" s="241"/>
      <c r="D643" s="160"/>
      <c r="E643" s="140"/>
      <c r="F643" s="141"/>
      <c r="G643" s="141"/>
      <c r="H643" s="143"/>
      <c r="I643" s="144"/>
      <c r="J643" s="187"/>
      <c r="K643" s="143"/>
      <c r="L643" s="122"/>
      <c r="M643" s="169"/>
      <c r="N643" s="169"/>
      <c r="O643" s="169"/>
      <c r="P643" s="167"/>
      <c r="Q643" s="167"/>
    </row>
    <row r="644" spans="3:17" ht="16.5" customHeight="1">
      <c r="C644" s="241"/>
      <c r="D644" s="160"/>
      <c r="E644" s="140"/>
      <c r="F644" s="141"/>
      <c r="G644" s="141"/>
      <c r="H644" s="143"/>
      <c r="I644" s="144"/>
      <c r="J644" s="187"/>
      <c r="K644" s="143"/>
      <c r="L644" s="122"/>
      <c r="M644" s="169"/>
      <c r="N644" s="169"/>
      <c r="O644" s="169"/>
      <c r="P644" s="167"/>
      <c r="Q644" s="167"/>
    </row>
    <row r="645" spans="3:17" ht="16.5" customHeight="1">
      <c r="C645" s="241"/>
      <c r="D645" s="160"/>
      <c r="E645" s="140"/>
      <c r="F645" s="141"/>
      <c r="G645" s="141"/>
      <c r="H645" s="143"/>
      <c r="I645" s="144"/>
      <c r="J645" s="187"/>
      <c r="K645" s="143"/>
      <c r="L645" s="122"/>
      <c r="M645" s="169"/>
      <c r="N645" s="169"/>
      <c r="O645" s="169"/>
      <c r="P645" s="167"/>
      <c r="Q645" s="167"/>
    </row>
    <row r="646" spans="3:17" ht="16.5" customHeight="1">
      <c r="C646" s="241"/>
      <c r="D646" s="160"/>
      <c r="E646" s="140"/>
      <c r="F646" s="141"/>
      <c r="G646" s="141"/>
      <c r="H646" s="143"/>
      <c r="I646" s="144"/>
      <c r="J646" s="187"/>
      <c r="K646" s="143"/>
      <c r="L646" s="122"/>
      <c r="M646" s="169"/>
      <c r="N646" s="169"/>
      <c r="O646" s="169"/>
      <c r="P646" s="167"/>
      <c r="Q646" s="167"/>
    </row>
    <row r="647" spans="3:17" ht="16.5" customHeight="1">
      <c r="C647" s="241"/>
      <c r="D647" s="160"/>
      <c r="E647" s="140"/>
      <c r="F647" s="141"/>
      <c r="G647" s="141"/>
      <c r="H647" s="143"/>
      <c r="I647" s="144"/>
      <c r="J647" s="187"/>
      <c r="K647" s="143"/>
      <c r="L647" s="122"/>
      <c r="M647" s="169"/>
      <c r="N647" s="169"/>
      <c r="O647" s="169"/>
      <c r="P647" s="167"/>
      <c r="Q647" s="167"/>
    </row>
    <row r="648" spans="3:17" ht="16.5" customHeight="1">
      <c r="C648" s="241"/>
      <c r="D648" s="160"/>
      <c r="E648" s="140"/>
      <c r="F648" s="141"/>
      <c r="G648" s="141"/>
      <c r="H648" s="143"/>
      <c r="I648" s="144"/>
      <c r="J648" s="187"/>
      <c r="K648" s="143"/>
      <c r="L648" s="122"/>
      <c r="M648" s="169"/>
      <c r="N648" s="169"/>
      <c r="O648" s="169"/>
      <c r="P648" s="167"/>
      <c r="Q648" s="167"/>
    </row>
    <row r="649" spans="3:17" ht="16.5" customHeight="1">
      <c r="C649" s="241"/>
      <c r="D649" s="160"/>
      <c r="E649" s="140"/>
      <c r="F649" s="141"/>
      <c r="G649" s="141"/>
      <c r="H649" s="143"/>
      <c r="I649" s="144"/>
      <c r="J649" s="187"/>
      <c r="K649" s="143"/>
      <c r="L649" s="122"/>
      <c r="M649" s="169"/>
      <c r="N649" s="169"/>
      <c r="O649" s="169"/>
      <c r="P649" s="167"/>
      <c r="Q649" s="167"/>
    </row>
    <row r="650" spans="3:17" ht="16.5" customHeight="1">
      <c r="C650" s="241"/>
      <c r="D650" s="160"/>
      <c r="E650" s="140"/>
      <c r="F650" s="141"/>
      <c r="G650" s="141"/>
      <c r="H650" s="143"/>
      <c r="I650" s="144"/>
      <c r="J650" s="187"/>
      <c r="K650" s="143"/>
      <c r="L650" s="122"/>
      <c r="M650" s="169"/>
      <c r="N650" s="169"/>
      <c r="O650" s="169"/>
      <c r="P650" s="167"/>
      <c r="Q650" s="167"/>
    </row>
    <row r="651" spans="3:17" ht="16.5" customHeight="1">
      <c r="C651" s="241"/>
      <c r="D651" s="160"/>
      <c r="E651" s="140"/>
      <c r="F651" s="141"/>
      <c r="G651" s="141"/>
      <c r="H651" s="143"/>
      <c r="I651" s="144"/>
      <c r="J651" s="187"/>
      <c r="K651" s="143"/>
      <c r="L651" s="122"/>
      <c r="M651" s="169"/>
      <c r="N651" s="169"/>
      <c r="O651" s="169"/>
      <c r="P651" s="167"/>
      <c r="Q651" s="167"/>
    </row>
    <row r="652" spans="3:17" ht="16.5" customHeight="1">
      <c r="C652" s="241"/>
      <c r="D652" s="160"/>
      <c r="E652" s="140"/>
      <c r="F652" s="141"/>
      <c r="G652" s="141"/>
      <c r="H652" s="143"/>
      <c r="I652" s="144"/>
      <c r="J652" s="187"/>
      <c r="K652" s="143"/>
      <c r="L652" s="122"/>
      <c r="M652" s="169"/>
      <c r="N652" s="169"/>
      <c r="O652" s="169"/>
      <c r="P652" s="167"/>
      <c r="Q652" s="167"/>
    </row>
    <row r="653" spans="3:17" ht="16.5" customHeight="1">
      <c r="C653" s="241"/>
      <c r="D653" s="160"/>
      <c r="E653" s="140"/>
      <c r="F653" s="141"/>
      <c r="G653" s="141"/>
      <c r="H653" s="143"/>
      <c r="I653" s="144"/>
      <c r="J653" s="187"/>
      <c r="K653" s="143"/>
      <c r="L653" s="122"/>
      <c r="M653" s="169"/>
      <c r="N653" s="169"/>
      <c r="O653" s="169"/>
      <c r="P653" s="167"/>
      <c r="Q653" s="167"/>
    </row>
    <row r="654" spans="3:17" ht="16.5" customHeight="1">
      <c r="C654" s="241"/>
      <c r="D654" s="160"/>
      <c r="E654" s="140"/>
      <c r="F654" s="141"/>
      <c r="G654" s="141"/>
      <c r="H654" s="143"/>
      <c r="I654" s="144"/>
      <c r="J654" s="187"/>
      <c r="K654" s="143"/>
      <c r="L654" s="122"/>
      <c r="M654" s="169"/>
      <c r="N654" s="169"/>
      <c r="O654" s="169"/>
      <c r="P654" s="167"/>
      <c r="Q654" s="167"/>
    </row>
    <row r="655" spans="3:17" ht="16.5" customHeight="1">
      <c r="C655" s="241"/>
      <c r="D655" s="160"/>
      <c r="E655" s="140"/>
      <c r="F655" s="141"/>
      <c r="G655" s="141"/>
      <c r="H655" s="143"/>
      <c r="I655" s="144"/>
      <c r="J655" s="187"/>
      <c r="K655" s="143"/>
      <c r="L655" s="122"/>
      <c r="M655" s="169"/>
      <c r="N655" s="169"/>
      <c r="O655" s="169"/>
      <c r="P655" s="167"/>
      <c r="Q655" s="167"/>
    </row>
    <row r="656" spans="3:17" ht="16.5" customHeight="1">
      <c r="C656" s="241"/>
      <c r="D656" s="160"/>
      <c r="E656" s="140"/>
      <c r="F656" s="141"/>
      <c r="G656" s="141"/>
      <c r="H656" s="143"/>
      <c r="I656" s="144"/>
      <c r="J656" s="187"/>
      <c r="K656" s="143"/>
      <c r="L656" s="122"/>
      <c r="M656" s="169"/>
      <c r="N656" s="169"/>
      <c r="O656" s="169"/>
      <c r="P656" s="167"/>
      <c r="Q656" s="167"/>
    </row>
    <row r="657" spans="3:17" ht="16.5" customHeight="1">
      <c r="C657" s="241"/>
      <c r="D657" s="160"/>
      <c r="E657" s="140"/>
      <c r="F657" s="141"/>
      <c r="G657" s="141"/>
      <c r="H657" s="143"/>
      <c r="I657" s="144"/>
      <c r="J657" s="187"/>
      <c r="K657" s="143"/>
      <c r="L657" s="122"/>
      <c r="M657" s="169"/>
      <c r="N657" s="169"/>
      <c r="O657" s="169"/>
      <c r="P657" s="167"/>
      <c r="Q657" s="167"/>
    </row>
    <row r="658" spans="3:17" ht="16.5" customHeight="1">
      <c r="C658" s="241"/>
      <c r="D658" s="160"/>
      <c r="E658" s="140"/>
      <c r="F658" s="141"/>
      <c r="G658" s="141"/>
      <c r="H658" s="143"/>
      <c r="I658" s="144"/>
      <c r="J658" s="187"/>
      <c r="K658" s="143"/>
      <c r="L658" s="122"/>
      <c r="M658" s="169"/>
      <c r="N658" s="169"/>
      <c r="O658" s="169"/>
      <c r="P658" s="167"/>
      <c r="Q658" s="167"/>
    </row>
    <row r="659" spans="3:17" ht="16.5" customHeight="1">
      <c r="C659" s="241"/>
      <c r="D659" s="160"/>
      <c r="E659" s="140"/>
      <c r="F659" s="141"/>
      <c r="G659" s="141"/>
      <c r="H659" s="143"/>
      <c r="I659" s="144"/>
      <c r="J659" s="187"/>
      <c r="K659" s="143"/>
      <c r="L659" s="122"/>
      <c r="M659" s="169"/>
      <c r="N659" s="169"/>
      <c r="O659" s="169"/>
      <c r="P659" s="167"/>
      <c r="Q659" s="167"/>
    </row>
    <row r="660" spans="3:17" ht="16.5" customHeight="1">
      <c r="C660" s="241"/>
      <c r="D660" s="160"/>
      <c r="E660" s="140"/>
      <c r="F660" s="141"/>
      <c r="G660" s="141"/>
      <c r="H660" s="143"/>
      <c r="I660" s="144"/>
      <c r="J660" s="187"/>
      <c r="K660" s="143"/>
      <c r="L660" s="122"/>
      <c r="M660" s="169"/>
      <c r="N660" s="169"/>
      <c r="O660" s="169"/>
      <c r="P660" s="167"/>
      <c r="Q660" s="167"/>
    </row>
    <row r="661" spans="3:17" ht="16.5" customHeight="1">
      <c r="C661" s="241"/>
      <c r="D661" s="160"/>
      <c r="E661" s="140"/>
      <c r="F661" s="141"/>
      <c r="G661" s="141"/>
      <c r="H661" s="143"/>
      <c r="I661" s="144"/>
      <c r="J661" s="187"/>
      <c r="K661" s="143"/>
      <c r="L661" s="122"/>
      <c r="M661" s="169"/>
      <c r="N661" s="169"/>
      <c r="O661" s="169"/>
      <c r="P661" s="167"/>
      <c r="Q661" s="167"/>
    </row>
    <row r="662" spans="3:17" ht="16.5" customHeight="1">
      <c r="C662" s="241"/>
      <c r="D662" s="160"/>
      <c r="E662" s="140"/>
      <c r="F662" s="141"/>
      <c r="G662" s="141"/>
      <c r="H662" s="143"/>
      <c r="I662" s="144"/>
      <c r="J662" s="187"/>
      <c r="K662" s="143"/>
      <c r="L662" s="122"/>
      <c r="M662" s="169"/>
      <c r="N662" s="169"/>
      <c r="O662" s="169"/>
      <c r="P662" s="167"/>
      <c r="Q662" s="167"/>
    </row>
    <row r="663" spans="3:17" ht="16.5" customHeight="1">
      <c r="C663" s="241"/>
      <c r="D663" s="160"/>
      <c r="E663" s="140"/>
      <c r="F663" s="141"/>
      <c r="G663" s="141"/>
      <c r="H663" s="143"/>
      <c r="I663" s="144"/>
      <c r="J663" s="187"/>
      <c r="K663" s="143"/>
      <c r="L663" s="122"/>
      <c r="M663" s="169"/>
      <c r="N663" s="169"/>
      <c r="O663" s="169"/>
      <c r="P663" s="167"/>
      <c r="Q663" s="167"/>
    </row>
    <row r="664" spans="3:17" ht="16.5" customHeight="1">
      <c r="C664" s="241"/>
      <c r="D664" s="160"/>
      <c r="E664" s="140"/>
      <c r="F664" s="141"/>
      <c r="G664" s="141"/>
      <c r="H664" s="143"/>
      <c r="I664" s="144"/>
      <c r="J664" s="187"/>
      <c r="K664" s="143"/>
      <c r="L664" s="122"/>
      <c r="M664" s="169"/>
      <c r="N664" s="169"/>
      <c r="O664" s="169"/>
      <c r="P664" s="167"/>
      <c r="Q664" s="167"/>
    </row>
    <row r="665" spans="3:17" ht="16.5" customHeight="1">
      <c r="C665" s="241"/>
      <c r="D665" s="160"/>
      <c r="E665" s="140"/>
      <c r="F665" s="141"/>
      <c r="G665" s="141"/>
      <c r="H665" s="143"/>
      <c r="I665" s="144"/>
      <c r="J665" s="187"/>
      <c r="K665" s="143"/>
      <c r="L665" s="122"/>
      <c r="M665" s="169"/>
      <c r="N665" s="169"/>
      <c r="O665" s="169"/>
      <c r="P665" s="167"/>
      <c r="Q665" s="167"/>
    </row>
    <row r="666" spans="3:17" ht="16.5" customHeight="1">
      <c r="C666" s="241"/>
      <c r="D666" s="160"/>
      <c r="E666" s="140"/>
      <c r="F666" s="141"/>
      <c r="G666" s="141"/>
      <c r="H666" s="143"/>
      <c r="I666" s="144"/>
      <c r="J666" s="187"/>
      <c r="K666" s="143"/>
      <c r="L666" s="122"/>
      <c r="M666" s="169"/>
      <c r="N666" s="169"/>
      <c r="O666" s="169"/>
      <c r="P666" s="167"/>
      <c r="Q666" s="167"/>
    </row>
    <row r="667" spans="3:17" ht="16.5" customHeight="1">
      <c r="C667" s="241"/>
      <c r="D667" s="160"/>
      <c r="E667" s="140"/>
      <c r="F667" s="141"/>
      <c r="G667" s="141"/>
      <c r="H667" s="143"/>
      <c r="I667" s="144"/>
      <c r="J667" s="187"/>
      <c r="K667" s="143"/>
      <c r="L667" s="122"/>
      <c r="M667" s="169"/>
      <c r="N667" s="169"/>
      <c r="O667" s="169"/>
      <c r="P667" s="167"/>
      <c r="Q667" s="167"/>
    </row>
    <row r="668" spans="3:17" ht="16.5" customHeight="1">
      <c r="C668" s="241"/>
      <c r="D668" s="160"/>
      <c r="E668" s="140"/>
      <c r="F668" s="141"/>
      <c r="G668" s="141"/>
      <c r="H668" s="143"/>
      <c r="I668" s="144"/>
      <c r="J668" s="187"/>
      <c r="K668" s="143"/>
      <c r="L668" s="122"/>
      <c r="M668" s="169"/>
      <c r="N668" s="169"/>
      <c r="O668" s="169"/>
      <c r="P668" s="167"/>
      <c r="Q668" s="167"/>
    </row>
    <row r="669" spans="3:17" ht="16.5" customHeight="1">
      <c r="C669" s="241"/>
      <c r="D669" s="160"/>
      <c r="E669" s="140"/>
      <c r="F669" s="141"/>
      <c r="G669" s="141"/>
      <c r="H669" s="143"/>
      <c r="I669" s="144"/>
      <c r="J669" s="187"/>
      <c r="K669" s="143"/>
      <c r="L669" s="122"/>
      <c r="M669" s="169"/>
      <c r="N669" s="169"/>
      <c r="O669" s="169"/>
      <c r="P669" s="167"/>
      <c r="Q669" s="167"/>
    </row>
    <row r="670" spans="3:17" ht="16.5" customHeight="1">
      <c r="C670" s="241"/>
      <c r="D670" s="160"/>
      <c r="E670" s="140"/>
      <c r="F670" s="141"/>
      <c r="G670" s="141"/>
      <c r="H670" s="143"/>
      <c r="I670" s="144"/>
      <c r="J670" s="187"/>
      <c r="K670" s="143"/>
      <c r="L670" s="122"/>
      <c r="M670" s="169"/>
      <c r="N670" s="169"/>
      <c r="O670" s="169"/>
      <c r="P670" s="167"/>
      <c r="Q670" s="167"/>
    </row>
    <row r="671" spans="3:17" ht="16.5" customHeight="1">
      <c r="C671" s="241"/>
      <c r="D671" s="160"/>
      <c r="E671" s="140"/>
      <c r="F671" s="141"/>
      <c r="G671" s="141"/>
      <c r="H671" s="143"/>
      <c r="I671" s="144"/>
      <c r="J671" s="187"/>
      <c r="K671" s="143"/>
      <c r="L671" s="122"/>
      <c r="M671" s="169"/>
      <c r="N671" s="169"/>
      <c r="O671" s="169"/>
      <c r="P671" s="167"/>
      <c r="Q671" s="167"/>
    </row>
    <row r="672" spans="3:17" ht="16.5" customHeight="1">
      <c r="C672" s="241"/>
      <c r="D672" s="160"/>
      <c r="E672" s="140"/>
      <c r="F672" s="141"/>
      <c r="G672" s="141"/>
      <c r="H672" s="143"/>
      <c r="I672" s="144"/>
      <c r="J672" s="187"/>
      <c r="K672" s="143"/>
      <c r="L672" s="122"/>
      <c r="M672" s="169"/>
      <c r="N672" s="169"/>
      <c r="O672" s="169"/>
      <c r="P672" s="167"/>
      <c r="Q672" s="167"/>
    </row>
    <row r="673" spans="3:17" ht="16.5" customHeight="1">
      <c r="C673" s="241"/>
      <c r="D673" s="160"/>
      <c r="E673" s="140"/>
      <c r="F673" s="141"/>
      <c r="G673" s="141"/>
      <c r="H673" s="143"/>
      <c r="I673" s="144"/>
      <c r="J673" s="187"/>
      <c r="K673" s="143"/>
      <c r="L673" s="122"/>
      <c r="M673" s="169"/>
      <c r="N673" s="169"/>
      <c r="O673" s="169"/>
      <c r="P673" s="167"/>
      <c r="Q673" s="167"/>
    </row>
    <row r="674" spans="3:17" ht="16.5" customHeight="1">
      <c r="C674" s="241"/>
      <c r="D674" s="160"/>
      <c r="E674" s="140"/>
      <c r="F674" s="141"/>
      <c r="G674" s="141"/>
      <c r="H674" s="143"/>
      <c r="I674" s="144"/>
      <c r="J674" s="187"/>
      <c r="K674" s="143"/>
      <c r="L674" s="122"/>
      <c r="M674" s="169"/>
      <c r="N674" s="169"/>
      <c r="O674" s="169"/>
      <c r="P674" s="167"/>
      <c r="Q674" s="167"/>
    </row>
    <row r="675" spans="3:17" ht="16.5" customHeight="1">
      <c r="C675" s="241"/>
      <c r="D675" s="160"/>
      <c r="E675" s="140"/>
      <c r="F675" s="141"/>
      <c r="G675" s="141"/>
      <c r="H675" s="143"/>
      <c r="I675" s="144"/>
      <c r="J675" s="187"/>
      <c r="K675" s="143"/>
      <c r="L675" s="122"/>
      <c r="M675" s="169"/>
      <c r="N675" s="169"/>
      <c r="O675" s="169"/>
      <c r="P675" s="167"/>
      <c r="Q675" s="167"/>
    </row>
    <row r="676" spans="3:17" ht="16.5" customHeight="1">
      <c r="C676" s="241"/>
      <c r="D676" s="160"/>
      <c r="E676" s="140"/>
      <c r="F676" s="141"/>
      <c r="G676" s="141"/>
      <c r="H676" s="143"/>
      <c r="I676" s="144"/>
      <c r="J676" s="187"/>
      <c r="K676" s="143"/>
      <c r="L676" s="122"/>
      <c r="M676" s="169"/>
      <c r="N676" s="169"/>
      <c r="O676" s="169"/>
      <c r="P676" s="167"/>
      <c r="Q676" s="167"/>
    </row>
    <row r="677" spans="3:17" ht="16.5" customHeight="1">
      <c r="C677" s="241"/>
      <c r="D677" s="160"/>
      <c r="E677" s="140"/>
      <c r="F677" s="141"/>
      <c r="G677" s="141"/>
      <c r="H677" s="143"/>
      <c r="I677" s="144"/>
      <c r="J677" s="187"/>
      <c r="K677" s="143"/>
      <c r="L677" s="122"/>
      <c r="M677" s="169"/>
      <c r="N677" s="169"/>
      <c r="O677" s="169"/>
      <c r="P677" s="167"/>
      <c r="Q677" s="167"/>
    </row>
    <row r="678" spans="3:17" ht="16.5" customHeight="1">
      <c r="C678" s="241"/>
      <c r="D678" s="160"/>
      <c r="E678" s="140"/>
      <c r="F678" s="141"/>
      <c r="G678" s="141"/>
      <c r="H678" s="143"/>
      <c r="I678" s="144"/>
      <c r="J678" s="187"/>
      <c r="K678" s="143"/>
      <c r="L678" s="122"/>
      <c r="M678" s="169"/>
      <c r="N678" s="169"/>
      <c r="O678" s="169"/>
      <c r="P678" s="167"/>
      <c r="Q678" s="167"/>
    </row>
    <row r="679" spans="3:17" ht="16.5" customHeight="1">
      <c r="C679" s="241"/>
      <c r="D679" s="160"/>
      <c r="E679" s="140"/>
      <c r="F679" s="141"/>
      <c r="G679" s="141"/>
      <c r="H679" s="143"/>
      <c r="I679" s="144"/>
      <c r="J679" s="187"/>
      <c r="K679" s="143"/>
      <c r="L679" s="122"/>
      <c r="M679" s="169"/>
      <c r="N679" s="169"/>
      <c r="O679" s="169"/>
      <c r="P679" s="167"/>
      <c r="Q679" s="167"/>
    </row>
    <row r="680" spans="3:17" ht="16.5" customHeight="1">
      <c r="C680" s="241"/>
      <c r="D680" s="160"/>
      <c r="E680" s="140"/>
      <c r="F680" s="141"/>
      <c r="G680" s="141"/>
      <c r="H680" s="143"/>
      <c r="I680" s="144"/>
      <c r="J680" s="187"/>
      <c r="K680" s="143"/>
      <c r="L680" s="122"/>
      <c r="M680" s="169"/>
      <c r="N680" s="169"/>
      <c r="O680" s="169"/>
      <c r="P680" s="167"/>
      <c r="Q680" s="167"/>
    </row>
    <row r="681" spans="3:17" ht="16.5" customHeight="1">
      <c r="C681" s="241"/>
      <c r="D681" s="160"/>
      <c r="E681" s="140"/>
      <c r="F681" s="141"/>
      <c r="G681" s="141"/>
      <c r="H681" s="143"/>
      <c r="I681" s="144"/>
      <c r="J681" s="187"/>
      <c r="K681" s="143"/>
      <c r="L681" s="122"/>
      <c r="M681" s="169"/>
      <c r="N681" s="169"/>
      <c r="O681" s="169"/>
      <c r="P681" s="167"/>
      <c r="Q681" s="167"/>
    </row>
    <row r="682" spans="3:17" ht="16.5" customHeight="1">
      <c r="C682" s="241"/>
      <c r="D682" s="160"/>
      <c r="E682" s="140"/>
      <c r="F682" s="141"/>
      <c r="G682" s="141"/>
      <c r="H682" s="143"/>
      <c r="I682" s="144"/>
      <c r="J682" s="187"/>
      <c r="K682" s="143"/>
      <c r="L682" s="122"/>
      <c r="M682" s="169"/>
      <c r="N682" s="169"/>
      <c r="O682" s="169"/>
      <c r="P682" s="167"/>
      <c r="Q682" s="167"/>
    </row>
    <row r="683" spans="3:17" ht="16.5" customHeight="1">
      <c r="C683" s="241"/>
      <c r="D683" s="160"/>
      <c r="E683" s="140"/>
      <c r="F683" s="141"/>
      <c r="G683" s="141"/>
      <c r="H683" s="143"/>
      <c r="I683" s="144"/>
      <c r="J683" s="187"/>
      <c r="K683" s="143"/>
      <c r="L683" s="122"/>
      <c r="M683" s="169"/>
      <c r="N683" s="169"/>
      <c r="O683" s="169"/>
      <c r="P683" s="167"/>
      <c r="Q683" s="167"/>
    </row>
    <row r="684" spans="3:17" ht="16.5" customHeight="1">
      <c r="C684" s="241"/>
      <c r="D684" s="160"/>
      <c r="E684" s="140"/>
      <c r="F684" s="141"/>
      <c r="G684" s="141"/>
      <c r="H684" s="143"/>
      <c r="I684" s="144"/>
      <c r="J684" s="187"/>
      <c r="K684" s="143"/>
      <c r="L684" s="122"/>
      <c r="M684" s="169"/>
      <c r="N684" s="169"/>
      <c r="O684" s="169"/>
      <c r="P684" s="167"/>
      <c r="Q684" s="167"/>
    </row>
    <row r="685" spans="3:17" ht="16.5" customHeight="1">
      <c r="C685" s="241"/>
      <c r="D685" s="160"/>
      <c r="E685" s="140"/>
      <c r="F685" s="141"/>
      <c r="G685" s="141"/>
      <c r="H685" s="143"/>
      <c r="I685" s="144"/>
      <c r="J685" s="187"/>
      <c r="K685" s="143"/>
      <c r="L685" s="122"/>
      <c r="M685" s="169"/>
      <c r="N685" s="169"/>
      <c r="O685" s="169"/>
      <c r="P685" s="167"/>
      <c r="Q685" s="167"/>
    </row>
    <row r="686" spans="3:17" ht="16.5" customHeight="1">
      <c r="C686" s="241"/>
      <c r="D686" s="160"/>
      <c r="E686" s="140"/>
      <c r="F686" s="141"/>
      <c r="G686" s="141"/>
      <c r="H686" s="143"/>
      <c r="I686" s="144"/>
      <c r="J686" s="187"/>
      <c r="K686" s="143"/>
      <c r="L686" s="122"/>
      <c r="M686" s="169"/>
      <c r="N686" s="169"/>
      <c r="O686" s="169"/>
      <c r="P686" s="167"/>
      <c r="Q686" s="167"/>
    </row>
    <row r="687" spans="3:17" ht="16.5" customHeight="1">
      <c r="C687" s="241"/>
      <c r="D687" s="160"/>
      <c r="E687" s="140"/>
      <c r="F687" s="141"/>
      <c r="G687" s="141"/>
      <c r="H687" s="143"/>
      <c r="I687" s="144"/>
      <c r="J687" s="187"/>
      <c r="K687" s="143"/>
      <c r="L687" s="122"/>
      <c r="M687" s="169"/>
      <c r="N687" s="169"/>
      <c r="O687" s="169"/>
      <c r="P687" s="167"/>
      <c r="Q687" s="167"/>
    </row>
    <row r="688" spans="3:17" ht="16.5" customHeight="1">
      <c r="C688" s="241"/>
      <c r="D688" s="160"/>
      <c r="E688" s="140"/>
      <c r="F688" s="141"/>
      <c r="G688" s="141"/>
      <c r="H688" s="143"/>
      <c r="I688" s="144"/>
      <c r="J688" s="187"/>
      <c r="K688" s="143"/>
      <c r="L688" s="122"/>
      <c r="M688" s="169"/>
      <c r="N688" s="169"/>
      <c r="O688" s="169"/>
      <c r="P688" s="167"/>
      <c r="Q688" s="167"/>
    </row>
    <row r="689" spans="3:17" ht="16.5" customHeight="1">
      <c r="C689" s="241"/>
      <c r="D689" s="160"/>
      <c r="E689" s="140"/>
      <c r="F689" s="141"/>
      <c r="G689" s="141"/>
      <c r="H689" s="143"/>
      <c r="I689" s="144"/>
      <c r="J689" s="187"/>
      <c r="K689" s="143"/>
      <c r="L689" s="122"/>
      <c r="M689" s="169"/>
      <c r="N689" s="169"/>
      <c r="O689" s="169"/>
      <c r="P689" s="167"/>
      <c r="Q689" s="167"/>
    </row>
    <row r="690" spans="3:17" ht="16.5" customHeight="1">
      <c r="C690" s="241"/>
      <c r="D690" s="160"/>
      <c r="E690" s="140"/>
      <c r="F690" s="141"/>
      <c r="G690" s="141"/>
      <c r="H690" s="143"/>
      <c r="I690" s="144"/>
      <c r="J690" s="187"/>
      <c r="K690" s="143"/>
      <c r="L690" s="122"/>
      <c r="M690" s="169"/>
      <c r="N690" s="169"/>
      <c r="O690" s="169"/>
      <c r="P690" s="167"/>
      <c r="Q690" s="167"/>
    </row>
    <row r="691" spans="3:17" ht="16.5" customHeight="1">
      <c r="C691" s="241"/>
      <c r="D691" s="160"/>
      <c r="E691" s="140"/>
      <c r="F691" s="141"/>
      <c r="G691" s="141"/>
      <c r="H691" s="143"/>
      <c r="I691" s="144"/>
      <c r="J691" s="187"/>
      <c r="K691" s="143"/>
      <c r="L691" s="122"/>
      <c r="M691" s="169"/>
      <c r="N691" s="169"/>
      <c r="O691" s="169"/>
      <c r="P691" s="167"/>
      <c r="Q691" s="167"/>
    </row>
    <row r="692" spans="3:17" ht="16.5" customHeight="1">
      <c r="C692" s="241"/>
      <c r="D692" s="160"/>
      <c r="E692" s="140"/>
      <c r="F692" s="141"/>
      <c r="G692" s="141"/>
      <c r="H692" s="143"/>
      <c r="I692" s="144"/>
      <c r="J692" s="187"/>
      <c r="K692" s="143"/>
      <c r="L692" s="122"/>
      <c r="M692" s="169"/>
      <c r="N692" s="169"/>
      <c r="O692" s="169"/>
      <c r="P692" s="167"/>
      <c r="Q692" s="167"/>
    </row>
    <row r="693" spans="3:17" ht="16.5" customHeight="1">
      <c r="C693" s="241"/>
      <c r="D693" s="160"/>
      <c r="E693" s="140"/>
      <c r="F693" s="141"/>
      <c r="G693" s="141"/>
      <c r="H693" s="143"/>
      <c r="I693" s="144"/>
      <c r="J693" s="187"/>
      <c r="K693" s="143"/>
      <c r="L693" s="122"/>
      <c r="M693" s="169"/>
      <c r="N693" s="169"/>
      <c r="O693" s="169"/>
      <c r="P693" s="167"/>
      <c r="Q693" s="167"/>
    </row>
    <row r="694" spans="3:17" ht="16.5" customHeight="1">
      <c r="C694" s="241"/>
      <c r="D694" s="160"/>
      <c r="E694" s="140"/>
      <c r="F694" s="141"/>
      <c r="G694" s="141"/>
      <c r="H694" s="143"/>
      <c r="I694" s="144"/>
      <c r="J694" s="187"/>
      <c r="K694" s="143"/>
      <c r="L694" s="122"/>
      <c r="M694" s="169"/>
      <c r="N694" s="169"/>
      <c r="O694" s="169"/>
      <c r="P694" s="167"/>
      <c r="Q694" s="167"/>
    </row>
    <row r="695" spans="3:17" ht="16.5" customHeight="1">
      <c r="C695" s="241"/>
      <c r="D695" s="160"/>
      <c r="E695" s="140"/>
      <c r="F695" s="141"/>
      <c r="G695" s="141"/>
      <c r="H695" s="143"/>
      <c r="I695" s="144"/>
      <c r="J695" s="187"/>
      <c r="K695" s="143"/>
      <c r="L695" s="122"/>
      <c r="M695" s="169"/>
      <c r="N695" s="169"/>
      <c r="O695" s="169"/>
      <c r="P695" s="167"/>
      <c r="Q695" s="167"/>
    </row>
    <row r="696" spans="3:17" ht="16.5" customHeight="1">
      <c r="C696" s="241"/>
      <c r="D696" s="160"/>
      <c r="E696" s="140"/>
      <c r="F696" s="141"/>
      <c r="G696" s="141"/>
      <c r="H696" s="143"/>
      <c r="I696" s="144"/>
      <c r="J696" s="187"/>
      <c r="K696" s="143"/>
      <c r="L696" s="122"/>
      <c r="M696" s="169"/>
      <c r="N696" s="169"/>
      <c r="O696" s="169"/>
      <c r="P696" s="167"/>
      <c r="Q696" s="167"/>
    </row>
    <row r="697" spans="3:17" ht="16.5" customHeight="1">
      <c r="C697" s="241"/>
      <c r="D697" s="160"/>
      <c r="E697" s="140"/>
      <c r="F697" s="141"/>
      <c r="G697" s="141"/>
      <c r="H697" s="143"/>
      <c r="I697" s="144"/>
      <c r="J697" s="187"/>
      <c r="K697" s="143"/>
      <c r="L697" s="122"/>
      <c r="M697" s="169"/>
      <c r="N697" s="169"/>
      <c r="O697" s="169"/>
      <c r="P697" s="167"/>
      <c r="Q697" s="167"/>
    </row>
    <row r="698" spans="3:17" ht="16.5" customHeight="1">
      <c r="C698" s="241"/>
      <c r="D698" s="160"/>
      <c r="E698" s="140"/>
      <c r="F698" s="141"/>
      <c r="G698" s="141"/>
      <c r="H698" s="143"/>
      <c r="I698" s="144"/>
      <c r="J698" s="187"/>
      <c r="K698" s="143"/>
      <c r="L698" s="122"/>
      <c r="M698" s="169"/>
      <c r="N698" s="169"/>
      <c r="O698" s="169"/>
      <c r="P698" s="167"/>
      <c r="Q698" s="167"/>
    </row>
    <row r="699" spans="3:17" ht="16.5" customHeight="1">
      <c r="C699" s="241"/>
      <c r="D699" s="160"/>
      <c r="E699" s="140"/>
      <c r="F699" s="141"/>
      <c r="G699" s="141"/>
      <c r="H699" s="143"/>
      <c r="I699" s="144"/>
      <c r="J699" s="187"/>
      <c r="K699" s="143"/>
      <c r="L699" s="122"/>
      <c r="M699" s="169"/>
      <c r="N699" s="169"/>
      <c r="O699" s="169"/>
      <c r="P699" s="167"/>
      <c r="Q699" s="167"/>
    </row>
    <row r="700" spans="3:17" ht="16.5" customHeight="1">
      <c r="C700" s="241"/>
      <c r="D700" s="160"/>
      <c r="E700" s="140"/>
      <c r="F700" s="141"/>
      <c r="G700" s="141"/>
      <c r="H700" s="143"/>
      <c r="I700" s="144"/>
      <c r="J700" s="187"/>
      <c r="K700" s="143"/>
      <c r="L700" s="122"/>
      <c r="M700" s="169"/>
      <c r="N700" s="169"/>
      <c r="O700" s="169"/>
      <c r="P700" s="167"/>
      <c r="Q700" s="167"/>
    </row>
    <row r="701" spans="3:17" ht="16.5" customHeight="1">
      <c r="C701" s="241"/>
      <c r="D701" s="160"/>
      <c r="E701" s="140"/>
      <c r="F701" s="141"/>
      <c r="G701" s="141"/>
      <c r="H701" s="143"/>
      <c r="I701" s="144"/>
      <c r="J701" s="187"/>
      <c r="K701" s="143"/>
      <c r="L701" s="122"/>
      <c r="M701" s="169"/>
      <c r="N701" s="169"/>
      <c r="O701" s="169"/>
      <c r="P701" s="167"/>
      <c r="Q701" s="167"/>
    </row>
    <row r="702" spans="3:17" ht="16.5" customHeight="1">
      <c r="C702" s="241"/>
      <c r="D702" s="160"/>
      <c r="E702" s="140"/>
      <c r="F702" s="141"/>
      <c r="G702" s="141"/>
      <c r="H702" s="143"/>
      <c r="I702" s="144"/>
      <c r="J702" s="187"/>
      <c r="K702" s="143"/>
      <c r="L702" s="122"/>
      <c r="M702" s="169"/>
      <c r="N702" s="169"/>
      <c r="O702" s="169"/>
      <c r="P702" s="167"/>
      <c r="Q702" s="167"/>
    </row>
    <row r="703" spans="3:17" ht="16.5" customHeight="1">
      <c r="C703" s="241"/>
      <c r="D703" s="160"/>
      <c r="E703" s="140"/>
      <c r="F703" s="141"/>
      <c r="G703" s="141"/>
      <c r="H703" s="143"/>
      <c r="I703" s="144"/>
      <c r="J703" s="187"/>
      <c r="K703" s="143"/>
      <c r="L703" s="122"/>
      <c r="M703" s="169"/>
      <c r="N703" s="169"/>
      <c r="O703" s="169"/>
      <c r="P703" s="167"/>
      <c r="Q703" s="167"/>
    </row>
    <row r="704" spans="3:17" ht="16.5" customHeight="1">
      <c r="C704" s="241"/>
      <c r="D704" s="160"/>
      <c r="E704" s="140"/>
      <c r="F704" s="141"/>
      <c r="G704" s="141"/>
      <c r="H704" s="143"/>
      <c r="I704" s="144"/>
      <c r="J704" s="187"/>
      <c r="K704" s="143"/>
      <c r="L704" s="122"/>
      <c r="M704" s="169"/>
      <c r="N704" s="169"/>
      <c r="O704" s="169"/>
      <c r="P704" s="167"/>
      <c r="Q704" s="167"/>
    </row>
    <row r="705" spans="3:17" ht="16.5" customHeight="1">
      <c r="C705" s="241"/>
      <c r="D705" s="160"/>
      <c r="E705" s="140"/>
      <c r="F705" s="141"/>
      <c r="G705" s="141"/>
      <c r="H705" s="143"/>
      <c r="I705" s="144"/>
      <c r="J705" s="187"/>
      <c r="K705" s="143"/>
      <c r="L705" s="122"/>
      <c r="M705" s="169"/>
      <c r="N705" s="169"/>
      <c r="O705" s="169"/>
      <c r="P705" s="167"/>
      <c r="Q705" s="167"/>
    </row>
    <row r="706" spans="3:17" ht="16.5" customHeight="1">
      <c r="C706" s="241"/>
      <c r="D706" s="160"/>
      <c r="E706" s="140"/>
      <c r="F706" s="141"/>
      <c r="G706" s="141"/>
      <c r="H706" s="143"/>
      <c r="I706" s="144"/>
      <c r="J706" s="187"/>
      <c r="K706" s="143"/>
      <c r="L706" s="122"/>
      <c r="M706" s="169"/>
      <c r="N706" s="169"/>
      <c r="O706" s="169"/>
      <c r="P706" s="167"/>
      <c r="Q706" s="167"/>
    </row>
    <row r="707" spans="3:17" ht="16.5" customHeight="1">
      <c r="C707" s="241"/>
      <c r="D707" s="160"/>
      <c r="E707" s="140"/>
      <c r="F707" s="141"/>
      <c r="G707" s="141"/>
      <c r="H707" s="143"/>
      <c r="I707" s="144"/>
      <c r="J707" s="187"/>
      <c r="K707" s="143"/>
      <c r="L707" s="122"/>
      <c r="M707" s="169"/>
      <c r="N707" s="169"/>
      <c r="O707" s="169"/>
      <c r="P707" s="167"/>
      <c r="Q707" s="167"/>
    </row>
    <row r="708" spans="3:17" ht="16.5" customHeight="1">
      <c r="C708" s="241"/>
      <c r="D708" s="160"/>
      <c r="E708" s="140"/>
      <c r="F708" s="141"/>
      <c r="G708" s="141"/>
      <c r="H708" s="143"/>
      <c r="I708" s="144"/>
      <c r="J708" s="187"/>
      <c r="K708" s="143"/>
      <c r="L708" s="122"/>
      <c r="M708" s="169"/>
      <c r="N708" s="169"/>
      <c r="O708" s="169"/>
      <c r="P708" s="167"/>
      <c r="Q708" s="167"/>
    </row>
    <row r="709" spans="3:17" ht="16.5" customHeight="1">
      <c r="C709" s="241"/>
      <c r="D709" s="160"/>
      <c r="E709" s="140"/>
      <c r="F709" s="141"/>
      <c r="G709" s="141"/>
      <c r="H709" s="143"/>
      <c r="I709" s="144"/>
      <c r="J709" s="187"/>
      <c r="K709" s="143"/>
      <c r="L709" s="122"/>
      <c r="M709" s="169"/>
      <c r="N709" s="169"/>
      <c r="O709" s="169"/>
      <c r="P709" s="167"/>
      <c r="Q709" s="167"/>
    </row>
    <row r="710" spans="3:17" ht="16.5" customHeight="1">
      <c r="C710" s="241"/>
      <c r="D710" s="160"/>
      <c r="E710" s="140"/>
      <c r="F710" s="141"/>
      <c r="G710" s="141"/>
      <c r="H710" s="143"/>
      <c r="I710" s="144"/>
      <c r="J710" s="187"/>
      <c r="K710" s="143"/>
      <c r="L710" s="122"/>
      <c r="M710" s="169"/>
      <c r="N710" s="169"/>
      <c r="O710" s="169"/>
      <c r="P710" s="167"/>
      <c r="Q710" s="167"/>
    </row>
    <row r="711" spans="3:17" ht="16.5" customHeight="1">
      <c r="C711" s="241"/>
      <c r="D711" s="160"/>
      <c r="E711" s="140"/>
      <c r="F711" s="141"/>
      <c r="G711" s="141"/>
      <c r="H711" s="143"/>
      <c r="I711" s="144"/>
      <c r="J711" s="187"/>
      <c r="K711" s="143"/>
      <c r="L711" s="122"/>
      <c r="M711" s="169"/>
      <c r="N711" s="169"/>
      <c r="O711" s="169"/>
      <c r="P711" s="167"/>
      <c r="Q711" s="167"/>
    </row>
    <row r="712" spans="3:17" ht="16.5" customHeight="1">
      <c r="C712" s="241"/>
      <c r="D712" s="160"/>
      <c r="E712" s="140"/>
      <c r="F712" s="141"/>
      <c r="G712" s="141"/>
      <c r="H712" s="143"/>
      <c r="I712" s="144"/>
      <c r="J712" s="187"/>
      <c r="K712" s="143"/>
      <c r="L712" s="122"/>
      <c r="M712" s="169"/>
      <c r="N712" s="169"/>
      <c r="O712" s="169"/>
      <c r="P712" s="167"/>
      <c r="Q712" s="167"/>
    </row>
    <row r="713" spans="3:17" ht="16.5" customHeight="1">
      <c r="C713" s="241"/>
      <c r="D713" s="160"/>
      <c r="E713" s="140"/>
      <c r="F713" s="141"/>
      <c r="G713" s="141"/>
      <c r="H713" s="143"/>
      <c r="I713" s="144"/>
      <c r="J713" s="187"/>
      <c r="K713" s="143"/>
      <c r="L713" s="122"/>
      <c r="M713" s="169"/>
      <c r="N713" s="169"/>
      <c r="O713" s="169"/>
      <c r="P713" s="167"/>
      <c r="Q713" s="167"/>
    </row>
    <row r="714" spans="3:17" ht="16.5" customHeight="1">
      <c r="C714" s="241"/>
      <c r="D714" s="160"/>
      <c r="E714" s="140"/>
      <c r="F714" s="141"/>
      <c r="G714" s="141"/>
      <c r="H714" s="143"/>
      <c r="I714" s="144"/>
      <c r="J714" s="187"/>
      <c r="K714" s="143"/>
      <c r="L714" s="122"/>
      <c r="M714" s="169"/>
      <c r="N714" s="169"/>
      <c r="O714" s="169"/>
      <c r="P714" s="167"/>
      <c r="Q714" s="167"/>
    </row>
    <row r="715" spans="3:17" ht="16.5" customHeight="1">
      <c r="C715" s="241"/>
      <c r="D715" s="160"/>
      <c r="E715" s="140"/>
      <c r="F715" s="141"/>
      <c r="G715" s="141"/>
      <c r="H715" s="143"/>
      <c r="I715" s="144"/>
      <c r="J715" s="187"/>
      <c r="K715" s="143"/>
      <c r="L715" s="122"/>
      <c r="M715" s="169"/>
      <c r="N715" s="169"/>
      <c r="O715" s="169"/>
      <c r="P715" s="167"/>
      <c r="Q715" s="167"/>
    </row>
    <row r="716" spans="3:17" ht="16.5" customHeight="1">
      <c r="C716" s="241"/>
      <c r="D716" s="160"/>
      <c r="E716" s="140"/>
      <c r="F716" s="141"/>
      <c r="G716" s="141"/>
      <c r="H716" s="143"/>
      <c r="I716" s="144"/>
      <c r="J716" s="187"/>
      <c r="K716" s="143"/>
      <c r="L716" s="122"/>
      <c r="M716" s="169"/>
      <c r="N716" s="169"/>
      <c r="O716" s="169"/>
      <c r="P716" s="167"/>
      <c r="Q716" s="167"/>
    </row>
    <row r="717" spans="3:17" ht="16.5" customHeight="1">
      <c r="C717" s="241"/>
      <c r="D717" s="160"/>
      <c r="E717" s="140"/>
      <c r="F717" s="141"/>
      <c r="G717" s="141"/>
      <c r="H717" s="143"/>
      <c r="I717" s="144"/>
      <c r="J717" s="187"/>
      <c r="K717" s="143"/>
      <c r="L717" s="122"/>
      <c r="M717" s="169"/>
      <c r="N717" s="169"/>
      <c r="O717" s="169"/>
      <c r="P717" s="167"/>
      <c r="Q717" s="167"/>
    </row>
    <row r="718" spans="3:17" ht="16.5" customHeight="1">
      <c r="C718" s="241"/>
      <c r="D718" s="160"/>
      <c r="E718" s="140"/>
      <c r="F718" s="141"/>
      <c r="G718" s="141"/>
      <c r="H718" s="143"/>
      <c r="I718" s="144"/>
      <c r="J718" s="187"/>
      <c r="K718" s="143"/>
      <c r="L718" s="122"/>
      <c r="M718" s="169"/>
      <c r="N718" s="169"/>
      <c r="O718" s="169"/>
      <c r="P718" s="167"/>
      <c r="Q718" s="167"/>
    </row>
    <row r="719" spans="3:17" ht="16.5" customHeight="1">
      <c r="C719" s="241"/>
      <c r="D719" s="160"/>
      <c r="E719" s="140"/>
      <c r="F719" s="141"/>
      <c r="G719" s="141"/>
      <c r="H719" s="143"/>
      <c r="I719" s="144"/>
      <c r="J719" s="187"/>
      <c r="K719" s="143"/>
      <c r="L719" s="122"/>
      <c r="M719" s="169"/>
      <c r="N719" s="169"/>
      <c r="O719" s="169"/>
      <c r="P719" s="167"/>
      <c r="Q719" s="167"/>
    </row>
    <row r="720" spans="3:17" ht="16.5" customHeight="1">
      <c r="C720" s="241"/>
      <c r="D720" s="160"/>
      <c r="E720" s="140"/>
      <c r="F720" s="141"/>
      <c r="G720" s="141"/>
      <c r="H720" s="143"/>
      <c r="I720" s="144"/>
      <c r="J720" s="187"/>
      <c r="K720" s="143"/>
      <c r="L720" s="122"/>
      <c r="M720" s="169"/>
      <c r="N720" s="169"/>
      <c r="O720" s="169"/>
      <c r="P720" s="167"/>
      <c r="Q720" s="167"/>
    </row>
    <row r="721" spans="3:17" ht="16.5" customHeight="1">
      <c r="C721" s="241"/>
      <c r="D721" s="160"/>
      <c r="E721" s="140"/>
      <c r="F721" s="141"/>
      <c r="G721" s="141"/>
      <c r="H721" s="143"/>
      <c r="I721" s="144"/>
      <c r="J721" s="187"/>
      <c r="K721" s="143"/>
      <c r="L721" s="122"/>
      <c r="M721" s="169"/>
      <c r="N721" s="169"/>
      <c r="O721" s="169"/>
      <c r="P721" s="167"/>
      <c r="Q721" s="167"/>
    </row>
    <row r="722" spans="3:17" ht="16.5" customHeight="1">
      <c r="C722" s="241"/>
      <c r="D722" s="160"/>
      <c r="E722" s="140"/>
      <c r="F722" s="141"/>
      <c r="G722" s="141"/>
      <c r="H722" s="143"/>
      <c r="I722" s="144"/>
      <c r="J722" s="187"/>
      <c r="K722" s="143"/>
      <c r="L722" s="122"/>
      <c r="M722" s="169"/>
      <c r="N722" s="169"/>
      <c r="O722" s="169"/>
      <c r="P722" s="167"/>
      <c r="Q722" s="167"/>
    </row>
    <row r="723" spans="3:17" ht="16.5" customHeight="1">
      <c r="C723" s="241"/>
      <c r="D723" s="160"/>
      <c r="E723" s="140"/>
      <c r="F723" s="141"/>
      <c r="G723" s="141"/>
      <c r="H723" s="143"/>
      <c r="I723" s="144"/>
      <c r="J723" s="187"/>
      <c r="K723" s="143"/>
      <c r="L723" s="122"/>
      <c r="M723" s="169"/>
      <c r="N723" s="169"/>
      <c r="O723" s="169"/>
      <c r="P723" s="167"/>
      <c r="Q723" s="167"/>
    </row>
    <row r="724" spans="3:17" ht="16.5" customHeight="1">
      <c r="C724" s="241"/>
      <c r="D724" s="160"/>
      <c r="E724" s="140"/>
      <c r="F724" s="141"/>
      <c r="G724" s="141"/>
      <c r="H724" s="143"/>
      <c r="I724" s="144"/>
      <c r="J724" s="187"/>
      <c r="K724" s="143"/>
      <c r="L724" s="122"/>
      <c r="M724" s="169"/>
      <c r="N724" s="169"/>
      <c r="O724" s="169"/>
      <c r="P724" s="167"/>
      <c r="Q724" s="167"/>
    </row>
    <row r="725" spans="3:17" ht="16.5" customHeight="1">
      <c r="C725" s="241"/>
      <c r="D725" s="160"/>
      <c r="E725" s="140"/>
      <c r="F725" s="141"/>
      <c r="G725" s="141"/>
      <c r="H725" s="143"/>
      <c r="I725" s="144"/>
      <c r="J725" s="187"/>
      <c r="K725" s="143"/>
      <c r="L725" s="122"/>
      <c r="M725" s="169"/>
      <c r="N725" s="169"/>
      <c r="O725" s="169"/>
      <c r="P725" s="167"/>
      <c r="Q725" s="167"/>
    </row>
    <row r="726" spans="3:17" ht="16.5" customHeight="1">
      <c r="C726" s="241"/>
      <c r="D726" s="160"/>
      <c r="E726" s="140"/>
      <c r="F726" s="141"/>
      <c r="G726" s="141"/>
      <c r="H726" s="143"/>
      <c r="I726" s="144"/>
      <c r="J726" s="187"/>
      <c r="K726" s="143"/>
      <c r="L726" s="122"/>
      <c r="M726" s="169"/>
      <c r="N726" s="169"/>
      <c r="O726" s="169"/>
      <c r="P726" s="167"/>
      <c r="Q726" s="167"/>
    </row>
    <row r="727" spans="3:17" ht="16.5" customHeight="1">
      <c r="C727" s="241"/>
      <c r="D727" s="160"/>
      <c r="E727" s="140"/>
      <c r="F727" s="141"/>
      <c r="G727" s="141"/>
      <c r="H727" s="143"/>
      <c r="I727" s="144"/>
      <c r="J727" s="187"/>
      <c r="K727" s="143"/>
      <c r="L727" s="122"/>
      <c r="M727" s="169"/>
      <c r="N727" s="169"/>
      <c r="O727" s="169"/>
      <c r="P727" s="167"/>
      <c r="Q727" s="167"/>
    </row>
    <row r="728" spans="3:17" ht="16.5" customHeight="1">
      <c r="C728" s="241"/>
      <c r="D728" s="160"/>
      <c r="E728" s="140"/>
      <c r="F728" s="141"/>
      <c r="G728" s="141"/>
      <c r="H728" s="143"/>
      <c r="I728" s="144"/>
      <c r="J728" s="187"/>
      <c r="K728" s="143"/>
      <c r="L728" s="122"/>
      <c r="M728" s="169"/>
      <c r="N728" s="169"/>
      <c r="O728" s="169"/>
      <c r="P728" s="167"/>
      <c r="Q728" s="167"/>
    </row>
    <row r="729" spans="3:17" ht="16.5" customHeight="1">
      <c r="C729" s="241"/>
      <c r="D729" s="160"/>
      <c r="E729" s="140"/>
      <c r="F729" s="141"/>
      <c r="G729" s="141"/>
      <c r="H729" s="143"/>
      <c r="I729" s="144"/>
      <c r="J729" s="187"/>
      <c r="K729" s="143"/>
      <c r="L729" s="122"/>
      <c r="M729" s="169"/>
      <c r="N729" s="169"/>
      <c r="O729" s="169"/>
      <c r="P729" s="167"/>
      <c r="Q729" s="167"/>
    </row>
    <row r="730" spans="3:17" ht="16.5" customHeight="1">
      <c r="C730" s="241"/>
      <c r="D730" s="160"/>
      <c r="E730" s="140"/>
      <c r="F730" s="141"/>
      <c r="G730" s="141"/>
      <c r="H730" s="143"/>
      <c r="I730" s="144"/>
      <c r="J730" s="187"/>
      <c r="K730" s="143"/>
      <c r="L730" s="122"/>
      <c r="M730" s="169"/>
      <c r="N730" s="169"/>
      <c r="O730" s="169"/>
      <c r="P730" s="167"/>
      <c r="Q730" s="167"/>
    </row>
    <row r="731" spans="3:17" ht="16.5" customHeight="1">
      <c r="C731" s="241"/>
      <c r="D731" s="160"/>
      <c r="E731" s="140"/>
      <c r="F731" s="141"/>
      <c r="G731" s="141"/>
      <c r="H731" s="143"/>
      <c r="I731" s="144"/>
      <c r="J731" s="187"/>
      <c r="K731" s="143"/>
      <c r="L731" s="122"/>
      <c r="M731" s="169"/>
      <c r="N731" s="169"/>
      <c r="O731" s="169"/>
      <c r="P731" s="167"/>
      <c r="Q731" s="167"/>
    </row>
    <row r="732" spans="3:17" ht="16.5" customHeight="1">
      <c r="C732" s="241"/>
      <c r="D732" s="160"/>
      <c r="E732" s="140"/>
      <c r="F732" s="141"/>
      <c r="G732" s="141"/>
      <c r="H732" s="143"/>
      <c r="I732" s="144"/>
      <c r="J732" s="187"/>
      <c r="K732" s="143"/>
      <c r="L732" s="122"/>
      <c r="M732" s="169"/>
      <c r="N732" s="169"/>
      <c r="O732" s="169"/>
      <c r="P732" s="167"/>
      <c r="Q732" s="167"/>
    </row>
    <row r="733" spans="3:17" ht="16.5" customHeight="1">
      <c r="C733" s="241"/>
      <c r="D733" s="160"/>
      <c r="E733" s="140"/>
      <c r="F733" s="141"/>
      <c r="G733" s="141"/>
      <c r="H733" s="143"/>
      <c r="I733" s="144"/>
      <c r="J733" s="187"/>
      <c r="K733" s="143"/>
      <c r="L733" s="122"/>
      <c r="M733" s="169"/>
      <c r="N733" s="169"/>
      <c r="O733" s="169"/>
      <c r="P733" s="167"/>
      <c r="Q733" s="167"/>
    </row>
    <row r="734" spans="3:17" ht="16.5" customHeight="1">
      <c r="C734" s="241"/>
      <c r="D734" s="160"/>
      <c r="E734" s="140"/>
      <c r="F734" s="141"/>
      <c r="G734" s="141"/>
      <c r="H734" s="143"/>
      <c r="I734" s="144"/>
      <c r="J734" s="187"/>
      <c r="K734" s="143"/>
      <c r="L734" s="122"/>
      <c r="M734" s="169"/>
      <c r="N734" s="169"/>
      <c r="O734" s="169"/>
      <c r="P734" s="167"/>
      <c r="Q734" s="167"/>
    </row>
    <row r="735" spans="3:17" ht="16.5" customHeight="1">
      <c r="C735" s="241"/>
      <c r="D735" s="160"/>
      <c r="E735" s="140"/>
      <c r="F735" s="141"/>
      <c r="G735" s="141"/>
      <c r="H735" s="143"/>
      <c r="I735" s="144"/>
      <c r="J735" s="187"/>
      <c r="K735" s="143"/>
      <c r="L735" s="122"/>
      <c r="M735" s="169"/>
      <c r="N735" s="169"/>
      <c r="O735" s="169"/>
      <c r="P735" s="167"/>
      <c r="Q735" s="167"/>
    </row>
    <row r="736" spans="3:17" ht="16.5" customHeight="1">
      <c r="C736" s="241"/>
      <c r="D736" s="160"/>
      <c r="E736" s="140"/>
      <c r="F736" s="141"/>
      <c r="G736" s="141"/>
      <c r="H736" s="143"/>
      <c r="I736" s="144"/>
      <c r="J736" s="187"/>
      <c r="K736" s="143"/>
      <c r="L736" s="122"/>
      <c r="M736" s="169"/>
      <c r="N736" s="169"/>
      <c r="O736" s="169"/>
      <c r="P736" s="167"/>
      <c r="Q736" s="167"/>
    </row>
    <row r="737" spans="3:17" ht="16.5" customHeight="1">
      <c r="C737" s="241"/>
      <c r="D737" s="160"/>
      <c r="E737" s="140"/>
      <c r="F737" s="141"/>
      <c r="G737" s="141"/>
      <c r="H737" s="143"/>
      <c r="I737" s="144"/>
      <c r="J737" s="187"/>
      <c r="K737" s="143"/>
      <c r="L737" s="122"/>
      <c r="M737" s="169"/>
      <c r="N737" s="169"/>
      <c r="O737" s="169"/>
      <c r="P737" s="167"/>
      <c r="Q737" s="167"/>
    </row>
    <row r="738" spans="3:17" ht="16.5" customHeight="1">
      <c r="C738" s="241"/>
      <c r="D738" s="160"/>
      <c r="E738" s="140"/>
      <c r="F738" s="141"/>
      <c r="G738" s="141"/>
      <c r="H738" s="143"/>
      <c r="I738" s="144"/>
      <c r="J738" s="187"/>
      <c r="K738" s="143"/>
      <c r="L738" s="122"/>
      <c r="M738" s="169"/>
      <c r="N738" s="169"/>
      <c r="O738" s="169"/>
      <c r="P738" s="167"/>
      <c r="Q738" s="167"/>
    </row>
    <row r="739" spans="3:17" ht="16.5" customHeight="1">
      <c r="C739" s="241"/>
      <c r="D739" s="160"/>
      <c r="E739" s="140"/>
      <c r="F739" s="141"/>
      <c r="G739" s="141"/>
      <c r="H739" s="143"/>
      <c r="I739" s="144"/>
      <c r="J739" s="187"/>
      <c r="K739" s="143"/>
      <c r="L739" s="122"/>
      <c r="M739" s="169"/>
      <c r="N739" s="169"/>
      <c r="O739" s="169"/>
      <c r="P739" s="167"/>
      <c r="Q739" s="167"/>
    </row>
    <row r="740" spans="3:17" ht="16.5" customHeight="1">
      <c r="C740" s="241"/>
      <c r="D740" s="160"/>
      <c r="E740" s="140"/>
      <c r="F740" s="141"/>
      <c r="G740" s="141"/>
      <c r="H740" s="143"/>
      <c r="I740" s="144"/>
      <c r="J740" s="187"/>
      <c r="K740" s="143"/>
      <c r="L740" s="122"/>
      <c r="M740" s="169"/>
      <c r="N740" s="169"/>
      <c r="O740" s="169"/>
      <c r="P740" s="167"/>
      <c r="Q740" s="167"/>
    </row>
    <row r="741" spans="3:17" ht="16.5" customHeight="1">
      <c r="C741" s="241"/>
      <c r="D741" s="160"/>
      <c r="E741" s="140"/>
      <c r="F741" s="141"/>
      <c r="G741" s="141"/>
      <c r="H741" s="143"/>
      <c r="I741" s="144"/>
      <c r="J741" s="187"/>
      <c r="K741" s="143"/>
      <c r="L741" s="122"/>
      <c r="M741" s="169"/>
      <c r="N741" s="169"/>
      <c r="O741" s="169"/>
      <c r="P741" s="167"/>
      <c r="Q741" s="167"/>
    </row>
    <row r="742" spans="3:17" ht="16.5" customHeight="1">
      <c r="C742" s="241"/>
      <c r="D742" s="160"/>
      <c r="E742" s="140"/>
      <c r="F742" s="141"/>
      <c r="G742" s="141"/>
      <c r="H742" s="143"/>
      <c r="I742" s="144"/>
      <c r="J742" s="187"/>
      <c r="K742" s="143"/>
      <c r="L742" s="122"/>
      <c r="M742" s="169"/>
      <c r="N742" s="169"/>
      <c r="O742" s="169"/>
      <c r="P742" s="167"/>
      <c r="Q742" s="167"/>
    </row>
    <row r="743" spans="3:17" ht="16.5" customHeight="1">
      <c r="C743" s="241"/>
      <c r="D743" s="160"/>
      <c r="E743" s="140"/>
      <c r="F743" s="141"/>
      <c r="G743" s="141"/>
      <c r="H743" s="143"/>
      <c r="I743" s="144"/>
      <c r="J743" s="187"/>
      <c r="K743" s="143"/>
      <c r="L743" s="122"/>
      <c r="M743" s="169"/>
      <c r="N743" s="169"/>
      <c r="O743" s="169"/>
      <c r="P743" s="167"/>
      <c r="Q743" s="167"/>
    </row>
    <row r="744" spans="3:17" ht="16.5" customHeight="1">
      <c r="C744" s="241"/>
      <c r="D744" s="160"/>
      <c r="E744" s="140"/>
      <c r="F744" s="141"/>
      <c r="G744" s="141"/>
      <c r="H744" s="143"/>
      <c r="I744" s="144"/>
      <c r="J744" s="187"/>
      <c r="K744" s="143"/>
      <c r="L744" s="122"/>
      <c r="M744" s="169"/>
      <c r="N744" s="169"/>
      <c r="O744" s="169"/>
      <c r="P744" s="167"/>
      <c r="Q744" s="167"/>
    </row>
    <row r="745" spans="3:17" ht="16.5" customHeight="1">
      <c r="C745" s="241"/>
      <c r="D745" s="160"/>
      <c r="E745" s="140"/>
      <c r="F745" s="141"/>
      <c r="G745" s="141"/>
      <c r="H745" s="143"/>
      <c r="I745" s="144"/>
      <c r="J745" s="187"/>
      <c r="K745" s="143"/>
      <c r="L745" s="122"/>
      <c r="M745" s="169"/>
      <c r="N745" s="169"/>
      <c r="O745" s="169"/>
      <c r="P745" s="167"/>
      <c r="Q745" s="167"/>
    </row>
    <row r="746" spans="3:17" ht="16.5" customHeight="1">
      <c r="C746" s="241"/>
      <c r="D746" s="160"/>
      <c r="E746" s="140"/>
      <c r="F746" s="141"/>
      <c r="G746" s="141"/>
      <c r="H746" s="143"/>
      <c r="I746" s="144"/>
      <c r="J746" s="187"/>
      <c r="K746" s="143"/>
      <c r="L746" s="122"/>
      <c r="M746" s="169"/>
      <c r="N746" s="169"/>
      <c r="O746" s="169"/>
      <c r="P746" s="167"/>
      <c r="Q746" s="167"/>
    </row>
    <row r="747" spans="3:17" ht="16.5" customHeight="1">
      <c r="C747" s="241"/>
      <c r="D747" s="160"/>
      <c r="E747" s="140"/>
      <c r="F747" s="141"/>
      <c r="G747" s="141"/>
      <c r="H747" s="143"/>
      <c r="I747" s="144"/>
      <c r="J747" s="187"/>
      <c r="K747" s="143"/>
      <c r="L747" s="122"/>
      <c r="M747" s="169"/>
      <c r="N747" s="169"/>
      <c r="O747" s="169"/>
      <c r="P747" s="167"/>
      <c r="Q747" s="167"/>
    </row>
    <row r="748" spans="3:17" ht="16.5" customHeight="1">
      <c r="C748" s="241"/>
      <c r="D748" s="160"/>
      <c r="E748" s="140"/>
      <c r="F748" s="141"/>
      <c r="G748" s="141"/>
      <c r="H748" s="143"/>
      <c r="I748" s="144"/>
      <c r="J748" s="187"/>
      <c r="K748" s="143"/>
      <c r="L748" s="122"/>
      <c r="M748" s="169"/>
      <c r="N748" s="169"/>
      <c r="O748" s="169"/>
      <c r="P748" s="167"/>
      <c r="Q748" s="167"/>
    </row>
    <row r="749" spans="3:17" ht="16.5" customHeight="1">
      <c r="C749" s="241"/>
      <c r="D749" s="160"/>
      <c r="E749" s="140"/>
      <c r="F749" s="141"/>
      <c r="G749" s="141"/>
      <c r="H749" s="143"/>
      <c r="I749" s="144"/>
      <c r="J749" s="187"/>
      <c r="K749" s="143"/>
      <c r="L749" s="122"/>
      <c r="M749" s="169"/>
      <c r="N749" s="169"/>
      <c r="O749" s="169"/>
      <c r="P749" s="167"/>
      <c r="Q749" s="167"/>
    </row>
    <row r="750" spans="3:17" ht="16.5" customHeight="1">
      <c r="C750" s="241"/>
      <c r="D750" s="160"/>
      <c r="E750" s="140"/>
      <c r="F750" s="141"/>
      <c r="G750" s="141"/>
      <c r="H750" s="143"/>
      <c r="I750" s="144"/>
      <c r="J750" s="187"/>
      <c r="K750" s="143"/>
      <c r="L750" s="122"/>
      <c r="M750" s="169"/>
      <c r="N750" s="169"/>
      <c r="O750" s="169"/>
      <c r="P750" s="167"/>
      <c r="Q750" s="167"/>
    </row>
    <row r="751" spans="3:17" ht="16.5" customHeight="1">
      <c r="C751" s="241"/>
      <c r="D751" s="160"/>
      <c r="E751" s="140"/>
      <c r="F751" s="141"/>
      <c r="G751" s="141"/>
      <c r="H751" s="143"/>
      <c r="I751" s="144"/>
      <c r="J751" s="187"/>
      <c r="K751" s="143"/>
      <c r="L751" s="122"/>
      <c r="M751" s="169"/>
      <c r="N751" s="169"/>
      <c r="O751" s="169"/>
      <c r="P751" s="167"/>
      <c r="Q751" s="167"/>
    </row>
    <row r="752" spans="3:17" ht="16.5" customHeight="1">
      <c r="C752" s="241"/>
      <c r="D752" s="160"/>
      <c r="E752" s="140"/>
      <c r="F752" s="141"/>
      <c r="G752" s="141"/>
      <c r="H752" s="143"/>
      <c r="I752" s="144"/>
      <c r="J752" s="187"/>
      <c r="K752" s="143"/>
      <c r="L752" s="122"/>
      <c r="M752" s="169"/>
      <c r="N752" s="169"/>
      <c r="O752" s="169"/>
      <c r="P752" s="167"/>
      <c r="Q752" s="167"/>
    </row>
    <row r="753" spans="3:17" ht="16.5" customHeight="1">
      <c r="C753" s="241"/>
      <c r="D753" s="160"/>
      <c r="E753" s="140"/>
      <c r="F753" s="141"/>
      <c r="G753" s="141"/>
      <c r="H753" s="143"/>
      <c r="I753" s="144"/>
      <c r="J753" s="187"/>
      <c r="K753" s="143"/>
      <c r="L753" s="122"/>
      <c r="M753" s="169"/>
      <c r="N753" s="169"/>
      <c r="O753" s="169"/>
      <c r="P753" s="167"/>
      <c r="Q753" s="167"/>
    </row>
    <row r="754" spans="3:17" ht="16.5" customHeight="1">
      <c r="C754" s="241"/>
      <c r="D754" s="160"/>
      <c r="E754" s="140"/>
      <c r="F754" s="141"/>
      <c r="G754" s="141"/>
      <c r="H754" s="143"/>
      <c r="I754" s="144"/>
      <c r="J754" s="187"/>
      <c r="K754" s="143"/>
      <c r="L754" s="122"/>
      <c r="M754" s="169"/>
      <c r="N754" s="169"/>
      <c r="O754" s="169"/>
      <c r="P754" s="167"/>
      <c r="Q754" s="167"/>
    </row>
    <row r="755" spans="3:17" ht="16.5" customHeight="1">
      <c r="C755" s="241"/>
      <c r="D755" s="160"/>
      <c r="E755" s="140"/>
      <c r="F755" s="141"/>
      <c r="G755" s="141"/>
      <c r="H755" s="143"/>
      <c r="I755" s="144"/>
      <c r="J755" s="187"/>
      <c r="K755" s="143"/>
      <c r="L755" s="122"/>
      <c r="M755" s="169"/>
      <c r="N755" s="169"/>
      <c r="O755" s="169"/>
      <c r="P755" s="167"/>
      <c r="Q755" s="167"/>
    </row>
    <row r="756" spans="3:17" ht="16.5" customHeight="1">
      <c r="C756" s="241"/>
      <c r="D756" s="160"/>
      <c r="E756" s="140"/>
      <c r="F756" s="141"/>
      <c r="G756" s="141"/>
      <c r="H756" s="143"/>
      <c r="I756" s="144"/>
      <c r="J756" s="187"/>
      <c r="K756" s="143"/>
      <c r="L756" s="122"/>
      <c r="M756" s="169"/>
      <c r="N756" s="169"/>
      <c r="O756" s="169"/>
      <c r="P756" s="167"/>
      <c r="Q756" s="167"/>
    </row>
    <row r="757" spans="3:17" ht="16.5" customHeight="1">
      <c r="C757" s="241"/>
      <c r="D757" s="160"/>
      <c r="E757" s="140"/>
      <c r="F757" s="141"/>
      <c r="G757" s="141"/>
      <c r="H757" s="143"/>
      <c r="I757" s="144"/>
      <c r="J757" s="187"/>
      <c r="K757" s="143"/>
      <c r="L757" s="122"/>
      <c r="M757" s="169"/>
      <c r="N757" s="169"/>
      <c r="O757" s="169"/>
      <c r="P757" s="167"/>
      <c r="Q757" s="167"/>
    </row>
    <row r="758" spans="3:17" ht="16.5" customHeight="1">
      <c r="C758" s="241"/>
      <c r="D758" s="160"/>
      <c r="E758" s="140"/>
      <c r="F758" s="141"/>
      <c r="G758" s="141"/>
      <c r="H758" s="143"/>
      <c r="I758" s="144"/>
      <c r="J758" s="187"/>
      <c r="K758" s="143"/>
      <c r="L758" s="122"/>
      <c r="M758" s="169"/>
      <c r="N758" s="169"/>
      <c r="O758" s="169"/>
      <c r="P758" s="167"/>
      <c r="Q758" s="167"/>
    </row>
    <row r="759" spans="3:17" ht="16.5" customHeight="1">
      <c r="C759" s="241"/>
      <c r="D759" s="160"/>
      <c r="E759" s="140"/>
      <c r="F759" s="141"/>
      <c r="G759" s="141"/>
      <c r="H759" s="143"/>
      <c r="I759" s="144"/>
      <c r="J759" s="187"/>
      <c r="K759" s="143"/>
      <c r="L759" s="122"/>
      <c r="M759" s="169"/>
      <c r="N759" s="169"/>
      <c r="O759" s="169"/>
      <c r="P759" s="167"/>
      <c r="Q759" s="167"/>
    </row>
    <row r="760" spans="3:17" ht="16.5" customHeight="1">
      <c r="C760" s="241"/>
      <c r="D760" s="160"/>
      <c r="E760" s="140"/>
      <c r="F760" s="141"/>
      <c r="G760" s="141"/>
      <c r="H760" s="143"/>
      <c r="I760" s="144"/>
      <c r="J760" s="187"/>
      <c r="K760" s="143"/>
      <c r="L760" s="122"/>
      <c r="M760" s="169"/>
      <c r="N760" s="169"/>
      <c r="O760" s="169"/>
      <c r="P760" s="167"/>
      <c r="Q760" s="167"/>
    </row>
    <row r="761" spans="3:17" ht="16.5" customHeight="1">
      <c r="C761" s="241"/>
      <c r="D761" s="160"/>
      <c r="E761" s="140"/>
      <c r="F761" s="141"/>
      <c r="G761" s="141"/>
      <c r="H761" s="143"/>
      <c r="I761" s="144"/>
      <c r="J761" s="187"/>
      <c r="K761" s="143"/>
      <c r="L761" s="122"/>
      <c r="M761" s="169"/>
      <c r="N761" s="169"/>
      <c r="O761" s="169"/>
      <c r="P761" s="167"/>
      <c r="Q761" s="167"/>
    </row>
    <row r="762" spans="3:17" ht="16.5" customHeight="1">
      <c r="C762" s="241"/>
      <c r="D762" s="160"/>
      <c r="E762" s="140"/>
      <c r="F762" s="141"/>
      <c r="G762" s="141"/>
      <c r="H762" s="143"/>
      <c r="I762" s="144"/>
      <c r="J762" s="187"/>
      <c r="K762" s="143"/>
      <c r="L762" s="122"/>
      <c r="M762" s="169"/>
      <c r="N762" s="169"/>
      <c r="O762" s="169"/>
      <c r="P762" s="167"/>
      <c r="Q762" s="167"/>
    </row>
    <row r="763" spans="3:17" ht="16.5" customHeight="1">
      <c r="C763" s="241"/>
      <c r="D763" s="160"/>
      <c r="E763" s="140"/>
      <c r="F763" s="141"/>
      <c r="G763" s="141"/>
      <c r="H763" s="143"/>
      <c r="I763" s="144"/>
      <c r="J763" s="187"/>
      <c r="K763" s="143"/>
      <c r="L763" s="122"/>
      <c r="M763" s="169"/>
      <c r="N763" s="169"/>
      <c r="O763" s="169"/>
      <c r="P763" s="167"/>
      <c r="Q763" s="167"/>
    </row>
    <row r="764" spans="3:17" ht="16.5" customHeight="1">
      <c r="C764" s="241"/>
      <c r="D764" s="160"/>
      <c r="E764" s="140"/>
      <c r="F764" s="141"/>
      <c r="G764" s="141"/>
      <c r="H764" s="143"/>
      <c r="I764" s="144"/>
      <c r="J764" s="187"/>
      <c r="K764" s="143"/>
      <c r="L764" s="122"/>
      <c r="M764" s="169"/>
      <c r="N764" s="169"/>
      <c r="O764" s="169"/>
      <c r="P764" s="167"/>
      <c r="Q764" s="167"/>
    </row>
    <row r="765" spans="3:17" ht="16.5" customHeight="1">
      <c r="C765" s="241"/>
      <c r="D765" s="160"/>
      <c r="E765" s="140"/>
      <c r="F765" s="141"/>
      <c r="G765" s="141"/>
      <c r="H765" s="143"/>
      <c r="I765" s="144"/>
      <c r="J765" s="187"/>
      <c r="K765" s="143"/>
      <c r="L765" s="122"/>
      <c r="M765" s="169"/>
      <c r="N765" s="169"/>
      <c r="O765" s="169"/>
      <c r="P765" s="167"/>
      <c r="Q765" s="167"/>
    </row>
    <row r="766" spans="3:17" ht="16.5" customHeight="1">
      <c r="C766" s="241"/>
      <c r="D766" s="160"/>
      <c r="E766" s="140"/>
      <c r="F766" s="141"/>
      <c r="G766" s="141"/>
      <c r="H766" s="143"/>
      <c r="I766" s="144"/>
      <c r="J766" s="187"/>
      <c r="K766" s="143"/>
      <c r="L766" s="122"/>
      <c r="M766" s="169"/>
      <c r="N766" s="169"/>
      <c r="O766" s="169"/>
      <c r="P766" s="167"/>
      <c r="Q766" s="167"/>
    </row>
    <row r="767" spans="3:17" ht="16.5" customHeight="1">
      <c r="C767" s="241"/>
      <c r="D767" s="160"/>
      <c r="E767" s="140"/>
      <c r="F767" s="141"/>
      <c r="G767" s="141"/>
      <c r="H767" s="143"/>
      <c r="I767" s="144"/>
      <c r="J767" s="187"/>
      <c r="K767" s="143"/>
      <c r="L767" s="122"/>
      <c r="M767" s="169"/>
      <c r="N767" s="169"/>
      <c r="O767" s="169"/>
      <c r="P767" s="167"/>
      <c r="Q767" s="167"/>
    </row>
    <row r="768" spans="3:17" ht="16.5" customHeight="1">
      <c r="C768" s="241"/>
      <c r="D768" s="160"/>
      <c r="E768" s="140"/>
      <c r="F768" s="141"/>
      <c r="G768" s="141"/>
      <c r="H768" s="143"/>
      <c r="I768" s="144"/>
      <c r="J768" s="187"/>
      <c r="K768" s="143"/>
      <c r="L768" s="122"/>
      <c r="M768" s="169"/>
      <c r="N768" s="169"/>
      <c r="O768" s="169"/>
      <c r="P768" s="167"/>
      <c r="Q768" s="167"/>
    </row>
    <row r="769" spans="3:17" ht="16.5" customHeight="1">
      <c r="C769" s="241"/>
      <c r="D769" s="160"/>
      <c r="E769" s="140"/>
      <c r="F769" s="141"/>
      <c r="G769" s="141"/>
      <c r="H769" s="143"/>
      <c r="I769" s="144"/>
      <c r="J769" s="187"/>
      <c r="K769" s="143"/>
      <c r="L769" s="122"/>
      <c r="M769" s="169"/>
      <c r="N769" s="169"/>
      <c r="O769" s="169"/>
      <c r="P769" s="167"/>
      <c r="Q769" s="167"/>
    </row>
    <row r="770" spans="3:17" ht="16.5" customHeight="1">
      <c r="C770" s="241"/>
      <c r="D770" s="160"/>
      <c r="E770" s="140"/>
      <c r="F770" s="141"/>
      <c r="G770" s="141"/>
      <c r="H770" s="143"/>
      <c r="I770" s="144"/>
      <c r="J770" s="187"/>
      <c r="K770" s="143"/>
      <c r="L770" s="122"/>
      <c r="M770" s="169"/>
      <c r="N770" s="169"/>
      <c r="O770" s="169"/>
      <c r="P770" s="167"/>
      <c r="Q770" s="167"/>
    </row>
    <row r="771" spans="3:17" ht="16.5" customHeight="1">
      <c r="C771" s="241"/>
      <c r="D771" s="160"/>
      <c r="E771" s="140"/>
      <c r="F771" s="141"/>
      <c r="G771" s="141"/>
      <c r="H771" s="143"/>
      <c r="I771" s="144"/>
      <c r="J771" s="187"/>
      <c r="K771" s="143"/>
      <c r="L771" s="122"/>
      <c r="M771" s="169"/>
      <c r="N771" s="169"/>
      <c r="O771" s="169"/>
      <c r="P771" s="167"/>
      <c r="Q771" s="167"/>
    </row>
    <row r="772" spans="3:17" ht="16.5" customHeight="1">
      <c r="C772" s="241"/>
      <c r="D772" s="160"/>
      <c r="E772" s="140"/>
      <c r="F772" s="141"/>
      <c r="G772" s="141"/>
      <c r="H772" s="143"/>
      <c r="I772" s="144"/>
      <c r="J772" s="187"/>
      <c r="K772" s="143"/>
      <c r="L772" s="122"/>
      <c r="M772" s="169"/>
      <c r="N772" s="169"/>
      <c r="O772" s="169"/>
      <c r="P772" s="167"/>
      <c r="Q772" s="167"/>
    </row>
    <row r="773" spans="3:17" ht="16.5" customHeight="1">
      <c r="C773" s="241"/>
      <c r="D773" s="160"/>
      <c r="E773" s="140"/>
      <c r="F773" s="141"/>
      <c r="G773" s="141"/>
      <c r="H773" s="143"/>
      <c r="I773" s="144"/>
      <c r="J773" s="187"/>
      <c r="K773" s="143"/>
      <c r="L773" s="122"/>
      <c r="M773" s="169"/>
      <c r="N773" s="169"/>
      <c r="O773" s="169"/>
      <c r="P773" s="167"/>
      <c r="Q773" s="167"/>
    </row>
    <row r="774" spans="3:17" ht="16.5" customHeight="1">
      <c r="C774" s="241"/>
      <c r="D774" s="160"/>
      <c r="E774" s="140"/>
      <c r="F774" s="141"/>
      <c r="G774" s="141"/>
      <c r="H774" s="143"/>
      <c r="I774" s="144"/>
      <c r="J774" s="187"/>
      <c r="K774" s="143"/>
      <c r="L774" s="122"/>
      <c r="M774" s="169"/>
      <c r="N774" s="169"/>
      <c r="O774" s="169"/>
      <c r="P774" s="167"/>
      <c r="Q774" s="167"/>
    </row>
    <row r="775" spans="3:17" ht="16.5" customHeight="1">
      <c r="C775" s="241"/>
      <c r="D775" s="160"/>
      <c r="E775" s="140"/>
      <c r="F775" s="141"/>
      <c r="G775" s="141"/>
      <c r="H775" s="143"/>
      <c r="I775" s="144"/>
      <c r="J775" s="187"/>
      <c r="K775" s="143"/>
      <c r="L775" s="122"/>
      <c r="M775" s="169"/>
      <c r="N775" s="169"/>
      <c r="O775" s="169"/>
      <c r="P775" s="167"/>
      <c r="Q775" s="167"/>
    </row>
    <row r="776" spans="3:17" ht="16.5" customHeight="1">
      <c r="C776" s="241"/>
      <c r="D776" s="160"/>
      <c r="E776" s="140"/>
      <c r="F776" s="141"/>
      <c r="G776" s="141"/>
      <c r="H776" s="143"/>
      <c r="I776" s="144"/>
      <c r="J776" s="187"/>
      <c r="K776" s="143"/>
      <c r="L776" s="122"/>
      <c r="M776" s="169"/>
      <c r="N776" s="169"/>
      <c r="O776" s="169"/>
      <c r="P776" s="167"/>
      <c r="Q776" s="167"/>
    </row>
    <row r="777" spans="3:17" ht="16.5" customHeight="1">
      <c r="C777" s="241"/>
      <c r="D777" s="160"/>
      <c r="E777" s="140"/>
      <c r="F777" s="141"/>
      <c r="G777" s="141"/>
      <c r="H777" s="143"/>
      <c r="I777" s="144"/>
      <c r="J777" s="187"/>
      <c r="K777" s="143"/>
      <c r="L777" s="122"/>
      <c r="M777" s="169"/>
      <c r="N777" s="169"/>
      <c r="O777" s="169"/>
      <c r="P777" s="167"/>
      <c r="Q777" s="167"/>
    </row>
    <row r="778" spans="3:17" ht="16.5" customHeight="1">
      <c r="C778" s="241"/>
      <c r="D778" s="160"/>
      <c r="E778" s="140"/>
      <c r="F778" s="141"/>
      <c r="G778" s="141"/>
      <c r="H778" s="143"/>
      <c r="I778" s="144"/>
      <c r="J778" s="187"/>
      <c r="K778" s="143"/>
      <c r="L778" s="122"/>
      <c r="M778" s="169"/>
      <c r="N778" s="169"/>
      <c r="O778" s="169"/>
      <c r="P778" s="167"/>
      <c r="Q778" s="167"/>
    </row>
    <row r="779" spans="3:17" ht="16.5" customHeight="1">
      <c r="C779" s="241"/>
      <c r="D779" s="160"/>
      <c r="E779" s="140"/>
      <c r="F779" s="141"/>
      <c r="G779" s="141"/>
      <c r="H779" s="143"/>
      <c r="I779" s="144"/>
      <c r="J779" s="187"/>
      <c r="K779" s="143"/>
      <c r="L779" s="122"/>
      <c r="M779" s="169"/>
      <c r="N779" s="169"/>
      <c r="O779" s="169"/>
      <c r="P779" s="167"/>
      <c r="Q779" s="167"/>
    </row>
    <row r="780" spans="3:17" ht="16.5" customHeight="1">
      <c r="C780" s="241"/>
      <c r="D780" s="160"/>
      <c r="E780" s="140"/>
      <c r="F780" s="141"/>
      <c r="G780" s="141"/>
      <c r="H780" s="143"/>
      <c r="I780" s="144"/>
      <c r="J780" s="187"/>
      <c r="K780" s="143"/>
      <c r="L780" s="122"/>
      <c r="M780" s="169"/>
      <c r="N780" s="169"/>
      <c r="O780" s="169"/>
      <c r="P780" s="167"/>
      <c r="Q780" s="167"/>
    </row>
    <row r="781" spans="3:17" ht="16.5" customHeight="1">
      <c r="C781" s="241"/>
      <c r="D781" s="160"/>
      <c r="E781" s="140"/>
      <c r="F781" s="141"/>
      <c r="G781" s="141"/>
      <c r="H781" s="143"/>
      <c r="I781" s="144"/>
      <c r="J781" s="187"/>
      <c r="K781" s="143"/>
      <c r="L781" s="122"/>
      <c r="M781" s="169"/>
      <c r="N781" s="169"/>
      <c r="O781" s="169"/>
      <c r="P781" s="167"/>
      <c r="Q781" s="167"/>
    </row>
    <row r="782" spans="3:17" ht="16.5" customHeight="1">
      <c r="C782" s="241"/>
      <c r="D782" s="160"/>
      <c r="E782" s="140"/>
      <c r="F782" s="141"/>
      <c r="G782" s="141"/>
      <c r="H782" s="143"/>
      <c r="I782" s="144"/>
      <c r="J782" s="187"/>
      <c r="K782" s="143"/>
      <c r="L782" s="122"/>
      <c r="M782" s="169"/>
      <c r="N782" s="169"/>
      <c r="O782" s="169"/>
      <c r="P782" s="167"/>
      <c r="Q782" s="167"/>
    </row>
    <row r="783" spans="3:17" ht="16.5" customHeight="1">
      <c r="C783" s="241"/>
      <c r="D783" s="160"/>
      <c r="E783" s="140"/>
      <c r="F783" s="141"/>
      <c r="G783" s="141"/>
      <c r="H783" s="143"/>
      <c r="I783" s="144"/>
      <c r="J783" s="187"/>
      <c r="K783" s="143"/>
      <c r="L783" s="122"/>
      <c r="M783" s="169"/>
      <c r="N783" s="169"/>
      <c r="O783" s="169"/>
      <c r="P783" s="167"/>
      <c r="Q783" s="167"/>
    </row>
    <row r="784" spans="3:17" ht="16.5" customHeight="1">
      <c r="C784" s="241"/>
      <c r="D784" s="160"/>
      <c r="E784" s="140"/>
      <c r="F784" s="141"/>
      <c r="G784" s="141"/>
      <c r="H784" s="143"/>
      <c r="I784" s="144"/>
      <c r="J784" s="187"/>
      <c r="K784" s="143"/>
      <c r="L784" s="122"/>
      <c r="M784" s="169"/>
      <c r="N784" s="169"/>
      <c r="O784" s="169"/>
      <c r="P784" s="167"/>
      <c r="Q784" s="167"/>
    </row>
    <row r="785" spans="3:17" ht="16.5" customHeight="1">
      <c r="C785" s="241"/>
      <c r="D785" s="160"/>
      <c r="E785" s="140"/>
      <c r="F785" s="141"/>
      <c r="G785" s="141"/>
      <c r="H785" s="143"/>
      <c r="I785" s="144"/>
      <c r="J785" s="187"/>
      <c r="K785" s="143"/>
      <c r="L785" s="122"/>
      <c r="M785" s="169"/>
      <c r="N785" s="169"/>
      <c r="O785" s="169"/>
      <c r="P785" s="167"/>
      <c r="Q785" s="167"/>
    </row>
    <row r="786" spans="3:17" ht="16.5" customHeight="1">
      <c r="C786" s="241"/>
      <c r="D786" s="160"/>
      <c r="E786" s="140"/>
      <c r="F786" s="141"/>
      <c r="G786" s="141"/>
      <c r="H786" s="143"/>
      <c r="I786" s="144"/>
      <c r="J786" s="187"/>
      <c r="K786" s="143"/>
      <c r="L786" s="122"/>
      <c r="M786" s="169"/>
      <c r="N786" s="169"/>
      <c r="O786" s="169"/>
      <c r="P786" s="167"/>
      <c r="Q786" s="167"/>
    </row>
    <row r="787" spans="3:17" ht="16.5" customHeight="1">
      <c r="C787" s="241"/>
      <c r="D787" s="160"/>
      <c r="E787" s="140"/>
      <c r="F787" s="141"/>
      <c r="G787" s="141"/>
      <c r="H787" s="143"/>
      <c r="I787" s="144"/>
      <c r="J787" s="187"/>
      <c r="K787" s="143"/>
      <c r="L787" s="122"/>
      <c r="M787" s="169"/>
      <c r="N787" s="169"/>
      <c r="O787" s="169"/>
      <c r="P787" s="167"/>
      <c r="Q787" s="167"/>
    </row>
    <row r="788" spans="3:17" ht="16.5" customHeight="1">
      <c r="C788" s="241"/>
      <c r="D788" s="160"/>
      <c r="E788" s="140"/>
      <c r="F788" s="141"/>
      <c r="G788" s="141"/>
      <c r="H788" s="143"/>
      <c r="I788" s="144"/>
      <c r="J788" s="187"/>
      <c r="K788" s="143"/>
      <c r="L788" s="122"/>
      <c r="M788" s="169"/>
      <c r="N788" s="169"/>
      <c r="O788" s="169"/>
      <c r="P788" s="167"/>
      <c r="Q788" s="167"/>
    </row>
    <row r="789" spans="3:17" ht="16.5" customHeight="1">
      <c r="C789" s="241"/>
      <c r="D789" s="160"/>
      <c r="E789" s="140"/>
      <c r="F789" s="141"/>
      <c r="G789" s="141"/>
      <c r="H789" s="143"/>
      <c r="I789" s="144"/>
      <c r="J789" s="187"/>
      <c r="K789" s="143"/>
      <c r="L789" s="122"/>
      <c r="M789" s="169"/>
      <c r="N789" s="169"/>
      <c r="O789" s="169"/>
      <c r="P789" s="167"/>
      <c r="Q789" s="167"/>
    </row>
    <row r="790" spans="3:17" ht="16.5" customHeight="1">
      <c r="C790" s="241"/>
      <c r="D790" s="160"/>
      <c r="E790" s="140"/>
      <c r="F790" s="141"/>
      <c r="G790" s="141"/>
      <c r="H790" s="143"/>
      <c r="I790" s="144"/>
      <c r="J790" s="187"/>
      <c r="K790" s="143"/>
      <c r="L790" s="122"/>
      <c r="M790" s="169"/>
      <c r="N790" s="169"/>
      <c r="O790" s="169"/>
      <c r="P790" s="167"/>
      <c r="Q790" s="167"/>
    </row>
    <row r="791" spans="3:17" ht="16.5" customHeight="1">
      <c r="C791" s="241"/>
      <c r="D791" s="160"/>
      <c r="E791" s="140"/>
      <c r="F791" s="141"/>
      <c r="G791" s="141"/>
      <c r="H791" s="143"/>
      <c r="I791" s="144"/>
      <c r="J791" s="187"/>
      <c r="K791" s="143"/>
      <c r="L791" s="122"/>
      <c r="M791" s="169"/>
      <c r="N791" s="169"/>
      <c r="O791" s="169"/>
      <c r="P791" s="167"/>
      <c r="Q791" s="167"/>
    </row>
    <row r="792" spans="3:17" ht="16.5" customHeight="1">
      <c r="C792" s="241"/>
      <c r="D792" s="160"/>
      <c r="E792" s="140"/>
      <c r="F792" s="141"/>
      <c r="G792" s="141"/>
      <c r="H792" s="143"/>
      <c r="I792" s="144"/>
      <c r="J792" s="187"/>
      <c r="K792" s="143"/>
      <c r="L792" s="122"/>
      <c r="M792" s="169"/>
      <c r="N792" s="169"/>
      <c r="O792" s="169"/>
      <c r="P792" s="167"/>
      <c r="Q792" s="167"/>
    </row>
    <row r="793" spans="3:17" ht="16.5" customHeight="1">
      <c r="C793" s="241"/>
      <c r="D793" s="160"/>
      <c r="E793" s="140"/>
      <c r="F793" s="141"/>
      <c r="G793" s="141"/>
      <c r="H793" s="143"/>
      <c r="I793" s="144"/>
      <c r="J793" s="187"/>
      <c r="K793" s="143"/>
      <c r="L793" s="122"/>
      <c r="M793" s="169"/>
      <c r="N793" s="169"/>
      <c r="O793" s="169"/>
      <c r="P793" s="167"/>
      <c r="Q793" s="167"/>
    </row>
    <row r="794" spans="3:17" ht="16.5" customHeight="1">
      <c r="C794" s="241"/>
      <c r="D794" s="160"/>
      <c r="E794" s="140"/>
      <c r="F794" s="141"/>
      <c r="G794" s="141"/>
      <c r="H794" s="143"/>
      <c r="I794" s="144"/>
      <c r="J794" s="187"/>
      <c r="K794" s="143"/>
      <c r="L794" s="122"/>
      <c r="M794" s="169"/>
      <c r="N794" s="169"/>
      <c r="O794" s="169"/>
      <c r="P794" s="167"/>
      <c r="Q794" s="167"/>
    </row>
    <row r="795" spans="3:17" ht="16.5" customHeight="1">
      <c r="C795" s="241"/>
      <c r="D795" s="160"/>
      <c r="E795" s="140"/>
      <c r="F795" s="141"/>
      <c r="G795" s="141"/>
      <c r="H795" s="143"/>
      <c r="I795" s="144"/>
      <c r="J795" s="187"/>
      <c r="K795" s="143"/>
      <c r="L795" s="122"/>
      <c r="M795" s="169"/>
      <c r="N795" s="169"/>
      <c r="O795" s="169"/>
      <c r="P795" s="167"/>
      <c r="Q795" s="167"/>
    </row>
    <row r="796" spans="3:17" ht="16.5" customHeight="1">
      <c r="C796" s="241"/>
      <c r="D796" s="160"/>
      <c r="E796" s="140"/>
      <c r="F796" s="141"/>
      <c r="G796" s="141"/>
      <c r="H796" s="143"/>
      <c r="I796" s="144"/>
      <c r="J796" s="187"/>
      <c r="K796" s="143"/>
      <c r="L796" s="122"/>
      <c r="M796" s="169"/>
      <c r="N796" s="169"/>
      <c r="O796" s="169"/>
      <c r="P796" s="167"/>
      <c r="Q796" s="167"/>
    </row>
    <row r="797" spans="3:17" ht="16.5" customHeight="1">
      <c r="C797" s="241"/>
      <c r="D797" s="160"/>
      <c r="E797" s="140"/>
      <c r="F797" s="141"/>
      <c r="G797" s="141"/>
      <c r="H797" s="143"/>
      <c r="I797" s="144"/>
      <c r="J797" s="187"/>
      <c r="K797" s="143"/>
      <c r="L797" s="122"/>
      <c r="M797" s="169"/>
      <c r="N797" s="169"/>
      <c r="O797" s="169"/>
      <c r="P797" s="167"/>
      <c r="Q797" s="167"/>
    </row>
    <row r="798" spans="3:17" ht="16.5" customHeight="1">
      <c r="C798" s="241"/>
      <c r="D798" s="160"/>
      <c r="E798" s="140"/>
      <c r="F798" s="141"/>
      <c r="G798" s="141"/>
      <c r="H798" s="143"/>
      <c r="I798" s="144"/>
      <c r="J798" s="187"/>
      <c r="K798" s="143"/>
      <c r="L798" s="122"/>
      <c r="M798" s="169"/>
      <c r="N798" s="169"/>
      <c r="O798" s="169"/>
      <c r="P798" s="167"/>
      <c r="Q798" s="167"/>
    </row>
    <row r="799" spans="3:17" ht="16.5" customHeight="1">
      <c r="C799" s="241"/>
      <c r="D799" s="160"/>
      <c r="E799" s="140"/>
      <c r="F799" s="141"/>
      <c r="G799" s="141"/>
      <c r="H799" s="143"/>
      <c r="I799" s="144"/>
      <c r="J799" s="187"/>
      <c r="K799" s="143"/>
      <c r="L799" s="122"/>
      <c r="M799" s="169"/>
      <c r="N799" s="169"/>
      <c r="O799" s="169"/>
      <c r="P799" s="167"/>
      <c r="Q799" s="167"/>
    </row>
    <row r="800" spans="3:17" ht="16.5" customHeight="1">
      <c r="C800" s="241"/>
      <c r="D800" s="160"/>
      <c r="E800" s="140"/>
      <c r="F800" s="141"/>
      <c r="G800" s="141"/>
      <c r="H800" s="143"/>
      <c r="I800" s="144"/>
      <c r="J800" s="187"/>
      <c r="K800" s="143"/>
      <c r="L800" s="122"/>
      <c r="M800" s="169"/>
      <c r="N800" s="169"/>
      <c r="O800" s="169"/>
      <c r="P800" s="167"/>
      <c r="Q800" s="167"/>
    </row>
    <row r="801" spans="3:17" ht="16.5" customHeight="1">
      <c r="C801" s="241"/>
      <c r="D801" s="160"/>
      <c r="E801" s="140"/>
      <c r="F801" s="141"/>
      <c r="G801" s="141"/>
      <c r="H801" s="143"/>
      <c r="I801" s="144"/>
      <c r="J801" s="187"/>
      <c r="K801" s="143"/>
      <c r="L801" s="122"/>
      <c r="M801" s="169"/>
      <c r="N801" s="169"/>
      <c r="O801" s="169"/>
      <c r="P801" s="167"/>
      <c r="Q801" s="167"/>
    </row>
    <row r="802" spans="3:17" ht="16.5" customHeight="1">
      <c r="C802" s="241"/>
      <c r="D802" s="160"/>
      <c r="E802" s="140"/>
      <c r="F802" s="141"/>
      <c r="G802" s="141"/>
      <c r="H802" s="143"/>
      <c r="I802" s="144"/>
      <c r="J802" s="187"/>
      <c r="K802" s="143"/>
      <c r="L802" s="122"/>
      <c r="M802" s="169"/>
      <c r="N802" s="169"/>
      <c r="O802" s="169"/>
      <c r="P802" s="167"/>
      <c r="Q802" s="167"/>
    </row>
    <row r="803" spans="3:17" ht="16.5" customHeight="1">
      <c r="C803" s="241"/>
      <c r="D803" s="160"/>
      <c r="E803" s="140"/>
      <c r="F803" s="141"/>
      <c r="G803" s="141"/>
      <c r="H803" s="143"/>
      <c r="I803" s="144"/>
      <c r="J803" s="187"/>
      <c r="K803" s="143"/>
      <c r="L803" s="122"/>
      <c r="M803" s="169"/>
      <c r="N803" s="169"/>
      <c r="O803" s="169"/>
      <c r="P803" s="167"/>
      <c r="Q803" s="167"/>
    </row>
    <row r="804" spans="3:17" ht="16.5" customHeight="1">
      <c r="C804" s="241"/>
      <c r="D804" s="160"/>
      <c r="E804" s="140"/>
      <c r="F804" s="141"/>
      <c r="G804" s="141"/>
      <c r="H804" s="143"/>
      <c r="I804" s="144"/>
      <c r="J804" s="187"/>
      <c r="K804" s="143"/>
      <c r="L804" s="122"/>
      <c r="M804" s="169"/>
      <c r="N804" s="169"/>
      <c r="O804" s="169"/>
      <c r="P804" s="167"/>
      <c r="Q804" s="167"/>
    </row>
    <row r="805" spans="3:17" ht="16.5" customHeight="1">
      <c r="C805" s="241"/>
      <c r="D805" s="160"/>
      <c r="E805" s="140"/>
      <c r="F805" s="141"/>
      <c r="G805" s="141"/>
      <c r="H805" s="143"/>
      <c r="I805" s="144"/>
      <c r="J805" s="187"/>
      <c r="K805" s="143"/>
      <c r="L805" s="122"/>
      <c r="M805" s="169"/>
      <c r="N805" s="169"/>
      <c r="O805" s="169"/>
      <c r="P805" s="167"/>
      <c r="Q805" s="167"/>
    </row>
    <row r="806" spans="3:17" ht="16.5" customHeight="1">
      <c r="C806" s="241"/>
      <c r="D806" s="160"/>
      <c r="E806" s="140"/>
      <c r="F806" s="141"/>
      <c r="G806" s="141"/>
      <c r="H806" s="143"/>
      <c r="I806" s="144"/>
      <c r="J806" s="187"/>
      <c r="K806" s="143"/>
      <c r="L806" s="122"/>
      <c r="M806" s="169"/>
      <c r="N806" s="169"/>
      <c r="O806" s="169"/>
      <c r="P806" s="167"/>
      <c r="Q806" s="167"/>
    </row>
    <row r="807" spans="3:17" ht="16.5" customHeight="1">
      <c r="C807" s="241"/>
      <c r="D807" s="160"/>
      <c r="E807" s="140"/>
      <c r="F807" s="141"/>
      <c r="G807" s="141"/>
      <c r="H807" s="143"/>
      <c r="I807" s="144"/>
      <c r="J807" s="187"/>
      <c r="K807" s="143"/>
      <c r="L807" s="122"/>
      <c r="M807" s="169"/>
      <c r="N807" s="169"/>
      <c r="O807" s="169"/>
      <c r="P807" s="167"/>
      <c r="Q807" s="167"/>
    </row>
    <row r="808" spans="3:17" ht="16.5" customHeight="1">
      <c r="C808" s="241"/>
      <c r="D808" s="160"/>
      <c r="E808" s="140"/>
      <c r="F808" s="141"/>
      <c r="G808" s="141"/>
      <c r="H808" s="143"/>
      <c r="I808" s="144"/>
      <c r="J808" s="187"/>
      <c r="K808" s="143"/>
      <c r="L808" s="122"/>
      <c r="M808" s="169"/>
      <c r="N808" s="169"/>
      <c r="O808" s="169"/>
      <c r="P808" s="167"/>
      <c r="Q808" s="167"/>
    </row>
    <row r="809" spans="3:17" ht="16.5" customHeight="1">
      <c r="C809" s="241"/>
      <c r="D809" s="160"/>
      <c r="E809" s="140"/>
      <c r="F809" s="141"/>
      <c r="G809" s="141"/>
      <c r="H809" s="143"/>
      <c r="I809" s="144"/>
      <c r="J809" s="187"/>
      <c r="K809" s="143"/>
      <c r="L809" s="122"/>
      <c r="M809" s="169"/>
      <c r="N809" s="169"/>
      <c r="O809" s="169"/>
      <c r="P809" s="167"/>
      <c r="Q809" s="167"/>
    </row>
    <row r="810" spans="3:17" ht="16.5" customHeight="1">
      <c r="C810" s="241"/>
      <c r="D810" s="160"/>
      <c r="E810" s="140"/>
      <c r="F810" s="141"/>
      <c r="G810" s="141"/>
      <c r="H810" s="143"/>
      <c r="I810" s="144"/>
      <c r="J810" s="187"/>
      <c r="K810" s="143"/>
      <c r="L810" s="122"/>
      <c r="M810" s="169"/>
      <c r="N810" s="169"/>
      <c r="O810" s="169"/>
      <c r="P810" s="167"/>
      <c r="Q810" s="167"/>
    </row>
    <row r="811" spans="3:17" ht="16.5" customHeight="1">
      <c r="C811" s="241"/>
      <c r="D811" s="160"/>
      <c r="E811" s="140"/>
      <c r="F811" s="141"/>
      <c r="G811" s="141"/>
      <c r="H811" s="143"/>
      <c r="I811" s="144"/>
      <c r="J811" s="187"/>
      <c r="K811" s="143"/>
      <c r="L811" s="122"/>
      <c r="M811" s="169"/>
      <c r="N811" s="169"/>
      <c r="O811" s="169"/>
      <c r="P811" s="167"/>
      <c r="Q811" s="167"/>
    </row>
    <row r="812" spans="3:17" ht="16.5" customHeight="1">
      <c r="C812" s="241"/>
      <c r="D812" s="160"/>
      <c r="E812" s="140"/>
      <c r="F812" s="141"/>
      <c r="G812" s="141"/>
      <c r="H812" s="143"/>
      <c r="I812" s="144"/>
      <c r="J812" s="187"/>
      <c r="K812" s="143"/>
      <c r="L812" s="122"/>
      <c r="M812" s="169"/>
      <c r="N812" s="169"/>
      <c r="O812" s="169"/>
      <c r="P812" s="167"/>
      <c r="Q812" s="167"/>
    </row>
    <row r="813" spans="3:17" ht="16.5" customHeight="1">
      <c r="C813" s="241"/>
      <c r="D813" s="160"/>
      <c r="E813" s="140"/>
      <c r="F813" s="141"/>
      <c r="G813" s="141"/>
      <c r="H813" s="143"/>
      <c r="I813" s="144"/>
      <c r="J813" s="187"/>
      <c r="K813" s="143"/>
      <c r="L813" s="122"/>
      <c r="M813" s="169"/>
      <c r="N813" s="169"/>
      <c r="O813" s="169"/>
      <c r="P813" s="167"/>
      <c r="Q813" s="167"/>
    </row>
    <row r="814" spans="3:17" ht="16.5" customHeight="1">
      <c r="C814" s="241"/>
      <c r="D814" s="160"/>
      <c r="E814" s="140"/>
      <c r="F814" s="141"/>
      <c r="G814" s="141"/>
      <c r="H814" s="143"/>
      <c r="I814" s="144"/>
      <c r="J814" s="187"/>
      <c r="K814" s="143"/>
      <c r="L814" s="122"/>
      <c r="M814" s="169"/>
      <c r="N814" s="169"/>
      <c r="O814" s="169"/>
      <c r="P814" s="167"/>
      <c r="Q814" s="167"/>
    </row>
    <row r="815" spans="3:17" ht="16.5" customHeight="1">
      <c r="C815" s="241"/>
      <c r="D815" s="160"/>
      <c r="E815" s="140"/>
      <c r="F815" s="141"/>
      <c r="G815" s="141"/>
      <c r="H815" s="143"/>
      <c r="I815" s="144"/>
      <c r="J815" s="187"/>
      <c r="K815" s="143"/>
      <c r="L815" s="122"/>
      <c r="M815" s="169"/>
      <c r="N815" s="169"/>
      <c r="O815" s="169"/>
      <c r="P815" s="167"/>
      <c r="Q815" s="167"/>
    </row>
    <row r="816" spans="3:17" ht="16.5" customHeight="1">
      <c r="C816" s="241"/>
      <c r="D816" s="160"/>
      <c r="E816" s="140"/>
      <c r="F816" s="141"/>
      <c r="G816" s="141"/>
      <c r="H816" s="143"/>
      <c r="I816" s="144"/>
      <c r="J816" s="187"/>
      <c r="K816" s="143"/>
      <c r="L816" s="122"/>
      <c r="M816" s="169"/>
      <c r="N816" s="169"/>
      <c r="O816" s="169"/>
      <c r="P816" s="167"/>
      <c r="Q816" s="167"/>
    </row>
    <row r="817" spans="3:17" ht="16.5" customHeight="1">
      <c r="C817" s="241"/>
      <c r="D817" s="160"/>
      <c r="E817" s="140"/>
      <c r="F817" s="141"/>
      <c r="G817" s="141"/>
      <c r="H817" s="143"/>
      <c r="I817" s="144"/>
      <c r="J817" s="187"/>
      <c r="K817" s="143"/>
      <c r="L817" s="122"/>
      <c r="M817" s="169"/>
      <c r="N817" s="169"/>
      <c r="O817" s="169"/>
      <c r="P817" s="167"/>
      <c r="Q817" s="167"/>
    </row>
    <row r="818" spans="3:17" ht="16.5" customHeight="1">
      <c r="C818" s="241"/>
      <c r="D818" s="160"/>
      <c r="E818" s="140"/>
      <c r="F818" s="141"/>
      <c r="G818" s="141"/>
      <c r="H818" s="143"/>
      <c r="I818" s="144"/>
      <c r="J818" s="187"/>
      <c r="K818" s="143"/>
      <c r="L818" s="122"/>
      <c r="M818" s="169"/>
      <c r="N818" s="169"/>
      <c r="O818" s="169"/>
      <c r="P818" s="167"/>
      <c r="Q818" s="167"/>
    </row>
    <row r="819" spans="3:17" ht="16.5" customHeight="1">
      <c r="C819" s="241"/>
      <c r="D819" s="160"/>
      <c r="E819" s="140"/>
      <c r="F819" s="141"/>
      <c r="G819" s="141"/>
      <c r="H819" s="143"/>
      <c r="I819" s="144"/>
      <c r="J819" s="187"/>
      <c r="K819" s="143"/>
      <c r="L819" s="122"/>
      <c r="M819" s="169"/>
      <c r="N819" s="169"/>
      <c r="O819" s="169"/>
      <c r="P819" s="167"/>
      <c r="Q819" s="167"/>
    </row>
    <row r="820" spans="3:17" ht="16.5" customHeight="1">
      <c r="C820" s="241"/>
      <c r="D820" s="160"/>
      <c r="E820" s="140"/>
      <c r="F820" s="141"/>
      <c r="G820" s="141"/>
      <c r="H820" s="143"/>
      <c r="I820" s="144"/>
      <c r="J820" s="187"/>
      <c r="K820" s="143"/>
      <c r="L820" s="122"/>
      <c r="M820" s="169"/>
      <c r="N820" s="169"/>
      <c r="O820" s="169"/>
      <c r="P820" s="167"/>
      <c r="Q820" s="167"/>
    </row>
    <row r="821" spans="3:17" ht="16.5" customHeight="1">
      <c r="C821" s="241"/>
      <c r="D821" s="160"/>
      <c r="E821" s="140"/>
      <c r="F821" s="141"/>
      <c r="G821" s="141"/>
      <c r="H821" s="143"/>
      <c r="I821" s="144"/>
      <c r="J821" s="187"/>
      <c r="K821" s="143"/>
      <c r="L821" s="122"/>
      <c r="M821" s="169"/>
      <c r="N821" s="169"/>
      <c r="O821" s="169"/>
      <c r="P821" s="167"/>
      <c r="Q821" s="167"/>
    </row>
    <row r="822" spans="3:17" ht="16.5" customHeight="1">
      <c r="C822" s="241"/>
      <c r="D822" s="160"/>
      <c r="E822" s="140"/>
      <c r="F822" s="141"/>
      <c r="G822" s="141"/>
      <c r="H822" s="143"/>
      <c r="I822" s="144"/>
      <c r="J822" s="187"/>
      <c r="K822" s="143"/>
      <c r="L822" s="122"/>
      <c r="M822" s="169"/>
      <c r="N822" s="169"/>
      <c r="O822" s="169"/>
      <c r="P822" s="167"/>
      <c r="Q822" s="167"/>
    </row>
    <row r="823" spans="3:17" ht="16.5" customHeight="1">
      <c r="C823" s="241"/>
      <c r="D823" s="160"/>
      <c r="E823" s="140"/>
      <c r="F823" s="141"/>
      <c r="G823" s="141"/>
      <c r="H823" s="143"/>
      <c r="I823" s="144"/>
      <c r="J823" s="187"/>
      <c r="K823" s="143"/>
      <c r="L823" s="122"/>
      <c r="M823" s="169"/>
      <c r="N823" s="169"/>
      <c r="O823" s="169"/>
      <c r="P823" s="167"/>
      <c r="Q823" s="167"/>
    </row>
    <row r="824" spans="3:17" ht="16.5" customHeight="1">
      <c r="C824" s="241"/>
      <c r="D824" s="160"/>
      <c r="E824" s="140"/>
      <c r="F824" s="141"/>
      <c r="G824" s="141"/>
      <c r="H824" s="143"/>
      <c r="I824" s="144"/>
      <c r="J824" s="187"/>
      <c r="K824" s="143"/>
      <c r="L824" s="122"/>
      <c r="M824" s="169"/>
      <c r="N824" s="169"/>
      <c r="O824" s="169"/>
      <c r="P824" s="167"/>
      <c r="Q824" s="167"/>
    </row>
    <row r="825" spans="3:17" ht="16.5" customHeight="1">
      <c r="C825" s="241"/>
      <c r="D825" s="160"/>
      <c r="E825" s="140"/>
      <c r="F825" s="141"/>
      <c r="G825" s="141"/>
      <c r="H825" s="143"/>
      <c r="I825" s="144"/>
      <c r="J825" s="187"/>
      <c r="K825" s="143"/>
      <c r="L825" s="122"/>
      <c r="M825" s="169"/>
      <c r="N825" s="169"/>
      <c r="O825" s="169"/>
      <c r="P825" s="167"/>
      <c r="Q825" s="167"/>
    </row>
    <row r="826" spans="3:17" ht="16.5" customHeight="1">
      <c r="C826" s="241"/>
      <c r="D826" s="160"/>
      <c r="E826" s="140"/>
      <c r="F826" s="141"/>
      <c r="G826" s="141"/>
      <c r="H826" s="143"/>
      <c r="I826" s="144"/>
      <c r="J826" s="187"/>
      <c r="K826" s="143"/>
      <c r="L826" s="122"/>
      <c r="M826" s="169"/>
      <c r="N826" s="169"/>
      <c r="O826" s="169"/>
      <c r="P826" s="167"/>
      <c r="Q826" s="167"/>
    </row>
    <row r="827" spans="3:17" ht="16.5" customHeight="1">
      <c r="C827" s="241"/>
      <c r="D827" s="160"/>
      <c r="E827" s="140"/>
      <c r="F827" s="141"/>
      <c r="G827" s="141"/>
      <c r="H827" s="143"/>
      <c r="I827" s="144"/>
      <c r="J827" s="187"/>
      <c r="K827" s="143"/>
      <c r="L827" s="122"/>
      <c r="M827" s="169"/>
      <c r="N827" s="169"/>
      <c r="O827" s="169"/>
      <c r="P827" s="167"/>
      <c r="Q827" s="167"/>
    </row>
    <row r="828" spans="3:17" ht="16.5" customHeight="1">
      <c r="C828" s="241"/>
      <c r="D828" s="160"/>
      <c r="E828" s="140"/>
      <c r="F828" s="141"/>
      <c r="G828" s="141"/>
      <c r="H828" s="143"/>
      <c r="I828" s="144"/>
      <c r="J828" s="187"/>
      <c r="K828" s="143"/>
      <c r="L828" s="122"/>
      <c r="M828" s="169"/>
      <c r="N828" s="169"/>
      <c r="O828" s="169"/>
      <c r="P828" s="167"/>
      <c r="Q828" s="167"/>
    </row>
    <row r="829" spans="3:17" ht="16.5" customHeight="1">
      <c r="C829" s="241"/>
      <c r="D829" s="160"/>
      <c r="E829" s="140"/>
      <c r="F829" s="141"/>
      <c r="G829" s="141"/>
      <c r="H829" s="143"/>
      <c r="I829" s="144"/>
      <c r="J829" s="187"/>
      <c r="K829" s="143"/>
      <c r="L829" s="122"/>
      <c r="M829" s="169"/>
      <c r="N829" s="169"/>
      <c r="O829" s="169"/>
      <c r="P829" s="167"/>
      <c r="Q829" s="167"/>
    </row>
    <row r="830" spans="3:17" ht="16.5" customHeight="1">
      <c r="C830" s="241"/>
      <c r="D830" s="160"/>
      <c r="E830" s="140"/>
      <c r="F830" s="141"/>
      <c r="G830" s="141"/>
      <c r="H830" s="143"/>
      <c r="I830" s="144"/>
      <c r="J830" s="187"/>
      <c r="K830" s="143"/>
      <c r="L830" s="122"/>
      <c r="M830" s="169"/>
      <c r="N830" s="169"/>
      <c r="O830" s="169"/>
      <c r="P830" s="167"/>
      <c r="Q830" s="167"/>
    </row>
    <row r="831" spans="3:17" ht="16.5" customHeight="1">
      <c r="C831" s="241"/>
      <c r="D831" s="160"/>
      <c r="E831" s="140"/>
      <c r="F831" s="141"/>
      <c r="G831" s="141"/>
      <c r="H831" s="143"/>
      <c r="I831" s="144"/>
      <c r="J831" s="187"/>
      <c r="K831" s="143"/>
      <c r="L831" s="122"/>
      <c r="M831" s="169"/>
      <c r="N831" s="169"/>
      <c r="O831" s="169"/>
      <c r="P831" s="167"/>
      <c r="Q831" s="167"/>
    </row>
    <row r="832" spans="3:17" ht="16.5" customHeight="1">
      <c r="C832" s="241"/>
      <c r="D832" s="160"/>
      <c r="E832" s="140"/>
      <c r="F832" s="141"/>
      <c r="G832" s="141"/>
      <c r="H832" s="143"/>
      <c r="I832" s="144"/>
      <c r="J832" s="187"/>
      <c r="K832" s="143"/>
      <c r="L832" s="122"/>
      <c r="M832" s="169"/>
      <c r="N832" s="169"/>
      <c r="O832" s="169"/>
      <c r="P832" s="167"/>
      <c r="Q832" s="167"/>
    </row>
    <row r="833" spans="3:17" ht="16.5" customHeight="1">
      <c r="C833" s="241"/>
      <c r="D833" s="160"/>
      <c r="E833" s="140"/>
      <c r="F833" s="141"/>
      <c r="G833" s="141"/>
      <c r="H833" s="143"/>
      <c r="I833" s="144"/>
      <c r="J833" s="187"/>
      <c r="K833" s="143"/>
      <c r="L833" s="122"/>
      <c r="M833" s="169"/>
      <c r="N833" s="169"/>
      <c r="O833" s="169"/>
      <c r="P833" s="167"/>
      <c r="Q833" s="167"/>
    </row>
    <row r="834" spans="3:17" ht="16.5" customHeight="1">
      <c r="C834" s="241"/>
      <c r="D834" s="160"/>
      <c r="E834" s="140"/>
      <c r="F834" s="141"/>
      <c r="G834" s="141"/>
      <c r="H834" s="143"/>
      <c r="I834" s="144"/>
      <c r="J834" s="187"/>
      <c r="K834" s="143"/>
      <c r="L834" s="122"/>
      <c r="M834" s="169"/>
      <c r="N834" s="169"/>
      <c r="O834" s="169"/>
      <c r="P834" s="167"/>
      <c r="Q834" s="167"/>
    </row>
    <row r="835" spans="3:17" ht="16.5" customHeight="1">
      <c r="C835" s="241"/>
      <c r="D835" s="160"/>
      <c r="E835" s="140"/>
      <c r="F835" s="141"/>
      <c r="G835" s="141"/>
      <c r="H835" s="143"/>
      <c r="I835" s="144"/>
      <c r="J835" s="187"/>
      <c r="K835" s="143"/>
      <c r="L835" s="122"/>
      <c r="M835" s="169"/>
      <c r="N835" s="169"/>
      <c r="O835" s="169"/>
      <c r="P835" s="167"/>
      <c r="Q835" s="167"/>
    </row>
    <row r="836" spans="3:17" ht="16.5" customHeight="1">
      <c r="C836" s="241"/>
      <c r="D836" s="160"/>
      <c r="E836" s="140"/>
      <c r="F836" s="141"/>
      <c r="G836" s="141"/>
      <c r="H836" s="143"/>
      <c r="I836" s="144"/>
      <c r="J836" s="187"/>
      <c r="K836" s="143"/>
      <c r="L836" s="122"/>
      <c r="M836" s="169"/>
      <c r="N836" s="169"/>
      <c r="O836" s="169"/>
      <c r="P836" s="167"/>
      <c r="Q836" s="167"/>
    </row>
    <row r="837" spans="3:17" ht="16.5" customHeight="1">
      <c r="C837" s="241"/>
      <c r="D837" s="160"/>
      <c r="E837" s="140"/>
      <c r="F837" s="141"/>
      <c r="G837" s="141"/>
      <c r="H837" s="143"/>
      <c r="I837" s="144"/>
      <c r="J837" s="187"/>
      <c r="K837" s="143"/>
      <c r="L837" s="122"/>
      <c r="M837" s="169"/>
      <c r="N837" s="169"/>
      <c r="O837" s="169"/>
      <c r="P837" s="167"/>
      <c r="Q837" s="167"/>
    </row>
    <row r="838" spans="3:17" ht="16.5" customHeight="1">
      <c r="C838" s="241"/>
      <c r="D838" s="160"/>
      <c r="E838" s="140"/>
      <c r="F838" s="141"/>
      <c r="G838" s="141"/>
      <c r="H838" s="143"/>
      <c r="I838" s="144"/>
      <c r="J838" s="187"/>
      <c r="K838" s="143"/>
      <c r="L838" s="122"/>
      <c r="M838" s="169"/>
      <c r="N838" s="169"/>
      <c r="O838" s="169"/>
      <c r="P838" s="167"/>
      <c r="Q838" s="167"/>
    </row>
    <row r="839" spans="3:17" ht="16.5" customHeight="1">
      <c r="C839" s="241"/>
      <c r="D839" s="160"/>
      <c r="E839" s="140"/>
      <c r="F839" s="141"/>
      <c r="G839" s="141"/>
      <c r="H839" s="143"/>
      <c r="I839" s="144"/>
      <c r="J839" s="187"/>
      <c r="K839" s="143"/>
      <c r="L839" s="122"/>
      <c r="M839" s="169"/>
      <c r="N839" s="169"/>
      <c r="O839" s="169"/>
      <c r="P839" s="167"/>
      <c r="Q839" s="167"/>
    </row>
    <row r="840" spans="3:17" ht="16.5" customHeight="1">
      <c r="C840" s="241"/>
      <c r="D840" s="160"/>
      <c r="E840" s="140"/>
      <c r="F840" s="141"/>
      <c r="G840" s="141"/>
      <c r="H840" s="143"/>
      <c r="I840" s="144"/>
      <c r="J840" s="187"/>
      <c r="K840" s="143"/>
      <c r="L840" s="122"/>
      <c r="M840" s="169"/>
      <c r="N840" s="169"/>
      <c r="O840" s="169"/>
      <c r="P840" s="167"/>
      <c r="Q840" s="167"/>
    </row>
    <row r="841" spans="3:17" ht="16.5" customHeight="1">
      <c r="C841" s="241"/>
      <c r="D841" s="160"/>
      <c r="E841" s="140"/>
      <c r="F841" s="141"/>
      <c r="G841" s="141"/>
      <c r="H841" s="143"/>
      <c r="I841" s="144"/>
      <c r="J841" s="187"/>
      <c r="K841" s="143"/>
      <c r="L841" s="122"/>
      <c r="M841" s="169"/>
      <c r="N841" s="169"/>
      <c r="O841" s="169"/>
      <c r="P841" s="167"/>
      <c r="Q841" s="167"/>
    </row>
    <row r="842" spans="3:17" ht="16.5" customHeight="1">
      <c r="C842" s="241"/>
      <c r="D842" s="160"/>
      <c r="E842" s="140"/>
      <c r="F842" s="141"/>
      <c r="G842" s="141"/>
      <c r="H842" s="143"/>
      <c r="I842" s="144"/>
      <c r="J842" s="187"/>
      <c r="K842" s="143"/>
      <c r="L842" s="122"/>
      <c r="M842" s="169"/>
      <c r="N842" s="169"/>
      <c r="O842" s="169"/>
      <c r="P842" s="167"/>
      <c r="Q842" s="167"/>
    </row>
    <row r="843" spans="3:17" ht="16.5" customHeight="1">
      <c r="C843" s="241"/>
      <c r="D843" s="160"/>
      <c r="E843" s="140"/>
      <c r="F843" s="141"/>
      <c r="G843" s="141"/>
      <c r="H843" s="143"/>
      <c r="I843" s="144"/>
      <c r="J843" s="187"/>
      <c r="K843" s="143"/>
      <c r="L843" s="122"/>
      <c r="M843" s="169"/>
      <c r="N843" s="169"/>
      <c r="O843" s="169"/>
      <c r="P843" s="167"/>
      <c r="Q843" s="167"/>
    </row>
    <row r="844" spans="3:17" ht="16.5" customHeight="1">
      <c r="C844" s="241"/>
      <c r="D844" s="160"/>
      <c r="E844" s="140"/>
      <c r="F844" s="141"/>
      <c r="G844" s="141"/>
      <c r="H844" s="143"/>
      <c r="I844" s="144"/>
      <c r="J844" s="187"/>
      <c r="K844" s="143"/>
      <c r="L844" s="122"/>
      <c r="M844" s="169"/>
      <c r="N844" s="169"/>
      <c r="O844" s="169"/>
      <c r="P844" s="167"/>
      <c r="Q844" s="167"/>
    </row>
    <row r="845" spans="3:17" ht="16.5" customHeight="1">
      <c r="C845" s="241"/>
      <c r="D845" s="160"/>
      <c r="E845" s="140"/>
      <c r="F845" s="141"/>
      <c r="G845" s="141"/>
      <c r="H845" s="143"/>
      <c r="I845" s="144"/>
      <c r="J845" s="187"/>
      <c r="K845" s="143"/>
      <c r="L845" s="122"/>
      <c r="M845" s="169"/>
      <c r="N845" s="169"/>
      <c r="O845" s="169"/>
      <c r="P845" s="167"/>
      <c r="Q845" s="167"/>
    </row>
    <row r="846" spans="3:17" ht="16.5" customHeight="1">
      <c r="C846" s="241"/>
      <c r="D846" s="160"/>
      <c r="E846" s="140"/>
      <c r="F846" s="141"/>
      <c r="G846" s="141"/>
      <c r="H846" s="143"/>
      <c r="I846" s="144"/>
      <c r="J846" s="187"/>
      <c r="K846" s="143"/>
      <c r="L846" s="122"/>
      <c r="M846" s="169"/>
      <c r="N846" s="169"/>
      <c r="O846" s="169"/>
      <c r="P846" s="167"/>
      <c r="Q846" s="167"/>
    </row>
    <row r="847" spans="3:17" ht="16.5" customHeight="1">
      <c r="C847" s="241"/>
      <c r="D847" s="160"/>
      <c r="E847" s="140"/>
      <c r="F847" s="141"/>
      <c r="G847" s="141"/>
      <c r="H847" s="143"/>
      <c r="I847" s="144"/>
      <c r="J847" s="187"/>
      <c r="K847" s="143"/>
      <c r="L847" s="122"/>
      <c r="M847" s="169"/>
      <c r="N847" s="169"/>
      <c r="O847" s="169"/>
      <c r="P847" s="167"/>
      <c r="Q847" s="167"/>
    </row>
    <row r="848" spans="3:17" ht="16.5" customHeight="1">
      <c r="C848" s="241"/>
      <c r="D848" s="160"/>
      <c r="E848" s="140"/>
      <c r="F848" s="141"/>
      <c r="G848" s="141"/>
      <c r="H848" s="143"/>
      <c r="I848" s="144"/>
      <c r="J848" s="187"/>
      <c r="K848" s="143"/>
      <c r="L848" s="122"/>
      <c r="M848" s="169"/>
      <c r="N848" s="169"/>
      <c r="O848" s="169"/>
      <c r="P848" s="167"/>
      <c r="Q848" s="167"/>
    </row>
    <row r="849" spans="3:17" ht="16.5" customHeight="1">
      <c r="C849" s="241"/>
      <c r="D849" s="160"/>
      <c r="E849" s="140"/>
      <c r="F849" s="141"/>
      <c r="G849" s="141"/>
      <c r="H849" s="143"/>
      <c r="I849" s="144"/>
      <c r="J849" s="187"/>
      <c r="K849" s="143"/>
      <c r="L849" s="122"/>
      <c r="M849" s="169"/>
      <c r="N849" s="169"/>
      <c r="O849" s="169"/>
      <c r="P849" s="167"/>
      <c r="Q849" s="167"/>
    </row>
    <row r="850" spans="3:17" ht="16.5" customHeight="1">
      <c r="C850" s="241"/>
      <c r="D850" s="160"/>
      <c r="E850" s="140"/>
      <c r="F850" s="141"/>
      <c r="G850" s="141"/>
      <c r="H850" s="143"/>
      <c r="I850" s="144"/>
      <c r="J850" s="187"/>
      <c r="K850" s="143"/>
      <c r="L850" s="122"/>
      <c r="M850" s="169"/>
      <c r="N850" s="169"/>
      <c r="O850" s="169"/>
      <c r="P850" s="167"/>
      <c r="Q850" s="167"/>
    </row>
    <row r="851" spans="3:17" ht="16.5" customHeight="1">
      <c r="C851" s="241"/>
      <c r="D851" s="160"/>
      <c r="E851" s="140"/>
      <c r="F851" s="141"/>
      <c r="G851" s="141"/>
      <c r="H851" s="143"/>
      <c r="I851" s="144"/>
      <c r="J851" s="187"/>
      <c r="K851" s="143"/>
      <c r="L851" s="122"/>
      <c r="M851" s="169"/>
      <c r="N851" s="169"/>
      <c r="O851" s="169"/>
      <c r="P851" s="167"/>
      <c r="Q851" s="167"/>
    </row>
    <row r="852" spans="3:17" ht="16.5" customHeight="1">
      <c r="C852" s="241"/>
      <c r="D852" s="160"/>
      <c r="E852" s="140"/>
      <c r="F852" s="141"/>
      <c r="G852" s="141"/>
      <c r="H852" s="143"/>
      <c r="I852" s="144"/>
      <c r="J852" s="187"/>
      <c r="K852" s="143"/>
      <c r="L852" s="122"/>
      <c r="M852" s="169"/>
      <c r="N852" s="169"/>
      <c r="O852" s="169"/>
      <c r="P852" s="167"/>
      <c r="Q852" s="167"/>
    </row>
    <row r="853" spans="3:17" ht="16.5" customHeight="1">
      <c r="C853" s="241"/>
      <c r="D853" s="160"/>
      <c r="E853" s="140"/>
      <c r="F853" s="141"/>
      <c r="G853" s="141"/>
      <c r="H853" s="143"/>
      <c r="I853" s="144"/>
      <c r="J853" s="187"/>
      <c r="K853" s="143"/>
      <c r="L853" s="122"/>
      <c r="M853" s="169"/>
      <c r="N853" s="169"/>
      <c r="O853" s="169"/>
      <c r="P853" s="167"/>
      <c r="Q853" s="167"/>
    </row>
    <row r="854" spans="3:17" ht="16.5" customHeight="1">
      <c r="C854" s="241"/>
      <c r="D854" s="160"/>
      <c r="E854" s="140"/>
      <c r="F854" s="141"/>
      <c r="G854" s="141"/>
      <c r="H854" s="143"/>
      <c r="I854" s="144"/>
      <c r="J854" s="187"/>
      <c r="K854" s="143"/>
      <c r="L854" s="122"/>
      <c r="M854" s="169"/>
      <c r="N854" s="169"/>
      <c r="O854" s="169"/>
      <c r="P854" s="167"/>
      <c r="Q854" s="167"/>
    </row>
    <row r="855" spans="3:17" ht="16.5" customHeight="1">
      <c r="C855" s="241"/>
      <c r="D855" s="160"/>
      <c r="E855" s="140"/>
      <c r="F855" s="141"/>
      <c r="G855" s="141"/>
      <c r="H855" s="143"/>
      <c r="I855" s="144"/>
      <c r="J855" s="187"/>
      <c r="K855" s="143"/>
      <c r="L855" s="122"/>
      <c r="M855" s="169"/>
      <c r="N855" s="169"/>
      <c r="O855" s="169"/>
      <c r="P855" s="167"/>
      <c r="Q855" s="167"/>
    </row>
    <row r="856" spans="3:17" ht="16.5" customHeight="1">
      <c r="C856" s="241"/>
      <c r="D856" s="160"/>
      <c r="E856" s="140"/>
      <c r="F856" s="141"/>
      <c r="G856" s="141"/>
      <c r="H856" s="143"/>
      <c r="I856" s="144"/>
      <c r="J856" s="187"/>
      <c r="K856" s="143"/>
      <c r="L856" s="122"/>
      <c r="M856" s="169"/>
      <c r="N856" s="169"/>
      <c r="O856" s="169"/>
      <c r="P856" s="167"/>
      <c r="Q856" s="167"/>
    </row>
    <row r="857" spans="3:17" ht="16.5" customHeight="1">
      <c r="C857" s="241"/>
      <c r="D857" s="160"/>
      <c r="E857" s="140"/>
      <c r="F857" s="141"/>
      <c r="G857" s="141"/>
      <c r="H857" s="143"/>
      <c r="I857" s="144"/>
      <c r="J857" s="187"/>
      <c r="K857" s="143"/>
      <c r="L857" s="122"/>
      <c r="M857" s="169"/>
      <c r="N857" s="169"/>
      <c r="O857" s="169"/>
      <c r="P857" s="167"/>
      <c r="Q857" s="167"/>
    </row>
    <row r="858" spans="3:17" ht="16.5" customHeight="1">
      <c r="C858" s="241"/>
      <c r="D858" s="160"/>
      <c r="E858" s="140"/>
      <c r="F858" s="141"/>
      <c r="G858" s="141"/>
      <c r="H858" s="143"/>
      <c r="I858" s="144"/>
      <c r="J858" s="187"/>
      <c r="K858" s="143"/>
      <c r="L858" s="122"/>
      <c r="M858" s="169"/>
      <c r="N858" s="169"/>
      <c r="O858" s="169"/>
      <c r="P858" s="167"/>
      <c r="Q858" s="167"/>
    </row>
    <row r="859" spans="3:17" ht="16.5" customHeight="1">
      <c r="C859" s="241"/>
      <c r="D859" s="160"/>
      <c r="E859" s="140"/>
      <c r="F859" s="141"/>
      <c r="G859" s="141"/>
      <c r="H859" s="143"/>
      <c r="I859" s="144"/>
      <c r="J859" s="187"/>
      <c r="K859" s="143"/>
      <c r="L859" s="122"/>
      <c r="M859" s="169"/>
      <c r="N859" s="169"/>
      <c r="O859" s="169"/>
      <c r="P859" s="167"/>
      <c r="Q859" s="167"/>
    </row>
    <row r="860" spans="3:17" ht="16.5" customHeight="1">
      <c r="C860" s="241"/>
      <c r="D860" s="160"/>
      <c r="E860" s="140"/>
      <c r="F860" s="141"/>
      <c r="G860" s="141"/>
      <c r="H860" s="143"/>
      <c r="I860" s="144"/>
      <c r="J860" s="187"/>
      <c r="K860" s="143"/>
      <c r="L860" s="122"/>
      <c r="M860" s="169"/>
      <c r="N860" s="169"/>
      <c r="O860" s="169"/>
      <c r="P860" s="167"/>
      <c r="Q860" s="167"/>
    </row>
    <row r="861" spans="3:17" ht="16.5" customHeight="1">
      <c r="C861" s="241"/>
      <c r="D861" s="160"/>
      <c r="E861" s="140"/>
      <c r="F861" s="141"/>
      <c r="G861" s="141"/>
      <c r="H861" s="143"/>
      <c r="I861" s="144"/>
      <c r="J861" s="187"/>
      <c r="K861" s="143"/>
      <c r="L861" s="122"/>
      <c r="M861" s="169"/>
      <c r="N861" s="169"/>
      <c r="O861" s="169"/>
      <c r="P861" s="167"/>
      <c r="Q861" s="167"/>
    </row>
    <row r="862" spans="3:17" ht="16.5" customHeight="1">
      <c r="C862" s="241"/>
      <c r="D862" s="160"/>
      <c r="E862" s="140"/>
      <c r="F862" s="141"/>
      <c r="G862" s="141"/>
      <c r="H862" s="143"/>
      <c r="I862" s="144"/>
      <c r="J862" s="187"/>
      <c r="K862" s="143"/>
      <c r="L862" s="122"/>
      <c r="M862" s="169"/>
      <c r="N862" s="169"/>
      <c r="O862" s="169"/>
      <c r="P862" s="167"/>
      <c r="Q862" s="167"/>
    </row>
    <row r="863" spans="3:17" ht="16.5" customHeight="1">
      <c r="C863" s="241"/>
      <c r="D863" s="160"/>
      <c r="E863" s="140"/>
      <c r="F863" s="141"/>
      <c r="G863" s="141"/>
      <c r="H863" s="143"/>
      <c r="I863" s="144"/>
      <c r="J863" s="187"/>
      <c r="K863" s="143"/>
      <c r="L863" s="122"/>
      <c r="M863" s="169"/>
      <c r="N863" s="169"/>
      <c r="O863" s="169"/>
      <c r="P863" s="167"/>
      <c r="Q863" s="167"/>
    </row>
    <row r="864" spans="3:17" ht="16.5" customHeight="1">
      <c r="C864" s="241"/>
      <c r="D864" s="160"/>
      <c r="E864" s="140"/>
      <c r="F864" s="141"/>
      <c r="G864" s="141"/>
      <c r="H864" s="143"/>
      <c r="I864" s="144"/>
      <c r="J864" s="187"/>
      <c r="K864" s="143"/>
      <c r="L864" s="122"/>
      <c r="M864" s="169"/>
      <c r="N864" s="169"/>
      <c r="O864" s="169"/>
      <c r="P864" s="167"/>
      <c r="Q864" s="167"/>
    </row>
    <row r="865" spans="3:17" ht="16.5" customHeight="1">
      <c r="C865" s="241"/>
      <c r="D865" s="160"/>
      <c r="E865" s="140"/>
      <c r="F865" s="141"/>
      <c r="G865" s="141"/>
      <c r="H865" s="143"/>
      <c r="I865" s="144"/>
      <c r="J865" s="187"/>
      <c r="K865" s="143"/>
      <c r="L865" s="122"/>
      <c r="M865" s="169"/>
      <c r="N865" s="169"/>
      <c r="O865" s="169"/>
      <c r="P865" s="167"/>
      <c r="Q865" s="167"/>
    </row>
    <row r="866" spans="3:17" ht="16.5" customHeight="1">
      <c r="C866" s="241"/>
      <c r="D866" s="160"/>
      <c r="E866" s="140"/>
      <c r="F866" s="141"/>
      <c r="G866" s="141"/>
      <c r="H866" s="143"/>
      <c r="I866" s="144"/>
      <c r="J866" s="187"/>
      <c r="K866" s="143"/>
      <c r="L866" s="122"/>
      <c r="M866" s="169"/>
      <c r="N866" s="169"/>
      <c r="O866" s="169"/>
      <c r="P866" s="167"/>
      <c r="Q866" s="167"/>
    </row>
    <row r="867" spans="3:17" ht="16.5" customHeight="1">
      <c r="C867" s="241"/>
      <c r="D867" s="160"/>
      <c r="E867" s="140"/>
      <c r="F867" s="141"/>
      <c r="G867" s="141"/>
      <c r="H867" s="143"/>
      <c r="I867" s="144"/>
      <c r="J867" s="187"/>
      <c r="K867" s="143"/>
      <c r="L867" s="122"/>
      <c r="M867" s="169"/>
      <c r="N867" s="169"/>
      <c r="O867" s="169"/>
      <c r="P867" s="167"/>
      <c r="Q867" s="167"/>
    </row>
    <row r="868" spans="3:17" ht="16.5" customHeight="1">
      <c r="C868" s="241"/>
      <c r="D868" s="160"/>
      <c r="E868" s="140"/>
      <c r="F868" s="141"/>
      <c r="G868" s="141"/>
      <c r="H868" s="143"/>
      <c r="I868" s="144"/>
      <c r="J868" s="187"/>
      <c r="K868" s="143"/>
      <c r="L868" s="122"/>
      <c r="M868" s="169"/>
      <c r="N868" s="169"/>
      <c r="O868" s="169"/>
      <c r="P868" s="167"/>
      <c r="Q868" s="167"/>
    </row>
    <row r="869" spans="3:17" ht="16.5" customHeight="1">
      <c r="C869" s="241"/>
      <c r="D869" s="160"/>
      <c r="E869" s="140"/>
      <c r="F869" s="141"/>
      <c r="G869" s="141"/>
      <c r="H869" s="143"/>
      <c r="I869" s="144"/>
      <c r="J869" s="187"/>
      <c r="K869" s="143"/>
      <c r="L869" s="122"/>
      <c r="M869" s="169"/>
      <c r="N869" s="169"/>
      <c r="O869" s="169"/>
      <c r="P869" s="167"/>
      <c r="Q869" s="167"/>
    </row>
    <row r="870" spans="3:17" ht="16.5" customHeight="1">
      <c r="C870" s="241"/>
      <c r="D870" s="160"/>
      <c r="E870" s="140"/>
      <c r="F870" s="141"/>
      <c r="G870" s="141"/>
      <c r="H870" s="143"/>
      <c r="I870" s="144"/>
      <c r="J870" s="187"/>
      <c r="K870" s="143"/>
      <c r="L870" s="122"/>
      <c r="M870" s="169"/>
      <c r="N870" s="169"/>
      <c r="O870" s="169"/>
      <c r="P870" s="167"/>
      <c r="Q870" s="167"/>
    </row>
    <row r="871" spans="3:17" ht="16.5" customHeight="1">
      <c r="C871" s="241"/>
      <c r="D871" s="160"/>
      <c r="E871" s="140"/>
      <c r="F871" s="141"/>
      <c r="G871" s="141"/>
      <c r="H871" s="143"/>
      <c r="I871" s="144"/>
      <c r="J871" s="187"/>
      <c r="K871" s="143"/>
      <c r="L871" s="122"/>
      <c r="M871" s="169"/>
      <c r="N871" s="169"/>
      <c r="O871" s="169"/>
      <c r="P871" s="167"/>
      <c r="Q871" s="167"/>
    </row>
    <row r="872" spans="3:17" ht="16.5" customHeight="1">
      <c r="C872" s="241"/>
      <c r="D872" s="160"/>
      <c r="E872" s="140"/>
      <c r="F872" s="141"/>
      <c r="G872" s="141"/>
      <c r="H872" s="143"/>
      <c r="I872" s="144"/>
      <c r="J872" s="187"/>
      <c r="K872" s="143"/>
      <c r="L872" s="122"/>
      <c r="M872" s="169"/>
      <c r="N872" s="169"/>
      <c r="O872" s="169"/>
      <c r="P872" s="167"/>
      <c r="Q872" s="167"/>
    </row>
    <row r="873" spans="3:17" ht="16.5" customHeight="1">
      <c r="C873" s="241"/>
      <c r="D873" s="160"/>
      <c r="E873" s="140"/>
      <c r="F873" s="141"/>
      <c r="G873" s="141"/>
      <c r="H873" s="143"/>
      <c r="I873" s="144"/>
      <c r="J873" s="187"/>
      <c r="K873" s="143"/>
      <c r="L873" s="122"/>
      <c r="M873" s="169"/>
      <c r="N873" s="169"/>
      <c r="O873" s="169"/>
      <c r="P873" s="167"/>
      <c r="Q873" s="167"/>
    </row>
    <row r="874" spans="3:17" ht="16.5" customHeight="1">
      <c r="C874" s="241"/>
      <c r="D874" s="160"/>
      <c r="E874" s="140"/>
      <c r="F874" s="141"/>
      <c r="G874" s="141"/>
      <c r="H874" s="143"/>
      <c r="I874" s="144"/>
      <c r="J874" s="187"/>
      <c r="K874" s="143"/>
      <c r="L874" s="122"/>
      <c r="M874" s="169"/>
      <c r="N874" s="169"/>
      <c r="O874" s="169"/>
      <c r="P874" s="167"/>
      <c r="Q874" s="167"/>
    </row>
    <row r="875" spans="3:17" ht="16.5" customHeight="1">
      <c r="C875" s="241"/>
      <c r="D875" s="160"/>
      <c r="E875" s="140"/>
      <c r="F875" s="141"/>
      <c r="G875" s="141"/>
      <c r="H875" s="143"/>
      <c r="I875" s="144"/>
      <c r="J875" s="187"/>
      <c r="K875" s="143"/>
      <c r="L875" s="122"/>
      <c r="M875" s="169"/>
      <c r="N875" s="169"/>
      <c r="O875" s="169"/>
      <c r="P875" s="167"/>
      <c r="Q875" s="167"/>
    </row>
    <row r="876" spans="3:17" ht="16.5" customHeight="1">
      <c r="C876" s="241"/>
      <c r="D876" s="160"/>
      <c r="E876" s="140"/>
      <c r="F876" s="141"/>
      <c r="G876" s="141"/>
      <c r="H876" s="143"/>
      <c r="I876" s="144"/>
      <c r="J876" s="187"/>
      <c r="K876" s="143"/>
      <c r="L876" s="122"/>
      <c r="M876" s="169"/>
      <c r="N876" s="169"/>
      <c r="O876" s="169"/>
      <c r="P876" s="167"/>
      <c r="Q876" s="167"/>
    </row>
    <row r="877" spans="3:17" ht="16.5" customHeight="1">
      <c r="C877" s="241"/>
      <c r="D877" s="160"/>
      <c r="E877" s="140"/>
      <c r="F877" s="141"/>
      <c r="G877" s="141"/>
      <c r="H877" s="143"/>
      <c r="I877" s="144"/>
      <c r="J877" s="187"/>
      <c r="K877" s="143"/>
      <c r="L877" s="122"/>
      <c r="M877" s="169"/>
      <c r="N877" s="169"/>
      <c r="O877" s="169"/>
      <c r="P877" s="167"/>
      <c r="Q877" s="167"/>
    </row>
    <row r="878" spans="3:17" ht="16.5" customHeight="1">
      <c r="C878" s="241"/>
      <c r="D878" s="160"/>
      <c r="E878" s="140"/>
      <c r="F878" s="141"/>
      <c r="G878" s="141"/>
      <c r="H878" s="143"/>
      <c r="I878" s="144"/>
      <c r="J878" s="187"/>
      <c r="K878" s="143"/>
      <c r="L878" s="122"/>
      <c r="M878" s="169"/>
      <c r="N878" s="169"/>
      <c r="O878" s="169"/>
      <c r="P878" s="167"/>
      <c r="Q878" s="167"/>
    </row>
    <row r="879" spans="3:17" ht="16.5" customHeight="1">
      <c r="C879" s="241"/>
      <c r="D879" s="160"/>
      <c r="E879" s="140"/>
      <c r="F879" s="141"/>
      <c r="G879" s="141"/>
      <c r="H879" s="143"/>
      <c r="I879" s="144"/>
      <c r="J879" s="187"/>
      <c r="K879" s="143"/>
      <c r="L879" s="122"/>
      <c r="M879" s="169"/>
      <c r="N879" s="169"/>
      <c r="O879" s="169"/>
      <c r="P879" s="167"/>
      <c r="Q879" s="167"/>
    </row>
    <row r="880" spans="3:17" ht="16.5" customHeight="1">
      <c r="C880" s="241"/>
      <c r="D880" s="160"/>
      <c r="E880" s="140"/>
      <c r="F880" s="141"/>
      <c r="G880" s="141"/>
      <c r="H880" s="143"/>
      <c r="I880" s="144"/>
      <c r="J880" s="187"/>
      <c r="K880" s="143"/>
      <c r="L880" s="122"/>
      <c r="M880" s="169"/>
      <c r="N880" s="169"/>
      <c r="O880" s="169"/>
      <c r="P880" s="167"/>
      <c r="Q880" s="167"/>
    </row>
    <row r="881" spans="3:17" ht="16.5" customHeight="1">
      <c r="C881" s="241"/>
      <c r="D881" s="160"/>
      <c r="E881" s="140"/>
      <c r="F881" s="141"/>
      <c r="G881" s="141"/>
      <c r="H881" s="143"/>
      <c r="I881" s="144"/>
      <c r="J881" s="187"/>
      <c r="K881" s="143"/>
      <c r="L881" s="122"/>
      <c r="M881" s="169"/>
      <c r="N881" s="169"/>
      <c r="O881" s="169"/>
      <c r="P881" s="167"/>
      <c r="Q881" s="167"/>
    </row>
    <row r="882" spans="3:17" ht="16.5" customHeight="1">
      <c r="C882" s="241"/>
      <c r="D882" s="160"/>
      <c r="E882" s="140"/>
      <c r="F882" s="141"/>
      <c r="G882" s="141"/>
      <c r="H882" s="143"/>
      <c r="I882" s="144"/>
      <c r="J882" s="187"/>
      <c r="K882" s="143"/>
      <c r="L882" s="122"/>
      <c r="M882" s="169"/>
      <c r="N882" s="169"/>
      <c r="O882" s="169"/>
      <c r="P882" s="167"/>
      <c r="Q882" s="167"/>
    </row>
    <row r="883" spans="3:17" ht="16.5" customHeight="1">
      <c r="C883" s="241"/>
      <c r="D883" s="160"/>
      <c r="E883" s="140"/>
      <c r="F883" s="141"/>
      <c r="G883" s="141"/>
      <c r="H883" s="143"/>
      <c r="I883" s="144"/>
      <c r="J883" s="187"/>
      <c r="K883" s="143"/>
      <c r="L883" s="122"/>
      <c r="M883" s="169"/>
      <c r="N883" s="169"/>
      <c r="O883" s="169"/>
      <c r="P883" s="167"/>
      <c r="Q883" s="167"/>
    </row>
    <row r="884" spans="3:17" ht="16.5" customHeight="1">
      <c r="C884" s="241"/>
      <c r="D884" s="160"/>
      <c r="E884" s="140"/>
      <c r="F884" s="141"/>
      <c r="G884" s="141"/>
      <c r="H884" s="143"/>
      <c r="I884" s="144"/>
      <c r="J884" s="187"/>
      <c r="K884" s="143"/>
      <c r="L884" s="122"/>
      <c r="M884" s="169"/>
      <c r="N884" s="169"/>
      <c r="O884" s="169"/>
      <c r="P884" s="167"/>
      <c r="Q884" s="167"/>
    </row>
    <row r="885" spans="3:17" ht="16.5" customHeight="1">
      <c r="C885" s="241"/>
      <c r="D885" s="160"/>
      <c r="E885" s="140"/>
      <c r="F885" s="141"/>
      <c r="G885" s="141"/>
      <c r="H885" s="143"/>
      <c r="I885" s="144"/>
      <c r="J885" s="187"/>
      <c r="K885" s="143"/>
      <c r="L885" s="122"/>
      <c r="M885" s="169"/>
      <c r="N885" s="169"/>
      <c r="O885" s="169"/>
      <c r="P885" s="167"/>
      <c r="Q885" s="167"/>
    </row>
    <row r="886" spans="3:17" ht="16.5" customHeight="1">
      <c r="C886" s="241"/>
      <c r="D886" s="160"/>
      <c r="E886" s="140"/>
      <c r="F886" s="141"/>
      <c r="G886" s="141"/>
      <c r="H886" s="143"/>
      <c r="I886" s="144"/>
      <c r="J886" s="187"/>
      <c r="K886" s="143"/>
      <c r="L886" s="122"/>
      <c r="M886" s="169"/>
      <c r="N886" s="169"/>
      <c r="O886" s="169"/>
      <c r="P886" s="167"/>
      <c r="Q886" s="167"/>
    </row>
    <row r="887" spans="3:17" ht="16.5" customHeight="1">
      <c r="C887" s="241"/>
      <c r="D887" s="160"/>
      <c r="E887" s="140"/>
      <c r="F887" s="141"/>
      <c r="G887" s="141"/>
      <c r="H887" s="143"/>
      <c r="I887" s="144"/>
      <c r="J887" s="187"/>
      <c r="K887" s="143"/>
      <c r="L887" s="122"/>
      <c r="M887" s="169"/>
      <c r="N887" s="169"/>
      <c r="O887" s="169"/>
      <c r="P887" s="167"/>
      <c r="Q887" s="167"/>
    </row>
    <row r="888" spans="3:17" ht="16.5" customHeight="1">
      <c r="C888" s="241"/>
      <c r="D888" s="160"/>
      <c r="E888" s="140"/>
      <c r="F888" s="141"/>
      <c r="G888" s="141"/>
      <c r="H888" s="143"/>
      <c r="I888" s="144"/>
      <c r="J888" s="187"/>
      <c r="K888" s="143"/>
      <c r="L888" s="122"/>
      <c r="M888" s="169"/>
      <c r="N888" s="169"/>
      <c r="O888" s="169"/>
      <c r="P888" s="167"/>
      <c r="Q888" s="167"/>
    </row>
    <row r="889" spans="3:17" ht="16.5" customHeight="1">
      <c r="C889" s="241"/>
      <c r="D889" s="160"/>
      <c r="E889" s="140"/>
      <c r="F889" s="141"/>
      <c r="G889" s="141"/>
      <c r="H889" s="143"/>
      <c r="I889" s="144"/>
      <c r="J889" s="187"/>
      <c r="K889" s="143"/>
      <c r="L889" s="122"/>
      <c r="M889" s="169"/>
      <c r="N889" s="169"/>
      <c r="O889" s="169"/>
      <c r="P889" s="167"/>
      <c r="Q889" s="167"/>
    </row>
    <row r="890" spans="3:17" ht="16.5" customHeight="1">
      <c r="C890" s="241"/>
      <c r="D890" s="160"/>
      <c r="E890" s="140"/>
      <c r="F890" s="141"/>
      <c r="G890" s="141"/>
      <c r="H890" s="143"/>
      <c r="I890" s="144"/>
      <c r="J890" s="187"/>
      <c r="K890" s="143"/>
      <c r="L890" s="122"/>
      <c r="M890" s="169"/>
      <c r="N890" s="169"/>
      <c r="O890" s="169"/>
      <c r="P890" s="167"/>
      <c r="Q890" s="167"/>
    </row>
    <row r="891" spans="3:17" ht="16.5" customHeight="1">
      <c r="C891" s="241"/>
      <c r="D891" s="160"/>
      <c r="E891" s="140"/>
      <c r="F891" s="141"/>
      <c r="G891" s="141"/>
      <c r="H891" s="143"/>
      <c r="I891" s="144"/>
      <c r="J891" s="187"/>
      <c r="K891" s="143"/>
      <c r="L891" s="122"/>
      <c r="M891" s="169"/>
      <c r="N891" s="169"/>
      <c r="O891" s="169"/>
      <c r="P891" s="167"/>
      <c r="Q891" s="167"/>
    </row>
    <row r="892" spans="3:17" ht="16.5" customHeight="1">
      <c r="C892" s="241"/>
      <c r="D892" s="160"/>
      <c r="E892" s="140"/>
      <c r="F892" s="141"/>
      <c r="G892" s="141"/>
      <c r="H892" s="143"/>
      <c r="I892" s="144"/>
      <c r="J892" s="187"/>
      <c r="K892" s="143"/>
      <c r="L892" s="122"/>
      <c r="M892" s="169"/>
      <c r="N892" s="169"/>
      <c r="O892" s="169"/>
      <c r="P892" s="167"/>
      <c r="Q892" s="167"/>
    </row>
    <row r="893" spans="3:17" ht="16.5" customHeight="1">
      <c r="C893" s="241"/>
      <c r="D893" s="160"/>
      <c r="E893" s="140"/>
      <c r="F893" s="141"/>
      <c r="G893" s="141"/>
      <c r="H893" s="143"/>
      <c r="I893" s="144"/>
      <c r="J893" s="187"/>
      <c r="K893" s="143"/>
      <c r="L893" s="122"/>
      <c r="M893" s="169"/>
      <c r="N893" s="169"/>
      <c r="O893" s="169"/>
      <c r="P893" s="167"/>
      <c r="Q893" s="167"/>
    </row>
    <row r="894" spans="3:17" ht="16.5" customHeight="1">
      <c r="C894" s="241"/>
      <c r="D894" s="160"/>
      <c r="E894" s="140"/>
      <c r="F894" s="141"/>
      <c r="G894" s="141"/>
      <c r="H894" s="143"/>
      <c r="I894" s="144"/>
      <c r="J894" s="187"/>
      <c r="K894" s="143"/>
      <c r="L894" s="122"/>
      <c r="M894" s="169"/>
      <c r="N894" s="169"/>
      <c r="O894" s="169"/>
      <c r="P894" s="167"/>
      <c r="Q894" s="167"/>
    </row>
    <row r="895" spans="3:17" ht="16.5" customHeight="1">
      <c r="C895" s="241"/>
      <c r="D895" s="160"/>
      <c r="E895" s="140"/>
      <c r="F895" s="141"/>
      <c r="G895" s="141"/>
      <c r="H895" s="143"/>
      <c r="I895" s="144"/>
      <c r="J895" s="187"/>
      <c r="K895" s="143"/>
      <c r="L895" s="122"/>
      <c r="M895" s="169"/>
      <c r="N895" s="169"/>
      <c r="O895" s="169"/>
      <c r="P895" s="167"/>
      <c r="Q895" s="167"/>
    </row>
    <row r="896" spans="3:17" ht="16.5" customHeight="1">
      <c r="C896" s="241"/>
      <c r="D896" s="160"/>
      <c r="E896" s="140"/>
      <c r="F896" s="141"/>
      <c r="G896" s="141"/>
      <c r="H896" s="143"/>
      <c r="I896" s="144"/>
      <c r="J896" s="187"/>
      <c r="K896" s="143"/>
      <c r="L896" s="122"/>
      <c r="M896" s="169"/>
      <c r="N896" s="169"/>
      <c r="O896" s="169"/>
      <c r="P896" s="167"/>
      <c r="Q896" s="167"/>
    </row>
    <row r="897" spans="3:17" ht="16.5" customHeight="1">
      <c r="C897" s="241"/>
      <c r="D897" s="160"/>
      <c r="E897" s="140"/>
      <c r="F897" s="141"/>
      <c r="G897" s="141"/>
      <c r="H897" s="143"/>
      <c r="I897" s="144"/>
      <c r="J897" s="187"/>
      <c r="K897" s="143"/>
      <c r="L897" s="122"/>
      <c r="M897" s="169"/>
      <c r="N897" s="169"/>
      <c r="O897" s="169"/>
      <c r="P897" s="167"/>
      <c r="Q897" s="167"/>
    </row>
    <row r="898" spans="3:17" ht="16.5" customHeight="1">
      <c r="C898" s="241"/>
      <c r="D898" s="160"/>
      <c r="E898" s="140"/>
      <c r="F898" s="141"/>
      <c r="G898" s="141"/>
      <c r="H898" s="143"/>
      <c r="I898" s="144"/>
      <c r="J898" s="187"/>
      <c r="K898" s="143"/>
      <c r="L898" s="122"/>
      <c r="M898" s="169"/>
      <c r="N898" s="169"/>
      <c r="O898" s="169"/>
      <c r="P898" s="167"/>
      <c r="Q898" s="167"/>
    </row>
    <row r="899" spans="3:17" ht="16.5" customHeight="1">
      <c r="C899" s="241"/>
      <c r="D899" s="160"/>
      <c r="E899" s="140"/>
      <c r="F899" s="141"/>
      <c r="G899" s="141"/>
      <c r="H899" s="143"/>
      <c r="I899" s="144"/>
      <c r="J899" s="187"/>
      <c r="K899" s="143"/>
      <c r="L899" s="122"/>
      <c r="M899" s="169"/>
      <c r="N899" s="169"/>
      <c r="O899" s="169"/>
      <c r="P899" s="167"/>
      <c r="Q899" s="167"/>
    </row>
    <row r="900" spans="3:17" ht="16.5" customHeight="1">
      <c r="C900" s="241"/>
      <c r="D900" s="160"/>
      <c r="E900" s="140"/>
      <c r="F900" s="141"/>
      <c r="G900" s="141"/>
      <c r="H900" s="143"/>
      <c r="I900" s="144"/>
      <c r="J900" s="187"/>
      <c r="K900" s="143"/>
      <c r="L900" s="122"/>
      <c r="M900" s="169"/>
      <c r="N900" s="169"/>
      <c r="O900" s="169"/>
      <c r="P900" s="167"/>
      <c r="Q900" s="167"/>
    </row>
    <row r="901" spans="3:17" ht="16.5" customHeight="1">
      <c r="C901" s="241"/>
      <c r="D901" s="160"/>
      <c r="E901" s="140"/>
      <c r="F901" s="141"/>
      <c r="G901" s="141"/>
      <c r="H901" s="143"/>
      <c r="I901" s="144"/>
      <c r="J901" s="187"/>
      <c r="K901" s="143"/>
      <c r="L901" s="122"/>
      <c r="M901" s="169"/>
      <c r="N901" s="169"/>
      <c r="O901" s="169"/>
      <c r="P901" s="167"/>
      <c r="Q901" s="167"/>
    </row>
    <row r="902" spans="3:17" ht="16.5" customHeight="1">
      <c r="C902" s="241"/>
      <c r="D902" s="160"/>
      <c r="E902" s="140"/>
      <c r="F902" s="141"/>
      <c r="G902" s="141"/>
      <c r="H902" s="143"/>
      <c r="I902" s="144"/>
      <c r="J902" s="187"/>
      <c r="K902" s="143"/>
      <c r="L902" s="122"/>
      <c r="M902" s="169"/>
      <c r="N902" s="169"/>
      <c r="O902" s="169"/>
      <c r="P902" s="167"/>
      <c r="Q902" s="167"/>
    </row>
    <row r="903" spans="3:17" ht="16.5" customHeight="1">
      <c r="C903" s="241"/>
      <c r="D903" s="160"/>
      <c r="E903" s="140"/>
      <c r="F903" s="141"/>
      <c r="G903" s="141"/>
      <c r="H903" s="143"/>
      <c r="I903" s="144"/>
      <c r="J903" s="187"/>
      <c r="K903" s="143"/>
      <c r="L903" s="122"/>
      <c r="M903" s="169"/>
      <c r="N903" s="169"/>
      <c r="O903" s="169"/>
      <c r="P903" s="167"/>
      <c r="Q903" s="167"/>
    </row>
    <row r="904" spans="3:17" ht="16.5" customHeight="1">
      <c r="C904" s="241"/>
      <c r="D904" s="160"/>
      <c r="E904" s="140"/>
      <c r="F904" s="141"/>
      <c r="G904" s="141"/>
      <c r="H904" s="143"/>
      <c r="I904" s="144"/>
      <c r="J904" s="187"/>
      <c r="K904" s="143"/>
      <c r="L904" s="122"/>
      <c r="M904" s="169"/>
      <c r="N904" s="169"/>
      <c r="O904" s="169"/>
      <c r="P904" s="167"/>
      <c r="Q904" s="167"/>
    </row>
    <row r="905" spans="3:17" ht="16.5" customHeight="1">
      <c r="C905" s="241"/>
      <c r="D905" s="160"/>
      <c r="E905" s="140"/>
      <c r="F905" s="141"/>
      <c r="G905" s="141"/>
      <c r="H905" s="143"/>
      <c r="I905" s="144"/>
      <c r="J905" s="187"/>
      <c r="K905" s="143"/>
      <c r="L905" s="122"/>
      <c r="M905" s="169"/>
      <c r="N905" s="169"/>
      <c r="O905" s="169"/>
      <c r="P905" s="167"/>
      <c r="Q905" s="167"/>
    </row>
    <row r="906" spans="3:17" ht="16.5" customHeight="1">
      <c r="C906" s="241"/>
      <c r="D906" s="160"/>
      <c r="E906" s="140"/>
      <c r="F906" s="141"/>
      <c r="G906" s="141"/>
      <c r="H906" s="143"/>
      <c r="I906" s="144"/>
      <c r="J906" s="187"/>
      <c r="K906" s="143"/>
      <c r="L906" s="122"/>
      <c r="M906" s="169"/>
      <c r="N906" s="169"/>
      <c r="O906" s="169"/>
      <c r="P906" s="167"/>
      <c r="Q906" s="167"/>
    </row>
    <row r="907" spans="3:17" ht="16.5" customHeight="1">
      <c r="C907" s="241"/>
      <c r="D907" s="160"/>
      <c r="E907" s="140"/>
      <c r="F907" s="141"/>
      <c r="G907" s="141"/>
      <c r="H907" s="143"/>
      <c r="I907" s="144"/>
      <c r="J907" s="187"/>
      <c r="K907" s="143"/>
      <c r="L907" s="122"/>
      <c r="M907" s="169"/>
      <c r="N907" s="169"/>
      <c r="O907" s="169"/>
      <c r="P907" s="167"/>
      <c r="Q907" s="167"/>
    </row>
    <row r="908" spans="3:17" ht="16.5" customHeight="1">
      <c r="C908" s="241"/>
      <c r="D908" s="160"/>
      <c r="E908" s="140"/>
      <c r="F908" s="141"/>
      <c r="G908" s="141"/>
      <c r="H908" s="143"/>
      <c r="I908" s="144"/>
      <c r="J908" s="187"/>
      <c r="K908" s="143"/>
      <c r="L908" s="122"/>
      <c r="M908" s="169"/>
      <c r="N908" s="169"/>
      <c r="O908" s="169"/>
      <c r="P908" s="167"/>
      <c r="Q908" s="167"/>
    </row>
    <row r="909" spans="3:17" ht="16.5" customHeight="1">
      <c r="C909" s="241"/>
      <c r="D909" s="160"/>
      <c r="E909" s="140"/>
      <c r="F909" s="141"/>
      <c r="G909" s="141"/>
      <c r="H909" s="143"/>
      <c r="I909" s="144"/>
      <c r="J909" s="187"/>
      <c r="K909" s="143"/>
      <c r="L909" s="122"/>
      <c r="M909" s="169"/>
      <c r="N909" s="169"/>
      <c r="O909" s="169"/>
      <c r="P909" s="167"/>
      <c r="Q909" s="167"/>
    </row>
    <row r="910" spans="3:17" ht="16.5" customHeight="1">
      <c r="C910" s="241"/>
      <c r="D910" s="160"/>
      <c r="E910" s="140"/>
      <c r="F910" s="141"/>
      <c r="G910" s="141"/>
      <c r="H910" s="143"/>
      <c r="I910" s="144"/>
      <c r="J910" s="187"/>
      <c r="K910" s="143"/>
      <c r="L910" s="122"/>
      <c r="M910" s="169"/>
      <c r="N910" s="169"/>
      <c r="O910" s="169"/>
      <c r="P910" s="167"/>
      <c r="Q910" s="167"/>
    </row>
    <row r="911" spans="3:17" ht="16.5" customHeight="1">
      <c r="C911" s="241"/>
      <c r="D911" s="160"/>
      <c r="E911" s="140"/>
      <c r="F911" s="141"/>
      <c r="G911" s="141"/>
      <c r="H911" s="143"/>
      <c r="I911" s="144"/>
      <c r="J911" s="187"/>
      <c r="K911" s="143"/>
      <c r="L911" s="122"/>
      <c r="M911" s="169"/>
      <c r="N911" s="169"/>
      <c r="O911" s="169"/>
      <c r="P911" s="167"/>
      <c r="Q911" s="167"/>
    </row>
    <row r="912" spans="3:17" ht="16.5" customHeight="1">
      <c r="C912" s="241"/>
      <c r="D912" s="160"/>
      <c r="E912" s="140"/>
      <c r="F912" s="141"/>
      <c r="G912" s="141"/>
      <c r="H912" s="143"/>
      <c r="I912" s="144"/>
      <c r="J912" s="187"/>
      <c r="K912" s="143"/>
      <c r="L912" s="122"/>
      <c r="M912" s="169"/>
      <c r="N912" s="169"/>
      <c r="O912" s="169"/>
      <c r="P912" s="167"/>
      <c r="Q912" s="167"/>
    </row>
    <row r="913" spans="3:17" ht="16.5" customHeight="1">
      <c r="C913" s="241"/>
      <c r="D913" s="160"/>
      <c r="E913" s="140"/>
      <c r="F913" s="141"/>
      <c r="G913" s="141"/>
      <c r="H913" s="143"/>
      <c r="I913" s="144"/>
      <c r="J913" s="187"/>
      <c r="K913" s="143"/>
      <c r="L913" s="122"/>
      <c r="M913" s="169"/>
      <c r="N913" s="169"/>
      <c r="O913" s="169"/>
      <c r="P913" s="167"/>
      <c r="Q913" s="167"/>
    </row>
    <row r="914" spans="3:17" ht="16.5" customHeight="1">
      <c r="C914" s="241"/>
      <c r="D914" s="160"/>
      <c r="E914" s="140"/>
      <c r="F914" s="141"/>
      <c r="G914" s="141"/>
      <c r="H914" s="143"/>
      <c r="I914" s="144"/>
      <c r="J914" s="187"/>
      <c r="K914" s="143"/>
      <c r="L914" s="122"/>
      <c r="M914" s="169"/>
      <c r="N914" s="169"/>
      <c r="O914" s="169"/>
      <c r="P914" s="167"/>
      <c r="Q914" s="167"/>
    </row>
    <row r="915" spans="3:17" ht="16.5" customHeight="1">
      <c r="C915" s="241"/>
      <c r="D915" s="160"/>
      <c r="E915" s="140"/>
      <c r="F915" s="141"/>
      <c r="G915" s="141"/>
      <c r="H915" s="143"/>
      <c r="I915" s="144"/>
      <c r="J915" s="187"/>
      <c r="K915" s="143"/>
      <c r="L915" s="122"/>
      <c r="M915" s="169"/>
      <c r="N915" s="169"/>
      <c r="O915" s="169"/>
      <c r="P915" s="167"/>
      <c r="Q915" s="167"/>
    </row>
    <row r="916" spans="3:17" ht="16.5" customHeight="1">
      <c r="C916" s="241"/>
      <c r="D916" s="160"/>
      <c r="E916" s="140"/>
      <c r="F916" s="141"/>
      <c r="G916" s="141"/>
      <c r="H916" s="143"/>
      <c r="I916" s="144"/>
      <c r="J916" s="187"/>
      <c r="K916" s="143"/>
      <c r="L916" s="122"/>
      <c r="M916" s="169"/>
      <c r="N916" s="169"/>
      <c r="O916" s="169"/>
      <c r="P916" s="167"/>
      <c r="Q916" s="167"/>
    </row>
    <row r="917" spans="3:17" ht="16.5" customHeight="1">
      <c r="C917" s="241"/>
      <c r="D917" s="160"/>
      <c r="E917" s="140"/>
      <c r="F917" s="141"/>
      <c r="G917" s="141"/>
      <c r="H917" s="143"/>
      <c r="I917" s="144"/>
      <c r="J917" s="187"/>
      <c r="K917" s="143"/>
      <c r="L917" s="122"/>
      <c r="M917" s="169"/>
      <c r="N917" s="169"/>
      <c r="O917" s="169"/>
      <c r="P917" s="167"/>
      <c r="Q917" s="167"/>
    </row>
    <row r="918" spans="3:17" ht="16.5" customHeight="1">
      <c r="C918" s="241"/>
      <c r="D918" s="160"/>
      <c r="E918" s="140"/>
      <c r="F918" s="141"/>
      <c r="G918" s="141"/>
      <c r="H918" s="143"/>
      <c r="I918" s="144"/>
      <c r="J918" s="187"/>
      <c r="K918" s="143"/>
      <c r="L918" s="122"/>
      <c r="M918" s="169"/>
      <c r="N918" s="169"/>
      <c r="O918" s="169"/>
      <c r="P918" s="167"/>
      <c r="Q918" s="167"/>
    </row>
    <row r="919" spans="3:17" ht="16.5" customHeight="1">
      <c r="C919" s="241"/>
      <c r="D919" s="160"/>
      <c r="E919" s="140"/>
      <c r="F919" s="141"/>
      <c r="G919" s="141"/>
      <c r="H919" s="143"/>
      <c r="I919" s="144"/>
      <c r="J919" s="187"/>
      <c r="K919" s="143"/>
      <c r="L919" s="122"/>
      <c r="M919" s="169"/>
      <c r="N919" s="169"/>
      <c r="O919" s="169"/>
      <c r="P919" s="167"/>
      <c r="Q919" s="167"/>
    </row>
    <row r="920" spans="3:17" ht="16.5" customHeight="1">
      <c r="C920" s="241"/>
      <c r="D920" s="160"/>
      <c r="E920" s="140"/>
      <c r="F920" s="141"/>
      <c r="G920" s="141"/>
      <c r="H920" s="143"/>
      <c r="I920" s="144"/>
      <c r="J920" s="187"/>
      <c r="K920" s="143"/>
      <c r="L920" s="122"/>
      <c r="M920" s="169"/>
      <c r="N920" s="169"/>
      <c r="O920" s="169"/>
      <c r="P920" s="167"/>
      <c r="Q920" s="167"/>
    </row>
    <row r="921" spans="3:17" ht="16.5" customHeight="1">
      <c r="C921" s="241"/>
      <c r="D921" s="160"/>
      <c r="E921" s="140"/>
      <c r="F921" s="141"/>
      <c r="G921" s="141"/>
      <c r="H921" s="143"/>
      <c r="I921" s="144"/>
      <c r="J921" s="187"/>
      <c r="K921" s="143"/>
      <c r="L921" s="122"/>
      <c r="M921" s="169"/>
      <c r="N921" s="169"/>
      <c r="O921" s="169"/>
      <c r="P921" s="167"/>
      <c r="Q921" s="167"/>
    </row>
    <row r="922" spans="3:17" ht="16.5" customHeight="1">
      <c r="C922" s="241"/>
      <c r="D922" s="160"/>
      <c r="E922" s="140"/>
      <c r="F922" s="141"/>
      <c r="G922" s="141"/>
      <c r="H922" s="143"/>
      <c r="I922" s="144"/>
      <c r="J922" s="187"/>
      <c r="K922" s="143"/>
      <c r="L922" s="122"/>
      <c r="M922" s="169"/>
      <c r="N922" s="169"/>
      <c r="O922" s="169"/>
      <c r="P922" s="167"/>
      <c r="Q922" s="167"/>
    </row>
    <row r="923" spans="3:17" ht="16.5" customHeight="1">
      <c r="C923" s="241"/>
      <c r="D923" s="160"/>
      <c r="E923" s="140"/>
      <c r="F923" s="141"/>
      <c r="G923" s="141"/>
      <c r="H923" s="143"/>
      <c r="I923" s="144"/>
      <c r="J923" s="187"/>
      <c r="K923" s="143"/>
      <c r="L923" s="122"/>
      <c r="M923" s="169"/>
      <c r="N923" s="169"/>
      <c r="O923" s="169"/>
      <c r="P923" s="167"/>
      <c r="Q923" s="167"/>
    </row>
    <row r="924" spans="3:17" ht="16.5" customHeight="1">
      <c r="C924" s="241"/>
      <c r="D924" s="160"/>
      <c r="E924" s="140"/>
      <c r="F924" s="141"/>
      <c r="G924" s="141"/>
      <c r="H924" s="143"/>
      <c r="I924" s="144"/>
      <c r="J924" s="187"/>
      <c r="K924" s="143"/>
      <c r="L924" s="122"/>
      <c r="M924" s="169"/>
      <c r="N924" s="169"/>
      <c r="O924" s="169"/>
      <c r="P924" s="167"/>
      <c r="Q924" s="167"/>
    </row>
    <row r="925" spans="3:17" ht="16.5" customHeight="1">
      <c r="C925" s="241"/>
      <c r="D925" s="160"/>
      <c r="E925" s="140"/>
      <c r="F925" s="141"/>
      <c r="G925" s="141"/>
      <c r="H925" s="143"/>
      <c r="I925" s="144"/>
      <c r="J925" s="187"/>
      <c r="K925" s="143"/>
      <c r="L925" s="122"/>
      <c r="M925" s="169"/>
      <c r="N925" s="169"/>
      <c r="O925" s="169"/>
      <c r="P925" s="167"/>
      <c r="Q925" s="167"/>
    </row>
    <row r="926" spans="3:17" ht="16.5" customHeight="1">
      <c r="C926" s="241"/>
      <c r="D926" s="160"/>
      <c r="E926" s="140"/>
      <c r="F926" s="141"/>
      <c r="G926" s="141"/>
      <c r="H926" s="143"/>
      <c r="I926" s="144"/>
      <c r="J926" s="187"/>
      <c r="K926" s="143"/>
      <c r="L926" s="122"/>
      <c r="M926" s="169"/>
      <c r="N926" s="169"/>
      <c r="O926" s="169"/>
      <c r="P926" s="167"/>
      <c r="Q926" s="167"/>
    </row>
    <row r="927" spans="3:17" ht="16.5" customHeight="1">
      <c r="C927" s="241"/>
      <c r="D927" s="160"/>
      <c r="E927" s="140"/>
      <c r="F927" s="141"/>
      <c r="G927" s="141"/>
      <c r="H927" s="143"/>
      <c r="I927" s="144"/>
      <c r="J927" s="187"/>
      <c r="K927" s="143"/>
      <c r="L927" s="122"/>
      <c r="M927" s="169"/>
      <c r="N927" s="169"/>
      <c r="O927" s="169"/>
      <c r="P927" s="167"/>
      <c r="Q927" s="167"/>
    </row>
    <row r="928" spans="3:17" ht="16.5" customHeight="1">
      <c r="C928" s="241"/>
      <c r="D928" s="160"/>
      <c r="E928" s="140"/>
      <c r="F928" s="141"/>
      <c r="G928" s="141"/>
      <c r="H928" s="143"/>
      <c r="I928" s="144"/>
      <c r="J928" s="187"/>
      <c r="K928" s="143"/>
      <c r="L928" s="122"/>
      <c r="M928" s="169"/>
      <c r="N928" s="169"/>
      <c r="O928" s="169"/>
      <c r="P928" s="167"/>
      <c r="Q928" s="167"/>
    </row>
    <row r="929" spans="3:17" ht="16.5" customHeight="1">
      <c r="C929" s="241"/>
      <c r="D929" s="160"/>
      <c r="E929" s="140"/>
      <c r="F929" s="141"/>
      <c r="G929" s="141"/>
      <c r="H929" s="143"/>
      <c r="I929" s="144"/>
      <c r="J929" s="187"/>
      <c r="K929" s="143"/>
      <c r="L929" s="122"/>
      <c r="M929" s="169"/>
      <c r="N929" s="169"/>
      <c r="O929" s="169"/>
      <c r="P929" s="167"/>
      <c r="Q929" s="167"/>
    </row>
    <row r="930" spans="3:17" ht="16.5" customHeight="1">
      <c r="C930" s="241"/>
      <c r="D930" s="160"/>
      <c r="E930" s="140"/>
      <c r="F930" s="141"/>
      <c r="G930" s="141"/>
      <c r="H930" s="143"/>
      <c r="I930" s="144"/>
      <c r="J930" s="187"/>
      <c r="K930" s="143"/>
      <c r="L930" s="122"/>
      <c r="M930" s="169"/>
      <c r="N930" s="169"/>
      <c r="O930" s="169"/>
      <c r="P930" s="167"/>
      <c r="Q930" s="167"/>
    </row>
    <row r="931" spans="3:17" ht="16.5" customHeight="1">
      <c r="C931" s="241"/>
      <c r="D931" s="160"/>
      <c r="E931" s="140"/>
      <c r="F931" s="141"/>
      <c r="G931" s="141"/>
      <c r="H931" s="143"/>
      <c r="I931" s="144"/>
      <c r="J931" s="187"/>
      <c r="K931" s="143"/>
      <c r="L931" s="122"/>
      <c r="M931" s="169"/>
      <c r="N931" s="169"/>
      <c r="O931" s="169"/>
      <c r="P931" s="167"/>
      <c r="Q931" s="167"/>
    </row>
    <row r="932" spans="3:17" ht="16.5" customHeight="1">
      <c r="C932" s="241"/>
      <c r="D932" s="160"/>
      <c r="E932" s="140"/>
      <c r="F932" s="141"/>
      <c r="G932" s="141"/>
      <c r="H932" s="143"/>
      <c r="I932" s="144"/>
      <c r="J932" s="187"/>
      <c r="K932" s="143"/>
      <c r="L932" s="122"/>
      <c r="M932" s="169"/>
      <c r="N932" s="169"/>
      <c r="O932" s="169"/>
      <c r="P932" s="167"/>
      <c r="Q932" s="167"/>
    </row>
    <row r="933" spans="3:17" ht="16.5" customHeight="1">
      <c r="C933" s="241"/>
      <c r="D933" s="160"/>
      <c r="E933" s="140"/>
      <c r="F933" s="141"/>
      <c r="G933" s="141"/>
      <c r="H933" s="143"/>
      <c r="I933" s="144"/>
      <c r="J933" s="187"/>
      <c r="K933" s="143"/>
      <c r="L933" s="122"/>
      <c r="M933" s="169"/>
      <c r="N933" s="169"/>
      <c r="O933" s="169"/>
      <c r="P933" s="167"/>
      <c r="Q933" s="167"/>
    </row>
    <row r="934" spans="3:17" ht="16.5" customHeight="1">
      <c r="C934" s="241"/>
      <c r="D934" s="160"/>
      <c r="E934" s="140"/>
      <c r="F934" s="141"/>
      <c r="G934" s="141"/>
      <c r="H934" s="143"/>
      <c r="I934" s="144"/>
      <c r="J934" s="187"/>
      <c r="K934" s="143"/>
      <c r="L934" s="122"/>
      <c r="M934" s="169"/>
      <c r="N934" s="169"/>
      <c r="O934" s="169"/>
      <c r="P934" s="167"/>
      <c r="Q934" s="167"/>
    </row>
    <row r="935" spans="3:17" ht="16.5" customHeight="1">
      <c r="C935" s="241"/>
      <c r="D935" s="160"/>
      <c r="E935" s="140"/>
      <c r="F935" s="141"/>
      <c r="G935" s="141"/>
      <c r="H935" s="143"/>
      <c r="I935" s="144"/>
      <c r="J935" s="187"/>
      <c r="K935" s="143"/>
      <c r="L935" s="122"/>
      <c r="M935" s="169"/>
      <c r="N935" s="169"/>
      <c r="O935" s="169"/>
      <c r="P935" s="167"/>
      <c r="Q935" s="167"/>
    </row>
    <row r="936" spans="3:17" ht="16.5" customHeight="1">
      <c r="C936" s="241"/>
      <c r="D936" s="160"/>
      <c r="E936" s="140"/>
      <c r="F936" s="141"/>
      <c r="G936" s="141"/>
      <c r="H936" s="143"/>
      <c r="I936" s="144"/>
      <c r="J936" s="187"/>
      <c r="K936" s="143"/>
      <c r="L936" s="122"/>
      <c r="M936" s="169"/>
      <c r="N936" s="169"/>
      <c r="O936" s="169"/>
      <c r="P936" s="167"/>
      <c r="Q936" s="167"/>
    </row>
    <row r="937" spans="3:17" ht="16.5" customHeight="1">
      <c r="C937" s="241"/>
      <c r="D937" s="160"/>
      <c r="E937" s="140"/>
      <c r="F937" s="141"/>
      <c r="G937" s="141"/>
      <c r="H937" s="143"/>
      <c r="I937" s="144"/>
      <c r="J937" s="187"/>
      <c r="K937" s="143"/>
      <c r="L937" s="122"/>
      <c r="M937" s="169"/>
      <c r="N937" s="169"/>
      <c r="O937" s="169"/>
      <c r="P937" s="167"/>
      <c r="Q937" s="167"/>
    </row>
    <row r="938" spans="3:17" ht="16.5" customHeight="1">
      <c r="C938" s="241"/>
      <c r="D938" s="160"/>
      <c r="E938" s="140"/>
      <c r="F938" s="141"/>
      <c r="G938" s="141"/>
      <c r="H938" s="143"/>
      <c r="I938" s="144"/>
      <c r="J938" s="187"/>
      <c r="K938" s="143"/>
      <c r="L938" s="122"/>
      <c r="M938" s="169"/>
      <c r="N938" s="169"/>
      <c r="O938" s="169"/>
      <c r="P938" s="167"/>
      <c r="Q938" s="167"/>
    </row>
    <row r="939" spans="3:17" ht="16.5" customHeight="1">
      <c r="C939" s="241"/>
      <c r="D939" s="160"/>
      <c r="E939" s="140"/>
      <c r="F939" s="141"/>
      <c r="G939" s="141"/>
      <c r="H939" s="143"/>
      <c r="I939" s="144"/>
      <c r="J939" s="187"/>
      <c r="K939" s="143"/>
      <c r="L939" s="122"/>
      <c r="M939" s="169"/>
      <c r="N939" s="169"/>
      <c r="O939" s="169"/>
      <c r="P939" s="167"/>
      <c r="Q939" s="167"/>
    </row>
    <row r="940" spans="3:17" ht="16.5" customHeight="1">
      <c r="C940" s="241"/>
      <c r="D940" s="160"/>
      <c r="E940" s="140"/>
      <c r="F940" s="141"/>
      <c r="G940" s="141"/>
      <c r="H940" s="143"/>
      <c r="I940" s="144"/>
      <c r="J940" s="187"/>
      <c r="K940" s="143"/>
      <c r="L940" s="122"/>
      <c r="M940" s="169"/>
      <c r="N940" s="169"/>
      <c r="O940" s="169"/>
      <c r="P940" s="167"/>
      <c r="Q940" s="167"/>
    </row>
    <row r="941" spans="3:17" ht="16.5" customHeight="1">
      <c r="C941" s="241"/>
      <c r="D941" s="160"/>
      <c r="E941" s="140"/>
      <c r="F941" s="141"/>
      <c r="G941" s="141"/>
      <c r="H941" s="143"/>
      <c r="I941" s="144"/>
      <c r="J941" s="187"/>
      <c r="K941" s="143"/>
      <c r="L941" s="122"/>
      <c r="M941" s="169"/>
      <c r="N941" s="169"/>
      <c r="O941" s="169"/>
      <c r="P941" s="167"/>
      <c r="Q941" s="167"/>
    </row>
    <row r="942" spans="3:17" ht="16.5" customHeight="1">
      <c r="C942" s="241"/>
      <c r="D942" s="160"/>
      <c r="E942" s="140"/>
      <c r="F942" s="141"/>
      <c r="G942" s="141"/>
      <c r="H942" s="143"/>
      <c r="I942" s="144"/>
      <c r="J942" s="187"/>
      <c r="K942" s="143"/>
      <c r="L942" s="122"/>
      <c r="M942" s="169"/>
      <c r="N942" s="169"/>
      <c r="O942" s="169"/>
      <c r="P942" s="167"/>
      <c r="Q942" s="167"/>
    </row>
    <row r="943" spans="3:17" ht="16.5" customHeight="1">
      <c r="C943" s="241"/>
      <c r="D943" s="160"/>
      <c r="E943" s="140"/>
      <c r="F943" s="141"/>
      <c r="G943" s="141"/>
      <c r="H943" s="143"/>
      <c r="I943" s="144"/>
      <c r="J943" s="187"/>
      <c r="K943" s="143"/>
      <c r="L943" s="122"/>
      <c r="M943" s="169"/>
      <c r="N943" s="169"/>
      <c r="O943" s="169"/>
      <c r="P943" s="167"/>
      <c r="Q943" s="167"/>
    </row>
    <row r="944" spans="3:17" ht="16.5" customHeight="1">
      <c r="C944" s="241"/>
      <c r="D944" s="160"/>
      <c r="E944" s="140"/>
      <c r="F944" s="141"/>
      <c r="G944" s="141"/>
      <c r="H944" s="143"/>
      <c r="I944" s="144"/>
      <c r="J944" s="187"/>
      <c r="K944" s="143"/>
      <c r="L944" s="122"/>
      <c r="M944" s="169"/>
      <c r="N944" s="169"/>
      <c r="O944" s="169"/>
      <c r="P944" s="167"/>
      <c r="Q944" s="167"/>
    </row>
    <row r="945" spans="3:17" ht="16.5" customHeight="1">
      <c r="C945" s="241"/>
      <c r="D945" s="160"/>
      <c r="E945" s="140"/>
      <c r="F945" s="141"/>
      <c r="G945" s="141"/>
      <c r="H945" s="143"/>
      <c r="I945" s="144"/>
      <c r="J945" s="187"/>
      <c r="K945" s="143"/>
      <c r="L945" s="122"/>
      <c r="M945" s="169"/>
      <c r="N945" s="169"/>
      <c r="O945" s="169"/>
      <c r="P945" s="167"/>
      <c r="Q945" s="167"/>
    </row>
    <row r="946" spans="3:17" ht="16.5" customHeight="1">
      <c r="C946" s="241"/>
      <c r="D946" s="160"/>
      <c r="E946" s="140"/>
      <c r="F946" s="141"/>
      <c r="G946" s="141"/>
      <c r="H946" s="143"/>
      <c r="I946" s="144"/>
      <c r="J946" s="187"/>
      <c r="K946" s="143"/>
      <c r="L946" s="122"/>
      <c r="M946" s="169"/>
      <c r="N946" s="169"/>
      <c r="O946" s="169"/>
      <c r="P946" s="167"/>
      <c r="Q946" s="167"/>
    </row>
    <row r="947" spans="3:17" ht="16.5" customHeight="1">
      <c r="C947" s="241"/>
      <c r="D947" s="160"/>
      <c r="E947" s="140"/>
      <c r="F947" s="141"/>
      <c r="G947" s="141"/>
      <c r="H947" s="143"/>
      <c r="I947" s="144"/>
      <c r="J947" s="187"/>
      <c r="K947" s="143"/>
      <c r="L947" s="122"/>
      <c r="M947" s="169"/>
      <c r="N947" s="169"/>
      <c r="O947" s="169"/>
      <c r="P947" s="167"/>
      <c r="Q947" s="167"/>
    </row>
    <row r="948" spans="3:17" ht="16.5" customHeight="1">
      <c r="C948" s="241"/>
      <c r="D948" s="160"/>
      <c r="E948" s="140"/>
      <c r="F948" s="141"/>
      <c r="G948" s="141"/>
      <c r="H948" s="143"/>
      <c r="I948" s="144"/>
      <c r="J948" s="187"/>
      <c r="K948" s="143"/>
      <c r="L948" s="122"/>
      <c r="M948" s="169"/>
      <c r="N948" s="169"/>
      <c r="O948" s="169"/>
      <c r="P948" s="167"/>
      <c r="Q948" s="167"/>
    </row>
    <row r="949" spans="3:17" ht="16.5" customHeight="1">
      <c r="C949" s="241"/>
      <c r="D949" s="160"/>
      <c r="E949" s="140"/>
      <c r="F949" s="141"/>
      <c r="G949" s="141"/>
      <c r="H949" s="143"/>
      <c r="I949" s="144"/>
      <c r="J949" s="187"/>
      <c r="K949" s="143"/>
      <c r="L949" s="122"/>
      <c r="M949" s="169"/>
      <c r="N949" s="169"/>
      <c r="O949" s="169"/>
      <c r="P949" s="167"/>
      <c r="Q949" s="167"/>
    </row>
    <row r="950" spans="3:17" ht="16.5" customHeight="1">
      <c r="C950" s="241"/>
      <c r="D950" s="160"/>
      <c r="E950" s="140"/>
      <c r="F950" s="141"/>
      <c r="G950" s="141"/>
      <c r="H950" s="143"/>
      <c r="I950" s="144"/>
      <c r="J950" s="187"/>
      <c r="K950" s="143"/>
      <c r="L950" s="122"/>
      <c r="M950" s="169"/>
      <c r="N950" s="169"/>
      <c r="O950" s="169"/>
      <c r="P950" s="167"/>
      <c r="Q950" s="167"/>
    </row>
    <row r="951" spans="3:17" ht="16.5" customHeight="1">
      <c r="C951" s="241"/>
      <c r="D951" s="160"/>
      <c r="E951" s="140"/>
      <c r="F951" s="141"/>
      <c r="G951" s="141"/>
      <c r="H951" s="143"/>
      <c r="I951" s="144"/>
      <c r="J951" s="187"/>
      <c r="K951" s="143"/>
      <c r="L951" s="122"/>
      <c r="M951" s="169"/>
      <c r="N951" s="169"/>
      <c r="O951" s="169"/>
      <c r="P951" s="167"/>
      <c r="Q951" s="167"/>
    </row>
    <row r="952" spans="3:17" ht="16.5" customHeight="1">
      <c r="C952" s="241"/>
      <c r="D952" s="160"/>
      <c r="E952" s="140"/>
      <c r="F952" s="141"/>
      <c r="G952" s="141"/>
      <c r="H952" s="143"/>
      <c r="I952" s="144"/>
      <c r="J952" s="187"/>
      <c r="K952" s="143"/>
      <c r="L952" s="122"/>
      <c r="M952" s="169"/>
      <c r="N952" s="169"/>
      <c r="O952" s="169"/>
      <c r="P952" s="167"/>
      <c r="Q952" s="167"/>
    </row>
    <row r="953" spans="3:17" ht="16.5" customHeight="1">
      <c r="C953" s="241"/>
      <c r="D953" s="160"/>
      <c r="E953" s="140"/>
      <c r="F953" s="141"/>
      <c r="G953" s="141"/>
      <c r="H953" s="143"/>
      <c r="I953" s="144"/>
      <c r="J953" s="187"/>
      <c r="K953" s="143"/>
      <c r="L953" s="122"/>
      <c r="M953" s="169"/>
      <c r="N953" s="169"/>
      <c r="O953" s="169"/>
      <c r="P953" s="167"/>
      <c r="Q953" s="167"/>
    </row>
    <row r="954" spans="3:17" ht="16.5" customHeight="1">
      <c r="C954" s="241"/>
      <c r="D954" s="160"/>
      <c r="E954" s="140"/>
      <c r="F954" s="141"/>
      <c r="G954" s="141"/>
      <c r="H954" s="143"/>
      <c r="I954" s="144"/>
      <c r="J954" s="187"/>
      <c r="K954" s="143"/>
      <c r="L954" s="122"/>
      <c r="M954" s="169"/>
      <c r="N954" s="169"/>
      <c r="O954" s="169"/>
      <c r="P954" s="167"/>
      <c r="Q954" s="167"/>
    </row>
    <row r="955" spans="3:17" ht="16.5" customHeight="1">
      <c r="C955" s="241"/>
      <c r="D955" s="160"/>
      <c r="E955" s="140"/>
      <c r="F955" s="141"/>
      <c r="G955" s="141"/>
      <c r="H955" s="143"/>
      <c r="I955" s="144"/>
      <c r="J955" s="187"/>
      <c r="K955" s="143"/>
      <c r="L955" s="122"/>
      <c r="M955" s="169"/>
      <c r="N955" s="169"/>
      <c r="O955" s="169"/>
      <c r="P955" s="167"/>
      <c r="Q955" s="167"/>
    </row>
    <row r="956" spans="3:17" ht="16.5" customHeight="1">
      <c r="C956" s="241"/>
      <c r="D956" s="160"/>
      <c r="E956" s="140"/>
      <c r="F956" s="141"/>
      <c r="G956" s="141"/>
      <c r="H956" s="143"/>
      <c r="I956" s="144"/>
      <c r="J956" s="187"/>
      <c r="K956" s="143"/>
      <c r="L956" s="122"/>
      <c r="M956" s="169"/>
      <c r="N956" s="169"/>
      <c r="O956" s="169"/>
      <c r="P956" s="167"/>
      <c r="Q956" s="167"/>
    </row>
    <row r="957" spans="3:17" ht="16.5" customHeight="1">
      <c r="C957" s="241"/>
      <c r="D957" s="160"/>
      <c r="E957" s="140"/>
      <c r="F957" s="141"/>
      <c r="G957" s="141"/>
      <c r="H957" s="143"/>
      <c r="I957" s="144"/>
      <c r="J957" s="187"/>
      <c r="K957" s="143"/>
      <c r="L957" s="122"/>
      <c r="M957" s="169"/>
      <c r="N957" s="169"/>
      <c r="O957" s="169"/>
      <c r="P957" s="167"/>
      <c r="Q957" s="167"/>
    </row>
    <row r="958" spans="3:17" ht="16.5" customHeight="1">
      <c r="C958" s="241"/>
      <c r="D958" s="160"/>
      <c r="E958" s="140"/>
      <c r="F958" s="141"/>
      <c r="G958" s="141"/>
      <c r="H958" s="143"/>
      <c r="I958" s="144"/>
      <c r="J958" s="187"/>
      <c r="K958" s="143"/>
      <c r="L958" s="122"/>
      <c r="M958" s="169"/>
      <c r="N958" s="169"/>
      <c r="O958" s="169"/>
      <c r="P958" s="167"/>
      <c r="Q958" s="167"/>
    </row>
    <row r="959" spans="3:17" ht="16.5" customHeight="1">
      <c r="C959" s="241"/>
      <c r="D959" s="160"/>
      <c r="E959" s="140"/>
      <c r="F959" s="141"/>
      <c r="G959" s="141"/>
      <c r="H959" s="143"/>
      <c r="I959" s="144"/>
      <c r="J959" s="187"/>
      <c r="K959" s="143"/>
      <c r="L959" s="122"/>
      <c r="M959" s="169"/>
      <c r="N959" s="169"/>
      <c r="O959" s="169"/>
      <c r="P959" s="167"/>
      <c r="Q959" s="167"/>
    </row>
    <row r="960" spans="3:17" ht="16.5" customHeight="1">
      <c r="C960" s="241"/>
      <c r="D960" s="160"/>
      <c r="E960" s="140"/>
      <c r="F960" s="141"/>
      <c r="G960" s="141"/>
      <c r="H960" s="143"/>
      <c r="I960" s="144"/>
      <c r="J960" s="187"/>
      <c r="K960" s="143"/>
      <c r="L960" s="122"/>
      <c r="M960" s="169"/>
      <c r="N960" s="169"/>
      <c r="O960" s="169"/>
      <c r="P960" s="167"/>
      <c r="Q960" s="167"/>
    </row>
    <row r="961" spans="3:17" ht="16.5" customHeight="1">
      <c r="C961" s="241"/>
      <c r="D961" s="160"/>
      <c r="E961" s="140"/>
      <c r="F961" s="141"/>
      <c r="G961" s="141"/>
      <c r="H961" s="143"/>
      <c r="I961" s="144"/>
      <c r="J961" s="187"/>
      <c r="K961" s="143"/>
      <c r="L961" s="122"/>
      <c r="M961" s="169"/>
      <c r="N961" s="169"/>
      <c r="O961" s="169"/>
      <c r="P961" s="167"/>
      <c r="Q961" s="167"/>
    </row>
    <row r="962" spans="3:17" ht="16.5" customHeight="1">
      <c r="C962" s="241"/>
      <c r="D962" s="160"/>
      <c r="E962" s="140"/>
      <c r="F962" s="141"/>
      <c r="G962" s="141"/>
      <c r="H962" s="143"/>
      <c r="I962" s="144"/>
      <c r="J962" s="187"/>
      <c r="K962" s="143"/>
      <c r="L962" s="122"/>
      <c r="M962" s="169"/>
      <c r="N962" s="169"/>
      <c r="O962" s="169"/>
      <c r="P962" s="167"/>
      <c r="Q962" s="167"/>
    </row>
    <row r="963" spans="3:17" ht="16.5" customHeight="1">
      <c r="C963" s="241"/>
      <c r="D963" s="160"/>
      <c r="E963" s="140"/>
      <c r="F963" s="141"/>
      <c r="G963" s="141"/>
      <c r="H963" s="143"/>
      <c r="I963" s="144"/>
      <c r="J963" s="187"/>
      <c r="K963" s="143"/>
      <c r="L963" s="122"/>
      <c r="M963" s="169"/>
      <c r="N963" s="169"/>
      <c r="O963" s="169"/>
      <c r="P963" s="167"/>
      <c r="Q963" s="167"/>
    </row>
    <row r="964" spans="3:17" ht="16.5" customHeight="1">
      <c r="C964" s="241"/>
      <c r="D964" s="160"/>
      <c r="E964" s="140"/>
      <c r="F964" s="141"/>
      <c r="G964" s="141"/>
      <c r="H964" s="143"/>
      <c r="I964" s="144"/>
      <c r="J964" s="187"/>
      <c r="K964" s="143"/>
      <c r="L964" s="122"/>
      <c r="M964" s="169"/>
      <c r="N964" s="169"/>
      <c r="O964" s="169"/>
      <c r="P964" s="167"/>
      <c r="Q964" s="167"/>
    </row>
    <row r="965" spans="3:17" ht="16.5" customHeight="1">
      <c r="C965" s="241"/>
      <c r="D965" s="160"/>
      <c r="E965" s="140"/>
      <c r="F965" s="141"/>
      <c r="G965" s="141"/>
      <c r="H965" s="143"/>
      <c r="I965" s="144"/>
      <c r="J965" s="187"/>
      <c r="K965" s="143"/>
      <c r="L965" s="122"/>
      <c r="M965" s="169"/>
      <c r="N965" s="169"/>
      <c r="O965" s="169"/>
      <c r="P965" s="167"/>
      <c r="Q965" s="167"/>
    </row>
    <row r="966" spans="3:17" ht="16.5" customHeight="1">
      <c r="C966" s="241"/>
      <c r="D966" s="160"/>
      <c r="E966" s="140"/>
      <c r="F966" s="141"/>
      <c r="G966" s="141"/>
      <c r="H966" s="143"/>
      <c r="I966" s="144"/>
      <c r="J966" s="187"/>
      <c r="K966" s="143"/>
      <c r="L966" s="122"/>
      <c r="M966" s="169"/>
      <c r="N966" s="169"/>
      <c r="O966" s="169"/>
      <c r="P966" s="167"/>
      <c r="Q966" s="167"/>
    </row>
    <row r="967" spans="3:17" ht="16.5" customHeight="1">
      <c r="C967" s="241"/>
      <c r="D967" s="160"/>
      <c r="E967" s="140"/>
      <c r="F967" s="141"/>
      <c r="G967" s="141"/>
      <c r="H967" s="143"/>
      <c r="I967" s="144"/>
      <c r="J967" s="187"/>
      <c r="K967" s="143"/>
      <c r="L967" s="122"/>
      <c r="M967" s="169"/>
      <c r="N967" s="169"/>
      <c r="O967" s="169"/>
      <c r="P967" s="167"/>
      <c r="Q967" s="167"/>
    </row>
    <row r="968" spans="3:17" ht="16.5" customHeight="1">
      <c r="C968" s="241"/>
      <c r="D968" s="160"/>
      <c r="E968" s="140"/>
      <c r="F968" s="141"/>
      <c r="G968" s="141"/>
      <c r="H968" s="143"/>
      <c r="I968" s="144"/>
      <c r="J968" s="187"/>
      <c r="K968" s="143"/>
      <c r="L968" s="122"/>
      <c r="M968" s="169"/>
      <c r="N968" s="169"/>
      <c r="O968" s="169"/>
      <c r="P968" s="167"/>
      <c r="Q968" s="167"/>
    </row>
    <row r="969" spans="3:17" ht="16.5" customHeight="1">
      <c r="C969" s="241"/>
      <c r="D969" s="160"/>
      <c r="E969" s="140"/>
      <c r="F969" s="141"/>
      <c r="G969" s="141"/>
      <c r="H969" s="143"/>
      <c r="I969" s="144"/>
      <c r="J969" s="187"/>
      <c r="K969" s="143"/>
      <c r="L969" s="122"/>
      <c r="M969" s="169"/>
      <c r="N969" s="169"/>
      <c r="O969" s="169"/>
      <c r="P969" s="167"/>
      <c r="Q969" s="167"/>
    </row>
    <row r="970" spans="3:17" ht="16.5" customHeight="1">
      <c r="C970" s="241"/>
      <c r="D970" s="160"/>
      <c r="E970" s="140"/>
      <c r="F970" s="141"/>
      <c r="G970" s="141"/>
      <c r="H970" s="143"/>
      <c r="I970" s="144"/>
      <c r="J970" s="187"/>
      <c r="K970" s="143"/>
      <c r="L970" s="122"/>
      <c r="M970" s="169"/>
      <c r="N970" s="169"/>
      <c r="O970" s="169"/>
      <c r="P970" s="167"/>
      <c r="Q970" s="167"/>
    </row>
    <row r="971" spans="3:17" ht="16.5" customHeight="1">
      <c r="C971" s="241"/>
      <c r="D971" s="160"/>
      <c r="E971" s="140"/>
      <c r="F971" s="141"/>
      <c r="G971" s="141"/>
      <c r="H971" s="143"/>
      <c r="I971" s="144"/>
      <c r="J971" s="187"/>
      <c r="K971" s="143"/>
      <c r="L971" s="122"/>
      <c r="M971" s="169"/>
      <c r="N971" s="169"/>
      <c r="O971" s="169"/>
      <c r="P971" s="167"/>
      <c r="Q971" s="167"/>
    </row>
    <row r="972" spans="3:17" ht="16.5" customHeight="1">
      <c r="C972" s="241"/>
      <c r="D972" s="160"/>
      <c r="E972" s="140"/>
      <c r="F972" s="141"/>
      <c r="G972" s="141"/>
      <c r="H972" s="143"/>
      <c r="I972" s="144"/>
      <c r="J972" s="187"/>
      <c r="K972" s="143"/>
      <c r="L972" s="122"/>
      <c r="M972" s="169"/>
      <c r="N972" s="169"/>
      <c r="O972" s="169"/>
      <c r="P972" s="167"/>
      <c r="Q972" s="167"/>
    </row>
    <row r="973" spans="3:17" ht="16.5" customHeight="1">
      <c r="C973" s="241"/>
      <c r="D973" s="160"/>
      <c r="E973" s="140"/>
      <c r="F973" s="141"/>
      <c r="G973" s="141"/>
      <c r="H973" s="143"/>
      <c r="I973" s="144"/>
      <c r="J973" s="187"/>
      <c r="K973" s="143"/>
      <c r="L973" s="122"/>
      <c r="M973" s="169"/>
      <c r="N973" s="169"/>
      <c r="O973" s="169"/>
      <c r="P973" s="167"/>
      <c r="Q973" s="167"/>
    </row>
    <row r="974" spans="3:17" ht="16.5" customHeight="1">
      <c r="C974" s="241"/>
      <c r="D974" s="160"/>
      <c r="E974" s="140"/>
      <c r="F974" s="141"/>
      <c r="G974" s="141"/>
      <c r="H974" s="143"/>
      <c r="I974" s="144"/>
      <c r="J974" s="187"/>
      <c r="K974" s="143"/>
      <c r="L974" s="122"/>
      <c r="M974" s="169"/>
      <c r="N974" s="169"/>
      <c r="O974" s="169"/>
      <c r="P974" s="167"/>
      <c r="Q974" s="167"/>
    </row>
    <row r="975" spans="3:17" ht="16.5" customHeight="1">
      <c r="C975" s="241"/>
      <c r="D975" s="160"/>
      <c r="E975" s="140"/>
      <c r="F975" s="141"/>
      <c r="G975" s="141"/>
      <c r="H975" s="143"/>
      <c r="I975" s="144"/>
      <c r="J975" s="187"/>
      <c r="K975" s="143"/>
      <c r="L975" s="122"/>
      <c r="M975" s="169"/>
      <c r="N975" s="169"/>
      <c r="O975" s="169"/>
      <c r="P975" s="167"/>
      <c r="Q975" s="167"/>
    </row>
    <row r="976" spans="3:17" ht="16.5" customHeight="1">
      <c r="C976" s="241"/>
      <c r="D976" s="160"/>
      <c r="E976" s="140"/>
      <c r="F976" s="141"/>
      <c r="G976" s="141"/>
      <c r="H976" s="143"/>
      <c r="I976" s="144"/>
      <c r="J976" s="187"/>
      <c r="K976" s="143"/>
      <c r="L976" s="122"/>
      <c r="M976" s="169"/>
      <c r="N976" s="169"/>
      <c r="O976" s="169"/>
      <c r="P976" s="167"/>
      <c r="Q976" s="167"/>
    </row>
    <row r="977" spans="3:17" ht="16.5" customHeight="1">
      <c r="C977" s="241"/>
      <c r="D977" s="160"/>
      <c r="E977" s="140"/>
      <c r="F977" s="141"/>
      <c r="G977" s="141"/>
      <c r="H977" s="143"/>
      <c r="I977" s="144"/>
      <c r="J977" s="187"/>
      <c r="K977" s="143"/>
      <c r="L977" s="122"/>
      <c r="M977" s="169"/>
      <c r="N977" s="169"/>
      <c r="O977" s="169"/>
      <c r="P977" s="167"/>
      <c r="Q977" s="167"/>
    </row>
    <row r="978" spans="3:17" ht="16.5" customHeight="1">
      <c r="C978" s="241"/>
      <c r="D978" s="160"/>
      <c r="E978" s="140"/>
      <c r="F978" s="141"/>
      <c r="G978" s="141"/>
      <c r="H978" s="143"/>
      <c r="I978" s="144"/>
      <c r="J978" s="187"/>
      <c r="K978" s="143"/>
      <c r="L978" s="122"/>
      <c r="M978" s="169"/>
      <c r="N978" s="169"/>
      <c r="O978" s="169"/>
      <c r="P978" s="167"/>
      <c r="Q978" s="167"/>
    </row>
    <row r="979" spans="3:17" ht="16.5" customHeight="1">
      <c r="C979" s="241"/>
      <c r="D979" s="160"/>
      <c r="E979" s="140"/>
      <c r="F979" s="141"/>
      <c r="G979" s="141"/>
      <c r="H979" s="143"/>
      <c r="I979" s="144"/>
      <c r="J979" s="187"/>
      <c r="K979" s="143"/>
      <c r="L979" s="122"/>
      <c r="M979" s="169"/>
      <c r="N979" s="169"/>
      <c r="O979" s="169"/>
      <c r="P979" s="167"/>
      <c r="Q979" s="167"/>
    </row>
    <row r="980" spans="3:17" ht="16.5" customHeight="1">
      <c r="C980" s="241"/>
      <c r="D980" s="160"/>
      <c r="E980" s="140"/>
      <c r="F980" s="141"/>
      <c r="G980" s="141"/>
      <c r="H980" s="143"/>
      <c r="I980" s="144"/>
      <c r="J980" s="187"/>
      <c r="K980" s="143"/>
      <c r="L980" s="122"/>
      <c r="M980" s="169"/>
      <c r="N980" s="169"/>
      <c r="O980" s="169"/>
      <c r="P980" s="167"/>
      <c r="Q980" s="167"/>
    </row>
    <row r="981" spans="3:17" ht="16.5" customHeight="1">
      <c r="C981" s="241"/>
      <c r="D981" s="160"/>
      <c r="E981" s="140"/>
      <c r="F981" s="141"/>
      <c r="G981" s="141"/>
      <c r="H981" s="143"/>
      <c r="I981" s="144"/>
      <c r="J981" s="187"/>
      <c r="K981" s="143"/>
      <c r="L981" s="122"/>
      <c r="M981" s="169"/>
      <c r="N981" s="169"/>
      <c r="O981" s="169"/>
      <c r="P981" s="167"/>
      <c r="Q981" s="167"/>
    </row>
    <row r="982" spans="3:17" ht="16.5" customHeight="1">
      <c r="C982" s="241"/>
      <c r="D982" s="160"/>
      <c r="E982" s="140"/>
      <c r="F982" s="141"/>
      <c r="G982" s="141"/>
      <c r="H982" s="143"/>
      <c r="I982" s="144"/>
      <c r="J982" s="187"/>
      <c r="K982" s="143"/>
      <c r="L982" s="122"/>
      <c r="M982" s="169"/>
      <c r="N982" s="169"/>
      <c r="O982" s="169"/>
      <c r="P982" s="167"/>
      <c r="Q982" s="167"/>
    </row>
    <row r="983" spans="3:17" ht="16.5" customHeight="1">
      <c r="C983" s="241"/>
      <c r="D983" s="160"/>
      <c r="E983" s="140"/>
      <c r="F983" s="141"/>
      <c r="G983" s="141"/>
      <c r="H983" s="143"/>
      <c r="I983" s="144"/>
      <c r="J983" s="187"/>
      <c r="K983" s="143"/>
      <c r="L983" s="122"/>
      <c r="M983" s="169"/>
      <c r="N983" s="169"/>
      <c r="O983" s="169"/>
      <c r="P983" s="167"/>
      <c r="Q983" s="167"/>
    </row>
    <row r="984" spans="3:17" ht="16.5" customHeight="1">
      <c r="C984" s="241"/>
      <c r="D984" s="160"/>
      <c r="E984" s="140"/>
      <c r="F984" s="141"/>
      <c r="G984" s="141"/>
      <c r="H984" s="143"/>
      <c r="I984" s="144"/>
      <c r="J984" s="187"/>
      <c r="K984" s="143"/>
      <c r="L984" s="122"/>
      <c r="M984" s="169"/>
      <c r="N984" s="169"/>
      <c r="O984" s="169"/>
      <c r="P984" s="167"/>
      <c r="Q984" s="167"/>
    </row>
    <row r="985" spans="3:17" ht="16.5" customHeight="1">
      <c r="C985" s="241"/>
      <c r="D985" s="160"/>
      <c r="E985" s="140"/>
      <c r="F985" s="141"/>
      <c r="G985" s="141"/>
      <c r="H985" s="143"/>
      <c r="I985" s="144"/>
      <c r="J985" s="187"/>
      <c r="K985" s="143"/>
      <c r="L985" s="122"/>
      <c r="M985" s="169"/>
      <c r="N985" s="169"/>
      <c r="O985" s="169"/>
      <c r="P985" s="167"/>
      <c r="Q985" s="167"/>
    </row>
    <row r="986" spans="3:17" ht="16.5" customHeight="1">
      <c r="C986" s="241"/>
      <c r="D986" s="160"/>
      <c r="E986" s="140"/>
      <c r="F986" s="141"/>
      <c r="G986" s="141"/>
      <c r="H986" s="143"/>
      <c r="I986" s="144"/>
      <c r="J986" s="187"/>
      <c r="K986" s="143"/>
      <c r="L986" s="122"/>
      <c r="M986" s="169"/>
      <c r="N986" s="169"/>
      <c r="O986" s="169"/>
      <c r="P986" s="167"/>
      <c r="Q986" s="167"/>
    </row>
    <row r="987" spans="3:17" ht="16.5" customHeight="1">
      <c r="C987" s="241"/>
      <c r="D987" s="160"/>
      <c r="E987" s="140"/>
      <c r="F987" s="141"/>
      <c r="G987" s="141"/>
      <c r="H987" s="143"/>
      <c r="I987" s="144"/>
      <c r="J987" s="187"/>
      <c r="K987" s="143"/>
      <c r="L987" s="122"/>
      <c r="M987" s="169"/>
      <c r="N987" s="169"/>
      <c r="O987" s="169"/>
      <c r="P987" s="167"/>
      <c r="Q987" s="167"/>
    </row>
    <row r="988" spans="3:17" ht="16.5" customHeight="1">
      <c r="C988" s="241"/>
      <c r="D988" s="160"/>
      <c r="E988" s="140"/>
      <c r="F988" s="141"/>
      <c r="G988" s="141"/>
      <c r="H988" s="143"/>
      <c r="I988" s="144"/>
      <c r="J988" s="187"/>
      <c r="K988" s="143"/>
      <c r="L988" s="122"/>
      <c r="M988" s="169"/>
      <c r="N988" s="169"/>
      <c r="O988" s="169"/>
      <c r="P988" s="167"/>
      <c r="Q988" s="167"/>
    </row>
    <row r="989" spans="3:17" ht="16.5" customHeight="1">
      <c r="C989" s="241"/>
      <c r="D989" s="160"/>
      <c r="E989" s="140"/>
      <c r="F989" s="141"/>
      <c r="G989" s="141"/>
      <c r="H989" s="143"/>
      <c r="I989" s="144"/>
      <c r="J989" s="187"/>
      <c r="K989" s="143"/>
      <c r="L989" s="122"/>
      <c r="M989" s="169"/>
      <c r="N989" s="169"/>
      <c r="O989" s="169"/>
      <c r="P989" s="167"/>
      <c r="Q989" s="167"/>
    </row>
    <row r="990" spans="3:17" ht="16.5" customHeight="1">
      <c r="C990" s="241"/>
      <c r="D990" s="160"/>
      <c r="E990" s="140"/>
      <c r="F990" s="141"/>
      <c r="G990" s="141"/>
      <c r="H990" s="143"/>
      <c r="I990" s="144"/>
      <c r="J990" s="187"/>
      <c r="K990" s="143"/>
      <c r="L990" s="122"/>
      <c r="M990" s="169"/>
      <c r="N990" s="169"/>
      <c r="O990" s="169"/>
      <c r="P990" s="167"/>
      <c r="Q990" s="167"/>
    </row>
    <row r="991" spans="3:17" ht="16.5" customHeight="1">
      <c r="C991" s="241"/>
      <c r="D991" s="160"/>
      <c r="E991" s="140"/>
      <c r="F991" s="141"/>
      <c r="G991" s="141"/>
      <c r="H991" s="143"/>
      <c r="I991" s="144"/>
      <c r="J991" s="187"/>
      <c r="K991" s="143"/>
      <c r="L991" s="122"/>
      <c r="M991" s="169"/>
      <c r="N991" s="169"/>
      <c r="O991" s="169"/>
      <c r="P991" s="167"/>
      <c r="Q991" s="167"/>
    </row>
    <row r="992" spans="3:17" ht="16.5" customHeight="1">
      <c r="C992" s="241"/>
      <c r="D992" s="160"/>
      <c r="E992" s="140"/>
      <c r="F992" s="141"/>
      <c r="G992" s="141"/>
      <c r="H992" s="143"/>
      <c r="I992" s="144"/>
      <c r="J992" s="187"/>
      <c r="K992" s="143"/>
      <c r="L992" s="122"/>
      <c r="M992" s="169"/>
      <c r="N992" s="169"/>
      <c r="O992" s="169"/>
      <c r="P992" s="167"/>
      <c r="Q992" s="167"/>
    </row>
    <row r="993" spans="3:17" ht="16.5" customHeight="1">
      <c r="C993" s="241"/>
      <c r="D993" s="160"/>
      <c r="E993" s="140"/>
      <c r="F993" s="141"/>
      <c r="G993" s="141"/>
      <c r="H993" s="143"/>
      <c r="I993" s="144"/>
      <c r="J993" s="187"/>
      <c r="K993" s="143"/>
      <c r="L993" s="122"/>
      <c r="M993" s="169"/>
      <c r="N993" s="169"/>
      <c r="O993" s="169"/>
      <c r="P993" s="167"/>
      <c r="Q993" s="167"/>
    </row>
    <row r="994" spans="3:17" ht="16.5" customHeight="1">
      <c r="C994" s="241"/>
      <c r="D994" s="160"/>
      <c r="E994" s="140"/>
      <c r="F994" s="141"/>
      <c r="G994" s="141"/>
      <c r="H994" s="143"/>
      <c r="I994" s="144"/>
      <c r="J994" s="187"/>
      <c r="K994" s="143"/>
      <c r="L994" s="122"/>
      <c r="M994" s="169"/>
      <c r="N994" s="169"/>
      <c r="O994" s="169"/>
      <c r="P994" s="167"/>
      <c r="Q994" s="167"/>
    </row>
    <row r="995" spans="3:17" ht="16.5" customHeight="1">
      <c r="C995" s="241"/>
      <c r="D995" s="160"/>
      <c r="E995" s="140"/>
      <c r="F995" s="141"/>
      <c r="G995" s="141"/>
      <c r="H995" s="143"/>
      <c r="I995" s="144"/>
      <c r="J995" s="187"/>
      <c r="K995" s="143"/>
      <c r="L995" s="122"/>
      <c r="M995" s="169"/>
      <c r="N995" s="169"/>
      <c r="O995" s="169"/>
      <c r="P995" s="167"/>
      <c r="Q995" s="167"/>
    </row>
    <row r="996" spans="3:17" ht="16.5" customHeight="1">
      <c r="C996" s="241"/>
      <c r="D996" s="160"/>
      <c r="E996" s="140"/>
      <c r="F996" s="141"/>
      <c r="G996" s="141"/>
      <c r="H996" s="143"/>
      <c r="I996" s="144"/>
      <c r="J996" s="187"/>
      <c r="K996" s="143"/>
      <c r="L996" s="122"/>
      <c r="M996" s="169"/>
      <c r="N996" s="169"/>
      <c r="O996" s="169"/>
      <c r="P996" s="167"/>
      <c r="Q996" s="167"/>
    </row>
    <row r="997" spans="3:17" ht="16.5" customHeight="1">
      <c r="C997" s="241"/>
      <c r="D997" s="160"/>
      <c r="E997" s="140"/>
      <c r="F997" s="141"/>
      <c r="G997" s="141"/>
      <c r="H997" s="143"/>
      <c r="I997" s="144"/>
      <c r="J997" s="187"/>
      <c r="K997" s="143"/>
      <c r="L997" s="122"/>
      <c r="M997" s="169"/>
      <c r="N997" s="169"/>
      <c r="O997" s="169"/>
      <c r="P997" s="167"/>
      <c r="Q997" s="167"/>
    </row>
    <row r="998" spans="3:17" ht="16.5" customHeight="1">
      <c r="C998" s="241"/>
      <c r="D998" s="160"/>
      <c r="E998" s="140"/>
      <c r="F998" s="141"/>
      <c r="G998" s="141"/>
      <c r="H998" s="143"/>
      <c r="I998" s="144"/>
      <c r="J998" s="187"/>
      <c r="K998" s="143"/>
      <c r="L998" s="122"/>
      <c r="M998" s="169"/>
      <c r="N998" s="169"/>
      <c r="O998" s="169"/>
      <c r="P998" s="167"/>
      <c r="Q998" s="167"/>
    </row>
    <row r="999" spans="3:17" ht="16.5" customHeight="1">
      <c r="C999" s="241"/>
      <c r="D999" s="160"/>
      <c r="E999" s="140"/>
      <c r="F999" s="141"/>
      <c r="G999" s="141"/>
      <c r="H999" s="143"/>
      <c r="I999" s="144"/>
      <c r="J999" s="187"/>
      <c r="K999" s="143"/>
      <c r="L999" s="122"/>
      <c r="M999" s="169"/>
      <c r="N999" s="169"/>
      <c r="O999" s="169"/>
      <c r="P999" s="167"/>
      <c r="Q999" s="167"/>
    </row>
    <row r="1000" spans="3:17" ht="16.5" customHeight="1">
      <c r="C1000" s="241"/>
      <c r="D1000" s="160"/>
      <c r="E1000" s="140"/>
      <c r="F1000" s="141"/>
      <c r="G1000" s="141"/>
      <c r="H1000" s="143"/>
      <c r="I1000" s="144"/>
      <c r="J1000" s="187"/>
      <c r="K1000" s="143"/>
      <c r="L1000" s="122"/>
      <c r="M1000" s="169"/>
      <c r="N1000" s="169"/>
      <c r="O1000" s="169"/>
      <c r="P1000" s="167"/>
      <c r="Q1000" s="167"/>
    </row>
    <row r="1001" spans="3:17" ht="16.5" customHeight="1">
      <c r="C1001" s="241"/>
      <c r="D1001" s="160"/>
      <c r="E1001" s="140"/>
      <c r="F1001" s="141"/>
      <c r="G1001" s="141"/>
      <c r="H1001" s="143"/>
      <c r="I1001" s="144"/>
      <c r="J1001" s="187"/>
      <c r="K1001" s="143"/>
      <c r="L1001" s="122"/>
      <c r="M1001" s="169"/>
      <c r="N1001" s="169"/>
      <c r="O1001" s="169"/>
      <c r="P1001" s="167"/>
      <c r="Q1001" s="167"/>
    </row>
    <row r="1002" spans="3:17" ht="16.5" customHeight="1">
      <c r="C1002" s="241"/>
      <c r="D1002" s="160"/>
      <c r="E1002" s="140"/>
      <c r="F1002" s="141"/>
      <c r="G1002" s="141"/>
      <c r="H1002" s="143"/>
      <c r="I1002" s="144"/>
      <c r="J1002" s="187"/>
      <c r="K1002" s="143"/>
      <c r="L1002" s="122"/>
      <c r="M1002" s="169"/>
      <c r="N1002" s="169"/>
      <c r="O1002" s="169"/>
      <c r="P1002" s="167"/>
      <c r="Q1002" s="167"/>
    </row>
    <row r="1003" spans="3:17" ht="16.5" customHeight="1">
      <c r="C1003" s="241"/>
      <c r="D1003" s="160"/>
      <c r="E1003" s="140"/>
      <c r="F1003" s="141"/>
      <c r="G1003" s="141"/>
      <c r="H1003" s="143"/>
      <c r="I1003" s="144"/>
      <c r="J1003" s="187"/>
      <c r="K1003" s="143"/>
      <c r="L1003" s="122"/>
      <c r="M1003" s="169"/>
      <c r="N1003" s="169"/>
      <c r="O1003" s="169"/>
      <c r="P1003" s="167"/>
      <c r="Q1003" s="167"/>
    </row>
    <row r="1004" spans="3:17" ht="16.5" customHeight="1">
      <c r="C1004" s="241"/>
      <c r="D1004" s="160"/>
      <c r="E1004" s="140"/>
      <c r="F1004" s="141"/>
      <c r="G1004" s="141"/>
      <c r="H1004" s="143"/>
      <c r="I1004" s="144"/>
      <c r="J1004" s="187"/>
      <c r="K1004" s="143"/>
      <c r="L1004" s="122"/>
      <c r="M1004" s="169"/>
      <c r="N1004" s="169"/>
      <c r="O1004" s="169"/>
      <c r="P1004" s="167"/>
      <c r="Q1004" s="167"/>
    </row>
    <row r="1005" spans="3:17" ht="16.5" customHeight="1">
      <c r="C1005" s="241"/>
      <c r="D1005" s="160"/>
      <c r="E1005" s="140"/>
      <c r="F1005" s="141"/>
      <c r="G1005" s="141"/>
      <c r="H1005" s="143"/>
      <c r="I1005" s="144"/>
      <c r="J1005" s="187"/>
      <c r="K1005" s="143"/>
      <c r="L1005" s="122"/>
      <c r="M1005" s="169"/>
      <c r="N1005" s="169"/>
      <c r="O1005" s="169"/>
      <c r="P1005" s="167"/>
      <c r="Q1005" s="167"/>
    </row>
    <row r="1006" spans="3:17" ht="16.5" customHeight="1">
      <c r="C1006" s="241"/>
      <c r="D1006" s="160"/>
      <c r="E1006" s="140"/>
      <c r="F1006" s="141"/>
      <c r="G1006" s="141"/>
      <c r="H1006" s="143"/>
      <c r="I1006" s="144"/>
      <c r="J1006" s="187"/>
      <c r="K1006" s="143"/>
      <c r="L1006" s="122"/>
      <c r="M1006" s="169"/>
      <c r="N1006" s="169"/>
      <c r="O1006" s="169"/>
      <c r="P1006" s="167"/>
      <c r="Q1006" s="167"/>
    </row>
    <row r="1007" spans="3:17" ht="16.5" customHeight="1">
      <c r="C1007" s="241"/>
      <c r="D1007" s="160"/>
      <c r="E1007" s="140"/>
      <c r="F1007" s="141"/>
      <c r="G1007" s="141"/>
      <c r="H1007" s="143"/>
      <c r="I1007" s="144"/>
      <c r="J1007" s="187"/>
      <c r="K1007" s="143"/>
      <c r="L1007" s="122"/>
      <c r="M1007" s="169"/>
      <c r="N1007" s="169"/>
      <c r="O1007" s="169"/>
      <c r="P1007" s="167"/>
      <c r="Q1007" s="167"/>
    </row>
    <row r="1008" spans="3:17" ht="16.5" customHeight="1">
      <c r="C1008" s="241"/>
      <c r="D1008" s="160"/>
      <c r="E1008" s="140"/>
      <c r="F1008" s="141"/>
      <c r="G1008" s="141"/>
      <c r="H1008" s="143"/>
      <c r="I1008" s="144"/>
      <c r="J1008" s="187"/>
      <c r="K1008" s="143"/>
      <c r="L1008" s="122"/>
      <c r="M1008" s="169"/>
      <c r="N1008" s="169"/>
      <c r="O1008" s="169"/>
      <c r="P1008" s="167"/>
      <c r="Q1008" s="167"/>
    </row>
    <row r="1009" spans="3:17" ht="16.5" customHeight="1">
      <c r="C1009" s="241"/>
      <c r="D1009" s="160"/>
      <c r="E1009" s="140"/>
      <c r="F1009" s="141"/>
      <c r="G1009" s="141"/>
      <c r="H1009" s="143"/>
      <c r="I1009" s="144"/>
      <c r="J1009" s="187"/>
      <c r="K1009" s="143"/>
      <c r="L1009" s="122"/>
      <c r="M1009" s="169"/>
      <c r="N1009" s="169"/>
      <c r="O1009" s="169"/>
      <c r="P1009" s="167"/>
      <c r="Q1009" s="167"/>
    </row>
    <row r="1010" spans="3:17" ht="16.5" customHeight="1">
      <c r="C1010" s="241"/>
      <c r="D1010" s="160"/>
      <c r="E1010" s="140"/>
      <c r="F1010" s="141"/>
      <c r="G1010" s="141"/>
      <c r="H1010" s="143"/>
      <c r="I1010" s="144"/>
      <c r="J1010" s="187"/>
      <c r="K1010" s="143"/>
      <c r="L1010" s="122"/>
      <c r="M1010" s="169"/>
      <c r="N1010" s="169"/>
      <c r="O1010" s="169"/>
      <c r="P1010" s="167"/>
      <c r="Q1010" s="167"/>
    </row>
    <row r="1011" spans="3:17" ht="16.5" customHeight="1">
      <c r="C1011" s="241"/>
      <c r="D1011" s="160"/>
      <c r="E1011" s="140"/>
      <c r="F1011" s="141"/>
      <c r="G1011" s="141"/>
      <c r="H1011" s="143"/>
      <c r="I1011" s="144"/>
      <c r="J1011" s="187"/>
      <c r="K1011" s="143"/>
      <c r="L1011" s="122"/>
      <c r="M1011" s="169"/>
      <c r="N1011" s="169"/>
      <c r="O1011" s="169"/>
      <c r="P1011" s="167"/>
      <c r="Q1011" s="167"/>
    </row>
    <row r="1012" spans="3:17" ht="16.5" customHeight="1">
      <c r="C1012" s="241"/>
      <c r="D1012" s="160"/>
      <c r="E1012" s="140"/>
      <c r="F1012" s="141"/>
      <c r="G1012" s="141"/>
      <c r="H1012" s="143"/>
      <c r="I1012" s="144"/>
      <c r="J1012" s="187"/>
      <c r="K1012" s="143"/>
      <c r="L1012" s="122"/>
      <c r="M1012" s="169"/>
      <c r="N1012" s="169"/>
      <c r="O1012" s="169"/>
      <c r="P1012" s="167"/>
      <c r="Q1012" s="167"/>
    </row>
    <row r="1013" spans="3:17" ht="16.5" customHeight="1">
      <c r="C1013" s="241"/>
      <c r="D1013" s="160"/>
      <c r="E1013" s="140"/>
      <c r="F1013" s="141"/>
      <c r="G1013" s="141"/>
      <c r="H1013" s="143"/>
      <c r="I1013" s="144"/>
      <c r="J1013" s="187"/>
      <c r="K1013" s="143"/>
      <c r="L1013" s="122"/>
      <c r="M1013" s="169"/>
      <c r="N1013" s="169"/>
      <c r="O1013" s="169"/>
      <c r="P1013" s="167"/>
      <c r="Q1013" s="167"/>
    </row>
    <row r="1014" spans="3:17" ht="16.5" customHeight="1">
      <c r="C1014" s="241"/>
      <c r="D1014" s="160"/>
      <c r="E1014" s="140"/>
      <c r="F1014" s="141"/>
      <c r="G1014" s="141"/>
      <c r="H1014" s="143"/>
      <c r="I1014" s="144"/>
      <c r="J1014" s="187"/>
      <c r="K1014" s="143"/>
      <c r="L1014" s="122"/>
      <c r="M1014" s="169"/>
      <c r="N1014" s="169"/>
      <c r="O1014" s="169"/>
      <c r="P1014" s="167"/>
      <c r="Q1014" s="167"/>
    </row>
    <row r="1015" spans="3:17" ht="16.5" customHeight="1">
      <c r="C1015" s="241"/>
      <c r="D1015" s="160"/>
      <c r="E1015" s="140"/>
      <c r="F1015" s="141"/>
      <c r="G1015" s="141"/>
      <c r="H1015" s="143"/>
      <c r="I1015" s="144"/>
      <c r="J1015" s="187"/>
      <c r="K1015" s="143"/>
      <c r="L1015" s="122"/>
      <c r="M1015" s="169"/>
      <c r="N1015" s="169"/>
      <c r="O1015" s="169"/>
      <c r="P1015" s="167"/>
      <c r="Q1015" s="167"/>
    </row>
    <row r="1016" spans="3:17" ht="16.5" customHeight="1">
      <c r="C1016" s="241"/>
      <c r="D1016" s="160"/>
      <c r="E1016" s="140"/>
      <c r="F1016" s="141"/>
      <c r="G1016" s="141"/>
      <c r="H1016" s="143"/>
      <c r="I1016" s="144"/>
      <c r="J1016" s="187"/>
      <c r="K1016" s="143"/>
      <c r="L1016" s="122"/>
      <c r="M1016" s="169"/>
      <c r="N1016" s="169"/>
      <c r="O1016" s="169"/>
      <c r="P1016" s="167"/>
      <c r="Q1016" s="167"/>
    </row>
    <row r="1017" spans="3:17" ht="16.5" customHeight="1">
      <c r="C1017" s="241"/>
      <c r="D1017" s="160"/>
      <c r="E1017" s="140"/>
      <c r="F1017" s="141"/>
      <c r="G1017" s="141"/>
      <c r="H1017" s="143"/>
      <c r="I1017" s="144"/>
      <c r="J1017" s="187"/>
      <c r="K1017" s="143"/>
      <c r="L1017" s="122"/>
      <c r="M1017" s="169"/>
      <c r="N1017" s="169"/>
      <c r="O1017" s="169"/>
      <c r="P1017" s="167"/>
      <c r="Q1017" s="167"/>
    </row>
    <row r="1018" spans="3:17" ht="16.5" customHeight="1">
      <c r="C1018" s="241"/>
      <c r="D1018" s="160"/>
      <c r="E1018" s="140"/>
      <c r="F1018" s="141"/>
      <c r="G1018" s="141"/>
      <c r="H1018" s="143"/>
      <c r="I1018" s="144"/>
      <c r="J1018" s="187"/>
      <c r="K1018" s="143"/>
      <c r="L1018" s="122"/>
      <c r="M1018" s="169"/>
      <c r="N1018" s="169"/>
      <c r="O1018" s="169"/>
      <c r="P1018" s="167"/>
      <c r="Q1018" s="167"/>
    </row>
    <row r="1019" spans="3:17" ht="16.5" customHeight="1">
      <c r="C1019" s="241"/>
      <c r="D1019" s="160"/>
      <c r="E1019" s="140"/>
      <c r="F1019" s="141"/>
      <c r="G1019" s="141"/>
      <c r="H1019" s="143"/>
      <c r="I1019" s="144"/>
      <c r="J1019" s="187"/>
      <c r="K1019" s="143"/>
      <c r="L1019" s="122"/>
      <c r="M1019" s="169"/>
      <c r="N1019" s="169"/>
      <c r="O1019" s="169"/>
      <c r="P1019" s="167"/>
      <c r="Q1019" s="167"/>
    </row>
    <row r="1020" spans="3:17" ht="16.5" customHeight="1">
      <c r="C1020" s="241"/>
      <c r="D1020" s="160"/>
      <c r="E1020" s="140"/>
      <c r="F1020" s="141"/>
      <c r="G1020" s="141"/>
      <c r="H1020" s="143"/>
      <c r="I1020" s="144"/>
      <c r="J1020" s="187"/>
      <c r="K1020" s="143"/>
      <c r="L1020" s="122"/>
      <c r="M1020" s="169"/>
      <c r="N1020" s="169"/>
      <c r="O1020" s="169"/>
      <c r="P1020" s="167"/>
      <c r="Q1020" s="167"/>
    </row>
    <row r="1021" spans="3:17" ht="16.5" customHeight="1">
      <c r="C1021" s="241"/>
      <c r="D1021" s="160"/>
      <c r="E1021" s="140"/>
      <c r="F1021" s="141"/>
      <c r="G1021" s="141"/>
      <c r="H1021" s="143"/>
      <c r="I1021" s="144"/>
      <c r="J1021" s="187"/>
      <c r="K1021" s="143"/>
      <c r="L1021" s="122"/>
      <c r="M1021" s="169"/>
      <c r="N1021" s="169"/>
      <c r="O1021" s="169"/>
      <c r="P1021" s="167"/>
      <c r="Q1021" s="167"/>
    </row>
    <row r="1022" spans="3:17" ht="16.5" customHeight="1">
      <c r="C1022" s="241"/>
      <c r="D1022" s="160"/>
      <c r="E1022" s="140"/>
      <c r="F1022" s="141"/>
      <c r="G1022" s="141"/>
      <c r="H1022" s="143"/>
      <c r="I1022" s="144"/>
      <c r="J1022" s="187"/>
      <c r="K1022" s="143"/>
      <c r="L1022" s="122"/>
      <c r="M1022" s="169"/>
      <c r="N1022" s="169"/>
      <c r="O1022" s="169"/>
      <c r="P1022" s="167"/>
      <c r="Q1022" s="167"/>
    </row>
    <row r="1023" spans="3:17" ht="16.5" customHeight="1">
      <c r="C1023" s="241"/>
      <c r="D1023" s="160"/>
      <c r="E1023" s="140"/>
      <c r="F1023" s="141"/>
      <c r="G1023" s="141"/>
      <c r="H1023" s="143"/>
      <c r="I1023" s="144"/>
      <c r="J1023" s="187"/>
      <c r="K1023" s="143"/>
      <c r="L1023" s="122"/>
      <c r="M1023" s="169"/>
      <c r="N1023" s="169"/>
      <c r="O1023" s="169"/>
      <c r="P1023" s="167"/>
      <c r="Q1023" s="167"/>
    </row>
    <row r="1024" spans="3:17" ht="16.5" customHeight="1">
      <c r="C1024" s="241"/>
      <c r="D1024" s="160"/>
      <c r="E1024" s="140"/>
      <c r="F1024" s="141"/>
      <c r="G1024" s="141"/>
      <c r="H1024" s="143"/>
      <c r="I1024" s="144"/>
      <c r="J1024" s="187"/>
      <c r="K1024" s="143"/>
      <c r="L1024" s="122"/>
      <c r="M1024" s="169"/>
      <c r="N1024" s="169"/>
      <c r="O1024" s="169"/>
      <c r="P1024" s="167"/>
      <c r="Q1024" s="167"/>
    </row>
    <row r="1025" spans="3:17" ht="16.5" customHeight="1">
      <c r="C1025" s="241"/>
      <c r="D1025" s="160"/>
      <c r="E1025" s="140"/>
      <c r="F1025" s="141"/>
      <c r="G1025" s="141"/>
      <c r="H1025" s="143"/>
      <c r="I1025" s="144"/>
      <c r="J1025" s="187"/>
      <c r="K1025" s="143"/>
      <c r="L1025" s="122"/>
      <c r="M1025" s="169"/>
      <c r="N1025" s="169"/>
      <c r="O1025" s="169"/>
      <c r="P1025" s="167"/>
      <c r="Q1025" s="167"/>
    </row>
    <row r="1026" spans="3:17" ht="16.5" customHeight="1">
      <c r="C1026" s="241"/>
      <c r="D1026" s="160"/>
      <c r="E1026" s="140"/>
      <c r="F1026" s="141"/>
      <c r="G1026" s="141"/>
      <c r="H1026" s="143"/>
      <c r="I1026" s="144"/>
      <c r="J1026" s="187"/>
      <c r="K1026" s="143"/>
      <c r="L1026" s="122"/>
      <c r="M1026" s="169"/>
      <c r="N1026" s="169"/>
      <c r="O1026" s="169"/>
      <c r="P1026" s="167"/>
      <c r="Q1026" s="167"/>
    </row>
    <row r="1027" spans="3:17" ht="16.5" customHeight="1">
      <c r="C1027" s="241"/>
      <c r="D1027" s="160"/>
      <c r="E1027" s="140"/>
      <c r="F1027" s="141"/>
      <c r="G1027" s="141"/>
      <c r="H1027" s="143"/>
      <c r="I1027" s="144"/>
      <c r="J1027" s="187"/>
      <c r="K1027" s="143"/>
      <c r="L1027" s="122"/>
      <c r="M1027" s="169"/>
      <c r="N1027" s="169"/>
      <c r="O1027" s="169"/>
      <c r="P1027" s="167"/>
      <c r="Q1027" s="167"/>
    </row>
    <row r="1028" spans="3:17" ht="16.5" customHeight="1">
      <c r="C1028" s="241"/>
      <c r="D1028" s="160"/>
      <c r="E1028" s="140"/>
      <c r="F1028" s="141"/>
      <c r="G1028" s="141"/>
      <c r="H1028" s="143"/>
      <c r="I1028" s="144"/>
      <c r="J1028" s="187"/>
      <c r="K1028" s="143"/>
      <c r="L1028" s="122"/>
      <c r="M1028" s="169"/>
      <c r="N1028" s="169"/>
      <c r="O1028" s="169"/>
      <c r="P1028" s="167"/>
      <c r="Q1028" s="167"/>
    </row>
    <row r="1029" spans="3:17" ht="16.5" customHeight="1">
      <c r="C1029" s="241"/>
      <c r="D1029" s="160"/>
      <c r="E1029" s="140"/>
      <c r="F1029" s="141"/>
      <c r="G1029" s="141"/>
      <c r="H1029" s="143"/>
      <c r="I1029" s="144"/>
      <c r="J1029" s="187"/>
      <c r="K1029" s="143"/>
      <c r="L1029" s="122"/>
      <c r="M1029" s="169"/>
      <c r="N1029" s="169"/>
      <c r="O1029" s="169"/>
      <c r="P1029" s="167"/>
      <c r="Q1029" s="167"/>
    </row>
    <row r="1030" spans="3:17" ht="16.5" customHeight="1">
      <c r="C1030" s="241"/>
      <c r="D1030" s="160"/>
      <c r="E1030" s="140"/>
      <c r="F1030" s="141"/>
      <c r="G1030" s="141"/>
      <c r="H1030" s="143"/>
      <c r="I1030" s="144"/>
      <c r="J1030" s="187"/>
      <c r="K1030" s="143"/>
      <c r="L1030" s="122"/>
      <c r="M1030" s="169"/>
      <c r="N1030" s="169"/>
      <c r="O1030" s="169"/>
      <c r="P1030" s="167"/>
      <c r="Q1030" s="167"/>
    </row>
    <row r="1031" spans="3:17" ht="16.5" customHeight="1">
      <c r="C1031" s="241"/>
      <c r="D1031" s="160"/>
      <c r="E1031" s="140"/>
      <c r="F1031" s="141"/>
      <c r="G1031" s="141"/>
      <c r="H1031" s="143"/>
      <c r="I1031" s="144"/>
      <c r="J1031" s="187"/>
      <c r="K1031" s="143"/>
      <c r="L1031" s="122"/>
      <c r="M1031" s="169"/>
      <c r="N1031" s="169"/>
      <c r="O1031" s="169"/>
      <c r="P1031" s="167"/>
      <c r="Q1031" s="167"/>
    </row>
    <row r="1032" spans="3:17" ht="16.5" customHeight="1">
      <c r="C1032" s="241"/>
      <c r="D1032" s="160"/>
      <c r="E1032" s="140"/>
      <c r="F1032" s="141"/>
      <c r="G1032" s="141"/>
      <c r="H1032" s="143"/>
      <c r="I1032" s="144"/>
      <c r="J1032" s="187"/>
      <c r="K1032" s="143"/>
      <c r="L1032" s="122"/>
      <c r="M1032" s="169"/>
      <c r="N1032" s="169"/>
      <c r="O1032" s="169"/>
      <c r="P1032" s="167"/>
      <c r="Q1032" s="167"/>
    </row>
    <row r="1033" spans="3:17" ht="16.5" customHeight="1">
      <c r="C1033" s="241"/>
      <c r="D1033" s="160"/>
      <c r="E1033" s="140"/>
      <c r="F1033" s="141"/>
      <c r="G1033" s="141"/>
      <c r="H1033" s="143"/>
      <c r="I1033" s="144"/>
      <c r="J1033" s="187"/>
      <c r="K1033" s="143"/>
      <c r="L1033" s="122"/>
      <c r="M1033" s="169"/>
      <c r="N1033" s="169"/>
      <c r="O1033" s="169"/>
      <c r="P1033" s="167"/>
      <c r="Q1033" s="167"/>
    </row>
    <row r="1034" spans="3:17" ht="16.5" customHeight="1">
      <c r="C1034" s="241"/>
      <c r="D1034" s="160"/>
      <c r="E1034" s="140"/>
      <c r="F1034" s="141"/>
      <c r="G1034" s="141"/>
      <c r="H1034" s="143"/>
      <c r="I1034" s="144"/>
      <c r="J1034" s="187"/>
      <c r="K1034" s="143"/>
      <c r="L1034" s="122"/>
      <c r="M1034" s="169"/>
      <c r="N1034" s="169"/>
      <c r="O1034" s="169"/>
      <c r="P1034" s="167"/>
      <c r="Q1034" s="167"/>
    </row>
    <row r="1035" spans="3:17" ht="16.5" customHeight="1">
      <c r="C1035" s="241"/>
      <c r="D1035" s="160"/>
      <c r="E1035" s="140"/>
      <c r="F1035" s="141"/>
      <c r="G1035" s="141"/>
      <c r="H1035" s="143"/>
      <c r="I1035" s="144"/>
      <c r="J1035" s="187"/>
      <c r="K1035" s="143"/>
      <c r="L1035" s="122"/>
      <c r="M1035" s="169"/>
      <c r="N1035" s="169"/>
      <c r="O1035" s="169"/>
      <c r="P1035" s="167"/>
      <c r="Q1035" s="167"/>
    </row>
    <row r="1036" spans="3:17" ht="16.5" customHeight="1">
      <c r="C1036" s="241"/>
      <c r="D1036" s="160"/>
      <c r="E1036" s="140"/>
      <c r="F1036" s="141"/>
      <c r="G1036" s="141"/>
      <c r="H1036" s="143"/>
      <c r="I1036" s="144"/>
      <c r="J1036" s="187"/>
      <c r="K1036" s="143"/>
      <c r="L1036" s="122"/>
      <c r="M1036" s="169"/>
      <c r="N1036" s="169"/>
      <c r="O1036" s="169"/>
      <c r="P1036" s="167"/>
      <c r="Q1036" s="167"/>
    </row>
    <row r="1037" spans="3:17" ht="16.5" customHeight="1">
      <c r="C1037" s="241"/>
      <c r="D1037" s="160"/>
      <c r="E1037" s="140"/>
      <c r="F1037" s="141"/>
      <c r="G1037" s="141"/>
      <c r="H1037" s="143"/>
      <c r="I1037" s="144"/>
      <c r="J1037" s="187"/>
      <c r="K1037" s="143"/>
      <c r="L1037" s="122"/>
      <c r="M1037" s="169"/>
      <c r="N1037" s="169"/>
      <c r="O1037" s="169"/>
      <c r="P1037" s="167"/>
      <c r="Q1037" s="167"/>
    </row>
    <row r="1038" spans="3:17" ht="16.5" customHeight="1">
      <c r="C1038" s="241"/>
      <c r="D1038" s="160"/>
      <c r="E1038" s="140"/>
      <c r="F1038" s="141"/>
      <c r="G1038" s="141"/>
      <c r="H1038" s="143"/>
      <c r="I1038" s="144"/>
      <c r="J1038" s="187"/>
      <c r="K1038" s="143"/>
      <c r="L1038" s="122"/>
      <c r="M1038" s="169"/>
      <c r="N1038" s="169"/>
      <c r="O1038" s="169"/>
      <c r="P1038" s="167"/>
      <c r="Q1038" s="167"/>
    </row>
    <row r="1039" spans="3:17" ht="16.5" customHeight="1">
      <c r="C1039" s="241"/>
      <c r="D1039" s="160"/>
      <c r="E1039" s="140"/>
      <c r="F1039" s="141"/>
      <c r="G1039" s="141"/>
      <c r="H1039" s="143"/>
      <c r="I1039" s="144"/>
      <c r="J1039" s="187"/>
      <c r="K1039" s="143"/>
      <c r="L1039" s="122"/>
      <c r="M1039" s="169"/>
      <c r="N1039" s="169"/>
      <c r="O1039" s="169"/>
      <c r="P1039" s="167"/>
      <c r="Q1039" s="167"/>
    </row>
    <row r="1040" spans="3:17" ht="16.5" customHeight="1">
      <c r="C1040" s="241"/>
      <c r="D1040" s="160"/>
      <c r="E1040" s="140"/>
      <c r="F1040" s="141"/>
      <c r="G1040" s="141"/>
      <c r="H1040" s="143"/>
      <c r="I1040" s="144"/>
      <c r="J1040" s="187"/>
      <c r="K1040" s="143"/>
      <c r="L1040" s="122"/>
      <c r="M1040" s="169"/>
      <c r="N1040" s="169"/>
      <c r="O1040" s="169"/>
      <c r="P1040" s="167"/>
      <c r="Q1040" s="167"/>
    </row>
    <row r="1041" spans="3:17" ht="16.5" customHeight="1">
      <c r="C1041" s="241"/>
      <c r="D1041" s="160"/>
      <c r="E1041" s="140"/>
      <c r="F1041" s="141"/>
      <c r="G1041" s="141"/>
      <c r="H1041" s="143"/>
      <c r="I1041" s="144"/>
      <c r="J1041" s="187"/>
      <c r="K1041" s="143"/>
      <c r="L1041" s="122"/>
      <c r="M1041" s="169"/>
      <c r="N1041" s="169"/>
      <c r="O1041" s="169"/>
      <c r="P1041" s="167"/>
      <c r="Q1041" s="167"/>
    </row>
    <row r="1042" spans="3:17" ht="16.5" customHeight="1">
      <c r="C1042" s="241"/>
      <c r="D1042" s="160"/>
      <c r="E1042" s="140"/>
      <c r="F1042" s="141"/>
      <c r="G1042" s="141"/>
      <c r="H1042" s="143"/>
      <c r="I1042" s="144"/>
      <c r="J1042" s="187"/>
      <c r="K1042" s="143"/>
      <c r="L1042" s="122"/>
      <c r="M1042" s="169"/>
      <c r="N1042" s="169"/>
      <c r="O1042" s="169"/>
      <c r="P1042" s="167"/>
      <c r="Q1042" s="167"/>
    </row>
    <row r="1043" spans="3:17" ht="16.5" customHeight="1">
      <c r="C1043" s="241"/>
      <c r="D1043" s="160"/>
      <c r="E1043" s="140"/>
      <c r="F1043" s="141"/>
      <c r="G1043" s="141"/>
      <c r="H1043" s="143"/>
      <c r="I1043" s="144"/>
      <c r="J1043" s="187"/>
      <c r="K1043" s="143"/>
      <c r="L1043" s="122"/>
      <c r="M1043" s="169"/>
      <c r="N1043" s="169"/>
      <c r="O1043" s="169"/>
      <c r="P1043" s="167"/>
      <c r="Q1043" s="167"/>
    </row>
    <row r="1044" spans="3:17" ht="16.5" customHeight="1">
      <c r="C1044" s="241"/>
      <c r="D1044" s="160"/>
      <c r="E1044" s="140"/>
      <c r="F1044" s="141"/>
      <c r="G1044" s="141"/>
      <c r="H1044" s="143"/>
      <c r="I1044" s="144"/>
      <c r="J1044" s="187"/>
      <c r="K1044" s="143"/>
      <c r="L1044" s="122"/>
      <c r="M1044" s="169"/>
      <c r="N1044" s="169"/>
      <c r="O1044" s="169"/>
      <c r="P1044" s="167"/>
      <c r="Q1044" s="167"/>
    </row>
    <row r="1045" spans="3:17" ht="16.5" customHeight="1">
      <c r="C1045" s="241"/>
      <c r="D1045" s="160"/>
      <c r="E1045" s="140"/>
      <c r="F1045" s="141"/>
      <c r="G1045" s="141"/>
      <c r="H1045" s="143"/>
      <c r="I1045" s="144"/>
      <c r="J1045" s="187"/>
      <c r="K1045" s="143"/>
      <c r="L1045" s="122"/>
      <c r="M1045" s="169"/>
      <c r="N1045" s="169"/>
      <c r="O1045" s="169"/>
      <c r="P1045" s="167"/>
      <c r="Q1045" s="167"/>
    </row>
    <row r="1046" spans="3:17" ht="16.5" customHeight="1">
      <c r="C1046" s="241"/>
      <c r="D1046" s="160"/>
      <c r="E1046" s="140"/>
      <c r="F1046" s="141"/>
      <c r="G1046" s="141"/>
      <c r="H1046" s="143"/>
      <c r="I1046" s="144"/>
      <c r="J1046" s="187"/>
      <c r="K1046" s="143"/>
      <c r="L1046" s="122"/>
      <c r="M1046" s="169"/>
      <c r="N1046" s="169"/>
      <c r="O1046" s="169"/>
      <c r="P1046" s="167"/>
      <c r="Q1046" s="167"/>
    </row>
    <row r="1047" spans="3:17" ht="16.5" customHeight="1">
      <c r="C1047" s="241"/>
      <c r="D1047" s="160"/>
      <c r="E1047" s="140"/>
      <c r="F1047" s="141"/>
      <c r="G1047" s="141"/>
      <c r="H1047" s="143"/>
      <c r="I1047" s="144"/>
      <c r="J1047" s="187"/>
      <c r="K1047" s="143"/>
      <c r="L1047" s="122"/>
      <c r="M1047" s="169"/>
      <c r="N1047" s="169"/>
      <c r="O1047" s="169"/>
      <c r="P1047" s="167"/>
      <c r="Q1047" s="167"/>
    </row>
    <row r="1048" spans="3:17" ht="16.5" customHeight="1">
      <c r="C1048" s="241"/>
      <c r="D1048" s="160"/>
      <c r="E1048" s="140"/>
      <c r="F1048" s="141"/>
      <c r="G1048" s="141"/>
      <c r="H1048" s="143"/>
      <c r="I1048" s="144"/>
      <c r="J1048" s="187"/>
      <c r="K1048" s="143"/>
      <c r="L1048" s="122"/>
      <c r="M1048" s="169"/>
      <c r="N1048" s="169"/>
      <c r="O1048" s="169"/>
      <c r="P1048" s="167"/>
      <c r="Q1048" s="167"/>
    </row>
    <row r="1049" spans="3:17" ht="16.5" customHeight="1">
      <c r="C1049" s="241"/>
      <c r="D1049" s="160"/>
      <c r="E1049" s="140"/>
      <c r="F1049" s="141"/>
      <c r="G1049" s="141"/>
      <c r="H1049" s="143"/>
      <c r="I1049" s="144"/>
      <c r="J1049" s="187"/>
      <c r="K1049" s="143"/>
      <c r="L1049" s="122"/>
      <c r="M1049" s="169"/>
      <c r="N1049" s="169"/>
      <c r="O1049" s="169"/>
      <c r="P1049" s="167"/>
      <c r="Q1049" s="167"/>
    </row>
    <row r="1050" spans="3:17" ht="16.5" customHeight="1">
      <c r="C1050" s="241"/>
      <c r="D1050" s="160"/>
      <c r="E1050" s="140"/>
      <c r="F1050" s="141"/>
      <c r="G1050" s="141"/>
      <c r="H1050" s="143"/>
      <c r="I1050" s="144"/>
      <c r="J1050" s="187"/>
      <c r="K1050" s="143"/>
      <c r="L1050" s="122"/>
      <c r="M1050" s="169"/>
      <c r="N1050" s="169"/>
      <c r="O1050" s="169"/>
      <c r="P1050" s="167"/>
      <c r="Q1050" s="167"/>
    </row>
    <row r="1051" spans="3:17" ht="16.5" customHeight="1">
      <c r="C1051" s="241"/>
      <c r="D1051" s="160"/>
      <c r="E1051" s="140"/>
      <c r="F1051" s="141"/>
      <c r="G1051" s="141"/>
      <c r="H1051" s="143"/>
      <c r="I1051" s="144"/>
      <c r="J1051" s="187"/>
      <c r="K1051" s="143"/>
      <c r="L1051" s="122"/>
      <c r="M1051" s="169"/>
      <c r="N1051" s="169"/>
      <c r="O1051" s="169"/>
      <c r="P1051" s="167"/>
      <c r="Q1051" s="167"/>
    </row>
    <row r="1052" spans="3:17" ht="16.5" customHeight="1">
      <c r="C1052" s="241"/>
      <c r="D1052" s="160"/>
      <c r="E1052" s="140"/>
      <c r="F1052" s="141"/>
      <c r="G1052" s="141"/>
      <c r="H1052" s="143"/>
      <c r="I1052" s="144"/>
      <c r="J1052" s="187"/>
      <c r="K1052" s="143"/>
      <c r="L1052" s="122"/>
      <c r="M1052" s="169"/>
      <c r="N1052" s="169"/>
      <c r="O1052" s="169"/>
      <c r="P1052" s="167"/>
      <c r="Q1052" s="167"/>
    </row>
    <row r="1053" spans="3:17" ht="16.5" customHeight="1">
      <c r="C1053" s="241"/>
      <c r="D1053" s="160"/>
      <c r="E1053" s="140"/>
      <c r="F1053" s="141"/>
      <c r="G1053" s="141"/>
      <c r="H1053" s="143"/>
      <c r="I1053" s="144"/>
      <c r="J1053" s="187"/>
      <c r="K1053" s="143"/>
      <c r="L1053" s="122"/>
      <c r="M1053" s="169"/>
      <c r="N1053" s="169"/>
      <c r="O1053" s="169"/>
      <c r="P1053" s="167"/>
      <c r="Q1053" s="167"/>
    </row>
    <row r="1054" spans="3:17" ht="16.5" customHeight="1">
      <c r="C1054" s="241"/>
      <c r="D1054" s="160"/>
      <c r="E1054" s="140"/>
      <c r="F1054" s="141"/>
      <c r="G1054" s="141"/>
      <c r="H1054" s="143"/>
      <c r="I1054" s="144"/>
      <c r="J1054" s="187"/>
      <c r="K1054" s="143"/>
      <c r="L1054" s="122"/>
      <c r="M1054" s="169"/>
      <c r="N1054" s="169"/>
      <c r="O1054" s="169"/>
      <c r="P1054" s="167"/>
      <c r="Q1054" s="167"/>
    </row>
    <row r="1055" spans="3:17" ht="16.5" customHeight="1">
      <c r="C1055" s="241"/>
      <c r="D1055" s="160"/>
      <c r="E1055" s="140"/>
      <c r="F1055" s="141"/>
      <c r="G1055" s="141"/>
      <c r="H1055" s="143"/>
      <c r="I1055" s="144"/>
      <c r="J1055" s="187"/>
      <c r="K1055" s="143"/>
      <c r="L1055" s="122"/>
      <c r="M1055" s="169"/>
      <c r="N1055" s="169"/>
      <c r="O1055" s="169"/>
      <c r="P1055" s="167"/>
      <c r="Q1055" s="167"/>
    </row>
    <row r="1056" spans="3:17" ht="16.5" customHeight="1">
      <c r="C1056" s="241"/>
      <c r="D1056" s="160"/>
      <c r="E1056" s="140"/>
      <c r="F1056" s="141"/>
      <c r="G1056" s="141"/>
      <c r="H1056" s="143"/>
      <c r="I1056" s="144"/>
      <c r="J1056" s="187"/>
      <c r="K1056" s="143"/>
      <c r="L1056" s="122"/>
      <c r="M1056" s="169"/>
      <c r="N1056" s="169"/>
      <c r="O1056" s="169"/>
      <c r="P1056" s="167"/>
      <c r="Q1056" s="167"/>
    </row>
    <row r="1057" spans="3:17" ht="16.5" customHeight="1">
      <c r="C1057" s="241"/>
      <c r="D1057" s="160"/>
      <c r="E1057" s="140"/>
      <c r="F1057" s="141"/>
      <c r="G1057" s="141"/>
      <c r="H1057" s="143"/>
      <c r="I1057" s="144"/>
      <c r="J1057" s="187"/>
      <c r="K1057" s="143"/>
      <c r="L1057" s="122"/>
      <c r="M1057" s="169"/>
      <c r="N1057" s="169"/>
      <c r="O1057" s="169"/>
      <c r="P1057" s="167"/>
      <c r="Q1057" s="167"/>
    </row>
    <row r="1058" spans="3:17" ht="16.5" customHeight="1">
      <c r="C1058" s="241"/>
      <c r="D1058" s="160"/>
      <c r="E1058" s="140"/>
      <c r="F1058" s="141"/>
      <c r="G1058" s="141"/>
      <c r="H1058" s="143"/>
      <c r="I1058" s="144"/>
      <c r="J1058" s="187"/>
      <c r="K1058" s="143"/>
      <c r="L1058" s="122"/>
      <c r="M1058" s="169"/>
      <c r="N1058" s="169"/>
      <c r="O1058" s="169"/>
      <c r="P1058" s="167"/>
      <c r="Q1058" s="167"/>
    </row>
    <row r="1059" spans="3:17" ht="16.5" customHeight="1">
      <c r="C1059" s="241"/>
      <c r="D1059" s="160"/>
      <c r="E1059" s="140"/>
      <c r="F1059" s="141"/>
      <c r="G1059" s="141"/>
      <c r="H1059" s="143"/>
      <c r="I1059" s="144"/>
      <c r="J1059" s="187"/>
      <c r="K1059" s="143"/>
      <c r="L1059" s="122"/>
      <c r="M1059" s="169"/>
      <c r="N1059" s="169"/>
      <c r="O1059" s="169"/>
      <c r="P1059" s="167"/>
      <c r="Q1059" s="167"/>
    </row>
    <row r="1060" spans="3:17" ht="16.5" customHeight="1">
      <c r="C1060" s="241"/>
      <c r="D1060" s="160"/>
      <c r="E1060" s="140"/>
      <c r="F1060" s="141"/>
      <c r="G1060" s="141"/>
      <c r="H1060" s="143"/>
      <c r="I1060" s="144"/>
      <c r="J1060" s="187"/>
      <c r="K1060" s="143"/>
      <c r="L1060" s="122"/>
      <c r="M1060" s="169"/>
      <c r="N1060" s="169"/>
      <c r="O1060" s="169"/>
      <c r="P1060" s="167"/>
      <c r="Q1060" s="167"/>
    </row>
    <row r="1061" spans="3:17" ht="16.5" customHeight="1">
      <c r="C1061" s="241"/>
      <c r="D1061" s="160"/>
      <c r="E1061" s="140"/>
      <c r="F1061" s="141"/>
      <c r="G1061" s="141"/>
      <c r="H1061" s="143"/>
      <c r="I1061" s="144"/>
      <c r="J1061" s="187"/>
      <c r="K1061" s="143"/>
      <c r="L1061" s="122"/>
      <c r="M1061" s="169"/>
      <c r="N1061" s="169"/>
      <c r="O1061" s="169"/>
      <c r="P1061" s="167"/>
      <c r="Q1061" s="167"/>
    </row>
    <row r="1062" spans="3:17" ht="16.5" customHeight="1">
      <c r="C1062" s="241"/>
      <c r="D1062" s="160"/>
      <c r="E1062" s="140"/>
      <c r="F1062" s="141"/>
      <c r="G1062" s="141"/>
      <c r="H1062" s="143"/>
      <c r="I1062" s="144"/>
      <c r="J1062" s="187"/>
      <c r="K1062" s="143"/>
      <c r="L1062" s="122"/>
      <c r="M1062" s="169"/>
      <c r="N1062" s="169"/>
      <c r="O1062" s="169"/>
      <c r="P1062" s="167"/>
      <c r="Q1062" s="167"/>
    </row>
    <row r="1063" spans="3:17" ht="16.5" customHeight="1">
      <c r="C1063" s="241"/>
      <c r="D1063" s="160"/>
      <c r="E1063" s="140"/>
      <c r="F1063" s="141"/>
      <c r="G1063" s="141"/>
      <c r="H1063" s="143"/>
      <c r="I1063" s="144"/>
      <c r="J1063" s="187"/>
      <c r="K1063" s="143"/>
      <c r="L1063" s="122"/>
      <c r="M1063" s="169"/>
      <c r="N1063" s="169"/>
      <c r="O1063" s="169"/>
      <c r="P1063" s="167"/>
      <c r="Q1063" s="167"/>
    </row>
    <row r="1064" spans="3:17" ht="16.5" customHeight="1">
      <c r="C1064" s="241"/>
      <c r="D1064" s="160"/>
      <c r="E1064" s="140"/>
      <c r="F1064" s="141"/>
      <c r="G1064" s="141"/>
      <c r="H1064" s="143"/>
      <c r="I1064" s="144"/>
      <c r="J1064" s="187"/>
      <c r="K1064" s="143"/>
      <c r="L1064" s="122"/>
      <c r="M1064" s="169"/>
      <c r="N1064" s="169"/>
      <c r="O1064" s="169"/>
      <c r="P1064" s="167"/>
      <c r="Q1064" s="167"/>
    </row>
    <row r="1065" spans="3:17" ht="16.5" customHeight="1">
      <c r="C1065" s="241"/>
      <c r="D1065" s="160"/>
      <c r="E1065" s="140"/>
      <c r="F1065" s="141"/>
      <c r="G1065" s="141"/>
      <c r="H1065" s="143"/>
      <c r="I1065" s="144"/>
      <c r="J1065" s="187"/>
      <c r="K1065" s="143"/>
      <c r="L1065" s="122"/>
      <c r="M1065" s="169"/>
      <c r="N1065" s="169"/>
      <c r="O1065" s="169"/>
      <c r="P1065" s="167"/>
      <c r="Q1065" s="167"/>
    </row>
    <row r="1066" spans="3:17" ht="16.5" customHeight="1">
      <c r="C1066" s="241"/>
      <c r="D1066" s="160"/>
      <c r="E1066" s="140"/>
      <c r="F1066" s="141"/>
      <c r="G1066" s="141"/>
      <c r="H1066" s="143"/>
      <c r="I1066" s="144"/>
      <c r="J1066" s="187"/>
      <c r="K1066" s="143"/>
      <c r="L1066" s="122"/>
      <c r="M1066" s="169"/>
      <c r="N1066" s="169"/>
      <c r="O1066" s="169"/>
      <c r="P1066" s="167"/>
      <c r="Q1066" s="167"/>
    </row>
    <row r="1067" spans="3:17" ht="16.5" customHeight="1">
      <c r="C1067" s="241"/>
      <c r="D1067" s="160"/>
      <c r="E1067" s="140"/>
      <c r="F1067" s="141"/>
      <c r="G1067" s="141"/>
      <c r="H1067" s="143"/>
      <c r="I1067" s="144"/>
      <c r="J1067" s="187"/>
      <c r="K1067" s="143"/>
      <c r="L1067" s="122"/>
      <c r="M1067" s="169"/>
      <c r="N1067" s="169"/>
      <c r="O1067" s="169"/>
      <c r="P1067" s="167"/>
      <c r="Q1067" s="167"/>
    </row>
    <row r="1068" spans="3:17" ht="16.5" customHeight="1">
      <c r="C1068" s="241"/>
      <c r="D1068" s="160"/>
      <c r="E1068" s="140"/>
      <c r="F1068" s="141"/>
      <c r="G1068" s="141"/>
      <c r="H1068" s="143"/>
      <c r="I1068" s="144"/>
      <c r="J1068" s="187"/>
      <c r="K1068" s="143"/>
      <c r="L1068" s="122"/>
      <c r="M1068" s="169"/>
      <c r="N1068" s="169"/>
      <c r="O1068" s="169"/>
      <c r="P1068" s="167"/>
      <c r="Q1068" s="167"/>
    </row>
    <row r="1069" spans="3:17" ht="16.5" customHeight="1">
      <c r="C1069" s="241"/>
      <c r="D1069" s="160"/>
      <c r="E1069" s="140"/>
      <c r="F1069" s="141"/>
      <c r="G1069" s="141"/>
      <c r="H1069" s="143"/>
      <c r="I1069" s="144"/>
      <c r="J1069" s="187"/>
      <c r="K1069" s="143"/>
      <c r="L1069" s="122"/>
      <c r="M1069" s="169"/>
      <c r="N1069" s="169"/>
      <c r="O1069" s="169"/>
      <c r="P1069" s="167"/>
      <c r="Q1069" s="167"/>
    </row>
    <row r="1070" spans="3:17" ht="16.5" customHeight="1">
      <c r="C1070" s="241"/>
      <c r="D1070" s="160"/>
      <c r="E1070" s="140"/>
      <c r="F1070" s="141"/>
      <c r="G1070" s="141"/>
      <c r="H1070" s="143"/>
      <c r="I1070" s="144"/>
      <c r="J1070" s="187"/>
      <c r="K1070" s="143"/>
      <c r="L1070" s="122"/>
      <c r="M1070" s="169"/>
      <c r="N1070" s="169"/>
      <c r="O1070" s="169"/>
      <c r="P1070" s="167"/>
      <c r="Q1070" s="167"/>
    </row>
    <row r="1071" spans="3:17" ht="16.5" customHeight="1">
      <c r="C1071" s="241"/>
      <c r="D1071" s="160"/>
      <c r="E1071" s="140"/>
      <c r="F1071" s="141"/>
      <c r="G1071" s="141"/>
      <c r="H1071" s="143"/>
      <c r="I1071" s="144"/>
      <c r="J1071" s="187"/>
      <c r="K1071" s="143"/>
      <c r="L1071" s="122"/>
      <c r="M1071" s="169"/>
      <c r="N1071" s="169"/>
      <c r="O1071" s="169"/>
      <c r="P1071" s="167"/>
      <c r="Q1071" s="167"/>
    </row>
    <row r="1072" spans="3:17" ht="16.5" customHeight="1">
      <c r="C1072" s="241"/>
      <c r="D1072" s="160"/>
      <c r="E1072" s="140"/>
      <c r="F1072" s="141"/>
      <c r="G1072" s="141"/>
      <c r="H1072" s="143"/>
      <c r="I1072" s="144"/>
      <c r="J1072" s="187"/>
      <c r="K1072" s="143"/>
      <c r="L1072" s="122"/>
      <c r="M1072" s="169"/>
      <c r="N1072" s="169"/>
      <c r="O1072" s="169"/>
      <c r="P1072" s="167"/>
      <c r="Q1072" s="167"/>
    </row>
    <row r="1073" spans="3:17" ht="16.5" customHeight="1">
      <c r="C1073" s="241"/>
      <c r="D1073" s="160"/>
      <c r="E1073" s="140"/>
      <c r="F1073" s="141"/>
      <c r="G1073" s="141"/>
      <c r="H1073" s="143"/>
      <c r="I1073" s="144"/>
      <c r="J1073" s="187"/>
      <c r="K1073" s="143"/>
      <c r="L1073" s="122"/>
      <c r="M1073" s="169"/>
      <c r="N1073" s="169"/>
      <c r="O1073" s="169"/>
      <c r="P1073" s="167"/>
      <c r="Q1073" s="167"/>
    </row>
    <row r="1074" spans="3:17" ht="16.5" customHeight="1">
      <c r="C1074" s="241"/>
      <c r="D1074" s="160"/>
      <c r="E1074" s="140"/>
      <c r="F1074" s="141"/>
      <c r="G1074" s="141"/>
      <c r="H1074" s="143"/>
      <c r="I1074" s="144"/>
      <c r="J1074" s="187"/>
      <c r="K1074" s="143"/>
      <c r="L1074" s="122"/>
      <c r="M1074" s="169"/>
      <c r="N1074" s="169"/>
      <c r="O1074" s="169"/>
      <c r="P1074" s="167"/>
      <c r="Q1074" s="167"/>
    </row>
    <row r="1075" spans="3:17" ht="16.5" customHeight="1">
      <c r="C1075" s="241"/>
      <c r="D1075" s="160"/>
      <c r="E1075" s="140"/>
      <c r="F1075" s="141"/>
      <c r="G1075" s="141"/>
      <c r="H1075" s="143"/>
      <c r="I1075" s="144"/>
      <c r="J1075" s="187"/>
      <c r="K1075" s="143"/>
      <c r="L1075" s="122"/>
      <c r="M1075" s="169"/>
      <c r="N1075" s="169"/>
      <c r="O1075" s="169"/>
      <c r="P1075" s="167"/>
      <c r="Q1075" s="167"/>
    </row>
    <row r="1076" spans="3:17" ht="16.5" customHeight="1">
      <c r="C1076" s="241"/>
      <c r="D1076" s="160"/>
      <c r="E1076" s="140"/>
      <c r="F1076" s="141"/>
      <c r="G1076" s="141"/>
      <c r="H1076" s="143"/>
      <c r="I1076" s="144"/>
      <c r="J1076" s="187"/>
      <c r="K1076" s="143"/>
      <c r="L1076" s="122"/>
      <c r="M1076" s="169"/>
      <c r="N1076" s="169"/>
      <c r="O1076" s="169"/>
      <c r="P1076" s="167"/>
      <c r="Q1076" s="167"/>
    </row>
    <row r="1077" spans="3:17" ht="16.5" customHeight="1">
      <c r="C1077" s="241"/>
      <c r="D1077" s="160"/>
      <c r="E1077" s="140"/>
      <c r="F1077" s="141"/>
      <c r="G1077" s="141"/>
      <c r="H1077" s="143"/>
      <c r="I1077" s="144"/>
      <c r="J1077" s="187"/>
      <c r="K1077" s="143"/>
      <c r="L1077" s="122"/>
      <c r="M1077" s="169"/>
      <c r="N1077" s="169"/>
      <c r="O1077" s="169"/>
      <c r="P1077" s="167"/>
      <c r="Q1077" s="167"/>
    </row>
    <row r="1078" spans="3:17" ht="16.5" customHeight="1">
      <c r="C1078" s="241"/>
      <c r="D1078" s="160"/>
      <c r="E1078" s="140"/>
      <c r="F1078" s="141"/>
      <c r="G1078" s="141"/>
      <c r="H1078" s="143"/>
      <c r="I1078" s="144"/>
      <c r="J1078" s="187"/>
      <c r="K1078" s="143"/>
      <c r="L1078" s="122"/>
      <c r="M1078" s="169"/>
      <c r="N1078" s="169"/>
      <c r="O1078" s="169"/>
      <c r="P1078" s="167"/>
      <c r="Q1078" s="167"/>
    </row>
    <row r="1079" spans="3:17" ht="16.5" customHeight="1">
      <c r="C1079" s="241"/>
      <c r="D1079" s="160"/>
      <c r="E1079" s="140"/>
      <c r="F1079" s="141"/>
      <c r="G1079" s="141"/>
      <c r="H1079" s="143"/>
      <c r="I1079" s="144"/>
      <c r="J1079" s="187"/>
      <c r="K1079" s="143"/>
      <c r="L1079" s="122"/>
      <c r="M1079" s="169"/>
      <c r="N1079" s="169"/>
      <c r="O1079" s="169"/>
      <c r="P1079" s="167"/>
      <c r="Q1079" s="167"/>
    </row>
    <row r="1080" spans="3:17" ht="16.5" customHeight="1">
      <c r="C1080" s="241"/>
      <c r="D1080" s="160"/>
      <c r="E1080" s="140"/>
      <c r="F1080" s="141"/>
      <c r="G1080" s="141"/>
      <c r="H1080" s="143"/>
      <c r="I1080" s="144"/>
      <c r="J1080" s="187"/>
      <c r="K1080" s="143"/>
      <c r="L1080" s="122"/>
      <c r="M1080" s="169"/>
      <c r="N1080" s="169"/>
      <c r="O1080" s="169"/>
      <c r="P1080" s="167"/>
      <c r="Q1080" s="167"/>
    </row>
    <row r="1081" spans="3:17" ht="16.5" customHeight="1">
      <c r="C1081" s="241"/>
      <c r="D1081" s="160"/>
      <c r="E1081" s="140"/>
      <c r="F1081" s="141"/>
      <c r="G1081" s="141"/>
      <c r="H1081" s="143"/>
      <c r="I1081" s="144"/>
      <c r="J1081" s="187"/>
      <c r="K1081" s="143"/>
      <c r="L1081" s="122"/>
      <c r="M1081" s="169"/>
      <c r="N1081" s="169"/>
      <c r="O1081" s="169"/>
      <c r="P1081" s="167"/>
      <c r="Q1081" s="167"/>
    </row>
    <row r="1082" spans="3:17" ht="16.5" customHeight="1">
      <c r="C1082" s="241"/>
      <c r="D1082" s="160"/>
      <c r="E1082" s="140"/>
      <c r="F1082" s="141"/>
      <c r="G1082" s="141"/>
      <c r="H1082" s="143"/>
      <c r="I1082" s="144"/>
      <c r="J1082" s="187"/>
      <c r="K1082" s="143"/>
      <c r="L1082" s="122"/>
      <c r="M1082" s="169"/>
      <c r="N1082" s="169"/>
      <c r="O1082" s="169"/>
      <c r="P1082" s="167"/>
      <c r="Q1082" s="167"/>
    </row>
    <row r="1083" spans="3:17" ht="16.5" customHeight="1">
      <c r="C1083" s="241"/>
      <c r="D1083" s="160"/>
      <c r="E1083" s="140"/>
      <c r="F1083" s="141"/>
      <c r="G1083" s="141"/>
      <c r="H1083" s="143"/>
      <c r="I1083" s="144"/>
      <c r="J1083" s="187"/>
      <c r="K1083" s="143"/>
      <c r="L1083" s="122"/>
      <c r="M1083" s="169"/>
      <c r="N1083" s="169"/>
      <c r="O1083" s="169"/>
      <c r="P1083" s="167"/>
      <c r="Q1083" s="167"/>
    </row>
    <row r="1084" spans="3:17" ht="16.5" customHeight="1">
      <c r="C1084" s="241"/>
      <c r="D1084" s="160"/>
      <c r="E1084" s="140"/>
      <c r="F1084" s="141"/>
      <c r="G1084" s="141"/>
      <c r="H1084" s="143"/>
      <c r="I1084" s="144"/>
      <c r="J1084" s="187"/>
      <c r="K1084" s="143"/>
      <c r="L1084" s="122"/>
      <c r="M1084" s="169"/>
      <c r="N1084" s="169"/>
      <c r="O1084" s="169"/>
      <c r="P1084" s="167"/>
      <c r="Q1084" s="167"/>
    </row>
    <row r="1085" spans="3:17" ht="16.5" customHeight="1">
      <c r="C1085" s="241"/>
      <c r="D1085" s="160"/>
      <c r="E1085" s="140"/>
      <c r="F1085" s="141"/>
      <c r="G1085" s="141"/>
      <c r="H1085" s="143"/>
      <c r="I1085" s="144"/>
      <c r="J1085" s="187"/>
      <c r="K1085" s="143"/>
      <c r="L1085" s="122"/>
      <c r="M1085" s="169"/>
      <c r="N1085" s="169"/>
      <c r="O1085" s="169"/>
      <c r="P1085" s="167"/>
      <c r="Q1085" s="167"/>
    </row>
    <row r="1086" spans="3:17" ht="16.5" customHeight="1">
      <c r="C1086" s="241"/>
      <c r="D1086" s="160"/>
      <c r="E1086" s="140"/>
      <c r="F1086" s="141"/>
      <c r="G1086" s="141"/>
      <c r="H1086" s="143"/>
      <c r="I1086" s="144"/>
      <c r="J1086" s="187"/>
      <c r="K1086" s="143"/>
      <c r="L1086" s="122"/>
      <c r="M1086" s="169"/>
      <c r="N1086" s="169"/>
      <c r="O1086" s="169"/>
      <c r="P1086" s="167"/>
      <c r="Q1086" s="167"/>
    </row>
    <row r="1087" spans="3:17" ht="16.5" customHeight="1">
      <c r="C1087" s="241"/>
      <c r="D1087" s="160"/>
      <c r="E1087" s="140"/>
      <c r="F1087" s="141"/>
      <c r="G1087" s="141"/>
      <c r="H1087" s="143"/>
      <c r="I1087" s="144"/>
      <c r="J1087" s="187"/>
      <c r="K1087" s="143"/>
      <c r="L1087" s="122"/>
      <c r="M1087" s="169"/>
      <c r="N1087" s="169"/>
      <c r="O1087" s="169"/>
      <c r="P1087" s="167"/>
      <c r="Q1087" s="167"/>
    </row>
    <row r="1088" spans="3:17" ht="16.5" customHeight="1">
      <c r="C1088" s="241"/>
      <c r="D1088" s="160"/>
      <c r="E1088" s="140"/>
      <c r="F1088" s="141"/>
      <c r="G1088" s="141"/>
      <c r="H1088" s="143"/>
      <c r="I1088" s="144"/>
      <c r="J1088" s="187"/>
      <c r="K1088" s="143"/>
      <c r="L1088" s="122"/>
      <c r="M1088" s="169"/>
      <c r="N1088" s="169"/>
      <c r="O1088" s="169"/>
      <c r="P1088" s="167"/>
      <c r="Q1088" s="167"/>
    </row>
    <row r="1089" spans="3:17" ht="16.5" customHeight="1">
      <c r="C1089" s="241"/>
      <c r="D1089" s="160"/>
      <c r="E1089" s="140"/>
      <c r="F1089" s="141"/>
      <c r="G1089" s="141"/>
      <c r="H1089" s="143"/>
      <c r="I1089" s="144"/>
      <c r="J1089" s="187"/>
      <c r="K1089" s="143"/>
      <c r="L1089" s="122"/>
      <c r="M1089" s="169"/>
      <c r="N1089" s="169"/>
      <c r="O1089" s="169"/>
      <c r="P1089" s="167"/>
      <c r="Q1089" s="167"/>
    </row>
    <row r="1090" spans="3:17" ht="16.5" customHeight="1">
      <c r="C1090" s="241"/>
      <c r="D1090" s="160"/>
      <c r="E1090" s="140"/>
      <c r="F1090" s="141"/>
      <c r="G1090" s="141"/>
      <c r="H1090" s="143"/>
      <c r="I1090" s="144"/>
      <c r="J1090" s="187"/>
      <c r="K1090" s="143"/>
      <c r="L1090" s="122"/>
      <c r="M1090" s="169"/>
      <c r="N1090" s="169"/>
      <c r="O1090" s="169"/>
      <c r="P1090" s="167"/>
      <c r="Q1090" s="167"/>
    </row>
    <row r="1091" spans="3:17" ht="16.5" customHeight="1">
      <c r="C1091" s="241"/>
      <c r="D1091" s="160"/>
      <c r="E1091" s="140"/>
      <c r="F1091" s="141"/>
      <c r="G1091" s="141"/>
      <c r="H1091" s="143"/>
      <c r="I1091" s="144"/>
      <c r="J1091" s="187"/>
      <c r="K1091" s="143"/>
      <c r="L1091" s="122"/>
      <c r="M1091" s="169"/>
      <c r="N1091" s="169"/>
      <c r="O1091" s="169"/>
      <c r="P1091" s="167"/>
      <c r="Q1091" s="167"/>
    </row>
    <row r="1092" spans="3:17" ht="16.5" customHeight="1">
      <c r="C1092" s="241"/>
      <c r="D1092" s="160"/>
      <c r="E1092" s="140"/>
      <c r="F1092" s="141"/>
      <c r="G1092" s="141"/>
      <c r="H1092" s="143"/>
      <c r="I1092" s="144"/>
      <c r="J1092" s="187"/>
      <c r="K1092" s="143"/>
      <c r="L1092" s="122"/>
      <c r="M1092" s="169"/>
      <c r="N1092" s="169"/>
      <c r="O1092" s="169"/>
      <c r="P1092" s="167"/>
      <c r="Q1092" s="167"/>
    </row>
    <row r="1093" spans="3:17" ht="16.5" customHeight="1">
      <c r="C1093" s="241"/>
      <c r="D1093" s="160"/>
      <c r="E1093" s="140"/>
      <c r="F1093" s="141"/>
      <c r="G1093" s="141"/>
      <c r="H1093" s="143"/>
      <c r="I1093" s="144"/>
      <c r="J1093" s="187"/>
      <c r="K1093" s="143"/>
      <c r="L1093" s="122"/>
      <c r="M1093" s="169"/>
      <c r="N1093" s="169"/>
      <c r="O1093" s="169"/>
      <c r="P1093" s="167"/>
      <c r="Q1093" s="167"/>
    </row>
    <row r="1094" spans="3:17" ht="16.5" customHeight="1">
      <c r="C1094" s="241"/>
      <c r="D1094" s="160"/>
      <c r="E1094" s="140"/>
      <c r="F1094" s="141"/>
      <c r="G1094" s="141"/>
      <c r="H1094" s="143"/>
      <c r="I1094" s="144"/>
      <c r="J1094" s="187"/>
      <c r="K1094" s="143"/>
      <c r="L1094" s="122"/>
      <c r="M1094" s="169"/>
      <c r="N1094" s="169"/>
      <c r="O1094" s="169"/>
      <c r="P1094" s="167"/>
      <c r="Q1094" s="167"/>
    </row>
    <row r="1095" spans="3:17" ht="16.5" customHeight="1">
      <c r="C1095" s="241"/>
      <c r="D1095" s="160"/>
      <c r="E1095" s="140"/>
      <c r="F1095" s="141"/>
      <c r="G1095" s="141"/>
      <c r="H1095" s="143"/>
      <c r="I1095" s="144"/>
      <c r="J1095" s="187"/>
      <c r="K1095" s="143"/>
      <c r="L1095" s="122"/>
      <c r="M1095" s="169"/>
      <c r="N1095" s="169"/>
      <c r="O1095" s="169"/>
      <c r="P1095" s="167"/>
      <c r="Q1095" s="167"/>
    </row>
    <row r="1096" spans="3:17" ht="16.5" customHeight="1">
      <c r="C1096" s="241"/>
      <c r="D1096" s="160"/>
      <c r="E1096" s="140"/>
      <c r="F1096" s="141"/>
      <c r="G1096" s="141"/>
      <c r="H1096" s="143"/>
      <c r="I1096" s="144"/>
      <c r="J1096" s="187"/>
      <c r="K1096" s="143"/>
      <c r="L1096" s="122"/>
      <c r="M1096" s="169"/>
      <c r="N1096" s="169"/>
      <c r="O1096" s="169"/>
      <c r="P1096" s="167"/>
      <c r="Q1096" s="167"/>
    </row>
    <row r="1097" spans="3:17" ht="16.5" customHeight="1">
      <c r="C1097" s="241"/>
      <c r="D1097" s="160"/>
      <c r="E1097" s="140"/>
      <c r="F1097" s="141"/>
      <c r="G1097" s="141"/>
      <c r="H1097" s="143"/>
      <c r="I1097" s="144"/>
      <c r="J1097" s="187"/>
      <c r="K1097" s="143"/>
      <c r="L1097" s="122"/>
      <c r="M1097" s="169"/>
      <c r="N1097" s="169"/>
      <c r="O1097" s="169"/>
      <c r="P1097" s="167"/>
      <c r="Q1097" s="167"/>
    </row>
    <row r="1098" spans="3:17" ht="16.5" customHeight="1">
      <c r="C1098" s="241"/>
      <c r="D1098" s="160"/>
      <c r="E1098" s="140"/>
      <c r="F1098" s="141"/>
      <c r="G1098" s="141"/>
      <c r="H1098" s="143"/>
      <c r="I1098" s="144"/>
      <c r="J1098" s="187"/>
      <c r="K1098" s="143"/>
      <c r="L1098" s="122"/>
      <c r="M1098" s="169"/>
      <c r="N1098" s="169"/>
      <c r="O1098" s="169"/>
      <c r="P1098" s="167"/>
      <c r="Q1098" s="167"/>
    </row>
    <row r="1099" spans="3:17" ht="16.5" customHeight="1">
      <c r="C1099" s="241"/>
      <c r="D1099" s="160"/>
      <c r="E1099" s="140"/>
      <c r="F1099" s="141"/>
      <c r="G1099" s="141"/>
      <c r="H1099" s="143"/>
      <c r="I1099" s="144"/>
      <c r="J1099" s="187"/>
      <c r="K1099" s="143"/>
      <c r="L1099" s="122"/>
      <c r="M1099" s="169"/>
      <c r="N1099" s="169"/>
      <c r="O1099" s="169"/>
      <c r="P1099" s="167"/>
      <c r="Q1099" s="167"/>
    </row>
    <row r="1100" spans="3:17" ht="16.5" customHeight="1">
      <c r="C1100" s="241"/>
      <c r="D1100" s="160"/>
      <c r="E1100" s="140"/>
      <c r="F1100" s="141"/>
      <c r="G1100" s="141"/>
      <c r="H1100" s="143"/>
      <c r="I1100" s="144"/>
      <c r="J1100" s="187"/>
      <c r="K1100" s="143"/>
      <c r="L1100" s="122"/>
      <c r="M1100" s="169"/>
      <c r="N1100" s="169"/>
      <c r="O1100" s="169"/>
      <c r="P1100" s="167"/>
      <c r="Q1100" s="167"/>
    </row>
    <row r="1101" spans="3:17" ht="16.5" customHeight="1">
      <c r="C1101" s="241"/>
      <c r="D1101" s="160"/>
      <c r="E1101" s="140"/>
      <c r="F1101" s="141"/>
      <c r="G1101" s="141"/>
      <c r="H1101" s="143"/>
      <c r="I1101" s="144"/>
      <c r="J1101" s="187"/>
      <c r="K1101" s="143"/>
      <c r="L1101" s="122"/>
      <c r="M1101" s="169"/>
      <c r="N1101" s="169"/>
      <c r="O1101" s="169"/>
      <c r="P1101" s="167"/>
      <c r="Q1101" s="167"/>
    </row>
    <row r="1102" spans="3:17" ht="16.5" customHeight="1">
      <c r="C1102" s="241"/>
      <c r="D1102" s="160"/>
      <c r="E1102" s="140"/>
      <c r="F1102" s="141"/>
      <c r="G1102" s="141"/>
      <c r="H1102" s="143"/>
      <c r="I1102" s="144"/>
      <c r="J1102" s="187"/>
      <c r="K1102" s="143"/>
      <c r="L1102" s="122"/>
      <c r="M1102" s="169"/>
      <c r="N1102" s="169"/>
      <c r="O1102" s="169"/>
      <c r="P1102" s="167"/>
      <c r="Q1102" s="167"/>
    </row>
    <row r="1103" spans="3:17" ht="16.5" customHeight="1">
      <c r="C1103" s="241"/>
      <c r="D1103" s="160"/>
      <c r="E1103" s="140"/>
      <c r="F1103" s="141"/>
      <c r="G1103" s="141"/>
      <c r="H1103" s="143"/>
      <c r="I1103" s="144"/>
      <c r="J1103" s="187"/>
      <c r="K1103" s="143"/>
      <c r="L1103" s="122"/>
      <c r="M1103" s="169"/>
      <c r="N1103" s="169"/>
      <c r="O1103" s="169"/>
      <c r="P1103" s="167"/>
      <c r="Q1103" s="167"/>
    </row>
    <row r="1104" spans="3:17" ht="16.5" customHeight="1">
      <c r="C1104" s="241"/>
      <c r="D1104" s="160"/>
      <c r="E1104" s="140"/>
      <c r="F1104" s="141"/>
      <c r="G1104" s="141"/>
      <c r="H1104" s="143"/>
      <c r="I1104" s="144"/>
      <c r="J1104" s="187"/>
      <c r="K1104" s="143"/>
      <c r="L1104" s="122"/>
      <c r="M1104" s="169"/>
      <c r="N1104" s="169"/>
      <c r="O1104" s="169"/>
      <c r="P1104" s="167"/>
      <c r="Q1104" s="167"/>
    </row>
    <row r="1105" spans="3:17" ht="16.5" customHeight="1">
      <c r="C1105" s="241"/>
      <c r="D1105" s="160"/>
      <c r="E1105" s="140"/>
      <c r="F1105" s="141"/>
      <c r="G1105" s="141"/>
      <c r="H1105" s="143"/>
      <c r="I1105" s="144"/>
      <c r="J1105" s="187"/>
      <c r="K1105" s="143"/>
      <c r="L1105" s="122"/>
      <c r="M1105" s="169"/>
      <c r="N1105" s="169"/>
      <c r="O1105" s="169"/>
      <c r="P1105" s="167"/>
      <c r="Q1105" s="167"/>
    </row>
    <row r="1106" spans="3:17" ht="16.5" customHeight="1">
      <c r="C1106" s="241"/>
      <c r="D1106" s="160"/>
      <c r="E1106" s="140"/>
      <c r="F1106" s="141"/>
      <c r="G1106" s="141"/>
      <c r="H1106" s="143"/>
      <c r="I1106" s="144"/>
      <c r="J1106" s="187"/>
      <c r="K1106" s="143"/>
      <c r="L1106" s="122"/>
      <c r="M1106" s="169"/>
      <c r="N1106" s="169"/>
      <c r="O1106" s="169"/>
      <c r="P1106" s="167"/>
      <c r="Q1106" s="167"/>
    </row>
    <row r="1107" spans="3:17" ht="16.5" customHeight="1">
      <c r="C1107" s="241"/>
      <c r="D1107" s="160"/>
      <c r="E1107" s="140"/>
      <c r="F1107" s="141"/>
      <c r="G1107" s="141"/>
      <c r="H1107" s="143"/>
      <c r="I1107" s="144"/>
      <c r="J1107" s="187"/>
      <c r="K1107" s="143"/>
      <c r="L1107" s="122"/>
      <c r="M1107" s="169"/>
      <c r="N1107" s="169"/>
      <c r="O1107" s="169"/>
      <c r="P1107" s="167"/>
      <c r="Q1107" s="167"/>
    </row>
    <row r="1108" spans="3:17" ht="16.5" customHeight="1">
      <c r="C1108" s="241"/>
      <c r="D1108" s="160"/>
      <c r="E1108" s="140"/>
      <c r="F1108" s="141"/>
      <c r="G1108" s="141"/>
      <c r="H1108" s="143"/>
      <c r="I1108" s="144"/>
      <c r="J1108" s="187"/>
      <c r="K1108" s="143"/>
      <c r="L1108" s="122"/>
      <c r="M1108" s="169"/>
      <c r="N1108" s="169"/>
      <c r="O1108" s="169"/>
      <c r="P1108" s="167"/>
      <c r="Q1108" s="167"/>
    </row>
    <row r="1109" spans="3:17" ht="16.5" customHeight="1">
      <c r="C1109" s="241"/>
      <c r="D1109" s="160"/>
      <c r="E1109" s="140"/>
      <c r="F1109" s="141"/>
      <c r="G1109" s="141"/>
      <c r="H1109" s="143"/>
      <c r="I1109" s="144"/>
      <c r="J1109" s="187"/>
      <c r="K1109" s="143"/>
      <c r="L1109" s="122"/>
      <c r="M1109" s="169"/>
      <c r="N1109" s="169"/>
      <c r="O1109" s="169"/>
      <c r="P1109" s="167"/>
      <c r="Q1109" s="167"/>
    </row>
    <row r="1110" spans="3:17" ht="16.5" customHeight="1">
      <c r="C1110" s="241"/>
      <c r="D1110" s="160"/>
      <c r="E1110" s="140"/>
      <c r="F1110" s="141"/>
      <c r="G1110" s="141"/>
      <c r="H1110" s="143"/>
      <c r="I1110" s="144"/>
      <c r="J1110" s="187"/>
      <c r="K1110" s="143"/>
      <c r="L1110" s="122"/>
      <c r="M1110" s="169"/>
      <c r="N1110" s="169"/>
      <c r="O1110" s="169"/>
      <c r="P1110" s="167"/>
      <c r="Q1110" s="167"/>
    </row>
    <row r="1111" spans="3:17" ht="16.5" customHeight="1">
      <c r="C1111" s="241"/>
      <c r="D1111" s="160"/>
      <c r="E1111" s="140"/>
      <c r="F1111" s="141"/>
      <c r="G1111" s="141"/>
      <c r="H1111" s="143"/>
      <c r="I1111" s="144"/>
      <c r="J1111" s="187"/>
      <c r="K1111" s="143"/>
      <c r="L1111" s="122"/>
      <c r="M1111" s="169"/>
      <c r="N1111" s="169"/>
      <c r="O1111" s="169"/>
      <c r="P1111" s="167"/>
      <c r="Q1111" s="167"/>
    </row>
    <row r="1112" spans="3:17" ht="16.5" customHeight="1">
      <c r="C1112" s="241"/>
      <c r="D1112" s="160"/>
      <c r="E1112" s="140"/>
      <c r="F1112" s="141"/>
      <c r="G1112" s="141"/>
      <c r="H1112" s="143"/>
      <c r="I1112" s="144"/>
      <c r="J1112" s="187"/>
      <c r="K1112" s="143"/>
      <c r="L1112" s="122"/>
      <c r="M1112" s="169"/>
      <c r="N1112" s="169"/>
      <c r="O1112" s="169"/>
      <c r="P1112" s="167"/>
      <c r="Q1112" s="167"/>
    </row>
    <row r="1113" spans="3:17" ht="16.5" customHeight="1">
      <c r="C1113" s="241"/>
      <c r="D1113" s="160"/>
      <c r="E1113" s="140"/>
      <c r="F1113" s="141"/>
      <c r="G1113" s="141"/>
      <c r="H1113" s="143"/>
      <c r="I1113" s="144"/>
      <c r="J1113" s="187"/>
      <c r="K1113" s="143"/>
      <c r="L1113" s="122"/>
      <c r="M1113" s="169"/>
      <c r="N1113" s="169"/>
      <c r="O1113" s="169"/>
      <c r="P1113" s="167"/>
      <c r="Q1113" s="167"/>
    </row>
    <row r="1114" spans="3:17" ht="16.5" customHeight="1">
      <c r="C1114" s="241"/>
      <c r="D1114" s="160"/>
      <c r="E1114" s="140"/>
      <c r="F1114" s="141"/>
      <c r="G1114" s="141"/>
      <c r="H1114" s="143"/>
      <c r="I1114" s="144"/>
      <c r="J1114" s="187"/>
      <c r="K1114" s="143"/>
      <c r="L1114" s="122"/>
      <c r="M1114" s="169"/>
      <c r="N1114" s="169"/>
      <c r="O1114" s="169"/>
      <c r="P1114" s="167"/>
      <c r="Q1114" s="167"/>
    </row>
    <row r="1115" spans="3:17" ht="16.5" customHeight="1">
      <c r="C1115" s="241"/>
      <c r="D1115" s="160"/>
      <c r="E1115" s="140"/>
      <c r="F1115" s="141"/>
      <c r="G1115" s="141"/>
      <c r="H1115" s="143"/>
      <c r="I1115" s="144"/>
      <c r="J1115" s="187"/>
      <c r="K1115" s="143"/>
      <c r="L1115" s="122"/>
      <c r="M1115" s="169"/>
      <c r="N1115" s="169"/>
      <c r="O1115" s="169"/>
      <c r="P1115" s="167"/>
      <c r="Q1115" s="167"/>
    </row>
    <row r="1116" spans="3:17" ht="16.5" customHeight="1">
      <c r="C1116" s="241"/>
      <c r="D1116" s="160"/>
      <c r="E1116" s="140"/>
      <c r="F1116" s="141"/>
      <c r="G1116" s="141"/>
      <c r="H1116" s="143"/>
      <c r="I1116" s="144"/>
      <c r="J1116" s="187"/>
      <c r="K1116" s="143"/>
      <c r="L1116" s="122"/>
      <c r="M1116" s="169"/>
      <c r="N1116" s="169"/>
      <c r="O1116" s="169"/>
      <c r="P1116" s="167"/>
      <c r="Q1116" s="167"/>
    </row>
    <row r="1117" spans="3:17" ht="16.5" customHeight="1">
      <c r="C1117" s="241"/>
      <c r="D1117" s="160"/>
      <c r="E1117" s="140"/>
      <c r="F1117" s="141"/>
      <c r="G1117" s="141"/>
      <c r="H1117" s="143"/>
      <c r="I1117" s="144"/>
      <c r="J1117" s="187"/>
      <c r="K1117" s="143"/>
      <c r="L1117" s="122"/>
      <c r="M1117" s="169"/>
      <c r="N1117" s="169"/>
      <c r="O1117" s="169"/>
      <c r="P1117" s="167"/>
      <c r="Q1117" s="167"/>
    </row>
    <row r="1118" spans="3:17" ht="16.5" customHeight="1">
      <c r="C1118" s="241"/>
      <c r="D1118" s="160"/>
      <c r="E1118" s="140"/>
      <c r="F1118" s="141"/>
      <c r="G1118" s="141"/>
      <c r="H1118" s="143"/>
      <c r="I1118" s="144"/>
      <c r="J1118" s="187"/>
      <c r="K1118" s="143"/>
      <c r="L1118" s="122"/>
      <c r="M1118" s="169"/>
      <c r="N1118" s="169"/>
      <c r="O1118" s="169"/>
      <c r="P1118" s="167"/>
      <c r="Q1118" s="167"/>
    </row>
    <row r="1119" spans="3:17" ht="16.5" customHeight="1">
      <c r="C1119" s="241"/>
      <c r="D1119" s="160"/>
      <c r="E1119" s="140"/>
      <c r="F1119" s="141"/>
      <c r="G1119" s="141"/>
      <c r="H1119" s="143"/>
      <c r="I1119" s="144"/>
      <c r="J1119" s="187"/>
      <c r="K1119" s="143"/>
      <c r="L1119" s="122"/>
      <c r="M1119" s="169"/>
      <c r="N1119" s="169"/>
      <c r="O1119" s="169"/>
      <c r="P1119" s="167"/>
      <c r="Q1119" s="167"/>
    </row>
    <row r="1120" spans="3:17" ht="16.5" customHeight="1">
      <c r="C1120" s="241"/>
      <c r="D1120" s="160"/>
      <c r="E1120" s="140"/>
      <c r="F1120" s="141"/>
      <c r="G1120" s="141"/>
      <c r="H1120" s="143"/>
      <c r="I1120" s="144"/>
      <c r="J1120" s="187"/>
      <c r="K1120" s="143"/>
      <c r="L1120" s="122"/>
      <c r="M1120" s="169"/>
      <c r="N1120" s="169"/>
      <c r="O1120" s="169"/>
      <c r="P1120" s="167"/>
      <c r="Q1120" s="167"/>
    </row>
    <row r="1121" spans="3:17" ht="16.5" customHeight="1">
      <c r="C1121" s="241"/>
      <c r="D1121" s="160"/>
      <c r="E1121" s="140"/>
      <c r="F1121" s="141"/>
      <c r="G1121" s="141"/>
      <c r="H1121" s="143"/>
      <c r="I1121" s="144"/>
      <c r="J1121" s="187"/>
      <c r="K1121" s="143"/>
      <c r="L1121" s="122"/>
      <c r="M1121" s="169"/>
      <c r="N1121" s="169"/>
      <c r="O1121" s="169"/>
      <c r="P1121" s="167"/>
      <c r="Q1121" s="167"/>
    </row>
    <row r="1122" spans="3:17" ht="16.5" customHeight="1">
      <c r="C1122" s="241"/>
      <c r="D1122" s="160"/>
      <c r="E1122" s="140"/>
      <c r="F1122" s="141"/>
      <c r="G1122" s="141"/>
      <c r="H1122" s="143"/>
      <c r="I1122" s="144"/>
      <c r="J1122" s="187"/>
      <c r="K1122" s="143"/>
      <c r="L1122" s="122"/>
      <c r="M1122" s="169"/>
      <c r="N1122" s="169"/>
      <c r="O1122" s="169"/>
      <c r="P1122" s="167"/>
      <c r="Q1122" s="167"/>
    </row>
    <row r="1123" spans="3:17" ht="16.5" customHeight="1">
      <c r="C1123" s="241"/>
      <c r="D1123" s="160"/>
      <c r="E1123" s="140"/>
      <c r="F1123" s="141"/>
      <c r="G1123" s="141"/>
      <c r="H1123" s="143"/>
      <c r="I1123" s="144"/>
      <c r="J1123" s="187"/>
      <c r="K1123" s="143"/>
      <c r="L1123" s="122"/>
      <c r="M1123" s="169"/>
      <c r="N1123" s="169"/>
      <c r="O1123" s="169"/>
      <c r="P1123" s="167"/>
      <c r="Q1123" s="167"/>
    </row>
    <row r="1124" spans="3:17" ht="16.5" customHeight="1">
      <c r="C1124" s="241"/>
      <c r="D1124" s="160"/>
      <c r="E1124" s="140"/>
      <c r="F1124" s="141"/>
      <c r="G1124" s="141"/>
      <c r="H1124" s="143"/>
      <c r="I1124" s="144"/>
      <c r="J1124" s="187"/>
      <c r="K1124" s="143"/>
      <c r="L1124" s="122"/>
      <c r="M1124" s="169"/>
      <c r="N1124" s="169"/>
      <c r="O1124" s="169"/>
      <c r="P1124" s="167"/>
      <c r="Q1124" s="167"/>
    </row>
    <row r="1125" spans="3:17" ht="16.5" customHeight="1">
      <c r="C1125" s="241"/>
      <c r="D1125" s="160"/>
      <c r="E1125" s="140"/>
      <c r="F1125" s="141"/>
      <c r="G1125" s="141"/>
      <c r="H1125" s="143"/>
      <c r="I1125" s="144"/>
      <c r="J1125" s="187"/>
      <c r="K1125" s="143"/>
      <c r="L1125" s="122"/>
      <c r="M1125" s="169"/>
      <c r="N1125" s="169"/>
      <c r="O1125" s="169"/>
      <c r="P1125" s="167"/>
      <c r="Q1125" s="167"/>
    </row>
    <row r="1126" spans="3:17" ht="16.5" customHeight="1">
      <c r="C1126" s="241"/>
      <c r="D1126" s="160"/>
      <c r="E1126" s="140"/>
      <c r="F1126" s="141"/>
      <c r="G1126" s="141"/>
      <c r="H1126" s="143"/>
      <c r="I1126" s="144"/>
      <c r="J1126" s="187"/>
      <c r="K1126" s="143"/>
      <c r="L1126" s="122"/>
      <c r="M1126" s="169"/>
      <c r="N1126" s="169"/>
      <c r="O1126" s="169"/>
      <c r="P1126" s="167"/>
      <c r="Q1126" s="167"/>
    </row>
    <row r="1127" spans="3:17" ht="16.5" customHeight="1">
      <c r="C1127" s="241"/>
      <c r="D1127" s="160"/>
      <c r="E1127" s="140"/>
      <c r="F1127" s="141"/>
      <c r="G1127" s="141"/>
      <c r="H1127" s="143"/>
      <c r="I1127" s="144"/>
      <c r="J1127" s="187"/>
      <c r="K1127" s="143"/>
      <c r="L1127" s="122"/>
      <c r="M1127" s="169"/>
      <c r="N1127" s="169"/>
      <c r="O1127" s="169"/>
      <c r="P1127" s="167"/>
      <c r="Q1127" s="167"/>
    </row>
    <row r="1128" spans="3:17" ht="16.5" customHeight="1">
      <c r="C1128" s="241"/>
      <c r="D1128" s="160"/>
      <c r="E1128" s="140"/>
      <c r="F1128" s="141"/>
      <c r="G1128" s="141"/>
      <c r="H1128" s="143"/>
      <c r="I1128" s="144"/>
      <c r="J1128" s="187"/>
      <c r="K1128" s="143"/>
      <c r="L1128" s="122"/>
      <c r="M1128" s="169"/>
      <c r="N1128" s="169"/>
      <c r="O1128" s="169"/>
      <c r="P1128" s="167"/>
      <c r="Q1128" s="167"/>
    </row>
    <row r="1129" spans="3:17" ht="16.5" customHeight="1">
      <c r="C1129" s="241"/>
      <c r="D1129" s="160"/>
      <c r="E1129" s="140"/>
      <c r="F1129" s="141"/>
      <c r="G1129" s="141"/>
      <c r="H1129" s="143"/>
      <c r="I1129" s="144"/>
      <c r="J1129" s="187"/>
      <c r="K1129" s="143"/>
      <c r="L1129" s="122"/>
      <c r="M1129" s="169"/>
      <c r="N1129" s="169"/>
      <c r="O1129" s="169"/>
      <c r="P1129" s="167"/>
      <c r="Q1129" s="167"/>
    </row>
    <row r="1130" spans="3:17" ht="16.5" customHeight="1">
      <c r="C1130" s="241"/>
      <c r="D1130" s="160"/>
      <c r="E1130" s="140"/>
      <c r="F1130" s="141"/>
      <c r="G1130" s="141"/>
      <c r="H1130" s="143"/>
      <c r="I1130" s="144"/>
      <c r="J1130" s="187"/>
      <c r="K1130" s="143"/>
      <c r="L1130" s="122"/>
      <c r="M1130" s="169"/>
      <c r="N1130" s="169"/>
      <c r="O1130" s="169"/>
      <c r="P1130" s="167"/>
      <c r="Q1130" s="167"/>
    </row>
    <row r="1131" spans="3:17" ht="16.5" customHeight="1">
      <c r="C1131" s="241"/>
      <c r="D1131" s="160"/>
      <c r="E1131" s="140"/>
      <c r="F1131" s="141"/>
      <c r="G1131" s="141"/>
      <c r="H1131" s="143"/>
      <c r="I1131" s="144"/>
      <c r="J1131" s="187"/>
      <c r="K1131" s="143"/>
      <c r="L1131" s="122"/>
      <c r="M1131" s="169"/>
      <c r="N1131" s="169"/>
      <c r="O1131" s="169"/>
      <c r="P1131" s="167"/>
      <c r="Q1131" s="167"/>
    </row>
    <row r="1132" spans="3:17" ht="16.5" customHeight="1">
      <c r="C1132" s="241"/>
      <c r="D1132" s="160"/>
      <c r="E1132" s="140"/>
      <c r="F1132" s="141"/>
      <c r="G1132" s="141"/>
      <c r="H1132" s="143"/>
      <c r="I1132" s="144"/>
      <c r="J1132" s="187"/>
      <c r="K1132" s="143"/>
      <c r="L1132" s="122"/>
      <c r="M1132" s="169"/>
      <c r="N1132" s="169"/>
      <c r="O1132" s="169"/>
      <c r="P1132" s="167"/>
      <c r="Q1132" s="167"/>
    </row>
    <row r="1133" spans="3:17" ht="16.5" customHeight="1">
      <c r="C1133" s="241"/>
      <c r="D1133" s="160"/>
      <c r="E1133" s="140"/>
      <c r="F1133" s="141"/>
      <c r="G1133" s="141"/>
      <c r="H1133" s="143"/>
      <c r="I1133" s="144"/>
      <c r="J1133" s="187"/>
      <c r="K1133" s="143"/>
      <c r="L1133" s="122"/>
      <c r="M1133" s="169"/>
      <c r="N1133" s="169"/>
      <c r="O1133" s="169"/>
      <c r="P1133" s="167"/>
      <c r="Q1133" s="167"/>
    </row>
    <row r="1134" spans="3:17" ht="16.5" customHeight="1">
      <c r="C1134" s="241"/>
      <c r="D1134" s="160"/>
      <c r="E1134" s="140"/>
      <c r="F1134" s="141"/>
      <c r="G1134" s="141"/>
      <c r="H1134" s="143"/>
      <c r="I1134" s="144"/>
      <c r="J1134" s="187"/>
      <c r="K1134" s="143"/>
      <c r="L1134" s="122"/>
      <c r="M1134" s="169"/>
      <c r="N1134" s="169"/>
      <c r="O1134" s="169"/>
      <c r="P1134" s="167"/>
      <c r="Q1134" s="167"/>
    </row>
    <row r="1135" spans="3:17" ht="16.5" customHeight="1">
      <c r="C1135" s="241"/>
      <c r="D1135" s="160"/>
      <c r="E1135" s="140"/>
      <c r="F1135" s="141"/>
      <c r="G1135" s="141"/>
      <c r="H1135" s="143"/>
      <c r="I1135" s="144"/>
      <c r="J1135" s="187"/>
      <c r="K1135" s="143"/>
      <c r="L1135" s="122"/>
      <c r="M1135" s="169"/>
      <c r="N1135" s="169"/>
      <c r="O1135" s="169"/>
      <c r="P1135" s="167"/>
      <c r="Q1135" s="167"/>
    </row>
    <row r="1136" spans="3:17" ht="16.5" customHeight="1">
      <c r="C1136" s="241"/>
      <c r="D1136" s="160"/>
      <c r="E1136" s="140"/>
      <c r="F1136" s="141"/>
      <c r="G1136" s="141"/>
      <c r="H1136" s="143"/>
      <c r="I1136" s="144"/>
      <c r="J1136" s="187"/>
      <c r="K1136" s="143"/>
      <c r="L1136" s="122"/>
      <c r="M1136" s="169"/>
      <c r="N1136" s="169"/>
      <c r="O1136" s="169"/>
      <c r="P1136" s="167"/>
      <c r="Q1136" s="167"/>
    </row>
    <row r="1137" spans="3:17" ht="16.5" customHeight="1">
      <c r="C1137" s="241"/>
      <c r="D1137" s="160"/>
      <c r="E1137" s="140"/>
      <c r="F1137" s="141"/>
      <c r="G1137" s="141"/>
      <c r="H1137" s="143"/>
      <c r="I1137" s="144"/>
      <c r="J1137" s="187"/>
      <c r="K1137" s="143"/>
      <c r="L1137" s="122"/>
      <c r="M1137" s="169"/>
      <c r="N1137" s="169"/>
      <c r="O1137" s="169"/>
      <c r="P1137" s="167"/>
      <c r="Q1137" s="167"/>
    </row>
    <row r="1138" spans="3:17" ht="16.5" customHeight="1">
      <c r="C1138" s="241"/>
      <c r="D1138" s="160"/>
      <c r="E1138" s="140"/>
      <c r="F1138" s="141"/>
      <c r="G1138" s="141"/>
      <c r="H1138" s="143"/>
      <c r="I1138" s="144"/>
      <c r="J1138" s="187"/>
      <c r="K1138" s="143"/>
      <c r="L1138" s="122"/>
      <c r="M1138" s="169"/>
      <c r="N1138" s="169"/>
      <c r="O1138" s="169"/>
      <c r="P1138" s="167"/>
      <c r="Q1138" s="167"/>
    </row>
    <row r="1139" spans="3:17" ht="16.5" customHeight="1">
      <c r="C1139" s="241"/>
      <c r="D1139" s="160"/>
      <c r="E1139" s="140"/>
      <c r="F1139" s="141"/>
      <c r="G1139" s="141"/>
      <c r="H1139" s="143"/>
      <c r="I1139" s="144"/>
      <c r="J1139" s="187"/>
      <c r="K1139" s="143"/>
      <c r="L1139" s="122"/>
      <c r="M1139" s="169"/>
      <c r="N1139" s="169"/>
      <c r="O1139" s="169"/>
      <c r="P1139" s="167"/>
      <c r="Q1139" s="167"/>
    </row>
    <row r="1140" spans="3:17" ht="16.5" customHeight="1">
      <c r="C1140" s="241"/>
      <c r="D1140" s="160"/>
      <c r="E1140" s="140"/>
      <c r="F1140" s="141"/>
      <c r="G1140" s="141"/>
      <c r="H1140" s="143"/>
      <c r="I1140" s="144"/>
      <c r="J1140" s="187"/>
      <c r="K1140" s="143"/>
      <c r="L1140" s="122"/>
      <c r="M1140" s="169"/>
      <c r="N1140" s="169"/>
      <c r="O1140" s="169"/>
      <c r="P1140" s="167"/>
      <c r="Q1140" s="167"/>
    </row>
    <row r="1141" spans="3:17" ht="16.5" customHeight="1">
      <c r="C1141" s="241"/>
      <c r="D1141" s="160"/>
      <c r="E1141" s="140"/>
      <c r="F1141" s="141"/>
      <c r="G1141" s="141"/>
      <c r="H1141" s="143"/>
      <c r="I1141" s="144"/>
      <c r="J1141" s="187"/>
      <c r="K1141" s="143"/>
      <c r="L1141" s="122"/>
      <c r="M1141" s="169"/>
      <c r="N1141" s="169"/>
      <c r="O1141" s="169"/>
      <c r="P1141" s="167"/>
      <c r="Q1141" s="167"/>
    </row>
    <row r="1142" spans="3:17" ht="16.5" customHeight="1">
      <c r="C1142" s="241"/>
      <c r="D1142" s="160"/>
      <c r="E1142" s="140"/>
      <c r="F1142" s="141"/>
      <c r="G1142" s="141"/>
      <c r="H1142" s="143"/>
      <c r="I1142" s="144"/>
      <c r="J1142" s="187"/>
      <c r="K1142" s="143"/>
      <c r="L1142" s="122"/>
      <c r="M1142" s="169"/>
      <c r="N1142" s="169"/>
      <c r="O1142" s="169"/>
      <c r="P1142" s="167"/>
      <c r="Q1142" s="167"/>
    </row>
    <row r="1143" spans="3:17" ht="16.5" customHeight="1">
      <c r="C1143" s="241"/>
      <c r="D1143" s="160"/>
      <c r="E1143" s="140"/>
      <c r="F1143" s="141"/>
      <c r="G1143" s="141"/>
      <c r="H1143" s="143"/>
      <c r="I1143" s="144"/>
      <c r="J1143" s="187"/>
      <c r="K1143" s="143"/>
      <c r="L1143" s="122"/>
      <c r="M1143" s="169"/>
      <c r="N1143" s="169"/>
      <c r="O1143" s="169"/>
      <c r="P1143" s="167"/>
      <c r="Q1143" s="167"/>
    </row>
    <row r="1144" spans="3:17" ht="16.5" customHeight="1">
      <c r="C1144" s="241"/>
      <c r="D1144" s="160"/>
      <c r="E1144" s="140"/>
      <c r="F1144" s="141"/>
      <c r="G1144" s="141"/>
      <c r="H1144" s="143"/>
      <c r="I1144" s="144"/>
      <c r="J1144" s="187"/>
      <c r="K1144" s="143"/>
      <c r="L1144" s="122"/>
      <c r="M1144" s="169"/>
      <c r="N1144" s="169"/>
      <c r="O1144" s="169"/>
      <c r="P1144" s="167"/>
      <c r="Q1144" s="167"/>
    </row>
    <row r="1145" spans="3:17" ht="16.5" customHeight="1">
      <c r="C1145" s="241"/>
      <c r="D1145" s="160"/>
      <c r="E1145" s="140"/>
      <c r="F1145" s="141"/>
      <c r="G1145" s="141"/>
      <c r="H1145" s="143"/>
      <c r="I1145" s="144"/>
      <c r="J1145" s="187"/>
      <c r="K1145" s="143"/>
      <c r="L1145" s="122"/>
      <c r="M1145" s="169"/>
      <c r="N1145" s="169"/>
      <c r="O1145" s="169"/>
      <c r="P1145" s="167"/>
      <c r="Q1145" s="167"/>
    </row>
    <row r="1146" spans="3:17" ht="16.5" customHeight="1">
      <c r="C1146" s="241"/>
      <c r="D1146" s="160"/>
      <c r="E1146" s="140"/>
      <c r="F1146" s="141"/>
      <c r="G1146" s="141"/>
      <c r="H1146" s="143"/>
      <c r="I1146" s="144"/>
      <c r="J1146" s="187"/>
      <c r="K1146" s="143"/>
      <c r="L1146" s="122"/>
      <c r="M1146" s="169"/>
      <c r="N1146" s="169"/>
      <c r="O1146" s="169"/>
      <c r="P1146" s="167"/>
      <c r="Q1146" s="167"/>
    </row>
    <row r="1147" spans="3:17" ht="16.5" customHeight="1">
      <c r="C1147" s="241"/>
      <c r="D1147" s="160"/>
      <c r="E1147" s="140"/>
      <c r="F1147" s="141"/>
      <c r="G1147" s="141"/>
      <c r="H1147" s="143"/>
      <c r="I1147" s="144"/>
      <c r="J1147" s="187"/>
      <c r="K1147" s="143"/>
      <c r="L1147" s="122"/>
      <c r="M1147" s="169"/>
      <c r="N1147" s="169"/>
      <c r="O1147" s="169"/>
      <c r="P1147" s="167"/>
      <c r="Q1147" s="167"/>
    </row>
    <row r="1148" spans="3:17" ht="16.5" customHeight="1">
      <c r="C1148" s="241"/>
      <c r="D1148" s="160"/>
      <c r="E1148" s="140"/>
      <c r="F1148" s="141"/>
      <c r="G1148" s="141"/>
      <c r="H1148" s="143"/>
      <c r="I1148" s="144"/>
      <c r="J1148" s="187"/>
      <c r="K1148" s="143"/>
      <c r="L1148" s="122"/>
      <c r="M1148" s="169"/>
      <c r="N1148" s="169"/>
      <c r="O1148" s="169"/>
      <c r="P1148" s="167"/>
      <c r="Q1148" s="167"/>
    </row>
    <row r="1149" spans="3:17" ht="16.5" customHeight="1">
      <c r="C1149" s="241"/>
      <c r="D1149" s="160"/>
      <c r="E1149" s="140"/>
      <c r="F1149" s="141"/>
      <c r="G1149" s="141"/>
      <c r="H1149" s="143"/>
      <c r="I1149" s="144"/>
      <c r="J1149" s="187"/>
      <c r="K1149" s="143"/>
      <c r="L1149" s="122"/>
      <c r="M1149" s="169"/>
      <c r="N1149" s="169"/>
      <c r="O1149" s="169"/>
      <c r="P1149" s="167"/>
      <c r="Q1149" s="167"/>
    </row>
    <row r="1150" spans="3:17" ht="16.5" customHeight="1">
      <c r="C1150" s="241"/>
      <c r="D1150" s="160"/>
      <c r="E1150" s="140"/>
      <c r="F1150" s="141"/>
      <c r="G1150" s="141"/>
      <c r="H1150" s="143"/>
      <c r="I1150" s="144"/>
      <c r="J1150" s="187"/>
      <c r="K1150" s="143"/>
      <c r="L1150" s="122"/>
      <c r="M1150" s="169"/>
      <c r="N1150" s="169"/>
      <c r="O1150" s="169"/>
      <c r="P1150" s="167"/>
      <c r="Q1150" s="167"/>
    </row>
    <row r="1151" spans="3:17" ht="16.5" customHeight="1">
      <c r="C1151" s="241"/>
      <c r="D1151" s="160"/>
      <c r="E1151" s="140"/>
      <c r="F1151" s="141"/>
      <c r="G1151" s="141"/>
      <c r="H1151" s="143"/>
      <c r="I1151" s="144"/>
      <c r="J1151" s="187"/>
      <c r="K1151" s="143"/>
      <c r="L1151" s="122"/>
      <c r="M1151" s="169"/>
      <c r="N1151" s="169"/>
      <c r="O1151" s="169"/>
      <c r="P1151" s="167"/>
      <c r="Q1151" s="167"/>
    </row>
    <row r="1152" spans="3:17" ht="16.5" customHeight="1">
      <c r="C1152" s="241"/>
      <c r="D1152" s="160"/>
      <c r="E1152" s="140"/>
      <c r="F1152" s="141"/>
      <c r="G1152" s="141"/>
      <c r="H1152" s="143"/>
      <c r="I1152" s="144"/>
      <c r="J1152" s="187"/>
      <c r="K1152" s="143"/>
      <c r="L1152" s="122"/>
      <c r="M1152" s="169"/>
      <c r="N1152" s="169"/>
      <c r="O1152" s="169"/>
      <c r="P1152" s="167"/>
      <c r="Q1152" s="167"/>
    </row>
    <row r="1153" spans="3:17" ht="16.5" customHeight="1">
      <c r="C1153" s="241"/>
      <c r="D1153" s="160"/>
      <c r="E1153" s="140"/>
      <c r="F1153" s="141"/>
      <c r="G1153" s="141"/>
      <c r="H1153" s="143"/>
      <c r="I1153" s="144"/>
      <c r="J1153" s="187"/>
      <c r="K1153" s="143"/>
      <c r="L1153" s="122"/>
      <c r="M1153" s="169"/>
      <c r="N1153" s="169"/>
      <c r="O1153" s="169"/>
      <c r="P1153" s="167"/>
      <c r="Q1153" s="167"/>
    </row>
    <row r="1154" spans="3:17" ht="16.5" customHeight="1">
      <c r="C1154" s="241"/>
      <c r="D1154" s="160"/>
      <c r="E1154" s="140"/>
      <c r="F1154" s="141"/>
      <c r="G1154" s="141"/>
      <c r="H1154" s="143"/>
      <c r="I1154" s="144"/>
      <c r="J1154" s="187"/>
      <c r="K1154" s="143"/>
      <c r="L1154" s="122"/>
      <c r="M1154" s="169"/>
      <c r="N1154" s="169"/>
      <c r="O1154" s="169"/>
      <c r="P1154" s="167"/>
      <c r="Q1154" s="167"/>
    </row>
    <row r="1155" spans="3:17" ht="16.5" customHeight="1">
      <c r="C1155" s="241"/>
      <c r="D1155" s="160"/>
      <c r="E1155" s="140"/>
      <c r="F1155" s="141"/>
      <c r="G1155" s="141"/>
      <c r="H1155" s="143"/>
      <c r="I1155" s="144"/>
      <c r="J1155" s="187"/>
      <c r="K1155" s="143"/>
      <c r="L1155" s="122"/>
      <c r="M1155" s="169"/>
      <c r="N1155" s="169"/>
      <c r="O1155" s="169"/>
      <c r="P1155" s="167"/>
      <c r="Q1155" s="167"/>
    </row>
    <row r="1156" spans="3:17" ht="16.5" customHeight="1">
      <c r="C1156" s="241"/>
      <c r="D1156" s="160"/>
      <c r="E1156" s="140"/>
      <c r="F1156" s="141"/>
      <c r="G1156" s="141"/>
      <c r="H1156" s="143"/>
      <c r="I1156" s="144"/>
      <c r="J1156" s="187"/>
      <c r="K1156" s="143"/>
      <c r="L1156" s="122"/>
      <c r="M1156" s="169"/>
      <c r="N1156" s="169"/>
      <c r="O1156" s="169"/>
      <c r="P1156" s="167"/>
      <c r="Q1156" s="167"/>
    </row>
    <row r="1157" spans="3:17" ht="16.5" customHeight="1">
      <c r="C1157" s="241"/>
      <c r="D1157" s="160"/>
      <c r="E1157" s="140"/>
      <c r="F1157" s="141"/>
      <c r="G1157" s="141"/>
      <c r="H1157" s="143"/>
      <c r="I1157" s="144"/>
      <c r="J1157" s="187"/>
      <c r="K1157" s="143"/>
      <c r="L1157" s="122"/>
      <c r="M1157" s="169"/>
      <c r="N1157" s="169"/>
      <c r="O1157" s="169"/>
      <c r="P1157" s="167"/>
      <c r="Q1157" s="167"/>
    </row>
    <row r="1158" spans="3:17" ht="16.5" customHeight="1">
      <c r="C1158" s="241"/>
      <c r="D1158" s="160"/>
      <c r="E1158" s="140"/>
      <c r="F1158" s="141"/>
      <c r="G1158" s="141"/>
      <c r="H1158" s="143"/>
      <c r="I1158" s="144"/>
      <c r="J1158" s="187"/>
      <c r="K1158" s="143"/>
      <c r="L1158" s="122"/>
      <c r="M1158" s="169"/>
      <c r="N1158" s="169"/>
      <c r="O1158" s="169"/>
      <c r="P1158" s="167"/>
      <c r="Q1158" s="167"/>
    </row>
    <row r="1159" spans="3:17" ht="16.5" customHeight="1">
      <c r="C1159" s="241"/>
      <c r="D1159" s="160"/>
      <c r="E1159" s="140"/>
      <c r="F1159" s="141"/>
      <c r="G1159" s="141"/>
      <c r="H1159" s="143"/>
      <c r="I1159" s="144"/>
      <c r="J1159" s="187"/>
      <c r="K1159" s="143"/>
      <c r="L1159" s="122"/>
      <c r="M1159" s="169"/>
      <c r="N1159" s="169"/>
      <c r="O1159" s="169"/>
      <c r="P1159" s="167"/>
      <c r="Q1159" s="167"/>
    </row>
    <row r="1160" spans="3:17" ht="16.5" customHeight="1">
      <c r="C1160" s="241"/>
      <c r="D1160" s="160"/>
      <c r="E1160" s="140"/>
      <c r="F1160" s="141"/>
      <c r="G1160" s="141"/>
      <c r="H1160" s="143"/>
      <c r="I1160" s="144"/>
      <c r="J1160" s="187"/>
      <c r="K1160" s="143"/>
      <c r="L1160" s="122"/>
      <c r="M1160" s="169"/>
      <c r="N1160" s="169"/>
      <c r="O1160" s="169"/>
      <c r="P1160" s="167"/>
      <c r="Q1160" s="167"/>
    </row>
    <row r="1161" spans="3:17" ht="16.5" customHeight="1">
      <c r="C1161" s="241"/>
      <c r="D1161" s="160"/>
      <c r="E1161" s="140"/>
      <c r="F1161" s="141"/>
      <c r="G1161" s="141"/>
      <c r="H1161" s="143"/>
      <c r="I1161" s="144"/>
      <c r="J1161" s="187"/>
      <c r="K1161" s="143"/>
      <c r="L1161" s="122"/>
      <c r="M1161" s="169"/>
      <c r="N1161" s="169"/>
      <c r="O1161" s="169"/>
      <c r="P1161" s="167"/>
      <c r="Q1161" s="167"/>
    </row>
    <row r="1162" spans="3:17" ht="16.5" customHeight="1">
      <c r="C1162" s="241"/>
      <c r="D1162" s="160"/>
      <c r="E1162" s="140"/>
      <c r="F1162" s="141"/>
      <c r="G1162" s="141"/>
      <c r="H1162" s="143"/>
      <c r="I1162" s="144"/>
      <c r="J1162" s="187"/>
      <c r="K1162" s="143"/>
      <c r="L1162" s="122"/>
      <c r="M1162" s="169"/>
      <c r="N1162" s="169"/>
      <c r="O1162" s="169"/>
      <c r="P1162" s="167"/>
      <c r="Q1162" s="167"/>
    </row>
    <row r="1163" spans="3:17" ht="16.5" customHeight="1">
      <c r="C1163" s="241"/>
      <c r="D1163" s="160"/>
      <c r="E1163" s="140"/>
      <c r="F1163" s="141"/>
      <c r="G1163" s="141"/>
      <c r="H1163" s="143"/>
      <c r="I1163" s="144"/>
      <c r="J1163" s="187"/>
      <c r="K1163" s="143"/>
      <c r="L1163" s="122"/>
      <c r="M1163" s="169"/>
      <c r="N1163" s="169"/>
      <c r="O1163" s="169"/>
      <c r="P1163" s="167"/>
      <c r="Q1163" s="167"/>
    </row>
    <row r="1164" spans="3:17" ht="16.5" customHeight="1">
      <c r="C1164" s="241"/>
      <c r="D1164" s="160"/>
      <c r="E1164" s="140"/>
      <c r="F1164" s="141"/>
      <c r="G1164" s="141"/>
      <c r="H1164" s="143"/>
      <c r="I1164" s="144"/>
      <c r="J1164" s="187"/>
      <c r="K1164" s="143"/>
      <c r="L1164" s="122"/>
      <c r="M1164" s="169"/>
      <c r="N1164" s="169"/>
      <c r="O1164" s="169"/>
      <c r="P1164" s="167"/>
      <c r="Q1164" s="167"/>
    </row>
    <row r="1165" spans="3:17" ht="16.5" customHeight="1">
      <c r="C1165" s="241"/>
      <c r="D1165" s="160"/>
      <c r="E1165" s="140"/>
      <c r="F1165" s="141"/>
      <c r="G1165" s="141"/>
      <c r="H1165" s="143"/>
      <c r="I1165" s="144"/>
      <c r="J1165" s="187"/>
      <c r="K1165" s="143"/>
      <c r="L1165" s="122"/>
      <c r="M1165" s="169"/>
      <c r="N1165" s="169"/>
      <c r="O1165" s="169"/>
      <c r="P1165" s="167"/>
      <c r="Q1165" s="167"/>
    </row>
    <row r="1166" spans="3:17" ht="16.5" customHeight="1">
      <c r="C1166" s="241"/>
      <c r="D1166" s="160"/>
      <c r="E1166" s="140"/>
      <c r="F1166" s="141"/>
      <c r="G1166" s="141"/>
      <c r="H1166" s="143"/>
      <c r="I1166" s="144"/>
      <c r="J1166" s="187"/>
      <c r="K1166" s="143"/>
      <c r="L1166" s="122"/>
      <c r="M1166" s="169"/>
      <c r="N1166" s="169"/>
      <c r="O1166" s="169"/>
      <c r="P1166" s="167"/>
      <c r="Q1166" s="167"/>
    </row>
    <row r="1167" spans="3:17" ht="16.5" customHeight="1">
      <c r="C1167" s="241"/>
      <c r="D1167" s="160"/>
      <c r="E1167" s="140"/>
      <c r="F1167" s="141"/>
      <c r="G1167" s="141"/>
      <c r="H1167" s="143"/>
      <c r="I1167" s="144"/>
      <c r="J1167" s="187"/>
      <c r="K1167" s="143"/>
      <c r="L1167" s="122"/>
      <c r="M1167" s="169"/>
      <c r="N1167" s="169"/>
      <c r="O1167" s="169"/>
      <c r="P1167" s="167"/>
      <c r="Q1167" s="167"/>
    </row>
    <row r="1168" spans="3:17" ht="16.5" customHeight="1">
      <c r="C1168" s="241"/>
      <c r="D1168" s="160"/>
      <c r="E1168" s="140"/>
      <c r="F1168" s="141"/>
      <c r="G1168" s="141"/>
      <c r="H1168" s="143"/>
      <c r="I1168" s="144"/>
      <c r="J1168" s="187"/>
      <c r="K1168" s="143"/>
      <c r="L1168" s="122"/>
      <c r="M1168" s="169"/>
      <c r="N1168" s="169"/>
      <c r="O1168" s="169"/>
      <c r="P1168" s="167"/>
      <c r="Q1168" s="167"/>
    </row>
    <row r="1169" spans="3:17" ht="16.5" customHeight="1">
      <c r="C1169" s="241"/>
      <c r="D1169" s="160"/>
      <c r="E1169" s="140"/>
      <c r="F1169" s="141"/>
      <c r="G1169" s="141"/>
      <c r="H1169" s="143"/>
      <c r="I1169" s="144"/>
      <c r="J1169" s="187"/>
      <c r="K1169" s="143"/>
      <c r="L1169" s="122"/>
      <c r="M1169" s="169"/>
      <c r="N1169" s="169"/>
      <c r="O1169" s="169"/>
      <c r="P1169" s="167"/>
      <c r="Q1169" s="167"/>
    </row>
    <row r="1170" spans="3:17" ht="16.5" customHeight="1">
      <c r="C1170" s="241"/>
      <c r="D1170" s="160"/>
      <c r="E1170" s="140"/>
      <c r="F1170" s="141"/>
      <c r="G1170" s="141"/>
      <c r="H1170" s="143"/>
      <c r="I1170" s="144"/>
      <c r="J1170" s="187"/>
      <c r="K1170" s="143"/>
      <c r="L1170" s="122"/>
      <c r="M1170" s="169"/>
      <c r="N1170" s="169"/>
      <c r="O1170" s="169"/>
      <c r="P1170" s="167"/>
      <c r="Q1170" s="167"/>
    </row>
    <row r="1171" spans="3:17" ht="16.5" customHeight="1">
      <c r="C1171" s="241"/>
      <c r="D1171" s="160"/>
      <c r="E1171" s="140"/>
      <c r="F1171" s="141"/>
      <c r="G1171" s="141"/>
      <c r="H1171" s="143"/>
      <c r="I1171" s="144"/>
      <c r="J1171" s="187"/>
      <c r="K1171" s="143"/>
      <c r="L1171" s="122"/>
      <c r="M1171" s="169"/>
      <c r="N1171" s="169"/>
      <c r="O1171" s="169"/>
      <c r="P1171" s="167"/>
      <c r="Q1171" s="167"/>
    </row>
    <row r="1172" spans="3:17" ht="16.5" customHeight="1">
      <c r="C1172" s="241"/>
      <c r="D1172" s="160"/>
      <c r="E1172" s="140"/>
      <c r="F1172" s="141"/>
      <c r="G1172" s="141"/>
      <c r="H1172" s="143"/>
      <c r="I1172" s="144"/>
      <c r="J1172" s="187"/>
      <c r="K1172" s="143"/>
      <c r="L1172" s="122"/>
      <c r="M1172" s="169"/>
      <c r="N1172" s="169"/>
      <c r="O1172" s="169"/>
      <c r="P1172" s="167"/>
      <c r="Q1172" s="167"/>
    </row>
    <row r="1173" spans="3:17" ht="16.5" customHeight="1">
      <c r="C1173" s="241"/>
      <c r="D1173" s="160"/>
      <c r="E1173" s="140"/>
      <c r="F1173" s="141"/>
      <c r="G1173" s="141"/>
      <c r="H1173" s="143"/>
      <c r="I1173" s="144"/>
      <c r="J1173" s="187"/>
      <c r="K1173" s="143"/>
      <c r="L1173" s="122"/>
      <c r="M1173" s="169"/>
      <c r="N1173" s="169"/>
      <c r="O1173" s="169"/>
      <c r="P1173" s="167"/>
      <c r="Q1173" s="167"/>
    </row>
    <row r="1174" spans="3:17" ht="16.5" customHeight="1">
      <c r="C1174" s="241"/>
      <c r="D1174" s="160"/>
      <c r="E1174" s="140"/>
      <c r="F1174" s="141"/>
      <c r="G1174" s="141"/>
      <c r="H1174" s="143"/>
      <c r="I1174" s="144"/>
      <c r="J1174" s="187"/>
      <c r="K1174" s="143"/>
      <c r="L1174" s="122"/>
      <c r="M1174" s="169"/>
      <c r="N1174" s="169"/>
      <c r="O1174" s="169"/>
      <c r="P1174" s="167"/>
      <c r="Q1174" s="167"/>
    </row>
    <row r="1175" spans="3:17" ht="16.5" customHeight="1">
      <c r="C1175" s="241"/>
      <c r="D1175" s="160"/>
      <c r="E1175" s="140"/>
      <c r="F1175" s="141"/>
      <c r="G1175" s="141"/>
      <c r="H1175" s="143"/>
      <c r="I1175" s="144"/>
      <c r="J1175" s="187"/>
      <c r="K1175" s="143"/>
      <c r="L1175" s="122"/>
      <c r="M1175" s="169"/>
      <c r="N1175" s="169"/>
      <c r="O1175" s="169"/>
      <c r="P1175" s="167"/>
      <c r="Q1175" s="167"/>
    </row>
    <row r="1176" spans="3:17" ht="16.5" customHeight="1">
      <c r="C1176" s="241"/>
      <c r="D1176" s="160"/>
      <c r="E1176" s="140"/>
      <c r="F1176" s="141"/>
      <c r="G1176" s="141"/>
      <c r="H1176" s="143"/>
      <c r="I1176" s="144"/>
      <c r="J1176" s="187"/>
      <c r="K1176" s="143"/>
      <c r="L1176" s="122"/>
      <c r="M1176" s="169"/>
      <c r="N1176" s="169"/>
      <c r="O1176" s="169"/>
      <c r="P1176" s="167"/>
      <c r="Q1176" s="167"/>
    </row>
    <row r="1177" spans="3:17" ht="16.5" customHeight="1">
      <c r="C1177" s="241"/>
      <c r="D1177" s="160"/>
      <c r="E1177" s="140"/>
      <c r="F1177" s="141"/>
      <c r="G1177" s="141"/>
      <c r="H1177" s="143"/>
      <c r="I1177" s="144"/>
      <c r="J1177" s="187"/>
      <c r="K1177" s="143"/>
      <c r="L1177" s="122"/>
      <c r="M1177" s="169"/>
      <c r="N1177" s="169"/>
      <c r="O1177" s="169"/>
      <c r="P1177" s="167"/>
      <c r="Q1177" s="167"/>
    </row>
    <row r="1178" spans="3:17" ht="16.5" customHeight="1">
      <c r="C1178" s="241"/>
      <c r="D1178" s="160"/>
      <c r="E1178" s="140"/>
      <c r="F1178" s="141"/>
      <c r="G1178" s="141"/>
      <c r="H1178" s="143"/>
      <c r="I1178" s="144"/>
      <c r="J1178" s="187"/>
      <c r="K1178" s="143"/>
      <c r="L1178" s="122"/>
      <c r="M1178" s="169"/>
      <c r="N1178" s="169"/>
      <c r="O1178" s="169"/>
      <c r="P1178" s="167"/>
      <c r="Q1178" s="167"/>
    </row>
    <row r="1179" spans="3:17" ht="16.5" customHeight="1">
      <c r="C1179" s="241"/>
      <c r="D1179" s="160"/>
      <c r="E1179" s="140"/>
      <c r="F1179" s="141"/>
      <c r="G1179" s="141"/>
      <c r="H1179" s="143"/>
      <c r="I1179" s="144"/>
      <c r="J1179" s="187"/>
      <c r="K1179" s="143"/>
      <c r="L1179" s="122"/>
      <c r="M1179" s="169"/>
      <c r="N1179" s="169"/>
      <c r="O1179" s="169"/>
      <c r="P1179" s="167"/>
      <c r="Q1179" s="167"/>
    </row>
    <row r="1180" spans="3:17" ht="16.5" customHeight="1">
      <c r="C1180" s="241"/>
      <c r="D1180" s="160"/>
      <c r="E1180" s="140"/>
      <c r="F1180" s="141"/>
      <c r="G1180" s="141"/>
      <c r="H1180" s="143"/>
      <c r="I1180" s="144"/>
      <c r="J1180" s="187"/>
      <c r="K1180" s="143"/>
      <c r="L1180" s="122"/>
      <c r="M1180" s="169"/>
      <c r="N1180" s="169"/>
      <c r="O1180" s="169"/>
      <c r="P1180" s="167"/>
      <c r="Q1180" s="167"/>
    </row>
    <row r="1181" spans="3:17" ht="16.5" customHeight="1">
      <c r="C1181" s="241"/>
      <c r="D1181" s="160"/>
      <c r="E1181" s="140"/>
      <c r="F1181" s="141"/>
      <c r="G1181" s="141"/>
      <c r="H1181" s="143"/>
      <c r="I1181" s="144"/>
      <c r="J1181" s="187"/>
      <c r="K1181" s="143"/>
      <c r="L1181" s="122"/>
      <c r="M1181" s="169"/>
      <c r="N1181" s="169"/>
      <c r="O1181" s="169"/>
      <c r="P1181" s="167"/>
      <c r="Q1181" s="167"/>
    </row>
    <row r="1182" spans="3:17" ht="16.5" customHeight="1">
      <c r="C1182" s="241"/>
      <c r="D1182" s="160"/>
      <c r="E1182" s="140"/>
      <c r="F1182" s="141"/>
      <c r="G1182" s="141"/>
      <c r="H1182" s="143"/>
      <c r="I1182" s="144"/>
      <c r="J1182" s="187"/>
      <c r="K1182" s="143"/>
      <c r="L1182" s="122"/>
      <c r="M1182" s="169"/>
      <c r="N1182" s="169"/>
      <c r="O1182" s="169"/>
      <c r="P1182" s="167"/>
      <c r="Q1182" s="167"/>
    </row>
    <row r="1183" spans="3:17" ht="16.5" customHeight="1">
      <c r="C1183" s="241"/>
      <c r="D1183" s="160"/>
      <c r="E1183" s="140"/>
      <c r="F1183" s="141"/>
      <c r="G1183" s="141"/>
      <c r="H1183" s="143"/>
      <c r="I1183" s="144"/>
      <c r="J1183" s="187"/>
      <c r="K1183" s="143"/>
      <c r="L1183" s="122"/>
      <c r="M1183" s="169"/>
      <c r="N1183" s="169"/>
      <c r="O1183" s="169"/>
      <c r="P1183" s="167"/>
      <c r="Q1183" s="167"/>
    </row>
    <row r="1184" spans="3:17" ht="16.5" customHeight="1">
      <c r="C1184" s="241"/>
      <c r="D1184" s="160"/>
      <c r="E1184" s="140"/>
      <c r="F1184" s="141"/>
      <c r="G1184" s="141"/>
      <c r="H1184" s="143"/>
      <c r="I1184" s="144"/>
      <c r="J1184" s="187"/>
      <c r="K1184" s="143"/>
      <c r="L1184" s="122"/>
      <c r="M1184" s="169"/>
      <c r="N1184" s="169"/>
      <c r="O1184" s="169"/>
      <c r="P1184" s="167"/>
      <c r="Q1184" s="167"/>
    </row>
    <row r="1185" spans="3:17" ht="16.5" customHeight="1">
      <c r="C1185" s="241"/>
      <c r="D1185" s="160"/>
      <c r="E1185" s="140"/>
      <c r="F1185" s="141"/>
      <c r="G1185" s="141"/>
      <c r="H1185" s="143"/>
      <c r="I1185" s="144"/>
      <c r="J1185" s="187"/>
      <c r="K1185" s="143"/>
      <c r="L1185" s="122"/>
      <c r="M1185" s="169"/>
      <c r="N1185" s="169"/>
      <c r="O1185" s="169"/>
      <c r="P1185" s="167"/>
      <c r="Q1185" s="167"/>
    </row>
    <row r="1186" spans="3:17" ht="16.5" customHeight="1">
      <c r="C1186" s="241"/>
      <c r="D1186" s="160"/>
      <c r="E1186" s="140"/>
      <c r="F1186" s="141"/>
      <c r="G1186" s="141"/>
      <c r="H1186" s="143"/>
      <c r="I1186" s="144"/>
      <c r="J1186" s="187"/>
      <c r="K1186" s="143"/>
      <c r="L1186" s="122"/>
      <c r="M1186" s="169"/>
      <c r="N1186" s="169"/>
      <c r="O1186" s="169"/>
      <c r="P1186" s="167"/>
      <c r="Q1186" s="167"/>
    </row>
    <row r="1187" spans="3:17" ht="16.5" customHeight="1">
      <c r="C1187" s="241"/>
      <c r="D1187" s="160"/>
      <c r="E1187" s="140"/>
      <c r="F1187" s="141"/>
      <c r="G1187" s="141"/>
      <c r="H1187" s="143"/>
      <c r="I1187" s="144"/>
      <c r="J1187" s="187"/>
      <c r="K1187" s="143"/>
      <c r="L1187" s="122"/>
      <c r="M1187" s="169"/>
      <c r="N1187" s="169"/>
      <c r="O1187" s="169"/>
      <c r="P1187" s="167"/>
      <c r="Q1187" s="167"/>
    </row>
    <row r="1188" spans="3:17" ht="16.5" customHeight="1">
      <c r="C1188" s="241"/>
      <c r="D1188" s="160"/>
      <c r="E1188" s="140"/>
      <c r="F1188" s="141"/>
      <c r="G1188" s="141"/>
      <c r="H1188" s="143"/>
      <c r="I1188" s="144"/>
      <c r="J1188" s="187"/>
      <c r="K1188" s="143"/>
      <c r="L1188" s="122"/>
      <c r="M1188" s="169"/>
      <c r="N1188" s="169"/>
      <c r="O1188" s="169"/>
      <c r="P1188" s="167"/>
      <c r="Q1188" s="167"/>
    </row>
    <row r="1189" spans="3:17" ht="16.5" customHeight="1">
      <c r="C1189" s="241"/>
      <c r="D1189" s="160"/>
      <c r="E1189" s="140"/>
      <c r="F1189" s="141"/>
      <c r="G1189" s="141"/>
      <c r="H1189" s="143"/>
      <c r="I1189" s="144"/>
      <c r="J1189" s="187"/>
      <c r="K1189" s="143"/>
      <c r="L1189" s="122"/>
      <c r="M1189" s="169"/>
      <c r="N1189" s="169"/>
      <c r="O1189" s="169"/>
      <c r="P1189" s="167"/>
      <c r="Q1189" s="167"/>
    </row>
    <row r="1190" spans="3:17" ht="16.5" customHeight="1">
      <c r="C1190" s="241"/>
      <c r="D1190" s="160"/>
      <c r="E1190" s="140"/>
      <c r="F1190" s="141"/>
      <c r="G1190" s="141"/>
      <c r="H1190" s="143"/>
      <c r="I1190" s="144"/>
      <c r="J1190" s="187"/>
      <c r="K1190" s="143"/>
      <c r="L1190" s="122"/>
      <c r="M1190" s="169"/>
      <c r="N1190" s="169"/>
      <c r="O1190" s="169"/>
      <c r="P1190" s="167"/>
      <c r="Q1190" s="167"/>
    </row>
    <row r="1191" spans="3:17" ht="16.5" customHeight="1">
      <c r="C1191" s="241"/>
      <c r="D1191" s="160"/>
      <c r="E1191" s="140"/>
      <c r="F1191" s="141"/>
      <c r="G1191" s="141"/>
      <c r="H1191" s="143"/>
      <c r="I1191" s="144"/>
      <c r="J1191" s="187"/>
      <c r="K1191" s="143"/>
      <c r="L1191" s="122"/>
      <c r="M1191" s="169"/>
      <c r="N1191" s="169"/>
      <c r="O1191" s="169"/>
      <c r="P1191" s="167"/>
      <c r="Q1191" s="167"/>
    </row>
    <row r="1192" spans="3:17" ht="16.5" customHeight="1">
      <c r="C1192" s="241"/>
      <c r="D1192" s="160"/>
      <c r="E1192" s="140"/>
      <c r="F1192" s="141"/>
      <c r="G1192" s="141"/>
      <c r="H1192" s="143"/>
      <c r="I1192" s="144"/>
      <c r="J1192" s="187"/>
      <c r="K1192" s="143"/>
      <c r="L1192" s="122"/>
      <c r="M1192" s="169"/>
      <c r="N1192" s="169"/>
      <c r="O1192" s="169"/>
      <c r="P1192" s="167"/>
      <c r="Q1192" s="167"/>
    </row>
    <row r="1193" spans="3:17" ht="16.5" customHeight="1">
      <c r="C1193" s="241"/>
      <c r="D1193" s="160"/>
      <c r="E1193" s="140"/>
      <c r="F1193" s="141"/>
      <c r="G1193" s="141"/>
      <c r="H1193" s="143"/>
      <c r="I1193" s="144"/>
      <c r="J1193" s="187"/>
      <c r="K1193" s="143"/>
      <c r="L1193" s="122"/>
      <c r="M1193" s="169"/>
      <c r="N1193" s="169"/>
      <c r="O1193" s="169"/>
      <c r="P1193" s="167"/>
      <c r="Q1193" s="167"/>
    </row>
    <row r="1194" spans="3:17" ht="16.5" customHeight="1">
      <c r="C1194" s="241"/>
      <c r="D1194" s="160"/>
      <c r="E1194" s="140"/>
      <c r="F1194" s="141"/>
      <c r="G1194" s="141"/>
      <c r="H1194" s="143"/>
      <c r="I1194" s="144"/>
      <c r="J1194" s="187"/>
      <c r="K1194" s="143"/>
      <c r="L1194" s="122"/>
      <c r="M1194" s="169"/>
      <c r="N1194" s="169"/>
      <c r="O1194" s="169"/>
      <c r="P1194" s="167"/>
      <c r="Q1194" s="167"/>
    </row>
    <row r="1195" spans="3:17" ht="16.5" customHeight="1">
      <c r="C1195" s="241"/>
      <c r="D1195" s="160"/>
      <c r="E1195" s="140"/>
      <c r="F1195" s="141"/>
      <c r="G1195" s="141"/>
      <c r="H1195" s="143"/>
      <c r="I1195" s="144"/>
      <c r="J1195" s="187"/>
      <c r="K1195" s="143"/>
      <c r="L1195" s="122"/>
      <c r="M1195" s="169"/>
      <c r="N1195" s="169"/>
      <c r="O1195" s="169"/>
      <c r="P1195" s="167"/>
      <c r="Q1195" s="167"/>
    </row>
    <row r="1196" spans="3:17" ht="16.5" customHeight="1">
      <c r="C1196" s="241"/>
      <c r="D1196" s="160"/>
      <c r="E1196" s="140"/>
      <c r="F1196" s="141"/>
      <c r="G1196" s="141"/>
      <c r="H1196" s="143"/>
      <c r="I1196" s="144"/>
      <c r="J1196" s="187"/>
      <c r="K1196" s="143"/>
      <c r="L1196" s="122"/>
      <c r="M1196" s="169"/>
      <c r="N1196" s="169"/>
      <c r="O1196" s="169"/>
      <c r="P1196" s="167"/>
      <c r="Q1196" s="167"/>
    </row>
    <row r="1197" spans="3:17" ht="16.5" customHeight="1">
      <c r="C1197" s="241"/>
      <c r="D1197" s="160"/>
      <c r="E1197" s="140"/>
      <c r="F1197" s="141"/>
      <c r="G1197" s="141"/>
      <c r="H1197" s="143"/>
      <c r="I1197" s="144"/>
      <c r="J1197" s="187"/>
      <c r="K1197" s="143"/>
      <c r="L1197" s="122"/>
      <c r="M1197" s="169"/>
      <c r="N1197" s="169"/>
      <c r="O1197" s="169"/>
      <c r="P1197" s="167"/>
      <c r="Q1197" s="167"/>
    </row>
    <row r="1198" spans="3:17" ht="16.5" customHeight="1">
      <c r="C1198" s="241"/>
      <c r="D1198" s="160"/>
      <c r="E1198" s="140"/>
      <c r="F1198" s="141"/>
      <c r="G1198" s="141"/>
      <c r="H1198" s="143"/>
      <c r="I1198" s="144"/>
      <c r="J1198" s="187"/>
      <c r="K1198" s="143"/>
      <c r="L1198" s="122"/>
      <c r="M1198" s="169"/>
      <c r="N1198" s="169"/>
      <c r="O1198" s="169"/>
      <c r="P1198" s="167"/>
      <c r="Q1198" s="167"/>
    </row>
    <row r="1199" spans="3:17" ht="16.5" customHeight="1">
      <c r="C1199" s="241"/>
      <c r="D1199" s="160"/>
      <c r="E1199" s="140"/>
      <c r="F1199" s="141"/>
      <c r="G1199" s="141"/>
      <c r="H1199" s="143"/>
      <c r="I1199" s="144"/>
      <c r="J1199" s="187"/>
      <c r="K1199" s="143"/>
      <c r="L1199" s="122"/>
      <c r="M1199" s="169"/>
      <c r="N1199" s="169"/>
      <c r="O1199" s="169"/>
      <c r="P1199" s="167"/>
      <c r="Q1199" s="167"/>
    </row>
    <row r="1200" spans="3:17" ht="16.5" customHeight="1">
      <c r="C1200" s="241"/>
      <c r="D1200" s="160"/>
      <c r="E1200" s="140"/>
      <c r="F1200" s="141"/>
      <c r="G1200" s="141"/>
      <c r="H1200" s="143"/>
      <c r="I1200" s="144"/>
      <c r="J1200" s="187"/>
      <c r="K1200" s="143"/>
      <c r="L1200" s="122"/>
      <c r="M1200" s="169"/>
      <c r="N1200" s="169"/>
      <c r="O1200" s="169"/>
      <c r="P1200" s="167"/>
      <c r="Q1200" s="167"/>
    </row>
    <row r="1201" spans="3:17" ht="16.5" customHeight="1">
      <c r="C1201" s="241"/>
      <c r="D1201" s="160"/>
      <c r="E1201" s="140"/>
      <c r="F1201" s="141"/>
      <c r="G1201" s="141"/>
      <c r="H1201" s="143"/>
      <c r="I1201" s="144"/>
      <c r="J1201" s="187"/>
      <c r="K1201" s="143"/>
      <c r="L1201" s="122"/>
      <c r="M1201" s="169"/>
      <c r="N1201" s="169"/>
      <c r="O1201" s="169"/>
      <c r="P1201" s="167"/>
      <c r="Q1201" s="167"/>
    </row>
    <row r="1202" spans="3:17" ht="16.5" customHeight="1">
      <c r="C1202" s="241"/>
      <c r="D1202" s="160"/>
      <c r="E1202" s="140"/>
      <c r="F1202" s="141"/>
      <c r="G1202" s="141"/>
      <c r="H1202" s="143"/>
      <c r="I1202" s="144"/>
      <c r="J1202" s="187"/>
      <c r="K1202" s="143"/>
      <c r="L1202" s="122"/>
      <c r="M1202" s="169"/>
      <c r="N1202" s="169"/>
      <c r="O1202" s="169"/>
      <c r="P1202" s="167"/>
      <c r="Q1202" s="167"/>
    </row>
    <row r="1203" spans="3:17" ht="16.5" customHeight="1">
      <c r="C1203" s="241"/>
      <c r="D1203" s="160"/>
      <c r="E1203" s="140"/>
      <c r="F1203" s="141"/>
      <c r="G1203" s="141"/>
      <c r="H1203" s="143"/>
      <c r="I1203" s="144"/>
      <c r="J1203" s="187"/>
      <c r="K1203" s="143"/>
      <c r="L1203" s="122"/>
      <c r="M1203" s="169"/>
      <c r="N1203" s="169"/>
      <c r="O1203" s="169"/>
      <c r="P1203" s="167"/>
      <c r="Q1203" s="167"/>
    </row>
    <row r="1204" spans="3:17" ht="16.5" customHeight="1">
      <c r="C1204" s="241"/>
      <c r="D1204" s="160"/>
      <c r="E1204" s="140"/>
      <c r="F1204" s="141"/>
      <c r="G1204" s="141"/>
      <c r="H1204" s="143"/>
      <c r="I1204" s="144"/>
      <c r="J1204" s="187"/>
      <c r="K1204" s="143"/>
      <c r="L1204" s="122"/>
      <c r="M1204" s="169"/>
      <c r="N1204" s="169"/>
      <c r="O1204" s="169"/>
      <c r="P1204" s="167"/>
      <c r="Q1204" s="167"/>
    </row>
    <row r="1205" spans="3:17" ht="16.5" customHeight="1">
      <c r="C1205" s="241"/>
      <c r="D1205" s="160"/>
      <c r="E1205" s="140"/>
      <c r="F1205" s="141"/>
      <c r="G1205" s="141"/>
      <c r="H1205" s="143"/>
      <c r="I1205" s="144"/>
      <c r="J1205" s="187"/>
      <c r="K1205" s="143"/>
      <c r="L1205" s="122"/>
      <c r="M1205" s="169"/>
      <c r="N1205" s="169"/>
      <c r="O1205" s="169"/>
      <c r="P1205" s="167"/>
      <c r="Q1205" s="167"/>
    </row>
    <row r="1206" spans="3:17" ht="16.5" customHeight="1">
      <c r="C1206" s="241"/>
      <c r="D1206" s="160"/>
      <c r="E1206" s="140"/>
      <c r="F1206" s="141"/>
      <c r="G1206" s="141"/>
      <c r="H1206" s="143"/>
      <c r="I1206" s="144"/>
      <c r="J1206" s="187"/>
      <c r="K1206" s="143"/>
      <c r="L1206" s="122"/>
      <c r="M1206" s="169"/>
      <c r="N1206" s="169"/>
      <c r="O1206" s="169"/>
      <c r="P1206" s="167"/>
      <c r="Q1206" s="167"/>
    </row>
    <row r="1207" spans="3:17" ht="16.5" customHeight="1">
      <c r="C1207" s="241"/>
      <c r="D1207" s="160"/>
      <c r="E1207" s="140"/>
      <c r="F1207" s="141"/>
      <c r="G1207" s="141"/>
      <c r="H1207" s="143"/>
      <c r="I1207" s="144"/>
      <c r="J1207" s="187"/>
      <c r="K1207" s="143"/>
      <c r="L1207" s="122"/>
      <c r="M1207" s="169"/>
      <c r="N1207" s="169"/>
      <c r="O1207" s="169"/>
      <c r="P1207" s="167"/>
      <c r="Q1207" s="167"/>
    </row>
    <row r="1208" spans="3:17" ht="16.5" customHeight="1">
      <c r="C1208" s="241"/>
      <c r="D1208" s="160"/>
      <c r="E1208" s="140"/>
      <c r="F1208" s="141"/>
      <c r="G1208" s="141"/>
      <c r="H1208" s="143"/>
      <c r="I1208" s="144"/>
      <c r="J1208" s="187"/>
      <c r="K1208" s="143"/>
      <c r="L1208" s="122"/>
      <c r="M1208" s="169"/>
      <c r="N1208" s="169"/>
      <c r="O1208" s="169"/>
      <c r="P1208" s="167"/>
      <c r="Q1208" s="167"/>
    </row>
    <row r="1209" spans="3:17" ht="16.5" customHeight="1">
      <c r="C1209" s="241"/>
      <c r="D1209" s="160"/>
      <c r="E1209" s="140"/>
      <c r="F1209" s="141"/>
      <c r="G1209" s="141"/>
      <c r="H1209" s="143"/>
      <c r="I1209" s="144"/>
      <c r="J1209" s="187"/>
      <c r="K1209" s="143"/>
      <c r="L1209" s="122"/>
      <c r="M1209" s="169"/>
      <c r="N1209" s="169"/>
      <c r="O1209" s="169"/>
      <c r="P1209" s="167"/>
      <c r="Q1209" s="167"/>
    </row>
    <row r="1210" spans="3:17" ht="16.5" customHeight="1">
      <c r="C1210" s="241"/>
      <c r="D1210" s="160"/>
      <c r="E1210" s="140"/>
      <c r="F1210" s="141"/>
      <c r="G1210" s="141"/>
      <c r="H1210" s="143"/>
      <c r="I1210" s="144"/>
      <c r="J1210" s="187"/>
      <c r="K1210" s="143"/>
      <c r="L1210" s="122"/>
      <c r="M1210" s="169"/>
      <c r="N1210" s="169"/>
      <c r="O1210" s="169"/>
      <c r="P1210" s="167"/>
      <c r="Q1210" s="167"/>
    </row>
    <row r="1211" spans="3:17" ht="16.5" customHeight="1">
      <c r="C1211" s="241"/>
      <c r="D1211" s="160"/>
      <c r="E1211" s="140"/>
      <c r="F1211" s="141"/>
      <c r="G1211" s="141"/>
      <c r="H1211" s="143"/>
      <c r="I1211" s="144"/>
      <c r="J1211" s="187"/>
      <c r="K1211" s="143"/>
      <c r="L1211" s="122"/>
      <c r="M1211" s="169"/>
      <c r="N1211" s="169"/>
      <c r="O1211" s="169"/>
      <c r="P1211" s="167"/>
      <c r="Q1211" s="167"/>
    </row>
    <row r="1212" spans="3:17" ht="16.5" customHeight="1">
      <c r="C1212" s="241"/>
      <c r="D1212" s="160"/>
      <c r="E1212" s="140"/>
      <c r="F1212" s="141"/>
      <c r="G1212" s="141"/>
      <c r="H1212" s="143"/>
      <c r="I1212" s="144"/>
      <c r="J1212" s="187"/>
      <c r="K1212" s="143"/>
      <c r="L1212" s="122"/>
      <c r="M1212" s="169"/>
      <c r="N1212" s="169"/>
      <c r="O1212" s="169"/>
      <c r="P1212" s="167"/>
      <c r="Q1212" s="167"/>
    </row>
    <row r="1213" spans="3:17" ht="16.5" customHeight="1">
      <c r="C1213" s="241"/>
      <c r="D1213" s="160"/>
      <c r="E1213" s="140"/>
      <c r="F1213" s="141"/>
      <c r="G1213" s="141"/>
      <c r="H1213" s="143"/>
      <c r="I1213" s="144"/>
      <c r="J1213" s="187"/>
      <c r="K1213" s="143"/>
      <c r="L1213" s="122"/>
      <c r="M1213" s="169"/>
      <c r="N1213" s="169"/>
      <c r="O1213" s="169"/>
      <c r="P1213" s="167"/>
      <c r="Q1213" s="167"/>
    </row>
    <row r="1214" spans="3:17" ht="16.5" customHeight="1">
      <c r="C1214" s="241"/>
      <c r="D1214" s="160"/>
      <c r="E1214" s="140"/>
      <c r="F1214" s="141"/>
      <c r="G1214" s="141"/>
      <c r="H1214" s="143"/>
      <c r="I1214" s="144"/>
      <c r="J1214" s="187"/>
      <c r="K1214" s="143"/>
      <c r="L1214" s="122"/>
      <c r="M1214" s="169"/>
      <c r="N1214" s="169"/>
      <c r="O1214" s="169"/>
      <c r="P1214" s="167"/>
      <c r="Q1214" s="167"/>
    </row>
    <row r="1215" spans="3:17" ht="16.5" customHeight="1">
      <c r="C1215" s="241"/>
      <c r="D1215" s="160"/>
      <c r="E1215" s="140"/>
      <c r="F1215" s="141"/>
      <c r="G1215" s="141"/>
      <c r="H1215" s="143"/>
      <c r="I1215" s="144"/>
      <c r="J1215" s="187"/>
      <c r="K1215" s="143"/>
      <c r="L1215" s="122"/>
      <c r="M1215" s="169"/>
      <c r="N1215" s="169"/>
      <c r="O1215" s="169"/>
      <c r="P1215" s="167"/>
      <c r="Q1215" s="167"/>
    </row>
    <row r="1216" spans="3:17" ht="16.5" customHeight="1">
      <c r="C1216" s="241"/>
      <c r="D1216" s="160"/>
      <c r="E1216" s="140"/>
      <c r="F1216" s="141"/>
      <c r="G1216" s="141"/>
      <c r="H1216" s="143"/>
      <c r="I1216" s="144"/>
      <c r="J1216" s="187"/>
      <c r="K1216" s="143"/>
      <c r="L1216" s="122"/>
      <c r="M1216" s="169"/>
      <c r="N1216" s="169"/>
      <c r="O1216" s="169"/>
      <c r="P1216" s="167"/>
      <c r="Q1216" s="167"/>
    </row>
    <row r="1217" spans="3:17" ht="16.5" customHeight="1">
      <c r="C1217" s="241"/>
      <c r="D1217" s="160"/>
      <c r="E1217" s="140"/>
      <c r="F1217" s="141"/>
      <c r="G1217" s="141"/>
      <c r="H1217" s="143"/>
      <c r="I1217" s="144"/>
      <c r="J1217" s="187"/>
      <c r="K1217" s="143"/>
      <c r="L1217" s="122"/>
      <c r="M1217" s="169"/>
      <c r="N1217" s="169"/>
      <c r="O1217" s="169"/>
      <c r="P1217" s="167"/>
      <c r="Q1217" s="167"/>
    </row>
    <row r="1218" spans="3:17" ht="16.5" customHeight="1">
      <c r="C1218" s="241"/>
      <c r="D1218" s="160"/>
      <c r="E1218" s="140"/>
      <c r="F1218" s="141"/>
      <c r="G1218" s="141"/>
      <c r="H1218" s="143"/>
      <c r="I1218" s="144"/>
      <c r="J1218" s="187"/>
      <c r="K1218" s="143"/>
      <c r="L1218" s="122"/>
      <c r="M1218" s="169"/>
      <c r="N1218" s="169"/>
      <c r="O1218" s="169"/>
      <c r="P1218" s="167"/>
      <c r="Q1218" s="167"/>
    </row>
    <row r="1219" spans="3:17" ht="16.5" customHeight="1">
      <c r="C1219" s="241"/>
      <c r="D1219" s="160"/>
      <c r="E1219" s="140"/>
      <c r="F1219" s="141"/>
      <c r="G1219" s="141"/>
      <c r="H1219" s="143"/>
      <c r="I1219" s="144"/>
      <c r="J1219" s="187"/>
      <c r="K1219" s="143"/>
      <c r="L1219" s="122"/>
      <c r="M1219" s="169"/>
      <c r="N1219" s="169"/>
      <c r="O1219" s="169"/>
      <c r="P1219" s="167"/>
      <c r="Q1219" s="167"/>
    </row>
    <row r="1220" spans="3:17" ht="16.5" customHeight="1">
      <c r="C1220" s="241"/>
      <c r="D1220" s="160"/>
      <c r="E1220" s="140"/>
      <c r="F1220" s="141"/>
      <c r="G1220" s="141"/>
      <c r="H1220" s="143"/>
      <c r="I1220" s="144"/>
      <c r="J1220" s="187"/>
      <c r="K1220" s="143"/>
      <c r="L1220" s="122"/>
      <c r="M1220" s="169"/>
      <c r="N1220" s="169"/>
      <c r="O1220" s="169"/>
      <c r="P1220" s="167"/>
      <c r="Q1220" s="167"/>
    </row>
    <row r="1221" spans="3:17" ht="16.5" customHeight="1">
      <c r="C1221" s="241"/>
      <c r="D1221" s="160"/>
      <c r="E1221" s="140"/>
      <c r="F1221" s="141"/>
      <c r="G1221" s="141"/>
      <c r="H1221" s="143"/>
      <c r="I1221" s="144"/>
      <c r="J1221" s="187"/>
      <c r="K1221" s="143"/>
      <c r="L1221" s="122"/>
      <c r="M1221" s="169"/>
      <c r="N1221" s="169"/>
      <c r="O1221" s="169"/>
      <c r="P1221" s="167"/>
      <c r="Q1221" s="167"/>
    </row>
    <row r="1222" spans="3:17" ht="16.5" customHeight="1">
      <c r="C1222" s="241"/>
      <c r="D1222" s="160"/>
      <c r="E1222" s="140"/>
      <c r="F1222" s="141"/>
      <c r="G1222" s="141"/>
      <c r="H1222" s="143"/>
      <c r="I1222" s="144"/>
      <c r="J1222" s="187"/>
      <c r="K1222" s="143"/>
      <c r="L1222" s="122"/>
      <c r="M1222" s="169"/>
      <c r="N1222" s="169"/>
      <c r="O1222" s="169"/>
      <c r="P1222" s="167"/>
      <c r="Q1222" s="167"/>
    </row>
    <row r="1223" spans="3:17" ht="16.5" customHeight="1">
      <c r="C1223" s="241"/>
      <c r="D1223" s="160"/>
      <c r="E1223" s="140"/>
      <c r="F1223" s="141"/>
      <c r="G1223" s="141"/>
      <c r="H1223" s="143"/>
      <c r="I1223" s="144"/>
      <c r="J1223" s="187"/>
      <c r="K1223" s="143"/>
      <c r="L1223" s="122"/>
      <c r="M1223" s="169"/>
      <c r="N1223" s="169"/>
      <c r="O1223" s="169"/>
      <c r="P1223" s="167"/>
      <c r="Q1223" s="167"/>
    </row>
    <row r="1224" spans="3:17" ht="16.5" customHeight="1">
      <c r="C1224" s="241"/>
      <c r="D1224" s="160"/>
      <c r="E1224" s="140"/>
      <c r="F1224" s="141"/>
      <c r="G1224" s="141"/>
      <c r="H1224" s="143"/>
      <c r="I1224" s="144"/>
      <c r="J1224" s="187"/>
      <c r="K1224" s="143"/>
      <c r="L1224" s="122"/>
      <c r="M1224" s="169"/>
      <c r="N1224" s="169"/>
      <c r="O1224" s="169"/>
      <c r="P1224" s="167"/>
      <c r="Q1224" s="167"/>
    </row>
    <row r="1225" spans="3:17" ht="16.5" customHeight="1">
      <c r="C1225" s="241"/>
      <c r="D1225" s="160"/>
      <c r="E1225" s="140"/>
      <c r="F1225" s="141"/>
      <c r="G1225" s="141"/>
      <c r="H1225" s="143"/>
      <c r="I1225" s="144"/>
      <c r="J1225" s="187"/>
      <c r="K1225" s="143"/>
      <c r="L1225" s="122"/>
      <c r="M1225" s="169"/>
      <c r="N1225" s="169"/>
      <c r="O1225" s="169"/>
      <c r="P1225" s="167"/>
      <c r="Q1225" s="167"/>
    </row>
    <row r="1226" spans="3:17" ht="16.5" customHeight="1">
      <c r="C1226" s="241"/>
      <c r="D1226" s="160"/>
      <c r="E1226" s="140"/>
      <c r="F1226" s="141"/>
      <c r="G1226" s="141"/>
      <c r="H1226" s="143"/>
      <c r="I1226" s="144"/>
      <c r="J1226" s="187"/>
      <c r="K1226" s="143"/>
      <c r="L1226" s="122"/>
      <c r="M1226" s="169"/>
      <c r="N1226" s="169"/>
      <c r="O1226" s="169"/>
      <c r="P1226" s="167"/>
      <c r="Q1226" s="167"/>
    </row>
    <row r="1227" spans="3:17" ht="16.5" customHeight="1">
      <c r="C1227" s="241"/>
      <c r="D1227" s="160"/>
      <c r="E1227" s="140"/>
      <c r="F1227" s="141"/>
      <c r="G1227" s="141"/>
      <c r="H1227" s="143"/>
      <c r="I1227" s="144"/>
      <c r="J1227" s="187"/>
      <c r="K1227" s="143"/>
      <c r="L1227" s="122"/>
      <c r="M1227" s="169"/>
      <c r="N1227" s="169"/>
      <c r="O1227" s="169"/>
      <c r="P1227" s="167"/>
      <c r="Q1227" s="167"/>
    </row>
    <row r="1228" spans="3:17" ht="16.5" customHeight="1">
      <c r="C1228" s="241"/>
      <c r="D1228" s="160"/>
      <c r="E1228" s="140"/>
      <c r="F1228" s="141"/>
      <c r="G1228" s="141"/>
      <c r="H1228" s="143"/>
      <c r="I1228" s="144"/>
      <c r="J1228" s="187"/>
      <c r="K1228" s="143"/>
      <c r="L1228" s="122"/>
      <c r="M1228" s="169"/>
      <c r="N1228" s="169"/>
      <c r="O1228" s="169"/>
      <c r="P1228" s="167"/>
      <c r="Q1228" s="167"/>
    </row>
    <row r="1229" spans="3:17" ht="16.5" customHeight="1">
      <c r="C1229" s="241"/>
      <c r="D1229" s="160"/>
      <c r="E1229" s="140"/>
      <c r="F1229" s="141"/>
      <c r="G1229" s="141"/>
      <c r="H1229" s="143"/>
      <c r="I1229" s="144"/>
      <c r="J1229" s="187"/>
      <c r="K1229" s="143"/>
      <c r="L1229" s="122"/>
      <c r="M1229" s="169"/>
      <c r="N1229" s="169"/>
      <c r="O1229" s="169"/>
      <c r="P1229" s="167"/>
      <c r="Q1229" s="167"/>
    </row>
    <row r="1230" spans="3:17" ht="16.5" customHeight="1">
      <c r="C1230" s="241"/>
      <c r="D1230" s="160"/>
      <c r="E1230" s="140"/>
      <c r="F1230" s="141"/>
      <c r="G1230" s="141"/>
      <c r="H1230" s="143"/>
      <c r="I1230" s="144"/>
      <c r="J1230" s="187"/>
      <c r="K1230" s="143"/>
      <c r="L1230" s="122"/>
      <c r="M1230" s="169"/>
      <c r="N1230" s="169"/>
      <c r="O1230" s="169"/>
      <c r="P1230" s="167"/>
      <c r="Q1230" s="167"/>
    </row>
    <row r="1231" spans="3:17" ht="16.5" customHeight="1">
      <c r="C1231" s="241"/>
      <c r="D1231" s="160"/>
      <c r="E1231" s="140"/>
      <c r="F1231" s="141"/>
      <c r="G1231" s="141"/>
      <c r="H1231" s="143"/>
      <c r="I1231" s="144"/>
      <c r="J1231" s="187"/>
      <c r="K1231" s="143"/>
      <c r="L1231" s="122"/>
      <c r="M1231" s="169"/>
      <c r="N1231" s="169"/>
      <c r="O1231" s="169"/>
      <c r="P1231" s="167"/>
      <c r="Q1231" s="167"/>
    </row>
    <row r="1232" spans="3:17" ht="16.5" customHeight="1">
      <c r="C1232" s="241"/>
      <c r="D1232" s="160"/>
      <c r="E1232" s="140"/>
      <c r="F1232" s="141"/>
      <c r="G1232" s="141"/>
      <c r="H1232" s="143"/>
      <c r="I1232" s="144"/>
      <c r="J1232" s="187"/>
      <c r="K1232" s="143"/>
      <c r="L1232" s="122"/>
      <c r="M1232" s="169"/>
      <c r="N1232" s="169"/>
      <c r="O1232" s="169"/>
      <c r="P1232" s="167"/>
      <c r="Q1232" s="167"/>
    </row>
    <row r="1233" spans="3:17" ht="16.5" customHeight="1">
      <c r="C1233" s="241"/>
      <c r="D1233" s="160"/>
      <c r="E1233" s="140"/>
      <c r="F1233" s="141"/>
      <c r="G1233" s="141"/>
      <c r="H1233" s="143"/>
      <c r="I1233" s="144"/>
      <c r="J1233" s="187"/>
      <c r="K1233" s="143"/>
      <c r="L1233" s="122"/>
      <c r="M1233" s="169"/>
      <c r="N1233" s="169"/>
      <c r="O1233" s="169"/>
      <c r="P1233" s="167"/>
      <c r="Q1233" s="167"/>
    </row>
    <row r="1234" spans="3:17" ht="16.5" customHeight="1">
      <c r="C1234" s="241"/>
      <c r="D1234" s="160"/>
      <c r="E1234" s="140"/>
      <c r="F1234" s="141"/>
      <c r="G1234" s="141"/>
      <c r="H1234" s="143"/>
      <c r="I1234" s="144"/>
      <c r="J1234" s="187"/>
      <c r="K1234" s="143"/>
      <c r="L1234" s="122"/>
      <c r="M1234" s="169"/>
      <c r="N1234" s="169"/>
      <c r="O1234" s="169"/>
      <c r="P1234" s="167"/>
      <c r="Q1234" s="167"/>
    </row>
    <row r="1235" spans="3:17" ht="16.5" customHeight="1">
      <c r="C1235" s="241"/>
      <c r="D1235" s="160"/>
      <c r="E1235" s="140"/>
      <c r="F1235" s="141"/>
      <c r="G1235" s="141"/>
      <c r="H1235" s="143"/>
      <c r="I1235" s="144"/>
      <c r="J1235" s="187"/>
      <c r="K1235" s="143"/>
      <c r="L1235" s="122"/>
      <c r="M1235" s="169"/>
      <c r="N1235" s="169"/>
      <c r="O1235" s="169"/>
      <c r="P1235" s="167"/>
      <c r="Q1235" s="167"/>
    </row>
    <row r="1236" spans="3:17" ht="16.5" customHeight="1">
      <c r="C1236" s="241"/>
      <c r="D1236" s="160"/>
      <c r="E1236" s="140"/>
      <c r="F1236" s="141"/>
      <c r="G1236" s="141"/>
      <c r="H1236" s="143"/>
      <c r="I1236" s="144"/>
      <c r="J1236" s="187"/>
      <c r="K1236" s="143"/>
      <c r="L1236" s="122"/>
      <c r="M1236" s="169"/>
      <c r="N1236" s="169"/>
      <c r="O1236" s="169"/>
      <c r="P1236" s="167"/>
      <c r="Q1236" s="167"/>
    </row>
    <row r="1237" spans="3:17" ht="16.5" customHeight="1">
      <c r="C1237" s="241"/>
      <c r="D1237" s="160"/>
      <c r="E1237" s="140"/>
      <c r="F1237" s="141"/>
      <c r="G1237" s="141"/>
      <c r="H1237" s="143"/>
      <c r="I1237" s="144"/>
      <c r="J1237" s="187"/>
      <c r="K1237" s="143"/>
      <c r="L1237" s="122"/>
      <c r="M1237" s="169"/>
      <c r="N1237" s="169"/>
      <c r="O1237" s="169"/>
      <c r="P1237" s="167"/>
      <c r="Q1237" s="167"/>
    </row>
    <row r="1238" spans="3:17" ht="16.5" customHeight="1">
      <c r="C1238" s="241"/>
      <c r="D1238" s="160"/>
      <c r="E1238" s="140"/>
      <c r="F1238" s="141"/>
      <c r="G1238" s="141"/>
      <c r="H1238" s="143"/>
      <c r="I1238" s="144"/>
      <c r="J1238" s="187"/>
      <c r="K1238" s="143"/>
      <c r="L1238" s="122"/>
      <c r="M1238" s="169"/>
      <c r="N1238" s="169"/>
      <c r="O1238" s="169"/>
      <c r="P1238" s="167"/>
      <c r="Q1238" s="167"/>
    </row>
    <row r="1239" spans="3:17" ht="16.5" customHeight="1">
      <c r="C1239" s="241"/>
      <c r="D1239" s="160"/>
      <c r="E1239" s="140"/>
      <c r="F1239" s="141"/>
      <c r="G1239" s="141"/>
      <c r="H1239" s="143"/>
      <c r="I1239" s="144"/>
      <c r="J1239" s="187"/>
      <c r="K1239" s="143"/>
      <c r="L1239" s="122"/>
      <c r="M1239" s="169"/>
      <c r="N1239" s="169"/>
      <c r="O1239" s="169"/>
      <c r="P1239" s="167"/>
      <c r="Q1239" s="167"/>
    </row>
    <row r="1240" spans="3:17" ht="16.5" customHeight="1">
      <c r="C1240" s="241"/>
      <c r="D1240" s="160"/>
      <c r="E1240" s="140"/>
      <c r="F1240" s="141"/>
      <c r="G1240" s="141"/>
      <c r="H1240" s="143"/>
      <c r="I1240" s="144"/>
      <c r="J1240" s="187"/>
      <c r="K1240" s="143"/>
      <c r="L1240" s="122"/>
      <c r="M1240" s="169"/>
      <c r="N1240" s="169"/>
      <c r="O1240" s="169"/>
      <c r="P1240" s="167"/>
      <c r="Q1240" s="167"/>
    </row>
    <row r="1241" spans="3:17" ht="16.5" customHeight="1">
      <c r="C1241" s="241"/>
      <c r="D1241" s="160"/>
      <c r="E1241" s="140"/>
      <c r="F1241" s="141"/>
      <c r="G1241" s="141"/>
      <c r="H1241" s="143"/>
      <c r="I1241" s="144"/>
      <c r="J1241" s="187"/>
      <c r="K1241" s="143"/>
      <c r="L1241" s="122"/>
      <c r="M1241" s="169"/>
      <c r="N1241" s="169"/>
      <c r="O1241" s="169"/>
      <c r="P1241" s="167"/>
      <c r="Q1241" s="167"/>
    </row>
    <row r="1242" spans="3:17" ht="16.5" customHeight="1">
      <c r="C1242" s="241"/>
      <c r="D1242" s="160"/>
      <c r="E1242" s="140"/>
      <c r="F1242" s="141"/>
      <c r="G1242" s="141"/>
      <c r="H1242" s="143"/>
      <c r="I1242" s="144"/>
      <c r="J1242" s="187"/>
      <c r="K1242" s="143"/>
      <c r="L1242" s="122"/>
      <c r="M1242" s="169"/>
      <c r="N1242" s="169"/>
      <c r="O1242" s="169"/>
      <c r="P1242" s="167"/>
      <c r="Q1242" s="167"/>
    </row>
    <row r="1243" spans="3:17" ht="16.5" customHeight="1">
      <c r="C1243" s="241"/>
      <c r="D1243" s="160"/>
      <c r="E1243" s="140"/>
      <c r="F1243" s="141"/>
      <c r="G1243" s="141"/>
      <c r="H1243" s="143"/>
      <c r="I1243" s="144"/>
      <c r="J1243" s="187"/>
      <c r="K1243" s="143"/>
      <c r="L1243" s="122"/>
      <c r="M1243" s="169"/>
      <c r="N1243" s="169"/>
      <c r="O1243" s="169"/>
      <c r="P1243" s="167"/>
      <c r="Q1243" s="167"/>
    </row>
    <row r="1244" spans="3:17" ht="16.5" customHeight="1">
      <c r="C1244" s="241"/>
      <c r="D1244" s="160"/>
      <c r="E1244" s="140"/>
      <c r="F1244" s="141"/>
      <c r="G1244" s="141"/>
      <c r="H1244" s="143"/>
      <c r="I1244" s="144"/>
      <c r="J1244" s="187"/>
      <c r="K1244" s="143"/>
      <c r="L1244" s="122"/>
      <c r="M1244" s="169"/>
      <c r="N1244" s="169"/>
      <c r="O1244" s="169"/>
      <c r="P1244" s="167"/>
      <c r="Q1244" s="167"/>
    </row>
    <row r="1245" spans="3:17" ht="16.5" customHeight="1">
      <c r="C1245" s="241"/>
      <c r="D1245" s="160"/>
      <c r="E1245" s="140"/>
      <c r="F1245" s="141"/>
      <c r="G1245" s="141"/>
      <c r="H1245" s="143"/>
      <c r="I1245" s="144"/>
      <c r="J1245" s="187"/>
      <c r="K1245" s="143"/>
      <c r="L1245" s="122"/>
      <c r="M1245" s="169"/>
      <c r="N1245" s="169"/>
      <c r="O1245" s="169"/>
      <c r="P1245" s="167"/>
      <c r="Q1245" s="167"/>
    </row>
    <row r="1246" spans="3:17" ht="16.5" customHeight="1">
      <c r="C1246" s="241"/>
      <c r="D1246" s="160"/>
      <c r="E1246" s="140"/>
      <c r="F1246" s="141"/>
      <c r="G1246" s="141"/>
      <c r="H1246" s="143"/>
      <c r="I1246" s="144"/>
      <c r="J1246" s="187"/>
      <c r="K1246" s="143"/>
      <c r="L1246" s="122"/>
      <c r="M1246" s="169"/>
      <c r="N1246" s="169"/>
      <c r="O1246" s="169"/>
      <c r="P1246" s="167"/>
      <c r="Q1246" s="167"/>
    </row>
    <row r="1247" spans="3:17" ht="16.5" customHeight="1">
      <c r="C1247" s="241"/>
      <c r="D1247" s="160"/>
      <c r="E1247" s="140"/>
      <c r="F1247" s="141"/>
      <c r="G1247" s="141"/>
      <c r="H1247" s="143"/>
      <c r="I1247" s="144"/>
      <c r="J1247" s="187"/>
      <c r="K1247" s="143"/>
      <c r="L1247" s="122"/>
      <c r="M1247" s="169"/>
      <c r="N1247" s="169"/>
      <c r="O1247" s="169"/>
      <c r="P1247" s="167"/>
      <c r="Q1247" s="167"/>
    </row>
    <row r="1248" spans="3:17" ht="16.5" customHeight="1">
      <c r="C1248" s="241"/>
      <c r="D1248" s="160"/>
      <c r="E1248" s="140"/>
      <c r="F1248" s="141"/>
      <c r="G1248" s="141"/>
      <c r="H1248" s="143"/>
      <c r="I1248" s="144"/>
      <c r="J1248" s="187"/>
      <c r="K1248" s="143"/>
      <c r="L1248" s="122"/>
      <c r="M1248" s="169"/>
      <c r="N1248" s="169"/>
      <c r="O1248" s="169"/>
      <c r="P1248" s="167"/>
      <c r="Q1248" s="167"/>
    </row>
    <row r="1249" spans="3:17" ht="16.5" customHeight="1">
      <c r="C1249" s="241"/>
      <c r="D1249" s="160"/>
      <c r="E1249" s="140"/>
      <c r="F1249" s="141"/>
      <c r="G1249" s="141"/>
      <c r="H1249" s="143"/>
      <c r="I1249" s="144"/>
      <c r="J1249" s="187"/>
      <c r="K1249" s="143"/>
      <c r="L1249" s="122"/>
      <c r="M1249" s="169"/>
      <c r="N1249" s="169"/>
      <c r="O1249" s="169"/>
      <c r="P1249" s="167"/>
      <c r="Q1249" s="167"/>
    </row>
    <row r="1250" spans="3:17" ht="16.5" customHeight="1">
      <c r="C1250" s="241"/>
      <c r="D1250" s="160"/>
      <c r="E1250" s="140"/>
      <c r="F1250" s="141"/>
      <c r="G1250" s="141"/>
      <c r="H1250" s="143"/>
      <c r="I1250" s="144"/>
      <c r="J1250" s="187"/>
      <c r="K1250" s="143"/>
      <c r="L1250" s="122"/>
      <c r="M1250" s="169"/>
      <c r="N1250" s="169"/>
      <c r="O1250" s="169"/>
      <c r="P1250" s="167"/>
      <c r="Q1250" s="167"/>
    </row>
    <row r="1251" spans="3:17" ht="16.5" customHeight="1">
      <c r="C1251" s="241"/>
      <c r="D1251" s="160"/>
      <c r="E1251" s="140"/>
      <c r="F1251" s="141"/>
      <c r="G1251" s="141"/>
      <c r="H1251" s="143"/>
      <c r="I1251" s="144"/>
      <c r="J1251" s="187"/>
      <c r="K1251" s="143"/>
      <c r="L1251" s="122"/>
      <c r="M1251" s="169"/>
      <c r="N1251" s="169"/>
      <c r="O1251" s="169"/>
      <c r="P1251" s="167"/>
      <c r="Q1251" s="167"/>
    </row>
    <row r="1252" spans="3:17" ht="16.5" customHeight="1">
      <c r="C1252" s="241"/>
      <c r="D1252" s="160"/>
      <c r="E1252" s="140"/>
      <c r="F1252" s="141"/>
      <c r="G1252" s="141"/>
      <c r="H1252" s="143"/>
      <c r="I1252" s="144"/>
      <c r="J1252" s="187"/>
      <c r="K1252" s="143"/>
      <c r="L1252" s="122"/>
      <c r="M1252" s="169"/>
      <c r="N1252" s="169"/>
      <c r="O1252" s="169"/>
      <c r="P1252" s="167"/>
      <c r="Q1252" s="167"/>
    </row>
    <row r="1253" spans="3:17" ht="16.5" customHeight="1">
      <c r="C1253" s="241"/>
      <c r="D1253" s="160"/>
      <c r="E1253" s="140"/>
      <c r="F1253" s="141"/>
      <c r="G1253" s="141"/>
      <c r="H1253" s="143"/>
      <c r="I1253" s="144"/>
      <c r="J1253" s="187"/>
      <c r="K1253" s="143"/>
      <c r="L1253" s="122"/>
      <c r="M1253" s="169"/>
      <c r="N1253" s="169"/>
      <c r="O1253" s="169"/>
      <c r="P1253" s="167"/>
      <c r="Q1253" s="167"/>
    </row>
    <row r="1254" spans="3:17" ht="16.5" customHeight="1">
      <c r="C1254" s="241"/>
      <c r="D1254" s="160"/>
      <c r="E1254" s="140"/>
      <c r="F1254" s="141"/>
      <c r="G1254" s="141"/>
      <c r="H1254" s="143"/>
      <c r="I1254" s="144"/>
      <c r="J1254" s="187"/>
      <c r="K1254" s="143"/>
      <c r="L1254" s="122"/>
      <c r="M1254" s="169"/>
      <c r="N1254" s="169"/>
      <c r="O1254" s="169"/>
      <c r="P1254" s="167"/>
      <c r="Q1254" s="167"/>
    </row>
    <row r="1255" spans="3:17" ht="16.5" customHeight="1">
      <c r="C1255" s="241"/>
      <c r="D1255" s="160"/>
      <c r="E1255" s="140"/>
      <c r="F1255" s="141"/>
      <c r="G1255" s="141"/>
      <c r="H1255" s="143"/>
      <c r="I1255" s="144"/>
      <c r="J1255" s="187"/>
      <c r="K1255" s="143"/>
      <c r="L1255" s="122"/>
      <c r="M1255" s="169"/>
      <c r="N1255" s="169"/>
      <c r="O1255" s="169"/>
      <c r="P1255" s="167"/>
      <c r="Q1255" s="167"/>
    </row>
    <row r="1256" spans="3:17" ht="16.5" customHeight="1">
      <c r="C1256" s="241"/>
      <c r="D1256" s="160"/>
      <c r="E1256" s="140"/>
      <c r="F1256" s="141"/>
      <c r="G1256" s="141"/>
      <c r="H1256" s="143"/>
      <c r="I1256" s="144"/>
      <c r="J1256" s="187"/>
      <c r="K1256" s="143"/>
      <c r="L1256" s="122"/>
      <c r="M1256" s="169"/>
      <c r="N1256" s="169"/>
      <c r="O1256" s="169"/>
      <c r="P1256" s="167"/>
      <c r="Q1256" s="167"/>
    </row>
    <row r="1257" spans="3:17" ht="16.5" customHeight="1">
      <c r="C1257" s="241"/>
      <c r="D1257" s="160"/>
      <c r="E1257" s="140"/>
      <c r="F1257" s="141"/>
      <c r="G1257" s="141"/>
      <c r="H1257" s="143"/>
      <c r="I1257" s="144"/>
      <c r="J1257" s="187"/>
      <c r="K1257" s="143"/>
      <c r="L1257" s="122"/>
      <c r="M1257" s="169"/>
      <c r="N1257" s="169"/>
      <c r="O1257" s="169"/>
      <c r="P1257" s="167"/>
      <c r="Q1257" s="167"/>
    </row>
    <row r="1258" spans="3:17" ht="16.5" customHeight="1">
      <c r="C1258" s="241"/>
      <c r="D1258" s="160"/>
      <c r="E1258" s="140"/>
      <c r="F1258" s="141"/>
      <c r="G1258" s="141"/>
      <c r="H1258" s="143"/>
      <c r="I1258" s="144"/>
      <c r="J1258" s="187"/>
      <c r="K1258" s="143"/>
      <c r="L1258" s="122"/>
      <c r="M1258" s="169"/>
      <c r="N1258" s="169"/>
      <c r="O1258" s="169"/>
      <c r="P1258" s="167"/>
      <c r="Q1258" s="167"/>
    </row>
    <row r="1259" spans="3:17" ht="16.5" customHeight="1">
      <c r="C1259" s="241"/>
      <c r="D1259" s="160"/>
      <c r="E1259" s="140"/>
      <c r="F1259" s="141"/>
      <c r="G1259" s="141"/>
      <c r="H1259" s="143"/>
      <c r="I1259" s="144"/>
      <c r="J1259" s="187"/>
      <c r="K1259" s="143"/>
      <c r="L1259" s="122"/>
      <c r="M1259" s="169"/>
      <c r="N1259" s="169"/>
      <c r="O1259" s="169"/>
      <c r="P1259" s="167"/>
      <c r="Q1259" s="167"/>
    </row>
    <row r="1260" spans="3:17" ht="16.5" customHeight="1">
      <c r="C1260" s="241"/>
      <c r="D1260" s="160"/>
      <c r="E1260" s="140"/>
      <c r="F1260" s="141"/>
      <c r="G1260" s="141"/>
      <c r="H1260" s="143"/>
      <c r="I1260" s="144"/>
      <c r="J1260" s="187"/>
      <c r="K1260" s="143"/>
      <c r="L1260" s="122"/>
      <c r="M1260" s="169"/>
      <c r="N1260" s="169"/>
      <c r="O1260" s="169"/>
      <c r="P1260" s="167"/>
      <c r="Q1260" s="167"/>
    </row>
    <row r="1261" spans="3:17" ht="16.5" customHeight="1">
      <c r="C1261" s="241"/>
      <c r="D1261" s="160"/>
      <c r="E1261" s="140"/>
      <c r="F1261" s="141"/>
      <c r="G1261" s="141"/>
      <c r="H1261" s="143"/>
      <c r="I1261" s="144"/>
      <c r="J1261" s="187"/>
      <c r="K1261" s="143"/>
      <c r="L1261" s="122"/>
      <c r="M1261" s="169"/>
      <c r="N1261" s="169"/>
      <c r="O1261" s="169"/>
      <c r="P1261" s="167"/>
      <c r="Q1261" s="167"/>
    </row>
    <row r="1262" spans="3:17" ht="16.5" customHeight="1">
      <c r="C1262" s="241"/>
      <c r="D1262" s="160"/>
      <c r="E1262" s="140"/>
      <c r="F1262" s="141"/>
      <c r="G1262" s="141"/>
      <c r="H1262" s="143"/>
      <c r="I1262" s="144"/>
      <c r="J1262" s="187"/>
      <c r="K1262" s="143"/>
      <c r="L1262" s="122"/>
      <c r="M1262" s="169"/>
      <c r="N1262" s="169"/>
      <c r="O1262" s="169"/>
      <c r="P1262" s="167"/>
      <c r="Q1262" s="167"/>
    </row>
    <row r="1263" spans="3:17" ht="16.5" customHeight="1">
      <c r="C1263" s="241"/>
      <c r="D1263" s="160"/>
      <c r="E1263" s="140"/>
      <c r="F1263" s="141"/>
      <c r="G1263" s="141"/>
      <c r="H1263" s="143"/>
      <c r="I1263" s="144"/>
      <c r="J1263" s="187"/>
      <c r="K1263" s="143"/>
      <c r="L1263" s="122"/>
      <c r="M1263" s="169"/>
      <c r="N1263" s="169"/>
      <c r="O1263" s="169"/>
      <c r="P1263" s="167"/>
      <c r="Q1263" s="167"/>
    </row>
    <row r="1264" spans="3:17" ht="16.5" customHeight="1">
      <c r="C1264" s="241"/>
      <c r="D1264" s="160"/>
      <c r="E1264" s="140"/>
      <c r="F1264" s="141"/>
      <c r="G1264" s="141"/>
      <c r="H1264" s="143"/>
      <c r="I1264" s="144"/>
      <c r="J1264" s="187"/>
      <c r="K1264" s="143"/>
      <c r="L1264" s="122"/>
      <c r="M1264" s="169"/>
      <c r="N1264" s="169"/>
      <c r="O1264" s="169"/>
      <c r="P1264" s="167"/>
      <c r="Q1264" s="167"/>
    </row>
    <row r="1265" spans="3:17" ht="16.5" customHeight="1">
      <c r="C1265" s="241"/>
      <c r="D1265" s="160"/>
      <c r="E1265" s="140"/>
      <c r="F1265" s="141"/>
      <c r="G1265" s="141"/>
      <c r="H1265" s="143"/>
      <c r="I1265" s="144"/>
      <c r="J1265" s="187"/>
      <c r="K1265" s="143"/>
      <c r="L1265" s="122"/>
      <c r="M1265" s="169"/>
      <c r="N1265" s="169"/>
      <c r="O1265" s="169"/>
      <c r="P1265" s="167"/>
      <c r="Q1265" s="167"/>
    </row>
    <row r="1266" spans="3:17" ht="16.5" customHeight="1">
      <c r="C1266" s="241"/>
      <c r="D1266" s="160"/>
      <c r="E1266" s="140"/>
      <c r="F1266" s="141"/>
      <c r="G1266" s="141"/>
      <c r="H1266" s="143"/>
      <c r="I1266" s="144"/>
      <c r="J1266" s="187"/>
      <c r="K1266" s="143"/>
      <c r="L1266" s="122"/>
      <c r="M1266" s="169"/>
      <c r="N1266" s="169"/>
      <c r="O1266" s="169"/>
      <c r="P1266" s="167"/>
      <c r="Q1266" s="167"/>
    </row>
    <row r="1267" spans="3:17" ht="16.5" customHeight="1">
      <c r="C1267" s="241"/>
      <c r="D1267" s="160"/>
      <c r="E1267" s="140"/>
      <c r="F1267" s="141"/>
      <c r="G1267" s="141"/>
      <c r="H1267" s="143"/>
      <c r="I1267" s="144"/>
      <c r="J1267" s="187"/>
      <c r="K1267" s="143"/>
      <c r="L1267" s="122"/>
      <c r="M1267" s="169"/>
      <c r="N1267" s="169"/>
      <c r="O1267" s="169"/>
      <c r="P1267" s="167"/>
      <c r="Q1267" s="167"/>
    </row>
    <row r="1268" spans="3:17" ht="16.5" customHeight="1">
      <c r="C1268" s="241"/>
      <c r="D1268" s="160"/>
      <c r="E1268" s="140"/>
      <c r="F1268" s="141"/>
      <c r="G1268" s="141"/>
      <c r="H1268" s="143"/>
      <c r="I1268" s="144"/>
      <c r="J1268" s="187"/>
      <c r="K1268" s="143"/>
      <c r="L1268" s="122"/>
      <c r="M1268" s="169"/>
      <c r="N1268" s="169"/>
      <c r="O1268" s="169"/>
      <c r="P1268" s="167"/>
      <c r="Q1268" s="167"/>
    </row>
    <row r="1269" spans="3:17" ht="16.5" customHeight="1">
      <c r="C1269" s="241"/>
      <c r="D1269" s="160"/>
      <c r="E1269" s="140"/>
      <c r="F1269" s="141"/>
      <c r="G1269" s="141"/>
      <c r="H1269" s="143"/>
      <c r="I1269" s="144"/>
      <c r="J1269" s="187"/>
      <c r="K1269" s="143"/>
      <c r="L1269" s="122"/>
      <c r="M1269" s="169"/>
      <c r="N1269" s="169"/>
      <c r="O1269" s="169"/>
      <c r="P1269" s="167"/>
      <c r="Q1269" s="167"/>
    </row>
    <row r="1270" spans="3:17" ht="16.5" customHeight="1">
      <c r="C1270" s="241"/>
      <c r="D1270" s="160"/>
      <c r="E1270" s="140"/>
      <c r="F1270" s="141"/>
      <c r="G1270" s="141"/>
      <c r="H1270" s="143"/>
      <c r="I1270" s="144"/>
      <c r="J1270" s="187"/>
      <c r="K1270" s="143"/>
      <c r="L1270" s="122"/>
      <c r="M1270" s="169"/>
      <c r="N1270" s="169"/>
      <c r="O1270" s="169"/>
      <c r="P1270" s="167"/>
      <c r="Q1270" s="167"/>
    </row>
    <row r="1271" spans="3:17" ht="16.5" customHeight="1">
      <c r="C1271" s="241"/>
      <c r="D1271" s="160"/>
      <c r="E1271" s="140"/>
      <c r="F1271" s="141"/>
      <c r="G1271" s="141"/>
      <c r="H1271" s="143"/>
      <c r="I1271" s="144"/>
      <c r="J1271" s="187"/>
      <c r="K1271" s="143"/>
      <c r="L1271" s="122"/>
      <c r="M1271" s="169"/>
      <c r="N1271" s="169"/>
      <c r="O1271" s="169"/>
      <c r="P1271" s="167"/>
      <c r="Q1271" s="167"/>
    </row>
    <row r="1272" spans="3:17" ht="16.5" customHeight="1">
      <c r="C1272" s="241"/>
      <c r="D1272" s="160"/>
      <c r="E1272" s="140"/>
      <c r="F1272" s="141"/>
      <c r="G1272" s="141"/>
      <c r="H1272" s="143"/>
      <c r="I1272" s="144"/>
      <c r="J1272" s="187"/>
      <c r="K1272" s="143"/>
      <c r="L1272" s="122"/>
      <c r="M1272" s="169"/>
      <c r="N1272" s="169"/>
      <c r="O1272" s="169"/>
      <c r="P1272" s="167"/>
      <c r="Q1272" s="167"/>
    </row>
    <row r="1273" spans="3:17" ht="16.5" customHeight="1">
      <c r="C1273" s="241"/>
      <c r="D1273" s="160"/>
      <c r="E1273" s="140"/>
      <c r="F1273" s="141"/>
      <c r="G1273" s="141"/>
      <c r="H1273" s="143"/>
      <c r="I1273" s="144"/>
      <c r="J1273" s="187"/>
      <c r="K1273" s="143"/>
      <c r="L1273" s="122"/>
      <c r="M1273" s="169"/>
      <c r="N1273" s="169"/>
      <c r="O1273" s="169"/>
      <c r="P1273" s="167"/>
      <c r="Q1273" s="167"/>
    </row>
    <row r="1274" spans="3:17" ht="16.5" customHeight="1">
      <c r="C1274" s="241"/>
      <c r="D1274" s="160"/>
      <c r="E1274" s="140"/>
      <c r="F1274" s="141"/>
      <c r="G1274" s="141"/>
      <c r="H1274" s="143"/>
      <c r="I1274" s="144"/>
      <c r="J1274" s="187"/>
      <c r="K1274" s="143"/>
      <c r="L1274" s="122"/>
      <c r="M1274" s="169"/>
      <c r="N1274" s="169"/>
      <c r="O1274" s="169"/>
      <c r="P1274" s="167"/>
      <c r="Q1274" s="167"/>
    </row>
    <row r="1275" spans="3:17" ht="16.5" customHeight="1">
      <c r="C1275" s="241"/>
      <c r="D1275" s="160"/>
      <c r="E1275" s="140"/>
      <c r="F1275" s="141"/>
      <c r="G1275" s="141"/>
      <c r="H1275" s="143"/>
      <c r="I1275" s="144"/>
      <c r="J1275" s="187"/>
      <c r="K1275" s="143"/>
      <c r="L1275" s="122"/>
      <c r="M1275" s="169"/>
      <c r="N1275" s="169"/>
      <c r="O1275" s="169"/>
      <c r="P1275" s="167"/>
      <c r="Q1275" s="167"/>
    </row>
    <row r="1276" spans="3:17" ht="16.5" customHeight="1">
      <c r="C1276" s="241"/>
      <c r="D1276" s="160"/>
      <c r="E1276" s="140"/>
      <c r="F1276" s="141"/>
      <c r="G1276" s="141"/>
      <c r="H1276" s="143"/>
      <c r="I1276" s="144"/>
      <c r="J1276" s="187"/>
      <c r="K1276" s="143"/>
      <c r="L1276" s="122"/>
      <c r="M1276" s="169"/>
      <c r="N1276" s="169"/>
      <c r="O1276" s="169"/>
      <c r="P1276" s="167"/>
      <c r="Q1276" s="167"/>
    </row>
    <row r="1277" spans="3:17" ht="16.5" customHeight="1">
      <c r="C1277" s="241"/>
      <c r="D1277" s="160"/>
      <c r="E1277" s="140"/>
      <c r="F1277" s="141"/>
      <c r="G1277" s="141"/>
      <c r="H1277" s="143"/>
      <c r="I1277" s="144"/>
      <c r="J1277" s="187"/>
      <c r="K1277" s="143"/>
      <c r="L1277" s="122"/>
      <c r="M1277" s="169"/>
      <c r="N1277" s="169"/>
      <c r="O1277" s="169"/>
      <c r="P1277" s="167"/>
      <c r="Q1277" s="167"/>
    </row>
    <row r="1278" spans="3:17" ht="16.5" customHeight="1">
      <c r="C1278" s="241"/>
      <c r="D1278" s="160"/>
      <c r="E1278" s="140"/>
      <c r="F1278" s="141"/>
      <c r="G1278" s="141"/>
      <c r="H1278" s="143"/>
      <c r="I1278" s="144"/>
      <c r="J1278" s="187"/>
      <c r="K1278" s="143"/>
      <c r="L1278" s="122"/>
      <c r="M1278" s="169"/>
      <c r="N1278" s="169"/>
      <c r="O1278" s="169"/>
      <c r="P1278" s="167"/>
      <c r="Q1278" s="167"/>
    </row>
    <row r="1279" spans="3:17" ht="16.5" customHeight="1">
      <c r="C1279" s="241"/>
      <c r="D1279" s="160"/>
      <c r="E1279" s="140"/>
      <c r="F1279" s="141"/>
      <c r="G1279" s="141"/>
      <c r="H1279" s="143"/>
      <c r="I1279" s="144"/>
      <c r="J1279" s="187"/>
      <c r="K1279" s="143"/>
      <c r="L1279" s="122"/>
      <c r="M1279" s="169"/>
      <c r="N1279" s="169"/>
      <c r="O1279" s="169"/>
      <c r="P1279" s="167"/>
      <c r="Q1279" s="167"/>
    </row>
    <row r="1280" spans="3:17" ht="16.5" customHeight="1">
      <c r="C1280" s="241"/>
      <c r="D1280" s="160"/>
      <c r="E1280" s="140"/>
      <c r="F1280" s="141"/>
      <c r="G1280" s="141"/>
      <c r="H1280" s="143"/>
      <c r="I1280" s="144"/>
      <c r="J1280" s="187"/>
      <c r="K1280" s="143"/>
      <c r="L1280" s="122"/>
      <c r="M1280" s="169"/>
      <c r="N1280" s="169"/>
      <c r="O1280" s="169"/>
      <c r="P1280" s="167"/>
      <c r="Q1280" s="167"/>
    </row>
    <row r="1281" spans="3:17" ht="16.5" customHeight="1">
      <c r="C1281" s="241"/>
      <c r="D1281" s="160"/>
      <c r="E1281" s="140"/>
      <c r="F1281" s="141"/>
      <c r="G1281" s="141"/>
      <c r="H1281" s="143"/>
      <c r="I1281" s="144"/>
      <c r="J1281" s="187"/>
      <c r="K1281" s="143"/>
      <c r="L1281" s="122"/>
      <c r="M1281" s="169"/>
      <c r="N1281" s="169"/>
      <c r="O1281" s="169"/>
      <c r="P1281" s="167"/>
      <c r="Q1281" s="167"/>
    </row>
    <row r="1282" spans="3:17" ht="16.5" customHeight="1">
      <c r="C1282" s="241"/>
      <c r="D1282" s="160"/>
      <c r="E1282" s="140"/>
      <c r="F1282" s="141"/>
      <c r="G1282" s="141"/>
      <c r="H1282" s="143"/>
      <c r="I1282" s="144"/>
      <c r="J1282" s="187"/>
      <c r="K1282" s="143"/>
      <c r="L1282" s="122"/>
      <c r="M1282" s="169"/>
      <c r="N1282" s="169"/>
      <c r="O1282" s="169"/>
      <c r="P1282" s="167"/>
      <c r="Q1282" s="167"/>
    </row>
    <row r="1283" spans="3:17" ht="16.5" customHeight="1">
      <c r="C1283" s="241"/>
      <c r="D1283" s="160"/>
      <c r="E1283" s="140"/>
      <c r="F1283" s="141"/>
      <c r="G1283" s="141"/>
      <c r="H1283" s="143"/>
      <c r="I1283" s="144"/>
      <c r="J1283" s="187"/>
      <c r="K1283" s="143"/>
      <c r="L1283" s="122"/>
      <c r="M1283" s="169"/>
      <c r="N1283" s="169"/>
      <c r="O1283" s="169"/>
      <c r="P1283" s="167"/>
      <c r="Q1283" s="167"/>
    </row>
    <row r="1284" spans="3:17" ht="16.5" customHeight="1">
      <c r="C1284" s="241"/>
      <c r="D1284" s="160"/>
      <c r="E1284" s="140"/>
      <c r="F1284" s="141"/>
      <c r="G1284" s="141"/>
      <c r="H1284" s="143"/>
      <c r="I1284" s="144"/>
      <c r="J1284" s="187"/>
      <c r="K1284" s="143"/>
      <c r="L1284" s="122"/>
      <c r="M1284" s="169"/>
      <c r="N1284" s="169"/>
      <c r="O1284" s="169"/>
      <c r="P1284" s="167"/>
      <c r="Q1284" s="167"/>
    </row>
    <row r="1285" spans="3:17" ht="16.5" customHeight="1">
      <c r="C1285" s="241"/>
      <c r="D1285" s="160"/>
      <c r="E1285" s="140"/>
      <c r="F1285" s="141"/>
      <c r="G1285" s="141"/>
      <c r="H1285" s="143"/>
      <c r="I1285" s="144"/>
      <c r="J1285" s="187"/>
      <c r="K1285" s="143"/>
      <c r="L1285" s="122"/>
      <c r="M1285" s="169"/>
      <c r="N1285" s="169"/>
      <c r="O1285" s="169"/>
      <c r="P1285" s="167"/>
      <c r="Q1285" s="167"/>
    </row>
    <row r="1286" spans="3:17" ht="16.5" customHeight="1">
      <c r="C1286" s="241"/>
      <c r="D1286" s="160"/>
      <c r="E1286" s="140"/>
      <c r="F1286" s="141"/>
      <c r="G1286" s="141"/>
      <c r="H1286" s="143"/>
      <c r="I1286" s="144"/>
      <c r="J1286" s="187"/>
      <c r="K1286" s="143"/>
      <c r="L1286" s="122"/>
      <c r="M1286" s="169"/>
      <c r="N1286" s="169"/>
      <c r="O1286" s="169"/>
      <c r="P1286" s="167"/>
      <c r="Q1286" s="167"/>
    </row>
    <row r="1287" spans="3:17" ht="16.5" customHeight="1">
      <c r="C1287" s="241"/>
      <c r="D1287" s="160"/>
      <c r="E1287" s="140"/>
      <c r="F1287" s="141"/>
      <c r="G1287" s="141"/>
      <c r="H1287" s="143"/>
      <c r="I1287" s="144"/>
      <c r="J1287" s="187"/>
      <c r="K1287" s="143"/>
      <c r="L1287" s="122"/>
      <c r="M1287" s="169"/>
      <c r="N1287" s="169"/>
      <c r="O1287" s="169"/>
      <c r="P1287" s="167"/>
      <c r="Q1287" s="167"/>
    </row>
    <row r="1288" spans="3:17" ht="16.5" customHeight="1">
      <c r="C1288" s="241"/>
      <c r="D1288" s="160"/>
      <c r="E1288" s="140"/>
      <c r="F1288" s="141"/>
      <c r="G1288" s="141"/>
      <c r="H1288" s="143"/>
      <c r="I1288" s="144"/>
      <c r="J1288" s="187"/>
      <c r="K1288" s="143"/>
      <c r="L1288" s="122"/>
      <c r="M1288" s="169"/>
      <c r="N1288" s="169"/>
      <c r="O1288" s="169"/>
      <c r="P1288" s="167"/>
      <c r="Q1288" s="167"/>
    </row>
    <row r="1289" spans="3:17" ht="16.5" customHeight="1">
      <c r="C1289" s="241"/>
      <c r="D1289" s="160"/>
      <c r="E1289" s="140"/>
      <c r="F1289" s="141"/>
      <c r="G1289" s="141"/>
      <c r="H1289" s="143"/>
      <c r="I1289" s="144"/>
      <c r="J1289" s="187"/>
      <c r="K1289" s="143"/>
      <c r="L1289" s="122"/>
      <c r="M1289" s="169"/>
      <c r="N1289" s="169"/>
      <c r="O1289" s="169"/>
      <c r="P1289" s="167"/>
      <c r="Q1289" s="167"/>
    </row>
    <row r="1290" spans="3:17" ht="16.5" customHeight="1">
      <c r="C1290" s="241"/>
      <c r="D1290" s="160"/>
      <c r="E1290" s="140"/>
      <c r="F1290" s="141"/>
      <c r="G1290" s="141"/>
      <c r="H1290" s="143"/>
      <c r="I1290" s="144"/>
      <c r="J1290" s="187"/>
      <c r="K1290" s="143"/>
      <c r="L1290" s="122"/>
      <c r="M1290" s="169"/>
      <c r="N1290" s="169"/>
      <c r="O1290" s="169"/>
      <c r="P1290" s="167"/>
      <c r="Q1290" s="167"/>
    </row>
    <row r="1291" spans="3:17" ht="16.5" customHeight="1">
      <c r="C1291" s="241"/>
      <c r="D1291" s="160"/>
      <c r="E1291" s="140"/>
      <c r="F1291" s="141"/>
      <c r="G1291" s="141"/>
      <c r="H1291" s="143"/>
      <c r="I1291" s="144"/>
      <c r="J1291" s="187"/>
      <c r="K1291" s="143"/>
      <c r="L1291" s="122"/>
      <c r="M1291" s="169"/>
      <c r="N1291" s="169"/>
      <c r="O1291" s="169"/>
      <c r="P1291" s="167"/>
      <c r="Q1291" s="167"/>
    </row>
    <row r="1292" spans="3:17" ht="16.5" customHeight="1">
      <c r="C1292" s="241"/>
      <c r="D1292" s="160"/>
      <c r="E1292" s="140"/>
      <c r="F1292" s="141"/>
      <c r="G1292" s="141"/>
      <c r="H1292" s="143"/>
      <c r="I1292" s="144"/>
      <c r="J1292" s="187"/>
      <c r="K1292" s="143"/>
      <c r="L1292" s="122"/>
      <c r="M1292" s="169"/>
      <c r="N1292" s="169"/>
      <c r="O1292" s="169"/>
      <c r="P1292" s="167"/>
      <c r="Q1292" s="167"/>
    </row>
    <row r="1293" spans="3:17" ht="16.5" customHeight="1">
      <c r="C1293" s="241"/>
      <c r="D1293" s="160"/>
      <c r="E1293" s="140"/>
      <c r="F1293" s="141"/>
      <c r="G1293" s="141"/>
      <c r="H1293" s="143"/>
      <c r="I1293" s="144"/>
      <c r="J1293" s="187"/>
      <c r="K1293" s="143"/>
      <c r="L1293" s="122"/>
      <c r="M1293" s="169"/>
      <c r="N1293" s="169"/>
      <c r="O1293" s="169"/>
      <c r="P1293" s="167"/>
      <c r="Q1293" s="167"/>
    </row>
    <row r="1294" spans="3:17" ht="16.5" customHeight="1">
      <c r="C1294" s="241"/>
      <c r="D1294" s="160"/>
      <c r="E1294" s="140"/>
      <c r="F1294" s="141"/>
      <c r="G1294" s="141"/>
      <c r="H1294" s="143"/>
      <c r="I1294" s="144"/>
      <c r="J1294" s="187"/>
      <c r="K1294" s="143"/>
      <c r="L1294" s="122"/>
      <c r="M1294" s="169"/>
      <c r="N1294" s="169"/>
      <c r="O1294" s="169"/>
      <c r="P1294" s="167"/>
      <c r="Q1294" s="167"/>
    </row>
    <row r="1295" spans="3:17" ht="16.5" customHeight="1">
      <c r="C1295" s="241"/>
      <c r="D1295" s="160"/>
      <c r="E1295" s="140"/>
      <c r="F1295" s="141"/>
      <c r="G1295" s="141"/>
      <c r="H1295" s="143"/>
      <c r="I1295" s="144"/>
      <c r="J1295" s="187"/>
      <c r="K1295" s="143"/>
      <c r="L1295" s="122"/>
      <c r="M1295" s="169"/>
      <c r="N1295" s="169"/>
      <c r="O1295" s="169"/>
      <c r="P1295" s="167"/>
      <c r="Q1295" s="167"/>
    </row>
    <row r="1296" spans="3:17" ht="16.5" customHeight="1">
      <c r="C1296" s="241"/>
      <c r="D1296" s="160"/>
      <c r="E1296" s="140"/>
      <c r="F1296" s="141"/>
      <c r="G1296" s="141"/>
      <c r="H1296" s="143"/>
      <c r="I1296" s="144"/>
      <c r="J1296" s="187"/>
      <c r="K1296" s="143"/>
      <c r="L1296" s="122"/>
      <c r="M1296" s="169"/>
      <c r="N1296" s="169"/>
      <c r="O1296" s="169"/>
      <c r="P1296" s="167"/>
      <c r="Q1296" s="167"/>
    </row>
    <row r="1297" spans="3:17" ht="16.5" customHeight="1">
      <c r="C1297" s="241"/>
      <c r="D1297" s="160"/>
      <c r="E1297" s="140"/>
      <c r="F1297" s="141"/>
      <c r="G1297" s="141"/>
      <c r="H1297" s="143"/>
      <c r="I1297" s="144"/>
      <c r="J1297" s="187"/>
      <c r="K1297" s="143"/>
      <c r="L1297" s="122"/>
      <c r="M1297" s="169"/>
      <c r="N1297" s="169"/>
      <c r="O1297" s="169"/>
      <c r="P1297" s="167"/>
      <c r="Q1297" s="167"/>
    </row>
    <row r="1298" spans="3:17" ht="16.5" customHeight="1">
      <c r="C1298" s="241"/>
      <c r="D1298" s="160"/>
      <c r="E1298" s="140"/>
      <c r="F1298" s="141"/>
      <c r="G1298" s="141"/>
      <c r="H1298" s="143"/>
      <c r="I1298" s="144"/>
      <c r="J1298" s="187"/>
      <c r="K1298" s="143"/>
      <c r="L1298" s="122"/>
      <c r="M1298" s="169"/>
      <c r="N1298" s="169"/>
      <c r="O1298" s="169"/>
      <c r="P1298" s="167"/>
      <c r="Q1298" s="167"/>
    </row>
    <row r="1299" spans="3:17" ht="16.5" customHeight="1">
      <c r="C1299" s="241"/>
      <c r="D1299" s="160"/>
      <c r="E1299" s="140"/>
      <c r="F1299" s="141"/>
      <c r="G1299" s="141"/>
      <c r="H1299" s="143"/>
      <c r="I1299" s="144"/>
      <c r="J1299" s="187"/>
      <c r="K1299" s="143"/>
      <c r="L1299" s="122"/>
      <c r="M1299" s="169"/>
      <c r="N1299" s="169"/>
      <c r="O1299" s="169"/>
      <c r="P1299" s="167"/>
      <c r="Q1299" s="167"/>
    </row>
    <row r="1300" spans="3:17" ht="16.5" customHeight="1">
      <c r="C1300" s="241"/>
      <c r="D1300" s="160"/>
      <c r="E1300" s="140"/>
      <c r="F1300" s="141"/>
      <c r="G1300" s="141"/>
      <c r="H1300" s="143"/>
      <c r="I1300" s="144"/>
      <c r="J1300" s="187"/>
      <c r="K1300" s="143"/>
      <c r="L1300" s="122"/>
      <c r="M1300" s="169"/>
      <c r="N1300" s="169"/>
      <c r="O1300" s="169"/>
      <c r="P1300" s="167"/>
      <c r="Q1300" s="167"/>
    </row>
    <row r="1301" spans="3:17" ht="16.5" customHeight="1">
      <c r="C1301" s="241"/>
      <c r="D1301" s="160"/>
      <c r="E1301" s="140"/>
      <c r="F1301" s="141"/>
      <c r="G1301" s="141"/>
      <c r="H1301" s="143"/>
      <c r="I1301" s="144"/>
      <c r="J1301" s="187"/>
      <c r="K1301" s="143"/>
      <c r="L1301" s="122"/>
      <c r="M1301" s="169"/>
      <c r="N1301" s="169"/>
      <c r="O1301" s="169"/>
      <c r="P1301" s="167"/>
      <c r="Q1301" s="167"/>
    </row>
    <row r="1302" spans="3:17" ht="16.5" customHeight="1">
      <c r="C1302" s="241"/>
      <c r="D1302" s="160"/>
      <c r="E1302" s="140"/>
      <c r="F1302" s="141"/>
      <c r="G1302" s="141"/>
      <c r="H1302" s="143"/>
      <c r="I1302" s="144"/>
      <c r="J1302" s="187"/>
      <c r="K1302" s="143"/>
      <c r="L1302" s="122"/>
      <c r="M1302" s="169"/>
      <c r="N1302" s="169"/>
      <c r="O1302" s="169"/>
      <c r="P1302" s="167"/>
      <c r="Q1302" s="167"/>
    </row>
    <row r="1303" spans="3:17" ht="16.5" customHeight="1">
      <c r="C1303" s="241"/>
      <c r="D1303" s="160"/>
      <c r="E1303" s="140"/>
      <c r="F1303" s="141"/>
      <c r="G1303" s="141"/>
      <c r="H1303" s="143"/>
      <c r="I1303" s="144"/>
      <c r="J1303" s="187"/>
      <c r="K1303" s="143"/>
      <c r="L1303" s="122"/>
      <c r="M1303" s="169"/>
      <c r="N1303" s="169"/>
      <c r="O1303" s="169"/>
      <c r="P1303" s="167"/>
      <c r="Q1303" s="167"/>
    </row>
    <row r="1304" spans="3:17" ht="16.5" customHeight="1">
      <c r="C1304" s="241"/>
      <c r="D1304" s="160"/>
      <c r="E1304" s="140"/>
      <c r="F1304" s="141"/>
      <c r="G1304" s="141"/>
      <c r="H1304" s="143"/>
      <c r="I1304" s="144"/>
      <c r="J1304" s="187"/>
      <c r="K1304" s="143"/>
      <c r="L1304" s="122"/>
      <c r="M1304" s="169"/>
      <c r="N1304" s="169"/>
      <c r="O1304" s="169"/>
      <c r="P1304" s="167"/>
      <c r="Q1304" s="167"/>
    </row>
    <row r="1305" spans="3:17" ht="16.5" customHeight="1">
      <c r="C1305" s="241"/>
      <c r="D1305" s="160"/>
      <c r="E1305" s="140"/>
      <c r="F1305" s="141"/>
      <c r="G1305" s="141"/>
      <c r="H1305" s="143"/>
      <c r="I1305" s="144"/>
      <c r="J1305" s="187"/>
      <c r="K1305" s="143"/>
      <c r="L1305" s="122"/>
      <c r="M1305" s="169"/>
      <c r="N1305" s="169"/>
      <c r="O1305" s="169"/>
      <c r="P1305" s="167"/>
      <c r="Q1305" s="167"/>
    </row>
    <row r="1306" spans="3:17" ht="16.5" customHeight="1">
      <c r="C1306" s="241"/>
      <c r="D1306" s="160"/>
      <c r="E1306" s="140"/>
      <c r="F1306" s="141"/>
      <c r="G1306" s="141"/>
      <c r="H1306" s="143"/>
      <c r="I1306" s="144"/>
      <c r="J1306" s="187"/>
      <c r="K1306" s="143"/>
      <c r="L1306" s="122"/>
      <c r="M1306" s="169"/>
      <c r="N1306" s="169"/>
      <c r="O1306" s="169"/>
      <c r="P1306" s="167"/>
      <c r="Q1306" s="167"/>
    </row>
    <row r="1307" spans="3:17" ht="16.5" customHeight="1">
      <c r="C1307" s="241"/>
      <c r="D1307" s="160"/>
      <c r="E1307" s="140"/>
      <c r="F1307" s="141"/>
      <c r="G1307" s="141"/>
      <c r="H1307" s="143"/>
      <c r="I1307" s="144"/>
      <c r="J1307" s="187"/>
      <c r="K1307" s="143"/>
      <c r="L1307" s="122"/>
      <c r="M1307" s="169"/>
      <c r="N1307" s="169"/>
      <c r="O1307" s="169"/>
      <c r="P1307" s="167"/>
      <c r="Q1307" s="167"/>
    </row>
    <row r="1308" spans="3:17" ht="16.5" customHeight="1">
      <c r="C1308" s="241"/>
      <c r="D1308" s="160"/>
      <c r="E1308" s="140"/>
      <c r="F1308" s="141"/>
      <c r="G1308" s="141"/>
      <c r="H1308" s="143"/>
      <c r="I1308" s="144"/>
      <c r="J1308" s="187"/>
      <c r="K1308" s="143"/>
      <c r="L1308" s="122"/>
      <c r="M1308" s="169"/>
      <c r="N1308" s="169"/>
      <c r="O1308" s="169"/>
      <c r="P1308" s="167"/>
      <c r="Q1308" s="167"/>
    </row>
    <row r="1309" spans="3:17" ht="16.5" customHeight="1">
      <c r="C1309" s="241"/>
      <c r="D1309" s="160"/>
      <c r="E1309" s="140"/>
      <c r="F1309" s="141"/>
      <c r="G1309" s="141"/>
      <c r="H1309" s="143"/>
      <c r="I1309" s="144"/>
      <c r="J1309" s="187"/>
      <c r="K1309" s="143"/>
      <c r="L1309" s="122"/>
      <c r="M1309" s="169"/>
      <c r="N1309" s="169"/>
      <c r="O1309" s="169"/>
      <c r="P1309" s="167"/>
      <c r="Q1309" s="167"/>
    </row>
    <row r="1310" spans="3:17" ht="16.5" customHeight="1">
      <c r="C1310" s="241"/>
      <c r="D1310" s="160"/>
      <c r="E1310" s="140"/>
      <c r="F1310" s="141"/>
      <c r="G1310" s="141"/>
      <c r="H1310" s="143"/>
      <c r="I1310" s="144"/>
      <c r="J1310" s="187"/>
      <c r="K1310" s="143"/>
      <c r="L1310" s="122"/>
      <c r="M1310" s="169"/>
      <c r="N1310" s="169"/>
      <c r="O1310" s="169"/>
      <c r="P1310" s="167"/>
      <c r="Q1310" s="167"/>
    </row>
    <row r="1311" spans="3:17" ht="16.5" customHeight="1">
      <c r="C1311" s="241"/>
      <c r="D1311" s="160"/>
      <c r="E1311" s="140"/>
      <c r="F1311" s="141"/>
      <c r="G1311" s="141"/>
      <c r="H1311" s="143"/>
      <c r="I1311" s="144"/>
      <c r="J1311" s="187"/>
      <c r="K1311" s="143"/>
      <c r="L1311" s="122"/>
      <c r="M1311" s="169"/>
      <c r="N1311" s="169"/>
      <c r="O1311" s="169"/>
      <c r="P1311" s="167"/>
      <c r="Q1311" s="167"/>
    </row>
    <row r="1312" spans="3:17" ht="16.5" customHeight="1">
      <c r="C1312" s="241"/>
      <c r="D1312" s="160"/>
      <c r="E1312" s="140"/>
      <c r="F1312" s="141"/>
      <c r="G1312" s="141"/>
      <c r="H1312" s="143"/>
      <c r="I1312" s="144"/>
      <c r="J1312" s="187"/>
      <c r="K1312" s="143"/>
      <c r="L1312" s="122"/>
      <c r="M1312" s="169"/>
      <c r="N1312" s="169"/>
      <c r="O1312" s="169"/>
      <c r="P1312" s="167"/>
      <c r="Q1312" s="167"/>
    </row>
    <row r="1313" spans="3:17" ht="16.5" customHeight="1">
      <c r="C1313" s="241"/>
      <c r="D1313" s="160"/>
      <c r="E1313" s="140"/>
      <c r="F1313" s="141"/>
      <c r="G1313" s="141"/>
      <c r="H1313" s="143"/>
      <c r="I1313" s="144"/>
      <c r="J1313" s="187"/>
      <c r="K1313" s="143"/>
      <c r="L1313" s="122"/>
      <c r="M1313" s="169"/>
      <c r="N1313" s="169"/>
      <c r="O1313" s="169"/>
      <c r="P1313" s="167"/>
      <c r="Q1313" s="167"/>
    </row>
    <row r="1314" spans="3:17" ht="16.5" customHeight="1">
      <c r="C1314" s="241"/>
      <c r="D1314" s="160"/>
      <c r="E1314" s="140"/>
      <c r="F1314" s="141"/>
      <c r="G1314" s="141"/>
      <c r="H1314" s="143"/>
      <c r="I1314" s="144"/>
      <c r="J1314" s="187"/>
      <c r="K1314" s="143"/>
      <c r="L1314" s="122"/>
      <c r="M1314" s="169"/>
      <c r="N1314" s="169"/>
      <c r="O1314" s="169"/>
      <c r="P1314" s="167"/>
      <c r="Q1314" s="167"/>
    </row>
    <row r="1315" spans="3:17" ht="16.5" customHeight="1">
      <c r="C1315" s="241"/>
      <c r="D1315" s="160"/>
      <c r="E1315" s="140"/>
      <c r="F1315" s="141"/>
      <c r="G1315" s="141"/>
      <c r="H1315" s="143"/>
      <c r="I1315" s="144"/>
      <c r="J1315" s="187"/>
      <c r="K1315" s="143"/>
      <c r="L1315" s="122"/>
      <c r="M1315" s="169"/>
      <c r="N1315" s="169"/>
      <c r="O1315" s="169"/>
      <c r="P1315" s="167"/>
      <c r="Q1315" s="167"/>
    </row>
    <row r="1316" spans="3:17" ht="16.5" customHeight="1">
      <c r="C1316" s="241"/>
      <c r="D1316" s="160"/>
      <c r="E1316" s="140"/>
      <c r="F1316" s="141"/>
      <c r="G1316" s="141"/>
      <c r="H1316" s="143"/>
      <c r="I1316" s="144"/>
      <c r="J1316" s="187"/>
      <c r="K1316" s="143"/>
      <c r="L1316" s="122"/>
      <c r="M1316" s="169"/>
      <c r="N1316" s="169"/>
      <c r="O1316" s="169"/>
      <c r="P1316" s="167"/>
      <c r="Q1316" s="167"/>
    </row>
    <row r="1317" spans="3:17" ht="16.5" customHeight="1">
      <c r="C1317" s="241"/>
      <c r="D1317" s="160"/>
      <c r="E1317" s="140"/>
      <c r="F1317" s="141"/>
      <c r="G1317" s="141"/>
      <c r="H1317" s="143"/>
      <c r="I1317" s="144"/>
      <c r="J1317" s="187"/>
      <c r="K1317" s="143"/>
      <c r="L1317" s="122"/>
      <c r="M1317" s="169"/>
      <c r="N1317" s="169"/>
      <c r="O1317" s="169"/>
      <c r="P1317" s="167"/>
      <c r="Q1317" s="167"/>
    </row>
    <row r="1318" spans="3:17" ht="16.5" customHeight="1">
      <c r="C1318" s="241"/>
      <c r="D1318" s="160"/>
      <c r="E1318" s="140"/>
      <c r="F1318" s="141"/>
      <c r="G1318" s="141"/>
      <c r="H1318" s="143"/>
      <c r="I1318" s="144"/>
      <c r="J1318" s="187"/>
      <c r="K1318" s="143"/>
      <c r="L1318" s="122"/>
      <c r="M1318" s="169"/>
      <c r="N1318" s="169"/>
      <c r="O1318" s="169"/>
      <c r="P1318" s="167"/>
      <c r="Q1318" s="167"/>
    </row>
    <row r="1319" spans="3:17" ht="16.5" customHeight="1">
      <c r="C1319" s="241"/>
      <c r="D1319" s="160"/>
      <c r="E1319" s="140"/>
      <c r="F1319" s="141"/>
      <c r="G1319" s="141"/>
      <c r="H1319" s="143"/>
      <c r="I1319" s="144"/>
      <c r="J1319" s="187"/>
      <c r="K1319" s="143"/>
      <c r="L1319" s="122"/>
      <c r="M1319" s="169"/>
      <c r="N1319" s="169"/>
      <c r="O1319" s="169"/>
      <c r="P1319" s="167"/>
      <c r="Q1319" s="167"/>
    </row>
    <row r="1320" spans="3:17" ht="16.5" customHeight="1">
      <c r="C1320" s="241"/>
      <c r="D1320" s="160"/>
      <c r="E1320" s="140"/>
      <c r="F1320" s="141"/>
      <c r="G1320" s="141"/>
      <c r="H1320" s="143"/>
      <c r="I1320" s="144"/>
      <c r="J1320" s="187"/>
      <c r="K1320" s="143"/>
      <c r="L1320" s="122"/>
      <c r="M1320" s="169"/>
      <c r="N1320" s="169"/>
      <c r="O1320" s="169"/>
      <c r="P1320" s="167"/>
      <c r="Q1320" s="167"/>
    </row>
    <row r="1321" spans="3:17" ht="16.5" customHeight="1">
      <c r="C1321" s="241"/>
      <c r="D1321" s="160"/>
      <c r="E1321" s="140"/>
      <c r="F1321" s="141"/>
      <c r="G1321" s="141"/>
      <c r="H1321" s="143"/>
      <c r="I1321" s="144"/>
      <c r="J1321" s="187"/>
      <c r="K1321" s="143"/>
      <c r="L1321" s="122"/>
      <c r="M1321" s="169"/>
      <c r="N1321" s="169"/>
      <c r="O1321" s="169"/>
      <c r="P1321" s="167"/>
      <c r="Q1321" s="167"/>
    </row>
    <row r="1322" spans="3:17" ht="16.5" customHeight="1">
      <c r="C1322" s="241"/>
      <c r="D1322" s="160"/>
      <c r="E1322" s="140"/>
      <c r="F1322" s="141"/>
      <c r="G1322" s="141"/>
      <c r="H1322" s="143"/>
      <c r="I1322" s="144"/>
      <c r="J1322" s="187"/>
      <c r="K1322" s="143"/>
      <c r="L1322" s="122"/>
      <c r="M1322" s="169"/>
      <c r="N1322" s="169"/>
      <c r="O1322" s="169"/>
      <c r="P1322" s="167"/>
      <c r="Q1322" s="167"/>
    </row>
    <row r="1323" spans="3:17" ht="16.5" customHeight="1">
      <c r="C1323" s="241"/>
      <c r="D1323" s="160"/>
      <c r="E1323" s="140"/>
      <c r="F1323" s="141"/>
      <c r="G1323" s="141"/>
      <c r="H1323" s="143"/>
      <c r="I1323" s="144"/>
      <c r="J1323" s="187"/>
      <c r="K1323" s="143"/>
      <c r="L1323" s="122"/>
      <c r="M1323" s="169"/>
      <c r="N1323" s="169"/>
      <c r="O1323" s="169"/>
      <c r="P1323" s="167"/>
      <c r="Q1323" s="167"/>
    </row>
    <row r="1324" spans="3:17" ht="16.5" customHeight="1">
      <c r="C1324" s="241"/>
      <c r="D1324" s="160"/>
      <c r="E1324" s="140"/>
      <c r="F1324" s="141"/>
      <c r="G1324" s="141"/>
      <c r="H1324" s="143"/>
      <c r="I1324" s="144"/>
      <c r="J1324" s="187"/>
      <c r="K1324" s="143"/>
      <c r="L1324" s="122"/>
      <c r="M1324" s="169"/>
      <c r="N1324" s="169"/>
      <c r="O1324" s="169"/>
      <c r="P1324" s="167"/>
      <c r="Q1324" s="167"/>
    </row>
    <row r="1325" spans="3:17" ht="16.5" customHeight="1">
      <c r="C1325" s="241"/>
      <c r="D1325" s="160"/>
      <c r="E1325" s="140"/>
      <c r="F1325" s="141"/>
      <c r="G1325" s="141"/>
      <c r="H1325" s="143"/>
      <c r="I1325" s="144"/>
      <c r="J1325" s="187"/>
      <c r="K1325" s="143"/>
      <c r="L1325" s="122"/>
      <c r="M1325" s="169"/>
      <c r="N1325" s="169"/>
      <c r="O1325" s="169"/>
      <c r="P1325" s="167"/>
      <c r="Q1325" s="167"/>
    </row>
    <row r="1326" spans="3:17" ht="16.5" customHeight="1">
      <c r="C1326" s="241"/>
      <c r="D1326" s="160"/>
      <c r="E1326" s="140"/>
      <c r="F1326" s="141"/>
      <c r="G1326" s="141"/>
      <c r="H1326" s="143"/>
      <c r="I1326" s="144"/>
      <c r="J1326" s="187"/>
      <c r="K1326" s="143"/>
      <c r="L1326" s="122"/>
      <c r="M1326" s="169"/>
      <c r="N1326" s="169"/>
      <c r="O1326" s="169"/>
      <c r="P1326" s="167"/>
      <c r="Q1326" s="167"/>
    </row>
    <row r="1327" spans="3:17" ht="16.5" customHeight="1">
      <c r="C1327" s="241"/>
      <c r="D1327" s="160"/>
      <c r="E1327" s="140"/>
      <c r="F1327" s="141"/>
      <c r="G1327" s="141"/>
      <c r="H1327" s="143"/>
      <c r="I1327" s="144"/>
      <c r="J1327" s="187"/>
      <c r="K1327" s="143"/>
      <c r="L1327" s="122"/>
      <c r="M1327" s="169"/>
      <c r="N1327" s="169"/>
      <c r="O1327" s="169"/>
      <c r="P1327" s="167"/>
      <c r="Q1327" s="167"/>
    </row>
    <row r="1328" spans="3:17" ht="16.5" customHeight="1">
      <c r="C1328" s="241"/>
      <c r="D1328" s="160"/>
      <c r="E1328" s="140"/>
      <c r="F1328" s="141"/>
      <c r="G1328" s="141"/>
      <c r="H1328" s="143"/>
      <c r="I1328" s="144"/>
      <c r="J1328" s="187"/>
      <c r="K1328" s="143"/>
      <c r="L1328" s="122"/>
      <c r="M1328" s="169"/>
      <c r="N1328" s="169"/>
      <c r="O1328" s="169"/>
      <c r="P1328" s="167"/>
      <c r="Q1328" s="167"/>
    </row>
    <row r="1329" spans="3:17" ht="16.5" customHeight="1">
      <c r="C1329" s="241"/>
      <c r="D1329" s="160"/>
      <c r="E1329" s="140"/>
      <c r="F1329" s="141"/>
      <c r="G1329" s="141"/>
      <c r="H1329" s="143"/>
      <c r="I1329" s="144"/>
      <c r="J1329" s="187"/>
      <c r="K1329" s="143"/>
      <c r="L1329" s="122"/>
      <c r="M1329" s="169"/>
      <c r="N1329" s="169"/>
      <c r="O1329" s="169"/>
      <c r="P1329" s="167"/>
      <c r="Q1329" s="167"/>
    </row>
    <row r="1330" spans="3:17" ht="16.5" customHeight="1">
      <c r="C1330" s="241"/>
      <c r="D1330" s="160"/>
      <c r="E1330" s="140"/>
      <c r="F1330" s="141"/>
      <c r="G1330" s="141"/>
      <c r="H1330" s="143"/>
      <c r="I1330" s="144"/>
      <c r="J1330" s="187"/>
      <c r="K1330" s="143"/>
      <c r="L1330" s="122"/>
      <c r="M1330" s="169"/>
      <c r="N1330" s="169"/>
      <c r="O1330" s="169"/>
      <c r="P1330" s="167"/>
      <c r="Q1330" s="167"/>
    </row>
    <row r="1331" spans="3:17" ht="16.5" customHeight="1">
      <c r="C1331" s="241"/>
      <c r="D1331" s="160"/>
      <c r="E1331" s="140"/>
      <c r="F1331" s="141"/>
      <c r="G1331" s="141"/>
      <c r="H1331" s="143"/>
      <c r="I1331" s="144"/>
      <c r="J1331" s="187"/>
      <c r="K1331" s="143"/>
      <c r="L1331" s="122"/>
      <c r="M1331" s="169"/>
      <c r="N1331" s="169"/>
      <c r="O1331" s="169"/>
      <c r="P1331" s="167"/>
      <c r="Q1331" s="167"/>
    </row>
    <row r="1332" spans="3:17" ht="16.5" customHeight="1">
      <c r="C1332" s="241"/>
      <c r="D1332" s="160"/>
      <c r="E1332" s="140"/>
      <c r="F1332" s="141"/>
      <c r="G1332" s="141"/>
      <c r="H1332" s="143"/>
      <c r="I1332" s="144"/>
      <c r="J1332" s="187"/>
      <c r="K1332" s="143"/>
      <c r="L1332" s="122"/>
      <c r="M1332" s="169"/>
      <c r="N1332" s="169"/>
      <c r="O1332" s="169"/>
      <c r="P1332" s="167"/>
      <c r="Q1332" s="167"/>
    </row>
    <row r="1333" spans="3:17" ht="16.5" customHeight="1">
      <c r="C1333" s="241"/>
      <c r="D1333" s="160"/>
      <c r="E1333" s="140"/>
      <c r="F1333" s="141"/>
      <c r="G1333" s="141"/>
      <c r="H1333" s="143"/>
      <c r="I1333" s="144"/>
      <c r="J1333" s="187"/>
      <c r="K1333" s="143"/>
      <c r="L1333" s="122"/>
      <c r="M1333" s="169"/>
      <c r="N1333" s="169"/>
      <c r="O1333" s="169"/>
      <c r="P1333" s="167"/>
      <c r="Q1333" s="167"/>
    </row>
    <row r="1334" spans="3:17" ht="16.5" customHeight="1">
      <c r="C1334" s="241"/>
      <c r="D1334" s="160"/>
      <c r="E1334" s="140"/>
      <c r="F1334" s="141"/>
      <c r="G1334" s="141"/>
      <c r="H1334" s="143"/>
      <c r="I1334" s="144"/>
      <c r="J1334" s="187"/>
      <c r="K1334" s="143"/>
      <c r="L1334" s="122"/>
      <c r="M1334" s="169"/>
      <c r="N1334" s="169"/>
      <c r="O1334" s="169"/>
      <c r="P1334" s="167"/>
      <c r="Q1334" s="167"/>
    </row>
    <row r="1335" spans="3:17" ht="16.5" customHeight="1">
      <c r="C1335" s="241"/>
      <c r="D1335" s="160"/>
      <c r="E1335" s="140"/>
      <c r="F1335" s="141"/>
      <c r="G1335" s="141"/>
      <c r="H1335" s="143"/>
      <c r="I1335" s="144"/>
      <c r="J1335" s="187"/>
      <c r="K1335" s="143"/>
      <c r="L1335" s="122"/>
      <c r="M1335" s="169"/>
      <c r="N1335" s="169"/>
      <c r="O1335" s="169"/>
      <c r="P1335" s="167"/>
      <c r="Q1335" s="167"/>
    </row>
    <row r="1336" spans="3:17" ht="16.5" customHeight="1">
      <c r="C1336" s="241"/>
      <c r="D1336" s="160"/>
      <c r="E1336" s="140"/>
      <c r="F1336" s="141"/>
      <c r="G1336" s="141"/>
      <c r="H1336" s="143"/>
      <c r="I1336" s="144"/>
      <c r="J1336" s="187"/>
      <c r="K1336" s="143"/>
      <c r="L1336" s="122"/>
      <c r="M1336" s="169"/>
      <c r="N1336" s="169"/>
      <c r="O1336" s="169"/>
      <c r="P1336" s="167"/>
      <c r="Q1336" s="167"/>
    </row>
    <row r="1337" spans="3:17" ht="16.5" customHeight="1">
      <c r="C1337" s="241"/>
      <c r="D1337" s="160"/>
      <c r="E1337" s="140"/>
      <c r="F1337" s="141"/>
      <c r="G1337" s="141"/>
      <c r="H1337" s="143"/>
      <c r="I1337" s="144"/>
      <c r="J1337" s="187"/>
      <c r="K1337" s="143"/>
      <c r="L1337" s="122"/>
      <c r="M1337" s="169"/>
      <c r="N1337" s="169"/>
      <c r="O1337" s="169"/>
      <c r="P1337" s="167"/>
      <c r="Q1337" s="167"/>
    </row>
    <row r="1338" spans="3:17" ht="16.5" customHeight="1">
      <c r="C1338" s="241"/>
      <c r="D1338" s="160"/>
      <c r="E1338" s="140"/>
      <c r="F1338" s="141"/>
      <c r="G1338" s="141"/>
      <c r="H1338" s="143"/>
      <c r="I1338" s="144"/>
      <c r="J1338" s="187"/>
      <c r="K1338" s="143"/>
      <c r="L1338" s="122"/>
      <c r="M1338" s="169"/>
      <c r="N1338" s="169"/>
      <c r="O1338" s="169"/>
      <c r="P1338" s="167"/>
      <c r="Q1338" s="167"/>
    </row>
    <row r="1339" spans="3:17" ht="16.5" customHeight="1">
      <c r="C1339" s="241"/>
      <c r="D1339" s="160"/>
      <c r="E1339" s="140"/>
      <c r="F1339" s="141"/>
      <c r="G1339" s="141"/>
      <c r="H1339" s="143"/>
      <c r="I1339" s="144"/>
      <c r="J1339" s="187"/>
      <c r="K1339" s="143"/>
      <c r="L1339" s="122"/>
      <c r="M1339" s="169"/>
      <c r="N1339" s="169"/>
      <c r="O1339" s="169"/>
      <c r="P1339" s="167"/>
      <c r="Q1339" s="167"/>
    </row>
    <row r="1340" spans="3:17" ht="16.5" customHeight="1">
      <c r="C1340" s="241"/>
      <c r="D1340" s="160"/>
      <c r="E1340" s="140"/>
      <c r="F1340" s="141"/>
      <c r="G1340" s="141"/>
      <c r="H1340" s="143"/>
      <c r="I1340" s="144"/>
      <c r="J1340" s="187"/>
      <c r="K1340" s="143"/>
      <c r="L1340" s="122"/>
      <c r="M1340" s="169"/>
      <c r="N1340" s="169"/>
      <c r="O1340" s="169"/>
      <c r="P1340" s="167"/>
      <c r="Q1340" s="167"/>
    </row>
    <row r="1341" spans="3:17" ht="16.5" customHeight="1">
      <c r="C1341" s="241"/>
      <c r="D1341" s="160"/>
      <c r="E1341" s="140"/>
      <c r="F1341" s="141"/>
      <c r="G1341" s="141"/>
      <c r="H1341" s="143"/>
      <c r="I1341" s="144"/>
      <c r="J1341" s="187"/>
      <c r="K1341" s="143"/>
      <c r="L1341" s="122"/>
      <c r="M1341" s="169"/>
      <c r="N1341" s="169"/>
      <c r="O1341" s="169"/>
      <c r="P1341" s="167"/>
      <c r="Q1341" s="167"/>
    </row>
    <row r="1342" spans="3:17" ht="16.5" customHeight="1">
      <c r="C1342" s="241"/>
      <c r="D1342" s="160"/>
      <c r="E1342" s="140"/>
      <c r="F1342" s="141"/>
      <c r="G1342" s="141"/>
      <c r="H1342" s="143"/>
      <c r="I1342" s="144"/>
      <c r="J1342" s="187"/>
      <c r="K1342" s="143"/>
      <c r="L1342" s="122"/>
      <c r="M1342" s="169"/>
      <c r="N1342" s="169"/>
      <c r="O1342" s="169"/>
      <c r="P1342" s="167"/>
      <c r="Q1342" s="167"/>
    </row>
    <row r="1343" spans="3:17" ht="16.5" customHeight="1">
      <c r="C1343" s="241"/>
      <c r="D1343" s="160"/>
      <c r="E1343" s="140"/>
      <c r="F1343" s="141"/>
      <c r="G1343" s="141"/>
      <c r="H1343" s="143"/>
      <c r="I1343" s="144"/>
      <c r="J1343" s="187"/>
      <c r="K1343" s="143"/>
      <c r="L1343" s="122"/>
      <c r="M1343" s="169"/>
      <c r="N1343" s="169"/>
      <c r="O1343" s="169"/>
      <c r="P1343" s="167"/>
      <c r="Q1343" s="167"/>
    </row>
    <row r="1344" spans="3:17" ht="16.5" customHeight="1">
      <c r="C1344" s="241"/>
      <c r="D1344" s="160"/>
      <c r="E1344" s="140"/>
      <c r="F1344" s="141"/>
      <c r="G1344" s="141"/>
      <c r="H1344" s="143"/>
      <c r="I1344" s="144"/>
      <c r="J1344" s="187"/>
      <c r="K1344" s="143"/>
      <c r="L1344" s="122"/>
      <c r="M1344" s="169"/>
      <c r="N1344" s="169"/>
      <c r="O1344" s="169"/>
      <c r="P1344" s="167"/>
      <c r="Q1344" s="167"/>
    </row>
    <row r="1345" spans="3:17" ht="16.5" customHeight="1">
      <c r="C1345" s="241"/>
      <c r="D1345" s="160"/>
      <c r="E1345" s="140"/>
      <c r="F1345" s="141"/>
      <c r="G1345" s="141"/>
      <c r="H1345" s="143"/>
      <c r="I1345" s="144"/>
      <c r="J1345" s="187"/>
      <c r="K1345" s="143"/>
      <c r="L1345" s="122"/>
      <c r="M1345" s="169"/>
      <c r="N1345" s="169"/>
      <c r="O1345" s="169"/>
      <c r="P1345" s="167"/>
      <c r="Q1345" s="167"/>
    </row>
    <row r="1346" spans="3:17" ht="16.5" customHeight="1">
      <c r="C1346" s="241"/>
      <c r="D1346" s="160"/>
      <c r="E1346" s="140"/>
      <c r="F1346" s="141"/>
      <c r="G1346" s="141"/>
      <c r="H1346" s="143"/>
      <c r="I1346" s="144"/>
      <c r="J1346" s="187"/>
      <c r="K1346" s="143"/>
      <c r="L1346" s="122"/>
      <c r="M1346" s="169"/>
      <c r="N1346" s="169"/>
      <c r="O1346" s="169"/>
      <c r="P1346" s="167"/>
      <c r="Q1346" s="167"/>
    </row>
    <row r="1347" spans="3:17" ht="16.5" customHeight="1">
      <c r="C1347" s="241"/>
      <c r="D1347" s="160"/>
      <c r="E1347" s="140"/>
      <c r="F1347" s="141"/>
      <c r="G1347" s="141"/>
      <c r="H1347" s="143"/>
      <c r="I1347" s="144"/>
      <c r="J1347" s="187"/>
      <c r="K1347" s="143"/>
      <c r="L1347" s="122"/>
      <c r="M1347" s="169"/>
      <c r="N1347" s="169"/>
      <c r="O1347" s="169"/>
      <c r="P1347" s="167"/>
      <c r="Q1347" s="167"/>
    </row>
    <row r="1348" spans="3:17" ht="16.5" customHeight="1">
      <c r="C1348" s="241"/>
      <c r="D1348" s="160"/>
      <c r="E1348" s="140"/>
      <c r="F1348" s="141"/>
      <c r="G1348" s="141"/>
      <c r="H1348" s="143"/>
      <c r="I1348" s="144"/>
      <c r="J1348" s="187"/>
      <c r="K1348" s="143"/>
      <c r="L1348" s="122"/>
      <c r="M1348" s="169"/>
      <c r="N1348" s="169"/>
      <c r="O1348" s="169"/>
      <c r="P1348" s="167"/>
      <c r="Q1348" s="167"/>
    </row>
    <row r="1349" spans="3:17" ht="16.5" customHeight="1">
      <c r="C1349" s="241"/>
      <c r="D1349" s="160"/>
      <c r="E1349" s="140"/>
      <c r="F1349" s="141"/>
      <c r="G1349" s="141"/>
      <c r="H1349" s="143"/>
      <c r="I1349" s="144"/>
      <c r="J1349" s="187"/>
      <c r="K1349" s="143"/>
      <c r="L1349" s="122"/>
      <c r="M1349" s="169"/>
      <c r="N1349" s="169"/>
      <c r="O1349" s="169"/>
      <c r="P1349" s="167"/>
      <c r="Q1349" s="167"/>
    </row>
    <row r="1350" spans="3:17" ht="16.5" customHeight="1">
      <c r="C1350" s="241"/>
      <c r="D1350" s="160"/>
      <c r="E1350" s="140"/>
      <c r="F1350" s="141"/>
      <c r="G1350" s="141"/>
      <c r="H1350" s="143"/>
      <c r="I1350" s="144"/>
      <c r="J1350" s="187"/>
      <c r="K1350" s="143"/>
      <c r="L1350" s="122"/>
      <c r="M1350" s="169"/>
      <c r="N1350" s="169"/>
      <c r="O1350" s="169"/>
      <c r="P1350" s="167"/>
      <c r="Q1350" s="167"/>
    </row>
    <row r="1351" spans="3:17" ht="16.5" customHeight="1">
      <c r="C1351" s="241"/>
      <c r="D1351" s="160"/>
      <c r="E1351" s="140"/>
      <c r="F1351" s="141"/>
      <c r="G1351" s="141"/>
      <c r="H1351" s="143"/>
      <c r="I1351" s="144"/>
      <c r="J1351" s="187"/>
      <c r="K1351" s="143"/>
      <c r="L1351" s="122"/>
      <c r="M1351" s="169"/>
      <c r="N1351" s="169"/>
      <c r="O1351" s="169"/>
      <c r="P1351" s="167"/>
      <c r="Q1351" s="167"/>
    </row>
    <row r="1352" spans="3:17" ht="16.5" customHeight="1">
      <c r="C1352" s="241"/>
      <c r="D1352" s="160"/>
      <c r="E1352" s="140"/>
      <c r="F1352" s="141"/>
      <c r="G1352" s="141"/>
      <c r="H1352" s="143"/>
      <c r="I1352" s="144"/>
      <c r="J1352" s="187"/>
      <c r="K1352" s="143"/>
      <c r="L1352" s="122"/>
      <c r="M1352" s="169"/>
      <c r="N1352" s="169"/>
      <c r="O1352" s="169"/>
      <c r="P1352" s="167"/>
      <c r="Q1352" s="167"/>
    </row>
    <row r="1353" spans="3:17" ht="16.5" customHeight="1">
      <c r="C1353" s="241"/>
      <c r="D1353" s="160"/>
      <c r="E1353" s="140"/>
      <c r="F1353" s="141"/>
      <c r="G1353" s="141"/>
      <c r="H1353" s="143"/>
      <c r="I1353" s="144"/>
      <c r="J1353" s="187"/>
      <c r="K1353" s="143"/>
      <c r="L1353" s="122"/>
      <c r="M1353" s="169"/>
      <c r="N1353" s="169"/>
      <c r="O1353" s="169"/>
      <c r="P1353" s="167"/>
      <c r="Q1353" s="167"/>
    </row>
    <row r="1354" spans="3:17" ht="16.5" customHeight="1">
      <c r="C1354" s="241"/>
      <c r="D1354" s="160"/>
      <c r="E1354" s="140"/>
      <c r="F1354" s="141"/>
      <c r="G1354" s="141"/>
      <c r="H1354" s="143"/>
      <c r="I1354" s="144"/>
      <c r="J1354" s="187"/>
      <c r="K1354" s="143"/>
      <c r="L1354" s="122"/>
      <c r="M1354" s="169"/>
      <c r="N1354" s="169"/>
      <c r="O1354" s="169"/>
      <c r="P1354" s="167"/>
      <c r="Q1354" s="167"/>
    </row>
    <row r="1355" spans="3:17" ht="16.5" customHeight="1">
      <c r="C1355" s="241"/>
      <c r="D1355" s="160"/>
      <c r="E1355" s="140"/>
      <c r="F1355" s="141"/>
      <c r="G1355" s="141"/>
      <c r="H1355" s="143"/>
      <c r="I1355" s="144"/>
      <c r="J1355" s="187"/>
      <c r="K1355" s="143"/>
      <c r="L1355" s="122"/>
      <c r="M1355" s="169"/>
      <c r="N1355" s="169"/>
      <c r="O1355" s="169"/>
      <c r="P1355" s="167"/>
      <c r="Q1355" s="167"/>
    </row>
    <row r="1356" spans="3:17" ht="16.5" customHeight="1">
      <c r="C1356" s="241"/>
      <c r="D1356" s="160"/>
      <c r="E1356" s="140"/>
      <c r="F1356" s="141"/>
      <c r="G1356" s="141"/>
      <c r="H1356" s="143"/>
      <c r="I1356" s="144"/>
      <c r="J1356" s="187"/>
      <c r="K1356" s="143"/>
      <c r="L1356" s="122"/>
      <c r="M1356" s="169"/>
      <c r="N1356" s="169"/>
      <c r="O1356" s="169"/>
      <c r="P1356" s="167"/>
      <c r="Q1356" s="167"/>
    </row>
    <row r="1357" spans="3:17" ht="16.5" customHeight="1">
      <c r="C1357" s="241"/>
      <c r="D1357" s="160"/>
      <c r="E1357" s="140"/>
      <c r="F1357" s="141"/>
      <c r="G1357" s="141"/>
      <c r="H1357" s="143"/>
      <c r="I1357" s="144"/>
      <c r="J1357" s="187"/>
      <c r="K1357" s="143"/>
      <c r="L1357" s="122"/>
      <c r="M1357" s="169"/>
      <c r="N1357" s="169"/>
      <c r="O1357" s="169"/>
      <c r="P1357" s="167"/>
      <c r="Q1357" s="167"/>
    </row>
    <row r="1358" spans="3:17" ht="16.5" customHeight="1">
      <c r="C1358" s="241"/>
      <c r="D1358" s="160"/>
      <c r="E1358" s="140"/>
      <c r="F1358" s="141"/>
      <c r="G1358" s="141"/>
      <c r="H1358" s="143"/>
      <c r="I1358" s="144"/>
      <c r="J1358" s="187"/>
      <c r="K1358" s="143"/>
      <c r="L1358" s="122"/>
      <c r="M1358" s="169"/>
      <c r="N1358" s="169"/>
      <c r="O1358" s="169"/>
      <c r="P1358" s="167"/>
      <c r="Q1358" s="167"/>
    </row>
    <row r="1359" spans="3:17" ht="16.5" customHeight="1">
      <c r="C1359" s="241"/>
      <c r="D1359" s="160"/>
      <c r="E1359" s="140"/>
      <c r="F1359" s="141"/>
      <c r="G1359" s="141"/>
      <c r="H1359" s="143"/>
      <c r="I1359" s="144"/>
      <c r="J1359" s="187"/>
      <c r="K1359" s="143"/>
      <c r="L1359" s="122"/>
      <c r="M1359" s="169"/>
      <c r="N1359" s="169"/>
      <c r="O1359" s="169"/>
      <c r="P1359" s="167"/>
      <c r="Q1359" s="167"/>
    </row>
    <row r="1360" spans="3:17" ht="16.5" customHeight="1">
      <c r="C1360" s="241"/>
      <c r="D1360" s="160"/>
      <c r="E1360" s="140"/>
      <c r="F1360" s="141"/>
      <c r="G1360" s="141"/>
      <c r="H1360" s="143"/>
      <c r="I1360" s="144"/>
      <c r="J1360" s="187"/>
      <c r="K1360" s="143"/>
      <c r="L1360" s="122"/>
      <c r="M1360" s="169"/>
      <c r="N1360" s="169"/>
      <c r="O1360" s="169"/>
      <c r="P1360" s="167"/>
      <c r="Q1360" s="167"/>
    </row>
    <row r="1361" spans="3:17" ht="16.5" customHeight="1">
      <c r="C1361" s="241"/>
      <c r="D1361" s="160"/>
      <c r="E1361" s="140"/>
      <c r="F1361" s="141"/>
      <c r="G1361" s="141"/>
      <c r="H1361" s="143"/>
      <c r="I1361" s="144"/>
      <c r="J1361" s="187"/>
      <c r="K1361" s="143"/>
      <c r="L1361" s="122"/>
      <c r="M1361" s="169"/>
      <c r="N1361" s="169"/>
      <c r="O1361" s="169"/>
      <c r="P1361" s="167"/>
      <c r="Q1361" s="167"/>
    </row>
    <row r="1362" spans="3:17" ht="16.5" customHeight="1">
      <c r="C1362" s="241"/>
      <c r="D1362" s="160"/>
      <c r="E1362" s="140"/>
      <c r="F1362" s="141"/>
      <c r="G1362" s="141"/>
      <c r="H1362" s="143"/>
      <c r="I1362" s="144"/>
      <c r="J1362" s="187"/>
      <c r="K1362" s="143"/>
      <c r="L1362" s="122"/>
      <c r="M1362" s="169"/>
      <c r="N1362" s="169"/>
      <c r="O1362" s="169"/>
      <c r="P1362" s="167"/>
      <c r="Q1362" s="167"/>
    </row>
    <row r="1363" spans="3:17" ht="16.5" customHeight="1">
      <c r="C1363" s="241"/>
      <c r="D1363" s="160"/>
      <c r="E1363" s="140"/>
      <c r="F1363" s="141"/>
      <c r="G1363" s="141"/>
      <c r="H1363" s="143"/>
      <c r="I1363" s="144"/>
      <c r="J1363" s="187"/>
      <c r="K1363" s="143"/>
      <c r="L1363" s="122"/>
      <c r="M1363" s="169"/>
      <c r="N1363" s="169"/>
      <c r="O1363" s="169"/>
      <c r="P1363" s="167"/>
      <c r="Q1363" s="167"/>
    </row>
    <row r="1364" spans="3:17" ht="16.5" customHeight="1">
      <c r="C1364" s="241"/>
      <c r="D1364" s="160"/>
      <c r="E1364" s="140"/>
      <c r="F1364" s="141"/>
      <c r="G1364" s="141"/>
      <c r="H1364" s="143"/>
      <c r="I1364" s="144"/>
      <c r="J1364" s="187"/>
      <c r="K1364" s="143"/>
      <c r="L1364" s="122"/>
      <c r="M1364" s="169"/>
      <c r="N1364" s="169"/>
      <c r="O1364" s="169"/>
      <c r="P1364" s="167"/>
      <c r="Q1364" s="167"/>
    </row>
    <row r="1365" spans="3:17" ht="16.5" customHeight="1">
      <c r="C1365" s="241"/>
      <c r="D1365" s="160"/>
      <c r="E1365" s="140"/>
      <c r="F1365" s="141"/>
      <c r="G1365" s="141"/>
      <c r="H1365" s="143"/>
      <c r="I1365" s="144"/>
      <c r="J1365" s="187"/>
      <c r="K1365" s="143"/>
      <c r="L1365" s="122"/>
      <c r="M1365" s="169"/>
      <c r="N1365" s="169"/>
      <c r="O1365" s="169"/>
      <c r="P1365" s="167"/>
      <c r="Q1365" s="167"/>
    </row>
    <row r="1366" spans="3:17" ht="16.5" customHeight="1">
      <c r="C1366" s="241"/>
      <c r="D1366" s="160"/>
      <c r="E1366" s="140"/>
      <c r="F1366" s="141"/>
      <c r="G1366" s="141"/>
      <c r="H1366" s="143"/>
      <c r="I1366" s="144"/>
      <c r="J1366" s="187"/>
      <c r="K1366" s="143"/>
      <c r="L1366" s="122"/>
      <c r="M1366" s="169"/>
      <c r="N1366" s="169"/>
      <c r="O1366" s="169"/>
      <c r="P1366" s="167"/>
      <c r="Q1366" s="167"/>
    </row>
    <row r="1367" spans="3:17" ht="16.5" customHeight="1">
      <c r="C1367" s="241"/>
      <c r="D1367" s="160"/>
      <c r="E1367" s="140"/>
      <c r="F1367" s="141"/>
      <c r="G1367" s="141"/>
      <c r="H1367" s="143"/>
      <c r="I1367" s="144"/>
      <c r="J1367" s="187"/>
      <c r="K1367" s="143"/>
      <c r="L1367" s="122"/>
      <c r="M1367" s="169"/>
      <c r="N1367" s="169"/>
      <c r="O1367" s="169"/>
      <c r="P1367" s="167"/>
      <c r="Q1367" s="167"/>
    </row>
    <row r="1368" spans="3:17" ht="16.5" customHeight="1">
      <c r="C1368" s="241"/>
      <c r="D1368" s="160"/>
      <c r="E1368" s="140"/>
      <c r="F1368" s="141"/>
      <c r="G1368" s="141"/>
      <c r="H1368" s="143"/>
      <c r="I1368" s="144"/>
      <c r="J1368" s="187"/>
      <c r="K1368" s="143"/>
      <c r="L1368" s="122"/>
      <c r="M1368" s="169"/>
      <c r="N1368" s="169"/>
      <c r="O1368" s="169"/>
      <c r="P1368" s="167"/>
      <c r="Q1368" s="167"/>
    </row>
    <row r="1369" spans="3:17" ht="16.5" customHeight="1">
      <c r="C1369" s="241"/>
      <c r="D1369" s="160"/>
      <c r="E1369" s="140"/>
      <c r="F1369" s="141"/>
      <c r="G1369" s="141"/>
      <c r="H1369" s="143"/>
      <c r="I1369" s="144"/>
      <c r="J1369" s="187"/>
      <c r="K1369" s="143"/>
      <c r="L1369" s="122"/>
      <c r="M1369" s="169"/>
      <c r="N1369" s="169"/>
      <c r="O1369" s="169"/>
      <c r="P1369" s="167"/>
      <c r="Q1369" s="167"/>
    </row>
    <row r="1370" spans="3:17" ht="16.5" customHeight="1">
      <c r="C1370" s="241"/>
      <c r="D1370" s="160"/>
      <c r="E1370" s="140"/>
      <c r="F1370" s="141"/>
      <c r="G1370" s="141"/>
      <c r="H1370" s="143"/>
      <c r="I1370" s="144"/>
      <c r="J1370" s="187"/>
      <c r="K1370" s="143"/>
      <c r="L1370" s="122"/>
      <c r="M1370" s="169"/>
      <c r="N1370" s="169"/>
      <c r="O1370" s="169"/>
      <c r="P1370" s="167"/>
      <c r="Q1370" s="167"/>
    </row>
    <row r="1371" spans="3:17" ht="16.5" customHeight="1">
      <c r="C1371" s="241"/>
      <c r="D1371" s="160"/>
      <c r="E1371" s="140"/>
      <c r="F1371" s="141"/>
      <c r="G1371" s="141"/>
      <c r="H1371" s="143"/>
      <c r="I1371" s="144"/>
      <c r="J1371" s="187"/>
      <c r="K1371" s="143"/>
      <c r="L1371" s="122"/>
      <c r="M1371" s="169"/>
      <c r="N1371" s="169"/>
      <c r="O1371" s="169"/>
      <c r="P1371" s="167"/>
      <c r="Q1371" s="167"/>
    </row>
    <row r="1372" spans="3:17" ht="16.5" customHeight="1">
      <c r="C1372" s="241"/>
      <c r="D1372" s="160"/>
      <c r="E1372" s="140"/>
      <c r="F1372" s="141"/>
      <c r="G1372" s="141"/>
      <c r="H1372" s="143"/>
      <c r="I1372" s="144"/>
      <c r="J1372" s="187"/>
      <c r="K1372" s="143"/>
      <c r="L1372" s="122"/>
      <c r="M1372" s="169"/>
      <c r="N1372" s="169"/>
      <c r="O1372" s="169"/>
      <c r="P1372" s="167"/>
      <c r="Q1372" s="167"/>
    </row>
    <row r="1373" spans="3:17" ht="16.5" customHeight="1">
      <c r="C1373" s="241"/>
      <c r="D1373" s="160"/>
      <c r="E1373" s="140"/>
      <c r="F1373" s="141"/>
      <c r="G1373" s="141"/>
      <c r="H1373" s="143"/>
      <c r="I1373" s="144"/>
      <c r="J1373" s="187"/>
      <c r="K1373" s="143"/>
      <c r="L1373" s="122"/>
      <c r="M1373" s="169"/>
      <c r="N1373" s="169"/>
      <c r="O1373" s="169"/>
      <c r="P1373" s="167"/>
      <c r="Q1373" s="167"/>
    </row>
    <row r="1374" spans="3:17" ht="16.5" customHeight="1">
      <c r="C1374" s="241"/>
      <c r="D1374" s="160"/>
      <c r="E1374" s="140"/>
      <c r="F1374" s="141"/>
      <c r="G1374" s="141"/>
      <c r="H1374" s="143"/>
      <c r="I1374" s="144"/>
      <c r="J1374" s="187"/>
      <c r="K1374" s="143"/>
      <c r="L1374" s="122"/>
      <c r="M1374" s="169"/>
      <c r="N1374" s="169"/>
      <c r="O1374" s="169"/>
      <c r="P1374" s="167"/>
      <c r="Q1374" s="167"/>
    </row>
    <row r="1375" spans="3:17" ht="16.5" customHeight="1">
      <c r="C1375" s="241"/>
      <c r="D1375" s="160"/>
      <c r="E1375" s="140"/>
      <c r="F1375" s="141"/>
      <c r="G1375" s="141"/>
      <c r="H1375" s="143"/>
      <c r="I1375" s="144"/>
      <c r="J1375" s="187"/>
      <c r="K1375" s="143"/>
      <c r="L1375" s="122"/>
      <c r="M1375" s="169"/>
      <c r="N1375" s="169"/>
      <c r="O1375" s="169"/>
      <c r="P1375" s="167"/>
      <c r="Q1375" s="167"/>
    </row>
    <row r="1376" spans="3:17" ht="16.5" customHeight="1">
      <c r="C1376" s="241"/>
      <c r="D1376" s="160"/>
      <c r="E1376" s="140"/>
      <c r="F1376" s="141"/>
      <c r="G1376" s="141"/>
      <c r="H1376" s="143"/>
      <c r="I1376" s="144"/>
      <c r="J1376" s="187"/>
      <c r="K1376" s="143"/>
      <c r="L1376" s="122"/>
      <c r="M1376" s="169"/>
      <c r="N1376" s="169"/>
      <c r="O1376" s="169"/>
      <c r="P1376" s="167"/>
      <c r="Q1376" s="167"/>
    </row>
    <row r="1377" spans="3:17" ht="16.5" customHeight="1">
      <c r="C1377" s="241"/>
      <c r="D1377" s="160"/>
      <c r="E1377" s="140"/>
      <c r="F1377" s="141"/>
      <c r="G1377" s="141"/>
      <c r="H1377" s="143"/>
      <c r="I1377" s="144"/>
      <c r="J1377" s="187"/>
      <c r="K1377" s="143"/>
      <c r="L1377" s="122"/>
      <c r="M1377" s="169"/>
      <c r="N1377" s="169"/>
      <c r="O1377" s="169"/>
      <c r="P1377" s="167"/>
      <c r="Q1377" s="167"/>
    </row>
    <row r="1378" spans="3:17" ht="16.5" customHeight="1">
      <c r="C1378" s="241"/>
      <c r="D1378" s="160"/>
      <c r="E1378" s="140"/>
      <c r="F1378" s="141"/>
      <c r="G1378" s="141"/>
      <c r="H1378" s="143"/>
      <c r="I1378" s="144"/>
      <c r="J1378" s="187"/>
      <c r="K1378" s="143"/>
      <c r="L1378" s="122"/>
      <c r="M1378" s="169"/>
      <c r="N1378" s="169"/>
      <c r="O1378" s="169"/>
      <c r="P1378" s="167"/>
      <c r="Q1378" s="167"/>
    </row>
    <row r="1379" spans="3:17" ht="16.5" customHeight="1">
      <c r="C1379" s="241"/>
      <c r="D1379" s="160"/>
      <c r="E1379" s="140"/>
      <c r="F1379" s="141"/>
      <c r="G1379" s="141"/>
      <c r="H1379" s="143"/>
      <c r="I1379" s="144"/>
      <c r="J1379" s="187"/>
      <c r="K1379" s="143"/>
      <c r="L1379" s="122"/>
      <c r="M1379" s="169"/>
      <c r="N1379" s="169"/>
      <c r="O1379" s="169"/>
      <c r="P1379" s="167"/>
      <c r="Q1379" s="167"/>
    </row>
    <row r="1380" spans="3:17" ht="16.5" customHeight="1">
      <c r="C1380" s="241"/>
      <c r="D1380" s="160"/>
      <c r="E1380" s="140"/>
      <c r="F1380" s="141"/>
      <c r="G1380" s="141"/>
      <c r="H1380" s="143"/>
      <c r="I1380" s="144"/>
      <c r="J1380" s="187"/>
      <c r="K1380" s="143"/>
      <c r="L1380" s="122"/>
      <c r="M1380" s="169"/>
      <c r="N1380" s="169"/>
      <c r="O1380" s="169"/>
      <c r="P1380" s="167"/>
      <c r="Q1380" s="167"/>
    </row>
    <row r="1381" spans="3:17" ht="16.5" customHeight="1">
      <c r="C1381" s="241"/>
      <c r="D1381" s="160"/>
      <c r="E1381" s="140"/>
      <c r="F1381" s="141"/>
      <c r="G1381" s="141"/>
      <c r="H1381" s="143"/>
      <c r="I1381" s="144"/>
      <c r="J1381" s="187"/>
      <c r="K1381" s="143"/>
      <c r="L1381" s="122"/>
      <c r="M1381" s="169"/>
      <c r="N1381" s="169"/>
      <c r="O1381" s="169"/>
      <c r="P1381" s="167"/>
      <c r="Q1381" s="167"/>
    </row>
    <row r="1382" spans="3:17" ht="16.5" customHeight="1">
      <c r="C1382" s="241"/>
      <c r="D1382" s="160"/>
      <c r="E1382" s="140"/>
      <c r="F1382" s="141"/>
      <c r="G1382" s="141"/>
      <c r="H1382" s="143"/>
      <c r="I1382" s="144"/>
      <c r="J1382" s="187"/>
      <c r="K1382" s="143"/>
      <c r="L1382" s="122"/>
      <c r="M1382" s="169"/>
      <c r="N1382" s="169"/>
      <c r="O1382" s="169"/>
      <c r="P1382" s="167"/>
      <c r="Q1382" s="167"/>
    </row>
    <row r="1383" spans="3:17" ht="16.5" customHeight="1">
      <c r="C1383" s="241"/>
      <c r="D1383" s="160"/>
      <c r="E1383" s="140"/>
      <c r="F1383" s="141"/>
      <c r="G1383" s="141"/>
      <c r="H1383" s="143"/>
      <c r="I1383" s="144"/>
      <c r="J1383" s="187"/>
      <c r="K1383" s="143"/>
      <c r="L1383" s="122"/>
      <c r="M1383" s="169"/>
      <c r="N1383" s="169"/>
      <c r="O1383" s="169"/>
      <c r="P1383" s="167"/>
      <c r="Q1383" s="167"/>
    </row>
    <row r="1384" spans="3:17" ht="16.5" customHeight="1">
      <c r="C1384" s="241"/>
      <c r="D1384" s="160"/>
      <c r="E1384" s="140"/>
      <c r="F1384" s="141"/>
      <c r="G1384" s="141"/>
      <c r="H1384" s="143"/>
      <c r="I1384" s="144"/>
      <c r="J1384" s="187"/>
      <c r="K1384" s="143"/>
      <c r="L1384" s="122"/>
      <c r="M1384" s="169"/>
      <c r="N1384" s="169"/>
      <c r="O1384" s="169"/>
      <c r="P1384" s="167"/>
      <c r="Q1384" s="167"/>
    </row>
    <row r="1385" spans="3:17" ht="16.5" customHeight="1">
      <c r="C1385" s="241"/>
      <c r="D1385" s="160"/>
      <c r="E1385" s="140"/>
      <c r="F1385" s="141"/>
      <c r="G1385" s="141"/>
      <c r="H1385" s="143"/>
      <c r="I1385" s="144"/>
      <c r="J1385" s="187"/>
      <c r="K1385" s="143"/>
      <c r="L1385" s="122"/>
      <c r="M1385" s="169"/>
      <c r="N1385" s="169"/>
      <c r="O1385" s="169"/>
      <c r="P1385" s="167"/>
      <c r="Q1385" s="167"/>
    </row>
    <row r="1386" spans="3:17" ht="16.5" customHeight="1">
      <c r="C1386" s="241"/>
      <c r="D1386" s="160"/>
      <c r="E1386" s="140"/>
      <c r="F1386" s="141"/>
      <c r="G1386" s="141"/>
      <c r="H1386" s="143"/>
      <c r="I1386" s="144"/>
      <c r="J1386" s="187"/>
      <c r="K1386" s="143"/>
      <c r="L1386" s="122"/>
      <c r="M1386" s="169"/>
      <c r="N1386" s="169"/>
      <c r="O1386" s="169"/>
      <c r="P1386" s="167"/>
      <c r="Q1386" s="167"/>
    </row>
    <row r="1387" spans="3:17" ht="16.5" customHeight="1">
      <c r="C1387" s="241"/>
      <c r="D1387" s="160"/>
      <c r="E1387" s="140"/>
      <c r="F1387" s="141"/>
      <c r="G1387" s="141"/>
      <c r="H1387" s="143"/>
      <c r="I1387" s="144"/>
      <c r="J1387" s="187"/>
      <c r="K1387" s="143"/>
      <c r="L1387" s="122"/>
      <c r="M1387" s="169"/>
      <c r="N1387" s="169"/>
      <c r="O1387" s="169"/>
      <c r="P1387" s="167"/>
      <c r="Q1387" s="167"/>
    </row>
    <row r="1388" spans="3:17" ht="16.5" customHeight="1">
      <c r="C1388" s="241"/>
      <c r="D1388" s="160"/>
      <c r="E1388" s="140"/>
      <c r="F1388" s="141"/>
      <c r="G1388" s="141"/>
      <c r="H1388" s="143"/>
      <c r="I1388" s="144"/>
      <c r="J1388" s="187"/>
      <c r="K1388" s="143"/>
      <c r="L1388" s="122"/>
      <c r="M1388" s="169"/>
      <c r="N1388" s="169"/>
      <c r="O1388" s="169"/>
      <c r="P1388" s="167"/>
      <c r="Q1388" s="167"/>
    </row>
    <row r="1389" spans="3:17" ht="16.5" customHeight="1">
      <c r="C1389" s="241"/>
      <c r="D1389" s="160"/>
      <c r="E1389" s="140"/>
      <c r="F1389" s="141"/>
      <c r="G1389" s="141"/>
      <c r="H1389" s="143"/>
      <c r="I1389" s="144"/>
      <c r="J1389" s="187"/>
      <c r="K1389" s="143"/>
      <c r="L1389" s="122"/>
      <c r="M1389" s="169"/>
      <c r="N1389" s="169"/>
      <c r="O1389" s="169"/>
      <c r="P1389" s="167"/>
      <c r="Q1389" s="167"/>
    </row>
    <row r="1390" spans="3:17" ht="16.5" customHeight="1">
      <c r="C1390" s="241"/>
      <c r="D1390" s="160"/>
      <c r="E1390" s="140"/>
      <c r="F1390" s="141"/>
      <c r="G1390" s="141"/>
      <c r="H1390" s="143"/>
      <c r="I1390" s="144"/>
      <c r="J1390" s="187"/>
      <c r="K1390" s="143"/>
      <c r="L1390" s="122"/>
      <c r="M1390" s="169"/>
      <c r="N1390" s="169"/>
      <c r="O1390" s="169"/>
      <c r="P1390" s="167"/>
      <c r="Q1390" s="167"/>
    </row>
    <row r="1391" spans="3:17" ht="16.5" customHeight="1">
      <c r="C1391" s="241"/>
      <c r="D1391" s="160"/>
      <c r="E1391" s="140"/>
      <c r="F1391" s="141"/>
      <c r="G1391" s="141"/>
      <c r="H1391" s="143"/>
      <c r="I1391" s="144"/>
      <c r="J1391" s="187"/>
      <c r="K1391" s="143"/>
      <c r="L1391" s="122"/>
      <c r="M1391" s="169"/>
      <c r="N1391" s="169"/>
      <c r="O1391" s="169"/>
      <c r="P1391" s="167"/>
      <c r="Q1391" s="167"/>
    </row>
    <row r="1392" spans="3:17" ht="16.5" customHeight="1">
      <c r="C1392" s="241"/>
      <c r="D1392" s="160"/>
      <c r="E1392" s="140"/>
      <c r="F1392" s="141"/>
      <c r="G1392" s="141"/>
      <c r="H1392" s="143"/>
      <c r="I1392" s="144"/>
      <c r="J1392" s="187"/>
      <c r="K1392" s="143"/>
      <c r="L1392" s="122"/>
      <c r="M1392" s="169"/>
      <c r="N1392" s="169"/>
      <c r="O1392" s="169"/>
      <c r="P1392" s="167"/>
      <c r="Q1392" s="167"/>
    </row>
    <row r="1393" spans="3:17" ht="16.5" customHeight="1">
      <c r="C1393" s="241"/>
      <c r="D1393" s="160"/>
      <c r="E1393" s="140"/>
      <c r="F1393" s="141"/>
      <c r="G1393" s="141"/>
      <c r="H1393" s="143"/>
      <c r="I1393" s="144"/>
      <c r="J1393" s="187"/>
      <c r="K1393" s="143"/>
      <c r="L1393" s="122"/>
      <c r="M1393" s="169"/>
      <c r="N1393" s="169"/>
      <c r="O1393" s="169"/>
      <c r="P1393" s="167"/>
      <c r="Q1393" s="167"/>
    </row>
    <row r="1394" spans="3:17" ht="16.5" customHeight="1">
      <c r="C1394" s="241"/>
      <c r="D1394" s="160"/>
      <c r="E1394" s="140"/>
      <c r="F1394" s="141"/>
      <c r="G1394" s="141"/>
      <c r="H1394" s="143"/>
      <c r="I1394" s="144"/>
      <c r="J1394" s="187"/>
      <c r="K1394" s="143"/>
      <c r="L1394" s="122"/>
      <c r="M1394" s="169"/>
      <c r="N1394" s="169"/>
      <c r="O1394" s="169"/>
      <c r="P1394" s="167"/>
      <c r="Q1394" s="167"/>
    </row>
    <row r="1395" spans="3:17" ht="16.5" customHeight="1">
      <c r="C1395" s="241"/>
      <c r="D1395" s="160"/>
      <c r="E1395" s="140"/>
      <c r="F1395" s="141"/>
      <c r="G1395" s="141"/>
      <c r="H1395" s="143"/>
      <c r="I1395" s="144"/>
      <c r="J1395" s="187"/>
      <c r="K1395" s="143"/>
      <c r="L1395" s="122"/>
      <c r="M1395" s="169"/>
      <c r="N1395" s="169"/>
      <c r="O1395" s="169"/>
      <c r="P1395" s="167"/>
      <c r="Q1395" s="167"/>
    </row>
    <row r="1396" spans="3:17" ht="16.5" customHeight="1">
      <c r="C1396" s="241"/>
      <c r="D1396" s="160"/>
      <c r="E1396" s="140"/>
      <c r="F1396" s="141"/>
      <c r="G1396" s="141"/>
      <c r="H1396" s="143"/>
      <c r="I1396" s="144"/>
      <c r="J1396" s="187"/>
      <c r="K1396" s="143"/>
      <c r="L1396" s="122"/>
      <c r="M1396" s="169"/>
      <c r="N1396" s="169"/>
      <c r="O1396" s="169"/>
      <c r="P1396" s="167"/>
      <c r="Q1396" s="167"/>
    </row>
    <row r="1397" spans="3:17" ht="16.5" customHeight="1">
      <c r="C1397" s="241"/>
      <c r="D1397" s="160"/>
      <c r="E1397" s="140"/>
      <c r="F1397" s="141"/>
      <c r="G1397" s="141"/>
      <c r="H1397" s="143"/>
      <c r="I1397" s="144"/>
      <c r="J1397" s="187"/>
      <c r="K1397" s="143"/>
      <c r="L1397" s="122"/>
      <c r="M1397" s="169"/>
      <c r="N1397" s="169"/>
      <c r="O1397" s="169"/>
      <c r="P1397" s="167"/>
      <c r="Q1397" s="167"/>
    </row>
    <row r="1398" spans="3:17" ht="16.5" customHeight="1">
      <c r="C1398" s="241"/>
      <c r="D1398" s="160"/>
      <c r="E1398" s="140"/>
      <c r="F1398" s="141"/>
      <c r="G1398" s="141"/>
      <c r="H1398" s="143"/>
      <c r="I1398" s="144"/>
      <c r="J1398" s="187"/>
      <c r="K1398" s="143"/>
      <c r="L1398" s="122"/>
      <c r="M1398" s="169"/>
      <c r="N1398" s="169"/>
      <c r="O1398" s="169"/>
      <c r="P1398" s="167"/>
      <c r="Q1398" s="167"/>
    </row>
    <row r="1399" spans="3:17" ht="16.5" customHeight="1">
      <c r="C1399" s="241"/>
      <c r="D1399" s="160"/>
      <c r="E1399" s="140"/>
      <c r="F1399" s="141"/>
      <c r="G1399" s="141"/>
      <c r="H1399" s="143"/>
      <c r="I1399" s="144"/>
      <c r="J1399" s="187"/>
      <c r="K1399" s="143"/>
      <c r="L1399" s="122"/>
      <c r="M1399" s="169"/>
      <c r="N1399" s="169"/>
      <c r="O1399" s="169"/>
      <c r="P1399" s="167"/>
      <c r="Q1399" s="167"/>
    </row>
    <row r="1400" spans="3:17" ht="16.5" customHeight="1">
      <c r="C1400" s="241"/>
      <c r="D1400" s="160"/>
      <c r="E1400" s="140"/>
      <c r="F1400" s="141"/>
      <c r="G1400" s="141"/>
      <c r="H1400" s="143"/>
      <c r="I1400" s="144"/>
      <c r="J1400" s="187"/>
      <c r="K1400" s="143"/>
      <c r="L1400" s="122"/>
      <c r="M1400" s="169"/>
      <c r="N1400" s="169"/>
      <c r="O1400" s="169"/>
      <c r="P1400" s="167"/>
      <c r="Q1400" s="167"/>
    </row>
    <row r="1401" spans="3:17" ht="16.5" customHeight="1">
      <c r="C1401" s="241"/>
      <c r="D1401" s="160"/>
      <c r="E1401" s="140"/>
      <c r="F1401" s="141"/>
      <c r="G1401" s="141"/>
      <c r="H1401" s="143"/>
      <c r="I1401" s="144"/>
      <c r="J1401" s="187"/>
      <c r="K1401" s="143"/>
      <c r="L1401" s="122"/>
      <c r="M1401" s="169"/>
      <c r="N1401" s="169"/>
      <c r="O1401" s="169"/>
      <c r="P1401" s="167"/>
      <c r="Q1401" s="167"/>
    </row>
    <row r="1402" spans="3:17" ht="16.5" customHeight="1">
      <c r="C1402" s="241"/>
      <c r="D1402" s="160"/>
      <c r="E1402" s="140"/>
      <c r="F1402" s="141"/>
      <c r="G1402" s="141"/>
      <c r="H1402" s="143"/>
      <c r="I1402" s="144"/>
      <c r="J1402" s="187"/>
      <c r="K1402" s="143"/>
      <c r="L1402" s="122"/>
      <c r="M1402" s="169"/>
      <c r="N1402" s="169"/>
      <c r="O1402" s="169"/>
      <c r="P1402" s="167"/>
      <c r="Q1402" s="167"/>
    </row>
    <row r="1403" spans="3:17" ht="16.5" customHeight="1">
      <c r="C1403" s="241"/>
      <c r="D1403" s="160"/>
      <c r="E1403" s="140"/>
      <c r="F1403" s="141"/>
      <c r="G1403" s="141"/>
      <c r="H1403" s="143"/>
      <c r="I1403" s="144"/>
      <c r="J1403" s="187"/>
      <c r="K1403" s="143"/>
      <c r="L1403" s="122"/>
      <c r="M1403" s="169"/>
      <c r="N1403" s="169"/>
      <c r="O1403" s="169"/>
      <c r="P1403" s="167"/>
      <c r="Q1403" s="167"/>
    </row>
    <row r="1404" spans="3:17" ht="16.5" customHeight="1">
      <c r="C1404" s="241"/>
      <c r="D1404" s="160"/>
      <c r="E1404" s="140"/>
      <c r="F1404" s="141"/>
      <c r="G1404" s="141"/>
      <c r="H1404" s="143"/>
      <c r="I1404" s="144"/>
      <c r="J1404" s="187"/>
      <c r="K1404" s="143"/>
      <c r="L1404" s="122"/>
      <c r="M1404" s="169"/>
      <c r="N1404" s="169"/>
      <c r="O1404" s="169"/>
      <c r="P1404" s="167"/>
      <c r="Q1404" s="167"/>
    </row>
    <row r="1405" spans="3:17" ht="16.5" customHeight="1">
      <c r="C1405" s="241"/>
      <c r="D1405" s="160"/>
      <c r="E1405" s="140"/>
      <c r="F1405" s="141"/>
      <c r="G1405" s="141"/>
      <c r="H1405" s="143"/>
      <c r="I1405" s="144"/>
      <c r="J1405" s="187"/>
      <c r="K1405" s="143"/>
      <c r="L1405" s="122"/>
      <c r="M1405" s="169"/>
      <c r="N1405" s="169"/>
      <c r="O1405" s="169"/>
      <c r="P1405" s="167"/>
      <c r="Q1405" s="167"/>
    </row>
    <row r="1406" spans="3:17" ht="16.5" customHeight="1">
      <c r="C1406" s="241"/>
      <c r="D1406" s="160"/>
      <c r="E1406" s="140"/>
      <c r="F1406" s="141"/>
      <c r="G1406" s="141"/>
      <c r="H1406" s="143"/>
      <c r="I1406" s="144"/>
      <c r="J1406" s="187"/>
      <c r="K1406" s="143"/>
      <c r="L1406" s="122"/>
      <c r="M1406" s="169"/>
      <c r="N1406" s="169"/>
      <c r="O1406" s="169"/>
      <c r="P1406" s="167"/>
      <c r="Q1406" s="167"/>
    </row>
    <row r="1407" spans="3:17" ht="16.5" customHeight="1">
      <c r="C1407" s="241"/>
      <c r="D1407" s="160"/>
      <c r="E1407" s="140"/>
      <c r="F1407" s="141"/>
      <c r="G1407" s="141"/>
      <c r="H1407" s="143"/>
      <c r="I1407" s="144"/>
      <c r="J1407" s="187"/>
      <c r="K1407" s="143"/>
      <c r="L1407" s="122"/>
      <c r="M1407" s="169"/>
      <c r="N1407" s="169"/>
      <c r="O1407" s="169"/>
      <c r="P1407" s="167"/>
      <c r="Q1407" s="167"/>
    </row>
    <row r="1408" spans="3:17" ht="16.5" customHeight="1">
      <c r="C1408" s="241"/>
      <c r="D1408" s="160"/>
      <c r="E1408" s="140"/>
      <c r="F1408" s="141"/>
      <c r="G1408" s="141"/>
      <c r="H1408" s="143"/>
      <c r="I1408" s="144"/>
      <c r="J1408" s="187"/>
      <c r="K1408" s="143"/>
      <c r="L1408" s="122"/>
      <c r="M1408" s="169"/>
      <c r="N1408" s="169"/>
      <c r="O1408" s="169"/>
      <c r="P1408" s="167"/>
      <c r="Q1408" s="167"/>
    </row>
    <row r="1409" spans="3:17" ht="16.5" customHeight="1">
      <c r="C1409" s="241"/>
      <c r="D1409" s="160"/>
      <c r="E1409" s="140"/>
      <c r="F1409" s="141"/>
      <c r="G1409" s="141"/>
      <c r="H1409" s="143"/>
      <c r="I1409" s="144"/>
      <c r="J1409" s="187"/>
      <c r="K1409" s="143"/>
      <c r="L1409" s="122"/>
      <c r="M1409" s="169"/>
      <c r="N1409" s="169"/>
      <c r="O1409" s="169"/>
      <c r="P1409" s="167"/>
      <c r="Q1409" s="167"/>
    </row>
    <row r="1410" spans="3:17" ht="16.5" customHeight="1">
      <c r="C1410" s="241"/>
      <c r="D1410" s="160"/>
      <c r="E1410" s="140"/>
      <c r="F1410" s="141"/>
      <c r="G1410" s="141"/>
      <c r="H1410" s="143"/>
      <c r="I1410" s="144"/>
      <c r="J1410" s="187"/>
      <c r="K1410" s="143"/>
      <c r="L1410" s="122"/>
      <c r="M1410" s="169"/>
      <c r="N1410" s="169"/>
      <c r="O1410" s="169"/>
      <c r="P1410" s="167"/>
      <c r="Q1410" s="167"/>
    </row>
    <row r="1411" spans="3:17" ht="16.5" customHeight="1">
      <c r="C1411" s="241"/>
      <c r="D1411" s="160"/>
      <c r="E1411" s="140"/>
      <c r="F1411" s="141"/>
      <c r="G1411" s="141"/>
      <c r="H1411" s="143"/>
      <c r="I1411" s="144"/>
      <c r="J1411" s="187"/>
      <c r="K1411" s="143"/>
      <c r="L1411" s="122"/>
      <c r="M1411" s="169"/>
      <c r="N1411" s="169"/>
      <c r="O1411" s="169"/>
      <c r="P1411" s="167"/>
      <c r="Q1411" s="167"/>
    </row>
    <row r="1412" spans="3:17" ht="16.5" customHeight="1">
      <c r="C1412" s="241"/>
      <c r="D1412" s="160"/>
      <c r="E1412" s="140"/>
      <c r="F1412" s="141"/>
      <c r="G1412" s="141"/>
      <c r="H1412" s="143"/>
      <c r="I1412" s="144"/>
      <c r="J1412" s="187"/>
      <c r="K1412" s="143"/>
      <c r="L1412" s="122"/>
      <c r="M1412" s="169"/>
      <c r="N1412" s="169"/>
      <c r="O1412" s="169"/>
      <c r="P1412" s="167"/>
      <c r="Q1412" s="167"/>
    </row>
    <row r="1413" spans="3:17" ht="16.5" customHeight="1">
      <c r="C1413" s="241"/>
      <c r="D1413" s="160"/>
      <c r="E1413" s="140"/>
      <c r="F1413" s="141"/>
      <c r="G1413" s="141"/>
      <c r="H1413" s="143"/>
      <c r="I1413" s="144"/>
      <c r="J1413" s="187"/>
      <c r="K1413" s="143"/>
      <c r="L1413" s="122"/>
      <c r="M1413" s="169"/>
      <c r="N1413" s="169"/>
      <c r="O1413" s="169"/>
      <c r="P1413" s="167"/>
      <c r="Q1413" s="167"/>
    </row>
    <row r="1414" spans="3:17" ht="16.5" customHeight="1">
      <c r="C1414" s="241"/>
      <c r="D1414" s="160"/>
      <c r="E1414" s="140"/>
      <c r="F1414" s="141"/>
      <c r="G1414" s="141"/>
      <c r="H1414" s="143"/>
      <c r="I1414" s="144"/>
      <c r="J1414" s="187"/>
      <c r="K1414" s="143"/>
      <c r="L1414" s="122"/>
      <c r="M1414" s="169"/>
      <c r="N1414" s="169"/>
      <c r="O1414" s="169"/>
      <c r="P1414" s="167"/>
      <c r="Q1414" s="167"/>
    </row>
    <row r="1415" spans="3:17" ht="16.5" customHeight="1">
      <c r="C1415" s="241"/>
      <c r="D1415" s="160"/>
      <c r="E1415" s="140"/>
      <c r="F1415" s="141"/>
      <c r="G1415" s="141"/>
      <c r="H1415" s="143"/>
      <c r="I1415" s="144"/>
      <c r="J1415" s="187"/>
      <c r="K1415" s="143"/>
      <c r="L1415" s="122"/>
      <c r="M1415" s="169"/>
      <c r="N1415" s="169"/>
      <c r="O1415" s="169"/>
      <c r="P1415" s="167"/>
      <c r="Q1415" s="167"/>
    </row>
    <row r="1416" spans="3:17" ht="16.5" customHeight="1">
      <c r="C1416" s="241"/>
      <c r="D1416" s="160"/>
      <c r="E1416" s="140"/>
      <c r="F1416" s="141"/>
      <c r="G1416" s="141"/>
      <c r="H1416" s="143"/>
      <c r="I1416" s="144"/>
      <c r="J1416" s="187"/>
      <c r="K1416" s="143"/>
      <c r="L1416" s="122"/>
      <c r="M1416" s="169"/>
      <c r="N1416" s="169"/>
      <c r="O1416" s="169"/>
      <c r="P1416" s="167"/>
      <c r="Q1416" s="167"/>
    </row>
    <row r="1417" spans="3:17" ht="16.5" customHeight="1">
      <c r="C1417" s="241"/>
      <c r="D1417" s="160"/>
      <c r="E1417" s="140"/>
      <c r="F1417" s="141"/>
      <c r="G1417" s="141"/>
      <c r="H1417" s="143"/>
      <c r="I1417" s="144"/>
      <c r="J1417" s="187"/>
      <c r="K1417" s="143"/>
      <c r="L1417" s="122"/>
      <c r="M1417" s="169"/>
      <c r="N1417" s="169"/>
      <c r="O1417" s="169"/>
      <c r="P1417" s="167"/>
      <c r="Q1417" s="167"/>
    </row>
    <row r="1418" spans="3:17" ht="16.5" customHeight="1">
      <c r="C1418" s="241"/>
      <c r="D1418" s="160"/>
      <c r="E1418" s="140"/>
      <c r="F1418" s="141"/>
      <c r="G1418" s="141"/>
      <c r="H1418" s="143"/>
      <c r="I1418" s="144"/>
      <c r="J1418" s="187"/>
      <c r="K1418" s="143"/>
      <c r="L1418" s="122"/>
      <c r="M1418" s="169"/>
      <c r="N1418" s="169"/>
      <c r="O1418" s="169"/>
      <c r="P1418" s="167"/>
      <c r="Q1418" s="167"/>
    </row>
    <row r="1419" spans="3:17" ht="16.5" customHeight="1">
      <c r="C1419" s="241"/>
      <c r="D1419" s="160"/>
      <c r="E1419" s="140"/>
      <c r="F1419" s="141"/>
      <c r="G1419" s="141"/>
      <c r="H1419" s="143"/>
      <c r="I1419" s="144"/>
      <c r="J1419" s="187"/>
      <c r="K1419" s="143"/>
      <c r="L1419" s="122"/>
      <c r="M1419" s="169"/>
      <c r="N1419" s="169"/>
      <c r="O1419" s="169"/>
      <c r="P1419" s="167"/>
      <c r="Q1419" s="167"/>
    </row>
    <row r="1420" spans="3:17" ht="16.5" customHeight="1">
      <c r="C1420" s="241"/>
      <c r="D1420" s="160"/>
      <c r="E1420" s="140"/>
      <c r="F1420" s="141"/>
      <c r="G1420" s="141"/>
      <c r="H1420" s="143"/>
      <c r="I1420" s="144"/>
      <c r="J1420" s="187"/>
      <c r="K1420" s="143"/>
      <c r="L1420" s="122"/>
      <c r="M1420" s="169"/>
      <c r="N1420" s="169"/>
      <c r="O1420" s="169"/>
      <c r="P1420" s="167"/>
      <c r="Q1420" s="167"/>
    </row>
    <row r="1421" spans="3:17" ht="16.5" customHeight="1">
      <c r="C1421" s="241"/>
      <c r="D1421" s="160"/>
      <c r="E1421" s="140"/>
      <c r="F1421" s="141"/>
      <c r="G1421" s="141"/>
      <c r="H1421" s="143"/>
      <c r="I1421" s="144"/>
      <c r="J1421" s="187"/>
      <c r="K1421" s="143"/>
      <c r="L1421" s="122"/>
      <c r="M1421" s="169"/>
      <c r="N1421" s="169"/>
      <c r="O1421" s="169"/>
      <c r="P1421" s="167"/>
      <c r="Q1421" s="167"/>
    </row>
    <row r="1422" spans="3:17" ht="16.5" customHeight="1">
      <c r="C1422" s="241"/>
      <c r="D1422" s="160"/>
      <c r="E1422" s="140"/>
      <c r="F1422" s="141"/>
      <c r="G1422" s="141"/>
      <c r="H1422" s="143"/>
      <c r="I1422" s="144"/>
      <c r="J1422" s="187"/>
      <c r="K1422" s="143"/>
      <c r="L1422" s="122"/>
      <c r="M1422" s="169"/>
      <c r="N1422" s="169"/>
      <c r="O1422" s="169"/>
      <c r="P1422" s="167"/>
      <c r="Q1422" s="167"/>
    </row>
    <row r="1423" spans="3:17" ht="16.5" customHeight="1">
      <c r="C1423" s="241"/>
      <c r="D1423" s="160"/>
      <c r="E1423" s="140"/>
      <c r="F1423" s="141"/>
      <c r="G1423" s="141"/>
      <c r="H1423" s="143"/>
      <c r="I1423" s="144"/>
      <c r="J1423" s="187"/>
      <c r="K1423" s="143"/>
      <c r="L1423" s="122"/>
      <c r="M1423" s="169"/>
      <c r="N1423" s="169"/>
      <c r="O1423" s="169"/>
      <c r="P1423" s="167"/>
      <c r="Q1423" s="167"/>
    </row>
    <row r="1424" spans="3:17" ht="16.5" customHeight="1">
      <c r="C1424" s="241"/>
      <c r="D1424" s="160"/>
      <c r="E1424" s="140"/>
      <c r="F1424" s="141"/>
      <c r="G1424" s="141"/>
      <c r="H1424" s="143"/>
      <c r="I1424" s="144"/>
      <c r="J1424" s="187"/>
      <c r="K1424" s="143"/>
      <c r="L1424" s="122"/>
      <c r="M1424" s="169"/>
      <c r="N1424" s="169"/>
      <c r="O1424" s="169"/>
      <c r="P1424" s="167"/>
      <c r="Q1424" s="167"/>
    </row>
    <row r="1425" spans="3:17" ht="16.5" customHeight="1">
      <c r="C1425" s="241"/>
      <c r="D1425" s="160"/>
      <c r="E1425" s="140"/>
      <c r="F1425" s="141"/>
      <c r="G1425" s="141"/>
      <c r="H1425" s="143"/>
      <c r="I1425" s="144"/>
      <c r="J1425" s="187"/>
      <c r="K1425" s="143"/>
      <c r="L1425" s="122"/>
      <c r="M1425" s="169"/>
      <c r="N1425" s="169"/>
      <c r="O1425" s="169"/>
      <c r="P1425" s="167"/>
      <c r="Q1425" s="167"/>
    </row>
    <row r="1426" spans="3:17" ht="16.5" customHeight="1">
      <c r="C1426" s="241"/>
      <c r="D1426" s="160"/>
      <c r="E1426" s="140"/>
      <c r="F1426" s="141"/>
      <c r="G1426" s="141"/>
      <c r="H1426" s="143"/>
      <c r="I1426" s="144"/>
      <c r="J1426" s="187"/>
      <c r="K1426" s="143"/>
      <c r="L1426" s="122"/>
      <c r="M1426" s="169"/>
      <c r="N1426" s="169"/>
      <c r="O1426" s="169"/>
      <c r="P1426" s="167"/>
      <c r="Q1426" s="167"/>
    </row>
    <row r="1427" spans="3:17" ht="16.5" customHeight="1">
      <c r="C1427" s="241"/>
      <c r="D1427" s="160"/>
      <c r="E1427" s="140"/>
      <c r="F1427" s="141"/>
      <c r="G1427" s="141"/>
      <c r="H1427" s="143"/>
      <c r="I1427" s="144"/>
      <c r="J1427" s="187"/>
      <c r="K1427" s="143"/>
      <c r="L1427" s="122"/>
      <c r="M1427" s="169"/>
      <c r="N1427" s="169"/>
      <c r="O1427" s="169"/>
      <c r="P1427" s="167"/>
      <c r="Q1427" s="167"/>
    </row>
    <row r="1428" spans="3:17" ht="16.5" customHeight="1">
      <c r="C1428" s="241"/>
      <c r="D1428" s="160"/>
      <c r="E1428" s="140"/>
      <c r="F1428" s="141"/>
      <c r="G1428" s="141"/>
      <c r="H1428" s="143"/>
      <c r="I1428" s="144"/>
      <c r="J1428" s="187"/>
      <c r="K1428" s="143"/>
      <c r="L1428" s="122"/>
      <c r="M1428" s="169"/>
      <c r="N1428" s="169"/>
      <c r="O1428" s="169"/>
      <c r="P1428" s="167"/>
      <c r="Q1428" s="167"/>
    </row>
    <row r="1429" spans="3:17" ht="16.5" customHeight="1">
      <c r="C1429" s="241"/>
      <c r="D1429" s="160"/>
      <c r="E1429" s="140"/>
      <c r="F1429" s="141"/>
      <c r="G1429" s="141"/>
      <c r="H1429" s="143"/>
      <c r="I1429" s="144"/>
      <c r="J1429" s="187"/>
      <c r="K1429" s="143"/>
      <c r="L1429" s="122"/>
      <c r="M1429" s="169"/>
      <c r="N1429" s="169"/>
      <c r="O1429" s="169"/>
      <c r="P1429" s="167"/>
      <c r="Q1429" s="167"/>
    </row>
    <row r="1430" spans="3:17" ht="16.5" customHeight="1">
      <c r="C1430" s="241"/>
      <c r="D1430" s="160"/>
      <c r="E1430" s="140"/>
      <c r="F1430" s="141"/>
      <c r="G1430" s="141"/>
      <c r="H1430" s="143"/>
      <c r="I1430" s="144"/>
      <c r="J1430" s="187"/>
      <c r="K1430" s="143"/>
      <c r="L1430" s="122"/>
      <c r="M1430" s="169"/>
      <c r="N1430" s="169"/>
      <c r="O1430" s="169"/>
      <c r="P1430" s="167"/>
      <c r="Q1430" s="167"/>
    </row>
    <row r="1431" spans="3:17" ht="16.5" customHeight="1">
      <c r="C1431" s="241"/>
      <c r="D1431" s="160"/>
      <c r="E1431" s="140"/>
      <c r="F1431" s="141"/>
      <c r="G1431" s="141"/>
      <c r="H1431" s="143"/>
      <c r="I1431" s="144"/>
      <c r="J1431" s="187"/>
      <c r="K1431" s="143"/>
      <c r="L1431" s="122"/>
      <c r="M1431" s="169"/>
      <c r="N1431" s="169"/>
      <c r="O1431" s="169"/>
      <c r="P1431" s="167"/>
      <c r="Q1431" s="167"/>
    </row>
    <row r="1432" spans="3:17" ht="16.5" customHeight="1">
      <c r="C1432" s="241"/>
      <c r="D1432" s="160"/>
      <c r="E1432" s="140"/>
      <c r="F1432" s="141"/>
      <c r="G1432" s="141"/>
      <c r="H1432" s="143"/>
      <c r="I1432" s="144"/>
      <c r="J1432" s="187"/>
      <c r="K1432" s="143"/>
      <c r="L1432" s="122"/>
      <c r="M1432" s="169"/>
      <c r="N1432" s="169"/>
      <c r="O1432" s="169"/>
      <c r="P1432" s="167"/>
      <c r="Q1432" s="167"/>
    </row>
    <row r="1433" spans="3:17" ht="16.5" customHeight="1">
      <c r="C1433" s="241"/>
      <c r="D1433" s="160"/>
      <c r="E1433" s="140"/>
      <c r="F1433" s="141"/>
      <c r="G1433" s="141"/>
      <c r="H1433" s="143"/>
      <c r="I1433" s="144"/>
      <c r="J1433" s="187"/>
      <c r="K1433" s="143"/>
      <c r="L1433" s="122"/>
      <c r="M1433" s="169"/>
      <c r="N1433" s="169"/>
      <c r="O1433" s="169"/>
      <c r="P1433" s="167"/>
      <c r="Q1433" s="167"/>
    </row>
    <row r="1434" spans="3:17" ht="16.5" customHeight="1">
      <c r="C1434" s="241"/>
      <c r="D1434" s="160"/>
      <c r="E1434" s="140"/>
      <c r="F1434" s="141"/>
      <c r="G1434" s="141"/>
      <c r="H1434" s="143"/>
      <c r="I1434" s="144"/>
      <c r="J1434" s="187"/>
      <c r="K1434" s="143"/>
      <c r="L1434" s="122"/>
      <c r="M1434" s="169"/>
      <c r="N1434" s="169"/>
      <c r="O1434" s="169"/>
      <c r="P1434" s="167"/>
      <c r="Q1434" s="167"/>
    </row>
    <row r="1435" spans="3:17" ht="16.5" customHeight="1">
      <c r="C1435" s="241"/>
      <c r="D1435" s="160"/>
      <c r="E1435" s="140"/>
      <c r="F1435" s="141"/>
      <c r="G1435" s="141"/>
      <c r="H1435" s="143"/>
      <c r="I1435" s="144"/>
      <c r="J1435" s="187"/>
      <c r="K1435" s="143"/>
      <c r="L1435" s="122"/>
      <c r="M1435" s="169"/>
      <c r="N1435" s="169"/>
      <c r="O1435" s="169"/>
      <c r="P1435" s="167"/>
      <c r="Q1435" s="167"/>
    </row>
    <row r="1436" spans="3:17" ht="16.5" customHeight="1">
      <c r="C1436" s="241"/>
      <c r="D1436" s="160"/>
      <c r="E1436" s="140"/>
      <c r="F1436" s="141"/>
      <c r="G1436" s="141"/>
      <c r="H1436" s="143"/>
      <c r="I1436" s="144"/>
      <c r="J1436" s="187"/>
      <c r="K1436" s="143"/>
      <c r="L1436" s="122"/>
      <c r="M1436" s="169"/>
      <c r="N1436" s="169"/>
      <c r="O1436" s="169"/>
      <c r="P1436" s="167"/>
      <c r="Q1436" s="167"/>
    </row>
    <row r="1437" spans="3:17" ht="16.5" customHeight="1">
      <c r="C1437" s="241"/>
      <c r="D1437" s="160"/>
      <c r="E1437" s="140"/>
      <c r="F1437" s="141"/>
      <c r="G1437" s="141"/>
      <c r="H1437" s="143"/>
      <c r="I1437" s="144"/>
      <c r="J1437" s="187"/>
      <c r="K1437" s="143"/>
      <c r="L1437" s="122"/>
      <c r="M1437" s="169"/>
      <c r="N1437" s="169"/>
      <c r="O1437" s="169"/>
      <c r="P1437" s="167"/>
      <c r="Q1437" s="167"/>
    </row>
    <row r="1438" spans="3:17" ht="16.5" customHeight="1">
      <c r="C1438" s="241"/>
      <c r="D1438" s="160"/>
      <c r="E1438" s="140"/>
      <c r="F1438" s="141"/>
      <c r="G1438" s="141"/>
      <c r="H1438" s="143"/>
      <c r="I1438" s="144"/>
      <c r="J1438" s="187"/>
      <c r="K1438" s="143"/>
      <c r="L1438" s="122"/>
      <c r="M1438" s="169"/>
      <c r="N1438" s="169"/>
      <c r="O1438" s="169"/>
      <c r="P1438" s="167"/>
      <c r="Q1438" s="167"/>
    </row>
    <row r="1439" spans="3:17" ht="16.5" customHeight="1">
      <c r="C1439" s="241"/>
      <c r="D1439" s="160"/>
      <c r="E1439" s="140"/>
      <c r="F1439" s="141"/>
      <c r="G1439" s="141"/>
      <c r="H1439" s="143"/>
      <c r="I1439" s="144"/>
      <c r="J1439" s="187"/>
      <c r="K1439" s="143"/>
      <c r="L1439" s="122"/>
      <c r="M1439" s="169"/>
      <c r="N1439" s="169"/>
      <c r="O1439" s="169"/>
      <c r="P1439" s="167"/>
      <c r="Q1439" s="167"/>
    </row>
    <row r="1440" spans="3:17" ht="16.5" customHeight="1">
      <c r="C1440" s="241"/>
      <c r="D1440" s="160"/>
      <c r="E1440" s="140"/>
      <c r="F1440" s="141"/>
      <c r="G1440" s="141"/>
      <c r="H1440" s="143"/>
      <c r="I1440" s="144"/>
      <c r="J1440" s="187"/>
      <c r="K1440" s="143"/>
      <c r="L1440" s="122"/>
      <c r="M1440" s="169"/>
      <c r="N1440" s="169"/>
      <c r="O1440" s="169"/>
      <c r="P1440" s="167"/>
      <c r="Q1440" s="167"/>
    </row>
    <row r="1441" spans="3:17" ht="16.5" customHeight="1">
      <c r="C1441" s="241"/>
      <c r="D1441" s="160"/>
      <c r="E1441" s="140"/>
      <c r="F1441" s="141"/>
      <c r="G1441" s="141"/>
      <c r="H1441" s="143"/>
      <c r="I1441" s="144"/>
      <c r="J1441" s="187"/>
      <c r="K1441" s="143"/>
      <c r="L1441" s="122"/>
      <c r="M1441" s="169"/>
      <c r="N1441" s="169"/>
      <c r="O1441" s="169"/>
      <c r="P1441" s="167"/>
      <c r="Q1441" s="167"/>
    </row>
    <row r="1442" spans="3:17" ht="16.5" customHeight="1">
      <c r="C1442" s="241"/>
      <c r="D1442" s="160"/>
      <c r="E1442" s="140"/>
      <c r="F1442" s="141"/>
      <c r="G1442" s="141"/>
      <c r="H1442" s="143"/>
      <c r="I1442" s="144"/>
      <c r="J1442" s="187"/>
      <c r="K1442" s="143"/>
      <c r="L1442" s="122"/>
      <c r="M1442" s="169"/>
      <c r="N1442" s="169"/>
      <c r="O1442" s="169"/>
      <c r="P1442" s="167"/>
      <c r="Q1442" s="167"/>
    </row>
    <row r="1443" spans="3:17" ht="16.5" customHeight="1">
      <c r="C1443" s="241"/>
      <c r="D1443" s="160"/>
      <c r="E1443" s="140"/>
      <c r="F1443" s="141"/>
      <c r="G1443" s="141"/>
      <c r="H1443" s="143"/>
      <c r="I1443" s="144"/>
      <c r="J1443" s="187"/>
      <c r="K1443" s="143"/>
      <c r="L1443" s="122"/>
      <c r="M1443" s="169"/>
      <c r="N1443" s="169"/>
      <c r="O1443" s="169"/>
      <c r="P1443" s="167"/>
      <c r="Q1443" s="167"/>
    </row>
    <row r="1444" spans="3:17" ht="16.5" customHeight="1">
      <c r="C1444" s="241"/>
      <c r="D1444" s="160"/>
      <c r="E1444" s="140"/>
      <c r="F1444" s="141"/>
      <c r="G1444" s="141"/>
      <c r="H1444" s="143"/>
      <c r="I1444" s="144"/>
      <c r="J1444" s="187"/>
      <c r="K1444" s="143"/>
      <c r="L1444" s="122"/>
      <c r="M1444" s="169"/>
      <c r="N1444" s="169"/>
      <c r="O1444" s="169"/>
      <c r="P1444" s="167"/>
      <c r="Q1444" s="167"/>
    </row>
    <row r="1445" spans="3:17" ht="16.5" customHeight="1">
      <c r="C1445" s="241"/>
      <c r="D1445" s="160"/>
      <c r="E1445" s="140"/>
      <c r="F1445" s="141"/>
      <c r="G1445" s="141"/>
      <c r="H1445" s="143"/>
      <c r="I1445" s="144"/>
      <c r="J1445" s="187"/>
      <c r="K1445" s="143"/>
      <c r="L1445" s="122"/>
      <c r="M1445" s="169"/>
      <c r="N1445" s="169"/>
      <c r="O1445" s="169"/>
      <c r="P1445" s="167"/>
      <c r="Q1445" s="167"/>
    </row>
    <row r="1446" spans="3:17" ht="16.5" customHeight="1">
      <c r="C1446" s="241"/>
      <c r="D1446" s="160"/>
      <c r="E1446" s="140"/>
      <c r="F1446" s="141"/>
      <c r="G1446" s="141"/>
      <c r="H1446" s="143"/>
      <c r="I1446" s="144"/>
      <c r="J1446" s="187"/>
      <c r="K1446" s="143"/>
      <c r="L1446" s="122"/>
      <c r="M1446" s="169"/>
      <c r="N1446" s="169"/>
      <c r="O1446" s="169"/>
      <c r="P1446" s="167"/>
      <c r="Q1446" s="167"/>
    </row>
    <row r="1447" spans="3:17" ht="16.5" customHeight="1">
      <c r="C1447" s="241"/>
      <c r="D1447" s="160"/>
      <c r="E1447" s="140"/>
      <c r="F1447" s="141"/>
      <c r="G1447" s="141"/>
      <c r="H1447" s="143"/>
      <c r="I1447" s="144"/>
      <c r="J1447" s="187"/>
      <c r="K1447" s="143"/>
      <c r="L1447" s="122"/>
      <c r="M1447" s="169"/>
      <c r="N1447" s="169"/>
      <c r="O1447" s="169"/>
      <c r="P1447" s="167"/>
      <c r="Q1447" s="167"/>
    </row>
    <row r="1448" spans="3:17" ht="16.5" customHeight="1">
      <c r="C1448" s="241"/>
      <c r="D1448" s="160"/>
      <c r="E1448" s="140"/>
      <c r="F1448" s="141"/>
      <c r="G1448" s="141"/>
      <c r="H1448" s="143"/>
      <c r="I1448" s="144"/>
      <c r="J1448" s="187"/>
      <c r="K1448" s="143"/>
      <c r="L1448" s="122"/>
      <c r="M1448" s="169"/>
      <c r="N1448" s="169"/>
      <c r="O1448" s="169"/>
      <c r="P1448" s="167"/>
      <c r="Q1448" s="167"/>
    </row>
    <row r="1449" spans="3:17" ht="16.5" customHeight="1">
      <c r="C1449" s="241"/>
      <c r="D1449" s="160"/>
      <c r="E1449" s="140"/>
      <c r="F1449" s="141"/>
      <c r="G1449" s="141"/>
      <c r="H1449" s="143"/>
      <c r="I1449" s="144"/>
      <c r="J1449" s="187"/>
      <c r="K1449" s="143"/>
      <c r="L1449" s="122"/>
      <c r="M1449" s="169"/>
      <c r="N1449" s="169"/>
      <c r="O1449" s="169"/>
      <c r="P1449" s="167"/>
      <c r="Q1449" s="167"/>
    </row>
    <row r="1450" spans="3:17" ht="16.5" customHeight="1">
      <c r="C1450" s="241"/>
      <c r="D1450" s="160"/>
      <c r="E1450" s="140"/>
      <c r="F1450" s="141"/>
      <c r="G1450" s="141"/>
      <c r="H1450" s="143"/>
      <c r="I1450" s="144"/>
      <c r="J1450" s="187"/>
      <c r="K1450" s="143"/>
      <c r="L1450" s="122"/>
      <c r="M1450" s="169"/>
      <c r="N1450" s="169"/>
      <c r="O1450" s="169"/>
      <c r="P1450" s="167"/>
      <c r="Q1450" s="167"/>
    </row>
    <row r="1451" spans="3:17" ht="16.5" customHeight="1">
      <c r="C1451" s="241"/>
      <c r="D1451" s="160"/>
      <c r="E1451" s="140"/>
      <c r="F1451" s="141"/>
      <c r="G1451" s="141"/>
      <c r="H1451" s="143"/>
      <c r="I1451" s="144"/>
      <c r="J1451" s="187"/>
      <c r="K1451" s="143"/>
      <c r="L1451" s="122"/>
      <c r="M1451" s="169"/>
      <c r="N1451" s="169"/>
      <c r="O1451" s="169"/>
      <c r="P1451" s="167"/>
      <c r="Q1451" s="167"/>
    </row>
    <row r="1452" spans="3:17" ht="16.5" customHeight="1">
      <c r="C1452" s="241"/>
      <c r="D1452" s="160"/>
      <c r="E1452" s="140"/>
      <c r="F1452" s="141"/>
      <c r="G1452" s="141"/>
      <c r="H1452" s="143"/>
      <c r="I1452" s="144"/>
      <c r="J1452" s="187"/>
      <c r="K1452" s="143"/>
      <c r="L1452" s="122"/>
      <c r="M1452" s="169"/>
      <c r="N1452" s="169"/>
      <c r="O1452" s="169"/>
      <c r="P1452" s="167"/>
      <c r="Q1452" s="167"/>
    </row>
    <row r="1453" spans="3:17" ht="16.5" customHeight="1">
      <c r="C1453" s="241"/>
      <c r="D1453" s="160"/>
      <c r="E1453" s="140"/>
      <c r="F1453" s="141"/>
      <c r="G1453" s="141"/>
      <c r="H1453" s="143"/>
      <c r="I1453" s="144"/>
      <c r="J1453" s="187"/>
      <c r="K1453" s="143"/>
      <c r="L1453" s="122"/>
      <c r="M1453" s="169"/>
      <c r="N1453" s="169"/>
      <c r="O1453" s="169"/>
      <c r="P1453" s="167"/>
      <c r="Q1453" s="167"/>
    </row>
    <row r="1454" spans="3:17" ht="16.5" customHeight="1">
      <c r="C1454" s="241"/>
      <c r="D1454" s="160"/>
      <c r="E1454" s="140"/>
      <c r="F1454" s="141"/>
      <c r="G1454" s="141"/>
      <c r="H1454" s="143"/>
      <c r="I1454" s="144"/>
      <c r="J1454" s="187"/>
      <c r="K1454" s="143"/>
      <c r="L1454" s="122"/>
      <c r="M1454" s="169"/>
      <c r="N1454" s="169"/>
      <c r="O1454" s="169"/>
      <c r="P1454" s="167"/>
      <c r="Q1454" s="167"/>
    </row>
    <row r="1455" spans="3:17" ht="16.5" customHeight="1">
      <c r="C1455" s="241"/>
      <c r="D1455" s="160"/>
      <c r="E1455" s="140"/>
      <c r="F1455" s="141"/>
      <c r="G1455" s="141"/>
      <c r="H1455" s="143"/>
      <c r="I1455" s="144"/>
      <c r="J1455" s="187"/>
      <c r="K1455" s="143"/>
      <c r="L1455" s="122"/>
      <c r="M1455" s="169"/>
      <c r="N1455" s="169"/>
      <c r="O1455" s="169"/>
      <c r="P1455" s="167"/>
      <c r="Q1455" s="167"/>
    </row>
    <row r="1456" spans="3:17" ht="16.5" customHeight="1">
      <c r="C1456" s="241"/>
      <c r="D1456" s="160"/>
      <c r="E1456" s="140"/>
      <c r="F1456" s="141"/>
      <c r="G1456" s="141"/>
      <c r="H1456" s="143"/>
      <c r="I1456" s="144"/>
      <c r="J1456" s="187"/>
      <c r="K1456" s="143"/>
      <c r="L1456" s="122"/>
      <c r="M1456" s="169"/>
      <c r="N1456" s="169"/>
      <c r="O1456" s="169"/>
      <c r="P1456" s="167"/>
      <c r="Q1456" s="167"/>
    </row>
    <row r="1457" spans="3:17" ht="16.5" customHeight="1">
      <c r="C1457" s="241"/>
      <c r="D1457" s="160"/>
      <c r="E1457" s="140"/>
      <c r="F1457" s="141"/>
      <c r="G1457" s="141"/>
      <c r="H1457" s="143"/>
      <c r="I1457" s="144"/>
      <c r="J1457" s="187"/>
      <c r="K1457" s="143"/>
      <c r="L1457" s="122"/>
      <c r="M1457" s="169"/>
      <c r="N1457" s="169"/>
      <c r="O1457" s="169"/>
      <c r="P1457" s="167"/>
      <c r="Q1457" s="167"/>
    </row>
    <row r="1458" spans="3:17" ht="16.5" customHeight="1">
      <c r="C1458" s="241"/>
      <c r="D1458" s="160"/>
      <c r="E1458" s="140"/>
      <c r="F1458" s="141"/>
      <c r="G1458" s="141"/>
      <c r="H1458" s="143"/>
      <c r="I1458" s="144"/>
      <c r="J1458" s="187"/>
      <c r="K1458" s="143"/>
      <c r="L1458" s="122"/>
      <c r="M1458" s="169"/>
      <c r="N1458" s="169"/>
      <c r="O1458" s="169"/>
      <c r="P1458" s="167"/>
      <c r="Q1458" s="167"/>
    </row>
    <row r="1459" spans="3:17" ht="16.5" customHeight="1">
      <c r="C1459" s="241"/>
      <c r="D1459" s="160"/>
      <c r="E1459" s="140"/>
      <c r="F1459" s="141"/>
      <c r="G1459" s="141"/>
      <c r="H1459" s="143"/>
      <c r="I1459" s="144"/>
      <c r="J1459" s="187"/>
      <c r="K1459" s="143"/>
      <c r="L1459" s="122"/>
      <c r="M1459" s="169"/>
      <c r="N1459" s="169"/>
      <c r="O1459" s="169"/>
      <c r="P1459" s="167"/>
      <c r="Q1459" s="167"/>
    </row>
    <row r="1460" spans="3:17" ht="16.5" customHeight="1">
      <c r="C1460" s="241"/>
      <c r="D1460" s="160"/>
      <c r="E1460" s="140"/>
      <c r="F1460" s="141"/>
      <c r="G1460" s="141"/>
      <c r="H1460" s="143"/>
      <c r="I1460" s="144"/>
      <c r="J1460" s="187"/>
      <c r="K1460" s="143"/>
      <c r="L1460" s="122"/>
      <c r="M1460" s="169"/>
      <c r="N1460" s="169"/>
      <c r="O1460" s="169"/>
      <c r="P1460" s="167"/>
      <c r="Q1460" s="167"/>
    </row>
    <row r="1461" spans="3:17" ht="16.5" customHeight="1">
      <c r="C1461" s="241"/>
      <c r="D1461" s="160"/>
      <c r="E1461" s="140"/>
      <c r="F1461" s="141"/>
      <c r="G1461" s="141"/>
      <c r="H1461" s="143"/>
      <c r="I1461" s="144"/>
      <c r="J1461" s="187"/>
      <c r="K1461" s="143"/>
      <c r="L1461" s="122"/>
      <c r="M1461" s="169"/>
      <c r="N1461" s="169"/>
      <c r="O1461" s="169"/>
      <c r="P1461" s="167"/>
      <c r="Q1461" s="167"/>
    </row>
    <row r="1462" spans="3:17" ht="16.5" customHeight="1">
      <c r="C1462" s="241"/>
      <c r="D1462" s="160"/>
      <c r="E1462" s="140"/>
      <c r="F1462" s="141"/>
      <c r="G1462" s="141"/>
      <c r="H1462" s="143"/>
      <c r="I1462" s="144"/>
      <c r="J1462" s="187"/>
      <c r="K1462" s="143"/>
      <c r="L1462" s="122"/>
      <c r="M1462" s="169"/>
      <c r="N1462" s="169"/>
      <c r="O1462" s="169"/>
      <c r="P1462" s="167"/>
      <c r="Q1462" s="167"/>
    </row>
    <row r="1463" spans="3:17" ht="16.5" customHeight="1">
      <c r="C1463" s="241"/>
      <c r="D1463" s="160"/>
      <c r="E1463" s="140"/>
      <c r="F1463" s="141"/>
      <c r="G1463" s="141"/>
      <c r="H1463" s="143"/>
      <c r="I1463" s="144"/>
      <c r="J1463" s="187"/>
      <c r="K1463" s="143"/>
      <c r="L1463" s="122"/>
      <c r="M1463" s="169"/>
      <c r="N1463" s="169"/>
      <c r="O1463" s="169"/>
      <c r="P1463" s="167"/>
      <c r="Q1463" s="167"/>
    </row>
    <row r="1464" spans="3:17" ht="16.5" customHeight="1">
      <c r="C1464" s="241"/>
      <c r="D1464" s="160"/>
      <c r="E1464" s="140"/>
      <c r="F1464" s="141"/>
      <c r="G1464" s="141"/>
      <c r="H1464" s="143"/>
      <c r="I1464" s="144"/>
      <c r="J1464" s="187"/>
      <c r="K1464" s="143"/>
      <c r="L1464" s="122"/>
      <c r="M1464" s="169"/>
      <c r="N1464" s="169"/>
      <c r="O1464" s="169"/>
      <c r="P1464" s="167"/>
      <c r="Q1464" s="167"/>
    </row>
    <row r="1465" spans="3:17" ht="16.5" customHeight="1">
      <c r="C1465" s="241"/>
      <c r="D1465" s="160"/>
      <c r="E1465" s="140"/>
      <c r="F1465" s="141"/>
      <c r="G1465" s="141"/>
      <c r="H1465" s="143"/>
      <c r="I1465" s="144"/>
      <c r="J1465" s="187"/>
      <c r="K1465" s="143"/>
      <c r="L1465" s="122"/>
      <c r="M1465" s="169"/>
      <c r="N1465" s="169"/>
      <c r="O1465" s="169"/>
      <c r="P1465" s="167"/>
      <c r="Q1465" s="167"/>
    </row>
    <row r="1466" spans="3:17" ht="16.5" customHeight="1">
      <c r="C1466" s="241"/>
      <c r="D1466" s="160"/>
      <c r="E1466" s="140"/>
      <c r="F1466" s="141"/>
      <c r="G1466" s="141"/>
      <c r="H1466" s="143"/>
      <c r="I1466" s="144"/>
      <c r="J1466" s="187"/>
      <c r="K1466" s="143"/>
      <c r="L1466" s="122"/>
      <c r="M1466" s="169"/>
      <c r="N1466" s="169"/>
      <c r="O1466" s="169"/>
      <c r="P1466" s="167"/>
      <c r="Q1466" s="167"/>
    </row>
    <row r="1467" spans="3:17" ht="16.5" customHeight="1">
      <c r="C1467" s="241"/>
      <c r="D1467" s="160"/>
      <c r="E1467" s="140"/>
      <c r="F1467" s="141"/>
      <c r="G1467" s="141"/>
      <c r="H1467" s="143"/>
      <c r="I1467" s="144"/>
      <c r="J1467" s="187"/>
      <c r="K1467" s="143"/>
      <c r="L1467" s="122"/>
      <c r="M1467" s="169"/>
      <c r="N1467" s="169"/>
      <c r="O1467" s="169"/>
      <c r="P1467" s="167"/>
      <c r="Q1467" s="167"/>
    </row>
    <row r="1468" spans="3:17" ht="16.5" customHeight="1">
      <c r="C1468" s="241"/>
      <c r="D1468" s="160"/>
      <c r="E1468" s="140"/>
      <c r="F1468" s="141"/>
      <c r="G1468" s="141"/>
      <c r="H1468" s="143"/>
      <c r="I1468" s="144"/>
      <c r="J1468" s="187"/>
      <c r="K1468" s="143"/>
      <c r="L1468" s="122"/>
      <c r="M1468" s="169"/>
      <c r="N1468" s="169"/>
      <c r="O1468" s="169"/>
      <c r="P1468" s="167"/>
      <c r="Q1468" s="167"/>
    </row>
    <row r="1469" spans="3:17" ht="16.5" customHeight="1">
      <c r="C1469" s="241"/>
      <c r="D1469" s="160"/>
      <c r="E1469" s="140"/>
      <c r="F1469" s="141"/>
      <c r="G1469" s="141"/>
      <c r="H1469" s="143"/>
      <c r="I1469" s="144"/>
      <c r="J1469" s="187"/>
      <c r="K1469" s="143"/>
      <c r="L1469" s="122"/>
      <c r="M1469" s="169"/>
      <c r="N1469" s="169"/>
      <c r="O1469" s="169"/>
      <c r="P1469" s="167"/>
      <c r="Q1469" s="167"/>
    </row>
    <row r="1470" spans="3:17" ht="16.5" customHeight="1">
      <c r="C1470" s="241"/>
      <c r="D1470" s="160"/>
      <c r="E1470" s="140"/>
      <c r="F1470" s="141"/>
      <c r="G1470" s="141"/>
      <c r="H1470" s="143"/>
      <c r="I1470" s="144"/>
      <c r="J1470" s="187"/>
      <c r="K1470" s="143"/>
      <c r="L1470" s="122"/>
      <c r="M1470" s="169"/>
      <c r="N1470" s="169"/>
      <c r="O1470" s="169"/>
      <c r="P1470" s="167"/>
      <c r="Q1470" s="167"/>
    </row>
    <row r="1471" spans="3:17" ht="16.5" customHeight="1">
      <c r="C1471" s="241"/>
      <c r="D1471" s="160"/>
      <c r="E1471" s="140"/>
      <c r="F1471" s="141"/>
      <c r="G1471" s="141"/>
      <c r="H1471" s="143"/>
      <c r="I1471" s="144"/>
      <c r="J1471" s="187"/>
      <c r="K1471" s="143"/>
      <c r="L1471" s="122"/>
      <c r="M1471" s="169"/>
      <c r="N1471" s="169"/>
      <c r="O1471" s="169"/>
      <c r="P1471" s="167"/>
      <c r="Q1471" s="167"/>
    </row>
    <row r="1472" spans="3:17" ht="16.5" customHeight="1">
      <c r="C1472" s="241"/>
      <c r="D1472" s="160"/>
      <c r="E1472" s="140"/>
      <c r="F1472" s="141"/>
      <c r="G1472" s="141"/>
      <c r="H1472" s="143"/>
      <c r="I1472" s="144"/>
      <c r="J1472" s="187"/>
      <c r="K1472" s="143"/>
      <c r="L1472" s="122"/>
      <c r="M1472" s="169"/>
      <c r="N1472" s="169"/>
      <c r="O1472" s="169"/>
      <c r="P1472" s="167"/>
      <c r="Q1472" s="167"/>
    </row>
    <row r="1473" spans="3:17" ht="16.5" customHeight="1">
      <c r="C1473" s="241"/>
      <c r="D1473" s="160"/>
      <c r="E1473" s="140"/>
      <c r="F1473" s="141"/>
      <c r="G1473" s="141"/>
      <c r="H1473" s="143"/>
      <c r="I1473" s="144"/>
      <c r="J1473" s="187"/>
      <c r="K1473" s="143"/>
      <c r="L1473" s="122"/>
      <c r="M1473" s="169"/>
      <c r="N1473" s="169"/>
      <c r="O1473" s="169"/>
      <c r="P1473" s="167"/>
      <c r="Q1473" s="167"/>
    </row>
    <row r="1474" spans="3:17" ht="16.5" customHeight="1">
      <c r="C1474" s="241"/>
      <c r="D1474" s="160"/>
      <c r="E1474" s="140"/>
      <c r="F1474" s="141"/>
      <c r="G1474" s="141"/>
      <c r="H1474" s="143"/>
      <c r="I1474" s="144"/>
      <c r="J1474" s="187"/>
      <c r="K1474" s="143"/>
      <c r="L1474" s="122"/>
      <c r="M1474" s="169"/>
      <c r="N1474" s="169"/>
      <c r="O1474" s="169"/>
      <c r="P1474" s="167"/>
      <c r="Q1474" s="167"/>
    </row>
    <row r="1475" spans="3:17" ht="16.5" customHeight="1">
      <c r="C1475" s="241"/>
      <c r="D1475" s="160"/>
      <c r="E1475" s="140"/>
      <c r="F1475" s="141"/>
      <c r="G1475" s="141"/>
      <c r="H1475" s="143"/>
      <c r="I1475" s="144"/>
      <c r="J1475" s="187"/>
      <c r="K1475" s="143"/>
      <c r="L1475" s="122"/>
      <c r="M1475" s="169"/>
      <c r="N1475" s="169"/>
      <c r="O1475" s="169"/>
      <c r="P1475" s="167"/>
      <c r="Q1475" s="167"/>
    </row>
    <row r="1476" spans="3:17" ht="16.5" customHeight="1">
      <c r="C1476" s="241"/>
      <c r="D1476" s="160"/>
      <c r="E1476" s="140"/>
      <c r="F1476" s="141"/>
      <c r="G1476" s="141"/>
      <c r="H1476" s="143"/>
      <c r="I1476" s="144"/>
      <c r="J1476" s="187"/>
      <c r="K1476" s="143"/>
      <c r="L1476" s="122"/>
      <c r="M1476" s="169"/>
      <c r="N1476" s="169"/>
      <c r="O1476" s="169"/>
      <c r="P1476" s="167"/>
      <c r="Q1476" s="167"/>
    </row>
    <row r="1477" spans="3:17" ht="16.5" customHeight="1">
      <c r="C1477" s="241"/>
      <c r="D1477" s="160"/>
      <c r="E1477" s="140"/>
      <c r="F1477" s="141"/>
      <c r="G1477" s="141"/>
      <c r="H1477" s="143"/>
      <c r="I1477" s="144"/>
      <c r="J1477" s="187"/>
      <c r="K1477" s="143"/>
      <c r="L1477" s="122"/>
      <c r="M1477" s="169"/>
      <c r="N1477" s="169"/>
      <c r="O1477" s="169"/>
      <c r="P1477" s="167"/>
      <c r="Q1477" s="167"/>
    </row>
    <row r="1478" spans="3:17" ht="16.5" customHeight="1">
      <c r="C1478" s="241"/>
      <c r="D1478" s="160"/>
      <c r="E1478" s="140"/>
      <c r="F1478" s="141"/>
      <c r="G1478" s="141"/>
      <c r="H1478" s="143"/>
      <c r="I1478" s="144"/>
      <c r="J1478" s="187"/>
      <c r="K1478" s="143"/>
      <c r="L1478" s="122"/>
      <c r="M1478" s="169"/>
      <c r="N1478" s="169"/>
      <c r="O1478" s="169"/>
      <c r="P1478" s="167"/>
      <c r="Q1478" s="167"/>
    </row>
    <row r="1479" spans="3:17" ht="16.5" customHeight="1">
      <c r="C1479" s="241"/>
      <c r="D1479" s="160"/>
      <c r="E1479" s="140"/>
      <c r="F1479" s="141"/>
      <c r="G1479" s="141"/>
      <c r="H1479" s="143"/>
      <c r="I1479" s="144"/>
      <c r="J1479" s="187"/>
      <c r="K1479" s="143"/>
      <c r="L1479" s="122"/>
      <c r="M1479" s="169"/>
      <c r="N1479" s="169"/>
      <c r="O1479" s="169"/>
      <c r="P1479" s="167"/>
      <c r="Q1479" s="167"/>
    </row>
    <row r="1480" spans="3:17" ht="16.5" customHeight="1">
      <c r="C1480" s="241"/>
      <c r="D1480" s="160"/>
      <c r="E1480" s="140"/>
      <c r="F1480" s="141"/>
      <c r="G1480" s="141"/>
      <c r="H1480" s="143"/>
      <c r="I1480" s="144"/>
      <c r="J1480" s="187"/>
      <c r="K1480" s="143"/>
      <c r="L1480" s="122"/>
      <c r="M1480" s="169"/>
      <c r="N1480" s="169"/>
      <c r="O1480" s="169"/>
      <c r="P1480" s="167"/>
      <c r="Q1480" s="167"/>
    </row>
    <row r="1481" spans="3:17" ht="16.5" customHeight="1">
      <c r="C1481" s="241"/>
      <c r="D1481" s="160"/>
      <c r="E1481" s="140"/>
      <c r="F1481" s="141"/>
      <c r="G1481" s="141"/>
      <c r="H1481" s="143"/>
      <c r="I1481" s="144"/>
      <c r="J1481" s="187"/>
      <c r="K1481" s="143"/>
      <c r="L1481" s="122"/>
      <c r="M1481" s="169"/>
      <c r="N1481" s="169"/>
      <c r="O1481" s="169"/>
      <c r="P1481" s="167"/>
      <c r="Q1481" s="167"/>
    </row>
    <row r="1482" spans="3:17" ht="16.5" customHeight="1">
      <c r="C1482" s="241"/>
      <c r="D1482" s="160"/>
      <c r="E1482" s="140"/>
      <c r="F1482" s="141"/>
      <c r="G1482" s="141"/>
      <c r="H1482" s="143"/>
      <c r="I1482" s="144"/>
      <c r="J1482" s="187"/>
      <c r="K1482" s="143"/>
      <c r="L1482" s="122"/>
      <c r="M1482" s="169"/>
      <c r="N1482" s="169"/>
      <c r="O1482" s="169"/>
      <c r="P1482" s="167"/>
      <c r="Q1482" s="167"/>
    </row>
    <row r="1483" spans="3:17" ht="16.5" customHeight="1">
      <c r="C1483" s="241"/>
      <c r="D1483" s="160"/>
      <c r="E1483" s="140"/>
      <c r="F1483" s="141"/>
      <c r="G1483" s="141"/>
      <c r="H1483" s="143"/>
      <c r="I1483" s="144"/>
      <c r="J1483" s="187"/>
      <c r="K1483" s="143"/>
      <c r="L1483" s="122"/>
      <c r="M1483" s="169"/>
      <c r="N1483" s="169"/>
      <c r="O1483" s="169"/>
      <c r="P1483" s="167"/>
      <c r="Q1483" s="167"/>
    </row>
    <row r="1484" spans="3:17" ht="16.5" customHeight="1">
      <c r="C1484" s="241"/>
      <c r="D1484" s="160"/>
      <c r="E1484" s="140"/>
      <c r="F1484" s="141"/>
      <c r="G1484" s="141"/>
      <c r="H1484" s="143"/>
      <c r="I1484" s="144"/>
      <c r="J1484" s="187"/>
      <c r="K1484" s="143"/>
      <c r="L1484" s="122"/>
      <c r="M1484" s="169"/>
      <c r="N1484" s="169"/>
      <c r="O1484" s="169"/>
      <c r="P1484" s="167"/>
      <c r="Q1484" s="167"/>
    </row>
    <row r="1485" spans="3:17" ht="16.5" customHeight="1">
      <c r="C1485" s="241"/>
      <c r="D1485" s="160"/>
      <c r="E1485" s="140"/>
      <c r="F1485" s="141"/>
      <c r="G1485" s="141"/>
      <c r="H1485" s="143"/>
      <c r="I1485" s="144"/>
      <c r="J1485" s="187"/>
      <c r="K1485" s="143"/>
      <c r="L1485" s="122"/>
      <c r="M1485" s="169"/>
      <c r="N1485" s="169"/>
      <c r="O1485" s="169"/>
      <c r="P1485" s="167"/>
      <c r="Q1485" s="167"/>
    </row>
    <row r="1486" spans="3:17" ht="16.5" customHeight="1">
      <c r="C1486" s="241"/>
      <c r="D1486" s="160"/>
      <c r="E1486" s="140"/>
      <c r="F1486" s="141"/>
      <c r="G1486" s="141"/>
      <c r="H1486" s="143"/>
      <c r="I1486" s="144"/>
      <c r="J1486" s="187"/>
      <c r="K1486" s="143"/>
      <c r="L1486" s="122"/>
      <c r="M1486" s="169"/>
      <c r="N1486" s="169"/>
      <c r="O1486" s="169"/>
      <c r="P1486" s="167"/>
      <c r="Q1486" s="167"/>
    </row>
    <row r="1487" spans="3:17" ht="16.5" customHeight="1">
      <c r="C1487" s="241"/>
      <c r="D1487" s="160"/>
      <c r="E1487" s="140"/>
      <c r="F1487" s="141"/>
      <c r="G1487" s="141"/>
      <c r="H1487" s="143"/>
      <c r="I1487" s="144"/>
      <c r="J1487" s="187"/>
      <c r="K1487" s="143"/>
      <c r="L1487" s="122"/>
      <c r="M1487" s="169"/>
      <c r="N1487" s="169"/>
      <c r="O1487" s="169"/>
      <c r="P1487" s="167"/>
      <c r="Q1487" s="167"/>
    </row>
    <row r="1488" spans="3:17" ht="16.5" customHeight="1">
      <c r="C1488" s="241"/>
      <c r="D1488" s="160"/>
      <c r="E1488" s="140"/>
      <c r="F1488" s="141"/>
      <c r="G1488" s="141"/>
      <c r="H1488" s="143"/>
      <c r="I1488" s="144"/>
      <c r="J1488" s="187"/>
      <c r="K1488" s="143"/>
      <c r="L1488" s="122"/>
      <c r="M1488" s="169"/>
      <c r="N1488" s="169"/>
      <c r="O1488" s="169"/>
      <c r="P1488" s="167"/>
      <c r="Q1488" s="167"/>
    </row>
    <row r="1489" spans="3:17" ht="16.5" customHeight="1">
      <c r="C1489" s="241"/>
      <c r="D1489" s="160"/>
      <c r="E1489" s="140"/>
      <c r="F1489" s="141"/>
      <c r="G1489" s="141"/>
      <c r="H1489" s="143"/>
      <c r="I1489" s="144"/>
      <c r="J1489" s="187"/>
      <c r="K1489" s="143"/>
      <c r="L1489" s="122"/>
      <c r="M1489" s="169"/>
      <c r="N1489" s="169"/>
      <c r="O1489" s="169"/>
      <c r="P1489" s="167"/>
      <c r="Q1489" s="167"/>
    </row>
    <row r="1490" spans="3:17" ht="16.5" customHeight="1">
      <c r="C1490" s="241"/>
      <c r="D1490" s="160"/>
      <c r="E1490" s="140"/>
      <c r="F1490" s="141"/>
      <c r="G1490" s="141"/>
      <c r="H1490" s="143"/>
      <c r="I1490" s="144"/>
      <c r="J1490" s="187"/>
      <c r="K1490" s="143"/>
      <c r="L1490" s="122"/>
      <c r="M1490" s="169"/>
      <c r="N1490" s="169"/>
      <c r="O1490" s="169"/>
      <c r="P1490" s="167"/>
      <c r="Q1490" s="167"/>
    </row>
    <row r="1491" spans="3:17" ht="16.5" customHeight="1">
      <c r="C1491" s="241"/>
      <c r="D1491" s="160"/>
      <c r="E1491" s="140"/>
      <c r="F1491" s="141"/>
      <c r="G1491" s="141"/>
      <c r="H1491" s="143"/>
      <c r="I1491" s="144"/>
      <c r="J1491" s="187"/>
      <c r="K1491" s="143"/>
      <c r="L1491" s="122"/>
      <c r="M1491" s="169"/>
      <c r="N1491" s="169"/>
      <c r="O1491" s="169"/>
      <c r="P1491" s="167"/>
      <c r="Q1491" s="167"/>
    </row>
    <row r="1492" spans="3:17" ht="16.5" customHeight="1">
      <c r="C1492" s="241"/>
      <c r="D1492" s="160"/>
      <c r="E1492" s="140"/>
      <c r="F1492" s="141"/>
      <c r="G1492" s="141"/>
      <c r="H1492" s="143"/>
      <c r="I1492" s="144"/>
      <c r="J1492" s="187"/>
      <c r="K1492" s="143"/>
      <c r="L1492" s="122"/>
      <c r="M1492" s="169"/>
      <c r="N1492" s="169"/>
      <c r="O1492" s="169"/>
      <c r="P1492" s="167"/>
      <c r="Q1492" s="167"/>
    </row>
    <row r="1493" spans="3:17" ht="16.5" customHeight="1">
      <c r="C1493" s="241"/>
      <c r="D1493" s="160"/>
      <c r="E1493" s="140"/>
      <c r="F1493" s="141"/>
      <c r="G1493" s="141"/>
      <c r="H1493" s="143"/>
      <c r="I1493" s="144"/>
      <c r="J1493" s="187"/>
      <c r="K1493" s="143"/>
      <c r="L1493" s="122"/>
      <c r="M1493" s="169"/>
      <c r="N1493" s="169"/>
      <c r="O1493" s="169"/>
      <c r="P1493" s="167"/>
      <c r="Q1493" s="167"/>
    </row>
    <row r="1494" spans="3:17" ht="16.5" customHeight="1">
      <c r="C1494" s="241"/>
      <c r="D1494" s="160"/>
      <c r="E1494" s="140"/>
      <c r="F1494" s="141"/>
      <c r="G1494" s="141"/>
      <c r="H1494" s="143"/>
      <c r="I1494" s="144"/>
      <c r="J1494" s="187"/>
      <c r="K1494" s="143"/>
      <c r="L1494" s="122"/>
      <c r="M1494" s="169"/>
      <c r="N1494" s="169"/>
      <c r="O1494" s="169"/>
      <c r="P1494" s="167"/>
      <c r="Q1494" s="167"/>
    </row>
    <row r="1495" spans="3:17" ht="16.5" customHeight="1">
      <c r="C1495" s="241"/>
      <c r="D1495" s="160"/>
      <c r="E1495" s="140"/>
      <c r="F1495" s="141"/>
      <c r="G1495" s="141"/>
      <c r="H1495" s="143"/>
      <c r="I1495" s="144"/>
      <c r="J1495" s="187"/>
      <c r="K1495" s="143"/>
      <c r="L1495" s="122"/>
      <c r="M1495" s="169"/>
      <c r="N1495" s="169"/>
      <c r="O1495" s="169"/>
      <c r="P1495" s="167"/>
      <c r="Q1495" s="167"/>
    </row>
    <row r="1496" spans="3:17" ht="16.5" customHeight="1">
      <c r="C1496" s="241"/>
      <c r="D1496" s="160"/>
      <c r="E1496" s="140"/>
      <c r="F1496" s="141"/>
      <c r="G1496" s="141"/>
      <c r="H1496" s="143"/>
      <c r="I1496" s="144"/>
      <c r="J1496" s="187"/>
      <c r="K1496" s="143"/>
      <c r="L1496" s="122"/>
      <c r="M1496" s="169"/>
      <c r="N1496" s="169"/>
      <c r="O1496" s="169"/>
      <c r="P1496" s="167"/>
      <c r="Q1496" s="167"/>
    </row>
    <row r="1497" spans="3:17" ht="16.5" customHeight="1">
      <c r="C1497" s="241"/>
      <c r="D1497" s="160"/>
      <c r="E1497" s="140"/>
      <c r="F1497" s="141"/>
      <c r="G1497" s="141"/>
      <c r="H1497" s="143"/>
      <c r="I1497" s="144"/>
      <c r="J1497" s="187"/>
      <c r="K1497" s="143"/>
      <c r="L1497" s="122"/>
      <c r="M1497" s="169"/>
      <c r="N1497" s="169"/>
      <c r="O1497" s="169"/>
      <c r="P1497" s="167"/>
      <c r="Q1497" s="167"/>
    </row>
    <row r="1498" spans="3:17" ht="16.5" customHeight="1">
      <c r="C1498" s="241"/>
      <c r="D1498" s="160"/>
      <c r="E1498" s="140"/>
      <c r="F1498" s="141"/>
      <c r="G1498" s="141"/>
      <c r="H1498" s="143"/>
      <c r="I1498" s="144"/>
      <c r="J1498" s="187"/>
      <c r="K1498" s="143"/>
      <c r="L1498" s="122"/>
      <c r="M1498" s="169"/>
      <c r="N1498" s="169"/>
      <c r="O1498" s="169"/>
      <c r="P1498" s="167"/>
      <c r="Q1498" s="167"/>
    </row>
    <row r="1499" spans="3:17" ht="16.5" customHeight="1">
      <c r="C1499" s="241"/>
      <c r="D1499" s="160"/>
      <c r="E1499" s="140"/>
      <c r="F1499" s="141"/>
      <c r="G1499" s="141"/>
      <c r="H1499" s="143"/>
      <c r="I1499" s="144"/>
      <c r="J1499" s="187"/>
      <c r="K1499" s="143"/>
      <c r="L1499" s="122"/>
      <c r="M1499" s="169"/>
      <c r="N1499" s="169"/>
      <c r="O1499" s="169"/>
      <c r="P1499" s="167"/>
      <c r="Q1499" s="167"/>
    </row>
    <row r="1500" spans="3:17" ht="16.5" customHeight="1">
      <c r="C1500" s="241"/>
      <c r="D1500" s="160"/>
      <c r="E1500" s="140"/>
      <c r="F1500" s="141"/>
      <c r="G1500" s="141"/>
      <c r="H1500" s="143"/>
      <c r="I1500" s="144"/>
      <c r="J1500" s="187"/>
      <c r="K1500" s="143"/>
      <c r="L1500" s="122"/>
      <c r="M1500" s="169"/>
      <c r="N1500" s="169"/>
      <c r="O1500" s="169"/>
      <c r="P1500" s="167"/>
      <c r="Q1500" s="167"/>
    </row>
    <row r="1501" spans="3:17" ht="16.5" customHeight="1">
      <c r="C1501" s="241"/>
      <c r="D1501" s="160"/>
      <c r="E1501" s="140"/>
      <c r="F1501" s="141"/>
      <c r="G1501" s="141"/>
      <c r="H1501" s="143"/>
      <c r="I1501" s="144"/>
      <c r="J1501" s="187"/>
      <c r="K1501" s="143"/>
      <c r="L1501" s="122"/>
      <c r="M1501" s="169"/>
      <c r="N1501" s="169"/>
      <c r="O1501" s="169"/>
      <c r="P1501" s="167"/>
      <c r="Q1501" s="167"/>
    </row>
    <row r="1502" spans="3:17" ht="16.5" customHeight="1">
      <c r="C1502" s="241"/>
      <c r="D1502" s="160"/>
      <c r="E1502" s="140"/>
      <c r="F1502" s="141"/>
      <c r="G1502" s="141"/>
      <c r="H1502" s="143"/>
      <c r="I1502" s="144"/>
      <c r="J1502" s="187"/>
      <c r="K1502" s="143"/>
      <c r="L1502" s="122"/>
      <c r="M1502" s="169"/>
      <c r="N1502" s="169"/>
      <c r="O1502" s="169"/>
      <c r="P1502" s="167"/>
      <c r="Q1502" s="167"/>
    </row>
    <row r="1503" spans="3:17" ht="16.5" customHeight="1">
      <c r="C1503" s="241"/>
      <c r="D1503" s="160"/>
      <c r="E1503" s="140"/>
      <c r="F1503" s="141"/>
      <c r="G1503" s="141"/>
      <c r="H1503" s="143"/>
      <c r="I1503" s="144"/>
      <c r="J1503" s="187"/>
      <c r="K1503" s="143"/>
      <c r="L1503" s="122"/>
      <c r="M1503" s="169"/>
      <c r="N1503" s="169"/>
      <c r="O1503" s="169"/>
      <c r="P1503" s="167"/>
      <c r="Q1503" s="167"/>
    </row>
    <row r="1504" spans="3:17" ht="16.5" customHeight="1">
      <c r="C1504" s="241"/>
      <c r="D1504" s="160"/>
      <c r="E1504" s="140"/>
      <c r="F1504" s="141"/>
      <c r="G1504" s="141"/>
      <c r="H1504" s="143"/>
      <c r="I1504" s="144"/>
      <c r="J1504" s="187"/>
      <c r="K1504" s="143"/>
      <c r="L1504" s="122"/>
      <c r="M1504" s="169"/>
      <c r="N1504" s="169"/>
      <c r="O1504" s="169"/>
      <c r="P1504" s="167"/>
      <c r="Q1504" s="167"/>
    </row>
    <row r="1505" spans="3:17" ht="16.5" customHeight="1">
      <c r="C1505" s="241"/>
      <c r="D1505" s="160"/>
      <c r="E1505" s="140"/>
      <c r="F1505" s="141"/>
      <c r="G1505" s="141"/>
      <c r="H1505" s="143"/>
      <c r="I1505" s="144"/>
      <c r="J1505" s="187"/>
      <c r="K1505" s="143"/>
      <c r="L1505" s="122"/>
      <c r="M1505" s="169"/>
      <c r="N1505" s="169"/>
      <c r="O1505" s="169"/>
      <c r="P1505" s="167"/>
      <c r="Q1505" s="167"/>
    </row>
    <row r="1506" spans="3:17" ht="16.5" customHeight="1">
      <c r="C1506" s="241"/>
      <c r="D1506" s="160"/>
      <c r="E1506" s="140"/>
      <c r="F1506" s="141"/>
      <c r="G1506" s="141"/>
      <c r="H1506" s="143"/>
      <c r="I1506" s="144"/>
      <c r="J1506" s="187"/>
      <c r="K1506" s="143"/>
      <c r="L1506" s="122"/>
      <c r="M1506" s="169"/>
      <c r="N1506" s="169"/>
      <c r="O1506" s="169"/>
      <c r="P1506" s="167"/>
      <c r="Q1506" s="167"/>
    </row>
    <row r="1507" spans="3:17" ht="16.5" customHeight="1">
      <c r="C1507" s="241"/>
      <c r="D1507" s="160"/>
      <c r="E1507" s="140"/>
      <c r="F1507" s="141"/>
      <c r="G1507" s="141"/>
      <c r="H1507" s="143"/>
      <c r="I1507" s="144"/>
      <c r="J1507" s="187"/>
      <c r="K1507" s="143"/>
      <c r="L1507" s="122"/>
      <c r="M1507" s="169"/>
      <c r="N1507" s="169"/>
      <c r="O1507" s="169"/>
      <c r="P1507" s="167"/>
      <c r="Q1507" s="167"/>
    </row>
    <row r="1508" spans="3:17" ht="16.5" customHeight="1">
      <c r="C1508" s="241"/>
      <c r="D1508" s="160"/>
      <c r="E1508" s="140"/>
      <c r="F1508" s="141"/>
      <c r="G1508" s="141"/>
      <c r="H1508" s="143"/>
      <c r="I1508" s="144"/>
      <c r="J1508" s="187"/>
      <c r="K1508" s="143"/>
      <c r="L1508" s="122"/>
      <c r="M1508" s="169"/>
      <c r="N1508" s="169"/>
      <c r="O1508" s="169"/>
      <c r="P1508" s="167"/>
      <c r="Q1508" s="167"/>
    </row>
    <row r="1509" spans="3:17" ht="16.5" customHeight="1">
      <c r="C1509" s="241"/>
      <c r="D1509" s="160"/>
      <c r="E1509" s="140"/>
      <c r="F1509" s="141"/>
      <c r="G1509" s="141"/>
      <c r="H1509" s="143"/>
      <c r="I1509" s="144"/>
      <c r="J1509" s="187"/>
      <c r="K1509" s="143"/>
      <c r="L1509" s="122"/>
      <c r="M1509" s="169"/>
      <c r="N1509" s="169"/>
      <c r="O1509" s="169"/>
      <c r="P1509" s="167"/>
      <c r="Q1509" s="167"/>
    </row>
    <row r="1510" spans="3:17" ht="16.5" customHeight="1">
      <c r="C1510" s="241"/>
      <c r="D1510" s="160"/>
      <c r="E1510" s="140"/>
      <c r="F1510" s="141"/>
      <c r="G1510" s="141"/>
      <c r="H1510" s="143"/>
      <c r="I1510" s="144"/>
      <c r="J1510" s="187"/>
      <c r="K1510" s="143"/>
      <c r="L1510" s="122"/>
      <c r="M1510" s="169"/>
      <c r="N1510" s="169"/>
      <c r="O1510" s="169"/>
      <c r="P1510" s="167"/>
      <c r="Q1510" s="167"/>
    </row>
    <row r="1511" spans="3:17" ht="16.5" customHeight="1">
      <c r="C1511" s="241"/>
      <c r="D1511" s="160"/>
      <c r="E1511" s="140"/>
      <c r="F1511" s="141"/>
      <c r="G1511" s="141"/>
      <c r="H1511" s="143"/>
      <c r="I1511" s="144"/>
      <c r="J1511" s="187"/>
      <c r="K1511" s="143"/>
      <c r="L1511" s="122"/>
      <c r="M1511" s="169"/>
      <c r="N1511" s="169"/>
      <c r="O1511" s="169"/>
      <c r="P1511" s="167"/>
      <c r="Q1511" s="167"/>
    </row>
    <row r="1512" spans="3:17" ht="16.5" customHeight="1">
      <c r="C1512" s="241"/>
      <c r="D1512" s="160"/>
      <c r="E1512" s="140"/>
      <c r="F1512" s="141"/>
      <c r="G1512" s="141"/>
      <c r="H1512" s="143"/>
      <c r="I1512" s="144"/>
      <c r="J1512" s="187"/>
      <c r="K1512" s="143"/>
      <c r="L1512" s="122"/>
      <c r="M1512" s="169"/>
      <c r="N1512" s="169"/>
      <c r="O1512" s="169"/>
      <c r="P1512" s="167"/>
      <c r="Q1512" s="167"/>
    </row>
    <row r="1513" spans="3:17" ht="16.5" customHeight="1">
      <c r="C1513" s="241"/>
      <c r="D1513" s="160"/>
      <c r="E1513" s="140"/>
      <c r="F1513" s="141"/>
      <c r="G1513" s="141"/>
      <c r="H1513" s="143"/>
      <c r="I1513" s="144"/>
      <c r="J1513" s="187"/>
      <c r="K1513" s="143"/>
      <c r="L1513" s="122"/>
      <c r="M1513" s="169"/>
      <c r="N1513" s="169"/>
      <c r="O1513" s="169"/>
      <c r="P1513" s="167"/>
      <c r="Q1513" s="167"/>
    </row>
    <row r="1514" spans="3:17" ht="16.5" customHeight="1">
      <c r="C1514" s="241"/>
      <c r="D1514" s="160"/>
      <c r="E1514" s="140"/>
      <c r="F1514" s="141"/>
      <c r="G1514" s="141"/>
      <c r="H1514" s="143"/>
      <c r="I1514" s="144"/>
      <c r="J1514" s="187"/>
      <c r="K1514" s="143"/>
      <c r="L1514" s="122"/>
      <c r="M1514" s="169"/>
      <c r="N1514" s="169"/>
      <c r="O1514" s="169"/>
      <c r="P1514" s="167"/>
      <c r="Q1514" s="167"/>
    </row>
    <row r="1515" spans="3:17" ht="16.5" customHeight="1">
      <c r="C1515" s="241"/>
      <c r="D1515" s="160"/>
      <c r="E1515" s="140"/>
      <c r="F1515" s="141"/>
      <c r="G1515" s="141"/>
      <c r="H1515" s="143"/>
      <c r="I1515" s="144"/>
      <c r="J1515" s="187"/>
      <c r="K1515" s="143"/>
      <c r="L1515" s="122"/>
      <c r="M1515" s="169"/>
      <c r="N1515" s="169"/>
      <c r="O1515" s="169"/>
      <c r="P1515" s="167"/>
      <c r="Q1515" s="167"/>
    </row>
    <row r="1516" spans="3:17" ht="16.5" customHeight="1">
      <c r="C1516" s="241"/>
      <c r="D1516" s="160"/>
      <c r="E1516" s="140"/>
      <c r="F1516" s="141"/>
      <c r="G1516" s="141"/>
      <c r="H1516" s="143"/>
      <c r="I1516" s="144"/>
      <c r="J1516" s="187"/>
      <c r="K1516" s="143"/>
      <c r="L1516" s="122"/>
      <c r="M1516" s="169"/>
      <c r="N1516" s="169"/>
      <c r="O1516" s="169"/>
      <c r="P1516" s="167"/>
      <c r="Q1516" s="167"/>
    </row>
    <row r="1517" spans="3:17" ht="16.5" customHeight="1">
      <c r="C1517" s="241"/>
      <c r="D1517" s="160"/>
      <c r="E1517" s="140"/>
      <c r="F1517" s="141"/>
      <c r="G1517" s="141"/>
      <c r="H1517" s="143"/>
      <c r="I1517" s="144"/>
      <c r="J1517" s="187"/>
      <c r="K1517" s="143"/>
      <c r="L1517" s="122"/>
      <c r="M1517" s="169"/>
      <c r="N1517" s="169"/>
      <c r="O1517" s="169"/>
      <c r="P1517" s="167"/>
      <c r="Q1517" s="167"/>
    </row>
    <row r="1518" spans="3:17" ht="16.5" customHeight="1">
      <c r="C1518" s="241"/>
      <c r="D1518" s="160"/>
      <c r="E1518" s="140"/>
      <c r="F1518" s="141"/>
      <c r="G1518" s="141"/>
      <c r="H1518" s="143"/>
      <c r="I1518" s="144"/>
      <c r="J1518" s="187"/>
      <c r="K1518" s="143"/>
      <c r="L1518" s="122"/>
      <c r="M1518" s="169"/>
      <c r="N1518" s="169"/>
      <c r="O1518" s="169"/>
      <c r="P1518" s="167"/>
      <c r="Q1518" s="167"/>
    </row>
    <row r="1519" spans="3:17" ht="16.5" customHeight="1">
      <c r="C1519" s="241"/>
      <c r="D1519" s="160"/>
      <c r="E1519" s="140"/>
      <c r="F1519" s="141"/>
      <c r="G1519" s="141"/>
      <c r="H1519" s="143"/>
      <c r="I1519" s="144"/>
      <c r="J1519" s="187"/>
      <c r="K1519" s="143"/>
      <c r="L1519" s="122"/>
      <c r="M1519" s="169"/>
      <c r="N1519" s="169"/>
      <c r="O1519" s="169"/>
      <c r="P1519" s="167"/>
      <c r="Q1519" s="167"/>
    </row>
    <row r="1520" spans="3:17" ht="16.5" customHeight="1">
      <c r="C1520" s="241"/>
      <c r="D1520" s="160"/>
      <c r="E1520" s="140"/>
      <c r="F1520" s="141"/>
      <c r="G1520" s="141"/>
      <c r="H1520" s="143"/>
      <c r="I1520" s="144"/>
      <c r="J1520" s="187"/>
      <c r="K1520" s="143"/>
      <c r="L1520" s="122"/>
      <c r="M1520" s="169"/>
      <c r="N1520" s="169"/>
      <c r="O1520" s="169"/>
      <c r="P1520" s="167"/>
      <c r="Q1520" s="167"/>
    </row>
    <row r="1521" spans="3:17" ht="16.5" customHeight="1">
      <c r="C1521" s="241"/>
      <c r="D1521" s="160"/>
      <c r="E1521" s="140"/>
      <c r="F1521" s="141"/>
      <c r="G1521" s="141"/>
      <c r="H1521" s="143"/>
      <c r="I1521" s="144"/>
      <c r="J1521" s="187"/>
      <c r="K1521" s="143"/>
      <c r="L1521" s="122"/>
      <c r="M1521" s="169"/>
      <c r="N1521" s="169"/>
      <c r="O1521" s="169"/>
      <c r="P1521" s="167"/>
      <c r="Q1521" s="167"/>
    </row>
    <row r="1522" spans="3:17" ht="16.5" customHeight="1">
      <c r="C1522" s="241"/>
      <c r="D1522" s="160"/>
      <c r="E1522" s="140"/>
      <c r="F1522" s="141"/>
      <c r="G1522" s="141"/>
      <c r="H1522" s="143"/>
      <c r="I1522" s="144"/>
      <c r="J1522" s="187"/>
      <c r="K1522" s="143"/>
      <c r="L1522" s="122"/>
      <c r="M1522" s="169"/>
      <c r="N1522" s="169"/>
      <c r="O1522" s="169"/>
      <c r="P1522" s="167"/>
      <c r="Q1522" s="167"/>
    </row>
    <row r="1523" spans="3:17" ht="16.5" customHeight="1">
      <c r="C1523" s="241"/>
      <c r="D1523" s="160"/>
      <c r="E1523" s="140"/>
      <c r="F1523" s="141"/>
      <c r="G1523" s="141"/>
      <c r="H1523" s="143"/>
      <c r="I1523" s="144"/>
      <c r="J1523" s="187"/>
      <c r="K1523" s="143"/>
      <c r="L1523" s="122"/>
      <c r="M1523" s="169"/>
      <c r="N1523" s="169"/>
      <c r="O1523" s="169"/>
      <c r="P1523" s="167"/>
      <c r="Q1523" s="167"/>
    </row>
    <row r="1524" spans="3:17" ht="16.5" customHeight="1">
      <c r="C1524" s="241"/>
      <c r="D1524" s="160"/>
      <c r="E1524" s="140"/>
      <c r="F1524" s="141"/>
      <c r="G1524" s="141"/>
      <c r="H1524" s="143"/>
      <c r="I1524" s="144"/>
      <c r="J1524" s="187"/>
      <c r="K1524" s="143"/>
      <c r="L1524" s="122"/>
      <c r="M1524" s="169"/>
      <c r="N1524" s="169"/>
      <c r="O1524" s="169"/>
      <c r="P1524" s="167"/>
      <c r="Q1524" s="167"/>
    </row>
    <row r="1525" spans="3:17" ht="16.5" customHeight="1">
      <c r="C1525" s="241"/>
      <c r="D1525" s="160"/>
      <c r="E1525" s="140"/>
      <c r="F1525" s="141"/>
      <c r="G1525" s="141"/>
      <c r="H1525" s="143"/>
      <c r="I1525" s="144"/>
      <c r="J1525" s="187"/>
      <c r="K1525" s="143"/>
      <c r="L1525" s="122"/>
      <c r="M1525" s="169"/>
      <c r="N1525" s="169"/>
      <c r="O1525" s="169"/>
      <c r="P1525" s="167"/>
      <c r="Q1525" s="167"/>
    </row>
    <row r="1526" spans="3:17" ht="16.5" customHeight="1">
      <c r="C1526" s="241"/>
      <c r="D1526" s="160"/>
      <c r="E1526" s="140"/>
      <c r="F1526" s="141"/>
      <c r="G1526" s="141"/>
      <c r="H1526" s="143"/>
      <c r="I1526" s="144"/>
      <c r="J1526" s="187"/>
      <c r="K1526" s="143"/>
      <c r="L1526" s="122"/>
      <c r="M1526" s="169"/>
      <c r="N1526" s="169"/>
      <c r="O1526" s="169"/>
      <c r="P1526" s="167"/>
      <c r="Q1526" s="167"/>
    </row>
    <row r="1527" spans="3:17" ht="16.5" customHeight="1">
      <c r="C1527" s="241"/>
      <c r="D1527" s="160"/>
      <c r="E1527" s="140"/>
      <c r="F1527" s="141"/>
      <c r="G1527" s="141"/>
      <c r="H1527" s="143"/>
      <c r="I1527" s="144"/>
      <c r="J1527" s="187"/>
      <c r="K1527" s="143"/>
      <c r="L1527" s="122"/>
      <c r="M1527" s="169"/>
      <c r="N1527" s="169"/>
      <c r="O1527" s="169"/>
      <c r="P1527" s="167"/>
      <c r="Q1527" s="167"/>
    </row>
    <row r="1528" spans="3:17" ht="16.5" customHeight="1">
      <c r="C1528" s="241"/>
      <c r="D1528" s="160"/>
      <c r="E1528" s="140"/>
      <c r="F1528" s="141"/>
      <c r="G1528" s="141"/>
      <c r="H1528" s="143"/>
      <c r="I1528" s="144"/>
      <c r="J1528" s="187"/>
      <c r="K1528" s="143"/>
      <c r="L1528" s="122"/>
      <c r="M1528" s="169"/>
      <c r="N1528" s="169"/>
      <c r="O1528" s="169"/>
      <c r="P1528" s="167"/>
      <c r="Q1528" s="167"/>
    </row>
    <row r="1529" spans="3:17" ht="16.5" customHeight="1">
      <c r="C1529" s="241"/>
      <c r="D1529" s="160"/>
      <c r="E1529" s="140"/>
      <c r="F1529" s="141"/>
      <c r="G1529" s="141"/>
      <c r="H1529" s="143"/>
      <c r="I1529" s="144"/>
      <c r="J1529" s="187"/>
      <c r="K1529" s="143"/>
      <c r="L1529" s="122"/>
      <c r="M1529" s="169"/>
      <c r="N1529" s="169"/>
      <c r="O1529" s="169"/>
      <c r="P1529" s="167"/>
      <c r="Q1529" s="167"/>
    </row>
    <row r="1530" spans="3:17" ht="16.5" customHeight="1">
      <c r="C1530" s="241"/>
      <c r="D1530" s="160"/>
      <c r="E1530" s="140"/>
      <c r="F1530" s="141"/>
      <c r="G1530" s="141"/>
      <c r="H1530" s="143"/>
      <c r="I1530" s="144"/>
      <c r="J1530" s="187"/>
      <c r="K1530" s="143"/>
      <c r="L1530" s="122"/>
      <c r="M1530" s="169"/>
      <c r="N1530" s="169"/>
      <c r="O1530" s="169"/>
      <c r="P1530" s="167"/>
      <c r="Q1530" s="167"/>
    </row>
    <row r="1531" spans="3:17" ht="16.5" customHeight="1">
      <c r="C1531" s="241"/>
      <c r="D1531" s="160"/>
      <c r="E1531" s="140"/>
      <c r="F1531" s="141"/>
      <c r="G1531" s="141"/>
      <c r="H1531" s="143"/>
      <c r="I1531" s="144"/>
      <c r="J1531" s="187"/>
      <c r="K1531" s="143"/>
      <c r="L1531" s="122"/>
      <c r="M1531" s="169"/>
      <c r="N1531" s="169"/>
      <c r="O1531" s="169"/>
      <c r="P1531" s="167"/>
      <c r="Q1531" s="167"/>
    </row>
    <row r="1532" spans="3:17" ht="16.5" customHeight="1">
      <c r="C1532" s="241"/>
      <c r="D1532" s="160"/>
      <c r="E1532" s="140"/>
      <c r="F1532" s="141"/>
      <c r="G1532" s="141"/>
      <c r="H1532" s="143"/>
      <c r="I1532" s="144"/>
      <c r="J1532" s="187"/>
      <c r="K1532" s="143"/>
      <c r="L1532" s="122"/>
      <c r="M1532" s="169"/>
      <c r="N1532" s="169"/>
      <c r="O1532" s="169"/>
      <c r="P1532" s="167"/>
      <c r="Q1532" s="167"/>
    </row>
    <row r="1533" spans="3:17" ht="16.5" customHeight="1">
      <c r="C1533" s="241"/>
      <c r="D1533" s="160"/>
      <c r="E1533" s="140"/>
      <c r="F1533" s="141"/>
      <c r="G1533" s="141"/>
      <c r="H1533" s="143"/>
      <c r="I1533" s="144"/>
      <c r="J1533" s="187"/>
      <c r="K1533" s="143"/>
      <c r="L1533" s="122"/>
      <c r="M1533" s="169"/>
      <c r="N1533" s="169"/>
      <c r="O1533" s="169"/>
      <c r="P1533" s="167"/>
      <c r="Q1533" s="167"/>
    </row>
    <row r="1534" spans="3:17" ht="16.5" customHeight="1">
      <c r="C1534" s="241"/>
      <c r="D1534" s="160"/>
      <c r="E1534" s="140"/>
      <c r="F1534" s="141"/>
      <c r="G1534" s="141"/>
      <c r="H1534" s="143"/>
      <c r="I1534" s="144"/>
      <c r="J1534" s="187"/>
      <c r="K1534" s="143"/>
      <c r="L1534" s="122"/>
      <c r="M1534" s="169"/>
      <c r="N1534" s="169"/>
      <c r="O1534" s="169"/>
      <c r="P1534" s="167"/>
      <c r="Q1534" s="167"/>
    </row>
    <row r="1535" spans="3:17" ht="16.5" customHeight="1">
      <c r="C1535" s="241"/>
      <c r="D1535" s="160"/>
      <c r="E1535" s="140"/>
      <c r="F1535" s="141"/>
      <c r="G1535" s="141"/>
      <c r="H1535" s="143"/>
      <c r="I1535" s="144"/>
      <c r="J1535" s="187"/>
      <c r="K1535" s="143"/>
      <c r="L1535" s="122"/>
      <c r="M1535" s="169"/>
      <c r="N1535" s="169"/>
      <c r="O1535" s="169"/>
      <c r="P1535" s="167"/>
      <c r="Q1535" s="167"/>
    </row>
    <row r="1536" spans="3:17" ht="16.5" customHeight="1">
      <c r="C1536" s="241"/>
      <c r="D1536" s="160"/>
      <c r="E1536" s="140"/>
      <c r="F1536" s="141"/>
      <c r="G1536" s="141"/>
      <c r="H1536" s="143"/>
      <c r="I1536" s="144"/>
      <c r="J1536" s="187"/>
      <c r="K1536" s="143"/>
      <c r="L1536" s="122"/>
      <c r="M1536" s="169"/>
      <c r="N1536" s="169"/>
      <c r="O1536" s="169"/>
      <c r="P1536" s="167"/>
      <c r="Q1536" s="167"/>
    </row>
    <row r="1537" spans="3:17" ht="16.5" customHeight="1">
      <c r="C1537" s="241"/>
      <c r="D1537" s="160"/>
      <c r="E1537" s="140"/>
      <c r="F1537" s="141"/>
      <c r="G1537" s="141"/>
      <c r="H1537" s="143"/>
      <c r="I1537" s="144"/>
      <c r="J1537" s="187"/>
      <c r="K1537" s="143"/>
      <c r="L1537" s="122"/>
      <c r="M1537" s="169"/>
      <c r="N1537" s="169"/>
      <c r="O1537" s="169"/>
      <c r="P1537" s="167"/>
      <c r="Q1537" s="167"/>
    </row>
    <row r="1538" spans="3:17" ht="16.5" customHeight="1">
      <c r="C1538" s="241"/>
      <c r="D1538" s="160"/>
      <c r="E1538" s="140"/>
      <c r="F1538" s="141"/>
      <c r="G1538" s="141"/>
      <c r="H1538" s="143"/>
      <c r="I1538" s="144"/>
      <c r="J1538" s="187"/>
      <c r="K1538" s="143"/>
      <c r="L1538" s="122"/>
      <c r="M1538" s="169"/>
      <c r="N1538" s="169"/>
      <c r="O1538" s="169"/>
      <c r="P1538" s="167"/>
      <c r="Q1538" s="167"/>
    </row>
    <row r="1539" spans="3:17" ht="16.5" customHeight="1">
      <c r="C1539" s="241"/>
      <c r="D1539" s="160"/>
      <c r="E1539" s="140"/>
      <c r="F1539" s="141"/>
      <c r="G1539" s="141"/>
      <c r="H1539" s="143"/>
      <c r="I1539" s="144"/>
      <c r="J1539" s="187"/>
      <c r="K1539" s="143"/>
      <c r="L1539" s="122"/>
      <c r="M1539" s="169"/>
      <c r="N1539" s="169"/>
      <c r="O1539" s="169"/>
      <c r="P1539" s="167"/>
      <c r="Q1539" s="167"/>
    </row>
    <row r="1540" spans="3:17" ht="16.5" customHeight="1">
      <c r="C1540" s="241"/>
      <c r="D1540" s="160"/>
      <c r="E1540" s="140"/>
      <c r="F1540" s="141"/>
      <c r="G1540" s="141"/>
      <c r="H1540" s="143"/>
      <c r="I1540" s="144"/>
      <c r="J1540" s="187"/>
      <c r="K1540" s="143"/>
      <c r="L1540" s="122"/>
      <c r="M1540" s="169"/>
      <c r="N1540" s="169"/>
      <c r="O1540" s="169"/>
      <c r="P1540" s="167"/>
      <c r="Q1540" s="167"/>
    </row>
    <row r="1541" spans="3:17" ht="16.5" customHeight="1">
      <c r="C1541" s="241"/>
      <c r="D1541" s="160"/>
      <c r="E1541" s="140"/>
      <c r="F1541" s="141"/>
      <c r="G1541" s="141"/>
      <c r="H1541" s="143"/>
      <c r="I1541" s="144"/>
      <c r="J1541" s="187"/>
      <c r="K1541" s="143"/>
      <c r="L1541" s="122"/>
      <c r="M1541" s="169"/>
      <c r="N1541" s="169"/>
      <c r="O1541" s="169"/>
      <c r="P1541" s="167"/>
      <c r="Q1541" s="167"/>
    </row>
    <row r="1542" spans="3:17" ht="16.5" customHeight="1">
      <c r="C1542" s="241"/>
      <c r="D1542" s="160"/>
      <c r="E1542" s="140"/>
      <c r="F1542" s="141"/>
      <c r="G1542" s="141"/>
      <c r="H1542" s="143"/>
      <c r="I1542" s="144"/>
      <c r="J1542" s="187"/>
      <c r="K1542" s="143"/>
      <c r="L1542" s="122"/>
      <c r="M1542" s="169"/>
      <c r="N1542" s="169"/>
      <c r="O1542" s="169"/>
      <c r="P1542" s="167"/>
      <c r="Q1542" s="167"/>
    </row>
    <row r="1543" spans="3:17" ht="16.5" customHeight="1">
      <c r="C1543" s="241"/>
      <c r="D1543" s="160"/>
      <c r="E1543" s="140"/>
      <c r="F1543" s="141"/>
      <c r="G1543" s="141"/>
      <c r="H1543" s="143"/>
      <c r="I1543" s="144"/>
      <c r="J1543" s="187"/>
      <c r="K1543" s="143"/>
      <c r="L1543" s="122"/>
      <c r="M1543" s="169"/>
      <c r="N1543" s="169"/>
      <c r="O1543" s="169"/>
      <c r="P1543" s="167"/>
      <c r="Q1543" s="167"/>
    </row>
    <row r="1544" spans="3:17" ht="16.5" customHeight="1">
      <c r="C1544" s="241"/>
      <c r="D1544" s="160"/>
      <c r="E1544" s="140"/>
      <c r="F1544" s="141"/>
      <c r="G1544" s="141"/>
      <c r="H1544" s="143"/>
      <c r="I1544" s="144"/>
      <c r="J1544" s="187"/>
      <c r="K1544" s="143"/>
      <c r="L1544" s="122"/>
      <c r="M1544" s="169"/>
      <c r="N1544" s="169"/>
      <c r="O1544" s="169"/>
      <c r="P1544" s="167"/>
      <c r="Q1544" s="167"/>
    </row>
    <row r="1545" spans="3:17" ht="16.5" customHeight="1">
      <c r="C1545" s="241"/>
      <c r="D1545" s="160"/>
      <c r="E1545" s="140"/>
      <c r="F1545" s="141"/>
      <c r="G1545" s="141"/>
      <c r="H1545" s="143"/>
      <c r="I1545" s="144"/>
      <c r="J1545" s="187"/>
      <c r="K1545" s="143"/>
      <c r="L1545" s="122"/>
      <c r="M1545" s="169"/>
      <c r="N1545" s="169"/>
      <c r="O1545" s="169"/>
      <c r="P1545" s="167"/>
      <c r="Q1545" s="167"/>
    </row>
    <row r="1546" spans="3:17" ht="16.5" customHeight="1">
      <c r="C1546" s="241"/>
      <c r="D1546" s="160"/>
      <c r="E1546" s="140"/>
      <c r="F1546" s="141"/>
      <c r="G1546" s="141"/>
      <c r="H1546" s="143"/>
      <c r="I1546" s="144"/>
      <c r="J1546" s="187"/>
      <c r="K1546" s="143"/>
      <c r="L1546" s="122"/>
      <c r="M1546" s="169"/>
      <c r="N1546" s="169"/>
      <c r="O1546" s="169"/>
      <c r="P1546" s="167"/>
      <c r="Q1546" s="167"/>
    </row>
    <row r="1547" spans="3:17" ht="16.5" customHeight="1">
      <c r="C1547" s="241"/>
      <c r="D1547" s="160"/>
      <c r="E1547" s="140"/>
      <c r="F1547" s="141"/>
      <c r="G1547" s="141"/>
      <c r="H1547" s="143"/>
      <c r="I1547" s="144"/>
      <c r="J1547" s="187"/>
      <c r="K1547" s="143"/>
      <c r="L1547" s="122"/>
      <c r="M1547" s="169"/>
      <c r="N1547" s="169"/>
      <c r="O1547" s="169"/>
      <c r="P1547" s="167"/>
      <c r="Q1547" s="167"/>
    </row>
    <row r="1548" spans="3:17" ht="16.5" customHeight="1">
      <c r="C1548" s="241"/>
      <c r="D1548" s="160"/>
      <c r="E1548" s="140"/>
      <c r="F1548" s="141"/>
      <c r="G1548" s="141"/>
      <c r="H1548" s="143"/>
      <c r="I1548" s="144"/>
      <c r="J1548" s="187"/>
      <c r="K1548" s="143"/>
      <c r="L1548" s="122"/>
      <c r="M1548" s="169"/>
      <c r="N1548" s="169"/>
      <c r="O1548" s="169"/>
      <c r="P1548" s="167"/>
      <c r="Q1548" s="167"/>
    </row>
    <row r="1549" spans="3:17" ht="16.5" customHeight="1">
      <c r="C1549" s="241"/>
      <c r="D1549" s="160"/>
      <c r="E1549" s="140"/>
      <c r="F1549" s="141"/>
      <c r="G1549" s="141"/>
      <c r="H1549" s="143"/>
      <c r="I1549" s="144"/>
      <c r="J1549" s="187"/>
      <c r="K1549" s="143"/>
      <c r="L1549" s="122"/>
      <c r="M1549" s="169"/>
      <c r="N1549" s="169"/>
      <c r="O1549" s="169"/>
      <c r="P1549" s="167"/>
      <c r="Q1549" s="167"/>
    </row>
    <row r="1550" spans="3:17" ht="16.5" customHeight="1">
      <c r="C1550" s="241"/>
      <c r="D1550" s="160"/>
      <c r="E1550" s="140"/>
      <c r="F1550" s="141"/>
      <c r="G1550" s="141"/>
      <c r="H1550" s="143"/>
      <c r="I1550" s="144"/>
      <c r="J1550" s="187"/>
      <c r="K1550" s="143"/>
      <c r="L1550" s="122"/>
      <c r="M1550" s="169"/>
      <c r="N1550" s="169"/>
      <c r="O1550" s="169"/>
      <c r="P1550" s="167"/>
      <c r="Q1550" s="167"/>
    </row>
    <row r="1551" spans="3:17" ht="16.5" customHeight="1">
      <c r="C1551" s="241"/>
      <c r="D1551" s="160"/>
      <c r="E1551" s="140"/>
      <c r="F1551" s="141"/>
      <c r="G1551" s="141"/>
      <c r="H1551" s="143"/>
      <c r="I1551" s="144"/>
      <c r="J1551" s="187"/>
      <c r="K1551" s="143"/>
      <c r="L1551" s="122"/>
      <c r="M1551" s="169"/>
      <c r="N1551" s="169"/>
      <c r="O1551" s="169"/>
      <c r="P1551" s="167"/>
      <c r="Q1551" s="167"/>
    </row>
    <row r="1552" spans="3:17" ht="16.5" customHeight="1">
      <c r="C1552" s="241"/>
      <c r="D1552" s="160"/>
      <c r="E1552" s="140"/>
      <c r="F1552" s="141"/>
      <c r="G1552" s="141"/>
      <c r="H1552" s="143"/>
      <c r="I1552" s="144"/>
      <c r="J1552" s="187"/>
      <c r="K1552" s="143"/>
      <c r="L1552" s="122"/>
      <c r="M1552" s="169"/>
      <c r="N1552" s="169"/>
      <c r="O1552" s="169"/>
      <c r="P1552" s="167"/>
      <c r="Q1552" s="167"/>
    </row>
    <row r="1553" spans="3:17" ht="16.5" customHeight="1">
      <c r="C1553" s="241"/>
      <c r="D1553" s="160"/>
      <c r="E1553" s="140"/>
      <c r="F1553" s="141"/>
      <c r="G1553" s="141"/>
      <c r="H1553" s="143"/>
      <c r="I1553" s="144"/>
      <c r="J1553" s="187"/>
      <c r="K1553" s="143"/>
      <c r="L1553" s="122"/>
      <c r="M1553" s="169"/>
      <c r="N1553" s="169"/>
      <c r="O1553" s="169"/>
      <c r="P1553" s="167"/>
      <c r="Q1553" s="167"/>
    </row>
    <row r="1554" spans="3:17" ht="16.5" customHeight="1">
      <c r="C1554" s="241"/>
      <c r="D1554" s="160"/>
      <c r="E1554" s="140"/>
      <c r="F1554" s="141"/>
      <c r="G1554" s="141"/>
      <c r="H1554" s="143"/>
      <c r="I1554" s="144"/>
      <c r="J1554" s="187"/>
      <c r="K1554" s="143"/>
      <c r="L1554" s="122"/>
      <c r="M1554" s="169"/>
      <c r="N1554" s="169"/>
      <c r="O1554" s="169"/>
      <c r="P1554" s="167"/>
      <c r="Q1554" s="167"/>
    </row>
    <row r="1555" spans="3:17" ht="16.5" customHeight="1">
      <c r="C1555" s="241"/>
      <c r="D1555" s="160"/>
      <c r="E1555" s="140"/>
      <c r="F1555" s="141"/>
      <c r="G1555" s="141"/>
      <c r="H1555" s="143"/>
      <c r="I1555" s="144"/>
      <c r="J1555" s="187"/>
      <c r="K1555" s="143"/>
      <c r="L1555" s="122"/>
      <c r="M1555" s="169"/>
      <c r="N1555" s="169"/>
      <c r="O1555" s="169"/>
      <c r="P1555" s="167"/>
      <c r="Q1555" s="167"/>
    </row>
    <row r="1556" spans="3:17" ht="16.5" customHeight="1">
      <c r="C1556" s="241"/>
      <c r="D1556" s="160"/>
      <c r="E1556" s="140"/>
      <c r="F1556" s="141"/>
      <c r="G1556" s="141"/>
      <c r="H1556" s="143"/>
      <c r="I1556" s="144"/>
      <c r="J1556" s="187"/>
      <c r="K1556" s="143"/>
      <c r="L1556" s="122"/>
      <c r="M1556" s="169"/>
      <c r="N1556" s="169"/>
      <c r="O1556" s="169"/>
      <c r="P1556" s="167"/>
      <c r="Q1556" s="167"/>
    </row>
    <row r="1557" spans="3:17" ht="16.5" customHeight="1">
      <c r="C1557" s="241"/>
      <c r="D1557" s="160"/>
      <c r="E1557" s="140"/>
      <c r="F1557" s="141"/>
      <c r="G1557" s="141"/>
      <c r="H1557" s="143"/>
      <c r="I1557" s="144"/>
      <c r="J1557" s="187"/>
      <c r="K1557" s="143"/>
      <c r="L1557" s="122"/>
      <c r="M1557" s="169"/>
      <c r="N1557" s="169"/>
      <c r="O1557" s="169"/>
      <c r="P1557" s="167"/>
      <c r="Q1557" s="167"/>
    </row>
    <row r="1558" spans="3:17" ht="16.5" customHeight="1">
      <c r="C1558" s="241"/>
      <c r="D1558" s="160"/>
      <c r="E1558" s="140"/>
      <c r="F1558" s="141"/>
      <c r="G1558" s="141"/>
      <c r="H1558" s="143"/>
      <c r="I1558" s="144"/>
      <c r="J1558" s="187"/>
      <c r="K1558" s="143"/>
      <c r="L1558" s="122"/>
      <c r="M1558" s="169"/>
      <c r="N1558" s="169"/>
      <c r="O1558" s="169"/>
      <c r="P1558" s="167"/>
      <c r="Q1558" s="167"/>
    </row>
    <row r="1559" spans="3:17" ht="16.5" customHeight="1">
      <c r="C1559" s="241"/>
      <c r="D1559" s="160"/>
      <c r="E1559" s="140"/>
      <c r="F1559" s="141"/>
      <c r="G1559" s="141"/>
      <c r="H1559" s="143"/>
      <c r="I1559" s="144"/>
      <c r="J1559" s="187"/>
      <c r="K1559" s="143"/>
      <c r="L1559" s="122"/>
      <c r="M1559" s="169"/>
      <c r="N1559" s="169"/>
      <c r="O1559" s="169"/>
      <c r="P1559" s="167"/>
      <c r="Q1559" s="167"/>
    </row>
    <row r="1560" spans="3:17" ht="16.5" customHeight="1">
      <c r="C1560" s="241"/>
      <c r="D1560" s="160"/>
      <c r="E1560" s="140"/>
      <c r="F1560" s="141"/>
      <c r="G1560" s="141"/>
      <c r="H1560" s="143"/>
      <c r="I1560" s="144"/>
      <c r="J1560" s="187"/>
      <c r="K1560" s="143"/>
      <c r="L1560" s="122"/>
      <c r="M1560" s="169"/>
      <c r="N1560" s="169"/>
      <c r="O1560" s="169"/>
      <c r="P1560" s="167"/>
      <c r="Q1560" s="167"/>
    </row>
    <row r="1561" spans="3:17" ht="16.5" customHeight="1">
      <c r="C1561" s="241"/>
      <c r="D1561" s="160"/>
      <c r="E1561" s="140"/>
      <c r="F1561" s="141"/>
      <c r="G1561" s="141"/>
      <c r="H1561" s="143"/>
      <c r="I1561" s="144"/>
      <c r="J1561" s="187"/>
      <c r="K1561" s="143"/>
      <c r="L1561" s="122"/>
      <c r="M1561" s="169"/>
      <c r="N1561" s="169"/>
      <c r="O1561" s="169"/>
      <c r="P1561" s="167"/>
      <c r="Q1561" s="167"/>
    </row>
    <row r="1562" spans="3:17" ht="16.5" customHeight="1">
      <c r="C1562" s="241"/>
      <c r="D1562" s="160"/>
      <c r="E1562" s="140"/>
      <c r="F1562" s="141"/>
      <c r="G1562" s="141"/>
      <c r="H1562" s="143"/>
      <c r="I1562" s="144"/>
      <c r="J1562" s="187"/>
      <c r="K1562" s="143"/>
      <c r="L1562" s="122"/>
      <c r="M1562" s="169"/>
      <c r="N1562" s="169"/>
      <c r="O1562" s="169"/>
      <c r="P1562" s="167"/>
      <c r="Q1562" s="167"/>
    </row>
    <row r="1563" spans="3:17" ht="16.5" customHeight="1">
      <c r="C1563" s="241"/>
      <c r="D1563" s="160"/>
      <c r="E1563" s="140"/>
      <c r="F1563" s="141"/>
      <c r="G1563" s="141"/>
      <c r="H1563" s="143"/>
      <c r="I1563" s="144"/>
      <c r="J1563" s="187"/>
      <c r="K1563" s="143"/>
      <c r="L1563" s="122"/>
      <c r="M1563" s="169"/>
      <c r="N1563" s="169"/>
      <c r="O1563" s="169"/>
      <c r="P1563" s="167"/>
      <c r="Q1563" s="167"/>
    </row>
    <row r="1564" spans="3:17" ht="16.5" customHeight="1">
      <c r="C1564" s="241"/>
      <c r="D1564" s="160"/>
      <c r="E1564" s="140"/>
      <c r="F1564" s="141"/>
      <c r="G1564" s="141"/>
      <c r="H1564" s="143"/>
      <c r="I1564" s="144"/>
      <c r="J1564" s="187"/>
      <c r="K1564" s="143"/>
      <c r="L1564" s="122"/>
      <c r="M1564" s="169"/>
      <c r="N1564" s="169"/>
      <c r="O1564" s="169"/>
      <c r="P1564" s="167"/>
      <c r="Q1564" s="167"/>
    </row>
    <row r="1565" spans="3:17" ht="16.5" customHeight="1">
      <c r="C1565" s="241"/>
      <c r="D1565" s="160"/>
      <c r="E1565" s="140"/>
      <c r="F1565" s="141"/>
      <c r="G1565" s="141"/>
      <c r="H1565" s="143"/>
      <c r="I1565" s="144"/>
      <c r="J1565" s="187"/>
      <c r="K1565" s="143"/>
      <c r="L1565" s="122"/>
      <c r="M1565" s="169"/>
      <c r="N1565" s="169"/>
      <c r="O1565" s="169"/>
      <c r="P1565" s="167"/>
      <c r="Q1565" s="167"/>
    </row>
    <row r="1566" spans="3:17" ht="16.5" customHeight="1">
      <c r="C1566" s="241"/>
      <c r="D1566" s="160"/>
      <c r="E1566" s="140"/>
      <c r="F1566" s="141"/>
      <c r="G1566" s="141"/>
      <c r="H1566" s="143"/>
      <c r="I1566" s="144"/>
      <c r="J1566" s="187"/>
      <c r="K1566" s="143"/>
      <c r="L1566" s="122"/>
      <c r="M1566" s="169"/>
      <c r="N1566" s="169"/>
      <c r="O1566" s="169"/>
      <c r="P1566" s="167"/>
      <c r="Q1566" s="167"/>
    </row>
    <row r="1567" spans="3:17" ht="16.5" customHeight="1">
      <c r="C1567" s="241"/>
      <c r="D1567" s="160"/>
      <c r="E1567" s="140"/>
      <c r="F1567" s="141"/>
      <c r="G1567" s="141"/>
      <c r="H1567" s="143"/>
      <c r="I1567" s="144"/>
      <c r="J1567" s="187"/>
      <c r="K1567" s="143"/>
      <c r="L1567" s="122"/>
      <c r="M1567" s="169"/>
      <c r="N1567" s="169"/>
      <c r="O1567" s="169"/>
      <c r="P1567" s="167"/>
      <c r="Q1567" s="167"/>
    </row>
    <row r="1568" spans="3:17" ht="16.5" customHeight="1">
      <c r="C1568" s="241"/>
      <c r="D1568" s="160"/>
      <c r="E1568" s="140"/>
      <c r="F1568" s="141"/>
      <c r="G1568" s="141"/>
      <c r="H1568" s="143"/>
      <c r="I1568" s="144"/>
      <c r="J1568" s="187"/>
      <c r="K1568" s="143"/>
      <c r="L1568" s="122"/>
      <c r="M1568" s="169"/>
      <c r="N1568" s="169"/>
      <c r="O1568" s="169"/>
      <c r="P1568" s="167"/>
      <c r="Q1568" s="167"/>
    </row>
    <row r="1569" spans="3:17" ht="16.5" customHeight="1">
      <c r="C1569" s="241"/>
      <c r="D1569" s="160"/>
      <c r="E1569" s="140"/>
      <c r="F1569" s="141"/>
      <c r="G1569" s="141"/>
      <c r="H1569" s="143"/>
      <c r="I1569" s="144"/>
      <c r="J1569" s="187"/>
      <c r="K1569" s="143"/>
      <c r="L1569" s="122"/>
      <c r="M1569" s="169"/>
      <c r="N1569" s="169"/>
      <c r="O1569" s="169"/>
      <c r="P1569" s="167"/>
      <c r="Q1569" s="167"/>
    </row>
    <row r="1570" spans="3:17" ht="16.5" customHeight="1">
      <c r="C1570" s="241"/>
      <c r="D1570" s="160"/>
      <c r="E1570" s="140"/>
      <c r="F1570" s="141"/>
      <c r="G1570" s="141"/>
      <c r="H1570" s="143"/>
      <c r="I1570" s="144"/>
      <c r="J1570" s="187"/>
      <c r="K1570" s="143"/>
      <c r="L1570" s="122"/>
      <c r="M1570" s="169"/>
      <c r="N1570" s="169"/>
      <c r="O1570" s="169"/>
      <c r="P1570" s="167"/>
      <c r="Q1570" s="167"/>
    </row>
    <row r="1571" spans="3:17" ht="16.5" customHeight="1">
      <c r="C1571" s="241"/>
      <c r="D1571" s="160"/>
      <c r="E1571" s="140"/>
      <c r="F1571" s="141"/>
      <c r="G1571" s="141"/>
      <c r="H1571" s="143"/>
      <c r="I1571" s="144"/>
      <c r="J1571" s="187"/>
      <c r="K1571" s="143"/>
      <c r="L1571" s="122"/>
      <c r="M1571" s="169"/>
      <c r="N1571" s="169"/>
      <c r="O1571" s="169"/>
      <c r="P1571" s="167"/>
      <c r="Q1571" s="167"/>
    </row>
    <row r="1572" spans="3:17" ht="16.5" customHeight="1">
      <c r="C1572" s="241"/>
      <c r="D1572" s="160"/>
      <c r="E1572" s="140"/>
      <c r="F1572" s="141"/>
      <c r="G1572" s="141"/>
      <c r="H1572" s="143"/>
      <c r="I1572" s="144"/>
      <c r="J1572" s="187"/>
      <c r="K1572" s="143"/>
      <c r="L1572" s="122"/>
      <c r="M1572" s="169"/>
      <c r="N1572" s="169"/>
      <c r="O1572" s="169"/>
      <c r="P1572" s="167"/>
      <c r="Q1572" s="167"/>
    </row>
    <row r="1573" spans="3:17" ht="16.5" customHeight="1">
      <c r="C1573" s="241"/>
      <c r="D1573" s="160"/>
      <c r="E1573" s="140"/>
      <c r="F1573" s="141"/>
      <c r="G1573" s="141"/>
      <c r="H1573" s="143"/>
      <c r="I1573" s="144"/>
      <c r="J1573" s="187"/>
      <c r="K1573" s="143"/>
      <c r="L1573" s="122"/>
      <c r="M1573" s="169"/>
      <c r="N1573" s="169"/>
      <c r="O1573" s="169"/>
      <c r="P1573" s="167"/>
      <c r="Q1573" s="167"/>
    </row>
    <row r="1574" spans="3:17" ht="16.5" customHeight="1">
      <c r="C1574" s="241"/>
      <c r="D1574" s="160"/>
      <c r="E1574" s="140"/>
      <c r="F1574" s="141"/>
      <c r="G1574" s="141"/>
      <c r="H1574" s="143"/>
      <c r="I1574" s="144"/>
      <c r="J1574" s="187"/>
      <c r="K1574" s="143"/>
      <c r="L1574" s="122"/>
      <c r="M1574" s="169"/>
      <c r="N1574" s="169"/>
      <c r="O1574" s="169"/>
      <c r="P1574" s="167"/>
      <c r="Q1574" s="167"/>
    </row>
    <row r="1575" spans="3:17" ht="16.5" customHeight="1">
      <c r="C1575" s="241"/>
      <c r="D1575" s="160"/>
      <c r="E1575" s="140"/>
      <c r="F1575" s="141"/>
      <c r="G1575" s="141"/>
      <c r="H1575" s="143"/>
      <c r="I1575" s="144"/>
      <c r="J1575" s="187"/>
      <c r="K1575" s="143"/>
      <c r="L1575" s="122"/>
      <c r="M1575" s="169"/>
      <c r="N1575" s="169"/>
      <c r="O1575" s="169"/>
      <c r="P1575" s="167"/>
      <c r="Q1575" s="167"/>
    </row>
    <row r="1576" spans="3:17" ht="16.5" customHeight="1">
      <c r="C1576" s="241"/>
      <c r="D1576" s="160"/>
      <c r="E1576" s="140"/>
      <c r="F1576" s="141"/>
      <c r="G1576" s="141"/>
      <c r="H1576" s="143"/>
      <c r="I1576" s="144"/>
      <c r="J1576" s="187"/>
      <c r="K1576" s="143"/>
      <c r="L1576" s="122"/>
      <c r="M1576" s="169"/>
      <c r="N1576" s="169"/>
      <c r="O1576" s="169"/>
      <c r="P1576" s="167"/>
      <c r="Q1576" s="167"/>
    </row>
    <row r="1577" spans="3:17" ht="16.5" customHeight="1">
      <c r="C1577" s="241"/>
      <c r="D1577" s="160"/>
      <c r="E1577" s="140"/>
      <c r="F1577" s="141"/>
      <c r="G1577" s="141"/>
      <c r="H1577" s="143"/>
      <c r="I1577" s="144"/>
      <c r="J1577" s="187"/>
      <c r="K1577" s="143"/>
      <c r="L1577" s="122"/>
      <c r="M1577" s="169"/>
      <c r="N1577" s="169"/>
      <c r="O1577" s="169"/>
      <c r="P1577" s="167"/>
      <c r="Q1577" s="167"/>
    </row>
    <row r="1578" spans="3:17" ht="16.5" customHeight="1">
      <c r="C1578" s="241"/>
      <c r="D1578" s="160"/>
      <c r="E1578" s="140"/>
      <c r="F1578" s="141"/>
      <c r="G1578" s="141"/>
      <c r="H1578" s="143"/>
      <c r="I1578" s="144"/>
      <c r="J1578" s="187"/>
      <c r="K1578" s="143"/>
      <c r="L1578" s="122"/>
      <c r="M1578" s="169"/>
      <c r="N1578" s="169"/>
      <c r="O1578" s="169"/>
      <c r="P1578" s="167"/>
      <c r="Q1578" s="167"/>
    </row>
    <row r="1579" spans="3:17" ht="16.5" customHeight="1">
      <c r="C1579" s="241"/>
      <c r="D1579" s="160"/>
      <c r="E1579" s="140"/>
      <c r="F1579" s="141"/>
      <c r="G1579" s="141"/>
      <c r="H1579" s="143"/>
      <c r="I1579" s="144"/>
      <c r="J1579" s="187"/>
      <c r="K1579" s="143"/>
      <c r="L1579" s="122"/>
      <c r="M1579" s="169"/>
      <c r="N1579" s="169"/>
      <c r="O1579" s="169"/>
      <c r="P1579" s="167"/>
      <c r="Q1579" s="167"/>
    </row>
    <row r="1580" spans="3:17" ht="16.5" customHeight="1">
      <c r="C1580" s="241"/>
      <c r="D1580" s="160"/>
      <c r="E1580" s="140"/>
      <c r="F1580" s="141"/>
      <c r="G1580" s="141"/>
      <c r="H1580" s="143"/>
      <c r="I1580" s="144"/>
      <c r="J1580" s="187"/>
      <c r="K1580" s="143"/>
      <c r="L1580" s="122"/>
      <c r="M1580" s="169"/>
      <c r="N1580" s="169"/>
      <c r="O1580" s="169"/>
      <c r="P1580" s="167"/>
      <c r="Q1580" s="167"/>
    </row>
    <row r="1581" spans="3:17" ht="16.5" customHeight="1">
      <c r="C1581" s="241"/>
      <c r="D1581" s="160"/>
      <c r="E1581" s="140"/>
      <c r="F1581" s="141"/>
      <c r="G1581" s="141"/>
      <c r="H1581" s="143"/>
      <c r="I1581" s="144"/>
      <c r="J1581" s="187"/>
      <c r="K1581" s="143"/>
      <c r="L1581" s="122"/>
      <c r="M1581" s="169"/>
      <c r="N1581" s="169"/>
      <c r="O1581" s="169"/>
      <c r="P1581" s="167"/>
      <c r="Q1581" s="167"/>
    </row>
    <row r="1582" spans="3:17" ht="16.5" customHeight="1">
      <c r="C1582" s="241"/>
      <c r="D1582" s="160"/>
      <c r="E1582" s="140"/>
      <c r="F1582" s="141"/>
      <c r="G1582" s="141"/>
      <c r="H1582" s="143"/>
      <c r="I1582" s="144"/>
      <c r="J1582" s="187"/>
      <c r="K1582" s="143"/>
      <c r="L1582" s="122"/>
      <c r="M1582" s="169"/>
      <c r="N1582" s="169"/>
      <c r="O1582" s="169"/>
      <c r="P1582" s="167"/>
      <c r="Q1582" s="167"/>
    </row>
    <row r="1583" spans="3:17" ht="16.5" customHeight="1">
      <c r="C1583" s="241"/>
      <c r="D1583" s="160"/>
      <c r="E1583" s="140"/>
      <c r="F1583" s="141"/>
      <c r="G1583" s="141"/>
      <c r="H1583" s="143"/>
      <c r="I1583" s="144"/>
      <c r="J1583" s="187"/>
      <c r="K1583" s="143"/>
      <c r="L1583" s="122"/>
      <c r="M1583" s="169"/>
      <c r="N1583" s="169"/>
      <c r="O1583" s="169"/>
      <c r="P1583" s="167"/>
      <c r="Q1583" s="167"/>
    </row>
    <row r="1584" spans="3:17" ht="16.5" customHeight="1">
      <c r="C1584" s="241"/>
      <c r="D1584" s="160"/>
      <c r="E1584" s="140"/>
      <c r="F1584" s="141"/>
      <c r="G1584" s="141"/>
      <c r="H1584" s="143"/>
      <c r="I1584" s="144"/>
      <c r="J1584" s="187"/>
      <c r="K1584" s="143"/>
      <c r="L1584" s="122"/>
      <c r="M1584" s="169"/>
      <c r="N1584" s="169"/>
      <c r="O1584" s="169"/>
      <c r="P1584" s="167"/>
      <c r="Q1584" s="167"/>
    </row>
    <row r="1585" spans="3:17" ht="16.5" customHeight="1">
      <c r="C1585" s="241"/>
      <c r="D1585" s="160"/>
      <c r="E1585" s="140"/>
      <c r="F1585" s="141"/>
      <c r="G1585" s="141"/>
      <c r="H1585" s="143"/>
      <c r="I1585" s="144"/>
      <c r="J1585" s="187"/>
      <c r="K1585" s="143"/>
      <c r="L1585" s="122"/>
      <c r="M1585" s="169"/>
      <c r="N1585" s="169"/>
      <c r="O1585" s="169"/>
      <c r="P1585" s="167"/>
      <c r="Q1585" s="167"/>
    </row>
    <row r="1586" spans="3:17" ht="16.5" customHeight="1">
      <c r="C1586" s="241"/>
      <c r="D1586" s="160"/>
      <c r="E1586" s="140"/>
      <c r="F1586" s="141"/>
      <c r="G1586" s="141"/>
      <c r="H1586" s="143"/>
      <c r="I1586" s="144"/>
      <c r="J1586" s="187"/>
      <c r="K1586" s="143"/>
      <c r="L1586" s="122"/>
      <c r="M1586" s="169"/>
      <c r="N1586" s="169"/>
      <c r="O1586" s="169"/>
      <c r="P1586" s="167"/>
      <c r="Q1586" s="167"/>
    </row>
    <row r="1587" spans="3:17" ht="16.5" customHeight="1">
      <c r="C1587" s="241"/>
      <c r="D1587" s="160"/>
      <c r="E1587" s="140"/>
      <c r="F1587" s="141"/>
      <c r="G1587" s="141"/>
      <c r="H1587" s="143"/>
      <c r="I1587" s="144"/>
      <c r="J1587" s="187"/>
      <c r="K1587" s="143"/>
      <c r="L1587" s="122"/>
      <c r="M1587" s="169"/>
      <c r="N1587" s="169"/>
      <c r="O1587" s="169"/>
      <c r="P1587" s="167"/>
      <c r="Q1587" s="167"/>
    </row>
    <row r="1588" spans="3:17" ht="16.5" customHeight="1">
      <c r="C1588" s="241"/>
      <c r="D1588" s="160"/>
      <c r="E1588" s="140"/>
      <c r="F1588" s="141"/>
      <c r="G1588" s="141"/>
      <c r="H1588" s="143"/>
      <c r="I1588" s="144"/>
      <c r="J1588" s="187"/>
      <c r="K1588" s="143"/>
      <c r="L1588" s="122"/>
      <c r="M1588" s="169"/>
      <c r="N1588" s="169"/>
      <c r="O1588" s="169"/>
      <c r="P1588" s="167"/>
      <c r="Q1588" s="167"/>
    </row>
    <row r="1589" spans="3:17" ht="16.5" customHeight="1">
      <c r="C1589" s="241"/>
      <c r="D1589" s="160"/>
      <c r="E1589" s="140"/>
      <c r="F1589" s="141"/>
      <c r="G1589" s="141"/>
      <c r="H1589" s="143"/>
      <c r="I1589" s="144"/>
      <c r="J1589" s="187"/>
      <c r="K1589" s="143"/>
      <c r="L1589" s="122"/>
      <c r="M1589" s="169"/>
      <c r="N1589" s="169"/>
      <c r="O1589" s="169"/>
      <c r="P1589" s="167"/>
      <c r="Q1589" s="167"/>
    </row>
    <row r="1590" spans="3:17" ht="16.5" customHeight="1">
      <c r="C1590" s="241"/>
      <c r="D1590" s="160"/>
      <c r="E1590" s="140"/>
      <c r="F1590" s="141"/>
      <c r="G1590" s="141"/>
      <c r="H1590" s="143"/>
      <c r="I1590" s="144"/>
      <c r="J1590" s="187"/>
      <c r="K1590" s="143"/>
      <c r="L1590" s="122"/>
      <c r="M1590" s="169"/>
      <c r="N1590" s="169"/>
      <c r="O1590" s="169"/>
      <c r="P1590" s="167"/>
      <c r="Q1590" s="167"/>
    </row>
    <row r="1591" spans="3:17" ht="16.5" customHeight="1">
      <c r="C1591" s="241"/>
      <c r="D1591" s="160"/>
      <c r="E1591" s="140"/>
      <c r="F1591" s="141"/>
      <c r="G1591" s="141"/>
      <c r="H1591" s="143"/>
      <c r="I1591" s="144"/>
      <c r="J1591" s="187"/>
      <c r="K1591" s="143"/>
      <c r="L1591" s="122"/>
      <c r="M1591" s="169"/>
      <c r="N1591" s="169"/>
      <c r="O1591" s="169"/>
      <c r="P1591" s="167"/>
      <c r="Q1591" s="167"/>
    </row>
    <row r="1592" spans="3:17" ht="16.5" customHeight="1">
      <c r="C1592" s="241"/>
      <c r="D1592" s="160"/>
      <c r="E1592" s="140"/>
      <c r="F1592" s="141"/>
      <c r="G1592" s="141"/>
      <c r="H1592" s="143"/>
      <c r="I1592" s="144"/>
      <c r="J1592" s="187"/>
      <c r="K1592" s="143"/>
      <c r="L1592" s="122"/>
      <c r="M1592" s="169"/>
      <c r="N1592" s="169"/>
      <c r="O1592" s="169"/>
      <c r="P1592" s="167"/>
      <c r="Q1592" s="167"/>
    </row>
    <row r="1593" spans="3:17" ht="16.5" customHeight="1">
      <c r="C1593" s="241"/>
      <c r="D1593" s="160"/>
      <c r="E1593" s="140"/>
      <c r="F1593" s="141"/>
      <c r="G1593" s="141"/>
      <c r="H1593" s="143"/>
      <c r="I1593" s="144"/>
      <c r="J1593" s="187"/>
      <c r="K1593" s="143"/>
      <c r="L1593" s="122"/>
      <c r="M1593" s="169"/>
      <c r="N1593" s="169"/>
      <c r="O1593" s="169"/>
      <c r="P1593" s="167"/>
      <c r="Q1593" s="167"/>
    </row>
    <row r="1594" spans="3:17" ht="16.5" customHeight="1">
      <c r="C1594" s="241"/>
      <c r="D1594" s="160"/>
      <c r="E1594" s="140"/>
      <c r="F1594" s="141"/>
      <c r="G1594" s="141"/>
      <c r="H1594" s="143"/>
      <c r="I1594" s="144"/>
      <c r="J1594" s="187"/>
      <c r="K1594" s="143"/>
      <c r="L1594" s="122"/>
      <c r="M1594" s="169"/>
      <c r="N1594" s="169"/>
      <c r="O1594" s="169"/>
      <c r="P1594" s="167"/>
      <c r="Q1594" s="167"/>
    </row>
    <row r="1595" spans="3:17" ht="16.5" customHeight="1">
      <c r="C1595" s="241"/>
      <c r="D1595" s="160"/>
      <c r="E1595" s="140"/>
      <c r="F1595" s="141"/>
      <c r="G1595" s="141"/>
      <c r="H1595" s="143"/>
      <c r="I1595" s="144"/>
      <c r="J1595" s="187"/>
      <c r="K1595" s="143"/>
      <c r="L1595" s="122"/>
      <c r="M1595" s="169"/>
      <c r="N1595" s="169"/>
      <c r="O1595" s="169"/>
      <c r="P1595" s="167"/>
      <c r="Q1595" s="167"/>
    </row>
    <row r="1596" spans="3:17" ht="16.5" customHeight="1">
      <c r="C1596" s="241"/>
      <c r="D1596" s="160"/>
      <c r="E1596" s="140"/>
      <c r="F1596" s="141"/>
      <c r="G1596" s="141"/>
      <c r="H1596" s="143"/>
      <c r="I1596" s="144"/>
      <c r="J1596" s="187"/>
      <c r="K1596" s="143"/>
      <c r="L1596" s="122"/>
      <c r="M1596" s="169"/>
      <c r="N1596" s="169"/>
      <c r="O1596" s="169"/>
      <c r="P1596" s="167"/>
      <c r="Q1596" s="167"/>
    </row>
    <row r="1597" spans="3:17" ht="16.5" customHeight="1">
      <c r="C1597" s="241"/>
      <c r="D1597" s="160"/>
      <c r="E1597" s="140"/>
      <c r="F1597" s="141"/>
      <c r="G1597" s="141"/>
      <c r="H1597" s="143"/>
      <c r="I1597" s="144"/>
      <c r="J1597" s="187"/>
      <c r="K1597" s="143"/>
      <c r="L1597" s="122"/>
      <c r="M1597" s="169"/>
      <c r="N1597" s="169"/>
      <c r="O1597" s="169"/>
      <c r="P1597" s="167"/>
      <c r="Q1597" s="167"/>
    </row>
    <row r="1598" spans="3:17" ht="16.5" customHeight="1">
      <c r="C1598" s="241"/>
      <c r="D1598" s="160"/>
      <c r="E1598" s="140"/>
      <c r="F1598" s="141"/>
      <c r="G1598" s="141"/>
      <c r="H1598" s="143"/>
      <c r="I1598" s="144"/>
      <c r="J1598" s="187"/>
      <c r="K1598" s="143"/>
      <c r="L1598" s="122"/>
      <c r="M1598" s="169"/>
      <c r="N1598" s="169"/>
      <c r="O1598" s="169"/>
      <c r="P1598" s="167"/>
      <c r="Q1598" s="167"/>
    </row>
    <row r="1599" spans="3:17" ht="16.5" customHeight="1">
      <c r="C1599" s="241"/>
      <c r="D1599" s="160"/>
      <c r="E1599" s="140"/>
      <c r="F1599" s="141"/>
      <c r="G1599" s="141"/>
      <c r="H1599" s="143"/>
      <c r="I1599" s="144"/>
      <c r="J1599" s="187"/>
      <c r="K1599" s="143"/>
      <c r="L1599" s="122"/>
      <c r="M1599" s="169"/>
      <c r="N1599" s="169"/>
      <c r="O1599" s="169"/>
      <c r="P1599" s="167"/>
      <c r="Q1599" s="167"/>
    </row>
    <row r="1600" spans="3:17" ht="16.5" customHeight="1">
      <c r="C1600" s="241"/>
      <c r="D1600" s="160"/>
      <c r="E1600" s="140"/>
      <c r="F1600" s="141"/>
      <c r="G1600" s="141"/>
      <c r="H1600" s="143"/>
      <c r="I1600" s="144"/>
      <c r="J1600" s="187"/>
      <c r="K1600" s="143"/>
      <c r="L1600" s="122"/>
      <c r="M1600" s="169"/>
      <c r="N1600" s="169"/>
      <c r="O1600" s="169"/>
      <c r="P1600" s="167"/>
      <c r="Q1600" s="167"/>
    </row>
    <row r="1601" spans="3:17" ht="16.5" customHeight="1">
      <c r="C1601" s="241"/>
      <c r="D1601" s="160"/>
      <c r="E1601" s="140"/>
      <c r="F1601" s="141"/>
      <c r="G1601" s="141"/>
      <c r="H1601" s="143"/>
      <c r="I1601" s="144"/>
      <c r="J1601" s="187"/>
      <c r="K1601" s="143"/>
      <c r="L1601" s="122"/>
      <c r="M1601" s="169"/>
      <c r="N1601" s="169"/>
      <c r="O1601" s="169"/>
      <c r="P1601" s="167"/>
      <c r="Q1601" s="167"/>
    </row>
    <row r="1602" spans="3:17" ht="16.5" customHeight="1">
      <c r="C1602" s="241"/>
      <c r="D1602" s="160"/>
      <c r="E1602" s="140"/>
      <c r="F1602" s="141"/>
      <c r="G1602" s="141"/>
      <c r="H1602" s="143"/>
      <c r="I1602" s="144"/>
      <c r="J1602" s="187"/>
      <c r="K1602" s="143"/>
      <c r="L1602" s="122"/>
      <c r="M1602" s="169"/>
      <c r="N1602" s="169"/>
      <c r="O1602" s="169"/>
      <c r="P1602" s="167"/>
      <c r="Q1602" s="167"/>
    </row>
    <row r="1603" spans="3:17" ht="16.5" customHeight="1">
      <c r="C1603" s="241"/>
      <c r="D1603" s="160"/>
      <c r="E1603" s="140"/>
      <c r="F1603" s="141"/>
      <c r="G1603" s="141"/>
      <c r="H1603" s="143"/>
      <c r="I1603" s="144"/>
      <c r="J1603" s="187"/>
      <c r="K1603" s="143"/>
      <c r="L1603" s="122"/>
      <c r="M1603" s="169"/>
      <c r="N1603" s="169"/>
      <c r="O1603" s="169"/>
      <c r="P1603" s="167"/>
      <c r="Q1603" s="167"/>
    </row>
    <row r="1604" spans="3:17" ht="16.5" customHeight="1">
      <c r="C1604" s="241"/>
      <c r="D1604" s="160"/>
      <c r="E1604" s="140"/>
      <c r="F1604" s="141"/>
      <c r="G1604" s="141"/>
      <c r="H1604" s="143"/>
      <c r="I1604" s="144"/>
      <c r="J1604" s="187"/>
      <c r="K1604" s="143"/>
      <c r="L1604" s="122"/>
      <c r="M1604" s="169"/>
      <c r="N1604" s="169"/>
      <c r="O1604" s="169"/>
      <c r="P1604" s="167"/>
      <c r="Q1604" s="167"/>
    </row>
    <row r="1605" spans="3:17" ht="16.5" customHeight="1">
      <c r="C1605" s="241"/>
      <c r="D1605" s="160"/>
      <c r="E1605" s="140"/>
      <c r="F1605" s="141"/>
      <c r="G1605" s="141"/>
      <c r="H1605" s="143"/>
      <c r="I1605" s="144"/>
      <c r="J1605" s="187"/>
      <c r="K1605" s="143"/>
      <c r="L1605" s="122"/>
      <c r="M1605" s="169"/>
      <c r="N1605" s="169"/>
      <c r="O1605" s="169"/>
      <c r="P1605" s="167"/>
      <c r="Q1605" s="167"/>
    </row>
    <row r="1606" spans="3:17" ht="16.5" customHeight="1">
      <c r="C1606" s="241"/>
      <c r="D1606" s="160"/>
      <c r="E1606" s="140"/>
      <c r="F1606" s="141"/>
      <c r="G1606" s="141"/>
      <c r="H1606" s="143"/>
      <c r="I1606" s="144"/>
      <c r="J1606" s="187"/>
      <c r="K1606" s="143"/>
      <c r="L1606" s="122"/>
      <c r="M1606" s="169"/>
      <c r="N1606" s="169"/>
      <c r="O1606" s="169"/>
      <c r="P1606" s="167"/>
      <c r="Q1606" s="167"/>
    </row>
    <row r="1607" spans="3:17" ht="16.5" customHeight="1">
      <c r="C1607" s="241"/>
      <c r="D1607" s="160"/>
      <c r="E1607" s="140"/>
      <c r="F1607" s="141"/>
      <c r="G1607" s="141"/>
      <c r="H1607" s="143"/>
      <c r="I1607" s="144"/>
      <c r="J1607" s="187"/>
      <c r="K1607" s="143"/>
      <c r="L1607" s="122"/>
      <c r="M1607" s="169"/>
      <c r="N1607" s="169"/>
      <c r="O1607" s="169"/>
      <c r="P1607" s="167"/>
      <c r="Q1607" s="167"/>
    </row>
    <row r="1608" spans="3:17" ht="16.5" customHeight="1">
      <c r="C1608" s="241"/>
      <c r="D1608" s="160"/>
      <c r="E1608" s="140"/>
      <c r="F1608" s="141"/>
      <c r="G1608" s="141"/>
      <c r="H1608" s="143"/>
      <c r="I1608" s="144"/>
      <c r="J1608" s="187"/>
      <c r="K1608" s="143"/>
      <c r="L1608" s="122"/>
      <c r="M1608" s="169"/>
      <c r="N1608" s="169"/>
      <c r="O1608" s="169"/>
      <c r="P1608" s="167"/>
      <c r="Q1608" s="167"/>
    </row>
    <row r="1609" spans="3:17" ht="16.5" customHeight="1">
      <c r="C1609" s="241"/>
      <c r="D1609" s="160"/>
      <c r="E1609" s="140"/>
      <c r="F1609" s="141"/>
      <c r="G1609" s="141"/>
      <c r="H1609" s="143"/>
      <c r="I1609" s="144"/>
      <c r="J1609" s="187"/>
      <c r="K1609" s="143"/>
      <c r="L1609" s="122"/>
      <c r="M1609" s="169"/>
      <c r="N1609" s="169"/>
      <c r="O1609" s="169"/>
      <c r="P1609" s="167"/>
      <c r="Q1609" s="167"/>
    </row>
    <row r="1610" spans="3:17" ht="16.5" customHeight="1">
      <c r="C1610" s="241"/>
      <c r="D1610" s="160"/>
      <c r="E1610" s="140"/>
      <c r="F1610" s="141"/>
      <c r="G1610" s="141"/>
      <c r="H1610" s="143"/>
      <c r="I1610" s="144"/>
      <c r="J1610" s="187"/>
      <c r="K1610" s="143"/>
      <c r="L1610" s="122"/>
      <c r="M1610" s="169"/>
      <c r="N1610" s="169"/>
      <c r="O1610" s="169"/>
      <c r="P1610" s="167"/>
      <c r="Q1610" s="167"/>
    </row>
    <row r="1611" spans="3:17" ht="16.5" customHeight="1">
      <c r="C1611" s="241"/>
      <c r="D1611" s="160"/>
      <c r="E1611" s="140"/>
      <c r="F1611" s="141"/>
      <c r="G1611" s="141"/>
      <c r="H1611" s="143"/>
      <c r="I1611" s="144"/>
      <c r="J1611" s="187"/>
      <c r="K1611" s="143"/>
      <c r="L1611" s="122"/>
      <c r="M1611" s="169"/>
      <c r="N1611" s="169"/>
      <c r="O1611" s="169"/>
      <c r="P1611" s="167"/>
      <c r="Q1611" s="167"/>
    </row>
    <row r="1612" spans="3:17" ht="16.5" customHeight="1">
      <c r="C1612" s="241"/>
      <c r="D1612" s="160"/>
      <c r="E1612" s="140"/>
      <c r="F1612" s="141"/>
      <c r="G1612" s="141"/>
      <c r="H1612" s="143"/>
      <c r="I1612" s="144"/>
      <c r="J1612" s="187"/>
      <c r="K1612" s="143"/>
      <c r="L1612" s="122"/>
      <c r="M1612" s="169"/>
      <c r="N1612" s="169"/>
      <c r="O1612" s="169"/>
      <c r="P1612" s="167"/>
      <c r="Q1612" s="167"/>
    </row>
    <row r="1613" spans="3:17" ht="16.5" customHeight="1">
      <c r="C1613" s="241"/>
      <c r="D1613" s="160"/>
      <c r="E1613" s="140"/>
      <c r="F1613" s="141"/>
      <c r="G1613" s="141"/>
      <c r="H1613" s="143"/>
      <c r="I1613" s="144"/>
      <c r="J1613" s="187"/>
      <c r="K1613" s="143"/>
      <c r="L1613" s="122"/>
      <c r="M1613" s="169"/>
      <c r="N1613" s="169"/>
      <c r="O1613" s="169"/>
      <c r="P1613" s="167"/>
      <c r="Q1613" s="167"/>
    </row>
    <row r="1614" spans="3:17" ht="16.5" customHeight="1">
      <c r="C1614" s="241"/>
      <c r="D1614" s="160"/>
      <c r="E1614" s="140"/>
      <c r="F1614" s="141"/>
      <c r="G1614" s="141"/>
      <c r="H1614" s="143"/>
      <c r="I1614" s="144"/>
      <c r="J1614" s="187"/>
      <c r="K1614" s="143"/>
      <c r="L1614" s="122"/>
      <c r="M1614" s="169"/>
      <c r="N1614" s="169"/>
      <c r="O1614" s="169"/>
      <c r="P1614" s="167"/>
      <c r="Q1614" s="167"/>
    </row>
    <row r="1615" spans="3:17" ht="16.5" customHeight="1">
      <c r="C1615" s="241"/>
      <c r="D1615" s="160"/>
      <c r="E1615" s="140"/>
      <c r="F1615" s="141"/>
      <c r="G1615" s="141"/>
      <c r="H1615" s="143"/>
      <c r="I1615" s="144"/>
      <c r="J1615" s="187"/>
      <c r="K1615" s="143"/>
      <c r="L1615" s="122"/>
      <c r="M1615" s="169"/>
      <c r="N1615" s="169"/>
      <c r="O1615" s="169"/>
      <c r="P1615" s="167"/>
      <c r="Q1615" s="167"/>
    </row>
    <row r="1616" spans="3:17" ht="16.5" customHeight="1">
      <c r="C1616" s="241"/>
      <c r="D1616" s="160"/>
      <c r="E1616" s="140"/>
      <c r="F1616" s="141"/>
      <c r="G1616" s="141"/>
      <c r="H1616" s="143"/>
      <c r="I1616" s="144"/>
      <c r="J1616" s="187"/>
      <c r="K1616" s="143"/>
      <c r="L1616" s="122"/>
      <c r="M1616" s="169"/>
      <c r="N1616" s="169"/>
      <c r="O1616" s="169"/>
      <c r="P1616" s="167"/>
      <c r="Q1616" s="167"/>
    </row>
    <row r="1617" spans="3:17" ht="16.5" customHeight="1">
      <c r="C1617" s="241"/>
      <c r="D1617" s="160"/>
      <c r="E1617" s="140"/>
      <c r="F1617" s="141"/>
      <c r="G1617" s="141"/>
      <c r="H1617" s="143"/>
      <c r="I1617" s="144"/>
      <c r="J1617" s="187"/>
      <c r="K1617" s="143"/>
      <c r="L1617" s="122"/>
      <c r="M1617" s="169"/>
      <c r="N1617" s="169"/>
      <c r="O1617" s="169"/>
      <c r="P1617" s="167"/>
      <c r="Q1617" s="167"/>
    </row>
    <row r="1618" spans="3:17" ht="16.5" customHeight="1">
      <c r="C1618" s="241"/>
      <c r="D1618" s="160"/>
      <c r="E1618" s="140"/>
      <c r="F1618" s="141"/>
      <c r="G1618" s="141"/>
      <c r="H1618" s="143"/>
      <c r="I1618" s="144"/>
      <c r="J1618" s="187"/>
      <c r="K1618" s="143"/>
      <c r="L1618" s="122"/>
      <c r="M1618" s="169"/>
      <c r="N1618" s="169"/>
      <c r="O1618" s="169"/>
      <c r="P1618" s="167"/>
      <c r="Q1618" s="167"/>
    </row>
    <row r="1619" spans="3:17" ht="16.5" customHeight="1">
      <c r="C1619" s="241"/>
      <c r="D1619" s="160"/>
      <c r="E1619" s="140"/>
      <c r="F1619" s="141"/>
      <c r="G1619" s="141"/>
      <c r="H1619" s="143"/>
      <c r="I1619" s="144"/>
      <c r="J1619" s="187"/>
      <c r="K1619" s="143"/>
      <c r="L1619" s="122"/>
      <c r="M1619" s="169"/>
      <c r="N1619" s="169"/>
      <c r="O1619" s="169"/>
      <c r="P1619" s="167"/>
      <c r="Q1619" s="167"/>
    </row>
    <row r="1620" spans="3:17" ht="16.5" customHeight="1">
      <c r="C1620" s="241"/>
      <c r="D1620" s="160"/>
      <c r="E1620" s="140"/>
      <c r="F1620" s="141"/>
      <c r="G1620" s="141"/>
      <c r="H1620" s="143"/>
      <c r="I1620" s="144"/>
      <c r="J1620" s="187"/>
      <c r="K1620" s="143"/>
      <c r="L1620" s="122"/>
      <c r="M1620" s="169"/>
      <c r="N1620" s="169"/>
      <c r="O1620" s="169"/>
      <c r="P1620" s="167"/>
      <c r="Q1620" s="167"/>
    </row>
    <row r="1621" spans="3:17" ht="16.5" customHeight="1">
      <c r="C1621" s="241"/>
      <c r="D1621" s="160"/>
      <c r="E1621" s="140"/>
      <c r="F1621" s="141"/>
      <c r="G1621" s="141"/>
      <c r="H1621" s="143"/>
      <c r="I1621" s="144"/>
      <c r="J1621" s="187"/>
      <c r="K1621" s="143"/>
      <c r="L1621" s="122"/>
      <c r="M1621" s="169"/>
      <c r="N1621" s="169"/>
      <c r="O1621" s="169"/>
      <c r="P1621" s="167"/>
      <c r="Q1621" s="167"/>
    </row>
    <row r="1622" spans="3:17" ht="16.5" customHeight="1">
      <c r="C1622" s="241"/>
      <c r="D1622" s="160"/>
      <c r="E1622" s="140"/>
      <c r="F1622" s="141"/>
      <c r="G1622" s="141"/>
      <c r="H1622" s="143"/>
      <c r="I1622" s="144"/>
      <c r="J1622" s="187"/>
      <c r="K1622" s="143"/>
      <c r="L1622" s="122"/>
      <c r="M1622" s="169"/>
      <c r="N1622" s="169"/>
      <c r="O1622" s="169"/>
      <c r="P1622" s="167"/>
      <c r="Q1622" s="167"/>
    </row>
    <row r="1623" spans="3:17" ht="16.5" customHeight="1">
      <c r="C1623" s="241"/>
      <c r="D1623" s="160"/>
      <c r="E1623" s="140"/>
      <c r="F1623" s="141"/>
      <c r="G1623" s="141"/>
      <c r="H1623" s="143"/>
      <c r="I1623" s="144"/>
      <c r="J1623" s="187"/>
      <c r="K1623" s="143"/>
      <c r="L1623" s="122"/>
      <c r="M1623" s="169"/>
      <c r="N1623" s="169"/>
      <c r="O1623" s="169"/>
      <c r="P1623" s="167"/>
      <c r="Q1623" s="167"/>
    </row>
    <row r="1624" spans="3:17" ht="16.5" customHeight="1">
      <c r="C1624" s="241"/>
      <c r="D1624" s="160"/>
      <c r="E1624" s="140"/>
      <c r="F1624" s="141"/>
      <c r="G1624" s="141"/>
      <c r="H1624" s="143"/>
      <c r="I1624" s="144"/>
      <c r="J1624" s="187"/>
      <c r="K1624" s="143"/>
      <c r="L1624" s="122"/>
      <c r="M1624" s="169"/>
      <c r="N1624" s="169"/>
      <c r="O1624" s="169"/>
      <c r="P1624" s="167"/>
      <c r="Q1624" s="167"/>
    </row>
    <row r="1625" spans="3:17" ht="16.5" customHeight="1">
      <c r="C1625" s="241"/>
      <c r="D1625" s="160"/>
      <c r="E1625" s="140"/>
      <c r="F1625" s="141"/>
      <c r="G1625" s="141"/>
      <c r="H1625" s="143"/>
      <c r="I1625" s="144"/>
      <c r="J1625" s="187"/>
      <c r="K1625" s="143"/>
      <c r="L1625" s="122"/>
      <c r="M1625" s="169"/>
      <c r="N1625" s="169"/>
      <c r="O1625" s="169"/>
      <c r="P1625" s="167"/>
      <c r="Q1625" s="167"/>
    </row>
    <row r="1626" spans="3:17" ht="16.5" customHeight="1">
      <c r="C1626" s="241"/>
      <c r="D1626" s="160"/>
      <c r="E1626" s="140"/>
      <c r="F1626" s="141"/>
      <c r="G1626" s="141"/>
      <c r="H1626" s="143"/>
      <c r="I1626" s="144"/>
      <c r="J1626" s="187"/>
      <c r="K1626" s="143"/>
      <c r="L1626" s="122"/>
      <c r="M1626" s="169"/>
      <c r="N1626" s="169"/>
      <c r="O1626" s="169"/>
      <c r="P1626" s="167"/>
      <c r="Q1626" s="167"/>
    </row>
    <row r="1627" spans="3:17" ht="16.5" customHeight="1">
      <c r="C1627" s="241"/>
      <c r="D1627" s="160"/>
      <c r="E1627" s="140"/>
      <c r="F1627" s="141"/>
      <c r="G1627" s="141"/>
      <c r="H1627" s="143"/>
      <c r="I1627" s="144"/>
      <c r="J1627" s="187"/>
      <c r="K1627" s="143"/>
      <c r="L1627" s="122"/>
      <c r="M1627" s="169"/>
      <c r="N1627" s="169"/>
      <c r="O1627" s="169"/>
      <c r="P1627" s="167"/>
      <c r="Q1627" s="167"/>
    </row>
    <row r="1628" spans="3:17" ht="16.5" customHeight="1">
      <c r="C1628" s="241"/>
      <c r="D1628" s="160"/>
      <c r="E1628" s="140"/>
      <c r="F1628" s="141"/>
      <c r="G1628" s="141"/>
      <c r="H1628" s="143"/>
      <c r="I1628" s="144"/>
      <c r="J1628" s="187"/>
      <c r="K1628" s="143"/>
      <c r="L1628" s="122"/>
      <c r="M1628" s="169"/>
      <c r="N1628" s="169"/>
      <c r="O1628" s="169"/>
      <c r="P1628" s="167"/>
      <c r="Q1628" s="167"/>
    </row>
    <row r="1629" spans="3:17" ht="16.5" customHeight="1">
      <c r="C1629" s="241"/>
      <c r="D1629" s="160"/>
      <c r="E1629" s="140"/>
      <c r="F1629" s="141"/>
      <c r="G1629" s="141"/>
      <c r="H1629" s="143"/>
      <c r="I1629" s="144"/>
      <c r="J1629" s="187"/>
      <c r="K1629" s="143"/>
      <c r="L1629" s="122"/>
      <c r="M1629" s="169"/>
      <c r="N1629" s="169"/>
      <c r="O1629" s="169"/>
      <c r="P1629" s="167"/>
      <c r="Q1629" s="167"/>
    </row>
    <row r="1630" spans="3:17" ht="16.5" customHeight="1">
      <c r="C1630" s="241"/>
      <c r="D1630" s="160"/>
      <c r="E1630" s="140"/>
      <c r="F1630" s="141"/>
      <c r="G1630" s="141"/>
      <c r="H1630" s="143"/>
      <c r="I1630" s="144"/>
      <c r="J1630" s="187"/>
      <c r="K1630" s="143"/>
      <c r="L1630" s="122"/>
      <c r="M1630" s="169"/>
      <c r="N1630" s="169"/>
      <c r="O1630" s="169"/>
      <c r="P1630" s="167"/>
      <c r="Q1630" s="167"/>
    </row>
    <row r="1631" spans="3:17" ht="16.5" customHeight="1">
      <c r="C1631" s="241"/>
      <c r="D1631" s="160"/>
      <c r="E1631" s="140"/>
      <c r="F1631" s="141"/>
      <c r="G1631" s="141"/>
      <c r="H1631" s="143"/>
      <c r="I1631" s="144"/>
      <c r="J1631" s="187"/>
      <c r="K1631" s="143"/>
      <c r="L1631" s="122"/>
      <c r="M1631" s="169"/>
      <c r="N1631" s="169"/>
      <c r="O1631" s="169"/>
      <c r="P1631" s="167"/>
      <c r="Q1631" s="167"/>
    </row>
    <row r="1632" spans="3:17" ht="16.5" customHeight="1">
      <c r="C1632" s="241"/>
      <c r="D1632" s="160"/>
      <c r="E1632" s="140"/>
      <c r="F1632" s="141"/>
      <c r="G1632" s="141"/>
      <c r="H1632" s="143"/>
      <c r="I1632" s="144"/>
      <c r="J1632" s="187"/>
      <c r="K1632" s="143"/>
      <c r="L1632" s="122"/>
      <c r="M1632" s="169"/>
      <c r="N1632" s="169"/>
      <c r="O1632" s="169"/>
      <c r="P1632" s="167"/>
      <c r="Q1632" s="167"/>
    </row>
    <row r="1633" spans="3:17" ht="16.5" customHeight="1">
      <c r="C1633" s="241"/>
      <c r="D1633" s="160"/>
      <c r="E1633" s="140"/>
      <c r="F1633" s="141"/>
      <c r="G1633" s="141"/>
      <c r="H1633" s="143"/>
      <c r="I1633" s="144"/>
      <c r="J1633" s="187"/>
      <c r="K1633" s="143"/>
      <c r="L1633" s="122"/>
      <c r="M1633" s="169"/>
      <c r="N1633" s="169"/>
      <c r="O1633" s="169"/>
      <c r="P1633" s="167"/>
      <c r="Q1633" s="167"/>
    </row>
    <row r="1634" spans="3:17" ht="16.5" customHeight="1">
      <c r="C1634" s="241"/>
      <c r="D1634" s="160"/>
      <c r="E1634" s="140"/>
      <c r="F1634" s="141"/>
      <c r="G1634" s="141"/>
      <c r="H1634" s="143"/>
      <c r="I1634" s="144"/>
      <c r="J1634" s="187"/>
      <c r="K1634" s="143"/>
      <c r="L1634" s="122"/>
      <c r="M1634" s="169"/>
      <c r="N1634" s="169"/>
      <c r="O1634" s="169"/>
      <c r="P1634" s="167"/>
      <c r="Q1634" s="167"/>
    </row>
    <row r="1635" spans="3:17" ht="16.5" customHeight="1">
      <c r="C1635" s="241"/>
      <c r="D1635" s="160"/>
      <c r="E1635" s="140"/>
      <c r="F1635" s="141"/>
      <c r="G1635" s="141"/>
      <c r="H1635" s="143"/>
      <c r="I1635" s="144"/>
      <c r="J1635" s="187"/>
      <c r="K1635" s="143"/>
      <c r="L1635" s="122"/>
      <c r="M1635" s="169"/>
      <c r="N1635" s="169"/>
      <c r="O1635" s="169"/>
      <c r="P1635" s="167"/>
      <c r="Q1635" s="167"/>
    </row>
    <row r="1636" spans="3:17" ht="16.5" customHeight="1">
      <c r="C1636" s="241"/>
      <c r="D1636" s="160"/>
      <c r="E1636" s="140"/>
      <c r="F1636" s="141"/>
      <c r="G1636" s="141"/>
      <c r="H1636" s="143"/>
      <c r="I1636" s="144"/>
      <c r="J1636" s="187"/>
      <c r="K1636" s="143"/>
      <c r="L1636" s="122"/>
      <c r="M1636" s="169"/>
      <c r="N1636" s="169"/>
      <c r="O1636" s="169"/>
      <c r="P1636" s="167"/>
      <c r="Q1636" s="167"/>
    </row>
    <row r="1637" spans="3:17" ht="16.5" customHeight="1">
      <c r="C1637" s="241"/>
      <c r="D1637" s="160"/>
      <c r="E1637" s="140"/>
      <c r="F1637" s="141"/>
      <c r="G1637" s="141"/>
      <c r="H1637" s="143"/>
      <c r="I1637" s="144"/>
      <c r="J1637" s="187"/>
      <c r="K1637" s="143"/>
      <c r="L1637" s="122"/>
      <c r="M1637" s="169"/>
      <c r="N1637" s="169"/>
      <c r="O1637" s="169"/>
      <c r="P1637" s="167"/>
      <c r="Q1637" s="167"/>
    </row>
    <row r="1638" spans="3:17" ht="16.5" customHeight="1">
      <c r="C1638" s="241"/>
      <c r="D1638" s="160"/>
      <c r="E1638" s="140"/>
      <c r="F1638" s="141"/>
      <c r="G1638" s="141"/>
      <c r="H1638" s="143"/>
      <c r="I1638" s="144"/>
      <c r="J1638" s="187"/>
      <c r="K1638" s="143"/>
      <c r="L1638" s="122"/>
      <c r="M1638" s="169"/>
      <c r="N1638" s="169"/>
      <c r="O1638" s="169"/>
      <c r="P1638" s="167"/>
      <c r="Q1638" s="167"/>
    </row>
    <row r="1639" spans="3:17" ht="16.5" customHeight="1">
      <c r="C1639" s="241"/>
      <c r="D1639" s="160"/>
      <c r="E1639" s="140"/>
      <c r="F1639" s="141"/>
      <c r="G1639" s="141"/>
      <c r="H1639" s="143"/>
      <c r="I1639" s="144"/>
      <c r="J1639" s="187"/>
      <c r="K1639" s="143"/>
      <c r="L1639" s="122"/>
      <c r="M1639" s="169"/>
      <c r="N1639" s="169"/>
      <c r="O1639" s="169"/>
      <c r="P1639" s="167"/>
      <c r="Q1639" s="167"/>
    </row>
    <row r="1640" spans="3:17" ht="16.5" customHeight="1">
      <c r="C1640" s="241"/>
      <c r="D1640" s="160"/>
      <c r="E1640" s="140"/>
      <c r="F1640" s="141"/>
      <c r="G1640" s="141"/>
      <c r="H1640" s="143"/>
      <c r="I1640" s="144"/>
      <c r="J1640" s="187"/>
      <c r="K1640" s="143"/>
      <c r="L1640" s="122"/>
      <c r="M1640" s="169"/>
      <c r="N1640" s="169"/>
      <c r="O1640" s="169"/>
      <c r="P1640" s="167"/>
      <c r="Q1640" s="167"/>
    </row>
    <row r="1641" spans="3:17" ht="16.5" customHeight="1">
      <c r="C1641" s="241"/>
      <c r="D1641" s="160"/>
      <c r="E1641" s="140"/>
      <c r="F1641" s="141"/>
      <c r="G1641" s="141"/>
      <c r="H1641" s="143"/>
      <c r="I1641" s="144"/>
      <c r="J1641" s="187"/>
      <c r="K1641" s="143"/>
      <c r="L1641" s="122"/>
      <c r="M1641" s="169"/>
      <c r="N1641" s="169"/>
      <c r="O1641" s="169"/>
      <c r="P1641" s="167"/>
      <c r="Q1641" s="167"/>
    </row>
    <row r="1642" spans="3:17" ht="16.5" customHeight="1">
      <c r="C1642" s="241"/>
      <c r="D1642" s="160"/>
      <c r="E1642" s="140"/>
      <c r="F1642" s="141"/>
      <c r="G1642" s="141"/>
      <c r="H1642" s="143"/>
      <c r="I1642" s="144"/>
      <c r="J1642" s="187"/>
      <c r="K1642" s="143"/>
      <c r="L1642" s="122"/>
      <c r="M1642" s="169"/>
      <c r="N1642" s="169"/>
      <c r="O1642" s="169"/>
      <c r="P1642" s="167"/>
      <c r="Q1642" s="167"/>
    </row>
    <row r="1643" spans="3:17" ht="16.5" customHeight="1">
      <c r="C1643" s="241"/>
      <c r="D1643" s="160"/>
      <c r="E1643" s="140"/>
      <c r="F1643" s="141"/>
      <c r="G1643" s="141"/>
      <c r="H1643" s="143"/>
      <c r="I1643" s="144"/>
      <c r="J1643" s="187"/>
      <c r="K1643" s="143"/>
      <c r="L1643" s="122"/>
      <c r="M1643" s="169"/>
      <c r="N1643" s="169"/>
      <c r="O1643" s="169"/>
      <c r="P1643" s="167"/>
      <c r="Q1643" s="167"/>
    </row>
    <row r="1644" spans="3:17" ht="16.5" customHeight="1">
      <c r="C1644" s="241"/>
      <c r="D1644" s="160"/>
      <c r="E1644" s="140"/>
      <c r="F1644" s="141"/>
      <c r="G1644" s="141"/>
      <c r="H1644" s="143"/>
      <c r="I1644" s="144"/>
      <c r="J1644" s="187"/>
      <c r="K1644" s="143"/>
      <c r="L1644" s="122"/>
      <c r="M1644" s="169"/>
      <c r="N1644" s="169"/>
      <c r="O1644" s="169"/>
      <c r="P1644" s="167"/>
      <c r="Q1644" s="167"/>
    </row>
    <row r="1645" spans="3:17" ht="16.5" customHeight="1">
      <c r="C1645" s="241"/>
      <c r="D1645" s="160"/>
      <c r="E1645" s="140"/>
      <c r="F1645" s="141"/>
      <c r="G1645" s="141"/>
      <c r="H1645" s="143"/>
      <c r="I1645" s="144"/>
      <c r="J1645" s="187"/>
      <c r="K1645" s="143"/>
      <c r="L1645" s="122"/>
      <c r="M1645" s="169"/>
      <c r="N1645" s="169"/>
      <c r="O1645" s="169"/>
      <c r="P1645" s="167"/>
      <c r="Q1645" s="167"/>
    </row>
    <row r="1646" spans="3:17" ht="16.5" customHeight="1">
      <c r="C1646" s="241"/>
      <c r="D1646" s="160"/>
      <c r="E1646" s="140"/>
      <c r="F1646" s="141"/>
      <c r="G1646" s="141"/>
      <c r="H1646" s="143"/>
      <c r="I1646" s="144"/>
      <c r="J1646" s="187"/>
      <c r="K1646" s="143"/>
      <c r="L1646" s="122"/>
      <c r="M1646" s="169"/>
      <c r="N1646" s="169"/>
      <c r="O1646" s="169"/>
      <c r="P1646" s="167"/>
      <c r="Q1646" s="167"/>
    </row>
    <row r="1647" spans="3:17" ht="16.5" customHeight="1">
      <c r="C1647" s="241"/>
      <c r="D1647" s="160"/>
      <c r="E1647" s="140"/>
      <c r="F1647" s="141"/>
      <c r="G1647" s="141"/>
      <c r="H1647" s="143"/>
      <c r="I1647" s="144"/>
      <c r="J1647" s="187"/>
      <c r="K1647" s="143"/>
      <c r="L1647" s="122"/>
      <c r="M1647" s="169"/>
      <c r="N1647" s="169"/>
      <c r="O1647" s="169"/>
      <c r="P1647" s="167"/>
      <c r="Q1647" s="167"/>
    </row>
    <row r="1648" spans="3:17" ht="16.5" customHeight="1">
      <c r="C1648" s="241"/>
      <c r="D1648" s="160"/>
      <c r="E1648" s="140"/>
      <c r="F1648" s="141"/>
      <c r="G1648" s="141"/>
      <c r="H1648" s="143"/>
      <c r="I1648" s="144"/>
      <c r="J1648" s="187"/>
      <c r="K1648" s="143"/>
      <c r="L1648" s="122"/>
      <c r="M1648" s="169"/>
      <c r="N1648" s="169"/>
      <c r="O1648" s="169"/>
      <c r="P1648" s="167"/>
      <c r="Q1648" s="167"/>
    </row>
    <row r="1649" spans="3:17" ht="16.5" customHeight="1">
      <c r="C1649" s="241"/>
      <c r="D1649" s="160"/>
      <c r="E1649" s="140"/>
      <c r="F1649" s="141"/>
      <c r="G1649" s="141"/>
      <c r="H1649" s="143"/>
      <c r="I1649" s="144"/>
      <c r="J1649" s="187"/>
      <c r="K1649" s="143"/>
      <c r="L1649" s="122"/>
      <c r="M1649" s="169"/>
      <c r="N1649" s="169"/>
      <c r="O1649" s="169"/>
      <c r="P1649" s="167"/>
      <c r="Q1649" s="167"/>
    </row>
    <row r="1650" spans="3:17" ht="16.5" customHeight="1">
      <c r="C1650" s="241"/>
      <c r="D1650" s="160"/>
      <c r="E1650" s="140"/>
      <c r="F1650" s="141"/>
      <c r="G1650" s="141"/>
      <c r="H1650" s="143"/>
      <c r="I1650" s="144"/>
      <c r="J1650" s="187"/>
      <c r="K1650" s="143"/>
      <c r="L1650" s="122"/>
      <c r="M1650" s="169"/>
      <c r="N1650" s="169"/>
      <c r="O1650" s="169"/>
      <c r="P1650" s="167"/>
      <c r="Q1650" s="167"/>
    </row>
    <row r="1651" spans="3:17" ht="16.5" customHeight="1">
      <c r="C1651" s="241"/>
      <c r="D1651" s="160"/>
      <c r="E1651" s="140"/>
      <c r="F1651" s="141"/>
      <c r="G1651" s="141"/>
      <c r="H1651" s="143"/>
      <c r="I1651" s="144"/>
      <c r="J1651" s="187"/>
      <c r="K1651" s="143"/>
      <c r="L1651" s="122"/>
      <c r="M1651" s="169"/>
      <c r="N1651" s="169"/>
      <c r="O1651" s="169"/>
      <c r="P1651" s="167"/>
      <c r="Q1651" s="167"/>
    </row>
    <row r="1652" spans="3:17" ht="16.5" customHeight="1">
      <c r="C1652" s="241"/>
      <c r="D1652" s="160"/>
      <c r="E1652" s="140"/>
      <c r="F1652" s="141"/>
      <c r="G1652" s="141"/>
      <c r="H1652" s="143"/>
      <c r="I1652" s="144"/>
      <c r="J1652" s="187"/>
      <c r="K1652" s="143"/>
      <c r="L1652" s="122"/>
      <c r="M1652" s="169"/>
      <c r="N1652" s="169"/>
      <c r="O1652" s="169"/>
      <c r="P1652" s="167"/>
      <c r="Q1652" s="167"/>
    </row>
    <row r="1653" spans="3:17" ht="16.5" customHeight="1">
      <c r="C1653" s="241"/>
      <c r="D1653" s="160"/>
      <c r="E1653" s="140"/>
      <c r="F1653" s="141"/>
      <c r="G1653" s="141"/>
      <c r="H1653" s="143"/>
      <c r="I1653" s="144"/>
      <c r="J1653" s="187"/>
      <c r="K1653" s="143"/>
      <c r="L1653" s="122"/>
      <c r="M1653" s="169"/>
      <c r="N1653" s="169"/>
      <c r="O1653" s="169"/>
      <c r="P1653" s="167"/>
      <c r="Q1653" s="167"/>
    </row>
    <row r="1654" spans="3:17" ht="16.5" customHeight="1">
      <c r="C1654" s="241"/>
      <c r="D1654" s="160"/>
      <c r="E1654" s="140"/>
      <c r="F1654" s="141"/>
      <c r="G1654" s="141"/>
      <c r="H1654" s="143"/>
      <c r="I1654" s="144"/>
      <c r="J1654" s="187"/>
      <c r="K1654" s="143"/>
      <c r="L1654" s="122"/>
      <c r="M1654" s="169"/>
      <c r="N1654" s="169"/>
      <c r="O1654" s="169"/>
      <c r="P1654" s="167"/>
      <c r="Q1654" s="167"/>
    </row>
    <row r="1655" spans="3:17" ht="16.5" customHeight="1">
      <c r="C1655" s="241"/>
      <c r="D1655" s="160"/>
      <c r="E1655" s="140"/>
      <c r="F1655" s="141"/>
      <c r="G1655" s="141"/>
      <c r="H1655" s="143"/>
      <c r="I1655" s="144"/>
      <c r="J1655" s="187"/>
      <c r="K1655" s="143"/>
      <c r="L1655" s="122"/>
      <c r="M1655" s="169"/>
      <c r="N1655" s="169"/>
      <c r="O1655" s="169"/>
      <c r="P1655" s="167"/>
      <c r="Q1655" s="167"/>
    </row>
    <row r="1656" spans="3:17" ht="16.5" customHeight="1">
      <c r="C1656" s="241"/>
      <c r="D1656" s="160"/>
      <c r="E1656" s="140"/>
      <c r="F1656" s="141"/>
      <c r="G1656" s="141"/>
      <c r="H1656" s="143"/>
      <c r="I1656" s="144"/>
      <c r="J1656" s="187"/>
      <c r="K1656" s="143"/>
      <c r="L1656" s="122"/>
      <c r="M1656" s="169"/>
      <c r="N1656" s="169"/>
      <c r="O1656" s="169"/>
      <c r="P1656" s="167"/>
      <c r="Q1656" s="167"/>
    </row>
    <row r="1657" spans="3:17" ht="16.5" customHeight="1">
      <c r="C1657" s="241"/>
      <c r="D1657" s="160"/>
      <c r="E1657" s="140"/>
      <c r="F1657" s="141"/>
      <c r="G1657" s="141"/>
      <c r="H1657" s="143"/>
      <c r="I1657" s="144"/>
      <c r="J1657" s="187"/>
      <c r="K1657" s="143"/>
      <c r="L1657" s="122"/>
      <c r="M1657" s="169"/>
      <c r="N1657" s="169"/>
      <c r="O1657" s="169"/>
      <c r="P1657" s="167"/>
      <c r="Q1657" s="167"/>
    </row>
    <row r="1658" spans="3:17" ht="16.5" customHeight="1">
      <c r="C1658" s="241"/>
      <c r="D1658" s="160"/>
      <c r="E1658" s="140"/>
      <c r="F1658" s="141"/>
      <c r="G1658" s="141"/>
      <c r="H1658" s="143"/>
      <c r="I1658" s="144"/>
      <c r="J1658" s="187"/>
      <c r="K1658" s="143"/>
      <c r="L1658" s="122"/>
      <c r="M1658" s="169"/>
      <c r="N1658" s="169"/>
      <c r="O1658" s="169"/>
      <c r="P1658" s="167"/>
      <c r="Q1658" s="167"/>
    </row>
    <row r="1659" spans="3:17" ht="16.5" customHeight="1">
      <c r="C1659" s="241"/>
      <c r="D1659" s="160"/>
      <c r="E1659" s="140"/>
      <c r="F1659" s="141"/>
      <c r="G1659" s="141"/>
      <c r="H1659" s="143"/>
      <c r="I1659" s="144"/>
      <c r="J1659" s="187"/>
      <c r="K1659" s="143"/>
      <c r="L1659" s="122"/>
      <c r="M1659" s="169"/>
      <c r="N1659" s="169"/>
      <c r="O1659" s="169"/>
      <c r="P1659" s="167"/>
      <c r="Q1659" s="167"/>
    </row>
    <row r="1660" spans="3:17" ht="16.5" customHeight="1">
      <c r="C1660" s="241"/>
      <c r="D1660" s="160"/>
      <c r="E1660" s="140"/>
      <c r="F1660" s="141"/>
      <c r="G1660" s="141"/>
      <c r="H1660" s="143"/>
      <c r="I1660" s="144"/>
      <c r="J1660" s="187"/>
      <c r="K1660" s="143"/>
      <c r="L1660" s="122"/>
      <c r="M1660" s="169"/>
      <c r="N1660" s="169"/>
      <c r="O1660" s="169"/>
      <c r="P1660" s="167"/>
      <c r="Q1660" s="167"/>
    </row>
    <row r="1661" spans="3:17" ht="16.5" customHeight="1">
      <c r="C1661" s="241"/>
      <c r="D1661" s="160"/>
      <c r="E1661" s="140"/>
      <c r="F1661" s="141"/>
      <c r="G1661" s="141"/>
      <c r="H1661" s="143"/>
      <c r="I1661" s="144"/>
      <c r="J1661" s="187"/>
      <c r="K1661" s="143"/>
      <c r="L1661" s="122"/>
      <c r="M1661" s="169"/>
      <c r="N1661" s="169"/>
      <c r="O1661" s="169"/>
      <c r="P1661" s="167"/>
      <c r="Q1661" s="167"/>
    </row>
    <row r="1662" spans="3:17" ht="16.5" customHeight="1">
      <c r="C1662" s="241"/>
      <c r="D1662" s="160"/>
      <c r="E1662" s="140"/>
      <c r="F1662" s="141"/>
      <c r="G1662" s="141"/>
      <c r="H1662" s="143"/>
      <c r="I1662" s="144"/>
      <c r="J1662" s="187"/>
      <c r="K1662" s="143"/>
      <c r="L1662" s="122"/>
      <c r="M1662" s="169"/>
      <c r="N1662" s="169"/>
      <c r="O1662" s="169"/>
      <c r="P1662" s="167"/>
      <c r="Q1662" s="167"/>
    </row>
    <row r="1663" spans="3:17" ht="16.5" customHeight="1">
      <c r="C1663" s="241"/>
      <c r="D1663" s="160"/>
      <c r="E1663" s="140"/>
      <c r="F1663" s="141"/>
      <c r="G1663" s="141"/>
      <c r="H1663" s="143"/>
      <c r="I1663" s="144"/>
      <c r="J1663" s="187"/>
      <c r="K1663" s="143"/>
      <c r="L1663" s="122"/>
      <c r="M1663" s="169"/>
      <c r="N1663" s="169"/>
      <c r="O1663" s="169"/>
      <c r="P1663" s="167"/>
      <c r="Q1663" s="167"/>
    </row>
    <row r="1664" spans="3:17" ht="16.5" customHeight="1">
      <c r="C1664" s="241"/>
      <c r="D1664" s="160"/>
      <c r="E1664" s="140"/>
      <c r="F1664" s="141"/>
      <c r="G1664" s="141"/>
      <c r="H1664" s="143"/>
      <c r="I1664" s="144"/>
      <c r="J1664" s="187"/>
      <c r="K1664" s="143"/>
      <c r="L1664" s="122"/>
      <c r="M1664" s="169"/>
      <c r="N1664" s="169"/>
      <c r="O1664" s="169"/>
      <c r="P1664" s="167"/>
      <c r="Q1664" s="167"/>
    </row>
    <row r="1665" spans="3:17" ht="16.5" customHeight="1">
      <c r="C1665" s="241"/>
      <c r="D1665" s="160"/>
      <c r="E1665" s="140"/>
      <c r="F1665" s="141"/>
      <c r="G1665" s="141"/>
      <c r="H1665" s="143"/>
      <c r="I1665" s="144"/>
      <c r="J1665" s="187"/>
      <c r="K1665" s="143"/>
      <c r="L1665" s="122"/>
      <c r="M1665" s="169"/>
      <c r="N1665" s="169"/>
      <c r="O1665" s="169"/>
      <c r="P1665" s="167"/>
      <c r="Q1665" s="167"/>
    </row>
    <row r="1666" spans="3:17" ht="16.5" customHeight="1">
      <c r="C1666" s="241"/>
      <c r="D1666" s="160"/>
      <c r="E1666" s="140"/>
      <c r="F1666" s="141"/>
      <c r="G1666" s="141"/>
      <c r="H1666" s="143"/>
      <c r="I1666" s="144"/>
      <c r="J1666" s="187"/>
      <c r="K1666" s="143"/>
      <c r="L1666" s="122"/>
      <c r="M1666" s="169"/>
      <c r="N1666" s="169"/>
      <c r="O1666" s="169"/>
      <c r="P1666" s="167"/>
      <c r="Q1666" s="167"/>
    </row>
    <row r="1667" spans="3:17" ht="16.5" customHeight="1">
      <c r="C1667" s="241"/>
      <c r="D1667" s="160"/>
      <c r="E1667" s="140"/>
      <c r="F1667" s="141"/>
      <c r="G1667" s="141"/>
      <c r="H1667" s="143"/>
      <c r="I1667" s="144"/>
      <c r="J1667" s="187"/>
      <c r="K1667" s="143"/>
      <c r="L1667" s="122"/>
      <c r="M1667" s="169"/>
      <c r="N1667" s="169"/>
      <c r="O1667" s="169"/>
      <c r="P1667" s="167"/>
      <c r="Q1667" s="167"/>
    </row>
    <row r="1668" spans="3:17" ht="16.5" customHeight="1">
      <c r="C1668" s="241"/>
      <c r="D1668" s="160"/>
      <c r="E1668" s="140"/>
      <c r="F1668" s="141"/>
      <c r="G1668" s="141"/>
      <c r="H1668" s="143"/>
      <c r="I1668" s="144"/>
      <c r="J1668" s="187"/>
      <c r="K1668" s="143"/>
      <c r="L1668" s="122"/>
      <c r="M1668" s="169"/>
      <c r="N1668" s="169"/>
      <c r="O1668" s="169"/>
      <c r="P1668" s="167"/>
      <c r="Q1668" s="167"/>
    </row>
    <row r="1669" spans="3:17" ht="16.5" customHeight="1">
      <c r="C1669" s="241"/>
      <c r="D1669" s="160"/>
      <c r="E1669" s="140"/>
      <c r="F1669" s="141"/>
      <c r="G1669" s="141"/>
      <c r="H1669" s="143"/>
      <c r="I1669" s="144"/>
      <c r="J1669" s="187"/>
      <c r="K1669" s="143"/>
      <c r="L1669" s="122"/>
      <c r="M1669" s="169"/>
      <c r="N1669" s="169"/>
      <c r="O1669" s="169"/>
      <c r="P1669" s="167"/>
      <c r="Q1669" s="167"/>
    </row>
    <row r="1670" spans="3:17" ht="16.5" customHeight="1">
      <c r="C1670" s="241"/>
      <c r="D1670" s="160"/>
      <c r="E1670" s="140"/>
      <c r="F1670" s="141"/>
      <c r="G1670" s="141"/>
      <c r="H1670" s="143"/>
      <c r="I1670" s="144"/>
      <c r="J1670" s="187"/>
      <c r="K1670" s="143"/>
      <c r="L1670" s="122"/>
      <c r="M1670" s="169"/>
      <c r="N1670" s="169"/>
      <c r="O1670" s="169"/>
      <c r="P1670" s="167"/>
      <c r="Q1670" s="167"/>
    </row>
    <row r="1671" spans="3:17" ht="16.5" customHeight="1">
      <c r="C1671" s="241"/>
      <c r="D1671" s="160"/>
      <c r="E1671" s="140"/>
      <c r="F1671" s="141"/>
      <c r="G1671" s="141"/>
      <c r="H1671" s="143"/>
      <c r="I1671" s="144"/>
      <c r="J1671" s="187"/>
      <c r="K1671" s="143"/>
      <c r="L1671" s="122"/>
      <c r="M1671" s="169"/>
      <c r="N1671" s="169"/>
      <c r="O1671" s="169"/>
      <c r="P1671" s="167"/>
      <c r="Q1671" s="167"/>
    </row>
    <row r="1672" spans="3:17" ht="16.5" customHeight="1">
      <c r="C1672" s="241"/>
      <c r="D1672" s="160"/>
      <c r="E1672" s="140"/>
      <c r="F1672" s="141"/>
      <c r="G1672" s="141"/>
      <c r="H1672" s="143"/>
      <c r="I1672" s="144"/>
      <c r="J1672" s="187"/>
      <c r="K1672" s="143"/>
      <c r="L1672" s="122"/>
      <c r="M1672" s="169"/>
      <c r="N1672" s="169"/>
      <c r="O1672" s="169"/>
      <c r="P1672" s="167"/>
      <c r="Q1672" s="167"/>
    </row>
    <row r="1673" spans="3:17" ht="16.5" customHeight="1">
      <c r="C1673" s="241"/>
      <c r="D1673" s="160"/>
      <c r="E1673" s="140"/>
      <c r="F1673" s="141"/>
      <c r="G1673" s="141"/>
      <c r="H1673" s="143"/>
      <c r="I1673" s="144"/>
      <c r="J1673" s="187"/>
      <c r="K1673" s="143"/>
      <c r="L1673" s="122"/>
      <c r="M1673" s="169"/>
      <c r="N1673" s="169"/>
      <c r="O1673" s="169"/>
      <c r="P1673" s="167"/>
      <c r="Q1673" s="167"/>
    </row>
    <row r="1674" spans="3:17" ht="16.5" customHeight="1">
      <c r="C1674" s="241"/>
      <c r="D1674" s="160"/>
      <c r="E1674" s="140"/>
      <c r="F1674" s="141"/>
      <c r="G1674" s="141"/>
      <c r="H1674" s="143"/>
      <c r="I1674" s="144"/>
      <c r="J1674" s="187"/>
      <c r="K1674" s="143"/>
      <c r="L1674" s="122"/>
      <c r="M1674" s="169"/>
      <c r="N1674" s="169"/>
      <c r="O1674" s="169"/>
      <c r="P1674" s="167"/>
      <c r="Q1674" s="167"/>
    </row>
    <row r="1675" spans="3:17" ht="16.5" customHeight="1">
      <c r="C1675" s="241"/>
      <c r="D1675" s="160"/>
      <c r="E1675" s="140"/>
      <c r="F1675" s="141"/>
      <c r="G1675" s="141"/>
      <c r="H1675" s="143"/>
      <c r="I1675" s="144"/>
      <c r="J1675" s="187"/>
      <c r="K1675" s="143"/>
      <c r="L1675" s="122"/>
      <c r="M1675" s="169"/>
      <c r="N1675" s="169"/>
      <c r="O1675" s="169"/>
      <c r="P1675" s="167"/>
      <c r="Q1675" s="167"/>
    </row>
    <row r="1676" spans="3:17" ht="16.5" customHeight="1">
      <c r="C1676" s="241"/>
      <c r="D1676" s="160"/>
      <c r="E1676" s="140"/>
      <c r="F1676" s="141"/>
      <c r="G1676" s="141"/>
      <c r="H1676" s="143"/>
      <c r="I1676" s="144"/>
      <c r="J1676" s="187"/>
      <c r="K1676" s="143"/>
      <c r="L1676" s="122"/>
      <c r="M1676" s="169"/>
      <c r="N1676" s="169"/>
      <c r="O1676" s="169"/>
      <c r="P1676" s="167"/>
      <c r="Q1676" s="167"/>
    </row>
    <row r="1677" spans="3:17" ht="16.5" customHeight="1">
      <c r="C1677" s="241"/>
      <c r="D1677" s="160"/>
      <c r="E1677" s="140"/>
      <c r="F1677" s="141"/>
      <c r="G1677" s="141"/>
      <c r="H1677" s="143"/>
      <c r="I1677" s="144"/>
      <c r="J1677" s="187"/>
      <c r="K1677" s="143"/>
      <c r="L1677" s="122"/>
      <c r="M1677" s="169"/>
      <c r="N1677" s="169"/>
      <c r="O1677" s="169"/>
      <c r="P1677" s="167"/>
      <c r="Q1677" s="167"/>
    </row>
    <row r="1678" spans="3:17" ht="16.5" customHeight="1">
      <c r="C1678" s="241"/>
      <c r="D1678" s="160"/>
      <c r="E1678" s="140"/>
      <c r="F1678" s="141"/>
      <c r="G1678" s="141"/>
      <c r="H1678" s="143"/>
      <c r="I1678" s="144"/>
      <c r="J1678" s="187"/>
      <c r="K1678" s="143"/>
      <c r="L1678" s="122"/>
      <c r="M1678" s="169"/>
      <c r="N1678" s="169"/>
      <c r="O1678" s="169"/>
      <c r="P1678" s="167"/>
      <c r="Q1678" s="167"/>
    </row>
    <row r="1679" spans="3:17" ht="16.5" customHeight="1">
      <c r="C1679" s="241"/>
      <c r="D1679" s="160"/>
      <c r="E1679" s="140"/>
      <c r="F1679" s="141"/>
      <c r="G1679" s="141"/>
      <c r="H1679" s="143"/>
      <c r="I1679" s="144"/>
      <c r="J1679" s="187"/>
      <c r="K1679" s="143"/>
      <c r="L1679" s="122"/>
      <c r="M1679" s="169"/>
      <c r="N1679" s="169"/>
      <c r="O1679" s="169"/>
      <c r="P1679" s="167"/>
      <c r="Q1679" s="167"/>
    </row>
    <row r="1680" spans="3:17" ht="16.5" customHeight="1">
      <c r="C1680" s="241"/>
      <c r="D1680" s="160"/>
      <c r="E1680" s="140"/>
      <c r="F1680" s="141"/>
      <c r="G1680" s="141"/>
      <c r="H1680" s="143"/>
      <c r="I1680" s="144"/>
      <c r="J1680" s="187"/>
      <c r="K1680" s="143"/>
      <c r="L1680" s="122"/>
      <c r="M1680" s="169"/>
      <c r="N1680" s="169"/>
      <c r="O1680" s="169"/>
      <c r="P1680" s="167"/>
      <c r="Q1680" s="167"/>
    </row>
    <row r="1681" spans="3:17" ht="16.5" customHeight="1">
      <c r="C1681" s="241"/>
      <c r="D1681" s="160"/>
      <c r="E1681" s="140"/>
      <c r="F1681" s="141"/>
      <c r="G1681" s="141"/>
      <c r="H1681" s="143"/>
      <c r="I1681" s="144"/>
      <c r="J1681" s="187"/>
      <c r="K1681" s="143"/>
      <c r="L1681" s="122"/>
      <c r="M1681" s="169"/>
      <c r="N1681" s="169"/>
      <c r="O1681" s="169"/>
      <c r="P1681" s="167"/>
      <c r="Q1681" s="167"/>
    </row>
    <row r="1682" spans="3:17" ht="16.5" customHeight="1">
      <c r="C1682" s="241"/>
      <c r="D1682" s="160"/>
      <c r="E1682" s="140"/>
      <c r="F1682" s="141"/>
      <c r="G1682" s="141"/>
      <c r="H1682" s="143"/>
      <c r="I1682" s="144"/>
      <c r="J1682" s="187"/>
      <c r="K1682" s="143"/>
      <c r="L1682" s="122"/>
      <c r="M1682" s="169"/>
      <c r="N1682" s="169"/>
      <c r="O1682" s="169"/>
      <c r="P1682" s="167"/>
      <c r="Q1682" s="167"/>
    </row>
    <row r="1683" spans="3:17" ht="16.5" customHeight="1">
      <c r="C1683" s="241"/>
      <c r="D1683" s="160"/>
      <c r="E1683" s="140"/>
      <c r="F1683" s="141"/>
      <c r="G1683" s="141"/>
      <c r="H1683" s="143"/>
      <c r="I1683" s="144"/>
      <c r="J1683" s="187"/>
      <c r="K1683" s="143"/>
      <c r="L1683" s="122"/>
      <c r="M1683" s="169"/>
      <c r="N1683" s="169"/>
      <c r="O1683" s="169"/>
      <c r="P1683" s="167"/>
      <c r="Q1683" s="167"/>
    </row>
    <row r="1684" spans="3:17" ht="16.5" customHeight="1">
      <c r="C1684" s="241"/>
      <c r="D1684" s="160"/>
      <c r="E1684" s="140"/>
      <c r="F1684" s="141"/>
      <c r="G1684" s="141"/>
      <c r="H1684" s="143"/>
      <c r="I1684" s="144"/>
      <c r="J1684" s="187"/>
      <c r="K1684" s="143"/>
      <c r="L1684" s="122"/>
      <c r="M1684" s="169"/>
      <c r="N1684" s="169"/>
      <c r="O1684" s="169"/>
      <c r="P1684" s="167"/>
      <c r="Q1684" s="167"/>
    </row>
    <row r="1685" spans="3:17" ht="16.5" customHeight="1">
      <c r="C1685" s="241"/>
      <c r="D1685" s="160"/>
      <c r="E1685" s="140"/>
      <c r="F1685" s="141"/>
      <c r="G1685" s="141"/>
      <c r="H1685" s="143"/>
      <c r="I1685" s="144"/>
      <c r="J1685" s="187"/>
      <c r="K1685" s="143"/>
      <c r="L1685" s="122"/>
      <c r="M1685" s="169"/>
      <c r="N1685" s="169"/>
      <c r="O1685" s="169"/>
      <c r="P1685" s="167"/>
      <c r="Q1685" s="167"/>
    </row>
    <row r="1686" spans="3:17" ht="16.5" customHeight="1">
      <c r="C1686" s="241"/>
      <c r="D1686" s="160"/>
      <c r="E1686" s="140"/>
      <c r="F1686" s="141"/>
      <c r="G1686" s="141"/>
      <c r="H1686" s="143"/>
      <c r="I1686" s="144"/>
      <c r="J1686" s="187"/>
      <c r="K1686" s="143"/>
      <c r="L1686" s="122"/>
      <c r="M1686" s="169"/>
      <c r="N1686" s="169"/>
      <c r="O1686" s="169"/>
      <c r="P1686" s="167"/>
      <c r="Q1686" s="167"/>
    </row>
    <row r="1687" spans="3:17" ht="16.5" customHeight="1">
      <c r="C1687" s="241"/>
      <c r="D1687" s="160"/>
      <c r="E1687" s="140"/>
      <c r="F1687" s="141"/>
      <c r="G1687" s="141"/>
      <c r="H1687" s="143"/>
      <c r="I1687" s="144"/>
      <c r="J1687" s="187"/>
      <c r="K1687" s="143"/>
      <c r="L1687" s="122"/>
      <c r="M1687" s="169"/>
      <c r="N1687" s="169"/>
      <c r="O1687" s="169"/>
      <c r="P1687" s="167"/>
      <c r="Q1687" s="167"/>
    </row>
    <row r="1688" spans="3:17" ht="16.5" customHeight="1">
      <c r="C1688" s="241"/>
      <c r="D1688" s="160"/>
      <c r="E1688" s="140"/>
      <c r="F1688" s="141"/>
      <c r="G1688" s="141"/>
      <c r="H1688" s="143"/>
      <c r="I1688" s="144"/>
      <c r="J1688" s="187"/>
      <c r="K1688" s="143"/>
      <c r="L1688" s="122"/>
      <c r="M1688" s="169"/>
      <c r="N1688" s="169"/>
      <c r="O1688" s="169"/>
      <c r="P1688" s="167"/>
      <c r="Q1688" s="167"/>
    </row>
    <row r="1689" spans="3:17" ht="16.5" customHeight="1">
      <c r="C1689" s="241"/>
      <c r="D1689" s="160"/>
      <c r="E1689" s="140"/>
      <c r="F1689" s="141"/>
      <c r="G1689" s="141"/>
      <c r="H1689" s="143"/>
      <c r="I1689" s="144"/>
      <c r="J1689" s="187"/>
      <c r="K1689" s="143"/>
      <c r="L1689" s="122"/>
      <c r="M1689" s="169"/>
      <c r="N1689" s="169"/>
      <c r="O1689" s="169"/>
      <c r="P1689" s="167"/>
      <c r="Q1689" s="167"/>
    </row>
    <row r="1690" spans="3:17" ht="16.5" customHeight="1">
      <c r="C1690" s="241"/>
      <c r="D1690" s="160"/>
      <c r="E1690" s="140"/>
      <c r="F1690" s="141"/>
      <c r="G1690" s="141"/>
      <c r="H1690" s="143"/>
      <c r="I1690" s="144"/>
      <c r="J1690" s="187"/>
      <c r="K1690" s="143"/>
      <c r="L1690" s="122"/>
      <c r="M1690" s="169"/>
      <c r="N1690" s="169"/>
      <c r="O1690" s="169"/>
      <c r="P1690" s="167"/>
      <c r="Q1690" s="167"/>
    </row>
    <row r="1691" spans="3:17" ht="16.5" customHeight="1">
      <c r="C1691" s="241"/>
      <c r="D1691" s="160"/>
      <c r="E1691" s="140"/>
      <c r="F1691" s="141"/>
      <c r="G1691" s="141"/>
      <c r="H1691" s="143"/>
      <c r="I1691" s="144"/>
      <c r="J1691" s="187"/>
      <c r="K1691" s="143"/>
      <c r="L1691" s="122"/>
      <c r="M1691" s="169"/>
      <c r="N1691" s="169"/>
      <c r="O1691" s="169"/>
      <c r="P1691" s="167"/>
      <c r="Q1691" s="167"/>
    </row>
    <row r="1692" spans="3:17" ht="16.5" customHeight="1">
      <c r="C1692" s="241"/>
      <c r="D1692" s="160"/>
      <c r="E1692" s="140"/>
      <c r="F1692" s="141"/>
      <c r="G1692" s="141"/>
      <c r="H1692" s="143"/>
      <c r="I1692" s="144"/>
      <c r="J1692" s="187"/>
      <c r="K1692" s="143"/>
      <c r="L1692" s="122"/>
      <c r="M1692" s="169"/>
      <c r="N1692" s="169"/>
      <c r="O1692" s="169"/>
      <c r="P1692" s="167"/>
      <c r="Q1692" s="167"/>
    </row>
    <row r="1693" spans="3:17" ht="16.5" customHeight="1">
      <c r="C1693" s="241"/>
      <c r="D1693" s="160"/>
      <c r="E1693" s="140"/>
      <c r="F1693" s="141"/>
      <c r="G1693" s="141"/>
      <c r="H1693" s="143"/>
      <c r="I1693" s="144"/>
      <c r="J1693" s="187"/>
      <c r="K1693" s="143"/>
      <c r="L1693" s="122"/>
      <c r="M1693" s="169"/>
      <c r="N1693" s="169"/>
      <c r="O1693" s="169"/>
      <c r="P1693" s="167"/>
      <c r="Q1693" s="167"/>
    </row>
    <row r="1694" spans="3:17" ht="16.5" customHeight="1">
      <c r="C1694" s="241"/>
      <c r="D1694" s="160"/>
      <c r="E1694" s="140"/>
      <c r="F1694" s="141"/>
      <c r="G1694" s="141"/>
      <c r="H1694" s="143"/>
      <c r="I1694" s="144"/>
      <c r="J1694" s="187"/>
      <c r="K1694" s="143"/>
      <c r="L1694" s="122"/>
      <c r="M1694" s="169"/>
      <c r="N1694" s="169"/>
      <c r="O1694" s="169"/>
      <c r="P1694" s="167"/>
      <c r="Q1694" s="167"/>
    </row>
    <row r="1695" spans="3:17" ht="16.5" customHeight="1">
      <c r="C1695" s="241"/>
      <c r="D1695" s="160"/>
      <c r="E1695" s="140"/>
      <c r="F1695" s="141"/>
      <c r="G1695" s="141"/>
      <c r="H1695" s="143"/>
      <c r="I1695" s="144"/>
      <c r="J1695" s="187"/>
      <c r="K1695" s="143"/>
      <c r="L1695" s="122"/>
      <c r="M1695" s="169"/>
      <c r="N1695" s="169"/>
      <c r="O1695" s="169"/>
      <c r="P1695" s="167"/>
      <c r="Q1695" s="167"/>
    </row>
    <row r="1696" spans="3:17" ht="16.5" customHeight="1">
      <c r="C1696" s="241"/>
      <c r="D1696" s="160"/>
      <c r="E1696" s="140"/>
      <c r="F1696" s="141"/>
      <c r="G1696" s="141"/>
      <c r="H1696" s="143"/>
      <c r="I1696" s="144"/>
      <c r="J1696" s="187"/>
      <c r="K1696" s="143"/>
      <c r="L1696" s="122"/>
      <c r="M1696" s="169"/>
      <c r="N1696" s="169"/>
      <c r="O1696" s="169"/>
      <c r="P1696" s="167"/>
      <c r="Q1696" s="167"/>
    </row>
    <row r="1697" spans="3:17" ht="16.5" customHeight="1">
      <c r="C1697" s="241"/>
      <c r="D1697" s="160"/>
      <c r="E1697" s="140"/>
      <c r="F1697" s="141"/>
      <c r="G1697" s="141"/>
      <c r="H1697" s="143"/>
      <c r="I1697" s="144"/>
      <c r="J1697" s="187"/>
      <c r="K1697" s="143"/>
      <c r="L1697" s="122"/>
      <c r="M1697" s="169"/>
      <c r="N1697" s="169"/>
      <c r="O1697" s="169"/>
      <c r="P1697" s="167"/>
      <c r="Q1697" s="167"/>
    </row>
    <row r="1698" spans="3:17" ht="16.5" customHeight="1">
      <c r="C1698" s="241"/>
      <c r="D1698" s="160"/>
      <c r="E1698" s="140"/>
      <c r="F1698" s="141"/>
      <c r="G1698" s="141"/>
      <c r="H1698" s="143"/>
      <c r="I1698" s="144"/>
      <c r="J1698" s="187"/>
      <c r="K1698" s="143"/>
      <c r="L1698" s="122"/>
      <c r="M1698" s="169"/>
      <c r="N1698" s="169"/>
      <c r="O1698" s="169"/>
      <c r="P1698" s="167"/>
      <c r="Q1698" s="167"/>
    </row>
    <row r="1699" spans="3:17" ht="16.5" customHeight="1">
      <c r="C1699" s="241"/>
      <c r="D1699" s="160"/>
      <c r="E1699" s="140"/>
      <c r="F1699" s="141"/>
      <c r="G1699" s="141"/>
      <c r="H1699" s="143"/>
      <c r="I1699" s="144"/>
      <c r="J1699" s="187"/>
      <c r="K1699" s="143"/>
      <c r="L1699" s="122"/>
      <c r="M1699" s="169"/>
      <c r="N1699" s="169"/>
      <c r="O1699" s="169"/>
      <c r="P1699" s="167"/>
      <c r="Q1699" s="167"/>
    </row>
    <row r="1700" spans="3:17" ht="16.5" customHeight="1">
      <c r="C1700" s="241"/>
      <c r="D1700" s="160"/>
      <c r="E1700" s="140"/>
      <c r="F1700" s="141"/>
      <c r="G1700" s="141"/>
      <c r="H1700" s="143"/>
      <c r="I1700" s="144"/>
      <c r="J1700" s="187"/>
      <c r="K1700" s="143"/>
      <c r="L1700" s="122"/>
      <c r="M1700" s="169"/>
      <c r="N1700" s="169"/>
      <c r="O1700" s="169"/>
      <c r="P1700" s="167"/>
      <c r="Q1700" s="167"/>
    </row>
    <row r="1701" spans="3:17" ht="16.5" customHeight="1">
      <c r="C1701" s="241"/>
      <c r="D1701" s="160"/>
      <c r="E1701" s="140"/>
      <c r="F1701" s="141"/>
      <c r="G1701" s="141"/>
      <c r="H1701" s="143"/>
      <c r="I1701" s="144"/>
      <c r="J1701" s="187"/>
      <c r="K1701" s="143"/>
      <c r="L1701" s="122"/>
      <c r="M1701" s="169"/>
      <c r="N1701" s="169"/>
      <c r="O1701" s="169"/>
      <c r="P1701" s="167"/>
      <c r="Q1701" s="167"/>
    </row>
    <row r="1702" spans="3:17" ht="16.5" customHeight="1">
      <c r="C1702" s="241"/>
      <c r="D1702" s="160"/>
      <c r="E1702" s="140"/>
      <c r="F1702" s="141"/>
      <c r="G1702" s="141"/>
      <c r="H1702" s="143"/>
      <c r="I1702" s="144"/>
      <c r="J1702" s="187"/>
      <c r="K1702" s="143"/>
      <c r="L1702" s="122"/>
      <c r="M1702" s="169"/>
      <c r="N1702" s="169"/>
      <c r="O1702" s="169"/>
      <c r="P1702" s="167"/>
      <c r="Q1702" s="167"/>
    </row>
    <row r="1703" spans="3:17" ht="16.5" customHeight="1">
      <c r="C1703" s="241"/>
      <c r="D1703" s="160"/>
      <c r="E1703" s="140"/>
      <c r="F1703" s="141"/>
      <c r="G1703" s="141"/>
      <c r="H1703" s="143"/>
      <c r="I1703" s="144"/>
      <c r="J1703" s="187"/>
      <c r="K1703" s="143"/>
      <c r="L1703" s="122"/>
      <c r="M1703" s="169"/>
      <c r="N1703" s="169"/>
      <c r="O1703" s="169"/>
      <c r="P1703" s="167"/>
      <c r="Q1703" s="167"/>
    </row>
    <row r="1704" spans="3:17" ht="16.5" customHeight="1">
      <c r="C1704" s="241"/>
      <c r="D1704" s="160"/>
      <c r="E1704" s="140"/>
      <c r="F1704" s="141"/>
      <c r="G1704" s="141"/>
      <c r="H1704" s="143"/>
      <c r="I1704" s="144"/>
      <c r="J1704" s="187"/>
      <c r="K1704" s="143"/>
      <c r="L1704" s="122"/>
      <c r="M1704" s="169"/>
      <c r="N1704" s="169"/>
      <c r="O1704" s="169"/>
      <c r="P1704" s="167"/>
      <c r="Q1704" s="167"/>
    </row>
    <row r="1705" spans="3:17" ht="16.5" customHeight="1">
      <c r="C1705" s="241"/>
      <c r="D1705" s="160"/>
      <c r="E1705" s="140"/>
      <c r="F1705" s="141"/>
      <c r="G1705" s="141"/>
      <c r="H1705" s="143"/>
      <c r="I1705" s="144"/>
      <c r="J1705" s="187"/>
      <c r="K1705" s="143"/>
      <c r="L1705" s="122"/>
      <c r="M1705" s="169"/>
      <c r="N1705" s="169"/>
      <c r="O1705" s="169"/>
      <c r="P1705" s="167"/>
      <c r="Q1705" s="167"/>
    </row>
    <row r="1706" spans="3:17" ht="16.5" customHeight="1">
      <c r="C1706" s="241"/>
      <c r="D1706" s="160"/>
      <c r="E1706" s="140"/>
      <c r="F1706" s="141"/>
      <c r="G1706" s="141"/>
      <c r="H1706" s="143"/>
      <c r="I1706" s="144"/>
      <c r="J1706" s="187"/>
      <c r="K1706" s="143"/>
      <c r="L1706" s="122"/>
      <c r="M1706" s="169"/>
      <c r="N1706" s="169"/>
      <c r="O1706" s="169"/>
      <c r="P1706" s="167"/>
      <c r="Q1706" s="167"/>
    </row>
    <row r="1707" spans="3:17" ht="18" customHeight="1">
      <c r="C1707" s="241"/>
      <c r="D1707" s="160"/>
      <c r="E1707" s="140"/>
      <c r="F1707" s="141"/>
      <c r="G1707" s="141"/>
      <c r="H1707" s="143"/>
      <c r="I1707" s="144"/>
      <c r="J1707" s="187"/>
      <c r="K1707" s="143"/>
      <c r="L1707" s="122"/>
      <c r="M1707" s="169"/>
      <c r="N1707" s="169"/>
      <c r="O1707" s="169"/>
      <c r="P1707" s="167"/>
      <c r="Q1707" s="167"/>
    </row>
    <row r="1708" spans="3:17" ht="18" customHeight="1">
      <c r="C1708" s="241"/>
      <c r="D1708" s="160"/>
      <c r="E1708" s="140"/>
      <c r="F1708" s="141"/>
      <c r="G1708" s="141"/>
      <c r="H1708" s="143"/>
      <c r="I1708" s="144"/>
      <c r="J1708" s="187"/>
      <c r="K1708" s="143"/>
      <c r="L1708" s="122"/>
      <c r="M1708" s="169"/>
      <c r="N1708" s="169"/>
      <c r="O1708" s="169"/>
      <c r="P1708" s="167"/>
      <c r="Q1708" s="167"/>
    </row>
    <row r="1709" spans="3:17" ht="18" customHeight="1">
      <c r="C1709" s="241"/>
      <c r="D1709" s="160"/>
      <c r="E1709" s="140"/>
      <c r="F1709" s="141"/>
      <c r="G1709" s="141"/>
      <c r="H1709" s="143"/>
      <c r="I1709" s="144"/>
      <c r="J1709" s="187"/>
      <c r="K1709" s="143"/>
      <c r="L1709" s="122"/>
      <c r="M1709" s="169"/>
      <c r="N1709" s="169"/>
      <c r="O1709" s="169"/>
      <c r="P1709" s="167"/>
      <c r="Q1709" s="167"/>
    </row>
    <row r="1710" spans="3:17" ht="18" customHeight="1">
      <c r="C1710" s="241"/>
      <c r="D1710" s="160"/>
      <c r="E1710" s="140"/>
      <c r="F1710" s="141"/>
      <c r="G1710" s="141"/>
      <c r="H1710" s="143"/>
      <c r="I1710" s="144"/>
      <c r="J1710" s="187"/>
      <c r="K1710" s="143"/>
      <c r="L1710" s="122"/>
      <c r="M1710" s="169"/>
      <c r="N1710" s="169"/>
      <c r="O1710" s="169"/>
      <c r="P1710" s="167"/>
      <c r="Q1710" s="167"/>
    </row>
    <row r="1711" spans="3:17" ht="18" customHeight="1">
      <c r="C1711" s="241"/>
      <c r="D1711" s="160"/>
      <c r="E1711" s="140"/>
      <c r="F1711" s="141"/>
      <c r="G1711" s="141"/>
      <c r="H1711" s="143"/>
      <c r="I1711" s="144"/>
      <c r="J1711" s="187"/>
      <c r="K1711" s="143"/>
      <c r="L1711" s="122"/>
      <c r="M1711" s="169"/>
      <c r="N1711" s="169"/>
      <c r="O1711" s="169"/>
      <c r="P1711" s="167"/>
      <c r="Q1711" s="167"/>
    </row>
    <row r="1712" spans="3:17" ht="18" customHeight="1">
      <c r="C1712" s="241"/>
      <c r="D1712" s="160"/>
      <c r="E1712" s="140"/>
      <c r="F1712" s="141"/>
      <c r="G1712" s="141"/>
      <c r="H1712" s="143"/>
      <c r="I1712" s="144"/>
      <c r="J1712" s="187"/>
      <c r="K1712" s="143"/>
      <c r="L1712" s="122"/>
      <c r="M1712" s="169"/>
      <c r="N1712" s="169"/>
      <c r="O1712" s="169"/>
      <c r="P1712" s="167"/>
      <c r="Q1712" s="167"/>
    </row>
    <row r="1713" spans="3:17" ht="18" customHeight="1">
      <c r="C1713" s="241"/>
      <c r="D1713" s="160"/>
      <c r="E1713" s="140"/>
      <c r="F1713" s="141"/>
      <c r="G1713" s="141"/>
      <c r="H1713" s="143"/>
      <c r="I1713" s="144"/>
      <c r="J1713" s="187"/>
      <c r="K1713" s="143"/>
      <c r="L1713" s="122"/>
      <c r="M1713" s="169"/>
      <c r="N1713" s="169"/>
      <c r="O1713" s="169"/>
      <c r="P1713" s="167"/>
      <c r="Q1713" s="167"/>
    </row>
    <row r="1714" spans="3:17" ht="18" customHeight="1">
      <c r="C1714" s="241"/>
      <c r="D1714" s="160"/>
      <c r="E1714" s="140"/>
      <c r="F1714" s="141"/>
      <c r="G1714" s="141"/>
      <c r="H1714" s="143"/>
      <c r="I1714" s="144"/>
      <c r="J1714" s="187"/>
      <c r="K1714" s="143"/>
      <c r="L1714" s="122"/>
      <c r="M1714" s="169"/>
      <c r="N1714" s="169"/>
      <c r="O1714" s="169"/>
      <c r="P1714" s="167"/>
      <c r="Q1714" s="167"/>
    </row>
    <row r="1715" spans="3:17" ht="18" customHeight="1">
      <c r="C1715" s="241"/>
      <c r="D1715" s="160"/>
      <c r="E1715" s="140"/>
      <c r="F1715" s="141"/>
      <c r="G1715" s="141"/>
      <c r="H1715" s="143"/>
      <c r="I1715" s="144"/>
      <c r="J1715" s="187"/>
      <c r="K1715" s="143"/>
      <c r="L1715" s="122"/>
      <c r="M1715" s="169"/>
      <c r="N1715" s="169"/>
      <c r="O1715" s="169"/>
      <c r="P1715" s="167"/>
      <c r="Q1715" s="167"/>
    </row>
    <row r="1716" spans="3:17" ht="18" customHeight="1">
      <c r="C1716" s="241"/>
      <c r="D1716" s="160"/>
      <c r="E1716" s="140"/>
      <c r="F1716" s="141"/>
      <c r="G1716" s="141"/>
      <c r="H1716" s="143"/>
      <c r="I1716" s="144"/>
      <c r="J1716" s="187"/>
      <c r="K1716" s="143"/>
      <c r="L1716" s="122"/>
      <c r="M1716" s="169"/>
      <c r="N1716" s="169"/>
      <c r="O1716" s="169"/>
      <c r="P1716" s="167"/>
      <c r="Q1716" s="167"/>
    </row>
    <row r="1717" spans="3:17" ht="18" customHeight="1">
      <c r="C1717" s="241"/>
      <c r="D1717" s="160"/>
      <c r="E1717" s="140"/>
      <c r="F1717" s="141"/>
      <c r="G1717" s="141"/>
      <c r="H1717" s="143"/>
      <c r="I1717" s="144"/>
      <c r="J1717" s="187"/>
      <c r="K1717" s="143"/>
      <c r="L1717" s="122"/>
      <c r="M1717" s="169"/>
      <c r="N1717" s="169"/>
      <c r="O1717" s="169"/>
      <c r="P1717" s="167"/>
      <c r="Q1717" s="167"/>
    </row>
    <row r="1718" spans="3:17" ht="18" customHeight="1">
      <c r="C1718" s="241"/>
      <c r="D1718" s="160"/>
      <c r="E1718" s="140"/>
      <c r="F1718" s="141"/>
      <c r="G1718" s="141"/>
      <c r="H1718" s="143"/>
      <c r="I1718" s="144"/>
      <c r="J1718" s="187"/>
      <c r="K1718" s="143"/>
      <c r="L1718" s="122"/>
      <c r="M1718" s="169"/>
      <c r="N1718" s="169"/>
      <c r="O1718" s="169"/>
      <c r="P1718" s="167"/>
      <c r="Q1718" s="167"/>
    </row>
    <row r="1719" spans="3:17" ht="18" customHeight="1">
      <c r="C1719" s="241"/>
      <c r="D1719" s="160"/>
      <c r="E1719" s="140"/>
      <c r="F1719" s="141"/>
      <c r="G1719" s="141"/>
      <c r="H1719" s="143"/>
      <c r="I1719" s="144"/>
      <c r="J1719" s="187"/>
      <c r="K1719" s="143"/>
      <c r="L1719" s="122"/>
      <c r="M1719" s="169"/>
      <c r="N1719" s="169"/>
      <c r="O1719" s="169"/>
      <c r="P1719" s="167"/>
      <c r="Q1719" s="167"/>
    </row>
    <row r="1720" spans="3:17" ht="18" customHeight="1">
      <c r="C1720" s="241"/>
      <c r="D1720" s="160"/>
      <c r="E1720" s="140"/>
      <c r="F1720" s="141"/>
      <c r="G1720" s="141"/>
      <c r="H1720" s="143"/>
      <c r="I1720" s="144"/>
      <c r="J1720" s="187"/>
      <c r="K1720" s="143"/>
      <c r="L1720" s="122"/>
      <c r="M1720" s="169"/>
      <c r="N1720" s="169"/>
      <c r="O1720" s="169"/>
      <c r="P1720" s="167"/>
      <c r="Q1720" s="167"/>
    </row>
    <row r="1721" spans="3:17" ht="18" customHeight="1">
      <c r="C1721" s="241"/>
      <c r="D1721" s="160"/>
      <c r="E1721" s="140"/>
      <c r="F1721" s="141"/>
      <c r="G1721" s="141"/>
      <c r="H1721" s="143"/>
      <c r="I1721" s="144"/>
      <c r="J1721" s="187"/>
      <c r="K1721" s="143"/>
      <c r="L1721" s="122"/>
      <c r="M1721" s="169"/>
      <c r="N1721" s="169"/>
      <c r="O1721" s="169"/>
      <c r="P1721" s="167"/>
      <c r="Q1721" s="167"/>
    </row>
    <row r="1722" spans="3:17" ht="18" customHeight="1">
      <c r="C1722" s="241"/>
      <c r="D1722" s="160"/>
      <c r="E1722" s="140"/>
      <c r="F1722" s="141"/>
      <c r="G1722" s="141"/>
      <c r="H1722" s="143"/>
      <c r="I1722" s="144"/>
      <c r="J1722" s="187"/>
      <c r="K1722" s="143"/>
      <c r="L1722" s="122"/>
      <c r="M1722" s="169"/>
      <c r="N1722" s="169"/>
      <c r="O1722" s="169"/>
      <c r="P1722" s="167"/>
      <c r="Q1722" s="167"/>
    </row>
    <row r="1723" spans="3:17" ht="18" customHeight="1">
      <c r="C1723" s="241"/>
      <c r="D1723" s="160"/>
      <c r="E1723" s="140"/>
      <c r="F1723" s="141"/>
      <c r="G1723" s="141"/>
      <c r="H1723" s="143"/>
      <c r="I1723" s="144"/>
      <c r="J1723" s="187"/>
      <c r="K1723" s="143"/>
      <c r="L1723" s="122"/>
      <c r="M1723" s="169"/>
      <c r="N1723" s="169"/>
      <c r="O1723" s="169"/>
      <c r="P1723" s="167"/>
      <c r="Q1723" s="167"/>
    </row>
    <row r="1724" spans="3:17" ht="18" customHeight="1">
      <c r="C1724" s="241"/>
      <c r="D1724" s="160"/>
      <c r="E1724" s="140"/>
      <c r="F1724" s="141"/>
      <c r="G1724" s="141"/>
      <c r="H1724" s="143"/>
      <c r="I1724" s="144"/>
      <c r="J1724" s="187"/>
      <c r="K1724" s="143"/>
      <c r="L1724" s="122"/>
      <c r="M1724" s="169"/>
      <c r="N1724" s="169"/>
      <c r="O1724" s="169"/>
      <c r="P1724" s="167"/>
      <c r="Q1724" s="167"/>
    </row>
    <row r="1725" spans="3:17" ht="18" customHeight="1">
      <c r="C1725" s="241"/>
      <c r="D1725" s="160"/>
      <c r="E1725" s="140"/>
      <c r="F1725" s="141"/>
      <c r="G1725" s="141"/>
      <c r="H1725" s="143"/>
      <c r="I1725" s="144"/>
      <c r="J1725" s="187"/>
      <c r="K1725" s="143"/>
      <c r="L1725" s="122"/>
      <c r="M1725" s="169"/>
      <c r="N1725" s="169"/>
      <c r="O1725" s="169"/>
      <c r="P1725" s="167"/>
      <c r="Q1725" s="167"/>
    </row>
    <row r="1726" spans="3:17" ht="18" customHeight="1">
      <c r="C1726" s="241"/>
      <c r="D1726" s="160"/>
      <c r="E1726" s="140"/>
      <c r="F1726" s="141"/>
      <c r="G1726" s="141"/>
      <c r="H1726" s="143"/>
      <c r="I1726" s="144"/>
      <c r="J1726" s="187"/>
      <c r="K1726" s="143"/>
      <c r="L1726" s="122"/>
      <c r="M1726" s="169"/>
      <c r="N1726" s="169"/>
      <c r="O1726" s="169"/>
      <c r="P1726" s="167"/>
      <c r="Q1726" s="167"/>
    </row>
    <row r="1727" spans="3:17" ht="18" customHeight="1">
      <c r="C1727" s="241"/>
      <c r="D1727" s="160"/>
      <c r="E1727" s="140"/>
      <c r="F1727" s="141"/>
      <c r="G1727" s="141"/>
      <c r="H1727" s="143"/>
      <c r="I1727" s="144"/>
      <c r="J1727" s="187"/>
      <c r="K1727" s="143"/>
      <c r="L1727" s="122"/>
      <c r="M1727" s="169"/>
      <c r="N1727" s="169"/>
      <c r="O1727" s="169"/>
      <c r="P1727" s="167"/>
      <c r="Q1727" s="167"/>
    </row>
    <row r="1728" spans="3:17" ht="18" customHeight="1">
      <c r="C1728" s="241"/>
      <c r="D1728" s="160"/>
      <c r="E1728" s="140"/>
      <c r="F1728" s="141"/>
      <c r="G1728" s="141"/>
      <c r="H1728" s="143"/>
      <c r="I1728" s="144"/>
      <c r="J1728" s="187"/>
      <c r="K1728" s="143"/>
      <c r="L1728" s="122"/>
      <c r="M1728" s="169"/>
      <c r="N1728" s="169"/>
      <c r="O1728" s="169"/>
      <c r="P1728" s="167"/>
      <c r="Q1728" s="167"/>
    </row>
    <row r="1729" spans="3:17" ht="18" customHeight="1">
      <c r="C1729" s="241"/>
      <c r="D1729" s="160"/>
      <c r="E1729" s="140"/>
      <c r="F1729" s="141"/>
      <c r="G1729" s="141"/>
      <c r="H1729" s="143"/>
      <c r="I1729" s="144"/>
      <c r="J1729" s="187"/>
      <c r="K1729" s="143"/>
      <c r="L1729" s="122"/>
      <c r="M1729" s="169"/>
      <c r="N1729" s="169"/>
      <c r="O1729" s="169"/>
      <c r="P1729" s="167"/>
      <c r="Q1729" s="167"/>
    </row>
    <row r="1730" spans="3:17" ht="18" customHeight="1">
      <c r="C1730" s="241"/>
      <c r="D1730" s="160"/>
      <c r="E1730" s="140"/>
      <c r="F1730" s="141"/>
      <c r="G1730" s="141"/>
      <c r="H1730" s="143"/>
      <c r="I1730" s="144"/>
      <c r="J1730" s="187"/>
      <c r="K1730" s="143"/>
      <c r="L1730" s="122"/>
      <c r="M1730" s="169"/>
      <c r="N1730" s="169"/>
      <c r="O1730" s="169"/>
      <c r="P1730" s="167"/>
      <c r="Q1730" s="167"/>
    </row>
    <row r="1731" spans="3:17" ht="18" customHeight="1">
      <c r="C1731" s="241"/>
      <c r="D1731" s="160"/>
      <c r="E1731" s="140"/>
      <c r="F1731" s="141"/>
      <c r="G1731" s="141"/>
      <c r="H1731" s="143"/>
      <c r="I1731" s="144"/>
      <c r="J1731" s="187"/>
      <c r="K1731" s="143"/>
      <c r="L1731" s="122"/>
      <c r="M1731" s="169"/>
      <c r="N1731" s="169"/>
      <c r="O1731" s="169"/>
      <c r="P1731" s="167"/>
      <c r="Q1731" s="167"/>
    </row>
    <row r="1732" spans="3:17" ht="18" customHeight="1">
      <c r="C1732" s="241"/>
      <c r="D1732" s="160"/>
      <c r="E1732" s="140"/>
      <c r="F1732" s="141"/>
      <c r="G1732" s="141"/>
      <c r="H1732" s="143"/>
      <c r="I1732" s="144"/>
      <c r="J1732" s="187"/>
      <c r="K1732" s="143"/>
      <c r="L1732" s="122"/>
      <c r="M1732" s="169"/>
      <c r="N1732" s="169"/>
      <c r="O1732" s="169"/>
      <c r="P1732" s="167"/>
      <c r="Q1732" s="167"/>
    </row>
    <row r="1733" spans="3:17" ht="18" customHeight="1">
      <c r="C1733" s="241"/>
      <c r="D1733" s="160"/>
      <c r="E1733" s="140"/>
      <c r="F1733" s="141"/>
      <c r="G1733" s="141"/>
      <c r="H1733" s="143"/>
      <c r="I1733" s="144"/>
      <c r="J1733" s="187"/>
      <c r="K1733" s="143"/>
      <c r="L1733" s="122"/>
      <c r="M1733" s="169"/>
      <c r="N1733" s="169"/>
      <c r="O1733" s="169"/>
      <c r="P1733" s="167"/>
      <c r="Q1733" s="167"/>
    </row>
    <row r="1734" spans="3:17" ht="18" customHeight="1">
      <c r="C1734" s="241"/>
      <c r="D1734" s="160"/>
      <c r="E1734" s="140"/>
      <c r="F1734" s="141"/>
      <c r="G1734" s="141"/>
      <c r="H1734" s="143"/>
      <c r="I1734" s="144"/>
      <c r="J1734" s="187"/>
      <c r="K1734" s="143"/>
      <c r="L1734" s="122"/>
      <c r="M1734" s="169"/>
      <c r="N1734" s="169"/>
      <c r="O1734" s="169"/>
      <c r="P1734" s="167"/>
      <c r="Q1734" s="167"/>
    </row>
    <row r="1735" spans="3:17" ht="18" customHeight="1">
      <c r="C1735" s="241"/>
      <c r="D1735" s="160"/>
      <c r="E1735" s="140"/>
      <c r="F1735" s="141"/>
      <c r="G1735" s="141"/>
      <c r="H1735" s="143"/>
      <c r="I1735" s="144"/>
      <c r="J1735" s="187"/>
      <c r="K1735" s="143"/>
      <c r="L1735" s="122"/>
      <c r="M1735" s="169"/>
      <c r="N1735" s="169"/>
      <c r="O1735" s="169"/>
      <c r="P1735" s="167"/>
      <c r="Q1735" s="167"/>
    </row>
    <row r="1736" spans="3:17" ht="18" customHeight="1">
      <c r="C1736" s="241"/>
      <c r="D1736" s="160"/>
      <c r="E1736" s="140"/>
      <c r="F1736" s="141"/>
      <c r="G1736" s="141"/>
      <c r="H1736" s="143"/>
      <c r="I1736" s="144"/>
      <c r="J1736" s="187"/>
      <c r="K1736" s="143"/>
      <c r="L1736" s="122"/>
      <c r="M1736" s="169"/>
      <c r="N1736" s="169"/>
      <c r="O1736" s="169"/>
      <c r="P1736" s="167"/>
      <c r="Q1736" s="167"/>
    </row>
    <row r="1737" spans="3:17" ht="18" customHeight="1">
      <c r="C1737" s="241"/>
      <c r="D1737" s="160"/>
      <c r="E1737" s="140"/>
      <c r="F1737" s="141"/>
      <c r="G1737" s="141"/>
      <c r="H1737" s="143"/>
      <c r="I1737" s="144"/>
      <c r="J1737" s="187"/>
      <c r="K1737" s="143"/>
      <c r="L1737" s="122"/>
      <c r="M1737" s="169"/>
      <c r="N1737" s="169"/>
      <c r="O1737" s="169"/>
      <c r="P1737" s="167"/>
      <c r="Q1737" s="167"/>
    </row>
    <row r="1738" spans="3:17" ht="18" customHeight="1">
      <c r="C1738" s="241"/>
      <c r="D1738" s="160"/>
      <c r="E1738" s="140"/>
      <c r="F1738" s="141"/>
      <c r="G1738" s="141"/>
      <c r="H1738" s="143"/>
      <c r="I1738" s="144"/>
      <c r="J1738" s="187"/>
      <c r="K1738" s="143"/>
      <c r="L1738" s="122"/>
      <c r="M1738" s="169"/>
      <c r="N1738" s="169"/>
      <c r="O1738" s="169"/>
      <c r="P1738" s="167"/>
      <c r="Q1738" s="167"/>
    </row>
    <row r="1739" spans="3:17" ht="18" customHeight="1">
      <c r="C1739" s="241"/>
      <c r="D1739" s="160"/>
      <c r="E1739" s="140"/>
      <c r="F1739" s="141"/>
      <c r="G1739" s="141"/>
      <c r="H1739" s="143"/>
      <c r="I1739" s="144"/>
      <c r="J1739" s="187"/>
      <c r="K1739" s="143"/>
      <c r="L1739" s="122"/>
      <c r="M1739" s="169"/>
      <c r="N1739" s="169"/>
      <c r="O1739" s="169"/>
      <c r="P1739" s="167"/>
      <c r="Q1739" s="167"/>
    </row>
    <row r="1740" spans="3:17" ht="18" customHeight="1">
      <c r="C1740" s="241"/>
      <c r="D1740" s="160"/>
      <c r="E1740" s="140"/>
      <c r="F1740" s="141"/>
      <c r="G1740" s="141"/>
      <c r="H1740" s="143"/>
      <c r="I1740" s="144"/>
      <c r="J1740" s="187"/>
      <c r="K1740" s="143"/>
      <c r="L1740" s="122"/>
      <c r="M1740" s="169"/>
      <c r="N1740" s="169"/>
      <c r="O1740" s="169"/>
      <c r="P1740" s="167"/>
      <c r="Q1740" s="167"/>
    </row>
    <row r="1741" spans="3:17" ht="18" customHeight="1">
      <c r="C1741" s="241"/>
      <c r="D1741" s="160"/>
      <c r="E1741" s="140"/>
      <c r="F1741" s="141"/>
      <c r="G1741" s="141"/>
      <c r="H1741" s="143"/>
      <c r="I1741" s="144"/>
      <c r="J1741" s="187"/>
      <c r="K1741" s="143"/>
      <c r="L1741" s="122"/>
      <c r="M1741" s="169"/>
      <c r="N1741" s="169"/>
      <c r="O1741" s="169"/>
      <c r="P1741" s="167"/>
      <c r="Q1741" s="167"/>
    </row>
    <row r="1742" spans="3:17" ht="18" customHeight="1">
      <c r="C1742" s="241"/>
      <c r="D1742" s="160"/>
      <c r="E1742" s="140"/>
      <c r="F1742" s="141"/>
      <c r="G1742" s="141"/>
      <c r="H1742" s="143"/>
      <c r="I1742" s="144"/>
      <c r="J1742" s="187"/>
      <c r="K1742" s="143"/>
      <c r="L1742" s="122"/>
      <c r="M1742" s="169"/>
      <c r="N1742" s="169"/>
      <c r="O1742" s="169"/>
      <c r="P1742" s="167"/>
      <c r="Q1742" s="167"/>
    </row>
    <row r="1743" spans="3:17" ht="18" customHeight="1">
      <c r="C1743" s="241"/>
      <c r="D1743" s="160"/>
      <c r="E1743" s="140"/>
      <c r="F1743" s="141"/>
      <c r="G1743" s="141"/>
      <c r="H1743" s="143"/>
      <c r="I1743" s="144"/>
      <c r="J1743" s="187"/>
      <c r="K1743" s="143"/>
      <c r="L1743" s="122"/>
      <c r="M1743" s="169"/>
      <c r="N1743" s="169"/>
      <c r="O1743" s="169"/>
      <c r="P1743" s="167"/>
      <c r="Q1743" s="167"/>
    </row>
    <row r="1744" spans="3:17" ht="18" customHeight="1">
      <c r="C1744" s="241"/>
      <c r="D1744" s="160"/>
      <c r="E1744" s="140"/>
      <c r="F1744" s="141"/>
      <c r="G1744" s="141"/>
      <c r="H1744" s="143"/>
      <c r="I1744" s="144"/>
      <c r="J1744" s="187"/>
      <c r="K1744" s="143"/>
      <c r="L1744" s="122"/>
      <c r="M1744" s="169"/>
      <c r="N1744" s="169"/>
      <c r="O1744" s="169"/>
      <c r="P1744" s="167"/>
      <c r="Q1744" s="167"/>
    </row>
    <row r="1745" spans="3:17" ht="18" customHeight="1">
      <c r="C1745" s="241"/>
      <c r="D1745" s="160"/>
      <c r="E1745" s="140"/>
      <c r="F1745" s="141"/>
      <c r="G1745" s="141"/>
      <c r="H1745" s="143"/>
      <c r="I1745" s="144"/>
      <c r="J1745" s="187"/>
      <c r="K1745" s="143"/>
      <c r="L1745" s="122"/>
      <c r="M1745" s="169"/>
      <c r="N1745" s="169"/>
      <c r="O1745" s="169"/>
      <c r="P1745" s="167"/>
      <c r="Q1745" s="167"/>
    </row>
    <row r="1746" spans="3:17" ht="18" customHeight="1">
      <c r="C1746" s="241"/>
      <c r="D1746" s="160"/>
      <c r="E1746" s="140"/>
      <c r="F1746" s="141"/>
      <c r="G1746" s="141"/>
      <c r="H1746" s="143"/>
      <c r="I1746" s="144"/>
      <c r="J1746" s="187"/>
      <c r="K1746" s="143"/>
      <c r="L1746" s="122"/>
      <c r="M1746" s="169"/>
      <c r="N1746" s="169"/>
      <c r="O1746" s="169"/>
      <c r="P1746" s="167"/>
      <c r="Q1746" s="167"/>
    </row>
    <row r="1747" spans="3:17" ht="18" customHeight="1">
      <c r="C1747" s="241"/>
      <c r="D1747" s="160"/>
      <c r="E1747" s="140"/>
      <c r="F1747" s="141"/>
      <c r="G1747" s="141"/>
      <c r="H1747" s="143"/>
      <c r="I1747" s="144"/>
      <c r="J1747" s="187"/>
      <c r="K1747" s="143"/>
      <c r="L1747" s="122"/>
      <c r="M1747" s="169"/>
      <c r="N1747" s="169"/>
      <c r="O1747" s="169"/>
      <c r="P1747" s="167"/>
      <c r="Q1747" s="167"/>
    </row>
    <row r="1748" spans="3:17" ht="18" customHeight="1">
      <c r="C1748" s="241"/>
      <c r="D1748" s="160"/>
      <c r="E1748" s="140"/>
      <c r="F1748" s="141"/>
      <c r="G1748" s="141"/>
      <c r="H1748" s="143"/>
      <c r="I1748" s="144"/>
      <c r="J1748" s="187"/>
      <c r="K1748" s="143"/>
      <c r="L1748" s="122"/>
      <c r="M1748" s="169"/>
      <c r="N1748" s="169"/>
      <c r="O1748" s="169"/>
      <c r="P1748" s="167"/>
      <c r="Q1748" s="167"/>
    </row>
    <row r="1749" spans="3:17" ht="18" customHeight="1">
      <c r="C1749" s="241"/>
      <c r="D1749" s="160"/>
      <c r="E1749" s="140"/>
      <c r="F1749" s="141"/>
      <c r="G1749" s="141"/>
      <c r="H1749" s="143"/>
      <c r="I1749" s="144"/>
      <c r="J1749" s="187"/>
      <c r="K1749" s="143"/>
      <c r="L1749" s="122"/>
      <c r="M1749" s="169"/>
      <c r="N1749" s="169"/>
      <c r="O1749" s="169"/>
      <c r="P1749" s="167"/>
      <c r="Q1749" s="167"/>
    </row>
    <row r="1750" spans="3:17" ht="18" customHeight="1">
      <c r="C1750" s="241"/>
      <c r="D1750" s="160"/>
      <c r="E1750" s="140"/>
      <c r="F1750" s="141"/>
      <c r="G1750" s="141"/>
      <c r="H1750" s="143"/>
      <c r="I1750" s="144"/>
      <c r="J1750" s="187"/>
      <c r="K1750" s="143"/>
      <c r="L1750" s="122"/>
      <c r="M1750" s="169"/>
      <c r="N1750" s="169"/>
      <c r="O1750" s="169"/>
      <c r="P1750" s="167"/>
      <c r="Q1750" s="167"/>
    </row>
    <row r="1751" spans="3:17" ht="18" customHeight="1">
      <c r="C1751" s="241"/>
      <c r="D1751" s="160"/>
      <c r="E1751" s="140"/>
      <c r="F1751" s="141"/>
      <c r="G1751" s="141"/>
      <c r="H1751" s="143"/>
      <c r="I1751" s="144"/>
      <c r="J1751" s="187"/>
      <c r="K1751" s="143"/>
      <c r="L1751" s="122"/>
      <c r="M1751" s="169"/>
      <c r="N1751" s="169"/>
      <c r="O1751" s="169"/>
      <c r="P1751" s="167"/>
      <c r="Q1751" s="167"/>
    </row>
    <row r="1752" spans="3:17" ht="18" customHeight="1">
      <c r="C1752" s="241"/>
      <c r="D1752" s="160"/>
      <c r="E1752" s="140"/>
      <c r="F1752" s="141"/>
      <c r="G1752" s="141"/>
      <c r="H1752" s="143"/>
      <c r="I1752" s="144"/>
      <c r="J1752" s="187"/>
      <c r="K1752" s="143"/>
      <c r="L1752" s="122"/>
      <c r="M1752" s="169"/>
      <c r="N1752" s="169"/>
      <c r="O1752" s="169"/>
      <c r="P1752" s="167"/>
      <c r="Q1752" s="167"/>
    </row>
    <row r="1753" spans="3:17" ht="18" customHeight="1">
      <c r="C1753" s="241"/>
      <c r="D1753" s="160"/>
      <c r="E1753" s="140"/>
      <c r="F1753" s="141"/>
      <c r="G1753" s="141"/>
      <c r="H1753" s="143"/>
      <c r="I1753" s="144"/>
      <c r="J1753" s="187"/>
      <c r="K1753" s="143"/>
      <c r="L1753" s="122"/>
      <c r="M1753" s="169"/>
      <c r="N1753" s="169"/>
      <c r="O1753" s="169"/>
      <c r="P1753" s="167"/>
      <c r="Q1753" s="167"/>
    </row>
    <row r="1754" spans="3:17" ht="18" customHeight="1">
      <c r="C1754" s="241"/>
      <c r="D1754" s="160"/>
      <c r="E1754" s="140"/>
      <c r="F1754" s="141"/>
      <c r="G1754" s="141"/>
      <c r="H1754" s="143"/>
      <c r="I1754" s="144"/>
      <c r="J1754" s="187"/>
      <c r="K1754" s="143"/>
      <c r="L1754" s="122"/>
      <c r="M1754" s="169"/>
      <c r="N1754" s="169"/>
      <c r="O1754" s="169"/>
      <c r="P1754" s="167"/>
      <c r="Q1754" s="167"/>
    </row>
    <row r="1755" spans="3:17" ht="18" customHeight="1">
      <c r="C1755" s="241"/>
      <c r="D1755" s="160"/>
      <c r="E1755" s="140"/>
      <c r="F1755" s="141"/>
      <c r="G1755" s="141"/>
      <c r="H1755" s="143"/>
      <c r="I1755" s="144"/>
      <c r="J1755" s="187"/>
      <c r="K1755" s="143"/>
      <c r="L1755" s="122"/>
      <c r="M1755" s="169"/>
      <c r="N1755" s="169"/>
      <c r="O1755" s="169"/>
      <c r="P1755" s="167"/>
      <c r="Q1755" s="167"/>
    </row>
    <row r="1756" spans="3:17" ht="18" customHeight="1">
      <c r="C1756" s="241"/>
      <c r="D1756" s="160"/>
      <c r="E1756" s="140"/>
      <c r="F1756" s="141"/>
      <c r="G1756" s="141"/>
      <c r="H1756" s="143"/>
      <c r="I1756" s="144"/>
      <c r="J1756" s="187"/>
      <c r="K1756" s="143"/>
      <c r="L1756" s="122"/>
      <c r="M1756" s="169"/>
      <c r="N1756" s="169"/>
      <c r="O1756" s="169"/>
      <c r="P1756" s="167"/>
      <c r="Q1756" s="167"/>
    </row>
    <row r="1757" spans="3:17" ht="18" customHeight="1">
      <c r="C1757" s="241"/>
      <c r="D1757" s="160"/>
      <c r="E1757" s="140"/>
      <c r="F1757" s="141"/>
      <c r="G1757" s="141"/>
      <c r="H1757" s="143"/>
      <c r="I1757" s="144"/>
      <c r="J1757" s="187"/>
      <c r="K1757" s="143"/>
      <c r="L1757" s="122"/>
      <c r="M1757" s="169"/>
      <c r="N1757" s="169"/>
      <c r="O1757" s="169"/>
      <c r="P1757" s="167"/>
      <c r="Q1757" s="167"/>
    </row>
    <row r="1758" spans="3:17" ht="18" customHeight="1">
      <c r="C1758" s="241"/>
      <c r="D1758" s="160"/>
      <c r="E1758" s="140"/>
      <c r="F1758" s="141"/>
      <c r="G1758" s="141"/>
      <c r="H1758" s="143"/>
      <c r="I1758" s="144"/>
      <c r="J1758" s="187"/>
      <c r="K1758" s="143"/>
      <c r="L1758" s="122"/>
      <c r="M1758" s="169"/>
      <c r="N1758" s="169"/>
      <c r="O1758" s="169"/>
      <c r="P1758" s="167"/>
      <c r="Q1758" s="167"/>
    </row>
    <row r="1759" spans="3:17" ht="18" customHeight="1">
      <c r="C1759" s="241"/>
      <c r="D1759" s="160"/>
      <c r="E1759" s="140"/>
      <c r="F1759" s="141"/>
      <c r="G1759" s="141"/>
      <c r="H1759" s="143"/>
      <c r="I1759" s="144"/>
      <c r="J1759" s="187"/>
      <c r="K1759" s="143"/>
      <c r="L1759" s="122"/>
      <c r="M1759" s="169"/>
      <c r="N1759" s="169"/>
      <c r="O1759" s="169"/>
      <c r="P1759" s="167"/>
      <c r="Q1759" s="167"/>
    </row>
    <row r="1760" spans="3:17" ht="18" customHeight="1">
      <c r="C1760" s="241"/>
      <c r="D1760" s="160"/>
      <c r="E1760" s="140"/>
      <c r="F1760" s="141"/>
      <c r="G1760" s="141"/>
      <c r="H1760" s="143"/>
      <c r="I1760" s="144"/>
      <c r="J1760" s="187"/>
      <c r="K1760" s="143"/>
      <c r="L1760" s="122"/>
      <c r="M1760" s="169"/>
      <c r="N1760" s="169"/>
      <c r="O1760" s="169"/>
      <c r="P1760" s="167"/>
      <c r="Q1760" s="167"/>
    </row>
    <row r="1761" spans="3:17" ht="18" customHeight="1">
      <c r="C1761" s="241"/>
      <c r="D1761" s="160"/>
      <c r="E1761" s="140"/>
      <c r="F1761" s="141"/>
      <c r="G1761" s="141"/>
      <c r="H1761" s="143"/>
      <c r="I1761" s="144"/>
      <c r="J1761" s="187"/>
      <c r="K1761" s="143"/>
      <c r="L1761" s="122"/>
      <c r="M1761" s="169"/>
      <c r="N1761" s="169"/>
      <c r="O1761" s="169"/>
      <c r="P1761" s="167"/>
      <c r="Q1761" s="167"/>
    </row>
    <row r="1762" spans="3:17" ht="18" customHeight="1">
      <c r="C1762" s="241"/>
      <c r="D1762" s="160"/>
      <c r="E1762" s="140"/>
      <c r="F1762" s="141"/>
      <c r="G1762" s="141"/>
      <c r="H1762" s="143"/>
      <c r="I1762" s="144"/>
      <c r="J1762" s="187"/>
      <c r="K1762" s="143"/>
      <c r="L1762" s="122"/>
      <c r="M1762" s="169"/>
      <c r="N1762" s="169"/>
      <c r="O1762" s="169"/>
      <c r="P1762" s="167"/>
      <c r="Q1762" s="167"/>
    </row>
    <row r="1763" spans="3:17" ht="18" customHeight="1">
      <c r="C1763" s="241"/>
      <c r="D1763" s="160"/>
      <c r="E1763" s="140"/>
      <c r="F1763" s="141"/>
      <c r="G1763" s="141"/>
      <c r="H1763" s="143"/>
      <c r="I1763" s="144"/>
      <c r="J1763" s="187"/>
      <c r="K1763" s="143"/>
      <c r="L1763" s="122"/>
      <c r="M1763" s="169"/>
      <c r="N1763" s="169"/>
      <c r="O1763" s="169"/>
      <c r="P1763" s="167"/>
      <c r="Q1763" s="167"/>
    </row>
    <row r="1764" spans="3:17" ht="18" customHeight="1">
      <c r="C1764" s="241"/>
      <c r="D1764" s="160"/>
      <c r="E1764" s="140"/>
      <c r="F1764" s="141"/>
      <c r="G1764" s="141"/>
      <c r="H1764" s="143"/>
      <c r="I1764" s="144"/>
      <c r="J1764" s="187"/>
      <c r="K1764" s="143"/>
      <c r="L1764" s="122"/>
      <c r="M1764" s="169"/>
      <c r="N1764" s="169"/>
      <c r="O1764" s="169"/>
      <c r="P1764" s="167"/>
      <c r="Q1764" s="167"/>
    </row>
    <row r="1765" spans="3:17" ht="18" customHeight="1">
      <c r="C1765" s="241"/>
      <c r="D1765" s="160"/>
      <c r="E1765" s="140"/>
      <c r="F1765" s="141"/>
      <c r="G1765" s="141"/>
      <c r="H1765" s="143"/>
      <c r="I1765" s="144"/>
      <c r="J1765" s="187"/>
      <c r="K1765" s="143"/>
      <c r="L1765" s="122"/>
      <c r="M1765" s="169"/>
      <c r="N1765" s="169"/>
      <c r="O1765" s="169"/>
      <c r="P1765" s="167"/>
      <c r="Q1765" s="167"/>
    </row>
    <row r="1766" spans="3:17" ht="18" customHeight="1">
      <c r="C1766" s="241"/>
      <c r="D1766" s="160"/>
      <c r="E1766" s="140"/>
      <c r="F1766" s="141"/>
      <c r="G1766" s="141"/>
      <c r="H1766" s="143"/>
      <c r="I1766" s="144"/>
      <c r="J1766" s="187"/>
      <c r="K1766" s="143"/>
      <c r="L1766" s="122"/>
      <c r="M1766" s="169"/>
      <c r="N1766" s="169"/>
      <c r="O1766" s="169"/>
      <c r="P1766" s="167"/>
      <c r="Q1766" s="167"/>
    </row>
    <row r="1767" spans="3:17" ht="18" customHeight="1">
      <c r="C1767" s="241"/>
      <c r="D1767" s="160"/>
      <c r="E1767" s="140"/>
      <c r="F1767" s="141"/>
      <c r="G1767" s="141"/>
      <c r="H1767" s="143"/>
      <c r="I1767" s="144"/>
      <c r="J1767" s="187"/>
      <c r="K1767" s="143"/>
      <c r="L1767" s="122"/>
      <c r="M1767" s="169"/>
      <c r="N1767" s="169"/>
      <c r="O1767" s="169"/>
      <c r="P1767" s="167"/>
      <c r="Q1767" s="167"/>
    </row>
    <row r="1768" spans="3:17" ht="18" customHeight="1">
      <c r="C1768" s="241"/>
      <c r="D1768" s="160"/>
      <c r="E1768" s="140"/>
      <c r="F1768" s="141"/>
      <c r="G1768" s="141"/>
      <c r="H1768" s="143"/>
      <c r="I1768" s="144"/>
      <c r="J1768" s="187"/>
      <c r="K1768" s="143"/>
      <c r="L1768" s="122"/>
      <c r="M1768" s="169"/>
      <c r="N1768" s="169"/>
      <c r="O1768" s="169"/>
      <c r="P1768" s="167"/>
      <c r="Q1768" s="167"/>
    </row>
    <row r="1769" spans="3:17" ht="18" customHeight="1">
      <c r="C1769" s="241"/>
      <c r="D1769" s="160"/>
      <c r="E1769" s="140"/>
      <c r="F1769" s="141"/>
      <c r="G1769" s="141"/>
      <c r="H1769" s="143"/>
      <c r="I1769" s="144"/>
      <c r="J1769" s="187"/>
      <c r="K1769" s="143"/>
      <c r="L1769" s="122"/>
      <c r="M1769" s="169"/>
      <c r="N1769" s="169"/>
      <c r="O1769" s="169"/>
      <c r="P1769" s="167"/>
      <c r="Q1769" s="167"/>
    </row>
    <row r="1770" spans="3:17" ht="18" customHeight="1">
      <c r="C1770" s="241"/>
      <c r="D1770" s="160"/>
      <c r="E1770" s="140"/>
      <c r="F1770" s="141"/>
      <c r="G1770" s="141"/>
      <c r="H1770" s="143"/>
      <c r="I1770" s="144"/>
      <c r="J1770" s="187"/>
      <c r="K1770" s="143"/>
      <c r="L1770" s="122"/>
      <c r="M1770" s="169"/>
      <c r="N1770" s="169"/>
      <c r="O1770" s="169"/>
      <c r="P1770" s="167"/>
      <c r="Q1770" s="167"/>
    </row>
    <row r="1771" spans="3:17" ht="18" customHeight="1">
      <c r="C1771" s="241"/>
      <c r="D1771" s="160"/>
      <c r="E1771" s="140"/>
      <c r="F1771" s="141"/>
      <c r="G1771" s="141"/>
      <c r="H1771" s="143"/>
      <c r="I1771" s="144"/>
      <c r="J1771" s="187"/>
      <c r="K1771" s="143"/>
      <c r="L1771" s="122"/>
      <c r="M1771" s="169"/>
      <c r="N1771" s="169"/>
      <c r="O1771" s="169"/>
      <c r="P1771" s="167"/>
      <c r="Q1771" s="167"/>
    </row>
    <row r="1772" spans="3:17" ht="18" customHeight="1">
      <c r="C1772" s="241"/>
      <c r="D1772" s="160"/>
      <c r="E1772" s="140"/>
      <c r="F1772" s="141"/>
      <c r="G1772" s="141"/>
      <c r="H1772" s="143"/>
      <c r="I1772" s="144"/>
      <c r="J1772" s="187"/>
      <c r="K1772" s="143"/>
      <c r="L1772" s="122"/>
      <c r="M1772" s="169"/>
      <c r="N1772" s="169"/>
      <c r="O1772" s="169"/>
      <c r="P1772" s="167"/>
      <c r="Q1772" s="167"/>
    </row>
    <row r="1773" spans="3:17" ht="18" customHeight="1">
      <c r="C1773" s="241"/>
      <c r="D1773" s="160"/>
      <c r="E1773" s="140"/>
      <c r="F1773" s="141"/>
      <c r="G1773" s="141"/>
      <c r="H1773" s="143"/>
      <c r="I1773" s="144"/>
      <c r="J1773" s="187"/>
      <c r="K1773" s="143"/>
      <c r="L1773" s="122"/>
      <c r="M1773" s="169"/>
      <c r="N1773" s="169"/>
      <c r="O1773" s="169"/>
      <c r="P1773" s="167"/>
      <c r="Q1773" s="167"/>
    </row>
    <row r="1774" spans="3:17" ht="18" customHeight="1">
      <c r="C1774" s="241"/>
      <c r="D1774" s="160"/>
      <c r="E1774" s="140"/>
      <c r="F1774" s="141"/>
      <c r="G1774" s="141"/>
      <c r="H1774" s="143"/>
      <c r="I1774" s="144"/>
      <c r="J1774" s="187"/>
      <c r="K1774" s="143"/>
      <c r="L1774" s="122"/>
      <c r="M1774" s="169"/>
      <c r="N1774" s="169"/>
      <c r="O1774" s="169"/>
      <c r="P1774" s="167"/>
      <c r="Q1774" s="167"/>
    </row>
    <row r="1775" spans="3:17" ht="18" customHeight="1">
      <c r="C1775" s="241"/>
      <c r="D1775" s="160"/>
      <c r="E1775" s="140"/>
      <c r="F1775" s="141"/>
      <c r="G1775" s="141"/>
      <c r="H1775" s="143"/>
      <c r="I1775" s="144"/>
      <c r="J1775" s="187"/>
      <c r="K1775" s="143"/>
      <c r="L1775" s="122"/>
      <c r="M1775" s="169"/>
      <c r="N1775" s="169"/>
      <c r="O1775" s="169"/>
      <c r="P1775" s="167"/>
      <c r="Q1775" s="167"/>
    </row>
    <row r="1776" spans="3:17" ht="18" customHeight="1">
      <c r="C1776" s="241"/>
      <c r="D1776" s="160"/>
      <c r="E1776" s="140"/>
      <c r="F1776" s="141"/>
      <c r="G1776" s="141"/>
      <c r="H1776" s="143"/>
      <c r="I1776" s="144"/>
      <c r="J1776" s="187"/>
      <c r="K1776" s="143"/>
      <c r="L1776" s="122"/>
      <c r="M1776" s="169"/>
      <c r="N1776" s="169"/>
      <c r="O1776" s="169"/>
      <c r="P1776" s="167"/>
      <c r="Q1776" s="167"/>
    </row>
    <row r="1777" spans="3:17" ht="18" customHeight="1">
      <c r="C1777" s="241"/>
      <c r="D1777" s="160"/>
      <c r="E1777" s="140"/>
      <c r="F1777" s="141"/>
      <c r="G1777" s="141"/>
      <c r="H1777" s="143"/>
      <c r="I1777" s="144"/>
      <c r="J1777" s="187"/>
      <c r="K1777" s="143"/>
      <c r="L1777" s="122"/>
      <c r="M1777" s="169"/>
      <c r="N1777" s="169"/>
      <c r="O1777" s="169"/>
      <c r="P1777" s="167"/>
      <c r="Q1777" s="167"/>
    </row>
    <row r="1778" spans="3:17" ht="18" customHeight="1">
      <c r="C1778" s="241"/>
      <c r="D1778" s="160"/>
      <c r="E1778" s="140"/>
      <c r="F1778" s="141"/>
      <c r="G1778" s="141"/>
      <c r="H1778" s="143"/>
      <c r="I1778" s="144"/>
      <c r="J1778" s="187"/>
      <c r="K1778" s="143"/>
      <c r="L1778" s="122"/>
      <c r="M1778" s="169"/>
      <c r="N1778" s="169"/>
      <c r="O1778" s="169"/>
      <c r="P1778" s="167"/>
      <c r="Q1778" s="167"/>
    </row>
    <row r="1779" spans="3:17" ht="18" customHeight="1">
      <c r="C1779" s="241"/>
      <c r="D1779" s="160"/>
      <c r="E1779" s="140"/>
      <c r="F1779" s="141"/>
      <c r="G1779" s="141"/>
      <c r="H1779" s="143"/>
      <c r="I1779" s="144"/>
      <c r="J1779" s="187"/>
      <c r="K1779" s="143"/>
      <c r="L1779" s="122"/>
      <c r="M1779" s="169"/>
      <c r="N1779" s="169"/>
      <c r="O1779" s="169"/>
      <c r="P1779" s="167"/>
      <c r="Q1779" s="167"/>
    </row>
    <row r="1780" spans="3:17" ht="18" customHeight="1">
      <c r="C1780" s="241"/>
      <c r="D1780" s="160"/>
      <c r="E1780" s="140"/>
      <c r="F1780" s="141"/>
      <c r="G1780" s="141"/>
      <c r="H1780" s="143"/>
      <c r="I1780" s="144"/>
      <c r="J1780" s="187"/>
      <c r="K1780" s="143"/>
      <c r="L1780" s="122"/>
      <c r="M1780" s="169"/>
      <c r="N1780" s="169"/>
      <c r="O1780" s="169"/>
      <c r="P1780" s="167"/>
      <c r="Q1780" s="167"/>
    </row>
    <row r="1781" spans="3:17" ht="18" customHeight="1">
      <c r="C1781" s="241"/>
      <c r="D1781" s="160"/>
      <c r="E1781" s="140"/>
      <c r="F1781" s="141"/>
      <c r="G1781" s="141"/>
      <c r="H1781" s="143"/>
      <c r="I1781" s="144"/>
      <c r="J1781" s="187"/>
      <c r="K1781" s="143"/>
      <c r="L1781" s="122"/>
      <c r="M1781" s="169"/>
      <c r="N1781" s="169"/>
      <c r="O1781" s="169"/>
      <c r="P1781" s="167"/>
      <c r="Q1781" s="167"/>
    </row>
    <row r="1782" spans="3:17" ht="18" customHeight="1">
      <c r="C1782" s="241"/>
      <c r="D1782" s="160"/>
      <c r="E1782" s="140"/>
      <c r="F1782" s="141"/>
      <c r="G1782" s="141"/>
      <c r="H1782" s="143"/>
      <c r="I1782" s="144"/>
      <c r="J1782" s="187"/>
      <c r="K1782" s="143"/>
      <c r="L1782" s="122"/>
      <c r="M1782" s="169"/>
      <c r="N1782" s="169"/>
      <c r="O1782" s="169"/>
      <c r="P1782" s="167"/>
      <c r="Q1782" s="167"/>
    </row>
    <row r="1783" spans="3:17" ht="18" customHeight="1">
      <c r="C1783" s="241"/>
      <c r="D1783" s="160"/>
      <c r="E1783" s="140"/>
      <c r="F1783" s="141"/>
      <c r="G1783" s="141"/>
      <c r="H1783" s="143"/>
      <c r="I1783" s="144"/>
      <c r="J1783" s="187"/>
      <c r="K1783" s="143"/>
      <c r="L1783" s="122"/>
      <c r="M1783" s="169"/>
      <c r="N1783" s="169"/>
      <c r="O1783" s="169"/>
      <c r="P1783" s="167"/>
      <c r="Q1783" s="167"/>
    </row>
    <row r="1784" spans="3:17" ht="18" customHeight="1">
      <c r="C1784" s="241"/>
      <c r="D1784" s="160"/>
      <c r="E1784" s="140"/>
      <c r="F1784" s="141"/>
      <c r="G1784" s="141"/>
      <c r="H1784" s="143"/>
      <c r="I1784" s="144"/>
      <c r="J1784" s="187"/>
      <c r="K1784" s="143"/>
      <c r="L1784" s="122"/>
      <c r="M1784" s="169"/>
      <c r="N1784" s="169"/>
      <c r="O1784" s="169"/>
      <c r="P1784" s="167"/>
      <c r="Q1784" s="167"/>
    </row>
    <row r="1785" spans="3:17" ht="18" customHeight="1">
      <c r="C1785" s="241"/>
      <c r="D1785" s="160"/>
      <c r="E1785" s="140"/>
      <c r="F1785" s="141"/>
      <c r="G1785" s="141"/>
      <c r="H1785" s="143"/>
      <c r="I1785" s="144"/>
      <c r="J1785" s="187"/>
      <c r="K1785" s="143"/>
      <c r="L1785" s="122"/>
      <c r="M1785" s="169"/>
      <c r="N1785" s="169"/>
      <c r="O1785" s="169"/>
      <c r="P1785" s="167"/>
      <c r="Q1785" s="167"/>
    </row>
    <row r="1786" spans="3:17" ht="18" customHeight="1">
      <c r="C1786" s="241"/>
      <c r="D1786" s="160"/>
      <c r="E1786" s="140"/>
      <c r="F1786" s="141"/>
      <c r="G1786" s="141"/>
      <c r="H1786" s="143"/>
      <c r="I1786" s="144"/>
      <c r="J1786" s="187"/>
      <c r="K1786" s="143"/>
      <c r="L1786" s="122"/>
      <c r="M1786" s="169"/>
      <c r="N1786" s="169"/>
      <c r="O1786" s="169"/>
      <c r="P1786" s="167"/>
      <c r="Q1786" s="167"/>
    </row>
    <row r="1787" spans="3:17" ht="18" customHeight="1">
      <c r="C1787" s="241"/>
      <c r="D1787" s="160"/>
      <c r="E1787" s="140"/>
      <c r="F1787" s="141"/>
      <c r="G1787" s="141"/>
      <c r="H1787" s="143"/>
      <c r="I1787" s="144"/>
      <c r="J1787" s="187"/>
      <c r="K1787" s="143"/>
      <c r="L1787" s="122"/>
      <c r="M1787" s="169"/>
      <c r="N1787" s="169"/>
      <c r="O1787" s="169"/>
      <c r="P1787" s="167"/>
      <c r="Q1787" s="167"/>
    </row>
    <row r="1788" spans="3:17" ht="18" customHeight="1">
      <c r="C1788" s="241"/>
      <c r="D1788" s="160"/>
      <c r="E1788" s="140"/>
      <c r="F1788" s="141"/>
      <c r="G1788" s="141"/>
      <c r="H1788" s="143"/>
      <c r="I1788" s="144"/>
      <c r="J1788" s="187"/>
      <c r="K1788" s="143"/>
      <c r="L1788" s="122"/>
      <c r="M1788" s="169"/>
      <c r="N1788" s="169"/>
      <c r="O1788" s="169"/>
      <c r="P1788" s="167"/>
      <c r="Q1788" s="167"/>
    </row>
  </sheetData>
  <autoFilter ref="A5:Q1788" xr:uid="{00000000-0009-0000-0000-000006000000}">
    <sortState ref="A6:N1857">
      <sortCondition descending="1" ref="E5:E1857"/>
    </sortState>
  </autoFilter>
  <mergeCells count="1">
    <mergeCell ref="G2:H3"/>
  </mergeCells>
  <phoneticPr fontId="2" type="noConversion"/>
  <conditionalFormatting sqref="F7:F1048576">
    <cfRule type="cellIs" dxfId="7" priority="20" operator="lessThanOrEqual">
      <formula>12</formula>
    </cfRule>
  </conditionalFormatting>
  <conditionalFormatting sqref="D6:D1048576">
    <cfRule type="cellIs" dxfId="6" priority="12" operator="equal">
      <formula>"2Q"</formula>
    </cfRule>
  </conditionalFormatting>
  <conditionalFormatting sqref="H7:H1048576">
    <cfRule type="cellIs" dxfId="5" priority="11" operator="greaterThan">
      <formula>0.15</formula>
    </cfRule>
  </conditionalFormatting>
  <conditionalFormatting sqref="G7:G1048576">
    <cfRule type="cellIs" dxfId="4" priority="10" operator="lessThan">
      <formula>1.2</formula>
    </cfRule>
  </conditionalFormatting>
  <conditionalFormatting sqref="K6:K1788">
    <cfRule type="cellIs" dxfId="3" priority="4" operator="equal">
      <formula>"없음"</formula>
    </cfRule>
  </conditionalFormatting>
  <conditionalFormatting sqref="F6">
    <cfRule type="cellIs" dxfId="2" priority="3" operator="lessThanOrEqual">
      <formula>12</formula>
    </cfRule>
  </conditionalFormatting>
  <conditionalFormatting sqref="H6">
    <cfRule type="cellIs" dxfId="1" priority="2" operator="greaterThan">
      <formula>0.15</formula>
    </cfRule>
  </conditionalFormatting>
  <conditionalFormatting sqref="G6">
    <cfRule type="cellIs" dxfId="0" priority="1" operator="lessThan">
      <formula>1.2</formula>
    </cfRule>
  </conditionalFormatting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theme="4"/>
  </sheetPr>
  <dimension ref="A1:AA16384"/>
  <sheetViews>
    <sheetView workbookViewId="0">
      <pane xSplit="5" ySplit="1" topLeftCell="F1339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RowHeight="16.5"/>
  <cols>
    <col min="1" max="1" width="9" style="6" customWidth="1"/>
    <col min="2" max="3" width="9" style="3" customWidth="1"/>
    <col min="4" max="4" width="9" style="6" customWidth="1"/>
    <col min="5" max="20" width="10.125" style="116" customWidth="1"/>
    <col min="21" max="26" width="10.125" style="116" bestFit="1" customWidth="1"/>
    <col min="27" max="27" width="10.125" style="115" bestFit="1" customWidth="1"/>
  </cols>
  <sheetData>
    <row r="1" spans="1:27">
      <c r="A1" s="12"/>
      <c r="B1" s="1"/>
      <c r="C1" s="1"/>
      <c r="D1" s="1"/>
      <c r="E1" s="1"/>
      <c r="F1" s="13"/>
      <c r="G1" s="243"/>
      <c r="H1" s="243"/>
      <c r="I1" s="243"/>
      <c r="J1" s="243"/>
      <c r="K1" s="244"/>
      <c r="L1" s="243"/>
      <c r="M1" s="243"/>
      <c r="N1" s="243"/>
      <c r="O1" s="243"/>
      <c r="P1" s="244"/>
      <c r="Q1" s="243"/>
      <c r="R1" s="243"/>
      <c r="S1" s="243"/>
      <c r="T1" s="243"/>
      <c r="U1" s="244"/>
      <c r="V1" s="243"/>
      <c r="W1" s="243"/>
      <c r="X1" s="243"/>
      <c r="Y1" s="243"/>
      <c r="Z1" s="244"/>
      <c r="AA1" s="243"/>
    </row>
    <row r="2" spans="1:27">
      <c r="A2" s="14"/>
      <c r="B2" s="2"/>
      <c r="C2" s="2"/>
      <c r="D2" s="2"/>
      <c r="E2" s="2"/>
      <c r="F2" s="15"/>
      <c r="G2" s="8"/>
      <c r="H2" s="8"/>
      <c r="I2" s="8"/>
      <c r="J2" s="8"/>
      <c r="K2" s="10"/>
      <c r="L2" s="8"/>
      <c r="M2" s="8"/>
      <c r="N2" s="8"/>
      <c r="O2" s="8"/>
      <c r="P2" s="10"/>
      <c r="Q2" s="8"/>
      <c r="R2" s="8"/>
      <c r="S2" s="8"/>
      <c r="T2" s="8"/>
      <c r="U2" s="10"/>
      <c r="V2" s="8"/>
      <c r="W2" s="8"/>
      <c r="X2" s="8"/>
      <c r="Y2" s="8"/>
      <c r="Z2" s="10"/>
      <c r="AA2" s="8"/>
    </row>
    <row r="3" spans="1:27">
      <c r="A3" s="14"/>
      <c r="B3" s="2"/>
      <c r="C3" s="2"/>
      <c r="D3" s="2"/>
      <c r="E3" s="2"/>
      <c r="F3" s="15"/>
      <c r="G3" s="8"/>
      <c r="H3" s="8"/>
      <c r="I3" s="8"/>
      <c r="J3" s="8"/>
      <c r="K3" s="10"/>
      <c r="L3" s="8"/>
      <c r="M3" s="8"/>
      <c r="N3" s="8"/>
      <c r="O3" s="8"/>
      <c r="P3" s="10"/>
      <c r="Q3" s="8"/>
      <c r="R3" s="8"/>
      <c r="S3" s="8"/>
      <c r="T3" s="8"/>
      <c r="U3" s="10"/>
      <c r="V3" s="8"/>
      <c r="W3" s="8"/>
      <c r="X3" s="8"/>
      <c r="Y3" s="8"/>
      <c r="Z3" s="10"/>
      <c r="AA3" s="8"/>
    </row>
    <row r="4" spans="1:27">
      <c r="A4" s="14"/>
      <c r="B4" s="2"/>
      <c r="C4" s="2"/>
      <c r="D4" s="2"/>
      <c r="E4" s="2"/>
      <c r="F4" s="15"/>
      <c r="G4" s="8"/>
      <c r="H4" s="8"/>
      <c r="I4" s="8"/>
      <c r="J4" s="8"/>
      <c r="K4" s="10"/>
      <c r="L4" s="8"/>
      <c r="M4" s="8"/>
      <c r="N4" s="8"/>
      <c r="O4" s="8"/>
      <c r="P4" s="10"/>
      <c r="Q4" s="8"/>
      <c r="R4" s="8"/>
      <c r="S4" s="8"/>
      <c r="T4" s="8"/>
      <c r="U4" s="10"/>
      <c r="V4" s="8"/>
      <c r="W4" s="8"/>
      <c r="X4" s="8"/>
      <c r="Y4" s="8"/>
      <c r="Z4" s="10"/>
      <c r="AA4" s="8"/>
    </row>
    <row r="5" spans="1:27">
      <c r="A5" s="14"/>
      <c r="B5" s="2"/>
      <c r="C5" s="2"/>
      <c r="D5" s="2"/>
      <c r="E5" s="2"/>
      <c r="F5" s="15"/>
      <c r="G5" s="8"/>
      <c r="H5" s="8"/>
      <c r="I5" s="8"/>
      <c r="J5" s="8"/>
      <c r="K5" s="10"/>
      <c r="L5" s="8"/>
      <c r="M5" s="8"/>
      <c r="N5" s="8"/>
      <c r="O5" s="8"/>
      <c r="P5" s="10"/>
      <c r="Q5" s="8"/>
      <c r="R5" s="8"/>
      <c r="S5" s="8"/>
      <c r="T5" s="8"/>
      <c r="U5" s="10"/>
      <c r="V5" s="8"/>
      <c r="W5" s="8"/>
      <c r="X5" s="8"/>
      <c r="Y5" s="8"/>
      <c r="Z5" s="10"/>
      <c r="AA5" s="8"/>
    </row>
    <row r="6" spans="1:27">
      <c r="A6" s="14"/>
      <c r="B6" s="2"/>
      <c r="C6" s="2"/>
      <c r="D6" s="2"/>
      <c r="E6" s="2"/>
      <c r="F6" s="15"/>
      <c r="G6" s="8"/>
      <c r="H6" s="8"/>
      <c r="I6" s="8"/>
      <c r="J6" s="8"/>
      <c r="K6" s="10"/>
      <c r="L6" s="8"/>
      <c r="M6" s="8"/>
      <c r="N6" s="8"/>
      <c r="O6" s="8"/>
      <c r="P6" s="10"/>
      <c r="Q6" s="8"/>
      <c r="R6" s="8"/>
      <c r="S6" s="8"/>
      <c r="T6" s="8"/>
      <c r="U6" s="10"/>
      <c r="V6" s="8"/>
      <c r="W6" s="8"/>
      <c r="X6" s="8"/>
      <c r="Y6" s="8"/>
      <c r="Z6" s="10"/>
      <c r="AA6" s="8"/>
    </row>
    <row r="7" spans="1:27">
      <c r="A7" s="14"/>
      <c r="B7" s="2"/>
      <c r="C7" s="2"/>
      <c r="D7" s="2"/>
      <c r="E7" s="2"/>
      <c r="F7" s="15"/>
      <c r="G7" s="9"/>
      <c r="H7" s="9"/>
      <c r="I7" s="9"/>
      <c r="J7" s="9"/>
      <c r="K7" s="11"/>
      <c r="L7" s="9"/>
      <c r="M7" s="9"/>
      <c r="N7" s="9"/>
      <c r="O7" s="9"/>
      <c r="P7" s="11"/>
      <c r="Q7" s="9"/>
      <c r="R7" s="9"/>
      <c r="S7" s="9"/>
      <c r="T7" s="9"/>
      <c r="U7" s="11"/>
      <c r="V7" s="9"/>
      <c r="W7" s="9"/>
      <c r="X7" s="9"/>
      <c r="Y7" s="9"/>
      <c r="Z7" s="11"/>
      <c r="AA7" s="9"/>
    </row>
    <row r="8" spans="1:27">
      <c r="A8" s="14"/>
      <c r="B8" s="2"/>
      <c r="C8" s="2"/>
      <c r="D8" s="2"/>
      <c r="E8" s="2"/>
      <c r="F8" s="15"/>
      <c r="G8" s="9"/>
      <c r="H8" s="9"/>
      <c r="I8" s="9"/>
      <c r="J8" s="9"/>
      <c r="K8" s="11"/>
      <c r="L8" s="9"/>
      <c r="M8" s="9"/>
      <c r="N8" s="9"/>
      <c r="O8" s="9"/>
      <c r="P8" s="11"/>
      <c r="Q8" s="9"/>
      <c r="R8" s="9"/>
      <c r="S8" s="9"/>
      <c r="T8" s="9"/>
      <c r="U8" s="11"/>
      <c r="V8" s="9"/>
      <c r="W8" s="9"/>
      <c r="X8" s="9"/>
      <c r="Y8" s="9"/>
      <c r="Z8" s="11"/>
      <c r="AA8" s="9"/>
    </row>
    <row r="9" spans="1:27">
      <c r="A9" s="14"/>
      <c r="B9" s="2"/>
      <c r="C9" s="2"/>
      <c r="D9" s="2"/>
      <c r="E9" s="2"/>
      <c r="F9" s="15"/>
      <c r="G9" s="9"/>
      <c r="H9" s="9"/>
      <c r="I9" s="9"/>
      <c r="J9" s="9"/>
      <c r="K9" s="11"/>
      <c r="L9" s="9"/>
      <c r="M9" s="9"/>
      <c r="N9" s="9"/>
      <c r="O9" s="9"/>
      <c r="P9" s="11"/>
      <c r="Q9" s="9"/>
      <c r="R9" s="9"/>
      <c r="S9" s="9"/>
      <c r="T9" s="9"/>
      <c r="U9" s="11"/>
      <c r="V9" s="9"/>
      <c r="W9" s="9"/>
      <c r="X9" s="9"/>
      <c r="Y9" s="9"/>
      <c r="Z9" s="11"/>
      <c r="AA9" s="9"/>
    </row>
    <row r="10" spans="1:27">
      <c r="A10" s="14"/>
      <c r="B10" s="2"/>
      <c r="C10" s="2"/>
      <c r="D10" s="2"/>
      <c r="E10" s="2"/>
      <c r="F10" s="15"/>
      <c r="G10" s="9"/>
      <c r="H10" s="9"/>
      <c r="I10" s="9"/>
      <c r="J10" s="9"/>
      <c r="K10" s="11"/>
      <c r="L10" s="9"/>
      <c r="M10" s="9"/>
      <c r="N10" s="9"/>
      <c r="O10" s="9"/>
      <c r="P10" s="11"/>
      <c r="Q10" s="9"/>
      <c r="R10" s="9"/>
      <c r="S10" s="9"/>
      <c r="T10" s="9"/>
      <c r="U10" s="11"/>
      <c r="V10" s="9"/>
      <c r="W10" s="9"/>
      <c r="X10" s="9"/>
      <c r="Y10" s="9"/>
      <c r="Z10" s="11"/>
      <c r="AA10" s="9"/>
    </row>
    <row r="11" spans="1:27">
      <c r="A11" s="14"/>
      <c r="B11" s="2"/>
      <c r="C11" s="2"/>
      <c r="D11" s="2"/>
      <c r="E11" s="2"/>
      <c r="F11" s="15"/>
      <c r="G11" s="9"/>
      <c r="H11" s="9"/>
      <c r="I11" s="9"/>
      <c r="J11" s="9"/>
      <c r="K11" s="11"/>
      <c r="L11" s="9"/>
      <c r="M11" s="9"/>
      <c r="N11" s="9"/>
      <c r="O11" s="9"/>
      <c r="P11" s="11"/>
      <c r="Q11" s="9"/>
      <c r="R11" s="9"/>
      <c r="S11" s="9"/>
      <c r="T11" s="9"/>
      <c r="U11" s="11"/>
      <c r="V11" s="9"/>
      <c r="W11" s="9"/>
      <c r="X11" s="9"/>
      <c r="Y11" s="9"/>
      <c r="Z11" s="11"/>
      <c r="AA11" s="9"/>
    </row>
    <row r="12" spans="1:27">
      <c r="A12" s="14"/>
      <c r="B12" s="2"/>
      <c r="C12" s="2"/>
      <c r="D12" s="2"/>
      <c r="E12" s="2"/>
      <c r="F12" s="15"/>
      <c r="G12" s="8"/>
      <c r="H12" s="8"/>
      <c r="I12" s="8"/>
      <c r="J12" s="8"/>
      <c r="K12" s="10"/>
      <c r="L12" s="8"/>
      <c r="M12" s="8"/>
      <c r="N12" s="8"/>
      <c r="O12" s="8"/>
      <c r="P12" s="10"/>
      <c r="Q12" s="8"/>
      <c r="R12" s="8"/>
      <c r="S12" s="8"/>
      <c r="T12" s="8"/>
      <c r="U12" s="10"/>
      <c r="V12" s="8"/>
      <c r="W12" s="8"/>
      <c r="X12" s="8"/>
      <c r="Y12" s="8"/>
      <c r="Z12" s="10"/>
      <c r="AA12" s="8"/>
    </row>
    <row r="13" spans="1:27">
      <c r="A13" s="14"/>
      <c r="B13" s="2"/>
      <c r="C13" s="2"/>
      <c r="D13" s="2"/>
      <c r="E13" s="2"/>
      <c r="F13" s="15"/>
      <c r="G13" s="8"/>
      <c r="H13" s="8"/>
      <c r="I13" s="8"/>
      <c r="J13" s="8"/>
      <c r="K13" s="10"/>
      <c r="L13" s="8"/>
      <c r="M13" s="8"/>
      <c r="N13" s="8"/>
      <c r="O13" s="8"/>
      <c r="P13" s="10"/>
      <c r="Q13" s="8"/>
      <c r="R13" s="8"/>
      <c r="S13" s="8"/>
      <c r="T13" s="8"/>
      <c r="U13" s="10"/>
      <c r="V13" s="8"/>
      <c r="W13" s="8"/>
      <c r="X13" s="8"/>
      <c r="Y13" s="8"/>
      <c r="Z13" s="10"/>
      <c r="AA13" s="8"/>
    </row>
    <row r="14" spans="1:27">
      <c r="A14" s="14"/>
      <c r="B14" s="2"/>
      <c r="C14" s="2"/>
      <c r="D14" s="2"/>
      <c r="E14" s="2"/>
      <c r="F14" s="15"/>
      <c r="G14" s="8"/>
      <c r="H14" s="8"/>
      <c r="I14" s="8"/>
      <c r="J14" s="8"/>
      <c r="K14" s="10"/>
      <c r="L14" s="8"/>
      <c r="M14" s="8"/>
      <c r="N14" s="8"/>
      <c r="O14" s="8"/>
      <c r="P14" s="10"/>
      <c r="Q14" s="8"/>
      <c r="R14" s="8"/>
      <c r="S14" s="8"/>
      <c r="T14" s="8"/>
      <c r="U14" s="10"/>
      <c r="V14" s="8"/>
      <c r="W14" s="8"/>
      <c r="X14" s="8"/>
      <c r="Y14" s="8"/>
      <c r="Z14" s="10"/>
      <c r="AA14" s="8"/>
    </row>
    <row r="15" spans="1:27">
      <c r="A15" s="14"/>
      <c r="B15" s="2"/>
      <c r="C15" s="2"/>
      <c r="D15" s="2"/>
      <c r="E15" s="2"/>
      <c r="F15" s="15"/>
      <c r="G15" s="8"/>
      <c r="H15" s="8"/>
      <c r="I15" s="8"/>
      <c r="J15" s="8"/>
      <c r="K15" s="10"/>
      <c r="L15" s="8"/>
      <c r="M15" s="8"/>
      <c r="N15" s="8"/>
      <c r="O15" s="8"/>
      <c r="P15" s="10"/>
      <c r="Q15" s="8"/>
      <c r="R15" s="8"/>
      <c r="S15" s="8"/>
      <c r="T15" s="8"/>
      <c r="U15" s="10"/>
      <c r="V15" s="8"/>
      <c r="W15" s="8"/>
      <c r="X15" s="8"/>
      <c r="Y15" s="8"/>
      <c r="Z15" s="10"/>
      <c r="AA15" s="8"/>
    </row>
    <row r="16" spans="1:27">
      <c r="A16" s="14"/>
      <c r="B16" s="2"/>
      <c r="C16" s="2"/>
      <c r="D16" s="2"/>
      <c r="E16" s="2"/>
      <c r="F16" s="15"/>
      <c r="G16" s="8"/>
      <c r="H16" s="8"/>
      <c r="I16" s="8"/>
      <c r="J16" s="8"/>
      <c r="K16" s="10"/>
      <c r="L16" s="8"/>
      <c r="M16" s="8"/>
      <c r="N16" s="8"/>
      <c r="O16" s="8"/>
      <c r="P16" s="10"/>
      <c r="Q16" s="8"/>
      <c r="R16" s="8"/>
      <c r="S16" s="8"/>
      <c r="T16" s="8"/>
      <c r="U16" s="10"/>
      <c r="V16" s="8"/>
      <c r="W16" s="8"/>
      <c r="X16" s="8"/>
      <c r="Y16" s="8"/>
      <c r="Z16" s="10"/>
      <c r="AA16" s="8"/>
    </row>
    <row r="17" spans="1:27">
      <c r="A17" s="14"/>
      <c r="B17" s="2"/>
      <c r="C17" s="2"/>
      <c r="D17" s="2"/>
      <c r="E17" s="2"/>
      <c r="F17" s="15"/>
      <c r="G17" s="9"/>
      <c r="H17" s="9"/>
      <c r="I17" s="9"/>
      <c r="J17" s="9"/>
      <c r="K17" s="11"/>
      <c r="L17" s="9"/>
      <c r="M17" s="9"/>
      <c r="N17" s="9"/>
      <c r="O17" s="9"/>
      <c r="P17" s="11"/>
      <c r="Q17" s="9"/>
      <c r="R17" s="9"/>
      <c r="S17" s="9"/>
      <c r="T17" s="9"/>
      <c r="U17" s="11"/>
      <c r="V17" s="9"/>
      <c r="W17" s="9"/>
      <c r="X17" s="9"/>
      <c r="Y17" s="9"/>
      <c r="Z17" s="11"/>
      <c r="AA17" s="9"/>
    </row>
    <row r="18" spans="1:27">
      <c r="A18" s="14"/>
      <c r="B18" s="2"/>
      <c r="C18" s="2"/>
      <c r="D18" s="2"/>
      <c r="E18" s="2"/>
      <c r="F18" s="15"/>
      <c r="G18" s="9"/>
      <c r="H18" s="9"/>
      <c r="I18" s="9"/>
      <c r="J18" s="9"/>
      <c r="K18" s="11"/>
      <c r="L18" s="9"/>
      <c r="M18" s="9"/>
      <c r="N18" s="9"/>
      <c r="O18" s="9"/>
      <c r="P18" s="11"/>
      <c r="Q18" s="9"/>
      <c r="R18" s="9"/>
      <c r="S18" s="9"/>
      <c r="T18" s="9"/>
      <c r="U18" s="11"/>
      <c r="V18" s="9"/>
      <c r="W18" s="9"/>
      <c r="X18" s="9"/>
      <c r="Y18" s="9"/>
      <c r="Z18" s="11"/>
      <c r="AA18" s="9"/>
    </row>
    <row r="19" spans="1:27">
      <c r="A19" s="14"/>
      <c r="B19" s="2"/>
      <c r="C19" s="2"/>
      <c r="D19" s="2"/>
      <c r="E19" s="2"/>
      <c r="F19" s="15"/>
      <c r="G19" s="9"/>
      <c r="H19" s="9"/>
      <c r="I19" s="9"/>
      <c r="J19" s="9"/>
      <c r="K19" s="11"/>
      <c r="L19" s="9"/>
      <c r="M19" s="9"/>
      <c r="N19" s="9"/>
      <c r="O19" s="9"/>
      <c r="P19" s="11"/>
      <c r="Q19" s="9"/>
      <c r="R19" s="9"/>
      <c r="S19" s="9"/>
      <c r="T19" s="9"/>
      <c r="U19" s="11"/>
      <c r="V19" s="9"/>
      <c r="W19" s="9"/>
      <c r="X19" s="9"/>
      <c r="Y19" s="9"/>
      <c r="Z19" s="11"/>
      <c r="AA19" s="9"/>
    </row>
    <row r="20" spans="1:27">
      <c r="A20" s="14"/>
      <c r="B20" s="2"/>
      <c r="C20" s="2"/>
      <c r="D20" s="2"/>
      <c r="E20" s="2"/>
      <c r="F20" s="15"/>
      <c r="G20" s="9"/>
      <c r="H20" s="9"/>
      <c r="I20" s="9"/>
      <c r="J20" s="9"/>
      <c r="K20" s="11"/>
      <c r="L20" s="9"/>
      <c r="M20" s="9"/>
      <c r="N20" s="9"/>
      <c r="O20" s="9"/>
      <c r="P20" s="11"/>
      <c r="Q20" s="9"/>
      <c r="R20" s="9"/>
      <c r="S20" s="9"/>
      <c r="T20" s="9"/>
      <c r="U20" s="11"/>
      <c r="V20" s="9"/>
      <c r="W20" s="9"/>
      <c r="X20" s="9"/>
      <c r="Y20" s="9"/>
      <c r="Z20" s="11"/>
      <c r="AA20" s="9"/>
    </row>
    <row r="21" spans="1:27">
      <c r="A21" s="14"/>
      <c r="B21" s="2"/>
      <c r="C21" s="2"/>
      <c r="D21" s="2"/>
      <c r="E21" s="2"/>
      <c r="F21" s="15"/>
      <c r="G21" s="9"/>
      <c r="H21" s="9"/>
      <c r="I21" s="9"/>
      <c r="J21" s="9"/>
      <c r="K21" s="11"/>
      <c r="L21" s="9"/>
      <c r="M21" s="9"/>
      <c r="N21" s="9"/>
      <c r="O21" s="9"/>
      <c r="P21" s="11"/>
      <c r="Q21" s="9"/>
      <c r="R21" s="9"/>
      <c r="S21" s="9"/>
      <c r="T21" s="9"/>
      <c r="U21" s="11"/>
      <c r="V21" s="9"/>
      <c r="W21" s="9"/>
      <c r="X21" s="9"/>
      <c r="Y21" s="9"/>
      <c r="Z21" s="11"/>
      <c r="AA21" s="9"/>
    </row>
    <row r="22" spans="1:27">
      <c r="A22" s="14"/>
      <c r="B22" s="2"/>
      <c r="C22" s="2"/>
      <c r="D22" s="2"/>
      <c r="E22" s="2"/>
      <c r="F22" s="15"/>
      <c r="G22" s="8"/>
      <c r="H22" s="8"/>
      <c r="I22" s="8"/>
      <c r="J22" s="8"/>
      <c r="K22" s="10"/>
      <c r="L22" s="8"/>
      <c r="M22" s="8"/>
      <c r="N22" s="8"/>
      <c r="O22" s="8"/>
      <c r="P22" s="10"/>
      <c r="Q22" s="8"/>
      <c r="R22" s="8"/>
      <c r="S22" s="8"/>
      <c r="T22" s="8"/>
      <c r="U22" s="10"/>
      <c r="V22" s="8"/>
      <c r="W22" s="8"/>
      <c r="X22" s="8"/>
      <c r="Y22" s="8"/>
      <c r="Z22" s="10"/>
      <c r="AA22" s="8"/>
    </row>
    <row r="23" spans="1:27">
      <c r="A23" s="14"/>
      <c r="B23" s="2"/>
      <c r="C23" s="2"/>
      <c r="D23" s="2"/>
      <c r="E23" s="2"/>
      <c r="F23" s="15"/>
      <c r="G23" s="8"/>
      <c r="H23" s="8"/>
      <c r="I23" s="8"/>
      <c r="J23" s="8"/>
      <c r="K23" s="10"/>
      <c r="L23" s="8"/>
      <c r="M23" s="8"/>
      <c r="N23" s="8"/>
      <c r="O23" s="8"/>
      <c r="P23" s="10"/>
      <c r="Q23" s="8"/>
      <c r="R23" s="8"/>
      <c r="S23" s="8"/>
      <c r="T23" s="8"/>
      <c r="U23" s="10"/>
      <c r="V23" s="8"/>
      <c r="W23" s="8"/>
      <c r="X23" s="8"/>
      <c r="Y23" s="8"/>
      <c r="Z23" s="10"/>
      <c r="AA23" s="8"/>
    </row>
    <row r="24" spans="1:27">
      <c r="A24" s="14"/>
      <c r="B24" s="2"/>
      <c r="C24" s="2"/>
      <c r="D24" s="2"/>
      <c r="E24" s="2"/>
      <c r="F24" s="15"/>
      <c r="G24" s="8"/>
      <c r="H24" s="8"/>
      <c r="I24" s="8"/>
      <c r="J24" s="8"/>
      <c r="K24" s="10"/>
      <c r="L24" s="8"/>
      <c r="M24" s="8"/>
      <c r="N24" s="8"/>
      <c r="O24" s="8"/>
      <c r="P24" s="10"/>
      <c r="Q24" s="8"/>
      <c r="R24" s="8"/>
      <c r="S24" s="8"/>
      <c r="T24" s="8"/>
      <c r="U24" s="10"/>
      <c r="V24" s="8"/>
      <c r="W24" s="8"/>
      <c r="X24" s="8"/>
      <c r="Y24" s="8"/>
      <c r="Z24" s="10"/>
      <c r="AA24" s="8"/>
    </row>
    <row r="25" spans="1:27">
      <c r="A25" s="14"/>
      <c r="B25" s="2"/>
      <c r="C25" s="2"/>
      <c r="D25" s="2"/>
      <c r="E25" s="2"/>
      <c r="F25" s="15"/>
      <c r="G25" s="8"/>
      <c r="H25" s="8"/>
      <c r="I25" s="8"/>
      <c r="J25" s="8"/>
      <c r="K25" s="10"/>
      <c r="L25" s="8"/>
      <c r="M25" s="8"/>
      <c r="N25" s="8"/>
      <c r="O25" s="8"/>
      <c r="P25" s="10"/>
      <c r="Q25" s="8"/>
      <c r="R25" s="8"/>
      <c r="S25" s="8"/>
      <c r="T25" s="8"/>
      <c r="U25" s="10"/>
      <c r="V25" s="8"/>
      <c r="W25" s="8"/>
      <c r="X25" s="8"/>
      <c r="Y25" s="8"/>
      <c r="Z25" s="10"/>
      <c r="AA25" s="8"/>
    </row>
    <row r="26" spans="1:27">
      <c r="A26" s="14"/>
      <c r="B26" s="2"/>
      <c r="C26" s="2"/>
      <c r="D26" s="2"/>
      <c r="E26" s="2"/>
      <c r="F26" s="15"/>
      <c r="G26" s="8"/>
      <c r="H26" s="8"/>
      <c r="I26" s="8"/>
      <c r="J26" s="8"/>
      <c r="K26" s="10"/>
      <c r="L26" s="8"/>
      <c r="M26" s="8"/>
      <c r="N26" s="8"/>
      <c r="O26" s="8"/>
      <c r="P26" s="10"/>
      <c r="Q26" s="8"/>
      <c r="R26" s="8"/>
      <c r="S26" s="8"/>
      <c r="T26" s="8"/>
      <c r="U26" s="10"/>
      <c r="V26" s="8"/>
      <c r="W26" s="8"/>
      <c r="X26" s="8"/>
      <c r="Y26" s="8"/>
      <c r="Z26" s="10"/>
      <c r="AA26" s="8"/>
    </row>
    <row r="27" spans="1:27">
      <c r="A27" s="14"/>
      <c r="B27" s="2"/>
      <c r="C27" s="2"/>
      <c r="D27" s="2"/>
      <c r="E27" s="2"/>
      <c r="F27" s="15"/>
      <c r="G27" s="9"/>
      <c r="H27" s="9"/>
      <c r="I27" s="9"/>
      <c r="J27" s="9"/>
      <c r="K27" s="11"/>
      <c r="L27" s="9"/>
      <c r="M27" s="9"/>
      <c r="N27" s="9"/>
      <c r="O27" s="9"/>
      <c r="P27" s="11"/>
      <c r="Q27" s="9"/>
      <c r="R27" s="9"/>
      <c r="S27" s="9"/>
      <c r="T27" s="9"/>
      <c r="U27" s="11"/>
      <c r="V27" s="9"/>
      <c r="W27" s="9"/>
      <c r="X27" s="9"/>
      <c r="Y27" s="9"/>
      <c r="Z27" s="11"/>
      <c r="AA27" s="9"/>
    </row>
    <row r="28" spans="1:27">
      <c r="A28" s="14"/>
      <c r="B28" s="2"/>
      <c r="C28" s="2"/>
      <c r="D28" s="2"/>
      <c r="E28" s="2"/>
      <c r="F28" s="15"/>
      <c r="G28" s="9"/>
      <c r="H28" s="9"/>
      <c r="I28" s="9"/>
      <c r="J28" s="9"/>
      <c r="K28" s="11"/>
      <c r="L28" s="9"/>
      <c r="M28" s="9"/>
      <c r="N28" s="9"/>
      <c r="O28" s="9"/>
      <c r="P28" s="11"/>
      <c r="Q28" s="9"/>
      <c r="R28" s="9"/>
      <c r="S28" s="9"/>
      <c r="T28" s="9"/>
      <c r="U28" s="11"/>
      <c r="V28" s="9"/>
      <c r="W28" s="9"/>
      <c r="X28" s="9"/>
      <c r="Y28" s="9"/>
      <c r="Z28" s="11"/>
      <c r="AA28" s="9"/>
    </row>
    <row r="29" spans="1:27">
      <c r="A29" s="14"/>
      <c r="B29" s="2"/>
      <c r="C29" s="2"/>
      <c r="D29" s="2"/>
      <c r="E29" s="2"/>
      <c r="F29" s="15"/>
      <c r="G29" s="9"/>
      <c r="H29" s="9"/>
      <c r="I29" s="9"/>
      <c r="J29" s="9"/>
      <c r="K29" s="11"/>
      <c r="L29" s="9"/>
      <c r="M29" s="9"/>
      <c r="N29" s="9"/>
      <c r="O29" s="9"/>
      <c r="P29" s="11"/>
      <c r="Q29" s="9"/>
      <c r="R29" s="9"/>
      <c r="S29" s="9"/>
      <c r="T29" s="9"/>
      <c r="U29" s="11"/>
      <c r="V29" s="9"/>
      <c r="W29" s="9"/>
      <c r="X29" s="9"/>
      <c r="Y29" s="9"/>
      <c r="Z29" s="11"/>
      <c r="AA29" s="9"/>
    </row>
    <row r="30" spans="1:27">
      <c r="A30" s="14"/>
      <c r="B30" s="2"/>
      <c r="C30" s="2"/>
      <c r="D30" s="2"/>
      <c r="E30" s="2"/>
      <c r="F30" s="15"/>
      <c r="G30" s="9"/>
      <c r="H30" s="9"/>
      <c r="I30" s="9"/>
      <c r="J30" s="9"/>
      <c r="K30" s="11"/>
      <c r="L30" s="9"/>
      <c r="M30" s="9"/>
      <c r="N30" s="9"/>
      <c r="O30" s="9"/>
      <c r="P30" s="11"/>
      <c r="Q30" s="9"/>
      <c r="R30" s="9"/>
      <c r="S30" s="9"/>
      <c r="T30" s="9"/>
      <c r="U30" s="11"/>
      <c r="V30" s="9"/>
      <c r="W30" s="9"/>
      <c r="X30" s="9"/>
      <c r="Y30" s="9"/>
      <c r="Z30" s="11"/>
      <c r="AA30" s="9"/>
    </row>
    <row r="31" spans="1:27">
      <c r="A31" s="14"/>
      <c r="B31" s="2"/>
      <c r="C31" s="2"/>
      <c r="D31" s="2"/>
      <c r="E31" s="2"/>
      <c r="F31" s="15"/>
      <c r="G31" s="9"/>
      <c r="H31" s="9"/>
      <c r="I31" s="9"/>
      <c r="J31" s="9"/>
      <c r="K31" s="11"/>
      <c r="L31" s="9"/>
      <c r="M31" s="9"/>
      <c r="N31" s="9"/>
      <c r="O31" s="9"/>
      <c r="P31" s="11"/>
      <c r="Q31" s="9"/>
      <c r="R31" s="9"/>
      <c r="S31" s="9"/>
      <c r="T31" s="9"/>
      <c r="U31" s="11"/>
      <c r="V31" s="9"/>
      <c r="W31" s="9"/>
      <c r="X31" s="9"/>
      <c r="Y31" s="9"/>
      <c r="Z31" s="11"/>
      <c r="AA31" s="9"/>
    </row>
    <row r="32" spans="1:27">
      <c r="A32" s="14"/>
      <c r="B32" s="2"/>
      <c r="C32" s="2"/>
      <c r="D32" s="2"/>
      <c r="E32" s="2"/>
      <c r="F32" s="15"/>
      <c r="G32" s="8"/>
      <c r="H32" s="8"/>
      <c r="I32" s="8"/>
      <c r="J32" s="8"/>
      <c r="K32" s="10"/>
      <c r="L32" s="8"/>
      <c r="M32" s="8"/>
      <c r="N32" s="8"/>
      <c r="O32" s="8"/>
      <c r="P32" s="10"/>
      <c r="Q32" s="8"/>
      <c r="R32" s="8"/>
      <c r="S32" s="8"/>
      <c r="T32" s="8"/>
      <c r="U32" s="10"/>
      <c r="V32" s="8"/>
      <c r="W32" s="8"/>
      <c r="X32" s="8"/>
      <c r="Y32" s="8"/>
      <c r="Z32" s="10"/>
      <c r="AA32" s="8"/>
    </row>
    <row r="33" spans="1:27">
      <c r="A33" s="14"/>
      <c r="B33" s="2"/>
      <c r="C33" s="2"/>
      <c r="D33" s="2"/>
      <c r="E33" s="2"/>
      <c r="F33" s="15"/>
      <c r="G33" s="8"/>
      <c r="H33" s="8"/>
      <c r="I33" s="8"/>
      <c r="J33" s="8"/>
      <c r="K33" s="10"/>
      <c r="L33" s="8"/>
      <c r="M33" s="8"/>
      <c r="N33" s="8"/>
      <c r="O33" s="8"/>
      <c r="P33" s="10"/>
      <c r="Q33" s="8"/>
      <c r="R33" s="8"/>
      <c r="S33" s="8"/>
      <c r="T33" s="8"/>
      <c r="U33" s="10"/>
      <c r="V33" s="8"/>
      <c r="W33" s="8"/>
      <c r="X33" s="8"/>
      <c r="Y33" s="8"/>
      <c r="Z33" s="10"/>
      <c r="AA33" s="8"/>
    </row>
    <row r="34" spans="1:27">
      <c r="A34" s="14"/>
      <c r="B34" s="2"/>
      <c r="C34" s="2"/>
      <c r="D34" s="2"/>
      <c r="E34" s="2"/>
      <c r="F34" s="15"/>
      <c r="G34" s="8"/>
      <c r="H34" s="8"/>
      <c r="I34" s="8"/>
      <c r="J34" s="8"/>
      <c r="K34" s="10"/>
      <c r="L34" s="8"/>
      <c r="M34" s="8"/>
      <c r="N34" s="8"/>
      <c r="O34" s="8"/>
      <c r="P34" s="10"/>
      <c r="Q34" s="8"/>
      <c r="R34" s="8"/>
      <c r="S34" s="8"/>
      <c r="T34" s="8"/>
      <c r="U34" s="10"/>
      <c r="V34" s="8"/>
      <c r="W34" s="8"/>
      <c r="X34" s="8"/>
      <c r="Y34" s="8"/>
      <c r="Z34" s="10"/>
      <c r="AA34" s="8"/>
    </row>
    <row r="35" spans="1:27">
      <c r="A35" s="14"/>
      <c r="B35" s="2"/>
      <c r="C35" s="2"/>
      <c r="D35" s="2"/>
      <c r="E35" s="2"/>
      <c r="F35" s="15"/>
      <c r="G35" s="8"/>
      <c r="H35" s="8"/>
      <c r="I35" s="8"/>
      <c r="J35" s="8"/>
      <c r="K35" s="10"/>
      <c r="L35" s="8"/>
      <c r="M35" s="8"/>
      <c r="N35" s="8"/>
      <c r="O35" s="8"/>
      <c r="P35" s="10"/>
      <c r="Q35" s="8"/>
      <c r="R35" s="8"/>
      <c r="S35" s="8"/>
      <c r="T35" s="8"/>
      <c r="U35" s="10"/>
      <c r="V35" s="8"/>
      <c r="W35" s="8"/>
      <c r="X35" s="8"/>
      <c r="Y35" s="8"/>
      <c r="Z35" s="10"/>
      <c r="AA35" s="8"/>
    </row>
    <row r="36" spans="1:27">
      <c r="A36" s="14"/>
      <c r="B36" s="2"/>
      <c r="C36" s="2"/>
      <c r="D36" s="2"/>
      <c r="E36" s="2"/>
      <c r="F36" s="15"/>
      <c r="G36" s="8"/>
      <c r="H36" s="8"/>
      <c r="I36" s="8"/>
      <c r="J36" s="8"/>
      <c r="K36" s="10"/>
      <c r="L36" s="8"/>
      <c r="M36" s="8"/>
      <c r="N36" s="8"/>
      <c r="O36" s="8"/>
      <c r="P36" s="10"/>
      <c r="Q36" s="8"/>
      <c r="R36" s="8"/>
      <c r="S36" s="8"/>
      <c r="T36" s="8"/>
      <c r="U36" s="10"/>
      <c r="V36" s="8"/>
      <c r="W36" s="8"/>
      <c r="X36" s="8"/>
      <c r="Y36" s="8"/>
      <c r="Z36" s="10"/>
      <c r="AA36" s="8"/>
    </row>
    <row r="37" spans="1:27">
      <c r="A37" s="14"/>
      <c r="B37" s="2"/>
      <c r="C37" s="2"/>
      <c r="D37" s="2"/>
      <c r="E37" s="2"/>
      <c r="F37" s="15"/>
      <c r="G37" s="9"/>
      <c r="H37" s="9"/>
      <c r="I37" s="9"/>
      <c r="J37" s="9"/>
      <c r="K37" s="11"/>
      <c r="L37" s="9"/>
      <c r="M37" s="9"/>
      <c r="N37" s="9"/>
      <c r="O37" s="9"/>
      <c r="P37" s="11"/>
      <c r="Q37" s="9"/>
      <c r="R37" s="9"/>
      <c r="S37" s="9"/>
      <c r="T37" s="9"/>
      <c r="U37" s="11"/>
      <c r="V37" s="9"/>
      <c r="W37" s="9"/>
      <c r="X37" s="9"/>
      <c r="Y37" s="9"/>
      <c r="Z37" s="11"/>
      <c r="AA37" s="9"/>
    </row>
    <row r="38" spans="1:27">
      <c r="A38" s="14"/>
      <c r="B38" s="2"/>
      <c r="C38" s="2"/>
      <c r="D38" s="2"/>
      <c r="E38" s="2"/>
      <c r="F38" s="15"/>
      <c r="G38" s="9"/>
      <c r="H38" s="9"/>
      <c r="I38" s="9"/>
      <c r="J38" s="9"/>
      <c r="K38" s="11"/>
      <c r="L38" s="9"/>
      <c r="M38" s="9"/>
      <c r="N38" s="9"/>
      <c r="O38" s="9"/>
      <c r="P38" s="11"/>
      <c r="Q38" s="9"/>
      <c r="R38" s="9"/>
      <c r="S38" s="9"/>
      <c r="T38" s="9"/>
      <c r="U38" s="11"/>
      <c r="V38" s="9"/>
      <c r="W38" s="9"/>
      <c r="X38" s="9"/>
      <c r="Y38" s="9"/>
      <c r="Z38" s="11"/>
      <c r="AA38" s="9"/>
    </row>
    <row r="39" spans="1:27">
      <c r="A39" s="14"/>
      <c r="B39" s="2"/>
      <c r="C39" s="2"/>
      <c r="D39" s="2"/>
      <c r="E39" s="2"/>
      <c r="F39" s="15"/>
      <c r="G39" s="9"/>
      <c r="H39" s="9"/>
      <c r="I39" s="9"/>
      <c r="J39" s="9"/>
      <c r="K39" s="11"/>
      <c r="L39" s="9"/>
      <c r="M39" s="9"/>
      <c r="N39" s="9"/>
      <c r="O39" s="9"/>
      <c r="P39" s="11"/>
      <c r="Q39" s="9"/>
      <c r="R39" s="9"/>
      <c r="S39" s="9"/>
      <c r="T39" s="9"/>
      <c r="U39" s="11"/>
      <c r="V39" s="9"/>
      <c r="W39" s="9"/>
      <c r="X39" s="9"/>
      <c r="Y39" s="9"/>
      <c r="Z39" s="11"/>
      <c r="AA39" s="9"/>
    </row>
    <row r="40" spans="1:27">
      <c r="A40" s="14"/>
      <c r="B40" s="2"/>
      <c r="C40" s="2"/>
      <c r="D40" s="2"/>
      <c r="E40" s="2"/>
      <c r="F40" s="15"/>
      <c r="G40" s="9"/>
      <c r="H40" s="9"/>
      <c r="I40" s="9"/>
      <c r="J40" s="9"/>
      <c r="K40" s="11"/>
      <c r="L40" s="9"/>
      <c r="M40" s="9"/>
      <c r="N40" s="9"/>
      <c r="O40" s="9"/>
      <c r="P40" s="11"/>
      <c r="Q40" s="9"/>
      <c r="R40" s="9"/>
      <c r="S40" s="9"/>
      <c r="T40" s="9"/>
      <c r="U40" s="11"/>
      <c r="V40" s="9"/>
      <c r="W40" s="9"/>
      <c r="X40" s="9"/>
      <c r="Y40" s="9"/>
      <c r="Z40" s="11"/>
      <c r="AA40" s="9"/>
    </row>
    <row r="41" spans="1:27">
      <c r="A41" s="14"/>
      <c r="B41" s="2"/>
      <c r="C41" s="2"/>
      <c r="D41" s="2"/>
      <c r="E41" s="2"/>
      <c r="F41" s="15"/>
      <c r="G41" s="9"/>
      <c r="H41" s="9"/>
      <c r="I41" s="9"/>
      <c r="J41" s="9"/>
      <c r="K41" s="11"/>
      <c r="L41" s="9"/>
      <c r="M41" s="9"/>
      <c r="N41" s="9"/>
      <c r="O41" s="9"/>
      <c r="P41" s="11"/>
      <c r="Q41" s="9"/>
      <c r="R41" s="9"/>
      <c r="S41" s="9"/>
      <c r="T41" s="9"/>
      <c r="U41" s="11"/>
      <c r="V41" s="9"/>
      <c r="W41" s="9"/>
      <c r="X41" s="9"/>
      <c r="Y41" s="9"/>
      <c r="Z41" s="11"/>
      <c r="AA41" s="9"/>
    </row>
    <row r="42" spans="1:27">
      <c r="A42" s="14"/>
      <c r="B42" s="2"/>
      <c r="C42" s="2"/>
      <c r="D42" s="2"/>
      <c r="E42" s="2"/>
      <c r="F42" s="15"/>
      <c r="G42" s="8"/>
      <c r="H42" s="8"/>
      <c r="I42" s="8"/>
      <c r="J42" s="8"/>
      <c r="K42" s="10"/>
      <c r="L42" s="8"/>
      <c r="M42" s="8"/>
      <c r="N42" s="8"/>
      <c r="O42" s="8"/>
      <c r="P42" s="10"/>
      <c r="Q42" s="8"/>
      <c r="R42" s="8"/>
      <c r="S42" s="8"/>
      <c r="T42" s="8"/>
      <c r="U42" s="10"/>
      <c r="V42" s="8"/>
      <c r="W42" s="8"/>
      <c r="X42" s="8"/>
      <c r="Y42" s="8"/>
      <c r="Z42" s="10"/>
      <c r="AA42" s="8"/>
    </row>
    <row r="43" spans="1:27">
      <c r="A43" s="14"/>
      <c r="B43" s="2"/>
      <c r="C43" s="2"/>
      <c r="D43" s="2"/>
      <c r="E43" s="2"/>
      <c r="F43" s="15"/>
      <c r="G43" s="8"/>
      <c r="H43" s="8"/>
      <c r="I43" s="8"/>
      <c r="J43" s="8"/>
      <c r="K43" s="10"/>
      <c r="L43" s="8"/>
      <c r="M43" s="8"/>
      <c r="N43" s="8"/>
      <c r="O43" s="8"/>
      <c r="P43" s="10"/>
      <c r="Q43" s="8"/>
      <c r="R43" s="8"/>
      <c r="S43" s="8"/>
      <c r="T43" s="8"/>
      <c r="U43" s="10"/>
      <c r="V43" s="8"/>
      <c r="W43" s="8"/>
      <c r="X43" s="8"/>
      <c r="Y43" s="8"/>
      <c r="Z43" s="10"/>
      <c r="AA43" s="8"/>
    </row>
    <row r="44" spans="1:27">
      <c r="A44" s="14"/>
      <c r="B44" s="2"/>
      <c r="C44" s="2"/>
      <c r="D44" s="2"/>
      <c r="E44" s="2"/>
      <c r="F44" s="15"/>
      <c r="G44" s="8"/>
      <c r="H44" s="8"/>
      <c r="I44" s="8"/>
      <c r="J44" s="8"/>
      <c r="K44" s="10"/>
      <c r="L44" s="8"/>
      <c r="M44" s="8"/>
      <c r="N44" s="8"/>
      <c r="O44" s="8"/>
      <c r="P44" s="10"/>
      <c r="Q44" s="8"/>
      <c r="R44" s="8"/>
      <c r="S44" s="8"/>
      <c r="T44" s="8"/>
      <c r="U44" s="10"/>
      <c r="V44" s="8"/>
      <c r="W44" s="8"/>
      <c r="X44" s="8"/>
      <c r="Y44" s="8"/>
      <c r="Z44" s="10"/>
      <c r="AA44" s="8"/>
    </row>
    <row r="45" spans="1:27">
      <c r="A45" s="14"/>
      <c r="B45" s="2"/>
      <c r="C45" s="2"/>
      <c r="D45" s="2"/>
      <c r="E45" s="2"/>
      <c r="F45" s="15"/>
      <c r="G45" s="8"/>
      <c r="H45" s="8"/>
      <c r="I45" s="8"/>
      <c r="J45" s="8"/>
      <c r="K45" s="10"/>
      <c r="L45" s="8"/>
      <c r="M45" s="8"/>
      <c r="N45" s="8"/>
      <c r="O45" s="8"/>
      <c r="P45" s="10"/>
      <c r="Q45" s="8"/>
      <c r="R45" s="8"/>
      <c r="S45" s="8"/>
      <c r="T45" s="8"/>
      <c r="U45" s="10"/>
      <c r="V45" s="8"/>
      <c r="W45" s="8"/>
      <c r="X45" s="8"/>
      <c r="Y45" s="8"/>
      <c r="Z45" s="10"/>
      <c r="AA45" s="8"/>
    </row>
    <row r="46" spans="1:27">
      <c r="A46" s="14"/>
      <c r="B46" s="2"/>
      <c r="C46" s="2"/>
      <c r="D46" s="2"/>
      <c r="E46" s="2"/>
      <c r="F46" s="15"/>
      <c r="G46" s="8"/>
      <c r="H46" s="8"/>
      <c r="I46" s="8"/>
      <c r="J46" s="8"/>
      <c r="K46" s="10"/>
      <c r="L46" s="8"/>
      <c r="M46" s="8"/>
      <c r="N46" s="8"/>
      <c r="O46" s="8"/>
      <c r="P46" s="10"/>
      <c r="Q46" s="8"/>
      <c r="R46" s="8"/>
      <c r="S46" s="8"/>
      <c r="T46" s="8"/>
      <c r="U46" s="10"/>
      <c r="V46" s="8"/>
      <c r="W46" s="8"/>
      <c r="X46" s="8"/>
      <c r="Y46" s="8"/>
      <c r="Z46" s="10"/>
      <c r="AA46" s="8"/>
    </row>
    <row r="47" spans="1:27">
      <c r="A47" s="14"/>
      <c r="B47" s="2"/>
      <c r="C47" s="2"/>
      <c r="D47" s="2"/>
      <c r="E47" s="2"/>
      <c r="F47" s="15"/>
      <c r="G47" s="9"/>
      <c r="H47" s="9"/>
      <c r="I47" s="9"/>
      <c r="J47" s="9"/>
      <c r="K47" s="11"/>
      <c r="L47" s="9"/>
      <c r="M47" s="9"/>
      <c r="N47" s="9"/>
      <c r="O47" s="9"/>
      <c r="P47" s="11"/>
      <c r="Q47" s="9"/>
      <c r="R47" s="9"/>
      <c r="S47" s="9"/>
      <c r="T47" s="9"/>
      <c r="U47" s="11"/>
      <c r="V47" s="9"/>
      <c r="W47" s="9"/>
      <c r="X47" s="9"/>
      <c r="Y47" s="9"/>
      <c r="Z47" s="11"/>
      <c r="AA47" s="9"/>
    </row>
    <row r="48" spans="1:27">
      <c r="A48" s="14"/>
      <c r="B48" s="2"/>
      <c r="C48" s="2"/>
      <c r="D48" s="2"/>
      <c r="E48" s="2"/>
      <c r="F48" s="15"/>
      <c r="G48" s="9"/>
      <c r="H48" s="9"/>
      <c r="I48" s="9"/>
      <c r="J48" s="9"/>
      <c r="K48" s="11"/>
      <c r="L48" s="9"/>
      <c r="M48" s="9"/>
      <c r="N48" s="9"/>
      <c r="O48" s="9"/>
      <c r="P48" s="11"/>
      <c r="Q48" s="9"/>
      <c r="R48" s="9"/>
      <c r="S48" s="9"/>
      <c r="T48" s="9"/>
      <c r="U48" s="11"/>
      <c r="V48" s="9"/>
      <c r="W48" s="9"/>
      <c r="X48" s="9"/>
      <c r="Y48" s="9"/>
      <c r="Z48" s="11"/>
      <c r="AA48" s="9"/>
    </row>
    <row r="49" spans="1:27">
      <c r="A49" s="14"/>
      <c r="B49" s="2"/>
      <c r="C49" s="2"/>
      <c r="D49" s="2"/>
      <c r="E49" s="2"/>
      <c r="F49" s="15"/>
      <c r="G49" s="9"/>
      <c r="H49" s="9"/>
      <c r="I49" s="9"/>
      <c r="J49" s="9"/>
      <c r="K49" s="11"/>
      <c r="L49" s="9"/>
      <c r="M49" s="9"/>
      <c r="N49" s="9"/>
      <c r="O49" s="9"/>
      <c r="P49" s="11"/>
      <c r="Q49" s="9"/>
      <c r="R49" s="9"/>
      <c r="S49" s="9"/>
      <c r="T49" s="9"/>
      <c r="U49" s="11"/>
      <c r="V49" s="9"/>
      <c r="W49" s="9"/>
      <c r="X49" s="9"/>
      <c r="Y49" s="9"/>
      <c r="Z49" s="11"/>
      <c r="AA49" s="9"/>
    </row>
    <row r="50" spans="1:27">
      <c r="A50" s="14"/>
      <c r="B50" s="2"/>
      <c r="C50" s="2"/>
      <c r="D50" s="2"/>
      <c r="E50" s="2"/>
      <c r="F50" s="15"/>
      <c r="G50" s="9"/>
      <c r="H50" s="9"/>
      <c r="I50" s="9"/>
      <c r="J50" s="9"/>
      <c r="K50" s="11"/>
      <c r="L50" s="9"/>
      <c r="M50" s="9"/>
      <c r="N50" s="9"/>
      <c r="O50" s="9"/>
      <c r="P50" s="11"/>
      <c r="Q50" s="9"/>
      <c r="R50" s="9"/>
      <c r="S50" s="9"/>
      <c r="T50" s="9"/>
      <c r="U50" s="11"/>
      <c r="V50" s="9"/>
      <c r="W50" s="9"/>
      <c r="X50" s="9"/>
      <c r="Y50" s="9"/>
      <c r="Z50" s="11"/>
      <c r="AA50" s="9"/>
    </row>
    <row r="51" spans="1:27">
      <c r="A51" s="14"/>
      <c r="B51" s="2"/>
      <c r="C51" s="2"/>
      <c r="D51" s="2"/>
      <c r="E51" s="2"/>
      <c r="F51" s="15"/>
      <c r="G51" s="9"/>
      <c r="H51" s="9"/>
      <c r="I51" s="9"/>
      <c r="J51" s="9"/>
      <c r="K51" s="11"/>
      <c r="L51" s="9"/>
      <c r="M51" s="9"/>
      <c r="N51" s="9"/>
      <c r="O51" s="9"/>
      <c r="P51" s="11"/>
      <c r="Q51" s="9"/>
      <c r="R51" s="9"/>
      <c r="S51" s="9"/>
      <c r="T51" s="9"/>
      <c r="U51" s="11"/>
      <c r="V51" s="9"/>
      <c r="W51" s="9"/>
      <c r="X51" s="9"/>
      <c r="Y51" s="9"/>
      <c r="Z51" s="11"/>
      <c r="AA51" s="9"/>
    </row>
    <row r="52" spans="1:27">
      <c r="A52" s="14"/>
      <c r="B52" s="2"/>
      <c r="C52" s="2"/>
      <c r="D52" s="2"/>
      <c r="E52" s="2"/>
      <c r="F52" s="15"/>
      <c r="G52" s="8"/>
      <c r="H52" s="8"/>
      <c r="I52" s="8"/>
      <c r="J52" s="8"/>
      <c r="K52" s="10"/>
      <c r="L52" s="8"/>
      <c r="M52" s="8"/>
      <c r="N52" s="8"/>
      <c r="O52" s="8"/>
      <c r="P52" s="10"/>
      <c r="Q52" s="8"/>
      <c r="R52" s="8"/>
      <c r="S52" s="8"/>
      <c r="T52" s="8"/>
      <c r="U52" s="10"/>
      <c r="V52" s="8"/>
      <c r="W52" s="8"/>
      <c r="X52" s="8"/>
      <c r="Y52" s="8"/>
      <c r="Z52" s="10"/>
      <c r="AA52" s="8"/>
    </row>
    <row r="53" spans="1:27">
      <c r="A53" s="14"/>
      <c r="B53" s="2"/>
      <c r="C53" s="2"/>
      <c r="D53" s="2"/>
      <c r="E53" s="2"/>
      <c r="F53" s="15"/>
      <c r="G53" s="8"/>
      <c r="H53" s="8"/>
      <c r="I53" s="8"/>
      <c r="J53" s="8"/>
      <c r="K53" s="10"/>
      <c r="L53" s="8"/>
      <c r="M53" s="8"/>
      <c r="N53" s="8"/>
      <c r="O53" s="8"/>
      <c r="P53" s="10"/>
      <c r="Q53" s="8"/>
      <c r="R53" s="8"/>
      <c r="S53" s="8"/>
      <c r="T53" s="8"/>
      <c r="U53" s="10"/>
      <c r="V53" s="8"/>
      <c r="W53" s="8"/>
      <c r="X53" s="8"/>
      <c r="Y53" s="8"/>
      <c r="Z53" s="10"/>
      <c r="AA53" s="8"/>
    </row>
    <row r="54" spans="1:27">
      <c r="A54" s="14"/>
      <c r="B54" s="2"/>
      <c r="C54" s="2"/>
      <c r="D54" s="2"/>
      <c r="E54" s="2"/>
      <c r="F54" s="15"/>
      <c r="G54" s="8"/>
      <c r="H54" s="8"/>
      <c r="I54" s="8"/>
      <c r="J54" s="8"/>
      <c r="K54" s="10"/>
      <c r="L54" s="8"/>
      <c r="M54" s="8"/>
      <c r="N54" s="8"/>
      <c r="O54" s="8"/>
      <c r="P54" s="10"/>
      <c r="Q54" s="8"/>
      <c r="R54" s="8"/>
      <c r="S54" s="8"/>
      <c r="T54" s="8"/>
      <c r="U54" s="10"/>
      <c r="V54" s="8"/>
      <c r="W54" s="8"/>
      <c r="X54" s="8"/>
      <c r="Y54" s="8"/>
      <c r="Z54" s="10"/>
      <c r="AA54" s="8"/>
    </row>
    <row r="55" spans="1:27">
      <c r="A55" s="14"/>
      <c r="B55" s="2"/>
      <c r="C55" s="2"/>
      <c r="D55" s="2"/>
      <c r="E55" s="2"/>
      <c r="F55" s="15"/>
      <c r="G55" s="8"/>
      <c r="H55" s="8"/>
      <c r="I55" s="8"/>
      <c r="J55" s="8"/>
      <c r="K55" s="10"/>
      <c r="L55" s="8"/>
      <c r="M55" s="8"/>
      <c r="N55" s="8"/>
      <c r="O55" s="8"/>
      <c r="P55" s="10"/>
      <c r="Q55" s="8"/>
      <c r="R55" s="8"/>
      <c r="S55" s="8"/>
      <c r="T55" s="8"/>
      <c r="U55" s="10"/>
      <c r="V55" s="8"/>
      <c r="W55" s="8"/>
      <c r="X55" s="8"/>
      <c r="Y55" s="8"/>
      <c r="Z55" s="10"/>
      <c r="AA55" s="8"/>
    </row>
    <row r="56" spans="1:27">
      <c r="A56" s="14"/>
      <c r="B56" s="2"/>
      <c r="C56" s="2"/>
      <c r="D56" s="2"/>
      <c r="E56" s="2"/>
      <c r="F56" s="15"/>
      <c r="G56" s="8"/>
      <c r="H56" s="8"/>
      <c r="I56" s="8"/>
      <c r="J56" s="8"/>
      <c r="K56" s="10"/>
      <c r="L56" s="8"/>
      <c r="M56" s="8"/>
      <c r="N56" s="8"/>
      <c r="O56" s="8"/>
      <c r="P56" s="10"/>
      <c r="Q56" s="8"/>
      <c r="R56" s="8"/>
      <c r="S56" s="8"/>
      <c r="T56" s="8"/>
      <c r="U56" s="10"/>
      <c r="V56" s="8"/>
      <c r="W56" s="8"/>
      <c r="X56" s="8"/>
      <c r="Y56" s="8"/>
      <c r="Z56" s="10"/>
      <c r="AA56" s="8"/>
    </row>
    <row r="57" spans="1:27">
      <c r="A57" s="14"/>
      <c r="B57" s="2"/>
      <c r="C57" s="2"/>
      <c r="D57" s="2"/>
      <c r="E57" s="2"/>
      <c r="F57" s="15"/>
      <c r="G57" s="9"/>
      <c r="H57" s="9"/>
      <c r="I57" s="9"/>
      <c r="J57" s="9"/>
      <c r="K57" s="11"/>
      <c r="L57" s="9"/>
      <c r="M57" s="9"/>
      <c r="N57" s="9"/>
      <c r="O57" s="9"/>
      <c r="P57" s="11"/>
      <c r="Q57" s="9"/>
      <c r="R57" s="9"/>
      <c r="S57" s="9"/>
      <c r="T57" s="9"/>
      <c r="U57" s="11"/>
      <c r="V57" s="9"/>
      <c r="W57" s="9"/>
      <c r="X57" s="9"/>
      <c r="Y57" s="9"/>
      <c r="Z57" s="11"/>
      <c r="AA57" s="9"/>
    </row>
    <row r="58" spans="1:27">
      <c r="A58" s="14"/>
      <c r="B58" s="2"/>
      <c r="C58" s="2"/>
      <c r="D58" s="2"/>
      <c r="E58" s="2"/>
      <c r="F58" s="15"/>
      <c r="G58" s="9"/>
      <c r="H58" s="9"/>
      <c r="I58" s="9"/>
      <c r="J58" s="9"/>
      <c r="K58" s="11"/>
      <c r="L58" s="9"/>
      <c r="M58" s="9"/>
      <c r="N58" s="9"/>
      <c r="O58" s="9"/>
      <c r="P58" s="11"/>
      <c r="Q58" s="9"/>
      <c r="R58" s="9"/>
      <c r="S58" s="9"/>
      <c r="T58" s="9"/>
      <c r="U58" s="11"/>
      <c r="V58" s="9"/>
      <c r="W58" s="9"/>
      <c r="X58" s="9"/>
      <c r="Y58" s="9"/>
      <c r="Z58" s="11"/>
      <c r="AA58" s="9"/>
    </row>
    <row r="59" spans="1:27">
      <c r="A59" s="14"/>
      <c r="B59" s="2"/>
      <c r="C59" s="2"/>
      <c r="D59" s="2"/>
      <c r="E59" s="2"/>
      <c r="F59" s="15"/>
      <c r="G59" s="9"/>
      <c r="H59" s="9"/>
      <c r="I59" s="9"/>
      <c r="J59" s="9"/>
      <c r="K59" s="11"/>
      <c r="L59" s="9"/>
      <c r="M59" s="9"/>
      <c r="N59" s="9"/>
      <c r="O59" s="9"/>
      <c r="P59" s="11"/>
      <c r="Q59" s="9"/>
      <c r="R59" s="9"/>
      <c r="S59" s="9"/>
      <c r="T59" s="9"/>
      <c r="U59" s="11"/>
      <c r="V59" s="9"/>
      <c r="W59" s="9"/>
      <c r="X59" s="9"/>
      <c r="Y59" s="9"/>
      <c r="Z59" s="11"/>
      <c r="AA59" s="9"/>
    </row>
    <row r="60" spans="1:27">
      <c r="A60" s="14"/>
      <c r="B60" s="2"/>
      <c r="C60" s="2"/>
      <c r="D60" s="2"/>
      <c r="E60" s="2"/>
      <c r="F60" s="15"/>
      <c r="G60" s="9"/>
      <c r="H60" s="9"/>
      <c r="I60" s="9"/>
      <c r="J60" s="9"/>
      <c r="K60" s="11"/>
      <c r="L60" s="9"/>
      <c r="M60" s="9"/>
      <c r="N60" s="9"/>
      <c r="O60" s="9"/>
      <c r="P60" s="11"/>
      <c r="Q60" s="9"/>
      <c r="R60" s="9"/>
      <c r="S60" s="9"/>
      <c r="T60" s="9"/>
      <c r="U60" s="11"/>
      <c r="V60" s="9"/>
      <c r="W60" s="9"/>
      <c r="X60" s="9"/>
      <c r="Y60" s="9"/>
      <c r="Z60" s="11"/>
      <c r="AA60" s="9"/>
    </row>
    <row r="61" spans="1:27">
      <c r="A61" s="14"/>
      <c r="B61" s="2"/>
      <c r="C61" s="2"/>
      <c r="D61" s="2"/>
      <c r="E61" s="2"/>
      <c r="F61" s="15"/>
      <c r="G61" s="9"/>
      <c r="H61" s="9"/>
      <c r="I61" s="9"/>
      <c r="J61" s="9"/>
      <c r="K61" s="11"/>
      <c r="L61" s="9"/>
      <c r="M61" s="9"/>
      <c r="N61" s="9"/>
      <c r="O61" s="9"/>
      <c r="P61" s="11"/>
      <c r="Q61" s="9"/>
      <c r="R61" s="9"/>
      <c r="S61" s="9"/>
      <c r="T61" s="9"/>
      <c r="U61" s="11"/>
      <c r="V61" s="9"/>
      <c r="W61" s="9"/>
      <c r="X61" s="9"/>
      <c r="Y61" s="9"/>
      <c r="Z61" s="11"/>
      <c r="AA61" s="9"/>
    </row>
    <row r="62" spans="1:27">
      <c r="A62" s="14"/>
      <c r="B62" s="2"/>
      <c r="C62" s="2"/>
      <c r="D62" s="2"/>
      <c r="E62" s="2"/>
      <c r="F62" s="15"/>
      <c r="G62" s="8"/>
      <c r="H62" s="8"/>
      <c r="I62" s="8"/>
      <c r="J62" s="8"/>
      <c r="K62" s="10"/>
      <c r="L62" s="8"/>
      <c r="M62" s="8"/>
      <c r="N62" s="8"/>
      <c r="O62" s="8"/>
      <c r="P62" s="10"/>
      <c r="Q62" s="8"/>
      <c r="R62" s="8"/>
      <c r="S62" s="8"/>
      <c r="T62" s="8"/>
      <c r="U62" s="10"/>
      <c r="V62" s="8"/>
      <c r="W62" s="8"/>
      <c r="X62" s="8"/>
      <c r="Y62" s="8"/>
      <c r="Z62" s="10"/>
      <c r="AA62" s="8"/>
    </row>
    <row r="63" spans="1:27">
      <c r="A63" s="14"/>
      <c r="B63" s="2"/>
      <c r="C63" s="2"/>
      <c r="D63" s="2"/>
      <c r="E63" s="2"/>
      <c r="F63" s="15"/>
      <c r="G63" s="8"/>
      <c r="H63" s="8"/>
      <c r="I63" s="8"/>
      <c r="J63" s="8"/>
      <c r="K63" s="10"/>
      <c r="L63" s="8"/>
      <c r="M63" s="8"/>
      <c r="N63" s="8"/>
      <c r="O63" s="8"/>
      <c r="P63" s="10"/>
      <c r="Q63" s="8"/>
      <c r="R63" s="8"/>
      <c r="S63" s="8"/>
      <c r="T63" s="8"/>
      <c r="U63" s="10"/>
      <c r="V63" s="8"/>
      <c r="W63" s="8"/>
      <c r="X63" s="8"/>
      <c r="Y63" s="8"/>
      <c r="Z63" s="10"/>
      <c r="AA63" s="8"/>
    </row>
    <row r="64" spans="1:27">
      <c r="A64" s="14"/>
      <c r="B64" s="2"/>
      <c r="C64" s="2"/>
      <c r="D64" s="2"/>
      <c r="E64" s="2"/>
      <c r="F64" s="15"/>
      <c r="G64" s="8"/>
      <c r="H64" s="8"/>
      <c r="I64" s="8"/>
      <c r="J64" s="8"/>
      <c r="K64" s="10"/>
      <c r="L64" s="8"/>
      <c r="M64" s="8"/>
      <c r="N64" s="8"/>
      <c r="O64" s="8"/>
      <c r="P64" s="10"/>
      <c r="Q64" s="8"/>
      <c r="R64" s="8"/>
      <c r="S64" s="8"/>
      <c r="T64" s="8"/>
      <c r="U64" s="10"/>
      <c r="V64" s="8"/>
      <c r="W64" s="8"/>
      <c r="X64" s="8"/>
      <c r="Y64" s="8"/>
      <c r="Z64" s="10"/>
      <c r="AA64" s="8"/>
    </row>
    <row r="65" spans="1:27">
      <c r="A65" s="14"/>
      <c r="B65" s="2"/>
      <c r="C65" s="2"/>
      <c r="D65" s="2"/>
      <c r="E65" s="2"/>
      <c r="F65" s="15"/>
      <c r="G65" s="8"/>
      <c r="H65" s="8"/>
      <c r="I65" s="8"/>
      <c r="J65" s="8"/>
      <c r="K65" s="10"/>
      <c r="L65" s="8"/>
      <c r="M65" s="8"/>
      <c r="N65" s="8"/>
      <c r="O65" s="8"/>
      <c r="P65" s="10"/>
      <c r="Q65" s="8"/>
      <c r="R65" s="8"/>
      <c r="S65" s="8"/>
      <c r="T65" s="8"/>
      <c r="U65" s="10"/>
      <c r="V65" s="8"/>
      <c r="W65" s="8"/>
      <c r="X65" s="8"/>
      <c r="Y65" s="8"/>
      <c r="Z65" s="10"/>
      <c r="AA65" s="8"/>
    </row>
    <row r="66" spans="1:27">
      <c r="A66" s="14"/>
      <c r="B66" s="2"/>
      <c r="C66" s="2"/>
      <c r="D66" s="2"/>
      <c r="E66" s="2"/>
      <c r="F66" s="15"/>
      <c r="G66" s="8"/>
      <c r="H66" s="8"/>
      <c r="I66" s="8"/>
      <c r="J66" s="8"/>
      <c r="K66" s="10"/>
      <c r="L66" s="8"/>
      <c r="M66" s="8"/>
      <c r="N66" s="8"/>
      <c r="O66" s="8"/>
      <c r="P66" s="10"/>
      <c r="Q66" s="8"/>
      <c r="R66" s="8"/>
      <c r="S66" s="8"/>
      <c r="T66" s="8"/>
      <c r="U66" s="10"/>
      <c r="V66" s="8"/>
      <c r="W66" s="8"/>
      <c r="X66" s="8"/>
      <c r="Y66" s="8"/>
      <c r="Z66" s="10"/>
      <c r="AA66" s="8"/>
    </row>
    <row r="67" spans="1:27">
      <c r="A67" s="14"/>
      <c r="B67" s="2"/>
      <c r="C67" s="2"/>
      <c r="D67" s="2"/>
      <c r="E67" s="2"/>
      <c r="F67" s="15"/>
      <c r="G67" s="9"/>
      <c r="H67" s="9"/>
      <c r="I67" s="9"/>
      <c r="J67" s="9"/>
      <c r="K67" s="11"/>
      <c r="L67" s="9"/>
      <c r="M67" s="9"/>
      <c r="N67" s="9"/>
      <c r="O67" s="9"/>
      <c r="P67" s="11"/>
      <c r="Q67" s="9"/>
      <c r="R67" s="9"/>
      <c r="S67" s="9"/>
      <c r="T67" s="9"/>
      <c r="U67" s="11"/>
      <c r="V67" s="9"/>
      <c r="W67" s="9"/>
      <c r="X67" s="9"/>
      <c r="Y67" s="9"/>
      <c r="Z67" s="11"/>
      <c r="AA67" s="9"/>
    </row>
    <row r="68" spans="1:27">
      <c r="A68" s="14"/>
      <c r="B68" s="2"/>
      <c r="C68" s="2"/>
      <c r="D68" s="2"/>
      <c r="E68" s="2"/>
      <c r="F68" s="15"/>
      <c r="G68" s="9"/>
      <c r="H68" s="9"/>
      <c r="I68" s="9"/>
      <c r="J68" s="9"/>
      <c r="K68" s="11"/>
      <c r="L68" s="9"/>
      <c r="M68" s="9"/>
      <c r="N68" s="9"/>
      <c r="O68" s="9"/>
      <c r="P68" s="11"/>
      <c r="Q68" s="9"/>
      <c r="R68" s="9"/>
      <c r="S68" s="9"/>
      <c r="T68" s="9"/>
      <c r="U68" s="11"/>
      <c r="V68" s="9"/>
      <c r="W68" s="9"/>
      <c r="X68" s="9"/>
      <c r="Y68" s="9"/>
      <c r="Z68" s="11"/>
      <c r="AA68" s="9"/>
    </row>
    <row r="69" spans="1:27">
      <c r="A69" s="14"/>
      <c r="B69" s="2"/>
      <c r="C69" s="2"/>
      <c r="D69" s="2"/>
      <c r="E69" s="2"/>
      <c r="F69" s="15"/>
      <c r="G69" s="9"/>
      <c r="H69" s="9"/>
      <c r="I69" s="9"/>
      <c r="J69" s="9"/>
      <c r="K69" s="11"/>
      <c r="L69" s="9"/>
      <c r="M69" s="9"/>
      <c r="N69" s="9"/>
      <c r="O69" s="9"/>
      <c r="P69" s="11"/>
      <c r="Q69" s="9"/>
      <c r="R69" s="9"/>
      <c r="S69" s="9"/>
      <c r="T69" s="9"/>
      <c r="U69" s="11"/>
      <c r="V69" s="9"/>
      <c r="W69" s="9"/>
      <c r="X69" s="9"/>
      <c r="Y69" s="9"/>
      <c r="Z69" s="11"/>
      <c r="AA69" s="9"/>
    </row>
    <row r="70" spans="1:27">
      <c r="A70" s="14"/>
      <c r="B70" s="2"/>
      <c r="C70" s="2"/>
      <c r="D70" s="2"/>
      <c r="E70" s="2"/>
      <c r="F70" s="15"/>
      <c r="G70" s="9"/>
      <c r="H70" s="9"/>
      <c r="I70" s="9"/>
      <c r="J70" s="9"/>
      <c r="K70" s="11"/>
      <c r="L70" s="9"/>
      <c r="M70" s="9"/>
      <c r="N70" s="9"/>
      <c r="O70" s="9"/>
      <c r="P70" s="11"/>
      <c r="Q70" s="9"/>
      <c r="R70" s="9"/>
      <c r="S70" s="9"/>
      <c r="T70" s="9"/>
      <c r="U70" s="11"/>
      <c r="V70" s="9"/>
      <c r="W70" s="9"/>
      <c r="X70" s="9"/>
      <c r="Y70" s="9"/>
      <c r="Z70" s="11"/>
      <c r="AA70" s="9"/>
    </row>
    <row r="71" spans="1:27">
      <c r="A71" s="14"/>
      <c r="B71" s="2"/>
      <c r="C71" s="2"/>
      <c r="D71" s="2"/>
      <c r="E71" s="2"/>
      <c r="F71" s="15"/>
      <c r="G71" s="9"/>
      <c r="H71" s="9"/>
      <c r="I71" s="9"/>
      <c r="J71" s="9"/>
      <c r="K71" s="11"/>
      <c r="L71" s="9"/>
      <c r="M71" s="9"/>
      <c r="N71" s="9"/>
      <c r="O71" s="9"/>
      <c r="P71" s="11"/>
      <c r="Q71" s="9"/>
      <c r="R71" s="9"/>
      <c r="S71" s="9"/>
      <c r="T71" s="9"/>
      <c r="U71" s="11"/>
      <c r="V71" s="9"/>
      <c r="W71" s="9"/>
      <c r="X71" s="9"/>
      <c r="Y71" s="9"/>
      <c r="Z71" s="11"/>
      <c r="AA71" s="9"/>
    </row>
    <row r="72" spans="1:27">
      <c r="A72" s="14"/>
      <c r="B72" s="2"/>
      <c r="C72" s="2"/>
      <c r="D72" s="2"/>
      <c r="E72" s="2"/>
      <c r="F72" s="15"/>
      <c r="G72" s="8"/>
      <c r="H72" s="8"/>
      <c r="I72" s="8"/>
      <c r="J72" s="8"/>
      <c r="K72" s="10"/>
      <c r="L72" s="8"/>
      <c r="M72" s="8"/>
      <c r="N72" s="8"/>
      <c r="O72" s="8"/>
      <c r="P72" s="10"/>
      <c r="Q72" s="8"/>
      <c r="R72" s="8"/>
      <c r="S72" s="8"/>
      <c r="T72" s="8"/>
      <c r="U72" s="10"/>
      <c r="V72" s="8"/>
      <c r="W72" s="8"/>
      <c r="X72" s="8"/>
      <c r="Y72" s="8"/>
      <c r="Z72" s="10"/>
      <c r="AA72" s="8"/>
    </row>
    <row r="73" spans="1:27">
      <c r="A73" s="14"/>
      <c r="B73" s="2"/>
      <c r="C73" s="2"/>
      <c r="D73" s="2"/>
      <c r="E73" s="2"/>
      <c r="F73" s="15"/>
      <c r="G73" s="8"/>
      <c r="H73" s="8"/>
      <c r="I73" s="8"/>
      <c r="J73" s="8"/>
      <c r="K73" s="10"/>
      <c r="L73" s="8"/>
      <c r="M73" s="8"/>
      <c r="N73" s="8"/>
      <c r="O73" s="8"/>
      <c r="P73" s="10"/>
      <c r="Q73" s="8"/>
      <c r="R73" s="8"/>
      <c r="S73" s="8"/>
      <c r="T73" s="8"/>
      <c r="U73" s="10"/>
      <c r="V73" s="8"/>
      <c r="W73" s="8"/>
      <c r="X73" s="8"/>
      <c r="Y73" s="8"/>
      <c r="Z73" s="10"/>
      <c r="AA73" s="8"/>
    </row>
    <row r="74" spans="1:27">
      <c r="A74" s="14"/>
      <c r="B74" s="2"/>
      <c r="C74" s="2"/>
      <c r="D74" s="2"/>
      <c r="E74" s="2"/>
      <c r="F74" s="15"/>
      <c r="G74" s="8"/>
      <c r="H74" s="8"/>
      <c r="I74" s="8"/>
      <c r="J74" s="8"/>
      <c r="K74" s="10"/>
      <c r="L74" s="8"/>
      <c r="M74" s="8"/>
      <c r="N74" s="8"/>
      <c r="O74" s="8"/>
      <c r="P74" s="10"/>
      <c r="Q74" s="8"/>
      <c r="R74" s="8"/>
      <c r="S74" s="8"/>
      <c r="T74" s="8"/>
      <c r="U74" s="10"/>
      <c r="V74" s="8"/>
      <c r="W74" s="8"/>
      <c r="X74" s="8"/>
      <c r="Y74" s="8"/>
      <c r="Z74" s="10"/>
      <c r="AA74" s="8"/>
    </row>
    <row r="75" spans="1:27">
      <c r="A75" s="14"/>
      <c r="B75" s="2"/>
      <c r="C75" s="2"/>
      <c r="D75" s="2"/>
      <c r="E75" s="2"/>
      <c r="F75" s="15"/>
      <c r="G75" s="8"/>
      <c r="H75" s="8"/>
      <c r="I75" s="8"/>
      <c r="J75" s="8"/>
      <c r="K75" s="10"/>
      <c r="L75" s="8"/>
      <c r="M75" s="8"/>
      <c r="N75" s="8"/>
      <c r="O75" s="8"/>
      <c r="P75" s="10"/>
      <c r="Q75" s="8"/>
      <c r="R75" s="8"/>
      <c r="S75" s="8"/>
      <c r="T75" s="8"/>
      <c r="U75" s="10"/>
      <c r="V75" s="8"/>
      <c r="W75" s="8"/>
      <c r="X75" s="8"/>
      <c r="Y75" s="8"/>
      <c r="Z75" s="10"/>
      <c r="AA75" s="8"/>
    </row>
    <row r="76" spans="1:27">
      <c r="A76" s="14"/>
      <c r="B76" s="2"/>
      <c r="C76" s="2"/>
      <c r="D76" s="2"/>
      <c r="E76" s="2"/>
      <c r="F76" s="15"/>
      <c r="G76" s="8"/>
      <c r="H76" s="8"/>
      <c r="I76" s="8"/>
      <c r="J76" s="8"/>
      <c r="K76" s="10"/>
      <c r="L76" s="8"/>
      <c r="M76" s="8"/>
      <c r="N76" s="8"/>
      <c r="O76" s="8"/>
      <c r="P76" s="10"/>
      <c r="Q76" s="8"/>
      <c r="R76" s="8"/>
      <c r="S76" s="8"/>
      <c r="T76" s="8"/>
      <c r="U76" s="10"/>
      <c r="V76" s="8"/>
      <c r="W76" s="8"/>
      <c r="X76" s="8"/>
      <c r="Y76" s="8"/>
      <c r="Z76" s="10"/>
      <c r="AA76" s="8"/>
    </row>
    <row r="77" spans="1:27">
      <c r="A77" s="14"/>
      <c r="B77" s="2"/>
      <c r="C77" s="2"/>
      <c r="D77" s="2"/>
      <c r="E77" s="2"/>
      <c r="F77" s="15"/>
      <c r="G77" s="9"/>
      <c r="H77" s="9"/>
      <c r="I77" s="9"/>
      <c r="J77" s="9"/>
      <c r="K77" s="11"/>
      <c r="L77" s="9"/>
      <c r="M77" s="9"/>
      <c r="N77" s="9"/>
      <c r="O77" s="9"/>
      <c r="P77" s="11"/>
      <c r="Q77" s="9"/>
      <c r="R77" s="9"/>
      <c r="S77" s="9"/>
      <c r="T77" s="9"/>
      <c r="U77" s="11"/>
      <c r="V77" s="9"/>
      <c r="W77" s="9"/>
      <c r="X77" s="9"/>
      <c r="Y77" s="9"/>
      <c r="Z77" s="11"/>
      <c r="AA77" s="9"/>
    </row>
    <row r="78" spans="1:27">
      <c r="A78" s="14"/>
      <c r="B78" s="2"/>
      <c r="C78" s="2"/>
      <c r="D78" s="2"/>
      <c r="E78" s="2"/>
      <c r="F78" s="15"/>
      <c r="G78" s="9"/>
      <c r="H78" s="9"/>
      <c r="I78" s="9"/>
      <c r="J78" s="9"/>
      <c r="K78" s="11"/>
      <c r="L78" s="9"/>
      <c r="M78" s="9"/>
      <c r="N78" s="9"/>
      <c r="O78" s="9"/>
      <c r="P78" s="11"/>
      <c r="Q78" s="9"/>
      <c r="R78" s="9"/>
      <c r="S78" s="9"/>
      <c r="T78" s="9"/>
      <c r="U78" s="11"/>
      <c r="V78" s="9"/>
      <c r="W78" s="9"/>
      <c r="X78" s="9"/>
      <c r="Y78" s="9"/>
      <c r="Z78" s="11"/>
      <c r="AA78" s="9"/>
    </row>
    <row r="79" spans="1:27">
      <c r="A79" s="14"/>
      <c r="B79" s="2"/>
      <c r="C79" s="2"/>
      <c r="D79" s="2"/>
      <c r="E79" s="2"/>
      <c r="F79" s="15"/>
      <c r="G79" s="9"/>
      <c r="H79" s="9"/>
      <c r="I79" s="9"/>
      <c r="J79" s="9"/>
      <c r="K79" s="11"/>
      <c r="L79" s="9"/>
      <c r="M79" s="9"/>
      <c r="N79" s="9"/>
      <c r="O79" s="9"/>
      <c r="P79" s="11"/>
      <c r="Q79" s="9"/>
      <c r="R79" s="9"/>
      <c r="S79" s="9"/>
      <c r="T79" s="9"/>
      <c r="U79" s="11"/>
      <c r="V79" s="9"/>
      <c r="W79" s="9"/>
      <c r="X79" s="9"/>
      <c r="Y79" s="9"/>
      <c r="Z79" s="11"/>
      <c r="AA79" s="9"/>
    </row>
    <row r="80" spans="1:27">
      <c r="A80" s="14"/>
      <c r="B80" s="2"/>
      <c r="C80" s="2"/>
      <c r="D80" s="2"/>
      <c r="E80" s="2"/>
      <c r="F80" s="15"/>
      <c r="G80" s="9"/>
      <c r="H80" s="9"/>
      <c r="I80" s="9"/>
      <c r="J80" s="9"/>
      <c r="K80" s="11"/>
      <c r="L80" s="9"/>
      <c r="M80" s="9"/>
      <c r="N80" s="9"/>
      <c r="O80" s="9"/>
      <c r="P80" s="11"/>
      <c r="Q80" s="9"/>
      <c r="R80" s="9"/>
      <c r="S80" s="9"/>
      <c r="T80" s="9"/>
      <c r="U80" s="11"/>
      <c r="V80" s="9"/>
      <c r="W80" s="9"/>
      <c r="X80" s="9"/>
      <c r="Y80" s="9"/>
      <c r="Z80" s="11"/>
      <c r="AA80" s="9"/>
    </row>
    <row r="81" spans="1:27">
      <c r="A81" s="14"/>
      <c r="B81" s="2"/>
      <c r="C81" s="2"/>
      <c r="D81" s="2"/>
      <c r="E81" s="2"/>
      <c r="F81" s="15"/>
      <c r="G81" s="9"/>
      <c r="H81" s="9"/>
      <c r="I81" s="9"/>
      <c r="J81" s="9"/>
      <c r="K81" s="11"/>
      <c r="L81" s="9"/>
      <c r="M81" s="9"/>
      <c r="N81" s="9"/>
      <c r="O81" s="9"/>
      <c r="P81" s="11"/>
      <c r="Q81" s="9"/>
      <c r="R81" s="9"/>
      <c r="S81" s="9"/>
      <c r="T81" s="9"/>
      <c r="U81" s="11"/>
      <c r="V81" s="9"/>
      <c r="W81" s="9"/>
      <c r="X81" s="9"/>
      <c r="Y81" s="9"/>
      <c r="Z81" s="11"/>
      <c r="AA81" s="9"/>
    </row>
    <row r="82" spans="1:27">
      <c r="A82" s="14"/>
      <c r="B82" s="2"/>
      <c r="C82" s="2"/>
      <c r="D82" s="2"/>
      <c r="E82" s="2"/>
      <c r="F82" s="15"/>
      <c r="G82" s="8"/>
      <c r="H82" s="8"/>
      <c r="I82" s="8"/>
      <c r="J82" s="8"/>
      <c r="K82" s="10"/>
      <c r="L82" s="8"/>
      <c r="M82" s="8"/>
      <c r="N82" s="8"/>
      <c r="O82" s="8"/>
      <c r="P82" s="10"/>
      <c r="Q82" s="8"/>
      <c r="R82" s="8"/>
      <c r="S82" s="8"/>
      <c r="T82" s="8"/>
      <c r="U82" s="10"/>
      <c r="V82" s="8"/>
      <c r="W82" s="8"/>
      <c r="X82" s="8"/>
      <c r="Y82" s="8"/>
      <c r="Z82" s="10"/>
      <c r="AA82" s="8"/>
    </row>
    <row r="83" spans="1:27">
      <c r="A83" s="14"/>
      <c r="B83" s="2"/>
      <c r="C83" s="2"/>
      <c r="D83" s="2"/>
      <c r="E83" s="2"/>
      <c r="F83" s="15"/>
      <c r="G83" s="8"/>
      <c r="H83" s="8"/>
      <c r="I83" s="8"/>
      <c r="J83" s="8"/>
      <c r="K83" s="10"/>
      <c r="L83" s="8"/>
      <c r="M83" s="8"/>
      <c r="N83" s="8"/>
      <c r="O83" s="8"/>
      <c r="P83" s="10"/>
      <c r="Q83" s="8"/>
      <c r="R83" s="8"/>
      <c r="S83" s="8"/>
      <c r="T83" s="8"/>
      <c r="U83" s="10"/>
      <c r="V83" s="8"/>
      <c r="W83" s="8"/>
      <c r="X83" s="8"/>
      <c r="Y83" s="8"/>
      <c r="Z83" s="10"/>
      <c r="AA83" s="8"/>
    </row>
    <row r="84" spans="1:27">
      <c r="A84" s="14"/>
      <c r="B84" s="2"/>
      <c r="C84" s="2"/>
      <c r="D84" s="2"/>
      <c r="E84" s="2"/>
      <c r="F84" s="15"/>
      <c r="G84" s="8"/>
      <c r="H84" s="8"/>
      <c r="I84" s="8"/>
      <c r="J84" s="8"/>
      <c r="K84" s="10"/>
      <c r="L84" s="8"/>
      <c r="M84" s="8"/>
      <c r="N84" s="8"/>
      <c r="O84" s="8"/>
      <c r="P84" s="10"/>
      <c r="Q84" s="8"/>
      <c r="R84" s="8"/>
      <c r="S84" s="8"/>
      <c r="T84" s="8"/>
      <c r="U84" s="10"/>
      <c r="V84" s="8"/>
      <c r="W84" s="8"/>
      <c r="X84" s="8"/>
      <c r="Y84" s="8"/>
      <c r="Z84" s="10"/>
      <c r="AA84" s="8"/>
    </row>
    <row r="85" spans="1:27">
      <c r="A85" s="14"/>
      <c r="B85" s="2"/>
      <c r="C85" s="2"/>
      <c r="D85" s="2"/>
      <c r="E85" s="2"/>
      <c r="F85" s="15"/>
      <c r="G85" s="8"/>
      <c r="H85" s="8"/>
      <c r="I85" s="8"/>
      <c r="J85" s="8"/>
      <c r="K85" s="10"/>
      <c r="L85" s="8"/>
      <c r="M85" s="8"/>
      <c r="N85" s="8"/>
      <c r="O85" s="8"/>
      <c r="P85" s="10"/>
      <c r="Q85" s="8"/>
      <c r="R85" s="8"/>
      <c r="S85" s="8"/>
      <c r="T85" s="8"/>
      <c r="U85" s="10"/>
      <c r="V85" s="8"/>
      <c r="W85" s="8"/>
      <c r="X85" s="8"/>
      <c r="Y85" s="8"/>
      <c r="Z85" s="10"/>
      <c r="AA85" s="8"/>
    </row>
    <row r="86" spans="1:27">
      <c r="A86" s="14"/>
      <c r="B86" s="2"/>
      <c r="C86" s="2"/>
      <c r="D86" s="2"/>
      <c r="E86" s="2"/>
      <c r="F86" s="15"/>
      <c r="G86" s="8"/>
      <c r="H86" s="8"/>
      <c r="I86" s="8"/>
      <c r="J86" s="8"/>
      <c r="K86" s="10"/>
      <c r="L86" s="8"/>
      <c r="M86" s="8"/>
      <c r="N86" s="8"/>
      <c r="O86" s="8"/>
      <c r="P86" s="10"/>
      <c r="Q86" s="8"/>
      <c r="R86" s="8"/>
      <c r="S86" s="8"/>
      <c r="T86" s="8"/>
      <c r="U86" s="10"/>
      <c r="V86" s="8"/>
      <c r="W86" s="8"/>
      <c r="X86" s="8"/>
      <c r="Y86" s="8"/>
      <c r="Z86" s="10"/>
      <c r="AA86" s="8"/>
    </row>
    <row r="87" spans="1:27">
      <c r="A87" s="14"/>
      <c r="B87" s="2"/>
      <c r="C87" s="2"/>
      <c r="D87" s="2"/>
      <c r="E87" s="2"/>
      <c r="F87" s="15"/>
      <c r="G87" s="9"/>
      <c r="H87" s="9"/>
      <c r="I87" s="9"/>
      <c r="J87" s="9"/>
      <c r="K87" s="11"/>
      <c r="L87" s="9"/>
      <c r="M87" s="9"/>
      <c r="N87" s="9"/>
      <c r="O87" s="9"/>
      <c r="P87" s="11"/>
      <c r="Q87" s="9"/>
      <c r="R87" s="9"/>
      <c r="S87" s="9"/>
      <c r="T87" s="9"/>
      <c r="U87" s="11"/>
      <c r="V87" s="9"/>
      <c r="W87" s="9"/>
      <c r="X87" s="9"/>
      <c r="Y87" s="9"/>
      <c r="Z87" s="11"/>
      <c r="AA87" s="9"/>
    </row>
    <row r="88" spans="1:27">
      <c r="A88" s="14"/>
      <c r="B88" s="2"/>
      <c r="C88" s="2"/>
      <c r="D88" s="2"/>
      <c r="E88" s="2"/>
      <c r="F88" s="15"/>
      <c r="G88" s="9"/>
      <c r="H88" s="9"/>
      <c r="I88" s="9"/>
      <c r="J88" s="9"/>
      <c r="K88" s="11"/>
      <c r="L88" s="9"/>
      <c r="M88" s="9"/>
      <c r="N88" s="9"/>
      <c r="O88" s="9"/>
      <c r="P88" s="11"/>
      <c r="Q88" s="9"/>
      <c r="R88" s="9"/>
      <c r="S88" s="9"/>
      <c r="T88" s="9"/>
      <c r="U88" s="11"/>
      <c r="V88" s="9"/>
      <c r="W88" s="9"/>
      <c r="X88" s="9"/>
      <c r="Y88" s="9"/>
      <c r="Z88" s="11"/>
      <c r="AA88" s="9"/>
    </row>
    <row r="89" spans="1:27">
      <c r="A89" s="14"/>
      <c r="B89" s="2"/>
      <c r="C89" s="2"/>
      <c r="D89" s="2"/>
      <c r="E89" s="2"/>
      <c r="F89" s="15"/>
      <c r="G89" s="9"/>
      <c r="H89" s="9"/>
      <c r="I89" s="9"/>
      <c r="J89" s="9"/>
      <c r="K89" s="11"/>
      <c r="L89" s="9"/>
      <c r="M89" s="9"/>
      <c r="N89" s="9"/>
      <c r="O89" s="9"/>
      <c r="P89" s="11"/>
      <c r="Q89" s="9"/>
      <c r="R89" s="9"/>
      <c r="S89" s="9"/>
      <c r="T89" s="9"/>
      <c r="U89" s="11"/>
      <c r="V89" s="9"/>
      <c r="W89" s="9"/>
      <c r="X89" s="9"/>
      <c r="Y89" s="9"/>
      <c r="Z89" s="11"/>
      <c r="AA89" s="9"/>
    </row>
    <row r="90" spans="1:27">
      <c r="A90" s="14"/>
      <c r="B90" s="2"/>
      <c r="C90" s="2"/>
      <c r="D90" s="2"/>
      <c r="E90" s="2"/>
      <c r="F90" s="15"/>
      <c r="G90" s="9"/>
      <c r="H90" s="9"/>
      <c r="I90" s="9"/>
      <c r="J90" s="9"/>
      <c r="K90" s="11"/>
      <c r="L90" s="9"/>
      <c r="M90" s="9"/>
      <c r="N90" s="9"/>
      <c r="O90" s="9"/>
      <c r="P90" s="11"/>
      <c r="Q90" s="9"/>
      <c r="R90" s="9"/>
      <c r="S90" s="9"/>
      <c r="T90" s="9"/>
      <c r="U90" s="11"/>
      <c r="V90" s="9"/>
      <c r="W90" s="9"/>
      <c r="X90" s="9"/>
      <c r="Y90" s="9"/>
      <c r="Z90" s="11"/>
      <c r="AA90" s="9"/>
    </row>
    <row r="91" spans="1:27">
      <c r="A91" s="14"/>
      <c r="B91" s="2"/>
      <c r="C91" s="2"/>
      <c r="D91" s="2"/>
      <c r="E91" s="2"/>
      <c r="F91" s="15"/>
      <c r="G91" s="9"/>
      <c r="H91" s="9"/>
      <c r="I91" s="9"/>
      <c r="J91" s="9"/>
      <c r="K91" s="11"/>
      <c r="L91" s="9"/>
      <c r="M91" s="9"/>
      <c r="N91" s="9"/>
      <c r="O91" s="9"/>
      <c r="P91" s="11"/>
      <c r="Q91" s="9"/>
      <c r="R91" s="9"/>
      <c r="S91" s="9"/>
      <c r="T91" s="9"/>
      <c r="U91" s="11"/>
      <c r="V91" s="9"/>
      <c r="W91" s="9"/>
      <c r="X91" s="9"/>
      <c r="Y91" s="9"/>
      <c r="Z91" s="11"/>
      <c r="AA91" s="9"/>
    </row>
    <row r="92" spans="1:27">
      <c r="A92" s="14"/>
      <c r="B92" s="2"/>
      <c r="C92" s="2"/>
      <c r="D92" s="2"/>
      <c r="E92" s="2"/>
      <c r="F92" s="15"/>
      <c r="G92" s="8"/>
      <c r="H92" s="8"/>
      <c r="I92" s="8"/>
      <c r="J92" s="8"/>
      <c r="K92" s="10"/>
      <c r="L92" s="8"/>
      <c r="M92" s="8"/>
      <c r="N92" s="8"/>
      <c r="O92" s="8"/>
      <c r="P92" s="10"/>
      <c r="Q92" s="8"/>
      <c r="R92" s="8"/>
      <c r="S92" s="8"/>
      <c r="T92" s="8"/>
      <c r="U92" s="10"/>
      <c r="V92" s="8"/>
      <c r="W92" s="8"/>
      <c r="X92" s="8"/>
      <c r="Y92" s="8"/>
      <c r="Z92" s="10"/>
      <c r="AA92" s="8"/>
    </row>
    <row r="93" spans="1:27">
      <c r="A93" s="14"/>
      <c r="B93" s="2"/>
      <c r="C93" s="2"/>
      <c r="D93" s="2"/>
      <c r="E93" s="2"/>
      <c r="F93" s="15"/>
      <c r="G93" s="8"/>
      <c r="H93" s="8"/>
      <c r="I93" s="8"/>
      <c r="J93" s="8"/>
      <c r="K93" s="10"/>
      <c r="L93" s="8"/>
      <c r="M93" s="8"/>
      <c r="N93" s="8"/>
      <c r="O93" s="8"/>
      <c r="P93" s="10"/>
      <c r="Q93" s="8"/>
      <c r="R93" s="8"/>
      <c r="S93" s="8"/>
      <c r="T93" s="8"/>
      <c r="U93" s="10"/>
      <c r="V93" s="8"/>
      <c r="W93" s="8"/>
      <c r="X93" s="8"/>
      <c r="Y93" s="8"/>
      <c r="Z93" s="10"/>
      <c r="AA93" s="8"/>
    </row>
    <row r="94" spans="1:27">
      <c r="A94" s="14"/>
      <c r="B94" s="2"/>
      <c r="C94" s="2"/>
      <c r="D94" s="2"/>
      <c r="E94" s="2"/>
      <c r="F94" s="15"/>
      <c r="G94" s="8"/>
      <c r="H94" s="8"/>
      <c r="I94" s="8"/>
      <c r="J94" s="8"/>
      <c r="K94" s="10"/>
      <c r="L94" s="8"/>
      <c r="M94" s="8"/>
      <c r="N94" s="8"/>
      <c r="O94" s="8"/>
      <c r="P94" s="10"/>
      <c r="Q94" s="8"/>
      <c r="R94" s="8"/>
      <c r="S94" s="8"/>
      <c r="T94" s="8"/>
      <c r="U94" s="10"/>
      <c r="V94" s="8"/>
      <c r="W94" s="8"/>
      <c r="X94" s="8"/>
      <c r="Y94" s="8"/>
      <c r="Z94" s="10"/>
      <c r="AA94" s="8"/>
    </row>
    <row r="95" spans="1:27">
      <c r="A95" s="14"/>
      <c r="B95" s="2"/>
      <c r="C95" s="2"/>
      <c r="D95" s="2"/>
      <c r="E95" s="2"/>
      <c r="F95" s="15"/>
      <c r="G95" s="8"/>
      <c r="H95" s="8"/>
      <c r="I95" s="8"/>
      <c r="J95" s="8"/>
      <c r="K95" s="10"/>
      <c r="L95" s="8"/>
      <c r="M95" s="8"/>
      <c r="N95" s="8"/>
      <c r="O95" s="8"/>
      <c r="P95" s="10"/>
      <c r="Q95" s="8"/>
      <c r="R95" s="8"/>
      <c r="S95" s="8"/>
      <c r="T95" s="8"/>
      <c r="U95" s="10"/>
      <c r="V95" s="8"/>
      <c r="W95" s="8"/>
      <c r="X95" s="8"/>
      <c r="Y95" s="8"/>
      <c r="Z95" s="10"/>
      <c r="AA95" s="8"/>
    </row>
    <row r="96" spans="1:27">
      <c r="A96" s="14"/>
      <c r="B96" s="2"/>
      <c r="C96" s="2"/>
      <c r="D96" s="2"/>
      <c r="E96" s="2"/>
      <c r="F96" s="15"/>
      <c r="G96" s="8"/>
      <c r="H96" s="8"/>
      <c r="I96" s="8"/>
      <c r="J96" s="8"/>
      <c r="K96" s="10"/>
      <c r="L96" s="8"/>
      <c r="M96" s="8"/>
      <c r="N96" s="8"/>
      <c r="O96" s="8"/>
      <c r="P96" s="10"/>
      <c r="Q96" s="8"/>
      <c r="R96" s="8"/>
      <c r="S96" s="8"/>
      <c r="T96" s="8"/>
      <c r="U96" s="10"/>
      <c r="V96" s="8"/>
      <c r="W96" s="8"/>
      <c r="X96" s="8"/>
      <c r="Y96" s="8"/>
      <c r="Z96" s="10"/>
      <c r="AA96" s="8"/>
    </row>
    <row r="97" spans="1:27">
      <c r="A97" s="14"/>
      <c r="B97" s="2"/>
      <c r="C97" s="2"/>
      <c r="D97" s="2"/>
      <c r="E97" s="2"/>
      <c r="F97" s="15"/>
      <c r="G97" s="9"/>
      <c r="H97" s="9"/>
      <c r="I97" s="9"/>
      <c r="J97" s="9"/>
      <c r="K97" s="11"/>
      <c r="L97" s="9"/>
      <c r="M97" s="9"/>
      <c r="N97" s="9"/>
      <c r="O97" s="9"/>
      <c r="P97" s="11"/>
      <c r="Q97" s="9"/>
      <c r="R97" s="9"/>
      <c r="S97" s="9"/>
      <c r="T97" s="9"/>
      <c r="U97" s="11"/>
      <c r="V97" s="9"/>
      <c r="W97" s="9"/>
      <c r="X97" s="9"/>
      <c r="Y97" s="9"/>
      <c r="Z97" s="11"/>
      <c r="AA97" s="9"/>
    </row>
    <row r="98" spans="1:27">
      <c r="A98" s="14"/>
      <c r="B98" s="2"/>
      <c r="C98" s="2"/>
      <c r="D98" s="2"/>
      <c r="E98" s="2"/>
      <c r="F98" s="15"/>
      <c r="G98" s="9"/>
      <c r="H98" s="9"/>
      <c r="I98" s="9"/>
      <c r="J98" s="9"/>
      <c r="K98" s="11"/>
      <c r="L98" s="9"/>
      <c r="M98" s="9"/>
      <c r="N98" s="9"/>
      <c r="O98" s="9"/>
      <c r="P98" s="11"/>
      <c r="Q98" s="9"/>
      <c r="R98" s="9"/>
      <c r="S98" s="9"/>
      <c r="T98" s="9"/>
      <c r="U98" s="11"/>
      <c r="V98" s="9"/>
      <c r="W98" s="9"/>
      <c r="X98" s="9"/>
      <c r="Y98" s="9"/>
      <c r="Z98" s="11"/>
      <c r="AA98" s="9"/>
    </row>
    <row r="99" spans="1:27">
      <c r="A99" s="14"/>
      <c r="B99" s="2"/>
      <c r="C99" s="2"/>
      <c r="D99" s="2"/>
      <c r="E99" s="2"/>
      <c r="F99" s="15"/>
      <c r="G99" s="9"/>
      <c r="H99" s="9"/>
      <c r="I99" s="9"/>
      <c r="J99" s="9"/>
      <c r="K99" s="11"/>
      <c r="L99" s="9"/>
      <c r="M99" s="9"/>
      <c r="N99" s="9"/>
      <c r="O99" s="9"/>
      <c r="P99" s="11"/>
      <c r="Q99" s="9"/>
      <c r="R99" s="9"/>
      <c r="S99" s="9"/>
      <c r="T99" s="9"/>
      <c r="U99" s="11"/>
      <c r="V99" s="9"/>
      <c r="W99" s="9"/>
      <c r="X99" s="9"/>
      <c r="Y99" s="9"/>
      <c r="Z99" s="11"/>
      <c r="AA99" s="9"/>
    </row>
    <row r="100" spans="1:27">
      <c r="A100" s="14"/>
      <c r="B100" s="2"/>
      <c r="C100" s="2"/>
      <c r="D100" s="2"/>
      <c r="E100" s="2"/>
      <c r="F100" s="15"/>
      <c r="G100" s="9"/>
      <c r="H100" s="9"/>
      <c r="I100" s="9"/>
      <c r="J100" s="9"/>
      <c r="K100" s="11"/>
      <c r="L100" s="9"/>
      <c r="M100" s="9"/>
      <c r="N100" s="9"/>
      <c r="O100" s="9"/>
      <c r="P100" s="11"/>
      <c r="Q100" s="9"/>
      <c r="R100" s="9"/>
      <c r="S100" s="9"/>
      <c r="T100" s="9"/>
      <c r="U100" s="11"/>
      <c r="V100" s="9"/>
      <c r="W100" s="9"/>
      <c r="X100" s="9"/>
      <c r="Y100" s="9"/>
      <c r="Z100" s="11"/>
      <c r="AA100" s="9"/>
    </row>
    <row r="101" spans="1:27">
      <c r="A101" s="14"/>
      <c r="B101" s="2"/>
      <c r="C101" s="2"/>
      <c r="D101" s="2"/>
      <c r="E101" s="2"/>
      <c r="F101" s="15"/>
      <c r="G101" s="9"/>
      <c r="H101" s="9"/>
      <c r="I101" s="9"/>
      <c r="J101" s="9"/>
      <c r="K101" s="11"/>
      <c r="L101" s="9"/>
      <c r="M101" s="9"/>
      <c r="N101" s="9"/>
      <c r="O101" s="9"/>
      <c r="P101" s="11"/>
      <c r="Q101" s="9"/>
      <c r="R101" s="9"/>
      <c r="S101" s="9"/>
      <c r="T101" s="9"/>
      <c r="U101" s="11"/>
      <c r="V101" s="9"/>
      <c r="W101" s="9"/>
      <c r="X101" s="9"/>
      <c r="Y101" s="9"/>
      <c r="Z101" s="11"/>
      <c r="AA101" s="9"/>
    </row>
    <row r="102" spans="1:27">
      <c r="A102" s="14"/>
      <c r="B102" s="2"/>
      <c r="C102" s="2"/>
      <c r="D102" s="2"/>
      <c r="E102" s="2"/>
      <c r="F102" s="15"/>
      <c r="G102" s="8"/>
      <c r="H102" s="8"/>
      <c r="I102" s="8"/>
      <c r="J102" s="8"/>
      <c r="K102" s="10"/>
      <c r="L102" s="8"/>
      <c r="M102" s="8"/>
      <c r="N102" s="8"/>
      <c r="O102" s="8"/>
      <c r="P102" s="10"/>
      <c r="Q102" s="8"/>
      <c r="R102" s="8"/>
      <c r="S102" s="8"/>
      <c r="T102" s="8"/>
      <c r="U102" s="10"/>
      <c r="V102" s="8"/>
      <c r="W102" s="8"/>
      <c r="X102" s="8"/>
      <c r="Y102" s="8"/>
      <c r="Z102" s="10"/>
      <c r="AA102" s="8"/>
    </row>
    <row r="103" spans="1:27">
      <c r="A103" s="14"/>
      <c r="B103" s="2"/>
      <c r="C103" s="2"/>
      <c r="D103" s="2"/>
      <c r="E103" s="2"/>
      <c r="F103" s="15"/>
      <c r="G103" s="8"/>
      <c r="H103" s="8"/>
      <c r="I103" s="8"/>
      <c r="J103" s="8"/>
      <c r="K103" s="10"/>
      <c r="L103" s="8"/>
      <c r="M103" s="8"/>
      <c r="N103" s="8"/>
      <c r="O103" s="8"/>
      <c r="P103" s="10"/>
      <c r="Q103" s="8"/>
      <c r="R103" s="8"/>
      <c r="S103" s="8"/>
      <c r="T103" s="8"/>
      <c r="U103" s="10"/>
      <c r="V103" s="8"/>
      <c r="W103" s="8"/>
      <c r="X103" s="8"/>
      <c r="Y103" s="8"/>
      <c r="Z103" s="10"/>
      <c r="AA103" s="8"/>
    </row>
    <row r="104" spans="1:27">
      <c r="A104" s="14"/>
      <c r="B104" s="2"/>
      <c r="C104" s="2"/>
      <c r="D104" s="2"/>
      <c r="E104" s="2"/>
      <c r="F104" s="15"/>
      <c r="G104" s="8"/>
      <c r="H104" s="8"/>
      <c r="I104" s="8"/>
      <c r="J104" s="8"/>
      <c r="K104" s="10"/>
      <c r="L104" s="8"/>
      <c r="M104" s="8"/>
      <c r="N104" s="8"/>
      <c r="O104" s="8"/>
      <c r="P104" s="10"/>
      <c r="Q104" s="8"/>
      <c r="R104" s="8"/>
      <c r="S104" s="8"/>
      <c r="T104" s="8"/>
      <c r="U104" s="10"/>
      <c r="V104" s="8"/>
      <c r="W104" s="8"/>
      <c r="X104" s="8"/>
      <c r="Y104" s="8"/>
      <c r="Z104" s="10"/>
      <c r="AA104" s="8"/>
    </row>
    <row r="105" spans="1:27">
      <c r="A105" s="14"/>
      <c r="B105" s="2"/>
      <c r="C105" s="2"/>
      <c r="D105" s="2"/>
      <c r="E105" s="2"/>
      <c r="F105" s="15"/>
      <c r="G105" s="8"/>
      <c r="H105" s="8"/>
      <c r="I105" s="8"/>
      <c r="J105" s="8"/>
      <c r="K105" s="10"/>
      <c r="L105" s="8"/>
      <c r="M105" s="8"/>
      <c r="N105" s="8"/>
      <c r="O105" s="8"/>
      <c r="P105" s="10"/>
      <c r="Q105" s="8"/>
      <c r="R105" s="8"/>
      <c r="S105" s="8"/>
      <c r="T105" s="8"/>
      <c r="U105" s="10"/>
      <c r="V105" s="8"/>
      <c r="W105" s="8"/>
      <c r="X105" s="8"/>
      <c r="Y105" s="8"/>
      <c r="Z105" s="10"/>
      <c r="AA105" s="8"/>
    </row>
    <row r="106" spans="1:27">
      <c r="A106" s="14"/>
      <c r="B106" s="2"/>
      <c r="C106" s="2"/>
      <c r="D106" s="2"/>
      <c r="E106" s="2"/>
      <c r="F106" s="15"/>
      <c r="G106" s="8"/>
      <c r="H106" s="8"/>
      <c r="I106" s="8"/>
      <c r="J106" s="8"/>
      <c r="K106" s="10"/>
      <c r="L106" s="8"/>
      <c r="M106" s="8"/>
      <c r="N106" s="8"/>
      <c r="O106" s="8"/>
      <c r="P106" s="10"/>
      <c r="Q106" s="8"/>
      <c r="R106" s="8"/>
      <c r="S106" s="8"/>
      <c r="T106" s="8"/>
      <c r="U106" s="10"/>
      <c r="V106" s="8"/>
      <c r="W106" s="8"/>
      <c r="X106" s="8"/>
      <c r="Y106" s="8"/>
      <c r="Z106" s="10"/>
      <c r="AA106" s="8"/>
    </row>
    <row r="107" spans="1:27">
      <c r="A107" s="14"/>
      <c r="B107" s="2"/>
      <c r="C107" s="2"/>
      <c r="D107" s="2"/>
      <c r="E107" s="2"/>
      <c r="F107" s="15"/>
      <c r="G107" s="9"/>
      <c r="H107" s="9"/>
      <c r="I107" s="9"/>
      <c r="J107" s="9"/>
      <c r="K107" s="11"/>
      <c r="L107" s="9"/>
      <c r="M107" s="9"/>
      <c r="N107" s="9"/>
      <c r="O107" s="9"/>
      <c r="P107" s="11"/>
      <c r="Q107" s="9"/>
      <c r="R107" s="9"/>
      <c r="S107" s="9"/>
      <c r="T107" s="9"/>
      <c r="U107" s="11"/>
      <c r="V107" s="9"/>
      <c r="W107" s="9"/>
      <c r="X107" s="9"/>
      <c r="Y107" s="9"/>
      <c r="Z107" s="11"/>
      <c r="AA107" s="9"/>
    </row>
    <row r="108" spans="1:27">
      <c r="A108" s="14"/>
      <c r="B108" s="2"/>
      <c r="C108" s="2"/>
      <c r="D108" s="2"/>
      <c r="E108" s="2"/>
      <c r="F108" s="15"/>
      <c r="G108" s="9"/>
      <c r="H108" s="9"/>
      <c r="I108" s="9"/>
      <c r="J108" s="9"/>
      <c r="K108" s="11"/>
      <c r="L108" s="9"/>
      <c r="M108" s="9"/>
      <c r="N108" s="9"/>
      <c r="O108" s="9"/>
      <c r="P108" s="11"/>
      <c r="Q108" s="9"/>
      <c r="R108" s="9"/>
      <c r="S108" s="9"/>
      <c r="T108" s="9"/>
      <c r="U108" s="11"/>
      <c r="V108" s="9"/>
      <c r="W108" s="9"/>
      <c r="X108" s="9"/>
      <c r="Y108" s="9"/>
      <c r="Z108" s="11"/>
      <c r="AA108" s="9"/>
    </row>
    <row r="109" spans="1:27">
      <c r="A109" s="14"/>
      <c r="B109" s="2"/>
      <c r="C109" s="2"/>
      <c r="D109" s="2"/>
      <c r="E109" s="2"/>
      <c r="F109" s="15"/>
      <c r="G109" s="9"/>
      <c r="H109" s="9"/>
      <c r="I109" s="9"/>
      <c r="J109" s="9"/>
      <c r="K109" s="11"/>
      <c r="L109" s="9"/>
      <c r="M109" s="9"/>
      <c r="N109" s="9"/>
      <c r="O109" s="9"/>
      <c r="P109" s="11"/>
      <c r="Q109" s="9"/>
      <c r="R109" s="9"/>
      <c r="S109" s="9"/>
      <c r="T109" s="9"/>
      <c r="U109" s="11"/>
      <c r="V109" s="9"/>
      <c r="W109" s="9"/>
      <c r="X109" s="9"/>
      <c r="Y109" s="9"/>
      <c r="Z109" s="11"/>
      <c r="AA109" s="9"/>
    </row>
    <row r="110" spans="1:27">
      <c r="A110" s="14"/>
      <c r="B110" s="2"/>
      <c r="C110" s="2"/>
      <c r="D110" s="2"/>
      <c r="E110" s="2"/>
      <c r="F110" s="15"/>
      <c r="G110" s="9"/>
      <c r="H110" s="9"/>
      <c r="I110" s="9"/>
      <c r="J110" s="9"/>
      <c r="K110" s="11"/>
      <c r="L110" s="9"/>
      <c r="M110" s="9"/>
      <c r="N110" s="9"/>
      <c r="O110" s="9"/>
      <c r="P110" s="11"/>
      <c r="Q110" s="9"/>
      <c r="R110" s="9"/>
      <c r="S110" s="9"/>
      <c r="T110" s="9"/>
      <c r="U110" s="11"/>
      <c r="V110" s="9"/>
      <c r="W110" s="9"/>
      <c r="X110" s="9"/>
      <c r="Y110" s="9"/>
      <c r="Z110" s="11"/>
      <c r="AA110" s="9"/>
    </row>
    <row r="111" spans="1:27">
      <c r="A111" s="14"/>
      <c r="B111" s="2"/>
      <c r="C111" s="2"/>
      <c r="D111" s="2"/>
      <c r="E111" s="2"/>
      <c r="F111" s="15"/>
      <c r="G111" s="9"/>
      <c r="H111" s="9"/>
      <c r="I111" s="9"/>
      <c r="J111" s="9"/>
      <c r="K111" s="11"/>
      <c r="L111" s="9"/>
      <c r="M111" s="9"/>
      <c r="N111" s="9"/>
      <c r="O111" s="9"/>
      <c r="P111" s="11"/>
      <c r="Q111" s="9"/>
      <c r="R111" s="9"/>
      <c r="S111" s="9"/>
      <c r="T111" s="9"/>
      <c r="U111" s="11"/>
      <c r="V111" s="9"/>
      <c r="W111" s="9"/>
      <c r="X111" s="9"/>
      <c r="Y111" s="9"/>
      <c r="Z111" s="11"/>
      <c r="AA111" s="9"/>
    </row>
    <row r="112" spans="1:27">
      <c r="A112" s="14"/>
      <c r="B112" s="2"/>
      <c r="C112" s="2"/>
      <c r="D112" s="2"/>
      <c r="E112" s="2"/>
      <c r="F112" s="15"/>
      <c r="G112" s="8"/>
      <c r="H112" s="8"/>
      <c r="I112" s="8"/>
      <c r="J112" s="8"/>
      <c r="K112" s="10"/>
      <c r="L112" s="8"/>
      <c r="M112" s="8"/>
      <c r="N112" s="8"/>
      <c r="O112" s="8"/>
      <c r="P112" s="10"/>
      <c r="Q112" s="8"/>
      <c r="R112" s="8"/>
      <c r="S112" s="8"/>
      <c r="T112" s="8"/>
      <c r="U112" s="10"/>
      <c r="V112" s="8"/>
      <c r="W112" s="8"/>
      <c r="X112" s="8"/>
      <c r="Y112" s="8"/>
      <c r="Z112" s="10"/>
      <c r="AA112" s="8"/>
    </row>
    <row r="113" spans="1:27">
      <c r="A113" s="14"/>
      <c r="B113" s="2"/>
      <c r="C113" s="2"/>
      <c r="D113" s="2"/>
      <c r="E113" s="2"/>
      <c r="F113" s="15"/>
      <c r="G113" s="8"/>
      <c r="H113" s="8"/>
      <c r="I113" s="8"/>
      <c r="J113" s="8"/>
      <c r="K113" s="10"/>
      <c r="L113" s="8"/>
      <c r="M113" s="8"/>
      <c r="N113" s="8"/>
      <c r="O113" s="8"/>
      <c r="P113" s="10"/>
      <c r="Q113" s="8"/>
      <c r="R113" s="8"/>
      <c r="S113" s="8"/>
      <c r="T113" s="8"/>
      <c r="U113" s="10"/>
      <c r="V113" s="8"/>
      <c r="W113" s="8"/>
      <c r="X113" s="8"/>
      <c r="Y113" s="8"/>
      <c r="Z113" s="10"/>
      <c r="AA113" s="8"/>
    </row>
    <row r="114" spans="1:27">
      <c r="A114" s="14"/>
      <c r="B114" s="2"/>
      <c r="C114" s="2"/>
      <c r="D114" s="2"/>
      <c r="E114" s="2"/>
      <c r="F114" s="15"/>
      <c r="G114" s="8"/>
      <c r="H114" s="8"/>
      <c r="I114" s="8"/>
      <c r="J114" s="8"/>
      <c r="K114" s="10"/>
      <c r="L114" s="8"/>
      <c r="M114" s="8"/>
      <c r="N114" s="8"/>
      <c r="O114" s="8"/>
      <c r="P114" s="10"/>
      <c r="Q114" s="8"/>
      <c r="R114" s="8"/>
      <c r="S114" s="8"/>
      <c r="T114" s="8"/>
      <c r="U114" s="10"/>
      <c r="V114" s="8"/>
      <c r="W114" s="8"/>
      <c r="X114" s="8"/>
      <c r="Y114" s="8"/>
      <c r="Z114" s="10"/>
      <c r="AA114" s="8"/>
    </row>
    <row r="115" spans="1:27">
      <c r="A115" s="14"/>
      <c r="B115" s="2"/>
      <c r="C115" s="2"/>
      <c r="D115" s="2"/>
      <c r="E115" s="2"/>
      <c r="F115" s="15"/>
      <c r="G115" s="8"/>
      <c r="H115" s="8"/>
      <c r="I115" s="8"/>
      <c r="J115" s="8"/>
      <c r="K115" s="10"/>
      <c r="L115" s="8"/>
      <c r="M115" s="8"/>
      <c r="N115" s="8"/>
      <c r="O115" s="8"/>
      <c r="P115" s="10"/>
      <c r="Q115" s="8"/>
      <c r="R115" s="8"/>
      <c r="S115" s="8"/>
      <c r="T115" s="8"/>
      <c r="U115" s="10"/>
      <c r="V115" s="8"/>
      <c r="W115" s="8"/>
      <c r="X115" s="8"/>
      <c r="Y115" s="8"/>
      <c r="Z115" s="10"/>
      <c r="AA115" s="8"/>
    </row>
    <row r="116" spans="1:27">
      <c r="A116" s="14"/>
      <c r="B116" s="2"/>
      <c r="C116" s="2"/>
      <c r="D116" s="2"/>
      <c r="E116" s="2"/>
      <c r="F116" s="15"/>
      <c r="G116" s="8"/>
      <c r="H116" s="8"/>
      <c r="I116" s="8"/>
      <c r="J116" s="8"/>
      <c r="K116" s="10"/>
      <c r="L116" s="8"/>
      <c r="M116" s="8"/>
      <c r="N116" s="8"/>
      <c r="O116" s="8"/>
      <c r="P116" s="10"/>
      <c r="Q116" s="8"/>
      <c r="R116" s="8"/>
      <c r="S116" s="8"/>
      <c r="T116" s="8"/>
      <c r="U116" s="10"/>
      <c r="V116" s="8"/>
      <c r="W116" s="8"/>
      <c r="X116" s="8"/>
      <c r="Y116" s="8"/>
      <c r="Z116" s="10"/>
      <c r="AA116" s="8"/>
    </row>
    <row r="117" spans="1:27">
      <c r="A117" s="14"/>
      <c r="B117" s="2"/>
      <c r="C117" s="2"/>
      <c r="D117" s="2"/>
      <c r="E117" s="2"/>
      <c r="F117" s="15"/>
      <c r="G117" s="9"/>
      <c r="H117" s="9"/>
      <c r="I117" s="9"/>
      <c r="J117" s="9"/>
      <c r="K117" s="11"/>
      <c r="L117" s="9"/>
      <c r="M117" s="9"/>
      <c r="N117" s="9"/>
      <c r="O117" s="9"/>
      <c r="P117" s="11"/>
      <c r="Q117" s="9"/>
      <c r="R117" s="9"/>
      <c r="S117" s="9"/>
      <c r="T117" s="9"/>
      <c r="U117" s="11"/>
      <c r="V117" s="9"/>
      <c r="W117" s="9"/>
      <c r="X117" s="9"/>
      <c r="Y117" s="9"/>
      <c r="Z117" s="11"/>
      <c r="AA117" s="9"/>
    </row>
    <row r="118" spans="1:27">
      <c r="A118" s="14"/>
      <c r="B118" s="2"/>
      <c r="C118" s="2"/>
      <c r="D118" s="2"/>
      <c r="E118" s="2"/>
      <c r="F118" s="15"/>
      <c r="G118" s="9"/>
      <c r="H118" s="9"/>
      <c r="I118" s="9"/>
      <c r="J118" s="9"/>
      <c r="K118" s="11"/>
      <c r="L118" s="9"/>
      <c r="M118" s="9"/>
      <c r="N118" s="9"/>
      <c r="O118" s="9"/>
      <c r="P118" s="11"/>
      <c r="Q118" s="9"/>
      <c r="R118" s="9"/>
      <c r="S118" s="9"/>
      <c r="T118" s="9"/>
      <c r="U118" s="11"/>
      <c r="V118" s="9"/>
      <c r="W118" s="9"/>
      <c r="X118" s="9"/>
      <c r="Y118" s="9"/>
      <c r="Z118" s="11"/>
      <c r="AA118" s="9"/>
    </row>
    <row r="119" spans="1:27">
      <c r="A119" s="14"/>
      <c r="B119" s="2"/>
      <c r="C119" s="2"/>
      <c r="D119" s="2"/>
      <c r="E119" s="2"/>
      <c r="F119" s="15"/>
      <c r="G119" s="9"/>
      <c r="H119" s="9"/>
      <c r="I119" s="9"/>
      <c r="J119" s="9"/>
      <c r="K119" s="11"/>
      <c r="L119" s="9"/>
      <c r="M119" s="9"/>
      <c r="N119" s="9"/>
      <c r="O119" s="9"/>
      <c r="P119" s="11"/>
      <c r="Q119" s="9"/>
      <c r="R119" s="9"/>
      <c r="S119" s="9"/>
      <c r="T119" s="9"/>
      <c r="U119" s="11"/>
      <c r="V119" s="9"/>
      <c r="W119" s="9"/>
      <c r="X119" s="9"/>
      <c r="Y119" s="9"/>
      <c r="Z119" s="11"/>
      <c r="AA119" s="9"/>
    </row>
    <row r="120" spans="1:27">
      <c r="A120" s="14"/>
      <c r="B120" s="2"/>
      <c r="C120" s="2"/>
      <c r="D120" s="2"/>
      <c r="E120" s="2"/>
      <c r="F120" s="15"/>
      <c r="G120" s="9"/>
      <c r="H120" s="9"/>
      <c r="I120" s="9"/>
      <c r="J120" s="9"/>
      <c r="K120" s="11"/>
      <c r="L120" s="9"/>
      <c r="M120" s="9"/>
      <c r="N120" s="9"/>
      <c r="O120" s="9"/>
      <c r="P120" s="11"/>
      <c r="Q120" s="9"/>
      <c r="R120" s="9"/>
      <c r="S120" s="9"/>
      <c r="T120" s="9"/>
      <c r="U120" s="11"/>
      <c r="V120" s="9"/>
      <c r="W120" s="9"/>
      <c r="X120" s="9"/>
      <c r="Y120" s="9"/>
      <c r="Z120" s="11"/>
      <c r="AA120" s="9"/>
    </row>
    <row r="121" spans="1:27">
      <c r="A121" s="14"/>
      <c r="B121" s="2"/>
      <c r="C121" s="2"/>
      <c r="D121" s="2"/>
      <c r="E121" s="2"/>
      <c r="F121" s="15"/>
      <c r="G121" s="9"/>
      <c r="H121" s="9"/>
      <c r="I121" s="9"/>
      <c r="J121" s="9"/>
      <c r="K121" s="11"/>
      <c r="L121" s="9"/>
      <c r="M121" s="9"/>
      <c r="N121" s="9"/>
      <c r="O121" s="9"/>
      <c r="P121" s="11"/>
      <c r="Q121" s="9"/>
      <c r="R121" s="9"/>
      <c r="S121" s="9"/>
      <c r="T121" s="9"/>
      <c r="U121" s="11"/>
      <c r="V121" s="9"/>
      <c r="W121" s="9"/>
      <c r="X121" s="9"/>
      <c r="Y121" s="9"/>
      <c r="Z121" s="11"/>
      <c r="AA121" s="9"/>
    </row>
    <row r="122" spans="1:27">
      <c r="A122" s="14"/>
      <c r="B122" s="2"/>
      <c r="C122" s="2"/>
      <c r="D122" s="2"/>
      <c r="E122" s="2"/>
      <c r="F122" s="15"/>
      <c r="G122" s="8"/>
      <c r="H122" s="8"/>
      <c r="I122" s="8"/>
      <c r="J122" s="8"/>
      <c r="K122" s="10"/>
      <c r="L122" s="8"/>
      <c r="M122" s="8"/>
      <c r="N122" s="8"/>
      <c r="O122" s="8"/>
      <c r="P122" s="10"/>
      <c r="Q122" s="8"/>
      <c r="R122" s="8"/>
      <c r="S122" s="8"/>
      <c r="T122" s="8"/>
      <c r="U122" s="10"/>
      <c r="V122" s="8"/>
      <c r="W122" s="8"/>
      <c r="X122" s="8"/>
      <c r="Y122" s="8"/>
      <c r="Z122" s="10"/>
      <c r="AA122" s="8"/>
    </row>
    <row r="123" spans="1:27">
      <c r="A123" s="14"/>
      <c r="B123" s="2"/>
      <c r="C123" s="2"/>
      <c r="D123" s="2"/>
      <c r="E123" s="2"/>
      <c r="F123" s="15"/>
      <c r="G123" s="8"/>
      <c r="H123" s="8"/>
      <c r="I123" s="8"/>
      <c r="J123" s="8"/>
      <c r="K123" s="10"/>
      <c r="L123" s="8"/>
      <c r="M123" s="8"/>
      <c r="N123" s="8"/>
      <c r="O123" s="8"/>
      <c r="P123" s="10"/>
      <c r="Q123" s="8"/>
      <c r="R123" s="8"/>
      <c r="S123" s="8"/>
      <c r="T123" s="8"/>
      <c r="U123" s="10"/>
      <c r="V123" s="8"/>
      <c r="W123" s="8"/>
      <c r="X123" s="8"/>
      <c r="Y123" s="8"/>
      <c r="Z123" s="10"/>
      <c r="AA123" s="8"/>
    </row>
    <row r="124" spans="1:27">
      <c r="A124" s="14"/>
      <c r="B124" s="2"/>
      <c r="C124" s="2"/>
      <c r="D124" s="2"/>
      <c r="E124" s="2"/>
      <c r="F124" s="15"/>
      <c r="G124" s="8"/>
      <c r="H124" s="8"/>
      <c r="I124" s="8"/>
      <c r="J124" s="8"/>
      <c r="K124" s="10"/>
      <c r="L124" s="8"/>
      <c r="M124" s="8"/>
      <c r="N124" s="8"/>
      <c r="O124" s="8"/>
      <c r="P124" s="10"/>
      <c r="Q124" s="8"/>
      <c r="R124" s="8"/>
      <c r="S124" s="8"/>
      <c r="T124" s="8"/>
      <c r="U124" s="10"/>
      <c r="V124" s="8"/>
      <c r="W124" s="8"/>
      <c r="X124" s="8"/>
      <c r="Y124" s="8"/>
      <c r="Z124" s="10"/>
      <c r="AA124" s="8"/>
    </row>
    <row r="125" spans="1:27">
      <c r="A125" s="14"/>
      <c r="B125" s="2"/>
      <c r="C125" s="2"/>
      <c r="D125" s="2"/>
      <c r="E125" s="2"/>
      <c r="F125" s="15"/>
      <c r="G125" s="8"/>
      <c r="H125" s="8"/>
      <c r="I125" s="8"/>
      <c r="J125" s="8"/>
      <c r="K125" s="10"/>
      <c r="L125" s="8"/>
      <c r="M125" s="8"/>
      <c r="N125" s="8"/>
      <c r="O125" s="8"/>
      <c r="P125" s="10"/>
      <c r="Q125" s="8"/>
      <c r="R125" s="8"/>
      <c r="S125" s="8"/>
      <c r="T125" s="8"/>
      <c r="U125" s="10"/>
      <c r="V125" s="8"/>
      <c r="W125" s="8"/>
      <c r="X125" s="8"/>
      <c r="Y125" s="8"/>
      <c r="Z125" s="10"/>
      <c r="AA125" s="8"/>
    </row>
    <row r="126" spans="1:27">
      <c r="A126" s="14"/>
      <c r="B126" s="2"/>
      <c r="C126" s="2"/>
      <c r="D126" s="2"/>
      <c r="E126" s="2"/>
      <c r="F126" s="15"/>
      <c r="G126" s="8"/>
      <c r="H126" s="8"/>
      <c r="I126" s="8"/>
      <c r="J126" s="8"/>
      <c r="K126" s="10"/>
      <c r="L126" s="8"/>
      <c r="M126" s="8"/>
      <c r="N126" s="8"/>
      <c r="O126" s="8"/>
      <c r="P126" s="10"/>
      <c r="Q126" s="8"/>
      <c r="R126" s="8"/>
      <c r="S126" s="8"/>
      <c r="T126" s="8"/>
      <c r="U126" s="10"/>
      <c r="V126" s="8"/>
      <c r="W126" s="8"/>
      <c r="X126" s="8"/>
      <c r="Y126" s="8"/>
      <c r="Z126" s="10"/>
      <c r="AA126" s="8"/>
    </row>
    <row r="127" spans="1:27">
      <c r="A127" s="14"/>
      <c r="B127" s="2"/>
      <c r="C127" s="2"/>
      <c r="D127" s="2"/>
      <c r="E127" s="2"/>
      <c r="F127" s="15"/>
      <c r="G127" s="9"/>
      <c r="H127" s="9"/>
      <c r="I127" s="9"/>
      <c r="J127" s="9"/>
      <c r="K127" s="11"/>
      <c r="L127" s="9"/>
      <c r="M127" s="9"/>
      <c r="N127" s="9"/>
      <c r="O127" s="9"/>
      <c r="P127" s="11"/>
      <c r="Q127" s="9"/>
      <c r="R127" s="9"/>
      <c r="S127" s="9"/>
      <c r="T127" s="9"/>
      <c r="U127" s="11"/>
      <c r="V127" s="9"/>
      <c r="W127" s="9"/>
      <c r="X127" s="9"/>
      <c r="Y127" s="9"/>
      <c r="Z127" s="11"/>
      <c r="AA127" s="9"/>
    </row>
    <row r="128" spans="1:27">
      <c r="A128" s="14"/>
      <c r="B128" s="2"/>
      <c r="C128" s="2"/>
      <c r="D128" s="2"/>
      <c r="E128" s="2"/>
      <c r="F128" s="15"/>
      <c r="G128" s="9"/>
      <c r="H128" s="9"/>
      <c r="I128" s="9"/>
      <c r="J128" s="9"/>
      <c r="K128" s="11"/>
      <c r="L128" s="9"/>
      <c r="M128" s="9"/>
      <c r="N128" s="9"/>
      <c r="O128" s="9"/>
      <c r="P128" s="11"/>
      <c r="Q128" s="9"/>
      <c r="R128" s="9"/>
      <c r="S128" s="9"/>
      <c r="T128" s="9"/>
      <c r="U128" s="11"/>
      <c r="V128" s="9"/>
      <c r="W128" s="9"/>
      <c r="X128" s="9"/>
      <c r="Y128" s="9"/>
      <c r="Z128" s="11"/>
      <c r="AA128" s="9"/>
    </row>
    <row r="129" spans="1:27">
      <c r="A129" s="14"/>
      <c r="B129" s="2"/>
      <c r="C129" s="2"/>
      <c r="D129" s="2"/>
      <c r="E129" s="2"/>
      <c r="F129" s="15"/>
      <c r="G129" s="9"/>
      <c r="H129" s="9"/>
      <c r="I129" s="9"/>
      <c r="J129" s="9"/>
      <c r="K129" s="11"/>
      <c r="L129" s="9"/>
      <c r="M129" s="9"/>
      <c r="N129" s="9"/>
      <c r="O129" s="9"/>
      <c r="P129" s="11"/>
      <c r="Q129" s="9"/>
      <c r="R129" s="9"/>
      <c r="S129" s="9"/>
      <c r="T129" s="9"/>
      <c r="U129" s="11"/>
      <c r="V129" s="9"/>
      <c r="W129" s="9"/>
      <c r="X129" s="9"/>
      <c r="Y129" s="9"/>
      <c r="Z129" s="11"/>
      <c r="AA129" s="9"/>
    </row>
    <row r="130" spans="1:27">
      <c r="A130" s="14"/>
      <c r="B130" s="2"/>
      <c r="C130" s="2"/>
      <c r="D130" s="2"/>
      <c r="E130" s="2"/>
      <c r="F130" s="15"/>
      <c r="G130" s="9"/>
      <c r="H130" s="9"/>
      <c r="I130" s="9"/>
      <c r="J130" s="9"/>
      <c r="K130" s="11"/>
      <c r="L130" s="9"/>
      <c r="M130" s="9"/>
      <c r="N130" s="9"/>
      <c r="O130" s="9"/>
      <c r="P130" s="11"/>
      <c r="Q130" s="9"/>
      <c r="R130" s="9"/>
      <c r="S130" s="9"/>
      <c r="T130" s="9"/>
      <c r="U130" s="11"/>
      <c r="V130" s="9"/>
      <c r="W130" s="9"/>
      <c r="X130" s="9"/>
      <c r="Y130" s="9"/>
      <c r="Z130" s="11"/>
      <c r="AA130" s="9"/>
    </row>
    <row r="131" spans="1:27">
      <c r="A131" s="14"/>
      <c r="B131" s="2"/>
      <c r="C131" s="2"/>
      <c r="D131" s="2"/>
      <c r="E131" s="2"/>
      <c r="F131" s="15"/>
      <c r="G131" s="9"/>
      <c r="H131" s="9"/>
      <c r="I131" s="9"/>
      <c r="J131" s="9"/>
      <c r="K131" s="11"/>
      <c r="L131" s="9"/>
      <c r="M131" s="9"/>
      <c r="N131" s="9"/>
      <c r="O131" s="9"/>
      <c r="P131" s="11"/>
      <c r="Q131" s="9"/>
      <c r="R131" s="9"/>
      <c r="S131" s="9"/>
      <c r="T131" s="9"/>
      <c r="U131" s="11"/>
      <c r="V131" s="9"/>
      <c r="W131" s="9"/>
      <c r="X131" s="9"/>
      <c r="Y131" s="9"/>
      <c r="Z131" s="11"/>
      <c r="AA131" s="9"/>
    </row>
    <row r="132" spans="1:27">
      <c r="A132" s="14"/>
      <c r="B132" s="2"/>
      <c r="C132" s="2"/>
      <c r="D132" s="2"/>
      <c r="E132" s="2"/>
      <c r="F132" s="15"/>
      <c r="G132" s="8"/>
      <c r="H132" s="8"/>
      <c r="I132" s="8"/>
      <c r="J132" s="8"/>
      <c r="K132" s="10"/>
      <c r="L132" s="8"/>
      <c r="M132" s="8"/>
      <c r="N132" s="8"/>
      <c r="O132" s="8"/>
      <c r="P132" s="10"/>
      <c r="Q132" s="8"/>
      <c r="R132" s="8"/>
      <c r="S132" s="8"/>
      <c r="T132" s="8"/>
      <c r="U132" s="10"/>
      <c r="V132" s="8"/>
      <c r="W132" s="8"/>
      <c r="X132" s="8"/>
      <c r="Y132" s="8"/>
      <c r="Z132" s="10"/>
      <c r="AA132" s="8"/>
    </row>
    <row r="133" spans="1:27">
      <c r="A133" s="14"/>
      <c r="B133" s="2"/>
      <c r="C133" s="2"/>
      <c r="D133" s="2"/>
      <c r="E133" s="2"/>
      <c r="F133" s="15"/>
      <c r="G133" s="8"/>
      <c r="H133" s="8"/>
      <c r="I133" s="8"/>
      <c r="J133" s="8"/>
      <c r="K133" s="10"/>
      <c r="L133" s="8"/>
      <c r="M133" s="8"/>
      <c r="N133" s="8"/>
      <c r="O133" s="8"/>
      <c r="P133" s="10"/>
      <c r="Q133" s="8"/>
      <c r="R133" s="8"/>
      <c r="S133" s="8"/>
      <c r="T133" s="8"/>
      <c r="U133" s="10"/>
      <c r="V133" s="8"/>
      <c r="W133" s="8"/>
      <c r="X133" s="8"/>
      <c r="Y133" s="8"/>
      <c r="Z133" s="10"/>
      <c r="AA133" s="8"/>
    </row>
    <row r="134" spans="1:27">
      <c r="A134" s="14"/>
      <c r="B134" s="2"/>
      <c r="C134" s="2"/>
      <c r="D134" s="2"/>
      <c r="E134" s="2"/>
      <c r="F134" s="15"/>
      <c r="G134" s="8"/>
      <c r="H134" s="8"/>
      <c r="I134" s="8"/>
      <c r="J134" s="8"/>
      <c r="K134" s="10"/>
      <c r="L134" s="8"/>
      <c r="M134" s="8"/>
      <c r="N134" s="8"/>
      <c r="O134" s="8"/>
      <c r="P134" s="10"/>
      <c r="Q134" s="8"/>
      <c r="R134" s="8"/>
      <c r="S134" s="8"/>
      <c r="T134" s="8"/>
      <c r="U134" s="10"/>
      <c r="V134" s="8"/>
      <c r="W134" s="8"/>
      <c r="X134" s="8"/>
      <c r="Y134" s="8"/>
      <c r="Z134" s="10"/>
      <c r="AA134" s="8"/>
    </row>
    <row r="135" spans="1:27">
      <c r="A135" s="14"/>
      <c r="B135" s="2"/>
      <c r="C135" s="2"/>
      <c r="D135" s="2"/>
      <c r="E135" s="2"/>
      <c r="F135" s="15"/>
      <c r="G135" s="8"/>
      <c r="H135" s="8"/>
      <c r="I135" s="8"/>
      <c r="J135" s="8"/>
      <c r="K135" s="10"/>
      <c r="L135" s="8"/>
      <c r="M135" s="8"/>
      <c r="N135" s="8"/>
      <c r="O135" s="8"/>
      <c r="P135" s="10"/>
      <c r="Q135" s="8"/>
      <c r="R135" s="8"/>
      <c r="S135" s="8"/>
      <c r="T135" s="8"/>
      <c r="U135" s="10"/>
      <c r="V135" s="8"/>
      <c r="W135" s="8"/>
      <c r="X135" s="8"/>
      <c r="Y135" s="8"/>
      <c r="Z135" s="10"/>
      <c r="AA135" s="8"/>
    </row>
    <row r="136" spans="1:27">
      <c r="A136" s="14"/>
      <c r="B136" s="2"/>
      <c r="C136" s="2"/>
      <c r="D136" s="2"/>
      <c r="E136" s="2"/>
      <c r="F136" s="15"/>
      <c r="G136" s="8"/>
      <c r="H136" s="8"/>
      <c r="I136" s="8"/>
      <c r="J136" s="8"/>
      <c r="K136" s="10"/>
      <c r="L136" s="8"/>
      <c r="M136" s="8"/>
      <c r="N136" s="8"/>
      <c r="O136" s="8"/>
      <c r="P136" s="10"/>
      <c r="Q136" s="8"/>
      <c r="R136" s="8"/>
      <c r="S136" s="8"/>
      <c r="T136" s="8"/>
      <c r="U136" s="10"/>
      <c r="V136" s="8"/>
      <c r="W136" s="8"/>
      <c r="X136" s="8"/>
      <c r="Y136" s="8"/>
      <c r="Z136" s="10"/>
      <c r="AA136" s="8"/>
    </row>
    <row r="137" spans="1:27">
      <c r="A137" s="14"/>
      <c r="B137" s="2"/>
      <c r="C137" s="2"/>
      <c r="D137" s="2"/>
      <c r="E137" s="2"/>
      <c r="F137" s="15"/>
      <c r="G137" s="9"/>
      <c r="H137" s="9"/>
      <c r="I137" s="9"/>
      <c r="J137" s="9"/>
      <c r="K137" s="11"/>
      <c r="L137" s="9"/>
      <c r="M137" s="9"/>
      <c r="N137" s="9"/>
      <c r="O137" s="9"/>
      <c r="P137" s="11"/>
      <c r="Q137" s="9"/>
      <c r="R137" s="9"/>
      <c r="S137" s="9"/>
      <c r="T137" s="9"/>
      <c r="U137" s="11"/>
      <c r="V137" s="9"/>
      <c r="W137" s="9"/>
      <c r="X137" s="9"/>
      <c r="Y137" s="9"/>
      <c r="Z137" s="11"/>
      <c r="AA137" s="9"/>
    </row>
    <row r="138" spans="1:27">
      <c r="A138" s="14"/>
      <c r="B138" s="2"/>
      <c r="C138" s="2"/>
      <c r="D138" s="2"/>
      <c r="E138" s="2"/>
      <c r="F138" s="15"/>
      <c r="G138" s="9"/>
      <c r="H138" s="9"/>
      <c r="I138" s="9"/>
      <c r="J138" s="9"/>
      <c r="K138" s="11"/>
      <c r="L138" s="9"/>
      <c r="M138" s="9"/>
      <c r="N138" s="9"/>
      <c r="O138" s="9"/>
      <c r="P138" s="11"/>
      <c r="Q138" s="9"/>
      <c r="R138" s="9"/>
      <c r="S138" s="9"/>
      <c r="T138" s="9"/>
      <c r="U138" s="11"/>
      <c r="V138" s="9"/>
      <c r="W138" s="9"/>
      <c r="X138" s="9"/>
      <c r="Y138" s="9"/>
      <c r="Z138" s="11"/>
      <c r="AA138" s="9"/>
    </row>
    <row r="139" spans="1:27">
      <c r="A139" s="14"/>
      <c r="B139" s="2"/>
      <c r="C139" s="2"/>
      <c r="D139" s="2"/>
      <c r="E139" s="2"/>
      <c r="F139" s="15"/>
      <c r="G139" s="9"/>
      <c r="H139" s="9"/>
      <c r="I139" s="9"/>
      <c r="J139" s="9"/>
      <c r="K139" s="11"/>
      <c r="L139" s="9"/>
      <c r="M139" s="9"/>
      <c r="N139" s="9"/>
      <c r="O139" s="9"/>
      <c r="P139" s="11"/>
      <c r="Q139" s="9"/>
      <c r="R139" s="9"/>
      <c r="S139" s="9"/>
      <c r="T139" s="9"/>
      <c r="U139" s="11"/>
      <c r="V139" s="9"/>
      <c r="W139" s="9"/>
      <c r="X139" s="9"/>
      <c r="Y139" s="9"/>
      <c r="Z139" s="11"/>
      <c r="AA139" s="9"/>
    </row>
    <row r="140" spans="1:27">
      <c r="A140" s="14"/>
      <c r="B140" s="2"/>
      <c r="C140" s="2"/>
      <c r="D140" s="2"/>
      <c r="E140" s="2"/>
      <c r="F140" s="15"/>
      <c r="G140" s="9"/>
      <c r="H140" s="9"/>
      <c r="I140" s="9"/>
      <c r="J140" s="9"/>
      <c r="K140" s="11"/>
      <c r="L140" s="9"/>
      <c r="M140" s="9"/>
      <c r="N140" s="9"/>
      <c r="O140" s="9"/>
      <c r="P140" s="11"/>
      <c r="Q140" s="9"/>
      <c r="R140" s="9"/>
      <c r="S140" s="9"/>
      <c r="T140" s="9"/>
      <c r="U140" s="11"/>
      <c r="V140" s="9"/>
      <c r="W140" s="9"/>
      <c r="X140" s="9"/>
      <c r="Y140" s="9"/>
      <c r="Z140" s="11"/>
      <c r="AA140" s="9"/>
    </row>
    <row r="141" spans="1:27">
      <c r="A141" s="14"/>
      <c r="B141" s="2"/>
      <c r="C141" s="2"/>
      <c r="D141" s="2"/>
      <c r="E141" s="2"/>
      <c r="F141" s="15"/>
      <c r="G141" s="9"/>
      <c r="H141" s="9"/>
      <c r="I141" s="9"/>
      <c r="J141" s="9"/>
      <c r="K141" s="11"/>
      <c r="L141" s="9"/>
      <c r="M141" s="9"/>
      <c r="N141" s="9"/>
      <c r="O141" s="9"/>
      <c r="P141" s="11"/>
      <c r="Q141" s="9"/>
      <c r="R141" s="9"/>
      <c r="S141" s="9"/>
      <c r="T141" s="9"/>
      <c r="U141" s="11"/>
      <c r="V141" s="9"/>
      <c r="W141" s="9"/>
      <c r="X141" s="9"/>
      <c r="Y141" s="9"/>
      <c r="Z141" s="11"/>
      <c r="AA141" s="9"/>
    </row>
    <row r="142" spans="1:27">
      <c r="A142" s="14"/>
      <c r="B142" s="2"/>
      <c r="C142" s="2"/>
      <c r="D142" s="2"/>
      <c r="E142" s="2"/>
      <c r="F142" s="15"/>
      <c r="G142" s="8"/>
      <c r="H142" s="8"/>
      <c r="I142" s="8"/>
      <c r="J142" s="8"/>
      <c r="K142" s="10"/>
      <c r="L142" s="8"/>
      <c r="M142" s="8"/>
      <c r="N142" s="8"/>
      <c r="O142" s="8"/>
      <c r="P142" s="10"/>
      <c r="Q142" s="8"/>
      <c r="R142" s="8"/>
      <c r="S142" s="8"/>
      <c r="T142" s="8"/>
      <c r="U142" s="10"/>
      <c r="V142" s="8"/>
      <c r="W142" s="8"/>
      <c r="X142" s="8"/>
      <c r="Y142" s="8"/>
      <c r="Z142" s="10"/>
      <c r="AA142" s="8"/>
    </row>
    <row r="143" spans="1:27">
      <c r="A143" s="14"/>
      <c r="B143" s="2"/>
      <c r="C143" s="2"/>
      <c r="D143" s="2"/>
      <c r="E143" s="2"/>
      <c r="F143" s="15"/>
      <c r="G143" s="8"/>
      <c r="H143" s="8"/>
      <c r="I143" s="8"/>
      <c r="J143" s="8"/>
      <c r="K143" s="10"/>
      <c r="L143" s="8"/>
      <c r="M143" s="8"/>
      <c r="N143" s="8"/>
      <c r="O143" s="8"/>
      <c r="P143" s="10"/>
      <c r="Q143" s="8"/>
      <c r="R143" s="8"/>
      <c r="S143" s="8"/>
      <c r="T143" s="8"/>
      <c r="U143" s="10"/>
      <c r="V143" s="8"/>
      <c r="W143" s="8"/>
      <c r="X143" s="8"/>
      <c r="Y143" s="8"/>
      <c r="Z143" s="10"/>
      <c r="AA143" s="8"/>
    </row>
    <row r="144" spans="1:27">
      <c r="A144" s="14"/>
      <c r="B144" s="2"/>
      <c r="C144" s="2"/>
      <c r="D144" s="2"/>
      <c r="E144" s="2"/>
      <c r="F144" s="15"/>
      <c r="G144" s="8"/>
      <c r="H144" s="8"/>
      <c r="I144" s="8"/>
      <c r="J144" s="8"/>
      <c r="K144" s="10"/>
      <c r="L144" s="8"/>
      <c r="M144" s="8"/>
      <c r="N144" s="8"/>
      <c r="O144" s="8"/>
      <c r="P144" s="10"/>
      <c r="Q144" s="8"/>
      <c r="R144" s="8"/>
      <c r="S144" s="8"/>
      <c r="T144" s="8"/>
      <c r="U144" s="10"/>
      <c r="V144" s="8"/>
      <c r="W144" s="8"/>
      <c r="X144" s="8"/>
      <c r="Y144" s="8"/>
      <c r="Z144" s="10"/>
      <c r="AA144" s="8"/>
    </row>
    <row r="145" spans="1:27">
      <c r="A145" s="14"/>
      <c r="B145" s="2"/>
      <c r="C145" s="2"/>
      <c r="D145" s="2"/>
      <c r="E145" s="2"/>
      <c r="F145" s="15"/>
      <c r="G145" s="8"/>
      <c r="H145" s="8"/>
      <c r="I145" s="8"/>
      <c r="J145" s="8"/>
      <c r="K145" s="10"/>
      <c r="L145" s="8"/>
      <c r="M145" s="8"/>
      <c r="N145" s="8"/>
      <c r="O145" s="8"/>
      <c r="P145" s="10"/>
      <c r="Q145" s="8"/>
      <c r="R145" s="8"/>
      <c r="S145" s="8"/>
      <c r="T145" s="8"/>
      <c r="U145" s="10"/>
      <c r="V145" s="8"/>
      <c r="W145" s="8"/>
      <c r="X145" s="8"/>
      <c r="Y145" s="8"/>
      <c r="Z145" s="10"/>
      <c r="AA145" s="8"/>
    </row>
    <row r="146" spans="1:27">
      <c r="A146" s="14"/>
      <c r="B146" s="2"/>
      <c r="C146" s="2"/>
      <c r="D146" s="2"/>
      <c r="E146" s="2"/>
      <c r="F146" s="15"/>
      <c r="G146" s="8"/>
      <c r="H146" s="8"/>
      <c r="I146" s="8"/>
      <c r="J146" s="8"/>
      <c r="K146" s="10"/>
      <c r="L146" s="8"/>
      <c r="M146" s="8"/>
      <c r="N146" s="8"/>
      <c r="O146" s="8"/>
      <c r="P146" s="10"/>
      <c r="Q146" s="8"/>
      <c r="R146" s="8"/>
      <c r="S146" s="8"/>
      <c r="T146" s="8"/>
      <c r="U146" s="10"/>
      <c r="V146" s="8"/>
      <c r="W146" s="8"/>
      <c r="X146" s="8"/>
      <c r="Y146" s="8"/>
      <c r="Z146" s="10"/>
      <c r="AA146" s="8"/>
    </row>
    <row r="147" spans="1:27">
      <c r="A147" s="14"/>
      <c r="B147" s="2"/>
      <c r="C147" s="2"/>
      <c r="D147" s="2"/>
      <c r="E147" s="2"/>
      <c r="F147" s="15"/>
      <c r="G147" s="9"/>
      <c r="H147" s="9"/>
      <c r="I147" s="9"/>
      <c r="J147" s="9"/>
      <c r="K147" s="11"/>
      <c r="L147" s="9"/>
      <c r="M147" s="9"/>
      <c r="N147" s="9"/>
      <c r="O147" s="9"/>
      <c r="P147" s="11"/>
      <c r="Q147" s="9"/>
      <c r="R147" s="9"/>
      <c r="S147" s="9"/>
      <c r="T147" s="9"/>
      <c r="U147" s="11"/>
      <c r="V147" s="9"/>
      <c r="W147" s="9"/>
      <c r="X147" s="9"/>
      <c r="Y147" s="9"/>
      <c r="Z147" s="11"/>
      <c r="AA147" s="9"/>
    </row>
    <row r="148" spans="1:27">
      <c r="A148" s="14"/>
      <c r="B148" s="2"/>
      <c r="C148" s="2"/>
      <c r="D148" s="2"/>
      <c r="E148" s="2"/>
      <c r="F148" s="15"/>
      <c r="G148" s="9"/>
      <c r="H148" s="9"/>
      <c r="I148" s="9"/>
      <c r="J148" s="9"/>
      <c r="K148" s="11"/>
      <c r="L148" s="9"/>
      <c r="M148" s="9"/>
      <c r="N148" s="9"/>
      <c r="O148" s="9"/>
      <c r="P148" s="11"/>
      <c r="Q148" s="9"/>
      <c r="R148" s="9"/>
      <c r="S148" s="9"/>
      <c r="T148" s="9"/>
      <c r="U148" s="11"/>
      <c r="V148" s="9"/>
      <c r="W148" s="9"/>
      <c r="X148" s="9"/>
      <c r="Y148" s="9"/>
      <c r="Z148" s="11"/>
      <c r="AA148" s="9"/>
    </row>
    <row r="149" spans="1:27">
      <c r="A149" s="14"/>
      <c r="B149" s="2"/>
      <c r="C149" s="2"/>
      <c r="D149" s="2"/>
      <c r="E149" s="2"/>
      <c r="F149" s="15"/>
      <c r="G149" s="9"/>
      <c r="H149" s="9"/>
      <c r="I149" s="9"/>
      <c r="J149" s="9"/>
      <c r="K149" s="11"/>
      <c r="L149" s="9"/>
      <c r="M149" s="9"/>
      <c r="N149" s="9"/>
      <c r="O149" s="9"/>
      <c r="P149" s="11"/>
      <c r="Q149" s="9"/>
      <c r="R149" s="9"/>
      <c r="S149" s="9"/>
      <c r="T149" s="9"/>
      <c r="U149" s="11"/>
      <c r="V149" s="9"/>
      <c r="W149" s="9"/>
      <c r="X149" s="9"/>
      <c r="Y149" s="9"/>
      <c r="Z149" s="11"/>
      <c r="AA149" s="9"/>
    </row>
    <row r="150" spans="1:27">
      <c r="A150" s="14"/>
      <c r="B150" s="2"/>
      <c r="C150" s="2"/>
      <c r="D150" s="2"/>
      <c r="E150" s="2"/>
      <c r="F150" s="15"/>
      <c r="G150" s="9"/>
      <c r="H150" s="9"/>
      <c r="I150" s="9"/>
      <c r="J150" s="9"/>
      <c r="K150" s="11"/>
      <c r="L150" s="9"/>
      <c r="M150" s="9"/>
      <c r="N150" s="9"/>
      <c r="O150" s="9"/>
      <c r="P150" s="11"/>
      <c r="Q150" s="9"/>
      <c r="R150" s="9"/>
      <c r="S150" s="9"/>
      <c r="T150" s="9"/>
      <c r="U150" s="11"/>
      <c r="V150" s="9"/>
      <c r="W150" s="9"/>
      <c r="X150" s="9"/>
      <c r="Y150" s="9"/>
      <c r="Z150" s="11"/>
      <c r="AA150" s="9"/>
    </row>
    <row r="151" spans="1:27">
      <c r="A151" s="14"/>
      <c r="B151" s="2"/>
      <c r="C151" s="2"/>
      <c r="D151" s="2"/>
      <c r="E151" s="2"/>
      <c r="F151" s="15"/>
      <c r="G151" s="9"/>
      <c r="H151" s="9"/>
      <c r="I151" s="9"/>
      <c r="J151" s="9"/>
      <c r="K151" s="11"/>
      <c r="L151" s="9"/>
      <c r="M151" s="9"/>
      <c r="N151" s="9"/>
      <c r="O151" s="9"/>
      <c r="P151" s="11"/>
      <c r="Q151" s="9"/>
      <c r="R151" s="9"/>
      <c r="S151" s="9"/>
      <c r="T151" s="9"/>
      <c r="U151" s="11"/>
      <c r="V151" s="9"/>
      <c r="W151" s="9"/>
      <c r="X151" s="9"/>
      <c r="Y151" s="9"/>
      <c r="Z151" s="11"/>
      <c r="AA151" s="9"/>
    </row>
    <row r="152" spans="1:27">
      <c r="A152" s="14"/>
      <c r="B152" s="2"/>
      <c r="C152" s="2"/>
      <c r="D152" s="2"/>
      <c r="E152" s="2"/>
      <c r="F152" s="15"/>
      <c r="G152" s="8"/>
      <c r="H152" s="8"/>
      <c r="I152" s="8"/>
      <c r="J152" s="8"/>
      <c r="K152" s="10"/>
      <c r="L152" s="8"/>
      <c r="M152" s="8"/>
      <c r="N152" s="8"/>
      <c r="O152" s="8"/>
      <c r="P152" s="10"/>
      <c r="Q152" s="8"/>
      <c r="R152" s="8"/>
      <c r="S152" s="8"/>
      <c r="T152" s="8"/>
      <c r="U152" s="10"/>
      <c r="V152" s="8"/>
      <c r="W152" s="8"/>
      <c r="X152" s="8"/>
      <c r="Y152" s="8"/>
      <c r="Z152" s="10"/>
      <c r="AA152" s="8"/>
    </row>
    <row r="153" spans="1:27">
      <c r="A153" s="14"/>
      <c r="B153" s="2"/>
      <c r="C153" s="2"/>
      <c r="D153" s="2"/>
      <c r="E153" s="2"/>
      <c r="F153" s="15"/>
      <c r="G153" s="8"/>
      <c r="H153" s="8"/>
      <c r="I153" s="8"/>
      <c r="J153" s="8"/>
      <c r="K153" s="10"/>
      <c r="L153" s="8"/>
      <c r="M153" s="8"/>
      <c r="N153" s="8"/>
      <c r="O153" s="8"/>
      <c r="P153" s="10"/>
      <c r="Q153" s="8"/>
      <c r="R153" s="8"/>
      <c r="S153" s="8"/>
      <c r="T153" s="8"/>
      <c r="U153" s="10"/>
      <c r="V153" s="8"/>
      <c r="W153" s="8"/>
      <c r="X153" s="8"/>
      <c r="Y153" s="8"/>
      <c r="Z153" s="10"/>
      <c r="AA153" s="8"/>
    </row>
    <row r="154" spans="1:27">
      <c r="A154" s="14"/>
      <c r="B154" s="2"/>
      <c r="C154" s="2"/>
      <c r="D154" s="2"/>
      <c r="E154" s="2"/>
      <c r="F154" s="15"/>
      <c r="G154" s="8"/>
      <c r="H154" s="8"/>
      <c r="I154" s="8"/>
      <c r="J154" s="8"/>
      <c r="K154" s="10"/>
      <c r="L154" s="8"/>
      <c r="M154" s="8"/>
      <c r="N154" s="8"/>
      <c r="O154" s="8"/>
      <c r="P154" s="10"/>
      <c r="Q154" s="8"/>
      <c r="R154" s="8"/>
      <c r="S154" s="8"/>
      <c r="T154" s="8"/>
      <c r="U154" s="10"/>
      <c r="V154" s="8"/>
      <c r="W154" s="8"/>
      <c r="X154" s="8"/>
      <c r="Y154" s="8"/>
      <c r="Z154" s="10"/>
      <c r="AA154" s="8"/>
    </row>
    <row r="155" spans="1:27">
      <c r="A155" s="14"/>
      <c r="B155" s="2"/>
      <c r="C155" s="2"/>
      <c r="D155" s="2"/>
      <c r="E155" s="2"/>
      <c r="F155" s="15"/>
      <c r="G155" s="8"/>
      <c r="H155" s="8"/>
      <c r="I155" s="8"/>
      <c r="J155" s="8"/>
      <c r="K155" s="10"/>
      <c r="L155" s="8"/>
      <c r="M155" s="8"/>
      <c r="N155" s="8"/>
      <c r="O155" s="8"/>
      <c r="P155" s="10"/>
      <c r="Q155" s="8"/>
      <c r="R155" s="8"/>
      <c r="S155" s="8"/>
      <c r="T155" s="8"/>
      <c r="U155" s="10"/>
      <c r="V155" s="8"/>
      <c r="W155" s="8"/>
      <c r="X155" s="8"/>
      <c r="Y155" s="8"/>
      <c r="Z155" s="10"/>
      <c r="AA155" s="8"/>
    </row>
    <row r="156" spans="1:27">
      <c r="A156" s="14"/>
      <c r="B156" s="2"/>
      <c r="C156" s="2"/>
      <c r="D156" s="2"/>
      <c r="E156" s="2"/>
      <c r="F156" s="15"/>
      <c r="G156" s="8"/>
      <c r="H156" s="8"/>
      <c r="I156" s="8"/>
      <c r="J156" s="8"/>
      <c r="K156" s="10"/>
      <c r="L156" s="8"/>
      <c r="M156" s="8"/>
      <c r="N156" s="8"/>
      <c r="O156" s="8"/>
      <c r="P156" s="10"/>
      <c r="Q156" s="8"/>
      <c r="R156" s="8"/>
      <c r="S156" s="8"/>
      <c r="T156" s="8"/>
      <c r="U156" s="10"/>
      <c r="V156" s="8"/>
      <c r="W156" s="8"/>
      <c r="X156" s="8"/>
      <c r="Y156" s="8"/>
      <c r="Z156" s="10"/>
      <c r="AA156" s="8"/>
    </row>
    <row r="157" spans="1:27">
      <c r="A157" s="14"/>
      <c r="B157" s="2"/>
      <c r="C157" s="2"/>
      <c r="D157" s="2"/>
      <c r="E157" s="2"/>
      <c r="F157" s="15"/>
      <c r="G157" s="9"/>
      <c r="H157" s="9"/>
      <c r="I157" s="9"/>
      <c r="J157" s="9"/>
      <c r="K157" s="11"/>
      <c r="L157" s="9"/>
      <c r="M157" s="9"/>
      <c r="N157" s="9"/>
      <c r="O157" s="9"/>
      <c r="P157" s="11"/>
      <c r="Q157" s="9"/>
      <c r="R157" s="9"/>
      <c r="S157" s="9"/>
      <c r="T157" s="9"/>
      <c r="U157" s="11"/>
      <c r="V157" s="9"/>
      <c r="W157" s="9"/>
      <c r="X157" s="9"/>
      <c r="Y157" s="9"/>
      <c r="Z157" s="11"/>
      <c r="AA157" s="9"/>
    </row>
    <row r="158" spans="1:27">
      <c r="A158" s="14"/>
      <c r="B158" s="2"/>
      <c r="C158" s="2"/>
      <c r="D158" s="2"/>
      <c r="E158" s="2"/>
      <c r="F158" s="15"/>
      <c r="G158" s="9"/>
      <c r="H158" s="9"/>
      <c r="I158" s="9"/>
      <c r="J158" s="9"/>
      <c r="K158" s="11"/>
      <c r="L158" s="9"/>
      <c r="M158" s="9"/>
      <c r="N158" s="9"/>
      <c r="O158" s="9"/>
      <c r="P158" s="11"/>
      <c r="Q158" s="9"/>
      <c r="R158" s="9"/>
      <c r="S158" s="9"/>
      <c r="T158" s="9"/>
      <c r="U158" s="11"/>
      <c r="V158" s="9"/>
      <c r="W158" s="9"/>
      <c r="X158" s="9"/>
      <c r="Y158" s="9"/>
      <c r="Z158" s="11"/>
      <c r="AA158" s="9"/>
    </row>
    <row r="159" spans="1:27">
      <c r="A159" s="14"/>
      <c r="B159" s="2"/>
      <c r="C159" s="2"/>
      <c r="D159" s="2"/>
      <c r="E159" s="2"/>
      <c r="F159" s="15"/>
      <c r="G159" s="9"/>
      <c r="H159" s="9"/>
      <c r="I159" s="9"/>
      <c r="J159" s="9"/>
      <c r="K159" s="11"/>
      <c r="L159" s="9"/>
      <c r="M159" s="9"/>
      <c r="N159" s="9"/>
      <c r="O159" s="9"/>
      <c r="P159" s="11"/>
      <c r="Q159" s="9"/>
      <c r="R159" s="9"/>
      <c r="S159" s="9"/>
      <c r="T159" s="9"/>
      <c r="U159" s="11"/>
      <c r="V159" s="9"/>
      <c r="W159" s="9"/>
      <c r="X159" s="9"/>
      <c r="Y159" s="9"/>
      <c r="Z159" s="11"/>
      <c r="AA159" s="9"/>
    </row>
    <row r="160" spans="1:27">
      <c r="A160" s="14"/>
      <c r="B160" s="2"/>
      <c r="C160" s="2"/>
      <c r="D160" s="2"/>
      <c r="E160" s="2"/>
      <c r="F160" s="15"/>
      <c r="G160" s="9"/>
      <c r="H160" s="9"/>
      <c r="I160" s="9"/>
      <c r="J160" s="9"/>
      <c r="K160" s="11"/>
      <c r="L160" s="9"/>
      <c r="M160" s="9"/>
      <c r="N160" s="9"/>
      <c r="O160" s="9"/>
      <c r="P160" s="11"/>
      <c r="Q160" s="9"/>
      <c r="R160" s="9"/>
      <c r="S160" s="9"/>
      <c r="T160" s="9"/>
      <c r="U160" s="11"/>
      <c r="V160" s="9"/>
      <c r="W160" s="9"/>
      <c r="X160" s="9"/>
      <c r="Y160" s="9"/>
      <c r="Z160" s="11"/>
      <c r="AA160" s="9"/>
    </row>
    <row r="161" spans="1:27">
      <c r="A161" s="14"/>
      <c r="B161" s="2"/>
      <c r="C161" s="2"/>
      <c r="D161" s="2"/>
      <c r="E161" s="2"/>
      <c r="F161" s="15"/>
      <c r="G161" s="9"/>
      <c r="H161" s="9"/>
      <c r="I161" s="9"/>
      <c r="J161" s="9"/>
      <c r="K161" s="11"/>
      <c r="L161" s="9"/>
      <c r="M161" s="9"/>
      <c r="N161" s="9"/>
      <c r="O161" s="9"/>
      <c r="P161" s="11"/>
      <c r="Q161" s="9"/>
      <c r="R161" s="9"/>
      <c r="S161" s="9"/>
      <c r="T161" s="9"/>
      <c r="U161" s="11"/>
      <c r="V161" s="9"/>
      <c r="W161" s="9"/>
      <c r="X161" s="9"/>
      <c r="Y161" s="9"/>
      <c r="Z161" s="11"/>
      <c r="AA161" s="9"/>
    </row>
    <row r="162" spans="1:27">
      <c r="A162" s="14"/>
      <c r="B162" s="2"/>
      <c r="C162" s="2"/>
      <c r="D162" s="2"/>
      <c r="E162" s="2"/>
      <c r="F162" s="15"/>
      <c r="G162" s="8"/>
      <c r="H162" s="8"/>
      <c r="I162" s="8"/>
      <c r="J162" s="8"/>
      <c r="K162" s="10"/>
      <c r="L162" s="8"/>
      <c r="M162" s="8"/>
      <c r="N162" s="8"/>
      <c r="O162" s="8"/>
      <c r="P162" s="10"/>
      <c r="Q162" s="8"/>
      <c r="R162" s="8"/>
      <c r="S162" s="8"/>
      <c r="T162" s="8"/>
      <c r="U162" s="10"/>
      <c r="V162" s="8"/>
      <c r="W162" s="8"/>
      <c r="X162" s="8"/>
      <c r="Y162" s="8"/>
      <c r="Z162" s="10"/>
      <c r="AA162" s="8"/>
    </row>
    <row r="163" spans="1:27">
      <c r="A163" s="14"/>
      <c r="B163" s="2"/>
      <c r="C163" s="2"/>
      <c r="D163" s="2"/>
      <c r="E163" s="2"/>
      <c r="F163" s="15"/>
      <c r="G163" s="8"/>
      <c r="H163" s="8"/>
      <c r="I163" s="8"/>
      <c r="J163" s="8"/>
      <c r="K163" s="10"/>
      <c r="L163" s="8"/>
      <c r="M163" s="8"/>
      <c r="N163" s="8"/>
      <c r="O163" s="8"/>
      <c r="P163" s="10"/>
      <c r="Q163" s="8"/>
      <c r="R163" s="8"/>
      <c r="S163" s="8"/>
      <c r="T163" s="8"/>
      <c r="U163" s="10"/>
      <c r="V163" s="8"/>
      <c r="W163" s="8"/>
      <c r="X163" s="8"/>
      <c r="Y163" s="8"/>
      <c r="Z163" s="10"/>
      <c r="AA163" s="8"/>
    </row>
    <row r="164" spans="1:27">
      <c r="A164" s="14"/>
      <c r="B164" s="2"/>
      <c r="C164" s="2"/>
      <c r="D164" s="2"/>
      <c r="E164" s="2"/>
      <c r="F164" s="15"/>
      <c r="G164" s="8"/>
      <c r="H164" s="8"/>
      <c r="I164" s="8"/>
      <c r="J164" s="8"/>
      <c r="K164" s="10"/>
      <c r="L164" s="8"/>
      <c r="M164" s="8"/>
      <c r="N164" s="8"/>
      <c r="O164" s="8"/>
      <c r="P164" s="10"/>
      <c r="Q164" s="8"/>
      <c r="R164" s="8"/>
      <c r="S164" s="8"/>
      <c r="T164" s="8"/>
      <c r="U164" s="10"/>
      <c r="V164" s="8"/>
      <c r="W164" s="8"/>
      <c r="X164" s="8"/>
      <c r="Y164" s="8"/>
      <c r="Z164" s="10"/>
      <c r="AA164" s="8"/>
    </row>
    <row r="165" spans="1:27">
      <c r="A165" s="14"/>
      <c r="B165" s="2"/>
      <c r="C165" s="2"/>
      <c r="D165" s="2"/>
      <c r="E165" s="2"/>
      <c r="F165" s="15"/>
      <c r="G165" s="8"/>
      <c r="H165" s="8"/>
      <c r="I165" s="8"/>
      <c r="J165" s="8"/>
      <c r="K165" s="10"/>
      <c r="L165" s="8"/>
      <c r="M165" s="8"/>
      <c r="N165" s="8"/>
      <c r="O165" s="8"/>
      <c r="P165" s="10"/>
      <c r="Q165" s="8"/>
      <c r="R165" s="8"/>
      <c r="S165" s="8"/>
      <c r="T165" s="8"/>
      <c r="U165" s="10"/>
      <c r="V165" s="8"/>
      <c r="W165" s="8"/>
      <c r="X165" s="8"/>
      <c r="Y165" s="8"/>
      <c r="Z165" s="10"/>
      <c r="AA165" s="8"/>
    </row>
    <row r="166" spans="1:27">
      <c r="A166" s="14"/>
      <c r="B166" s="2"/>
      <c r="C166" s="2"/>
      <c r="D166" s="2"/>
      <c r="E166" s="2"/>
      <c r="F166" s="15"/>
      <c r="G166" s="8"/>
      <c r="H166" s="8"/>
      <c r="I166" s="8"/>
      <c r="J166" s="8"/>
      <c r="K166" s="10"/>
      <c r="L166" s="8"/>
      <c r="M166" s="8"/>
      <c r="N166" s="8"/>
      <c r="O166" s="8"/>
      <c r="P166" s="10"/>
      <c r="Q166" s="8"/>
      <c r="R166" s="8"/>
      <c r="S166" s="8"/>
      <c r="T166" s="8"/>
      <c r="U166" s="10"/>
      <c r="V166" s="8"/>
      <c r="W166" s="8"/>
      <c r="X166" s="8"/>
      <c r="Y166" s="8"/>
      <c r="Z166" s="10"/>
      <c r="AA166" s="8"/>
    </row>
    <row r="167" spans="1:27">
      <c r="A167" s="14"/>
      <c r="B167" s="2"/>
      <c r="C167" s="2"/>
      <c r="D167" s="2"/>
      <c r="E167" s="2"/>
      <c r="F167" s="15"/>
      <c r="G167" s="9"/>
      <c r="H167" s="9"/>
      <c r="I167" s="9"/>
      <c r="J167" s="9"/>
      <c r="K167" s="11"/>
      <c r="L167" s="9"/>
      <c r="M167" s="9"/>
      <c r="N167" s="9"/>
      <c r="O167" s="9"/>
      <c r="P167" s="11"/>
      <c r="Q167" s="9"/>
      <c r="R167" s="9"/>
      <c r="S167" s="9"/>
      <c r="T167" s="9"/>
      <c r="U167" s="11"/>
      <c r="V167" s="9"/>
      <c r="W167" s="9"/>
      <c r="X167" s="9"/>
      <c r="Y167" s="9"/>
      <c r="Z167" s="11"/>
      <c r="AA167" s="9"/>
    </row>
    <row r="168" spans="1:27">
      <c r="A168" s="14"/>
      <c r="B168" s="2"/>
      <c r="C168" s="2"/>
      <c r="D168" s="2"/>
      <c r="E168" s="2"/>
      <c r="F168" s="15"/>
      <c r="G168" s="9"/>
      <c r="H168" s="9"/>
      <c r="I168" s="9"/>
      <c r="J168" s="9"/>
      <c r="K168" s="11"/>
      <c r="L168" s="9"/>
      <c r="M168" s="9"/>
      <c r="N168" s="9"/>
      <c r="O168" s="9"/>
      <c r="P168" s="11"/>
      <c r="Q168" s="9"/>
      <c r="R168" s="9"/>
      <c r="S168" s="9"/>
      <c r="T168" s="9"/>
      <c r="U168" s="11"/>
      <c r="V168" s="9"/>
      <c r="W168" s="9"/>
      <c r="X168" s="9"/>
      <c r="Y168" s="9"/>
      <c r="Z168" s="11"/>
      <c r="AA168" s="9"/>
    </row>
    <row r="169" spans="1:27">
      <c r="A169" s="14"/>
      <c r="B169" s="2"/>
      <c r="C169" s="2"/>
      <c r="D169" s="2"/>
      <c r="E169" s="2"/>
      <c r="F169" s="15"/>
      <c r="G169" s="9"/>
      <c r="H169" s="9"/>
      <c r="I169" s="9"/>
      <c r="J169" s="9"/>
      <c r="K169" s="11"/>
      <c r="L169" s="9"/>
      <c r="M169" s="9"/>
      <c r="N169" s="9"/>
      <c r="O169" s="9"/>
      <c r="P169" s="11"/>
      <c r="Q169" s="9"/>
      <c r="R169" s="9"/>
      <c r="S169" s="9"/>
      <c r="T169" s="9"/>
      <c r="U169" s="11"/>
      <c r="V169" s="9"/>
      <c r="W169" s="9"/>
      <c r="X169" s="9"/>
      <c r="Y169" s="9"/>
      <c r="Z169" s="11"/>
      <c r="AA169" s="9"/>
    </row>
    <row r="170" spans="1:27">
      <c r="A170" s="14"/>
      <c r="B170" s="2"/>
      <c r="C170" s="2"/>
      <c r="D170" s="2"/>
      <c r="E170" s="2"/>
      <c r="F170" s="15"/>
      <c r="G170" s="9"/>
      <c r="H170" s="9"/>
      <c r="I170" s="9"/>
      <c r="J170" s="9"/>
      <c r="K170" s="11"/>
      <c r="L170" s="9"/>
      <c r="M170" s="9"/>
      <c r="N170" s="9"/>
      <c r="O170" s="9"/>
      <c r="P170" s="11"/>
      <c r="Q170" s="9"/>
      <c r="R170" s="9"/>
      <c r="S170" s="9"/>
      <c r="T170" s="9"/>
      <c r="U170" s="11"/>
      <c r="V170" s="9"/>
      <c r="W170" s="9"/>
      <c r="X170" s="9"/>
      <c r="Y170" s="9"/>
      <c r="Z170" s="11"/>
      <c r="AA170" s="9"/>
    </row>
    <row r="171" spans="1:27">
      <c r="A171" s="14"/>
      <c r="B171" s="2"/>
      <c r="C171" s="2"/>
      <c r="D171" s="2"/>
      <c r="E171" s="2"/>
      <c r="F171" s="15"/>
      <c r="G171" s="9"/>
      <c r="H171" s="9"/>
      <c r="I171" s="9"/>
      <c r="J171" s="9"/>
      <c r="K171" s="11"/>
      <c r="L171" s="9"/>
      <c r="M171" s="9"/>
      <c r="N171" s="9"/>
      <c r="O171" s="9"/>
      <c r="P171" s="11"/>
      <c r="Q171" s="9"/>
      <c r="R171" s="9"/>
      <c r="S171" s="9"/>
      <c r="T171" s="9"/>
      <c r="U171" s="11"/>
      <c r="V171" s="9"/>
      <c r="W171" s="9"/>
      <c r="X171" s="9"/>
      <c r="Y171" s="9"/>
      <c r="Z171" s="11"/>
      <c r="AA171" s="9"/>
    </row>
    <row r="172" spans="1:27">
      <c r="A172" s="14"/>
      <c r="B172" s="2"/>
      <c r="C172" s="2"/>
      <c r="D172" s="2"/>
      <c r="E172" s="2"/>
      <c r="F172" s="15"/>
      <c r="G172" s="8"/>
      <c r="H172" s="8"/>
      <c r="I172" s="8"/>
      <c r="J172" s="8"/>
      <c r="K172" s="10"/>
      <c r="L172" s="8"/>
      <c r="M172" s="8"/>
      <c r="N172" s="8"/>
      <c r="O172" s="8"/>
      <c r="P172" s="10"/>
      <c r="Q172" s="8"/>
      <c r="R172" s="8"/>
      <c r="S172" s="8"/>
      <c r="T172" s="8"/>
      <c r="U172" s="10"/>
      <c r="V172" s="8"/>
      <c r="W172" s="8"/>
      <c r="X172" s="8"/>
      <c r="Y172" s="8"/>
      <c r="Z172" s="10"/>
      <c r="AA172" s="8"/>
    </row>
    <row r="173" spans="1:27">
      <c r="A173" s="14"/>
      <c r="B173" s="2"/>
      <c r="C173" s="2"/>
      <c r="D173" s="2"/>
      <c r="E173" s="2"/>
      <c r="F173" s="15"/>
      <c r="G173" s="8"/>
      <c r="H173" s="8"/>
      <c r="I173" s="8"/>
      <c r="J173" s="8"/>
      <c r="K173" s="10"/>
      <c r="L173" s="8"/>
      <c r="M173" s="8"/>
      <c r="N173" s="8"/>
      <c r="O173" s="8"/>
      <c r="P173" s="10"/>
      <c r="Q173" s="8"/>
      <c r="R173" s="8"/>
      <c r="S173" s="8"/>
      <c r="T173" s="8"/>
      <c r="U173" s="10"/>
      <c r="V173" s="8"/>
      <c r="W173" s="8"/>
      <c r="X173" s="8"/>
      <c r="Y173" s="8"/>
      <c r="Z173" s="10"/>
      <c r="AA173" s="8"/>
    </row>
    <row r="174" spans="1:27">
      <c r="A174" s="14"/>
      <c r="B174" s="2"/>
      <c r="C174" s="2"/>
      <c r="D174" s="2"/>
      <c r="E174" s="2"/>
      <c r="F174" s="15"/>
      <c r="G174" s="8"/>
      <c r="H174" s="8"/>
      <c r="I174" s="8"/>
      <c r="J174" s="8"/>
      <c r="K174" s="10"/>
      <c r="L174" s="8"/>
      <c r="M174" s="8"/>
      <c r="N174" s="8"/>
      <c r="O174" s="8"/>
      <c r="P174" s="10"/>
      <c r="Q174" s="8"/>
      <c r="R174" s="8"/>
      <c r="S174" s="8"/>
      <c r="T174" s="8"/>
      <c r="U174" s="10"/>
      <c r="V174" s="8"/>
      <c r="W174" s="8"/>
      <c r="X174" s="8"/>
      <c r="Y174" s="8"/>
      <c r="Z174" s="10"/>
      <c r="AA174" s="8"/>
    </row>
    <row r="175" spans="1:27">
      <c r="A175" s="14"/>
      <c r="B175" s="2"/>
      <c r="C175" s="2"/>
      <c r="D175" s="2"/>
      <c r="E175" s="2"/>
      <c r="F175" s="15"/>
      <c r="G175" s="8"/>
      <c r="H175" s="8"/>
      <c r="I175" s="8"/>
      <c r="J175" s="8"/>
      <c r="K175" s="10"/>
      <c r="L175" s="8"/>
      <c r="M175" s="8"/>
      <c r="N175" s="8"/>
      <c r="O175" s="8"/>
      <c r="P175" s="10"/>
      <c r="Q175" s="8"/>
      <c r="R175" s="8"/>
      <c r="S175" s="8"/>
      <c r="T175" s="8"/>
      <c r="U175" s="10"/>
      <c r="V175" s="8"/>
      <c r="W175" s="8"/>
      <c r="X175" s="8"/>
      <c r="Y175" s="8"/>
      <c r="Z175" s="10"/>
      <c r="AA175" s="8"/>
    </row>
    <row r="176" spans="1:27">
      <c r="A176" s="14"/>
      <c r="B176" s="2"/>
      <c r="C176" s="2"/>
      <c r="D176" s="2"/>
      <c r="E176" s="2"/>
      <c r="F176" s="15"/>
      <c r="G176" s="8"/>
      <c r="H176" s="8"/>
      <c r="I176" s="8"/>
      <c r="J176" s="8"/>
      <c r="K176" s="10"/>
      <c r="L176" s="8"/>
      <c r="M176" s="8"/>
      <c r="N176" s="8"/>
      <c r="O176" s="8"/>
      <c r="P176" s="10"/>
      <c r="Q176" s="8"/>
      <c r="R176" s="8"/>
      <c r="S176" s="8"/>
      <c r="T176" s="8"/>
      <c r="U176" s="10"/>
      <c r="V176" s="8"/>
      <c r="W176" s="8"/>
      <c r="X176" s="8"/>
      <c r="Y176" s="8"/>
      <c r="Z176" s="10"/>
      <c r="AA176" s="8"/>
    </row>
    <row r="177" spans="1:27">
      <c r="A177" s="14"/>
      <c r="B177" s="2"/>
      <c r="C177" s="2"/>
      <c r="D177" s="2"/>
      <c r="E177" s="2"/>
      <c r="F177" s="15"/>
      <c r="G177" s="9"/>
      <c r="H177" s="9"/>
      <c r="I177" s="9"/>
      <c r="J177" s="9"/>
      <c r="K177" s="11"/>
      <c r="L177" s="9"/>
      <c r="M177" s="9"/>
      <c r="N177" s="9"/>
      <c r="O177" s="9"/>
      <c r="P177" s="11"/>
      <c r="Q177" s="9"/>
      <c r="R177" s="9"/>
      <c r="S177" s="9"/>
      <c r="T177" s="9"/>
      <c r="U177" s="11"/>
      <c r="V177" s="9"/>
      <c r="W177" s="9"/>
      <c r="X177" s="9"/>
      <c r="Y177" s="9"/>
      <c r="Z177" s="11"/>
      <c r="AA177" s="9"/>
    </row>
    <row r="178" spans="1:27">
      <c r="A178" s="14"/>
      <c r="B178" s="2"/>
      <c r="C178" s="2"/>
      <c r="D178" s="2"/>
      <c r="E178" s="2"/>
      <c r="F178" s="15"/>
      <c r="G178" s="9"/>
      <c r="H178" s="9"/>
      <c r="I178" s="9"/>
      <c r="J178" s="9"/>
      <c r="K178" s="11"/>
      <c r="L178" s="9"/>
      <c r="M178" s="9"/>
      <c r="N178" s="9"/>
      <c r="O178" s="9"/>
      <c r="P178" s="11"/>
      <c r="Q178" s="9"/>
      <c r="R178" s="9"/>
      <c r="S178" s="9"/>
      <c r="T178" s="9"/>
      <c r="U178" s="11"/>
      <c r="V178" s="9"/>
      <c r="W178" s="9"/>
      <c r="X178" s="9"/>
      <c r="Y178" s="9"/>
      <c r="Z178" s="11"/>
      <c r="AA178" s="9"/>
    </row>
    <row r="179" spans="1:27">
      <c r="A179" s="14"/>
      <c r="B179" s="2"/>
      <c r="C179" s="2"/>
      <c r="D179" s="2"/>
      <c r="E179" s="2"/>
      <c r="F179" s="15"/>
      <c r="G179" s="9"/>
      <c r="H179" s="9"/>
      <c r="I179" s="9"/>
      <c r="J179" s="9"/>
      <c r="K179" s="11"/>
      <c r="L179" s="9"/>
      <c r="M179" s="9"/>
      <c r="N179" s="9"/>
      <c r="O179" s="9"/>
      <c r="P179" s="11"/>
      <c r="Q179" s="9"/>
      <c r="R179" s="9"/>
      <c r="S179" s="9"/>
      <c r="T179" s="9"/>
      <c r="U179" s="11"/>
      <c r="V179" s="9"/>
      <c r="W179" s="9"/>
      <c r="X179" s="9"/>
      <c r="Y179" s="9"/>
      <c r="Z179" s="11"/>
      <c r="AA179" s="9"/>
    </row>
    <row r="180" spans="1:27">
      <c r="A180" s="14"/>
      <c r="B180" s="2"/>
      <c r="C180" s="2"/>
      <c r="D180" s="2"/>
      <c r="E180" s="2"/>
      <c r="F180" s="15"/>
      <c r="G180" s="9"/>
      <c r="H180" s="9"/>
      <c r="I180" s="9"/>
      <c r="J180" s="9"/>
      <c r="K180" s="11"/>
      <c r="L180" s="9"/>
      <c r="M180" s="9"/>
      <c r="N180" s="9"/>
      <c r="O180" s="9"/>
      <c r="P180" s="11"/>
      <c r="Q180" s="9"/>
      <c r="R180" s="9"/>
      <c r="S180" s="9"/>
      <c r="T180" s="9"/>
      <c r="U180" s="11"/>
      <c r="V180" s="9"/>
      <c r="W180" s="9"/>
      <c r="X180" s="9"/>
      <c r="Y180" s="9"/>
      <c r="Z180" s="11"/>
      <c r="AA180" s="9"/>
    </row>
    <row r="181" spans="1:27">
      <c r="A181" s="14"/>
      <c r="B181" s="2"/>
      <c r="C181" s="2"/>
      <c r="D181" s="2"/>
      <c r="E181" s="2"/>
      <c r="F181" s="15"/>
      <c r="G181" s="9"/>
      <c r="H181" s="9"/>
      <c r="I181" s="9"/>
      <c r="J181" s="9"/>
      <c r="K181" s="11"/>
      <c r="L181" s="9"/>
      <c r="M181" s="9"/>
      <c r="N181" s="9"/>
      <c r="O181" s="9"/>
      <c r="P181" s="11"/>
      <c r="Q181" s="9"/>
      <c r="R181" s="9"/>
      <c r="S181" s="9"/>
      <c r="T181" s="9"/>
      <c r="U181" s="11"/>
      <c r="V181" s="9"/>
      <c r="W181" s="9"/>
      <c r="X181" s="9"/>
      <c r="Y181" s="9"/>
      <c r="Z181" s="11"/>
      <c r="AA181" s="9"/>
    </row>
    <row r="182" spans="1:27">
      <c r="A182" s="14"/>
      <c r="B182" s="2"/>
      <c r="C182" s="2"/>
      <c r="D182" s="2"/>
      <c r="E182" s="2"/>
      <c r="F182" s="15"/>
      <c r="G182" s="8"/>
      <c r="H182" s="8"/>
      <c r="I182" s="8"/>
      <c r="J182" s="8"/>
      <c r="K182" s="10"/>
      <c r="L182" s="8"/>
      <c r="M182" s="8"/>
      <c r="N182" s="8"/>
      <c r="O182" s="8"/>
      <c r="P182" s="10"/>
      <c r="Q182" s="8"/>
      <c r="R182" s="8"/>
      <c r="S182" s="8"/>
      <c r="T182" s="8"/>
      <c r="U182" s="10"/>
      <c r="V182" s="8"/>
      <c r="W182" s="8"/>
      <c r="X182" s="8"/>
      <c r="Y182" s="8"/>
      <c r="Z182" s="10"/>
      <c r="AA182" s="8"/>
    </row>
    <row r="183" spans="1:27">
      <c r="A183" s="14"/>
      <c r="B183" s="2"/>
      <c r="C183" s="2"/>
      <c r="D183" s="2"/>
      <c r="E183" s="2"/>
      <c r="F183" s="15"/>
      <c r="G183" s="8"/>
      <c r="H183" s="8"/>
      <c r="I183" s="8"/>
      <c r="J183" s="8"/>
      <c r="K183" s="10"/>
      <c r="L183" s="8"/>
      <c r="M183" s="8"/>
      <c r="N183" s="8"/>
      <c r="O183" s="8"/>
      <c r="P183" s="10"/>
      <c r="Q183" s="8"/>
      <c r="R183" s="8"/>
      <c r="S183" s="8"/>
      <c r="T183" s="8"/>
      <c r="U183" s="10"/>
      <c r="V183" s="8"/>
      <c r="W183" s="8"/>
      <c r="X183" s="8"/>
      <c r="Y183" s="8"/>
      <c r="Z183" s="10"/>
      <c r="AA183" s="8"/>
    </row>
    <row r="184" spans="1:27">
      <c r="A184" s="14"/>
      <c r="B184" s="2"/>
      <c r="C184" s="2"/>
      <c r="D184" s="2"/>
      <c r="E184" s="2"/>
      <c r="F184" s="15"/>
      <c r="G184" s="8"/>
      <c r="H184" s="8"/>
      <c r="I184" s="8"/>
      <c r="J184" s="8"/>
      <c r="K184" s="10"/>
      <c r="L184" s="8"/>
      <c r="M184" s="8"/>
      <c r="N184" s="8"/>
      <c r="O184" s="8"/>
      <c r="P184" s="10"/>
      <c r="Q184" s="8"/>
      <c r="R184" s="8"/>
      <c r="S184" s="8"/>
      <c r="T184" s="8"/>
      <c r="U184" s="10"/>
      <c r="V184" s="8"/>
      <c r="W184" s="8"/>
      <c r="X184" s="8"/>
      <c r="Y184" s="8"/>
      <c r="Z184" s="10"/>
      <c r="AA184" s="8"/>
    </row>
    <row r="185" spans="1:27">
      <c r="A185" s="14"/>
      <c r="B185" s="2"/>
      <c r="C185" s="2"/>
      <c r="D185" s="2"/>
      <c r="E185" s="2"/>
      <c r="F185" s="15"/>
      <c r="G185" s="8"/>
      <c r="H185" s="8"/>
      <c r="I185" s="8"/>
      <c r="J185" s="8"/>
      <c r="K185" s="10"/>
      <c r="L185" s="8"/>
      <c r="M185" s="8"/>
      <c r="N185" s="8"/>
      <c r="O185" s="8"/>
      <c r="P185" s="10"/>
      <c r="Q185" s="8"/>
      <c r="R185" s="8"/>
      <c r="S185" s="8"/>
      <c r="T185" s="8"/>
      <c r="U185" s="10"/>
      <c r="V185" s="8"/>
      <c r="W185" s="8"/>
      <c r="X185" s="8"/>
      <c r="Y185" s="8"/>
      <c r="Z185" s="10"/>
      <c r="AA185" s="8"/>
    </row>
    <row r="186" spans="1:27">
      <c r="A186" s="14"/>
      <c r="B186" s="2"/>
      <c r="C186" s="2"/>
      <c r="D186" s="2"/>
      <c r="E186" s="2"/>
      <c r="F186" s="15"/>
      <c r="G186" s="8"/>
      <c r="H186" s="8"/>
      <c r="I186" s="8"/>
      <c r="J186" s="8"/>
      <c r="K186" s="10"/>
      <c r="L186" s="8"/>
      <c r="M186" s="8"/>
      <c r="N186" s="8"/>
      <c r="O186" s="8"/>
      <c r="P186" s="10"/>
      <c r="Q186" s="8"/>
      <c r="R186" s="8"/>
      <c r="S186" s="8"/>
      <c r="T186" s="8"/>
      <c r="U186" s="10"/>
      <c r="V186" s="8"/>
      <c r="W186" s="8"/>
      <c r="X186" s="8"/>
      <c r="Y186" s="8"/>
      <c r="Z186" s="10"/>
      <c r="AA186" s="8"/>
    </row>
    <row r="187" spans="1:27">
      <c r="A187" s="14"/>
      <c r="B187" s="2"/>
      <c r="C187" s="2"/>
      <c r="D187" s="2"/>
      <c r="E187" s="2"/>
      <c r="F187" s="15"/>
      <c r="G187" s="9"/>
      <c r="H187" s="9"/>
      <c r="I187" s="9"/>
      <c r="J187" s="9"/>
      <c r="K187" s="11"/>
      <c r="L187" s="9"/>
      <c r="M187" s="9"/>
      <c r="N187" s="9"/>
      <c r="O187" s="9"/>
      <c r="P187" s="11"/>
      <c r="Q187" s="9"/>
      <c r="R187" s="9"/>
      <c r="S187" s="9"/>
      <c r="T187" s="9"/>
      <c r="U187" s="11"/>
      <c r="V187" s="9"/>
      <c r="W187" s="9"/>
      <c r="X187" s="9"/>
      <c r="Y187" s="9"/>
      <c r="Z187" s="11"/>
      <c r="AA187" s="9"/>
    </row>
    <row r="188" spans="1:27">
      <c r="A188" s="14"/>
      <c r="B188" s="2"/>
      <c r="C188" s="2"/>
      <c r="D188" s="2"/>
      <c r="E188" s="2"/>
      <c r="F188" s="15"/>
      <c r="G188" s="9"/>
      <c r="H188" s="9"/>
      <c r="I188" s="9"/>
      <c r="J188" s="9"/>
      <c r="K188" s="11"/>
      <c r="L188" s="9"/>
      <c r="M188" s="9"/>
      <c r="N188" s="9"/>
      <c r="O188" s="9"/>
      <c r="P188" s="11"/>
      <c r="Q188" s="9"/>
      <c r="R188" s="9"/>
      <c r="S188" s="9"/>
      <c r="T188" s="9"/>
      <c r="U188" s="11"/>
      <c r="V188" s="9"/>
      <c r="W188" s="9"/>
      <c r="X188" s="9"/>
      <c r="Y188" s="9"/>
      <c r="Z188" s="11"/>
      <c r="AA188" s="9"/>
    </row>
    <row r="189" spans="1:27">
      <c r="A189" s="14"/>
      <c r="B189" s="2"/>
      <c r="C189" s="2"/>
      <c r="D189" s="2"/>
      <c r="E189" s="2"/>
      <c r="F189" s="15"/>
      <c r="G189" s="9"/>
      <c r="H189" s="9"/>
      <c r="I189" s="9"/>
      <c r="J189" s="9"/>
      <c r="K189" s="11"/>
      <c r="L189" s="9"/>
      <c r="M189" s="9"/>
      <c r="N189" s="9"/>
      <c r="O189" s="9"/>
      <c r="P189" s="11"/>
      <c r="Q189" s="9"/>
      <c r="R189" s="9"/>
      <c r="S189" s="9"/>
      <c r="T189" s="9"/>
      <c r="U189" s="11"/>
      <c r="V189" s="9"/>
      <c r="W189" s="9"/>
      <c r="X189" s="9"/>
      <c r="Y189" s="9"/>
      <c r="Z189" s="11"/>
      <c r="AA189" s="9"/>
    </row>
    <row r="190" spans="1:27">
      <c r="A190" s="14"/>
      <c r="B190" s="2"/>
      <c r="C190" s="2"/>
      <c r="D190" s="2"/>
      <c r="E190" s="2"/>
      <c r="F190" s="15"/>
      <c r="G190" s="9"/>
      <c r="H190" s="9"/>
      <c r="I190" s="9"/>
      <c r="J190" s="9"/>
      <c r="K190" s="11"/>
      <c r="L190" s="9"/>
      <c r="M190" s="9"/>
      <c r="N190" s="9"/>
      <c r="O190" s="9"/>
      <c r="P190" s="11"/>
      <c r="Q190" s="9"/>
      <c r="R190" s="9"/>
      <c r="S190" s="9"/>
      <c r="T190" s="9"/>
      <c r="U190" s="11"/>
      <c r="V190" s="9"/>
      <c r="W190" s="9"/>
      <c r="X190" s="9"/>
      <c r="Y190" s="9"/>
      <c r="Z190" s="11"/>
      <c r="AA190" s="9"/>
    </row>
    <row r="191" spans="1:27">
      <c r="A191" s="14"/>
      <c r="B191" s="2"/>
      <c r="C191" s="2"/>
      <c r="D191" s="2"/>
      <c r="E191" s="2"/>
      <c r="F191" s="15"/>
      <c r="G191" s="9"/>
      <c r="H191" s="9"/>
      <c r="I191" s="9"/>
      <c r="J191" s="9"/>
      <c r="K191" s="11"/>
      <c r="L191" s="9"/>
      <c r="M191" s="9"/>
      <c r="N191" s="9"/>
      <c r="O191" s="9"/>
      <c r="P191" s="11"/>
      <c r="Q191" s="9"/>
      <c r="R191" s="9"/>
      <c r="S191" s="9"/>
      <c r="T191" s="9"/>
      <c r="U191" s="11"/>
      <c r="V191" s="9"/>
      <c r="W191" s="9"/>
      <c r="X191" s="9"/>
      <c r="Y191" s="9"/>
      <c r="Z191" s="11"/>
      <c r="AA191" s="9"/>
    </row>
    <row r="192" spans="1:27">
      <c r="A192" s="14"/>
      <c r="B192" s="2"/>
      <c r="C192" s="2"/>
      <c r="D192" s="2"/>
      <c r="E192" s="2"/>
      <c r="F192" s="15"/>
      <c r="G192" s="8"/>
      <c r="H192" s="8"/>
      <c r="I192" s="8"/>
      <c r="J192" s="8"/>
      <c r="K192" s="10"/>
      <c r="L192" s="8"/>
      <c r="M192" s="8"/>
      <c r="N192" s="8"/>
      <c r="O192" s="8"/>
      <c r="P192" s="10"/>
      <c r="Q192" s="8"/>
      <c r="R192" s="8"/>
      <c r="S192" s="8"/>
      <c r="T192" s="8"/>
      <c r="U192" s="10"/>
      <c r="V192" s="8"/>
      <c r="W192" s="8"/>
      <c r="X192" s="8"/>
      <c r="Y192" s="8"/>
      <c r="Z192" s="10"/>
      <c r="AA192" s="8"/>
    </row>
    <row r="193" spans="1:27">
      <c r="A193" s="14"/>
      <c r="B193" s="2"/>
      <c r="C193" s="2"/>
      <c r="D193" s="2"/>
      <c r="E193" s="2"/>
      <c r="F193" s="15"/>
      <c r="G193" s="8"/>
      <c r="H193" s="8"/>
      <c r="I193" s="8"/>
      <c r="J193" s="8"/>
      <c r="K193" s="10"/>
      <c r="L193" s="8"/>
      <c r="M193" s="8"/>
      <c r="N193" s="8"/>
      <c r="O193" s="8"/>
      <c r="P193" s="10"/>
      <c r="Q193" s="8"/>
      <c r="R193" s="8"/>
      <c r="S193" s="8"/>
      <c r="T193" s="8"/>
      <c r="U193" s="10"/>
      <c r="V193" s="8"/>
      <c r="W193" s="8"/>
      <c r="X193" s="8"/>
      <c r="Y193" s="8"/>
      <c r="Z193" s="10"/>
      <c r="AA193" s="8"/>
    </row>
    <row r="194" spans="1:27">
      <c r="A194" s="14"/>
      <c r="B194" s="2"/>
      <c r="C194" s="2"/>
      <c r="D194" s="2"/>
      <c r="E194" s="2"/>
      <c r="F194" s="15"/>
      <c r="G194" s="8"/>
      <c r="H194" s="8"/>
      <c r="I194" s="8"/>
      <c r="J194" s="8"/>
      <c r="K194" s="10"/>
      <c r="L194" s="8"/>
      <c r="M194" s="8"/>
      <c r="N194" s="8"/>
      <c r="O194" s="8"/>
      <c r="P194" s="10"/>
      <c r="Q194" s="8"/>
      <c r="R194" s="8"/>
      <c r="S194" s="8"/>
      <c r="T194" s="8"/>
      <c r="U194" s="10"/>
      <c r="V194" s="8"/>
      <c r="W194" s="8"/>
      <c r="X194" s="8"/>
      <c r="Y194" s="8"/>
      <c r="Z194" s="10"/>
      <c r="AA194" s="8"/>
    </row>
    <row r="195" spans="1:27">
      <c r="A195" s="14"/>
      <c r="B195" s="2"/>
      <c r="C195" s="2"/>
      <c r="D195" s="2"/>
      <c r="E195" s="2"/>
      <c r="F195" s="15"/>
      <c r="G195" s="8"/>
      <c r="H195" s="8"/>
      <c r="I195" s="8"/>
      <c r="J195" s="8"/>
      <c r="K195" s="10"/>
      <c r="L195" s="8"/>
      <c r="M195" s="8"/>
      <c r="N195" s="8"/>
      <c r="O195" s="8"/>
      <c r="P195" s="10"/>
      <c r="Q195" s="8"/>
      <c r="R195" s="8"/>
      <c r="S195" s="8"/>
      <c r="T195" s="8"/>
      <c r="U195" s="10"/>
      <c r="V195" s="8"/>
      <c r="W195" s="8"/>
      <c r="X195" s="8"/>
      <c r="Y195" s="8"/>
      <c r="Z195" s="10"/>
      <c r="AA195" s="8"/>
    </row>
    <row r="196" spans="1:27">
      <c r="A196" s="14"/>
      <c r="B196" s="2"/>
      <c r="C196" s="2"/>
      <c r="D196" s="2"/>
      <c r="E196" s="2"/>
      <c r="F196" s="15"/>
      <c r="G196" s="8"/>
      <c r="H196" s="8"/>
      <c r="I196" s="8"/>
      <c r="J196" s="8"/>
      <c r="K196" s="10"/>
      <c r="L196" s="8"/>
      <c r="M196" s="8"/>
      <c r="N196" s="8"/>
      <c r="O196" s="8"/>
      <c r="P196" s="10"/>
      <c r="Q196" s="8"/>
      <c r="R196" s="8"/>
      <c r="S196" s="8"/>
      <c r="T196" s="8"/>
      <c r="U196" s="10"/>
      <c r="V196" s="8"/>
      <c r="W196" s="8"/>
      <c r="X196" s="8"/>
      <c r="Y196" s="8"/>
      <c r="Z196" s="10"/>
      <c r="AA196" s="8"/>
    </row>
    <row r="197" spans="1:27">
      <c r="A197" s="14"/>
      <c r="B197" s="2"/>
      <c r="C197" s="2"/>
      <c r="D197" s="2"/>
      <c r="E197" s="2"/>
      <c r="F197" s="15"/>
      <c r="G197" s="9"/>
      <c r="H197" s="9"/>
      <c r="I197" s="9"/>
      <c r="J197" s="9"/>
      <c r="K197" s="11"/>
      <c r="L197" s="9"/>
      <c r="M197" s="9"/>
      <c r="N197" s="9"/>
      <c r="O197" s="9"/>
      <c r="P197" s="11"/>
      <c r="Q197" s="9"/>
      <c r="R197" s="9"/>
      <c r="S197" s="9"/>
      <c r="T197" s="9"/>
      <c r="U197" s="11"/>
      <c r="V197" s="9"/>
      <c r="W197" s="9"/>
      <c r="X197" s="9"/>
      <c r="Y197" s="9"/>
      <c r="Z197" s="11"/>
      <c r="AA197" s="9"/>
    </row>
    <row r="198" spans="1:27">
      <c r="A198" s="14"/>
      <c r="B198" s="2"/>
      <c r="C198" s="2"/>
      <c r="D198" s="2"/>
      <c r="E198" s="2"/>
      <c r="F198" s="15"/>
      <c r="G198" s="9"/>
      <c r="H198" s="9"/>
      <c r="I198" s="9"/>
      <c r="J198" s="9"/>
      <c r="K198" s="11"/>
      <c r="L198" s="9"/>
      <c r="M198" s="9"/>
      <c r="N198" s="9"/>
      <c r="O198" s="9"/>
      <c r="P198" s="11"/>
      <c r="Q198" s="9"/>
      <c r="R198" s="9"/>
      <c r="S198" s="9"/>
      <c r="T198" s="9"/>
      <c r="U198" s="11"/>
      <c r="V198" s="9"/>
      <c r="W198" s="9"/>
      <c r="X198" s="9"/>
      <c r="Y198" s="9"/>
      <c r="Z198" s="11"/>
      <c r="AA198" s="9"/>
    </row>
    <row r="199" spans="1:27">
      <c r="A199" s="14"/>
      <c r="B199" s="2"/>
      <c r="C199" s="2"/>
      <c r="D199" s="2"/>
      <c r="E199" s="2"/>
      <c r="F199" s="15"/>
      <c r="G199" s="9"/>
      <c r="H199" s="9"/>
      <c r="I199" s="9"/>
      <c r="J199" s="9"/>
      <c r="K199" s="11"/>
      <c r="L199" s="9"/>
      <c r="M199" s="9"/>
      <c r="N199" s="9"/>
      <c r="O199" s="9"/>
      <c r="P199" s="11"/>
      <c r="Q199" s="9"/>
      <c r="R199" s="9"/>
      <c r="S199" s="9"/>
      <c r="T199" s="9"/>
      <c r="U199" s="11"/>
      <c r="V199" s="9"/>
      <c r="W199" s="9"/>
      <c r="X199" s="9"/>
      <c r="Y199" s="9"/>
      <c r="Z199" s="11"/>
      <c r="AA199" s="9"/>
    </row>
    <row r="200" spans="1:27">
      <c r="A200" s="14"/>
      <c r="B200" s="2"/>
      <c r="C200" s="2"/>
      <c r="D200" s="2"/>
      <c r="E200" s="2"/>
      <c r="F200" s="15"/>
      <c r="G200" s="9"/>
      <c r="H200" s="9"/>
      <c r="I200" s="9"/>
      <c r="J200" s="9"/>
      <c r="K200" s="11"/>
      <c r="L200" s="9"/>
      <c r="M200" s="9"/>
      <c r="N200" s="9"/>
      <c r="O200" s="9"/>
      <c r="P200" s="11"/>
      <c r="Q200" s="9"/>
      <c r="R200" s="9"/>
      <c r="S200" s="9"/>
      <c r="T200" s="9"/>
      <c r="U200" s="11"/>
      <c r="V200" s="9"/>
      <c r="W200" s="9"/>
      <c r="X200" s="9"/>
      <c r="Y200" s="9"/>
      <c r="Z200" s="11"/>
      <c r="AA200" s="9"/>
    </row>
    <row r="201" spans="1:27">
      <c r="A201" s="14"/>
      <c r="B201" s="2"/>
      <c r="C201" s="2"/>
      <c r="D201" s="2"/>
      <c r="E201" s="2"/>
      <c r="F201" s="15"/>
      <c r="G201" s="9"/>
      <c r="H201" s="9"/>
      <c r="I201" s="9"/>
      <c r="J201" s="9"/>
      <c r="K201" s="11"/>
      <c r="L201" s="9"/>
      <c r="M201" s="9"/>
      <c r="N201" s="9"/>
      <c r="O201" s="9"/>
      <c r="P201" s="11"/>
      <c r="Q201" s="9"/>
      <c r="R201" s="9"/>
      <c r="S201" s="9"/>
      <c r="T201" s="9"/>
      <c r="U201" s="11"/>
      <c r="V201" s="9"/>
      <c r="W201" s="9"/>
      <c r="X201" s="9"/>
      <c r="Y201" s="9"/>
      <c r="Z201" s="11"/>
      <c r="AA201" s="9"/>
    </row>
    <row r="202" spans="1:27">
      <c r="A202" s="14"/>
      <c r="B202" s="2"/>
      <c r="C202" s="2"/>
      <c r="D202" s="2"/>
      <c r="E202" s="2"/>
      <c r="F202" s="15"/>
      <c r="G202" s="8"/>
      <c r="H202" s="8"/>
      <c r="I202" s="8"/>
      <c r="J202" s="8"/>
      <c r="K202" s="10"/>
      <c r="L202" s="8"/>
      <c r="M202" s="8"/>
      <c r="N202" s="8"/>
      <c r="O202" s="8"/>
      <c r="P202" s="10"/>
      <c r="Q202" s="8"/>
      <c r="R202" s="8"/>
      <c r="S202" s="8"/>
      <c r="T202" s="8"/>
      <c r="U202" s="10"/>
      <c r="V202" s="8"/>
      <c r="W202" s="8"/>
      <c r="X202" s="8"/>
      <c r="Y202" s="8"/>
      <c r="Z202" s="10"/>
      <c r="AA202" s="8"/>
    </row>
    <row r="203" spans="1:27">
      <c r="A203" s="14"/>
      <c r="B203" s="2"/>
      <c r="C203" s="2"/>
      <c r="D203" s="2"/>
      <c r="E203" s="2"/>
      <c r="F203" s="15"/>
      <c r="G203" s="8"/>
      <c r="H203" s="8"/>
      <c r="I203" s="8"/>
      <c r="J203" s="8"/>
      <c r="K203" s="10"/>
      <c r="L203" s="8"/>
      <c r="M203" s="8"/>
      <c r="N203" s="8"/>
      <c r="O203" s="8"/>
      <c r="P203" s="10"/>
      <c r="Q203" s="8"/>
      <c r="R203" s="8"/>
      <c r="S203" s="8"/>
      <c r="T203" s="8"/>
      <c r="U203" s="10"/>
      <c r="V203" s="8"/>
      <c r="W203" s="8"/>
      <c r="X203" s="8"/>
      <c r="Y203" s="8"/>
      <c r="Z203" s="10"/>
      <c r="AA203" s="8"/>
    </row>
    <row r="204" spans="1:27">
      <c r="A204" s="14"/>
      <c r="B204" s="2"/>
      <c r="C204" s="2"/>
      <c r="D204" s="2"/>
      <c r="E204" s="2"/>
      <c r="F204" s="15"/>
      <c r="G204" s="8"/>
      <c r="H204" s="8"/>
      <c r="I204" s="8"/>
      <c r="J204" s="8"/>
      <c r="K204" s="10"/>
      <c r="L204" s="8"/>
      <c r="M204" s="8"/>
      <c r="N204" s="8"/>
      <c r="O204" s="8"/>
      <c r="P204" s="10"/>
      <c r="Q204" s="8"/>
      <c r="R204" s="8"/>
      <c r="S204" s="8"/>
      <c r="T204" s="8"/>
      <c r="U204" s="10"/>
      <c r="V204" s="8"/>
      <c r="W204" s="8"/>
      <c r="X204" s="8"/>
      <c r="Y204" s="8"/>
      <c r="Z204" s="10"/>
      <c r="AA204" s="8"/>
    </row>
    <row r="205" spans="1:27">
      <c r="A205" s="14"/>
      <c r="B205" s="2"/>
      <c r="C205" s="2"/>
      <c r="D205" s="2"/>
      <c r="E205" s="2"/>
      <c r="F205" s="15"/>
      <c r="G205" s="8"/>
      <c r="H205" s="8"/>
      <c r="I205" s="8"/>
      <c r="J205" s="8"/>
      <c r="K205" s="10"/>
      <c r="L205" s="8"/>
      <c r="M205" s="8"/>
      <c r="N205" s="8"/>
      <c r="O205" s="8"/>
      <c r="P205" s="10"/>
      <c r="Q205" s="8"/>
      <c r="R205" s="8"/>
      <c r="S205" s="8"/>
      <c r="T205" s="8"/>
      <c r="U205" s="10"/>
      <c r="V205" s="8"/>
      <c r="W205" s="8"/>
      <c r="X205" s="8"/>
      <c r="Y205" s="8"/>
      <c r="Z205" s="10"/>
      <c r="AA205" s="8"/>
    </row>
    <row r="206" spans="1:27">
      <c r="A206" s="14"/>
      <c r="B206" s="2"/>
      <c r="C206" s="2"/>
      <c r="D206" s="2"/>
      <c r="E206" s="2"/>
      <c r="F206" s="15"/>
      <c r="G206" s="8"/>
      <c r="H206" s="8"/>
      <c r="I206" s="8"/>
      <c r="J206" s="8"/>
      <c r="K206" s="10"/>
      <c r="L206" s="8"/>
      <c r="M206" s="8"/>
      <c r="N206" s="8"/>
      <c r="O206" s="8"/>
      <c r="P206" s="10"/>
      <c r="Q206" s="8"/>
      <c r="R206" s="8"/>
      <c r="S206" s="8"/>
      <c r="T206" s="8"/>
      <c r="U206" s="10"/>
      <c r="V206" s="8"/>
      <c r="W206" s="8"/>
      <c r="X206" s="8"/>
      <c r="Y206" s="8"/>
      <c r="Z206" s="10"/>
      <c r="AA206" s="8"/>
    </row>
    <row r="207" spans="1:27">
      <c r="A207" s="14"/>
      <c r="B207" s="2"/>
      <c r="C207" s="2"/>
      <c r="D207" s="2"/>
      <c r="E207" s="2"/>
      <c r="F207" s="15"/>
      <c r="G207" s="9"/>
      <c r="H207" s="9"/>
      <c r="I207" s="9"/>
      <c r="J207" s="9"/>
      <c r="K207" s="11"/>
      <c r="L207" s="9"/>
      <c r="M207" s="9"/>
      <c r="N207" s="9"/>
      <c r="O207" s="9"/>
      <c r="P207" s="11"/>
      <c r="Q207" s="9"/>
      <c r="R207" s="9"/>
      <c r="S207" s="9"/>
      <c r="T207" s="9"/>
      <c r="U207" s="11"/>
      <c r="V207" s="9"/>
      <c r="W207" s="9"/>
      <c r="X207" s="9"/>
      <c r="Y207" s="9"/>
      <c r="Z207" s="11"/>
      <c r="AA207" s="9"/>
    </row>
    <row r="208" spans="1:27">
      <c r="A208" s="14"/>
      <c r="B208" s="2"/>
      <c r="C208" s="2"/>
      <c r="D208" s="2"/>
      <c r="E208" s="2"/>
      <c r="F208" s="15"/>
      <c r="G208" s="9"/>
      <c r="H208" s="9"/>
      <c r="I208" s="9"/>
      <c r="J208" s="9"/>
      <c r="K208" s="11"/>
      <c r="L208" s="9"/>
      <c r="M208" s="9"/>
      <c r="N208" s="9"/>
      <c r="O208" s="9"/>
      <c r="P208" s="11"/>
      <c r="Q208" s="9"/>
      <c r="R208" s="9"/>
      <c r="S208" s="9"/>
      <c r="T208" s="9"/>
      <c r="U208" s="11"/>
      <c r="V208" s="9"/>
      <c r="W208" s="9"/>
      <c r="X208" s="9"/>
      <c r="Y208" s="9"/>
      <c r="Z208" s="11"/>
      <c r="AA208" s="9"/>
    </row>
    <row r="209" spans="1:27">
      <c r="A209" s="14"/>
      <c r="B209" s="2"/>
      <c r="C209" s="2"/>
      <c r="D209" s="2"/>
      <c r="E209" s="2"/>
      <c r="F209" s="15"/>
      <c r="G209" s="9"/>
      <c r="H209" s="9"/>
      <c r="I209" s="9"/>
      <c r="J209" s="9"/>
      <c r="K209" s="11"/>
      <c r="L209" s="9"/>
      <c r="M209" s="9"/>
      <c r="N209" s="9"/>
      <c r="O209" s="9"/>
      <c r="P209" s="11"/>
      <c r="Q209" s="9"/>
      <c r="R209" s="9"/>
      <c r="S209" s="9"/>
      <c r="T209" s="9"/>
      <c r="U209" s="11"/>
      <c r="V209" s="9"/>
      <c r="W209" s="9"/>
      <c r="X209" s="9"/>
      <c r="Y209" s="9"/>
      <c r="Z209" s="11"/>
      <c r="AA209" s="9"/>
    </row>
    <row r="210" spans="1:27">
      <c r="A210" s="14"/>
      <c r="B210" s="2"/>
      <c r="C210" s="2"/>
      <c r="D210" s="2"/>
      <c r="E210" s="2"/>
      <c r="F210" s="15"/>
      <c r="G210" s="9"/>
      <c r="H210" s="9"/>
      <c r="I210" s="9"/>
      <c r="J210" s="9"/>
      <c r="K210" s="11"/>
      <c r="L210" s="9"/>
      <c r="M210" s="9"/>
      <c r="N210" s="9"/>
      <c r="O210" s="9"/>
      <c r="P210" s="11"/>
      <c r="Q210" s="9"/>
      <c r="R210" s="9"/>
      <c r="S210" s="9"/>
      <c r="T210" s="9"/>
      <c r="U210" s="11"/>
      <c r="V210" s="9"/>
      <c r="W210" s="9"/>
      <c r="X210" s="9"/>
      <c r="Y210" s="9"/>
      <c r="Z210" s="11"/>
      <c r="AA210" s="9"/>
    </row>
    <row r="211" spans="1:27">
      <c r="A211" s="14"/>
      <c r="B211" s="2"/>
      <c r="C211" s="2"/>
      <c r="D211" s="2"/>
      <c r="E211" s="2"/>
      <c r="F211" s="15"/>
      <c r="G211" s="9"/>
      <c r="H211" s="9"/>
      <c r="I211" s="9"/>
      <c r="J211" s="9"/>
      <c r="K211" s="11"/>
      <c r="L211" s="9"/>
      <c r="M211" s="9"/>
      <c r="N211" s="9"/>
      <c r="O211" s="9"/>
      <c r="P211" s="11"/>
      <c r="Q211" s="9"/>
      <c r="R211" s="9"/>
      <c r="S211" s="9"/>
      <c r="T211" s="9"/>
      <c r="U211" s="11"/>
      <c r="V211" s="9"/>
      <c r="W211" s="9"/>
      <c r="X211" s="9"/>
      <c r="Y211" s="9"/>
      <c r="Z211" s="11"/>
      <c r="AA211" s="9"/>
    </row>
    <row r="212" spans="1:27">
      <c r="A212" s="14"/>
      <c r="B212" s="2"/>
      <c r="C212" s="2"/>
      <c r="D212" s="2"/>
      <c r="E212" s="2"/>
      <c r="F212" s="15"/>
      <c r="G212" s="8"/>
      <c r="H212" s="8"/>
      <c r="I212" s="8"/>
      <c r="J212" s="8"/>
      <c r="K212" s="10"/>
      <c r="L212" s="8"/>
      <c r="M212" s="8"/>
      <c r="N212" s="8"/>
      <c r="O212" s="8"/>
      <c r="P212" s="10"/>
      <c r="Q212" s="8"/>
      <c r="R212" s="8"/>
      <c r="S212" s="8"/>
      <c r="T212" s="8"/>
      <c r="U212" s="10"/>
      <c r="V212" s="8"/>
      <c r="W212" s="8"/>
      <c r="X212" s="8"/>
      <c r="Y212" s="8"/>
      <c r="Z212" s="10"/>
      <c r="AA212" s="8"/>
    </row>
    <row r="213" spans="1:27">
      <c r="A213" s="14"/>
      <c r="B213" s="2"/>
      <c r="C213" s="2"/>
      <c r="D213" s="2"/>
      <c r="E213" s="2"/>
      <c r="F213" s="15"/>
      <c r="G213" s="8"/>
      <c r="H213" s="8"/>
      <c r="I213" s="8"/>
      <c r="J213" s="8"/>
      <c r="K213" s="10"/>
      <c r="L213" s="8"/>
      <c r="M213" s="8"/>
      <c r="N213" s="8"/>
      <c r="O213" s="8"/>
      <c r="P213" s="10"/>
      <c r="Q213" s="8"/>
      <c r="R213" s="8"/>
      <c r="S213" s="8"/>
      <c r="T213" s="8"/>
      <c r="U213" s="10"/>
      <c r="V213" s="8"/>
      <c r="W213" s="8"/>
      <c r="X213" s="8"/>
      <c r="Y213" s="8"/>
      <c r="Z213" s="10"/>
      <c r="AA213" s="8"/>
    </row>
    <row r="214" spans="1:27">
      <c r="A214" s="14"/>
      <c r="B214" s="2"/>
      <c r="C214" s="2"/>
      <c r="D214" s="2"/>
      <c r="E214" s="2"/>
      <c r="F214" s="15"/>
      <c r="G214" s="8"/>
      <c r="H214" s="8"/>
      <c r="I214" s="8"/>
      <c r="J214" s="8"/>
      <c r="K214" s="10"/>
      <c r="L214" s="8"/>
      <c r="M214" s="8"/>
      <c r="N214" s="8"/>
      <c r="O214" s="8"/>
      <c r="P214" s="10"/>
      <c r="Q214" s="8"/>
      <c r="R214" s="8"/>
      <c r="S214" s="8"/>
      <c r="T214" s="8"/>
      <c r="U214" s="10"/>
      <c r="V214" s="8"/>
      <c r="W214" s="8"/>
      <c r="X214" s="8"/>
      <c r="Y214" s="8"/>
      <c r="Z214" s="10"/>
      <c r="AA214" s="8"/>
    </row>
    <row r="215" spans="1:27">
      <c r="A215" s="14"/>
      <c r="B215" s="2"/>
      <c r="C215" s="2"/>
      <c r="D215" s="2"/>
      <c r="E215" s="2"/>
      <c r="F215" s="15"/>
      <c r="G215" s="8"/>
      <c r="H215" s="8"/>
      <c r="I215" s="8"/>
      <c r="J215" s="8"/>
      <c r="K215" s="10"/>
      <c r="L215" s="8"/>
      <c r="M215" s="8"/>
      <c r="N215" s="8"/>
      <c r="O215" s="8"/>
      <c r="P215" s="10"/>
      <c r="Q215" s="8"/>
      <c r="R215" s="8"/>
      <c r="S215" s="8"/>
      <c r="T215" s="8"/>
      <c r="U215" s="10"/>
      <c r="V215" s="8"/>
      <c r="W215" s="8"/>
      <c r="X215" s="8"/>
      <c r="Y215" s="8"/>
      <c r="Z215" s="10"/>
      <c r="AA215" s="8"/>
    </row>
    <row r="216" spans="1:27">
      <c r="A216" s="14"/>
      <c r="B216" s="2"/>
      <c r="C216" s="2"/>
      <c r="D216" s="2"/>
      <c r="E216" s="2"/>
      <c r="F216" s="15"/>
      <c r="G216" s="8"/>
      <c r="H216" s="8"/>
      <c r="I216" s="8"/>
      <c r="J216" s="8"/>
      <c r="K216" s="10"/>
      <c r="L216" s="8"/>
      <c r="M216" s="8"/>
      <c r="N216" s="8"/>
      <c r="O216" s="8"/>
      <c r="P216" s="10"/>
      <c r="Q216" s="8"/>
      <c r="R216" s="8"/>
      <c r="S216" s="8"/>
      <c r="T216" s="8"/>
      <c r="U216" s="10"/>
      <c r="V216" s="8"/>
      <c r="W216" s="8"/>
      <c r="X216" s="8"/>
      <c r="Y216" s="8"/>
      <c r="Z216" s="10"/>
      <c r="AA216" s="8"/>
    </row>
    <row r="217" spans="1:27">
      <c r="A217" s="14"/>
      <c r="B217" s="2"/>
      <c r="C217" s="2"/>
      <c r="D217" s="2"/>
      <c r="E217" s="2"/>
      <c r="F217" s="15"/>
      <c r="G217" s="9"/>
      <c r="H217" s="9"/>
      <c r="I217" s="9"/>
      <c r="J217" s="9"/>
      <c r="K217" s="11"/>
      <c r="L217" s="9"/>
      <c r="M217" s="9"/>
      <c r="N217" s="9"/>
      <c r="O217" s="9"/>
      <c r="P217" s="11"/>
      <c r="Q217" s="9"/>
      <c r="R217" s="9"/>
      <c r="S217" s="9"/>
      <c r="T217" s="9"/>
      <c r="U217" s="11"/>
      <c r="V217" s="9"/>
      <c r="W217" s="9"/>
      <c r="X217" s="9"/>
      <c r="Y217" s="9"/>
      <c r="Z217" s="11"/>
      <c r="AA217" s="9"/>
    </row>
    <row r="218" spans="1:27">
      <c r="A218" s="14"/>
      <c r="B218" s="2"/>
      <c r="C218" s="2"/>
      <c r="D218" s="2"/>
      <c r="E218" s="2"/>
      <c r="F218" s="15"/>
      <c r="G218" s="9"/>
      <c r="H218" s="9"/>
      <c r="I218" s="9"/>
      <c r="J218" s="9"/>
      <c r="K218" s="11"/>
      <c r="L218" s="9"/>
      <c r="M218" s="9"/>
      <c r="N218" s="9"/>
      <c r="O218" s="9"/>
      <c r="P218" s="11"/>
      <c r="Q218" s="9"/>
      <c r="R218" s="9"/>
      <c r="S218" s="9"/>
      <c r="T218" s="9"/>
      <c r="U218" s="11"/>
      <c r="V218" s="9"/>
      <c r="W218" s="9"/>
      <c r="X218" s="9"/>
      <c r="Y218" s="9"/>
      <c r="Z218" s="11"/>
      <c r="AA218" s="9"/>
    </row>
    <row r="219" spans="1:27">
      <c r="A219" s="14"/>
      <c r="B219" s="2"/>
      <c r="C219" s="2"/>
      <c r="D219" s="2"/>
      <c r="E219" s="2"/>
      <c r="F219" s="15"/>
      <c r="G219" s="9"/>
      <c r="H219" s="9"/>
      <c r="I219" s="9"/>
      <c r="J219" s="9"/>
      <c r="K219" s="11"/>
      <c r="L219" s="9"/>
      <c r="M219" s="9"/>
      <c r="N219" s="9"/>
      <c r="O219" s="9"/>
      <c r="P219" s="11"/>
      <c r="Q219" s="9"/>
      <c r="R219" s="9"/>
      <c r="S219" s="9"/>
      <c r="T219" s="9"/>
      <c r="U219" s="11"/>
      <c r="V219" s="9"/>
      <c r="W219" s="9"/>
      <c r="X219" s="9"/>
      <c r="Y219" s="9"/>
      <c r="Z219" s="11"/>
      <c r="AA219" s="9"/>
    </row>
    <row r="220" spans="1:27">
      <c r="A220" s="14"/>
      <c r="B220" s="2"/>
      <c r="C220" s="2"/>
      <c r="D220" s="2"/>
      <c r="E220" s="2"/>
      <c r="F220" s="15"/>
      <c r="G220" s="9"/>
      <c r="H220" s="9"/>
      <c r="I220" s="9"/>
      <c r="J220" s="9"/>
      <c r="K220" s="11"/>
      <c r="L220" s="9"/>
      <c r="M220" s="9"/>
      <c r="N220" s="9"/>
      <c r="O220" s="9"/>
      <c r="P220" s="11"/>
      <c r="Q220" s="9"/>
      <c r="R220" s="9"/>
      <c r="S220" s="9"/>
      <c r="T220" s="9"/>
      <c r="U220" s="11"/>
      <c r="V220" s="9"/>
      <c r="W220" s="9"/>
      <c r="X220" s="9"/>
      <c r="Y220" s="9"/>
      <c r="Z220" s="11"/>
      <c r="AA220" s="9"/>
    </row>
    <row r="221" spans="1:27">
      <c r="A221" s="14"/>
      <c r="B221" s="2"/>
      <c r="C221" s="2"/>
      <c r="D221" s="2"/>
      <c r="E221" s="2"/>
      <c r="F221" s="15"/>
      <c r="G221" s="9"/>
      <c r="H221" s="9"/>
      <c r="I221" s="9"/>
      <c r="J221" s="9"/>
      <c r="K221" s="11"/>
      <c r="L221" s="9"/>
      <c r="M221" s="9"/>
      <c r="N221" s="9"/>
      <c r="O221" s="9"/>
      <c r="P221" s="11"/>
      <c r="Q221" s="9"/>
      <c r="R221" s="9"/>
      <c r="S221" s="9"/>
      <c r="T221" s="9"/>
      <c r="U221" s="11"/>
      <c r="V221" s="9"/>
      <c r="W221" s="9"/>
      <c r="X221" s="9"/>
      <c r="Y221" s="9"/>
      <c r="Z221" s="11"/>
      <c r="AA221" s="9"/>
    </row>
    <row r="222" spans="1:27">
      <c r="A222" s="14"/>
      <c r="B222" s="2"/>
      <c r="C222" s="2"/>
      <c r="D222" s="2"/>
      <c r="E222" s="2"/>
      <c r="F222" s="15"/>
      <c r="G222" s="8"/>
      <c r="H222" s="8"/>
      <c r="I222" s="8"/>
      <c r="J222" s="8"/>
      <c r="K222" s="10"/>
      <c r="L222" s="8"/>
      <c r="M222" s="8"/>
      <c r="N222" s="8"/>
      <c r="O222" s="8"/>
      <c r="P222" s="10"/>
      <c r="Q222" s="8"/>
      <c r="R222" s="8"/>
      <c r="S222" s="8"/>
      <c r="T222" s="8"/>
      <c r="U222" s="10"/>
      <c r="V222" s="8"/>
      <c r="W222" s="8"/>
      <c r="X222" s="8"/>
      <c r="Y222" s="8"/>
      <c r="Z222" s="10"/>
      <c r="AA222" s="8"/>
    </row>
    <row r="223" spans="1:27">
      <c r="A223" s="14"/>
      <c r="B223" s="2"/>
      <c r="C223" s="2"/>
      <c r="D223" s="2"/>
      <c r="E223" s="2"/>
      <c r="F223" s="15"/>
      <c r="G223" s="8"/>
      <c r="H223" s="8"/>
      <c r="I223" s="8"/>
      <c r="J223" s="8"/>
      <c r="K223" s="10"/>
      <c r="L223" s="8"/>
      <c r="M223" s="8"/>
      <c r="N223" s="8"/>
      <c r="O223" s="8"/>
      <c r="P223" s="10"/>
      <c r="Q223" s="8"/>
      <c r="R223" s="8"/>
      <c r="S223" s="8"/>
      <c r="T223" s="8"/>
      <c r="U223" s="10"/>
      <c r="V223" s="8"/>
      <c r="W223" s="8"/>
      <c r="X223" s="8"/>
      <c r="Y223" s="8"/>
      <c r="Z223" s="10"/>
      <c r="AA223" s="8"/>
    </row>
    <row r="224" spans="1:27">
      <c r="A224" s="14"/>
      <c r="B224" s="2"/>
      <c r="C224" s="2"/>
      <c r="D224" s="2"/>
      <c r="E224" s="2"/>
      <c r="F224" s="15"/>
      <c r="G224" s="8"/>
      <c r="H224" s="8"/>
      <c r="I224" s="8"/>
      <c r="J224" s="8"/>
      <c r="K224" s="10"/>
      <c r="L224" s="8"/>
      <c r="M224" s="8"/>
      <c r="N224" s="8"/>
      <c r="O224" s="8"/>
      <c r="P224" s="10"/>
      <c r="Q224" s="8"/>
      <c r="R224" s="8"/>
      <c r="S224" s="8"/>
      <c r="T224" s="8"/>
      <c r="U224" s="10"/>
      <c r="V224" s="8"/>
      <c r="W224" s="8"/>
      <c r="X224" s="8"/>
      <c r="Y224" s="8"/>
      <c r="Z224" s="10"/>
      <c r="AA224" s="8"/>
    </row>
    <row r="225" spans="1:27">
      <c r="A225" s="14"/>
      <c r="B225" s="2"/>
      <c r="C225" s="2"/>
      <c r="D225" s="2"/>
      <c r="E225" s="2"/>
      <c r="F225" s="15"/>
      <c r="G225" s="8"/>
      <c r="H225" s="8"/>
      <c r="I225" s="8"/>
      <c r="J225" s="8"/>
      <c r="K225" s="10"/>
      <c r="L225" s="8"/>
      <c r="M225" s="8"/>
      <c r="N225" s="8"/>
      <c r="O225" s="8"/>
      <c r="P225" s="10"/>
      <c r="Q225" s="8"/>
      <c r="R225" s="8"/>
      <c r="S225" s="8"/>
      <c r="T225" s="8"/>
      <c r="U225" s="10"/>
      <c r="V225" s="8"/>
      <c r="W225" s="8"/>
      <c r="X225" s="8"/>
      <c r="Y225" s="8"/>
      <c r="Z225" s="10"/>
      <c r="AA225" s="8"/>
    </row>
    <row r="226" spans="1:27">
      <c r="A226" s="14"/>
      <c r="B226" s="2"/>
      <c r="C226" s="2"/>
      <c r="D226" s="2"/>
      <c r="E226" s="2"/>
      <c r="F226" s="15"/>
      <c r="G226" s="8"/>
      <c r="H226" s="8"/>
      <c r="I226" s="8"/>
      <c r="J226" s="8"/>
      <c r="K226" s="10"/>
      <c r="L226" s="8"/>
      <c r="M226" s="8"/>
      <c r="N226" s="8"/>
      <c r="O226" s="8"/>
      <c r="P226" s="10"/>
      <c r="Q226" s="8"/>
      <c r="R226" s="8"/>
      <c r="S226" s="8"/>
      <c r="T226" s="8"/>
      <c r="U226" s="10"/>
      <c r="V226" s="8"/>
      <c r="W226" s="8"/>
      <c r="X226" s="8"/>
      <c r="Y226" s="8"/>
      <c r="Z226" s="10"/>
      <c r="AA226" s="8"/>
    </row>
    <row r="227" spans="1:27">
      <c r="A227" s="14"/>
      <c r="B227" s="2"/>
      <c r="C227" s="2"/>
      <c r="D227" s="2"/>
      <c r="E227" s="2"/>
      <c r="F227" s="15"/>
      <c r="G227" s="9"/>
      <c r="H227" s="9"/>
      <c r="I227" s="9"/>
      <c r="J227" s="9"/>
      <c r="K227" s="11"/>
      <c r="L227" s="9"/>
      <c r="M227" s="9"/>
      <c r="N227" s="9"/>
      <c r="O227" s="9"/>
      <c r="P227" s="11"/>
      <c r="Q227" s="9"/>
      <c r="R227" s="9"/>
      <c r="S227" s="9"/>
      <c r="T227" s="9"/>
      <c r="U227" s="11"/>
      <c r="V227" s="9"/>
      <c r="W227" s="9"/>
      <c r="X227" s="9"/>
      <c r="Y227" s="9"/>
      <c r="Z227" s="11"/>
      <c r="AA227" s="9"/>
    </row>
    <row r="228" spans="1:27">
      <c r="A228" s="14"/>
      <c r="B228" s="2"/>
      <c r="C228" s="2"/>
      <c r="D228" s="2"/>
      <c r="E228" s="2"/>
      <c r="F228" s="15"/>
      <c r="G228" s="9"/>
      <c r="H228" s="9"/>
      <c r="I228" s="9"/>
      <c r="J228" s="9"/>
      <c r="K228" s="11"/>
      <c r="L228" s="9"/>
      <c r="M228" s="9"/>
      <c r="N228" s="9"/>
      <c r="O228" s="9"/>
      <c r="P228" s="11"/>
      <c r="Q228" s="9"/>
      <c r="R228" s="9"/>
      <c r="S228" s="9"/>
      <c r="T228" s="9"/>
      <c r="U228" s="11"/>
      <c r="V228" s="9"/>
      <c r="W228" s="9"/>
      <c r="X228" s="9"/>
      <c r="Y228" s="9"/>
      <c r="Z228" s="11"/>
      <c r="AA228" s="9"/>
    </row>
    <row r="229" spans="1:27">
      <c r="A229" s="14"/>
      <c r="B229" s="2"/>
      <c r="C229" s="2"/>
      <c r="D229" s="2"/>
      <c r="E229" s="2"/>
      <c r="F229" s="15"/>
      <c r="G229" s="9"/>
      <c r="H229" s="9"/>
      <c r="I229" s="9"/>
      <c r="J229" s="9"/>
      <c r="K229" s="11"/>
      <c r="L229" s="9"/>
      <c r="M229" s="9"/>
      <c r="N229" s="9"/>
      <c r="O229" s="9"/>
      <c r="P229" s="11"/>
      <c r="Q229" s="9"/>
      <c r="R229" s="9"/>
      <c r="S229" s="9"/>
      <c r="T229" s="9"/>
      <c r="U229" s="11"/>
      <c r="V229" s="9"/>
      <c r="W229" s="9"/>
      <c r="X229" s="9"/>
      <c r="Y229" s="9"/>
      <c r="Z229" s="11"/>
      <c r="AA229" s="9"/>
    </row>
    <row r="230" spans="1:27">
      <c r="A230" s="14"/>
      <c r="B230" s="2"/>
      <c r="C230" s="2"/>
      <c r="D230" s="2"/>
      <c r="E230" s="2"/>
      <c r="F230" s="15"/>
      <c r="G230" s="9"/>
      <c r="H230" s="9"/>
      <c r="I230" s="9"/>
      <c r="J230" s="9"/>
      <c r="K230" s="11"/>
      <c r="L230" s="9"/>
      <c r="M230" s="9"/>
      <c r="N230" s="9"/>
      <c r="O230" s="9"/>
      <c r="P230" s="11"/>
      <c r="Q230" s="9"/>
      <c r="R230" s="9"/>
      <c r="S230" s="9"/>
      <c r="T230" s="9"/>
      <c r="U230" s="11"/>
      <c r="V230" s="9"/>
      <c r="W230" s="9"/>
      <c r="X230" s="9"/>
      <c r="Y230" s="9"/>
      <c r="Z230" s="11"/>
      <c r="AA230" s="9"/>
    </row>
    <row r="231" spans="1:27">
      <c r="A231" s="14"/>
      <c r="B231" s="2"/>
      <c r="C231" s="2"/>
      <c r="D231" s="2"/>
      <c r="E231" s="2"/>
      <c r="F231" s="15"/>
      <c r="G231" s="9"/>
      <c r="H231" s="9"/>
      <c r="I231" s="9"/>
      <c r="J231" s="9"/>
      <c r="K231" s="11"/>
      <c r="L231" s="9"/>
      <c r="M231" s="9"/>
      <c r="N231" s="9"/>
      <c r="O231" s="9"/>
      <c r="P231" s="11"/>
      <c r="Q231" s="9"/>
      <c r="R231" s="9"/>
      <c r="S231" s="9"/>
      <c r="T231" s="9"/>
      <c r="U231" s="11"/>
      <c r="V231" s="9"/>
      <c r="W231" s="9"/>
      <c r="X231" s="9"/>
      <c r="Y231" s="9"/>
      <c r="Z231" s="11"/>
      <c r="AA231" s="9"/>
    </row>
    <row r="232" spans="1:27">
      <c r="A232" s="14"/>
      <c r="B232" s="2"/>
      <c r="C232" s="2"/>
      <c r="D232" s="2"/>
      <c r="E232" s="2"/>
      <c r="F232" s="15"/>
      <c r="G232" s="8"/>
      <c r="H232" s="8"/>
      <c r="I232" s="8"/>
      <c r="J232" s="8"/>
      <c r="K232" s="10"/>
      <c r="L232" s="8"/>
      <c r="M232" s="8"/>
      <c r="N232" s="8"/>
      <c r="O232" s="8"/>
      <c r="P232" s="10"/>
      <c r="Q232" s="8"/>
      <c r="R232" s="8"/>
      <c r="S232" s="8"/>
      <c r="T232" s="8"/>
      <c r="U232" s="10"/>
      <c r="V232" s="8"/>
      <c r="W232" s="8"/>
      <c r="X232" s="8"/>
      <c r="Y232" s="8"/>
      <c r="Z232" s="10"/>
      <c r="AA232" s="8"/>
    </row>
    <row r="233" spans="1:27">
      <c r="A233" s="14"/>
      <c r="B233" s="2"/>
      <c r="C233" s="2"/>
      <c r="D233" s="2"/>
      <c r="E233" s="2"/>
      <c r="F233" s="15"/>
      <c r="G233" s="8"/>
      <c r="H233" s="8"/>
      <c r="I233" s="8"/>
      <c r="J233" s="8"/>
      <c r="K233" s="10"/>
      <c r="L233" s="8"/>
      <c r="M233" s="8"/>
      <c r="N233" s="8"/>
      <c r="O233" s="8"/>
      <c r="P233" s="10"/>
      <c r="Q233" s="8"/>
      <c r="R233" s="8"/>
      <c r="S233" s="8"/>
      <c r="T233" s="8"/>
      <c r="U233" s="10"/>
      <c r="V233" s="8"/>
      <c r="W233" s="8"/>
      <c r="X233" s="8"/>
      <c r="Y233" s="8"/>
      <c r="Z233" s="10"/>
      <c r="AA233" s="8"/>
    </row>
    <row r="234" spans="1:27">
      <c r="A234" s="14"/>
      <c r="B234" s="2"/>
      <c r="C234" s="2"/>
      <c r="D234" s="2"/>
      <c r="E234" s="2"/>
      <c r="F234" s="15"/>
      <c r="G234" s="8"/>
      <c r="H234" s="8"/>
      <c r="I234" s="8"/>
      <c r="J234" s="8"/>
      <c r="K234" s="10"/>
      <c r="L234" s="8"/>
      <c r="M234" s="8"/>
      <c r="N234" s="8"/>
      <c r="O234" s="8"/>
      <c r="P234" s="10"/>
      <c r="Q234" s="8"/>
      <c r="R234" s="8"/>
      <c r="S234" s="8"/>
      <c r="T234" s="8"/>
      <c r="U234" s="10"/>
      <c r="V234" s="8"/>
      <c r="W234" s="8"/>
      <c r="X234" s="8"/>
      <c r="Y234" s="8"/>
      <c r="Z234" s="10"/>
      <c r="AA234" s="8"/>
    </row>
    <row r="235" spans="1:27">
      <c r="A235" s="14"/>
      <c r="B235" s="2"/>
      <c r="C235" s="2"/>
      <c r="D235" s="2"/>
      <c r="E235" s="2"/>
      <c r="F235" s="15"/>
      <c r="G235" s="8"/>
      <c r="H235" s="8"/>
      <c r="I235" s="8"/>
      <c r="J235" s="8"/>
      <c r="K235" s="10"/>
      <c r="L235" s="8"/>
      <c r="M235" s="8"/>
      <c r="N235" s="8"/>
      <c r="O235" s="8"/>
      <c r="P235" s="10"/>
      <c r="Q235" s="8"/>
      <c r="R235" s="8"/>
      <c r="S235" s="8"/>
      <c r="T235" s="8"/>
      <c r="U235" s="10"/>
      <c r="V235" s="8"/>
      <c r="W235" s="8"/>
      <c r="X235" s="8"/>
      <c r="Y235" s="8"/>
      <c r="Z235" s="10"/>
      <c r="AA235" s="8"/>
    </row>
    <row r="236" spans="1:27">
      <c r="A236" s="14"/>
      <c r="B236" s="2"/>
      <c r="C236" s="2"/>
      <c r="D236" s="2"/>
      <c r="E236" s="2"/>
      <c r="F236" s="15"/>
      <c r="G236" s="8"/>
      <c r="H236" s="8"/>
      <c r="I236" s="8"/>
      <c r="J236" s="8"/>
      <c r="K236" s="10"/>
      <c r="L236" s="8"/>
      <c r="M236" s="8"/>
      <c r="N236" s="8"/>
      <c r="O236" s="8"/>
      <c r="P236" s="10"/>
      <c r="Q236" s="8"/>
      <c r="R236" s="8"/>
      <c r="S236" s="8"/>
      <c r="T236" s="8"/>
      <c r="U236" s="10"/>
      <c r="V236" s="8"/>
      <c r="W236" s="8"/>
      <c r="X236" s="8"/>
      <c r="Y236" s="8"/>
      <c r="Z236" s="10"/>
      <c r="AA236" s="8"/>
    </row>
    <row r="237" spans="1:27">
      <c r="A237" s="14"/>
      <c r="B237" s="2"/>
      <c r="C237" s="2"/>
      <c r="D237" s="2"/>
      <c r="E237" s="2"/>
      <c r="F237" s="15"/>
      <c r="G237" s="9"/>
      <c r="H237" s="9"/>
      <c r="I237" s="9"/>
      <c r="J237" s="9"/>
      <c r="K237" s="11"/>
      <c r="L237" s="9"/>
      <c r="M237" s="9"/>
      <c r="N237" s="9"/>
      <c r="O237" s="9"/>
      <c r="P237" s="11"/>
      <c r="Q237" s="9"/>
      <c r="R237" s="9"/>
      <c r="S237" s="9"/>
      <c r="T237" s="9"/>
      <c r="U237" s="11"/>
      <c r="V237" s="9"/>
      <c r="W237" s="9"/>
      <c r="X237" s="9"/>
      <c r="Y237" s="9"/>
      <c r="Z237" s="11"/>
      <c r="AA237" s="9"/>
    </row>
    <row r="238" spans="1:27">
      <c r="A238" s="14"/>
      <c r="B238" s="2"/>
      <c r="C238" s="2"/>
      <c r="D238" s="2"/>
      <c r="E238" s="2"/>
      <c r="F238" s="15"/>
      <c r="G238" s="9"/>
      <c r="H238" s="9"/>
      <c r="I238" s="9"/>
      <c r="J238" s="9"/>
      <c r="K238" s="11"/>
      <c r="L238" s="9"/>
      <c r="M238" s="9"/>
      <c r="N238" s="9"/>
      <c r="O238" s="9"/>
      <c r="P238" s="11"/>
      <c r="Q238" s="9"/>
      <c r="R238" s="9"/>
      <c r="S238" s="9"/>
      <c r="T238" s="9"/>
      <c r="U238" s="11"/>
      <c r="V238" s="9"/>
      <c r="W238" s="9"/>
      <c r="X238" s="9"/>
      <c r="Y238" s="9"/>
      <c r="Z238" s="11"/>
      <c r="AA238" s="9"/>
    </row>
    <row r="239" spans="1:27">
      <c r="A239" s="14"/>
      <c r="B239" s="2"/>
      <c r="C239" s="2"/>
      <c r="D239" s="2"/>
      <c r="E239" s="2"/>
      <c r="F239" s="15"/>
      <c r="G239" s="9"/>
      <c r="H239" s="9"/>
      <c r="I239" s="9"/>
      <c r="J239" s="9"/>
      <c r="K239" s="11"/>
      <c r="L239" s="9"/>
      <c r="M239" s="9"/>
      <c r="N239" s="9"/>
      <c r="O239" s="9"/>
      <c r="P239" s="11"/>
      <c r="Q239" s="9"/>
      <c r="R239" s="9"/>
      <c r="S239" s="9"/>
      <c r="T239" s="9"/>
      <c r="U239" s="11"/>
      <c r="V239" s="9"/>
      <c r="W239" s="9"/>
      <c r="X239" s="9"/>
      <c r="Y239" s="9"/>
      <c r="Z239" s="11"/>
      <c r="AA239" s="9"/>
    </row>
    <row r="240" spans="1:27">
      <c r="A240" s="14"/>
      <c r="B240" s="2"/>
      <c r="C240" s="2"/>
      <c r="D240" s="2"/>
      <c r="E240" s="2"/>
      <c r="F240" s="15"/>
      <c r="G240" s="9"/>
      <c r="H240" s="9"/>
      <c r="I240" s="9"/>
      <c r="J240" s="9"/>
      <c r="K240" s="11"/>
      <c r="L240" s="9"/>
      <c r="M240" s="9"/>
      <c r="N240" s="9"/>
      <c r="O240" s="9"/>
      <c r="P240" s="11"/>
      <c r="Q240" s="9"/>
      <c r="R240" s="9"/>
      <c r="S240" s="9"/>
      <c r="T240" s="9"/>
      <c r="U240" s="11"/>
      <c r="V240" s="9"/>
      <c r="W240" s="9"/>
      <c r="X240" s="9"/>
      <c r="Y240" s="9"/>
      <c r="Z240" s="11"/>
      <c r="AA240" s="9"/>
    </row>
    <row r="241" spans="1:27">
      <c r="A241" s="14"/>
      <c r="B241" s="2"/>
      <c r="C241" s="2"/>
      <c r="D241" s="2"/>
      <c r="E241" s="2"/>
      <c r="F241" s="15"/>
      <c r="G241" s="9"/>
      <c r="H241" s="9"/>
      <c r="I241" s="9"/>
      <c r="J241" s="9"/>
      <c r="K241" s="11"/>
      <c r="L241" s="9"/>
      <c r="M241" s="9"/>
      <c r="N241" s="9"/>
      <c r="O241" s="9"/>
      <c r="P241" s="11"/>
      <c r="Q241" s="9"/>
      <c r="R241" s="9"/>
      <c r="S241" s="9"/>
      <c r="T241" s="9"/>
      <c r="U241" s="11"/>
      <c r="V241" s="9"/>
      <c r="W241" s="9"/>
      <c r="X241" s="9"/>
      <c r="Y241" s="9"/>
      <c r="Z241" s="11"/>
      <c r="AA241" s="9"/>
    </row>
    <row r="242" spans="1:27">
      <c r="A242" s="14"/>
      <c r="B242" s="2"/>
      <c r="C242" s="2"/>
      <c r="D242" s="2"/>
      <c r="E242" s="2"/>
      <c r="F242" s="15"/>
      <c r="G242" s="8"/>
      <c r="H242" s="8"/>
      <c r="I242" s="8"/>
      <c r="J242" s="8"/>
      <c r="K242" s="10"/>
      <c r="L242" s="8"/>
      <c r="M242" s="8"/>
      <c r="N242" s="8"/>
      <c r="O242" s="8"/>
      <c r="P242" s="10"/>
      <c r="Q242" s="8"/>
      <c r="R242" s="8"/>
      <c r="S242" s="8"/>
      <c r="T242" s="8"/>
      <c r="U242" s="10"/>
      <c r="V242" s="8"/>
      <c r="W242" s="8"/>
      <c r="X242" s="8"/>
      <c r="Y242" s="8"/>
      <c r="Z242" s="10"/>
      <c r="AA242" s="8"/>
    </row>
    <row r="243" spans="1:27">
      <c r="A243" s="14"/>
      <c r="B243" s="2"/>
      <c r="C243" s="2"/>
      <c r="D243" s="2"/>
      <c r="E243" s="2"/>
      <c r="F243" s="15"/>
      <c r="G243" s="8"/>
      <c r="H243" s="8"/>
      <c r="I243" s="8"/>
      <c r="J243" s="8"/>
      <c r="K243" s="10"/>
      <c r="L243" s="8"/>
      <c r="M243" s="8"/>
      <c r="N243" s="8"/>
      <c r="O243" s="8"/>
      <c r="P243" s="10"/>
      <c r="Q243" s="8"/>
      <c r="R243" s="8"/>
      <c r="S243" s="8"/>
      <c r="T243" s="8"/>
      <c r="U243" s="10"/>
      <c r="V243" s="8"/>
      <c r="W243" s="8"/>
      <c r="X243" s="8"/>
      <c r="Y243" s="8"/>
      <c r="Z243" s="10"/>
      <c r="AA243" s="8"/>
    </row>
    <row r="244" spans="1:27">
      <c r="A244" s="14"/>
      <c r="B244" s="2"/>
      <c r="C244" s="2"/>
      <c r="D244" s="2"/>
      <c r="E244" s="2"/>
      <c r="F244" s="15"/>
      <c r="G244" s="8"/>
      <c r="H244" s="8"/>
      <c r="I244" s="8"/>
      <c r="J244" s="8"/>
      <c r="K244" s="10"/>
      <c r="L244" s="8"/>
      <c r="M244" s="8"/>
      <c r="N244" s="8"/>
      <c r="O244" s="8"/>
      <c r="P244" s="10"/>
      <c r="Q244" s="8"/>
      <c r="R244" s="8"/>
      <c r="S244" s="8"/>
      <c r="T244" s="8"/>
      <c r="U244" s="10"/>
      <c r="V244" s="8"/>
      <c r="W244" s="8"/>
      <c r="X244" s="8"/>
      <c r="Y244" s="8"/>
      <c r="Z244" s="10"/>
      <c r="AA244" s="8"/>
    </row>
    <row r="245" spans="1:27">
      <c r="A245" s="14"/>
      <c r="B245" s="2"/>
      <c r="C245" s="2"/>
      <c r="D245" s="2"/>
      <c r="E245" s="2"/>
      <c r="F245" s="15"/>
      <c r="G245" s="8"/>
      <c r="H245" s="8"/>
      <c r="I245" s="8"/>
      <c r="J245" s="8"/>
      <c r="K245" s="10"/>
      <c r="L245" s="8"/>
      <c r="M245" s="8"/>
      <c r="N245" s="8"/>
      <c r="O245" s="8"/>
      <c r="P245" s="10"/>
      <c r="Q245" s="8"/>
      <c r="R245" s="8"/>
      <c r="S245" s="8"/>
      <c r="T245" s="8"/>
      <c r="U245" s="10"/>
      <c r="V245" s="8"/>
      <c r="W245" s="8"/>
      <c r="X245" s="8"/>
      <c r="Y245" s="8"/>
      <c r="Z245" s="10"/>
      <c r="AA245" s="8"/>
    </row>
    <row r="246" spans="1:27">
      <c r="A246" s="14"/>
      <c r="B246" s="2"/>
      <c r="C246" s="2"/>
      <c r="D246" s="2"/>
      <c r="E246" s="2"/>
      <c r="F246" s="15"/>
      <c r="G246" s="8"/>
      <c r="H246" s="8"/>
      <c r="I246" s="8"/>
      <c r="J246" s="8"/>
      <c r="K246" s="10"/>
      <c r="L246" s="8"/>
      <c r="M246" s="8"/>
      <c r="N246" s="8"/>
      <c r="O246" s="8"/>
      <c r="P246" s="10"/>
      <c r="Q246" s="8"/>
      <c r="R246" s="8"/>
      <c r="S246" s="8"/>
      <c r="T246" s="8"/>
      <c r="U246" s="10"/>
      <c r="V246" s="8"/>
      <c r="W246" s="8"/>
      <c r="X246" s="8"/>
      <c r="Y246" s="8"/>
      <c r="Z246" s="10"/>
      <c r="AA246" s="8"/>
    </row>
    <row r="247" spans="1:27">
      <c r="A247" s="14"/>
      <c r="B247" s="2"/>
      <c r="C247" s="2"/>
      <c r="D247" s="2"/>
      <c r="E247" s="2"/>
      <c r="F247" s="15"/>
      <c r="G247" s="9"/>
      <c r="H247" s="9"/>
      <c r="I247" s="9"/>
      <c r="J247" s="9"/>
      <c r="K247" s="11"/>
      <c r="L247" s="9"/>
      <c r="M247" s="9"/>
      <c r="N247" s="9"/>
      <c r="O247" s="9"/>
      <c r="P247" s="11"/>
      <c r="Q247" s="9"/>
      <c r="R247" s="9"/>
      <c r="S247" s="9"/>
      <c r="T247" s="9"/>
      <c r="U247" s="11"/>
      <c r="V247" s="9"/>
      <c r="W247" s="9"/>
      <c r="X247" s="9"/>
      <c r="Y247" s="9"/>
      <c r="Z247" s="11"/>
      <c r="AA247" s="9"/>
    </row>
    <row r="248" spans="1:27">
      <c r="A248" s="14"/>
      <c r="B248" s="2"/>
      <c r="C248" s="2"/>
      <c r="D248" s="2"/>
      <c r="E248" s="2"/>
      <c r="F248" s="15"/>
      <c r="G248" s="9"/>
      <c r="H248" s="9"/>
      <c r="I248" s="9"/>
      <c r="J248" s="9"/>
      <c r="K248" s="11"/>
      <c r="L248" s="9"/>
      <c r="M248" s="9"/>
      <c r="N248" s="9"/>
      <c r="O248" s="9"/>
      <c r="P248" s="11"/>
      <c r="Q248" s="9"/>
      <c r="R248" s="9"/>
      <c r="S248" s="9"/>
      <c r="T248" s="9"/>
      <c r="U248" s="11"/>
      <c r="V248" s="9"/>
      <c r="W248" s="9"/>
      <c r="X248" s="9"/>
      <c r="Y248" s="9"/>
      <c r="Z248" s="11"/>
      <c r="AA248" s="9"/>
    </row>
    <row r="249" spans="1:27">
      <c r="A249" s="14"/>
      <c r="B249" s="2"/>
      <c r="C249" s="2"/>
      <c r="D249" s="2"/>
      <c r="E249" s="2"/>
      <c r="F249" s="15"/>
      <c r="G249" s="9"/>
      <c r="H249" s="9"/>
      <c r="I249" s="9"/>
      <c r="J249" s="9"/>
      <c r="K249" s="11"/>
      <c r="L249" s="9"/>
      <c r="M249" s="9"/>
      <c r="N249" s="9"/>
      <c r="O249" s="9"/>
      <c r="P249" s="11"/>
      <c r="Q249" s="9"/>
      <c r="R249" s="9"/>
      <c r="S249" s="9"/>
      <c r="T249" s="9"/>
      <c r="U249" s="11"/>
      <c r="V249" s="9"/>
      <c r="W249" s="9"/>
      <c r="X249" s="9"/>
      <c r="Y249" s="9"/>
      <c r="Z249" s="11"/>
      <c r="AA249" s="9"/>
    </row>
    <row r="250" spans="1:27">
      <c r="A250" s="14"/>
      <c r="B250" s="2"/>
      <c r="C250" s="2"/>
      <c r="D250" s="2"/>
      <c r="E250" s="2"/>
      <c r="F250" s="15"/>
      <c r="G250" s="9"/>
      <c r="H250" s="9"/>
      <c r="I250" s="9"/>
      <c r="J250" s="9"/>
      <c r="K250" s="11"/>
      <c r="L250" s="9"/>
      <c r="M250" s="9"/>
      <c r="N250" s="9"/>
      <c r="O250" s="9"/>
      <c r="P250" s="11"/>
      <c r="Q250" s="9"/>
      <c r="R250" s="9"/>
      <c r="S250" s="9"/>
      <c r="T250" s="9"/>
      <c r="U250" s="11"/>
      <c r="V250" s="9"/>
      <c r="W250" s="9"/>
      <c r="X250" s="9"/>
      <c r="Y250" s="9"/>
      <c r="Z250" s="11"/>
      <c r="AA250" s="9"/>
    </row>
    <row r="251" spans="1:27">
      <c r="A251" s="14"/>
      <c r="B251" s="2"/>
      <c r="C251" s="2"/>
      <c r="D251" s="2"/>
      <c r="E251" s="2"/>
      <c r="F251" s="15"/>
      <c r="G251" s="9"/>
      <c r="H251" s="9"/>
      <c r="I251" s="9"/>
      <c r="J251" s="9"/>
      <c r="K251" s="11"/>
      <c r="L251" s="9"/>
      <c r="M251" s="9"/>
      <c r="N251" s="9"/>
      <c r="O251" s="9"/>
      <c r="P251" s="11"/>
      <c r="Q251" s="9"/>
      <c r="R251" s="9"/>
      <c r="S251" s="9"/>
      <c r="T251" s="9"/>
      <c r="U251" s="11"/>
      <c r="V251" s="9"/>
      <c r="W251" s="9"/>
      <c r="X251" s="9"/>
      <c r="Y251" s="9"/>
      <c r="Z251" s="11"/>
      <c r="AA251" s="9"/>
    </row>
    <row r="252" spans="1:27">
      <c r="A252" s="14"/>
      <c r="B252" s="2"/>
      <c r="C252" s="2"/>
      <c r="D252" s="2"/>
      <c r="E252" s="2"/>
      <c r="F252" s="15"/>
      <c r="G252" s="8"/>
      <c r="H252" s="8"/>
      <c r="I252" s="8"/>
      <c r="J252" s="8"/>
      <c r="K252" s="10"/>
      <c r="L252" s="8"/>
      <c r="M252" s="8"/>
      <c r="N252" s="8"/>
      <c r="O252" s="8"/>
      <c r="P252" s="10"/>
      <c r="Q252" s="8"/>
      <c r="R252" s="8"/>
      <c r="S252" s="8"/>
      <c r="T252" s="8"/>
      <c r="U252" s="10"/>
      <c r="V252" s="8"/>
      <c r="W252" s="8"/>
      <c r="X252" s="8"/>
      <c r="Y252" s="8"/>
      <c r="Z252" s="10"/>
      <c r="AA252" s="8"/>
    </row>
    <row r="253" spans="1:27">
      <c r="A253" s="14"/>
      <c r="B253" s="2"/>
      <c r="C253" s="2"/>
      <c r="D253" s="2"/>
      <c r="E253" s="2"/>
      <c r="F253" s="15"/>
      <c r="G253" s="8"/>
      <c r="H253" s="8"/>
      <c r="I253" s="8"/>
      <c r="J253" s="8"/>
      <c r="K253" s="10"/>
      <c r="L253" s="8"/>
      <c r="M253" s="8"/>
      <c r="N253" s="8"/>
      <c r="O253" s="8"/>
      <c r="P253" s="10"/>
      <c r="Q253" s="8"/>
      <c r="R253" s="8"/>
      <c r="S253" s="8"/>
      <c r="T253" s="8"/>
      <c r="U253" s="10"/>
      <c r="V253" s="8"/>
      <c r="W253" s="8"/>
      <c r="X253" s="8"/>
      <c r="Y253" s="8"/>
      <c r="Z253" s="10"/>
      <c r="AA253" s="8"/>
    </row>
    <row r="254" spans="1:27">
      <c r="A254" s="14"/>
      <c r="B254" s="2"/>
      <c r="C254" s="2"/>
      <c r="D254" s="2"/>
      <c r="E254" s="2"/>
      <c r="F254" s="15"/>
      <c r="G254" s="8"/>
      <c r="H254" s="8"/>
      <c r="I254" s="8"/>
      <c r="J254" s="8"/>
      <c r="K254" s="10"/>
      <c r="L254" s="8"/>
      <c r="M254" s="8"/>
      <c r="N254" s="8"/>
      <c r="O254" s="8"/>
      <c r="P254" s="10"/>
      <c r="Q254" s="8"/>
      <c r="R254" s="8"/>
      <c r="S254" s="8"/>
      <c r="T254" s="8"/>
      <c r="U254" s="10"/>
      <c r="V254" s="8"/>
      <c r="W254" s="8"/>
      <c r="X254" s="8"/>
      <c r="Y254" s="8"/>
      <c r="Z254" s="10"/>
      <c r="AA254" s="8"/>
    </row>
    <row r="255" spans="1:27">
      <c r="A255" s="14"/>
      <c r="B255" s="2"/>
      <c r="C255" s="2"/>
      <c r="D255" s="2"/>
      <c r="E255" s="2"/>
      <c r="F255" s="15"/>
      <c r="G255" s="8"/>
      <c r="H255" s="8"/>
      <c r="I255" s="8"/>
      <c r="J255" s="8"/>
      <c r="K255" s="10"/>
      <c r="L255" s="8"/>
      <c r="M255" s="8"/>
      <c r="N255" s="8"/>
      <c r="O255" s="8"/>
      <c r="P255" s="10"/>
      <c r="Q255" s="8"/>
      <c r="R255" s="8"/>
      <c r="S255" s="8"/>
      <c r="T255" s="8"/>
      <c r="U255" s="10"/>
      <c r="V255" s="8"/>
      <c r="W255" s="8"/>
      <c r="X255" s="8"/>
      <c r="Y255" s="8"/>
      <c r="Z255" s="10"/>
      <c r="AA255" s="8"/>
    </row>
    <row r="256" spans="1:27">
      <c r="A256" s="14"/>
      <c r="B256" s="2"/>
      <c r="C256" s="2"/>
      <c r="D256" s="2"/>
      <c r="E256" s="2"/>
      <c r="F256" s="15"/>
      <c r="G256" s="8"/>
      <c r="H256" s="8"/>
      <c r="I256" s="8"/>
      <c r="J256" s="8"/>
      <c r="K256" s="10"/>
      <c r="L256" s="8"/>
      <c r="M256" s="8"/>
      <c r="N256" s="8"/>
      <c r="O256" s="8"/>
      <c r="P256" s="10"/>
      <c r="Q256" s="8"/>
      <c r="R256" s="8"/>
      <c r="S256" s="8"/>
      <c r="T256" s="8"/>
      <c r="U256" s="10"/>
      <c r="V256" s="8"/>
      <c r="W256" s="8"/>
      <c r="X256" s="8"/>
      <c r="Y256" s="8"/>
      <c r="Z256" s="10"/>
      <c r="AA256" s="8"/>
    </row>
    <row r="257" spans="1:27">
      <c r="A257" s="14"/>
      <c r="B257" s="2"/>
      <c r="C257" s="2"/>
      <c r="D257" s="2"/>
      <c r="E257" s="2"/>
      <c r="F257" s="15"/>
      <c r="G257" s="9"/>
      <c r="H257" s="9"/>
      <c r="I257" s="9"/>
      <c r="J257" s="9"/>
      <c r="K257" s="11"/>
      <c r="L257" s="9"/>
      <c r="M257" s="9"/>
      <c r="N257" s="9"/>
      <c r="O257" s="9"/>
      <c r="P257" s="11"/>
      <c r="Q257" s="9"/>
      <c r="R257" s="9"/>
      <c r="S257" s="9"/>
      <c r="T257" s="9"/>
      <c r="U257" s="11"/>
      <c r="V257" s="9"/>
      <c r="W257" s="9"/>
      <c r="X257" s="9"/>
      <c r="Y257" s="9"/>
      <c r="Z257" s="11"/>
      <c r="AA257" s="9"/>
    </row>
    <row r="258" spans="1:27">
      <c r="A258" s="14"/>
      <c r="B258" s="2"/>
      <c r="C258" s="2"/>
      <c r="D258" s="2"/>
      <c r="E258" s="2"/>
      <c r="F258" s="15"/>
      <c r="G258" s="9"/>
      <c r="H258" s="9"/>
      <c r="I258" s="9"/>
      <c r="J258" s="9"/>
      <c r="K258" s="11"/>
      <c r="L258" s="9"/>
      <c r="M258" s="9"/>
      <c r="N258" s="9"/>
      <c r="O258" s="9"/>
      <c r="P258" s="11"/>
      <c r="Q258" s="9"/>
      <c r="R258" s="9"/>
      <c r="S258" s="9"/>
      <c r="T258" s="9"/>
      <c r="U258" s="11"/>
      <c r="V258" s="9"/>
      <c r="W258" s="9"/>
      <c r="X258" s="9"/>
      <c r="Y258" s="9"/>
      <c r="Z258" s="11"/>
      <c r="AA258" s="9"/>
    </row>
    <row r="259" spans="1:27">
      <c r="A259" s="14"/>
      <c r="B259" s="2"/>
      <c r="C259" s="2"/>
      <c r="D259" s="2"/>
      <c r="E259" s="2"/>
      <c r="F259" s="15"/>
      <c r="G259" s="9"/>
      <c r="H259" s="9"/>
      <c r="I259" s="9"/>
      <c r="J259" s="9"/>
      <c r="K259" s="11"/>
      <c r="L259" s="9"/>
      <c r="M259" s="9"/>
      <c r="N259" s="9"/>
      <c r="O259" s="9"/>
      <c r="P259" s="11"/>
      <c r="Q259" s="9"/>
      <c r="R259" s="9"/>
      <c r="S259" s="9"/>
      <c r="T259" s="9"/>
      <c r="U259" s="11"/>
      <c r="V259" s="9"/>
      <c r="W259" s="9"/>
      <c r="X259" s="9"/>
      <c r="Y259" s="9"/>
      <c r="Z259" s="11"/>
      <c r="AA259" s="9"/>
    </row>
    <row r="260" spans="1:27">
      <c r="A260" s="14"/>
      <c r="B260" s="2"/>
      <c r="C260" s="2"/>
      <c r="D260" s="2"/>
      <c r="E260" s="2"/>
      <c r="F260" s="15"/>
      <c r="G260" s="9"/>
      <c r="H260" s="9"/>
      <c r="I260" s="9"/>
      <c r="J260" s="9"/>
      <c r="K260" s="11"/>
      <c r="L260" s="9"/>
      <c r="M260" s="9"/>
      <c r="N260" s="9"/>
      <c r="O260" s="9"/>
      <c r="P260" s="11"/>
      <c r="Q260" s="9"/>
      <c r="R260" s="9"/>
      <c r="S260" s="9"/>
      <c r="T260" s="9"/>
      <c r="U260" s="11"/>
      <c r="V260" s="9"/>
      <c r="W260" s="9"/>
      <c r="X260" s="9"/>
      <c r="Y260" s="9"/>
      <c r="Z260" s="11"/>
      <c r="AA260" s="9"/>
    </row>
    <row r="261" spans="1:27">
      <c r="A261" s="14"/>
      <c r="B261" s="2"/>
      <c r="C261" s="2"/>
      <c r="D261" s="2"/>
      <c r="E261" s="2"/>
      <c r="F261" s="15"/>
      <c r="G261" s="9"/>
      <c r="H261" s="9"/>
      <c r="I261" s="9"/>
      <c r="J261" s="9"/>
      <c r="K261" s="11"/>
      <c r="L261" s="9"/>
      <c r="M261" s="9"/>
      <c r="N261" s="9"/>
      <c r="O261" s="9"/>
      <c r="P261" s="11"/>
      <c r="Q261" s="9"/>
      <c r="R261" s="9"/>
      <c r="S261" s="9"/>
      <c r="T261" s="9"/>
      <c r="U261" s="11"/>
      <c r="V261" s="9"/>
      <c r="W261" s="9"/>
      <c r="X261" s="9"/>
      <c r="Y261" s="9"/>
      <c r="Z261" s="11"/>
      <c r="AA261" s="9"/>
    </row>
    <row r="262" spans="1:27">
      <c r="A262" s="14"/>
      <c r="B262" s="2"/>
      <c r="C262" s="2"/>
      <c r="D262" s="2"/>
      <c r="E262" s="2"/>
      <c r="F262" s="15"/>
      <c r="G262" s="8"/>
      <c r="H262" s="8"/>
      <c r="I262" s="8"/>
      <c r="J262" s="8"/>
      <c r="K262" s="10"/>
      <c r="L262" s="8"/>
      <c r="M262" s="8"/>
      <c r="N262" s="8"/>
      <c r="O262" s="8"/>
      <c r="P262" s="10"/>
      <c r="Q262" s="8"/>
      <c r="R262" s="8"/>
      <c r="S262" s="8"/>
      <c r="T262" s="8"/>
      <c r="U262" s="10"/>
      <c r="V262" s="8"/>
      <c r="W262" s="8"/>
      <c r="X262" s="8"/>
      <c r="Y262" s="8"/>
      <c r="Z262" s="10"/>
      <c r="AA262" s="8"/>
    </row>
    <row r="263" spans="1:27">
      <c r="A263" s="14"/>
      <c r="B263" s="2"/>
      <c r="C263" s="2"/>
      <c r="D263" s="2"/>
      <c r="E263" s="2"/>
      <c r="F263" s="15"/>
      <c r="G263" s="8"/>
      <c r="H263" s="8"/>
      <c r="I263" s="8"/>
      <c r="J263" s="8"/>
      <c r="K263" s="10"/>
      <c r="L263" s="8"/>
      <c r="M263" s="8"/>
      <c r="N263" s="8"/>
      <c r="O263" s="8"/>
      <c r="P263" s="10"/>
      <c r="Q263" s="8"/>
      <c r="R263" s="8"/>
      <c r="S263" s="8"/>
      <c r="T263" s="8"/>
      <c r="U263" s="10"/>
      <c r="V263" s="8"/>
      <c r="W263" s="8"/>
      <c r="X263" s="8"/>
      <c r="Y263" s="8"/>
      <c r="Z263" s="10"/>
      <c r="AA263" s="8"/>
    </row>
    <row r="264" spans="1:27">
      <c r="A264" s="14"/>
      <c r="B264" s="2"/>
      <c r="C264" s="2"/>
      <c r="D264" s="2"/>
      <c r="E264" s="2"/>
      <c r="F264" s="15"/>
      <c r="G264" s="8"/>
      <c r="H264" s="8"/>
      <c r="I264" s="8"/>
      <c r="J264" s="8"/>
      <c r="K264" s="10"/>
      <c r="L264" s="8"/>
      <c r="M264" s="8"/>
      <c r="N264" s="8"/>
      <c r="O264" s="8"/>
      <c r="P264" s="10"/>
      <c r="Q264" s="8"/>
      <c r="R264" s="8"/>
      <c r="S264" s="8"/>
      <c r="T264" s="8"/>
      <c r="U264" s="10"/>
      <c r="V264" s="8"/>
      <c r="W264" s="8"/>
      <c r="X264" s="8"/>
      <c r="Y264" s="8"/>
      <c r="Z264" s="10"/>
      <c r="AA264" s="8"/>
    </row>
    <row r="265" spans="1:27">
      <c r="A265" s="14"/>
      <c r="B265" s="2"/>
      <c r="C265" s="2"/>
      <c r="D265" s="2"/>
      <c r="E265" s="2"/>
      <c r="F265" s="15"/>
      <c r="G265" s="8"/>
      <c r="H265" s="8"/>
      <c r="I265" s="8"/>
      <c r="J265" s="8"/>
      <c r="K265" s="10"/>
      <c r="L265" s="8"/>
      <c r="M265" s="8"/>
      <c r="N265" s="8"/>
      <c r="O265" s="8"/>
      <c r="P265" s="10"/>
      <c r="Q265" s="8"/>
      <c r="R265" s="8"/>
      <c r="S265" s="8"/>
      <c r="T265" s="8"/>
      <c r="U265" s="10"/>
      <c r="V265" s="8"/>
      <c r="W265" s="8"/>
      <c r="X265" s="8"/>
      <c r="Y265" s="8"/>
      <c r="Z265" s="10"/>
      <c r="AA265" s="8"/>
    </row>
    <row r="266" spans="1:27">
      <c r="A266" s="14"/>
      <c r="B266" s="2"/>
      <c r="C266" s="2"/>
      <c r="D266" s="2"/>
      <c r="E266" s="2"/>
      <c r="F266" s="15"/>
      <c r="G266" s="8"/>
      <c r="H266" s="8"/>
      <c r="I266" s="8"/>
      <c r="J266" s="8"/>
      <c r="K266" s="10"/>
      <c r="L266" s="8"/>
      <c r="M266" s="8"/>
      <c r="N266" s="8"/>
      <c r="O266" s="8"/>
      <c r="P266" s="10"/>
      <c r="Q266" s="8"/>
      <c r="R266" s="8"/>
      <c r="S266" s="8"/>
      <c r="T266" s="8"/>
      <c r="U266" s="10"/>
      <c r="V266" s="8"/>
      <c r="W266" s="8"/>
      <c r="X266" s="8"/>
      <c r="Y266" s="8"/>
      <c r="Z266" s="10"/>
      <c r="AA266" s="8"/>
    </row>
    <row r="267" spans="1:27">
      <c r="A267" s="14"/>
      <c r="B267" s="2"/>
      <c r="C267" s="2"/>
      <c r="D267" s="2"/>
      <c r="E267" s="2"/>
      <c r="F267" s="15"/>
      <c r="G267" s="9"/>
      <c r="H267" s="9"/>
      <c r="I267" s="9"/>
      <c r="J267" s="9"/>
      <c r="K267" s="11"/>
      <c r="L267" s="9"/>
      <c r="M267" s="9"/>
      <c r="N267" s="9"/>
      <c r="O267" s="9"/>
      <c r="P267" s="11"/>
      <c r="Q267" s="9"/>
      <c r="R267" s="9"/>
      <c r="S267" s="9"/>
      <c r="T267" s="9"/>
      <c r="U267" s="11"/>
      <c r="V267" s="9"/>
      <c r="W267" s="9"/>
      <c r="X267" s="9"/>
      <c r="Y267" s="9"/>
      <c r="Z267" s="11"/>
      <c r="AA267" s="9"/>
    </row>
    <row r="268" spans="1:27">
      <c r="A268" s="14"/>
      <c r="B268" s="2"/>
      <c r="C268" s="2"/>
      <c r="D268" s="2"/>
      <c r="E268" s="2"/>
      <c r="F268" s="15"/>
      <c r="G268" s="9"/>
      <c r="H268" s="9"/>
      <c r="I268" s="9"/>
      <c r="J268" s="9"/>
      <c r="K268" s="11"/>
      <c r="L268" s="9"/>
      <c r="M268" s="9"/>
      <c r="N268" s="9"/>
      <c r="O268" s="9"/>
      <c r="P268" s="11"/>
      <c r="Q268" s="9"/>
      <c r="R268" s="9"/>
      <c r="S268" s="9"/>
      <c r="T268" s="9"/>
      <c r="U268" s="11"/>
      <c r="V268" s="9"/>
      <c r="W268" s="9"/>
      <c r="X268" s="9"/>
      <c r="Y268" s="9"/>
      <c r="Z268" s="11"/>
      <c r="AA268" s="9"/>
    </row>
    <row r="269" spans="1:27">
      <c r="A269" s="14"/>
      <c r="B269" s="2"/>
      <c r="C269" s="2"/>
      <c r="D269" s="2"/>
      <c r="E269" s="2"/>
      <c r="F269" s="15"/>
      <c r="G269" s="9"/>
      <c r="H269" s="9"/>
      <c r="I269" s="9"/>
      <c r="J269" s="9"/>
      <c r="K269" s="11"/>
      <c r="L269" s="9"/>
      <c r="M269" s="9"/>
      <c r="N269" s="9"/>
      <c r="O269" s="9"/>
      <c r="P269" s="11"/>
      <c r="Q269" s="9"/>
      <c r="R269" s="9"/>
      <c r="S269" s="9"/>
      <c r="T269" s="9"/>
      <c r="U269" s="11"/>
      <c r="V269" s="9"/>
      <c r="W269" s="9"/>
      <c r="X269" s="9"/>
      <c r="Y269" s="9"/>
      <c r="Z269" s="11"/>
      <c r="AA269" s="9"/>
    </row>
    <row r="270" spans="1:27">
      <c r="A270" s="14"/>
      <c r="B270" s="2"/>
      <c r="C270" s="2"/>
      <c r="D270" s="2"/>
      <c r="E270" s="2"/>
      <c r="F270" s="15"/>
      <c r="G270" s="9"/>
      <c r="H270" s="9"/>
      <c r="I270" s="9"/>
      <c r="J270" s="9"/>
      <c r="K270" s="11"/>
      <c r="L270" s="9"/>
      <c r="M270" s="9"/>
      <c r="N270" s="9"/>
      <c r="O270" s="9"/>
      <c r="P270" s="11"/>
      <c r="Q270" s="9"/>
      <c r="R270" s="9"/>
      <c r="S270" s="9"/>
      <c r="T270" s="9"/>
      <c r="U270" s="11"/>
      <c r="V270" s="9"/>
      <c r="W270" s="9"/>
      <c r="X270" s="9"/>
      <c r="Y270" s="9"/>
      <c r="Z270" s="11"/>
      <c r="AA270" s="9"/>
    </row>
    <row r="271" spans="1:27">
      <c r="A271" s="14"/>
      <c r="B271" s="2"/>
      <c r="C271" s="2"/>
      <c r="D271" s="2"/>
      <c r="E271" s="2"/>
      <c r="F271" s="15"/>
      <c r="G271" s="9"/>
      <c r="H271" s="9"/>
      <c r="I271" s="9"/>
      <c r="J271" s="9"/>
      <c r="K271" s="11"/>
      <c r="L271" s="9"/>
      <c r="M271" s="9"/>
      <c r="N271" s="9"/>
      <c r="O271" s="9"/>
      <c r="P271" s="11"/>
      <c r="Q271" s="9"/>
      <c r="R271" s="9"/>
      <c r="S271" s="9"/>
      <c r="T271" s="9"/>
      <c r="U271" s="11"/>
      <c r="V271" s="9"/>
      <c r="W271" s="9"/>
      <c r="X271" s="9"/>
      <c r="Y271" s="9"/>
      <c r="Z271" s="11"/>
      <c r="AA271" s="9"/>
    </row>
    <row r="272" spans="1:27">
      <c r="A272" s="14"/>
      <c r="B272" s="2"/>
      <c r="C272" s="2"/>
      <c r="D272" s="2"/>
      <c r="E272" s="2"/>
      <c r="F272" s="15"/>
      <c r="G272" s="8"/>
      <c r="H272" s="8"/>
      <c r="I272" s="8"/>
      <c r="J272" s="8"/>
      <c r="K272" s="10"/>
      <c r="L272" s="8"/>
      <c r="M272" s="8"/>
      <c r="N272" s="8"/>
      <c r="O272" s="8"/>
      <c r="P272" s="10"/>
      <c r="Q272" s="8"/>
      <c r="R272" s="8"/>
      <c r="S272" s="8"/>
      <c r="T272" s="8"/>
      <c r="U272" s="10"/>
      <c r="V272" s="8"/>
      <c r="W272" s="8"/>
      <c r="X272" s="8"/>
      <c r="Y272" s="8"/>
      <c r="Z272" s="10"/>
      <c r="AA272" s="8"/>
    </row>
    <row r="273" spans="1:27">
      <c r="A273" s="14"/>
      <c r="B273" s="2"/>
      <c r="C273" s="2"/>
      <c r="D273" s="2"/>
      <c r="E273" s="2"/>
      <c r="F273" s="15"/>
      <c r="G273" s="8"/>
      <c r="H273" s="8"/>
      <c r="I273" s="8"/>
      <c r="J273" s="8"/>
      <c r="K273" s="10"/>
      <c r="L273" s="8"/>
      <c r="M273" s="8"/>
      <c r="N273" s="8"/>
      <c r="O273" s="8"/>
      <c r="P273" s="10"/>
      <c r="Q273" s="8"/>
      <c r="R273" s="8"/>
      <c r="S273" s="8"/>
      <c r="T273" s="8"/>
      <c r="U273" s="10"/>
      <c r="V273" s="8"/>
      <c r="W273" s="8"/>
      <c r="X273" s="8"/>
      <c r="Y273" s="8"/>
      <c r="Z273" s="10"/>
      <c r="AA273" s="8"/>
    </row>
    <row r="274" spans="1:27">
      <c r="A274" s="14"/>
      <c r="B274" s="2"/>
      <c r="C274" s="2"/>
      <c r="D274" s="2"/>
      <c r="E274" s="2"/>
      <c r="F274" s="15"/>
      <c r="G274" s="8"/>
      <c r="H274" s="8"/>
      <c r="I274" s="8"/>
      <c r="J274" s="8"/>
      <c r="K274" s="10"/>
      <c r="L274" s="8"/>
      <c r="M274" s="8"/>
      <c r="N274" s="8"/>
      <c r="O274" s="8"/>
      <c r="P274" s="10"/>
      <c r="Q274" s="8"/>
      <c r="R274" s="8"/>
      <c r="S274" s="8"/>
      <c r="T274" s="8"/>
      <c r="U274" s="10"/>
      <c r="V274" s="8"/>
      <c r="W274" s="8"/>
      <c r="X274" s="8"/>
      <c r="Y274" s="8"/>
      <c r="Z274" s="10"/>
      <c r="AA274" s="8"/>
    </row>
    <row r="275" spans="1:27">
      <c r="A275" s="14"/>
      <c r="B275" s="2"/>
      <c r="C275" s="2"/>
      <c r="D275" s="2"/>
      <c r="E275" s="2"/>
      <c r="F275" s="15"/>
      <c r="G275" s="8"/>
      <c r="H275" s="8"/>
      <c r="I275" s="8"/>
      <c r="J275" s="8"/>
      <c r="K275" s="10"/>
      <c r="L275" s="8"/>
      <c r="M275" s="8"/>
      <c r="N275" s="8"/>
      <c r="O275" s="8"/>
      <c r="P275" s="10"/>
      <c r="Q275" s="8"/>
      <c r="R275" s="8"/>
      <c r="S275" s="8"/>
      <c r="T275" s="8"/>
      <c r="U275" s="10"/>
      <c r="V275" s="8"/>
      <c r="W275" s="8"/>
      <c r="X275" s="8"/>
      <c r="Y275" s="8"/>
      <c r="Z275" s="10"/>
      <c r="AA275" s="8"/>
    </row>
    <row r="276" spans="1:27">
      <c r="A276" s="14"/>
      <c r="B276" s="2"/>
      <c r="C276" s="2"/>
      <c r="D276" s="2"/>
      <c r="E276" s="2"/>
      <c r="F276" s="15"/>
      <c r="G276" s="8"/>
      <c r="H276" s="8"/>
      <c r="I276" s="8"/>
      <c r="J276" s="8"/>
      <c r="K276" s="10"/>
      <c r="L276" s="8"/>
      <c r="M276" s="8"/>
      <c r="N276" s="8"/>
      <c r="O276" s="8"/>
      <c r="P276" s="10"/>
      <c r="Q276" s="8"/>
      <c r="R276" s="8"/>
      <c r="S276" s="8"/>
      <c r="T276" s="8"/>
      <c r="U276" s="10"/>
      <c r="V276" s="8"/>
      <c r="W276" s="8"/>
      <c r="X276" s="8"/>
      <c r="Y276" s="8"/>
      <c r="Z276" s="10"/>
      <c r="AA276" s="8"/>
    </row>
    <row r="277" spans="1:27">
      <c r="A277" s="14"/>
      <c r="B277" s="2"/>
      <c r="C277" s="2"/>
      <c r="D277" s="2"/>
      <c r="E277" s="2"/>
      <c r="F277" s="15"/>
      <c r="G277" s="9"/>
      <c r="H277" s="9"/>
      <c r="I277" s="9"/>
      <c r="J277" s="9"/>
      <c r="K277" s="11"/>
      <c r="L277" s="9"/>
      <c r="M277" s="9"/>
      <c r="N277" s="9"/>
      <c r="O277" s="9"/>
      <c r="P277" s="11"/>
      <c r="Q277" s="9"/>
      <c r="R277" s="9"/>
      <c r="S277" s="9"/>
      <c r="T277" s="9"/>
      <c r="U277" s="11"/>
      <c r="V277" s="9"/>
      <c r="W277" s="9"/>
      <c r="X277" s="9"/>
      <c r="Y277" s="9"/>
      <c r="Z277" s="11"/>
      <c r="AA277" s="9"/>
    </row>
    <row r="278" spans="1:27">
      <c r="A278" s="14"/>
      <c r="B278" s="2"/>
      <c r="C278" s="2"/>
      <c r="D278" s="2"/>
      <c r="E278" s="2"/>
      <c r="F278" s="15"/>
      <c r="G278" s="9"/>
      <c r="H278" s="9"/>
      <c r="I278" s="9"/>
      <c r="J278" s="9"/>
      <c r="K278" s="11"/>
      <c r="L278" s="9"/>
      <c r="M278" s="9"/>
      <c r="N278" s="9"/>
      <c r="O278" s="9"/>
      <c r="P278" s="11"/>
      <c r="Q278" s="9"/>
      <c r="R278" s="9"/>
      <c r="S278" s="9"/>
      <c r="T278" s="9"/>
      <c r="U278" s="11"/>
      <c r="V278" s="9"/>
      <c r="W278" s="9"/>
      <c r="X278" s="9"/>
      <c r="Y278" s="9"/>
      <c r="Z278" s="11"/>
      <c r="AA278" s="9"/>
    </row>
    <row r="279" spans="1:27">
      <c r="A279" s="14"/>
      <c r="B279" s="2"/>
      <c r="C279" s="2"/>
      <c r="D279" s="2"/>
      <c r="E279" s="2"/>
      <c r="F279" s="15"/>
      <c r="G279" s="9"/>
      <c r="H279" s="9"/>
      <c r="I279" s="9"/>
      <c r="J279" s="9"/>
      <c r="K279" s="11"/>
      <c r="L279" s="9"/>
      <c r="M279" s="9"/>
      <c r="N279" s="9"/>
      <c r="O279" s="9"/>
      <c r="P279" s="11"/>
      <c r="Q279" s="9"/>
      <c r="R279" s="9"/>
      <c r="S279" s="9"/>
      <c r="T279" s="9"/>
      <c r="U279" s="11"/>
      <c r="V279" s="9"/>
      <c r="W279" s="9"/>
      <c r="X279" s="9"/>
      <c r="Y279" s="9"/>
      <c r="Z279" s="11"/>
      <c r="AA279" s="9"/>
    </row>
    <row r="280" spans="1:27">
      <c r="A280" s="14"/>
      <c r="B280" s="2"/>
      <c r="C280" s="2"/>
      <c r="D280" s="2"/>
      <c r="E280" s="2"/>
      <c r="F280" s="15"/>
      <c r="G280" s="9"/>
      <c r="H280" s="9"/>
      <c r="I280" s="9"/>
      <c r="J280" s="9"/>
      <c r="K280" s="11"/>
      <c r="L280" s="9"/>
      <c r="M280" s="9"/>
      <c r="N280" s="9"/>
      <c r="O280" s="9"/>
      <c r="P280" s="11"/>
      <c r="Q280" s="9"/>
      <c r="R280" s="9"/>
      <c r="S280" s="9"/>
      <c r="T280" s="9"/>
      <c r="U280" s="11"/>
      <c r="V280" s="9"/>
      <c r="W280" s="9"/>
      <c r="X280" s="9"/>
      <c r="Y280" s="9"/>
      <c r="Z280" s="11"/>
      <c r="AA280" s="9"/>
    </row>
    <row r="281" spans="1:27">
      <c r="A281" s="14"/>
      <c r="B281" s="2"/>
      <c r="C281" s="2"/>
      <c r="D281" s="2"/>
      <c r="E281" s="2"/>
      <c r="F281" s="15"/>
      <c r="G281" s="9"/>
      <c r="H281" s="9"/>
      <c r="I281" s="9"/>
      <c r="J281" s="9"/>
      <c r="K281" s="11"/>
      <c r="L281" s="9"/>
      <c r="M281" s="9"/>
      <c r="N281" s="9"/>
      <c r="O281" s="9"/>
      <c r="P281" s="11"/>
      <c r="Q281" s="9"/>
      <c r="R281" s="9"/>
      <c r="S281" s="9"/>
      <c r="T281" s="9"/>
      <c r="U281" s="11"/>
      <c r="V281" s="9"/>
      <c r="W281" s="9"/>
      <c r="X281" s="9"/>
      <c r="Y281" s="9"/>
      <c r="Z281" s="11"/>
      <c r="AA281" s="9"/>
    </row>
    <row r="282" spans="1:27">
      <c r="A282" s="14"/>
      <c r="B282" s="2"/>
      <c r="C282" s="2"/>
      <c r="D282" s="2"/>
      <c r="E282" s="2"/>
      <c r="F282" s="15"/>
      <c r="G282" s="8"/>
      <c r="H282" s="8"/>
      <c r="I282" s="8"/>
      <c r="J282" s="8"/>
      <c r="K282" s="10"/>
      <c r="L282" s="8"/>
      <c r="M282" s="8"/>
      <c r="N282" s="8"/>
      <c r="O282" s="8"/>
      <c r="P282" s="10"/>
      <c r="Q282" s="8"/>
      <c r="R282" s="8"/>
      <c r="S282" s="8"/>
      <c r="T282" s="8"/>
      <c r="U282" s="10"/>
      <c r="V282" s="8"/>
      <c r="W282" s="8"/>
      <c r="X282" s="8"/>
      <c r="Y282" s="8"/>
      <c r="Z282" s="10"/>
      <c r="AA282" s="8"/>
    </row>
    <row r="283" spans="1:27">
      <c r="A283" s="14"/>
      <c r="B283" s="2"/>
      <c r="C283" s="2"/>
      <c r="D283" s="2"/>
      <c r="E283" s="2"/>
      <c r="F283" s="15"/>
      <c r="G283" s="8"/>
      <c r="H283" s="8"/>
      <c r="I283" s="8"/>
      <c r="J283" s="8"/>
      <c r="K283" s="10"/>
      <c r="L283" s="8"/>
      <c r="M283" s="8"/>
      <c r="N283" s="8"/>
      <c r="O283" s="8"/>
      <c r="P283" s="10"/>
      <c r="Q283" s="8"/>
      <c r="R283" s="8"/>
      <c r="S283" s="8"/>
      <c r="T283" s="8"/>
      <c r="U283" s="10"/>
      <c r="V283" s="8"/>
      <c r="W283" s="8"/>
      <c r="X283" s="8"/>
      <c r="Y283" s="8"/>
      <c r="Z283" s="10"/>
      <c r="AA283" s="8"/>
    </row>
    <row r="284" spans="1:27">
      <c r="A284" s="14"/>
      <c r="B284" s="2"/>
      <c r="C284" s="2"/>
      <c r="D284" s="2"/>
      <c r="E284" s="2"/>
      <c r="F284" s="15"/>
      <c r="G284" s="8"/>
      <c r="H284" s="8"/>
      <c r="I284" s="8"/>
      <c r="J284" s="8"/>
      <c r="K284" s="10"/>
      <c r="L284" s="8"/>
      <c r="M284" s="8"/>
      <c r="N284" s="8"/>
      <c r="O284" s="8"/>
      <c r="P284" s="10"/>
      <c r="Q284" s="8"/>
      <c r="R284" s="8"/>
      <c r="S284" s="8"/>
      <c r="T284" s="8"/>
      <c r="U284" s="10"/>
      <c r="V284" s="8"/>
      <c r="W284" s="8"/>
      <c r="X284" s="8"/>
      <c r="Y284" s="8"/>
      <c r="Z284" s="10"/>
      <c r="AA284" s="8"/>
    </row>
    <row r="285" spans="1:27">
      <c r="A285" s="14"/>
      <c r="B285" s="2"/>
      <c r="C285" s="2"/>
      <c r="D285" s="2"/>
      <c r="E285" s="2"/>
      <c r="F285" s="15"/>
      <c r="G285" s="8"/>
      <c r="H285" s="8"/>
      <c r="I285" s="8"/>
      <c r="J285" s="8"/>
      <c r="K285" s="10"/>
      <c r="L285" s="8"/>
      <c r="M285" s="8"/>
      <c r="N285" s="8"/>
      <c r="O285" s="8"/>
      <c r="P285" s="10"/>
      <c r="Q285" s="8"/>
      <c r="R285" s="8"/>
      <c r="S285" s="8"/>
      <c r="T285" s="8"/>
      <c r="U285" s="10"/>
      <c r="V285" s="8"/>
      <c r="W285" s="8"/>
      <c r="X285" s="8"/>
      <c r="Y285" s="8"/>
      <c r="Z285" s="10"/>
      <c r="AA285" s="8"/>
    </row>
    <row r="286" spans="1:27">
      <c r="A286" s="14"/>
      <c r="B286" s="2"/>
      <c r="C286" s="2"/>
      <c r="D286" s="2"/>
      <c r="E286" s="2"/>
      <c r="F286" s="15"/>
      <c r="G286" s="8"/>
      <c r="H286" s="8"/>
      <c r="I286" s="8"/>
      <c r="J286" s="8"/>
      <c r="K286" s="10"/>
      <c r="L286" s="8"/>
      <c r="M286" s="8"/>
      <c r="N286" s="8"/>
      <c r="O286" s="8"/>
      <c r="P286" s="10"/>
      <c r="Q286" s="8"/>
      <c r="R286" s="8"/>
      <c r="S286" s="8"/>
      <c r="T286" s="8"/>
      <c r="U286" s="10"/>
      <c r="V286" s="8"/>
      <c r="W286" s="8"/>
      <c r="X286" s="8"/>
      <c r="Y286" s="8"/>
      <c r="Z286" s="10"/>
      <c r="AA286" s="8"/>
    </row>
    <row r="287" spans="1:27">
      <c r="A287" s="14"/>
      <c r="B287" s="2"/>
      <c r="C287" s="2"/>
      <c r="D287" s="2"/>
      <c r="E287" s="2"/>
      <c r="F287" s="15"/>
      <c r="G287" s="9"/>
      <c r="H287" s="9"/>
      <c r="I287" s="9"/>
      <c r="J287" s="9"/>
      <c r="K287" s="11"/>
      <c r="L287" s="9"/>
      <c r="M287" s="9"/>
      <c r="N287" s="9"/>
      <c r="O287" s="9"/>
      <c r="P287" s="11"/>
      <c r="Q287" s="9"/>
      <c r="R287" s="9"/>
      <c r="S287" s="9"/>
      <c r="T287" s="9"/>
      <c r="U287" s="11"/>
      <c r="V287" s="9"/>
      <c r="W287" s="9"/>
      <c r="X287" s="9"/>
      <c r="Y287" s="9"/>
      <c r="Z287" s="11"/>
      <c r="AA287" s="9"/>
    </row>
    <row r="288" spans="1:27">
      <c r="A288" s="14"/>
      <c r="B288" s="2"/>
      <c r="C288" s="2"/>
      <c r="D288" s="2"/>
      <c r="E288" s="2"/>
      <c r="F288" s="15"/>
      <c r="G288" s="9"/>
      <c r="H288" s="9"/>
      <c r="I288" s="9"/>
      <c r="J288" s="9"/>
      <c r="K288" s="11"/>
      <c r="L288" s="9"/>
      <c r="M288" s="9"/>
      <c r="N288" s="9"/>
      <c r="O288" s="9"/>
      <c r="P288" s="11"/>
      <c r="Q288" s="9"/>
      <c r="R288" s="9"/>
      <c r="S288" s="9"/>
      <c r="T288" s="9"/>
      <c r="U288" s="11"/>
      <c r="V288" s="9"/>
      <c r="W288" s="9"/>
      <c r="X288" s="9"/>
      <c r="Y288" s="9"/>
      <c r="Z288" s="11"/>
      <c r="AA288" s="9"/>
    </row>
    <row r="289" spans="1:27">
      <c r="A289" s="14"/>
      <c r="B289" s="2"/>
      <c r="C289" s="2"/>
      <c r="D289" s="2"/>
      <c r="E289" s="2"/>
      <c r="F289" s="15"/>
      <c r="G289" s="9"/>
      <c r="H289" s="9"/>
      <c r="I289" s="9"/>
      <c r="J289" s="9"/>
      <c r="K289" s="11"/>
      <c r="L289" s="9"/>
      <c r="M289" s="9"/>
      <c r="N289" s="9"/>
      <c r="O289" s="9"/>
      <c r="P289" s="11"/>
      <c r="Q289" s="9"/>
      <c r="R289" s="9"/>
      <c r="S289" s="9"/>
      <c r="T289" s="9"/>
      <c r="U289" s="11"/>
      <c r="V289" s="9"/>
      <c r="W289" s="9"/>
      <c r="X289" s="9"/>
      <c r="Y289" s="9"/>
      <c r="Z289" s="11"/>
      <c r="AA289" s="9"/>
    </row>
    <row r="290" spans="1:27">
      <c r="A290" s="14"/>
      <c r="B290" s="2"/>
      <c r="C290" s="2"/>
      <c r="D290" s="2"/>
      <c r="E290" s="2"/>
      <c r="F290" s="15"/>
      <c r="G290" s="9"/>
      <c r="H290" s="9"/>
      <c r="I290" s="9"/>
      <c r="J290" s="9"/>
      <c r="K290" s="11"/>
      <c r="L290" s="9"/>
      <c r="M290" s="9"/>
      <c r="N290" s="9"/>
      <c r="O290" s="9"/>
      <c r="P290" s="11"/>
      <c r="Q290" s="9"/>
      <c r="R290" s="9"/>
      <c r="S290" s="9"/>
      <c r="T290" s="9"/>
      <c r="U290" s="11"/>
      <c r="V290" s="9"/>
      <c r="W290" s="9"/>
      <c r="X290" s="9"/>
      <c r="Y290" s="9"/>
      <c r="Z290" s="11"/>
      <c r="AA290" s="9"/>
    </row>
    <row r="291" spans="1:27">
      <c r="A291" s="14"/>
      <c r="B291" s="2"/>
      <c r="C291" s="2"/>
      <c r="D291" s="2"/>
      <c r="E291" s="2"/>
      <c r="F291" s="15"/>
      <c r="G291" s="9"/>
      <c r="H291" s="9"/>
      <c r="I291" s="9"/>
      <c r="J291" s="9"/>
      <c r="K291" s="11"/>
      <c r="L291" s="9"/>
      <c r="M291" s="9"/>
      <c r="N291" s="9"/>
      <c r="O291" s="9"/>
      <c r="P291" s="11"/>
      <c r="Q291" s="9"/>
      <c r="R291" s="9"/>
      <c r="S291" s="9"/>
      <c r="T291" s="9"/>
      <c r="U291" s="11"/>
      <c r="V291" s="9"/>
      <c r="W291" s="9"/>
      <c r="X291" s="9"/>
      <c r="Y291" s="9"/>
      <c r="Z291" s="11"/>
      <c r="AA291" s="9"/>
    </row>
    <row r="292" spans="1:27">
      <c r="A292" s="14"/>
      <c r="B292" s="2"/>
      <c r="C292" s="2"/>
      <c r="D292" s="2"/>
      <c r="E292" s="2"/>
      <c r="F292" s="15"/>
      <c r="G292" s="8"/>
      <c r="H292" s="8"/>
      <c r="I292" s="8"/>
      <c r="J292" s="8"/>
      <c r="K292" s="10"/>
      <c r="L292" s="8"/>
      <c r="M292" s="8"/>
      <c r="N292" s="8"/>
      <c r="O292" s="8"/>
      <c r="P292" s="10"/>
      <c r="Q292" s="8"/>
      <c r="R292" s="8"/>
      <c r="S292" s="8"/>
      <c r="T292" s="8"/>
      <c r="U292" s="10"/>
      <c r="V292" s="8"/>
      <c r="W292" s="8"/>
      <c r="X292" s="8"/>
      <c r="Y292" s="8"/>
      <c r="Z292" s="10"/>
      <c r="AA292" s="8"/>
    </row>
    <row r="293" spans="1:27">
      <c r="A293" s="14"/>
      <c r="B293" s="2"/>
      <c r="C293" s="2"/>
      <c r="D293" s="2"/>
      <c r="E293" s="2"/>
      <c r="F293" s="15"/>
      <c r="G293" s="8"/>
      <c r="H293" s="8"/>
      <c r="I293" s="8"/>
      <c r="J293" s="8"/>
      <c r="K293" s="10"/>
      <c r="L293" s="8"/>
      <c r="M293" s="8"/>
      <c r="N293" s="8"/>
      <c r="O293" s="8"/>
      <c r="P293" s="10"/>
      <c r="Q293" s="8"/>
      <c r="R293" s="8"/>
      <c r="S293" s="8"/>
      <c r="T293" s="8"/>
      <c r="U293" s="10"/>
      <c r="V293" s="8"/>
      <c r="W293" s="8"/>
      <c r="X293" s="8"/>
      <c r="Y293" s="8"/>
      <c r="Z293" s="10"/>
      <c r="AA293" s="8"/>
    </row>
    <row r="294" spans="1:27">
      <c r="A294" s="14"/>
      <c r="B294" s="2"/>
      <c r="C294" s="2"/>
      <c r="D294" s="2"/>
      <c r="E294" s="2"/>
      <c r="F294" s="15"/>
      <c r="G294" s="8"/>
      <c r="H294" s="8"/>
      <c r="I294" s="8"/>
      <c r="J294" s="8"/>
      <c r="K294" s="10"/>
      <c r="L294" s="8"/>
      <c r="M294" s="8"/>
      <c r="N294" s="8"/>
      <c r="O294" s="8"/>
      <c r="P294" s="10"/>
      <c r="Q294" s="8"/>
      <c r="R294" s="8"/>
      <c r="S294" s="8"/>
      <c r="T294" s="8"/>
      <c r="U294" s="10"/>
      <c r="V294" s="8"/>
      <c r="W294" s="8"/>
      <c r="X294" s="8"/>
      <c r="Y294" s="8"/>
      <c r="Z294" s="10"/>
      <c r="AA294" s="8"/>
    </row>
    <row r="295" spans="1:27">
      <c r="A295" s="14"/>
      <c r="B295" s="2"/>
      <c r="C295" s="2"/>
      <c r="D295" s="2"/>
      <c r="E295" s="2"/>
      <c r="F295" s="15"/>
      <c r="G295" s="8"/>
      <c r="H295" s="8"/>
      <c r="I295" s="8"/>
      <c r="J295" s="8"/>
      <c r="K295" s="10"/>
      <c r="L295" s="8"/>
      <c r="M295" s="8"/>
      <c r="N295" s="8"/>
      <c r="O295" s="8"/>
      <c r="P295" s="10"/>
      <c r="Q295" s="8"/>
      <c r="R295" s="8"/>
      <c r="S295" s="8"/>
      <c r="T295" s="8"/>
      <c r="U295" s="10"/>
      <c r="V295" s="8"/>
      <c r="W295" s="8"/>
      <c r="X295" s="8"/>
      <c r="Y295" s="8"/>
      <c r="Z295" s="10"/>
      <c r="AA295" s="8"/>
    </row>
    <row r="296" spans="1:27">
      <c r="A296" s="14"/>
      <c r="B296" s="2"/>
      <c r="C296" s="2"/>
      <c r="D296" s="2"/>
      <c r="E296" s="2"/>
      <c r="F296" s="15"/>
      <c r="G296" s="8"/>
      <c r="H296" s="8"/>
      <c r="I296" s="8"/>
      <c r="J296" s="8"/>
      <c r="K296" s="10"/>
      <c r="L296" s="8"/>
      <c r="M296" s="8"/>
      <c r="N296" s="8"/>
      <c r="O296" s="8"/>
      <c r="P296" s="10"/>
      <c r="Q296" s="8"/>
      <c r="R296" s="8"/>
      <c r="S296" s="8"/>
      <c r="T296" s="8"/>
      <c r="U296" s="10"/>
      <c r="V296" s="8"/>
      <c r="W296" s="8"/>
      <c r="X296" s="8"/>
      <c r="Y296" s="8"/>
      <c r="Z296" s="10"/>
      <c r="AA296" s="8"/>
    </row>
    <row r="297" spans="1:27">
      <c r="A297" s="14"/>
      <c r="B297" s="2"/>
      <c r="C297" s="2"/>
      <c r="D297" s="2"/>
      <c r="E297" s="2"/>
      <c r="F297" s="15"/>
      <c r="G297" s="9"/>
      <c r="H297" s="9"/>
      <c r="I297" s="9"/>
      <c r="J297" s="9"/>
      <c r="K297" s="11"/>
      <c r="L297" s="9"/>
      <c r="M297" s="9"/>
      <c r="N297" s="9"/>
      <c r="O297" s="9"/>
      <c r="P297" s="11"/>
      <c r="Q297" s="9"/>
      <c r="R297" s="9"/>
      <c r="S297" s="9"/>
      <c r="T297" s="9"/>
      <c r="U297" s="11"/>
      <c r="V297" s="9"/>
      <c r="W297" s="9"/>
      <c r="X297" s="9"/>
      <c r="Y297" s="9"/>
      <c r="Z297" s="11"/>
      <c r="AA297" s="9"/>
    </row>
    <row r="298" spans="1:27">
      <c r="A298" s="14"/>
      <c r="B298" s="2"/>
      <c r="C298" s="2"/>
      <c r="D298" s="2"/>
      <c r="E298" s="2"/>
      <c r="F298" s="15"/>
      <c r="G298" s="9"/>
      <c r="H298" s="9"/>
      <c r="I298" s="9"/>
      <c r="J298" s="9"/>
      <c r="K298" s="11"/>
      <c r="L298" s="9"/>
      <c r="M298" s="9"/>
      <c r="N298" s="9"/>
      <c r="O298" s="9"/>
      <c r="P298" s="11"/>
      <c r="Q298" s="9"/>
      <c r="R298" s="9"/>
      <c r="S298" s="9"/>
      <c r="T298" s="9"/>
      <c r="U298" s="11"/>
      <c r="V298" s="9"/>
      <c r="W298" s="9"/>
      <c r="X298" s="9"/>
      <c r="Y298" s="9"/>
      <c r="Z298" s="11"/>
      <c r="AA298" s="9"/>
    </row>
    <row r="299" spans="1:27">
      <c r="A299" s="14"/>
      <c r="B299" s="2"/>
      <c r="C299" s="2"/>
      <c r="D299" s="2"/>
      <c r="E299" s="2"/>
      <c r="F299" s="15"/>
      <c r="G299" s="9"/>
      <c r="H299" s="9"/>
      <c r="I299" s="9"/>
      <c r="J299" s="9"/>
      <c r="K299" s="11"/>
      <c r="L299" s="9"/>
      <c r="M299" s="9"/>
      <c r="N299" s="9"/>
      <c r="O299" s="9"/>
      <c r="P299" s="11"/>
      <c r="Q299" s="9"/>
      <c r="R299" s="9"/>
      <c r="S299" s="9"/>
      <c r="T299" s="9"/>
      <c r="U299" s="11"/>
      <c r="V299" s="9"/>
      <c r="W299" s="9"/>
      <c r="X299" s="9"/>
      <c r="Y299" s="9"/>
      <c r="Z299" s="11"/>
      <c r="AA299" s="9"/>
    </row>
    <row r="300" spans="1:27">
      <c r="A300" s="14"/>
      <c r="B300" s="2"/>
      <c r="C300" s="2"/>
      <c r="D300" s="2"/>
      <c r="E300" s="2"/>
      <c r="F300" s="15"/>
      <c r="G300" s="9"/>
      <c r="H300" s="9"/>
      <c r="I300" s="9"/>
      <c r="J300" s="9"/>
      <c r="K300" s="11"/>
      <c r="L300" s="9"/>
      <c r="M300" s="9"/>
      <c r="N300" s="9"/>
      <c r="O300" s="9"/>
      <c r="P300" s="11"/>
      <c r="Q300" s="9"/>
      <c r="R300" s="9"/>
      <c r="S300" s="9"/>
      <c r="T300" s="9"/>
      <c r="U300" s="11"/>
      <c r="V300" s="9"/>
      <c r="W300" s="9"/>
      <c r="X300" s="9"/>
      <c r="Y300" s="9"/>
      <c r="Z300" s="11"/>
      <c r="AA300" s="9"/>
    </row>
    <row r="301" spans="1:27">
      <c r="A301" s="14"/>
      <c r="B301" s="2"/>
      <c r="C301" s="2"/>
      <c r="D301" s="2"/>
      <c r="E301" s="2"/>
      <c r="F301" s="15"/>
      <c r="G301" s="9"/>
      <c r="H301" s="9"/>
      <c r="I301" s="9"/>
      <c r="J301" s="9"/>
      <c r="K301" s="11"/>
      <c r="L301" s="9"/>
      <c r="M301" s="9"/>
      <c r="N301" s="9"/>
      <c r="O301" s="9"/>
      <c r="P301" s="11"/>
      <c r="Q301" s="9"/>
      <c r="R301" s="9"/>
      <c r="S301" s="9"/>
      <c r="T301" s="9"/>
      <c r="U301" s="11"/>
      <c r="V301" s="9"/>
      <c r="W301" s="9"/>
      <c r="X301" s="9"/>
      <c r="Y301" s="9"/>
      <c r="Z301" s="11"/>
      <c r="AA301" s="9"/>
    </row>
    <row r="302" spans="1:27">
      <c r="A302" s="14"/>
      <c r="B302" s="2"/>
      <c r="C302" s="2"/>
      <c r="D302" s="2"/>
      <c r="E302" s="2"/>
      <c r="F302" s="15"/>
      <c r="G302" s="8"/>
      <c r="H302" s="8"/>
      <c r="I302" s="8"/>
      <c r="J302" s="8"/>
      <c r="K302" s="10"/>
      <c r="L302" s="8"/>
      <c r="M302" s="8"/>
      <c r="N302" s="8"/>
      <c r="O302" s="8"/>
      <c r="P302" s="10"/>
      <c r="Q302" s="8"/>
      <c r="R302" s="8"/>
      <c r="S302" s="8"/>
      <c r="T302" s="8"/>
      <c r="U302" s="10"/>
      <c r="V302" s="8"/>
      <c r="W302" s="8"/>
      <c r="X302" s="8"/>
      <c r="Y302" s="8"/>
      <c r="Z302" s="10"/>
      <c r="AA302" s="8"/>
    </row>
    <row r="303" spans="1:27">
      <c r="A303" s="14"/>
      <c r="B303" s="2"/>
      <c r="C303" s="2"/>
      <c r="D303" s="2"/>
      <c r="E303" s="2"/>
      <c r="F303" s="15"/>
      <c r="G303" s="8"/>
      <c r="H303" s="8"/>
      <c r="I303" s="8"/>
      <c r="J303" s="8"/>
      <c r="K303" s="10"/>
      <c r="L303" s="8"/>
      <c r="M303" s="8"/>
      <c r="N303" s="8"/>
      <c r="O303" s="8"/>
      <c r="P303" s="10"/>
      <c r="Q303" s="8"/>
      <c r="R303" s="8"/>
      <c r="S303" s="8"/>
      <c r="T303" s="8"/>
      <c r="U303" s="10"/>
      <c r="V303" s="8"/>
      <c r="W303" s="8"/>
      <c r="X303" s="8"/>
      <c r="Y303" s="8"/>
      <c r="Z303" s="10"/>
      <c r="AA303" s="8"/>
    </row>
    <row r="304" spans="1:27">
      <c r="A304" s="14"/>
      <c r="B304" s="2"/>
      <c r="C304" s="2"/>
      <c r="D304" s="2"/>
      <c r="E304" s="2"/>
      <c r="F304" s="15"/>
      <c r="G304" s="8"/>
      <c r="H304" s="8"/>
      <c r="I304" s="8"/>
      <c r="J304" s="8"/>
      <c r="K304" s="10"/>
      <c r="L304" s="8"/>
      <c r="M304" s="8"/>
      <c r="N304" s="8"/>
      <c r="O304" s="8"/>
      <c r="P304" s="10"/>
      <c r="Q304" s="8"/>
      <c r="R304" s="8"/>
      <c r="S304" s="8"/>
      <c r="T304" s="8"/>
      <c r="U304" s="10"/>
      <c r="V304" s="8"/>
      <c r="W304" s="8"/>
      <c r="X304" s="8"/>
      <c r="Y304" s="8"/>
      <c r="Z304" s="10"/>
      <c r="AA304" s="8"/>
    </row>
    <row r="305" spans="1:27">
      <c r="A305" s="14"/>
      <c r="B305" s="2"/>
      <c r="C305" s="2"/>
      <c r="D305" s="2"/>
      <c r="E305" s="2"/>
      <c r="F305" s="15"/>
      <c r="G305" s="8"/>
      <c r="H305" s="8"/>
      <c r="I305" s="8"/>
      <c r="J305" s="8"/>
      <c r="K305" s="10"/>
      <c r="L305" s="8"/>
      <c r="M305" s="8"/>
      <c r="N305" s="8"/>
      <c r="O305" s="8"/>
      <c r="P305" s="10"/>
      <c r="Q305" s="8"/>
      <c r="R305" s="8"/>
      <c r="S305" s="8"/>
      <c r="T305" s="8"/>
      <c r="U305" s="10"/>
      <c r="V305" s="8"/>
      <c r="W305" s="8"/>
      <c r="X305" s="8"/>
      <c r="Y305" s="8"/>
      <c r="Z305" s="10"/>
      <c r="AA305" s="8"/>
    </row>
    <row r="306" spans="1:27">
      <c r="A306" s="14"/>
      <c r="B306" s="2"/>
      <c r="C306" s="2"/>
      <c r="D306" s="2"/>
      <c r="E306" s="2"/>
      <c r="F306" s="15"/>
      <c r="G306" s="8"/>
      <c r="H306" s="8"/>
      <c r="I306" s="8"/>
      <c r="J306" s="8"/>
      <c r="K306" s="10"/>
      <c r="L306" s="8"/>
      <c r="M306" s="8"/>
      <c r="N306" s="8"/>
      <c r="O306" s="8"/>
      <c r="P306" s="10"/>
      <c r="Q306" s="8"/>
      <c r="R306" s="8"/>
      <c r="S306" s="8"/>
      <c r="T306" s="8"/>
      <c r="U306" s="10"/>
      <c r="V306" s="8"/>
      <c r="W306" s="8"/>
      <c r="X306" s="8"/>
      <c r="Y306" s="8"/>
      <c r="Z306" s="10"/>
      <c r="AA306" s="8"/>
    </row>
    <row r="307" spans="1:27">
      <c r="A307" s="14"/>
      <c r="B307" s="2"/>
      <c r="C307" s="2"/>
      <c r="D307" s="2"/>
      <c r="E307" s="2"/>
      <c r="F307" s="15"/>
      <c r="G307" s="9"/>
      <c r="H307" s="9"/>
      <c r="I307" s="9"/>
      <c r="J307" s="9"/>
      <c r="K307" s="11"/>
      <c r="L307" s="9"/>
      <c r="M307" s="9"/>
      <c r="N307" s="9"/>
      <c r="O307" s="9"/>
      <c r="P307" s="11"/>
      <c r="Q307" s="9"/>
      <c r="R307" s="9"/>
      <c r="S307" s="9"/>
      <c r="T307" s="9"/>
      <c r="U307" s="11"/>
      <c r="V307" s="9"/>
      <c r="W307" s="9"/>
      <c r="X307" s="9"/>
      <c r="Y307" s="9"/>
      <c r="Z307" s="11"/>
      <c r="AA307" s="9"/>
    </row>
    <row r="308" spans="1:27">
      <c r="A308" s="14"/>
      <c r="B308" s="2"/>
      <c r="C308" s="2"/>
      <c r="D308" s="2"/>
      <c r="E308" s="2"/>
      <c r="F308" s="15"/>
      <c r="G308" s="9"/>
      <c r="H308" s="9"/>
      <c r="I308" s="9"/>
      <c r="J308" s="9"/>
      <c r="K308" s="11"/>
      <c r="L308" s="9"/>
      <c r="M308" s="9"/>
      <c r="N308" s="9"/>
      <c r="O308" s="9"/>
      <c r="P308" s="11"/>
      <c r="Q308" s="9"/>
      <c r="R308" s="9"/>
      <c r="S308" s="9"/>
      <c r="T308" s="9"/>
      <c r="U308" s="11"/>
      <c r="V308" s="9"/>
      <c r="W308" s="9"/>
      <c r="X308" s="9"/>
      <c r="Y308" s="9"/>
      <c r="Z308" s="11"/>
      <c r="AA308" s="9"/>
    </row>
    <row r="309" spans="1:27">
      <c r="A309" s="14"/>
      <c r="B309" s="2"/>
      <c r="C309" s="2"/>
      <c r="D309" s="2"/>
      <c r="E309" s="2"/>
      <c r="F309" s="15"/>
      <c r="G309" s="9"/>
      <c r="H309" s="9"/>
      <c r="I309" s="9"/>
      <c r="J309" s="9"/>
      <c r="K309" s="11"/>
      <c r="L309" s="9"/>
      <c r="M309" s="9"/>
      <c r="N309" s="9"/>
      <c r="O309" s="9"/>
      <c r="P309" s="11"/>
      <c r="Q309" s="9"/>
      <c r="R309" s="9"/>
      <c r="S309" s="9"/>
      <c r="T309" s="9"/>
      <c r="U309" s="11"/>
      <c r="V309" s="9"/>
      <c r="W309" s="9"/>
      <c r="X309" s="9"/>
      <c r="Y309" s="9"/>
      <c r="Z309" s="11"/>
      <c r="AA309" s="9"/>
    </row>
    <row r="310" spans="1:27">
      <c r="A310" s="14"/>
      <c r="B310" s="2"/>
      <c r="C310" s="2"/>
      <c r="D310" s="2"/>
      <c r="E310" s="2"/>
      <c r="F310" s="15"/>
      <c r="G310" s="9"/>
      <c r="H310" s="9"/>
      <c r="I310" s="9"/>
      <c r="J310" s="9"/>
      <c r="K310" s="11"/>
      <c r="L310" s="9"/>
      <c r="M310" s="9"/>
      <c r="N310" s="9"/>
      <c r="O310" s="9"/>
      <c r="P310" s="11"/>
      <c r="Q310" s="9"/>
      <c r="R310" s="9"/>
      <c r="S310" s="9"/>
      <c r="T310" s="9"/>
      <c r="U310" s="11"/>
      <c r="V310" s="9"/>
      <c r="W310" s="9"/>
      <c r="X310" s="9"/>
      <c r="Y310" s="9"/>
      <c r="Z310" s="11"/>
      <c r="AA310" s="9"/>
    </row>
    <row r="311" spans="1:27">
      <c r="A311" s="14"/>
      <c r="B311" s="2"/>
      <c r="C311" s="2"/>
      <c r="D311" s="2"/>
      <c r="E311" s="2"/>
      <c r="F311" s="15"/>
      <c r="G311" s="9"/>
      <c r="H311" s="9"/>
      <c r="I311" s="9"/>
      <c r="J311" s="9"/>
      <c r="K311" s="11"/>
      <c r="L311" s="9"/>
      <c r="M311" s="9"/>
      <c r="N311" s="9"/>
      <c r="O311" s="9"/>
      <c r="P311" s="11"/>
      <c r="Q311" s="9"/>
      <c r="R311" s="9"/>
      <c r="S311" s="9"/>
      <c r="T311" s="9"/>
      <c r="U311" s="11"/>
      <c r="V311" s="9"/>
      <c r="W311" s="9"/>
      <c r="X311" s="9"/>
      <c r="Y311" s="9"/>
      <c r="Z311" s="11"/>
      <c r="AA311" s="9"/>
    </row>
    <row r="312" spans="1:27">
      <c r="A312" s="14"/>
      <c r="B312" s="2"/>
      <c r="C312" s="2"/>
      <c r="D312" s="2"/>
      <c r="E312" s="2"/>
      <c r="F312" s="15"/>
      <c r="G312" s="8"/>
      <c r="H312" s="8"/>
      <c r="I312" s="8"/>
      <c r="J312" s="8"/>
      <c r="K312" s="10"/>
      <c r="L312" s="8"/>
      <c r="M312" s="8"/>
      <c r="N312" s="8"/>
      <c r="O312" s="8"/>
      <c r="P312" s="10"/>
      <c r="Q312" s="8"/>
      <c r="R312" s="8"/>
      <c r="S312" s="8"/>
      <c r="T312" s="8"/>
      <c r="U312" s="10"/>
      <c r="V312" s="8"/>
      <c r="W312" s="8"/>
      <c r="X312" s="8"/>
      <c r="Y312" s="8"/>
      <c r="Z312" s="10"/>
      <c r="AA312" s="8"/>
    </row>
    <row r="313" spans="1:27">
      <c r="A313" s="14"/>
      <c r="B313" s="2"/>
      <c r="C313" s="2"/>
      <c r="D313" s="2"/>
      <c r="E313" s="2"/>
      <c r="F313" s="15"/>
      <c r="G313" s="8"/>
      <c r="H313" s="8"/>
      <c r="I313" s="8"/>
      <c r="J313" s="8"/>
      <c r="K313" s="10"/>
      <c r="L313" s="8"/>
      <c r="M313" s="8"/>
      <c r="N313" s="8"/>
      <c r="O313" s="8"/>
      <c r="P313" s="10"/>
      <c r="Q313" s="8"/>
      <c r="R313" s="8"/>
      <c r="S313" s="8"/>
      <c r="T313" s="8"/>
      <c r="U313" s="10"/>
      <c r="V313" s="8"/>
      <c r="W313" s="8"/>
      <c r="X313" s="8"/>
      <c r="Y313" s="8"/>
      <c r="Z313" s="10"/>
      <c r="AA313" s="8"/>
    </row>
    <row r="314" spans="1:27">
      <c r="A314" s="14"/>
      <c r="B314" s="2"/>
      <c r="C314" s="2"/>
      <c r="D314" s="2"/>
      <c r="E314" s="2"/>
      <c r="F314" s="15"/>
      <c r="G314" s="8"/>
      <c r="H314" s="8"/>
      <c r="I314" s="8"/>
      <c r="J314" s="8"/>
      <c r="K314" s="10"/>
      <c r="L314" s="8"/>
      <c r="M314" s="8"/>
      <c r="N314" s="8"/>
      <c r="O314" s="8"/>
      <c r="P314" s="10"/>
      <c r="Q314" s="8"/>
      <c r="R314" s="8"/>
      <c r="S314" s="8"/>
      <c r="T314" s="8"/>
      <c r="U314" s="10"/>
      <c r="V314" s="8"/>
      <c r="W314" s="8"/>
      <c r="X314" s="8"/>
      <c r="Y314" s="8"/>
      <c r="Z314" s="10"/>
      <c r="AA314" s="8"/>
    </row>
    <row r="315" spans="1:27">
      <c r="A315" s="14"/>
      <c r="B315" s="2"/>
      <c r="C315" s="2"/>
      <c r="D315" s="2"/>
      <c r="E315" s="2"/>
      <c r="F315" s="15"/>
      <c r="G315" s="8"/>
      <c r="H315" s="8"/>
      <c r="I315" s="8"/>
      <c r="J315" s="8"/>
      <c r="K315" s="10"/>
      <c r="L315" s="8"/>
      <c r="M315" s="8"/>
      <c r="N315" s="8"/>
      <c r="O315" s="8"/>
      <c r="P315" s="10"/>
      <c r="Q315" s="8"/>
      <c r="R315" s="8"/>
      <c r="S315" s="8"/>
      <c r="T315" s="8"/>
      <c r="U315" s="10"/>
      <c r="V315" s="8"/>
      <c r="W315" s="8"/>
      <c r="X315" s="8"/>
      <c r="Y315" s="8"/>
      <c r="Z315" s="10"/>
      <c r="AA315" s="8"/>
    </row>
    <row r="316" spans="1:27">
      <c r="A316" s="14"/>
      <c r="B316" s="2"/>
      <c r="C316" s="2"/>
      <c r="D316" s="2"/>
      <c r="E316" s="2"/>
      <c r="F316" s="15"/>
      <c r="G316" s="8"/>
      <c r="H316" s="8"/>
      <c r="I316" s="8"/>
      <c r="J316" s="8"/>
      <c r="K316" s="10"/>
      <c r="L316" s="8"/>
      <c r="M316" s="8"/>
      <c r="N316" s="8"/>
      <c r="O316" s="8"/>
      <c r="P316" s="10"/>
      <c r="Q316" s="8"/>
      <c r="R316" s="8"/>
      <c r="S316" s="8"/>
      <c r="T316" s="8"/>
      <c r="U316" s="10"/>
      <c r="V316" s="8"/>
      <c r="W316" s="8"/>
      <c r="X316" s="8"/>
      <c r="Y316" s="8"/>
      <c r="Z316" s="10"/>
      <c r="AA316" s="8"/>
    </row>
    <row r="317" spans="1:27">
      <c r="A317" s="14"/>
      <c r="B317" s="2"/>
      <c r="C317" s="2"/>
      <c r="D317" s="2"/>
      <c r="E317" s="2"/>
      <c r="F317" s="15"/>
      <c r="G317" s="9"/>
      <c r="H317" s="9"/>
      <c r="I317" s="9"/>
      <c r="J317" s="9"/>
      <c r="K317" s="11"/>
      <c r="L317" s="9"/>
      <c r="M317" s="9"/>
      <c r="N317" s="9"/>
      <c r="O317" s="9"/>
      <c r="P317" s="11"/>
      <c r="Q317" s="9"/>
      <c r="R317" s="9"/>
      <c r="S317" s="9"/>
      <c r="T317" s="9"/>
      <c r="U317" s="11"/>
      <c r="V317" s="9"/>
      <c r="W317" s="9"/>
      <c r="X317" s="9"/>
      <c r="Y317" s="9"/>
      <c r="Z317" s="11"/>
      <c r="AA317" s="9"/>
    </row>
    <row r="318" spans="1:27">
      <c r="A318" s="14"/>
      <c r="B318" s="2"/>
      <c r="C318" s="2"/>
      <c r="D318" s="2"/>
      <c r="E318" s="2"/>
      <c r="F318" s="15"/>
      <c r="G318" s="9"/>
      <c r="H318" s="9"/>
      <c r="I318" s="9"/>
      <c r="J318" s="9"/>
      <c r="K318" s="11"/>
      <c r="L318" s="9"/>
      <c r="M318" s="9"/>
      <c r="N318" s="9"/>
      <c r="O318" s="9"/>
      <c r="P318" s="11"/>
      <c r="Q318" s="9"/>
      <c r="R318" s="9"/>
      <c r="S318" s="9"/>
      <c r="T318" s="9"/>
      <c r="U318" s="11"/>
      <c r="V318" s="9"/>
      <c r="W318" s="9"/>
      <c r="X318" s="9"/>
      <c r="Y318" s="9"/>
      <c r="Z318" s="11"/>
      <c r="AA318" s="9"/>
    </row>
    <row r="319" spans="1:27">
      <c r="A319" s="14"/>
      <c r="B319" s="2"/>
      <c r="C319" s="2"/>
      <c r="D319" s="2"/>
      <c r="E319" s="2"/>
      <c r="F319" s="15"/>
      <c r="G319" s="9"/>
      <c r="H319" s="9"/>
      <c r="I319" s="9"/>
      <c r="J319" s="9"/>
      <c r="K319" s="11"/>
      <c r="L319" s="9"/>
      <c r="M319" s="9"/>
      <c r="N319" s="9"/>
      <c r="O319" s="9"/>
      <c r="P319" s="11"/>
      <c r="Q319" s="9"/>
      <c r="R319" s="9"/>
      <c r="S319" s="9"/>
      <c r="T319" s="9"/>
      <c r="U319" s="11"/>
      <c r="V319" s="9"/>
      <c r="W319" s="9"/>
      <c r="X319" s="9"/>
      <c r="Y319" s="9"/>
      <c r="Z319" s="11"/>
      <c r="AA319" s="9"/>
    </row>
    <row r="320" spans="1:27">
      <c r="A320" s="14"/>
      <c r="B320" s="2"/>
      <c r="C320" s="2"/>
      <c r="D320" s="2"/>
      <c r="E320" s="2"/>
      <c r="F320" s="15"/>
      <c r="G320" s="9"/>
      <c r="H320" s="9"/>
      <c r="I320" s="9"/>
      <c r="J320" s="9"/>
      <c r="K320" s="11"/>
      <c r="L320" s="9"/>
      <c r="M320" s="9"/>
      <c r="N320" s="9"/>
      <c r="O320" s="9"/>
      <c r="P320" s="11"/>
      <c r="Q320" s="9"/>
      <c r="R320" s="9"/>
      <c r="S320" s="9"/>
      <c r="T320" s="9"/>
      <c r="U320" s="11"/>
      <c r="V320" s="9"/>
      <c r="W320" s="9"/>
      <c r="X320" s="9"/>
      <c r="Y320" s="9"/>
      <c r="Z320" s="11"/>
      <c r="AA320" s="9"/>
    </row>
    <row r="321" spans="1:27">
      <c r="A321" s="14"/>
      <c r="B321" s="2"/>
      <c r="C321" s="2"/>
      <c r="D321" s="2"/>
      <c r="E321" s="2"/>
      <c r="F321" s="15"/>
      <c r="G321" s="9"/>
      <c r="H321" s="9"/>
      <c r="I321" s="9"/>
      <c r="J321" s="9"/>
      <c r="K321" s="11"/>
      <c r="L321" s="9"/>
      <c r="M321" s="9"/>
      <c r="N321" s="9"/>
      <c r="O321" s="9"/>
      <c r="P321" s="11"/>
      <c r="Q321" s="9"/>
      <c r="R321" s="9"/>
      <c r="S321" s="9"/>
      <c r="T321" s="9"/>
      <c r="U321" s="11"/>
      <c r="V321" s="9"/>
      <c r="W321" s="9"/>
      <c r="X321" s="9"/>
      <c r="Y321" s="9"/>
      <c r="Z321" s="11"/>
      <c r="AA321" s="9"/>
    </row>
    <row r="322" spans="1:27">
      <c r="A322" s="14"/>
      <c r="B322" s="2"/>
      <c r="C322" s="2"/>
      <c r="D322" s="2"/>
      <c r="E322" s="2"/>
      <c r="F322" s="15"/>
      <c r="G322" s="8"/>
      <c r="H322" s="8"/>
      <c r="I322" s="8"/>
      <c r="J322" s="8"/>
      <c r="K322" s="10"/>
      <c r="L322" s="8"/>
      <c r="M322" s="8"/>
      <c r="N322" s="8"/>
      <c r="O322" s="8"/>
      <c r="P322" s="10"/>
      <c r="Q322" s="8"/>
      <c r="R322" s="8"/>
      <c r="S322" s="8"/>
      <c r="T322" s="8"/>
      <c r="U322" s="10"/>
      <c r="V322" s="8"/>
      <c r="W322" s="8"/>
      <c r="X322" s="8"/>
      <c r="Y322" s="8"/>
      <c r="Z322" s="10"/>
      <c r="AA322" s="8"/>
    </row>
    <row r="323" spans="1:27">
      <c r="A323" s="14"/>
      <c r="B323" s="2"/>
      <c r="C323" s="2"/>
      <c r="D323" s="2"/>
      <c r="E323" s="2"/>
      <c r="F323" s="15"/>
      <c r="G323" s="8"/>
      <c r="H323" s="8"/>
      <c r="I323" s="8"/>
      <c r="J323" s="8"/>
      <c r="K323" s="10"/>
      <c r="L323" s="8"/>
      <c r="M323" s="8"/>
      <c r="N323" s="8"/>
      <c r="O323" s="8"/>
      <c r="P323" s="10"/>
      <c r="Q323" s="8"/>
      <c r="R323" s="8"/>
      <c r="S323" s="8"/>
      <c r="T323" s="8"/>
      <c r="U323" s="10"/>
      <c r="V323" s="8"/>
      <c r="W323" s="8"/>
      <c r="X323" s="8"/>
      <c r="Y323" s="8"/>
      <c r="Z323" s="10"/>
      <c r="AA323" s="8"/>
    </row>
    <row r="324" spans="1:27">
      <c r="A324" s="14"/>
      <c r="B324" s="2"/>
      <c r="C324" s="2"/>
      <c r="D324" s="2"/>
      <c r="E324" s="2"/>
      <c r="F324" s="15"/>
      <c r="G324" s="8"/>
      <c r="H324" s="8"/>
      <c r="I324" s="8"/>
      <c r="J324" s="8"/>
      <c r="K324" s="10"/>
      <c r="L324" s="8"/>
      <c r="M324" s="8"/>
      <c r="N324" s="8"/>
      <c r="O324" s="8"/>
      <c r="P324" s="10"/>
      <c r="Q324" s="8"/>
      <c r="R324" s="8"/>
      <c r="S324" s="8"/>
      <c r="T324" s="8"/>
      <c r="U324" s="10"/>
      <c r="V324" s="8"/>
      <c r="W324" s="8"/>
      <c r="X324" s="8"/>
      <c r="Y324" s="8"/>
      <c r="Z324" s="10"/>
      <c r="AA324" s="8"/>
    </row>
    <row r="325" spans="1:27">
      <c r="A325" s="14"/>
      <c r="B325" s="2"/>
      <c r="C325" s="2"/>
      <c r="D325" s="2"/>
      <c r="E325" s="2"/>
      <c r="F325" s="15"/>
      <c r="G325" s="8"/>
      <c r="H325" s="8"/>
      <c r="I325" s="8"/>
      <c r="J325" s="8"/>
      <c r="K325" s="10"/>
      <c r="L325" s="8"/>
      <c r="M325" s="8"/>
      <c r="N325" s="8"/>
      <c r="O325" s="8"/>
      <c r="P325" s="10"/>
      <c r="Q325" s="8"/>
      <c r="R325" s="8"/>
      <c r="S325" s="8"/>
      <c r="T325" s="8"/>
      <c r="U325" s="10"/>
      <c r="V325" s="8"/>
      <c r="W325" s="8"/>
      <c r="X325" s="8"/>
      <c r="Y325" s="8"/>
      <c r="Z325" s="10"/>
      <c r="AA325" s="8"/>
    </row>
    <row r="326" spans="1:27">
      <c r="A326" s="14"/>
      <c r="B326" s="2"/>
      <c r="C326" s="2"/>
      <c r="D326" s="2"/>
      <c r="E326" s="2"/>
      <c r="F326" s="15"/>
      <c r="G326" s="8"/>
      <c r="H326" s="8"/>
      <c r="I326" s="8"/>
      <c r="J326" s="8"/>
      <c r="K326" s="10"/>
      <c r="L326" s="8"/>
      <c r="M326" s="8"/>
      <c r="N326" s="8"/>
      <c r="O326" s="8"/>
      <c r="P326" s="10"/>
      <c r="Q326" s="8"/>
      <c r="R326" s="8"/>
      <c r="S326" s="8"/>
      <c r="T326" s="8"/>
      <c r="U326" s="10"/>
      <c r="V326" s="8"/>
      <c r="W326" s="8"/>
      <c r="X326" s="8"/>
      <c r="Y326" s="8"/>
      <c r="Z326" s="10"/>
      <c r="AA326" s="8"/>
    </row>
    <row r="327" spans="1:27">
      <c r="A327" s="14"/>
      <c r="B327" s="2"/>
      <c r="C327" s="2"/>
      <c r="D327" s="2"/>
      <c r="E327" s="2"/>
      <c r="F327" s="15"/>
      <c r="G327" s="9"/>
      <c r="H327" s="9"/>
      <c r="I327" s="9"/>
      <c r="J327" s="9"/>
      <c r="K327" s="11"/>
      <c r="L327" s="9"/>
      <c r="M327" s="9"/>
      <c r="N327" s="9"/>
      <c r="O327" s="9"/>
      <c r="P327" s="11"/>
      <c r="Q327" s="9"/>
      <c r="R327" s="9"/>
      <c r="S327" s="9"/>
      <c r="T327" s="9"/>
      <c r="U327" s="11"/>
      <c r="V327" s="9"/>
      <c r="W327" s="9"/>
      <c r="X327" s="9"/>
      <c r="Y327" s="9"/>
      <c r="Z327" s="11"/>
      <c r="AA327" s="9"/>
    </row>
    <row r="328" spans="1:27">
      <c r="A328" s="14"/>
      <c r="B328" s="2"/>
      <c r="C328" s="2"/>
      <c r="D328" s="2"/>
      <c r="E328" s="2"/>
      <c r="F328" s="15"/>
      <c r="G328" s="9"/>
      <c r="H328" s="9"/>
      <c r="I328" s="9"/>
      <c r="J328" s="9"/>
      <c r="K328" s="11"/>
      <c r="L328" s="9"/>
      <c r="M328" s="9"/>
      <c r="N328" s="9"/>
      <c r="O328" s="9"/>
      <c r="P328" s="11"/>
      <c r="Q328" s="9"/>
      <c r="R328" s="9"/>
      <c r="S328" s="9"/>
      <c r="T328" s="9"/>
      <c r="U328" s="11"/>
      <c r="V328" s="9"/>
      <c r="W328" s="9"/>
      <c r="X328" s="9"/>
      <c r="Y328" s="9"/>
      <c r="Z328" s="11"/>
      <c r="AA328" s="9"/>
    </row>
    <row r="329" spans="1:27">
      <c r="A329" s="14"/>
      <c r="B329" s="2"/>
      <c r="C329" s="2"/>
      <c r="D329" s="2"/>
      <c r="E329" s="2"/>
      <c r="F329" s="15"/>
      <c r="G329" s="9"/>
      <c r="H329" s="9"/>
      <c r="I329" s="9"/>
      <c r="J329" s="9"/>
      <c r="K329" s="11"/>
      <c r="L329" s="9"/>
      <c r="M329" s="9"/>
      <c r="N329" s="9"/>
      <c r="O329" s="9"/>
      <c r="P329" s="11"/>
      <c r="Q329" s="9"/>
      <c r="R329" s="9"/>
      <c r="S329" s="9"/>
      <c r="T329" s="9"/>
      <c r="U329" s="11"/>
      <c r="V329" s="9"/>
      <c r="W329" s="9"/>
      <c r="X329" s="9"/>
      <c r="Y329" s="9"/>
      <c r="Z329" s="11"/>
      <c r="AA329" s="9"/>
    </row>
    <row r="330" spans="1:27">
      <c r="A330" s="14"/>
      <c r="B330" s="2"/>
      <c r="C330" s="2"/>
      <c r="D330" s="2"/>
      <c r="E330" s="2"/>
      <c r="F330" s="15"/>
      <c r="G330" s="9"/>
      <c r="H330" s="9"/>
      <c r="I330" s="9"/>
      <c r="J330" s="9"/>
      <c r="K330" s="11"/>
      <c r="L330" s="9"/>
      <c r="M330" s="9"/>
      <c r="N330" s="9"/>
      <c r="O330" s="9"/>
      <c r="P330" s="11"/>
      <c r="Q330" s="9"/>
      <c r="R330" s="9"/>
      <c r="S330" s="9"/>
      <c r="T330" s="9"/>
      <c r="U330" s="11"/>
      <c r="V330" s="9"/>
      <c r="W330" s="9"/>
      <c r="X330" s="9"/>
      <c r="Y330" s="9"/>
      <c r="Z330" s="11"/>
      <c r="AA330" s="9"/>
    </row>
    <row r="331" spans="1:27">
      <c r="A331" s="14"/>
      <c r="B331" s="2"/>
      <c r="C331" s="2"/>
      <c r="D331" s="2"/>
      <c r="E331" s="2"/>
      <c r="F331" s="15"/>
      <c r="G331" s="9"/>
      <c r="H331" s="9"/>
      <c r="I331" s="9"/>
      <c r="J331" s="9"/>
      <c r="K331" s="11"/>
      <c r="L331" s="9"/>
      <c r="M331" s="9"/>
      <c r="N331" s="9"/>
      <c r="O331" s="9"/>
      <c r="P331" s="11"/>
      <c r="Q331" s="9"/>
      <c r="R331" s="9"/>
      <c r="S331" s="9"/>
      <c r="T331" s="9"/>
      <c r="U331" s="11"/>
      <c r="V331" s="9"/>
      <c r="W331" s="9"/>
      <c r="X331" s="9"/>
      <c r="Y331" s="9"/>
      <c r="Z331" s="11"/>
      <c r="AA331" s="9"/>
    </row>
    <row r="332" spans="1:27">
      <c r="A332" s="14"/>
      <c r="B332" s="2"/>
      <c r="C332" s="2"/>
      <c r="D332" s="2"/>
      <c r="E332" s="2"/>
      <c r="F332" s="15"/>
      <c r="G332" s="8"/>
      <c r="H332" s="8"/>
      <c r="I332" s="8"/>
      <c r="J332" s="8"/>
      <c r="K332" s="10"/>
      <c r="L332" s="8"/>
      <c r="M332" s="8"/>
      <c r="N332" s="8"/>
      <c r="O332" s="8"/>
      <c r="P332" s="10"/>
      <c r="Q332" s="8"/>
      <c r="R332" s="8"/>
      <c r="S332" s="8"/>
      <c r="T332" s="8"/>
      <c r="U332" s="10"/>
      <c r="V332" s="8"/>
      <c r="W332" s="8"/>
      <c r="X332" s="8"/>
      <c r="Y332" s="8"/>
      <c r="Z332" s="10"/>
      <c r="AA332" s="8"/>
    </row>
    <row r="333" spans="1:27">
      <c r="A333" s="14"/>
      <c r="B333" s="2"/>
      <c r="C333" s="2"/>
      <c r="D333" s="2"/>
      <c r="E333" s="2"/>
      <c r="F333" s="15"/>
      <c r="G333" s="8"/>
      <c r="H333" s="8"/>
      <c r="I333" s="8"/>
      <c r="J333" s="8"/>
      <c r="K333" s="10"/>
      <c r="L333" s="8"/>
      <c r="M333" s="8"/>
      <c r="N333" s="8"/>
      <c r="O333" s="8"/>
      <c r="P333" s="10"/>
      <c r="Q333" s="8"/>
      <c r="R333" s="8"/>
      <c r="S333" s="8"/>
      <c r="T333" s="8"/>
      <c r="U333" s="10"/>
      <c r="V333" s="8"/>
      <c r="W333" s="8"/>
      <c r="X333" s="8"/>
      <c r="Y333" s="8"/>
      <c r="Z333" s="10"/>
      <c r="AA333" s="8"/>
    </row>
    <row r="334" spans="1:27">
      <c r="A334" s="14"/>
      <c r="B334" s="2"/>
      <c r="C334" s="2"/>
      <c r="D334" s="2"/>
      <c r="E334" s="2"/>
      <c r="F334" s="15"/>
      <c r="G334" s="8"/>
      <c r="H334" s="8"/>
      <c r="I334" s="8"/>
      <c r="J334" s="8"/>
      <c r="K334" s="10"/>
      <c r="L334" s="8"/>
      <c r="M334" s="8"/>
      <c r="N334" s="8"/>
      <c r="O334" s="8"/>
      <c r="P334" s="10"/>
      <c r="Q334" s="8"/>
      <c r="R334" s="8"/>
      <c r="S334" s="8"/>
      <c r="T334" s="8"/>
      <c r="U334" s="10"/>
      <c r="V334" s="8"/>
      <c r="W334" s="8"/>
      <c r="X334" s="8"/>
      <c r="Y334" s="8"/>
      <c r="Z334" s="10"/>
      <c r="AA334" s="8"/>
    </row>
    <row r="335" spans="1:27">
      <c r="A335" s="14"/>
      <c r="B335" s="2"/>
      <c r="C335" s="2"/>
      <c r="D335" s="2"/>
      <c r="E335" s="2"/>
      <c r="F335" s="15"/>
      <c r="G335" s="8"/>
      <c r="H335" s="8"/>
      <c r="I335" s="8"/>
      <c r="J335" s="8"/>
      <c r="K335" s="10"/>
      <c r="L335" s="8"/>
      <c r="M335" s="8"/>
      <c r="N335" s="8"/>
      <c r="O335" s="8"/>
      <c r="P335" s="10"/>
      <c r="Q335" s="8"/>
      <c r="R335" s="8"/>
      <c r="S335" s="8"/>
      <c r="T335" s="8"/>
      <c r="U335" s="10"/>
      <c r="V335" s="8"/>
      <c r="W335" s="8"/>
      <c r="X335" s="8"/>
      <c r="Y335" s="8"/>
      <c r="Z335" s="10"/>
      <c r="AA335" s="8"/>
    </row>
    <row r="336" spans="1:27">
      <c r="A336" s="14"/>
      <c r="B336" s="2"/>
      <c r="C336" s="2"/>
      <c r="D336" s="2"/>
      <c r="E336" s="2"/>
      <c r="F336" s="15"/>
      <c r="G336" s="8"/>
      <c r="H336" s="8"/>
      <c r="I336" s="8"/>
      <c r="J336" s="8"/>
      <c r="K336" s="10"/>
      <c r="L336" s="8"/>
      <c r="M336" s="8"/>
      <c r="N336" s="8"/>
      <c r="O336" s="8"/>
      <c r="P336" s="10"/>
      <c r="Q336" s="8"/>
      <c r="R336" s="8"/>
      <c r="S336" s="8"/>
      <c r="T336" s="8"/>
      <c r="U336" s="10"/>
      <c r="V336" s="8"/>
      <c r="W336" s="8"/>
      <c r="X336" s="8"/>
      <c r="Y336" s="8"/>
      <c r="Z336" s="10"/>
      <c r="AA336" s="8"/>
    </row>
    <row r="337" spans="1:27">
      <c r="A337" s="14"/>
      <c r="B337" s="2"/>
      <c r="C337" s="2"/>
      <c r="D337" s="2"/>
      <c r="E337" s="2"/>
      <c r="F337" s="15"/>
      <c r="G337" s="9"/>
      <c r="H337" s="9"/>
      <c r="I337" s="9"/>
      <c r="J337" s="9"/>
      <c r="K337" s="11"/>
      <c r="L337" s="9"/>
      <c r="M337" s="9"/>
      <c r="N337" s="9"/>
      <c r="O337" s="9"/>
      <c r="P337" s="11"/>
      <c r="Q337" s="9"/>
      <c r="R337" s="9"/>
      <c r="S337" s="9"/>
      <c r="T337" s="9"/>
      <c r="U337" s="11"/>
      <c r="V337" s="9"/>
      <c r="W337" s="9"/>
      <c r="X337" s="9"/>
      <c r="Y337" s="9"/>
      <c r="Z337" s="11"/>
      <c r="AA337" s="9"/>
    </row>
    <row r="338" spans="1:27">
      <c r="A338" s="14"/>
      <c r="B338" s="2"/>
      <c r="C338" s="2"/>
      <c r="D338" s="2"/>
      <c r="E338" s="2"/>
      <c r="F338" s="15"/>
      <c r="G338" s="9"/>
      <c r="H338" s="9"/>
      <c r="I338" s="9"/>
      <c r="J338" s="9"/>
      <c r="K338" s="11"/>
      <c r="L338" s="9"/>
      <c r="M338" s="9"/>
      <c r="N338" s="9"/>
      <c r="O338" s="9"/>
      <c r="P338" s="11"/>
      <c r="Q338" s="9"/>
      <c r="R338" s="9"/>
      <c r="S338" s="9"/>
      <c r="T338" s="9"/>
      <c r="U338" s="11"/>
      <c r="V338" s="9"/>
      <c r="W338" s="9"/>
      <c r="X338" s="9"/>
      <c r="Y338" s="9"/>
      <c r="Z338" s="11"/>
      <c r="AA338" s="9"/>
    </row>
    <row r="339" spans="1:27">
      <c r="A339" s="14"/>
      <c r="B339" s="2"/>
      <c r="C339" s="2"/>
      <c r="D339" s="2"/>
      <c r="E339" s="2"/>
      <c r="F339" s="15"/>
      <c r="G339" s="9"/>
      <c r="H339" s="9"/>
      <c r="I339" s="9"/>
      <c r="J339" s="9"/>
      <c r="K339" s="11"/>
      <c r="L339" s="9"/>
      <c r="M339" s="9"/>
      <c r="N339" s="9"/>
      <c r="O339" s="9"/>
      <c r="P339" s="11"/>
      <c r="Q339" s="9"/>
      <c r="R339" s="9"/>
      <c r="S339" s="9"/>
      <c r="T339" s="9"/>
      <c r="U339" s="11"/>
      <c r="V339" s="9"/>
      <c r="W339" s="9"/>
      <c r="X339" s="9"/>
      <c r="Y339" s="9"/>
      <c r="Z339" s="11"/>
      <c r="AA339" s="9"/>
    </row>
    <row r="340" spans="1:27">
      <c r="A340" s="14"/>
      <c r="B340" s="2"/>
      <c r="C340" s="2"/>
      <c r="D340" s="2"/>
      <c r="E340" s="2"/>
      <c r="F340" s="15"/>
      <c r="G340" s="9"/>
      <c r="H340" s="9"/>
      <c r="I340" s="9"/>
      <c r="J340" s="9"/>
      <c r="K340" s="11"/>
      <c r="L340" s="9"/>
      <c r="M340" s="9"/>
      <c r="N340" s="9"/>
      <c r="O340" s="9"/>
      <c r="P340" s="11"/>
      <c r="Q340" s="9"/>
      <c r="R340" s="9"/>
      <c r="S340" s="9"/>
      <c r="T340" s="9"/>
      <c r="U340" s="11"/>
      <c r="V340" s="9"/>
      <c r="W340" s="9"/>
      <c r="X340" s="9"/>
      <c r="Y340" s="9"/>
      <c r="Z340" s="11"/>
      <c r="AA340" s="9"/>
    </row>
    <row r="341" spans="1:27">
      <c r="A341" s="14"/>
      <c r="B341" s="2"/>
      <c r="C341" s="2"/>
      <c r="D341" s="2"/>
      <c r="E341" s="2"/>
      <c r="F341" s="15"/>
      <c r="G341" s="9"/>
      <c r="H341" s="9"/>
      <c r="I341" s="9"/>
      <c r="J341" s="9"/>
      <c r="K341" s="11"/>
      <c r="L341" s="9"/>
      <c r="M341" s="9"/>
      <c r="N341" s="9"/>
      <c r="O341" s="9"/>
      <c r="P341" s="11"/>
      <c r="Q341" s="9"/>
      <c r="R341" s="9"/>
      <c r="S341" s="9"/>
      <c r="T341" s="9"/>
      <c r="U341" s="11"/>
      <c r="V341" s="9"/>
      <c r="W341" s="9"/>
      <c r="X341" s="9"/>
      <c r="Y341" s="9"/>
      <c r="Z341" s="11"/>
      <c r="AA341" s="9"/>
    </row>
    <row r="342" spans="1:27">
      <c r="A342" s="14"/>
      <c r="B342" s="2"/>
      <c r="C342" s="2"/>
      <c r="D342" s="2"/>
      <c r="E342" s="2"/>
      <c r="F342" s="15"/>
      <c r="G342" s="8"/>
      <c r="H342" s="8"/>
      <c r="I342" s="8"/>
      <c r="J342" s="8"/>
      <c r="K342" s="10"/>
      <c r="L342" s="8"/>
      <c r="M342" s="8"/>
      <c r="N342" s="8"/>
      <c r="O342" s="8"/>
      <c r="P342" s="10"/>
      <c r="Q342" s="8"/>
      <c r="R342" s="8"/>
      <c r="S342" s="8"/>
      <c r="T342" s="8"/>
      <c r="U342" s="10"/>
      <c r="V342" s="8"/>
      <c r="W342" s="8"/>
      <c r="X342" s="8"/>
      <c r="Y342" s="8"/>
      <c r="Z342" s="10"/>
      <c r="AA342" s="8"/>
    </row>
    <row r="343" spans="1:27">
      <c r="A343" s="14"/>
      <c r="B343" s="2"/>
      <c r="C343" s="2"/>
      <c r="D343" s="2"/>
      <c r="E343" s="2"/>
      <c r="F343" s="15"/>
      <c r="G343" s="8"/>
      <c r="H343" s="8"/>
      <c r="I343" s="8"/>
      <c r="J343" s="8"/>
      <c r="K343" s="10"/>
      <c r="L343" s="8"/>
      <c r="M343" s="8"/>
      <c r="N343" s="8"/>
      <c r="O343" s="8"/>
      <c r="P343" s="10"/>
      <c r="Q343" s="8"/>
      <c r="R343" s="8"/>
      <c r="S343" s="8"/>
      <c r="T343" s="8"/>
      <c r="U343" s="10"/>
      <c r="V343" s="8"/>
      <c r="W343" s="8"/>
      <c r="X343" s="8"/>
      <c r="Y343" s="8"/>
      <c r="Z343" s="10"/>
      <c r="AA343" s="8"/>
    </row>
    <row r="344" spans="1:27">
      <c r="A344" s="14"/>
      <c r="B344" s="2"/>
      <c r="C344" s="2"/>
      <c r="D344" s="2"/>
      <c r="E344" s="2"/>
      <c r="F344" s="15"/>
      <c r="G344" s="8"/>
      <c r="H344" s="8"/>
      <c r="I344" s="8"/>
      <c r="J344" s="8"/>
      <c r="K344" s="10"/>
      <c r="L344" s="8"/>
      <c r="M344" s="8"/>
      <c r="N344" s="8"/>
      <c r="O344" s="8"/>
      <c r="P344" s="10"/>
      <c r="Q344" s="8"/>
      <c r="R344" s="8"/>
      <c r="S344" s="8"/>
      <c r="T344" s="8"/>
      <c r="U344" s="10"/>
      <c r="V344" s="8"/>
      <c r="W344" s="8"/>
      <c r="X344" s="8"/>
      <c r="Y344" s="8"/>
      <c r="Z344" s="10"/>
      <c r="AA344" s="8"/>
    </row>
    <row r="345" spans="1:27">
      <c r="A345" s="14"/>
      <c r="B345" s="2"/>
      <c r="C345" s="2"/>
      <c r="D345" s="2"/>
      <c r="E345" s="2"/>
      <c r="F345" s="15"/>
      <c r="G345" s="8"/>
      <c r="H345" s="8"/>
      <c r="I345" s="8"/>
      <c r="J345" s="8"/>
      <c r="K345" s="10"/>
      <c r="L345" s="8"/>
      <c r="M345" s="8"/>
      <c r="N345" s="8"/>
      <c r="O345" s="8"/>
      <c r="P345" s="10"/>
      <c r="Q345" s="8"/>
      <c r="R345" s="8"/>
      <c r="S345" s="8"/>
      <c r="T345" s="8"/>
      <c r="U345" s="10"/>
      <c r="V345" s="8"/>
      <c r="W345" s="8"/>
      <c r="X345" s="8"/>
      <c r="Y345" s="8"/>
      <c r="Z345" s="10"/>
      <c r="AA345" s="8"/>
    </row>
    <row r="346" spans="1:27">
      <c r="A346" s="14"/>
      <c r="B346" s="2"/>
      <c r="C346" s="2"/>
      <c r="D346" s="2"/>
      <c r="E346" s="2"/>
      <c r="F346" s="15"/>
      <c r="G346" s="8"/>
      <c r="H346" s="8"/>
      <c r="I346" s="8"/>
      <c r="J346" s="8"/>
      <c r="K346" s="10"/>
      <c r="L346" s="8"/>
      <c r="M346" s="8"/>
      <c r="N346" s="8"/>
      <c r="O346" s="8"/>
      <c r="P346" s="10"/>
      <c r="Q346" s="8"/>
      <c r="R346" s="8"/>
      <c r="S346" s="8"/>
      <c r="T346" s="8"/>
      <c r="U346" s="10"/>
      <c r="V346" s="8"/>
      <c r="W346" s="8"/>
      <c r="X346" s="8"/>
      <c r="Y346" s="8"/>
      <c r="Z346" s="10"/>
      <c r="AA346" s="8"/>
    </row>
    <row r="347" spans="1:27">
      <c r="A347" s="14"/>
      <c r="B347" s="2"/>
      <c r="C347" s="2"/>
      <c r="D347" s="2"/>
      <c r="E347" s="2"/>
      <c r="F347" s="15"/>
      <c r="G347" s="9"/>
      <c r="H347" s="9"/>
      <c r="I347" s="9"/>
      <c r="J347" s="9"/>
      <c r="K347" s="11"/>
      <c r="L347" s="9"/>
      <c r="M347" s="9"/>
      <c r="N347" s="9"/>
      <c r="O347" s="9"/>
      <c r="P347" s="11"/>
      <c r="Q347" s="9"/>
      <c r="R347" s="9"/>
      <c r="S347" s="9"/>
      <c r="T347" s="9"/>
      <c r="U347" s="11"/>
      <c r="V347" s="9"/>
      <c r="W347" s="9"/>
      <c r="X347" s="9"/>
      <c r="Y347" s="9"/>
      <c r="Z347" s="11"/>
      <c r="AA347" s="9"/>
    </row>
    <row r="348" spans="1:27">
      <c r="A348" s="14"/>
      <c r="B348" s="2"/>
      <c r="C348" s="2"/>
      <c r="D348" s="2"/>
      <c r="E348" s="2"/>
      <c r="F348" s="15"/>
      <c r="G348" s="9"/>
      <c r="H348" s="9"/>
      <c r="I348" s="9"/>
      <c r="J348" s="9"/>
      <c r="K348" s="11"/>
      <c r="L348" s="9"/>
      <c r="M348" s="9"/>
      <c r="N348" s="9"/>
      <c r="O348" s="9"/>
      <c r="P348" s="11"/>
      <c r="Q348" s="9"/>
      <c r="R348" s="9"/>
      <c r="S348" s="9"/>
      <c r="T348" s="9"/>
      <c r="U348" s="11"/>
      <c r="V348" s="9"/>
      <c r="W348" s="9"/>
      <c r="X348" s="9"/>
      <c r="Y348" s="9"/>
      <c r="Z348" s="11"/>
      <c r="AA348" s="9"/>
    </row>
    <row r="349" spans="1:27">
      <c r="A349" s="14"/>
      <c r="B349" s="2"/>
      <c r="C349" s="2"/>
      <c r="D349" s="2"/>
      <c r="E349" s="2"/>
      <c r="F349" s="15"/>
      <c r="G349" s="9"/>
      <c r="H349" s="9"/>
      <c r="I349" s="9"/>
      <c r="J349" s="9"/>
      <c r="K349" s="11"/>
      <c r="L349" s="9"/>
      <c r="M349" s="9"/>
      <c r="N349" s="9"/>
      <c r="O349" s="9"/>
      <c r="P349" s="11"/>
      <c r="Q349" s="9"/>
      <c r="R349" s="9"/>
      <c r="S349" s="9"/>
      <c r="T349" s="9"/>
      <c r="U349" s="11"/>
      <c r="V349" s="9"/>
      <c r="W349" s="9"/>
      <c r="X349" s="9"/>
      <c r="Y349" s="9"/>
      <c r="Z349" s="11"/>
      <c r="AA349" s="9"/>
    </row>
    <row r="350" spans="1:27">
      <c r="A350" s="14"/>
      <c r="B350" s="2"/>
      <c r="C350" s="2"/>
      <c r="D350" s="2"/>
      <c r="E350" s="2"/>
      <c r="F350" s="15"/>
      <c r="G350" s="9"/>
      <c r="H350" s="9"/>
      <c r="I350" s="9"/>
      <c r="J350" s="9"/>
      <c r="K350" s="11"/>
      <c r="L350" s="9"/>
      <c r="M350" s="9"/>
      <c r="N350" s="9"/>
      <c r="O350" s="9"/>
      <c r="P350" s="11"/>
      <c r="Q350" s="9"/>
      <c r="R350" s="9"/>
      <c r="S350" s="9"/>
      <c r="T350" s="9"/>
      <c r="U350" s="11"/>
      <c r="V350" s="9"/>
      <c r="W350" s="9"/>
      <c r="X350" s="9"/>
      <c r="Y350" s="9"/>
      <c r="Z350" s="11"/>
      <c r="AA350" s="9"/>
    </row>
    <row r="351" spans="1:27">
      <c r="A351" s="14"/>
      <c r="B351" s="2"/>
      <c r="C351" s="2"/>
      <c r="D351" s="2"/>
      <c r="E351" s="2"/>
      <c r="F351" s="15"/>
      <c r="G351" s="9"/>
      <c r="H351" s="9"/>
      <c r="I351" s="9"/>
      <c r="J351" s="9"/>
      <c r="K351" s="11"/>
      <c r="L351" s="9"/>
      <c r="M351" s="9"/>
      <c r="N351" s="9"/>
      <c r="O351" s="9"/>
      <c r="P351" s="11"/>
      <c r="Q351" s="9"/>
      <c r="R351" s="9"/>
      <c r="S351" s="9"/>
      <c r="T351" s="9"/>
      <c r="U351" s="11"/>
      <c r="V351" s="9"/>
      <c r="W351" s="9"/>
      <c r="X351" s="9"/>
      <c r="Y351" s="9"/>
      <c r="Z351" s="11"/>
      <c r="AA351" s="9"/>
    </row>
    <row r="352" spans="1:27">
      <c r="A352" s="14"/>
      <c r="B352" s="2"/>
      <c r="C352" s="2"/>
      <c r="D352" s="2"/>
      <c r="E352" s="2"/>
      <c r="F352" s="15"/>
      <c r="G352" s="8"/>
      <c r="H352" s="8"/>
      <c r="I352" s="8"/>
      <c r="J352" s="8"/>
      <c r="K352" s="10"/>
      <c r="L352" s="8"/>
      <c r="M352" s="8"/>
      <c r="N352" s="8"/>
      <c r="O352" s="8"/>
      <c r="P352" s="10"/>
      <c r="Q352" s="8"/>
      <c r="R352" s="8"/>
      <c r="S352" s="8"/>
      <c r="T352" s="8"/>
      <c r="U352" s="10"/>
      <c r="V352" s="8"/>
      <c r="W352" s="8"/>
      <c r="X352" s="8"/>
      <c r="Y352" s="8"/>
      <c r="Z352" s="10"/>
      <c r="AA352" s="8"/>
    </row>
    <row r="353" spans="1:27">
      <c r="A353" s="14"/>
      <c r="B353" s="2"/>
      <c r="C353" s="2"/>
      <c r="D353" s="2"/>
      <c r="E353" s="2"/>
      <c r="F353" s="15"/>
      <c r="G353" s="8"/>
      <c r="H353" s="8"/>
      <c r="I353" s="8"/>
      <c r="J353" s="8"/>
      <c r="K353" s="10"/>
      <c r="L353" s="8"/>
      <c r="M353" s="8"/>
      <c r="N353" s="8"/>
      <c r="O353" s="8"/>
      <c r="P353" s="10"/>
      <c r="Q353" s="8"/>
      <c r="R353" s="8"/>
      <c r="S353" s="8"/>
      <c r="T353" s="8"/>
      <c r="U353" s="10"/>
      <c r="V353" s="8"/>
      <c r="W353" s="8"/>
      <c r="X353" s="8"/>
      <c r="Y353" s="8"/>
      <c r="Z353" s="10"/>
      <c r="AA353" s="8"/>
    </row>
    <row r="354" spans="1:27">
      <c r="A354" s="14"/>
      <c r="B354" s="2"/>
      <c r="C354" s="2"/>
      <c r="D354" s="2"/>
      <c r="E354" s="2"/>
      <c r="F354" s="15"/>
      <c r="G354" s="8"/>
      <c r="H354" s="8"/>
      <c r="I354" s="8"/>
      <c r="J354" s="8"/>
      <c r="K354" s="10"/>
      <c r="L354" s="8"/>
      <c r="M354" s="8"/>
      <c r="N354" s="8"/>
      <c r="O354" s="8"/>
      <c r="P354" s="10"/>
      <c r="Q354" s="8"/>
      <c r="R354" s="8"/>
      <c r="S354" s="8"/>
      <c r="T354" s="8"/>
      <c r="U354" s="10"/>
      <c r="V354" s="8"/>
      <c r="W354" s="8"/>
      <c r="X354" s="8"/>
      <c r="Y354" s="8"/>
      <c r="Z354" s="10"/>
      <c r="AA354" s="8"/>
    </row>
    <row r="355" spans="1:27">
      <c r="A355" s="14"/>
      <c r="B355" s="2"/>
      <c r="C355" s="2"/>
      <c r="D355" s="2"/>
      <c r="E355" s="2"/>
      <c r="F355" s="15"/>
      <c r="G355" s="8"/>
      <c r="H355" s="8"/>
      <c r="I355" s="8"/>
      <c r="J355" s="8"/>
      <c r="K355" s="10"/>
      <c r="L355" s="8"/>
      <c r="M355" s="8"/>
      <c r="N355" s="8"/>
      <c r="O355" s="8"/>
      <c r="P355" s="10"/>
      <c r="Q355" s="8"/>
      <c r="R355" s="8"/>
      <c r="S355" s="8"/>
      <c r="T355" s="8"/>
      <c r="U355" s="10"/>
      <c r="V355" s="8"/>
      <c r="W355" s="8"/>
      <c r="X355" s="8"/>
      <c r="Y355" s="8"/>
      <c r="Z355" s="10"/>
      <c r="AA355" s="8"/>
    </row>
    <row r="356" spans="1:27">
      <c r="A356" s="14"/>
      <c r="B356" s="2"/>
      <c r="C356" s="2"/>
      <c r="D356" s="2"/>
      <c r="E356" s="2"/>
      <c r="F356" s="15"/>
      <c r="G356" s="8"/>
      <c r="H356" s="8"/>
      <c r="I356" s="8"/>
      <c r="J356" s="8"/>
      <c r="K356" s="10"/>
      <c r="L356" s="8"/>
      <c r="M356" s="8"/>
      <c r="N356" s="8"/>
      <c r="O356" s="8"/>
      <c r="P356" s="10"/>
      <c r="Q356" s="8"/>
      <c r="R356" s="8"/>
      <c r="S356" s="8"/>
      <c r="T356" s="8"/>
      <c r="U356" s="10"/>
      <c r="V356" s="8"/>
      <c r="W356" s="8"/>
      <c r="X356" s="8"/>
      <c r="Y356" s="8"/>
      <c r="Z356" s="10"/>
      <c r="AA356" s="8"/>
    </row>
    <row r="357" spans="1:27">
      <c r="A357" s="14"/>
      <c r="B357" s="2"/>
      <c r="C357" s="2"/>
      <c r="D357" s="2"/>
      <c r="E357" s="2"/>
      <c r="F357" s="15"/>
      <c r="G357" s="9"/>
      <c r="H357" s="9"/>
      <c r="I357" s="9"/>
      <c r="J357" s="9"/>
      <c r="K357" s="11"/>
      <c r="L357" s="9"/>
      <c r="M357" s="9"/>
      <c r="N357" s="9"/>
      <c r="O357" s="9"/>
      <c r="P357" s="11"/>
      <c r="Q357" s="9"/>
      <c r="R357" s="9"/>
      <c r="S357" s="9"/>
      <c r="T357" s="9"/>
      <c r="U357" s="11"/>
      <c r="V357" s="9"/>
      <c r="W357" s="9"/>
      <c r="X357" s="9"/>
      <c r="Y357" s="9"/>
      <c r="Z357" s="11"/>
      <c r="AA357" s="9"/>
    </row>
    <row r="358" spans="1:27">
      <c r="A358" s="14"/>
      <c r="B358" s="2"/>
      <c r="C358" s="2"/>
      <c r="D358" s="2"/>
      <c r="E358" s="2"/>
      <c r="F358" s="15"/>
      <c r="G358" s="9"/>
      <c r="H358" s="9"/>
      <c r="I358" s="9"/>
      <c r="J358" s="9"/>
      <c r="K358" s="11"/>
      <c r="L358" s="9"/>
      <c r="M358" s="9"/>
      <c r="N358" s="9"/>
      <c r="O358" s="9"/>
      <c r="P358" s="11"/>
      <c r="Q358" s="9"/>
      <c r="R358" s="9"/>
      <c r="S358" s="9"/>
      <c r="T358" s="9"/>
      <c r="U358" s="11"/>
      <c r="V358" s="9"/>
      <c r="W358" s="9"/>
      <c r="X358" s="9"/>
      <c r="Y358" s="9"/>
      <c r="Z358" s="11"/>
      <c r="AA358" s="9"/>
    </row>
    <row r="359" spans="1:27">
      <c r="A359" s="14"/>
      <c r="B359" s="2"/>
      <c r="C359" s="2"/>
      <c r="D359" s="2"/>
      <c r="E359" s="2"/>
      <c r="F359" s="15"/>
      <c r="G359" s="9"/>
      <c r="H359" s="9"/>
      <c r="I359" s="9"/>
      <c r="J359" s="9"/>
      <c r="K359" s="11"/>
      <c r="L359" s="9"/>
      <c r="M359" s="9"/>
      <c r="N359" s="9"/>
      <c r="O359" s="9"/>
      <c r="P359" s="11"/>
      <c r="Q359" s="9"/>
      <c r="R359" s="9"/>
      <c r="S359" s="9"/>
      <c r="T359" s="9"/>
      <c r="U359" s="11"/>
      <c r="V359" s="9"/>
      <c r="W359" s="9"/>
      <c r="X359" s="9"/>
      <c r="Y359" s="9"/>
      <c r="Z359" s="11"/>
      <c r="AA359" s="9"/>
    </row>
    <row r="360" spans="1:27">
      <c r="A360" s="14"/>
      <c r="B360" s="2"/>
      <c r="C360" s="2"/>
      <c r="D360" s="2"/>
      <c r="E360" s="2"/>
      <c r="F360" s="15"/>
      <c r="G360" s="9"/>
      <c r="H360" s="9"/>
      <c r="I360" s="9"/>
      <c r="J360" s="9"/>
      <c r="K360" s="11"/>
      <c r="L360" s="9"/>
      <c r="M360" s="9"/>
      <c r="N360" s="9"/>
      <c r="O360" s="9"/>
      <c r="P360" s="11"/>
      <c r="Q360" s="9"/>
      <c r="R360" s="9"/>
      <c r="S360" s="9"/>
      <c r="T360" s="9"/>
      <c r="U360" s="11"/>
      <c r="V360" s="9"/>
      <c r="W360" s="9"/>
      <c r="X360" s="9"/>
      <c r="Y360" s="9"/>
      <c r="Z360" s="11"/>
      <c r="AA360" s="9"/>
    </row>
    <row r="361" spans="1:27">
      <c r="A361" s="14"/>
      <c r="B361" s="2"/>
      <c r="C361" s="2"/>
      <c r="D361" s="2"/>
      <c r="E361" s="2"/>
      <c r="F361" s="15"/>
      <c r="G361" s="9"/>
      <c r="H361" s="9"/>
      <c r="I361" s="9"/>
      <c r="J361" s="9"/>
      <c r="K361" s="11"/>
      <c r="L361" s="9"/>
      <c r="M361" s="9"/>
      <c r="N361" s="9"/>
      <c r="O361" s="9"/>
      <c r="P361" s="11"/>
      <c r="Q361" s="9"/>
      <c r="R361" s="9"/>
      <c r="S361" s="9"/>
      <c r="T361" s="9"/>
      <c r="U361" s="11"/>
      <c r="V361" s="9"/>
      <c r="W361" s="9"/>
      <c r="X361" s="9"/>
      <c r="Y361" s="9"/>
      <c r="Z361" s="11"/>
      <c r="AA361" s="9"/>
    </row>
    <row r="362" spans="1:27">
      <c r="A362" s="14"/>
      <c r="B362" s="2"/>
      <c r="C362" s="2"/>
      <c r="D362" s="2"/>
      <c r="E362" s="2"/>
      <c r="F362" s="15"/>
      <c r="G362" s="8"/>
      <c r="H362" s="8"/>
      <c r="I362" s="8"/>
      <c r="J362" s="8"/>
      <c r="K362" s="10"/>
      <c r="L362" s="8"/>
      <c r="M362" s="8"/>
      <c r="N362" s="8"/>
      <c r="O362" s="8"/>
      <c r="P362" s="10"/>
      <c r="Q362" s="8"/>
      <c r="R362" s="8"/>
      <c r="S362" s="8"/>
      <c r="T362" s="8"/>
      <c r="U362" s="10"/>
      <c r="V362" s="8"/>
      <c r="W362" s="8"/>
      <c r="X362" s="8"/>
      <c r="Y362" s="8"/>
      <c r="Z362" s="10"/>
      <c r="AA362" s="8"/>
    </row>
    <row r="363" spans="1:27">
      <c r="A363" s="14"/>
      <c r="B363" s="2"/>
      <c r="C363" s="2"/>
      <c r="D363" s="2"/>
      <c r="E363" s="2"/>
      <c r="F363" s="15"/>
      <c r="G363" s="8"/>
      <c r="H363" s="8"/>
      <c r="I363" s="8"/>
      <c r="J363" s="8"/>
      <c r="K363" s="10"/>
      <c r="L363" s="8"/>
      <c r="M363" s="8"/>
      <c r="N363" s="8"/>
      <c r="O363" s="8"/>
      <c r="P363" s="10"/>
      <c r="Q363" s="8"/>
      <c r="R363" s="8"/>
      <c r="S363" s="8"/>
      <c r="T363" s="8"/>
      <c r="U363" s="10"/>
      <c r="V363" s="8"/>
      <c r="W363" s="8"/>
      <c r="X363" s="8"/>
      <c r="Y363" s="8"/>
      <c r="Z363" s="10"/>
      <c r="AA363" s="8"/>
    </row>
    <row r="364" spans="1:27">
      <c r="A364" s="14"/>
      <c r="B364" s="2"/>
      <c r="C364" s="2"/>
      <c r="D364" s="2"/>
      <c r="E364" s="2"/>
      <c r="F364" s="15"/>
      <c r="G364" s="8"/>
      <c r="H364" s="8"/>
      <c r="I364" s="8"/>
      <c r="J364" s="8"/>
      <c r="K364" s="10"/>
      <c r="L364" s="8"/>
      <c r="M364" s="8"/>
      <c r="N364" s="8"/>
      <c r="O364" s="8"/>
      <c r="P364" s="10"/>
      <c r="Q364" s="8"/>
      <c r="R364" s="8"/>
      <c r="S364" s="8"/>
      <c r="T364" s="8"/>
      <c r="U364" s="10"/>
      <c r="V364" s="8"/>
      <c r="W364" s="8"/>
      <c r="X364" s="8"/>
      <c r="Y364" s="8"/>
      <c r="Z364" s="10"/>
      <c r="AA364" s="8"/>
    </row>
    <row r="365" spans="1:27">
      <c r="A365" s="14"/>
      <c r="B365" s="2"/>
      <c r="C365" s="2"/>
      <c r="D365" s="2"/>
      <c r="E365" s="2"/>
      <c r="F365" s="15"/>
      <c r="G365" s="8"/>
      <c r="H365" s="8"/>
      <c r="I365" s="8"/>
      <c r="J365" s="8"/>
      <c r="K365" s="10"/>
      <c r="L365" s="8"/>
      <c r="M365" s="8"/>
      <c r="N365" s="8"/>
      <c r="O365" s="8"/>
      <c r="P365" s="10"/>
      <c r="Q365" s="8"/>
      <c r="R365" s="8"/>
      <c r="S365" s="8"/>
      <c r="T365" s="8"/>
      <c r="U365" s="10"/>
      <c r="V365" s="8"/>
      <c r="W365" s="8"/>
      <c r="X365" s="8"/>
      <c r="Y365" s="8"/>
      <c r="Z365" s="10"/>
      <c r="AA365" s="8"/>
    </row>
    <row r="366" spans="1:27">
      <c r="A366" s="14"/>
      <c r="B366" s="2"/>
      <c r="C366" s="2"/>
      <c r="D366" s="2"/>
      <c r="E366" s="2"/>
      <c r="F366" s="15"/>
      <c r="G366" s="8"/>
      <c r="H366" s="8"/>
      <c r="I366" s="8"/>
      <c r="J366" s="8"/>
      <c r="K366" s="10"/>
      <c r="L366" s="8"/>
      <c r="M366" s="8"/>
      <c r="N366" s="8"/>
      <c r="O366" s="8"/>
      <c r="P366" s="10"/>
      <c r="Q366" s="8"/>
      <c r="R366" s="8"/>
      <c r="S366" s="8"/>
      <c r="T366" s="8"/>
      <c r="U366" s="10"/>
      <c r="V366" s="8"/>
      <c r="W366" s="8"/>
      <c r="X366" s="8"/>
      <c r="Y366" s="8"/>
      <c r="Z366" s="10"/>
      <c r="AA366" s="8"/>
    </row>
    <row r="367" spans="1:27">
      <c r="A367" s="14"/>
      <c r="B367" s="2"/>
      <c r="C367" s="2"/>
      <c r="D367" s="2"/>
      <c r="E367" s="2"/>
      <c r="F367" s="15"/>
      <c r="G367" s="9"/>
      <c r="H367" s="9"/>
      <c r="I367" s="9"/>
      <c r="J367" s="9"/>
      <c r="K367" s="11"/>
      <c r="L367" s="9"/>
      <c r="M367" s="9"/>
      <c r="N367" s="9"/>
      <c r="O367" s="9"/>
      <c r="P367" s="11"/>
      <c r="Q367" s="9"/>
      <c r="R367" s="9"/>
      <c r="S367" s="9"/>
      <c r="T367" s="9"/>
      <c r="U367" s="11"/>
      <c r="V367" s="9"/>
      <c r="W367" s="9"/>
      <c r="X367" s="9"/>
      <c r="Y367" s="9"/>
      <c r="Z367" s="11"/>
      <c r="AA367" s="9"/>
    </row>
    <row r="368" spans="1:27">
      <c r="A368" s="14"/>
      <c r="B368" s="2"/>
      <c r="C368" s="2"/>
      <c r="D368" s="2"/>
      <c r="E368" s="2"/>
      <c r="F368" s="15"/>
      <c r="G368" s="9"/>
      <c r="H368" s="9"/>
      <c r="I368" s="9"/>
      <c r="J368" s="9"/>
      <c r="K368" s="11"/>
      <c r="L368" s="9"/>
      <c r="M368" s="9"/>
      <c r="N368" s="9"/>
      <c r="O368" s="9"/>
      <c r="P368" s="11"/>
      <c r="Q368" s="9"/>
      <c r="R368" s="9"/>
      <c r="S368" s="9"/>
      <c r="T368" s="9"/>
      <c r="U368" s="11"/>
      <c r="V368" s="9"/>
      <c r="W368" s="9"/>
      <c r="X368" s="9"/>
      <c r="Y368" s="9"/>
      <c r="Z368" s="11"/>
      <c r="AA368" s="9"/>
    </row>
    <row r="369" spans="1:27">
      <c r="A369" s="14"/>
      <c r="B369" s="2"/>
      <c r="C369" s="2"/>
      <c r="D369" s="2"/>
      <c r="E369" s="2"/>
      <c r="F369" s="15"/>
      <c r="G369" s="9"/>
      <c r="H369" s="9"/>
      <c r="I369" s="9"/>
      <c r="J369" s="9"/>
      <c r="K369" s="11"/>
      <c r="L369" s="9"/>
      <c r="M369" s="9"/>
      <c r="N369" s="9"/>
      <c r="O369" s="9"/>
      <c r="P369" s="11"/>
      <c r="Q369" s="9"/>
      <c r="R369" s="9"/>
      <c r="S369" s="9"/>
      <c r="T369" s="9"/>
      <c r="U369" s="11"/>
      <c r="V369" s="9"/>
      <c r="W369" s="9"/>
      <c r="X369" s="9"/>
      <c r="Y369" s="9"/>
      <c r="Z369" s="11"/>
      <c r="AA369" s="9"/>
    </row>
    <row r="370" spans="1:27">
      <c r="A370" s="14"/>
      <c r="B370" s="2"/>
      <c r="C370" s="2"/>
      <c r="D370" s="2"/>
      <c r="E370" s="2"/>
      <c r="F370" s="15"/>
      <c r="G370" s="9"/>
      <c r="H370" s="9"/>
      <c r="I370" s="9"/>
      <c r="J370" s="9"/>
      <c r="K370" s="11"/>
      <c r="L370" s="9"/>
      <c r="M370" s="9"/>
      <c r="N370" s="9"/>
      <c r="O370" s="9"/>
      <c r="P370" s="11"/>
      <c r="Q370" s="9"/>
      <c r="R370" s="9"/>
      <c r="S370" s="9"/>
      <c r="T370" s="9"/>
      <c r="U370" s="11"/>
      <c r="V370" s="9"/>
      <c r="W370" s="9"/>
      <c r="X370" s="9"/>
      <c r="Y370" s="9"/>
      <c r="Z370" s="11"/>
      <c r="AA370" s="9"/>
    </row>
    <row r="371" spans="1:27">
      <c r="A371" s="14"/>
      <c r="B371" s="2"/>
      <c r="C371" s="2"/>
      <c r="D371" s="2"/>
      <c r="E371" s="2"/>
      <c r="F371" s="15"/>
      <c r="G371" s="9"/>
      <c r="H371" s="9"/>
      <c r="I371" s="9"/>
      <c r="J371" s="9"/>
      <c r="K371" s="11"/>
      <c r="L371" s="9"/>
      <c r="M371" s="9"/>
      <c r="N371" s="9"/>
      <c r="O371" s="9"/>
      <c r="P371" s="11"/>
      <c r="Q371" s="9"/>
      <c r="R371" s="9"/>
      <c r="S371" s="9"/>
      <c r="T371" s="9"/>
      <c r="U371" s="11"/>
      <c r="V371" s="9"/>
      <c r="W371" s="9"/>
      <c r="X371" s="9"/>
      <c r="Y371" s="9"/>
      <c r="Z371" s="11"/>
      <c r="AA371" s="9"/>
    </row>
    <row r="372" spans="1:27">
      <c r="A372" s="14"/>
      <c r="B372" s="2"/>
      <c r="C372" s="2"/>
      <c r="D372" s="2"/>
      <c r="E372" s="2"/>
      <c r="F372" s="15"/>
      <c r="G372" s="8"/>
      <c r="H372" s="8"/>
      <c r="I372" s="8"/>
      <c r="J372" s="8"/>
      <c r="K372" s="10"/>
      <c r="L372" s="8"/>
      <c r="M372" s="8"/>
      <c r="N372" s="8"/>
      <c r="O372" s="8"/>
      <c r="P372" s="10"/>
      <c r="Q372" s="8"/>
      <c r="R372" s="8"/>
      <c r="S372" s="8"/>
      <c r="T372" s="8"/>
      <c r="U372" s="10"/>
      <c r="V372" s="8"/>
      <c r="W372" s="8"/>
      <c r="X372" s="8"/>
      <c r="Y372" s="8"/>
      <c r="Z372" s="10"/>
      <c r="AA372" s="8"/>
    </row>
    <row r="373" spans="1:27">
      <c r="A373" s="14"/>
      <c r="B373" s="2"/>
      <c r="C373" s="2"/>
      <c r="D373" s="2"/>
      <c r="E373" s="2"/>
      <c r="F373" s="15"/>
      <c r="G373" s="8"/>
      <c r="H373" s="8"/>
      <c r="I373" s="8"/>
      <c r="J373" s="8"/>
      <c r="K373" s="10"/>
      <c r="L373" s="8"/>
      <c r="M373" s="8"/>
      <c r="N373" s="8"/>
      <c r="O373" s="8"/>
      <c r="P373" s="10"/>
      <c r="Q373" s="8"/>
      <c r="R373" s="8"/>
      <c r="S373" s="8"/>
      <c r="T373" s="8"/>
      <c r="U373" s="10"/>
      <c r="V373" s="8"/>
      <c r="W373" s="8"/>
      <c r="X373" s="8"/>
      <c r="Y373" s="8"/>
      <c r="Z373" s="10"/>
      <c r="AA373" s="8"/>
    </row>
    <row r="374" spans="1:27">
      <c r="A374" s="14"/>
      <c r="B374" s="2"/>
      <c r="C374" s="2"/>
      <c r="D374" s="2"/>
      <c r="E374" s="2"/>
      <c r="F374" s="15"/>
      <c r="G374" s="8"/>
      <c r="H374" s="8"/>
      <c r="I374" s="8"/>
      <c r="J374" s="8"/>
      <c r="K374" s="10"/>
      <c r="L374" s="8"/>
      <c r="M374" s="8"/>
      <c r="N374" s="8"/>
      <c r="O374" s="8"/>
      <c r="P374" s="10"/>
      <c r="Q374" s="8"/>
      <c r="R374" s="8"/>
      <c r="S374" s="8"/>
      <c r="T374" s="8"/>
      <c r="U374" s="10"/>
      <c r="V374" s="8"/>
      <c r="W374" s="8"/>
      <c r="X374" s="8"/>
      <c r="Y374" s="8"/>
      <c r="Z374" s="10"/>
      <c r="AA374" s="8"/>
    </row>
    <row r="375" spans="1:27">
      <c r="A375" s="14"/>
      <c r="B375" s="2"/>
      <c r="C375" s="2"/>
      <c r="D375" s="2"/>
      <c r="E375" s="2"/>
      <c r="F375" s="15"/>
      <c r="G375" s="8"/>
      <c r="H375" s="8"/>
      <c r="I375" s="8"/>
      <c r="J375" s="8"/>
      <c r="K375" s="10"/>
      <c r="L375" s="8"/>
      <c r="M375" s="8"/>
      <c r="N375" s="8"/>
      <c r="O375" s="8"/>
      <c r="P375" s="10"/>
      <c r="Q375" s="8"/>
      <c r="R375" s="8"/>
      <c r="S375" s="8"/>
      <c r="T375" s="8"/>
      <c r="U375" s="10"/>
      <c r="V375" s="8"/>
      <c r="W375" s="8"/>
      <c r="X375" s="8"/>
      <c r="Y375" s="8"/>
      <c r="Z375" s="10"/>
      <c r="AA375" s="8"/>
    </row>
    <row r="376" spans="1:27">
      <c r="A376" s="14"/>
      <c r="B376" s="2"/>
      <c r="C376" s="2"/>
      <c r="D376" s="2"/>
      <c r="E376" s="2"/>
      <c r="F376" s="15"/>
      <c r="G376" s="8"/>
      <c r="H376" s="8"/>
      <c r="I376" s="8"/>
      <c r="J376" s="8"/>
      <c r="K376" s="10"/>
      <c r="L376" s="8"/>
      <c r="M376" s="8"/>
      <c r="N376" s="8"/>
      <c r="O376" s="8"/>
      <c r="P376" s="10"/>
      <c r="Q376" s="8"/>
      <c r="R376" s="8"/>
      <c r="S376" s="8"/>
      <c r="T376" s="8"/>
      <c r="U376" s="10"/>
      <c r="V376" s="8"/>
      <c r="W376" s="8"/>
      <c r="X376" s="8"/>
      <c r="Y376" s="8"/>
      <c r="Z376" s="10"/>
      <c r="AA376" s="8"/>
    </row>
    <row r="377" spans="1:27">
      <c r="A377" s="14"/>
      <c r="B377" s="2"/>
      <c r="C377" s="2"/>
      <c r="D377" s="2"/>
      <c r="E377" s="2"/>
      <c r="F377" s="15"/>
      <c r="G377" s="9"/>
      <c r="H377" s="9"/>
      <c r="I377" s="9"/>
      <c r="J377" s="9"/>
      <c r="K377" s="11"/>
      <c r="L377" s="9"/>
      <c r="M377" s="9"/>
      <c r="N377" s="9"/>
      <c r="O377" s="9"/>
      <c r="P377" s="11"/>
      <c r="Q377" s="9"/>
      <c r="R377" s="9"/>
      <c r="S377" s="9"/>
      <c r="T377" s="9"/>
      <c r="U377" s="11"/>
      <c r="V377" s="9"/>
      <c r="W377" s="9"/>
      <c r="X377" s="9"/>
      <c r="Y377" s="9"/>
      <c r="Z377" s="11"/>
      <c r="AA377" s="9"/>
    </row>
    <row r="378" spans="1:27">
      <c r="A378" s="14"/>
      <c r="B378" s="2"/>
      <c r="C378" s="2"/>
      <c r="D378" s="2"/>
      <c r="E378" s="2"/>
      <c r="F378" s="15"/>
      <c r="G378" s="9"/>
      <c r="H378" s="9"/>
      <c r="I378" s="9"/>
      <c r="J378" s="9"/>
      <c r="K378" s="11"/>
      <c r="L378" s="9"/>
      <c r="M378" s="9"/>
      <c r="N378" s="9"/>
      <c r="O378" s="9"/>
      <c r="P378" s="11"/>
      <c r="Q378" s="9"/>
      <c r="R378" s="9"/>
      <c r="S378" s="9"/>
      <c r="T378" s="9"/>
      <c r="U378" s="11"/>
      <c r="V378" s="9"/>
      <c r="W378" s="9"/>
      <c r="X378" s="9"/>
      <c r="Y378" s="9"/>
      <c r="Z378" s="11"/>
      <c r="AA378" s="9"/>
    </row>
    <row r="379" spans="1:27">
      <c r="A379" s="14"/>
      <c r="B379" s="2"/>
      <c r="C379" s="2"/>
      <c r="D379" s="2"/>
      <c r="E379" s="2"/>
      <c r="F379" s="15"/>
      <c r="G379" s="9"/>
      <c r="H379" s="9"/>
      <c r="I379" s="9"/>
      <c r="J379" s="9"/>
      <c r="K379" s="11"/>
      <c r="L379" s="9"/>
      <c r="M379" s="9"/>
      <c r="N379" s="9"/>
      <c r="O379" s="9"/>
      <c r="P379" s="11"/>
      <c r="Q379" s="9"/>
      <c r="R379" s="9"/>
      <c r="S379" s="9"/>
      <c r="T379" s="9"/>
      <c r="U379" s="11"/>
      <c r="V379" s="9"/>
      <c r="W379" s="9"/>
      <c r="X379" s="9"/>
      <c r="Y379" s="9"/>
      <c r="Z379" s="11"/>
      <c r="AA379" s="9"/>
    </row>
    <row r="380" spans="1:27">
      <c r="A380" s="14"/>
      <c r="B380" s="2"/>
      <c r="C380" s="2"/>
      <c r="D380" s="2"/>
      <c r="E380" s="2"/>
      <c r="F380" s="15"/>
      <c r="G380" s="9"/>
      <c r="H380" s="9"/>
      <c r="I380" s="9"/>
      <c r="J380" s="9"/>
      <c r="K380" s="11"/>
      <c r="L380" s="9"/>
      <c r="M380" s="9"/>
      <c r="N380" s="9"/>
      <c r="O380" s="9"/>
      <c r="P380" s="11"/>
      <c r="Q380" s="9"/>
      <c r="R380" s="9"/>
      <c r="S380" s="9"/>
      <c r="T380" s="9"/>
      <c r="U380" s="11"/>
      <c r="V380" s="9"/>
      <c r="W380" s="9"/>
      <c r="X380" s="9"/>
      <c r="Y380" s="9"/>
      <c r="Z380" s="11"/>
      <c r="AA380" s="9"/>
    </row>
    <row r="381" spans="1:27">
      <c r="A381" s="14"/>
      <c r="B381" s="2"/>
      <c r="C381" s="2"/>
      <c r="D381" s="2"/>
      <c r="E381" s="2"/>
      <c r="F381" s="15"/>
      <c r="G381" s="9"/>
      <c r="H381" s="9"/>
      <c r="I381" s="9"/>
      <c r="J381" s="9"/>
      <c r="K381" s="11"/>
      <c r="L381" s="9"/>
      <c r="M381" s="9"/>
      <c r="N381" s="9"/>
      <c r="O381" s="9"/>
      <c r="P381" s="11"/>
      <c r="Q381" s="9"/>
      <c r="R381" s="9"/>
      <c r="S381" s="9"/>
      <c r="T381" s="9"/>
      <c r="U381" s="11"/>
      <c r="V381" s="9"/>
      <c r="W381" s="9"/>
      <c r="X381" s="9"/>
      <c r="Y381" s="9"/>
      <c r="Z381" s="11"/>
      <c r="AA381" s="9"/>
    </row>
    <row r="382" spans="1:27">
      <c r="A382" s="14"/>
      <c r="B382" s="2"/>
      <c r="C382" s="2"/>
      <c r="D382" s="2"/>
      <c r="E382" s="2"/>
      <c r="F382" s="15"/>
      <c r="G382" s="8"/>
      <c r="H382" s="8"/>
      <c r="I382" s="8"/>
      <c r="J382" s="8"/>
      <c r="K382" s="10"/>
      <c r="L382" s="8"/>
      <c r="M382" s="8"/>
      <c r="N382" s="8"/>
      <c r="O382" s="8"/>
      <c r="P382" s="10"/>
      <c r="Q382" s="8"/>
      <c r="R382" s="8"/>
      <c r="S382" s="8"/>
      <c r="T382" s="8"/>
      <c r="U382" s="10"/>
      <c r="V382" s="8"/>
      <c r="W382" s="8"/>
      <c r="X382" s="8"/>
      <c r="Y382" s="8"/>
      <c r="Z382" s="10"/>
      <c r="AA382" s="8"/>
    </row>
    <row r="383" spans="1:27">
      <c r="A383" s="14"/>
      <c r="B383" s="2"/>
      <c r="C383" s="2"/>
      <c r="D383" s="2"/>
      <c r="E383" s="2"/>
      <c r="F383" s="15"/>
      <c r="G383" s="8"/>
      <c r="H383" s="8"/>
      <c r="I383" s="8"/>
      <c r="J383" s="8"/>
      <c r="K383" s="10"/>
      <c r="L383" s="8"/>
      <c r="M383" s="8"/>
      <c r="N383" s="8"/>
      <c r="O383" s="8"/>
      <c r="P383" s="10"/>
      <c r="Q383" s="8"/>
      <c r="R383" s="8"/>
      <c r="S383" s="8"/>
      <c r="T383" s="8"/>
      <c r="U383" s="10"/>
      <c r="V383" s="8"/>
      <c r="W383" s="8"/>
      <c r="X383" s="8"/>
      <c r="Y383" s="8"/>
      <c r="Z383" s="10"/>
      <c r="AA383" s="8"/>
    </row>
    <row r="384" spans="1:27">
      <c r="A384" s="14"/>
      <c r="B384" s="2"/>
      <c r="C384" s="2"/>
      <c r="D384" s="2"/>
      <c r="E384" s="2"/>
      <c r="F384" s="15"/>
      <c r="G384" s="8"/>
      <c r="H384" s="8"/>
      <c r="I384" s="8"/>
      <c r="J384" s="8"/>
      <c r="K384" s="10"/>
      <c r="L384" s="8"/>
      <c r="M384" s="8"/>
      <c r="N384" s="8"/>
      <c r="O384" s="8"/>
      <c r="P384" s="10"/>
      <c r="Q384" s="8"/>
      <c r="R384" s="8"/>
      <c r="S384" s="8"/>
      <c r="T384" s="8"/>
      <c r="U384" s="10"/>
      <c r="V384" s="8"/>
      <c r="W384" s="8"/>
      <c r="X384" s="8"/>
      <c r="Y384" s="8"/>
      <c r="Z384" s="10"/>
      <c r="AA384" s="8"/>
    </row>
    <row r="385" spans="1:27">
      <c r="A385" s="14"/>
      <c r="B385" s="2"/>
      <c r="C385" s="2"/>
      <c r="D385" s="2"/>
      <c r="E385" s="2"/>
      <c r="F385" s="15"/>
      <c r="G385" s="8"/>
      <c r="H385" s="8"/>
      <c r="I385" s="8"/>
      <c r="J385" s="8"/>
      <c r="K385" s="10"/>
      <c r="L385" s="8"/>
      <c r="M385" s="8"/>
      <c r="N385" s="8"/>
      <c r="O385" s="8"/>
      <c r="P385" s="10"/>
      <c r="Q385" s="8"/>
      <c r="R385" s="8"/>
      <c r="S385" s="8"/>
      <c r="T385" s="8"/>
      <c r="U385" s="10"/>
      <c r="V385" s="8"/>
      <c r="W385" s="8"/>
      <c r="X385" s="8"/>
      <c r="Y385" s="8"/>
      <c r="Z385" s="10"/>
      <c r="AA385" s="8"/>
    </row>
    <row r="386" spans="1:27">
      <c r="A386" s="14"/>
      <c r="B386" s="2"/>
      <c r="C386" s="2"/>
      <c r="D386" s="2"/>
      <c r="E386" s="2"/>
      <c r="F386" s="15"/>
      <c r="G386" s="8"/>
      <c r="H386" s="8"/>
      <c r="I386" s="8"/>
      <c r="J386" s="8"/>
      <c r="K386" s="10"/>
      <c r="L386" s="8"/>
      <c r="M386" s="8"/>
      <c r="N386" s="8"/>
      <c r="O386" s="8"/>
      <c r="P386" s="10"/>
      <c r="Q386" s="8"/>
      <c r="R386" s="8"/>
      <c r="S386" s="8"/>
      <c r="T386" s="8"/>
      <c r="U386" s="10"/>
      <c r="V386" s="8"/>
      <c r="W386" s="8"/>
      <c r="X386" s="8"/>
      <c r="Y386" s="8"/>
      <c r="Z386" s="10"/>
      <c r="AA386" s="8"/>
    </row>
    <row r="387" spans="1:27">
      <c r="A387" s="14"/>
      <c r="B387" s="2"/>
      <c r="C387" s="2"/>
      <c r="D387" s="2"/>
      <c r="E387" s="2"/>
      <c r="F387" s="15"/>
      <c r="G387" s="9"/>
      <c r="H387" s="9"/>
      <c r="I387" s="9"/>
      <c r="J387" s="9"/>
      <c r="K387" s="11"/>
      <c r="L387" s="9"/>
      <c r="M387" s="9"/>
      <c r="N387" s="9"/>
      <c r="O387" s="9"/>
      <c r="P387" s="11"/>
      <c r="Q387" s="9"/>
      <c r="R387" s="9"/>
      <c r="S387" s="9"/>
      <c r="T387" s="9"/>
      <c r="U387" s="11"/>
      <c r="V387" s="9"/>
      <c r="W387" s="9"/>
      <c r="X387" s="9"/>
      <c r="Y387" s="9"/>
      <c r="Z387" s="11"/>
      <c r="AA387" s="9"/>
    </row>
    <row r="388" spans="1:27">
      <c r="A388" s="14"/>
      <c r="B388" s="2"/>
      <c r="C388" s="2"/>
      <c r="D388" s="2"/>
      <c r="E388" s="2"/>
      <c r="F388" s="15"/>
      <c r="G388" s="9"/>
      <c r="H388" s="9"/>
      <c r="I388" s="9"/>
      <c r="J388" s="9"/>
      <c r="K388" s="11"/>
      <c r="L388" s="9"/>
      <c r="M388" s="9"/>
      <c r="N388" s="9"/>
      <c r="O388" s="9"/>
      <c r="P388" s="11"/>
      <c r="Q388" s="9"/>
      <c r="R388" s="9"/>
      <c r="S388" s="9"/>
      <c r="T388" s="9"/>
      <c r="U388" s="11"/>
      <c r="V388" s="9"/>
      <c r="W388" s="9"/>
      <c r="X388" s="9"/>
      <c r="Y388" s="9"/>
      <c r="Z388" s="11"/>
      <c r="AA388" s="9"/>
    </row>
    <row r="389" spans="1:27">
      <c r="A389" s="14"/>
      <c r="B389" s="2"/>
      <c r="C389" s="2"/>
      <c r="D389" s="2"/>
      <c r="E389" s="2"/>
      <c r="F389" s="15"/>
      <c r="G389" s="9"/>
      <c r="H389" s="9"/>
      <c r="I389" s="9"/>
      <c r="J389" s="9"/>
      <c r="K389" s="11"/>
      <c r="L389" s="9"/>
      <c r="M389" s="9"/>
      <c r="N389" s="9"/>
      <c r="O389" s="9"/>
      <c r="P389" s="11"/>
      <c r="Q389" s="9"/>
      <c r="R389" s="9"/>
      <c r="S389" s="9"/>
      <c r="T389" s="9"/>
      <c r="U389" s="11"/>
      <c r="V389" s="9"/>
      <c r="W389" s="9"/>
      <c r="X389" s="9"/>
      <c r="Y389" s="9"/>
      <c r="Z389" s="11"/>
      <c r="AA389" s="9"/>
    </row>
    <row r="390" spans="1:27">
      <c r="A390" s="14"/>
      <c r="B390" s="2"/>
      <c r="C390" s="2"/>
      <c r="D390" s="2"/>
      <c r="E390" s="2"/>
      <c r="F390" s="15"/>
      <c r="G390" s="9"/>
      <c r="H390" s="9"/>
      <c r="I390" s="9"/>
      <c r="J390" s="9"/>
      <c r="K390" s="11"/>
      <c r="L390" s="9"/>
      <c r="M390" s="9"/>
      <c r="N390" s="9"/>
      <c r="O390" s="9"/>
      <c r="P390" s="11"/>
      <c r="Q390" s="9"/>
      <c r="R390" s="9"/>
      <c r="S390" s="9"/>
      <c r="T390" s="9"/>
      <c r="U390" s="11"/>
      <c r="V390" s="9"/>
      <c r="W390" s="9"/>
      <c r="X390" s="9"/>
      <c r="Y390" s="9"/>
      <c r="Z390" s="11"/>
      <c r="AA390" s="9"/>
    </row>
    <row r="391" spans="1:27">
      <c r="A391" s="14"/>
      <c r="B391" s="2"/>
      <c r="C391" s="2"/>
      <c r="D391" s="2"/>
      <c r="E391" s="2"/>
      <c r="F391" s="15"/>
      <c r="G391" s="9"/>
      <c r="H391" s="9"/>
      <c r="I391" s="9"/>
      <c r="J391" s="9"/>
      <c r="K391" s="11"/>
      <c r="L391" s="9"/>
      <c r="M391" s="9"/>
      <c r="N391" s="9"/>
      <c r="O391" s="9"/>
      <c r="P391" s="11"/>
      <c r="Q391" s="9"/>
      <c r="R391" s="9"/>
      <c r="S391" s="9"/>
      <c r="T391" s="9"/>
      <c r="U391" s="11"/>
      <c r="V391" s="9"/>
      <c r="W391" s="9"/>
      <c r="X391" s="9"/>
      <c r="Y391" s="9"/>
      <c r="Z391" s="11"/>
      <c r="AA391" s="9"/>
    </row>
    <row r="392" spans="1:27">
      <c r="A392" s="14"/>
      <c r="B392" s="2"/>
      <c r="C392" s="2"/>
      <c r="D392" s="2"/>
      <c r="E392" s="2"/>
      <c r="F392" s="15"/>
      <c r="G392" s="8"/>
      <c r="H392" s="8"/>
      <c r="I392" s="8"/>
      <c r="J392" s="8"/>
      <c r="K392" s="10"/>
      <c r="L392" s="8"/>
      <c r="M392" s="8"/>
      <c r="N392" s="8"/>
      <c r="O392" s="8"/>
      <c r="P392" s="10"/>
      <c r="Q392" s="8"/>
      <c r="R392" s="8"/>
      <c r="S392" s="8"/>
      <c r="T392" s="8"/>
      <c r="U392" s="10"/>
      <c r="V392" s="8"/>
      <c r="W392" s="8"/>
      <c r="X392" s="8"/>
      <c r="Y392" s="8"/>
      <c r="Z392" s="10"/>
      <c r="AA392" s="8"/>
    </row>
    <row r="393" spans="1:27">
      <c r="A393" s="14"/>
      <c r="B393" s="2"/>
      <c r="C393" s="2"/>
      <c r="D393" s="2"/>
      <c r="E393" s="2"/>
      <c r="F393" s="15"/>
      <c r="G393" s="8"/>
      <c r="H393" s="8"/>
      <c r="I393" s="8"/>
      <c r="J393" s="8"/>
      <c r="K393" s="10"/>
      <c r="L393" s="8"/>
      <c r="M393" s="8"/>
      <c r="N393" s="8"/>
      <c r="O393" s="8"/>
      <c r="P393" s="10"/>
      <c r="Q393" s="8"/>
      <c r="R393" s="8"/>
      <c r="S393" s="8"/>
      <c r="T393" s="8"/>
      <c r="U393" s="10"/>
      <c r="V393" s="8"/>
      <c r="W393" s="8"/>
      <c r="X393" s="8"/>
      <c r="Y393" s="8"/>
      <c r="Z393" s="10"/>
      <c r="AA393" s="8"/>
    </row>
    <row r="394" spans="1:27">
      <c r="A394" s="14"/>
      <c r="B394" s="2"/>
      <c r="C394" s="2"/>
      <c r="D394" s="2"/>
      <c r="E394" s="2"/>
      <c r="F394" s="15"/>
      <c r="G394" s="8"/>
      <c r="H394" s="8"/>
      <c r="I394" s="8"/>
      <c r="J394" s="8"/>
      <c r="K394" s="10"/>
      <c r="L394" s="8"/>
      <c r="M394" s="8"/>
      <c r="N394" s="8"/>
      <c r="O394" s="8"/>
      <c r="P394" s="10"/>
      <c r="Q394" s="8"/>
      <c r="R394" s="8"/>
      <c r="S394" s="8"/>
      <c r="T394" s="8"/>
      <c r="U394" s="10"/>
      <c r="V394" s="8"/>
      <c r="W394" s="8"/>
      <c r="X394" s="8"/>
      <c r="Y394" s="8"/>
      <c r="Z394" s="10"/>
      <c r="AA394" s="8"/>
    </row>
    <row r="395" spans="1:27">
      <c r="A395" s="14"/>
      <c r="B395" s="2"/>
      <c r="C395" s="2"/>
      <c r="D395" s="2"/>
      <c r="E395" s="2"/>
      <c r="F395" s="15"/>
      <c r="G395" s="8"/>
      <c r="H395" s="8"/>
      <c r="I395" s="8"/>
      <c r="J395" s="8"/>
      <c r="K395" s="10"/>
      <c r="L395" s="8"/>
      <c r="M395" s="8"/>
      <c r="N395" s="8"/>
      <c r="O395" s="8"/>
      <c r="P395" s="10"/>
      <c r="Q395" s="8"/>
      <c r="R395" s="8"/>
      <c r="S395" s="8"/>
      <c r="T395" s="8"/>
      <c r="U395" s="10"/>
      <c r="V395" s="8"/>
      <c r="W395" s="8"/>
      <c r="X395" s="8"/>
      <c r="Y395" s="8"/>
      <c r="Z395" s="10"/>
      <c r="AA395" s="8"/>
    </row>
    <row r="396" spans="1:27">
      <c r="A396" s="14"/>
      <c r="B396" s="2"/>
      <c r="C396" s="2"/>
      <c r="D396" s="2"/>
      <c r="E396" s="2"/>
      <c r="F396" s="15"/>
      <c r="G396" s="8"/>
      <c r="H396" s="8"/>
      <c r="I396" s="8"/>
      <c r="J396" s="8"/>
      <c r="K396" s="10"/>
      <c r="L396" s="8"/>
      <c r="M396" s="8"/>
      <c r="N396" s="8"/>
      <c r="O396" s="8"/>
      <c r="P396" s="10"/>
      <c r="Q396" s="8"/>
      <c r="R396" s="8"/>
      <c r="S396" s="8"/>
      <c r="T396" s="8"/>
      <c r="U396" s="10"/>
      <c r="V396" s="8"/>
      <c r="W396" s="8"/>
      <c r="X396" s="8"/>
      <c r="Y396" s="8"/>
      <c r="Z396" s="10"/>
      <c r="AA396" s="8"/>
    </row>
    <row r="397" spans="1:27">
      <c r="A397" s="14"/>
      <c r="B397" s="2"/>
      <c r="C397" s="2"/>
      <c r="D397" s="2"/>
      <c r="E397" s="2"/>
      <c r="F397" s="15"/>
      <c r="G397" s="9"/>
      <c r="H397" s="9"/>
      <c r="I397" s="9"/>
      <c r="J397" s="9"/>
      <c r="K397" s="11"/>
      <c r="L397" s="9"/>
      <c r="M397" s="9"/>
      <c r="N397" s="9"/>
      <c r="O397" s="9"/>
      <c r="P397" s="11"/>
      <c r="Q397" s="9"/>
      <c r="R397" s="9"/>
      <c r="S397" s="9"/>
      <c r="T397" s="9"/>
      <c r="U397" s="11"/>
      <c r="V397" s="9"/>
      <c r="W397" s="9"/>
      <c r="X397" s="9"/>
      <c r="Y397" s="9"/>
      <c r="Z397" s="11"/>
      <c r="AA397" s="9"/>
    </row>
    <row r="398" spans="1:27">
      <c r="A398" s="14"/>
      <c r="B398" s="2"/>
      <c r="C398" s="2"/>
      <c r="D398" s="2"/>
      <c r="E398" s="2"/>
      <c r="F398" s="15"/>
      <c r="G398" s="9"/>
      <c r="H398" s="9"/>
      <c r="I398" s="9"/>
      <c r="J398" s="9"/>
      <c r="K398" s="11"/>
      <c r="L398" s="9"/>
      <c r="M398" s="9"/>
      <c r="N398" s="9"/>
      <c r="O398" s="9"/>
      <c r="P398" s="11"/>
      <c r="Q398" s="9"/>
      <c r="R398" s="9"/>
      <c r="S398" s="9"/>
      <c r="T398" s="9"/>
      <c r="U398" s="11"/>
      <c r="V398" s="9"/>
      <c r="W398" s="9"/>
      <c r="X398" s="9"/>
      <c r="Y398" s="9"/>
      <c r="Z398" s="11"/>
      <c r="AA398" s="9"/>
    </row>
    <row r="399" spans="1:27">
      <c r="A399" s="14"/>
      <c r="B399" s="2"/>
      <c r="C399" s="2"/>
      <c r="D399" s="2"/>
      <c r="E399" s="2"/>
      <c r="F399" s="15"/>
      <c r="G399" s="9"/>
      <c r="H399" s="9"/>
      <c r="I399" s="9"/>
      <c r="J399" s="9"/>
      <c r="K399" s="11"/>
      <c r="L399" s="9"/>
      <c r="M399" s="9"/>
      <c r="N399" s="9"/>
      <c r="O399" s="9"/>
      <c r="P399" s="11"/>
      <c r="Q399" s="9"/>
      <c r="R399" s="9"/>
      <c r="S399" s="9"/>
      <c r="T399" s="9"/>
      <c r="U399" s="11"/>
      <c r="V399" s="9"/>
      <c r="W399" s="9"/>
      <c r="X399" s="9"/>
      <c r="Y399" s="9"/>
      <c r="Z399" s="11"/>
      <c r="AA399" s="9"/>
    </row>
    <row r="400" spans="1:27">
      <c r="A400" s="14"/>
      <c r="B400" s="2"/>
      <c r="C400" s="2"/>
      <c r="D400" s="2"/>
      <c r="E400" s="2"/>
      <c r="F400" s="15"/>
      <c r="G400" s="9"/>
      <c r="H400" s="9"/>
      <c r="I400" s="9"/>
      <c r="J400" s="9"/>
      <c r="K400" s="11"/>
      <c r="L400" s="9"/>
      <c r="M400" s="9"/>
      <c r="N400" s="9"/>
      <c r="O400" s="9"/>
      <c r="P400" s="11"/>
      <c r="Q400" s="9"/>
      <c r="R400" s="9"/>
      <c r="S400" s="9"/>
      <c r="T400" s="9"/>
      <c r="U400" s="11"/>
      <c r="V400" s="9"/>
      <c r="W400" s="9"/>
      <c r="X400" s="9"/>
      <c r="Y400" s="9"/>
      <c r="Z400" s="11"/>
      <c r="AA400" s="9"/>
    </row>
    <row r="401" spans="1:27">
      <c r="A401" s="14"/>
      <c r="B401" s="2"/>
      <c r="C401" s="2"/>
      <c r="D401" s="2"/>
      <c r="E401" s="2"/>
      <c r="F401" s="15"/>
      <c r="G401" s="9"/>
      <c r="H401" s="9"/>
      <c r="I401" s="9"/>
      <c r="J401" s="9"/>
      <c r="K401" s="11"/>
      <c r="L401" s="9"/>
      <c r="M401" s="9"/>
      <c r="N401" s="9"/>
      <c r="O401" s="9"/>
      <c r="P401" s="11"/>
      <c r="Q401" s="9"/>
      <c r="R401" s="9"/>
      <c r="S401" s="9"/>
      <c r="T401" s="9"/>
      <c r="U401" s="11"/>
      <c r="V401" s="9"/>
      <c r="W401" s="9"/>
      <c r="X401" s="9"/>
      <c r="Y401" s="9"/>
      <c r="Z401" s="11"/>
      <c r="AA401" s="9"/>
    </row>
    <row r="402" spans="1:27">
      <c r="A402" s="14"/>
      <c r="B402" s="2"/>
      <c r="C402" s="2"/>
      <c r="D402" s="2"/>
      <c r="E402" s="2"/>
      <c r="F402" s="15"/>
      <c r="G402" s="8"/>
      <c r="H402" s="8"/>
      <c r="I402" s="8"/>
      <c r="J402" s="8"/>
      <c r="K402" s="10"/>
      <c r="L402" s="8"/>
      <c r="M402" s="8"/>
      <c r="N402" s="8"/>
      <c r="O402" s="8"/>
      <c r="P402" s="10"/>
      <c r="Q402" s="8"/>
      <c r="R402" s="8"/>
      <c r="S402" s="8"/>
      <c r="T402" s="8"/>
      <c r="U402" s="10"/>
      <c r="V402" s="8"/>
      <c r="W402" s="8"/>
      <c r="X402" s="8"/>
      <c r="Y402" s="8"/>
      <c r="Z402" s="10"/>
      <c r="AA402" s="8"/>
    </row>
    <row r="403" spans="1:27">
      <c r="A403" s="14"/>
      <c r="B403" s="2"/>
      <c r="C403" s="2"/>
      <c r="D403" s="2"/>
      <c r="E403" s="2"/>
      <c r="F403" s="15"/>
      <c r="G403" s="8"/>
      <c r="H403" s="8"/>
      <c r="I403" s="8"/>
      <c r="J403" s="8"/>
      <c r="K403" s="10"/>
      <c r="L403" s="8"/>
      <c r="M403" s="8"/>
      <c r="N403" s="8"/>
      <c r="O403" s="8"/>
      <c r="P403" s="10"/>
      <c r="Q403" s="8"/>
      <c r="R403" s="8"/>
      <c r="S403" s="8"/>
      <c r="T403" s="8"/>
      <c r="U403" s="10"/>
      <c r="V403" s="8"/>
      <c r="W403" s="8"/>
      <c r="X403" s="8"/>
      <c r="Y403" s="8"/>
      <c r="Z403" s="10"/>
      <c r="AA403" s="8"/>
    </row>
    <row r="404" spans="1:27">
      <c r="A404" s="14"/>
      <c r="B404" s="2"/>
      <c r="C404" s="2"/>
      <c r="D404" s="2"/>
      <c r="E404" s="2"/>
      <c r="F404" s="15"/>
      <c r="G404" s="8"/>
      <c r="H404" s="8"/>
      <c r="I404" s="8"/>
      <c r="J404" s="8"/>
      <c r="K404" s="10"/>
      <c r="L404" s="8"/>
      <c r="M404" s="8"/>
      <c r="N404" s="8"/>
      <c r="O404" s="8"/>
      <c r="P404" s="10"/>
      <c r="Q404" s="8"/>
      <c r="R404" s="8"/>
      <c r="S404" s="8"/>
      <c r="T404" s="8"/>
      <c r="U404" s="10"/>
      <c r="V404" s="8"/>
      <c r="W404" s="8"/>
      <c r="X404" s="8"/>
      <c r="Y404" s="8"/>
      <c r="Z404" s="10"/>
      <c r="AA404" s="8"/>
    </row>
    <row r="405" spans="1:27">
      <c r="A405" s="14"/>
      <c r="B405" s="2"/>
      <c r="C405" s="2"/>
      <c r="D405" s="2"/>
      <c r="E405" s="2"/>
      <c r="F405" s="15"/>
      <c r="G405" s="8"/>
      <c r="H405" s="8"/>
      <c r="I405" s="8"/>
      <c r="J405" s="8"/>
      <c r="K405" s="10"/>
      <c r="L405" s="8"/>
      <c r="M405" s="8"/>
      <c r="N405" s="8"/>
      <c r="O405" s="8"/>
      <c r="P405" s="10"/>
      <c r="Q405" s="8"/>
      <c r="R405" s="8"/>
      <c r="S405" s="8"/>
      <c r="T405" s="8"/>
      <c r="U405" s="10"/>
      <c r="V405" s="8"/>
      <c r="W405" s="8"/>
      <c r="X405" s="8"/>
      <c r="Y405" s="8"/>
      <c r="Z405" s="10"/>
      <c r="AA405" s="8"/>
    </row>
    <row r="406" spans="1:27">
      <c r="A406" s="14"/>
      <c r="B406" s="2"/>
      <c r="C406" s="2"/>
      <c r="D406" s="2"/>
      <c r="E406" s="2"/>
      <c r="F406" s="15"/>
      <c r="G406" s="8"/>
      <c r="H406" s="8"/>
      <c r="I406" s="8"/>
      <c r="J406" s="8"/>
      <c r="K406" s="10"/>
      <c r="L406" s="8"/>
      <c r="M406" s="8"/>
      <c r="N406" s="8"/>
      <c r="O406" s="8"/>
      <c r="P406" s="10"/>
      <c r="Q406" s="8"/>
      <c r="R406" s="8"/>
      <c r="S406" s="8"/>
      <c r="T406" s="8"/>
      <c r="U406" s="10"/>
      <c r="V406" s="8"/>
      <c r="W406" s="8"/>
      <c r="X406" s="8"/>
      <c r="Y406" s="8"/>
      <c r="Z406" s="10"/>
      <c r="AA406" s="8"/>
    </row>
    <row r="407" spans="1:27">
      <c r="A407" s="14"/>
      <c r="B407" s="2"/>
      <c r="C407" s="2"/>
      <c r="D407" s="2"/>
      <c r="E407" s="2"/>
      <c r="F407" s="15"/>
      <c r="G407" s="9"/>
      <c r="H407" s="9"/>
      <c r="I407" s="9"/>
      <c r="J407" s="9"/>
      <c r="K407" s="11"/>
      <c r="L407" s="9"/>
      <c r="M407" s="9"/>
      <c r="N407" s="9"/>
      <c r="O407" s="9"/>
      <c r="P407" s="11"/>
      <c r="Q407" s="9"/>
      <c r="R407" s="9"/>
      <c r="S407" s="9"/>
      <c r="T407" s="9"/>
      <c r="U407" s="11"/>
      <c r="V407" s="9"/>
      <c r="W407" s="9"/>
      <c r="X407" s="9"/>
      <c r="Y407" s="9"/>
      <c r="Z407" s="11"/>
      <c r="AA407" s="9"/>
    </row>
    <row r="408" spans="1:27">
      <c r="A408" s="14"/>
      <c r="B408" s="2"/>
      <c r="C408" s="2"/>
      <c r="D408" s="2"/>
      <c r="E408" s="2"/>
      <c r="F408" s="15"/>
      <c r="G408" s="9"/>
      <c r="H408" s="9"/>
      <c r="I408" s="9"/>
      <c r="J408" s="9"/>
      <c r="K408" s="11"/>
      <c r="L408" s="9"/>
      <c r="M408" s="9"/>
      <c r="N408" s="9"/>
      <c r="O408" s="9"/>
      <c r="P408" s="11"/>
      <c r="Q408" s="9"/>
      <c r="R408" s="9"/>
      <c r="S408" s="9"/>
      <c r="T408" s="9"/>
      <c r="U408" s="11"/>
      <c r="V408" s="9"/>
      <c r="W408" s="9"/>
      <c r="X408" s="9"/>
      <c r="Y408" s="9"/>
      <c r="Z408" s="11"/>
      <c r="AA408" s="9"/>
    </row>
    <row r="409" spans="1:27">
      <c r="A409" s="14"/>
      <c r="B409" s="2"/>
      <c r="C409" s="2"/>
      <c r="D409" s="2"/>
      <c r="E409" s="2"/>
      <c r="F409" s="15"/>
      <c r="G409" s="9"/>
      <c r="H409" s="9"/>
      <c r="I409" s="9"/>
      <c r="J409" s="9"/>
      <c r="K409" s="11"/>
      <c r="L409" s="9"/>
      <c r="M409" s="9"/>
      <c r="N409" s="9"/>
      <c r="O409" s="9"/>
      <c r="P409" s="11"/>
      <c r="Q409" s="9"/>
      <c r="R409" s="9"/>
      <c r="S409" s="9"/>
      <c r="T409" s="9"/>
      <c r="U409" s="11"/>
      <c r="V409" s="9"/>
      <c r="W409" s="9"/>
      <c r="X409" s="9"/>
      <c r="Y409" s="9"/>
      <c r="Z409" s="11"/>
      <c r="AA409" s="9"/>
    </row>
    <row r="410" spans="1:27">
      <c r="A410" s="14"/>
      <c r="B410" s="2"/>
      <c r="C410" s="2"/>
      <c r="D410" s="2"/>
      <c r="E410" s="2"/>
      <c r="F410" s="15"/>
      <c r="G410" s="9"/>
      <c r="H410" s="9"/>
      <c r="I410" s="9"/>
      <c r="J410" s="9"/>
      <c r="K410" s="11"/>
      <c r="L410" s="9"/>
      <c r="M410" s="9"/>
      <c r="N410" s="9"/>
      <c r="O410" s="9"/>
      <c r="P410" s="11"/>
      <c r="Q410" s="9"/>
      <c r="R410" s="9"/>
      <c r="S410" s="9"/>
      <c r="T410" s="9"/>
      <c r="U410" s="11"/>
      <c r="V410" s="9"/>
      <c r="W410" s="9"/>
      <c r="X410" s="9"/>
      <c r="Y410" s="9"/>
      <c r="Z410" s="11"/>
      <c r="AA410" s="9"/>
    </row>
    <row r="411" spans="1:27">
      <c r="A411" s="14"/>
      <c r="B411" s="2"/>
      <c r="C411" s="2"/>
      <c r="D411" s="2"/>
      <c r="E411" s="2"/>
      <c r="F411" s="15"/>
      <c r="G411" s="9"/>
      <c r="H411" s="9"/>
      <c r="I411" s="9"/>
      <c r="J411" s="9"/>
      <c r="K411" s="11"/>
      <c r="L411" s="9"/>
      <c r="M411" s="9"/>
      <c r="N411" s="9"/>
      <c r="O411" s="9"/>
      <c r="P411" s="11"/>
      <c r="Q411" s="9"/>
      <c r="R411" s="9"/>
      <c r="S411" s="9"/>
      <c r="T411" s="9"/>
      <c r="U411" s="11"/>
      <c r="V411" s="9"/>
      <c r="W411" s="9"/>
      <c r="X411" s="9"/>
      <c r="Y411" s="9"/>
      <c r="Z411" s="11"/>
      <c r="AA411" s="9"/>
    </row>
    <row r="412" spans="1:27">
      <c r="A412" s="14"/>
      <c r="B412" s="2"/>
      <c r="C412" s="2"/>
      <c r="D412" s="2"/>
      <c r="E412" s="2"/>
      <c r="F412" s="15"/>
      <c r="G412" s="8"/>
      <c r="H412" s="8"/>
      <c r="I412" s="8"/>
      <c r="J412" s="8"/>
      <c r="K412" s="10"/>
      <c r="L412" s="8"/>
      <c r="M412" s="8"/>
      <c r="N412" s="8"/>
      <c r="O412" s="8"/>
      <c r="P412" s="10"/>
      <c r="Q412" s="8"/>
      <c r="R412" s="8"/>
      <c r="S412" s="8"/>
      <c r="T412" s="8"/>
      <c r="U412" s="10"/>
      <c r="V412" s="8"/>
      <c r="W412" s="8"/>
      <c r="X412" s="8"/>
      <c r="Y412" s="8"/>
      <c r="Z412" s="10"/>
      <c r="AA412" s="8"/>
    </row>
    <row r="413" spans="1:27">
      <c r="A413" s="14"/>
      <c r="B413" s="2"/>
      <c r="C413" s="2"/>
      <c r="D413" s="2"/>
      <c r="E413" s="2"/>
      <c r="F413" s="15"/>
      <c r="G413" s="8"/>
      <c r="H413" s="8"/>
      <c r="I413" s="8"/>
      <c r="J413" s="8"/>
      <c r="K413" s="10"/>
      <c r="L413" s="8"/>
      <c r="M413" s="8"/>
      <c r="N413" s="8"/>
      <c r="O413" s="8"/>
      <c r="P413" s="10"/>
      <c r="Q413" s="8"/>
      <c r="R413" s="8"/>
      <c r="S413" s="8"/>
      <c r="T413" s="8"/>
      <c r="U413" s="10"/>
      <c r="V413" s="8"/>
      <c r="W413" s="8"/>
      <c r="X413" s="8"/>
      <c r="Y413" s="8"/>
      <c r="Z413" s="10"/>
      <c r="AA413" s="8"/>
    </row>
    <row r="414" spans="1:27">
      <c r="A414" s="14"/>
      <c r="B414" s="2"/>
      <c r="C414" s="2"/>
      <c r="D414" s="2"/>
      <c r="E414" s="2"/>
      <c r="F414" s="15"/>
      <c r="G414" s="8"/>
      <c r="H414" s="8"/>
      <c r="I414" s="8"/>
      <c r="J414" s="8"/>
      <c r="K414" s="10"/>
      <c r="L414" s="8"/>
      <c r="M414" s="8"/>
      <c r="N414" s="8"/>
      <c r="O414" s="8"/>
      <c r="P414" s="10"/>
      <c r="Q414" s="8"/>
      <c r="R414" s="8"/>
      <c r="S414" s="8"/>
      <c r="T414" s="8"/>
      <c r="U414" s="10"/>
      <c r="V414" s="8"/>
      <c r="W414" s="8"/>
      <c r="X414" s="8"/>
      <c r="Y414" s="8"/>
      <c r="Z414" s="10"/>
      <c r="AA414" s="8"/>
    </row>
    <row r="415" spans="1:27">
      <c r="A415" s="14"/>
      <c r="B415" s="2"/>
      <c r="C415" s="2"/>
      <c r="D415" s="2"/>
      <c r="E415" s="2"/>
      <c r="F415" s="15"/>
      <c r="G415" s="8"/>
      <c r="H415" s="8"/>
      <c r="I415" s="8"/>
      <c r="J415" s="8"/>
      <c r="K415" s="10"/>
      <c r="L415" s="8"/>
      <c r="M415" s="8"/>
      <c r="N415" s="8"/>
      <c r="O415" s="8"/>
      <c r="P415" s="10"/>
      <c r="Q415" s="8"/>
      <c r="R415" s="8"/>
      <c r="S415" s="8"/>
      <c r="T415" s="8"/>
      <c r="U415" s="10"/>
      <c r="V415" s="8"/>
      <c r="W415" s="8"/>
      <c r="X415" s="8"/>
      <c r="Y415" s="8"/>
      <c r="Z415" s="10"/>
      <c r="AA415" s="8"/>
    </row>
    <row r="416" spans="1:27">
      <c r="A416" s="14"/>
      <c r="B416" s="2"/>
      <c r="C416" s="2"/>
      <c r="D416" s="2"/>
      <c r="E416" s="2"/>
      <c r="F416" s="15"/>
      <c r="G416" s="8"/>
      <c r="H416" s="8"/>
      <c r="I416" s="8"/>
      <c r="J416" s="8"/>
      <c r="K416" s="10"/>
      <c r="L416" s="8"/>
      <c r="M416" s="8"/>
      <c r="N416" s="8"/>
      <c r="O416" s="8"/>
      <c r="P416" s="10"/>
      <c r="Q416" s="8"/>
      <c r="R416" s="8"/>
      <c r="S416" s="8"/>
      <c r="T416" s="8"/>
      <c r="U416" s="10"/>
      <c r="V416" s="8"/>
      <c r="W416" s="8"/>
      <c r="X416" s="8"/>
      <c r="Y416" s="8"/>
      <c r="Z416" s="10"/>
      <c r="AA416" s="8"/>
    </row>
    <row r="417" spans="1:27">
      <c r="A417" s="14"/>
      <c r="B417" s="2"/>
      <c r="C417" s="2"/>
      <c r="D417" s="2"/>
      <c r="E417" s="2"/>
      <c r="F417" s="15"/>
      <c r="G417" s="9"/>
      <c r="H417" s="9"/>
      <c r="I417" s="9"/>
      <c r="J417" s="9"/>
      <c r="K417" s="11"/>
      <c r="L417" s="9"/>
      <c r="M417" s="9"/>
      <c r="N417" s="9"/>
      <c r="O417" s="9"/>
      <c r="P417" s="11"/>
      <c r="Q417" s="9"/>
      <c r="R417" s="9"/>
      <c r="S417" s="9"/>
      <c r="T417" s="9"/>
      <c r="U417" s="11"/>
      <c r="V417" s="9"/>
      <c r="W417" s="9"/>
      <c r="X417" s="9"/>
      <c r="Y417" s="9"/>
      <c r="Z417" s="11"/>
      <c r="AA417" s="9"/>
    </row>
    <row r="418" spans="1:27">
      <c r="A418" s="14"/>
      <c r="B418" s="2"/>
      <c r="C418" s="2"/>
      <c r="D418" s="2"/>
      <c r="E418" s="2"/>
      <c r="F418" s="15"/>
      <c r="G418" s="9"/>
      <c r="H418" s="9"/>
      <c r="I418" s="9"/>
      <c r="J418" s="9"/>
      <c r="K418" s="11"/>
      <c r="L418" s="9"/>
      <c r="M418" s="9"/>
      <c r="N418" s="9"/>
      <c r="O418" s="9"/>
      <c r="P418" s="11"/>
      <c r="Q418" s="9"/>
      <c r="R418" s="9"/>
      <c r="S418" s="9"/>
      <c r="T418" s="9"/>
      <c r="U418" s="11"/>
      <c r="V418" s="9"/>
      <c r="W418" s="9"/>
      <c r="X418" s="9"/>
      <c r="Y418" s="9"/>
      <c r="Z418" s="11"/>
      <c r="AA418" s="9"/>
    </row>
    <row r="419" spans="1:27">
      <c r="A419" s="14"/>
      <c r="B419" s="2"/>
      <c r="C419" s="2"/>
      <c r="D419" s="2"/>
      <c r="E419" s="2"/>
      <c r="F419" s="15"/>
      <c r="G419" s="9"/>
      <c r="H419" s="9"/>
      <c r="I419" s="9"/>
      <c r="J419" s="9"/>
      <c r="K419" s="11"/>
      <c r="L419" s="9"/>
      <c r="M419" s="9"/>
      <c r="N419" s="9"/>
      <c r="O419" s="9"/>
      <c r="P419" s="11"/>
      <c r="Q419" s="9"/>
      <c r="R419" s="9"/>
      <c r="S419" s="9"/>
      <c r="T419" s="9"/>
      <c r="U419" s="11"/>
      <c r="V419" s="9"/>
      <c r="W419" s="9"/>
      <c r="X419" s="9"/>
      <c r="Y419" s="9"/>
      <c r="Z419" s="11"/>
      <c r="AA419" s="9"/>
    </row>
    <row r="420" spans="1:27">
      <c r="A420" s="14"/>
      <c r="B420" s="2"/>
      <c r="C420" s="2"/>
      <c r="D420" s="2"/>
      <c r="E420" s="2"/>
      <c r="F420" s="15"/>
      <c r="G420" s="9"/>
      <c r="H420" s="9"/>
      <c r="I420" s="9"/>
      <c r="J420" s="9"/>
      <c r="K420" s="11"/>
      <c r="L420" s="9"/>
      <c r="M420" s="9"/>
      <c r="N420" s="9"/>
      <c r="O420" s="9"/>
      <c r="P420" s="11"/>
      <c r="Q420" s="9"/>
      <c r="R420" s="9"/>
      <c r="S420" s="9"/>
      <c r="T420" s="9"/>
      <c r="U420" s="11"/>
      <c r="V420" s="9"/>
      <c r="W420" s="9"/>
      <c r="X420" s="9"/>
      <c r="Y420" s="9"/>
      <c r="Z420" s="11"/>
      <c r="AA420" s="9"/>
    </row>
    <row r="421" spans="1:27">
      <c r="A421" s="14"/>
      <c r="B421" s="2"/>
      <c r="C421" s="2"/>
      <c r="D421" s="2"/>
      <c r="E421" s="2"/>
      <c r="F421" s="15"/>
      <c r="G421" s="9"/>
      <c r="H421" s="9"/>
      <c r="I421" s="9"/>
      <c r="J421" s="9"/>
      <c r="K421" s="11"/>
      <c r="L421" s="9"/>
      <c r="M421" s="9"/>
      <c r="N421" s="9"/>
      <c r="O421" s="9"/>
      <c r="P421" s="11"/>
      <c r="Q421" s="9"/>
      <c r="R421" s="9"/>
      <c r="S421" s="9"/>
      <c r="T421" s="9"/>
      <c r="U421" s="11"/>
      <c r="V421" s="9"/>
      <c r="W421" s="9"/>
      <c r="X421" s="9"/>
      <c r="Y421" s="9"/>
      <c r="Z421" s="11"/>
      <c r="AA421" s="9"/>
    </row>
    <row r="422" spans="1:27">
      <c r="A422" s="14"/>
      <c r="B422" s="2"/>
      <c r="C422" s="2"/>
      <c r="D422" s="2"/>
      <c r="E422" s="2"/>
      <c r="F422" s="15"/>
      <c r="G422" s="8"/>
      <c r="H422" s="8"/>
      <c r="I422" s="8"/>
      <c r="J422" s="8"/>
      <c r="K422" s="10"/>
      <c r="L422" s="8"/>
      <c r="M422" s="8"/>
      <c r="N422" s="8"/>
      <c r="O422" s="8"/>
      <c r="P422" s="10"/>
      <c r="Q422" s="8"/>
      <c r="R422" s="8"/>
      <c r="S422" s="8"/>
      <c r="T422" s="8"/>
      <c r="U422" s="10"/>
      <c r="V422" s="8"/>
      <c r="W422" s="8"/>
      <c r="X422" s="8"/>
      <c r="Y422" s="8"/>
      <c r="Z422" s="10"/>
      <c r="AA422" s="8"/>
    </row>
    <row r="423" spans="1:27">
      <c r="A423" s="14"/>
      <c r="B423" s="2"/>
      <c r="C423" s="2"/>
      <c r="D423" s="2"/>
      <c r="E423" s="2"/>
      <c r="F423" s="15"/>
      <c r="G423" s="8"/>
      <c r="H423" s="8"/>
      <c r="I423" s="8"/>
      <c r="J423" s="8"/>
      <c r="K423" s="10"/>
      <c r="L423" s="8"/>
      <c r="M423" s="8"/>
      <c r="N423" s="8"/>
      <c r="O423" s="8"/>
      <c r="P423" s="10"/>
      <c r="Q423" s="8"/>
      <c r="R423" s="8"/>
      <c r="S423" s="8"/>
      <c r="T423" s="8"/>
      <c r="U423" s="10"/>
      <c r="V423" s="8"/>
      <c r="W423" s="8"/>
      <c r="X423" s="8"/>
      <c r="Y423" s="8"/>
      <c r="Z423" s="10"/>
      <c r="AA423" s="8"/>
    </row>
    <row r="424" spans="1:27">
      <c r="A424" s="14"/>
      <c r="B424" s="2"/>
      <c r="C424" s="2"/>
      <c r="D424" s="2"/>
      <c r="E424" s="2"/>
      <c r="F424" s="15"/>
      <c r="G424" s="8"/>
      <c r="H424" s="8"/>
      <c r="I424" s="8"/>
      <c r="J424" s="8"/>
      <c r="K424" s="10"/>
      <c r="L424" s="8"/>
      <c r="M424" s="8"/>
      <c r="N424" s="8"/>
      <c r="O424" s="8"/>
      <c r="P424" s="10"/>
      <c r="Q424" s="8"/>
      <c r="R424" s="8"/>
      <c r="S424" s="8"/>
      <c r="T424" s="8"/>
      <c r="U424" s="10"/>
      <c r="V424" s="8"/>
      <c r="W424" s="8"/>
      <c r="X424" s="8"/>
      <c r="Y424" s="8"/>
      <c r="Z424" s="10"/>
      <c r="AA424" s="8"/>
    </row>
    <row r="425" spans="1:27">
      <c r="A425" s="14"/>
      <c r="B425" s="2"/>
      <c r="C425" s="2"/>
      <c r="D425" s="2"/>
      <c r="E425" s="2"/>
      <c r="F425" s="15"/>
      <c r="G425" s="8"/>
      <c r="H425" s="8"/>
      <c r="I425" s="8"/>
      <c r="J425" s="8"/>
      <c r="K425" s="10"/>
      <c r="L425" s="8"/>
      <c r="M425" s="8"/>
      <c r="N425" s="8"/>
      <c r="O425" s="8"/>
      <c r="P425" s="10"/>
      <c r="Q425" s="8"/>
      <c r="R425" s="8"/>
      <c r="S425" s="8"/>
      <c r="T425" s="8"/>
      <c r="U425" s="10"/>
      <c r="V425" s="8"/>
      <c r="W425" s="8"/>
      <c r="X425" s="8"/>
      <c r="Y425" s="8"/>
      <c r="Z425" s="10"/>
      <c r="AA425" s="8"/>
    </row>
    <row r="426" spans="1:27">
      <c r="A426" s="14"/>
      <c r="B426" s="2"/>
      <c r="C426" s="2"/>
      <c r="D426" s="2"/>
      <c r="E426" s="2"/>
      <c r="F426" s="15"/>
      <c r="G426" s="8"/>
      <c r="H426" s="8"/>
      <c r="I426" s="8"/>
      <c r="J426" s="8"/>
      <c r="K426" s="10"/>
      <c r="L426" s="8"/>
      <c r="M426" s="8"/>
      <c r="N426" s="8"/>
      <c r="O426" s="8"/>
      <c r="P426" s="10"/>
      <c r="Q426" s="8"/>
      <c r="R426" s="8"/>
      <c r="S426" s="8"/>
      <c r="T426" s="8"/>
      <c r="U426" s="10"/>
      <c r="V426" s="8"/>
      <c r="W426" s="8"/>
      <c r="X426" s="8"/>
      <c r="Y426" s="8"/>
      <c r="Z426" s="10"/>
      <c r="AA426" s="8"/>
    </row>
    <row r="427" spans="1:27">
      <c r="A427" s="14"/>
      <c r="B427" s="2"/>
      <c r="C427" s="2"/>
      <c r="D427" s="2"/>
      <c r="E427" s="2"/>
      <c r="F427" s="15"/>
      <c r="G427" s="9"/>
      <c r="H427" s="9"/>
      <c r="I427" s="9"/>
      <c r="J427" s="9"/>
      <c r="K427" s="11"/>
      <c r="L427" s="9"/>
      <c r="M427" s="9"/>
      <c r="N427" s="9"/>
      <c r="O427" s="9"/>
      <c r="P427" s="11"/>
      <c r="Q427" s="9"/>
      <c r="R427" s="9"/>
      <c r="S427" s="9"/>
      <c r="T427" s="9"/>
      <c r="U427" s="11"/>
      <c r="V427" s="9"/>
      <c r="W427" s="9"/>
      <c r="X427" s="9"/>
      <c r="Y427" s="9"/>
      <c r="Z427" s="11"/>
      <c r="AA427" s="9"/>
    </row>
    <row r="428" spans="1:27">
      <c r="A428" s="14"/>
      <c r="B428" s="2"/>
      <c r="C428" s="2"/>
      <c r="D428" s="2"/>
      <c r="E428" s="2"/>
      <c r="F428" s="15"/>
      <c r="G428" s="9"/>
      <c r="H428" s="9"/>
      <c r="I428" s="9"/>
      <c r="J428" s="9"/>
      <c r="K428" s="11"/>
      <c r="L428" s="9"/>
      <c r="M428" s="9"/>
      <c r="N428" s="9"/>
      <c r="O428" s="9"/>
      <c r="P428" s="11"/>
      <c r="Q428" s="9"/>
      <c r="R428" s="9"/>
      <c r="S428" s="9"/>
      <c r="T428" s="9"/>
      <c r="U428" s="11"/>
      <c r="V428" s="9"/>
      <c r="W428" s="9"/>
      <c r="X428" s="9"/>
      <c r="Y428" s="9"/>
      <c r="Z428" s="11"/>
      <c r="AA428" s="9"/>
    </row>
    <row r="429" spans="1:27">
      <c r="A429" s="14"/>
      <c r="B429" s="2"/>
      <c r="C429" s="2"/>
      <c r="D429" s="2"/>
      <c r="E429" s="2"/>
      <c r="F429" s="15"/>
      <c r="G429" s="9"/>
      <c r="H429" s="9"/>
      <c r="I429" s="9"/>
      <c r="J429" s="9"/>
      <c r="K429" s="11"/>
      <c r="L429" s="9"/>
      <c r="M429" s="9"/>
      <c r="N429" s="9"/>
      <c r="O429" s="9"/>
      <c r="P429" s="11"/>
      <c r="Q429" s="9"/>
      <c r="R429" s="9"/>
      <c r="S429" s="9"/>
      <c r="T429" s="9"/>
      <c r="U429" s="11"/>
      <c r="V429" s="9"/>
      <c r="W429" s="9"/>
      <c r="X429" s="9"/>
      <c r="Y429" s="9"/>
      <c r="Z429" s="11"/>
      <c r="AA429" s="9"/>
    </row>
    <row r="430" spans="1:27">
      <c r="A430" s="14"/>
      <c r="B430" s="2"/>
      <c r="C430" s="2"/>
      <c r="D430" s="2"/>
      <c r="E430" s="2"/>
      <c r="F430" s="15"/>
      <c r="G430" s="9"/>
      <c r="H430" s="9"/>
      <c r="I430" s="9"/>
      <c r="J430" s="9"/>
      <c r="K430" s="11"/>
      <c r="L430" s="9"/>
      <c r="M430" s="9"/>
      <c r="N430" s="9"/>
      <c r="O430" s="9"/>
      <c r="P430" s="11"/>
      <c r="Q430" s="9"/>
      <c r="R430" s="9"/>
      <c r="S430" s="9"/>
      <c r="T430" s="9"/>
      <c r="U430" s="11"/>
      <c r="V430" s="9"/>
      <c r="W430" s="9"/>
      <c r="X430" s="9"/>
      <c r="Y430" s="9"/>
      <c r="Z430" s="11"/>
      <c r="AA430" s="9"/>
    </row>
    <row r="431" spans="1:27">
      <c r="A431" s="14"/>
      <c r="B431" s="2"/>
      <c r="C431" s="2"/>
      <c r="D431" s="2"/>
      <c r="E431" s="2"/>
      <c r="F431" s="15"/>
      <c r="G431" s="9"/>
      <c r="H431" s="9"/>
      <c r="I431" s="9"/>
      <c r="J431" s="9"/>
      <c r="K431" s="11"/>
      <c r="L431" s="9"/>
      <c r="M431" s="9"/>
      <c r="N431" s="9"/>
      <c r="O431" s="9"/>
      <c r="P431" s="11"/>
      <c r="Q431" s="9"/>
      <c r="R431" s="9"/>
      <c r="S431" s="9"/>
      <c r="T431" s="9"/>
      <c r="U431" s="11"/>
      <c r="V431" s="9"/>
      <c r="W431" s="9"/>
      <c r="X431" s="9"/>
      <c r="Y431" s="9"/>
      <c r="Z431" s="11"/>
      <c r="AA431" s="9"/>
    </row>
    <row r="432" spans="1:27">
      <c r="A432" s="14"/>
      <c r="B432" s="2"/>
      <c r="C432" s="2"/>
      <c r="D432" s="2"/>
      <c r="E432" s="2"/>
      <c r="F432" s="15"/>
      <c r="G432" s="8"/>
      <c r="H432" s="8"/>
      <c r="I432" s="8"/>
      <c r="J432" s="8"/>
      <c r="K432" s="10"/>
      <c r="L432" s="8"/>
      <c r="M432" s="8"/>
      <c r="N432" s="8"/>
      <c r="O432" s="8"/>
      <c r="P432" s="10"/>
      <c r="Q432" s="8"/>
      <c r="R432" s="8"/>
      <c r="S432" s="8"/>
      <c r="T432" s="8"/>
      <c r="U432" s="10"/>
      <c r="V432" s="8"/>
      <c r="W432" s="8"/>
      <c r="X432" s="8"/>
      <c r="Y432" s="8"/>
      <c r="Z432" s="10"/>
      <c r="AA432" s="8"/>
    </row>
    <row r="433" spans="1:27">
      <c r="A433" s="14"/>
      <c r="B433" s="2"/>
      <c r="C433" s="2"/>
      <c r="D433" s="2"/>
      <c r="E433" s="2"/>
      <c r="F433" s="15"/>
      <c r="G433" s="8"/>
      <c r="H433" s="8"/>
      <c r="I433" s="8"/>
      <c r="J433" s="8"/>
      <c r="K433" s="10"/>
      <c r="L433" s="8"/>
      <c r="M433" s="8"/>
      <c r="N433" s="8"/>
      <c r="O433" s="8"/>
      <c r="P433" s="10"/>
      <c r="Q433" s="8"/>
      <c r="R433" s="8"/>
      <c r="S433" s="8"/>
      <c r="T433" s="8"/>
      <c r="U433" s="10"/>
      <c r="V433" s="8"/>
      <c r="W433" s="8"/>
      <c r="X433" s="8"/>
      <c r="Y433" s="8"/>
      <c r="Z433" s="10"/>
      <c r="AA433" s="8"/>
    </row>
    <row r="434" spans="1:27">
      <c r="A434" s="14"/>
      <c r="B434" s="2"/>
      <c r="C434" s="2"/>
      <c r="D434" s="2"/>
      <c r="E434" s="2"/>
      <c r="F434" s="15"/>
      <c r="G434" s="8"/>
      <c r="H434" s="8"/>
      <c r="I434" s="8"/>
      <c r="J434" s="8"/>
      <c r="K434" s="10"/>
      <c r="L434" s="8"/>
      <c r="M434" s="8"/>
      <c r="N434" s="8"/>
      <c r="O434" s="8"/>
      <c r="P434" s="10"/>
      <c r="Q434" s="8"/>
      <c r="R434" s="8"/>
      <c r="S434" s="8"/>
      <c r="T434" s="8"/>
      <c r="U434" s="10"/>
      <c r="V434" s="8"/>
      <c r="W434" s="8"/>
      <c r="X434" s="8"/>
      <c r="Y434" s="8"/>
      <c r="Z434" s="10"/>
      <c r="AA434" s="8"/>
    </row>
    <row r="435" spans="1:27">
      <c r="A435" s="14"/>
      <c r="B435" s="2"/>
      <c r="C435" s="2"/>
      <c r="D435" s="2"/>
      <c r="E435" s="2"/>
      <c r="F435" s="15"/>
      <c r="G435" s="8"/>
      <c r="H435" s="8"/>
      <c r="I435" s="8"/>
      <c r="J435" s="8"/>
      <c r="K435" s="10"/>
      <c r="L435" s="8"/>
      <c r="M435" s="8"/>
      <c r="N435" s="8"/>
      <c r="O435" s="8"/>
      <c r="P435" s="10"/>
      <c r="Q435" s="8"/>
      <c r="R435" s="8"/>
      <c r="S435" s="8"/>
      <c r="T435" s="8"/>
      <c r="U435" s="10"/>
      <c r="V435" s="8"/>
      <c r="W435" s="8"/>
      <c r="X435" s="8"/>
      <c r="Y435" s="8"/>
      <c r="Z435" s="10"/>
      <c r="AA435" s="8"/>
    </row>
    <row r="436" spans="1:27">
      <c r="A436" s="14"/>
      <c r="B436" s="2"/>
      <c r="C436" s="2"/>
      <c r="D436" s="2"/>
      <c r="E436" s="2"/>
      <c r="F436" s="15"/>
      <c r="G436" s="8"/>
      <c r="H436" s="8"/>
      <c r="I436" s="8"/>
      <c r="J436" s="8"/>
      <c r="K436" s="10"/>
      <c r="L436" s="8"/>
      <c r="M436" s="8"/>
      <c r="N436" s="8"/>
      <c r="O436" s="8"/>
      <c r="P436" s="10"/>
      <c r="Q436" s="8"/>
      <c r="R436" s="8"/>
      <c r="S436" s="8"/>
      <c r="T436" s="8"/>
      <c r="U436" s="10"/>
      <c r="V436" s="8"/>
      <c r="W436" s="8"/>
      <c r="X436" s="8"/>
      <c r="Y436" s="8"/>
      <c r="Z436" s="10"/>
      <c r="AA436" s="8"/>
    </row>
    <row r="437" spans="1:27">
      <c r="A437" s="14"/>
      <c r="B437" s="2"/>
      <c r="C437" s="2"/>
      <c r="D437" s="2"/>
      <c r="E437" s="2"/>
      <c r="F437" s="15"/>
      <c r="G437" s="9"/>
      <c r="H437" s="9"/>
      <c r="I437" s="9"/>
      <c r="J437" s="9"/>
      <c r="K437" s="11"/>
      <c r="L437" s="9"/>
      <c r="M437" s="9"/>
      <c r="N437" s="9"/>
      <c r="O437" s="9"/>
      <c r="P437" s="11"/>
      <c r="Q437" s="9"/>
      <c r="R437" s="9"/>
      <c r="S437" s="9"/>
      <c r="T437" s="9"/>
      <c r="U437" s="11"/>
      <c r="V437" s="9"/>
      <c r="W437" s="9"/>
      <c r="X437" s="9"/>
      <c r="Y437" s="9"/>
      <c r="Z437" s="11"/>
      <c r="AA437" s="9"/>
    </row>
    <row r="438" spans="1:27">
      <c r="A438" s="14"/>
      <c r="B438" s="2"/>
      <c r="C438" s="2"/>
      <c r="D438" s="2"/>
      <c r="E438" s="2"/>
      <c r="F438" s="15"/>
      <c r="G438" s="9"/>
      <c r="H438" s="9"/>
      <c r="I438" s="9"/>
      <c r="J438" s="9"/>
      <c r="K438" s="11"/>
      <c r="L438" s="9"/>
      <c r="M438" s="9"/>
      <c r="N438" s="9"/>
      <c r="O438" s="9"/>
      <c r="P438" s="11"/>
      <c r="Q438" s="9"/>
      <c r="R438" s="9"/>
      <c r="S438" s="9"/>
      <c r="T438" s="9"/>
      <c r="U438" s="11"/>
      <c r="V438" s="9"/>
      <c r="W438" s="9"/>
      <c r="X438" s="9"/>
      <c r="Y438" s="9"/>
      <c r="Z438" s="11"/>
      <c r="AA438" s="9"/>
    </row>
    <row r="439" spans="1:27">
      <c r="A439" s="14"/>
      <c r="B439" s="2"/>
      <c r="C439" s="2"/>
      <c r="D439" s="2"/>
      <c r="E439" s="2"/>
      <c r="F439" s="15"/>
      <c r="G439" s="9"/>
      <c r="H439" s="9"/>
      <c r="I439" s="9"/>
      <c r="J439" s="9"/>
      <c r="K439" s="11"/>
      <c r="L439" s="9"/>
      <c r="M439" s="9"/>
      <c r="N439" s="9"/>
      <c r="O439" s="9"/>
      <c r="P439" s="11"/>
      <c r="Q439" s="9"/>
      <c r="R439" s="9"/>
      <c r="S439" s="9"/>
      <c r="T439" s="9"/>
      <c r="U439" s="11"/>
      <c r="V439" s="9"/>
      <c r="W439" s="9"/>
      <c r="X439" s="9"/>
      <c r="Y439" s="9"/>
      <c r="Z439" s="11"/>
      <c r="AA439" s="9"/>
    </row>
    <row r="440" spans="1:27">
      <c r="A440" s="14"/>
      <c r="B440" s="2"/>
      <c r="C440" s="2"/>
      <c r="D440" s="2"/>
      <c r="E440" s="2"/>
      <c r="F440" s="15"/>
      <c r="G440" s="9"/>
      <c r="H440" s="9"/>
      <c r="I440" s="9"/>
      <c r="J440" s="9"/>
      <c r="K440" s="11"/>
      <c r="L440" s="9"/>
      <c r="M440" s="9"/>
      <c r="N440" s="9"/>
      <c r="O440" s="9"/>
      <c r="P440" s="11"/>
      <c r="Q440" s="9"/>
      <c r="R440" s="9"/>
      <c r="S440" s="9"/>
      <c r="T440" s="9"/>
      <c r="U440" s="11"/>
      <c r="V440" s="9"/>
      <c r="W440" s="9"/>
      <c r="X440" s="9"/>
      <c r="Y440" s="9"/>
      <c r="Z440" s="11"/>
      <c r="AA440" s="9"/>
    </row>
    <row r="441" spans="1:27">
      <c r="A441" s="14"/>
      <c r="B441" s="2"/>
      <c r="C441" s="2"/>
      <c r="D441" s="2"/>
      <c r="E441" s="2"/>
      <c r="F441" s="15"/>
      <c r="G441" s="9"/>
      <c r="H441" s="9"/>
      <c r="I441" s="9"/>
      <c r="J441" s="9"/>
      <c r="K441" s="11"/>
      <c r="L441" s="9"/>
      <c r="M441" s="9"/>
      <c r="N441" s="9"/>
      <c r="O441" s="9"/>
      <c r="P441" s="11"/>
      <c r="Q441" s="9"/>
      <c r="R441" s="9"/>
      <c r="S441" s="9"/>
      <c r="T441" s="9"/>
      <c r="U441" s="11"/>
      <c r="V441" s="9"/>
      <c r="W441" s="9"/>
      <c r="X441" s="9"/>
      <c r="Y441" s="9"/>
      <c r="Z441" s="11"/>
      <c r="AA441" s="9"/>
    </row>
    <row r="442" spans="1:27">
      <c r="A442" s="14"/>
      <c r="B442" s="2"/>
      <c r="C442" s="2"/>
      <c r="D442" s="2"/>
      <c r="E442" s="2"/>
      <c r="F442" s="15"/>
      <c r="G442" s="8"/>
      <c r="H442" s="8"/>
      <c r="I442" s="8"/>
      <c r="J442" s="8"/>
      <c r="K442" s="10"/>
      <c r="L442" s="8"/>
      <c r="M442" s="8"/>
      <c r="N442" s="8"/>
      <c r="O442" s="8"/>
      <c r="P442" s="10"/>
      <c r="Q442" s="8"/>
      <c r="R442" s="8"/>
      <c r="S442" s="8"/>
      <c r="T442" s="8"/>
      <c r="U442" s="10"/>
      <c r="V442" s="8"/>
      <c r="W442" s="8"/>
      <c r="X442" s="8"/>
      <c r="Y442" s="8"/>
      <c r="Z442" s="10"/>
      <c r="AA442" s="8"/>
    </row>
    <row r="443" spans="1:27">
      <c r="A443" s="14"/>
      <c r="B443" s="2"/>
      <c r="C443" s="2"/>
      <c r="D443" s="2"/>
      <c r="E443" s="2"/>
      <c r="F443" s="15"/>
      <c r="G443" s="8"/>
      <c r="H443" s="8"/>
      <c r="I443" s="8"/>
      <c r="J443" s="8"/>
      <c r="K443" s="10"/>
      <c r="L443" s="8"/>
      <c r="M443" s="8"/>
      <c r="N443" s="8"/>
      <c r="O443" s="8"/>
      <c r="P443" s="10"/>
      <c r="Q443" s="8"/>
      <c r="R443" s="8"/>
      <c r="S443" s="8"/>
      <c r="T443" s="8"/>
      <c r="U443" s="10"/>
      <c r="V443" s="8"/>
      <c r="W443" s="8"/>
      <c r="X443" s="8"/>
      <c r="Y443" s="8"/>
      <c r="Z443" s="10"/>
      <c r="AA443" s="8"/>
    </row>
    <row r="444" spans="1:27">
      <c r="A444" s="14"/>
      <c r="B444" s="2"/>
      <c r="C444" s="2"/>
      <c r="D444" s="2"/>
      <c r="E444" s="2"/>
      <c r="F444" s="15"/>
      <c r="G444" s="8"/>
      <c r="H444" s="8"/>
      <c r="I444" s="8"/>
      <c r="J444" s="8"/>
      <c r="K444" s="10"/>
      <c r="L444" s="8"/>
      <c r="M444" s="8"/>
      <c r="N444" s="8"/>
      <c r="O444" s="8"/>
      <c r="P444" s="10"/>
      <c r="Q444" s="8"/>
      <c r="R444" s="8"/>
      <c r="S444" s="8"/>
      <c r="T444" s="8"/>
      <c r="U444" s="10"/>
      <c r="V444" s="8"/>
      <c r="W444" s="8"/>
      <c r="X444" s="8"/>
      <c r="Y444" s="8"/>
      <c r="Z444" s="10"/>
      <c r="AA444" s="8"/>
    </row>
    <row r="445" spans="1:27">
      <c r="A445" s="14"/>
      <c r="B445" s="2"/>
      <c r="C445" s="2"/>
      <c r="D445" s="2"/>
      <c r="E445" s="2"/>
      <c r="F445" s="15"/>
      <c r="G445" s="8"/>
      <c r="H445" s="8"/>
      <c r="I445" s="8"/>
      <c r="J445" s="8"/>
      <c r="K445" s="10"/>
      <c r="L445" s="8"/>
      <c r="M445" s="8"/>
      <c r="N445" s="8"/>
      <c r="O445" s="8"/>
      <c r="P445" s="10"/>
      <c r="Q445" s="8"/>
      <c r="R445" s="8"/>
      <c r="S445" s="8"/>
      <c r="T445" s="8"/>
      <c r="U445" s="10"/>
      <c r="V445" s="8"/>
      <c r="W445" s="8"/>
      <c r="X445" s="8"/>
      <c r="Y445" s="8"/>
      <c r="Z445" s="10"/>
      <c r="AA445" s="8"/>
    </row>
    <row r="446" spans="1:27">
      <c r="A446" s="14"/>
      <c r="B446" s="2"/>
      <c r="C446" s="2"/>
      <c r="D446" s="2"/>
      <c r="E446" s="2"/>
      <c r="F446" s="15"/>
      <c r="G446" s="8"/>
      <c r="H446" s="8"/>
      <c r="I446" s="8"/>
      <c r="J446" s="8"/>
      <c r="K446" s="10"/>
      <c r="L446" s="8"/>
      <c r="M446" s="8"/>
      <c r="N446" s="8"/>
      <c r="O446" s="8"/>
      <c r="P446" s="10"/>
      <c r="Q446" s="8"/>
      <c r="R446" s="8"/>
      <c r="S446" s="8"/>
      <c r="T446" s="8"/>
      <c r="U446" s="10"/>
      <c r="V446" s="8"/>
      <c r="W446" s="8"/>
      <c r="X446" s="8"/>
      <c r="Y446" s="8"/>
      <c r="Z446" s="10"/>
      <c r="AA446" s="8"/>
    </row>
    <row r="447" spans="1:27">
      <c r="A447" s="14"/>
      <c r="B447" s="2"/>
      <c r="C447" s="2"/>
      <c r="D447" s="2"/>
      <c r="E447" s="2"/>
      <c r="F447" s="15"/>
      <c r="G447" s="9"/>
      <c r="H447" s="9"/>
      <c r="I447" s="9"/>
      <c r="J447" s="9"/>
      <c r="K447" s="11"/>
      <c r="L447" s="9"/>
      <c r="M447" s="9"/>
      <c r="N447" s="9"/>
      <c r="O447" s="9"/>
      <c r="P447" s="11"/>
      <c r="Q447" s="9"/>
      <c r="R447" s="9"/>
      <c r="S447" s="9"/>
      <c r="T447" s="9"/>
      <c r="U447" s="11"/>
      <c r="V447" s="9"/>
      <c r="W447" s="9"/>
      <c r="X447" s="9"/>
      <c r="Y447" s="9"/>
      <c r="Z447" s="11"/>
      <c r="AA447" s="9"/>
    </row>
    <row r="448" spans="1:27">
      <c r="A448" s="14"/>
      <c r="B448" s="2"/>
      <c r="C448" s="2"/>
      <c r="D448" s="2"/>
      <c r="E448" s="2"/>
      <c r="F448" s="15"/>
      <c r="G448" s="9"/>
      <c r="H448" s="9"/>
      <c r="I448" s="9"/>
      <c r="J448" s="9"/>
      <c r="K448" s="11"/>
      <c r="L448" s="9"/>
      <c r="M448" s="9"/>
      <c r="N448" s="9"/>
      <c r="O448" s="9"/>
      <c r="P448" s="11"/>
      <c r="Q448" s="9"/>
      <c r="R448" s="9"/>
      <c r="S448" s="9"/>
      <c r="T448" s="9"/>
      <c r="U448" s="11"/>
      <c r="V448" s="9"/>
      <c r="W448" s="9"/>
      <c r="X448" s="9"/>
      <c r="Y448" s="9"/>
      <c r="Z448" s="11"/>
      <c r="AA448" s="9"/>
    </row>
    <row r="449" spans="1:27">
      <c r="A449" s="14"/>
      <c r="B449" s="2"/>
      <c r="C449" s="2"/>
      <c r="D449" s="2"/>
      <c r="E449" s="2"/>
      <c r="F449" s="15"/>
      <c r="G449" s="9"/>
      <c r="H449" s="9"/>
      <c r="I449" s="9"/>
      <c r="J449" s="9"/>
      <c r="K449" s="11"/>
      <c r="L449" s="9"/>
      <c r="M449" s="9"/>
      <c r="N449" s="9"/>
      <c r="O449" s="9"/>
      <c r="P449" s="11"/>
      <c r="Q449" s="9"/>
      <c r="R449" s="9"/>
      <c r="S449" s="9"/>
      <c r="T449" s="9"/>
      <c r="U449" s="11"/>
      <c r="V449" s="9"/>
      <c r="W449" s="9"/>
      <c r="X449" s="9"/>
      <c r="Y449" s="9"/>
      <c r="Z449" s="11"/>
      <c r="AA449" s="9"/>
    </row>
    <row r="450" spans="1:27">
      <c r="A450" s="14"/>
      <c r="B450" s="2"/>
      <c r="C450" s="2"/>
      <c r="D450" s="2"/>
      <c r="E450" s="2"/>
      <c r="F450" s="15"/>
      <c r="G450" s="9"/>
      <c r="H450" s="9"/>
      <c r="I450" s="9"/>
      <c r="J450" s="9"/>
      <c r="K450" s="11"/>
      <c r="L450" s="9"/>
      <c r="M450" s="9"/>
      <c r="N450" s="9"/>
      <c r="O450" s="9"/>
      <c r="P450" s="11"/>
      <c r="Q450" s="9"/>
      <c r="R450" s="9"/>
      <c r="S450" s="9"/>
      <c r="T450" s="9"/>
      <c r="U450" s="11"/>
      <c r="V450" s="9"/>
      <c r="W450" s="9"/>
      <c r="X450" s="9"/>
      <c r="Y450" s="9"/>
      <c r="Z450" s="11"/>
      <c r="AA450" s="9"/>
    </row>
    <row r="451" spans="1:27">
      <c r="A451" s="14"/>
      <c r="B451" s="2"/>
      <c r="C451" s="2"/>
      <c r="D451" s="2"/>
      <c r="E451" s="2"/>
      <c r="F451" s="15"/>
      <c r="G451" s="9"/>
      <c r="H451" s="9"/>
      <c r="I451" s="9"/>
      <c r="J451" s="9"/>
      <c r="K451" s="11"/>
      <c r="L451" s="9"/>
      <c r="M451" s="9"/>
      <c r="N451" s="9"/>
      <c r="O451" s="9"/>
      <c r="P451" s="11"/>
      <c r="Q451" s="9"/>
      <c r="R451" s="9"/>
      <c r="S451" s="9"/>
      <c r="T451" s="9"/>
      <c r="U451" s="11"/>
      <c r="V451" s="9"/>
      <c r="W451" s="9"/>
      <c r="X451" s="9"/>
      <c r="Y451" s="9"/>
      <c r="Z451" s="11"/>
      <c r="AA451" s="9"/>
    </row>
    <row r="452" spans="1:27">
      <c r="A452" s="14"/>
      <c r="B452" s="2"/>
      <c r="C452" s="2"/>
      <c r="D452" s="2"/>
      <c r="E452" s="2"/>
      <c r="F452" s="15"/>
      <c r="G452" s="8"/>
      <c r="H452" s="8"/>
      <c r="I452" s="8"/>
      <c r="J452" s="8"/>
      <c r="K452" s="10"/>
      <c r="L452" s="8"/>
      <c r="M452" s="8"/>
      <c r="N452" s="8"/>
      <c r="O452" s="8"/>
      <c r="P452" s="10"/>
      <c r="Q452" s="8"/>
      <c r="R452" s="8"/>
      <c r="S452" s="8"/>
      <c r="T452" s="8"/>
      <c r="U452" s="10"/>
      <c r="V452" s="8"/>
      <c r="W452" s="8"/>
      <c r="X452" s="8"/>
      <c r="Y452" s="8"/>
      <c r="Z452" s="10"/>
      <c r="AA452" s="8"/>
    </row>
    <row r="453" spans="1:27">
      <c r="A453" s="14"/>
      <c r="B453" s="2"/>
      <c r="C453" s="2"/>
      <c r="D453" s="2"/>
      <c r="E453" s="2"/>
      <c r="F453" s="15"/>
      <c r="G453" s="8"/>
      <c r="H453" s="8"/>
      <c r="I453" s="8"/>
      <c r="J453" s="8"/>
      <c r="K453" s="10"/>
      <c r="L453" s="8"/>
      <c r="M453" s="8"/>
      <c r="N453" s="8"/>
      <c r="O453" s="8"/>
      <c r="P453" s="10"/>
      <c r="Q453" s="8"/>
      <c r="R453" s="8"/>
      <c r="S453" s="8"/>
      <c r="T453" s="8"/>
      <c r="U453" s="10"/>
      <c r="V453" s="8"/>
      <c r="W453" s="8"/>
      <c r="X453" s="8"/>
      <c r="Y453" s="8"/>
      <c r="Z453" s="10"/>
      <c r="AA453" s="8"/>
    </row>
    <row r="454" spans="1:27">
      <c r="A454" s="14"/>
      <c r="B454" s="2"/>
      <c r="C454" s="2"/>
      <c r="D454" s="2"/>
      <c r="E454" s="2"/>
      <c r="F454" s="15"/>
      <c r="G454" s="8"/>
      <c r="H454" s="8"/>
      <c r="I454" s="8"/>
      <c r="J454" s="8"/>
      <c r="K454" s="10"/>
      <c r="L454" s="8"/>
      <c r="M454" s="8"/>
      <c r="N454" s="8"/>
      <c r="O454" s="8"/>
      <c r="P454" s="10"/>
      <c r="Q454" s="8"/>
      <c r="R454" s="8"/>
      <c r="S454" s="8"/>
      <c r="T454" s="8"/>
      <c r="U454" s="10"/>
      <c r="V454" s="8"/>
      <c r="W454" s="8"/>
      <c r="X454" s="8"/>
      <c r="Y454" s="8"/>
      <c r="Z454" s="10"/>
      <c r="AA454" s="8"/>
    </row>
    <row r="455" spans="1:27">
      <c r="A455" s="14"/>
      <c r="B455" s="2"/>
      <c r="C455" s="2"/>
      <c r="D455" s="2"/>
      <c r="E455" s="2"/>
      <c r="F455" s="15"/>
      <c r="G455" s="8"/>
      <c r="H455" s="8"/>
      <c r="I455" s="8"/>
      <c r="J455" s="8"/>
      <c r="K455" s="10"/>
      <c r="L455" s="8"/>
      <c r="M455" s="8"/>
      <c r="N455" s="8"/>
      <c r="O455" s="8"/>
      <c r="P455" s="10"/>
      <c r="Q455" s="8"/>
      <c r="R455" s="8"/>
      <c r="S455" s="8"/>
      <c r="T455" s="8"/>
      <c r="U455" s="10"/>
      <c r="V455" s="8"/>
      <c r="W455" s="8"/>
      <c r="X455" s="8"/>
      <c r="Y455" s="8"/>
      <c r="Z455" s="10"/>
      <c r="AA455" s="8"/>
    </row>
    <row r="456" spans="1:27">
      <c r="A456" s="14"/>
      <c r="B456" s="2"/>
      <c r="C456" s="2"/>
      <c r="D456" s="2"/>
      <c r="E456" s="2"/>
      <c r="F456" s="15"/>
      <c r="G456" s="8"/>
      <c r="H456" s="8"/>
      <c r="I456" s="8"/>
      <c r="J456" s="8"/>
      <c r="K456" s="10"/>
      <c r="L456" s="8"/>
      <c r="M456" s="8"/>
      <c r="N456" s="8"/>
      <c r="O456" s="8"/>
      <c r="P456" s="10"/>
      <c r="Q456" s="8"/>
      <c r="R456" s="8"/>
      <c r="S456" s="8"/>
      <c r="T456" s="8"/>
      <c r="U456" s="10"/>
      <c r="V456" s="8"/>
      <c r="W456" s="8"/>
      <c r="X456" s="8"/>
      <c r="Y456" s="8"/>
      <c r="Z456" s="10"/>
      <c r="AA456" s="8"/>
    </row>
    <row r="457" spans="1:27">
      <c r="A457" s="14"/>
      <c r="B457" s="2"/>
      <c r="C457" s="2"/>
      <c r="D457" s="2"/>
      <c r="E457" s="2"/>
      <c r="F457" s="15"/>
      <c r="G457" s="9"/>
      <c r="H457" s="9"/>
      <c r="I457" s="9"/>
      <c r="J457" s="9"/>
      <c r="K457" s="11"/>
      <c r="L457" s="9"/>
      <c r="M457" s="9"/>
      <c r="N457" s="9"/>
      <c r="O457" s="9"/>
      <c r="P457" s="11"/>
      <c r="Q457" s="9"/>
      <c r="R457" s="9"/>
      <c r="S457" s="9"/>
      <c r="T457" s="9"/>
      <c r="U457" s="11"/>
      <c r="V457" s="9"/>
      <c r="W457" s="9"/>
      <c r="X457" s="9"/>
      <c r="Y457" s="9"/>
      <c r="Z457" s="11"/>
      <c r="AA457" s="9"/>
    </row>
    <row r="458" spans="1:27">
      <c r="A458" s="14"/>
      <c r="B458" s="2"/>
      <c r="C458" s="2"/>
      <c r="D458" s="2"/>
      <c r="E458" s="2"/>
      <c r="F458" s="15"/>
      <c r="G458" s="9"/>
      <c r="H458" s="9"/>
      <c r="I458" s="9"/>
      <c r="J458" s="9"/>
      <c r="K458" s="11"/>
      <c r="L458" s="9"/>
      <c r="M458" s="9"/>
      <c r="N458" s="9"/>
      <c r="O458" s="9"/>
      <c r="P458" s="11"/>
      <c r="Q458" s="9"/>
      <c r="R458" s="9"/>
      <c r="S458" s="9"/>
      <c r="T458" s="9"/>
      <c r="U458" s="11"/>
      <c r="V458" s="9"/>
      <c r="W458" s="9"/>
      <c r="X458" s="9"/>
      <c r="Y458" s="9"/>
      <c r="Z458" s="11"/>
      <c r="AA458" s="9"/>
    </row>
    <row r="459" spans="1:27">
      <c r="A459" s="14"/>
      <c r="B459" s="2"/>
      <c r="C459" s="2"/>
      <c r="D459" s="2"/>
      <c r="E459" s="2"/>
      <c r="F459" s="15"/>
      <c r="G459" s="9"/>
      <c r="H459" s="9"/>
      <c r="I459" s="9"/>
      <c r="J459" s="9"/>
      <c r="K459" s="11"/>
      <c r="L459" s="9"/>
      <c r="M459" s="9"/>
      <c r="N459" s="9"/>
      <c r="O459" s="9"/>
      <c r="P459" s="11"/>
      <c r="Q459" s="9"/>
      <c r="R459" s="9"/>
      <c r="S459" s="9"/>
      <c r="T459" s="9"/>
      <c r="U459" s="11"/>
      <c r="V459" s="9"/>
      <c r="W459" s="9"/>
      <c r="X459" s="9"/>
      <c r="Y459" s="9"/>
      <c r="Z459" s="11"/>
      <c r="AA459" s="9"/>
    </row>
    <row r="460" spans="1:27">
      <c r="A460" s="14"/>
      <c r="B460" s="2"/>
      <c r="C460" s="2"/>
      <c r="D460" s="2"/>
      <c r="E460" s="2"/>
      <c r="F460" s="15"/>
      <c r="G460" s="9"/>
      <c r="H460" s="9"/>
      <c r="I460" s="9"/>
      <c r="J460" s="9"/>
      <c r="K460" s="11"/>
      <c r="L460" s="9"/>
      <c r="M460" s="9"/>
      <c r="N460" s="9"/>
      <c r="O460" s="9"/>
      <c r="P460" s="11"/>
      <c r="Q460" s="9"/>
      <c r="R460" s="9"/>
      <c r="S460" s="9"/>
      <c r="T460" s="9"/>
      <c r="U460" s="11"/>
      <c r="V460" s="9"/>
      <c r="W460" s="9"/>
      <c r="X460" s="9"/>
      <c r="Y460" s="9"/>
      <c r="Z460" s="11"/>
      <c r="AA460" s="9"/>
    </row>
    <row r="461" spans="1:27">
      <c r="A461" s="14"/>
      <c r="B461" s="2"/>
      <c r="C461" s="2"/>
      <c r="D461" s="2"/>
      <c r="E461" s="2"/>
      <c r="F461" s="15"/>
      <c r="G461" s="9"/>
      <c r="H461" s="9"/>
      <c r="I461" s="9"/>
      <c r="J461" s="9"/>
      <c r="K461" s="11"/>
      <c r="L461" s="9"/>
      <c r="M461" s="9"/>
      <c r="N461" s="9"/>
      <c r="O461" s="9"/>
      <c r="P461" s="11"/>
      <c r="Q461" s="9"/>
      <c r="R461" s="9"/>
      <c r="S461" s="9"/>
      <c r="T461" s="9"/>
      <c r="U461" s="11"/>
      <c r="V461" s="9"/>
      <c r="W461" s="9"/>
      <c r="X461" s="9"/>
      <c r="Y461" s="9"/>
      <c r="Z461" s="11"/>
      <c r="AA461" s="9"/>
    </row>
    <row r="462" spans="1:27">
      <c r="A462" s="14"/>
      <c r="B462" s="2"/>
      <c r="C462" s="2"/>
      <c r="D462" s="2"/>
      <c r="E462" s="2"/>
      <c r="F462" s="15"/>
      <c r="G462" s="8"/>
      <c r="H462" s="8"/>
      <c r="I462" s="8"/>
      <c r="J462" s="8"/>
      <c r="K462" s="10"/>
      <c r="L462" s="8"/>
      <c r="M462" s="8"/>
      <c r="N462" s="8"/>
      <c r="O462" s="8"/>
      <c r="P462" s="10"/>
      <c r="Q462" s="8"/>
      <c r="R462" s="8"/>
      <c r="S462" s="8"/>
      <c r="T462" s="8"/>
      <c r="U462" s="10"/>
      <c r="V462" s="8"/>
      <c r="W462" s="8"/>
      <c r="X462" s="8"/>
      <c r="Y462" s="8"/>
      <c r="Z462" s="10"/>
      <c r="AA462" s="8"/>
    </row>
    <row r="463" spans="1:27">
      <c r="A463" s="14"/>
      <c r="B463" s="2"/>
      <c r="C463" s="2"/>
      <c r="D463" s="2"/>
      <c r="E463" s="2"/>
      <c r="F463" s="15"/>
      <c r="G463" s="8"/>
      <c r="H463" s="8"/>
      <c r="I463" s="8"/>
      <c r="J463" s="8"/>
      <c r="K463" s="10"/>
      <c r="L463" s="8"/>
      <c r="M463" s="8"/>
      <c r="N463" s="8"/>
      <c r="O463" s="8"/>
      <c r="P463" s="10"/>
      <c r="Q463" s="8"/>
      <c r="R463" s="8"/>
      <c r="S463" s="8"/>
      <c r="T463" s="8"/>
      <c r="U463" s="10"/>
      <c r="V463" s="8"/>
      <c r="W463" s="8"/>
      <c r="X463" s="8"/>
      <c r="Y463" s="8"/>
      <c r="Z463" s="10"/>
      <c r="AA463" s="8"/>
    </row>
    <row r="464" spans="1:27">
      <c r="A464" s="14"/>
      <c r="B464" s="2"/>
      <c r="C464" s="2"/>
      <c r="D464" s="2"/>
      <c r="E464" s="2"/>
      <c r="F464" s="15"/>
      <c r="G464" s="8"/>
      <c r="H464" s="8"/>
      <c r="I464" s="8"/>
      <c r="J464" s="8"/>
      <c r="K464" s="10"/>
      <c r="L464" s="8"/>
      <c r="M464" s="8"/>
      <c r="N464" s="8"/>
      <c r="O464" s="8"/>
      <c r="P464" s="10"/>
      <c r="Q464" s="8"/>
      <c r="R464" s="8"/>
      <c r="S464" s="8"/>
      <c r="T464" s="8"/>
      <c r="U464" s="10"/>
      <c r="V464" s="8"/>
      <c r="W464" s="8"/>
      <c r="X464" s="8"/>
      <c r="Y464" s="8"/>
      <c r="Z464" s="10"/>
      <c r="AA464" s="8"/>
    </row>
    <row r="465" spans="1:27">
      <c r="A465" s="14"/>
      <c r="B465" s="2"/>
      <c r="C465" s="2"/>
      <c r="D465" s="2"/>
      <c r="E465" s="2"/>
      <c r="F465" s="15"/>
      <c r="G465" s="8"/>
      <c r="H465" s="8"/>
      <c r="I465" s="8"/>
      <c r="J465" s="8"/>
      <c r="K465" s="10"/>
      <c r="L465" s="8"/>
      <c r="M465" s="8"/>
      <c r="N465" s="8"/>
      <c r="O465" s="8"/>
      <c r="P465" s="10"/>
      <c r="Q465" s="8"/>
      <c r="R465" s="8"/>
      <c r="S465" s="8"/>
      <c r="T465" s="8"/>
      <c r="U465" s="10"/>
      <c r="V465" s="8"/>
      <c r="W465" s="8"/>
      <c r="X465" s="8"/>
      <c r="Y465" s="8"/>
      <c r="Z465" s="10"/>
      <c r="AA465" s="8"/>
    </row>
    <row r="466" spans="1:27">
      <c r="A466" s="14"/>
      <c r="B466" s="2"/>
      <c r="C466" s="2"/>
      <c r="D466" s="2"/>
      <c r="E466" s="2"/>
      <c r="F466" s="15"/>
      <c r="G466" s="8"/>
      <c r="H466" s="8"/>
      <c r="I466" s="8"/>
      <c r="J466" s="8"/>
      <c r="K466" s="10"/>
      <c r="L466" s="8"/>
      <c r="M466" s="8"/>
      <c r="N466" s="8"/>
      <c r="O466" s="8"/>
      <c r="P466" s="10"/>
      <c r="Q466" s="8"/>
      <c r="R466" s="8"/>
      <c r="S466" s="8"/>
      <c r="T466" s="8"/>
      <c r="U466" s="10"/>
      <c r="V466" s="8"/>
      <c r="W466" s="8"/>
      <c r="X466" s="8"/>
      <c r="Y466" s="8"/>
      <c r="Z466" s="10"/>
      <c r="AA466" s="8"/>
    </row>
    <row r="467" spans="1:27">
      <c r="A467" s="14"/>
      <c r="B467" s="2"/>
      <c r="C467" s="2"/>
      <c r="D467" s="2"/>
      <c r="E467" s="2"/>
      <c r="F467" s="15"/>
      <c r="G467" s="9"/>
      <c r="H467" s="9"/>
      <c r="I467" s="9"/>
      <c r="J467" s="9"/>
      <c r="K467" s="11"/>
      <c r="L467" s="9"/>
      <c r="M467" s="9"/>
      <c r="N467" s="9"/>
      <c r="O467" s="9"/>
      <c r="P467" s="11"/>
      <c r="Q467" s="9"/>
      <c r="R467" s="9"/>
      <c r="S467" s="9"/>
      <c r="T467" s="9"/>
      <c r="U467" s="11"/>
      <c r="V467" s="9"/>
      <c r="W467" s="9"/>
      <c r="X467" s="9"/>
      <c r="Y467" s="9"/>
      <c r="Z467" s="11"/>
      <c r="AA467" s="9"/>
    </row>
    <row r="468" spans="1:27">
      <c r="A468" s="14"/>
      <c r="B468" s="2"/>
      <c r="C468" s="2"/>
      <c r="D468" s="2"/>
      <c r="E468" s="2"/>
      <c r="F468" s="15"/>
      <c r="G468" s="9"/>
      <c r="H468" s="9"/>
      <c r="I468" s="9"/>
      <c r="J468" s="9"/>
      <c r="K468" s="11"/>
      <c r="L468" s="9"/>
      <c r="M468" s="9"/>
      <c r="N468" s="9"/>
      <c r="O468" s="9"/>
      <c r="P468" s="11"/>
      <c r="Q468" s="9"/>
      <c r="R468" s="9"/>
      <c r="S468" s="9"/>
      <c r="T468" s="9"/>
      <c r="U468" s="11"/>
      <c r="V468" s="9"/>
      <c r="W468" s="9"/>
      <c r="X468" s="9"/>
      <c r="Y468" s="9"/>
      <c r="Z468" s="11"/>
      <c r="AA468" s="9"/>
    </row>
    <row r="469" spans="1:27">
      <c r="A469" s="14"/>
      <c r="B469" s="2"/>
      <c r="C469" s="2"/>
      <c r="D469" s="2"/>
      <c r="E469" s="2"/>
      <c r="F469" s="15"/>
      <c r="G469" s="9"/>
      <c r="H469" s="9"/>
      <c r="I469" s="9"/>
      <c r="J469" s="9"/>
      <c r="K469" s="11"/>
      <c r="L469" s="9"/>
      <c r="M469" s="9"/>
      <c r="N469" s="9"/>
      <c r="O469" s="9"/>
      <c r="P469" s="11"/>
      <c r="Q469" s="9"/>
      <c r="R469" s="9"/>
      <c r="S469" s="9"/>
      <c r="T469" s="9"/>
      <c r="U469" s="11"/>
      <c r="V469" s="9"/>
      <c r="W469" s="9"/>
      <c r="X469" s="9"/>
      <c r="Y469" s="9"/>
      <c r="Z469" s="11"/>
      <c r="AA469" s="9"/>
    </row>
    <row r="470" spans="1:27">
      <c r="A470" s="14"/>
      <c r="B470" s="2"/>
      <c r="C470" s="2"/>
      <c r="D470" s="2"/>
      <c r="E470" s="2"/>
      <c r="F470" s="15"/>
      <c r="G470" s="9"/>
      <c r="H470" s="9"/>
      <c r="I470" s="9"/>
      <c r="J470" s="9"/>
      <c r="K470" s="11"/>
      <c r="L470" s="9"/>
      <c r="M470" s="9"/>
      <c r="N470" s="9"/>
      <c r="O470" s="9"/>
      <c r="P470" s="11"/>
      <c r="Q470" s="9"/>
      <c r="R470" s="9"/>
      <c r="S470" s="9"/>
      <c r="T470" s="9"/>
      <c r="U470" s="11"/>
      <c r="V470" s="9"/>
      <c r="W470" s="9"/>
      <c r="X470" s="9"/>
      <c r="Y470" s="9"/>
      <c r="Z470" s="11"/>
      <c r="AA470" s="9"/>
    </row>
    <row r="471" spans="1:27">
      <c r="A471" s="14"/>
      <c r="B471" s="2"/>
      <c r="C471" s="2"/>
      <c r="D471" s="2"/>
      <c r="E471" s="2"/>
      <c r="F471" s="15"/>
      <c r="G471" s="9"/>
      <c r="H471" s="9"/>
      <c r="I471" s="9"/>
      <c r="J471" s="9"/>
      <c r="K471" s="11"/>
      <c r="L471" s="9"/>
      <c r="M471" s="9"/>
      <c r="N471" s="9"/>
      <c r="O471" s="9"/>
      <c r="P471" s="11"/>
      <c r="Q471" s="9"/>
      <c r="R471" s="9"/>
      <c r="S471" s="9"/>
      <c r="T471" s="9"/>
      <c r="U471" s="11"/>
      <c r="V471" s="9"/>
      <c r="W471" s="9"/>
      <c r="X471" s="9"/>
      <c r="Y471" s="9"/>
      <c r="Z471" s="11"/>
      <c r="AA471" s="9"/>
    </row>
    <row r="472" spans="1:27">
      <c r="A472" s="14"/>
      <c r="B472" s="2"/>
      <c r="C472" s="2"/>
      <c r="D472" s="2"/>
      <c r="E472" s="2"/>
      <c r="F472" s="15"/>
      <c r="G472" s="8"/>
      <c r="H472" s="8"/>
      <c r="I472" s="8"/>
      <c r="J472" s="8"/>
      <c r="K472" s="10"/>
      <c r="L472" s="8"/>
      <c r="M472" s="8"/>
      <c r="N472" s="8"/>
      <c r="O472" s="8"/>
      <c r="P472" s="10"/>
      <c r="Q472" s="8"/>
      <c r="R472" s="8"/>
      <c r="S472" s="8"/>
      <c r="T472" s="8"/>
      <c r="U472" s="10"/>
      <c r="V472" s="8"/>
      <c r="W472" s="8"/>
      <c r="X472" s="8"/>
      <c r="Y472" s="8"/>
      <c r="Z472" s="10"/>
      <c r="AA472" s="8"/>
    </row>
    <row r="473" spans="1:27">
      <c r="A473" s="14"/>
      <c r="B473" s="2"/>
      <c r="C473" s="2"/>
      <c r="D473" s="2"/>
      <c r="E473" s="2"/>
      <c r="F473" s="15"/>
      <c r="G473" s="8"/>
      <c r="H473" s="8"/>
      <c r="I473" s="8"/>
      <c r="J473" s="8"/>
      <c r="K473" s="10"/>
      <c r="L473" s="8"/>
      <c r="M473" s="8"/>
      <c r="N473" s="8"/>
      <c r="O473" s="8"/>
      <c r="P473" s="10"/>
      <c r="Q473" s="8"/>
      <c r="R473" s="8"/>
      <c r="S473" s="8"/>
      <c r="T473" s="8"/>
      <c r="U473" s="10"/>
      <c r="V473" s="8"/>
      <c r="W473" s="8"/>
      <c r="X473" s="8"/>
      <c r="Y473" s="8"/>
      <c r="Z473" s="10"/>
      <c r="AA473" s="8"/>
    </row>
    <row r="474" spans="1:27">
      <c r="A474" s="14"/>
      <c r="B474" s="2"/>
      <c r="C474" s="2"/>
      <c r="D474" s="2"/>
      <c r="E474" s="2"/>
      <c r="F474" s="15"/>
      <c r="G474" s="8"/>
      <c r="H474" s="8"/>
      <c r="I474" s="8"/>
      <c r="J474" s="8"/>
      <c r="K474" s="10"/>
      <c r="L474" s="8"/>
      <c r="M474" s="8"/>
      <c r="N474" s="8"/>
      <c r="O474" s="8"/>
      <c r="P474" s="10"/>
      <c r="Q474" s="8"/>
      <c r="R474" s="8"/>
      <c r="S474" s="8"/>
      <c r="T474" s="8"/>
      <c r="U474" s="10"/>
      <c r="V474" s="8"/>
      <c r="W474" s="8"/>
      <c r="X474" s="8"/>
      <c r="Y474" s="8"/>
      <c r="Z474" s="10"/>
      <c r="AA474" s="8"/>
    </row>
    <row r="475" spans="1:27">
      <c r="A475" s="14"/>
      <c r="B475" s="2"/>
      <c r="C475" s="2"/>
      <c r="D475" s="2"/>
      <c r="E475" s="2"/>
      <c r="F475" s="15"/>
      <c r="G475" s="8"/>
      <c r="H475" s="8"/>
      <c r="I475" s="8"/>
      <c r="J475" s="8"/>
      <c r="K475" s="10"/>
      <c r="L475" s="8"/>
      <c r="M475" s="8"/>
      <c r="N475" s="8"/>
      <c r="O475" s="8"/>
      <c r="P475" s="10"/>
      <c r="Q475" s="8"/>
      <c r="R475" s="8"/>
      <c r="S475" s="8"/>
      <c r="T475" s="8"/>
      <c r="U475" s="10"/>
      <c r="V475" s="8"/>
      <c r="W475" s="8"/>
      <c r="X475" s="8"/>
      <c r="Y475" s="8"/>
      <c r="Z475" s="10"/>
      <c r="AA475" s="8"/>
    </row>
    <row r="476" spans="1:27">
      <c r="A476" s="14"/>
      <c r="B476" s="2"/>
      <c r="C476" s="2"/>
      <c r="D476" s="2"/>
      <c r="E476" s="2"/>
      <c r="F476" s="15"/>
      <c r="G476" s="8"/>
      <c r="H476" s="8"/>
      <c r="I476" s="8"/>
      <c r="J476" s="8"/>
      <c r="K476" s="10"/>
      <c r="L476" s="8"/>
      <c r="M476" s="8"/>
      <c r="N476" s="8"/>
      <c r="O476" s="8"/>
      <c r="P476" s="10"/>
      <c r="Q476" s="8"/>
      <c r="R476" s="8"/>
      <c r="S476" s="8"/>
      <c r="T476" s="8"/>
      <c r="U476" s="10"/>
      <c r="V476" s="8"/>
      <c r="W476" s="8"/>
      <c r="X476" s="8"/>
      <c r="Y476" s="8"/>
      <c r="Z476" s="10"/>
      <c r="AA476" s="8"/>
    </row>
    <row r="477" spans="1:27">
      <c r="A477" s="14"/>
      <c r="B477" s="2"/>
      <c r="C477" s="2"/>
      <c r="D477" s="2"/>
      <c r="E477" s="2"/>
      <c r="F477" s="15"/>
      <c r="G477" s="9"/>
      <c r="H477" s="9"/>
      <c r="I477" s="9"/>
      <c r="J477" s="9"/>
      <c r="K477" s="11"/>
      <c r="L477" s="9"/>
      <c r="M477" s="9"/>
      <c r="N477" s="9"/>
      <c r="O477" s="9"/>
      <c r="P477" s="11"/>
      <c r="Q477" s="9"/>
      <c r="R477" s="9"/>
      <c r="S477" s="9"/>
      <c r="T477" s="9"/>
      <c r="U477" s="11"/>
      <c r="V477" s="9"/>
      <c r="W477" s="9"/>
      <c r="X477" s="9"/>
      <c r="Y477" s="9"/>
      <c r="Z477" s="11"/>
      <c r="AA477" s="9"/>
    </row>
    <row r="478" spans="1:27">
      <c r="A478" s="14"/>
      <c r="B478" s="2"/>
      <c r="C478" s="2"/>
      <c r="D478" s="2"/>
      <c r="E478" s="2"/>
      <c r="F478" s="15"/>
      <c r="G478" s="9"/>
      <c r="H478" s="9"/>
      <c r="I478" s="9"/>
      <c r="J478" s="9"/>
      <c r="K478" s="11"/>
      <c r="L478" s="9"/>
      <c r="M478" s="9"/>
      <c r="N478" s="9"/>
      <c r="O478" s="9"/>
      <c r="P478" s="11"/>
      <c r="Q478" s="9"/>
      <c r="R478" s="9"/>
      <c r="S478" s="9"/>
      <c r="T478" s="9"/>
      <c r="U478" s="11"/>
      <c r="V478" s="9"/>
      <c r="W478" s="9"/>
      <c r="X478" s="9"/>
      <c r="Y478" s="9"/>
      <c r="Z478" s="11"/>
      <c r="AA478" s="9"/>
    </row>
    <row r="479" spans="1:27">
      <c r="A479" s="14"/>
      <c r="B479" s="2"/>
      <c r="C479" s="2"/>
      <c r="D479" s="2"/>
      <c r="E479" s="2"/>
      <c r="F479" s="15"/>
      <c r="G479" s="9"/>
      <c r="H479" s="9"/>
      <c r="I479" s="9"/>
      <c r="J479" s="9"/>
      <c r="K479" s="11"/>
      <c r="L479" s="9"/>
      <c r="M479" s="9"/>
      <c r="N479" s="9"/>
      <c r="O479" s="9"/>
      <c r="P479" s="11"/>
      <c r="Q479" s="9"/>
      <c r="R479" s="9"/>
      <c r="S479" s="9"/>
      <c r="T479" s="9"/>
      <c r="U479" s="11"/>
      <c r="V479" s="9"/>
      <c r="W479" s="9"/>
      <c r="X479" s="9"/>
      <c r="Y479" s="9"/>
      <c r="Z479" s="11"/>
      <c r="AA479" s="9"/>
    </row>
    <row r="480" spans="1:27">
      <c r="A480" s="14"/>
      <c r="B480" s="2"/>
      <c r="C480" s="2"/>
      <c r="D480" s="2"/>
      <c r="E480" s="2"/>
      <c r="F480" s="15"/>
      <c r="G480" s="9"/>
      <c r="H480" s="9"/>
      <c r="I480" s="9"/>
      <c r="J480" s="9"/>
      <c r="K480" s="11"/>
      <c r="L480" s="9"/>
      <c r="M480" s="9"/>
      <c r="N480" s="9"/>
      <c r="O480" s="9"/>
      <c r="P480" s="11"/>
      <c r="Q480" s="9"/>
      <c r="R480" s="9"/>
      <c r="S480" s="9"/>
      <c r="T480" s="9"/>
      <c r="U480" s="11"/>
      <c r="V480" s="9"/>
      <c r="W480" s="9"/>
      <c r="X480" s="9"/>
      <c r="Y480" s="9"/>
      <c r="Z480" s="11"/>
      <c r="AA480" s="9"/>
    </row>
    <row r="481" spans="1:27">
      <c r="A481" s="14"/>
      <c r="B481" s="2"/>
      <c r="C481" s="2"/>
      <c r="D481" s="2"/>
      <c r="E481" s="2"/>
      <c r="F481" s="15"/>
      <c r="G481" s="9"/>
      <c r="H481" s="9"/>
      <c r="I481" s="9"/>
      <c r="J481" s="9"/>
      <c r="K481" s="11"/>
      <c r="L481" s="9"/>
      <c r="M481" s="9"/>
      <c r="N481" s="9"/>
      <c r="O481" s="9"/>
      <c r="P481" s="11"/>
      <c r="Q481" s="9"/>
      <c r="R481" s="9"/>
      <c r="S481" s="9"/>
      <c r="T481" s="9"/>
      <c r="U481" s="11"/>
      <c r="V481" s="9"/>
      <c r="W481" s="9"/>
      <c r="X481" s="9"/>
      <c r="Y481" s="9"/>
      <c r="Z481" s="11"/>
      <c r="AA481" s="9"/>
    </row>
    <row r="482" spans="1:27">
      <c r="A482" s="14"/>
      <c r="B482" s="2"/>
      <c r="C482" s="2"/>
      <c r="D482" s="2"/>
      <c r="E482" s="2"/>
      <c r="F482" s="15"/>
      <c r="G482" s="8"/>
      <c r="H482" s="8"/>
      <c r="I482" s="8"/>
      <c r="J482" s="8"/>
      <c r="K482" s="10"/>
      <c r="L482" s="8"/>
      <c r="M482" s="8"/>
      <c r="N482" s="8"/>
      <c r="O482" s="8"/>
      <c r="P482" s="10"/>
      <c r="Q482" s="8"/>
      <c r="R482" s="8"/>
      <c r="S482" s="8"/>
      <c r="T482" s="8"/>
      <c r="U482" s="10"/>
      <c r="V482" s="8"/>
      <c r="W482" s="8"/>
      <c r="X482" s="8"/>
      <c r="Y482" s="8"/>
      <c r="Z482" s="10"/>
      <c r="AA482" s="8"/>
    </row>
    <row r="483" spans="1:27">
      <c r="A483" s="14"/>
      <c r="B483" s="2"/>
      <c r="C483" s="2"/>
      <c r="D483" s="2"/>
      <c r="E483" s="2"/>
      <c r="F483" s="15"/>
      <c r="G483" s="8"/>
      <c r="H483" s="8"/>
      <c r="I483" s="8"/>
      <c r="J483" s="8"/>
      <c r="K483" s="10"/>
      <c r="L483" s="8"/>
      <c r="M483" s="8"/>
      <c r="N483" s="8"/>
      <c r="O483" s="8"/>
      <c r="P483" s="10"/>
      <c r="Q483" s="8"/>
      <c r="R483" s="8"/>
      <c r="S483" s="8"/>
      <c r="T483" s="8"/>
      <c r="U483" s="10"/>
      <c r="V483" s="8"/>
      <c r="W483" s="8"/>
      <c r="X483" s="8"/>
      <c r="Y483" s="8"/>
      <c r="Z483" s="10"/>
      <c r="AA483" s="8"/>
    </row>
    <row r="484" spans="1:27">
      <c r="A484" s="14"/>
      <c r="B484" s="2"/>
      <c r="C484" s="2"/>
      <c r="D484" s="2"/>
      <c r="E484" s="2"/>
      <c r="F484" s="15"/>
      <c r="G484" s="8"/>
      <c r="H484" s="8"/>
      <c r="I484" s="8"/>
      <c r="J484" s="8"/>
      <c r="K484" s="10"/>
      <c r="L484" s="8"/>
      <c r="M484" s="8"/>
      <c r="N484" s="8"/>
      <c r="O484" s="8"/>
      <c r="P484" s="10"/>
      <c r="Q484" s="8"/>
      <c r="R484" s="8"/>
      <c r="S484" s="8"/>
      <c r="T484" s="8"/>
      <c r="U484" s="10"/>
      <c r="V484" s="8"/>
      <c r="W484" s="8"/>
      <c r="X484" s="8"/>
      <c r="Y484" s="8"/>
      <c r="Z484" s="10"/>
      <c r="AA484" s="8"/>
    </row>
    <row r="485" spans="1:27">
      <c r="A485" s="14"/>
      <c r="B485" s="2"/>
      <c r="C485" s="2"/>
      <c r="D485" s="2"/>
      <c r="E485" s="2"/>
      <c r="F485" s="15"/>
      <c r="G485" s="8"/>
      <c r="H485" s="8"/>
      <c r="I485" s="8"/>
      <c r="J485" s="8"/>
      <c r="K485" s="10"/>
      <c r="L485" s="8"/>
      <c r="M485" s="8"/>
      <c r="N485" s="8"/>
      <c r="O485" s="8"/>
      <c r="P485" s="10"/>
      <c r="Q485" s="8"/>
      <c r="R485" s="8"/>
      <c r="S485" s="8"/>
      <c r="T485" s="8"/>
      <c r="U485" s="10"/>
      <c r="V485" s="8"/>
      <c r="W485" s="8"/>
      <c r="X485" s="8"/>
      <c r="Y485" s="8"/>
      <c r="Z485" s="10"/>
      <c r="AA485" s="8"/>
    </row>
    <row r="486" spans="1:27">
      <c r="A486" s="14"/>
      <c r="B486" s="2"/>
      <c r="C486" s="2"/>
      <c r="D486" s="2"/>
      <c r="E486" s="2"/>
      <c r="F486" s="15"/>
      <c r="G486" s="8"/>
      <c r="H486" s="8"/>
      <c r="I486" s="8"/>
      <c r="J486" s="8"/>
      <c r="K486" s="10"/>
      <c r="L486" s="8"/>
      <c r="M486" s="8"/>
      <c r="N486" s="8"/>
      <c r="O486" s="8"/>
      <c r="P486" s="10"/>
      <c r="Q486" s="8"/>
      <c r="R486" s="8"/>
      <c r="S486" s="8"/>
      <c r="T486" s="8"/>
      <c r="U486" s="10"/>
      <c r="V486" s="8"/>
      <c r="W486" s="8"/>
      <c r="X486" s="8"/>
      <c r="Y486" s="8"/>
      <c r="Z486" s="10"/>
      <c r="AA486" s="8"/>
    </row>
    <row r="487" spans="1:27">
      <c r="A487" s="14"/>
      <c r="B487" s="2"/>
      <c r="C487" s="2"/>
      <c r="D487" s="2"/>
      <c r="E487" s="2"/>
      <c r="F487" s="15"/>
      <c r="G487" s="9"/>
      <c r="H487" s="9"/>
      <c r="I487" s="9"/>
      <c r="J487" s="9"/>
      <c r="K487" s="11"/>
      <c r="L487" s="9"/>
      <c r="M487" s="9"/>
      <c r="N487" s="9"/>
      <c r="O487" s="9"/>
      <c r="P487" s="11"/>
      <c r="Q487" s="9"/>
      <c r="R487" s="9"/>
      <c r="S487" s="9"/>
      <c r="T487" s="9"/>
      <c r="U487" s="11"/>
      <c r="V487" s="9"/>
      <c r="W487" s="9"/>
      <c r="X487" s="9"/>
      <c r="Y487" s="9"/>
      <c r="Z487" s="11"/>
      <c r="AA487" s="9"/>
    </row>
    <row r="488" spans="1:27">
      <c r="A488" s="14"/>
      <c r="B488" s="2"/>
      <c r="C488" s="2"/>
      <c r="D488" s="2"/>
      <c r="E488" s="2"/>
      <c r="F488" s="15"/>
      <c r="G488" s="9"/>
      <c r="H488" s="9"/>
      <c r="I488" s="9"/>
      <c r="J488" s="9"/>
      <c r="K488" s="11"/>
      <c r="L488" s="9"/>
      <c r="M488" s="9"/>
      <c r="N488" s="9"/>
      <c r="O488" s="9"/>
      <c r="P488" s="11"/>
      <c r="Q488" s="9"/>
      <c r="R488" s="9"/>
      <c r="S488" s="9"/>
      <c r="T488" s="9"/>
      <c r="U488" s="11"/>
      <c r="V488" s="9"/>
      <c r="W488" s="9"/>
      <c r="X488" s="9"/>
      <c r="Y488" s="9"/>
      <c r="Z488" s="11"/>
      <c r="AA488" s="9"/>
    </row>
    <row r="489" spans="1:27">
      <c r="A489" s="14"/>
      <c r="B489" s="2"/>
      <c r="C489" s="2"/>
      <c r="D489" s="2"/>
      <c r="E489" s="2"/>
      <c r="F489" s="15"/>
      <c r="G489" s="9"/>
      <c r="H489" s="9"/>
      <c r="I489" s="9"/>
      <c r="J489" s="9"/>
      <c r="K489" s="11"/>
      <c r="L489" s="9"/>
      <c r="M489" s="9"/>
      <c r="N489" s="9"/>
      <c r="O489" s="9"/>
      <c r="P489" s="11"/>
      <c r="Q489" s="9"/>
      <c r="R489" s="9"/>
      <c r="S489" s="9"/>
      <c r="T489" s="9"/>
      <c r="U489" s="11"/>
      <c r="V489" s="9"/>
      <c r="W489" s="9"/>
      <c r="X489" s="9"/>
      <c r="Y489" s="9"/>
      <c r="Z489" s="11"/>
      <c r="AA489" s="9"/>
    </row>
    <row r="490" spans="1:27">
      <c r="A490" s="14"/>
      <c r="B490" s="2"/>
      <c r="C490" s="2"/>
      <c r="D490" s="2"/>
      <c r="E490" s="2"/>
      <c r="F490" s="15"/>
      <c r="G490" s="9"/>
      <c r="H490" s="9"/>
      <c r="I490" s="9"/>
      <c r="J490" s="9"/>
      <c r="K490" s="11"/>
      <c r="L490" s="9"/>
      <c r="M490" s="9"/>
      <c r="N490" s="9"/>
      <c r="O490" s="9"/>
      <c r="P490" s="11"/>
      <c r="Q490" s="9"/>
      <c r="R490" s="9"/>
      <c r="S490" s="9"/>
      <c r="T490" s="9"/>
      <c r="U490" s="11"/>
      <c r="V490" s="9"/>
      <c r="W490" s="9"/>
      <c r="X490" s="9"/>
      <c r="Y490" s="9"/>
      <c r="Z490" s="11"/>
      <c r="AA490" s="9"/>
    </row>
    <row r="491" spans="1:27">
      <c r="A491" s="14"/>
      <c r="B491" s="2"/>
      <c r="C491" s="2"/>
      <c r="D491" s="2"/>
      <c r="E491" s="2"/>
      <c r="F491" s="15"/>
      <c r="G491" s="9"/>
      <c r="H491" s="9"/>
      <c r="I491" s="9"/>
      <c r="J491" s="9"/>
      <c r="K491" s="11"/>
      <c r="L491" s="9"/>
      <c r="M491" s="9"/>
      <c r="N491" s="9"/>
      <c r="O491" s="9"/>
      <c r="P491" s="11"/>
      <c r="Q491" s="9"/>
      <c r="R491" s="9"/>
      <c r="S491" s="9"/>
      <c r="T491" s="9"/>
      <c r="U491" s="11"/>
      <c r="V491" s="9"/>
      <c r="W491" s="9"/>
      <c r="X491" s="9"/>
      <c r="Y491" s="9"/>
      <c r="Z491" s="11"/>
      <c r="AA491" s="9"/>
    </row>
    <row r="492" spans="1:27">
      <c r="A492" s="14"/>
      <c r="B492" s="2"/>
      <c r="C492" s="2"/>
      <c r="D492" s="2"/>
      <c r="E492" s="2"/>
      <c r="F492" s="15"/>
      <c r="G492" s="8"/>
      <c r="H492" s="8"/>
      <c r="I492" s="8"/>
      <c r="J492" s="8"/>
      <c r="K492" s="10"/>
      <c r="L492" s="8"/>
      <c r="M492" s="8"/>
      <c r="N492" s="8"/>
      <c r="O492" s="8"/>
      <c r="P492" s="10"/>
      <c r="Q492" s="8"/>
      <c r="R492" s="8"/>
      <c r="S492" s="8"/>
      <c r="T492" s="8"/>
      <c r="U492" s="10"/>
      <c r="V492" s="8"/>
      <c r="W492" s="8"/>
      <c r="X492" s="8"/>
      <c r="Y492" s="8"/>
      <c r="Z492" s="10"/>
      <c r="AA492" s="8"/>
    </row>
    <row r="493" spans="1:27">
      <c r="A493" s="14"/>
      <c r="B493" s="2"/>
      <c r="C493" s="2"/>
      <c r="D493" s="2"/>
      <c r="E493" s="2"/>
      <c r="F493" s="15"/>
      <c r="G493" s="8"/>
      <c r="H493" s="8"/>
      <c r="I493" s="8"/>
      <c r="J493" s="8"/>
      <c r="K493" s="10"/>
      <c r="L493" s="8"/>
      <c r="M493" s="8"/>
      <c r="N493" s="8"/>
      <c r="O493" s="8"/>
      <c r="P493" s="10"/>
      <c r="Q493" s="8"/>
      <c r="R493" s="8"/>
      <c r="S493" s="8"/>
      <c r="T493" s="8"/>
      <c r="U493" s="10"/>
      <c r="V493" s="8"/>
      <c r="W493" s="8"/>
      <c r="X493" s="8"/>
      <c r="Y493" s="8"/>
      <c r="Z493" s="10"/>
      <c r="AA493" s="8"/>
    </row>
    <row r="494" spans="1:27">
      <c r="A494" s="14"/>
      <c r="B494" s="2"/>
      <c r="C494" s="2"/>
      <c r="D494" s="2"/>
      <c r="E494" s="2"/>
      <c r="F494" s="15"/>
      <c r="G494" s="8"/>
      <c r="H494" s="8"/>
      <c r="I494" s="8"/>
      <c r="J494" s="8"/>
      <c r="K494" s="10"/>
      <c r="L494" s="8"/>
      <c r="M494" s="8"/>
      <c r="N494" s="8"/>
      <c r="O494" s="8"/>
      <c r="P494" s="10"/>
      <c r="Q494" s="8"/>
      <c r="R494" s="8"/>
      <c r="S494" s="8"/>
      <c r="T494" s="8"/>
      <c r="U494" s="10"/>
      <c r="V494" s="8"/>
      <c r="W494" s="8"/>
      <c r="X494" s="8"/>
      <c r="Y494" s="8"/>
      <c r="Z494" s="10"/>
      <c r="AA494" s="8"/>
    </row>
    <row r="495" spans="1:27">
      <c r="A495" s="14"/>
      <c r="B495" s="2"/>
      <c r="C495" s="2"/>
      <c r="D495" s="2"/>
      <c r="E495" s="2"/>
      <c r="F495" s="15"/>
      <c r="G495" s="8"/>
      <c r="H495" s="8"/>
      <c r="I495" s="8"/>
      <c r="J495" s="8"/>
      <c r="K495" s="10"/>
      <c r="L495" s="8"/>
      <c r="M495" s="8"/>
      <c r="N495" s="8"/>
      <c r="O495" s="8"/>
      <c r="P495" s="10"/>
      <c r="Q495" s="8"/>
      <c r="R495" s="8"/>
      <c r="S495" s="8"/>
      <c r="T495" s="8"/>
      <c r="U495" s="10"/>
      <c r="V495" s="8"/>
      <c r="W495" s="8"/>
      <c r="X495" s="8"/>
      <c r="Y495" s="8"/>
      <c r="Z495" s="10"/>
      <c r="AA495" s="8"/>
    </row>
    <row r="496" spans="1:27">
      <c r="A496" s="14"/>
      <c r="B496" s="2"/>
      <c r="C496" s="2"/>
      <c r="D496" s="2"/>
      <c r="E496" s="2"/>
      <c r="F496" s="15"/>
      <c r="G496" s="8"/>
      <c r="H496" s="8"/>
      <c r="I496" s="8"/>
      <c r="J496" s="8"/>
      <c r="K496" s="10"/>
      <c r="L496" s="8"/>
      <c r="M496" s="8"/>
      <c r="N496" s="8"/>
      <c r="O496" s="8"/>
      <c r="P496" s="10"/>
      <c r="Q496" s="8"/>
      <c r="R496" s="8"/>
      <c r="S496" s="8"/>
      <c r="T496" s="8"/>
      <c r="U496" s="10"/>
      <c r="V496" s="8"/>
      <c r="W496" s="8"/>
      <c r="X496" s="8"/>
      <c r="Y496" s="8"/>
      <c r="Z496" s="10"/>
      <c r="AA496" s="8"/>
    </row>
    <row r="497" spans="1:27">
      <c r="A497" s="14"/>
      <c r="B497" s="2"/>
      <c r="C497" s="2"/>
      <c r="D497" s="2"/>
      <c r="E497" s="2"/>
      <c r="F497" s="15"/>
      <c r="G497" s="9"/>
      <c r="H497" s="9"/>
      <c r="I497" s="9"/>
      <c r="J497" s="9"/>
      <c r="K497" s="11"/>
      <c r="L497" s="9"/>
      <c r="M497" s="9"/>
      <c r="N497" s="9"/>
      <c r="O497" s="9"/>
      <c r="P497" s="11"/>
      <c r="Q497" s="9"/>
      <c r="R497" s="9"/>
      <c r="S497" s="9"/>
      <c r="T497" s="9"/>
      <c r="U497" s="11"/>
      <c r="V497" s="9"/>
      <c r="W497" s="9"/>
      <c r="X497" s="9"/>
      <c r="Y497" s="9"/>
      <c r="Z497" s="11"/>
      <c r="AA497" s="9"/>
    </row>
    <row r="498" spans="1:27">
      <c r="A498" s="14"/>
      <c r="B498" s="2"/>
      <c r="C498" s="2"/>
      <c r="D498" s="2"/>
      <c r="E498" s="2"/>
      <c r="F498" s="15"/>
      <c r="G498" s="9"/>
      <c r="H498" s="9"/>
      <c r="I498" s="9"/>
      <c r="J498" s="9"/>
      <c r="K498" s="11"/>
      <c r="L498" s="9"/>
      <c r="M498" s="9"/>
      <c r="N498" s="9"/>
      <c r="O498" s="9"/>
      <c r="P498" s="11"/>
      <c r="Q498" s="9"/>
      <c r="R498" s="9"/>
      <c r="S498" s="9"/>
      <c r="T498" s="9"/>
      <c r="U498" s="11"/>
      <c r="V498" s="9"/>
      <c r="W498" s="9"/>
      <c r="X498" s="9"/>
      <c r="Y498" s="9"/>
      <c r="Z498" s="11"/>
      <c r="AA498" s="9"/>
    </row>
    <row r="499" spans="1:27">
      <c r="A499" s="14"/>
      <c r="B499" s="2"/>
      <c r="C499" s="2"/>
      <c r="D499" s="2"/>
      <c r="E499" s="2"/>
      <c r="F499" s="15"/>
      <c r="G499" s="9"/>
      <c r="H499" s="9"/>
      <c r="I499" s="9"/>
      <c r="J499" s="9"/>
      <c r="K499" s="11"/>
      <c r="L499" s="9"/>
      <c r="M499" s="9"/>
      <c r="N499" s="9"/>
      <c r="O499" s="9"/>
      <c r="P499" s="11"/>
      <c r="Q499" s="9"/>
      <c r="R499" s="9"/>
      <c r="S499" s="9"/>
      <c r="T499" s="9"/>
      <c r="U499" s="11"/>
      <c r="V499" s="9"/>
      <c r="W499" s="9"/>
      <c r="X499" s="9"/>
      <c r="Y499" s="9"/>
      <c r="Z499" s="11"/>
      <c r="AA499" s="9"/>
    </row>
    <row r="500" spans="1:27">
      <c r="A500" s="14"/>
      <c r="B500" s="2"/>
      <c r="C500" s="2"/>
      <c r="D500" s="2"/>
      <c r="E500" s="2"/>
      <c r="F500" s="15"/>
      <c r="G500" s="9"/>
      <c r="H500" s="9"/>
      <c r="I500" s="9"/>
      <c r="J500" s="9"/>
      <c r="K500" s="11"/>
      <c r="L500" s="9"/>
      <c r="M500" s="9"/>
      <c r="N500" s="9"/>
      <c r="O500" s="9"/>
      <c r="P500" s="11"/>
      <c r="Q500" s="9"/>
      <c r="R500" s="9"/>
      <c r="S500" s="9"/>
      <c r="T500" s="9"/>
      <c r="U500" s="11"/>
      <c r="V500" s="9"/>
      <c r="W500" s="9"/>
      <c r="X500" s="9"/>
      <c r="Y500" s="9"/>
      <c r="Z500" s="11"/>
      <c r="AA500" s="9"/>
    </row>
    <row r="501" spans="1:27">
      <c r="A501" s="14"/>
      <c r="B501" s="2"/>
      <c r="C501" s="2"/>
      <c r="D501" s="2"/>
      <c r="E501" s="2"/>
      <c r="F501" s="15"/>
      <c r="G501" s="9"/>
      <c r="H501" s="9"/>
      <c r="I501" s="9"/>
      <c r="J501" s="9"/>
      <c r="K501" s="11"/>
      <c r="L501" s="9"/>
      <c r="M501" s="9"/>
      <c r="N501" s="9"/>
      <c r="O501" s="9"/>
      <c r="P501" s="11"/>
      <c r="Q501" s="9"/>
      <c r="R501" s="9"/>
      <c r="S501" s="9"/>
      <c r="T501" s="9"/>
      <c r="U501" s="11"/>
      <c r="V501" s="9"/>
      <c r="W501" s="9"/>
      <c r="X501" s="9"/>
      <c r="Y501" s="9"/>
      <c r="Z501" s="11"/>
      <c r="AA501" s="9"/>
    </row>
    <row r="502" spans="1:27">
      <c r="A502" s="14"/>
      <c r="B502" s="2"/>
      <c r="C502" s="2"/>
      <c r="D502" s="2"/>
      <c r="E502" s="2"/>
      <c r="F502" s="15"/>
      <c r="G502" s="8"/>
      <c r="H502" s="8"/>
      <c r="I502" s="8"/>
      <c r="J502" s="8"/>
      <c r="K502" s="10"/>
      <c r="L502" s="8"/>
      <c r="M502" s="8"/>
      <c r="N502" s="8"/>
      <c r="O502" s="8"/>
      <c r="P502" s="10"/>
      <c r="Q502" s="8"/>
      <c r="R502" s="8"/>
      <c r="S502" s="8"/>
      <c r="T502" s="8"/>
      <c r="U502" s="10"/>
      <c r="V502" s="8"/>
      <c r="W502" s="8"/>
      <c r="X502" s="8"/>
      <c r="Y502" s="8"/>
      <c r="Z502" s="10"/>
      <c r="AA502" s="8"/>
    </row>
    <row r="503" spans="1:27">
      <c r="A503" s="14"/>
      <c r="B503" s="2"/>
      <c r="C503" s="2"/>
      <c r="D503" s="2"/>
      <c r="E503" s="2"/>
      <c r="F503" s="15"/>
      <c r="G503" s="8"/>
      <c r="H503" s="8"/>
      <c r="I503" s="8"/>
      <c r="J503" s="8"/>
      <c r="K503" s="10"/>
      <c r="L503" s="8"/>
      <c r="M503" s="8"/>
      <c r="N503" s="8"/>
      <c r="O503" s="8"/>
      <c r="P503" s="10"/>
      <c r="Q503" s="8"/>
      <c r="R503" s="8"/>
      <c r="S503" s="8"/>
      <c r="T503" s="8"/>
      <c r="U503" s="10"/>
      <c r="V503" s="8"/>
      <c r="W503" s="8"/>
      <c r="X503" s="8"/>
      <c r="Y503" s="8"/>
      <c r="Z503" s="10"/>
      <c r="AA503" s="8"/>
    </row>
    <row r="504" spans="1:27">
      <c r="A504" s="14"/>
      <c r="B504" s="2"/>
      <c r="C504" s="2"/>
      <c r="D504" s="2"/>
      <c r="E504" s="2"/>
      <c r="F504" s="15"/>
      <c r="G504" s="8"/>
      <c r="H504" s="8"/>
      <c r="I504" s="8"/>
      <c r="J504" s="8"/>
      <c r="K504" s="10"/>
      <c r="L504" s="8"/>
      <c r="M504" s="8"/>
      <c r="N504" s="8"/>
      <c r="O504" s="8"/>
      <c r="P504" s="10"/>
      <c r="Q504" s="8"/>
      <c r="R504" s="8"/>
      <c r="S504" s="8"/>
      <c r="T504" s="8"/>
      <c r="U504" s="10"/>
      <c r="V504" s="8"/>
      <c r="W504" s="8"/>
      <c r="X504" s="8"/>
      <c r="Y504" s="8"/>
      <c r="Z504" s="10"/>
      <c r="AA504" s="8"/>
    </row>
    <row r="505" spans="1:27">
      <c r="A505" s="14"/>
      <c r="B505" s="2"/>
      <c r="C505" s="2"/>
      <c r="D505" s="2"/>
      <c r="E505" s="2"/>
      <c r="F505" s="15"/>
      <c r="G505" s="8"/>
      <c r="H505" s="8"/>
      <c r="I505" s="8"/>
      <c r="J505" s="8"/>
      <c r="K505" s="10"/>
      <c r="L505" s="8"/>
      <c r="M505" s="8"/>
      <c r="N505" s="8"/>
      <c r="O505" s="8"/>
      <c r="P505" s="10"/>
      <c r="Q505" s="8"/>
      <c r="R505" s="8"/>
      <c r="S505" s="8"/>
      <c r="T505" s="8"/>
      <c r="U505" s="10"/>
      <c r="V505" s="8"/>
      <c r="W505" s="8"/>
      <c r="X505" s="8"/>
      <c r="Y505" s="8"/>
      <c r="Z505" s="10"/>
      <c r="AA505" s="8"/>
    </row>
    <row r="506" spans="1:27">
      <c r="A506" s="14"/>
      <c r="B506" s="2"/>
      <c r="C506" s="2"/>
      <c r="D506" s="2"/>
      <c r="E506" s="2"/>
      <c r="F506" s="15"/>
      <c r="G506" s="8"/>
      <c r="H506" s="8"/>
      <c r="I506" s="8"/>
      <c r="J506" s="8"/>
      <c r="K506" s="10"/>
      <c r="L506" s="8"/>
      <c r="M506" s="8"/>
      <c r="N506" s="8"/>
      <c r="O506" s="8"/>
      <c r="P506" s="10"/>
      <c r="Q506" s="8"/>
      <c r="R506" s="8"/>
      <c r="S506" s="8"/>
      <c r="T506" s="8"/>
      <c r="U506" s="10"/>
      <c r="V506" s="8"/>
      <c r="W506" s="8"/>
      <c r="X506" s="8"/>
      <c r="Y506" s="8"/>
      <c r="Z506" s="10"/>
      <c r="AA506" s="8"/>
    </row>
    <row r="507" spans="1:27">
      <c r="A507" s="14"/>
      <c r="B507" s="2"/>
      <c r="C507" s="2"/>
      <c r="D507" s="2"/>
      <c r="E507" s="2"/>
      <c r="F507" s="15"/>
      <c r="G507" s="9"/>
      <c r="H507" s="9"/>
      <c r="I507" s="9"/>
      <c r="J507" s="9"/>
      <c r="K507" s="11"/>
      <c r="L507" s="9"/>
      <c r="M507" s="9"/>
      <c r="N507" s="9"/>
      <c r="O507" s="9"/>
      <c r="P507" s="11"/>
      <c r="Q507" s="9"/>
      <c r="R507" s="9"/>
      <c r="S507" s="9"/>
      <c r="T507" s="9"/>
      <c r="U507" s="11"/>
      <c r="V507" s="9"/>
      <c r="W507" s="9"/>
      <c r="X507" s="9"/>
      <c r="Y507" s="9"/>
      <c r="Z507" s="11"/>
      <c r="AA507" s="9"/>
    </row>
    <row r="508" spans="1:27">
      <c r="A508" s="14"/>
      <c r="B508" s="2"/>
      <c r="C508" s="2"/>
      <c r="D508" s="2"/>
      <c r="E508" s="2"/>
      <c r="F508" s="15"/>
      <c r="G508" s="9"/>
      <c r="H508" s="9"/>
      <c r="I508" s="9"/>
      <c r="J508" s="9"/>
      <c r="K508" s="11"/>
      <c r="L508" s="9"/>
      <c r="M508" s="9"/>
      <c r="N508" s="9"/>
      <c r="O508" s="9"/>
      <c r="P508" s="11"/>
      <c r="Q508" s="9"/>
      <c r="R508" s="9"/>
      <c r="S508" s="9"/>
      <c r="T508" s="9"/>
      <c r="U508" s="11"/>
      <c r="V508" s="9"/>
      <c r="W508" s="9"/>
      <c r="X508" s="9"/>
      <c r="Y508" s="9"/>
      <c r="Z508" s="11"/>
      <c r="AA508" s="9"/>
    </row>
    <row r="509" spans="1:27">
      <c r="A509" s="14"/>
      <c r="B509" s="2"/>
      <c r="C509" s="2"/>
      <c r="D509" s="2"/>
      <c r="E509" s="2"/>
      <c r="F509" s="15"/>
      <c r="G509" s="9"/>
      <c r="H509" s="9"/>
      <c r="I509" s="9"/>
      <c r="J509" s="9"/>
      <c r="K509" s="11"/>
      <c r="L509" s="9"/>
      <c r="M509" s="9"/>
      <c r="N509" s="9"/>
      <c r="O509" s="9"/>
      <c r="P509" s="11"/>
      <c r="Q509" s="9"/>
      <c r="R509" s="9"/>
      <c r="S509" s="9"/>
      <c r="T509" s="9"/>
      <c r="U509" s="11"/>
      <c r="V509" s="9"/>
      <c r="W509" s="9"/>
      <c r="X509" s="9"/>
      <c r="Y509" s="9"/>
      <c r="Z509" s="11"/>
      <c r="AA509" s="9"/>
    </row>
    <row r="510" spans="1:27">
      <c r="A510" s="14"/>
      <c r="B510" s="2"/>
      <c r="C510" s="2"/>
      <c r="D510" s="2"/>
      <c r="E510" s="2"/>
      <c r="F510" s="15"/>
      <c r="G510" s="9"/>
      <c r="H510" s="9"/>
      <c r="I510" s="9"/>
      <c r="J510" s="9"/>
      <c r="K510" s="11"/>
      <c r="L510" s="9"/>
      <c r="M510" s="9"/>
      <c r="N510" s="9"/>
      <c r="O510" s="9"/>
      <c r="P510" s="11"/>
      <c r="Q510" s="9"/>
      <c r="R510" s="9"/>
      <c r="S510" s="9"/>
      <c r="T510" s="9"/>
      <c r="U510" s="11"/>
      <c r="V510" s="9"/>
      <c r="W510" s="9"/>
      <c r="X510" s="9"/>
      <c r="Y510" s="9"/>
      <c r="Z510" s="11"/>
      <c r="AA510" s="9"/>
    </row>
    <row r="511" spans="1:27">
      <c r="A511" s="14"/>
      <c r="B511" s="2"/>
      <c r="C511" s="2"/>
      <c r="D511" s="2"/>
      <c r="E511" s="2"/>
      <c r="F511" s="15"/>
      <c r="G511" s="9"/>
      <c r="H511" s="9"/>
      <c r="I511" s="9"/>
      <c r="J511" s="9"/>
      <c r="K511" s="11"/>
      <c r="L511" s="9"/>
      <c r="M511" s="9"/>
      <c r="N511" s="9"/>
      <c r="O511" s="9"/>
      <c r="P511" s="11"/>
      <c r="Q511" s="9"/>
      <c r="R511" s="9"/>
      <c r="S511" s="9"/>
      <c r="T511" s="9"/>
      <c r="U511" s="11"/>
      <c r="V511" s="9"/>
      <c r="W511" s="9"/>
      <c r="X511" s="9"/>
      <c r="Y511" s="9"/>
      <c r="Z511" s="11"/>
      <c r="AA511" s="9"/>
    </row>
    <row r="512" spans="1:27">
      <c r="A512" s="14"/>
      <c r="B512" s="2"/>
      <c r="C512" s="2"/>
      <c r="D512" s="2"/>
      <c r="E512" s="2"/>
      <c r="F512" s="15"/>
      <c r="G512" s="8"/>
      <c r="H512" s="8"/>
      <c r="I512" s="8"/>
      <c r="J512" s="8"/>
      <c r="K512" s="10"/>
      <c r="L512" s="8"/>
      <c r="M512" s="8"/>
      <c r="N512" s="8"/>
      <c r="O512" s="8"/>
      <c r="P512" s="10"/>
      <c r="Q512" s="8"/>
      <c r="R512" s="8"/>
      <c r="S512" s="8"/>
      <c r="T512" s="8"/>
      <c r="U512" s="10"/>
      <c r="V512" s="8"/>
      <c r="W512" s="8"/>
      <c r="X512" s="8"/>
      <c r="Y512" s="8"/>
      <c r="Z512" s="10"/>
      <c r="AA512" s="8"/>
    </row>
    <row r="513" spans="1:27">
      <c r="A513" s="14"/>
      <c r="B513" s="2"/>
      <c r="C513" s="2"/>
      <c r="D513" s="2"/>
      <c r="E513" s="2"/>
      <c r="F513" s="15"/>
      <c r="G513" s="8"/>
      <c r="H513" s="8"/>
      <c r="I513" s="8"/>
      <c r="J513" s="8"/>
      <c r="K513" s="10"/>
      <c r="L513" s="8"/>
      <c r="M513" s="8"/>
      <c r="N513" s="8"/>
      <c r="O513" s="8"/>
      <c r="P513" s="10"/>
      <c r="Q513" s="8"/>
      <c r="R513" s="8"/>
      <c r="S513" s="8"/>
      <c r="T513" s="8"/>
      <c r="U513" s="10"/>
      <c r="V513" s="8"/>
      <c r="W513" s="8"/>
      <c r="X513" s="8"/>
      <c r="Y513" s="8"/>
      <c r="Z513" s="10"/>
      <c r="AA513" s="8"/>
    </row>
    <row r="514" spans="1:27">
      <c r="A514" s="14"/>
      <c r="B514" s="2"/>
      <c r="C514" s="2"/>
      <c r="D514" s="2"/>
      <c r="E514" s="2"/>
      <c r="F514" s="15"/>
      <c r="G514" s="8"/>
      <c r="H514" s="8"/>
      <c r="I514" s="8"/>
      <c r="J514" s="8"/>
      <c r="K514" s="10"/>
      <c r="L514" s="8"/>
      <c r="M514" s="8"/>
      <c r="N514" s="8"/>
      <c r="O514" s="8"/>
      <c r="P514" s="10"/>
      <c r="Q514" s="8"/>
      <c r="R514" s="8"/>
      <c r="S514" s="8"/>
      <c r="T514" s="8"/>
      <c r="U514" s="10"/>
      <c r="V514" s="8"/>
      <c r="W514" s="8"/>
      <c r="X514" s="8"/>
      <c r="Y514" s="8"/>
      <c r="Z514" s="10"/>
      <c r="AA514" s="8"/>
    </row>
    <row r="515" spans="1:27">
      <c r="A515" s="14"/>
      <c r="B515" s="2"/>
      <c r="C515" s="2"/>
      <c r="D515" s="2"/>
      <c r="E515" s="2"/>
      <c r="F515" s="15"/>
      <c r="G515" s="8"/>
      <c r="H515" s="8"/>
      <c r="I515" s="8"/>
      <c r="J515" s="8"/>
      <c r="K515" s="10"/>
      <c r="L515" s="8"/>
      <c r="M515" s="8"/>
      <c r="N515" s="8"/>
      <c r="O515" s="8"/>
      <c r="P515" s="10"/>
      <c r="Q515" s="8"/>
      <c r="R515" s="8"/>
      <c r="S515" s="8"/>
      <c r="T515" s="8"/>
      <c r="U515" s="10"/>
      <c r="V515" s="8"/>
      <c r="W515" s="8"/>
      <c r="X515" s="8"/>
      <c r="Y515" s="8"/>
      <c r="Z515" s="10"/>
      <c r="AA515" s="8"/>
    </row>
    <row r="516" spans="1:27">
      <c r="A516" s="14"/>
      <c r="B516" s="2"/>
      <c r="C516" s="2"/>
      <c r="D516" s="2"/>
      <c r="E516" s="2"/>
      <c r="F516" s="15"/>
      <c r="G516" s="8"/>
      <c r="H516" s="8"/>
      <c r="I516" s="8"/>
      <c r="J516" s="8"/>
      <c r="K516" s="10"/>
      <c r="L516" s="8"/>
      <c r="M516" s="8"/>
      <c r="N516" s="8"/>
      <c r="O516" s="8"/>
      <c r="P516" s="10"/>
      <c r="Q516" s="8"/>
      <c r="R516" s="8"/>
      <c r="S516" s="8"/>
      <c r="T516" s="8"/>
      <c r="U516" s="10"/>
      <c r="V516" s="8"/>
      <c r="W516" s="8"/>
      <c r="X516" s="8"/>
      <c r="Y516" s="8"/>
      <c r="Z516" s="10"/>
      <c r="AA516" s="8"/>
    </row>
    <row r="517" spans="1:27">
      <c r="A517" s="14"/>
      <c r="B517" s="2"/>
      <c r="C517" s="2"/>
      <c r="D517" s="2"/>
      <c r="E517" s="2"/>
      <c r="F517" s="15"/>
      <c r="G517" s="9"/>
      <c r="H517" s="9"/>
      <c r="I517" s="9"/>
      <c r="J517" s="9"/>
      <c r="K517" s="11"/>
      <c r="L517" s="9"/>
      <c r="M517" s="9"/>
      <c r="N517" s="9"/>
      <c r="O517" s="9"/>
      <c r="P517" s="11"/>
      <c r="Q517" s="9"/>
      <c r="R517" s="9"/>
      <c r="S517" s="9"/>
      <c r="T517" s="9"/>
      <c r="U517" s="11"/>
      <c r="V517" s="9"/>
      <c r="W517" s="9"/>
      <c r="X517" s="9"/>
      <c r="Y517" s="9"/>
      <c r="Z517" s="11"/>
      <c r="AA517" s="9"/>
    </row>
    <row r="518" spans="1:27">
      <c r="A518" s="14"/>
      <c r="B518" s="2"/>
      <c r="C518" s="2"/>
      <c r="D518" s="2"/>
      <c r="E518" s="2"/>
      <c r="F518" s="15"/>
      <c r="G518" s="9"/>
      <c r="H518" s="9"/>
      <c r="I518" s="9"/>
      <c r="J518" s="9"/>
      <c r="K518" s="11"/>
      <c r="L518" s="9"/>
      <c r="M518" s="9"/>
      <c r="N518" s="9"/>
      <c r="O518" s="9"/>
      <c r="P518" s="11"/>
      <c r="Q518" s="9"/>
      <c r="R518" s="9"/>
      <c r="S518" s="9"/>
      <c r="T518" s="9"/>
      <c r="U518" s="11"/>
      <c r="V518" s="9"/>
      <c r="W518" s="9"/>
      <c r="X518" s="9"/>
      <c r="Y518" s="9"/>
      <c r="Z518" s="11"/>
      <c r="AA518" s="9"/>
    </row>
    <row r="519" spans="1:27">
      <c r="A519" s="14"/>
      <c r="B519" s="2"/>
      <c r="C519" s="2"/>
      <c r="D519" s="2"/>
      <c r="E519" s="2"/>
      <c r="F519" s="15"/>
      <c r="G519" s="9"/>
      <c r="H519" s="9"/>
      <c r="I519" s="9"/>
      <c r="J519" s="9"/>
      <c r="K519" s="11"/>
      <c r="L519" s="9"/>
      <c r="M519" s="9"/>
      <c r="N519" s="9"/>
      <c r="O519" s="9"/>
      <c r="P519" s="11"/>
      <c r="Q519" s="9"/>
      <c r="R519" s="9"/>
      <c r="S519" s="9"/>
      <c r="T519" s="9"/>
      <c r="U519" s="11"/>
      <c r="V519" s="9"/>
      <c r="W519" s="9"/>
      <c r="X519" s="9"/>
      <c r="Y519" s="9"/>
      <c r="Z519" s="11"/>
      <c r="AA519" s="9"/>
    </row>
    <row r="520" spans="1:27">
      <c r="A520" s="14"/>
      <c r="B520" s="2"/>
      <c r="C520" s="2"/>
      <c r="D520" s="2"/>
      <c r="E520" s="2"/>
      <c r="F520" s="15"/>
      <c r="G520" s="9"/>
      <c r="H520" s="9"/>
      <c r="I520" s="9"/>
      <c r="J520" s="9"/>
      <c r="K520" s="11"/>
      <c r="L520" s="9"/>
      <c r="M520" s="9"/>
      <c r="N520" s="9"/>
      <c r="O520" s="9"/>
      <c r="P520" s="11"/>
      <c r="Q520" s="9"/>
      <c r="R520" s="9"/>
      <c r="S520" s="9"/>
      <c r="T520" s="9"/>
      <c r="U520" s="11"/>
      <c r="V520" s="9"/>
      <c r="W520" s="9"/>
      <c r="X520" s="9"/>
      <c r="Y520" s="9"/>
      <c r="Z520" s="11"/>
      <c r="AA520" s="9"/>
    </row>
    <row r="521" spans="1:27">
      <c r="A521" s="14"/>
      <c r="B521" s="2"/>
      <c r="C521" s="2"/>
      <c r="D521" s="2"/>
      <c r="E521" s="2"/>
      <c r="F521" s="15"/>
      <c r="G521" s="9"/>
      <c r="H521" s="9"/>
      <c r="I521" s="9"/>
      <c r="J521" s="9"/>
      <c r="K521" s="11"/>
      <c r="L521" s="9"/>
      <c r="M521" s="9"/>
      <c r="N521" s="9"/>
      <c r="O521" s="9"/>
      <c r="P521" s="11"/>
      <c r="Q521" s="9"/>
      <c r="R521" s="9"/>
      <c r="S521" s="9"/>
      <c r="T521" s="9"/>
      <c r="U521" s="11"/>
      <c r="V521" s="9"/>
      <c r="W521" s="9"/>
      <c r="X521" s="9"/>
      <c r="Y521" s="9"/>
      <c r="Z521" s="11"/>
      <c r="AA521" s="9"/>
    </row>
    <row r="522" spans="1:27">
      <c r="A522" s="14"/>
      <c r="B522" s="2"/>
      <c r="C522" s="2"/>
      <c r="D522" s="2"/>
      <c r="E522" s="2"/>
      <c r="F522" s="15"/>
      <c r="G522" s="8"/>
      <c r="H522" s="8"/>
      <c r="I522" s="8"/>
      <c r="J522" s="8"/>
      <c r="K522" s="10"/>
      <c r="L522" s="8"/>
      <c r="M522" s="8"/>
      <c r="N522" s="8"/>
      <c r="O522" s="8"/>
      <c r="P522" s="10"/>
      <c r="Q522" s="8"/>
      <c r="R522" s="8"/>
      <c r="S522" s="8"/>
      <c r="T522" s="8"/>
      <c r="U522" s="10"/>
      <c r="V522" s="8"/>
      <c r="W522" s="8"/>
      <c r="X522" s="8"/>
      <c r="Y522" s="8"/>
      <c r="Z522" s="10"/>
      <c r="AA522" s="8"/>
    </row>
    <row r="523" spans="1:27">
      <c r="A523" s="14"/>
      <c r="B523" s="2"/>
      <c r="C523" s="2"/>
      <c r="D523" s="2"/>
      <c r="E523" s="2"/>
      <c r="F523" s="15"/>
      <c r="G523" s="8"/>
      <c r="H523" s="8"/>
      <c r="I523" s="8"/>
      <c r="J523" s="8"/>
      <c r="K523" s="10"/>
      <c r="L523" s="8"/>
      <c r="M523" s="8"/>
      <c r="N523" s="8"/>
      <c r="O523" s="8"/>
      <c r="P523" s="10"/>
      <c r="Q523" s="8"/>
      <c r="R523" s="8"/>
      <c r="S523" s="8"/>
      <c r="T523" s="8"/>
      <c r="U523" s="10"/>
      <c r="V523" s="8"/>
      <c r="W523" s="8"/>
      <c r="X523" s="8"/>
      <c r="Y523" s="8"/>
      <c r="Z523" s="10"/>
      <c r="AA523" s="8"/>
    </row>
    <row r="524" spans="1:27">
      <c r="A524" s="14"/>
      <c r="B524" s="2"/>
      <c r="C524" s="2"/>
      <c r="D524" s="2"/>
      <c r="E524" s="2"/>
      <c r="F524" s="15"/>
      <c r="G524" s="8"/>
      <c r="H524" s="8"/>
      <c r="I524" s="8"/>
      <c r="J524" s="8"/>
      <c r="K524" s="10"/>
      <c r="L524" s="8"/>
      <c r="M524" s="8"/>
      <c r="N524" s="8"/>
      <c r="O524" s="8"/>
      <c r="P524" s="10"/>
      <c r="Q524" s="8"/>
      <c r="R524" s="8"/>
      <c r="S524" s="8"/>
      <c r="T524" s="8"/>
      <c r="U524" s="10"/>
      <c r="V524" s="8"/>
      <c r="W524" s="8"/>
      <c r="X524" s="8"/>
      <c r="Y524" s="8"/>
      <c r="Z524" s="10"/>
      <c r="AA524" s="8"/>
    </row>
    <row r="525" spans="1:27">
      <c r="A525" s="14"/>
      <c r="B525" s="2"/>
      <c r="C525" s="2"/>
      <c r="D525" s="2"/>
      <c r="E525" s="2"/>
      <c r="F525" s="15"/>
      <c r="G525" s="8"/>
      <c r="H525" s="8"/>
      <c r="I525" s="8"/>
      <c r="J525" s="8"/>
      <c r="K525" s="10"/>
      <c r="L525" s="8"/>
      <c r="M525" s="8"/>
      <c r="N525" s="8"/>
      <c r="O525" s="8"/>
      <c r="P525" s="10"/>
      <c r="Q525" s="8"/>
      <c r="R525" s="8"/>
      <c r="S525" s="8"/>
      <c r="T525" s="8"/>
      <c r="U525" s="10"/>
      <c r="V525" s="8"/>
      <c r="W525" s="8"/>
      <c r="X525" s="8"/>
      <c r="Y525" s="8"/>
      <c r="Z525" s="10"/>
      <c r="AA525" s="8"/>
    </row>
    <row r="526" spans="1:27">
      <c r="A526" s="14"/>
      <c r="B526" s="2"/>
      <c r="C526" s="2"/>
      <c r="D526" s="2"/>
      <c r="E526" s="2"/>
      <c r="F526" s="15"/>
      <c r="G526" s="8"/>
      <c r="H526" s="8"/>
      <c r="I526" s="8"/>
      <c r="J526" s="8"/>
      <c r="K526" s="10"/>
      <c r="L526" s="8"/>
      <c r="M526" s="8"/>
      <c r="N526" s="8"/>
      <c r="O526" s="8"/>
      <c r="P526" s="10"/>
      <c r="Q526" s="8"/>
      <c r="R526" s="8"/>
      <c r="S526" s="8"/>
      <c r="T526" s="8"/>
      <c r="U526" s="10"/>
      <c r="V526" s="8"/>
      <c r="W526" s="8"/>
      <c r="X526" s="8"/>
      <c r="Y526" s="8"/>
      <c r="Z526" s="10"/>
      <c r="AA526" s="8"/>
    </row>
    <row r="527" spans="1:27">
      <c r="A527" s="14"/>
      <c r="B527" s="2"/>
      <c r="C527" s="2"/>
      <c r="D527" s="2"/>
      <c r="E527" s="2"/>
      <c r="F527" s="15"/>
      <c r="G527" s="9"/>
      <c r="H527" s="9"/>
      <c r="I527" s="9"/>
      <c r="J527" s="9"/>
      <c r="K527" s="11"/>
      <c r="L527" s="9"/>
      <c r="M527" s="9"/>
      <c r="N527" s="9"/>
      <c r="O527" s="9"/>
      <c r="P527" s="11"/>
      <c r="Q527" s="9"/>
      <c r="R527" s="9"/>
      <c r="S527" s="9"/>
      <c r="T527" s="9"/>
      <c r="U527" s="11"/>
      <c r="V527" s="9"/>
      <c r="W527" s="9"/>
      <c r="X527" s="9"/>
      <c r="Y527" s="9"/>
      <c r="Z527" s="11"/>
      <c r="AA527" s="9"/>
    </row>
    <row r="528" spans="1:27">
      <c r="A528" s="14"/>
      <c r="B528" s="2"/>
      <c r="C528" s="2"/>
      <c r="D528" s="2"/>
      <c r="E528" s="2"/>
      <c r="F528" s="15"/>
      <c r="G528" s="9"/>
      <c r="H528" s="9"/>
      <c r="I528" s="9"/>
      <c r="J528" s="9"/>
      <c r="K528" s="11"/>
      <c r="L528" s="9"/>
      <c r="M528" s="9"/>
      <c r="N528" s="9"/>
      <c r="O528" s="9"/>
      <c r="P528" s="11"/>
      <c r="Q528" s="9"/>
      <c r="R528" s="9"/>
      <c r="S528" s="9"/>
      <c r="T528" s="9"/>
      <c r="U528" s="11"/>
      <c r="V528" s="9"/>
      <c r="W528" s="9"/>
      <c r="X528" s="9"/>
      <c r="Y528" s="9"/>
      <c r="Z528" s="11"/>
      <c r="AA528" s="9"/>
    </row>
    <row r="529" spans="1:27">
      <c r="A529" s="14"/>
      <c r="B529" s="2"/>
      <c r="C529" s="2"/>
      <c r="D529" s="2"/>
      <c r="E529" s="2"/>
      <c r="F529" s="15"/>
      <c r="G529" s="9"/>
      <c r="H529" s="9"/>
      <c r="I529" s="9"/>
      <c r="J529" s="9"/>
      <c r="K529" s="11"/>
      <c r="L529" s="9"/>
      <c r="M529" s="9"/>
      <c r="N529" s="9"/>
      <c r="O529" s="9"/>
      <c r="P529" s="11"/>
      <c r="Q529" s="9"/>
      <c r="R529" s="9"/>
      <c r="S529" s="9"/>
      <c r="T529" s="9"/>
      <c r="U529" s="11"/>
      <c r="V529" s="9"/>
      <c r="W529" s="9"/>
      <c r="X529" s="9"/>
      <c r="Y529" s="9"/>
      <c r="Z529" s="11"/>
      <c r="AA529" s="9"/>
    </row>
    <row r="530" spans="1:27">
      <c r="A530" s="14"/>
      <c r="B530" s="2"/>
      <c r="C530" s="2"/>
      <c r="D530" s="2"/>
      <c r="E530" s="2"/>
      <c r="F530" s="15"/>
      <c r="G530" s="9"/>
      <c r="H530" s="9"/>
      <c r="I530" s="9"/>
      <c r="J530" s="9"/>
      <c r="K530" s="11"/>
      <c r="L530" s="9"/>
      <c r="M530" s="9"/>
      <c r="N530" s="9"/>
      <c r="O530" s="9"/>
      <c r="P530" s="11"/>
      <c r="Q530" s="9"/>
      <c r="R530" s="9"/>
      <c r="S530" s="9"/>
      <c r="T530" s="9"/>
      <c r="U530" s="11"/>
      <c r="V530" s="9"/>
      <c r="W530" s="9"/>
      <c r="X530" s="9"/>
      <c r="Y530" s="9"/>
      <c r="Z530" s="11"/>
      <c r="AA530" s="9"/>
    </row>
    <row r="531" spans="1:27">
      <c r="A531" s="14"/>
      <c r="B531" s="2"/>
      <c r="C531" s="2"/>
      <c r="D531" s="2"/>
      <c r="E531" s="2"/>
      <c r="F531" s="15"/>
      <c r="G531" s="9"/>
      <c r="H531" s="9"/>
      <c r="I531" s="9"/>
      <c r="J531" s="9"/>
      <c r="K531" s="11"/>
      <c r="L531" s="9"/>
      <c r="M531" s="9"/>
      <c r="N531" s="9"/>
      <c r="O531" s="9"/>
      <c r="P531" s="11"/>
      <c r="Q531" s="9"/>
      <c r="R531" s="9"/>
      <c r="S531" s="9"/>
      <c r="T531" s="9"/>
      <c r="U531" s="11"/>
      <c r="V531" s="9"/>
      <c r="W531" s="9"/>
      <c r="X531" s="9"/>
      <c r="Y531" s="9"/>
      <c r="Z531" s="11"/>
      <c r="AA531" s="9"/>
    </row>
    <row r="532" spans="1:27">
      <c r="A532" s="14"/>
      <c r="B532" s="2"/>
      <c r="C532" s="2"/>
      <c r="D532" s="2"/>
      <c r="E532" s="2"/>
      <c r="F532" s="15"/>
      <c r="G532" s="8"/>
      <c r="H532" s="8"/>
      <c r="I532" s="8"/>
      <c r="J532" s="8"/>
      <c r="K532" s="10"/>
      <c r="L532" s="8"/>
      <c r="M532" s="8"/>
      <c r="N532" s="8"/>
      <c r="O532" s="8"/>
      <c r="P532" s="10"/>
      <c r="Q532" s="8"/>
      <c r="R532" s="8"/>
      <c r="S532" s="8"/>
      <c r="T532" s="8"/>
      <c r="U532" s="10"/>
      <c r="V532" s="8"/>
      <c r="W532" s="8"/>
      <c r="X532" s="8"/>
      <c r="Y532" s="8"/>
      <c r="Z532" s="10"/>
      <c r="AA532" s="8"/>
    </row>
    <row r="533" spans="1:27">
      <c r="A533" s="14"/>
      <c r="B533" s="2"/>
      <c r="C533" s="2"/>
      <c r="D533" s="2"/>
      <c r="E533" s="2"/>
      <c r="F533" s="15"/>
      <c r="G533" s="8"/>
      <c r="H533" s="8"/>
      <c r="I533" s="8"/>
      <c r="J533" s="8"/>
      <c r="K533" s="10"/>
      <c r="L533" s="8"/>
      <c r="M533" s="8"/>
      <c r="N533" s="8"/>
      <c r="O533" s="8"/>
      <c r="P533" s="10"/>
      <c r="Q533" s="8"/>
      <c r="R533" s="8"/>
      <c r="S533" s="8"/>
      <c r="T533" s="8"/>
      <c r="U533" s="10"/>
      <c r="V533" s="8"/>
      <c r="W533" s="8"/>
      <c r="X533" s="8"/>
      <c r="Y533" s="8"/>
      <c r="Z533" s="10"/>
      <c r="AA533" s="8"/>
    </row>
    <row r="534" spans="1:27">
      <c r="A534" s="14"/>
      <c r="B534" s="2"/>
      <c r="C534" s="2"/>
      <c r="D534" s="2"/>
      <c r="E534" s="2"/>
      <c r="F534" s="15"/>
      <c r="G534" s="8"/>
      <c r="H534" s="8"/>
      <c r="I534" s="8"/>
      <c r="J534" s="8"/>
      <c r="K534" s="10"/>
      <c r="L534" s="8"/>
      <c r="M534" s="8"/>
      <c r="N534" s="8"/>
      <c r="O534" s="8"/>
      <c r="P534" s="10"/>
      <c r="Q534" s="8"/>
      <c r="R534" s="8"/>
      <c r="S534" s="8"/>
      <c r="T534" s="8"/>
      <c r="U534" s="10"/>
      <c r="V534" s="8"/>
      <c r="W534" s="8"/>
      <c r="X534" s="8"/>
      <c r="Y534" s="8"/>
      <c r="Z534" s="10"/>
      <c r="AA534" s="8"/>
    </row>
    <row r="535" spans="1:27">
      <c r="A535" s="14"/>
      <c r="B535" s="2"/>
      <c r="C535" s="2"/>
      <c r="D535" s="2"/>
      <c r="E535" s="2"/>
      <c r="F535" s="15"/>
      <c r="G535" s="8"/>
      <c r="H535" s="8"/>
      <c r="I535" s="8"/>
      <c r="J535" s="8"/>
      <c r="K535" s="10"/>
      <c r="L535" s="8"/>
      <c r="M535" s="8"/>
      <c r="N535" s="8"/>
      <c r="O535" s="8"/>
      <c r="P535" s="10"/>
      <c r="Q535" s="8"/>
      <c r="R535" s="8"/>
      <c r="S535" s="8"/>
      <c r="T535" s="8"/>
      <c r="U535" s="10"/>
      <c r="V535" s="8"/>
      <c r="W535" s="8"/>
      <c r="X535" s="8"/>
      <c r="Y535" s="8"/>
      <c r="Z535" s="10"/>
      <c r="AA535" s="8"/>
    </row>
    <row r="536" spans="1:27">
      <c r="A536" s="14"/>
      <c r="B536" s="2"/>
      <c r="C536" s="2"/>
      <c r="D536" s="2"/>
      <c r="E536" s="2"/>
      <c r="F536" s="15"/>
      <c r="G536" s="8"/>
      <c r="H536" s="8"/>
      <c r="I536" s="8"/>
      <c r="J536" s="8"/>
      <c r="K536" s="10"/>
      <c r="L536" s="8"/>
      <c r="M536" s="8"/>
      <c r="N536" s="8"/>
      <c r="O536" s="8"/>
      <c r="P536" s="10"/>
      <c r="Q536" s="8"/>
      <c r="R536" s="8"/>
      <c r="S536" s="8"/>
      <c r="T536" s="8"/>
      <c r="U536" s="10"/>
      <c r="V536" s="8"/>
      <c r="W536" s="8"/>
      <c r="X536" s="8"/>
      <c r="Y536" s="8"/>
      <c r="Z536" s="10"/>
      <c r="AA536" s="8"/>
    </row>
    <row r="537" spans="1:27">
      <c r="A537" s="14"/>
      <c r="B537" s="2"/>
      <c r="C537" s="2"/>
      <c r="D537" s="2"/>
      <c r="E537" s="2"/>
      <c r="F537" s="15"/>
      <c r="G537" s="9"/>
      <c r="H537" s="9"/>
      <c r="I537" s="9"/>
      <c r="J537" s="9"/>
      <c r="K537" s="11"/>
      <c r="L537" s="9"/>
      <c r="M537" s="9"/>
      <c r="N537" s="9"/>
      <c r="O537" s="9"/>
      <c r="P537" s="11"/>
      <c r="Q537" s="9"/>
      <c r="R537" s="9"/>
      <c r="S537" s="9"/>
      <c r="T537" s="9"/>
      <c r="U537" s="11"/>
      <c r="V537" s="9"/>
      <c r="W537" s="9"/>
      <c r="X537" s="9"/>
      <c r="Y537" s="9"/>
      <c r="Z537" s="11"/>
      <c r="AA537" s="9"/>
    </row>
    <row r="538" spans="1:27">
      <c r="A538" s="14"/>
      <c r="B538" s="2"/>
      <c r="C538" s="2"/>
      <c r="D538" s="2"/>
      <c r="E538" s="2"/>
      <c r="F538" s="15"/>
      <c r="G538" s="9"/>
      <c r="H538" s="9"/>
      <c r="I538" s="9"/>
      <c r="J538" s="9"/>
      <c r="K538" s="11"/>
      <c r="L538" s="9"/>
      <c r="M538" s="9"/>
      <c r="N538" s="9"/>
      <c r="O538" s="9"/>
      <c r="P538" s="11"/>
      <c r="Q538" s="9"/>
      <c r="R538" s="9"/>
      <c r="S538" s="9"/>
      <c r="T538" s="9"/>
      <c r="U538" s="11"/>
      <c r="V538" s="9"/>
      <c r="W538" s="9"/>
      <c r="X538" s="9"/>
      <c r="Y538" s="9"/>
      <c r="Z538" s="11"/>
      <c r="AA538" s="9"/>
    </row>
    <row r="539" spans="1:27">
      <c r="A539" s="14"/>
      <c r="B539" s="2"/>
      <c r="C539" s="2"/>
      <c r="D539" s="2"/>
      <c r="E539" s="2"/>
      <c r="F539" s="15"/>
      <c r="G539" s="9"/>
      <c r="H539" s="9"/>
      <c r="I539" s="9"/>
      <c r="J539" s="9"/>
      <c r="K539" s="11"/>
      <c r="L539" s="9"/>
      <c r="M539" s="9"/>
      <c r="N539" s="9"/>
      <c r="O539" s="9"/>
      <c r="P539" s="11"/>
      <c r="Q539" s="9"/>
      <c r="R539" s="9"/>
      <c r="S539" s="9"/>
      <c r="T539" s="9"/>
      <c r="U539" s="11"/>
      <c r="V539" s="9"/>
      <c r="W539" s="9"/>
      <c r="X539" s="9"/>
      <c r="Y539" s="9"/>
      <c r="Z539" s="11"/>
      <c r="AA539" s="9"/>
    </row>
    <row r="540" spans="1:27">
      <c r="A540" s="14"/>
      <c r="B540" s="2"/>
      <c r="C540" s="2"/>
      <c r="D540" s="2"/>
      <c r="E540" s="2"/>
      <c r="F540" s="15"/>
      <c r="G540" s="9"/>
      <c r="H540" s="9"/>
      <c r="I540" s="9"/>
      <c r="J540" s="9"/>
      <c r="K540" s="11"/>
      <c r="L540" s="9"/>
      <c r="M540" s="9"/>
      <c r="N540" s="9"/>
      <c r="O540" s="9"/>
      <c r="P540" s="11"/>
      <c r="Q540" s="9"/>
      <c r="R540" s="9"/>
      <c r="S540" s="9"/>
      <c r="T540" s="9"/>
      <c r="U540" s="11"/>
      <c r="V540" s="9"/>
      <c r="W540" s="9"/>
      <c r="X540" s="9"/>
      <c r="Y540" s="9"/>
      <c r="Z540" s="11"/>
      <c r="AA540" s="9"/>
    </row>
    <row r="541" spans="1:27">
      <c r="A541" s="14"/>
      <c r="B541" s="2"/>
      <c r="C541" s="2"/>
      <c r="D541" s="2"/>
      <c r="E541" s="2"/>
      <c r="F541" s="15"/>
      <c r="G541" s="9"/>
      <c r="H541" s="9"/>
      <c r="I541" s="9"/>
      <c r="J541" s="9"/>
      <c r="K541" s="11"/>
      <c r="L541" s="9"/>
      <c r="M541" s="9"/>
      <c r="N541" s="9"/>
      <c r="O541" s="9"/>
      <c r="P541" s="11"/>
      <c r="Q541" s="9"/>
      <c r="R541" s="9"/>
      <c r="S541" s="9"/>
      <c r="T541" s="9"/>
      <c r="U541" s="11"/>
      <c r="V541" s="9"/>
      <c r="W541" s="9"/>
      <c r="X541" s="9"/>
      <c r="Y541" s="9"/>
      <c r="Z541" s="11"/>
      <c r="AA541" s="9"/>
    </row>
    <row r="542" spans="1:27">
      <c r="A542" s="14"/>
      <c r="B542" s="2"/>
      <c r="C542" s="2"/>
      <c r="D542" s="2"/>
      <c r="E542" s="2"/>
      <c r="F542" s="15"/>
      <c r="G542" s="8"/>
      <c r="H542" s="8"/>
      <c r="I542" s="8"/>
      <c r="J542" s="8"/>
      <c r="K542" s="10"/>
      <c r="L542" s="8"/>
      <c r="M542" s="8"/>
      <c r="N542" s="8"/>
      <c r="O542" s="8"/>
      <c r="P542" s="10"/>
      <c r="Q542" s="8"/>
      <c r="R542" s="8"/>
      <c r="S542" s="8"/>
      <c r="T542" s="8"/>
      <c r="U542" s="10"/>
      <c r="V542" s="8"/>
      <c r="W542" s="8"/>
      <c r="X542" s="8"/>
      <c r="Y542" s="8"/>
      <c r="Z542" s="10"/>
      <c r="AA542" s="8"/>
    </row>
    <row r="543" spans="1:27">
      <c r="A543" s="14"/>
      <c r="B543" s="2"/>
      <c r="C543" s="2"/>
      <c r="D543" s="2"/>
      <c r="E543" s="2"/>
      <c r="F543" s="15"/>
      <c r="G543" s="8"/>
      <c r="H543" s="8"/>
      <c r="I543" s="8"/>
      <c r="J543" s="8"/>
      <c r="K543" s="10"/>
      <c r="L543" s="8"/>
      <c r="M543" s="8"/>
      <c r="N543" s="8"/>
      <c r="O543" s="8"/>
      <c r="P543" s="10"/>
      <c r="Q543" s="8"/>
      <c r="R543" s="8"/>
      <c r="S543" s="8"/>
      <c r="T543" s="8"/>
      <c r="U543" s="10"/>
      <c r="V543" s="8"/>
      <c r="W543" s="8"/>
      <c r="X543" s="8"/>
      <c r="Y543" s="8"/>
      <c r="Z543" s="10"/>
      <c r="AA543" s="8"/>
    </row>
    <row r="544" spans="1:27">
      <c r="A544" s="14"/>
      <c r="B544" s="2"/>
      <c r="C544" s="2"/>
      <c r="D544" s="2"/>
      <c r="E544" s="2"/>
      <c r="F544" s="15"/>
      <c r="G544" s="8"/>
      <c r="H544" s="8"/>
      <c r="I544" s="8"/>
      <c r="J544" s="8"/>
      <c r="K544" s="10"/>
      <c r="L544" s="8"/>
      <c r="M544" s="8"/>
      <c r="N544" s="8"/>
      <c r="O544" s="8"/>
      <c r="P544" s="10"/>
      <c r="Q544" s="8"/>
      <c r="R544" s="8"/>
      <c r="S544" s="8"/>
      <c r="T544" s="8"/>
      <c r="U544" s="10"/>
      <c r="V544" s="8"/>
      <c r="W544" s="8"/>
      <c r="X544" s="8"/>
      <c r="Y544" s="8"/>
      <c r="Z544" s="10"/>
      <c r="AA544" s="8"/>
    </row>
    <row r="545" spans="1:27">
      <c r="A545" s="14"/>
      <c r="B545" s="2"/>
      <c r="C545" s="2"/>
      <c r="D545" s="2"/>
      <c r="E545" s="2"/>
      <c r="F545" s="15"/>
      <c r="G545" s="8"/>
      <c r="H545" s="8"/>
      <c r="I545" s="8"/>
      <c r="J545" s="8"/>
      <c r="K545" s="10"/>
      <c r="L545" s="8"/>
      <c r="M545" s="8"/>
      <c r="N545" s="8"/>
      <c r="O545" s="8"/>
      <c r="P545" s="10"/>
      <c r="Q545" s="8"/>
      <c r="R545" s="8"/>
      <c r="S545" s="8"/>
      <c r="T545" s="8"/>
      <c r="U545" s="10"/>
      <c r="V545" s="8"/>
      <c r="W545" s="8"/>
      <c r="X545" s="8"/>
      <c r="Y545" s="8"/>
      <c r="Z545" s="10"/>
      <c r="AA545" s="8"/>
    </row>
    <row r="546" spans="1:27">
      <c r="A546" s="14"/>
      <c r="B546" s="2"/>
      <c r="C546" s="2"/>
      <c r="D546" s="2"/>
      <c r="E546" s="2"/>
      <c r="F546" s="15"/>
      <c r="G546" s="8"/>
      <c r="H546" s="8"/>
      <c r="I546" s="8"/>
      <c r="J546" s="8"/>
      <c r="K546" s="10"/>
      <c r="L546" s="8"/>
      <c r="M546" s="8"/>
      <c r="N546" s="8"/>
      <c r="O546" s="8"/>
      <c r="P546" s="10"/>
      <c r="Q546" s="8"/>
      <c r="R546" s="8"/>
      <c r="S546" s="8"/>
      <c r="T546" s="8"/>
      <c r="U546" s="10"/>
      <c r="V546" s="8"/>
      <c r="W546" s="8"/>
      <c r="X546" s="8"/>
      <c r="Y546" s="8"/>
      <c r="Z546" s="10"/>
      <c r="AA546" s="8"/>
    </row>
    <row r="547" spans="1:27">
      <c r="A547" s="14"/>
      <c r="B547" s="2"/>
      <c r="C547" s="2"/>
      <c r="D547" s="2"/>
      <c r="E547" s="2"/>
      <c r="F547" s="15"/>
      <c r="G547" s="9"/>
      <c r="H547" s="9"/>
      <c r="I547" s="9"/>
      <c r="J547" s="9"/>
      <c r="K547" s="11"/>
      <c r="L547" s="9"/>
      <c r="M547" s="9"/>
      <c r="N547" s="9"/>
      <c r="O547" s="9"/>
      <c r="P547" s="11"/>
      <c r="Q547" s="9"/>
      <c r="R547" s="9"/>
      <c r="S547" s="9"/>
      <c r="T547" s="9"/>
      <c r="U547" s="11"/>
      <c r="V547" s="9"/>
      <c r="W547" s="9"/>
      <c r="X547" s="9"/>
      <c r="Y547" s="9"/>
      <c r="Z547" s="11"/>
      <c r="AA547" s="9"/>
    </row>
    <row r="548" spans="1:27">
      <c r="A548" s="14"/>
      <c r="B548" s="2"/>
      <c r="C548" s="2"/>
      <c r="D548" s="2"/>
      <c r="E548" s="2"/>
      <c r="F548" s="15"/>
      <c r="G548" s="9"/>
      <c r="H548" s="9"/>
      <c r="I548" s="9"/>
      <c r="J548" s="9"/>
      <c r="K548" s="11"/>
      <c r="L548" s="9"/>
      <c r="M548" s="9"/>
      <c r="N548" s="9"/>
      <c r="O548" s="9"/>
      <c r="P548" s="11"/>
      <c r="Q548" s="9"/>
      <c r="R548" s="9"/>
      <c r="S548" s="9"/>
      <c r="T548" s="9"/>
      <c r="U548" s="11"/>
      <c r="V548" s="9"/>
      <c r="W548" s="9"/>
      <c r="X548" s="9"/>
      <c r="Y548" s="9"/>
      <c r="Z548" s="11"/>
      <c r="AA548" s="9"/>
    </row>
    <row r="549" spans="1:27">
      <c r="A549" s="14"/>
      <c r="B549" s="2"/>
      <c r="C549" s="2"/>
      <c r="D549" s="2"/>
      <c r="E549" s="2"/>
      <c r="F549" s="15"/>
      <c r="G549" s="9"/>
      <c r="H549" s="9"/>
      <c r="I549" s="9"/>
      <c r="J549" s="9"/>
      <c r="K549" s="11"/>
      <c r="L549" s="9"/>
      <c r="M549" s="9"/>
      <c r="N549" s="9"/>
      <c r="O549" s="9"/>
      <c r="P549" s="11"/>
      <c r="Q549" s="9"/>
      <c r="R549" s="9"/>
      <c r="S549" s="9"/>
      <c r="T549" s="9"/>
      <c r="U549" s="11"/>
      <c r="V549" s="9"/>
      <c r="W549" s="9"/>
      <c r="X549" s="9"/>
      <c r="Y549" s="9"/>
      <c r="Z549" s="11"/>
      <c r="AA549" s="9"/>
    </row>
    <row r="550" spans="1:27">
      <c r="A550" s="14"/>
      <c r="B550" s="2"/>
      <c r="C550" s="2"/>
      <c r="D550" s="2"/>
      <c r="E550" s="2"/>
      <c r="F550" s="15"/>
      <c r="G550" s="9"/>
      <c r="H550" s="9"/>
      <c r="I550" s="9"/>
      <c r="J550" s="9"/>
      <c r="K550" s="11"/>
      <c r="L550" s="9"/>
      <c r="M550" s="9"/>
      <c r="N550" s="9"/>
      <c r="O550" s="9"/>
      <c r="P550" s="11"/>
      <c r="Q550" s="9"/>
      <c r="R550" s="9"/>
      <c r="S550" s="9"/>
      <c r="T550" s="9"/>
      <c r="U550" s="11"/>
      <c r="V550" s="9"/>
      <c r="W550" s="9"/>
      <c r="X550" s="9"/>
      <c r="Y550" s="9"/>
      <c r="Z550" s="11"/>
      <c r="AA550" s="9"/>
    </row>
    <row r="551" spans="1:27">
      <c r="A551" s="14"/>
      <c r="B551" s="2"/>
      <c r="C551" s="2"/>
      <c r="D551" s="2"/>
      <c r="E551" s="2"/>
      <c r="F551" s="15"/>
      <c r="G551" s="9"/>
      <c r="H551" s="9"/>
      <c r="I551" s="9"/>
      <c r="J551" s="9"/>
      <c r="K551" s="11"/>
      <c r="L551" s="9"/>
      <c r="M551" s="9"/>
      <c r="N551" s="9"/>
      <c r="O551" s="9"/>
      <c r="P551" s="11"/>
      <c r="Q551" s="9"/>
      <c r="R551" s="9"/>
      <c r="S551" s="9"/>
      <c r="T551" s="9"/>
      <c r="U551" s="11"/>
      <c r="V551" s="9"/>
      <c r="W551" s="9"/>
      <c r="X551" s="9"/>
      <c r="Y551" s="9"/>
      <c r="Z551" s="11"/>
      <c r="AA551" s="9"/>
    </row>
    <row r="552" spans="1:27">
      <c r="A552" s="14"/>
      <c r="B552" s="2"/>
      <c r="C552" s="2"/>
      <c r="D552" s="2"/>
      <c r="E552" s="2"/>
      <c r="F552" s="15"/>
      <c r="G552" s="8"/>
      <c r="H552" s="8"/>
      <c r="I552" s="8"/>
      <c r="J552" s="8"/>
      <c r="K552" s="10"/>
      <c r="L552" s="8"/>
      <c r="M552" s="8"/>
      <c r="N552" s="8"/>
      <c r="O552" s="8"/>
      <c r="P552" s="10"/>
      <c r="Q552" s="8"/>
      <c r="R552" s="8"/>
      <c r="S552" s="8"/>
      <c r="T552" s="8"/>
      <c r="U552" s="10"/>
      <c r="V552" s="8"/>
      <c r="W552" s="8"/>
      <c r="X552" s="8"/>
      <c r="Y552" s="8"/>
      <c r="Z552" s="10"/>
      <c r="AA552" s="8"/>
    </row>
    <row r="553" spans="1:27">
      <c r="A553" s="14"/>
      <c r="B553" s="2"/>
      <c r="C553" s="2"/>
      <c r="D553" s="2"/>
      <c r="E553" s="2"/>
      <c r="F553" s="15"/>
      <c r="G553" s="8"/>
      <c r="H553" s="8"/>
      <c r="I553" s="8"/>
      <c r="J553" s="8"/>
      <c r="K553" s="10"/>
      <c r="L553" s="8"/>
      <c r="M553" s="8"/>
      <c r="N553" s="8"/>
      <c r="O553" s="8"/>
      <c r="P553" s="10"/>
      <c r="Q553" s="8"/>
      <c r="R553" s="8"/>
      <c r="S553" s="8"/>
      <c r="T553" s="8"/>
      <c r="U553" s="10"/>
      <c r="V553" s="8"/>
      <c r="W553" s="8"/>
      <c r="X553" s="8"/>
      <c r="Y553" s="8"/>
      <c r="Z553" s="10"/>
      <c r="AA553" s="8"/>
    </row>
    <row r="554" spans="1:27">
      <c r="A554" s="14"/>
      <c r="B554" s="2"/>
      <c r="C554" s="2"/>
      <c r="D554" s="2"/>
      <c r="E554" s="2"/>
      <c r="F554" s="15"/>
      <c r="G554" s="8"/>
      <c r="H554" s="8"/>
      <c r="I554" s="8"/>
      <c r="J554" s="8"/>
      <c r="K554" s="10"/>
      <c r="L554" s="8"/>
      <c r="M554" s="8"/>
      <c r="N554" s="8"/>
      <c r="O554" s="8"/>
      <c r="P554" s="10"/>
      <c r="Q554" s="8"/>
      <c r="R554" s="8"/>
      <c r="S554" s="8"/>
      <c r="T554" s="8"/>
      <c r="U554" s="10"/>
      <c r="V554" s="8"/>
      <c r="W554" s="8"/>
      <c r="X554" s="8"/>
      <c r="Y554" s="8"/>
      <c r="Z554" s="10"/>
      <c r="AA554" s="8"/>
    </row>
    <row r="555" spans="1:27">
      <c r="A555" s="14"/>
      <c r="B555" s="2"/>
      <c r="C555" s="2"/>
      <c r="D555" s="2"/>
      <c r="E555" s="2"/>
      <c r="F555" s="15"/>
      <c r="G555" s="8"/>
      <c r="H555" s="8"/>
      <c r="I555" s="8"/>
      <c r="J555" s="8"/>
      <c r="K555" s="10"/>
      <c r="L555" s="8"/>
      <c r="M555" s="8"/>
      <c r="N555" s="8"/>
      <c r="O555" s="8"/>
      <c r="P555" s="10"/>
      <c r="Q555" s="8"/>
      <c r="R555" s="8"/>
      <c r="S555" s="8"/>
      <c r="T555" s="8"/>
      <c r="U555" s="10"/>
      <c r="V555" s="8"/>
      <c r="W555" s="8"/>
      <c r="X555" s="8"/>
      <c r="Y555" s="8"/>
      <c r="Z555" s="10"/>
      <c r="AA555" s="8"/>
    </row>
    <row r="556" spans="1:27">
      <c r="A556" s="14"/>
      <c r="B556" s="2"/>
      <c r="C556" s="2"/>
      <c r="D556" s="2"/>
      <c r="E556" s="2"/>
      <c r="F556" s="15"/>
      <c r="G556" s="8"/>
      <c r="H556" s="8"/>
      <c r="I556" s="8"/>
      <c r="J556" s="8"/>
      <c r="K556" s="10"/>
      <c r="L556" s="8"/>
      <c r="M556" s="8"/>
      <c r="N556" s="8"/>
      <c r="O556" s="8"/>
      <c r="P556" s="10"/>
      <c r="Q556" s="8"/>
      <c r="R556" s="8"/>
      <c r="S556" s="8"/>
      <c r="T556" s="8"/>
      <c r="U556" s="10"/>
      <c r="V556" s="8"/>
      <c r="W556" s="8"/>
      <c r="X556" s="8"/>
      <c r="Y556" s="8"/>
      <c r="Z556" s="10"/>
      <c r="AA556" s="8"/>
    </row>
    <row r="557" spans="1:27">
      <c r="A557" s="14"/>
      <c r="B557" s="2"/>
      <c r="C557" s="2"/>
      <c r="D557" s="2"/>
      <c r="E557" s="2"/>
      <c r="F557" s="15"/>
      <c r="G557" s="9"/>
      <c r="H557" s="9"/>
      <c r="I557" s="9"/>
      <c r="J557" s="9"/>
      <c r="K557" s="11"/>
      <c r="L557" s="9"/>
      <c r="M557" s="9"/>
      <c r="N557" s="9"/>
      <c r="O557" s="9"/>
      <c r="P557" s="11"/>
      <c r="Q557" s="9"/>
      <c r="R557" s="9"/>
      <c r="S557" s="9"/>
      <c r="T557" s="9"/>
      <c r="U557" s="11"/>
      <c r="V557" s="9"/>
      <c r="W557" s="9"/>
      <c r="X557" s="9"/>
      <c r="Y557" s="9"/>
      <c r="Z557" s="11"/>
      <c r="AA557" s="9"/>
    </row>
    <row r="558" spans="1:27">
      <c r="A558" s="14"/>
      <c r="B558" s="2"/>
      <c r="C558" s="2"/>
      <c r="D558" s="2"/>
      <c r="E558" s="2"/>
      <c r="F558" s="15"/>
      <c r="G558" s="9"/>
      <c r="H558" s="9"/>
      <c r="I558" s="9"/>
      <c r="J558" s="9"/>
      <c r="K558" s="11"/>
      <c r="L558" s="9"/>
      <c r="M558" s="9"/>
      <c r="N558" s="9"/>
      <c r="O558" s="9"/>
      <c r="P558" s="11"/>
      <c r="Q558" s="9"/>
      <c r="R558" s="9"/>
      <c r="S558" s="9"/>
      <c r="T558" s="9"/>
      <c r="U558" s="11"/>
      <c r="V558" s="9"/>
      <c r="W558" s="9"/>
      <c r="X558" s="9"/>
      <c r="Y558" s="9"/>
      <c r="Z558" s="11"/>
      <c r="AA558" s="9"/>
    </row>
    <row r="559" spans="1:27">
      <c r="A559" s="14"/>
      <c r="B559" s="2"/>
      <c r="C559" s="2"/>
      <c r="D559" s="2"/>
      <c r="E559" s="2"/>
      <c r="F559" s="15"/>
      <c r="G559" s="9"/>
      <c r="H559" s="9"/>
      <c r="I559" s="9"/>
      <c r="J559" s="9"/>
      <c r="K559" s="11"/>
      <c r="L559" s="9"/>
      <c r="M559" s="9"/>
      <c r="N559" s="9"/>
      <c r="O559" s="9"/>
      <c r="P559" s="11"/>
      <c r="Q559" s="9"/>
      <c r="R559" s="9"/>
      <c r="S559" s="9"/>
      <c r="T559" s="9"/>
      <c r="U559" s="11"/>
      <c r="V559" s="9"/>
      <c r="W559" s="9"/>
      <c r="X559" s="9"/>
      <c r="Y559" s="9"/>
      <c r="Z559" s="11"/>
      <c r="AA559" s="9"/>
    </row>
    <row r="560" spans="1:27">
      <c r="A560" s="14"/>
      <c r="B560" s="2"/>
      <c r="C560" s="2"/>
      <c r="D560" s="2"/>
      <c r="E560" s="2"/>
      <c r="F560" s="15"/>
      <c r="G560" s="9"/>
      <c r="H560" s="9"/>
      <c r="I560" s="9"/>
      <c r="J560" s="9"/>
      <c r="K560" s="11"/>
      <c r="L560" s="9"/>
      <c r="M560" s="9"/>
      <c r="N560" s="9"/>
      <c r="O560" s="9"/>
      <c r="P560" s="11"/>
      <c r="Q560" s="9"/>
      <c r="R560" s="9"/>
      <c r="S560" s="9"/>
      <c r="T560" s="9"/>
      <c r="U560" s="11"/>
      <c r="V560" s="9"/>
      <c r="W560" s="9"/>
      <c r="X560" s="9"/>
      <c r="Y560" s="9"/>
      <c r="Z560" s="11"/>
      <c r="AA560" s="9"/>
    </row>
    <row r="561" spans="1:27">
      <c r="A561" s="14"/>
      <c r="B561" s="2"/>
      <c r="C561" s="2"/>
      <c r="D561" s="2"/>
      <c r="E561" s="2"/>
      <c r="F561" s="15"/>
      <c r="G561" s="9"/>
      <c r="H561" s="9"/>
      <c r="I561" s="9"/>
      <c r="J561" s="9"/>
      <c r="K561" s="11"/>
      <c r="L561" s="9"/>
      <c r="M561" s="9"/>
      <c r="N561" s="9"/>
      <c r="O561" s="9"/>
      <c r="P561" s="11"/>
      <c r="Q561" s="9"/>
      <c r="R561" s="9"/>
      <c r="S561" s="9"/>
      <c r="T561" s="9"/>
      <c r="U561" s="11"/>
      <c r="V561" s="9"/>
      <c r="W561" s="9"/>
      <c r="X561" s="9"/>
      <c r="Y561" s="9"/>
      <c r="Z561" s="11"/>
      <c r="AA561" s="9"/>
    </row>
    <row r="562" spans="1:27">
      <c r="A562" s="14"/>
      <c r="B562" s="2"/>
      <c r="C562" s="2"/>
      <c r="D562" s="2"/>
      <c r="E562" s="2"/>
      <c r="F562" s="15"/>
      <c r="G562" s="8"/>
      <c r="H562" s="8"/>
      <c r="I562" s="8"/>
      <c r="J562" s="8"/>
      <c r="K562" s="10"/>
      <c r="L562" s="8"/>
      <c r="M562" s="8"/>
      <c r="N562" s="8"/>
      <c r="O562" s="8"/>
      <c r="P562" s="10"/>
      <c r="Q562" s="8"/>
      <c r="R562" s="8"/>
      <c r="S562" s="8"/>
      <c r="T562" s="8"/>
      <c r="U562" s="10"/>
      <c r="V562" s="8"/>
      <c r="W562" s="8"/>
      <c r="X562" s="8"/>
      <c r="Y562" s="8"/>
      <c r="Z562" s="10"/>
      <c r="AA562" s="8"/>
    </row>
    <row r="563" spans="1:27">
      <c r="A563" s="14"/>
      <c r="B563" s="2"/>
      <c r="C563" s="2"/>
      <c r="D563" s="2"/>
      <c r="E563" s="2"/>
      <c r="F563" s="15"/>
      <c r="G563" s="8"/>
      <c r="H563" s="8"/>
      <c r="I563" s="8"/>
      <c r="J563" s="8"/>
      <c r="K563" s="10"/>
      <c r="L563" s="8"/>
      <c r="M563" s="8"/>
      <c r="N563" s="8"/>
      <c r="O563" s="8"/>
      <c r="P563" s="10"/>
      <c r="Q563" s="8"/>
      <c r="R563" s="8"/>
      <c r="S563" s="8"/>
      <c r="T563" s="8"/>
      <c r="U563" s="10"/>
      <c r="V563" s="8"/>
      <c r="W563" s="8"/>
      <c r="X563" s="8"/>
      <c r="Y563" s="8"/>
      <c r="Z563" s="10"/>
      <c r="AA563" s="8"/>
    </row>
    <row r="564" spans="1:27">
      <c r="A564" s="14"/>
      <c r="B564" s="2"/>
      <c r="C564" s="2"/>
      <c r="D564" s="2"/>
      <c r="E564" s="2"/>
      <c r="F564" s="15"/>
      <c r="G564" s="8"/>
      <c r="H564" s="8"/>
      <c r="I564" s="8"/>
      <c r="J564" s="8"/>
      <c r="K564" s="10"/>
      <c r="L564" s="8"/>
      <c r="M564" s="8"/>
      <c r="N564" s="8"/>
      <c r="O564" s="8"/>
      <c r="P564" s="10"/>
      <c r="Q564" s="8"/>
      <c r="R564" s="8"/>
      <c r="S564" s="8"/>
      <c r="T564" s="8"/>
      <c r="U564" s="10"/>
      <c r="V564" s="8"/>
      <c r="W564" s="8"/>
      <c r="X564" s="8"/>
      <c r="Y564" s="8"/>
      <c r="Z564" s="10"/>
      <c r="AA564" s="8"/>
    </row>
    <row r="565" spans="1:27">
      <c r="A565" s="14"/>
      <c r="B565" s="2"/>
      <c r="C565" s="2"/>
      <c r="D565" s="2"/>
      <c r="E565" s="2"/>
      <c r="F565" s="15"/>
      <c r="G565" s="8"/>
      <c r="H565" s="8"/>
      <c r="I565" s="8"/>
      <c r="J565" s="8"/>
      <c r="K565" s="10"/>
      <c r="L565" s="8"/>
      <c r="M565" s="8"/>
      <c r="N565" s="8"/>
      <c r="O565" s="8"/>
      <c r="P565" s="10"/>
      <c r="Q565" s="8"/>
      <c r="R565" s="8"/>
      <c r="S565" s="8"/>
      <c r="T565" s="8"/>
      <c r="U565" s="10"/>
      <c r="V565" s="8"/>
      <c r="W565" s="8"/>
      <c r="X565" s="8"/>
      <c r="Y565" s="8"/>
      <c r="Z565" s="10"/>
      <c r="AA565" s="8"/>
    </row>
    <row r="566" spans="1:27">
      <c r="A566" s="14"/>
      <c r="B566" s="2"/>
      <c r="C566" s="2"/>
      <c r="D566" s="2"/>
      <c r="E566" s="2"/>
      <c r="F566" s="15"/>
      <c r="G566" s="8"/>
      <c r="H566" s="8"/>
      <c r="I566" s="8"/>
      <c r="J566" s="8"/>
      <c r="K566" s="10"/>
      <c r="L566" s="8"/>
      <c r="M566" s="8"/>
      <c r="N566" s="8"/>
      <c r="O566" s="8"/>
      <c r="P566" s="10"/>
      <c r="Q566" s="8"/>
      <c r="R566" s="8"/>
      <c r="S566" s="8"/>
      <c r="T566" s="8"/>
      <c r="U566" s="10"/>
      <c r="V566" s="8"/>
      <c r="W566" s="8"/>
      <c r="X566" s="8"/>
      <c r="Y566" s="8"/>
      <c r="Z566" s="10"/>
      <c r="AA566" s="8"/>
    </row>
    <row r="567" spans="1:27">
      <c r="A567" s="14"/>
      <c r="B567" s="2"/>
      <c r="C567" s="2"/>
      <c r="D567" s="2"/>
      <c r="E567" s="2"/>
      <c r="F567" s="15"/>
      <c r="G567" s="9"/>
      <c r="H567" s="9"/>
      <c r="I567" s="9"/>
      <c r="J567" s="9"/>
      <c r="K567" s="11"/>
      <c r="L567" s="9"/>
      <c r="M567" s="9"/>
      <c r="N567" s="9"/>
      <c r="O567" s="9"/>
      <c r="P567" s="11"/>
      <c r="Q567" s="9"/>
      <c r="R567" s="9"/>
      <c r="S567" s="9"/>
      <c r="T567" s="9"/>
      <c r="U567" s="11"/>
      <c r="V567" s="9"/>
      <c r="W567" s="9"/>
      <c r="X567" s="9"/>
      <c r="Y567" s="9"/>
      <c r="Z567" s="11"/>
      <c r="AA567" s="9"/>
    </row>
    <row r="568" spans="1:27">
      <c r="A568" s="14"/>
      <c r="B568" s="2"/>
      <c r="C568" s="2"/>
      <c r="D568" s="2"/>
      <c r="E568" s="2"/>
      <c r="F568" s="15"/>
      <c r="G568" s="9"/>
      <c r="H568" s="9"/>
      <c r="I568" s="9"/>
      <c r="J568" s="9"/>
      <c r="K568" s="11"/>
      <c r="L568" s="9"/>
      <c r="M568" s="9"/>
      <c r="N568" s="9"/>
      <c r="O568" s="9"/>
      <c r="P568" s="11"/>
      <c r="Q568" s="9"/>
      <c r="R568" s="9"/>
      <c r="S568" s="9"/>
      <c r="T568" s="9"/>
      <c r="U568" s="11"/>
      <c r="V568" s="9"/>
      <c r="W568" s="9"/>
      <c r="X568" s="9"/>
      <c r="Y568" s="9"/>
      <c r="Z568" s="11"/>
      <c r="AA568" s="9"/>
    </row>
    <row r="569" spans="1:27">
      <c r="A569" s="14"/>
      <c r="B569" s="2"/>
      <c r="C569" s="2"/>
      <c r="D569" s="2"/>
      <c r="E569" s="2"/>
      <c r="F569" s="15"/>
      <c r="G569" s="9"/>
      <c r="H569" s="9"/>
      <c r="I569" s="9"/>
      <c r="J569" s="9"/>
      <c r="K569" s="11"/>
      <c r="L569" s="9"/>
      <c r="M569" s="9"/>
      <c r="N569" s="9"/>
      <c r="O569" s="9"/>
      <c r="P569" s="11"/>
      <c r="Q569" s="9"/>
      <c r="R569" s="9"/>
      <c r="S569" s="9"/>
      <c r="T569" s="9"/>
      <c r="U569" s="11"/>
      <c r="V569" s="9"/>
      <c r="W569" s="9"/>
      <c r="X569" s="9"/>
      <c r="Y569" s="9"/>
      <c r="Z569" s="11"/>
      <c r="AA569" s="9"/>
    </row>
    <row r="570" spans="1:27">
      <c r="A570" s="14"/>
      <c r="B570" s="2"/>
      <c r="C570" s="2"/>
      <c r="D570" s="2"/>
      <c r="E570" s="2"/>
      <c r="F570" s="15"/>
      <c r="G570" s="9"/>
      <c r="H570" s="9"/>
      <c r="I570" s="9"/>
      <c r="J570" s="9"/>
      <c r="K570" s="11"/>
      <c r="L570" s="9"/>
      <c r="M570" s="9"/>
      <c r="N570" s="9"/>
      <c r="O570" s="9"/>
      <c r="P570" s="11"/>
      <c r="Q570" s="9"/>
      <c r="R570" s="9"/>
      <c r="S570" s="9"/>
      <c r="T570" s="9"/>
      <c r="U570" s="11"/>
      <c r="V570" s="9"/>
      <c r="W570" s="9"/>
      <c r="X570" s="9"/>
      <c r="Y570" s="9"/>
      <c r="Z570" s="11"/>
      <c r="AA570" s="9"/>
    </row>
    <row r="571" spans="1:27">
      <c r="A571" s="14"/>
      <c r="B571" s="2"/>
      <c r="C571" s="2"/>
      <c r="D571" s="2"/>
      <c r="E571" s="2"/>
      <c r="F571" s="15"/>
      <c r="G571" s="9"/>
      <c r="H571" s="9"/>
      <c r="I571" s="9"/>
      <c r="J571" s="9"/>
      <c r="K571" s="11"/>
      <c r="L571" s="9"/>
      <c r="M571" s="9"/>
      <c r="N571" s="9"/>
      <c r="O571" s="9"/>
      <c r="P571" s="11"/>
      <c r="Q571" s="9"/>
      <c r="R571" s="9"/>
      <c r="S571" s="9"/>
      <c r="T571" s="9"/>
      <c r="U571" s="11"/>
      <c r="V571" s="9"/>
      <c r="W571" s="9"/>
      <c r="X571" s="9"/>
      <c r="Y571" s="9"/>
      <c r="Z571" s="11"/>
      <c r="AA571" s="9"/>
    </row>
    <row r="572" spans="1:27">
      <c r="A572" s="14"/>
      <c r="B572" s="2"/>
      <c r="C572" s="2"/>
      <c r="D572" s="2"/>
      <c r="E572" s="2"/>
      <c r="F572" s="15"/>
      <c r="G572" s="8"/>
      <c r="H572" s="8"/>
      <c r="I572" s="8"/>
      <c r="J572" s="8"/>
      <c r="K572" s="10"/>
      <c r="L572" s="8"/>
      <c r="M572" s="8"/>
      <c r="N572" s="8"/>
      <c r="O572" s="8"/>
      <c r="P572" s="10"/>
      <c r="Q572" s="8"/>
      <c r="R572" s="8"/>
      <c r="S572" s="8"/>
      <c r="T572" s="8"/>
      <c r="U572" s="10"/>
      <c r="V572" s="8"/>
      <c r="W572" s="8"/>
      <c r="X572" s="8"/>
      <c r="Y572" s="8"/>
      <c r="Z572" s="10"/>
      <c r="AA572" s="8"/>
    </row>
    <row r="573" spans="1:27">
      <c r="A573" s="14"/>
      <c r="B573" s="2"/>
      <c r="C573" s="2"/>
      <c r="D573" s="2"/>
      <c r="E573" s="2"/>
      <c r="F573" s="15"/>
      <c r="G573" s="8"/>
      <c r="H573" s="8"/>
      <c r="I573" s="8"/>
      <c r="J573" s="8"/>
      <c r="K573" s="10"/>
      <c r="L573" s="8"/>
      <c r="M573" s="8"/>
      <c r="N573" s="8"/>
      <c r="O573" s="8"/>
      <c r="P573" s="10"/>
      <c r="Q573" s="8"/>
      <c r="R573" s="8"/>
      <c r="S573" s="8"/>
      <c r="T573" s="8"/>
      <c r="U573" s="10"/>
      <c r="V573" s="8"/>
      <c r="W573" s="8"/>
      <c r="X573" s="8"/>
      <c r="Y573" s="8"/>
      <c r="Z573" s="10"/>
      <c r="AA573" s="8"/>
    </row>
    <row r="574" spans="1:27">
      <c r="A574" s="14"/>
      <c r="B574" s="2"/>
      <c r="C574" s="2"/>
      <c r="D574" s="2"/>
      <c r="E574" s="2"/>
      <c r="F574" s="15"/>
      <c r="G574" s="8"/>
      <c r="H574" s="8"/>
      <c r="I574" s="8"/>
      <c r="J574" s="8"/>
      <c r="K574" s="10"/>
      <c r="L574" s="8"/>
      <c r="M574" s="8"/>
      <c r="N574" s="8"/>
      <c r="O574" s="8"/>
      <c r="P574" s="10"/>
      <c r="Q574" s="8"/>
      <c r="R574" s="8"/>
      <c r="S574" s="8"/>
      <c r="T574" s="8"/>
      <c r="U574" s="10"/>
      <c r="V574" s="8"/>
      <c r="W574" s="8"/>
      <c r="X574" s="8"/>
      <c r="Y574" s="8"/>
      <c r="Z574" s="10"/>
      <c r="AA574" s="8"/>
    </row>
    <row r="575" spans="1:27">
      <c r="A575" s="14"/>
      <c r="B575" s="2"/>
      <c r="C575" s="2"/>
      <c r="D575" s="2"/>
      <c r="E575" s="2"/>
      <c r="F575" s="15"/>
      <c r="G575" s="8"/>
      <c r="H575" s="8"/>
      <c r="I575" s="8"/>
      <c r="J575" s="8"/>
      <c r="K575" s="10"/>
      <c r="L575" s="8"/>
      <c r="M575" s="8"/>
      <c r="N575" s="8"/>
      <c r="O575" s="8"/>
      <c r="P575" s="10"/>
      <c r="Q575" s="8"/>
      <c r="R575" s="8"/>
      <c r="S575" s="8"/>
      <c r="T575" s="8"/>
      <c r="U575" s="10"/>
      <c r="V575" s="8"/>
      <c r="W575" s="8"/>
      <c r="X575" s="8"/>
      <c r="Y575" s="8"/>
      <c r="Z575" s="10"/>
      <c r="AA575" s="8"/>
    </row>
    <row r="576" spans="1:27">
      <c r="A576" s="14"/>
      <c r="B576" s="2"/>
      <c r="C576" s="2"/>
      <c r="D576" s="2"/>
      <c r="E576" s="2"/>
      <c r="F576" s="15"/>
      <c r="G576" s="8"/>
      <c r="H576" s="8"/>
      <c r="I576" s="8"/>
      <c r="J576" s="8"/>
      <c r="K576" s="10"/>
      <c r="L576" s="8"/>
      <c r="M576" s="8"/>
      <c r="N576" s="8"/>
      <c r="O576" s="8"/>
      <c r="P576" s="10"/>
      <c r="Q576" s="8"/>
      <c r="R576" s="8"/>
      <c r="S576" s="8"/>
      <c r="T576" s="8"/>
      <c r="U576" s="10"/>
      <c r="V576" s="8"/>
      <c r="W576" s="8"/>
      <c r="X576" s="8"/>
      <c r="Y576" s="8"/>
      <c r="Z576" s="10"/>
      <c r="AA576" s="8"/>
    </row>
    <row r="577" spans="1:27">
      <c r="A577" s="14"/>
      <c r="B577" s="2"/>
      <c r="C577" s="2"/>
      <c r="D577" s="2"/>
      <c r="E577" s="2"/>
      <c r="F577" s="15"/>
      <c r="G577" s="9"/>
      <c r="H577" s="9"/>
      <c r="I577" s="9"/>
      <c r="J577" s="9"/>
      <c r="K577" s="11"/>
      <c r="L577" s="9"/>
      <c r="M577" s="9"/>
      <c r="N577" s="9"/>
      <c r="O577" s="9"/>
      <c r="P577" s="11"/>
      <c r="Q577" s="9"/>
      <c r="R577" s="9"/>
      <c r="S577" s="9"/>
      <c r="T577" s="9"/>
      <c r="U577" s="11"/>
      <c r="V577" s="9"/>
      <c r="W577" s="9"/>
      <c r="X577" s="9"/>
      <c r="Y577" s="9"/>
      <c r="Z577" s="11"/>
      <c r="AA577" s="9"/>
    </row>
    <row r="578" spans="1:27">
      <c r="A578" s="14"/>
      <c r="B578" s="2"/>
      <c r="C578" s="2"/>
      <c r="D578" s="2"/>
      <c r="E578" s="2"/>
      <c r="F578" s="15"/>
      <c r="G578" s="9"/>
      <c r="H578" s="9"/>
      <c r="I578" s="9"/>
      <c r="J578" s="9"/>
      <c r="K578" s="11"/>
      <c r="L578" s="9"/>
      <c r="M578" s="9"/>
      <c r="N578" s="9"/>
      <c r="O578" s="9"/>
      <c r="P578" s="11"/>
      <c r="Q578" s="9"/>
      <c r="R578" s="9"/>
      <c r="S578" s="9"/>
      <c r="T578" s="9"/>
      <c r="U578" s="11"/>
      <c r="V578" s="9"/>
      <c r="W578" s="9"/>
      <c r="X578" s="9"/>
      <c r="Y578" s="9"/>
      <c r="Z578" s="11"/>
      <c r="AA578" s="9"/>
    </row>
    <row r="579" spans="1:27">
      <c r="A579" s="14"/>
      <c r="B579" s="2"/>
      <c r="C579" s="2"/>
      <c r="D579" s="2"/>
      <c r="E579" s="2"/>
      <c r="F579" s="15"/>
      <c r="G579" s="9"/>
      <c r="H579" s="9"/>
      <c r="I579" s="9"/>
      <c r="J579" s="9"/>
      <c r="K579" s="11"/>
      <c r="L579" s="9"/>
      <c r="M579" s="9"/>
      <c r="N579" s="9"/>
      <c r="O579" s="9"/>
      <c r="P579" s="11"/>
      <c r="Q579" s="9"/>
      <c r="R579" s="9"/>
      <c r="S579" s="9"/>
      <c r="T579" s="9"/>
      <c r="U579" s="11"/>
      <c r="V579" s="9"/>
      <c r="W579" s="9"/>
      <c r="X579" s="9"/>
      <c r="Y579" s="9"/>
      <c r="Z579" s="11"/>
      <c r="AA579" s="9"/>
    </row>
    <row r="580" spans="1:27">
      <c r="A580" s="14"/>
      <c r="B580" s="2"/>
      <c r="C580" s="2"/>
      <c r="D580" s="2"/>
      <c r="E580" s="2"/>
      <c r="F580" s="15"/>
      <c r="G580" s="9"/>
      <c r="H580" s="9"/>
      <c r="I580" s="9"/>
      <c r="J580" s="9"/>
      <c r="K580" s="11"/>
      <c r="L580" s="9"/>
      <c r="M580" s="9"/>
      <c r="N580" s="9"/>
      <c r="O580" s="9"/>
      <c r="P580" s="11"/>
      <c r="Q580" s="9"/>
      <c r="R580" s="9"/>
      <c r="S580" s="9"/>
      <c r="T580" s="9"/>
      <c r="U580" s="11"/>
      <c r="V580" s="9"/>
      <c r="W580" s="9"/>
      <c r="X580" s="9"/>
      <c r="Y580" s="9"/>
      <c r="Z580" s="11"/>
      <c r="AA580" s="9"/>
    </row>
    <row r="581" spans="1:27">
      <c r="A581" s="14"/>
      <c r="B581" s="2"/>
      <c r="C581" s="2"/>
      <c r="D581" s="2"/>
      <c r="E581" s="2"/>
      <c r="F581" s="15"/>
      <c r="G581" s="9"/>
      <c r="H581" s="9"/>
      <c r="I581" s="9"/>
      <c r="J581" s="9"/>
      <c r="K581" s="11"/>
      <c r="L581" s="9"/>
      <c r="M581" s="9"/>
      <c r="N581" s="9"/>
      <c r="O581" s="9"/>
      <c r="P581" s="11"/>
      <c r="Q581" s="9"/>
      <c r="R581" s="9"/>
      <c r="S581" s="9"/>
      <c r="T581" s="9"/>
      <c r="U581" s="11"/>
      <c r="V581" s="9"/>
      <c r="W581" s="9"/>
      <c r="X581" s="9"/>
      <c r="Y581" s="9"/>
      <c r="Z581" s="11"/>
      <c r="AA581" s="9"/>
    </row>
    <row r="582" spans="1:27">
      <c r="A582" s="14"/>
      <c r="B582" s="2"/>
      <c r="C582" s="2"/>
      <c r="D582" s="2"/>
      <c r="E582" s="2"/>
      <c r="F582" s="15"/>
      <c r="G582" s="8"/>
      <c r="H582" s="8"/>
      <c r="I582" s="8"/>
      <c r="J582" s="8"/>
      <c r="K582" s="10"/>
      <c r="L582" s="8"/>
      <c r="M582" s="8"/>
      <c r="N582" s="8"/>
      <c r="O582" s="8"/>
      <c r="P582" s="10"/>
      <c r="Q582" s="8"/>
      <c r="R582" s="8"/>
      <c r="S582" s="8"/>
      <c r="T582" s="8"/>
      <c r="U582" s="10"/>
      <c r="V582" s="8"/>
      <c r="W582" s="8"/>
      <c r="X582" s="8"/>
      <c r="Y582" s="8"/>
      <c r="Z582" s="10"/>
      <c r="AA582" s="8"/>
    </row>
    <row r="583" spans="1:27">
      <c r="A583" s="14"/>
      <c r="B583" s="2"/>
      <c r="C583" s="2"/>
      <c r="D583" s="2"/>
      <c r="E583" s="2"/>
      <c r="F583" s="15"/>
      <c r="G583" s="8"/>
      <c r="H583" s="8"/>
      <c r="I583" s="8"/>
      <c r="J583" s="8"/>
      <c r="K583" s="10"/>
      <c r="L583" s="8"/>
      <c r="M583" s="8"/>
      <c r="N583" s="8"/>
      <c r="O583" s="8"/>
      <c r="P583" s="10"/>
      <c r="Q583" s="8"/>
      <c r="R583" s="8"/>
      <c r="S583" s="8"/>
      <c r="T583" s="8"/>
      <c r="U583" s="10"/>
      <c r="V583" s="8"/>
      <c r="W583" s="8"/>
      <c r="X583" s="8"/>
      <c r="Y583" s="8"/>
      <c r="Z583" s="10"/>
      <c r="AA583" s="8"/>
    </row>
    <row r="584" spans="1:27">
      <c r="A584" s="14"/>
      <c r="B584" s="2"/>
      <c r="C584" s="2"/>
      <c r="D584" s="2"/>
      <c r="E584" s="2"/>
      <c r="F584" s="15"/>
      <c r="G584" s="8"/>
      <c r="H584" s="8"/>
      <c r="I584" s="8"/>
      <c r="J584" s="8"/>
      <c r="K584" s="10"/>
      <c r="L584" s="8"/>
      <c r="M584" s="8"/>
      <c r="N584" s="8"/>
      <c r="O584" s="8"/>
      <c r="P584" s="10"/>
      <c r="Q584" s="8"/>
      <c r="R584" s="8"/>
      <c r="S584" s="8"/>
      <c r="T584" s="8"/>
      <c r="U584" s="10"/>
      <c r="V584" s="8"/>
      <c r="W584" s="8"/>
      <c r="X584" s="8"/>
      <c r="Y584" s="8"/>
      <c r="Z584" s="10"/>
      <c r="AA584" s="8"/>
    </row>
    <row r="585" spans="1:27">
      <c r="A585" s="14"/>
      <c r="B585" s="2"/>
      <c r="C585" s="2"/>
      <c r="D585" s="2"/>
      <c r="E585" s="2"/>
      <c r="F585" s="15"/>
      <c r="G585" s="8"/>
      <c r="H585" s="8"/>
      <c r="I585" s="8"/>
      <c r="J585" s="8"/>
      <c r="K585" s="10"/>
      <c r="L585" s="8"/>
      <c r="M585" s="8"/>
      <c r="N585" s="8"/>
      <c r="O585" s="8"/>
      <c r="P585" s="10"/>
      <c r="Q585" s="8"/>
      <c r="R585" s="8"/>
      <c r="S585" s="8"/>
      <c r="T585" s="8"/>
      <c r="U585" s="10"/>
      <c r="V585" s="8"/>
      <c r="W585" s="8"/>
      <c r="X585" s="8"/>
      <c r="Y585" s="8"/>
      <c r="Z585" s="10"/>
      <c r="AA585" s="8"/>
    </row>
    <row r="586" spans="1:27">
      <c r="A586" s="14"/>
      <c r="B586" s="2"/>
      <c r="C586" s="2"/>
      <c r="D586" s="2"/>
      <c r="E586" s="2"/>
      <c r="F586" s="15"/>
      <c r="G586" s="8"/>
      <c r="H586" s="8"/>
      <c r="I586" s="8"/>
      <c r="J586" s="8"/>
      <c r="K586" s="10"/>
      <c r="L586" s="8"/>
      <c r="M586" s="8"/>
      <c r="N586" s="8"/>
      <c r="O586" s="8"/>
      <c r="P586" s="10"/>
      <c r="Q586" s="8"/>
      <c r="R586" s="8"/>
      <c r="S586" s="8"/>
      <c r="T586" s="8"/>
      <c r="U586" s="10"/>
      <c r="V586" s="8"/>
      <c r="W586" s="8"/>
      <c r="X586" s="8"/>
      <c r="Y586" s="8"/>
      <c r="Z586" s="10"/>
      <c r="AA586" s="8"/>
    </row>
    <row r="587" spans="1:27">
      <c r="A587" s="14"/>
      <c r="B587" s="2"/>
      <c r="C587" s="2"/>
      <c r="D587" s="2"/>
      <c r="E587" s="2"/>
      <c r="F587" s="15"/>
      <c r="G587" s="9"/>
      <c r="H587" s="9"/>
      <c r="I587" s="9"/>
      <c r="J587" s="9"/>
      <c r="K587" s="11"/>
      <c r="L587" s="9"/>
      <c r="M587" s="9"/>
      <c r="N587" s="9"/>
      <c r="O587" s="9"/>
      <c r="P587" s="11"/>
      <c r="Q587" s="9"/>
      <c r="R587" s="9"/>
      <c r="S587" s="9"/>
      <c r="T587" s="9"/>
      <c r="U587" s="11"/>
      <c r="V587" s="9"/>
      <c r="W587" s="9"/>
      <c r="X587" s="9"/>
      <c r="Y587" s="9"/>
      <c r="Z587" s="11"/>
      <c r="AA587" s="9"/>
    </row>
    <row r="588" spans="1:27">
      <c r="A588" s="14"/>
      <c r="B588" s="2"/>
      <c r="C588" s="2"/>
      <c r="D588" s="2"/>
      <c r="E588" s="2"/>
      <c r="F588" s="15"/>
      <c r="G588" s="9"/>
      <c r="H588" s="9"/>
      <c r="I588" s="9"/>
      <c r="J588" s="9"/>
      <c r="K588" s="11"/>
      <c r="L588" s="9"/>
      <c r="M588" s="9"/>
      <c r="N588" s="9"/>
      <c r="O588" s="9"/>
      <c r="P588" s="11"/>
      <c r="Q588" s="9"/>
      <c r="R588" s="9"/>
      <c r="S588" s="9"/>
      <c r="T588" s="9"/>
      <c r="U588" s="11"/>
      <c r="V588" s="9"/>
      <c r="W588" s="9"/>
      <c r="X588" s="9"/>
      <c r="Y588" s="9"/>
      <c r="Z588" s="11"/>
      <c r="AA588" s="9"/>
    </row>
    <row r="589" spans="1:27">
      <c r="A589" s="14"/>
      <c r="B589" s="2"/>
      <c r="C589" s="2"/>
      <c r="D589" s="2"/>
      <c r="E589" s="2"/>
      <c r="F589" s="15"/>
      <c r="G589" s="9"/>
      <c r="H589" s="9"/>
      <c r="I589" s="9"/>
      <c r="J589" s="9"/>
      <c r="K589" s="11"/>
      <c r="L589" s="9"/>
      <c r="M589" s="9"/>
      <c r="N589" s="9"/>
      <c r="O589" s="9"/>
      <c r="P589" s="11"/>
      <c r="Q589" s="9"/>
      <c r="R589" s="9"/>
      <c r="S589" s="9"/>
      <c r="T589" s="9"/>
      <c r="U589" s="11"/>
      <c r="V589" s="9"/>
      <c r="W589" s="9"/>
      <c r="X589" s="9"/>
      <c r="Y589" s="9"/>
      <c r="Z589" s="11"/>
      <c r="AA589" s="9"/>
    </row>
    <row r="590" spans="1:27">
      <c r="A590" s="14"/>
      <c r="B590" s="2"/>
      <c r="C590" s="2"/>
      <c r="D590" s="2"/>
      <c r="E590" s="2"/>
      <c r="F590" s="15"/>
      <c r="G590" s="9"/>
      <c r="H590" s="9"/>
      <c r="I590" s="9"/>
      <c r="J590" s="9"/>
      <c r="K590" s="11"/>
      <c r="L590" s="9"/>
      <c r="M590" s="9"/>
      <c r="N590" s="9"/>
      <c r="O590" s="9"/>
      <c r="P590" s="11"/>
      <c r="Q590" s="9"/>
      <c r="R590" s="9"/>
      <c r="S590" s="9"/>
      <c r="T590" s="9"/>
      <c r="U590" s="11"/>
      <c r="V590" s="9"/>
      <c r="W590" s="9"/>
      <c r="X590" s="9"/>
      <c r="Y590" s="9"/>
      <c r="Z590" s="11"/>
      <c r="AA590" s="9"/>
    </row>
    <row r="591" spans="1:27">
      <c r="A591" s="14"/>
      <c r="B591" s="2"/>
      <c r="C591" s="2"/>
      <c r="D591" s="2"/>
      <c r="E591" s="2"/>
      <c r="F591" s="15"/>
      <c r="G591" s="9"/>
      <c r="H591" s="9"/>
      <c r="I591" s="9"/>
      <c r="J591" s="9"/>
      <c r="K591" s="11"/>
      <c r="L591" s="9"/>
      <c r="M591" s="9"/>
      <c r="N591" s="9"/>
      <c r="O591" s="9"/>
      <c r="P591" s="11"/>
      <c r="Q591" s="9"/>
      <c r="R591" s="9"/>
      <c r="S591" s="9"/>
      <c r="T591" s="9"/>
      <c r="U591" s="11"/>
      <c r="V591" s="9"/>
      <c r="W591" s="9"/>
      <c r="X591" s="9"/>
      <c r="Y591" s="9"/>
      <c r="Z591" s="11"/>
      <c r="AA591" s="9"/>
    </row>
    <row r="592" spans="1:27">
      <c r="A592" s="14"/>
      <c r="B592" s="2"/>
      <c r="C592" s="2"/>
      <c r="D592" s="2"/>
      <c r="E592" s="2"/>
      <c r="F592" s="15"/>
      <c r="G592" s="8"/>
      <c r="H592" s="8"/>
      <c r="I592" s="8"/>
      <c r="J592" s="8"/>
      <c r="K592" s="10"/>
      <c r="L592" s="8"/>
      <c r="M592" s="8"/>
      <c r="N592" s="8"/>
      <c r="O592" s="8"/>
      <c r="P592" s="10"/>
      <c r="Q592" s="8"/>
      <c r="R592" s="8"/>
      <c r="S592" s="8"/>
      <c r="T592" s="8"/>
      <c r="U592" s="10"/>
      <c r="V592" s="8"/>
      <c r="W592" s="8"/>
      <c r="X592" s="8"/>
      <c r="Y592" s="8"/>
      <c r="Z592" s="10"/>
      <c r="AA592" s="8"/>
    </row>
    <row r="593" spans="1:27">
      <c r="A593" s="14"/>
      <c r="B593" s="2"/>
      <c r="C593" s="2"/>
      <c r="D593" s="2"/>
      <c r="E593" s="2"/>
      <c r="F593" s="15"/>
      <c r="G593" s="8"/>
      <c r="H593" s="8"/>
      <c r="I593" s="8"/>
      <c r="J593" s="8"/>
      <c r="K593" s="10"/>
      <c r="L593" s="8"/>
      <c r="M593" s="8"/>
      <c r="N593" s="8"/>
      <c r="O593" s="8"/>
      <c r="P593" s="10"/>
      <c r="Q593" s="8"/>
      <c r="R593" s="8"/>
      <c r="S593" s="8"/>
      <c r="T593" s="8"/>
      <c r="U593" s="10"/>
      <c r="V593" s="8"/>
      <c r="W593" s="8"/>
      <c r="X593" s="8"/>
      <c r="Y593" s="8"/>
      <c r="Z593" s="10"/>
      <c r="AA593" s="8"/>
    </row>
    <row r="594" spans="1:27">
      <c r="A594" s="14"/>
      <c r="B594" s="2"/>
      <c r="C594" s="2"/>
      <c r="D594" s="2"/>
      <c r="E594" s="2"/>
      <c r="F594" s="15"/>
      <c r="G594" s="8"/>
      <c r="H594" s="8"/>
      <c r="I594" s="8"/>
      <c r="J594" s="8"/>
      <c r="K594" s="10"/>
      <c r="L594" s="8"/>
      <c r="M594" s="8"/>
      <c r="N594" s="8"/>
      <c r="O594" s="8"/>
      <c r="P594" s="10"/>
      <c r="Q594" s="8"/>
      <c r="R594" s="8"/>
      <c r="S594" s="8"/>
      <c r="T594" s="8"/>
      <c r="U594" s="10"/>
      <c r="V594" s="8"/>
      <c r="W594" s="8"/>
      <c r="X594" s="8"/>
      <c r="Y594" s="8"/>
      <c r="Z594" s="10"/>
      <c r="AA594" s="8"/>
    </row>
    <row r="595" spans="1:27">
      <c r="A595" s="14"/>
      <c r="B595" s="2"/>
      <c r="C595" s="2"/>
      <c r="D595" s="2"/>
      <c r="E595" s="2"/>
      <c r="F595" s="15"/>
      <c r="G595" s="8"/>
      <c r="H595" s="8"/>
      <c r="I595" s="8"/>
      <c r="J595" s="8"/>
      <c r="K595" s="10"/>
      <c r="L595" s="8"/>
      <c r="M595" s="8"/>
      <c r="N595" s="8"/>
      <c r="O595" s="8"/>
      <c r="P595" s="10"/>
      <c r="Q595" s="8"/>
      <c r="R595" s="8"/>
      <c r="S595" s="8"/>
      <c r="T595" s="8"/>
      <c r="U595" s="10"/>
      <c r="V595" s="8"/>
      <c r="W595" s="8"/>
      <c r="X595" s="8"/>
      <c r="Y595" s="8"/>
      <c r="Z595" s="10"/>
      <c r="AA595" s="8"/>
    </row>
    <row r="596" spans="1:27">
      <c r="A596" s="14"/>
      <c r="B596" s="2"/>
      <c r="C596" s="2"/>
      <c r="D596" s="2"/>
      <c r="E596" s="2"/>
      <c r="F596" s="15"/>
      <c r="G596" s="8"/>
      <c r="H596" s="8"/>
      <c r="I596" s="8"/>
      <c r="J596" s="8"/>
      <c r="K596" s="10"/>
      <c r="L596" s="8"/>
      <c r="M596" s="8"/>
      <c r="N596" s="8"/>
      <c r="O596" s="8"/>
      <c r="P596" s="10"/>
      <c r="Q596" s="8"/>
      <c r="R596" s="8"/>
      <c r="S596" s="8"/>
      <c r="T596" s="8"/>
      <c r="U596" s="10"/>
      <c r="V596" s="8"/>
      <c r="W596" s="8"/>
      <c r="X596" s="8"/>
      <c r="Y596" s="8"/>
      <c r="Z596" s="10"/>
      <c r="AA596" s="8"/>
    </row>
    <row r="597" spans="1:27">
      <c r="A597" s="14"/>
      <c r="B597" s="2"/>
      <c r="C597" s="2"/>
      <c r="D597" s="2"/>
      <c r="E597" s="2"/>
      <c r="F597" s="15"/>
      <c r="G597" s="9"/>
      <c r="H597" s="9"/>
      <c r="I597" s="9"/>
      <c r="J597" s="9"/>
      <c r="K597" s="11"/>
      <c r="L597" s="9"/>
      <c r="M597" s="9"/>
      <c r="N597" s="9"/>
      <c r="O597" s="9"/>
      <c r="P597" s="11"/>
      <c r="Q597" s="9"/>
      <c r="R597" s="9"/>
      <c r="S597" s="9"/>
      <c r="T597" s="9"/>
      <c r="U597" s="11"/>
      <c r="V597" s="9"/>
      <c r="W597" s="9"/>
      <c r="X597" s="9"/>
      <c r="Y597" s="9"/>
      <c r="Z597" s="11"/>
      <c r="AA597" s="9"/>
    </row>
    <row r="598" spans="1:27">
      <c r="A598" s="14"/>
      <c r="B598" s="2"/>
      <c r="C598" s="2"/>
      <c r="D598" s="2"/>
      <c r="E598" s="2"/>
      <c r="F598" s="15"/>
      <c r="G598" s="9"/>
      <c r="H598" s="9"/>
      <c r="I598" s="9"/>
      <c r="J598" s="9"/>
      <c r="K598" s="11"/>
      <c r="L598" s="9"/>
      <c r="M598" s="9"/>
      <c r="N598" s="9"/>
      <c r="O598" s="9"/>
      <c r="P598" s="11"/>
      <c r="Q598" s="9"/>
      <c r="R598" s="9"/>
      <c r="S598" s="9"/>
      <c r="T598" s="9"/>
      <c r="U598" s="11"/>
      <c r="V598" s="9"/>
      <c r="W598" s="9"/>
      <c r="X598" s="9"/>
      <c r="Y598" s="9"/>
      <c r="Z598" s="11"/>
      <c r="AA598" s="9"/>
    </row>
    <row r="599" spans="1:27">
      <c r="A599" s="14"/>
      <c r="B599" s="2"/>
      <c r="C599" s="2"/>
      <c r="D599" s="2"/>
      <c r="E599" s="2"/>
      <c r="F599" s="15"/>
      <c r="G599" s="9"/>
      <c r="H599" s="9"/>
      <c r="I599" s="9"/>
      <c r="J599" s="9"/>
      <c r="K599" s="11"/>
      <c r="L599" s="9"/>
      <c r="M599" s="9"/>
      <c r="N599" s="9"/>
      <c r="O599" s="9"/>
      <c r="P599" s="11"/>
      <c r="Q599" s="9"/>
      <c r="R599" s="9"/>
      <c r="S599" s="9"/>
      <c r="T599" s="9"/>
      <c r="U599" s="11"/>
      <c r="V599" s="9"/>
      <c r="W599" s="9"/>
      <c r="X599" s="9"/>
      <c r="Y599" s="9"/>
      <c r="Z599" s="11"/>
      <c r="AA599" s="9"/>
    </row>
    <row r="600" spans="1:27">
      <c r="A600" s="14"/>
      <c r="B600" s="2"/>
      <c r="C600" s="2"/>
      <c r="D600" s="2"/>
      <c r="E600" s="2"/>
      <c r="F600" s="15"/>
      <c r="G600" s="9"/>
      <c r="H600" s="9"/>
      <c r="I600" s="9"/>
      <c r="J600" s="9"/>
      <c r="K600" s="11"/>
      <c r="L600" s="9"/>
      <c r="M600" s="9"/>
      <c r="N600" s="9"/>
      <c r="O600" s="9"/>
      <c r="P600" s="11"/>
      <c r="Q600" s="9"/>
      <c r="R600" s="9"/>
      <c r="S600" s="9"/>
      <c r="T600" s="9"/>
      <c r="U600" s="11"/>
      <c r="V600" s="9"/>
      <c r="W600" s="9"/>
      <c r="X600" s="9"/>
      <c r="Y600" s="9"/>
      <c r="Z600" s="11"/>
      <c r="AA600" s="9"/>
    </row>
    <row r="601" spans="1:27">
      <c r="A601" s="14"/>
      <c r="B601" s="2"/>
      <c r="C601" s="2"/>
      <c r="D601" s="2"/>
      <c r="E601" s="2"/>
      <c r="F601" s="15"/>
      <c r="G601" s="9"/>
      <c r="H601" s="9"/>
      <c r="I601" s="9"/>
      <c r="J601" s="9"/>
      <c r="K601" s="11"/>
      <c r="L601" s="9"/>
      <c r="M601" s="9"/>
      <c r="N601" s="9"/>
      <c r="O601" s="9"/>
      <c r="P601" s="11"/>
      <c r="Q601" s="9"/>
      <c r="R601" s="9"/>
      <c r="S601" s="9"/>
      <c r="T601" s="9"/>
      <c r="U601" s="11"/>
      <c r="V601" s="9"/>
      <c r="W601" s="9"/>
      <c r="X601" s="9"/>
      <c r="Y601" s="9"/>
      <c r="Z601" s="11"/>
      <c r="AA601" s="9"/>
    </row>
    <row r="602" spans="1:27">
      <c r="A602" s="14"/>
      <c r="B602" s="2"/>
      <c r="C602" s="2"/>
      <c r="D602" s="2"/>
      <c r="E602" s="2"/>
      <c r="F602" s="15"/>
      <c r="G602" s="8"/>
      <c r="H602" s="8"/>
      <c r="I602" s="8"/>
      <c r="J602" s="8"/>
      <c r="K602" s="10"/>
      <c r="L602" s="8"/>
      <c r="M602" s="8"/>
      <c r="N602" s="8"/>
      <c r="O602" s="8"/>
      <c r="P602" s="10"/>
      <c r="Q602" s="8"/>
      <c r="R602" s="8"/>
      <c r="S602" s="8"/>
      <c r="T602" s="8"/>
      <c r="U602" s="10"/>
      <c r="V602" s="8"/>
      <c r="W602" s="8"/>
      <c r="X602" s="8"/>
      <c r="Y602" s="8"/>
      <c r="Z602" s="10"/>
      <c r="AA602" s="8"/>
    </row>
    <row r="603" spans="1:27">
      <c r="A603" s="14"/>
      <c r="B603" s="2"/>
      <c r="C603" s="2"/>
      <c r="D603" s="2"/>
      <c r="E603" s="2"/>
      <c r="F603" s="15"/>
      <c r="G603" s="8"/>
      <c r="H603" s="8"/>
      <c r="I603" s="8"/>
      <c r="J603" s="8"/>
      <c r="K603" s="10"/>
      <c r="L603" s="8"/>
      <c r="M603" s="8"/>
      <c r="N603" s="8"/>
      <c r="O603" s="8"/>
      <c r="P603" s="10"/>
      <c r="Q603" s="8"/>
      <c r="R603" s="8"/>
      <c r="S603" s="8"/>
      <c r="T603" s="8"/>
      <c r="U603" s="10"/>
      <c r="V603" s="8"/>
      <c r="W603" s="8"/>
      <c r="X603" s="8"/>
      <c r="Y603" s="8"/>
      <c r="Z603" s="10"/>
      <c r="AA603" s="8"/>
    </row>
    <row r="604" spans="1:27">
      <c r="A604" s="14"/>
      <c r="B604" s="2"/>
      <c r="C604" s="2"/>
      <c r="D604" s="2"/>
      <c r="E604" s="2"/>
      <c r="F604" s="15"/>
      <c r="G604" s="8"/>
      <c r="H604" s="8"/>
      <c r="I604" s="8"/>
      <c r="J604" s="8"/>
      <c r="K604" s="10"/>
      <c r="L604" s="8"/>
      <c r="M604" s="8"/>
      <c r="N604" s="8"/>
      <c r="O604" s="8"/>
      <c r="P604" s="10"/>
      <c r="Q604" s="8"/>
      <c r="R604" s="8"/>
      <c r="S604" s="8"/>
      <c r="T604" s="8"/>
      <c r="U604" s="10"/>
      <c r="V604" s="8"/>
      <c r="W604" s="8"/>
      <c r="X604" s="8"/>
      <c r="Y604" s="8"/>
      <c r="Z604" s="10"/>
      <c r="AA604" s="8"/>
    </row>
    <row r="605" spans="1:27">
      <c r="A605" s="14"/>
      <c r="B605" s="2"/>
      <c r="C605" s="2"/>
      <c r="D605" s="2"/>
      <c r="E605" s="2"/>
      <c r="F605" s="15"/>
      <c r="G605" s="8"/>
      <c r="H605" s="8"/>
      <c r="I605" s="8"/>
      <c r="J605" s="8"/>
      <c r="K605" s="10"/>
      <c r="L605" s="8"/>
      <c r="M605" s="8"/>
      <c r="N605" s="8"/>
      <c r="O605" s="8"/>
      <c r="P605" s="10"/>
      <c r="Q605" s="8"/>
      <c r="R605" s="8"/>
      <c r="S605" s="8"/>
      <c r="T605" s="8"/>
      <c r="U605" s="10"/>
      <c r="V605" s="8"/>
      <c r="W605" s="8"/>
      <c r="X605" s="8"/>
      <c r="Y605" s="8"/>
      <c r="Z605" s="10"/>
      <c r="AA605" s="8"/>
    </row>
    <row r="606" spans="1:27">
      <c r="A606" s="14"/>
      <c r="B606" s="2"/>
      <c r="C606" s="2"/>
      <c r="D606" s="2"/>
      <c r="E606" s="2"/>
      <c r="F606" s="15"/>
      <c r="G606" s="8"/>
      <c r="H606" s="8"/>
      <c r="I606" s="8"/>
      <c r="J606" s="8"/>
      <c r="K606" s="10"/>
      <c r="L606" s="8"/>
      <c r="M606" s="8"/>
      <c r="N606" s="8"/>
      <c r="O606" s="8"/>
      <c r="P606" s="10"/>
      <c r="Q606" s="8"/>
      <c r="R606" s="8"/>
      <c r="S606" s="8"/>
      <c r="T606" s="8"/>
      <c r="U606" s="10"/>
      <c r="V606" s="8"/>
      <c r="W606" s="8"/>
      <c r="X606" s="8"/>
      <c r="Y606" s="8"/>
      <c r="Z606" s="10"/>
      <c r="AA606" s="8"/>
    </row>
    <row r="607" spans="1:27">
      <c r="A607" s="14"/>
      <c r="B607" s="2"/>
      <c r="C607" s="2"/>
      <c r="D607" s="2"/>
      <c r="E607" s="2"/>
      <c r="F607" s="15"/>
      <c r="G607" s="9"/>
      <c r="H607" s="9"/>
      <c r="I607" s="9"/>
      <c r="J607" s="9"/>
      <c r="K607" s="11"/>
      <c r="L607" s="9"/>
      <c r="M607" s="9"/>
      <c r="N607" s="9"/>
      <c r="O607" s="9"/>
      <c r="P607" s="11"/>
      <c r="Q607" s="9"/>
      <c r="R607" s="9"/>
      <c r="S607" s="9"/>
      <c r="T607" s="9"/>
      <c r="U607" s="11"/>
      <c r="V607" s="9"/>
      <c r="W607" s="9"/>
      <c r="X607" s="9"/>
      <c r="Y607" s="9"/>
      <c r="Z607" s="11"/>
      <c r="AA607" s="9"/>
    </row>
    <row r="608" spans="1:27">
      <c r="A608" s="14"/>
      <c r="B608" s="2"/>
      <c r="C608" s="2"/>
      <c r="D608" s="2"/>
      <c r="E608" s="2"/>
      <c r="F608" s="15"/>
      <c r="G608" s="9"/>
      <c r="H608" s="9"/>
      <c r="I608" s="9"/>
      <c r="J608" s="9"/>
      <c r="K608" s="11"/>
      <c r="L608" s="9"/>
      <c r="M608" s="9"/>
      <c r="N608" s="9"/>
      <c r="O608" s="9"/>
      <c r="P608" s="11"/>
      <c r="Q608" s="9"/>
      <c r="R608" s="9"/>
      <c r="S608" s="9"/>
      <c r="T608" s="9"/>
      <c r="U608" s="11"/>
      <c r="V608" s="9"/>
      <c r="W608" s="9"/>
      <c r="X608" s="9"/>
      <c r="Y608" s="9"/>
      <c r="Z608" s="11"/>
      <c r="AA608" s="9"/>
    </row>
    <row r="609" spans="1:27">
      <c r="A609" s="14"/>
      <c r="B609" s="2"/>
      <c r="C609" s="2"/>
      <c r="D609" s="2"/>
      <c r="E609" s="2"/>
      <c r="F609" s="15"/>
      <c r="G609" s="9"/>
      <c r="H609" s="9"/>
      <c r="I609" s="9"/>
      <c r="J609" s="9"/>
      <c r="K609" s="11"/>
      <c r="L609" s="9"/>
      <c r="M609" s="9"/>
      <c r="N609" s="9"/>
      <c r="O609" s="9"/>
      <c r="P609" s="11"/>
      <c r="Q609" s="9"/>
      <c r="R609" s="9"/>
      <c r="S609" s="9"/>
      <c r="T609" s="9"/>
      <c r="U609" s="11"/>
      <c r="V609" s="9"/>
      <c r="W609" s="9"/>
      <c r="X609" s="9"/>
      <c r="Y609" s="9"/>
      <c r="Z609" s="11"/>
      <c r="AA609" s="9"/>
    </row>
    <row r="610" spans="1:27">
      <c r="A610" s="14"/>
      <c r="B610" s="2"/>
      <c r="C610" s="2"/>
      <c r="D610" s="2"/>
      <c r="E610" s="2"/>
      <c r="F610" s="15"/>
      <c r="G610" s="9"/>
      <c r="H610" s="9"/>
      <c r="I610" s="9"/>
      <c r="J610" s="9"/>
      <c r="K610" s="11"/>
      <c r="L610" s="9"/>
      <c r="M610" s="9"/>
      <c r="N610" s="9"/>
      <c r="O610" s="9"/>
      <c r="P610" s="11"/>
      <c r="Q610" s="9"/>
      <c r="R610" s="9"/>
      <c r="S610" s="9"/>
      <c r="T610" s="9"/>
      <c r="U610" s="11"/>
      <c r="V610" s="9"/>
      <c r="W610" s="9"/>
      <c r="X610" s="9"/>
      <c r="Y610" s="9"/>
      <c r="Z610" s="11"/>
      <c r="AA610" s="9"/>
    </row>
    <row r="611" spans="1:27">
      <c r="A611" s="14"/>
      <c r="B611" s="2"/>
      <c r="C611" s="2"/>
      <c r="D611" s="2"/>
      <c r="E611" s="2"/>
      <c r="F611" s="15"/>
      <c r="G611" s="9"/>
      <c r="H611" s="9"/>
      <c r="I611" s="9"/>
      <c r="J611" s="9"/>
      <c r="K611" s="11"/>
      <c r="L611" s="9"/>
      <c r="M611" s="9"/>
      <c r="N611" s="9"/>
      <c r="O611" s="9"/>
      <c r="P611" s="11"/>
      <c r="Q611" s="9"/>
      <c r="R611" s="9"/>
      <c r="S611" s="9"/>
      <c r="T611" s="9"/>
      <c r="U611" s="11"/>
      <c r="V611" s="9"/>
      <c r="W611" s="9"/>
      <c r="X611" s="9"/>
      <c r="Y611" s="9"/>
      <c r="Z611" s="11"/>
      <c r="AA611" s="9"/>
    </row>
    <row r="612" spans="1:27">
      <c r="A612" s="14"/>
      <c r="B612" s="2"/>
      <c r="C612" s="2"/>
      <c r="D612" s="2"/>
      <c r="E612" s="2"/>
      <c r="F612" s="15"/>
      <c r="G612" s="8"/>
      <c r="H612" s="8"/>
      <c r="I612" s="8"/>
      <c r="J612" s="8"/>
      <c r="K612" s="10"/>
      <c r="L612" s="8"/>
      <c r="M612" s="8"/>
      <c r="N612" s="8"/>
      <c r="O612" s="8"/>
      <c r="P612" s="10"/>
      <c r="Q612" s="8"/>
      <c r="R612" s="8"/>
      <c r="S612" s="8"/>
      <c r="T612" s="8"/>
      <c r="U612" s="10"/>
      <c r="V612" s="8"/>
      <c r="W612" s="8"/>
      <c r="X612" s="8"/>
      <c r="Y612" s="8"/>
      <c r="Z612" s="10"/>
      <c r="AA612" s="8"/>
    </row>
    <row r="613" spans="1:27">
      <c r="A613" s="14"/>
      <c r="B613" s="2"/>
      <c r="C613" s="2"/>
      <c r="D613" s="2"/>
      <c r="E613" s="2"/>
      <c r="F613" s="15"/>
      <c r="G613" s="8"/>
      <c r="H613" s="8"/>
      <c r="I613" s="8"/>
      <c r="J613" s="8"/>
      <c r="K613" s="10"/>
      <c r="L613" s="8"/>
      <c r="M613" s="8"/>
      <c r="N613" s="8"/>
      <c r="O613" s="8"/>
      <c r="P613" s="10"/>
      <c r="Q613" s="8"/>
      <c r="R613" s="8"/>
      <c r="S613" s="8"/>
      <c r="T613" s="8"/>
      <c r="U613" s="10"/>
      <c r="V613" s="8"/>
      <c r="W613" s="8"/>
      <c r="X613" s="8"/>
      <c r="Y613" s="8"/>
      <c r="Z613" s="10"/>
      <c r="AA613" s="8"/>
    </row>
    <row r="614" spans="1:27">
      <c r="A614" s="14"/>
      <c r="B614" s="2"/>
      <c r="C614" s="2"/>
      <c r="D614" s="2"/>
      <c r="E614" s="2"/>
      <c r="F614" s="15"/>
      <c r="G614" s="8"/>
      <c r="H614" s="8"/>
      <c r="I614" s="8"/>
      <c r="J614" s="8"/>
      <c r="K614" s="10"/>
      <c r="L614" s="8"/>
      <c r="M614" s="8"/>
      <c r="N614" s="8"/>
      <c r="O614" s="8"/>
      <c r="P614" s="10"/>
      <c r="Q614" s="8"/>
      <c r="R614" s="8"/>
      <c r="S614" s="8"/>
      <c r="T614" s="8"/>
      <c r="U614" s="10"/>
      <c r="V614" s="8"/>
      <c r="W614" s="8"/>
      <c r="X614" s="8"/>
      <c r="Y614" s="8"/>
      <c r="Z614" s="10"/>
      <c r="AA614" s="8"/>
    </row>
    <row r="615" spans="1:27">
      <c r="A615" s="14"/>
      <c r="B615" s="2"/>
      <c r="C615" s="2"/>
      <c r="D615" s="2"/>
      <c r="E615" s="2"/>
      <c r="F615" s="15"/>
      <c r="G615" s="8"/>
      <c r="H615" s="8"/>
      <c r="I615" s="8"/>
      <c r="J615" s="8"/>
      <c r="K615" s="10"/>
      <c r="L615" s="8"/>
      <c r="M615" s="8"/>
      <c r="N615" s="8"/>
      <c r="O615" s="8"/>
      <c r="P615" s="10"/>
      <c r="Q615" s="8"/>
      <c r="R615" s="8"/>
      <c r="S615" s="8"/>
      <c r="T615" s="8"/>
      <c r="U615" s="10"/>
      <c r="V615" s="8"/>
      <c r="W615" s="8"/>
      <c r="X615" s="8"/>
      <c r="Y615" s="8"/>
      <c r="Z615" s="10"/>
      <c r="AA615" s="8"/>
    </row>
    <row r="616" spans="1:27">
      <c r="A616" s="14"/>
      <c r="B616" s="2"/>
      <c r="C616" s="2"/>
      <c r="D616" s="2"/>
      <c r="E616" s="2"/>
      <c r="F616" s="15"/>
      <c r="G616" s="8"/>
      <c r="H616" s="8"/>
      <c r="I616" s="8"/>
      <c r="J616" s="8"/>
      <c r="K616" s="10"/>
      <c r="L616" s="8"/>
      <c r="M616" s="8"/>
      <c r="N616" s="8"/>
      <c r="O616" s="8"/>
      <c r="P616" s="10"/>
      <c r="Q616" s="8"/>
      <c r="R616" s="8"/>
      <c r="S616" s="8"/>
      <c r="T616" s="8"/>
      <c r="U616" s="10"/>
      <c r="V616" s="8"/>
      <c r="W616" s="8"/>
      <c r="X616" s="8"/>
      <c r="Y616" s="8"/>
      <c r="Z616" s="10"/>
      <c r="AA616" s="8"/>
    </row>
    <row r="617" spans="1:27">
      <c r="A617" s="14"/>
      <c r="B617" s="2"/>
      <c r="C617" s="2"/>
      <c r="D617" s="2"/>
      <c r="E617" s="2"/>
      <c r="F617" s="15"/>
      <c r="G617" s="9"/>
      <c r="H617" s="9"/>
      <c r="I617" s="9"/>
      <c r="J617" s="9"/>
      <c r="K617" s="11"/>
      <c r="L617" s="9"/>
      <c r="M617" s="9"/>
      <c r="N617" s="9"/>
      <c r="O617" s="9"/>
      <c r="P617" s="11"/>
      <c r="Q617" s="9"/>
      <c r="R617" s="9"/>
      <c r="S617" s="9"/>
      <c r="T617" s="9"/>
      <c r="U617" s="11"/>
      <c r="V617" s="9"/>
      <c r="W617" s="9"/>
      <c r="X617" s="9"/>
      <c r="Y617" s="9"/>
      <c r="Z617" s="11"/>
      <c r="AA617" s="9"/>
    </row>
    <row r="618" spans="1:27">
      <c r="A618" s="14"/>
      <c r="B618" s="2"/>
      <c r="C618" s="2"/>
      <c r="D618" s="2"/>
      <c r="E618" s="2"/>
      <c r="F618" s="15"/>
      <c r="G618" s="9"/>
      <c r="H618" s="9"/>
      <c r="I618" s="9"/>
      <c r="J618" s="9"/>
      <c r="K618" s="11"/>
      <c r="L618" s="9"/>
      <c r="M618" s="9"/>
      <c r="N618" s="9"/>
      <c r="O618" s="9"/>
      <c r="P618" s="11"/>
      <c r="Q618" s="9"/>
      <c r="R618" s="9"/>
      <c r="S618" s="9"/>
      <c r="T618" s="9"/>
      <c r="U618" s="11"/>
      <c r="V618" s="9"/>
      <c r="W618" s="9"/>
      <c r="X618" s="9"/>
      <c r="Y618" s="9"/>
      <c r="Z618" s="11"/>
      <c r="AA618" s="9"/>
    </row>
    <row r="619" spans="1:27">
      <c r="A619" s="14"/>
      <c r="B619" s="2"/>
      <c r="C619" s="2"/>
      <c r="D619" s="2"/>
      <c r="E619" s="2"/>
      <c r="F619" s="15"/>
      <c r="G619" s="9"/>
      <c r="H619" s="9"/>
      <c r="I619" s="9"/>
      <c r="J619" s="9"/>
      <c r="K619" s="11"/>
      <c r="L619" s="9"/>
      <c r="M619" s="9"/>
      <c r="N619" s="9"/>
      <c r="O619" s="9"/>
      <c r="P619" s="11"/>
      <c r="Q619" s="9"/>
      <c r="R619" s="9"/>
      <c r="S619" s="9"/>
      <c r="T619" s="9"/>
      <c r="U619" s="11"/>
      <c r="V619" s="9"/>
      <c r="W619" s="9"/>
      <c r="X619" s="9"/>
      <c r="Y619" s="9"/>
      <c r="Z619" s="11"/>
      <c r="AA619" s="9"/>
    </row>
    <row r="620" spans="1:27">
      <c r="A620" s="14"/>
      <c r="B620" s="2"/>
      <c r="C620" s="2"/>
      <c r="D620" s="2"/>
      <c r="E620" s="2"/>
      <c r="F620" s="15"/>
      <c r="G620" s="9"/>
      <c r="H620" s="9"/>
      <c r="I620" s="9"/>
      <c r="J620" s="9"/>
      <c r="K620" s="11"/>
      <c r="L620" s="9"/>
      <c r="M620" s="9"/>
      <c r="N620" s="9"/>
      <c r="O620" s="9"/>
      <c r="P620" s="11"/>
      <c r="Q620" s="9"/>
      <c r="R620" s="9"/>
      <c r="S620" s="9"/>
      <c r="T620" s="9"/>
      <c r="U620" s="11"/>
      <c r="V620" s="9"/>
      <c r="W620" s="9"/>
      <c r="X620" s="9"/>
      <c r="Y620" s="9"/>
      <c r="Z620" s="11"/>
      <c r="AA620" s="9"/>
    </row>
    <row r="621" spans="1:27">
      <c r="A621" s="14"/>
      <c r="B621" s="2"/>
      <c r="C621" s="2"/>
      <c r="D621" s="2"/>
      <c r="E621" s="2"/>
      <c r="F621" s="15"/>
      <c r="G621" s="9"/>
      <c r="H621" s="9"/>
      <c r="I621" s="9"/>
      <c r="J621" s="9"/>
      <c r="K621" s="11"/>
      <c r="L621" s="9"/>
      <c r="M621" s="9"/>
      <c r="N621" s="9"/>
      <c r="O621" s="9"/>
      <c r="P621" s="11"/>
      <c r="Q621" s="9"/>
      <c r="R621" s="9"/>
      <c r="S621" s="9"/>
      <c r="T621" s="9"/>
      <c r="U621" s="11"/>
      <c r="V621" s="9"/>
      <c r="W621" s="9"/>
      <c r="X621" s="9"/>
      <c r="Y621" s="9"/>
      <c r="Z621" s="11"/>
      <c r="AA621" s="9"/>
    </row>
    <row r="622" spans="1:27">
      <c r="A622" s="14"/>
      <c r="B622" s="2"/>
      <c r="C622" s="2"/>
      <c r="D622" s="2"/>
      <c r="E622" s="2"/>
      <c r="F622" s="15"/>
      <c r="G622" s="8"/>
      <c r="H622" s="8"/>
      <c r="I622" s="8"/>
      <c r="J622" s="8"/>
      <c r="K622" s="10"/>
      <c r="L622" s="8"/>
      <c r="M622" s="8"/>
      <c r="N622" s="8"/>
      <c r="O622" s="8"/>
      <c r="P622" s="10"/>
      <c r="Q622" s="8"/>
      <c r="R622" s="8"/>
      <c r="S622" s="8"/>
      <c r="T622" s="8"/>
      <c r="U622" s="10"/>
      <c r="V622" s="8"/>
      <c r="W622" s="8"/>
      <c r="X622" s="8"/>
      <c r="Y622" s="8"/>
      <c r="Z622" s="10"/>
      <c r="AA622" s="8"/>
    </row>
    <row r="623" spans="1:27">
      <c r="A623" s="14"/>
      <c r="B623" s="2"/>
      <c r="C623" s="2"/>
      <c r="D623" s="2"/>
      <c r="E623" s="2"/>
      <c r="F623" s="15"/>
      <c r="G623" s="8"/>
      <c r="H623" s="8"/>
      <c r="I623" s="8"/>
      <c r="J623" s="8"/>
      <c r="K623" s="10"/>
      <c r="L623" s="8"/>
      <c r="M623" s="8"/>
      <c r="N623" s="8"/>
      <c r="O623" s="8"/>
      <c r="P623" s="10"/>
      <c r="Q623" s="8"/>
      <c r="R623" s="8"/>
      <c r="S623" s="8"/>
      <c r="T623" s="8"/>
      <c r="U623" s="10"/>
      <c r="V623" s="8"/>
      <c r="W623" s="8"/>
      <c r="X623" s="8"/>
      <c r="Y623" s="8"/>
      <c r="Z623" s="10"/>
      <c r="AA623" s="8"/>
    </row>
    <row r="624" spans="1:27">
      <c r="A624" s="14"/>
      <c r="B624" s="2"/>
      <c r="C624" s="2"/>
      <c r="D624" s="2"/>
      <c r="E624" s="2"/>
      <c r="F624" s="15"/>
      <c r="G624" s="8"/>
      <c r="H624" s="8"/>
      <c r="I624" s="8"/>
      <c r="J624" s="8"/>
      <c r="K624" s="10"/>
      <c r="L624" s="8"/>
      <c r="M624" s="8"/>
      <c r="N624" s="8"/>
      <c r="O624" s="8"/>
      <c r="P624" s="10"/>
      <c r="Q624" s="8"/>
      <c r="R624" s="8"/>
      <c r="S624" s="8"/>
      <c r="T624" s="8"/>
      <c r="U624" s="10"/>
      <c r="V624" s="8"/>
      <c r="W624" s="8"/>
      <c r="X624" s="8"/>
      <c r="Y624" s="8"/>
      <c r="Z624" s="10"/>
      <c r="AA624" s="8"/>
    </row>
    <row r="625" spans="1:27">
      <c r="A625" s="14"/>
      <c r="B625" s="2"/>
      <c r="C625" s="2"/>
      <c r="D625" s="2"/>
      <c r="E625" s="2"/>
      <c r="F625" s="15"/>
      <c r="G625" s="8"/>
      <c r="H625" s="8"/>
      <c r="I625" s="8"/>
      <c r="J625" s="8"/>
      <c r="K625" s="10"/>
      <c r="L625" s="8"/>
      <c r="M625" s="8"/>
      <c r="N625" s="8"/>
      <c r="O625" s="8"/>
      <c r="P625" s="10"/>
      <c r="Q625" s="8"/>
      <c r="R625" s="8"/>
      <c r="S625" s="8"/>
      <c r="T625" s="8"/>
      <c r="U625" s="10"/>
      <c r="V625" s="8"/>
      <c r="W625" s="8"/>
      <c r="X625" s="8"/>
      <c r="Y625" s="8"/>
      <c r="Z625" s="10"/>
      <c r="AA625" s="8"/>
    </row>
    <row r="626" spans="1:27">
      <c r="A626" s="14"/>
      <c r="B626" s="2"/>
      <c r="C626" s="2"/>
      <c r="D626" s="2"/>
      <c r="E626" s="2"/>
      <c r="F626" s="15"/>
      <c r="G626" s="8"/>
      <c r="H626" s="8"/>
      <c r="I626" s="8"/>
      <c r="J626" s="8"/>
      <c r="K626" s="10"/>
      <c r="L626" s="8"/>
      <c r="M626" s="8"/>
      <c r="N626" s="8"/>
      <c r="O626" s="8"/>
      <c r="P626" s="10"/>
      <c r="Q626" s="8"/>
      <c r="R626" s="8"/>
      <c r="S626" s="8"/>
      <c r="T626" s="8"/>
      <c r="U626" s="10"/>
      <c r="V626" s="8"/>
      <c r="W626" s="8"/>
      <c r="X626" s="8"/>
      <c r="Y626" s="8"/>
      <c r="Z626" s="10"/>
      <c r="AA626" s="8"/>
    </row>
    <row r="627" spans="1:27">
      <c r="A627" s="14"/>
      <c r="B627" s="2"/>
      <c r="C627" s="2"/>
      <c r="D627" s="2"/>
      <c r="E627" s="2"/>
      <c r="F627" s="15"/>
      <c r="G627" s="9"/>
      <c r="H627" s="9"/>
      <c r="I627" s="9"/>
      <c r="J627" s="9"/>
      <c r="K627" s="11"/>
      <c r="L627" s="9"/>
      <c r="M627" s="9"/>
      <c r="N627" s="9"/>
      <c r="O627" s="9"/>
      <c r="P627" s="11"/>
      <c r="Q627" s="9"/>
      <c r="R627" s="9"/>
      <c r="S627" s="9"/>
      <c r="T627" s="9"/>
      <c r="U627" s="11"/>
      <c r="V627" s="9"/>
      <c r="W627" s="9"/>
      <c r="X627" s="9"/>
      <c r="Y627" s="9"/>
      <c r="Z627" s="11"/>
      <c r="AA627" s="9"/>
    </row>
    <row r="628" spans="1:27">
      <c r="A628" s="14"/>
      <c r="B628" s="2"/>
      <c r="C628" s="2"/>
      <c r="D628" s="2"/>
      <c r="E628" s="2"/>
      <c r="F628" s="15"/>
      <c r="G628" s="9"/>
      <c r="H628" s="9"/>
      <c r="I628" s="9"/>
      <c r="J628" s="9"/>
      <c r="K628" s="11"/>
      <c r="L628" s="9"/>
      <c r="M628" s="9"/>
      <c r="N628" s="9"/>
      <c r="O628" s="9"/>
      <c r="P628" s="11"/>
      <c r="Q628" s="9"/>
      <c r="R628" s="9"/>
      <c r="S628" s="9"/>
      <c r="T628" s="9"/>
      <c r="U628" s="11"/>
      <c r="V628" s="9"/>
      <c r="W628" s="9"/>
      <c r="X628" s="9"/>
      <c r="Y628" s="9"/>
      <c r="Z628" s="11"/>
      <c r="AA628" s="9"/>
    </row>
    <row r="629" spans="1:27">
      <c r="A629" s="14"/>
      <c r="B629" s="2"/>
      <c r="C629" s="2"/>
      <c r="D629" s="2"/>
      <c r="E629" s="2"/>
      <c r="F629" s="15"/>
      <c r="G629" s="9"/>
      <c r="H629" s="9"/>
      <c r="I629" s="9"/>
      <c r="J629" s="9"/>
      <c r="K629" s="11"/>
      <c r="L629" s="9"/>
      <c r="M629" s="9"/>
      <c r="N629" s="9"/>
      <c r="O629" s="9"/>
      <c r="P629" s="11"/>
      <c r="Q629" s="9"/>
      <c r="R629" s="9"/>
      <c r="S629" s="9"/>
      <c r="T629" s="9"/>
      <c r="U629" s="11"/>
      <c r="V629" s="9"/>
      <c r="W629" s="9"/>
      <c r="X629" s="9"/>
      <c r="Y629" s="9"/>
      <c r="Z629" s="11"/>
      <c r="AA629" s="9"/>
    </row>
    <row r="630" spans="1:27">
      <c r="A630" s="14"/>
      <c r="B630" s="2"/>
      <c r="C630" s="2"/>
      <c r="D630" s="2"/>
      <c r="E630" s="2"/>
      <c r="F630" s="15"/>
      <c r="G630" s="9"/>
      <c r="H630" s="9"/>
      <c r="I630" s="9"/>
      <c r="J630" s="9"/>
      <c r="K630" s="11"/>
      <c r="L630" s="9"/>
      <c r="M630" s="9"/>
      <c r="N630" s="9"/>
      <c r="O630" s="9"/>
      <c r="P630" s="11"/>
      <c r="Q630" s="9"/>
      <c r="R630" s="9"/>
      <c r="S630" s="9"/>
      <c r="T630" s="9"/>
      <c r="U630" s="11"/>
      <c r="V630" s="9"/>
      <c r="W630" s="9"/>
      <c r="X630" s="9"/>
      <c r="Y630" s="9"/>
      <c r="Z630" s="11"/>
      <c r="AA630" s="9"/>
    </row>
    <row r="631" spans="1:27">
      <c r="A631" s="14"/>
      <c r="B631" s="2"/>
      <c r="C631" s="2"/>
      <c r="D631" s="2"/>
      <c r="E631" s="2"/>
      <c r="F631" s="15"/>
      <c r="G631" s="9"/>
      <c r="H631" s="9"/>
      <c r="I631" s="9"/>
      <c r="J631" s="9"/>
      <c r="K631" s="11"/>
      <c r="L631" s="9"/>
      <c r="M631" s="9"/>
      <c r="N631" s="9"/>
      <c r="O631" s="9"/>
      <c r="P631" s="11"/>
      <c r="Q631" s="9"/>
      <c r="R631" s="9"/>
      <c r="S631" s="9"/>
      <c r="T631" s="9"/>
      <c r="U631" s="11"/>
      <c r="V631" s="9"/>
      <c r="W631" s="9"/>
      <c r="X631" s="9"/>
      <c r="Y631" s="9"/>
      <c r="Z631" s="11"/>
      <c r="AA631" s="9"/>
    </row>
    <row r="632" spans="1:27">
      <c r="A632" s="14"/>
      <c r="B632" s="2"/>
      <c r="C632" s="2"/>
      <c r="D632" s="2"/>
      <c r="E632" s="2"/>
      <c r="F632" s="15"/>
      <c r="G632" s="8"/>
      <c r="H632" s="8"/>
      <c r="I632" s="8"/>
      <c r="J632" s="8"/>
      <c r="K632" s="10"/>
      <c r="L632" s="8"/>
      <c r="M632" s="8"/>
      <c r="N632" s="8"/>
      <c r="O632" s="8"/>
      <c r="P632" s="10"/>
      <c r="Q632" s="8"/>
      <c r="R632" s="8"/>
      <c r="S632" s="8"/>
      <c r="T632" s="8"/>
      <c r="U632" s="10"/>
      <c r="V632" s="8"/>
      <c r="W632" s="8"/>
      <c r="X632" s="8"/>
      <c r="Y632" s="8"/>
      <c r="Z632" s="10"/>
      <c r="AA632" s="8"/>
    </row>
    <row r="633" spans="1:27">
      <c r="A633" s="14"/>
      <c r="B633" s="2"/>
      <c r="C633" s="2"/>
      <c r="D633" s="2"/>
      <c r="E633" s="2"/>
      <c r="F633" s="15"/>
      <c r="G633" s="8"/>
      <c r="H633" s="8"/>
      <c r="I633" s="8"/>
      <c r="J633" s="8"/>
      <c r="K633" s="10"/>
      <c r="L633" s="8"/>
      <c r="M633" s="8"/>
      <c r="N633" s="8"/>
      <c r="O633" s="8"/>
      <c r="P633" s="10"/>
      <c r="Q633" s="8"/>
      <c r="R633" s="8"/>
      <c r="S633" s="8"/>
      <c r="T633" s="8"/>
      <c r="U633" s="10"/>
      <c r="V633" s="8"/>
      <c r="W633" s="8"/>
      <c r="X633" s="8"/>
      <c r="Y633" s="8"/>
      <c r="Z633" s="10"/>
      <c r="AA633" s="8"/>
    </row>
    <row r="634" spans="1:27">
      <c r="A634" s="14"/>
      <c r="B634" s="2"/>
      <c r="C634" s="2"/>
      <c r="D634" s="2"/>
      <c r="E634" s="2"/>
      <c r="F634" s="15"/>
      <c r="G634" s="8"/>
      <c r="H634" s="8"/>
      <c r="I634" s="8"/>
      <c r="J634" s="8"/>
      <c r="K634" s="10"/>
      <c r="L634" s="8"/>
      <c r="M634" s="8"/>
      <c r="N634" s="8"/>
      <c r="O634" s="8"/>
      <c r="P634" s="10"/>
      <c r="Q634" s="8"/>
      <c r="R634" s="8"/>
      <c r="S634" s="8"/>
      <c r="T634" s="8"/>
      <c r="U634" s="10"/>
      <c r="V634" s="8"/>
      <c r="W634" s="8"/>
      <c r="X634" s="8"/>
      <c r="Y634" s="8"/>
      <c r="Z634" s="10"/>
      <c r="AA634" s="8"/>
    </row>
    <row r="635" spans="1:27">
      <c r="A635" s="14"/>
      <c r="B635" s="2"/>
      <c r="C635" s="2"/>
      <c r="D635" s="2"/>
      <c r="E635" s="2"/>
      <c r="F635" s="15"/>
      <c r="G635" s="8"/>
      <c r="H635" s="8"/>
      <c r="I635" s="8"/>
      <c r="J635" s="8"/>
      <c r="K635" s="10"/>
      <c r="L635" s="8"/>
      <c r="M635" s="8"/>
      <c r="N635" s="8"/>
      <c r="O635" s="8"/>
      <c r="P635" s="10"/>
      <c r="Q635" s="8"/>
      <c r="R635" s="8"/>
      <c r="S635" s="8"/>
      <c r="T635" s="8"/>
      <c r="U635" s="10"/>
      <c r="V635" s="8"/>
      <c r="W635" s="8"/>
      <c r="X635" s="8"/>
      <c r="Y635" s="8"/>
      <c r="Z635" s="10"/>
      <c r="AA635" s="8"/>
    </row>
    <row r="636" spans="1:27">
      <c r="A636" s="14"/>
      <c r="B636" s="2"/>
      <c r="C636" s="2"/>
      <c r="D636" s="2"/>
      <c r="E636" s="2"/>
      <c r="F636" s="15"/>
      <c r="G636" s="8"/>
      <c r="H636" s="8"/>
      <c r="I636" s="8"/>
      <c r="J636" s="8"/>
      <c r="K636" s="10"/>
      <c r="L636" s="8"/>
      <c r="M636" s="8"/>
      <c r="N636" s="8"/>
      <c r="O636" s="8"/>
      <c r="P636" s="10"/>
      <c r="Q636" s="8"/>
      <c r="R636" s="8"/>
      <c r="S636" s="8"/>
      <c r="T636" s="8"/>
      <c r="U636" s="10"/>
      <c r="V636" s="8"/>
      <c r="W636" s="8"/>
      <c r="X636" s="8"/>
      <c r="Y636" s="8"/>
      <c r="Z636" s="10"/>
      <c r="AA636" s="8"/>
    </row>
    <row r="637" spans="1:27">
      <c r="A637" s="14"/>
      <c r="B637" s="2"/>
      <c r="C637" s="2"/>
      <c r="D637" s="2"/>
      <c r="E637" s="2"/>
      <c r="F637" s="15"/>
      <c r="G637" s="9"/>
      <c r="H637" s="9"/>
      <c r="I637" s="9"/>
      <c r="J637" s="9"/>
      <c r="K637" s="11"/>
      <c r="L637" s="9"/>
      <c r="M637" s="9"/>
      <c r="N637" s="9"/>
      <c r="O637" s="9"/>
      <c r="P637" s="11"/>
      <c r="Q637" s="9"/>
      <c r="R637" s="9"/>
      <c r="S637" s="9"/>
      <c r="T637" s="9"/>
      <c r="U637" s="11"/>
      <c r="V637" s="9"/>
      <c r="W637" s="9"/>
      <c r="X637" s="9"/>
      <c r="Y637" s="9"/>
      <c r="Z637" s="11"/>
      <c r="AA637" s="9"/>
    </row>
    <row r="638" spans="1:27">
      <c r="A638" s="14"/>
      <c r="B638" s="2"/>
      <c r="C638" s="2"/>
      <c r="D638" s="2"/>
      <c r="E638" s="2"/>
      <c r="F638" s="15"/>
      <c r="G638" s="9"/>
      <c r="H638" s="9"/>
      <c r="I638" s="9"/>
      <c r="J638" s="9"/>
      <c r="K638" s="11"/>
      <c r="L638" s="9"/>
      <c r="M638" s="9"/>
      <c r="N638" s="9"/>
      <c r="O638" s="9"/>
      <c r="P638" s="11"/>
      <c r="Q638" s="9"/>
      <c r="R638" s="9"/>
      <c r="S638" s="9"/>
      <c r="T638" s="9"/>
      <c r="U638" s="11"/>
      <c r="V638" s="9"/>
      <c r="W638" s="9"/>
      <c r="X638" s="9"/>
      <c r="Y638" s="9"/>
      <c r="Z638" s="11"/>
      <c r="AA638" s="9"/>
    </row>
    <row r="639" spans="1:27">
      <c r="A639" s="14"/>
      <c r="B639" s="2"/>
      <c r="C639" s="2"/>
      <c r="D639" s="2"/>
      <c r="E639" s="2"/>
      <c r="F639" s="15"/>
      <c r="G639" s="9"/>
      <c r="H639" s="9"/>
      <c r="I639" s="9"/>
      <c r="J639" s="9"/>
      <c r="K639" s="11"/>
      <c r="L639" s="9"/>
      <c r="M639" s="9"/>
      <c r="N639" s="9"/>
      <c r="O639" s="9"/>
      <c r="P639" s="11"/>
      <c r="Q639" s="9"/>
      <c r="R639" s="9"/>
      <c r="S639" s="9"/>
      <c r="T639" s="9"/>
      <c r="U639" s="11"/>
      <c r="V639" s="9"/>
      <c r="W639" s="9"/>
      <c r="X639" s="9"/>
      <c r="Y639" s="9"/>
      <c r="Z639" s="11"/>
      <c r="AA639" s="9"/>
    </row>
    <row r="640" spans="1:27">
      <c r="A640" s="14"/>
      <c r="B640" s="2"/>
      <c r="C640" s="2"/>
      <c r="D640" s="2"/>
      <c r="E640" s="2"/>
      <c r="F640" s="15"/>
      <c r="G640" s="9"/>
      <c r="H640" s="9"/>
      <c r="I640" s="9"/>
      <c r="J640" s="9"/>
      <c r="K640" s="11"/>
      <c r="L640" s="9"/>
      <c r="M640" s="9"/>
      <c r="N640" s="9"/>
      <c r="O640" s="9"/>
      <c r="P640" s="11"/>
      <c r="Q640" s="9"/>
      <c r="R640" s="9"/>
      <c r="S640" s="9"/>
      <c r="T640" s="9"/>
      <c r="U640" s="11"/>
      <c r="V640" s="9"/>
      <c r="W640" s="9"/>
      <c r="X640" s="9"/>
      <c r="Y640" s="9"/>
      <c r="Z640" s="11"/>
      <c r="AA640" s="9"/>
    </row>
    <row r="641" spans="1:27">
      <c r="A641" s="14"/>
      <c r="B641" s="2"/>
      <c r="C641" s="2"/>
      <c r="D641" s="2"/>
      <c r="E641" s="2"/>
      <c r="F641" s="15"/>
      <c r="G641" s="9"/>
      <c r="H641" s="9"/>
      <c r="I641" s="9"/>
      <c r="J641" s="9"/>
      <c r="K641" s="11"/>
      <c r="L641" s="9"/>
      <c r="M641" s="9"/>
      <c r="N641" s="9"/>
      <c r="O641" s="9"/>
      <c r="P641" s="11"/>
      <c r="Q641" s="9"/>
      <c r="R641" s="9"/>
      <c r="S641" s="9"/>
      <c r="T641" s="9"/>
      <c r="U641" s="11"/>
      <c r="V641" s="9"/>
      <c r="W641" s="9"/>
      <c r="X641" s="9"/>
      <c r="Y641" s="9"/>
      <c r="Z641" s="11"/>
      <c r="AA641" s="9"/>
    </row>
    <row r="642" spans="1:27">
      <c r="A642" s="14"/>
      <c r="B642" s="2"/>
      <c r="C642" s="2"/>
      <c r="D642" s="2"/>
      <c r="E642" s="2"/>
      <c r="F642" s="15"/>
      <c r="G642" s="8"/>
      <c r="H642" s="8"/>
      <c r="I642" s="8"/>
      <c r="J642" s="8"/>
      <c r="K642" s="10"/>
      <c r="L642" s="8"/>
      <c r="M642" s="8"/>
      <c r="N642" s="8"/>
      <c r="O642" s="8"/>
      <c r="P642" s="10"/>
      <c r="Q642" s="8"/>
      <c r="R642" s="8"/>
      <c r="S642" s="8"/>
      <c r="T642" s="8"/>
      <c r="U642" s="10"/>
      <c r="V642" s="8"/>
      <c r="W642" s="8"/>
      <c r="X642" s="8"/>
      <c r="Y642" s="8"/>
      <c r="Z642" s="10"/>
      <c r="AA642" s="8"/>
    </row>
    <row r="643" spans="1:27">
      <c r="A643" s="14"/>
      <c r="B643" s="2"/>
      <c r="C643" s="2"/>
      <c r="D643" s="2"/>
      <c r="E643" s="2"/>
      <c r="F643" s="15"/>
      <c r="G643" s="8"/>
      <c r="H643" s="8"/>
      <c r="I643" s="8"/>
      <c r="J643" s="8"/>
      <c r="K643" s="10"/>
      <c r="L643" s="8"/>
      <c r="M643" s="8"/>
      <c r="N643" s="8"/>
      <c r="O643" s="8"/>
      <c r="P643" s="10"/>
      <c r="Q643" s="8"/>
      <c r="R643" s="8"/>
      <c r="S643" s="8"/>
      <c r="T643" s="8"/>
      <c r="U643" s="10"/>
      <c r="V643" s="8"/>
      <c r="W643" s="8"/>
      <c r="X643" s="8"/>
      <c r="Y643" s="8"/>
      <c r="Z643" s="10"/>
      <c r="AA643" s="8"/>
    </row>
    <row r="644" spans="1:27">
      <c r="A644" s="14"/>
      <c r="B644" s="2"/>
      <c r="C644" s="2"/>
      <c r="D644" s="2"/>
      <c r="E644" s="2"/>
      <c r="F644" s="15"/>
      <c r="G644" s="8"/>
      <c r="H644" s="8"/>
      <c r="I644" s="8"/>
      <c r="J644" s="8"/>
      <c r="K644" s="10"/>
      <c r="L644" s="8"/>
      <c r="M644" s="8"/>
      <c r="N644" s="8"/>
      <c r="O644" s="8"/>
      <c r="P644" s="10"/>
      <c r="Q644" s="8"/>
      <c r="R644" s="8"/>
      <c r="S644" s="8"/>
      <c r="T644" s="8"/>
      <c r="U644" s="10"/>
      <c r="V644" s="8"/>
      <c r="W644" s="8"/>
      <c r="X644" s="8"/>
      <c r="Y644" s="8"/>
      <c r="Z644" s="10"/>
      <c r="AA644" s="8"/>
    </row>
    <row r="645" spans="1:27">
      <c r="A645" s="14"/>
      <c r="B645" s="2"/>
      <c r="C645" s="2"/>
      <c r="D645" s="2"/>
      <c r="E645" s="2"/>
      <c r="F645" s="15"/>
      <c r="G645" s="8"/>
      <c r="H645" s="8"/>
      <c r="I645" s="8"/>
      <c r="J645" s="8"/>
      <c r="K645" s="10"/>
      <c r="L645" s="8"/>
      <c r="M645" s="8"/>
      <c r="N645" s="8"/>
      <c r="O645" s="8"/>
      <c r="P645" s="10"/>
      <c r="Q645" s="8"/>
      <c r="R645" s="8"/>
      <c r="S645" s="8"/>
      <c r="T645" s="8"/>
      <c r="U645" s="10"/>
      <c r="V645" s="8"/>
      <c r="W645" s="8"/>
      <c r="X645" s="8"/>
      <c r="Y645" s="8"/>
      <c r="Z645" s="10"/>
      <c r="AA645" s="8"/>
    </row>
    <row r="646" spans="1:27">
      <c r="A646" s="14"/>
      <c r="B646" s="2"/>
      <c r="C646" s="2"/>
      <c r="D646" s="2"/>
      <c r="E646" s="2"/>
      <c r="F646" s="15"/>
      <c r="G646" s="8"/>
      <c r="H646" s="8"/>
      <c r="I646" s="8"/>
      <c r="J646" s="8"/>
      <c r="K646" s="10"/>
      <c r="L646" s="8"/>
      <c r="M646" s="8"/>
      <c r="N646" s="8"/>
      <c r="O646" s="8"/>
      <c r="P646" s="10"/>
      <c r="Q646" s="8"/>
      <c r="R646" s="8"/>
      <c r="S646" s="8"/>
      <c r="T646" s="8"/>
      <c r="U646" s="10"/>
      <c r="V646" s="8"/>
      <c r="W646" s="8"/>
      <c r="X646" s="8"/>
      <c r="Y646" s="8"/>
      <c r="Z646" s="10"/>
      <c r="AA646" s="8"/>
    </row>
    <row r="647" spans="1:27">
      <c r="A647" s="14"/>
      <c r="B647" s="2"/>
      <c r="C647" s="2"/>
      <c r="D647" s="2"/>
      <c r="E647" s="2"/>
      <c r="F647" s="15"/>
      <c r="G647" s="9"/>
      <c r="H647" s="9"/>
      <c r="I647" s="9"/>
      <c r="J647" s="9"/>
      <c r="K647" s="11"/>
      <c r="L647" s="9"/>
      <c r="M647" s="9"/>
      <c r="N647" s="9"/>
      <c r="O647" s="9"/>
      <c r="P647" s="11"/>
      <c r="Q647" s="9"/>
      <c r="R647" s="9"/>
      <c r="S647" s="9"/>
      <c r="T647" s="9"/>
      <c r="U647" s="11"/>
      <c r="V647" s="9"/>
      <c r="W647" s="9"/>
      <c r="X647" s="9"/>
      <c r="Y647" s="9"/>
      <c r="Z647" s="11"/>
      <c r="AA647" s="9"/>
    </row>
    <row r="648" spans="1:27">
      <c r="A648" s="14"/>
      <c r="B648" s="2"/>
      <c r="C648" s="2"/>
      <c r="D648" s="2"/>
      <c r="E648" s="2"/>
      <c r="F648" s="15"/>
      <c r="G648" s="9"/>
      <c r="H648" s="9"/>
      <c r="I648" s="9"/>
      <c r="J648" s="9"/>
      <c r="K648" s="11"/>
      <c r="L648" s="9"/>
      <c r="M648" s="9"/>
      <c r="N648" s="9"/>
      <c r="O648" s="9"/>
      <c r="P648" s="11"/>
      <c r="Q648" s="9"/>
      <c r="R648" s="9"/>
      <c r="S648" s="9"/>
      <c r="T648" s="9"/>
      <c r="U648" s="11"/>
      <c r="V648" s="9"/>
      <c r="W648" s="9"/>
      <c r="X648" s="9"/>
      <c r="Y648" s="9"/>
      <c r="Z648" s="11"/>
      <c r="AA648" s="9"/>
    </row>
    <row r="649" spans="1:27">
      <c r="A649" s="14"/>
      <c r="B649" s="2"/>
      <c r="C649" s="2"/>
      <c r="D649" s="2"/>
      <c r="E649" s="2"/>
      <c r="F649" s="15"/>
      <c r="G649" s="9"/>
      <c r="H649" s="9"/>
      <c r="I649" s="9"/>
      <c r="J649" s="9"/>
      <c r="K649" s="11"/>
      <c r="L649" s="9"/>
      <c r="M649" s="9"/>
      <c r="N649" s="9"/>
      <c r="O649" s="9"/>
      <c r="P649" s="11"/>
      <c r="Q649" s="9"/>
      <c r="R649" s="9"/>
      <c r="S649" s="9"/>
      <c r="T649" s="9"/>
      <c r="U649" s="11"/>
      <c r="V649" s="9"/>
      <c r="W649" s="9"/>
      <c r="X649" s="9"/>
      <c r="Y649" s="9"/>
      <c r="Z649" s="11"/>
      <c r="AA649" s="9"/>
    </row>
    <row r="650" spans="1:27">
      <c r="A650" s="14"/>
      <c r="B650" s="2"/>
      <c r="C650" s="2"/>
      <c r="D650" s="2"/>
      <c r="E650" s="2"/>
      <c r="F650" s="15"/>
      <c r="G650" s="9"/>
      <c r="H650" s="9"/>
      <c r="I650" s="9"/>
      <c r="J650" s="9"/>
      <c r="K650" s="11"/>
      <c r="L650" s="9"/>
      <c r="M650" s="9"/>
      <c r="N650" s="9"/>
      <c r="O650" s="9"/>
      <c r="P650" s="11"/>
      <c r="Q650" s="9"/>
      <c r="R650" s="9"/>
      <c r="S650" s="9"/>
      <c r="T650" s="9"/>
      <c r="U650" s="11"/>
      <c r="V650" s="9"/>
      <c r="W650" s="9"/>
      <c r="X650" s="9"/>
      <c r="Y650" s="9"/>
      <c r="Z650" s="11"/>
      <c r="AA650" s="9"/>
    </row>
    <row r="651" spans="1:27">
      <c r="A651" s="14"/>
      <c r="B651" s="2"/>
      <c r="C651" s="2"/>
      <c r="D651" s="2"/>
      <c r="E651" s="2"/>
      <c r="F651" s="15"/>
      <c r="G651" s="9"/>
      <c r="H651" s="9"/>
      <c r="I651" s="9"/>
      <c r="J651" s="9"/>
      <c r="K651" s="11"/>
      <c r="L651" s="9"/>
      <c r="M651" s="9"/>
      <c r="N651" s="9"/>
      <c r="O651" s="9"/>
      <c r="P651" s="11"/>
      <c r="Q651" s="9"/>
      <c r="R651" s="9"/>
      <c r="S651" s="9"/>
      <c r="T651" s="9"/>
      <c r="U651" s="11"/>
      <c r="V651" s="9"/>
      <c r="W651" s="9"/>
      <c r="X651" s="9"/>
      <c r="Y651" s="9"/>
      <c r="Z651" s="11"/>
      <c r="AA651" s="9"/>
    </row>
    <row r="652" spans="1:27">
      <c r="A652" s="14"/>
      <c r="B652" s="2"/>
      <c r="C652" s="2"/>
      <c r="D652" s="2"/>
      <c r="E652" s="2"/>
      <c r="F652" s="15"/>
      <c r="G652" s="8"/>
      <c r="H652" s="8"/>
      <c r="I652" s="8"/>
      <c r="J652" s="8"/>
      <c r="K652" s="10"/>
      <c r="L652" s="8"/>
      <c r="M652" s="8"/>
      <c r="N652" s="8"/>
      <c r="O652" s="8"/>
      <c r="P652" s="10"/>
      <c r="Q652" s="8"/>
      <c r="R652" s="8"/>
      <c r="S652" s="8"/>
      <c r="T652" s="8"/>
      <c r="U652" s="10"/>
      <c r="V652" s="8"/>
      <c r="W652" s="8"/>
      <c r="X652" s="8"/>
      <c r="Y652" s="8"/>
      <c r="Z652" s="10"/>
      <c r="AA652" s="8"/>
    </row>
    <row r="653" spans="1:27">
      <c r="A653" s="14"/>
      <c r="B653" s="2"/>
      <c r="C653" s="2"/>
      <c r="D653" s="2"/>
      <c r="E653" s="2"/>
      <c r="F653" s="15"/>
      <c r="G653" s="8"/>
      <c r="H653" s="8"/>
      <c r="I653" s="8"/>
      <c r="J653" s="8"/>
      <c r="K653" s="10"/>
      <c r="L653" s="8"/>
      <c r="M653" s="8"/>
      <c r="N653" s="8"/>
      <c r="O653" s="8"/>
      <c r="P653" s="10"/>
      <c r="Q653" s="8"/>
      <c r="R653" s="8"/>
      <c r="S653" s="8"/>
      <c r="T653" s="8"/>
      <c r="U653" s="10"/>
      <c r="V653" s="8"/>
      <c r="W653" s="8"/>
      <c r="X653" s="8"/>
      <c r="Y653" s="8"/>
      <c r="Z653" s="10"/>
      <c r="AA653" s="8"/>
    </row>
    <row r="654" spans="1:27">
      <c r="A654" s="14"/>
      <c r="B654" s="2"/>
      <c r="C654" s="2"/>
      <c r="D654" s="2"/>
      <c r="E654" s="2"/>
      <c r="F654" s="15"/>
      <c r="G654" s="8"/>
      <c r="H654" s="8"/>
      <c r="I654" s="8"/>
      <c r="J654" s="8"/>
      <c r="K654" s="10"/>
      <c r="L654" s="8"/>
      <c r="M654" s="8"/>
      <c r="N654" s="8"/>
      <c r="O654" s="8"/>
      <c r="P654" s="10"/>
      <c r="Q654" s="8"/>
      <c r="R654" s="8"/>
      <c r="S654" s="8"/>
      <c r="T654" s="8"/>
      <c r="U654" s="10"/>
      <c r="V654" s="8"/>
      <c r="W654" s="8"/>
      <c r="X654" s="8"/>
      <c r="Y654" s="8"/>
      <c r="Z654" s="10"/>
      <c r="AA654" s="8"/>
    </row>
    <row r="655" spans="1:27">
      <c r="A655" s="14"/>
      <c r="B655" s="2"/>
      <c r="C655" s="2"/>
      <c r="D655" s="2"/>
      <c r="E655" s="2"/>
      <c r="F655" s="15"/>
      <c r="G655" s="8"/>
      <c r="H655" s="8"/>
      <c r="I655" s="8"/>
      <c r="J655" s="8"/>
      <c r="K655" s="10"/>
      <c r="L655" s="8"/>
      <c r="M655" s="8"/>
      <c r="N655" s="8"/>
      <c r="O655" s="8"/>
      <c r="P655" s="10"/>
      <c r="Q655" s="8"/>
      <c r="R655" s="8"/>
      <c r="S655" s="8"/>
      <c r="T655" s="8"/>
      <c r="U655" s="10"/>
      <c r="V655" s="8"/>
      <c r="W655" s="8"/>
      <c r="X655" s="8"/>
      <c r="Y655" s="8"/>
      <c r="Z655" s="10"/>
      <c r="AA655" s="8"/>
    </row>
    <row r="656" spans="1:27">
      <c r="A656" s="14"/>
      <c r="B656" s="2"/>
      <c r="C656" s="2"/>
      <c r="D656" s="2"/>
      <c r="E656" s="2"/>
      <c r="F656" s="15"/>
      <c r="G656" s="8"/>
      <c r="H656" s="8"/>
      <c r="I656" s="8"/>
      <c r="J656" s="8"/>
      <c r="K656" s="10"/>
      <c r="L656" s="8"/>
      <c r="M656" s="8"/>
      <c r="N656" s="8"/>
      <c r="O656" s="8"/>
      <c r="P656" s="10"/>
      <c r="Q656" s="8"/>
      <c r="R656" s="8"/>
      <c r="S656" s="8"/>
      <c r="T656" s="8"/>
      <c r="U656" s="10"/>
      <c r="V656" s="8"/>
      <c r="W656" s="8"/>
      <c r="X656" s="8"/>
      <c r="Y656" s="8"/>
      <c r="Z656" s="10"/>
      <c r="AA656" s="8"/>
    </row>
    <row r="657" spans="1:27">
      <c r="A657" s="14"/>
      <c r="B657" s="2"/>
      <c r="C657" s="2"/>
      <c r="D657" s="2"/>
      <c r="E657" s="2"/>
      <c r="F657" s="15"/>
      <c r="G657" s="9"/>
      <c r="H657" s="9"/>
      <c r="I657" s="9"/>
      <c r="J657" s="9"/>
      <c r="K657" s="11"/>
      <c r="L657" s="9"/>
      <c r="M657" s="9"/>
      <c r="N657" s="9"/>
      <c r="O657" s="9"/>
      <c r="P657" s="11"/>
      <c r="Q657" s="9"/>
      <c r="R657" s="9"/>
      <c r="S657" s="9"/>
      <c r="T657" s="9"/>
      <c r="U657" s="11"/>
      <c r="V657" s="9"/>
      <c r="W657" s="9"/>
      <c r="X657" s="9"/>
      <c r="Y657" s="9"/>
      <c r="Z657" s="11"/>
      <c r="AA657" s="9"/>
    </row>
    <row r="658" spans="1:27">
      <c r="A658" s="14"/>
      <c r="B658" s="2"/>
      <c r="C658" s="2"/>
      <c r="D658" s="2"/>
      <c r="E658" s="2"/>
      <c r="F658" s="15"/>
      <c r="G658" s="9"/>
      <c r="H658" s="9"/>
      <c r="I658" s="9"/>
      <c r="J658" s="9"/>
      <c r="K658" s="11"/>
      <c r="L658" s="9"/>
      <c r="M658" s="9"/>
      <c r="N658" s="9"/>
      <c r="O658" s="9"/>
      <c r="P658" s="11"/>
      <c r="Q658" s="9"/>
      <c r="R658" s="9"/>
      <c r="S658" s="9"/>
      <c r="T658" s="9"/>
      <c r="U658" s="11"/>
      <c r="V658" s="9"/>
      <c r="W658" s="9"/>
      <c r="X658" s="9"/>
      <c r="Y658" s="9"/>
      <c r="Z658" s="11"/>
      <c r="AA658" s="9"/>
    </row>
    <row r="659" spans="1:27">
      <c r="A659" s="14"/>
      <c r="B659" s="2"/>
      <c r="C659" s="2"/>
      <c r="D659" s="2"/>
      <c r="E659" s="2"/>
      <c r="F659" s="15"/>
      <c r="G659" s="9"/>
      <c r="H659" s="9"/>
      <c r="I659" s="9"/>
      <c r="J659" s="9"/>
      <c r="K659" s="11"/>
      <c r="L659" s="9"/>
      <c r="M659" s="9"/>
      <c r="N659" s="9"/>
      <c r="O659" s="9"/>
      <c r="P659" s="11"/>
      <c r="Q659" s="9"/>
      <c r="R659" s="9"/>
      <c r="S659" s="9"/>
      <c r="T659" s="9"/>
      <c r="U659" s="11"/>
      <c r="V659" s="9"/>
      <c r="W659" s="9"/>
      <c r="X659" s="9"/>
      <c r="Y659" s="9"/>
      <c r="Z659" s="11"/>
      <c r="AA659" s="9"/>
    </row>
    <row r="660" spans="1:27">
      <c r="A660" s="14"/>
      <c r="B660" s="2"/>
      <c r="C660" s="2"/>
      <c r="D660" s="2"/>
      <c r="E660" s="2"/>
      <c r="F660" s="15"/>
      <c r="G660" s="9"/>
      <c r="H660" s="9"/>
      <c r="I660" s="9"/>
      <c r="J660" s="9"/>
      <c r="K660" s="11"/>
      <c r="L660" s="9"/>
      <c r="M660" s="9"/>
      <c r="N660" s="9"/>
      <c r="O660" s="9"/>
      <c r="P660" s="11"/>
      <c r="Q660" s="9"/>
      <c r="R660" s="9"/>
      <c r="S660" s="9"/>
      <c r="T660" s="9"/>
      <c r="U660" s="11"/>
      <c r="V660" s="9"/>
      <c r="W660" s="9"/>
      <c r="X660" s="9"/>
      <c r="Y660" s="9"/>
      <c r="Z660" s="11"/>
      <c r="AA660" s="9"/>
    </row>
    <row r="661" spans="1:27">
      <c r="A661" s="14"/>
      <c r="B661" s="2"/>
      <c r="C661" s="2"/>
      <c r="D661" s="2"/>
      <c r="E661" s="2"/>
      <c r="F661" s="15"/>
      <c r="G661" s="9"/>
      <c r="H661" s="9"/>
      <c r="I661" s="9"/>
      <c r="J661" s="9"/>
      <c r="K661" s="11"/>
      <c r="L661" s="9"/>
      <c r="M661" s="9"/>
      <c r="N661" s="9"/>
      <c r="O661" s="9"/>
      <c r="P661" s="11"/>
      <c r="Q661" s="9"/>
      <c r="R661" s="9"/>
      <c r="S661" s="9"/>
      <c r="T661" s="9"/>
      <c r="U661" s="11"/>
      <c r="V661" s="9"/>
      <c r="W661" s="9"/>
      <c r="X661" s="9"/>
      <c r="Y661" s="9"/>
      <c r="Z661" s="11"/>
      <c r="AA661" s="9"/>
    </row>
    <row r="662" spans="1:27">
      <c r="A662" s="14"/>
      <c r="B662" s="2"/>
      <c r="C662" s="2"/>
      <c r="D662" s="2"/>
      <c r="E662" s="2"/>
      <c r="F662" s="15"/>
      <c r="G662" s="8"/>
      <c r="H662" s="8"/>
      <c r="I662" s="8"/>
      <c r="J662" s="8"/>
      <c r="K662" s="10"/>
      <c r="L662" s="8"/>
      <c r="M662" s="8"/>
      <c r="N662" s="8"/>
      <c r="O662" s="8"/>
      <c r="P662" s="10"/>
      <c r="Q662" s="8"/>
      <c r="R662" s="8"/>
      <c r="S662" s="8"/>
      <c r="T662" s="8"/>
      <c r="U662" s="10"/>
      <c r="V662" s="8"/>
      <c r="W662" s="8"/>
      <c r="X662" s="8"/>
      <c r="Y662" s="8"/>
      <c r="Z662" s="10"/>
      <c r="AA662" s="8"/>
    </row>
    <row r="663" spans="1:27">
      <c r="A663" s="14"/>
      <c r="B663" s="2"/>
      <c r="C663" s="2"/>
      <c r="D663" s="2"/>
      <c r="E663" s="2"/>
      <c r="F663" s="15"/>
      <c r="G663" s="8"/>
      <c r="H663" s="8"/>
      <c r="I663" s="8"/>
      <c r="J663" s="8"/>
      <c r="K663" s="10"/>
      <c r="L663" s="8"/>
      <c r="M663" s="8"/>
      <c r="N663" s="8"/>
      <c r="O663" s="8"/>
      <c r="P663" s="10"/>
      <c r="Q663" s="8"/>
      <c r="R663" s="8"/>
      <c r="S663" s="8"/>
      <c r="T663" s="8"/>
      <c r="U663" s="10"/>
      <c r="V663" s="8"/>
      <c r="W663" s="8"/>
      <c r="X663" s="8"/>
      <c r="Y663" s="8"/>
      <c r="Z663" s="10"/>
      <c r="AA663" s="8"/>
    </row>
    <row r="664" spans="1:27">
      <c r="A664" s="14"/>
      <c r="B664" s="2"/>
      <c r="C664" s="2"/>
      <c r="D664" s="2"/>
      <c r="E664" s="2"/>
      <c r="F664" s="15"/>
      <c r="G664" s="8"/>
      <c r="H664" s="8"/>
      <c r="I664" s="8"/>
      <c r="J664" s="8"/>
      <c r="K664" s="10"/>
      <c r="L664" s="8"/>
      <c r="M664" s="8"/>
      <c r="N664" s="8"/>
      <c r="O664" s="8"/>
      <c r="P664" s="10"/>
      <c r="Q664" s="8"/>
      <c r="R664" s="8"/>
      <c r="S664" s="8"/>
      <c r="T664" s="8"/>
      <c r="U664" s="10"/>
      <c r="V664" s="8"/>
      <c r="W664" s="8"/>
      <c r="X664" s="8"/>
      <c r="Y664" s="8"/>
      <c r="Z664" s="10"/>
      <c r="AA664" s="8"/>
    </row>
    <row r="665" spans="1:27">
      <c r="A665" s="14"/>
      <c r="B665" s="2"/>
      <c r="C665" s="2"/>
      <c r="D665" s="2"/>
      <c r="E665" s="2"/>
      <c r="F665" s="15"/>
      <c r="G665" s="8"/>
      <c r="H665" s="8"/>
      <c r="I665" s="8"/>
      <c r="J665" s="8"/>
      <c r="K665" s="10"/>
      <c r="L665" s="8"/>
      <c r="M665" s="8"/>
      <c r="N665" s="8"/>
      <c r="O665" s="8"/>
      <c r="P665" s="10"/>
      <c r="Q665" s="8"/>
      <c r="R665" s="8"/>
      <c r="S665" s="8"/>
      <c r="T665" s="8"/>
      <c r="U665" s="10"/>
      <c r="V665" s="8"/>
      <c r="W665" s="8"/>
      <c r="X665" s="8"/>
      <c r="Y665" s="8"/>
      <c r="Z665" s="10"/>
      <c r="AA665" s="8"/>
    </row>
    <row r="666" spans="1:27">
      <c r="A666" s="14"/>
      <c r="B666" s="2"/>
      <c r="C666" s="2"/>
      <c r="D666" s="2"/>
      <c r="E666" s="2"/>
      <c r="F666" s="15"/>
      <c r="G666" s="8"/>
      <c r="H666" s="8"/>
      <c r="I666" s="8"/>
      <c r="J666" s="8"/>
      <c r="K666" s="10"/>
      <c r="L666" s="8"/>
      <c r="M666" s="8"/>
      <c r="N666" s="8"/>
      <c r="O666" s="8"/>
      <c r="P666" s="10"/>
      <c r="Q666" s="8"/>
      <c r="R666" s="8"/>
      <c r="S666" s="8"/>
      <c r="T666" s="8"/>
      <c r="U666" s="10"/>
      <c r="V666" s="8"/>
      <c r="W666" s="8"/>
      <c r="X666" s="8"/>
      <c r="Y666" s="8"/>
      <c r="Z666" s="10"/>
      <c r="AA666" s="8"/>
    </row>
    <row r="667" spans="1:27">
      <c r="A667" s="14"/>
      <c r="B667" s="2"/>
      <c r="C667" s="2"/>
      <c r="D667" s="2"/>
      <c r="E667" s="2"/>
      <c r="F667" s="15"/>
      <c r="G667" s="9"/>
      <c r="H667" s="9"/>
      <c r="I667" s="9"/>
      <c r="J667" s="9"/>
      <c r="K667" s="11"/>
      <c r="L667" s="9"/>
      <c r="M667" s="9"/>
      <c r="N667" s="9"/>
      <c r="O667" s="9"/>
      <c r="P667" s="11"/>
      <c r="Q667" s="9"/>
      <c r="R667" s="9"/>
      <c r="S667" s="9"/>
      <c r="T667" s="9"/>
      <c r="U667" s="11"/>
      <c r="V667" s="9"/>
      <c r="W667" s="9"/>
      <c r="X667" s="9"/>
      <c r="Y667" s="9"/>
      <c r="Z667" s="11"/>
      <c r="AA667" s="9"/>
    </row>
    <row r="668" spans="1:27">
      <c r="A668" s="14"/>
      <c r="B668" s="2"/>
      <c r="C668" s="2"/>
      <c r="D668" s="2"/>
      <c r="E668" s="2"/>
      <c r="F668" s="15"/>
      <c r="G668" s="9"/>
      <c r="H668" s="9"/>
      <c r="I668" s="9"/>
      <c r="J668" s="9"/>
      <c r="K668" s="11"/>
      <c r="L668" s="9"/>
      <c r="M668" s="9"/>
      <c r="N668" s="9"/>
      <c r="O668" s="9"/>
      <c r="P668" s="11"/>
      <c r="Q668" s="9"/>
      <c r="R668" s="9"/>
      <c r="S668" s="9"/>
      <c r="T668" s="9"/>
      <c r="U668" s="11"/>
      <c r="V668" s="9"/>
      <c r="W668" s="9"/>
      <c r="X668" s="9"/>
      <c r="Y668" s="9"/>
      <c r="Z668" s="11"/>
      <c r="AA668" s="9"/>
    </row>
    <row r="669" spans="1:27">
      <c r="A669" s="14"/>
      <c r="B669" s="2"/>
      <c r="C669" s="2"/>
      <c r="D669" s="2"/>
      <c r="E669" s="2"/>
      <c r="F669" s="15"/>
      <c r="G669" s="9"/>
      <c r="H669" s="9"/>
      <c r="I669" s="9"/>
      <c r="J669" s="9"/>
      <c r="K669" s="11"/>
      <c r="L669" s="9"/>
      <c r="M669" s="9"/>
      <c r="N669" s="9"/>
      <c r="O669" s="9"/>
      <c r="P669" s="11"/>
      <c r="Q669" s="9"/>
      <c r="R669" s="9"/>
      <c r="S669" s="9"/>
      <c r="T669" s="9"/>
      <c r="U669" s="11"/>
      <c r="V669" s="9"/>
      <c r="W669" s="9"/>
      <c r="X669" s="9"/>
      <c r="Y669" s="9"/>
      <c r="Z669" s="11"/>
      <c r="AA669" s="9"/>
    </row>
    <row r="670" spans="1:27">
      <c r="A670" s="14"/>
      <c r="B670" s="2"/>
      <c r="C670" s="2"/>
      <c r="D670" s="2"/>
      <c r="E670" s="2"/>
      <c r="F670" s="15"/>
      <c r="G670" s="9"/>
      <c r="H670" s="9"/>
      <c r="I670" s="9"/>
      <c r="J670" s="9"/>
      <c r="K670" s="11"/>
      <c r="L670" s="9"/>
      <c r="M670" s="9"/>
      <c r="N670" s="9"/>
      <c r="O670" s="9"/>
      <c r="P670" s="11"/>
      <c r="Q670" s="9"/>
      <c r="R670" s="9"/>
      <c r="S670" s="9"/>
      <c r="T670" s="9"/>
      <c r="U670" s="11"/>
      <c r="V670" s="9"/>
      <c r="W670" s="9"/>
      <c r="X670" s="9"/>
      <c r="Y670" s="9"/>
      <c r="Z670" s="11"/>
      <c r="AA670" s="9"/>
    </row>
    <row r="671" spans="1:27">
      <c r="A671" s="14"/>
      <c r="B671" s="2"/>
      <c r="C671" s="2"/>
      <c r="D671" s="2"/>
      <c r="E671" s="2"/>
      <c r="F671" s="15"/>
      <c r="G671" s="9"/>
      <c r="H671" s="9"/>
      <c r="I671" s="9"/>
      <c r="J671" s="9"/>
      <c r="K671" s="11"/>
      <c r="L671" s="9"/>
      <c r="M671" s="9"/>
      <c r="N671" s="9"/>
      <c r="O671" s="9"/>
      <c r="P671" s="11"/>
      <c r="Q671" s="9"/>
      <c r="R671" s="9"/>
      <c r="S671" s="9"/>
      <c r="T671" s="9"/>
      <c r="U671" s="11"/>
      <c r="V671" s="9"/>
      <c r="W671" s="9"/>
      <c r="X671" s="9"/>
      <c r="Y671" s="9"/>
      <c r="Z671" s="11"/>
      <c r="AA671" s="9"/>
    </row>
    <row r="672" spans="1:27">
      <c r="A672" s="14"/>
      <c r="B672" s="2"/>
      <c r="C672" s="2"/>
      <c r="D672" s="2"/>
      <c r="E672" s="2"/>
      <c r="F672" s="15"/>
      <c r="G672" s="8"/>
      <c r="H672" s="8"/>
      <c r="I672" s="8"/>
      <c r="J672" s="8"/>
      <c r="K672" s="10"/>
      <c r="L672" s="8"/>
      <c r="M672" s="8"/>
      <c r="N672" s="8"/>
      <c r="O672" s="8"/>
      <c r="P672" s="10"/>
      <c r="Q672" s="8"/>
      <c r="R672" s="8"/>
      <c r="S672" s="8"/>
      <c r="T672" s="8"/>
      <c r="U672" s="10"/>
      <c r="V672" s="8"/>
      <c r="W672" s="8"/>
      <c r="X672" s="8"/>
      <c r="Y672" s="8"/>
      <c r="Z672" s="10"/>
      <c r="AA672" s="8"/>
    </row>
    <row r="673" spans="1:27">
      <c r="A673" s="14"/>
      <c r="B673" s="2"/>
      <c r="C673" s="2"/>
      <c r="D673" s="2"/>
      <c r="E673" s="2"/>
      <c r="F673" s="15"/>
      <c r="G673" s="8"/>
      <c r="H673" s="8"/>
      <c r="I673" s="8"/>
      <c r="J673" s="8"/>
      <c r="K673" s="10"/>
      <c r="L673" s="8"/>
      <c r="M673" s="8"/>
      <c r="N673" s="8"/>
      <c r="O673" s="8"/>
      <c r="P673" s="10"/>
      <c r="Q673" s="8"/>
      <c r="R673" s="8"/>
      <c r="S673" s="8"/>
      <c r="T673" s="8"/>
      <c r="U673" s="10"/>
      <c r="V673" s="8"/>
      <c r="W673" s="8"/>
      <c r="X673" s="8"/>
      <c r="Y673" s="8"/>
      <c r="Z673" s="10"/>
      <c r="AA673" s="8"/>
    </row>
    <row r="674" spans="1:27">
      <c r="A674" s="14"/>
      <c r="B674" s="2"/>
      <c r="C674" s="2"/>
      <c r="D674" s="2"/>
      <c r="E674" s="2"/>
      <c r="F674" s="15"/>
      <c r="G674" s="8"/>
      <c r="H674" s="8"/>
      <c r="I674" s="8"/>
      <c r="J674" s="8"/>
      <c r="K674" s="10"/>
      <c r="L674" s="8"/>
      <c r="M674" s="8"/>
      <c r="N674" s="8"/>
      <c r="O674" s="8"/>
      <c r="P674" s="10"/>
      <c r="Q674" s="8"/>
      <c r="R674" s="8"/>
      <c r="S674" s="8"/>
      <c r="T674" s="8"/>
      <c r="U674" s="10"/>
      <c r="V674" s="8"/>
      <c r="W674" s="8"/>
      <c r="X674" s="8"/>
      <c r="Y674" s="8"/>
      <c r="Z674" s="10"/>
      <c r="AA674" s="8"/>
    </row>
    <row r="675" spans="1:27">
      <c r="A675" s="14"/>
      <c r="B675" s="2"/>
      <c r="C675" s="2"/>
      <c r="D675" s="2"/>
      <c r="E675" s="2"/>
      <c r="F675" s="15"/>
      <c r="G675" s="8"/>
      <c r="H675" s="8"/>
      <c r="I675" s="8"/>
      <c r="J675" s="8"/>
      <c r="K675" s="10"/>
      <c r="L675" s="8"/>
      <c r="M675" s="8"/>
      <c r="N675" s="8"/>
      <c r="O675" s="8"/>
      <c r="P675" s="10"/>
      <c r="Q675" s="8"/>
      <c r="R675" s="8"/>
      <c r="S675" s="8"/>
      <c r="T675" s="8"/>
      <c r="U675" s="10"/>
      <c r="V675" s="8"/>
      <c r="W675" s="8"/>
      <c r="X675" s="8"/>
      <c r="Y675" s="8"/>
      <c r="Z675" s="10"/>
      <c r="AA675" s="8"/>
    </row>
    <row r="676" spans="1:27">
      <c r="A676" s="14"/>
      <c r="B676" s="2"/>
      <c r="C676" s="2"/>
      <c r="D676" s="2"/>
      <c r="E676" s="2"/>
      <c r="F676" s="15"/>
      <c r="G676" s="8"/>
      <c r="H676" s="8"/>
      <c r="I676" s="8"/>
      <c r="J676" s="8"/>
      <c r="K676" s="10"/>
      <c r="L676" s="8"/>
      <c r="M676" s="8"/>
      <c r="N676" s="8"/>
      <c r="O676" s="8"/>
      <c r="P676" s="10"/>
      <c r="Q676" s="8"/>
      <c r="R676" s="8"/>
      <c r="S676" s="8"/>
      <c r="T676" s="8"/>
      <c r="U676" s="10"/>
      <c r="V676" s="8"/>
      <c r="W676" s="8"/>
      <c r="X676" s="8"/>
      <c r="Y676" s="8"/>
      <c r="Z676" s="10"/>
      <c r="AA676" s="8"/>
    </row>
    <row r="677" spans="1:27">
      <c r="A677" s="14"/>
      <c r="B677" s="2"/>
      <c r="C677" s="2"/>
      <c r="D677" s="2"/>
      <c r="E677" s="2"/>
      <c r="F677" s="15"/>
      <c r="G677" s="9"/>
      <c r="H677" s="9"/>
      <c r="I677" s="9"/>
      <c r="J677" s="9"/>
      <c r="K677" s="11"/>
      <c r="L677" s="9"/>
      <c r="M677" s="9"/>
      <c r="N677" s="9"/>
      <c r="O677" s="9"/>
      <c r="P677" s="11"/>
      <c r="Q677" s="9"/>
      <c r="R677" s="9"/>
      <c r="S677" s="9"/>
      <c r="T677" s="9"/>
      <c r="U677" s="11"/>
      <c r="V677" s="9"/>
      <c r="W677" s="9"/>
      <c r="X677" s="9"/>
      <c r="Y677" s="9"/>
      <c r="Z677" s="11"/>
      <c r="AA677" s="9"/>
    </row>
    <row r="678" spans="1:27">
      <c r="A678" s="14"/>
      <c r="B678" s="2"/>
      <c r="C678" s="2"/>
      <c r="D678" s="2"/>
      <c r="E678" s="2"/>
      <c r="F678" s="15"/>
      <c r="G678" s="9"/>
      <c r="H678" s="9"/>
      <c r="I678" s="9"/>
      <c r="J678" s="9"/>
      <c r="K678" s="11"/>
      <c r="L678" s="9"/>
      <c r="M678" s="9"/>
      <c r="N678" s="9"/>
      <c r="O678" s="9"/>
      <c r="P678" s="11"/>
      <c r="Q678" s="9"/>
      <c r="R678" s="9"/>
      <c r="S678" s="9"/>
      <c r="T678" s="9"/>
      <c r="U678" s="11"/>
      <c r="V678" s="9"/>
      <c r="W678" s="9"/>
      <c r="X678" s="9"/>
      <c r="Y678" s="9"/>
      <c r="Z678" s="11"/>
      <c r="AA678" s="9"/>
    </row>
    <row r="679" spans="1:27">
      <c r="A679" s="14"/>
      <c r="B679" s="2"/>
      <c r="C679" s="2"/>
      <c r="D679" s="2"/>
      <c r="E679" s="2"/>
      <c r="F679" s="15"/>
      <c r="G679" s="9"/>
      <c r="H679" s="9"/>
      <c r="I679" s="9"/>
      <c r="J679" s="9"/>
      <c r="K679" s="11"/>
      <c r="L679" s="9"/>
      <c r="M679" s="9"/>
      <c r="N679" s="9"/>
      <c r="O679" s="9"/>
      <c r="P679" s="11"/>
      <c r="Q679" s="9"/>
      <c r="R679" s="9"/>
      <c r="S679" s="9"/>
      <c r="T679" s="9"/>
      <c r="U679" s="11"/>
      <c r="V679" s="9"/>
      <c r="W679" s="9"/>
      <c r="X679" s="9"/>
      <c r="Y679" s="9"/>
      <c r="Z679" s="11"/>
      <c r="AA679" s="9"/>
    </row>
    <row r="680" spans="1:27">
      <c r="A680" s="14"/>
      <c r="B680" s="2"/>
      <c r="C680" s="2"/>
      <c r="D680" s="2"/>
      <c r="E680" s="2"/>
      <c r="F680" s="15"/>
      <c r="G680" s="9"/>
      <c r="H680" s="9"/>
      <c r="I680" s="9"/>
      <c r="J680" s="9"/>
      <c r="K680" s="11"/>
      <c r="L680" s="9"/>
      <c r="M680" s="9"/>
      <c r="N680" s="9"/>
      <c r="O680" s="9"/>
      <c r="P680" s="11"/>
      <c r="Q680" s="9"/>
      <c r="R680" s="9"/>
      <c r="S680" s="9"/>
      <c r="T680" s="9"/>
      <c r="U680" s="11"/>
      <c r="V680" s="9"/>
      <c r="W680" s="9"/>
      <c r="X680" s="9"/>
      <c r="Y680" s="9"/>
      <c r="Z680" s="11"/>
      <c r="AA680" s="9"/>
    </row>
    <row r="681" spans="1:27">
      <c r="A681" s="14"/>
      <c r="B681" s="2"/>
      <c r="C681" s="2"/>
      <c r="D681" s="2"/>
      <c r="E681" s="2"/>
      <c r="F681" s="15"/>
      <c r="G681" s="9"/>
      <c r="H681" s="9"/>
      <c r="I681" s="9"/>
      <c r="J681" s="9"/>
      <c r="K681" s="11"/>
      <c r="L681" s="9"/>
      <c r="M681" s="9"/>
      <c r="N681" s="9"/>
      <c r="O681" s="9"/>
      <c r="P681" s="11"/>
      <c r="Q681" s="9"/>
      <c r="R681" s="9"/>
      <c r="S681" s="9"/>
      <c r="T681" s="9"/>
      <c r="U681" s="11"/>
      <c r="V681" s="9"/>
      <c r="W681" s="9"/>
      <c r="X681" s="9"/>
      <c r="Y681" s="9"/>
      <c r="Z681" s="11"/>
      <c r="AA681" s="9"/>
    </row>
    <row r="682" spans="1:27">
      <c r="A682" s="14"/>
      <c r="B682" s="2"/>
      <c r="C682" s="2"/>
      <c r="D682" s="2"/>
      <c r="E682" s="2"/>
      <c r="F682" s="15"/>
      <c r="G682" s="8"/>
      <c r="H682" s="8"/>
      <c r="I682" s="8"/>
      <c r="J682" s="8"/>
      <c r="K682" s="10"/>
      <c r="L682" s="8"/>
      <c r="M682" s="8"/>
      <c r="N682" s="8"/>
      <c r="O682" s="8"/>
      <c r="P682" s="10"/>
      <c r="Q682" s="8"/>
      <c r="R682" s="8"/>
      <c r="S682" s="8"/>
      <c r="T682" s="8"/>
      <c r="U682" s="10"/>
      <c r="V682" s="8"/>
      <c r="W682" s="8"/>
      <c r="X682" s="8"/>
      <c r="Y682" s="8"/>
      <c r="Z682" s="10"/>
      <c r="AA682" s="8"/>
    </row>
    <row r="683" spans="1:27">
      <c r="A683" s="14"/>
      <c r="B683" s="2"/>
      <c r="C683" s="2"/>
      <c r="D683" s="2"/>
      <c r="E683" s="2"/>
      <c r="F683" s="15"/>
      <c r="G683" s="8"/>
      <c r="H683" s="8"/>
      <c r="I683" s="8"/>
      <c r="J683" s="8"/>
      <c r="K683" s="10"/>
      <c r="L683" s="8"/>
      <c r="M683" s="8"/>
      <c r="N683" s="8"/>
      <c r="O683" s="8"/>
      <c r="P683" s="10"/>
      <c r="Q683" s="8"/>
      <c r="R683" s="8"/>
      <c r="S683" s="8"/>
      <c r="T683" s="8"/>
      <c r="U683" s="10"/>
      <c r="V683" s="8"/>
      <c r="W683" s="8"/>
      <c r="X683" s="8"/>
      <c r="Y683" s="8"/>
      <c r="Z683" s="10"/>
      <c r="AA683" s="8"/>
    </row>
    <row r="684" spans="1:27">
      <c r="A684" s="14"/>
      <c r="B684" s="2"/>
      <c r="C684" s="2"/>
      <c r="D684" s="2"/>
      <c r="E684" s="2"/>
      <c r="F684" s="15"/>
      <c r="G684" s="8"/>
      <c r="H684" s="8"/>
      <c r="I684" s="8"/>
      <c r="J684" s="8"/>
      <c r="K684" s="10"/>
      <c r="L684" s="8"/>
      <c r="M684" s="8"/>
      <c r="N684" s="8"/>
      <c r="O684" s="8"/>
      <c r="P684" s="10"/>
      <c r="Q684" s="8"/>
      <c r="R684" s="8"/>
      <c r="S684" s="8"/>
      <c r="T684" s="8"/>
      <c r="U684" s="10"/>
      <c r="V684" s="8"/>
      <c r="W684" s="8"/>
      <c r="X684" s="8"/>
      <c r="Y684" s="8"/>
      <c r="Z684" s="10"/>
      <c r="AA684" s="8"/>
    </row>
    <row r="685" spans="1:27">
      <c r="A685" s="14"/>
      <c r="B685" s="2"/>
      <c r="C685" s="2"/>
      <c r="D685" s="2"/>
      <c r="E685" s="2"/>
      <c r="F685" s="15"/>
      <c r="G685" s="8"/>
      <c r="H685" s="8"/>
      <c r="I685" s="8"/>
      <c r="J685" s="8"/>
      <c r="K685" s="10"/>
      <c r="L685" s="8"/>
      <c r="M685" s="8"/>
      <c r="N685" s="8"/>
      <c r="O685" s="8"/>
      <c r="P685" s="10"/>
      <c r="Q685" s="8"/>
      <c r="R685" s="8"/>
      <c r="S685" s="8"/>
      <c r="T685" s="8"/>
      <c r="U685" s="10"/>
      <c r="V685" s="8"/>
      <c r="W685" s="8"/>
      <c r="X685" s="8"/>
      <c r="Y685" s="8"/>
      <c r="Z685" s="10"/>
      <c r="AA685" s="8"/>
    </row>
    <row r="686" spans="1:27">
      <c r="A686" s="14"/>
      <c r="B686" s="2"/>
      <c r="C686" s="2"/>
      <c r="D686" s="2"/>
      <c r="E686" s="2"/>
      <c r="F686" s="15"/>
      <c r="G686" s="8"/>
      <c r="H686" s="8"/>
      <c r="I686" s="8"/>
      <c r="J686" s="8"/>
      <c r="K686" s="10"/>
      <c r="L686" s="8"/>
      <c r="M686" s="8"/>
      <c r="N686" s="8"/>
      <c r="O686" s="8"/>
      <c r="P686" s="10"/>
      <c r="Q686" s="8"/>
      <c r="R686" s="8"/>
      <c r="S686" s="8"/>
      <c r="T686" s="8"/>
      <c r="U686" s="10"/>
      <c r="V686" s="8"/>
      <c r="W686" s="8"/>
      <c r="X686" s="8"/>
      <c r="Y686" s="8"/>
      <c r="Z686" s="10"/>
      <c r="AA686" s="8"/>
    </row>
    <row r="687" spans="1:27">
      <c r="A687" s="14"/>
      <c r="B687" s="2"/>
      <c r="C687" s="2"/>
      <c r="D687" s="2"/>
      <c r="E687" s="2"/>
      <c r="F687" s="15"/>
      <c r="G687" s="9"/>
      <c r="H687" s="9"/>
      <c r="I687" s="9"/>
      <c r="J687" s="9"/>
      <c r="K687" s="11"/>
      <c r="L687" s="9"/>
      <c r="M687" s="9"/>
      <c r="N687" s="9"/>
      <c r="O687" s="9"/>
      <c r="P687" s="11"/>
      <c r="Q687" s="9"/>
      <c r="R687" s="9"/>
      <c r="S687" s="9"/>
      <c r="T687" s="9"/>
      <c r="U687" s="11"/>
      <c r="V687" s="9"/>
      <c r="W687" s="9"/>
      <c r="X687" s="9"/>
      <c r="Y687" s="9"/>
      <c r="Z687" s="11"/>
      <c r="AA687" s="9"/>
    </row>
    <row r="688" spans="1:27">
      <c r="A688" s="14"/>
      <c r="B688" s="2"/>
      <c r="C688" s="2"/>
      <c r="D688" s="2"/>
      <c r="E688" s="2"/>
      <c r="F688" s="15"/>
      <c r="G688" s="9"/>
      <c r="H688" s="9"/>
      <c r="I688" s="9"/>
      <c r="J688" s="9"/>
      <c r="K688" s="11"/>
      <c r="L688" s="9"/>
      <c r="M688" s="9"/>
      <c r="N688" s="9"/>
      <c r="O688" s="9"/>
      <c r="P688" s="11"/>
      <c r="Q688" s="9"/>
      <c r="R688" s="9"/>
      <c r="S688" s="9"/>
      <c r="T688" s="9"/>
      <c r="U688" s="11"/>
      <c r="V688" s="9"/>
      <c r="W688" s="9"/>
      <c r="X688" s="9"/>
      <c r="Y688" s="9"/>
      <c r="Z688" s="11"/>
      <c r="AA688" s="9"/>
    </row>
    <row r="689" spans="1:27">
      <c r="A689" s="14"/>
      <c r="B689" s="2"/>
      <c r="C689" s="2"/>
      <c r="D689" s="2"/>
      <c r="E689" s="2"/>
      <c r="F689" s="15"/>
      <c r="G689" s="9"/>
      <c r="H689" s="9"/>
      <c r="I689" s="9"/>
      <c r="J689" s="9"/>
      <c r="K689" s="11"/>
      <c r="L689" s="9"/>
      <c r="M689" s="9"/>
      <c r="N689" s="9"/>
      <c r="O689" s="9"/>
      <c r="P689" s="11"/>
      <c r="Q689" s="9"/>
      <c r="R689" s="9"/>
      <c r="S689" s="9"/>
      <c r="T689" s="9"/>
      <c r="U689" s="11"/>
      <c r="V689" s="9"/>
      <c r="W689" s="9"/>
      <c r="X689" s="9"/>
      <c r="Y689" s="9"/>
      <c r="Z689" s="11"/>
      <c r="AA689" s="9"/>
    </row>
    <row r="690" spans="1:27">
      <c r="A690" s="14"/>
      <c r="B690" s="2"/>
      <c r="C690" s="2"/>
      <c r="D690" s="2"/>
      <c r="E690" s="2"/>
      <c r="F690" s="15"/>
      <c r="G690" s="9"/>
      <c r="H690" s="9"/>
      <c r="I690" s="9"/>
      <c r="J690" s="9"/>
      <c r="K690" s="11"/>
      <c r="L690" s="9"/>
      <c r="M690" s="9"/>
      <c r="N690" s="9"/>
      <c r="O690" s="9"/>
      <c r="P690" s="11"/>
      <c r="Q690" s="9"/>
      <c r="R690" s="9"/>
      <c r="S690" s="9"/>
      <c r="T690" s="9"/>
      <c r="U690" s="11"/>
      <c r="V690" s="9"/>
      <c r="W690" s="9"/>
      <c r="X690" s="9"/>
      <c r="Y690" s="9"/>
      <c r="Z690" s="11"/>
      <c r="AA690" s="9"/>
    </row>
    <row r="691" spans="1:27">
      <c r="A691" s="14"/>
      <c r="B691" s="2"/>
      <c r="C691" s="2"/>
      <c r="D691" s="2"/>
      <c r="E691" s="2"/>
      <c r="F691" s="15"/>
      <c r="G691" s="9"/>
      <c r="H691" s="9"/>
      <c r="I691" s="9"/>
      <c r="J691" s="9"/>
      <c r="K691" s="11"/>
      <c r="L691" s="9"/>
      <c r="M691" s="9"/>
      <c r="N691" s="9"/>
      <c r="O691" s="9"/>
      <c r="P691" s="11"/>
      <c r="Q691" s="9"/>
      <c r="R691" s="9"/>
      <c r="S691" s="9"/>
      <c r="T691" s="9"/>
      <c r="U691" s="11"/>
      <c r="V691" s="9"/>
      <c r="W691" s="9"/>
      <c r="X691" s="9"/>
      <c r="Y691" s="9"/>
      <c r="Z691" s="11"/>
      <c r="AA691" s="9"/>
    </row>
    <row r="692" spans="1:27">
      <c r="A692" s="14"/>
      <c r="B692" s="2"/>
      <c r="C692" s="2"/>
      <c r="D692" s="2"/>
      <c r="E692" s="2"/>
      <c r="F692" s="15"/>
      <c r="G692" s="8"/>
      <c r="H692" s="8"/>
      <c r="I692" s="8"/>
      <c r="J692" s="8"/>
      <c r="K692" s="10"/>
      <c r="L692" s="8"/>
      <c r="M692" s="8"/>
      <c r="N692" s="8"/>
      <c r="O692" s="8"/>
      <c r="P692" s="10"/>
      <c r="Q692" s="8"/>
      <c r="R692" s="8"/>
      <c r="S692" s="8"/>
      <c r="T692" s="8"/>
      <c r="U692" s="10"/>
      <c r="V692" s="8"/>
      <c r="W692" s="8"/>
      <c r="X692" s="8"/>
      <c r="Y692" s="8"/>
      <c r="Z692" s="10"/>
      <c r="AA692" s="8"/>
    </row>
    <row r="693" spans="1:27">
      <c r="A693" s="14"/>
      <c r="B693" s="2"/>
      <c r="C693" s="2"/>
      <c r="D693" s="2"/>
      <c r="E693" s="2"/>
      <c r="F693" s="15"/>
      <c r="G693" s="8"/>
      <c r="H693" s="8"/>
      <c r="I693" s="8"/>
      <c r="J693" s="8"/>
      <c r="K693" s="10"/>
      <c r="L693" s="8"/>
      <c r="M693" s="8"/>
      <c r="N693" s="8"/>
      <c r="O693" s="8"/>
      <c r="P693" s="10"/>
      <c r="Q693" s="8"/>
      <c r="R693" s="8"/>
      <c r="S693" s="8"/>
      <c r="T693" s="8"/>
      <c r="U693" s="10"/>
      <c r="V693" s="8"/>
      <c r="W693" s="8"/>
      <c r="X693" s="8"/>
      <c r="Y693" s="8"/>
      <c r="Z693" s="10"/>
      <c r="AA693" s="8"/>
    </row>
    <row r="694" spans="1:27">
      <c r="A694" s="14"/>
      <c r="B694" s="2"/>
      <c r="C694" s="2"/>
      <c r="D694" s="2"/>
      <c r="E694" s="2"/>
      <c r="F694" s="15"/>
      <c r="G694" s="8"/>
      <c r="H694" s="8"/>
      <c r="I694" s="8"/>
      <c r="J694" s="8"/>
      <c r="K694" s="10"/>
      <c r="L694" s="8"/>
      <c r="M694" s="8"/>
      <c r="N694" s="8"/>
      <c r="O694" s="8"/>
      <c r="P694" s="10"/>
      <c r="Q694" s="8"/>
      <c r="R694" s="8"/>
      <c r="S694" s="8"/>
      <c r="T694" s="8"/>
      <c r="U694" s="10"/>
      <c r="V694" s="8"/>
      <c r="W694" s="8"/>
      <c r="X694" s="8"/>
      <c r="Y694" s="8"/>
      <c r="Z694" s="10"/>
      <c r="AA694" s="8"/>
    </row>
    <row r="695" spans="1:27">
      <c r="A695" s="14"/>
      <c r="B695" s="2"/>
      <c r="C695" s="2"/>
      <c r="D695" s="2"/>
      <c r="E695" s="2"/>
      <c r="F695" s="15"/>
      <c r="G695" s="8"/>
      <c r="H695" s="8"/>
      <c r="I695" s="8"/>
      <c r="J695" s="8"/>
      <c r="K695" s="10"/>
      <c r="L695" s="8"/>
      <c r="M695" s="8"/>
      <c r="N695" s="8"/>
      <c r="O695" s="8"/>
      <c r="P695" s="10"/>
      <c r="Q695" s="8"/>
      <c r="R695" s="8"/>
      <c r="S695" s="8"/>
      <c r="T695" s="8"/>
      <c r="U695" s="10"/>
      <c r="V695" s="8"/>
      <c r="W695" s="8"/>
      <c r="X695" s="8"/>
      <c r="Y695" s="8"/>
      <c r="Z695" s="10"/>
      <c r="AA695" s="8"/>
    </row>
    <row r="696" spans="1:27">
      <c r="A696" s="14"/>
      <c r="B696" s="2"/>
      <c r="C696" s="2"/>
      <c r="D696" s="2"/>
      <c r="E696" s="2"/>
      <c r="F696" s="15"/>
      <c r="G696" s="8"/>
      <c r="H696" s="8"/>
      <c r="I696" s="8"/>
      <c r="J696" s="8"/>
      <c r="K696" s="10"/>
      <c r="L696" s="8"/>
      <c r="M696" s="8"/>
      <c r="N696" s="8"/>
      <c r="O696" s="8"/>
      <c r="P696" s="10"/>
      <c r="Q696" s="8"/>
      <c r="R696" s="8"/>
      <c r="S696" s="8"/>
      <c r="T696" s="8"/>
      <c r="U696" s="10"/>
      <c r="V696" s="8"/>
      <c r="W696" s="8"/>
      <c r="X696" s="8"/>
      <c r="Y696" s="8"/>
      <c r="Z696" s="10"/>
      <c r="AA696" s="8"/>
    </row>
    <row r="697" spans="1:27">
      <c r="A697" s="14"/>
      <c r="B697" s="2"/>
      <c r="C697" s="2"/>
      <c r="D697" s="2"/>
      <c r="E697" s="2"/>
      <c r="F697" s="15"/>
      <c r="G697" s="9"/>
      <c r="H697" s="9"/>
      <c r="I697" s="9"/>
      <c r="J697" s="9"/>
      <c r="K697" s="11"/>
      <c r="L697" s="9"/>
      <c r="M697" s="9"/>
      <c r="N697" s="9"/>
      <c r="O697" s="9"/>
      <c r="P697" s="11"/>
      <c r="Q697" s="9"/>
      <c r="R697" s="9"/>
      <c r="S697" s="9"/>
      <c r="T697" s="9"/>
      <c r="U697" s="11"/>
      <c r="V697" s="9"/>
      <c r="W697" s="9"/>
      <c r="X697" s="9"/>
      <c r="Y697" s="9"/>
      <c r="Z697" s="11"/>
      <c r="AA697" s="9"/>
    </row>
    <row r="698" spans="1:27">
      <c r="A698" s="14"/>
      <c r="B698" s="2"/>
      <c r="C698" s="2"/>
      <c r="D698" s="2"/>
      <c r="E698" s="2"/>
      <c r="F698" s="15"/>
      <c r="G698" s="9"/>
      <c r="H698" s="9"/>
      <c r="I698" s="9"/>
      <c r="J698" s="9"/>
      <c r="K698" s="11"/>
      <c r="L698" s="9"/>
      <c r="M698" s="9"/>
      <c r="N698" s="9"/>
      <c r="O698" s="9"/>
      <c r="P698" s="11"/>
      <c r="Q698" s="9"/>
      <c r="R698" s="9"/>
      <c r="S698" s="9"/>
      <c r="T698" s="9"/>
      <c r="U698" s="11"/>
      <c r="V698" s="9"/>
      <c r="W698" s="9"/>
      <c r="X698" s="9"/>
      <c r="Y698" s="9"/>
      <c r="Z698" s="11"/>
      <c r="AA698" s="9"/>
    </row>
    <row r="699" spans="1:27">
      <c r="A699" s="14"/>
      <c r="B699" s="2"/>
      <c r="C699" s="2"/>
      <c r="D699" s="2"/>
      <c r="E699" s="2"/>
      <c r="F699" s="15"/>
      <c r="G699" s="9"/>
      <c r="H699" s="9"/>
      <c r="I699" s="9"/>
      <c r="J699" s="9"/>
      <c r="K699" s="11"/>
      <c r="L699" s="9"/>
      <c r="M699" s="9"/>
      <c r="N699" s="9"/>
      <c r="O699" s="9"/>
      <c r="P699" s="11"/>
      <c r="Q699" s="9"/>
      <c r="R699" s="9"/>
      <c r="S699" s="9"/>
      <c r="T699" s="9"/>
      <c r="U699" s="11"/>
      <c r="V699" s="9"/>
      <c r="W699" s="9"/>
      <c r="X699" s="9"/>
      <c r="Y699" s="9"/>
      <c r="Z699" s="11"/>
      <c r="AA699" s="9"/>
    </row>
    <row r="700" spans="1:27">
      <c r="A700" s="14"/>
      <c r="B700" s="2"/>
      <c r="C700" s="2"/>
      <c r="D700" s="2"/>
      <c r="E700" s="2"/>
      <c r="F700" s="15"/>
      <c r="G700" s="9"/>
      <c r="H700" s="9"/>
      <c r="I700" s="9"/>
      <c r="J700" s="9"/>
      <c r="K700" s="11"/>
      <c r="L700" s="9"/>
      <c r="M700" s="9"/>
      <c r="N700" s="9"/>
      <c r="O700" s="9"/>
      <c r="P700" s="11"/>
      <c r="Q700" s="9"/>
      <c r="R700" s="9"/>
      <c r="S700" s="9"/>
      <c r="T700" s="9"/>
      <c r="U700" s="11"/>
      <c r="V700" s="9"/>
      <c r="W700" s="9"/>
      <c r="X700" s="9"/>
      <c r="Y700" s="9"/>
      <c r="Z700" s="11"/>
      <c r="AA700" s="9"/>
    </row>
    <row r="701" spans="1:27">
      <c r="A701" s="14"/>
      <c r="B701" s="2"/>
      <c r="C701" s="2"/>
      <c r="D701" s="2"/>
      <c r="E701" s="2"/>
      <c r="F701" s="15"/>
      <c r="G701" s="9"/>
      <c r="H701" s="9"/>
      <c r="I701" s="9"/>
      <c r="J701" s="9"/>
      <c r="K701" s="11"/>
      <c r="L701" s="9"/>
      <c r="M701" s="9"/>
      <c r="N701" s="9"/>
      <c r="O701" s="9"/>
      <c r="P701" s="11"/>
      <c r="Q701" s="9"/>
      <c r="R701" s="9"/>
      <c r="S701" s="9"/>
      <c r="T701" s="9"/>
      <c r="U701" s="11"/>
      <c r="V701" s="9"/>
      <c r="W701" s="9"/>
      <c r="X701" s="9"/>
      <c r="Y701" s="9"/>
      <c r="Z701" s="11"/>
      <c r="AA701" s="9"/>
    </row>
    <row r="702" spans="1:27">
      <c r="A702" s="14"/>
      <c r="B702" s="2"/>
      <c r="C702" s="2"/>
      <c r="D702" s="2"/>
      <c r="E702" s="2"/>
      <c r="F702" s="15"/>
      <c r="G702" s="8"/>
      <c r="H702" s="8"/>
      <c r="I702" s="8"/>
      <c r="J702" s="8"/>
      <c r="K702" s="10"/>
      <c r="L702" s="8"/>
      <c r="M702" s="8"/>
      <c r="N702" s="8"/>
      <c r="O702" s="8"/>
      <c r="P702" s="10"/>
      <c r="Q702" s="8"/>
      <c r="R702" s="8"/>
      <c r="S702" s="8"/>
      <c r="T702" s="8"/>
      <c r="U702" s="10"/>
      <c r="V702" s="8"/>
      <c r="W702" s="8"/>
      <c r="X702" s="8"/>
      <c r="Y702" s="8"/>
      <c r="Z702" s="10"/>
      <c r="AA702" s="8"/>
    </row>
    <row r="703" spans="1:27">
      <c r="A703" s="14"/>
      <c r="B703" s="2"/>
      <c r="C703" s="2"/>
      <c r="D703" s="2"/>
      <c r="E703" s="2"/>
      <c r="F703" s="15"/>
      <c r="G703" s="8"/>
      <c r="H703" s="8"/>
      <c r="I703" s="8"/>
      <c r="J703" s="8"/>
      <c r="K703" s="10"/>
      <c r="L703" s="8"/>
      <c r="M703" s="8"/>
      <c r="N703" s="8"/>
      <c r="O703" s="8"/>
      <c r="P703" s="10"/>
      <c r="Q703" s="8"/>
      <c r="R703" s="8"/>
      <c r="S703" s="8"/>
      <c r="T703" s="8"/>
      <c r="U703" s="10"/>
      <c r="V703" s="8"/>
      <c r="W703" s="8"/>
      <c r="X703" s="8"/>
      <c r="Y703" s="8"/>
      <c r="Z703" s="10"/>
      <c r="AA703" s="8"/>
    </row>
    <row r="704" spans="1:27">
      <c r="A704" s="14"/>
      <c r="B704" s="2"/>
      <c r="C704" s="2"/>
      <c r="D704" s="2"/>
      <c r="E704" s="2"/>
      <c r="F704" s="15"/>
      <c r="G704" s="8"/>
      <c r="H704" s="8"/>
      <c r="I704" s="8"/>
      <c r="J704" s="8"/>
      <c r="K704" s="10"/>
      <c r="L704" s="8"/>
      <c r="M704" s="8"/>
      <c r="N704" s="8"/>
      <c r="O704" s="8"/>
      <c r="P704" s="10"/>
      <c r="Q704" s="8"/>
      <c r="R704" s="8"/>
      <c r="S704" s="8"/>
      <c r="T704" s="8"/>
      <c r="U704" s="10"/>
      <c r="V704" s="8"/>
      <c r="W704" s="8"/>
      <c r="X704" s="8"/>
      <c r="Y704" s="8"/>
      <c r="Z704" s="10"/>
      <c r="AA704" s="8"/>
    </row>
    <row r="705" spans="1:27">
      <c r="A705" s="14"/>
      <c r="B705" s="2"/>
      <c r="C705" s="2"/>
      <c r="D705" s="2"/>
      <c r="E705" s="2"/>
      <c r="F705" s="15"/>
      <c r="G705" s="8"/>
      <c r="H705" s="8"/>
      <c r="I705" s="8"/>
      <c r="J705" s="8"/>
      <c r="K705" s="10"/>
      <c r="L705" s="8"/>
      <c r="M705" s="8"/>
      <c r="N705" s="8"/>
      <c r="O705" s="8"/>
      <c r="P705" s="10"/>
      <c r="Q705" s="8"/>
      <c r="R705" s="8"/>
      <c r="S705" s="8"/>
      <c r="T705" s="8"/>
      <c r="U705" s="10"/>
      <c r="V705" s="8"/>
      <c r="W705" s="8"/>
      <c r="X705" s="8"/>
      <c r="Y705" s="8"/>
      <c r="Z705" s="10"/>
      <c r="AA705" s="8"/>
    </row>
    <row r="706" spans="1:27">
      <c r="A706" s="14"/>
      <c r="B706" s="2"/>
      <c r="C706" s="2"/>
      <c r="D706" s="2"/>
      <c r="E706" s="2"/>
      <c r="F706" s="15"/>
      <c r="G706" s="8"/>
      <c r="H706" s="8"/>
      <c r="I706" s="8"/>
      <c r="J706" s="8"/>
      <c r="K706" s="10"/>
      <c r="L706" s="8"/>
      <c r="M706" s="8"/>
      <c r="N706" s="8"/>
      <c r="O706" s="8"/>
      <c r="P706" s="10"/>
      <c r="Q706" s="8"/>
      <c r="R706" s="8"/>
      <c r="S706" s="8"/>
      <c r="T706" s="8"/>
      <c r="U706" s="10"/>
      <c r="V706" s="8"/>
      <c r="W706" s="8"/>
      <c r="X706" s="8"/>
      <c r="Y706" s="8"/>
      <c r="Z706" s="10"/>
      <c r="AA706" s="8"/>
    </row>
    <row r="707" spans="1:27">
      <c r="A707" s="14"/>
      <c r="B707" s="2"/>
      <c r="C707" s="2"/>
      <c r="D707" s="2"/>
      <c r="E707" s="2"/>
      <c r="F707" s="15"/>
      <c r="G707" s="9"/>
      <c r="H707" s="9"/>
      <c r="I707" s="9"/>
      <c r="J707" s="9"/>
      <c r="K707" s="11"/>
      <c r="L707" s="9"/>
      <c r="M707" s="9"/>
      <c r="N707" s="9"/>
      <c r="O707" s="9"/>
      <c r="P707" s="11"/>
      <c r="Q707" s="9"/>
      <c r="R707" s="9"/>
      <c r="S707" s="9"/>
      <c r="T707" s="9"/>
      <c r="U707" s="11"/>
      <c r="V707" s="9"/>
      <c r="W707" s="9"/>
      <c r="X707" s="9"/>
      <c r="Y707" s="9"/>
      <c r="Z707" s="11"/>
      <c r="AA707" s="9"/>
    </row>
    <row r="708" spans="1:27">
      <c r="A708" s="14"/>
      <c r="B708" s="2"/>
      <c r="C708" s="2"/>
      <c r="D708" s="2"/>
      <c r="E708" s="2"/>
      <c r="F708" s="15"/>
      <c r="G708" s="9"/>
      <c r="H708" s="9"/>
      <c r="I708" s="9"/>
      <c r="J708" s="9"/>
      <c r="K708" s="11"/>
      <c r="L708" s="9"/>
      <c r="M708" s="9"/>
      <c r="N708" s="9"/>
      <c r="O708" s="9"/>
      <c r="P708" s="11"/>
      <c r="Q708" s="9"/>
      <c r="R708" s="9"/>
      <c r="S708" s="9"/>
      <c r="T708" s="9"/>
      <c r="U708" s="11"/>
      <c r="V708" s="9"/>
      <c r="W708" s="9"/>
      <c r="X708" s="9"/>
      <c r="Y708" s="9"/>
      <c r="Z708" s="11"/>
      <c r="AA708" s="9"/>
    </row>
    <row r="709" spans="1:27">
      <c r="A709" s="14"/>
      <c r="B709" s="2"/>
      <c r="C709" s="2"/>
      <c r="D709" s="2"/>
      <c r="E709" s="2"/>
      <c r="F709" s="15"/>
      <c r="G709" s="9"/>
      <c r="H709" s="9"/>
      <c r="I709" s="9"/>
      <c r="J709" s="9"/>
      <c r="K709" s="11"/>
      <c r="L709" s="9"/>
      <c r="M709" s="9"/>
      <c r="N709" s="9"/>
      <c r="O709" s="9"/>
      <c r="P709" s="11"/>
      <c r="Q709" s="9"/>
      <c r="R709" s="9"/>
      <c r="S709" s="9"/>
      <c r="T709" s="9"/>
      <c r="U709" s="11"/>
      <c r="V709" s="9"/>
      <c r="W709" s="9"/>
      <c r="X709" s="9"/>
      <c r="Y709" s="9"/>
      <c r="Z709" s="11"/>
      <c r="AA709" s="9"/>
    </row>
    <row r="710" spans="1:27">
      <c r="A710" s="14"/>
      <c r="B710" s="2"/>
      <c r="C710" s="2"/>
      <c r="D710" s="2"/>
      <c r="E710" s="2"/>
      <c r="F710" s="15"/>
      <c r="G710" s="9"/>
      <c r="H710" s="9"/>
      <c r="I710" s="9"/>
      <c r="J710" s="9"/>
      <c r="K710" s="11"/>
      <c r="L710" s="9"/>
      <c r="M710" s="9"/>
      <c r="N710" s="9"/>
      <c r="O710" s="9"/>
      <c r="P710" s="11"/>
      <c r="Q710" s="9"/>
      <c r="R710" s="9"/>
      <c r="S710" s="9"/>
      <c r="T710" s="9"/>
      <c r="U710" s="11"/>
      <c r="V710" s="9"/>
      <c r="W710" s="9"/>
      <c r="X710" s="9"/>
      <c r="Y710" s="9"/>
      <c r="Z710" s="11"/>
      <c r="AA710" s="9"/>
    </row>
    <row r="711" spans="1:27">
      <c r="A711" s="14"/>
      <c r="B711" s="2"/>
      <c r="C711" s="2"/>
      <c r="D711" s="2"/>
      <c r="E711" s="2"/>
      <c r="F711" s="15"/>
      <c r="G711" s="9"/>
      <c r="H711" s="9"/>
      <c r="I711" s="9"/>
      <c r="J711" s="9"/>
      <c r="K711" s="11"/>
      <c r="L711" s="9"/>
      <c r="M711" s="9"/>
      <c r="N711" s="9"/>
      <c r="O711" s="9"/>
      <c r="P711" s="11"/>
      <c r="Q711" s="9"/>
      <c r="R711" s="9"/>
      <c r="S711" s="9"/>
      <c r="T711" s="9"/>
      <c r="U711" s="11"/>
      <c r="V711" s="9"/>
      <c r="W711" s="9"/>
      <c r="X711" s="9"/>
      <c r="Y711" s="9"/>
      <c r="Z711" s="11"/>
      <c r="AA711" s="9"/>
    </row>
    <row r="712" spans="1:27">
      <c r="A712" s="14"/>
      <c r="B712" s="2"/>
      <c r="C712" s="2"/>
      <c r="D712" s="2"/>
      <c r="E712" s="2"/>
      <c r="F712" s="15"/>
      <c r="G712" s="8"/>
      <c r="H712" s="8"/>
      <c r="I712" s="8"/>
      <c r="J712" s="8"/>
      <c r="K712" s="10"/>
      <c r="L712" s="8"/>
      <c r="M712" s="8"/>
      <c r="N712" s="8"/>
      <c r="O712" s="8"/>
      <c r="P712" s="10"/>
      <c r="Q712" s="8"/>
      <c r="R712" s="8"/>
      <c r="S712" s="8"/>
      <c r="T712" s="8"/>
      <c r="U712" s="10"/>
      <c r="V712" s="8"/>
      <c r="W712" s="8"/>
      <c r="X712" s="8"/>
      <c r="Y712" s="8"/>
      <c r="Z712" s="10"/>
      <c r="AA712" s="8"/>
    </row>
    <row r="713" spans="1:27">
      <c r="A713" s="14"/>
      <c r="B713" s="2"/>
      <c r="C713" s="2"/>
      <c r="D713" s="2"/>
      <c r="E713" s="2"/>
      <c r="F713" s="15"/>
      <c r="G713" s="8"/>
      <c r="H713" s="8"/>
      <c r="I713" s="8"/>
      <c r="J713" s="8"/>
      <c r="K713" s="10"/>
      <c r="L713" s="8"/>
      <c r="M713" s="8"/>
      <c r="N713" s="8"/>
      <c r="O713" s="8"/>
      <c r="P713" s="10"/>
      <c r="Q713" s="8"/>
      <c r="R713" s="8"/>
      <c r="S713" s="8"/>
      <c r="T713" s="8"/>
      <c r="U713" s="10"/>
      <c r="V713" s="8"/>
      <c r="W713" s="8"/>
      <c r="X713" s="8"/>
      <c r="Y713" s="8"/>
      <c r="Z713" s="10"/>
      <c r="AA713" s="8"/>
    </row>
    <row r="714" spans="1:27">
      <c r="A714" s="14"/>
      <c r="B714" s="2"/>
      <c r="C714" s="2"/>
      <c r="D714" s="2"/>
      <c r="E714" s="2"/>
      <c r="F714" s="15"/>
      <c r="G714" s="8"/>
      <c r="H714" s="8"/>
      <c r="I714" s="8"/>
      <c r="J714" s="8"/>
      <c r="K714" s="10"/>
      <c r="L714" s="8"/>
      <c r="M714" s="8"/>
      <c r="N714" s="8"/>
      <c r="O714" s="8"/>
      <c r="P714" s="10"/>
      <c r="Q714" s="8"/>
      <c r="R714" s="8"/>
      <c r="S714" s="8"/>
      <c r="T714" s="8"/>
      <c r="U714" s="10"/>
      <c r="V714" s="8"/>
      <c r="W714" s="8"/>
      <c r="X714" s="8"/>
      <c r="Y714" s="8"/>
      <c r="Z714" s="10"/>
      <c r="AA714" s="8"/>
    </row>
    <row r="715" spans="1:27">
      <c r="A715" s="14"/>
      <c r="B715" s="2"/>
      <c r="C715" s="2"/>
      <c r="D715" s="2"/>
      <c r="E715" s="2"/>
      <c r="F715" s="15"/>
      <c r="G715" s="8"/>
      <c r="H715" s="8"/>
      <c r="I715" s="8"/>
      <c r="J715" s="8"/>
      <c r="K715" s="10"/>
      <c r="L715" s="8"/>
      <c r="M715" s="8"/>
      <c r="N715" s="8"/>
      <c r="O715" s="8"/>
      <c r="P715" s="10"/>
      <c r="Q715" s="8"/>
      <c r="R715" s="8"/>
      <c r="S715" s="8"/>
      <c r="T715" s="8"/>
      <c r="U715" s="10"/>
      <c r="V715" s="8"/>
      <c r="W715" s="8"/>
      <c r="X715" s="8"/>
      <c r="Y715" s="8"/>
      <c r="Z715" s="10"/>
      <c r="AA715" s="8"/>
    </row>
    <row r="716" spans="1:27">
      <c r="A716" s="14"/>
      <c r="B716" s="2"/>
      <c r="C716" s="2"/>
      <c r="D716" s="2"/>
      <c r="E716" s="2"/>
      <c r="F716" s="15"/>
      <c r="G716" s="8"/>
      <c r="H716" s="8"/>
      <c r="I716" s="8"/>
      <c r="J716" s="8"/>
      <c r="K716" s="10"/>
      <c r="L716" s="8"/>
      <c r="M716" s="8"/>
      <c r="N716" s="8"/>
      <c r="O716" s="8"/>
      <c r="P716" s="10"/>
      <c r="Q716" s="8"/>
      <c r="R716" s="8"/>
      <c r="S716" s="8"/>
      <c r="T716" s="8"/>
      <c r="U716" s="10"/>
      <c r="V716" s="8"/>
      <c r="W716" s="8"/>
      <c r="X716" s="8"/>
      <c r="Y716" s="8"/>
      <c r="Z716" s="10"/>
      <c r="AA716" s="8"/>
    </row>
    <row r="717" spans="1:27">
      <c r="A717" s="14"/>
      <c r="B717" s="2"/>
      <c r="C717" s="2"/>
      <c r="D717" s="2"/>
      <c r="E717" s="2"/>
      <c r="F717" s="15"/>
      <c r="G717" s="9"/>
      <c r="H717" s="9"/>
      <c r="I717" s="9"/>
      <c r="J717" s="9"/>
      <c r="K717" s="11"/>
      <c r="L717" s="9"/>
      <c r="M717" s="9"/>
      <c r="N717" s="9"/>
      <c r="O717" s="9"/>
      <c r="P717" s="11"/>
      <c r="Q717" s="9"/>
      <c r="R717" s="9"/>
      <c r="S717" s="9"/>
      <c r="T717" s="9"/>
      <c r="U717" s="11"/>
      <c r="V717" s="9"/>
      <c r="W717" s="9"/>
      <c r="X717" s="9"/>
      <c r="Y717" s="9"/>
      <c r="Z717" s="11"/>
      <c r="AA717" s="9"/>
    </row>
    <row r="718" spans="1:27">
      <c r="A718" s="14"/>
      <c r="B718" s="2"/>
      <c r="C718" s="2"/>
      <c r="D718" s="2"/>
      <c r="E718" s="2"/>
      <c r="F718" s="15"/>
      <c r="G718" s="9"/>
      <c r="H718" s="9"/>
      <c r="I718" s="9"/>
      <c r="J718" s="9"/>
      <c r="K718" s="11"/>
      <c r="L718" s="9"/>
      <c r="M718" s="9"/>
      <c r="N718" s="9"/>
      <c r="O718" s="9"/>
      <c r="P718" s="11"/>
      <c r="Q718" s="9"/>
      <c r="R718" s="9"/>
      <c r="S718" s="9"/>
      <c r="T718" s="9"/>
      <c r="U718" s="11"/>
      <c r="V718" s="9"/>
      <c r="W718" s="9"/>
      <c r="X718" s="9"/>
      <c r="Y718" s="9"/>
      <c r="Z718" s="11"/>
      <c r="AA718" s="9"/>
    </row>
    <row r="719" spans="1:27">
      <c r="A719" s="14"/>
      <c r="B719" s="2"/>
      <c r="C719" s="2"/>
      <c r="D719" s="2"/>
      <c r="E719" s="2"/>
      <c r="F719" s="15"/>
      <c r="G719" s="9"/>
      <c r="H719" s="9"/>
      <c r="I719" s="9"/>
      <c r="J719" s="9"/>
      <c r="K719" s="11"/>
      <c r="L719" s="9"/>
      <c r="M719" s="9"/>
      <c r="N719" s="9"/>
      <c r="O719" s="9"/>
      <c r="P719" s="11"/>
      <c r="Q719" s="9"/>
      <c r="R719" s="9"/>
      <c r="S719" s="9"/>
      <c r="T719" s="9"/>
      <c r="U719" s="11"/>
      <c r="V719" s="9"/>
      <c r="W719" s="9"/>
      <c r="X719" s="9"/>
      <c r="Y719" s="9"/>
      <c r="Z719" s="11"/>
      <c r="AA719" s="9"/>
    </row>
    <row r="720" spans="1:27">
      <c r="A720" s="14"/>
      <c r="B720" s="2"/>
      <c r="C720" s="2"/>
      <c r="D720" s="2"/>
      <c r="E720" s="2"/>
      <c r="F720" s="15"/>
      <c r="G720" s="9"/>
      <c r="H720" s="9"/>
      <c r="I720" s="9"/>
      <c r="J720" s="9"/>
      <c r="K720" s="11"/>
      <c r="L720" s="9"/>
      <c r="M720" s="9"/>
      <c r="N720" s="9"/>
      <c r="O720" s="9"/>
      <c r="P720" s="11"/>
      <c r="Q720" s="9"/>
      <c r="R720" s="9"/>
      <c r="S720" s="9"/>
      <c r="T720" s="9"/>
      <c r="U720" s="11"/>
      <c r="V720" s="9"/>
      <c r="W720" s="9"/>
      <c r="X720" s="9"/>
      <c r="Y720" s="9"/>
      <c r="Z720" s="11"/>
      <c r="AA720" s="9"/>
    </row>
    <row r="721" spans="1:27">
      <c r="A721" s="14"/>
      <c r="B721" s="2"/>
      <c r="C721" s="2"/>
      <c r="D721" s="2"/>
      <c r="E721" s="2"/>
      <c r="F721" s="15"/>
      <c r="G721" s="9"/>
      <c r="H721" s="9"/>
      <c r="I721" s="9"/>
      <c r="J721" s="9"/>
      <c r="K721" s="11"/>
      <c r="L721" s="9"/>
      <c r="M721" s="9"/>
      <c r="N721" s="9"/>
      <c r="O721" s="9"/>
      <c r="P721" s="11"/>
      <c r="Q721" s="9"/>
      <c r="R721" s="9"/>
      <c r="S721" s="9"/>
      <c r="T721" s="9"/>
      <c r="U721" s="11"/>
      <c r="V721" s="9"/>
      <c r="W721" s="9"/>
      <c r="X721" s="9"/>
      <c r="Y721" s="9"/>
      <c r="Z721" s="11"/>
      <c r="AA721" s="9"/>
    </row>
    <row r="722" spans="1:27">
      <c r="A722" s="14"/>
      <c r="B722" s="2"/>
      <c r="C722" s="2"/>
      <c r="D722" s="2"/>
      <c r="E722" s="2"/>
      <c r="F722" s="15"/>
      <c r="G722" s="8"/>
      <c r="H722" s="8"/>
      <c r="I722" s="8"/>
      <c r="J722" s="8"/>
      <c r="K722" s="10"/>
      <c r="L722" s="8"/>
      <c r="M722" s="8"/>
      <c r="N722" s="8"/>
      <c r="O722" s="8"/>
      <c r="P722" s="10"/>
      <c r="Q722" s="8"/>
      <c r="R722" s="8"/>
      <c r="S722" s="8"/>
      <c r="T722" s="8"/>
      <c r="U722" s="10"/>
      <c r="V722" s="8"/>
      <c r="W722" s="8"/>
      <c r="X722" s="8"/>
      <c r="Y722" s="8"/>
      <c r="Z722" s="10"/>
      <c r="AA722" s="8"/>
    </row>
    <row r="723" spans="1:27">
      <c r="A723" s="14"/>
      <c r="B723" s="2"/>
      <c r="C723" s="2"/>
      <c r="D723" s="2"/>
      <c r="E723" s="2"/>
      <c r="F723" s="15"/>
      <c r="G723" s="8"/>
      <c r="H723" s="8"/>
      <c r="I723" s="8"/>
      <c r="J723" s="8"/>
      <c r="K723" s="10"/>
      <c r="L723" s="8"/>
      <c r="M723" s="8"/>
      <c r="N723" s="8"/>
      <c r="O723" s="8"/>
      <c r="P723" s="10"/>
      <c r="Q723" s="8"/>
      <c r="R723" s="8"/>
      <c r="S723" s="8"/>
      <c r="T723" s="8"/>
      <c r="U723" s="10"/>
      <c r="V723" s="8"/>
      <c r="W723" s="8"/>
      <c r="X723" s="8"/>
      <c r="Y723" s="8"/>
      <c r="Z723" s="10"/>
      <c r="AA723" s="8"/>
    </row>
    <row r="724" spans="1:27">
      <c r="A724" s="14"/>
      <c r="B724" s="2"/>
      <c r="C724" s="2"/>
      <c r="D724" s="2"/>
      <c r="E724" s="2"/>
      <c r="F724" s="15"/>
      <c r="G724" s="8"/>
      <c r="H724" s="8"/>
      <c r="I724" s="8"/>
      <c r="J724" s="8"/>
      <c r="K724" s="10"/>
      <c r="L724" s="8"/>
      <c r="M724" s="8"/>
      <c r="N724" s="8"/>
      <c r="O724" s="8"/>
      <c r="P724" s="10"/>
      <c r="Q724" s="8"/>
      <c r="R724" s="8"/>
      <c r="S724" s="8"/>
      <c r="T724" s="8"/>
      <c r="U724" s="10"/>
      <c r="V724" s="8"/>
      <c r="W724" s="8"/>
      <c r="X724" s="8"/>
      <c r="Y724" s="8"/>
      <c r="Z724" s="10"/>
      <c r="AA724" s="8"/>
    </row>
    <row r="725" spans="1:27">
      <c r="A725" s="14"/>
      <c r="B725" s="2"/>
      <c r="C725" s="2"/>
      <c r="D725" s="2"/>
      <c r="E725" s="2"/>
      <c r="F725" s="15"/>
      <c r="G725" s="8"/>
      <c r="H725" s="8"/>
      <c r="I725" s="8"/>
      <c r="J725" s="8"/>
      <c r="K725" s="10"/>
      <c r="L725" s="8"/>
      <c r="M725" s="8"/>
      <c r="N725" s="8"/>
      <c r="O725" s="8"/>
      <c r="P725" s="10"/>
      <c r="Q725" s="8"/>
      <c r="R725" s="8"/>
      <c r="S725" s="8"/>
      <c r="T725" s="8"/>
      <c r="U725" s="10"/>
      <c r="V725" s="8"/>
      <c r="W725" s="8"/>
      <c r="X725" s="8"/>
      <c r="Y725" s="8"/>
      <c r="Z725" s="10"/>
      <c r="AA725" s="8"/>
    </row>
    <row r="726" spans="1:27">
      <c r="A726" s="14"/>
      <c r="B726" s="2"/>
      <c r="C726" s="2"/>
      <c r="D726" s="2"/>
      <c r="E726" s="2"/>
      <c r="F726" s="15"/>
      <c r="G726" s="8"/>
      <c r="H726" s="8"/>
      <c r="I726" s="8"/>
      <c r="J726" s="8"/>
      <c r="K726" s="10"/>
      <c r="L726" s="8"/>
      <c r="M726" s="8"/>
      <c r="N726" s="8"/>
      <c r="O726" s="8"/>
      <c r="P726" s="10"/>
      <c r="Q726" s="8"/>
      <c r="R726" s="8"/>
      <c r="S726" s="8"/>
      <c r="T726" s="8"/>
      <c r="U726" s="10"/>
      <c r="V726" s="8"/>
      <c r="W726" s="8"/>
      <c r="X726" s="8"/>
      <c r="Y726" s="8"/>
      <c r="Z726" s="10"/>
      <c r="AA726" s="8"/>
    </row>
    <row r="727" spans="1:27">
      <c r="A727" s="14"/>
      <c r="B727" s="2"/>
      <c r="C727" s="2"/>
      <c r="D727" s="2"/>
      <c r="E727" s="2"/>
      <c r="F727" s="15"/>
      <c r="G727" s="9"/>
      <c r="H727" s="9"/>
      <c r="I727" s="9"/>
      <c r="J727" s="9"/>
      <c r="K727" s="11"/>
      <c r="L727" s="9"/>
      <c r="M727" s="9"/>
      <c r="N727" s="9"/>
      <c r="O727" s="9"/>
      <c r="P727" s="11"/>
      <c r="Q727" s="9"/>
      <c r="R727" s="9"/>
      <c r="S727" s="9"/>
      <c r="T727" s="9"/>
      <c r="U727" s="11"/>
      <c r="V727" s="9"/>
      <c r="W727" s="9"/>
      <c r="X727" s="9"/>
      <c r="Y727" s="9"/>
      <c r="Z727" s="11"/>
      <c r="AA727" s="9"/>
    </row>
    <row r="728" spans="1:27">
      <c r="A728" s="14"/>
      <c r="B728" s="2"/>
      <c r="C728" s="2"/>
      <c r="D728" s="2"/>
      <c r="E728" s="2"/>
      <c r="F728" s="15"/>
      <c r="G728" s="9"/>
      <c r="H728" s="9"/>
      <c r="I728" s="9"/>
      <c r="J728" s="9"/>
      <c r="K728" s="11"/>
      <c r="L728" s="9"/>
      <c r="M728" s="9"/>
      <c r="N728" s="9"/>
      <c r="O728" s="9"/>
      <c r="P728" s="11"/>
      <c r="Q728" s="9"/>
      <c r="R728" s="9"/>
      <c r="S728" s="9"/>
      <c r="T728" s="9"/>
      <c r="U728" s="11"/>
      <c r="V728" s="9"/>
      <c r="W728" s="9"/>
      <c r="X728" s="9"/>
      <c r="Y728" s="9"/>
      <c r="Z728" s="11"/>
      <c r="AA728" s="9"/>
    </row>
    <row r="729" spans="1:27">
      <c r="A729" s="14"/>
      <c r="B729" s="2"/>
      <c r="C729" s="2"/>
      <c r="D729" s="2"/>
      <c r="E729" s="2"/>
      <c r="F729" s="15"/>
      <c r="G729" s="9"/>
      <c r="H729" s="9"/>
      <c r="I729" s="9"/>
      <c r="J729" s="9"/>
      <c r="K729" s="11"/>
      <c r="L729" s="9"/>
      <c r="M729" s="9"/>
      <c r="N729" s="9"/>
      <c r="O729" s="9"/>
      <c r="P729" s="11"/>
      <c r="Q729" s="9"/>
      <c r="R729" s="9"/>
      <c r="S729" s="9"/>
      <c r="T729" s="9"/>
      <c r="U729" s="11"/>
      <c r="V729" s="9"/>
      <c r="W729" s="9"/>
      <c r="X729" s="9"/>
      <c r="Y729" s="9"/>
      <c r="Z729" s="11"/>
      <c r="AA729" s="9"/>
    </row>
    <row r="730" spans="1:27">
      <c r="A730" s="14"/>
      <c r="B730" s="2"/>
      <c r="C730" s="2"/>
      <c r="D730" s="2"/>
      <c r="E730" s="2"/>
      <c r="F730" s="15"/>
      <c r="G730" s="9"/>
      <c r="H730" s="9"/>
      <c r="I730" s="9"/>
      <c r="J730" s="9"/>
      <c r="K730" s="11"/>
      <c r="L730" s="9"/>
      <c r="M730" s="9"/>
      <c r="N730" s="9"/>
      <c r="O730" s="9"/>
      <c r="P730" s="11"/>
      <c r="Q730" s="9"/>
      <c r="R730" s="9"/>
      <c r="S730" s="9"/>
      <c r="T730" s="9"/>
      <c r="U730" s="11"/>
      <c r="V730" s="9"/>
      <c r="W730" s="9"/>
      <c r="X730" s="9"/>
      <c r="Y730" s="9"/>
      <c r="Z730" s="11"/>
      <c r="AA730" s="9"/>
    </row>
    <row r="731" spans="1:27">
      <c r="A731" s="14"/>
      <c r="B731" s="2"/>
      <c r="C731" s="2"/>
      <c r="D731" s="2"/>
      <c r="E731" s="2"/>
      <c r="F731" s="15"/>
      <c r="G731" s="9"/>
      <c r="H731" s="9"/>
      <c r="I731" s="9"/>
      <c r="J731" s="9"/>
      <c r="K731" s="11"/>
      <c r="L731" s="9"/>
      <c r="M731" s="9"/>
      <c r="N731" s="9"/>
      <c r="O731" s="9"/>
      <c r="P731" s="11"/>
      <c r="Q731" s="9"/>
      <c r="R731" s="9"/>
      <c r="S731" s="9"/>
      <c r="T731" s="9"/>
      <c r="U731" s="11"/>
      <c r="V731" s="9"/>
      <c r="W731" s="9"/>
      <c r="X731" s="9"/>
      <c r="Y731" s="9"/>
      <c r="Z731" s="11"/>
      <c r="AA731" s="9"/>
    </row>
    <row r="732" spans="1:27">
      <c r="A732" s="14"/>
      <c r="B732" s="2"/>
      <c r="C732" s="2"/>
      <c r="D732" s="2"/>
      <c r="E732" s="2"/>
      <c r="F732" s="15"/>
      <c r="G732" s="8"/>
      <c r="H732" s="8"/>
      <c r="I732" s="8"/>
      <c r="J732" s="8"/>
      <c r="K732" s="10"/>
      <c r="L732" s="8"/>
      <c r="M732" s="8"/>
      <c r="N732" s="8"/>
      <c r="O732" s="8"/>
      <c r="P732" s="10"/>
      <c r="Q732" s="8"/>
      <c r="R732" s="8"/>
      <c r="S732" s="8"/>
      <c r="T732" s="8"/>
      <c r="U732" s="10"/>
      <c r="V732" s="8"/>
      <c r="W732" s="8"/>
      <c r="X732" s="8"/>
      <c r="Y732" s="8"/>
      <c r="Z732" s="10"/>
      <c r="AA732" s="8"/>
    </row>
    <row r="733" spans="1:27">
      <c r="A733" s="14"/>
      <c r="B733" s="2"/>
      <c r="C733" s="2"/>
      <c r="D733" s="2"/>
      <c r="E733" s="2"/>
      <c r="F733" s="15"/>
      <c r="G733" s="8"/>
      <c r="H733" s="8"/>
      <c r="I733" s="8"/>
      <c r="J733" s="8"/>
      <c r="K733" s="10"/>
      <c r="L733" s="8"/>
      <c r="M733" s="8"/>
      <c r="N733" s="8"/>
      <c r="O733" s="8"/>
      <c r="P733" s="10"/>
      <c r="Q733" s="8"/>
      <c r="R733" s="8"/>
      <c r="S733" s="8"/>
      <c r="T733" s="8"/>
      <c r="U733" s="10"/>
      <c r="V733" s="8"/>
      <c r="W733" s="8"/>
      <c r="X733" s="8"/>
      <c r="Y733" s="8"/>
      <c r="Z733" s="10"/>
      <c r="AA733" s="8"/>
    </row>
    <row r="734" spans="1:27">
      <c r="A734" s="14"/>
      <c r="B734" s="2"/>
      <c r="C734" s="2"/>
      <c r="D734" s="2"/>
      <c r="E734" s="2"/>
      <c r="F734" s="15"/>
      <c r="G734" s="8"/>
      <c r="H734" s="8"/>
      <c r="I734" s="8"/>
      <c r="J734" s="8"/>
      <c r="K734" s="10"/>
      <c r="L734" s="8"/>
      <c r="M734" s="8"/>
      <c r="N734" s="8"/>
      <c r="O734" s="8"/>
      <c r="P734" s="10"/>
      <c r="Q734" s="8"/>
      <c r="R734" s="8"/>
      <c r="S734" s="8"/>
      <c r="T734" s="8"/>
      <c r="U734" s="10"/>
      <c r="V734" s="8"/>
      <c r="W734" s="8"/>
      <c r="X734" s="8"/>
      <c r="Y734" s="8"/>
      <c r="Z734" s="10"/>
      <c r="AA734" s="8"/>
    </row>
    <row r="735" spans="1:27">
      <c r="A735" s="14"/>
      <c r="B735" s="2"/>
      <c r="C735" s="2"/>
      <c r="D735" s="2"/>
      <c r="E735" s="2"/>
      <c r="F735" s="15"/>
      <c r="G735" s="8"/>
      <c r="H735" s="8"/>
      <c r="I735" s="8"/>
      <c r="J735" s="8"/>
      <c r="K735" s="10"/>
      <c r="L735" s="8"/>
      <c r="M735" s="8"/>
      <c r="N735" s="8"/>
      <c r="O735" s="8"/>
      <c r="P735" s="10"/>
      <c r="Q735" s="8"/>
      <c r="R735" s="8"/>
      <c r="S735" s="8"/>
      <c r="T735" s="8"/>
      <c r="U735" s="10"/>
      <c r="V735" s="8"/>
      <c r="W735" s="8"/>
      <c r="X735" s="8"/>
      <c r="Y735" s="8"/>
      <c r="Z735" s="10"/>
      <c r="AA735" s="8"/>
    </row>
    <row r="736" spans="1:27">
      <c r="A736" s="14"/>
      <c r="B736" s="2"/>
      <c r="C736" s="2"/>
      <c r="D736" s="2"/>
      <c r="E736" s="2"/>
      <c r="F736" s="15"/>
      <c r="G736" s="8"/>
      <c r="H736" s="8"/>
      <c r="I736" s="8"/>
      <c r="J736" s="8"/>
      <c r="K736" s="10"/>
      <c r="L736" s="8"/>
      <c r="M736" s="8"/>
      <c r="N736" s="8"/>
      <c r="O736" s="8"/>
      <c r="P736" s="10"/>
      <c r="Q736" s="8"/>
      <c r="R736" s="8"/>
      <c r="S736" s="8"/>
      <c r="T736" s="8"/>
      <c r="U736" s="10"/>
      <c r="V736" s="8"/>
      <c r="W736" s="8"/>
      <c r="X736" s="8"/>
      <c r="Y736" s="8"/>
      <c r="Z736" s="10"/>
      <c r="AA736" s="8"/>
    </row>
    <row r="737" spans="1:27">
      <c r="A737" s="14"/>
      <c r="B737" s="2"/>
      <c r="C737" s="2"/>
      <c r="D737" s="2"/>
      <c r="E737" s="2"/>
      <c r="F737" s="15"/>
      <c r="G737" s="9"/>
      <c r="H737" s="9"/>
      <c r="I737" s="9"/>
      <c r="J737" s="9"/>
      <c r="K737" s="11"/>
      <c r="L737" s="9"/>
      <c r="M737" s="9"/>
      <c r="N737" s="9"/>
      <c r="O737" s="9"/>
      <c r="P737" s="11"/>
      <c r="Q737" s="9"/>
      <c r="R737" s="9"/>
      <c r="S737" s="9"/>
      <c r="T737" s="9"/>
      <c r="U737" s="11"/>
      <c r="V737" s="9"/>
      <c r="W737" s="9"/>
      <c r="X737" s="9"/>
      <c r="Y737" s="9"/>
      <c r="Z737" s="11"/>
      <c r="AA737" s="9"/>
    </row>
    <row r="738" spans="1:27">
      <c r="A738" s="14"/>
      <c r="B738" s="2"/>
      <c r="C738" s="2"/>
      <c r="D738" s="2"/>
      <c r="E738" s="2"/>
      <c r="F738" s="15"/>
      <c r="G738" s="9"/>
      <c r="H738" s="9"/>
      <c r="I738" s="9"/>
      <c r="J738" s="9"/>
      <c r="K738" s="11"/>
      <c r="L738" s="9"/>
      <c r="M738" s="9"/>
      <c r="N738" s="9"/>
      <c r="O738" s="9"/>
      <c r="P738" s="11"/>
      <c r="Q738" s="9"/>
      <c r="R738" s="9"/>
      <c r="S738" s="9"/>
      <c r="T738" s="9"/>
      <c r="U738" s="11"/>
      <c r="V738" s="9"/>
      <c r="W738" s="9"/>
      <c r="X738" s="9"/>
      <c r="Y738" s="9"/>
      <c r="Z738" s="11"/>
      <c r="AA738" s="9"/>
    </row>
    <row r="739" spans="1:27">
      <c r="A739" s="14"/>
      <c r="B739" s="2"/>
      <c r="C739" s="2"/>
      <c r="D739" s="2"/>
      <c r="E739" s="2"/>
      <c r="F739" s="15"/>
      <c r="G739" s="9"/>
      <c r="H739" s="9"/>
      <c r="I739" s="9"/>
      <c r="J739" s="9"/>
      <c r="K739" s="11"/>
      <c r="L739" s="9"/>
      <c r="M739" s="9"/>
      <c r="N739" s="9"/>
      <c r="O739" s="9"/>
      <c r="P739" s="11"/>
      <c r="Q739" s="9"/>
      <c r="R739" s="9"/>
      <c r="S739" s="9"/>
      <c r="T739" s="9"/>
      <c r="U739" s="11"/>
      <c r="V739" s="9"/>
      <c r="W739" s="9"/>
      <c r="X739" s="9"/>
      <c r="Y739" s="9"/>
      <c r="Z739" s="11"/>
      <c r="AA739" s="9"/>
    </row>
    <row r="740" spans="1:27">
      <c r="A740" s="14"/>
      <c r="B740" s="2"/>
      <c r="C740" s="2"/>
      <c r="D740" s="2"/>
      <c r="E740" s="2"/>
      <c r="F740" s="15"/>
      <c r="G740" s="9"/>
      <c r="H740" s="9"/>
      <c r="I740" s="9"/>
      <c r="J740" s="9"/>
      <c r="K740" s="11"/>
      <c r="L740" s="9"/>
      <c r="M740" s="9"/>
      <c r="N740" s="9"/>
      <c r="O740" s="9"/>
      <c r="P740" s="11"/>
      <c r="Q740" s="9"/>
      <c r="R740" s="9"/>
      <c r="S740" s="9"/>
      <c r="T740" s="9"/>
      <c r="U740" s="11"/>
      <c r="V740" s="9"/>
      <c r="W740" s="9"/>
      <c r="X740" s="9"/>
      <c r="Y740" s="9"/>
      <c r="Z740" s="11"/>
      <c r="AA740" s="9"/>
    </row>
    <row r="741" spans="1:27">
      <c r="A741" s="14"/>
      <c r="B741" s="2"/>
      <c r="C741" s="2"/>
      <c r="D741" s="2"/>
      <c r="E741" s="2"/>
      <c r="F741" s="15"/>
      <c r="G741" s="9"/>
      <c r="H741" s="9"/>
      <c r="I741" s="9"/>
      <c r="J741" s="9"/>
      <c r="K741" s="11"/>
      <c r="L741" s="9"/>
      <c r="M741" s="9"/>
      <c r="N741" s="9"/>
      <c r="O741" s="9"/>
      <c r="P741" s="11"/>
      <c r="Q741" s="9"/>
      <c r="R741" s="9"/>
      <c r="S741" s="9"/>
      <c r="T741" s="9"/>
      <c r="U741" s="11"/>
      <c r="V741" s="9"/>
      <c r="W741" s="9"/>
      <c r="X741" s="9"/>
      <c r="Y741" s="9"/>
      <c r="Z741" s="11"/>
      <c r="AA741" s="9"/>
    </row>
    <row r="742" spans="1:27">
      <c r="A742" s="14"/>
      <c r="B742" s="2"/>
      <c r="C742" s="2"/>
      <c r="D742" s="2"/>
      <c r="E742" s="2"/>
      <c r="F742" s="15"/>
      <c r="G742" s="8"/>
      <c r="H742" s="8"/>
      <c r="I742" s="8"/>
      <c r="J742" s="8"/>
      <c r="K742" s="10"/>
      <c r="L742" s="8"/>
      <c r="M742" s="8"/>
      <c r="N742" s="8"/>
      <c r="O742" s="8"/>
      <c r="P742" s="10"/>
      <c r="Q742" s="8"/>
      <c r="R742" s="8"/>
      <c r="S742" s="8"/>
      <c r="T742" s="8"/>
      <c r="U742" s="10"/>
      <c r="V742" s="8"/>
      <c r="W742" s="8"/>
      <c r="X742" s="8"/>
      <c r="Y742" s="8"/>
      <c r="Z742" s="10"/>
      <c r="AA742" s="8"/>
    </row>
    <row r="743" spans="1:27">
      <c r="A743" s="14"/>
      <c r="B743" s="2"/>
      <c r="C743" s="2"/>
      <c r="D743" s="2"/>
      <c r="E743" s="2"/>
      <c r="F743" s="15"/>
      <c r="G743" s="8"/>
      <c r="H743" s="8"/>
      <c r="I743" s="8"/>
      <c r="J743" s="8"/>
      <c r="K743" s="10"/>
      <c r="L743" s="8"/>
      <c r="M743" s="8"/>
      <c r="N743" s="8"/>
      <c r="O743" s="8"/>
      <c r="P743" s="10"/>
      <c r="Q743" s="8"/>
      <c r="R743" s="8"/>
      <c r="S743" s="8"/>
      <c r="T743" s="8"/>
      <c r="U743" s="10"/>
      <c r="V743" s="8"/>
      <c r="W743" s="8"/>
      <c r="X743" s="8"/>
      <c r="Y743" s="8"/>
      <c r="Z743" s="10"/>
      <c r="AA743" s="8"/>
    </row>
    <row r="744" spans="1:27">
      <c r="A744" s="14"/>
      <c r="B744" s="2"/>
      <c r="C744" s="2"/>
      <c r="D744" s="2"/>
      <c r="E744" s="2"/>
      <c r="F744" s="15"/>
      <c r="G744" s="8"/>
      <c r="H744" s="8"/>
      <c r="I744" s="8"/>
      <c r="J744" s="8"/>
      <c r="K744" s="10"/>
      <c r="L744" s="8"/>
      <c r="M744" s="8"/>
      <c r="N744" s="8"/>
      <c r="O744" s="8"/>
      <c r="P744" s="10"/>
      <c r="Q744" s="8"/>
      <c r="R744" s="8"/>
      <c r="S744" s="8"/>
      <c r="T744" s="8"/>
      <c r="U744" s="10"/>
      <c r="V744" s="8"/>
      <c r="W744" s="8"/>
      <c r="X744" s="8"/>
      <c r="Y744" s="8"/>
      <c r="Z744" s="10"/>
      <c r="AA744" s="8"/>
    </row>
    <row r="745" spans="1:27">
      <c r="A745" s="14"/>
      <c r="B745" s="2"/>
      <c r="C745" s="2"/>
      <c r="D745" s="2"/>
      <c r="E745" s="2"/>
      <c r="F745" s="15"/>
      <c r="G745" s="8"/>
      <c r="H745" s="8"/>
      <c r="I745" s="8"/>
      <c r="J745" s="8"/>
      <c r="K745" s="10"/>
      <c r="L745" s="8"/>
      <c r="M745" s="8"/>
      <c r="N745" s="8"/>
      <c r="O745" s="8"/>
      <c r="P745" s="10"/>
      <c r="Q745" s="8"/>
      <c r="R745" s="8"/>
      <c r="S745" s="8"/>
      <c r="T745" s="8"/>
      <c r="U745" s="10"/>
      <c r="V745" s="8"/>
      <c r="W745" s="8"/>
      <c r="X745" s="8"/>
      <c r="Y745" s="8"/>
      <c r="Z745" s="10"/>
      <c r="AA745" s="8"/>
    </row>
    <row r="746" spans="1:27">
      <c r="A746" s="14"/>
      <c r="B746" s="2"/>
      <c r="C746" s="2"/>
      <c r="D746" s="2"/>
      <c r="E746" s="2"/>
      <c r="F746" s="15"/>
      <c r="G746" s="8"/>
      <c r="H746" s="8"/>
      <c r="I746" s="8"/>
      <c r="J746" s="8"/>
      <c r="K746" s="10"/>
      <c r="L746" s="8"/>
      <c r="M746" s="8"/>
      <c r="N746" s="8"/>
      <c r="O746" s="8"/>
      <c r="P746" s="10"/>
      <c r="Q746" s="8"/>
      <c r="R746" s="8"/>
      <c r="S746" s="8"/>
      <c r="T746" s="8"/>
      <c r="U746" s="10"/>
      <c r="V746" s="8"/>
      <c r="W746" s="8"/>
      <c r="X746" s="8"/>
      <c r="Y746" s="8"/>
      <c r="Z746" s="10"/>
      <c r="AA746" s="8"/>
    </row>
    <row r="747" spans="1:27">
      <c r="A747" s="14"/>
      <c r="B747" s="2"/>
      <c r="C747" s="2"/>
      <c r="D747" s="2"/>
      <c r="E747" s="2"/>
      <c r="F747" s="15"/>
      <c r="G747" s="9"/>
      <c r="H747" s="9"/>
      <c r="I747" s="9"/>
      <c r="J747" s="9"/>
      <c r="K747" s="11"/>
      <c r="L747" s="9"/>
      <c r="M747" s="9"/>
      <c r="N747" s="9"/>
      <c r="O747" s="9"/>
      <c r="P747" s="11"/>
      <c r="Q747" s="9"/>
      <c r="R747" s="9"/>
      <c r="S747" s="9"/>
      <c r="T747" s="9"/>
      <c r="U747" s="11"/>
      <c r="V747" s="9"/>
      <c r="W747" s="9"/>
      <c r="X747" s="9"/>
      <c r="Y747" s="9"/>
      <c r="Z747" s="11"/>
      <c r="AA747" s="9"/>
    </row>
    <row r="748" spans="1:27">
      <c r="A748" s="14"/>
      <c r="B748" s="2"/>
      <c r="C748" s="2"/>
      <c r="D748" s="2"/>
      <c r="E748" s="2"/>
      <c r="F748" s="15"/>
      <c r="G748" s="9"/>
      <c r="H748" s="9"/>
      <c r="I748" s="9"/>
      <c r="J748" s="9"/>
      <c r="K748" s="11"/>
      <c r="L748" s="9"/>
      <c r="M748" s="9"/>
      <c r="N748" s="9"/>
      <c r="O748" s="9"/>
      <c r="P748" s="11"/>
      <c r="Q748" s="9"/>
      <c r="R748" s="9"/>
      <c r="S748" s="9"/>
      <c r="T748" s="9"/>
      <c r="U748" s="11"/>
      <c r="V748" s="9"/>
      <c r="W748" s="9"/>
      <c r="X748" s="9"/>
      <c r="Y748" s="9"/>
      <c r="Z748" s="11"/>
      <c r="AA748" s="9"/>
    </row>
    <row r="749" spans="1:27">
      <c r="A749" s="14"/>
      <c r="B749" s="2"/>
      <c r="C749" s="2"/>
      <c r="D749" s="2"/>
      <c r="E749" s="2"/>
      <c r="F749" s="15"/>
      <c r="G749" s="9"/>
      <c r="H749" s="9"/>
      <c r="I749" s="9"/>
      <c r="J749" s="9"/>
      <c r="K749" s="11"/>
      <c r="L749" s="9"/>
      <c r="M749" s="9"/>
      <c r="N749" s="9"/>
      <c r="O749" s="9"/>
      <c r="P749" s="11"/>
      <c r="Q749" s="9"/>
      <c r="R749" s="9"/>
      <c r="S749" s="9"/>
      <c r="T749" s="9"/>
      <c r="U749" s="11"/>
      <c r="V749" s="9"/>
      <c r="W749" s="9"/>
      <c r="X749" s="9"/>
      <c r="Y749" s="9"/>
      <c r="Z749" s="11"/>
      <c r="AA749" s="9"/>
    </row>
    <row r="750" spans="1:27">
      <c r="A750" s="14"/>
      <c r="B750" s="2"/>
      <c r="C750" s="2"/>
      <c r="D750" s="2"/>
      <c r="E750" s="2"/>
      <c r="F750" s="15"/>
      <c r="G750" s="9"/>
      <c r="H750" s="9"/>
      <c r="I750" s="9"/>
      <c r="J750" s="9"/>
      <c r="K750" s="11"/>
      <c r="L750" s="9"/>
      <c r="M750" s="9"/>
      <c r="N750" s="9"/>
      <c r="O750" s="9"/>
      <c r="P750" s="11"/>
      <c r="Q750" s="9"/>
      <c r="R750" s="9"/>
      <c r="S750" s="9"/>
      <c r="T750" s="9"/>
      <c r="U750" s="11"/>
      <c r="V750" s="9"/>
      <c r="W750" s="9"/>
      <c r="X750" s="9"/>
      <c r="Y750" s="9"/>
      <c r="Z750" s="11"/>
      <c r="AA750" s="9"/>
    </row>
    <row r="751" spans="1:27">
      <c r="A751" s="14"/>
      <c r="B751" s="2"/>
      <c r="C751" s="2"/>
      <c r="D751" s="2"/>
      <c r="E751" s="2"/>
      <c r="F751" s="15"/>
      <c r="G751" s="9"/>
      <c r="H751" s="9"/>
      <c r="I751" s="9"/>
      <c r="J751" s="9"/>
      <c r="K751" s="11"/>
      <c r="L751" s="9"/>
      <c r="M751" s="9"/>
      <c r="N751" s="9"/>
      <c r="O751" s="9"/>
      <c r="P751" s="11"/>
      <c r="Q751" s="9"/>
      <c r="R751" s="9"/>
      <c r="S751" s="9"/>
      <c r="T751" s="9"/>
      <c r="U751" s="11"/>
      <c r="V751" s="9"/>
      <c r="W751" s="9"/>
      <c r="X751" s="9"/>
      <c r="Y751" s="9"/>
      <c r="Z751" s="11"/>
      <c r="AA751" s="9"/>
    </row>
    <row r="752" spans="1:27">
      <c r="A752" s="14"/>
      <c r="B752" s="2"/>
      <c r="C752" s="2"/>
      <c r="D752" s="2"/>
      <c r="E752" s="2"/>
      <c r="F752" s="15"/>
      <c r="G752" s="8"/>
      <c r="H752" s="8"/>
      <c r="I752" s="8"/>
      <c r="J752" s="8"/>
      <c r="K752" s="10"/>
      <c r="L752" s="8"/>
      <c r="M752" s="8"/>
      <c r="N752" s="8"/>
      <c r="O752" s="8"/>
      <c r="P752" s="10"/>
      <c r="Q752" s="8"/>
      <c r="R752" s="8"/>
      <c r="S752" s="8"/>
      <c r="T752" s="8"/>
      <c r="U752" s="10"/>
      <c r="V752" s="8"/>
      <c r="W752" s="8"/>
      <c r="X752" s="8"/>
      <c r="Y752" s="8"/>
      <c r="Z752" s="10"/>
      <c r="AA752" s="8"/>
    </row>
    <row r="753" spans="1:27">
      <c r="A753" s="14"/>
      <c r="B753" s="2"/>
      <c r="C753" s="2"/>
      <c r="D753" s="2"/>
      <c r="E753" s="2"/>
      <c r="F753" s="15"/>
      <c r="G753" s="8"/>
      <c r="H753" s="8"/>
      <c r="I753" s="8"/>
      <c r="J753" s="8"/>
      <c r="K753" s="10"/>
      <c r="L753" s="8"/>
      <c r="M753" s="8"/>
      <c r="N753" s="8"/>
      <c r="O753" s="8"/>
      <c r="P753" s="10"/>
      <c r="Q753" s="8"/>
      <c r="R753" s="8"/>
      <c r="S753" s="8"/>
      <c r="T753" s="8"/>
      <c r="U753" s="10"/>
      <c r="V753" s="8"/>
      <c r="W753" s="8"/>
      <c r="X753" s="8"/>
      <c r="Y753" s="8"/>
      <c r="Z753" s="10"/>
      <c r="AA753" s="8"/>
    </row>
    <row r="754" spans="1:27">
      <c r="A754" s="14"/>
      <c r="B754" s="2"/>
      <c r="C754" s="2"/>
      <c r="D754" s="2"/>
      <c r="E754" s="2"/>
      <c r="F754" s="15"/>
      <c r="G754" s="8"/>
      <c r="H754" s="8"/>
      <c r="I754" s="8"/>
      <c r="J754" s="8"/>
      <c r="K754" s="10"/>
      <c r="L754" s="8"/>
      <c r="M754" s="8"/>
      <c r="N754" s="8"/>
      <c r="O754" s="8"/>
      <c r="P754" s="10"/>
      <c r="Q754" s="8"/>
      <c r="R754" s="8"/>
      <c r="S754" s="8"/>
      <c r="T754" s="8"/>
      <c r="U754" s="10"/>
      <c r="V754" s="8"/>
      <c r="W754" s="8"/>
      <c r="X754" s="8"/>
      <c r="Y754" s="8"/>
      <c r="Z754" s="10"/>
      <c r="AA754" s="8"/>
    </row>
    <row r="755" spans="1:27">
      <c r="A755" s="14"/>
      <c r="B755" s="2"/>
      <c r="C755" s="2"/>
      <c r="D755" s="2"/>
      <c r="E755" s="2"/>
      <c r="F755" s="15"/>
      <c r="G755" s="8"/>
      <c r="H755" s="8"/>
      <c r="I755" s="8"/>
      <c r="J755" s="8"/>
      <c r="K755" s="10"/>
      <c r="L755" s="8"/>
      <c r="M755" s="8"/>
      <c r="N755" s="8"/>
      <c r="O755" s="8"/>
      <c r="P755" s="10"/>
      <c r="Q755" s="8"/>
      <c r="R755" s="8"/>
      <c r="S755" s="8"/>
      <c r="T755" s="8"/>
      <c r="U755" s="10"/>
      <c r="V755" s="8"/>
      <c r="W755" s="8"/>
      <c r="X755" s="8"/>
      <c r="Y755" s="8"/>
      <c r="Z755" s="10"/>
      <c r="AA755" s="8"/>
    </row>
    <row r="756" spans="1:27">
      <c r="A756" s="14"/>
      <c r="B756" s="2"/>
      <c r="C756" s="2"/>
      <c r="D756" s="2"/>
      <c r="E756" s="2"/>
      <c r="F756" s="15"/>
      <c r="G756" s="8"/>
      <c r="H756" s="8"/>
      <c r="I756" s="8"/>
      <c r="J756" s="8"/>
      <c r="K756" s="10"/>
      <c r="L756" s="8"/>
      <c r="M756" s="8"/>
      <c r="N756" s="8"/>
      <c r="O756" s="8"/>
      <c r="P756" s="10"/>
      <c r="Q756" s="8"/>
      <c r="R756" s="8"/>
      <c r="S756" s="8"/>
      <c r="T756" s="8"/>
      <c r="U756" s="10"/>
      <c r="V756" s="8"/>
      <c r="W756" s="8"/>
      <c r="X756" s="8"/>
      <c r="Y756" s="8"/>
      <c r="Z756" s="10"/>
      <c r="AA756" s="8"/>
    </row>
    <row r="757" spans="1:27">
      <c r="A757" s="14"/>
      <c r="B757" s="2"/>
      <c r="C757" s="2"/>
      <c r="D757" s="2"/>
      <c r="E757" s="2"/>
      <c r="F757" s="15"/>
      <c r="G757" s="9"/>
      <c r="H757" s="9"/>
      <c r="I757" s="9"/>
      <c r="J757" s="9"/>
      <c r="K757" s="11"/>
      <c r="L757" s="9"/>
      <c r="M757" s="9"/>
      <c r="N757" s="9"/>
      <c r="O757" s="9"/>
      <c r="P757" s="11"/>
      <c r="Q757" s="9"/>
      <c r="R757" s="9"/>
      <c r="S757" s="9"/>
      <c r="T757" s="9"/>
      <c r="U757" s="11"/>
      <c r="V757" s="9"/>
      <c r="W757" s="9"/>
      <c r="X757" s="9"/>
      <c r="Y757" s="9"/>
      <c r="Z757" s="11"/>
      <c r="AA757" s="9"/>
    </row>
    <row r="758" spans="1:27">
      <c r="A758" s="14"/>
      <c r="B758" s="2"/>
      <c r="C758" s="2"/>
      <c r="D758" s="2"/>
      <c r="E758" s="2"/>
      <c r="F758" s="15"/>
      <c r="G758" s="9"/>
      <c r="H758" s="9"/>
      <c r="I758" s="9"/>
      <c r="J758" s="9"/>
      <c r="K758" s="11"/>
      <c r="L758" s="9"/>
      <c r="M758" s="9"/>
      <c r="N758" s="9"/>
      <c r="O758" s="9"/>
      <c r="P758" s="11"/>
      <c r="Q758" s="9"/>
      <c r="R758" s="9"/>
      <c r="S758" s="9"/>
      <c r="T758" s="9"/>
      <c r="U758" s="11"/>
      <c r="V758" s="9"/>
      <c r="W758" s="9"/>
      <c r="X758" s="9"/>
      <c r="Y758" s="9"/>
      <c r="Z758" s="11"/>
      <c r="AA758" s="9"/>
    </row>
    <row r="759" spans="1:27">
      <c r="A759" s="14"/>
      <c r="B759" s="2"/>
      <c r="C759" s="2"/>
      <c r="D759" s="2"/>
      <c r="E759" s="2"/>
      <c r="F759" s="15"/>
      <c r="G759" s="9"/>
      <c r="H759" s="9"/>
      <c r="I759" s="9"/>
      <c r="J759" s="9"/>
      <c r="K759" s="11"/>
      <c r="L759" s="9"/>
      <c r="M759" s="9"/>
      <c r="N759" s="9"/>
      <c r="O759" s="9"/>
      <c r="P759" s="11"/>
      <c r="Q759" s="9"/>
      <c r="R759" s="9"/>
      <c r="S759" s="9"/>
      <c r="T759" s="9"/>
      <c r="U759" s="11"/>
      <c r="V759" s="9"/>
      <c r="W759" s="9"/>
      <c r="X759" s="9"/>
      <c r="Y759" s="9"/>
      <c r="Z759" s="11"/>
      <c r="AA759" s="9"/>
    </row>
    <row r="760" spans="1:27">
      <c r="A760" s="14"/>
      <c r="B760" s="2"/>
      <c r="C760" s="2"/>
      <c r="D760" s="2"/>
      <c r="E760" s="2"/>
      <c r="F760" s="15"/>
      <c r="G760" s="9"/>
      <c r="H760" s="9"/>
      <c r="I760" s="9"/>
      <c r="J760" s="9"/>
      <c r="K760" s="11"/>
      <c r="L760" s="9"/>
      <c r="M760" s="9"/>
      <c r="N760" s="9"/>
      <c r="O760" s="9"/>
      <c r="P760" s="11"/>
      <c r="Q760" s="9"/>
      <c r="R760" s="9"/>
      <c r="S760" s="9"/>
      <c r="T760" s="9"/>
      <c r="U760" s="11"/>
      <c r="V760" s="9"/>
      <c r="W760" s="9"/>
      <c r="X760" s="9"/>
      <c r="Y760" s="9"/>
      <c r="Z760" s="11"/>
      <c r="AA760" s="9"/>
    </row>
    <row r="761" spans="1:27">
      <c r="A761" s="14"/>
      <c r="B761" s="2"/>
      <c r="C761" s="2"/>
      <c r="D761" s="2"/>
      <c r="E761" s="2"/>
      <c r="F761" s="15"/>
      <c r="G761" s="9"/>
      <c r="H761" s="9"/>
      <c r="I761" s="9"/>
      <c r="J761" s="9"/>
      <c r="K761" s="11"/>
      <c r="L761" s="9"/>
      <c r="M761" s="9"/>
      <c r="N761" s="9"/>
      <c r="O761" s="9"/>
      <c r="P761" s="11"/>
      <c r="Q761" s="9"/>
      <c r="R761" s="9"/>
      <c r="S761" s="9"/>
      <c r="T761" s="9"/>
      <c r="U761" s="11"/>
      <c r="V761" s="9"/>
      <c r="W761" s="9"/>
      <c r="X761" s="9"/>
      <c r="Y761" s="9"/>
      <c r="Z761" s="11"/>
      <c r="AA761" s="9"/>
    </row>
    <row r="762" spans="1:27">
      <c r="A762" s="14"/>
      <c r="B762" s="2"/>
      <c r="C762" s="2"/>
      <c r="D762" s="2"/>
      <c r="E762" s="2"/>
      <c r="F762" s="15"/>
      <c r="G762" s="8"/>
      <c r="H762" s="8"/>
      <c r="I762" s="8"/>
      <c r="J762" s="8"/>
      <c r="K762" s="10"/>
      <c r="L762" s="8"/>
      <c r="M762" s="8"/>
      <c r="N762" s="8"/>
      <c r="O762" s="8"/>
      <c r="P762" s="10"/>
      <c r="Q762" s="8"/>
      <c r="R762" s="8"/>
      <c r="S762" s="8"/>
      <c r="T762" s="8"/>
      <c r="U762" s="10"/>
      <c r="V762" s="8"/>
      <c r="W762" s="8"/>
      <c r="X762" s="8"/>
      <c r="Y762" s="8"/>
      <c r="Z762" s="10"/>
      <c r="AA762" s="8"/>
    </row>
    <row r="763" spans="1:27">
      <c r="A763" s="14"/>
      <c r="B763" s="2"/>
      <c r="C763" s="2"/>
      <c r="D763" s="2"/>
      <c r="E763" s="2"/>
      <c r="F763" s="15"/>
      <c r="G763" s="8"/>
      <c r="H763" s="8"/>
      <c r="I763" s="8"/>
      <c r="J763" s="8"/>
      <c r="K763" s="10"/>
      <c r="L763" s="8"/>
      <c r="M763" s="8"/>
      <c r="N763" s="8"/>
      <c r="O763" s="8"/>
      <c r="P763" s="10"/>
      <c r="Q763" s="8"/>
      <c r="R763" s="8"/>
      <c r="S763" s="8"/>
      <c r="T763" s="8"/>
      <c r="U763" s="10"/>
      <c r="V763" s="8"/>
      <c r="W763" s="8"/>
      <c r="X763" s="8"/>
      <c r="Y763" s="8"/>
      <c r="Z763" s="10"/>
      <c r="AA763" s="8"/>
    </row>
    <row r="764" spans="1:27">
      <c r="A764" s="14"/>
      <c r="B764" s="2"/>
      <c r="C764" s="2"/>
      <c r="D764" s="2"/>
      <c r="E764" s="2"/>
      <c r="F764" s="15"/>
      <c r="G764" s="8"/>
      <c r="H764" s="8"/>
      <c r="I764" s="8"/>
      <c r="J764" s="8"/>
      <c r="K764" s="10"/>
      <c r="L764" s="8"/>
      <c r="M764" s="8"/>
      <c r="N764" s="8"/>
      <c r="O764" s="8"/>
      <c r="P764" s="10"/>
      <c r="Q764" s="8"/>
      <c r="R764" s="8"/>
      <c r="S764" s="8"/>
      <c r="T764" s="8"/>
      <c r="U764" s="10"/>
      <c r="V764" s="8"/>
      <c r="W764" s="8"/>
      <c r="X764" s="8"/>
      <c r="Y764" s="8"/>
      <c r="Z764" s="10"/>
      <c r="AA764" s="8"/>
    </row>
    <row r="765" spans="1:27">
      <c r="A765" s="14"/>
      <c r="B765" s="2"/>
      <c r="C765" s="2"/>
      <c r="D765" s="2"/>
      <c r="E765" s="2"/>
      <c r="F765" s="15"/>
      <c r="G765" s="8"/>
      <c r="H765" s="8"/>
      <c r="I765" s="8"/>
      <c r="J765" s="8"/>
      <c r="K765" s="10"/>
      <c r="L765" s="8"/>
      <c r="M765" s="8"/>
      <c r="N765" s="8"/>
      <c r="O765" s="8"/>
      <c r="P765" s="10"/>
      <c r="Q765" s="8"/>
      <c r="R765" s="8"/>
      <c r="S765" s="8"/>
      <c r="T765" s="8"/>
      <c r="U765" s="10"/>
      <c r="V765" s="8"/>
      <c r="W765" s="8"/>
      <c r="X765" s="8"/>
      <c r="Y765" s="8"/>
      <c r="Z765" s="10"/>
      <c r="AA765" s="8"/>
    </row>
    <row r="766" spans="1:27">
      <c r="A766" s="14"/>
      <c r="B766" s="2"/>
      <c r="C766" s="2"/>
      <c r="D766" s="2"/>
      <c r="E766" s="2"/>
      <c r="F766" s="15"/>
      <c r="G766" s="8"/>
      <c r="H766" s="8"/>
      <c r="I766" s="8"/>
      <c r="J766" s="8"/>
      <c r="K766" s="10"/>
      <c r="L766" s="8"/>
      <c r="M766" s="8"/>
      <c r="N766" s="8"/>
      <c r="O766" s="8"/>
      <c r="P766" s="10"/>
      <c r="Q766" s="8"/>
      <c r="R766" s="8"/>
      <c r="S766" s="8"/>
      <c r="T766" s="8"/>
      <c r="U766" s="10"/>
      <c r="V766" s="8"/>
      <c r="W766" s="8"/>
      <c r="X766" s="8"/>
      <c r="Y766" s="8"/>
      <c r="Z766" s="10"/>
      <c r="AA766" s="8"/>
    </row>
    <row r="767" spans="1:27">
      <c r="A767" s="14"/>
      <c r="B767" s="2"/>
      <c r="C767" s="2"/>
      <c r="D767" s="2"/>
      <c r="E767" s="2"/>
      <c r="F767" s="15"/>
      <c r="G767" s="9"/>
      <c r="H767" s="9"/>
      <c r="I767" s="9"/>
      <c r="J767" s="9"/>
      <c r="K767" s="11"/>
      <c r="L767" s="9"/>
      <c r="M767" s="9"/>
      <c r="N767" s="9"/>
      <c r="O767" s="9"/>
      <c r="P767" s="11"/>
      <c r="Q767" s="9"/>
      <c r="R767" s="9"/>
      <c r="S767" s="9"/>
      <c r="T767" s="9"/>
      <c r="U767" s="11"/>
      <c r="V767" s="9"/>
      <c r="W767" s="9"/>
      <c r="X767" s="9"/>
      <c r="Y767" s="9"/>
      <c r="Z767" s="11"/>
      <c r="AA767" s="9"/>
    </row>
    <row r="768" spans="1:27">
      <c r="A768" s="14"/>
      <c r="B768" s="2"/>
      <c r="C768" s="2"/>
      <c r="D768" s="2"/>
      <c r="E768" s="2"/>
      <c r="F768" s="15"/>
      <c r="G768" s="9"/>
      <c r="H768" s="9"/>
      <c r="I768" s="9"/>
      <c r="J768" s="9"/>
      <c r="K768" s="11"/>
      <c r="L768" s="9"/>
      <c r="M768" s="9"/>
      <c r="N768" s="9"/>
      <c r="O768" s="9"/>
      <c r="P768" s="11"/>
      <c r="Q768" s="9"/>
      <c r="R768" s="9"/>
      <c r="S768" s="9"/>
      <c r="T768" s="9"/>
      <c r="U768" s="11"/>
      <c r="V768" s="9"/>
      <c r="W768" s="9"/>
      <c r="X768" s="9"/>
      <c r="Y768" s="9"/>
      <c r="Z768" s="11"/>
      <c r="AA768" s="9"/>
    </row>
    <row r="769" spans="1:27">
      <c r="A769" s="14"/>
      <c r="B769" s="2"/>
      <c r="C769" s="2"/>
      <c r="D769" s="2"/>
      <c r="E769" s="2"/>
      <c r="F769" s="15"/>
      <c r="G769" s="9"/>
      <c r="H769" s="9"/>
      <c r="I769" s="9"/>
      <c r="J769" s="9"/>
      <c r="K769" s="11"/>
      <c r="L769" s="9"/>
      <c r="M769" s="9"/>
      <c r="N769" s="9"/>
      <c r="O769" s="9"/>
      <c r="P769" s="11"/>
      <c r="Q769" s="9"/>
      <c r="R769" s="9"/>
      <c r="S769" s="9"/>
      <c r="T769" s="9"/>
      <c r="U769" s="11"/>
      <c r="V769" s="9"/>
      <c r="W769" s="9"/>
      <c r="X769" s="9"/>
      <c r="Y769" s="9"/>
      <c r="Z769" s="11"/>
      <c r="AA769" s="9"/>
    </row>
    <row r="770" spans="1:27">
      <c r="A770" s="14"/>
      <c r="B770" s="2"/>
      <c r="C770" s="2"/>
      <c r="D770" s="2"/>
      <c r="E770" s="2"/>
      <c r="F770" s="15"/>
      <c r="G770" s="9"/>
      <c r="H770" s="9"/>
      <c r="I770" s="9"/>
      <c r="J770" s="9"/>
      <c r="K770" s="11"/>
      <c r="L770" s="9"/>
      <c r="M770" s="9"/>
      <c r="N770" s="9"/>
      <c r="O770" s="9"/>
      <c r="P770" s="11"/>
      <c r="Q770" s="9"/>
      <c r="R770" s="9"/>
      <c r="S770" s="9"/>
      <c r="T770" s="9"/>
      <c r="U770" s="11"/>
      <c r="V770" s="9"/>
      <c r="W770" s="9"/>
      <c r="X770" s="9"/>
      <c r="Y770" s="9"/>
      <c r="Z770" s="11"/>
      <c r="AA770" s="9"/>
    </row>
    <row r="771" spans="1:27">
      <c r="A771" s="14"/>
      <c r="B771" s="2"/>
      <c r="C771" s="2"/>
      <c r="D771" s="2"/>
      <c r="E771" s="2"/>
      <c r="F771" s="15"/>
      <c r="G771" s="9"/>
      <c r="H771" s="9"/>
      <c r="I771" s="9"/>
      <c r="J771" s="9"/>
      <c r="K771" s="11"/>
      <c r="L771" s="9"/>
      <c r="M771" s="9"/>
      <c r="N771" s="9"/>
      <c r="O771" s="9"/>
      <c r="P771" s="11"/>
      <c r="Q771" s="9"/>
      <c r="R771" s="9"/>
      <c r="S771" s="9"/>
      <c r="T771" s="9"/>
      <c r="U771" s="11"/>
      <c r="V771" s="9"/>
      <c r="W771" s="9"/>
      <c r="X771" s="9"/>
      <c r="Y771" s="9"/>
      <c r="Z771" s="11"/>
      <c r="AA771" s="9"/>
    </row>
    <row r="772" spans="1:27">
      <c r="A772" s="14"/>
      <c r="B772" s="2"/>
      <c r="C772" s="2"/>
      <c r="D772" s="2"/>
      <c r="E772" s="2"/>
      <c r="F772" s="15"/>
      <c r="G772" s="8"/>
      <c r="H772" s="8"/>
      <c r="I772" s="8"/>
      <c r="J772" s="8"/>
      <c r="K772" s="10"/>
      <c r="L772" s="8"/>
      <c r="M772" s="8"/>
      <c r="N772" s="8"/>
      <c r="O772" s="8"/>
      <c r="P772" s="10"/>
      <c r="Q772" s="8"/>
      <c r="R772" s="8"/>
      <c r="S772" s="8"/>
      <c r="T772" s="8"/>
      <c r="U772" s="10"/>
      <c r="V772" s="8"/>
      <c r="W772" s="8"/>
      <c r="X772" s="8"/>
      <c r="Y772" s="8"/>
      <c r="Z772" s="10"/>
      <c r="AA772" s="8"/>
    </row>
    <row r="773" spans="1:27">
      <c r="A773" s="14"/>
      <c r="B773" s="2"/>
      <c r="C773" s="2"/>
      <c r="D773" s="2"/>
      <c r="E773" s="2"/>
      <c r="F773" s="15"/>
      <c r="G773" s="8"/>
      <c r="H773" s="8"/>
      <c r="I773" s="8"/>
      <c r="J773" s="8"/>
      <c r="K773" s="10"/>
      <c r="L773" s="8"/>
      <c r="M773" s="8"/>
      <c r="N773" s="8"/>
      <c r="O773" s="8"/>
      <c r="P773" s="10"/>
      <c r="Q773" s="8"/>
      <c r="R773" s="8"/>
      <c r="S773" s="8"/>
      <c r="T773" s="8"/>
      <c r="U773" s="10"/>
      <c r="V773" s="8"/>
      <c r="W773" s="8"/>
      <c r="X773" s="8"/>
      <c r="Y773" s="8"/>
      <c r="Z773" s="10"/>
      <c r="AA773" s="8"/>
    </row>
    <row r="774" spans="1:27">
      <c r="A774" s="14"/>
      <c r="B774" s="2"/>
      <c r="C774" s="2"/>
      <c r="D774" s="2"/>
      <c r="E774" s="2"/>
      <c r="F774" s="15"/>
      <c r="G774" s="8"/>
      <c r="H774" s="8"/>
      <c r="I774" s="8"/>
      <c r="J774" s="8"/>
      <c r="K774" s="10"/>
      <c r="L774" s="8"/>
      <c r="M774" s="8"/>
      <c r="N774" s="8"/>
      <c r="O774" s="8"/>
      <c r="P774" s="10"/>
      <c r="Q774" s="8"/>
      <c r="R774" s="8"/>
      <c r="S774" s="8"/>
      <c r="T774" s="8"/>
      <c r="U774" s="10"/>
      <c r="V774" s="8"/>
      <c r="W774" s="8"/>
      <c r="X774" s="8"/>
      <c r="Y774" s="8"/>
      <c r="Z774" s="10"/>
      <c r="AA774" s="8"/>
    </row>
    <row r="775" spans="1:27">
      <c r="A775" s="14"/>
      <c r="B775" s="2"/>
      <c r="C775" s="2"/>
      <c r="D775" s="2"/>
      <c r="E775" s="2"/>
      <c r="F775" s="15"/>
      <c r="G775" s="8"/>
      <c r="H775" s="8"/>
      <c r="I775" s="8"/>
      <c r="J775" s="8"/>
      <c r="K775" s="10"/>
      <c r="L775" s="8"/>
      <c r="M775" s="8"/>
      <c r="N775" s="8"/>
      <c r="O775" s="8"/>
      <c r="P775" s="10"/>
      <c r="Q775" s="8"/>
      <c r="R775" s="8"/>
      <c r="S775" s="8"/>
      <c r="T775" s="8"/>
      <c r="U775" s="10"/>
      <c r="V775" s="8"/>
      <c r="W775" s="8"/>
      <c r="X775" s="8"/>
      <c r="Y775" s="8"/>
      <c r="Z775" s="10"/>
      <c r="AA775" s="8"/>
    </row>
    <row r="776" spans="1:27">
      <c r="A776" s="14"/>
      <c r="B776" s="2"/>
      <c r="C776" s="2"/>
      <c r="D776" s="2"/>
      <c r="E776" s="2"/>
      <c r="F776" s="15"/>
      <c r="G776" s="8"/>
      <c r="H776" s="8"/>
      <c r="I776" s="8"/>
      <c r="J776" s="8"/>
      <c r="K776" s="10"/>
      <c r="L776" s="8"/>
      <c r="M776" s="8"/>
      <c r="N776" s="8"/>
      <c r="O776" s="8"/>
      <c r="P776" s="10"/>
      <c r="Q776" s="8"/>
      <c r="R776" s="8"/>
      <c r="S776" s="8"/>
      <c r="T776" s="8"/>
      <c r="U776" s="10"/>
      <c r="V776" s="8"/>
      <c r="W776" s="8"/>
      <c r="X776" s="8"/>
      <c r="Y776" s="8"/>
      <c r="Z776" s="10"/>
      <c r="AA776" s="8"/>
    </row>
    <row r="777" spans="1:27">
      <c r="A777" s="14"/>
      <c r="B777" s="2"/>
      <c r="C777" s="2"/>
      <c r="D777" s="2"/>
      <c r="E777" s="2"/>
      <c r="F777" s="15"/>
      <c r="G777" s="9"/>
      <c r="H777" s="9"/>
      <c r="I777" s="9"/>
      <c r="J777" s="9"/>
      <c r="K777" s="11"/>
      <c r="L777" s="9"/>
      <c r="M777" s="9"/>
      <c r="N777" s="9"/>
      <c r="O777" s="9"/>
      <c r="P777" s="11"/>
      <c r="Q777" s="9"/>
      <c r="R777" s="9"/>
      <c r="S777" s="9"/>
      <c r="T777" s="9"/>
      <c r="U777" s="11"/>
      <c r="V777" s="9"/>
      <c r="W777" s="9"/>
      <c r="X777" s="9"/>
      <c r="Y777" s="9"/>
      <c r="Z777" s="11"/>
      <c r="AA777" s="9"/>
    </row>
    <row r="778" spans="1:27">
      <c r="A778" s="14"/>
      <c r="B778" s="2"/>
      <c r="C778" s="2"/>
      <c r="D778" s="2"/>
      <c r="E778" s="2"/>
      <c r="F778" s="15"/>
      <c r="G778" s="9"/>
      <c r="H778" s="9"/>
      <c r="I778" s="9"/>
      <c r="J778" s="9"/>
      <c r="K778" s="11"/>
      <c r="L778" s="9"/>
      <c r="M778" s="9"/>
      <c r="N778" s="9"/>
      <c r="O778" s="9"/>
      <c r="P778" s="11"/>
      <c r="Q778" s="9"/>
      <c r="R778" s="9"/>
      <c r="S778" s="9"/>
      <c r="T778" s="9"/>
      <c r="U778" s="11"/>
      <c r="V778" s="9"/>
      <c r="W778" s="9"/>
      <c r="X778" s="9"/>
      <c r="Y778" s="9"/>
      <c r="Z778" s="11"/>
      <c r="AA778" s="9"/>
    </row>
    <row r="779" spans="1:27">
      <c r="A779" s="14"/>
      <c r="B779" s="2"/>
      <c r="C779" s="2"/>
      <c r="D779" s="2"/>
      <c r="E779" s="2"/>
      <c r="F779" s="15"/>
      <c r="G779" s="9"/>
      <c r="H779" s="9"/>
      <c r="I779" s="9"/>
      <c r="J779" s="9"/>
      <c r="K779" s="11"/>
      <c r="L779" s="9"/>
      <c r="M779" s="9"/>
      <c r="N779" s="9"/>
      <c r="O779" s="9"/>
      <c r="P779" s="11"/>
      <c r="Q779" s="9"/>
      <c r="R779" s="9"/>
      <c r="S779" s="9"/>
      <c r="T779" s="9"/>
      <c r="U779" s="11"/>
      <c r="V779" s="9"/>
      <c r="W779" s="9"/>
      <c r="X779" s="9"/>
      <c r="Y779" s="9"/>
      <c r="Z779" s="11"/>
      <c r="AA779" s="9"/>
    </row>
    <row r="780" spans="1:27">
      <c r="A780" s="14"/>
      <c r="B780" s="2"/>
      <c r="C780" s="2"/>
      <c r="D780" s="2"/>
      <c r="E780" s="2"/>
      <c r="F780" s="15"/>
      <c r="G780" s="9"/>
      <c r="H780" s="9"/>
      <c r="I780" s="9"/>
      <c r="J780" s="9"/>
      <c r="K780" s="11"/>
      <c r="L780" s="9"/>
      <c r="M780" s="9"/>
      <c r="N780" s="9"/>
      <c r="O780" s="9"/>
      <c r="P780" s="11"/>
      <c r="Q780" s="9"/>
      <c r="R780" s="9"/>
      <c r="S780" s="9"/>
      <c r="T780" s="9"/>
      <c r="U780" s="11"/>
      <c r="V780" s="9"/>
      <c r="W780" s="9"/>
      <c r="X780" s="9"/>
      <c r="Y780" s="9"/>
      <c r="Z780" s="11"/>
      <c r="AA780" s="9"/>
    </row>
    <row r="781" spans="1:27">
      <c r="A781" s="14"/>
      <c r="B781" s="2"/>
      <c r="C781" s="2"/>
      <c r="D781" s="2"/>
      <c r="E781" s="2"/>
      <c r="F781" s="15"/>
      <c r="G781" s="9"/>
      <c r="H781" s="9"/>
      <c r="I781" s="9"/>
      <c r="J781" s="9"/>
      <c r="K781" s="11"/>
      <c r="L781" s="9"/>
      <c r="M781" s="9"/>
      <c r="N781" s="9"/>
      <c r="O781" s="9"/>
      <c r="P781" s="11"/>
      <c r="Q781" s="9"/>
      <c r="R781" s="9"/>
      <c r="S781" s="9"/>
      <c r="T781" s="9"/>
      <c r="U781" s="11"/>
      <c r="V781" s="9"/>
      <c r="W781" s="9"/>
      <c r="X781" s="9"/>
      <c r="Y781" s="9"/>
      <c r="Z781" s="11"/>
      <c r="AA781" s="9"/>
    </row>
    <row r="782" spans="1:27">
      <c r="A782" s="14"/>
      <c r="B782" s="2"/>
      <c r="C782" s="2"/>
      <c r="D782" s="2"/>
      <c r="E782" s="2"/>
      <c r="F782" s="15"/>
      <c r="G782" s="8"/>
      <c r="H782" s="8"/>
      <c r="I782" s="8"/>
      <c r="J782" s="8"/>
      <c r="K782" s="10"/>
      <c r="L782" s="8"/>
      <c r="M782" s="8"/>
      <c r="N782" s="8"/>
      <c r="O782" s="8"/>
      <c r="P782" s="10"/>
      <c r="Q782" s="8"/>
      <c r="R782" s="8"/>
      <c r="S782" s="8"/>
      <c r="T782" s="8"/>
      <c r="U782" s="10"/>
      <c r="V782" s="8"/>
      <c r="W782" s="8"/>
      <c r="X782" s="8"/>
      <c r="Y782" s="8"/>
      <c r="Z782" s="10"/>
      <c r="AA782" s="8"/>
    </row>
    <row r="783" spans="1:27">
      <c r="A783" s="14"/>
      <c r="B783" s="2"/>
      <c r="C783" s="2"/>
      <c r="D783" s="2"/>
      <c r="E783" s="2"/>
      <c r="F783" s="15"/>
      <c r="G783" s="8"/>
      <c r="H783" s="8"/>
      <c r="I783" s="8"/>
      <c r="J783" s="8"/>
      <c r="K783" s="10"/>
      <c r="L783" s="8"/>
      <c r="M783" s="8"/>
      <c r="N783" s="8"/>
      <c r="O783" s="8"/>
      <c r="P783" s="10"/>
      <c r="Q783" s="8"/>
      <c r="R783" s="8"/>
      <c r="S783" s="8"/>
      <c r="T783" s="8"/>
      <c r="U783" s="10"/>
      <c r="V783" s="8"/>
      <c r="W783" s="8"/>
      <c r="X783" s="8"/>
      <c r="Y783" s="8"/>
      <c r="Z783" s="10"/>
      <c r="AA783" s="8"/>
    </row>
    <row r="784" spans="1:27">
      <c r="A784" s="14"/>
      <c r="B784" s="2"/>
      <c r="C784" s="2"/>
      <c r="D784" s="2"/>
      <c r="E784" s="2"/>
      <c r="F784" s="15"/>
      <c r="G784" s="8"/>
      <c r="H784" s="8"/>
      <c r="I784" s="8"/>
      <c r="J784" s="8"/>
      <c r="K784" s="10"/>
      <c r="L784" s="8"/>
      <c r="M784" s="8"/>
      <c r="N784" s="8"/>
      <c r="O784" s="8"/>
      <c r="P784" s="10"/>
      <c r="Q784" s="8"/>
      <c r="R784" s="8"/>
      <c r="S784" s="8"/>
      <c r="T784" s="8"/>
      <c r="U784" s="10"/>
      <c r="V784" s="8"/>
      <c r="W784" s="8"/>
      <c r="X784" s="8"/>
      <c r="Y784" s="8"/>
      <c r="Z784" s="10"/>
      <c r="AA784" s="8"/>
    </row>
    <row r="785" spans="1:27">
      <c r="A785" s="14"/>
      <c r="B785" s="2"/>
      <c r="C785" s="2"/>
      <c r="D785" s="2"/>
      <c r="E785" s="2"/>
      <c r="F785" s="15"/>
      <c r="G785" s="8"/>
      <c r="H785" s="8"/>
      <c r="I785" s="8"/>
      <c r="J785" s="8"/>
      <c r="K785" s="10"/>
      <c r="L785" s="8"/>
      <c r="M785" s="8"/>
      <c r="N785" s="8"/>
      <c r="O785" s="8"/>
      <c r="P785" s="10"/>
      <c r="Q785" s="8"/>
      <c r="R785" s="8"/>
      <c r="S785" s="8"/>
      <c r="T785" s="8"/>
      <c r="U785" s="10"/>
      <c r="V785" s="8"/>
      <c r="W785" s="8"/>
      <c r="X785" s="8"/>
      <c r="Y785" s="8"/>
      <c r="Z785" s="10"/>
      <c r="AA785" s="8"/>
    </row>
    <row r="786" spans="1:27">
      <c r="A786" s="14"/>
      <c r="B786" s="2"/>
      <c r="C786" s="2"/>
      <c r="D786" s="2"/>
      <c r="E786" s="2"/>
      <c r="F786" s="15"/>
      <c r="G786" s="8"/>
      <c r="H786" s="8"/>
      <c r="I786" s="8"/>
      <c r="J786" s="8"/>
      <c r="K786" s="10"/>
      <c r="L786" s="8"/>
      <c r="M786" s="8"/>
      <c r="N786" s="8"/>
      <c r="O786" s="8"/>
      <c r="P786" s="10"/>
      <c r="Q786" s="8"/>
      <c r="R786" s="8"/>
      <c r="S786" s="8"/>
      <c r="T786" s="8"/>
      <c r="U786" s="10"/>
      <c r="V786" s="8"/>
      <c r="W786" s="8"/>
      <c r="X786" s="8"/>
      <c r="Y786" s="8"/>
      <c r="Z786" s="10"/>
      <c r="AA786" s="8"/>
    </row>
    <row r="787" spans="1:27">
      <c r="A787" s="14"/>
      <c r="B787" s="2"/>
      <c r="C787" s="2"/>
      <c r="D787" s="2"/>
      <c r="E787" s="2"/>
      <c r="F787" s="15"/>
      <c r="G787" s="9"/>
      <c r="H787" s="9"/>
      <c r="I787" s="9"/>
      <c r="J787" s="9"/>
      <c r="K787" s="11"/>
      <c r="L787" s="9"/>
      <c r="M787" s="9"/>
      <c r="N787" s="9"/>
      <c r="O787" s="9"/>
      <c r="P787" s="11"/>
      <c r="Q787" s="9"/>
      <c r="R787" s="9"/>
      <c r="S787" s="9"/>
      <c r="T787" s="9"/>
      <c r="U787" s="11"/>
      <c r="V787" s="9"/>
      <c r="W787" s="9"/>
      <c r="X787" s="9"/>
      <c r="Y787" s="9"/>
      <c r="Z787" s="11"/>
      <c r="AA787" s="9"/>
    </row>
    <row r="788" spans="1:27">
      <c r="A788" s="14"/>
      <c r="B788" s="2"/>
      <c r="C788" s="2"/>
      <c r="D788" s="2"/>
      <c r="E788" s="2"/>
      <c r="F788" s="15"/>
      <c r="G788" s="9"/>
      <c r="H788" s="9"/>
      <c r="I788" s="9"/>
      <c r="J788" s="9"/>
      <c r="K788" s="11"/>
      <c r="L788" s="9"/>
      <c r="M788" s="9"/>
      <c r="N788" s="9"/>
      <c r="O788" s="9"/>
      <c r="P788" s="11"/>
      <c r="Q788" s="9"/>
      <c r="R788" s="9"/>
      <c r="S788" s="9"/>
      <c r="T788" s="9"/>
      <c r="U788" s="11"/>
      <c r="V788" s="9"/>
      <c r="W788" s="9"/>
      <c r="X788" s="9"/>
      <c r="Y788" s="9"/>
      <c r="Z788" s="11"/>
      <c r="AA788" s="9"/>
    </row>
    <row r="789" spans="1:27">
      <c r="A789" s="14"/>
      <c r="B789" s="2"/>
      <c r="C789" s="2"/>
      <c r="D789" s="2"/>
      <c r="E789" s="2"/>
      <c r="F789" s="15"/>
      <c r="G789" s="9"/>
      <c r="H789" s="9"/>
      <c r="I789" s="9"/>
      <c r="J789" s="9"/>
      <c r="K789" s="11"/>
      <c r="L789" s="9"/>
      <c r="M789" s="9"/>
      <c r="N789" s="9"/>
      <c r="O789" s="9"/>
      <c r="P789" s="11"/>
      <c r="Q789" s="9"/>
      <c r="R789" s="9"/>
      <c r="S789" s="9"/>
      <c r="T789" s="9"/>
      <c r="U789" s="11"/>
      <c r="V789" s="9"/>
      <c r="W789" s="9"/>
      <c r="X789" s="9"/>
      <c r="Y789" s="9"/>
      <c r="Z789" s="11"/>
      <c r="AA789" s="9"/>
    </row>
    <row r="790" spans="1:27">
      <c r="A790" s="14"/>
      <c r="B790" s="2"/>
      <c r="C790" s="2"/>
      <c r="D790" s="2"/>
      <c r="E790" s="2"/>
      <c r="F790" s="15"/>
      <c r="G790" s="9"/>
      <c r="H790" s="9"/>
      <c r="I790" s="9"/>
      <c r="J790" s="9"/>
      <c r="K790" s="11"/>
      <c r="L790" s="9"/>
      <c r="M790" s="9"/>
      <c r="N790" s="9"/>
      <c r="O790" s="9"/>
      <c r="P790" s="11"/>
      <c r="Q790" s="9"/>
      <c r="R790" s="9"/>
      <c r="S790" s="9"/>
      <c r="T790" s="9"/>
      <c r="U790" s="11"/>
      <c r="V790" s="9"/>
      <c r="W790" s="9"/>
      <c r="X790" s="9"/>
      <c r="Y790" s="9"/>
      <c r="Z790" s="11"/>
      <c r="AA790" s="9"/>
    </row>
    <row r="791" spans="1:27">
      <c r="A791" s="14"/>
      <c r="B791" s="2"/>
      <c r="C791" s="2"/>
      <c r="D791" s="2"/>
      <c r="E791" s="2"/>
      <c r="F791" s="15"/>
      <c r="G791" s="9"/>
      <c r="H791" s="9"/>
      <c r="I791" s="9"/>
      <c r="J791" s="9"/>
      <c r="K791" s="11"/>
      <c r="L791" s="9"/>
      <c r="M791" s="9"/>
      <c r="N791" s="9"/>
      <c r="O791" s="9"/>
      <c r="P791" s="11"/>
      <c r="Q791" s="9"/>
      <c r="R791" s="9"/>
      <c r="S791" s="9"/>
      <c r="T791" s="9"/>
      <c r="U791" s="11"/>
      <c r="V791" s="9"/>
      <c r="W791" s="9"/>
      <c r="X791" s="9"/>
      <c r="Y791" s="9"/>
      <c r="Z791" s="11"/>
      <c r="AA791" s="9"/>
    </row>
    <row r="792" spans="1:27">
      <c r="A792" s="14"/>
      <c r="B792" s="2"/>
      <c r="C792" s="2"/>
      <c r="D792" s="2"/>
      <c r="E792" s="2"/>
      <c r="F792" s="15"/>
      <c r="G792" s="8"/>
      <c r="H792" s="8"/>
      <c r="I792" s="8"/>
      <c r="J792" s="8"/>
      <c r="K792" s="10"/>
      <c r="L792" s="8"/>
      <c r="M792" s="8"/>
      <c r="N792" s="8"/>
      <c r="O792" s="8"/>
      <c r="P792" s="10"/>
      <c r="Q792" s="8"/>
      <c r="R792" s="8"/>
      <c r="S792" s="8"/>
      <c r="T792" s="8"/>
      <c r="U792" s="10"/>
      <c r="V792" s="8"/>
      <c r="W792" s="8"/>
      <c r="X792" s="8"/>
      <c r="Y792" s="8"/>
      <c r="Z792" s="10"/>
      <c r="AA792" s="8"/>
    </row>
    <row r="793" spans="1:27">
      <c r="A793" s="14"/>
      <c r="B793" s="2"/>
      <c r="C793" s="2"/>
      <c r="D793" s="2"/>
      <c r="E793" s="2"/>
      <c r="F793" s="15"/>
      <c r="G793" s="8"/>
      <c r="H793" s="8"/>
      <c r="I793" s="8"/>
      <c r="J793" s="8"/>
      <c r="K793" s="10"/>
      <c r="L793" s="8"/>
      <c r="M793" s="8"/>
      <c r="N793" s="8"/>
      <c r="O793" s="8"/>
      <c r="P793" s="10"/>
      <c r="Q793" s="8"/>
      <c r="R793" s="8"/>
      <c r="S793" s="8"/>
      <c r="T793" s="8"/>
      <c r="U793" s="10"/>
      <c r="V793" s="8"/>
      <c r="W793" s="8"/>
      <c r="X793" s="8"/>
      <c r="Y793" s="8"/>
      <c r="Z793" s="10"/>
      <c r="AA793" s="8"/>
    </row>
    <row r="794" spans="1:27">
      <c r="A794" s="14"/>
      <c r="B794" s="2"/>
      <c r="C794" s="2"/>
      <c r="D794" s="2"/>
      <c r="E794" s="2"/>
      <c r="F794" s="15"/>
      <c r="G794" s="8"/>
      <c r="H794" s="8"/>
      <c r="I794" s="8"/>
      <c r="J794" s="8"/>
      <c r="K794" s="10"/>
      <c r="L794" s="8"/>
      <c r="M794" s="8"/>
      <c r="N794" s="8"/>
      <c r="O794" s="8"/>
      <c r="P794" s="10"/>
      <c r="Q794" s="8"/>
      <c r="R794" s="8"/>
      <c r="S794" s="8"/>
      <c r="T794" s="8"/>
      <c r="U794" s="10"/>
      <c r="V794" s="8"/>
      <c r="W794" s="8"/>
      <c r="X794" s="8"/>
      <c r="Y794" s="8"/>
      <c r="Z794" s="10"/>
      <c r="AA794" s="8"/>
    </row>
    <row r="795" spans="1:27">
      <c r="A795" s="14"/>
      <c r="B795" s="2"/>
      <c r="C795" s="2"/>
      <c r="D795" s="2"/>
      <c r="E795" s="2"/>
      <c r="F795" s="15"/>
      <c r="G795" s="8"/>
      <c r="H795" s="8"/>
      <c r="I795" s="8"/>
      <c r="J795" s="8"/>
      <c r="K795" s="10"/>
      <c r="L795" s="8"/>
      <c r="M795" s="8"/>
      <c r="N795" s="8"/>
      <c r="O795" s="8"/>
      <c r="P795" s="10"/>
      <c r="Q795" s="8"/>
      <c r="R795" s="8"/>
      <c r="S795" s="8"/>
      <c r="T795" s="8"/>
      <c r="U795" s="10"/>
      <c r="V795" s="8"/>
      <c r="W795" s="8"/>
      <c r="X795" s="8"/>
      <c r="Y795" s="8"/>
      <c r="Z795" s="10"/>
      <c r="AA795" s="8"/>
    </row>
    <row r="796" spans="1:27">
      <c r="A796" s="14"/>
      <c r="B796" s="2"/>
      <c r="C796" s="2"/>
      <c r="D796" s="2"/>
      <c r="E796" s="2"/>
      <c r="F796" s="15"/>
      <c r="G796" s="8"/>
      <c r="H796" s="8"/>
      <c r="I796" s="8"/>
      <c r="J796" s="8"/>
      <c r="K796" s="10"/>
      <c r="L796" s="8"/>
      <c r="M796" s="8"/>
      <c r="N796" s="8"/>
      <c r="O796" s="8"/>
      <c r="P796" s="10"/>
      <c r="Q796" s="8"/>
      <c r="R796" s="8"/>
      <c r="S796" s="8"/>
      <c r="T796" s="8"/>
      <c r="U796" s="10"/>
      <c r="V796" s="8"/>
      <c r="W796" s="8"/>
      <c r="X796" s="8"/>
      <c r="Y796" s="8"/>
      <c r="Z796" s="10"/>
      <c r="AA796" s="8"/>
    </row>
    <row r="797" spans="1:27">
      <c r="A797" s="14"/>
      <c r="B797" s="2"/>
      <c r="C797" s="2"/>
      <c r="D797" s="2"/>
      <c r="E797" s="2"/>
      <c r="F797" s="15"/>
      <c r="G797" s="9"/>
      <c r="H797" s="9"/>
      <c r="I797" s="9"/>
      <c r="J797" s="9"/>
      <c r="K797" s="11"/>
      <c r="L797" s="9"/>
      <c r="M797" s="9"/>
      <c r="N797" s="9"/>
      <c r="O797" s="9"/>
      <c r="P797" s="11"/>
      <c r="Q797" s="9"/>
      <c r="R797" s="9"/>
      <c r="S797" s="9"/>
      <c r="T797" s="9"/>
      <c r="U797" s="11"/>
      <c r="V797" s="9"/>
      <c r="W797" s="9"/>
      <c r="X797" s="9"/>
      <c r="Y797" s="9"/>
      <c r="Z797" s="11"/>
      <c r="AA797" s="9"/>
    </row>
    <row r="798" spans="1:27">
      <c r="A798" s="14"/>
      <c r="B798" s="2"/>
      <c r="C798" s="2"/>
      <c r="D798" s="2"/>
      <c r="E798" s="2"/>
      <c r="F798" s="15"/>
      <c r="G798" s="9"/>
      <c r="H798" s="9"/>
      <c r="I798" s="9"/>
      <c r="J798" s="9"/>
      <c r="K798" s="11"/>
      <c r="L798" s="9"/>
      <c r="M798" s="9"/>
      <c r="N798" s="9"/>
      <c r="O798" s="9"/>
      <c r="P798" s="11"/>
      <c r="Q798" s="9"/>
      <c r="R798" s="9"/>
      <c r="S798" s="9"/>
      <c r="T798" s="9"/>
      <c r="U798" s="11"/>
      <c r="V798" s="9"/>
      <c r="W798" s="9"/>
      <c r="X798" s="9"/>
      <c r="Y798" s="9"/>
      <c r="Z798" s="11"/>
      <c r="AA798" s="9"/>
    </row>
    <row r="799" spans="1:27">
      <c r="A799" s="14"/>
      <c r="B799" s="2"/>
      <c r="C799" s="2"/>
      <c r="D799" s="2"/>
      <c r="E799" s="2"/>
      <c r="F799" s="15"/>
      <c r="G799" s="9"/>
      <c r="H799" s="9"/>
      <c r="I799" s="9"/>
      <c r="J799" s="9"/>
      <c r="K799" s="11"/>
      <c r="L799" s="9"/>
      <c r="M799" s="9"/>
      <c r="N799" s="9"/>
      <c r="O799" s="9"/>
      <c r="P799" s="11"/>
      <c r="Q799" s="9"/>
      <c r="R799" s="9"/>
      <c r="S799" s="9"/>
      <c r="T799" s="9"/>
      <c r="U799" s="11"/>
      <c r="V799" s="9"/>
      <c r="W799" s="9"/>
      <c r="X799" s="9"/>
      <c r="Y799" s="9"/>
      <c r="Z799" s="11"/>
      <c r="AA799" s="9"/>
    </row>
    <row r="800" spans="1:27">
      <c r="A800" s="14"/>
      <c r="B800" s="2"/>
      <c r="C800" s="2"/>
      <c r="D800" s="2"/>
      <c r="E800" s="2"/>
      <c r="F800" s="15"/>
      <c r="G800" s="9"/>
      <c r="H800" s="9"/>
      <c r="I800" s="9"/>
      <c r="J800" s="9"/>
      <c r="K800" s="11"/>
      <c r="L800" s="9"/>
      <c r="M800" s="9"/>
      <c r="N800" s="9"/>
      <c r="O800" s="9"/>
      <c r="P800" s="11"/>
      <c r="Q800" s="9"/>
      <c r="R800" s="9"/>
      <c r="S800" s="9"/>
      <c r="T800" s="9"/>
      <c r="U800" s="11"/>
      <c r="V800" s="9"/>
      <c r="W800" s="9"/>
      <c r="X800" s="9"/>
      <c r="Y800" s="9"/>
      <c r="Z800" s="11"/>
      <c r="AA800" s="9"/>
    </row>
    <row r="801" spans="1:27">
      <c r="A801" s="14"/>
      <c r="B801" s="2"/>
      <c r="C801" s="2"/>
      <c r="D801" s="2"/>
      <c r="E801" s="2"/>
      <c r="F801" s="15"/>
      <c r="G801" s="9"/>
      <c r="H801" s="9"/>
      <c r="I801" s="9"/>
      <c r="J801" s="9"/>
      <c r="K801" s="11"/>
      <c r="L801" s="9"/>
      <c r="M801" s="9"/>
      <c r="N801" s="9"/>
      <c r="O801" s="9"/>
      <c r="P801" s="11"/>
      <c r="Q801" s="9"/>
      <c r="R801" s="9"/>
      <c r="S801" s="9"/>
      <c r="T801" s="9"/>
      <c r="U801" s="11"/>
      <c r="V801" s="9"/>
      <c r="W801" s="9"/>
      <c r="X801" s="9"/>
      <c r="Y801" s="9"/>
      <c r="Z801" s="11"/>
      <c r="AA801" s="9"/>
    </row>
    <row r="802" spans="1:27">
      <c r="A802" s="14"/>
      <c r="B802" s="2"/>
      <c r="C802" s="2"/>
      <c r="D802" s="2"/>
      <c r="E802" s="2"/>
      <c r="F802" s="15"/>
      <c r="G802" s="8"/>
      <c r="H802" s="8"/>
      <c r="I802" s="8"/>
      <c r="J802" s="8"/>
      <c r="K802" s="10"/>
      <c r="L802" s="8"/>
      <c r="M802" s="8"/>
      <c r="N802" s="8"/>
      <c r="O802" s="8"/>
      <c r="P802" s="10"/>
      <c r="Q802" s="8"/>
      <c r="R802" s="8"/>
      <c r="S802" s="8"/>
      <c r="T802" s="8"/>
      <c r="U802" s="10"/>
      <c r="V802" s="8"/>
      <c r="W802" s="8"/>
      <c r="X802" s="8"/>
      <c r="Y802" s="8"/>
      <c r="Z802" s="10"/>
      <c r="AA802" s="8"/>
    </row>
    <row r="803" spans="1:27">
      <c r="A803" s="14"/>
      <c r="B803" s="2"/>
      <c r="C803" s="2"/>
      <c r="D803" s="2"/>
      <c r="E803" s="2"/>
      <c r="F803" s="15"/>
      <c r="G803" s="8"/>
      <c r="H803" s="8"/>
      <c r="I803" s="8"/>
      <c r="J803" s="8"/>
      <c r="K803" s="10"/>
      <c r="L803" s="8"/>
      <c r="M803" s="8"/>
      <c r="N803" s="8"/>
      <c r="O803" s="8"/>
      <c r="P803" s="10"/>
      <c r="Q803" s="8"/>
      <c r="R803" s="8"/>
      <c r="S803" s="8"/>
      <c r="T803" s="8"/>
      <c r="U803" s="10"/>
      <c r="V803" s="8"/>
      <c r="W803" s="8"/>
      <c r="X803" s="8"/>
      <c r="Y803" s="8"/>
      <c r="Z803" s="10"/>
      <c r="AA803" s="8"/>
    </row>
    <row r="804" spans="1:27">
      <c r="A804" s="14"/>
      <c r="B804" s="2"/>
      <c r="C804" s="2"/>
      <c r="D804" s="2"/>
      <c r="E804" s="2"/>
      <c r="F804" s="15"/>
      <c r="G804" s="8"/>
      <c r="H804" s="8"/>
      <c r="I804" s="8"/>
      <c r="J804" s="8"/>
      <c r="K804" s="10"/>
      <c r="L804" s="8"/>
      <c r="M804" s="8"/>
      <c r="N804" s="8"/>
      <c r="O804" s="8"/>
      <c r="P804" s="10"/>
      <c r="Q804" s="8"/>
      <c r="R804" s="8"/>
      <c r="S804" s="8"/>
      <c r="T804" s="8"/>
      <c r="U804" s="10"/>
      <c r="V804" s="8"/>
      <c r="W804" s="8"/>
      <c r="X804" s="8"/>
      <c r="Y804" s="8"/>
      <c r="Z804" s="10"/>
      <c r="AA804" s="8"/>
    </row>
    <row r="805" spans="1:27">
      <c r="A805" s="14"/>
      <c r="B805" s="2"/>
      <c r="C805" s="2"/>
      <c r="D805" s="2"/>
      <c r="E805" s="2"/>
      <c r="F805" s="15"/>
      <c r="G805" s="8"/>
      <c r="H805" s="8"/>
      <c r="I805" s="8"/>
      <c r="J805" s="8"/>
      <c r="K805" s="10"/>
      <c r="L805" s="8"/>
      <c r="M805" s="8"/>
      <c r="N805" s="8"/>
      <c r="O805" s="8"/>
      <c r="P805" s="10"/>
      <c r="Q805" s="8"/>
      <c r="R805" s="8"/>
      <c r="S805" s="8"/>
      <c r="T805" s="8"/>
      <c r="U805" s="10"/>
      <c r="V805" s="8"/>
      <c r="W805" s="8"/>
      <c r="X805" s="8"/>
      <c r="Y805" s="8"/>
      <c r="Z805" s="10"/>
      <c r="AA805" s="8"/>
    </row>
    <row r="806" spans="1:27">
      <c r="A806" s="14"/>
      <c r="B806" s="2"/>
      <c r="C806" s="2"/>
      <c r="D806" s="2"/>
      <c r="E806" s="2"/>
      <c r="F806" s="15"/>
      <c r="G806" s="8"/>
      <c r="H806" s="8"/>
      <c r="I806" s="8"/>
      <c r="J806" s="8"/>
      <c r="K806" s="10"/>
      <c r="L806" s="8"/>
      <c r="M806" s="8"/>
      <c r="N806" s="8"/>
      <c r="O806" s="8"/>
      <c r="P806" s="10"/>
      <c r="Q806" s="8"/>
      <c r="R806" s="8"/>
      <c r="S806" s="8"/>
      <c r="T806" s="8"/>
      <c r="U806" s="10"/>
      <c r="V806" s="8"/>
      <c r="W806" s="8"/>
      <c r="X806" s="8"/>
      <c r="Y806" s="8"/>
      <c r="Z806" s="10"/>
      <c r="AA806" s="8"/>
    </row>
    <row r="807" spans="1:27">
      <c r="A807" s="14"/>
      <c r="B807" s="2"/>
      <c r="C807" s="2"/>
      <c r="D807" s="2"/>
      <c r="E807" s="2"/>
      <c r="F807" s="15"/>
      <c r="G807" s="9"/>
      <c r="H807" s="9"/>
      <c r="I807" s="9"/>
      <c r="J807" s="9"/>
      <c r="K807" s="11"/>
      <c r="L807" s="9"/>
      <c r="M807" s="9"/>
      <c r="N807" s="9"/>
      <c r="O807" s="9"/>
      <c r="P807" s="11"/>
      <c r="Q807" s="9"/>
      <c r="R807" s="9"/>
      <c r="S807" s="9"/>
      <c r="T807" s="9"/>
      <c r="U807" s="11"/>
      <c r="V807" s="9"/>
      <c r="W807" s="9"/>
      <c r="X807" s="9"/>
      <c r="Y807" s="9"/>
      <c r="Z807" s="11"/>
      <c r="AA807" s="9"/>
    </row>
    <row r="808" spans="1:27">
      <c r="A808" s="14"/>
      <c r="B808" s="2"/>
      <c r="C808" s="2"/>
      <c r="D808" s="2"/>
      <c r="E808" s="2"/>
      <c r="F808" s="15"/>
      <c r="G808" s="9"/>
      <c r="H808" s="9"/>
      <c r="I808" s="9"/>
      <c r="J808" s="9"/>
      <c r="K808" s="11"/>
      <c r="L808" s="9"/>
      <c r="M808" s="9"/>
      <c r="N808" s="9"/>
      <c r="O808" s="9"/>
      <c r="P808" s="11"/>
      <c r="Q808" s="9"/>
      <c r="R808" s="9"/>
      <c r="S808" s="9"/>
      <c r="T808" s="9"/>
      <c r="U808" s="11"/>
      <c r="V808" s="9"/>
      <c r="W808" s="9"/>
      <c r="X808" s="9"/>
      <c r="Y808" s="9"/>
      <c r="Z808" s="11"/>
      <c r="AA808" s="9"/>
    </row>
    <row r="809" spans="1:27">
      <c r="A809" s="14"/>
      <c r="B809" s="2"/>
      <c r="C809" s="2"/>
      <c r="D809" s="2"/>
      <c r="E809" s="2"/>
      <c r="F809" s="15"/>
      <c r="G809" s="9"/>
      <c r="H809" s="9"/>
      <c r="I809" s="9"/>
      <c r="J809" s="9"/>
      <c r="K809" s="11"/>
      <c r="L809" s="9"/>
      <c r="M809" s="9"/>
      <c r="N809" s="9"/>
      <c r="O809" s="9"/>
      <c r="P809" s="11"/>
      <c r="Q809" s="9"/>
      <c r="R809" s="9"/>
      <c r="S809" s="9"/>
      <c r="T809" s="9"/>
      <c r="U809" s="11"/>
      <c r="V809" s="9"/>
      <c r="W809" s="9"/>
      <c r="X809" s="9"/>
      <c r="Y809" s="9"/>
      <c r="Z809" s="11"/>
      <c r="AA809" s="9"/>
    </row>
    <row r="810" spans="1:27">
      <c r="A810" s="14"/>
      <c r="B810" s="2"/>
      <c r="C810" s="2"/>
      <c r="D810" s="2"/>
      <c r="E810" s="2"/>
      <c r="F810" s="15"/>
      <c r="G810" s="9"/>
      <c r="H810" s="9"/>
      <c r="I810" s="9"/>
      <c r="J810" s="9"/>
      <c r="K810" s="11"/>
      <c r="L810" s="9"/>
      <c r="M810" s="9"/>
      <c r="N810" s="9"/>
      <c r="O810" s="9"/>
      <c r="P810" s="11"/>
      <c r="Q810" s="9"/>
      <c r="R810" s="9"/>
      <c r="S810" s="9"/>
      <c r="T810" s="9"/>
      <c r="U810" s="11"/>
      <c r="V810" s="9"/>
      <c r="W810" s="9"/>
      <c r="X810" s="9"/>
      <c r="Y810" s="9"/>
      <c r="Z810" s="11"/>
      <c r="AA810" s="9"/>
    </row>
    <row r="811" spans="1:27">
      <c r="A811" s="14"/>
      <c r="B811" s="2"/>
      <c r="C811" s="2"/>
      <c r="D811" s="2"/>
      <c r="E811" s="2"/>
      <c r="F811" s="15"/>
      <c r="G811" s="9"/>
      <c r="H811" s="9"/>
      <c r="I811" s="9"/>
      <c r="J811" s="9"/>
      <c r="K811" s="11"/>
      <c r="L811" s="9"/>
      <c r="M811" s="9"/>
      <c r="N811" s="9"/>
      <c r="O811" s="9"/>
      <c r="P811" s="11"/>
      <c r="Q811" s="9"/>
      <c r="R811" s="9"/>
      <c r="S811" s="9"/>
      <c r="T811" s="9"/>
      <c r="U811" s="11"/>
      <c r="V811" s="9"/>
      <c r="W811" s="9"/>
      <c r="X811" s="9"/>
      <c r="Y811" s="9"/>
      <c r="Z811" s="11"/>
      <c r="AA811" s="9"/>
    </row>
    <row r="812" spans="1:27">
      <c r="A812" s="14"/>
      <c r="B812" s="2"/>
      <c r="C812" s="2"/>
      <c r="D812" s="2"/>
      <c r="E812" s="2"/>
      <c r="F812" s="15"/>
      <c r="G812" s="8"/>
      <c r="H812" s="8"/>
      <c r="I812" s="8"/>
      <c r="J812" s="8"/>
      <c r="K812" s="10"/>
      <c r="L812" s="8"/>
      <c r="M812" s="8"/>
      <c r="N812" s="8"/>
      <c r="O812" s="8"/>
      <c r="P812" s="10"/>
      <c r="Q812" s="8"/>
      <c r="R812" s="8"/>
      <c r="S812" s="8"/>
      <c r="T812" s="8"/>
      <c r="U812" s="10"/>
      <c r="V812" s="8"/>
      <c r="W812" s="8"/>
      <c r="X812" s="8"/>
      <c r="Y812" s="8"/>
      <c r="Z812" s="10"/>
      <c r="AA812" s="8"/>
    </row>
    <row r="813" spans="1:27">
      <c r="A813" s="14"/>
      <c r="B813" s="2"/>
      <c r="C813" s="2"/>
      <c r="D813" s="2"/>
      <c r="E813" s="2"/>
      <c r="F813" s="15"/>
      <c r="G813" s="8"/>
      <c r="H813" s="8"/>
      <c r="I813" s="8"/>
      <c r="J813" s="8"/>
      <c r="K813" s="10"/>
      <c r="L813" s="8"/>
      <c r="M813" s="8"/>
      <c r="N813" s="8"/>
      <c r="O813" s="8"/>
      <c r="P813" s="10"/>
      <c r="Q813" s="8"/>
      <c r="R813" s="8"/>
      <c r="S813" s="8"/>
      <c r="T813" s="8"/>
      <c r="U813" s="10"/>
      <c r="V813" s="8"/>
      <c r="W813" s="8"/>
      <c r="X813" s="8"/>
      <c r="Y813" s="8"/>
      <c r="Z813" s="10"/>
      <c r="AA813" s="8"/>
    </row>
    <row r="814" spans="1:27">
      <c r="A814" s="14"/>
      <c r="B814" s="2"/>
      <c r="C814" s="2"/>
      <c r="D814" s="2"/>
      <c r="E814" s="2"/>
      <c r="F814" s="15"/>
      <c r="G814" s="8"/>
      <c r="H814" s="8"/>
      <c r="I814" s="8"/>
      <c r="J814" s="8"/>
      <c r="K814" s="10"/>
      <c r="L814" s="8"/>
      <c r="M814" s="8"/>
      <c r="N814" s="8"/>
      <c r="O814" s="8"/>
      <c r="P814" s="10"/>
      <c r="Q814" s="8"/>
      <c r="R814" s="8"/>
      <c r="S814" s="8"/>
      <c r="T814" s="8"/>
      <c r="U814" s="10"/>
      <c r="V814" s="8"/>
      <c r="W814" s="8"/>
      <c r="X814" s="8"/>
      <c r="Y814" s="8"/>
      <c r="Z814" s="10"/>
      <c r="AA814" s="8"/>
    </row>
    <row r="815" spans="1:27">
      <c r="A815" s="14"/>
      <c r="B815" s="2"/>
      <c r="C815" s="2"/>
      <c r="D815" s="2"/>
      <c r="E815" s="2"/>
      <c r="F815" s="15"/>
      <c r="G815" s="8"/>
      <c r="H815" s="8"/>
      <c r="I815" s="8"/>
      <c r="J815" s="8"/>
      <c r="K815" s="10"/>
      <c r="L815" s="8"/>
      <c r="M815" s="8"/>
      <c r="N815" s="8"/>
      <c r="O815" s="8"/>
      <c r="P815" s="10"/>
      <c r="Q815" s="8"/>
      <c r="R815" s="8"/>
      <c r="S815" s="8"/>
      <c r="T815" s="8"/>
      <c r="U815" s="10"/>
      <c r="V815" s="8"/>
      <c r="W815" s="8"/>
      <c r="X815" s="8"/>
      <c r="Y815" s="8"/>
      <c r="Z815" s="10"/>
      <c r="AA815" s="8"/>
    </row>
    <row r="816" spans="1:27">
      <c r="A816" s="14"/>
      <c r="B816" s="2"/>
      <c r="C816" s="2"/>
      <c r="D816" s="2"/>
      <c r="E816" s="2"/>
      <c r="F816" s="15"/>
      <c r="G816" s="8"/>
      <c r="H816" s="8"/>
      <c r="I816" s="8"/>
      <c r="J816" s="8"/>
      <c r="K816" s="10"/>
      <c r="L816" s="8"/>
      <c r="M816" s="8"/>
      <c r="N816" s="8"/>
      <c r="O816" s="8"/>
      <c r="P816" s="10"/>
      <c r="Q816" s="8"/>
      <c r="R816" s="8"/>
      <c r="S816" s="8"/>
      <c r="T816" s="8"/>
      <c r="U816" s="10"/>
      <c r="V816" s="8"/>
      <c r="W816" s="8"/>
      <c r="X816" s="8"/>
      <c r="Y816" s="8"/>
      <c r="Z816" s="10"/>
      <c r="AA816" s="8"/>
    </row>
    <row r="817" spans="1:27">
      <c r="A817" s="14"/>
      <c r="B817" s="2"/>
      <c r="C817" s="2"/>
      <c r="D817" s="2"/>
      <c r="E817" s="2"/>
      <c r="F817" s="15"/>
      <c r="G817" s="9"/>
      <c r="H817" s="9"/>
      <c r="I817" s="9"/>
      <c r="J817" s="9"/>
      <c r="K817" s="11"/>
      <c r="L817" s="9"/>
      <c r="M817" s="9"/>
      <c r="N817" s="9"/>
      <c r="O817" s="9"/>
      <c r="P817" s="11"/>
      <c r="Q817" s="9"/>
      <c r="R817" s="9"/>
      <c r="S817" s="9"/>
      <c r="T817" s="9"/>
      <c r="U817" s="11"/>
      <c r="V817" s="9"/>
      <c r="W817" s="9"/>
      <c r="X817" s="9"/>
      <c r="Y817" s="9"/>
      <c r="Z817" s="11"/>
      <c r="AA817" s="9"/>
    </row>
    <row r="818" spans="1:27">
      <c r="A818" s="14"/>
      <c r="B818" s="2"/>
      <c r="C818" s="2"/>
      <c r="D818" s="2"/>
      <c r="E818" s="2"/>
      <c r="F818" s="15"/>
      <c r="G818" s="9"/>
      <c r="H818" s="9"/>
      <c r="I818" s="9"/>
      <c r="J818" s="9"/>
      <c r="K818" s="11"/>
      <c r="L818" s="9"/>
      <c r="M818" s="9"/>
      <c r="N818" s="9"/>
      <c r="O818" s="9"/>
      <c r="P818" s="11"/>
      <c r="Q818" s="9"/>
      <c r="R818" s="9"/>
      <c r="S818" s="9"/>
      <c r="T818" s="9"/>
      <c r="U818" s="11"/>
      <c r="V818" s="9"/>
      <c r="W818" s="9"/>
      <c r="X818" s="9"/>
      <c r="Y818" s="9"/>
      <c r="Z818" s="11"/>
      <c r="AA818" s="9"/>
    </row>
    <row r="819" spans="1:27">
      <c r="A819" s="14"/>
      <c r="B819" s="2"/>
      <c r="C819" s="2"/>
      <c r="D819" s="2"/>
      <c r="E819" s="2"/>
      <c r="F819" s="15"/>
      <c r="G819" s="9"/>
      <c r="H819" s="9"/>
      <c r="I819" s="9"/>
      <c r="J819" s="9"/>
      <c r="K819" s="11"/>
      <c r="L819" s="9"/>
      <c r="M819" s="9"/>
      <c r="N819" s="9"/>
      <c r="O819" s="9"/>
      <c r="P819" s="11"/>
      <c r="Q819" s="9"/>
      <c r="R819" s="9"/>
      <c r="S819" s="9"/>
      <c r="T819" s="9"/>
      <c r="U819" s="11"/>
      <c r="V819" s="9"/>
      <c r="W819" s="9"/>
      <c r="X819" s="9"/>
      <c r="Y819" s="9"/>
      <c r="Z819" s="11"/>
      <c r="AA819" s="9"/>
    </row>
    <row r="820" spans="1:27">
      <c r="A820" s="14"/>
      <c r="B820" s="2"/>
      <c r="C820" s="2"/>
      <c r="D820" s="2"/>
      <c r="E820" s="2"/>
      <c r="F820" s="15"/>
      <c r="G820" s="9"/>
      <c r="H820" s="9"/>
      <c r="I820" s="9"/>
      <c r="J820" s="9"/>
      <c r="K820" s="11"/>
      <c r="L820" s="9"/>
      <c r="M820" s="9"/>
      <c r="N820" s="9"/>
      <c r="O820" s="9"/>
      <c r="P820" s="11"/>
      <c r="Q820" s="9"/>
      <c r="R820" s="9"/>
      <c r="S820" s="9"/>
      <c r="T820" s="9"/>
      <c r="U820" s="11"/>
      <c r="V820" s="9"/>
      <c r="W820" s="9"/>
      <c r="X820" s="9"/>
      <c r="Y820" s="9"/>
      <c r="Z820" s="11"/>
      <c r="AA820" s="9"/>
    </row>
    <row r="821" spans="1:27">
      <c r="A821" s="14"/>
      <c r="B821" s="2"/>
      <c r="C821" s="2"/>
      <c r="D821" s="2"/>
      <c r="E821" s="2"/>
      <c r="F821" s="15"/>
      <c r="G821" s="9"/>
      <c r="H821" s="9"/>
      <c r="I821" s="9"/>
      <c r="J821" s="9"/>
      <c r="K821" s="11"/>
      <c r="L821" s="9"/>
      <c r="M821" s="9"/>
      <c r="N821" s="9"/>
      <c r="O821" s="9"/>
      <c r="P821" s="11"/>
      <c r="Q821" s="9"/>
      <c r="R821" s="9"/>
      <c r="S821" s="9"/>
      <c r="T821" s="9"/>
      <c r="U821" s="11"/>
      <c r="V821" s="9"/>
      <c r="W821" s="9"/>
      <c r="X821" s="9"/>
      <c r="Y821" s="9"/>
      <c r="Z821" s="11"/>
      <c r="AA821" s="9"/>
    </row>
    <row r="822" spans="1:27">
      <c r="A822" s="14"/>
      <c r="B822" s="2"/>
      <c r="C822" s="2"/>
      <c r="D822" s="2"/>
      <c r="E822" s="2"/>
      <c r="F822" s="15"/>
      <c r="G822" s="8"/>
      <c r="H822" s="8"/>
      <c r="I822" s="8"/>
      <c r="J822" s="8"/>
      <c r="K822" s="10"/>
      <c r="L822" s="8"/>
      <c r="M822" s="8"/>
      <c r="N822" s="8"/>
      <c r="O822" s="8"/>
      <c r="P822" s="10"/>
      <c r="Q822" s="8"/>
      <c r="R822" s="8"/>
      <c r="S822" s="8"/>
      <c r="T822" s="8"/>
      <c r="U822" s="10"/>
      <c r="V822" s="8"/>
      <c r="W822" s="8"/>
      <c r="X822" s="8"/>
      <c r="Y822" s="8"/>
      <c r="Z822" s="10"/>
      <c r="AA822" s="8"/>
    </row>
    <row r="823" spans="1:27">
      <c r="A823" s="14"/>
      <c r="B823" s="2"/>
      <c r="C823" s="2"/>
      <c r="D823" s="2"/>
      <c r="E823" s="2"/>
      <c r="F823" s="15"/>
      <c r="G823" s="8"/>
      <c r="H823" s="8"/>
      <c r="I823" s="8"/>
      <c r="J823" s="8"/>
      <c r="K823" s="10"/>
      <c r="L823" s="8"/>
      <c r="M823" s="8"/>
      <c r="N823" s="8"/>
      <c r="O823" s="8"/>
      <c r="P823" s="10"/>
      <c r="Q823" s="8"/>
      <c r="R823" s="8"/>
      <c r="S823" s="8"/>
      <c r="T823" s="8"/>
      <c r="U823" s="10"/>
      <c r="V823" s="8"/>
      <c r="W823" s="8"/>
      <c r="X823" s="8"/>
      <c r="Y823" s="8"/>
      <c r="Z823" s="10"/>
      <c r="AA823" s="8"/>
    </row>
    <row r="824" spans="1:27">
      <c r="A824" s="14"/>
      <c r="B824" s="2"/>
      <c r="C824" s="2"/>
      <c r="D824" s="2"/>
      <c r="E824" s="2"/>
      <c r="F824" s="15"/>
      <c r="G824" s="8"/>
      <c r="H824" s="8"/>
      <c r="I824" s="8"/>
      <c r="J824" s="8"/>
      <c r="K824" s="10"/>
      <c r="L824" s="8"/>
      <c r="M824" s="8"/>
      <c r="N824" s="8"/>
      <c r="O824" s="8"/>
      <c r="P824" s="10"/>
      <c r="Q824" s="8"/>
      <c r="R824" s="8"/>
      <c r="S824" s="8"/>
      <c r="T824" s="8"/>
      <c r="U824" s="10"/>
      <c r="V824" s="8"/>
      <c r="W824" s="8"/>
      <c r="X824" s="8"/>
      <c r="Y824" s="8"/>
      <c r="Z824" s="10"/>
      <c r="AA824" s="8"/>
    </row>
    <row r="825" spans="1:27">
      <c r="A825" s="14"/>
      <c r="B825" s="2"/>
      <c r="C825" s="2"/>
      <c r="D825" s="2"/>
      <c r="E825" s="2"/>
      <c r="F825" s="15"/>
      <c r="G825" s="8"/>
      <c r="H825" s="8"/>
      <c r="I825" s="8"/>
      <c r="J825" s="8"/>
      <c r="K825" s="10"/>
      <c r="L825" s="8"/>
      <c r="M825" s="8"/>
      <c r="N825" s="8"/>
      <c r="O825" s="8"/>
      <c r="P825" s="10"/>
      <c r="Q825" s="8"/>
      <c r="R825" s="8"/>
      <c r="S825" s="8"/>
      <c r="T825" s="8"/>
      <c r="U825" s="10"/>
      <c r="V825" s="8"/>
      <c r="W825" s="8"/>
      <c r="X825" s="8"/>
      <c r="Y825" s="8"/>
      <c r="Z825" s="10"/>
      <c r="AA825" s="8"/>
    </row>
    <row r="826" spans="1:27">
      <c r="A826" s="14"/>
      <c r="B826" s="2"/>
      <c r="C826" s="2"/>
      <c r="D826" s="2"/>
      <c r="E826" s="2"/>
      <c r="F826" s="15"/>
      <c r="G826" s="8"/>
      <c r="H826" s="8"/>
      <c r="I826" s="8"/>
      <c r="J826" s="8"/>
      <c r="K826" s="10"/>
      <c r="L826" s="8"/>
      <c r="M826" s="8"/>
      <c r="N826" s="8"/>
      <c r="O826" s="8"/>
      <c r="P826" s="10"/>
      <c r="Q826" s="8"/>
      <c r="R826" s="8"/>
      <c r="S826" s="8"/>
      <c r="T826" s="8"/>
      <c r="U826" s="10"/>
      <c r="V826" s="8"/>
      <c r="W826" s="8"/>
      <c r="X826" s="8"/>
      <c r="Y826" s="8"/>
      <c r="Z826" s="10"/>
      <c r="AA826" s="8"/>
    </row>
    <row r="827" spans="1:27">
      <c r="A827" s="14"/>
      <c r="B827" s="2"/>
      <c r="C827" s="2"/>
      <c r="D827" s="2"/>
      <c r="E827" s="2"/>
      <c r="F827" s="15"/>
      <c r="G827" s="9"/>
      <c r="H827" s="9"/>
      <c r="I827" s="9"/>
      <c r="J827" s="9"/>
      <c r="K827" s="11"/>
      <c r="L827" s="9"/>
      <c r="M827" s="9"/>
      <c r="N827" s="9"/>
      <c r="O827" s="9"/>
      <c r="P827" s="11"/>
      <c r="Q827" s="9"/>
      <c r="R827" s="9"/>
      <c r="S827" s="9"/>
      <c r="T827" s="9"/>
      <c r="U827" s="11"/>
      <c r="V827" s="9"/>
      <c r="W827" s="9"/>
      <c r="X827" s="9"/>
      <c r="Y827" s="9"/>
      <c r="Z827" s="11"/>
      <c r="AA827" s="9"/>
    </row>
    <row r="828" spans="1:27">
      <c r="A828" s="14"/>
      <c r="B828" s="2"/>
      <c r="C828" s="2"/>
      <c r="D828" s="2"/>
      <c r="E828" s="2"/>
      <c r="F828" s="15"/>
      <c r="G828" s="9"/>
      <c r="H828" s="9"/>
      <c r="I828" s="9"/>
      <c r="J828" s="9"/>
      <c r="K828" s="11"/>
      <c r="L828" s="9"/>
      <c r="M828" s="9"/>
      <c r="N828" s="9"/>
      <c r="O828" s="9"/>
      <c r="P828" s="11"/>
      <c r="Q828" s="9"/>
      <c r="R828" s="9"/>
      <c r="S828" s="9"/>
      <c r="T828" s="9"/>
      <c r="U828" s="11"/>
      <c r="V828" s="9"/>
      <c r="W828" s="9"/>
      <c r="X828" s="9"/>
      <c r="Y828" s="9"/>
      <c r="Z828" s="11"/>
      <c r="AA828" s="9"/>
    </row>
    <row r="829" spans="1:27">
      <c r="A829" s="14"/>
      <c r="B829" s="2"/>
      <c r="C829" s="2"/>
      <c r="D829" s="2"/>
      <c r="E829" s="2"/>
      <c r="F829" s="15"/>
      <c r="G829" s="9"/>
      <c r="H829" s="9"/>
      <c r="I829" s="9"/>
      <c r="J829" s="9"/>
      <c r="K829" s="11"/>
      <c r="L829" s="9"/>
      <c r="M829" s="9"/>
      <c r="N829" s="9"/>
      <c r="O829" s="9"/>
      <c r="P829" s="11"/>
      <c r="Q829" s="9"/>
      <c r="R829" s="9"/>
      <c r="S829" s="9"/>
      <c r="T829" s="9"/>
      <c r="U829" s="11"/>
      <c r="V829" s="9"/>
      <c r="W829" s="9"/>
      <c r="X829" s="9"/>
      <c r="Y829" s="9"/>
      <c r="Z829" s="11"/>
      <c r="AA829" s="9"/>
    </row>
    <row r="830" spans="1:27">
      <c r="A830" s="14"/>
      <c r="B830" s="2"/>
      <c r="C830" s="2"/>
      <c r="D830" s="2"/>
      <c r="E830" s="2"/>
      <c r="F830" s="15"/>
      <c r="G830" s="9"/>
      <c r="H830" s="9"/>
      <c r="I830" s="9"/>
      <c r="J830" s="9"/>
      <c r="K830" s="11"/>
      <c r="L830" s="9"/>
      <c r="M830" s="9"/>
      <c r="N830" s="9"/>
      <c r="O830" s="9"/>
      <c r="P830" s="11"/>
      <c r="Q830" s="9"/>
      <c r="R830" s="9"/>
      <c r="S830" s="9"/>
      <c r="T830" s="9"/>
      <c r="U830" s="11"/>
      <c r="V830" s="9"/>
      <c r="W830" s="9"/>
      <c r="X830" s="9"/>
      <c r="Y830" s="9"/>
      <c r="Z830" s="11"/>
      <c r="AA830" s="9"/>
    </row>
    <row r="831" spans="1:27">
      <c r="A831" s="14"/>
      <c r="B831" s="2"/>
      <c r="C831" s="2"/>
      <c r="D831" s="2"/>
      <c r="E831" s="2"/>
      <c r="F831" s="15"/>
      <c r="G831" s="9"/>
      <c r="H831" s="9"/>
      <c r="I831" s="9"/>
      <c r="J831" s="9"/>
      <c r="K831" s="11"/>
      <c r="L831" s="9"/>
      <c r="M831" s="9"/>
      <c r="N831" s="9"/>
      <c r="O831" s="9"/>
      <c r="P831" s="11"/>
      <c r="Q831" s="9"/>
      <c r="R831" s="9"/>
      <c r="S831" s="9"/>
      <c r="T831" s="9"/>
      <c r="U831" s="11"/>
      <c r="V831" s="9"/>
      <c r="W831" s="9"/>
      <c r="X831" s="9"/>
      <c r="Y831" s="9"/>
      <c r="Z831" s="11"/>
      <c r="AA831" s="9"/>
    </row>
    <row r="832" spans="1:27">
      <c r="A832" s="14"/>
      <c r="B832" s="2"/>
      <c r="C832" s="2"/>
      <c r="D832" s="2"/>
      <c r="E832" s="2"/>
      <c r="F832" s="15"/>
      <c r="G832" s="8"/>
      <c r="H832" s="8"/>
      <c r="I832" s="8"/>
      <c r="J832" s="8"/>
      <c r="K832" s="10"/>
      <c r="L832" s="8"/>
      <c r="M832" s="8"/>
      <c r="N832" s="8"/>
      <c r="O832" s="8"/>
      <c r="P832" s="10"/>
      <c r="Q832" s="8"/>
      <c r="R832" s="8"/>
      <c r="S832" s="8"/>
      <c r="T832" s="8"/>
      <c r="U832" s="10"/>
      <c r="V832" s="8"/>
      <c r="W832" s="8"/>
      <c r="X832" s="8"/>
      <c r="Y832" s="8"/>
      <c r="Z832" s="10"/>
      <c r="AA832" s="8"/>
    </row>
    <row r="833" spans="1:27">
      <c r="A833" s="14"/>
      <c r="B833" s="2"/>
      <c r="C833" s="2"/>
      <c r="D833" s="2"/>
      <c r="E833" s="2"/>
      <c r="F833" s="15"/>
      <c r="G833" s="8"/>
      <c r="H833" s="8"/>
      <c r="I833" s="8"/>
      <c r="J833" s="8"/>
      <c r="K833" s="10"/>
      <c r="L833" s="8"/>
      <c r="M833" s="8"/>
      <c r="N833" s="8"/>
      <c r="O833" s="8"/>
      <c r="P833" s="10"/>
      <c r="Q833" s="8"/>
      <c r="R833" s="8"/>
      <c r="S833" s="8"/>
      <c r="T833" s="8"/>
      <c r="U833" s="10"/>
      <c r="V833" s="8"/>
      <c r="W833" s="8"/>
      <c r="X833" s="8"/>
      <c r="Y833" s="8"/>
      <c r="Z833" s="10"/>
      <c r="AA833" s="8"/>
    </row>
    <row r="834" spans="1:27">
      <c r="A834" s="14"/>
      <c r="B834" s="2"/>
      <c r="C834" s="2"/>
      <c r="D834" s="2"/>
      <c r="E834" s="2"/>
      <c r="F834" s="15"/>
      <c r="G834" s="8"/>
      <c r="H834" s="8"/>
      <c r="I834" s="8"/>
      <c r="J834" s="8"/>
      <c r="K834" s="10"/>
      <c r="L834" s="8"/>
      <c r="M834" s="8"/>
      <c r="N834" s="8"/>
      <c r="O834" s="8"/>
      <c r="P834" s="10"/>
      <c r="Q834" s="8"/>
      <c r="R834" s="8"/>
      <c r="S834" s="8"/>
      <c r="T834" s="8"/>
      <c r="U834" s="10"/>
      <c r="V834" s="8"/>
      <c r="W834" s="8"/>
      <c r="X834" s="8"/>
      <c r="Y834" s="8"/>
      <c r="Z834" s="10"/>
      <c r="AA834" s="8"/>
    </row>
    <row r="835" spans="1:27">
      <c r="A835" s="14"/>
      <c r="B835" s="2"/>
      <c r="C835" s="2"/>
      <c r="D835" s="2"/>
      <c r="E835" s="2"/>
      <c r="F835" s="15"/>
      <c r="G835" s="8"/>
      <c r="H835" s="8"/>
      <c r="I835" s="8"/>
      <c r="J835" s="8"/>
      <c r="K835" s="10"/>
      <c r="L835" s="8"/>
      <c r="M835" s="8"/>
      <c r="N835" s="8"/>
      <c r="O835" s="8"/>
      <c r="P835" s="10"/>
      <c r="Q835" s="8"/>
      <c r="R835" s="8"/>
      <c r="S835" s="8"/>
      <c r="T835" s="8"/>
      <c r="U835" s="10"/>
      <c r="V835" s="8"/>
      <c r="W835" s="8"/>
      <c r="X835" s="8"/>
      <c r="Y835" s="8"/>
      <c r="Z835" s="10"/>
      <c r="AA835" s="8"/>
    </row>
    <row r="836" spans="1:27">
      <c r="A836" s="14"/>
      <c r="B836" s="2"/>
      <c r="C836" s="2"/>
      <c r="D836" s="2"/>
      <c r="E836" s="2"/>
      <c r="F836" s="15"/>
      <c r="G836" s="8"/>
      <c r="H836" s="8"/>
      <c r="I836" s="8"/>
      <c r="J836" s="8"/>
      <c r="K836" s="10"/>
      <c r="L836" s="8"/>
      <c r="M836" s="8"/>
      <c r="N836" s="8"/>
      <c r="O836" s="8"/>
      <c r="P836" s="10"/>
      <c r="Q836" s="8"/>
      <c r="R836" s="8"/>
      <c r="S836" s="8"/>
      <c r="T836" s="8"/>
      <c r="U836" s="10"/>
      <c r="V836" s="8"/>
      <c r="W836" s="8"/>
      <c r="X836" s="8"/>
      <c r="Y836" s="8"/>
      <c r="Z836" s="10"/>
      <c r="AA836" s="8"/>
    </row>
    <row r="837" spans="1:27">
      <c r="A837" s="14"/>
      <c r="B837" s="2"/>
      <c r="C837" s="2"/>
      <c r="D837" s="2"/>
      <c r="E837" s="2"/>
      <c r="F837" s="15"/>
      <c r="G837" s="9"/>
      <c r="H837" s="9"/>
      <c r="I837" s="9"/>
      <c r="J837" s="9"/>
      <c r="K837" s="11"/>
      <c r="L837" s="9"/>
      <c r="M837" s="9"/>
      <c r="N837" s="9"/>
      <c r="O837" s="9"/>
      <c r="P837" s="11"/>
      <c r="Q837" s="9"/>
      <c r="R837" s="9"/>
      <c r="S837" s="9"/>
      <c r="T837" s="9"/>
      <c r="U837" s="11"/>
      <c r="V837" s="9"/>
      <c r="W837" s="9"/>
      <c r="X837" s="9"/>
      <c r="Y837" s="9"/>
      <c r="Z837" s="11"/>
      <c r="AA837" s="9"/>
    </row>
    <row r="838" spans="1:27">
      <c r="A838" s="14"/>
      <c r="B838" s="2"/>
      <c r="C838" s="2"/>
      <c r="D838" s="2"/>
      <c r="E838" s="2"/>
      <c r="F838" s="15"/>
      <c r="G838" s="9"/>
      <c r="H838" s="9"/>
      <c r="I838" s="9"/>
      <c r="J838" s="9"/>
      <c r="K838" s="11"/>
      <c r="L838" s="9"/>
      <c r="M838" s="9"/>
      <c r="N838" s="9"/>
      <c r="O838" s="9"/>
      <c r="P838" s="11"/>
      <c r="Q838" s="9"/>
      <c r="R838" s="9"/>
      <c r="S838" s="9"/>
      <c r="T838" s="9"/>
      <c r="U838" s="11"/>
      <c r="V838" s="9"/>
      <c r="W838" s="9"/>
      <c r="X838" s="9"/>
      <c r="Y838" s="9"/>
      <c r="Z838" s="11"/>
      <c r="AA838" s="9"/>
    </row>
    <row r="839" spans="1:27">
      <c r="A839" s="14"/>
      <c r="B839" s="2"/>
      <c r="C839" s="2"/>
      <c r="D839" s="2"/>
      <c r="E839" s="2"/>
      <c r="F839" s="15"/>
      <c r="G839" s="9"/>
      <c r="H839" s="9"/>
      <c r="I839" s="9"/>
      <c r="J839" s="9"/>
      <c r="K839" s="11"/>
      <c r="L839" s="9"/>
      <c r="M839" s="9"/>
      <c r="N839" s="9"/>
      <c r="O839" s="9"/>
      <c r="P839" s="11"/>
      <c r="Q839" s="9"/>
      <c r="R839" s="9"/>
      <c r="S839" s="9"/>
      <c r="T839" s="9"/>
      <c r="U839" s="11"/>
      <c r="V839" s="9"/>
      <c r="W839" s="9"/>
      <c r="X839" s="9"/>
      <c r="Y839" s="9"/>
      <c r="Z839" s="11"/>
      <c r="AA839" s="9"/>
    </row>
    <row r="840" spans="1:27">
      <c r="A840" s="14"/>
      <c r="B840" s="2"/>
      <c r="C840" s="2"/>
      <c r="D840" s="2"/>
      <c r="E840" s="2"/>
      <c r="F840" s="15"/>
      <c r="G840" s="9"/>
      <c r="H840" s="9"/>
      <c r="I840" s="9"/>
      <c r="J840" s="9"/>
      <c r="K840" s="11"/>
      <c r="L840" s="9"/>
      <c r="M840" s="9"/>
      <c r="N840" s="9"/>
      <c r="O840" s="9"/>
      <c r="P840" s="11"/>
      <c r="Q840" s="9"/>
      <c r="R840" s="9"/>
      <c r="S840" s="9"/>
      <c r="T840" s="9"/>
      <c r="U840" s="11"/>
      <c r="V840" s="9"/>
      <c r="W840" s="9"/>
      <c r="X840" s="9"/>
      <c r="Y840" s="9"/>
      <c r="Z840" s="11"/>
      <c r="AA840" s="9"/>
    </row>
    <row r="841" spans="1:27">
      <c r="A841" s="14"/>
      <c r="B841" s="2"/>
      <c r="C841" s="2"/>
      <c r="D841" s="2"/>
      <c r="E841" s="2"/>
      <c r="F841" s="15"/>
      <c r="G841" s="9"/>
      <c r="H841" s="9"/>
      <c r="I841" s="9"/>
      <c r="J841" s="9"/>
      <c r="K841" s="11"/>
      <c r="L841" s="9"/>
      <c r="M841" s="9"/>
      <c r="N841" s="9"/>
      <c r="O841" s="9"/>
      <c r="P841" s="11"/>
      <c r="Q841" s="9"/>
      <c r="R841" s="9"/>
      <c r="S841" s="9"/>
      <c r="T841" s="9"/>
      <c r="U841" s="11"/>
      <c r="V841" s="9"/>
      <c r="W841" s="9"/>
      <c r="X841" s="9"/>
      <c r="Y841" s="9"/>
      <c r="Z841" s="11"/>
      <c r="AA841" s="9"/>
    </row>
    <row r="842" spans="1:27">
      <c r="A842" s="14"/>
      <c r="B842" s="2"/>
      <c r="C842" s="2"/>
      <c r="D842" s="2"/>
      <c r="E842" s="2"/>
      <c r="F842" s="15"/>
      <c r="G842" s="8"/>
      <c r="H842" s="8"/>
      <c r="I842" s="8"/>
      <c r="J842" s="8"/>
      <c r="K842" s="10"/>
      <c r="L842" s="8"/>
      <c r="M842" s="8"/>
      <c r="N842" s="8"/>
      <c r="O842" s="8"/>
      <c r="P842" s="10"/>
      <c r="Q842" s="8"/>
      <c r="R842" s="8"/>
      <c r="S842" s="8"/>
      <c r="T842" s="8"/>
      <c r="U842" s="10"/>
      <c r="V842" s="8"/>
      <c r="W842" s="8"/>
      <c r="X842" s="8"/>
      <c r="Y842" s="8"/>
      <c r="Z842" s="10"/>
      <c r="AA842" s="8"/>
    </row>
    <row r="843" spans="1:27">
      <c r="A843" s="14"/>
      <c r="B843" s="2"/>
      <c r="C843" s="2"/>
      <c r="D843" s="2"/>
      <c r="E843" s="2"/>
      <c r="F843" s="15"/>
      <c r="G843" s="8"/>
      <c r="H843" s="8"/>
      <c r="I843" s="8"/>
      <c r="J843" s="8"/>
      <c r="K843" s="10"/>
      <c r="L843" s="8"/>
      <c r="M843" s="8"/>
      <c r="N843" s="8"/>
      <c r="O843" s="8"/>
      <c r="P843" s="10"/>
      <c r="Q843" s="8"/>
      <c r="R843" s="8"/>
      <c r="S843" s="8"/>
      <c r="T843" s="8"/>
      <c r="U843" s="10"/>
      <c r="V843" s="8"/>
      <c r="W843" s="8"/>
      <c r="X843" s="8"/>
      <c r="Y843" s="8"/>
      <c r="Z843" s="10"/>
      <c r="AA843" s="8"/>
    </row>
    <row r="844" spans="1:27">
      <c r="A844" s="14"/>
      <c r="B844" s="2"/>
      <c r="C844" s="2"/>
      <c r="D844" s="2"/>
      <c r="E844" s="2"/>
      <c r="F844" s="15"/>
      <c r="G844" s="8"/>
      <c r="H844" s="8"/>
      <c r="I844" s="8"/>
      <c r="J844" s="8"/>
      <c r="K844" s="10"/>
      <c r="L844" s="8"/>
      <c r="M844" s="8"/>
      <c r="N844" s="8"/>
      <c r="O844" s="8"/>
      <c r="P844" s="10"/>
      <c r="Q844" s="8"/>
      <c r="R844" s="8"/>
      <c r="S844" s="8"/>
      <c r="T844" s="8"/>
      <c r="U844" s="10"/>
      <c r="V844" s="8"/>
      <c r="W844" s="8"/>
      <c r="X844" s="8"/>
      <c r="Y844" s="8"/>
      <c r="Z844" s="10"/>
      <c r="AA844" s="8"/>
    </row>
    <row r="845" spans="1:27">
      <c r="A845" s="14"/>
      <c r="B845" s="2"/>
      <c r="C845" s="2"/>
      <c r="D845" s="2"/>
      <c r="E845" s="2"/>
      <c r="F845" s="15"/>
      <c r="G845" s="8"/>
      <c r="H845" s="8"/>
      <c r="I845" s="8"/>
      <c r="J845" s="8"/>
      <c r="K845" s="10"/>
      <c r="L845" s="8"/>
      <c r="M845" s="8"/>
      <c r="N845" s="8"/>
      <c r="O845" s="8"/>
      <c r="P845" s="10"/>
      <c r="Q845" s="8"/>
      <c r="R845" s="8"/>
      <c r="S845" s="8"/>
      <c r="T845" s="8"/>
      <c r="U845" s="10"/>
      <c r="V845" s="8"/>
      <c r="W845" s="8"/>
      <c r="X845" s="8"/>
      <c r="Y845" s="8"/>
      <c r="Z845" s="10"/>
      <c r="AA845" s="8"/>
    </row>
    <row r="846" spans="1:27">
      <c r="A846" s="14"/>
      <c r="B846" s="2"/>
      <c r="C846" s="2"/>
      <c r="D846" s="2"/>
      <c r="E846" s="2"/>
      <c r="F846" s="15"/>
      <c r="G846" s="8"/>
      <c r="H846" s="8"/>
      <c r="I846" s="8"/>
      <c r="J846" s="8"/>
      <c r="K846" s="10"/>
      <c r="L846" s="8"/>
      <c r="M846" s="8"/>
      <c r="N846" s="8"/>
      <c r="O846" s="8"/>
      <c r="P846" s="10"/>
      <c r="Q846" s="8"/>
      <c r="R846" s="8"/>
      <c r="S846" s="8"/>
      <c r="T846" s="8"/>
      <c r="U846" s="10"/>
      <c r="V846" s="8"/>
      <c r="W846" s="8"/>
      <c r="X846" s="8"/>
      <c r="Y846" s="8"/>
      <c r="Z846" s="10"/>
      <c r="AA846" s="8"/>
    </row>
    <row r="847" spans="1:27">
      <c r="A847" s="14"/>
      <c r="B847" s="2"/>
      <c r="C847" s="2"/>
      <c r="D847" s="2"/>
      <c r="E847" s="2"/>
      <c r="F847" s="15"/>
      <c r="G847" s="9"/>
      <c r="H847" s="9"/>
      <c r="I847" s="9"/>
      <c r="J847" s="9"/>
      <c r="K847" s="11"/>
      <c r="L847" s="9"/>
      <c r="M847" s="9"/>
      <c r="N847" s="9"/>
      <c r="O847" s="9"/>
      <c r="P847" s="11"/>
      <c r="Q847" s="9"/>
      <c r="R847" s="9"/>
      <c r="S847" s="9"/>
      <c r="T847" s="9"/>
      <c r="U847" s="11"/>
      <c r="V847" s="9"/>
      <c r="W847" s="9"/>
      <c r="X847" s="9"/>
      <c r="Y847" s="9"/>
      <c r="Z847" s="11"/>
      <c r="AA847" s="9"/>
    </row>
    <row r="848" spans="1:27">
      <c r="A848" s="14"/>
      <c r="B848" s="2"/>
      <c r="C848" s="2"/>
      <c r="D848" s="2"/>
      <c r="E848" s="2"/>
      <c r="F848" s="15"/>
      <c r="G848" s="9"/>
      <c r="H848" s="9"/>
      <c r="I848" s="9"/>
      <c r="J848" s="9"/>
      <c r="K848" s="11"/>
      <c r="L848" s="9"/>
      <c r="M848" s="9"/>
      <c r="N848" s="9"/>
      <c r="O848" s="9"/>
      <c r="P848" s="11"/>
      <c r="Q848" s="9"/>
      <c r="R848" s="9"/>
      <c r="S848" s="9"/>
      <c r="T848" s="9"/>
      <c r="U848" s="11"/>
      <c r="V848" s="9"/>
      <c r="W848" s="9"/>
      <c r="X848" s="9"/>
      <c r="Y848" s="9"/>
      <c r="Z848" s="11"/>
      <c r="AA848" s="9"/>
    </row>
    <row r="849" spans="1:27">
      <c r="A849" s="14"/>
      <c r="B849" s="2"/>
      <c r="C849" s="2"/>
      <c r="D849" s="2"/>
      <c r="E849" s="2"/>
      <c r="F849" s="15"/>
      <c r="G849" s="9"/>
      <c r="H849" s="9"/>
      <c r="I849" s="9"/>
      <c r="J849" s="9"/>
      <c r="K849" s="11"/>
      <c r="L849" s="9"/>
      <c r="M849" s="9"/>
      <c r="N849" s="9"/>
      <c r="O849" s="9"/>
      <c r="P849" s="11"/>
      <c r="Q849" s="9"/>
      <c r="R849" s="9"/>
      <c r="S849" s="9"/>
      <c r="T849" s="9"/>
      <c r="U849" s="11"/>
      <c r="V849" s="9"/>
      <c r="W849" s="9"/>
      <c r="X849" s="9"/>
      <c r="Y849" s="9"/>
      <c r="Z849" s="11"/>
      <c r="AA849" s="9"/>
    </row>
    <row r="850" spans="1:27">
      <c r="A850" s="14"/>
      <c r="B850" s="2"/>
      <c r="C850" s="2"/>
      <c r="D850" s="2"/>
      <c r="E850" s="2"/>
      <c r="F850" s="15"/>
      <c r="G850" s="9"/>
      <c r="H850" s="9"/>
      <c r="I850" s="9"/>
      <c r="J850" s="9"/>
      <c r="K850" s="11"/>
      <c r="L850" s="9"/>
      <c r="M850" s="9"/>
      <c r="N850" s="9"/>
      <c r="O850" s="9"/>
      <c r="P850" s="11"/>
      <c r="Q850" s="9"/>
      <c r="R850" s="9"/>
      <c r="S850" s="9"/>
      <c r="T850" s="9"/>
      <c r="U850" s="11"/>
      <c r="V850" s="9"/>
      <c r="W850" s="9"/>
      <c r="X850" s="9"/>
      <c r="Y850" s="9"/>
      <c r="Z850" s="11"/>
      <c r="AA850" s="9"/>
    </row>
    <row r="851" spans="1:27">
      <c r="A851" s="14"/>
      <c r="B851" s="2"/>
      <c r="C851" s="2"/>
      <c r="D851" s="2"/>
      <c r="E851" s="2"/>
      <c r="F851" s="15"/>
      <c r="G851" s="9"/>
      <c r="H851" s="9"/>
      <c r="I851" s="9"/>
      <c r="J851" s="9"/>
      <c r="K851" s="11"/>
      <c r="L851" s="9"/>
      <c r="M851" s="9"/>
      <c r="N851" s="9"/>
      <c r="O851" s="9"/>
      <c r="P851" s="11"/>
      <c r="Q851" s="9"/>
      <c r="R851" s="9"/>
      <c r="S851" s="9"/>
      <c r="T851" s="9"/>
      <c r="U851" s="11"/>
      <c r="V851" s="9"/>
      <c r="W851" s="9"/>
      <c r="X851" s="9"/>
      <c r="Y851" s="9"/>
      <c r="Z851" s="11"/>
      <c r="AA851" s="9"/>
    </row>
    <row r="852" spans="1:27">
      <c r="A852" s="14"/>
      <c r="B852" s="2"/>
      <c r="C852" s="2"/>
      <c r="D852" s="2"/>
      <c r="E852" s="2"/>
      <c r="F852" s="15"/>
      <c r="G852" s="8"/>
      <c r="H852" s="8"/>
      <c r="I852" s="8"/>
      <c r="J852" s="8"/>
      <c r="K852" s="10"/>
      <c r="L852" s="8"/>
      <c r="M852" s="8"/>
      <c r="N852" s="8"/>
      <c r="O852" s="8"/>
      <c r="P852" s="10"/>
      <c r="Q852" s="8"/>
      <c r="R852" s="8"/>
      <c r="S852" s="8"/>
      <c r="T852" s="8"/>
      <c r="U852" s="10"/>
      <c r="V852" s="8"/>
      <c r="W852" s="8"/>
      <c r="X852" s="8"/>
      <c r="Y852" s="8"/>
      <c r="Z852" s="10"/>
      <c r="AA852" s="8"/>
    </row>
    <row r="853" spans="1:27">
      <c r="A853" s="14"/>
      <c r="B853" s="2"/>
      <c r="C853" s="2"/>
      <c r="D853" s="2"/>
      <c r="E853" s="2"/>
      <c r="F853" s="15"/>
      <c r="G853" s="8"/>
      <c r="H853" s="8"/>
      <c r="I853" s="8"/>
      <c r="J853" s="8"/>
      <c r="K853" s="10"/>
      <c r="L853" s="8"/>
      <c r="M853" s="8"/>
      <c r="N853" s="8"/>
      <c r="O853" s="8"/>
      <c r="P853" s="10"/>
      <c r="Q853" s="8"/>
      <c r="R853" s="8"/>
      <c r="S853" s="8"/>
      <c r="T853" s="8"/>
      <c r="U853" s="10"/>
      <c r="V853" s="8"/>
      <c r="W853" s="8"/>
      <c r="X853" s="8"/>
      <c r="Y853" s="8"/>
      <c r="Z853" s="10"/>
      <c r="AA853" s="8"/>
    </row>
    <row r="854" spans="1:27">
      <c r="A854" s="14"/>
      <c r="B854" s="2"/>
      <c r="C854" s="2"/>
      <c r="D854" s="2"/>
      <c r="E854" s="2"/>
      <c r="F854" s="15"/>
      <c r="G854" s="8"/>
      <c r="H854" s="8"/>
      <c r="I854" s="8"/>
      <c r="J854" s="8"/>
      <c r="K854" s="10"/>
      <c r="L854" s="8"/>
      <c r="M854" s="8"/>
      <c r="N854" s="8"/>
      <c r="O854" s="8"/>
      <c r="P854" s="10"/>
      <c r="Q854" s="8"/>
      <c r="R854" s="8"/>
      <c r="S854" s="8"/>
      <c r="T854" s="8"/>
      <c r="U854" s="10"/>
      <c r="V854" s="8"/>
      <c r="W854" s="8"/>
      <c r="X854" s="8"/>
      <c r="Y854" s="8"/>
      <c r="Z854" s="10"/>
      <c r="AA854" s="8"/>
    </row>
    <row r="855" spans="1:27">
      <c r="A855" s="14"/>
      <c r="B855" s="2"/>
      <c r="C855" s="2"/>
      <c r="D855" s="2"/>
      <c r="E855" s="2"/>
      <c r="F855" s="15"/>
      <c r="G855" s="8"/>
      <c r="H855" s="8"/>
      <c r="I855" s="8"/>
      <c r="J855" s="8"/>
      <c r="K855" s="10"/>
      <c r="L855" s="8"/>
      <c r="M855" s="8"/>
      <c r="N855" s="8"/>
      <c r="O855" s="8"/>
      <c r="P855" s="10"/>
      <c r="Q855" s="8"/>
      <c r="R855" s="8"/>
      <c r="S855" s="8"/>
      <c r="T855" s="8"/>
      <c r="U855" s="10"/>
      <c r="V855" s="8"/>
      <c r="W855" s="8"/>
      <c r="X855" s="8"/>
      <c r="Y855" s="8"/>
      <c r="Z855" s="10"/>
      <c r="AA855" s="8"/>
    </row>
    <row r="856" spans="1:27">
      <c r="A856" s="14"/>
      <c r="B856" s="2"/>
      <c r="C856" s="2"/>
      <c r="D856" s="2"/>
      <c r="E856" s="2"/>
      <c r="F856" s="15"/>
      <c r="G856" s="8"/>
      <c r="H856" s="8"/>
      <c r="I856" s="8"/>
      <c r="J856" s="8"/>
      <c r="K856" s="10"/>
      <c r="L856" s="8"/>
      <c r="M856" s="8"/>
      <c r="N856" s="8"/>
      <c r="O856" s="8"/>
      <c r="P856" s="10"/>
      <c r="Q856" s="8"/>
      <c r="R856" s="8"/>
      <c r="S856" s="8"/>
      <c r="T856" s="8"/>
      <c r="U856" s="10"/>
      <c r="V856" s="8"/>
      <c r="W856" s="8"/>
      <c r="X856" s="8"/>
      <c r="Y856" s="8"/>
      <c r="Z856" s="10"/>
      <c r="AA856" s="8"/>
    </row>
    <row r="857" spans="1:27">
      <c r="A857" s="14"/>
      <c r="B857" s="2"/>
      <c r="C857" s="2"/>
      <c r="D857" s="2"/>
      <c r="E857" s="2"/>
      <c r="F857" s="15"/>
      <c r="G857" s="9"/>
      <c r="H857" s="9"/>
      <c r="I857" s="9"/>
      <c r="J857" s="9"/>
      <c r="K857" s="11"/>
      <c r="L857" s="9"/>
      <c r="M857" s="9"/>
      <c r="N857" s="9"/>
      <c r="O857" s="9"/>
      <c r="P857" s="11"/>
      <c r="Q857" s="9"/>
      <c r="R857" s="9"/>
      <c r="S857" s="9"/>
      <c r="T857" s="9"/>
      <c r="U857" s="11"/>
      <c r="V857" s="9"/>
      <c r="W857" s="9"/>
      <c r="X857" s="9"/>
      <c r="Y857" s="9"/>
      <c r="Z857" s="11"/>
      <c r="AA857" s="9"/>
    </row>
    <row r="858" spans="1:27">
      <c r="A858" s="14"/>
      <c r="B858" s="2"/>
      <c r="C858" s="2"/>
      <c r="D858" s="2"/>
      <c r="E858" s="2"/>
      <c r="F858" s="15"/>
      <c r="G858" s="9"/>
      <c r="H858" s="9"/>
      <c r="I858" s="9"/>
      <c r="J858" s="9"/>
      <c r="K858" s="11"/>
      <c r="L858" s="9"/>
      <c r="M858" s="9"/>
      <c r="N858" s="9"/>
      <c r="O858" s="9"/>
      <c r="P858" s="11"/>
      <c r="Q858" s="9"/>
      <c r="R858" s="9"/>
      <c r="S858" s="9"/>
      <c r="T858" s="9"/>
      <c r="U858" s="11"/>
      <c r="V858" s="9"/>
      <c r="W858" s="9"/>
      <c r="X858" s="9"/>
      <c r="Y858" s="9"/>
      <c r="Z858" s="11"/>
      <c r="AA858" s="9"/>
    </row>
    <row r="859" spans="1:27">
      <c r="A859" s="14"/>
      <c r="B859" s="2"/>
      <c r="C859" s="2"/>
      <c r="D859" s="2"/>
      <c r="E859" s="2"/>
      <c r="F859" s="15"/>
      <c r="G859" s="9"/>
      <c r="H859" s="9"/>
      <c r="I859" s="9"/>
      <c r="J859" s="9"/>
      <c r="K859" s="11"/>
      <c r="L859" s="9"/>
      <c r="M859" s="9"/>
      <c r="N859" s="9"/>
      <c r="O859" s="9"/>
      <c r="P859" s="11"/>
      <c r="Q859" s="9"/>
      <c r="R859" s="9"/>
      <c r="S859" s="9"/>
      <c r="T859" s="9"/>
      <c r="U859" s="11"/>
      <c r="V859" s="9"/>
      <c r="W859" s="9"/>
      <c r="X859" s="9"/>
      <c r="Y859" s="9"/>
      <c r="Z859" s="11"/>
      <c r="AA859" s="9"/>
    </row>
    <row r="860" spans="1:27">
      <c r="A860" s="14"/>
      <c r="B860" s="2"/>
      <c r="C860" s="2"/>
      <c r="D860" s="2"/>
      <c r="E860" s="2"/>
      <c r="F860" s="15"/>
      <c r="G860" s="9"/>
      <c r="H860" s="9"/>
      <c r="I860" s="9"/>
      <c r="J860" s="9"/>
      <c r="K860" s="11"/>
      <c r="L860" s="9"/>
      <c r="M860" s="9"/>
      <c r="N860" s="9"/>
      <c r="O860" s="9"/>
      <c r="P860" s="11"/>
      <c r="Q860" s="9"/>
      <c r="R860" s="9"/>
      <c r="S860" s="9"/>
      <c r="T860" s="9"/>
      <c r="U860" s="11"/>
      <c r="V860" s="9"/>
      <c r="W860" s="9"/>
      <c r="X860" s="9"/>
      <c r="Y860" s="9"/>
      <c r="Z860" s="11"/>
      <c r="AA860" s="9"/>
    </row>
    <row r="861" spans="1:27">
      <c r="A861" s="14"/>
      <c r="B861" s="2"/>
      <c r="C861" s="2"/>
      <c r="D861" s="2"/>
      <c r="E861" s="2"/>
      <c r="F861" s="15"/>
      <c r="G861" s="9"/>
      <c r="H861" s="9"/>
      <c r="I861" s="9"/>
      <c r="J861" s="9"/>
      <c r="K861" s="11"/>
      <c r="L861" s="9"/>
      <c r="M861" s="9"/>
      <c r="N861" s="9"/>
      <c r="O861" s="9"/>
      <c r="P861" s="11"/>
      <c r="Q861" s="9"/>
      <c r="R861" s="9"/>
      <c r="S861" s="9"/>
      <c r="T861" s="9"/>
      <c r="U861" s="11"/>
      <c r="V861" s="9"/>
      <c r="W861" s="9"/>
      <c r="X861" s="9"/>
      <c r="Y861" s="9"/>
      <c r="Z861" s="11"/>
      <c r="AA861" s="9"/>
    </row>
    <row r="862" spans="1:27">
      <c r="A862" s="14"/>
      <c r="B862" s="2"/>
      <c r="C862" s="2"/>
      <c r="D862" s="2"/>
      <c r="E862" s="2"/>
      <c r="F862" s="15"/>
      <c r="G862" s="8"/>
      <c r="H862" s="8"/>
      <c r="I862" s="8"/>
      <c r="J862" s="8"/>
      <c r="K862" s="10"/>
      <c r="L862" s="8"/>
      <c r="M862" s="8"/>
      <c r="N862" s="8"/>
      <c r="O862" s="8"/>
      <c r="P862" s="10"/>
      <c r="Q862" s="8"/>
      <c r="R862" s="8"/>
      <c r="S862" s="8"/>
      <c r="T862" s="8"/>
      <c r="U862" s="10"/>
      <c r="V862" s="8"/>
      <c r="W862" s="8"/>
      <c r="X862" s="8"/>
      <c r="Y862" s="8"/>
      <c r="Z862" s="10"/>
      <c r="AA862" s="8"/>
    </row>
    <row r="863" spans="1:27">
      <c r="A863" s="14"/>
      <c r="B863" s="2"/>
      <c r="C863" s="2"/>
      <c r="D863" s="2"/>
      <c r="E863" s="2"/>
      <c r="F863" s="15"/>
      <c r="G863" s="8"/>
      <c r="H863" s="8"/>
      <c r="I863" s="8"/>
      <c r="J863" s="8"/>
      <c r="K863" s="10"/>
      <c r="L863" s="8"/>
      <c r="M863" s="8"/>
      <c r="N863" s="8"/>
      <c r="O863" s="8"/>
      <c r="P863" s="10"/>
      <c r="Q863" s="8"/>
      <c r="R863" s="8"/>
      <c r="S863" s="8"/>
      <c r="T863" s="8"/>
      <c r="U863" s="10"/>
      <c r="V863" s="8"/>
      <c r="W863" s="8"/>
      <c r="X863" s="8"/>
      <c r="Y863" s="8"/>
      <c r="Z863" s="10"/>
      <c r="AA863" s="8"/>
    </row>
    <row r="864" spans="1:27">
      <c r="A864" s="14"/>
      <c r="B864" s="2"/>
      <c r="C864" s="2"/>
      <c r="D864" s="2"/>
      <c r="E864" s="2"/>
      <c r="F864" s="15"/>
      <c r="G864" s="8"/>
      <c r="H864" s="8"/>
      <c r="I864" s="8"/>
      <c r="J864" s="8"/>
      <c r="K864" s="10"/>
      <c r="L864" s="8"/>
      <c r="M864" s="8"/>
      <c r="N864" s="8"/>
      <c r="O864" s="8"/>
      <c r="P864" s="10"/>
      <c r="Q864" s="8"/>
      <c r="R864" s="8"/>
      <c r="S864" s="8"/>
      <c r="T864" s="8"/>
      <c r="U864" s="10"/>
      <c r="V864" s="8"/>
      <c r="W864" s="8"/>
      <c r="X864" s="8"/>
      <c r="Y864" s="8"/>
      <c r="Z864" s="10"/>
      <c r="AA864" s="8"/>
    </row>
    <row r="865" spans="1:27">
      <c r="A865" s="14"/>
      <c r="B865" s="2"/>
      <c r="C865" s="2"/>
      <c r="D865" s="2"/>
      <c r="E865" s="2"/>
      <c r="F865" s="15"/>
      <c r="G865" s="8"/>
      <c r="H865" s="8"/>
      <c r="I865" s="8"/>
      <c r="J865" s="8"/>
      <c r="K865" s="10"/>
      <c r="L865" s="8"/>
      <c r="M865" s="8"/>
      <c r="N865" s="8"/>
      <c r="O865" s="8"/>
      <c r="P865" s="10"/>
      <c r="Q865" s="8"/>
      <c r="R865" s="8"/>
      <c r="S865" s="8"/>
      <c r="T865" s="8"/>
      <c r="U865" s="10"/>
      <c r="V865" s="8"/>
      <c r="W865" s="8"/>
      <c r="X865" s="8"/>
      <c r="Y865" s="8"/>
      <c r="Z865" s="10"/>
      <c r="AA865" s="8"/>
    </row>
    <row r="866" spans="1:27">
      <c r="A866" s="14"/>
      <c r="B866" s="2"/>
      <c r="C866" s="2"/>
      <c r="D866" s="2"/>
      <c r="E866" s="2"/>
      <c r="F866" s="15"/>
      <c r="G866" s="8"/>
      <c r="H866" s="8"/>
      <c r="I866" s="8"/>
      <c r="J866" s="8"/>
      <c r="K866" s="10"/>
      <c r="L866" s="8"/>
      <c r="M866" s="8"/>
      <c r="N866" s="8"/>
      <c r="O866" s="8"/>
      <c r="P866" s="10"/>
      <c r="Q866" s="8"/>
      <c r="R866" s="8"/>
      <c r="S866" s="8"/>
      <c r="T866" s="8"/>
      <c r="U866" s="10"/>
      <c r="V866" s="8"/>
      <c r="W866" s="8"/>
      <c r="X866" s="8"/>
      <c r="Y866" s="8"/>
      <c r="Z866" s="10"/>
      <c r="AA866" s="8"/>
    </row>
    <row r="867" spans="1:27">
      <c r="A867" s="14"/>
      <c r="B867" s="2"/>
      <c r="C867" s="2"/>
      <c r="D867" s="2"/>
      <c r="E867" s="2"/>
      <c r="F867" s="15"/>
      <c r="G867" s="9"/>
      <c r="H867" s="9"/>
      <c r="I867" s="9"/>
      <c r="J867" s="9"/>
      <c r="K867" s="11"/>
      <c r="L867" s="9"/>
      <c r="M867" s="9"/>
      <c r="N867" s="9"/>
      <c r="O867" s="9"/>
      <c r="P867" s="11"/>
      <c r="Q867" s="9"/>
      <c r="R867" s="9"/>
      <c r="S867" s="9"/>
      <c r="T867" s="9"/>
      <c r="U867" s="11"/>
      <c r="V867" s="9"/>
      <c r="W867" s="9"/>
      <c r="X867" s="9"/>
      <c r="Y867" s="9"/>
      <c r="Z867" s="11"/>
      <c r="AA867" s="9"/>
    </row>
    <row r="868" spans="1:27">
      <c r="A868" s="14"/>
      <c r="B868" s="2"/>
      <c r="C868" s="2"/>
      <c r="D868" s="2"/>
      <c r="E868" s="2"/>
      <c r="F868" s="15"/>
      <c r="G868" s="9"/>
      <c r="H868" s="9"/>
      <c r="I868" s="9"/>
      <c r="J868" s="9"/>
      <c r="K868" s="11"/>
      <c r="L868" s="9"/>
      <c r="M868" s="9"/>
      <c r="N868" s="9"/>
      <c r="O868" s="9"/>
      <c r="P868" s="11"/>
      <c r="Q868" s="9"/>
      <c r="R868" s="9"/>
      <c r="S868" s="9"/>
      <c r="T868" s="9"/>
      <c r="U868" s="11"/>
      <c r="V868" s="9"/>
      <c r="W868" s="9"/>
      <c r="X868" s="9"/>
      <c r="Y868" s="9"/>
      <c r="Z868" s="11"/>
      <c r="AA868" s="9"/>
    </row>
    <row r="869" spans="1:27">
      <c r="A869" s="14"/>
      <c r="B869" s="2"/>
      <c r="C869" s="2"/>
      <c r="D869" s="2"/>
      <c r="E869" s="2"/>
      <c r="F869" s="15"/>
      <c r="G869" s="9"/>
      <c r="H869" s="9"/>
      <c r="I869" s="9"/>
      <c r="J869" s="9"/>
      <c r="K869" s="11"/>
      <c r="L869" s="9"/>
      <c r="M869" s="9"/>
      <c r="N869" s="9"/>
      <c r="O869" s="9"/>
      <c r="P869" s="11"/>
      <c r="Q869" s="9"/>
      <c r="R869" s="9"/>
      <c r="S869" s="9"/>
      <c r="T869" s="9"/>
      <c r="U869" s="11"/>
      <c r="V869" s="9"/>
      <c r="W869" s="9"/>
      <c r="X869" s="9"/>
      <c r="Y869" s="9"/>
      <c r="Z869" s="11"/>
      <c r="AA869" s="9"/>
    </row>
    <row r="870" spans="1:27">
      <c r="A870" s="14"/>
      <c r="B870" s="2"/>
      <c r="C870" s="2"/>
      <c r="D870" s="2"/>
      <c r="E870" s="2"/>
      <c r="F870" s="15"/>
      <c r="G870" s="9"/>
      <c r="H870" s="9"/>
      <c r="I870" s="9"/>
      <c r="J870" s="9"/>
      <c r="K870" s="11"/>
      <c r="L870" s="9"/>
      <c r="M870" s="9"/>
      <c r="N870" s="9"/>
      <c r="O870" s="9"/>
      <c r="P870" s="11"/>
      <c r="Q870" s="9"/>
      <c r="R870" s="9"/>
      <c r="S870" s="9"/>
      <c r="T870" s="9"/>
      <c r="U870" s="11"/>
      <c r="V870" s="9"/>
      <c r="W870" s="9"/>
      <c r="X870" s="9"/>
      <c r="Y870" s="9"/>
      <c r="Z870" s="11"/>
      <c r="AA870" s="9"/>
    </row>
    <row r="871" spans="1:27">
      <c r="A871" s="14"/>
      <c r="B871" s="2"/>
      <c r="C871" s="2"/>
      <c r="D871" s="2"/>
      <c r="E871" s="2"/>
      <c r="F871" s="15"/>
      <c r="G871" s="9"/>
      <c r="H871" s="9"/>
      <c r="I871" s="9"/>
      <c r="J871" s="9"/>
      <c r="K871" s="11"/>
      <c r="L871" s="9"/>
      <c r="M871" s="9"/>
      <c r="N871" s="9"/>
      <c r="O871" s="9"/>
      <c r="P871" s="11"/>
      <c r="Q871" s="9"/>
      <c r="R871" s="9"/>
      <c r="S871" s="9"/>
      <c r="T871" s="9"/>
      <c r="U871" s="11"/>
      <c r="V871" s="9"/>
      <c r="W871" s="9"/>
      <c r="X871" s="9"/>
      <c r="Y871" s="9"/>
      <c r="Z871" s="11"/>
      <c r="AA871" s="9"/>
    </row>
    <row r="872" spans="1:27">
      <c r="A872" s="14"/>
      <c r="B872" s="2"/>
      <c r="C872" s="2"/>
      <c r="D872" s="2"/>
      <c r="E872" s="2"/>
      <c r="F872" s="15"/>
      <c r="G872" s="8"/>
      <c r="H872" s="8"/>
      <c r="I872" s="8"/>
      <c r="J872" s="8"/>
      <c r="K872" s="10"/>
      <c r="L872" s="8"/>
      <c r="M872" s="8"/>
      <c r="N872" s="8"/>
      <c r="O872" s="8"/>
      <c r="P872" s="10"/>
      <c r="Q872" s="8"/>
      <c r="R872" s="8"/>
      <c r="S872" s="8"/>
      <c r="T872" s="8"/>
      <c r="U872" s="10"/>
      <c r="V872" s="8"/>
      <c r="W872" s="8"/>
      <c r="X872" s="8"/>
      <c r="Y872" s="8"/>
      <c r="Z872" s="10"/>
      <c r="AA872" s="8"/>
    </row>
    <row r="873" spans="1:27">
      <c r="A873" s="14"/>
      <c r="B873" s="2"/>
      <c r="C873" s="2"/>
      <c r="D873" s="2"/>
      <c r="E873" s="2"/>
      <c r="F873" s="15"/>
      <c r="G873" s="8"/>
      <c r="H873" s="8"/>
      <c r="I873" s="8"/>
      <c r="J873" s="8"/>
      <c r="K873" s="10"/>
      <c r="L873" s="8"/>
      <c r="M873" s="8"/>
      <c r="N873" s="8"/>
      <c r="O873" s="8"/>
      <c r="P873" s="10"/>
      <c r="Q873" s="8"/>
      <c r="R873" s="8"/>
      <c r="S873" s="8"/>
      <c r="T873" s="8"/>
      <c r="U873" s="10"/>
      <c r="V873" s="8"/>
      <c r="W873" s="8"/>
      <c r="X873" s="8"/>
      <c r="Y873" s="8"/>
      <c r="Z873" s="10"/>
      <c r="AA873" s="8"/>
    </row>
    <row r="874" spans="1:27">
      <c r="A874" s="14"/>
      <c r="B874" s="2"/>
      <c r="C874" s="2"/>
      <c r="D874" s="2"/>
      <c r="E874" s="2"/>
      <c r="F874" s="15"/>
      <c r="G874" s="8"/>
      <c r="H874" s="8"/>
      <c r="I874" s="8"/>
      <c r="J874" s="8"/>
      <c r="K874" s="10"/>
      <c r="L874" s="8"/>
      <c r="M874" s="8"/>
      <c r="N874" s="8"/>
      <c r="O874" s="8"/>
      <c r="P874" s="10"/>
      <c r="Q874" s="8"/>
      <c r="R874" s="8"/>
      <c r="S874" s="8"/>
      <c r="T874" s="8"/>
      <c r="U874" s="10"/>
      <c r="V874" s="8"/>
      <c r="W874" s="8"/>
      <c r="X874" s="8"/>
      <c r="Y874" s="8"/>
      <c r="Z874" s="10"/>
      <c r="AA874" s="8"/>
    </row>
    <row r="875" spans="1:27">
      <c r="A875" s="14"/>
      <c r="B875" s="2"/>
      <c r="C875" s="2"/>
      <c r="D875" s="2"/>
      <c r="E875" s="2"/>
      <c r="F875" s="15"/>
      <c r="G875" s="8"/>
      <c r="H875" s="8"/>
      <c r="I875" s="8"/>
      <c r="J875" s="8"/>
      <c r="K875" s="10"/>
      <c r="L875" s="8"/>
      <c r="M875" s="8"/>
      <c r="N875" s="8"/>
      <c r="O875" s="8"/>
      <c r="P875" s="10"/>
      <c r="Q875" s="8"/>
      <c r="R875" s="8"/>
      <c r="S875" s="8"/>
      <c r="T875" s="8"/>
      <c r="U875" s="10"/>
      <c r="V875" s="8"/>
      <c r="W875" s="8"/>
      <c r="X875" s="8"/>
      <c r="Y875" s="8"/>
      <c r="Z875" s="10"/>
      <c r="AA875" s="8"/>
    </row>
    <row r="876" spans="1:27">
      <c r="A876" s="14"/>
      <c r="B876" s="2"/>
      <c r="C876" s="2"/>
      <c r="D876" s="2"/>
      <c r="E876" s="2"/>
      <c r="F876" s="15"/>
      <c r="G876" s="8"/>
      <c r="H876" s="8"/>
      <c r="I876" s="8"/>
      <c r="J876" s="8"/>
      <c r="K876" s="10"/>
      <c r="L876" s="8"/>
      <c r="M876" s="8"/>
      <c r="N876" s="8"/>
      <c r="O876" s="8"/>
      <c r="P876" s="10"/>
      <c r="Q876" s="8"/>
      <c r="R876" s="8"/>
      <c r="S876" s="8"/>
      <c r="T876" s="8"/>
      <c r="U876" s="10"/>
      <c r="V876" s="8"/>
      <c r="W876" s="8"/>
      <c r="X876" s="8"/>
      <c r="Y876" s="8"/>
      <c r="Z876" s="10"/>
      <c r="AA876" s="8"/>
    </row>
    <row r="877" spans="1:27">
      <c r="A877" s="14"/>
      <c r="B877" s="2"/>
      <c r="C877" s="2"/>
      <c r="D877" s="2"/>
      <c r="E877" s="2"/>
      <c r="F877" s="15"/>
      <c r="G877" s="9"/>
      <c r="H877" s="9"/>
      <c r="I877" s="9"/>
      <c r="J877" s="9"/>
      <c r="K877" s="11"/>
      <c r="L877" s="9"/>
      <c r="M877" s="9"/>
      <c r="N877" s="9"/>
      <c r="O877" s="9"/>
      <c r="P877" s="11"/>
      <c r="Q877" s="9"/>
      <c r="R877" s="9"/>
      <c r="S877" s="9"/>
      <c r="T877" s="9"/>
      <c r="U877" s="11"/>
      <c r="V877" s="9"/>
      <c r="W877" s="9"/>
      <c r="X877" s="9"/>
      <c r="Y877" s="9"/>
      <c r="Z877" s="11"/>
      <c r="AA877" s="9"/>
    </row>
    <row r="878" spans="1:27">
      <c r="A878" s="14"/>
      <c r="B878" s="2"/>
      <c r="C878" s="2"/>
      <c r="D878" s="2"/>
      <c r="E878" s="2"/>
      <c r="F878" s="15"/>
      <c r="G878" s="9"/>
      <c r="H878" s="9"/>
      <c r="I878" s="9"/>
      <c r="J878" s="9"/>
      <c r="K878" s="11"/>
      <c r="L878" s="9"/>
      <c r="M878" s="9"/>
      <c r="N878" s="9"/>
      <c r="O878" s="9"/>
      <c r="P878" s="11"/>
      <c r="Q878" s="9"/>
      <c r="R878" s="9"/>
      <c r="S878" s="9"/>
      <c r="T878" s="9"/>
      <c r="U878" s="11"/>
      <c r="V878" s="9"/>
      <c r="W878" s="9"/>
      <c r="X878" s="9"/>
      <c r="Y878" s="9"/>
      <c r="Z878" s="11"/>
      <c r="AA878" s="9"/>
    </row>
    <row r="879" spans="1:27">
      <c r="A879" s="14"/>
      <c r="B879" s="2"/>
      <c r="C879" s="2"/>
      <c r="D879" s="2"/>
      <c r="E879" s="2"/>
      <c r="F879" s="15"/>
      <c r="G879" s="9"/>
      <c r="H879" s="9"/>
      <c r="I879" s="9"/>
      <c r="J879" s="9"/>
      <c r="K879" s="11"/>
      <c r="L879" s="9"/>
      <c r="M879" s="9"/>
      <c r="N879" s="9"/>
      <c r="O879" s="9"/>
      <c r="P879" s="11"/>
      <c r="Q879" s="9"/>
      <c r="R879" s="9"/>
      <c r="S879" s="9"/>
      <c r="T879" s="9"/>
      <c r="U879" s="11"/>
      <c r="V879" s="9"/>
      <c r="W879" s="9"/>
      <c r="X879" s="9"/>
      <c r="Y879" s="9"/>
      <c r="Z879" s="11"/>
      <c r="AA879" s="9"/>
    </row>
    <row r="880" spans="1:27">
      <c r="A880" s="14"/>
      <c r="B880" s="2"/>
      <c r="C880" s="2"/>
      <c r="D880" s="2"/>
      <c r="E880" s="2"/>
      <c r="F880" s="15"/>
      <c r="G880" s="9"/>
      <c r="H880" s="9"/>
      <c r="I880" s="9"/>
      <c r="J880" s="9"/>
      <c r="K880" s="11"/>
      <c r="L880" s="9"/>
      <c r="M880" s="9"/>
      <c r="N880" s="9"/>
      <c r="O880" s="9"/>
      <c r="P880" s="11"/>
      <c r="Q880" s="9"/>
      <c r="R880" s="9"/>
      <c r="S880" s="9"/>
      <c r="T880" s="9"/>
      <c r="U880" s="11"/>
      <c r="V880" s="9"/>
      <c r="W880" s="9"/>
      <c r="X880" s="9"/>
      <c r="Y880" s="9"/>
      <c r="Z880" s="11"/>
      <c r="AA880" s="9"/>
    </row>
    <row r="881" spans="1:27">
      <c r="A881" s="14"/>
      <c r="B881" s="2"/>
      <c r="C881" s="2"/>
      <c r="D881" s="2"/>
      <c r="E881" s="2"/>
      <c r="F881" s="15"/>
      <c r="G881" s="9"/>
      <c r="H881" s="9"/>
      <c r="I881" s="9"/>
      <c r="J881" s="9"/>
      <c r="K881" s="11"/>
      <c r="L881" s="9"/>
      <c r="M881" s="9"/>
      <c r="N881" s="9"/>
      <c r="O881" s="9"/>
      <c r="P881" s="11"/>
      <c r="Q881" s="9"/>
      <c r="R881" s="9"/>
      <c r="S881" s="9"/>
      <c r="T881" s="9"/>
      <c r="U881" s="11"/>
      <c r="V881" s="9"/>
      <c r="W881" s="9"/>
      <c r="X881" s="9"/>
      <c r="Y881" s="9"/>
      <c r="Z881" s="11"/>
      <c r="AA881" s="9"/>
    </row>
    <row r="882" spans="1:27">
      <c r="A882" s="14"/>
      <c r="B882" s="2"/>
      <c r="C882" s="2"/>
      <c r="D882" s="2"/>
      <c r="E882" s="2"/>
      <c r="F882" s="15"/>
      <c r="G882" s="8"/>
      <c r="H882" s="8"/>
      <c r="I882" s="8"/>
      <c r="J882" s="8"/>
      <c r="K882" s="10"/>
      <c r="L882" s="8"/>
      <c r="M882" s="8"/>
      <c r="N882" s="8"/>
      <c r="O882" s="8"/>
      <c r="P882" s="10"/>
      <c r="Q882" s="8"/>
      <c r="R882" s="8"/>
      <c r="S882" s="8"/>
      <c r="T882" s="8"/>
      <c r="U882" s="10"/>
      <c r="V882" s="8"/>
      <c r="W882" s="8"/>
      <c r="X882" s="8"/>
      <c r="Y882" s="8"/>
      <c r="Z882" s="10"/>
      <c r="AA882" s="8"/>
    </row>
    <row r="883" spans="1:27">
      <c r="A883" s="14"/>
      <c r="B883" s="2"/>
      <c r="C883" s="2"/>
      <c r="D883" s="2"/>
      <c r="E883" s="2"/>
      <c r="F883" s="15"/>
      <c r="G883" s="8"/>
      <c r="H883" s="8"/>
      <c r="I883" s="8"/>
      <c r="J883" s="8"/>
      <c r="K883" s="10"/>
      <c r="L883" s="8"/>
      <c r="M883" s="8"/>
      <c r="N883" s="8"/>
      <c r="O883" s="8"/>
      <c r="P883" s="10"/>
      <c r="Q883" s="8"/>
      <c r="R883" s="8"/>
      <c r="S883" s="8"/>
      <c r="T883" s="8"/>
      <c r="U883" s="10"/>
      <c r="V883" s="8"/>
      <c r="W883" s="8"/>
      <c r="X883" s="8"/>
      <c r="Y883" s="8"/>
      <c r="Z883" s="10"/>
      <c r="AA883" s="8"/>
    </row>
    <row r="884" spans="1:27">
      <c r="A884" s="14"/>
      <c r="B884" s="2"/>
      <c r="C884" s="2"/>
      <c r="D884" s="2"/>
      <c r="E884" s="2"/>
      <c r="F884" s="15"/>
      <c r="G884" s="8"/>
      <c r="H884" s="8"/>
      <c r="I884" s="8"/>
      <c r="J884" s="8"/>
      <c r="K884" s="10"/>
      <c r="L884" s="8"/>
      <c r="M884" s="8"/>
      <c r="N884" s="8"/>
      <c r="O884" s="8"/>
      <c r="P884" s="10"/>
      <c r="Q884" s="8"/>
      <c r="R884" s="8"/>
      <c r="S884" s="8"/>
      <c r="T884" s="8"/>
      <c r="U884" s="10"/>
      <c r="V884" s="8"/>
      <c r="W884" s="8"/>
      <c r="X884" s="8"/>
      <c r="Y884" s="8"/>
      <c r="Z884" s="10"/>
      <c r="AA884" s="8"/>
    </row>
    <row r="885" spans="1:27">
      <c r="A885" s="14"/>
      <c r="B885" s="2"/>
      <c r="C885" s="2"/>
      <c r="D885" s="2"/>
      <c r="E885" s="2"/>
      <c r="F885" s="15"/>
      <c r="G885" s="8"/>
      <c r="H885" s="8"/>
      <c r="I885" s="8"/>
      <c r="J885" s="8"/>
      <c r="K885" s="10"/>
      <c r="L885" s="8"/>
      <c r="M885" s="8"/>
      <c r="N885" s="8"/>
      <c r="O885" s="8"/>
      <c r="P885" s="10"/>
      <c r="Q885" s="8"/>
      <c r="R885" s="8"/>
      <c r="S885" s="8"/>
      <c r="T885" s="8"/>
      <c r="U885" s="10"/>
      <c r="V885" s="8"/>
      <c r="W885" s="8"/>
      <c r="X885" s="8"/>
      <c r="Y885" s="8"/>
      <c r="Z885" s="10"/>
      <c r="AA885" s="8"/>
    </row>
    <row r="886" spans="1:27">
      <c r="A886" s="14"/>
      <c r="B886" s="2"/>
      <c r="C886" s="2"/>
      <c r="D886" s="2"/>
      <c r="E886" s="2"/>
      <c r="F886" s="15"/>
      <c r="G886" s="8"/>
      <c r="H886" s="8"/>
      <c r="I886" s="8"/>
      <c r="J886" s="8"/>
      <c r="K886" s="10"/>
      <c r="L886" s="8"/>
      <c r="M886" s="8"/>
      <c r="N886" s="8"/>
      <c r="O886" s="8"/>
      <c r="P886" s="10"/>
      <c r="Q886" s="8"/>
      <c r="R886" s="8"/>
      <c r="S886" s="8"/>
      <c r="T886" s="8"/>
      <c r="U886" s="10"/>
      <c r="V886" s="8"/>
      <c r="W886" s="8"/>
      <c r="X886" s="8"/>
      <c r="Y886" s="8"/>
      <c r="Z886" s="10"/>
      <c r="AA886" s="8"/>
    </row>
    <row r="887" spans="1:27">
      <c r="A887" s="14"/>
      <c r="B887" s="2"/>
      <c r="C887" s="2"/>
      <c r="D887" s="2"/>
      <c r="E887" s="2"/>
      <c r="F887" s="15"/>
      <c r="G887" s="9"/>
      <c r="H887" s="9"/>
      <c r="I887" s="9"/>
      <c r="J887" s="9"/>
      <c r="K887" s="11"/>
      <c r="L887" s="9"/>
      <c r="M887" s="9"/>
      <c r="N887" s="9"/>
      <c r="O887" s="9"/>
      <c r="P887" s="11"/>
      <c r="Q887" s="9"/>
      <c r="R887" s="9"/>
      <c r="S887" s="9"/>
      <c r="T887" s="9"/>
      <c r="U887" s="11"/>
      <c r="V887" s="9"/>
      <c r="W887" s="9"/>
      <c r="X887" s="9"/>
      <c r="Y887" s="9"/>
      <c r="Z887" s="11"/>
      <c r="AA887" s="9"/>
    </row>
    <row r="888" spans="1:27">
      <c r="A888" s="14"/>
      <c r="B888" s="2"/>
      <c r="C888" s="2"/>
      <c r="D888" s="2"/>
      <c r="E888" s="2"/>
      <c r="F888" s="15"/>
      <c r="G888" s="9"/>
      <c r="H888" s="9"/>
      <c r="I888" s="9"/>
      <c r="J888" s="9"/>
      <c r="K888" s="11"/>
      <c r="L888" s="9"/>
      <c r="M888" s="9"/>
      <c r="N888" s="9"/>
      <c r="O888" s="9"/>
      <c r="P888" s="11"/>
      <c r="Q888" s="9"/>
      <c r="R888" s="9"/>
      <c r="S888" s="9"/>
      <c r="T888" s="9"/>
      <c r="U888" s="11"/>
      <c r="V888" s="9"/>
      <c r="W888" s="9"/>
      <c r="X888" s="9"/>
      <c r="Y888" s="9"/>
      <c r="Z888" s="11"/>
      <c r="AA888" s="9"/>
    </row>
    <row r="889" spans="1:27">
      <c r="A889" s="14"/>
      <c r="B889" s="2"/>
      <c r="C889" s="2"/>
      <c r="D889" s="2"/>
      <c r="E889" s="2"/>
      <c r="F889" s="15"/>
      <c r="G889" s="9"/>
      <c r="H889" s="9"/>
      <c r="I889" s="9"/>
      <c r="J889" s="9"/>
      <c r="K889" s="11"/>
      <c r="L889" s="9"/>
      <c r="M889" s="9"/>
      <c r="N889" s="9"/>
      <c r="O889" s="9"/>
      <c r="P889" s="11"/>
      <c r="Q889" s="9"/>
      <c r="R889" s="9"/>
      <c r="S889" s="9"/>
      <c r="T889" s="9"/>
      <c r="U889" s="11"/>
      <c r="V889" s="9"/>
      <c r="W889" s="9"/>
      <c r="X889" s="9"/>
      <c r="Y889" s="9"/>
      <c r="Z889" s="11"/>
      <c r="AA889" s="9"/>
    </row>
    <row r="890" spans="1:27">
      <c r="A890" s="14"/>
      <c r="B890" s="2"/>
      <c r="C890" s="2"/>
      <c r="D890" s="2"/>
      <c r="E890" s="2"/>
      <c r="F890" s="15"/>
      <c r="G890" s="9"/>
      <c r="H890" s="9"/>
      <c r="I890" s="9"/>
      <c r="J890" s="9"/>
      <c r="K890" s="11"/>
      <c r="L890" s="9"/>
      <c r="M890" s="9"/>
      <c r="N890" s="9"/>
      <c r="O890" s="9"/>
      <c r="P890" s="11"/>
      <c r="Q890" s="9"/>
      <c r="R890" s="9"/>
      <c r="S890" s="9"/>
      <c r="T890" s="9"/>
      <c r="U890" s="11"/>
      <c r="V890" s="9"/>
      <c r="W890" s="9"/>
      <c r="X890" s="9"/>
      <c r="Y890" s="9"/>
      <c r="Z890" s="11"/>
      <c r="AA890" s="9"/>
    </row>
    <row r="891" spans="1:27">
      <c r="A891" s="14"/>
      <c r="B891" s="2"/>
      <c r="C891" s="2"/>
      <c r="D891" s="2"/>
      <c r="E891" s="2"/>
      <c r="F891" s="15"/>
      <c r="G891" s="9"/>
      <c r="H891" s="9"/>
      <c r="I891" s="9"/>
      <c r="J891" s="9"/>
      <c r="K891" s="11"/>
      <c r="L891" s="9"/>
      <c r="M891" s="9"/>
      <c r="N891" s="9"/>
      <c r="O891" s="9"/>
      <c r="P891" s="11"/>
      <c r="Q891" s="9"/>
      <c r="R891" s="9"/>
      <c r="S891" s="9"/>
      <c r="T891" s="9"/>
      <c r="U891" s="11"/>
      <c r="V891" s="9"/>
      <c r="W891" s="9"/>
      <c r="X891" s="9"/>
      <c r="Y891" s="9"/>
      <c r="Z891" s="11"/>
      <c r="AA891" s="9"/>
    </row>
    <row r="892" spans="1:27">
      <c r="A892" s="14"/>
      <c r="B892" s="2"/>
      <c r="C892" s="2"/>
      <c r="D892" s="2"/>
      <c r="E892" s="2"/>
      <c r="F892" s="15"/>
      <c r="G892" s="8"/>
      <c r="H892" s="8"/>
      <c r="I892" s="8"/>
      <c r="J892" s="8"/>
      <c r="K892" s="10"/>
      <c r="L892" s="8"/>
      <c r="M892" s="8"/>
      <c r="N892" s="8"/>
      <c r="O892" s="8"/>
      <c r="P892" s="10"/>
      <c r="Q892" s="8"/>
      <c r="R892" s="8"/>
      <c r="S892" s="8"/>
      <c r="T892" s="8"/>
      <c r="U892" s="10"/>
      <c r="V892" s="8"/>
      <c r="W892" s="8"/>
      <c r="X892" s="8"/>
      <c r="Y892" s="8"/>
      <c r="Z892" s="10"/>
      <c r="AA892" s="8"/>
    </row>
    <row r="893" spans="1:27">
      <c r="A893" s="14"/>
      <c r="B893" s="2"/>
      <c r="C893" s="2"/>
      <c r="D893" s="2"/>
      <c r="E893" s="2"/>
      <c r="F893" s="15"/>
      <c r="G893" s="8"/>
      <c r="H893" s="8"/>
      <c r="I893" s="8"/>
      <c r="J893" s="8"/>
      <c r="K893" s="10"/>
      <c r="L893" s="8"/>
      <c r="M893" s="8"/>
      <c r="N893" s="8"/>
      <c r="O893" s="8"/>
      <c r="P893" s="10"/>
      <c r="Q893" s="8"/>
      <c r="R893" s="8"/>
      <c r="S893" s="8"/>
      <c r="T893" s="8"/>
      <c r="U893" s="10"/>
      <c r="V893" s="8"/>
      <c r="W893" s="8"/>
      <c r="X893" s="8"/>
      <c r="Y893" s="8"/>
      <c r="Z893" s="10"/>
      <c r="AA893" s="8"/>
    </row>
    <row r="894" spans="1:27">
      <c r="A894" s="14"/>
      <c r="B894" s="2"/>
      <c r="C894" s="2"/>
      <c r="D894" s="2"/>
      <c r="E894" s="2"/>
      <c r="F894" s="15"/>
      <c r="G894" s="8"/>
      <c r="H894" s="8"/>
      <c r="I894" s="8"/>
      <c r="J894" s="8"/>
      <c r="K894" s="10"/>
      <c r="L894" s="8"/>
      <c r="M894" s="8"/>
      <c r="N894" s="8"/>
      <c r="O894" s="8"/>
      <c r="P894" s="10"/>
      <c r="Q894" s="8"/>
      <c r="R894" s="8"/>
      <c r="S894" s="8"/>
      <c r="T894" s="8"/>
      <c r="U894" s="10"/>
      <c r="V894" s="8"/>
      <c r="W894" s="8"/>
      <c r="X894" s="8"/>
      <c r="Y894" s="8"/>
      <c r="Z894" s="10"/>
      <c r="AA894" s="8"/>
    </row>
    <row r="895" spans="1:27">
      <c r="A895" s="14"/>
      <c r="B895" s="2"/>
      <c r="C895" s="2"/>
      <c r="D895" s="2"/>
      <c r="E895" s="2"/>
      <c r="F895" s="15"/>
      <c r="G895" s="8"/>
      <c r="H895" s="8"/>
      <c r="I895" s="8"/>
      <c r="J895" s="8"/>
      <c r="K895" s="10"/>
      <c r="L895" s="8"/>
      <c r="M895" s="8"/>
      <c r="N895" s="8"/>
      <c r="O895" s="8"/>
      <c r="P895" s="10"/>
      <c r="Q895" s="8"/>
      <c r="R895" s="8"/>
      <c r="S895" s="8"/>
      <c r="T895" s="8"/>
      <c r="U895" s="10"/>
      <c r="V895" s="8"/>
      <c r="W895" s="8"/>
      <c r="X895" s="8"/>
      <c r="Y895" s="8"/>
      <c r="Z895" s="10"/>
      <c r="AA895" s="8"/>
    </row>
    <row r="896" spans="1:27">
      <c r="A896" s="14"/>
      <c r="B896" s="2"/>
      <c r="C896" s="2"/>
      <c r="D896" s="2"/>
      <c r="E896" s="2"/>
      <c r="F896" s="15"/>
      <c r="G896" s="8"/>
      <c r="H896" s="8"/>
      <c r="I896" s="8"/>
      <c r="J896" s="8"/>
      <c r="K896" s="10"/>
      <c r="L896" s="8"/>
      <c r="M896" s="8"/>
      <c r="N896" s="8"/>
      <c r="O896" s="8"/>
      <c r="P896" s="10"/>
      <c r="Q896" s="8"/>
      <c r="R896" s="8"/>
      <c r="S896" s="8"/>
      <c r="T896" s="8"/>
      <c r="U896" s="10"/>
      <c r="V896" s="8"/>
      <c r="W896" s="8"/>
      <c r="X896" s="8"/>
      <c r="Y896" s="8"/>
      <c r="Z896" s="10"/>
      <c r="AA896" s="8"/>
    </row>
    <row r="897" spans="1:27">
      <c r="A897" s="14"/>
      <c r="B897" s="2"/>
      <c r="C897" s="2"/>
      <c r="D897" s="2"/>
      <c r="E897" s="2"/>
      <c r="F897" s="15"/>
      <c r="G897" s="9"/>
      <c r="H897" s="9"/>
      <c r="I897" s="9"/>
      <c r="J897" s="9"/>
      <c r="K897" s="11"/>
      <c r="L897" s="9"/>
      <c r="M897" s="9"/>
      <c r="N897" s="9"/>
      <c r="O897" s="9"/>
      <c r="P897" s="11"/>
      <c r="Q897" s="9"/>
      <c r="R897" s="9"/>
      <c r="S897" s="9"/>
      <c r="T897" s="9"/>
      <c r="U897" s="11"/>
      <c r="V897" s="9"/>
      <c r="W897" s="9"/>
      <c r="X897" s="9"/>
      <c r="Y897" s="9"/>
      <c r="Z897" s="11"/>
      <c r="AA897" s="9"/>
    </row>
    <row r="898" spans="1:27">
      <c r="A898" s="14"/>
      <c r="B898" s="2"/>
      <c r="C898" s="2"/>
      <c r="D898" s="2"/>
      <c r="E898" s="2"/>
      <c r="F898" s="15"/>
      <c r="G898" s="9"/>
      <c r="H898" s="9"/>
      <c r="I898" s="9"/>
      <c r="J898" s="9"/>
      <c r="K898" s="11"/>
      <c r="L898" s="9"/>
      <c r="M898" s="9"/>
      <c r="N898" s="9"/>
      <c r="O898" s="9"/>
      <c r="P898" s="11"/>
      <c r="Q898" s="9"/>
      <c r="R898" s="9"/>
      <c r="S898" s="9"/>
      <c r="T898" s="9"/>
      <c r="U898" s="11"/>
      <c r="V898" s="9"/>
      <c r="W898" s="9"/>
      <c r="X898" s="9"/>
      <c r="Y898" s="9"/>
      <c r="Z898" s="11"/>
      <c r="AA898" s="9"/>
    </row>
    <row r="899" spans="1:27">
      <c r="A899" s="14"/>
      <c r="B899" s="2"/>
      <c r="C899" s="2"/>
      <c r="D899" s="2"/>
      <c r="E899" s="2"/>
      <c r="F899" s="15"/>
      <c r="G899" s="9"/>
      <c r="H899" s="9"/>
      <c r="I899" s="9"/>
      <c r="J899" s="9"/>
      <c r="K899" s="11"/>
      <c r="L899" s="9"/>
      <c r="M899" s="9"/>
      <c r="N899" s="9"/>
      <c r="O899" s="9"/>
      <c r="P899" s="11"/>
      <c r="Q899" s="9"/>
      <c r="R899" s="9"/>
      <c r="S899" s="9"/>
      <c r="T899" s="9"/>
      <c r="U899" s="11"/>
      <c r="V899" s="9"/>
      <c r="W899" s="9"/>
      <c r="X899" s="9"/>
      <c r="Y899" s="9"/>
      <c r="Z899" s="11"/>
      <c r="AA899" s="9"/>
    </row>
    <row r="900" spans="1:27">
      <c r="A900" s="14"/>
      <c r="B900" s="2"/>
      <c r="C900" s="2"/>
      <c r="D900" s="2"/>
      <c r="E900" s="2"/>
      <c r="F900" s="15"/>
      <c r="G900" s="9"/>
      <c r="H900" s="9"/>
      <c r="I900" s="9"/>
      <c r="J900" s="9"/>
      <c r="K900" s="11"/>
      <c r="L900" s="9"/>
      <c r="M900" s="9"/>
      <c r="N900" s="9"/>
      <c r="O900" s="9"/>
      <c r="P900" s="11"/>
      <c r="Q900" s="9"/>
      <c r="R900" s="9"/>
      <c r="S900" s="9"/>
      <c r="T900" s="9"/>
      <c r="U900" s="11"/>
      <c r="V900" s="9"/>
      <c r="W900" s="9"/>
      <c r="X900" s="9"/>
      <c r="Y900" s="9"/>
      <c r="Z900" s="11"/>
      <c r="AA900" s="9"/>
    </row>
    <row r="901" spans="1:27">
      <c r="A901" s="14"/>
      <c r="B901" s="2"/>
      <c r="C901" s="2"/>
      <c r="D901" s="2"/>
      <c r="E901" s="2"/>
      <c r="F901" s="15"/>
      <c r="G901" s="9"/>
      <c r="H901" s="9"/>
      <c r="I901" s="9"/>
      <c r="J901" s="9"/>
      <c r="K901" s="11"/>
      <c r="L901" s="9"/>
      <c r="M901" s="9"/>
      <c r="N901" s="9"/>
      <c r="O901" s="9"/>
      <c r="P901" s="11"/>
      <c r="Q901" s="9"/>
      <c r="R901" s="9"/>
      <c r="S901" s="9"/>
      <c r="T901" s="9"/>
      <c r="U901" s="11"/>
      <c r="V901" s="9"/>
      <c r="W901" s="9"/>
      <c r="X901" s="9"/>
      <c r="Y901" s="9"/>
      <c r="Z901" s="11"/>
      <c r="AA901" s="9"/>
    </row>
    <row r="902" spans="1:27">
      <c r="A902" s="14"/>
      <c r="B902" s="2"/>
      <c r="C902" s="2"/>
      <c r="D902" s="2"/>
      <c r="E902" s="2"/>
      <c r="F902" s="15"/>
      <c r="G902" s="8"/>
      <c r="H902" s="8"/>
      <c r="I902" s="8"/>
      <c r="J902" s="8"/>
      <c r="K902" s="10"/>
      <c r="L902" s="8"/>
      <c r="M902" s="8"/>
      <c r="N902" s="8"/>
      <c r="O902" s="8"/>
      <c r="P902" s="10"/>
      <c r="Q902" s="8"/>
      <c r="R902" s="8"/>
      <c r="S902" s="8"/>
      <c r="T902" s="8"/>
      <c r="U902" s="10"/>
      <c r="V902" s="8"/>
      <c r="W902" s="8"/>
      <c r="X902" s="8"/>
      <c r="Y902" s="8"/>
      <c r="Z902" s="10"/>
      <c r="AA902" s="8"/>
    </row>
    <row r="903" spans="1:27">
      <c r="A903" s="14"/>
      <c r="B903" s="2"/>
      <c r="C903" s="2"/>
      <c r="D903" s="2"/>
      <c r="E903" s="2"/>
      <c r="F903" s="15"/>
      <c r="G903" s="8"/>
      <c r="H903" s="8"/>
      <c r="I903" s="8"/>
      <c r="J903" s="8"/>
      <c r="K903" s="10"/>
      <c r="L903" s="8"/>
      <c r="M903" s="8"/>
      <c r="N903" s="8"/>
      <c r="O903" s="8"/>
      <c r="P903" s="10"/>
      <c r="Q903" s="8"/>
      <c r="R903" s="8"/>
      <c r="S903" s="8"/>
      <c r="T903" s="8"/>
      <c r="U903" s="10"/>
      <c r="V903" s="8"/>
      <c r="W903" s="8"/>
      <c r="X903" s="8"/>
      <c r="Y903" s="8"/>
      <c r="Z903" s="10"/>
      <c r="AA903" s="8"/>
    </row>
    <row r="904" spans="1:27">
      <c r="A904" s="14"/>
      <c r="B904" s="2"/>
      <c r="C904" s="2"/>
      <c r="D904" s="2"/>
      <c r="E904" s="2"/>
      <c r="F904" s="15"/>
      <c r="G904" s="8"/>
      <c r="H904" s="8"/>
      <c r="I904" s="8"/>
      <c r="J904" s="8"/>
      <c r="K904" s="10"/>
      <c r="L904" s="8"/>
      <c r="M904" s="8"/>
      <c r="N904" s="8"/>
      <c r="O904" s="8"/>
      <c r="P904" s="10"/>
      <c r="Q904" s="8"/>
      <c r="R904" s="8"/>
      <c r="S904" s="8"/>
      <c r="T904" s="8"/>
      <c r="U904" s="10"/>
      <c r="V904" s="8"/>
      <c r="W904" s="8"/>
      <c r="X904" s="8"/>
      <c r="Y904" s="8"/>
      <c r="Z904" s="10"/>
      <c r="AA904" s="8"/>
    </row>
    <row r="905" spans="1:27">
      <c r="A905" s="14"/>
      <c r="B905" s="2"/>
      <c r="C905" s="2"/>
      <c r="D905" s="2"/>
      <c r="E905" s="2"/>
      <c r="F905" s="15"/>
      <c r="G905" s="8"/>
      <c r="H905" s="8"/>
      <c r="I905" s="8"/>
      <c r="J905" s="8"/>
      <c r="K905" s="10"/>
      <c r="L905" s="8"/>
      <c r="M905" s="8"/>
      <c r="N905" s="8"/>
      <c r="O905" s="8"/>
      <c r="P905" s="10"/>
      <c r="Q905" s="8"/>
      <c r="R905" s="8"/>
      <c r="S905" s="8"/>
      <c r="T905" s="8"/>
      <c r="U905" s="10"/>
      <c r="V905" s="8"/>
      <c r="W905" s="8"/>
      <c r="X905" s="8"/>
      <c r="Y905" s="8"/>
      <c r="Z905" s="10"/>
      <c r="AA905" s="8"/>
    </row>
    <row r="906" spans="1:27">
      <c r="A906" s="14"/>
      <c r="B906" s="2"/>
      <c r="C906" s="2"/>
      <c r="D906" s="2"/>
      <c r="E906" s="2"/>
      <c r="F906" s="15"/>
      <c r="G906" s="8"/>
      <c r="H906" s="8"/>
      <c r="I906" s="8"/>
      <c r="J906" s="8"/>
      <c r="K906" s="10"/>
      <c r="L906" s="8"/>
      <c r="M906" s="8"/>
      <c r="N906" s="8"/>
      <c r="O906" s="8"/>
      <c r="P906" s="10"/>
      <c r="Q906" s="8"/>
      <c r="R906" s="8"/>
      <c r="S906" s="8"/>
      <c r="T906" s="8"/>
      <c r="U906" s="10"/>
      <c r="V906" s="8"/>
      <c r="W906" s="8"/>
      <c r="X906" s="8"/>
      <c r="Y906" s="8"/>
      <c r="Z906" s="10"/>
      <c r="AA906" s="8"/>
    </row>
    <row r="907" spans="1:27">
      <c r="A907" s="14"/>
      <c r="B907" s="2"/>
      <c r="C907" s="2"/>
      <c r="D907" s="2"/>
      <c r="E907" s="2"/>
      <c r="F907" s="15"/>
      <c r="G907" s="9"/>
      <c r="H907" s="9"/>
      <c r="I907" s="9"/>
      <c r="J907" s="9"/>
      <c r="K907" s="11"/>
      <c r="L907" s="9"/>
      <c r="M907" s="9"/>
      <c r="N907" s="9"/>
      <c r="O907" s="9"/>
      <c r="P907" s="11"/>
      <c r="Q907" s="9"/>
      <c r="R907" s="9"/>
      <c r="S907" s="9"/>
      <c r="T907" s="9"/>
      <c r="U907" s="11"/>
      <c r="V907" s="9"/>
      <c r="W907" s="9"/>
      <c r="X907" s="9"/>
      <c r="Y907" s="9"/>
      <c r="Z907" s="11"/>
      <c r="AA907" s="9"/>
    </row>
    <row r="908" spans="1:27">
      <c r="A908" s="14"/>
      <c r="B908" s="2"/>
      <c r="C908" s="2"/>
      <c r="D908" s="2"/>
      <c r="E908" s="2"/>
      <c r="F908" s="15"/>
      <c r="G908" s="9"/>
      <c r="H908" s="9"/>
      <c r="I908" s="9"/>
      <c r="J908" s="9"/>
      <c r="K908" s="11"/>
      <c r="L908" s="9"/>
      <c r="M908" s="9"/>
      <c r="N908" s="9"/>
      <c r="O908" s="9"/>
      <c r="P908" s="11"/>
      <c r="Q908" s="9"/>
      <c r="R908" s="9"/>
      <c r="S908" s="9"/>
      <c r="T908" s="9"/>
      <c r="U908" s="11"/>
      <c r="V908" s="9"/>
      <c r="W908" s="9"/>
      <c r="X908" s="9"/>
      <c r="Y908" s="9"/>
      <c r="Z908" s="11"/>
      <c r="AA908" s="9"/>
    </row>
    <row r="909" spans="1:27">
      <c r="A909" s="14"/>
      <c r="B909" s="2"/>
      <c r="C909" s="2"/>
      <c r="D909" s="2"/>
      <c r="E909" s="2"/>
      <c r="F909" s="15"/>
      <c r="G909" s="9"/>
      <c r="H909" s="9"/>
      <c r="I909" s="9"/>
      <c r="J909" s="9"/>
      <c r="K909" s="11"/>
      <c r="L909" s="9"/>
      <c r="M909" s="9"/>
      <c r="N909" s="9"/>
      <c r="O909" s="9"/>
      <c r="P909" s="11"/>
      <c r="Q909" s="9"/>
      <c r="R909" s="9"/>
      <c r="S909" s="9"/>
      <c r="T909" s="9"/>
      <c r="U909" s="11"/>
      <c r="V909" s="9"/>
      <c r="W909" s="9"/>
      <c r="X909" s="9"/>
      <c r="Y909" s="9"/>
      <c r="Z909" s="11"/>
      <c r="AA909" s="9"/>
    </row>
    <row r="910" spans="1:27">
      <c r="A910" s="14"/>
      <c r="B910" s="2"/>
      <c r="C910" s="2"/>
      <c r="D910" s="2"/>
      <c r="E910" s="2"/>
      <c r="F910" s="15"/>
      <c r="G910" s="9"/>
      <c r="H910" s="9"/>
      <c r="I910" s="9"/>
      <c r="J910" s="9"/>
      <c r="K910" s="11"/>
      <c r="L910" s="9"/>
      <c r="M910" s="9"/>
      <c r="N910" s="9"/>
      <c r="O910" s="9"/>
      <c r="P910" s="11"/>
      <c r="Q910" s="9"/>
      <c r="R910" s="9"/>
      <c r="S910" s="9"/>
      <c r="T910" s="9"/>
      <c r="U910" s="11"/>
      <c r="V910" s="9"/>
      <c r="W910" s="9"/>
      <c r="X910" s="9"/>
      <c r="Y910" s="9"/>
      <c r="Z910" s="11"/>
      <c r="AA910" s="9"/>
    </row>
    <row r="911" spans="1:27">
      <c r="A911" s="14"/>
      <c r="B911" s="2"/>
      <c r="C911" s="2"/>
      <c r="D911" s="2"/>
      <c r="E911" s="2"/>
      <c r="F911" s="15"/>
      <c r="G911" s="9"/>
      <c r="H911" s="9"/>
      <c r="I911" s="9"/>
      <c r="J911" s="9"/>
      <c r="K911" s="11"/>
      <c r="L911" s="9"/>
      <c r="M911" s="9"/>
      <c r="N911" s="9"/>
      <c r="O911" s="9"/>
      <c r="P911" s="11"/>
      <c r="Q911" s="9"/>
      <c r="R911" s="9"/>
      <c r="S911" s="9"/>
      <c r="T911" s="9"/>
      <c r="U911" s="11"/>
      <c r="V911" s="9"/>
      <c r="W911" s="9"/>
      <c r="X911" s="9"/>
      <c r="Y911" s="9"/>
      <c r="Z911" s="11"/>
      <c r="AA911" s="9"/>
    </row>
    <row r="912" spans="1:27">
      <c r="A912" s="14"/>
      <c r="B912" s="2"/>
      <c r="C912" s="2"/>
      <c r="D912" s="2"/>
      <c r="E912" s="2"/>
      <c r="F912" s="15"/>
      <c r="G912" s="8"/>
      <c r="H912" s="8"/>
      <c r="I912" s="8"/>
      <c r="J912" s="8"/>
      <c r="K912" s="10"/>
      <c r="L912" s="8"/>
      <c r="M912" s="8"/>
      <c r="N912" s="8"/>
      <c r="O912" s="8"/>
      <c r="P912" s="10"/>
      <c r="Q912" s="8"/>
      <c r="R912" s="8"/>
      <c r="S912" s="8"/>
      <c r="T912" s="8"/>
      <c r="U912" s="10"/>
      <c r="V912" s="8"/>
      <c r="W912" s="8"/>
      <c r="X912" s="8"/>
      <c r="Y912" s="8"/>
      <c r="Z912" s="10"/>
      <c r="AA912" s="8"/>
    </row>
    <row r="913" spans="1:27">
      <c r="A913" s="14"/>
      <c r="B913" s="2"/>
      <c r="C913" s="2"/>
      <c r="D913" s="2"/>
      <c r="E913" s="2"/>
      <c r="F913" s="15"/>
      <c r="G913" s="8"/>
      <c r="H913" s="8"/>
      <c r="I913" s="8"/>
      <c r="J913" s="8"/>
      <c r="K913" s="10"/>
      <c r="L913" s="8"/>
      <c r="M913" s="8"/>
      <c r="N913" s="8"/>
      <c r="O913" s="8"/>
      <c r="P913" s="10"/>
      <c r="Q913" s="8"/>
      <c r="R913" s="8"/>
      <c r="S913" s="8"/>
      <c r="T913" s="8"/>
      <c r="U913" s="10"/>
      <c r="V913" s="8"/>
      <c r="W913" s="8"/>
      <c r="X913" s="8"/>
      <c r="Y913" s="8"/>
      <c r="Z913" s="10"/>
      <c r="AA913" s="8"/>
    </row>
    <row r="914" spans="1:27">
      <c r="A914" s="14"/>
      <c r="B914" s="2"/>
      <c r="C914" s="2"/>
      <c r="D914" s="2"/>
      <c r="E914" s="2"/>
      <c r="F914" s="15"/>
      <c r="G914" s="8"/>
      <c r="H914" s="8"/>
      <c r="I914" s="8"/>
      <c r="J914" s="8"/>
      <c r="K914" s="10"/>
      <c r="L914" s="8"/>
      <c r="M914" s="8"/>
      <c r="N914" s="8"/>
      <c r="O914" s="8"/>
      <c r="P914" s="10"/>
      <c r="Q914" s="8"/>
      <c r="R914" s="8"/>
      <c r="S914" s="8"/>
      <c r="T914" s="8"/>
      <c r="U914" s="10"/>
      <c r="V914" s="8"/>
      <c r="W914" s="8"/>
      <c r="X914" s="8"/>
      <c r="Y914" s="8"/>
      <c r="Z914" s="10"/>
      <c r="AA914" s="8"/>
    </row>
    <row r="915" spans="1:27">
      <c r="A915" s="14"/>
      <c r="B915" s="2"/>
      <c r="C915" s="2"/>
      <c r="D915" s="2"/>
      <c r="E915" s="2"/>
      <c r="F915" s="15"/>
      <c r="G915" s="8"/>
      <c r="H915" s="8"/>
      <c r="I915" s="8"/>
      <c r="J915" s="8"/>
      <c r="K915" s="10"/>
      <c r="L915" s="8"/>
      <c r="M915" s="8"/>
      <c r="N915" s="8"/>
      <c r="O915" s="8"/>
      <c r="P915" s="10"/>
      <c r="Q915" s="8"/>
      <c r="R915" s="8"/>
      <c r="S915" s="8"/>
      <c r="T915" s="8"/>
      <c r="U915" s="10"/>
      <c r="V915" s="8"/>
      <c r="W915" s="8"/>
      <c r="X915" s="8"/>
      <c r="Y915" s="8"/>
      <c r="Z915" s="10"/>
      <c r="AA915" s="8"/>
    </row>
    <row r="916" spans="1:27">
      <c r="A916" s="14"/>
      <c r="B916" s="2"/>
      <c r="C916" s="2"/>
      <c r="D916" s="2"/>
      <c r="E916" s="2"/>
      <c r="F916" s="15"/>
      <c r="G916" s="8"/>
      <c r="H916" s="8"/>
      <c r="I916" s="8"/>
      <c r="J916" s="8"/>
      <c r="K916" s="10"/>
      <c r="L916" s="8"/>
      <c r="M916" s="8"/>
      <c r="N916" s="8"/>
      <c r="O916" s="8"/>
      <c r="P916" s="10"/>
      <c r="Q916" s="8"/>
      <c r="R916" s="8"/>
      <c r="S916" s="8"/>
      <c r="T916" s="8"/>
      <c r="U916" s="10"/>
      <c r="V916" s="8"/>
      <c r="W916" s="8"/>
      <c r="X916" s="8"/>
      <c r="Y916" s="8"/>
      <c r="Z916" s="10"/>
      <c r="AA916" s="8"/>
    </row>
    <row r="917" spans="1:27">
      <c r="A917" s="14"/>
      <c r="B917" s="2"/>
      <c r="C917" s="2"/>
      <c r="D917" s="2"/>
      <c r="E917" s="2"/>
      <c r="F917" s="15"/>
      <c r="G917" s="9"/>
      <c r="H917" s="9"/>
      <c r="I917" s="9"/>
      <c r="J917" s="9"/>
      <c r="K917" s="11"/>
      <c r="L917" s="9"/>
      <c r="M917" s="9"/>
      <c r="N917" s="9"/>
      <c r="O917" s="9"/>
      <c r="P917" s="11"/>
      <c r="Q917" s="9"/>
      <c r="R917" s="9"/>
      <c r="S917" s="9"/>
      <c r="T917" s="9"/>
      <c r="U917" s="11"/>
      <c r="V917" s="9"/>
      <c r="W917" s="9"/>
      <c r="X917" s="9"/>
      <c r="Y917" s="9"/>
      <c r="Z917" s="11"/>
      <c r="AA917" s="9"/>
    </row>
    <row r="918" spans="1:27">
      <c r="A918" s="14"/>
      <c r="B918" s="2"/>
      <c r="C918" s="2"/>
      <c r="D918" s="2"/>
      <c r="E918" s="2"/>
      <c r="F918" s="15"/>
      <c r="G918" s="9"/>
      <c r="H918" s="9"/>
      <c r="I918" s="9"/>
      <c r="J918" s="9"/>
      <c r="K918" s="11"/>
      <c r="L918" s="9"/>
      <c r="M918" s="9"/>
      <c r="N918" s="9"/>
      <c r="O918" s="9"/>
      <c r="P918" s="11"/>
      <c r="Q918" s="9"/>
      <c r="R918" s="9"/>
      <c r="S918" s="9"/>
      <c r="T918" s="9"/>
      <c r="U918" s="11"/>
      <c r="V918" s="9"/>
      <c r="W918" s="9"/>
      <c r="X918" s="9"/>
      <c r="Y918" s="9"/>
      <c r="Z918" s="11"/>
      <c r="AA918" s="9"/>
    </row>
    <row r="919" spans="1:27">
      <c r="A919" s="14"/>
      <c r="B919" s="2"/>
      <c r="C919" s="2"/>
      <c r="D919" s="2"/>
      <c r="E919" s="2"/>
      <c r="F919" s="15"/>
      <c r="G919" s="9"/>
      <c r="H919" s="9"/>
      <c r="I919" s="9"/>
      <c r="J919" s="9"/>
      <c r="K919" s="11"/>
      <c r="L919" s="9"/>
      <c r="M919" s="9"/>
      <c r="N919" s="9"/>
      <c r="O919" s="9"/>
      <c r="P919" s="11"/>
      <c r="Q919" s="9"/>
      <c r="R919" s="9"/>
      <c r="S919" s="9"/>
      <c r="T919" s="9"/>
      <c r="U919" s="11"/>
      <c r="V919" s="9"/>
      <c r="W919" s="9"/>
      <c r="X919" s="9"/>
      <c r="Y919" s="9"/>
      <c r="Z919" s="11"/>
      <c r="AA919" s="9"/>
    </row>
    <row r="920" spans="1:27">
      <c r="A920" s="14"/>
      <c r="B920" s="2"/>
      <c r="C920" s="2"/>
      <c r="D920" s="2"/>
      <c r="E920" s="2"/>
      <c r="F920" s="15"/>
      <c r="G920" s="9"/>
      <c r="H920" s="9"/>
      <c r="I920" s="9"/>
      <c r="J920" s="9"/>
      <c r="K920" s="11"/>
      <c r="L920" s="9"/>
      <c r="M920" s="9"/>
      <c r="N920" s="9"/>
      <c r="O920" s="9"/>
      <c r="P920" s="11"/>
      <c r="Q920" s="9"/>
      <c r="R920" s="9"/>
      <c r="S920" s="9"/>
      <c r="T920" s="9"/>
      <c r="U920" s="11"/>
      <c r="V920" s="9"/>
      <c r="W920" s="9"/>
      <c r="X920" s="9"/>
      <c r="Y920" s="9"/>
      <c r="Z920" s="11"/>
      <c r="AA920" s="9"/>
    </row>
    <row r="921" spans="1:27">
      <c r="A921" s="14"/>
      <c r="B921" s="2"/>
      <c r="C921" s="2"/>
      <c r="D921" s="2"/>
      <c r="E921" s="2"/>
      <c r="F921" s="15"/>
      <c r="G921" s="9"/>
      <c r="H921" s="9"/>
      <c r="I921" s="9"/>
      <c r="J921" s="9"/>
      <c r="K921" s="11"/>
      <c r="L921" s="9"/>
      <c r="M921" s="9"/>
      <c r="N921" s="9"/>
      <c r="O921" s="9"/>
      <c r="P921" s="11"/>
      <c r="Q921" s="9"/>
      <c r="R921" s="9"/>
      <c r="S921" s="9"/>
      <c r="T921" s="9"/>
      <c r="U921" s="11"/>
      <c r="V921" s="9"/>
      <c r="W921" s="9"/>
      <c r="X921" s="9"/>
      <c r="Y921" s="9"/>
      <c r="Z921" s="11"/>
      <c r="AA921" s="9"/>
    </row>
    <row r="922" spans="1:27">
      <c r="A922" s="14"/>
      <c r="B922" s="2"/>
      <c r="C922" s="2"/>
      <c r="D922" s="2"/>
      <c r="E922" s="2"/>
      <c r="F922" s="15"/>
      <c r="G922" s="8"/>
      <c r="H922" s="8"/>
      <c r="I922" s="8"/>
      <c r="J922" s="8"/>
      <c r="K922" s="10"/>
      <c r="L922" s="8"/>
      <c r="M922" s="8"/>
      <c r="N922" s="8"/>
      <c r="O922" s="8"/>
      <c r="P922" s="10"/>
      <c r="Q922" s="8"/>
      <c r="R922" s="8"/>
      <c r="S922" s="8"/>
      <c r="T922" s="8"/>
      <c r="U922" s="10"/>
      <c r="V922" s="8"/>
      <c r="W922" s="8"/>
      <c r="X922" s="8"/>
      <c r="Y922" s="8"/>
      <c r="Z922" s="10"/>
      <c r="AA922" s="8"/>
    </row>
    <row r="923" spans="1:27">
      <c r="A923" s="14"/>
      <c r="B923" s="2"/>
      <c r="C923" s="2"/>
      <c r="D923" s="2"/>
      <c r="E923" s="2"/>
      <c r="F923" s="15"/>
      <c r="G923" s="8"/>
      <c r="H923" s="8"/>
      <c r="I923" s="8"/>
      <c r="J923" s="8"/>
      <c r="K923" s="10"/>
      <c r="L923" s="8"/>
      <c r="M923" s="8"/>
      <c r="N923" s="8"/>
      <c r="O923" s="8"/>
      <c r="P923" s="10"/>
      <c r="Q923" s="8"/>
      <c r="R923" s="8"/>
      <c r="S923" s="8"/>
      <c r="T923" s="8"/>
      <c r="U923" s="10"/>
      <c r="V923" s="8"/>
      <c r="W923" s="8"/>
      <c r="X923" s="8"/>
      <c r="Y923" s="8"/>
      <c r="Z923" s="10"/>
      <c r="AA923" s="8"/>
    </row>
    <row r="924" spans="1:27">
      <c r="A924" s="14"/>
      <c r="B924" s="2"/>
      <c r="C924" s="2"/>
      <c r="D924" s="2"/>
      <c r="E924" s="2"/>
      <c r="F924" s="15"/>
      <c r="G924" s="8"/>
      <c r="H924" s="8"/>
      <c r="I924" s="8"/>
      <c r="J924" s="8"/>
      <c r="K924" s="10"/>
      <c r="L924" s="8"/>
      <c r="M924" s="8"/>
      <c r="N924" s="8"/>
      <c r="O924" s="8"/>
      <c r="P924" s="10"/>
      <c r="Q924" s="8"/>
      <c r="R924" s="8"/>
      <c r="S924" s="8"/>
      <c r="T924" s="8"/>
      <c r="U924" s="10"/>
      <c r="V924" s="8"/>
      <c r="W924" s="8"/>
      <c r="X924" s="8"/>
      <c r="Y924" s="8"/>
      <c r="Z924" s="10"/>
      <c r="AA924" s="8"/>
    </row>
    <row r="925" spans="1:27">
      <c r="A925" s="14"/>
      <c r="B925" s="2"/>
      <c r="C925" s="2"/>
      <c r="D925" s="2"/>
      <c r="E925" s="2"/>
      <c r="F925" s="15"/>
      <c r="G925" s="8"/>
      <c r="H925" s="8"/>
      <c r="I925" s="8"/>
      <c r="J925" s="8"/>
      <c r="K925" s="10"/>
      <c r="L925" s="8"/>
      <c r="M925" s="8"/>
      <c r="N925" s="8"/>
      <c r="O925" s="8"/>
      <c r="P925" s="10"/>
      <c r="Q925" s="8"/>
      <c r="R925" s="8"/>
      <c r="S925" s="8"/>
      <c r="T925" s="8"/>
      <c r="U925" s="10"/>
      <c r="V925" s="8"/>
      <c r="W925" s="8"/>
      <c r="X925" s="8"/>
      <c r="Y925" s="8"/>
      <c r="Z925" s="10"/>
      <c r="AA925" s="8"/>
    </row>
    <row r="926" spans="1:27">
      <c r="A926" s="14"/>
      <c r="B926" s="2"/>
      <c r="C926" s="2"/>
      <c r="D926" s="2"/>
      <c r="E926" s="2"/>
      <c r="F926" s="15"/>
      <c r="G926" s="8"/>
      <c r="H926" s="8"/>
      <c r="I926" s="8"/>
      <c r="J926" s="8"/>
      <c r="K926" s="10"/>
      <c r="L926" s="8"/>
      <c r="M926" s="8"/>
      <c r="N926" s="8"/>
      <c r="O926" s="8"/>
      <c r="P926" s="10"/>
      <c r="Q926" s="8"/>
      <c r="R926" s="8"/>
      <c r="S926" s="8"/>
      <c r="T926" s="8"/>
      <c r="U926" s="10"/>
      <c r="V926" s="8"/>
      <c r="W926" s="8"/>
      <c r="X926" s="8"/>
      <c r="Y926" s="8"/>
      <c r="Z926" s="10"/>
      <c r="AA926" s="8"/>
    </row>
    <row r="927" spans="1:27">
      <c r="A927" s="14"/>
      <c r="B927" s="2"/>
      <c r="C927" s="2"/>
      <c r="D927" s="2"/>
      <c r="E927" s="2"/>
      <c r="F927" s="15"/>
      <c r="G927" s="9"/>
      <c r="H927" s="9"/>
      <c r="I927" s="9"/>
      <c r="J927" s="9"/>
      <c r="K927" s="11"/>
      <c r="L927" s="9"/>
      <c r="M927" s="9"/>
      <c r="N927" s="9"/>
      <c r="O927" s="9"/>
      <c r="P927" s="11"/>
      <c r="Q927" s="9"/>
      <c r="R927" s="9"/>
      <c r="S927" s="9"/>
      <c r="T927" s="9"/>
      <c r="U927" s="11"/>
      <c r="V927" s="9"/>
      <c r="W927" s="9"/>
      <c r="X927" s="9"/>
      <c r="Y927" s="9"/>
      <c r="Z927" s="11"/>
      <c r="AA927" s="9"/>
    </row>
    <row r="928" spans="1:27">
      <c r="A928" s="14"/>
      <c r="B928" s="2"/>
      <c r="C928" s="2"/>
      <c r="D928" s="2"/>
      <c r="E928" s="2"/>
      <c r="F928" s="15"/>
      <c r="G928" s="9"/>
      <c r="H928" s="9"/>
      <c r="I928" s="9"/>
      <c r="J928" s="9"/>
      <c r="K928" s="11"/>
      <c r="L928" s="9"/>
      <c r="M928" s="9"/>
      <c r="N928" s="9"/>
      <c r="O928" s="9"/>
      <c r="P928" s="11"/>
      <c r="Q928" s="9"/>
      <c r="R928" s="9"/>
      <c r="S928" s="9"/>
      <c r="T928" s="9"/>
      <c r="U928" s="11"/>
      <c r="V928" s="9"/>
      <c r="W928" s="9"/>
      <c r="X928" s="9"/>
      <c r="Y928" s="9"/>
      <c r="Z928" s="11"/>
      <c r="AA928" s="9"/>
    </row>
    <row r="929" spans="1:27">
      <c r="A929" s="14"/>
      <c r="B929" s="2"/>
      <c r="C929" s="2"/>
      <c r="D929" s="2"/>
      <c r="E929" s="2"/>
      <c r="F929" s="15"/>
      <c r="G929" s="9"/>
      <c r="H929" s="9"/>
      <c r="I929" s="9"/>
      <c r="J929" s="9"/>
      <c r="K929" s="11"/>
      <c r="L929" s="9"/>
      <c r="M929" s="9"/>
      <c r="N929" s="9"/>
      <c r="O929" s="9"/>
      <c r="P929" s="11"/>
      <c r="Q929" s="9"/>
      <c r="R929" s="9"/>
      <c r="S929" s="9"/>
      <c r="T929" s="9"/>
      <c r="U929" s="11"/>
      <c r="V929" s="9"/>
      <c r="W929" s="9"/>
      <c r="X929" s="9"/>
      <c r="Y929" s="9"/>
      <c r="Z929" s="11"/>
      <c r="AA929" s="9"/>
    </row>
    <row r="930" spans="1:27">
      <c r="A930" s="14"/>
      <c r="B930" s="2"/>
      <c r="C930" s="2"/>
      <c r="D930" s="2"/>
      <c r="E930" s="2"/>
      <c r="F930" s="15"/>
      <c r="G930" s="9"/>
      <c r="H930" s="9"/>
      <c r="I930" s="9"/>
      <c r="J930" s="9"/>
      <c r="K930" s="11"/>
      <c r="L930" s="9"/>
      <c r="M930" s="9"/>
      <c r="N930" s="9"/>
      <c r="O930" s="9"/>
      <c r="P930" s="11"/>
      <c r="Q930" s="9"/>
      <c r="R930" s="9"/>
      <c r="S930" s="9"/>
      <c r="T930" s="9"/>
      <c r="U930" s="11"/>
      <c r="V930" s="9"/>
      <c r="W930" s="9"/>
      <c r="X930" s="9"/>
      <c r="Y930" s="9"/>
      <c r="Z930" s="11"/>
      <c r="AA930" s="9"/>
    </row>
    <row r="931" spans="1:27">
      <c r="A931" s="14"/>
      <c r="B931" s="2"/>
      <c r="C931" s="2"/>
      <c r="D931" s="2"/>
      <c r="E931" s="2"/>
      <c r="F931" s="15"/>
      <c r="G931" s="9"/>
      <c r="H931" s="9"/>
      <c r="I931" s="9"/>
      <c r="J931" s="9"/>
      <c r="K931" s="11"/>
      <c r="L931" s="9"/>
      <c r="M931" s="9"/>
      <c r="N931" s="9"/>
      <c r="O931" s="9"/>
      <c r="P931" s="11"/>
      <c r="Q931" s="9"/>
      <c r="R931" s="9"/>
      <c r="S931" s="9"/>
      <c r="T931" s="9"/>
      <c r="U931" s="11"/>
      <c r="V931" s="9"/>
      <c r="W931" s="9"/>
      <c r="X931" s="9"/>
      <c r="Y931" s="9"/>
      <c r="Z931" s="11"/>
      <c r="AA931" s="9"/>
    </row>
    <row r="932" spans="1:27">
      <c r="A932" s="14"/>
      <c r="B932" s="2"/>
      <c r="C932" s="2"/>
      <c r="D932" s="2"/>
      <c r="E932" s="2"/>
      <c r="F932" s="15"/>
      <c r="G932" s="8"/>
      <c r="H932" s="8"/>
      <c r="I932" s="8"/>
      <c r="J932" s="8"/>
      <c r="K932" s="10"/>
      <c r="L932" s="8"/>
      <c r="M932" s="8"/>
      <c r="N932" s="8"/>
      <c r="O932" s="8"/>
      <c r="P932" s="10"/>
      <c r="Q932" s="8"/>
      <c r="R932" s="8"/>
      <c r="S932" s="8"/>
      <c r="T932" s="8"/>
      <c r="U932" s="10"/>
      <c r="V932" s="8"/>
      <c r="W932" s="8"/>
      <c r="X932" s="8"/>
      <c r="Y932" s="8"/>
      <c r="Z932" s="10"/>
      <c r="AA932" s="8"/>
    </row>
    <row r="933" spans="1:27">
      <c r="A933" s="14"/>
      <c r="B933" s="2"/>
      <c r="C933" s="2"/>
      <c r="D933" s="2"/>
      <c r="E933" s="2"/>
      <c r="F933" s="15"/>
      <c r="G933" s="8"/>
      <c r="H933" s="8"/>
      <c r="I933" s="8"/>
      <c r="J933" s="8"/>
      <c r="K933" s="10"/>
      <c r="L933" s="8"/>
      <c r="M933" s="8"/>
      <c r="N933" s="8"/>
      <c r="O933" s="8"/>
      <c r="P933" s="10"/>
      <c r="Q933" s="8"/>
      <c r="R933" s="8"/>
      <c r="S933" s="8"/>
      <c r="T933" s="8"/>
      <c r="U933" s="10"/>
      <c r="V933" s="8"/>
      <c r="W933" s="8"/>
      <c r="X933" s="8"/>
      <c r="Y933" s="8"/>
      <c r="Z933" s="10"/>
      <c r="AA933" s="8"/>
    </row>
    <row r="934" spans="1:27">
      <c r="A934" s="14"/>
      <c r="B934" s="2"/>
      <c r="C934" s="2"/>
      <c r="D934" s="2"/>
      <c r="E934" s="2"/>
      <c r="F934" s="15"/>
      <c r="G934" s="8"/>
      <c r="H934" s="8"/>
      <c r="I934" s="8"/>
      <c r="J934" s="8"/>
      <c r="K934" s="10"/>
      <c r="L934" s="8"/>
      <c r="M934" s="8"/>
      <c r="N934" s="8"/>
      <c r="O934" s="8"/>
      <c r="P934" s="10"/>
      <c r="Q934" s="8"/>
      <c r="R934" s="8"/>
      <c r="S934" s="8"/>
      <c r="T934" s="8"/>
      <c r="U934" s="10"/>
      <c r="V934" s="8"/>
      <c r="W934" s="8"/>
      <c r="X934" s="8"/>
      <c r="Y934" s="8"/>
      <c r="Z934" s="10"/>
      <c r="AA934" s="8"/>
    </row>
    <row r="935" spans="1:27">
      <c r="A935" s="14"/>
      <c r="B935" s="2"/>
      <c r="C935" s="2"/>
      <c r="D935" s="2"/>
      <c r="E935" s="2"/>
      <c r="F935" s="15"/>
      <c r="G935" s="8"/>
      <c r="H935" s="8"/>
      <c r="I935" s="8"/>
      <c r="J935" s="8"/>
      <c r="K935" s="10"/>
      <c r="L935" s="8"/>
      <c r="M935" s="8"/>
      <c r="N935" s="8"/>
      <c r="O935" s="8"/>
      <c r="P935" s="10"/>
      <c r="Q935" s="8"/>
      <c r="R935" s="8"/>
      <c r="S935" s="8"/>
      <c r="T935" s="8"/>
      <c r="U935" s="10"/>
      <c r="V935" s="8"/>
      <c r="W935" s="8"/>
      <c r="X935" s="8"/>
      <c r="Y935" s="8"/>
      <c r="Z935" s="10"/>
      <c r="AA935" s="8"/>
    </row>
    <row r="936" spans="1:27">
      <c r="A936" s="14"/>
      <c r="B936" s="2"/>
      <c r="C936" s="2"/>
      <c r="D936" s="2"/>
      <c r="E936" s="2"/>
      <c r="F936" s="15"/>
      <c r="G936" s="8"/>
      <c r="H936" s="8"/>
      <c r="I936" s="8"/>
      <c r="J936" s="8"/>
      <c r="K936" s="10"/>
      <c r="L936" s="8"/>
      <c r="M936" s="8"/>
      <c r="N936" s="8"/>
      <c r="O936" s="8"/>
      <c r="P936" s="10"/>
      <c r="Q936" s="8"/>
      <c r="R936" s="8"/>
      <c r="S936" s="8"/>
      <c r="T936" s="8"/>
      <c r="U936" s="10"/>
      <c r="V936" s="8"/>
      <c r="W936" s="8"/>
      <c r="X936" s="8"/>
      <c r="Y936" s="8"/>
      <c r="Z936" s="10"/>
      <c r="AA936" s="8"/>
    </row>
    <row r="937" spans="1:27">
      <c r="A937" s="14"/>
      <c r="B937" s="2"/>
      <c r="C937" s="2"/>
      <c r="D937" s="2"/>
      <c r="E937" s="2"/>
      <c r="F937" s="15"/>
      <c r="G937" s="9"/>
      <c r="H937" s="9"/>
      <c r="I937" s="9"/>
      <c r="J937" s="9"/>
      <c r="K937" s="11"/>
      <c r="L937" s="9"/>
      <c r="M937" s="9"/>
      <c r="N937" s="9"/>
      <c r="O937" s="9"/>
      <c r="P937" s="11"/>
      <c r="Q937" s="9"/>
      <c r="R937" s="9"/>
      <c r="S937" s="9"/>
      <c r="T937" s="9"/>
      <c r="U937" s="11"/>
      <c r="V937" s="9"/>
      <c r="W937" s="9"/>
      <c r="X937" s="9"/>
      <c r="Y937" s="9"/>
      <c r="Z937" s="11"/>
      <c r="AA937" s="9"/>
    </row>
    <row r="938" spans="1:27">
      <c r="A938" s="14"/>
      <c r="B938" s="2"/>
      <c r="C938" s="2"/>
      <c r="D938" s="2"/>
      <c r="E938" s="2"/>
      <c r="F938" s="15"/>
      <c r="G938" s="9"/>
      <c r="H938" s="9"/>
      <c r="I938" s="9"/>
      <c r="J938" s="9"/>
      <c r="K938" s="11"/>
      <c r="L938" s="9"/>
      <c r="M938" s="9"/>
      <c r="N938" s="9"/>
      <c r="O938" s="9"/>
      <c r="P938" s="11"/>
      <c r="Q938" s="9"/>
      <c r="R938" s="9"/>
      <c r="S938" s="9"/>
      <c r="T938" s="9"/>
      <c r="U938" s="11"/>
      <c r="V938" s="9"/>
      <c r="W938" s="9"/>
      <c r="X938" s="9"/>
      <c r="Y938" s="9"/>
      <c r="Z938" s="11"/>
      <c r="AA938" s="9"/>
    </row>
    <row r="939" spans="1:27">
      <c r="A939" s="14"/>
      <c r="B939" s="2"/>
      <c r="C939" s="2"/>
      <c r="D939" s="2"/>
      <c r="E939" s="2"/>
      <c r="F939" s="15"/>
      <c r="G939" s="9"/>
      <c r="H939" s="9"/>
      <c r="I939" s="9"/>
      <c r="J939" s="9"/>
      <c r="K939" s="11"/>
      <c r="L939" s="9"/>
      <c r="M939" s="9"/>
      <c r="N939" s="9"/>
      <c r="O939" s="9"/>
      <c r="P939" s="11"/>
      <c r="Q939" s="9"/>
      <c r="R939" s="9"/>
      <c r="S939" s="9"/>
      <c r="T939" s="9"/>
      <c r="U939" s="11"/>
      <c r="V939" s="9"/>
      <c r="W939" s="9"/>
      <c r="X939" s="9"/>
      <c r="Y939" s="9"/>
      <c r="Z939" s="11"/>
      <c r="AA939" s="9"/>
    </row>
    <row r="940" spans="1:27">
      <c r="A940" s="14"/>
      <c r="B940" s="2"/>
      <c r="C940" s="2"/>
      <c r="D940" s="2"/>
      <c r="E940" s="2"/>
      <c r="F940" s="15"/>
      <c r="G940" s="9"/>
      <c r="H940" s="9"/>
      <c r="I940" s="9"/>
      <c r="J940" s="9"/>
      <c r="K940" s="11"/>
      <c r="L940" s="9"/>
      <c r="M940" s="9"/>
      <c r="N940" s="9"/>
      <c r="O940" s="9"/>
      <c r="P940" s="11"/>
      <c r="Q940" s="9"/>
      <c r="R940" s="9"/>
      <c r="S940" s="9"/>
      <c r="T940" s="9"/>
      <c r="U940" s="11"/>
      <c r="V940" s="9"/>
      <c r="W940" s="9"/>
      <c r="X940" s="9"/>
      <c r="Y940" s="9"/>
      <c r="Z940" s="11"/>
      <c r="AA940" s="9"/>
    </row>
    <row r="941" spans="1:27">
      <c r="A941" s="14"/>
      <c r="B941" s="2"/>
      <c r="C941" s="2"/>
      <c r="D941" s="2"/>
      <c r="E941" s="2"/>
      <c r="F941" s="15"/>
      <c r="G941" s="9"/>
      <c r="H941" s="9"/>
      <c r="I941" s="9"/>
      <c r="J941" s="9"/>
      <c r="K941" s="11"/>
      <c r="L941" s="9"/>
      <c r="M941" s="9"/>
      <c r="N941" s="9"/>
      <c r="O941" s="9"/>
      <c r="P941" s="11"/>
      <c r="Q941" s="9"/>
      <c r="R941" s="9"/>
      <c r="S941" s="9"/>
      <c r="T941" s="9"/>
      <c r="U941" s="11"/>
      <c r="V941" s="9"/>
      <c r="W941" s="9"/>
      <c r="X941" s="9"/>
      <c r="Y941" s="9"/>
      <c r="Z941" s="11"/>
      <c r="AA941" s="9"/>
    </row>
    <row r="942" spans="1:27">
      <c r="A942" s="14"/>
      <c r="B942" s="2"/>
      <c r="C942" s="2"/>
      <c r="D942" s="2"/>
      <c r="E942" s="2"/>
      <c r="F942" s="15"/>
      <c r="G942" s="8"/>
      <c r="H942" s="8"/>
      <c r="I942" s="8"/>
      <c r="J942" s="8"/>
      <c r="K942" s="10"/>
      <c r="L942" s="8"/>
      <c r="M942" s="8"/>
      <c r="N942" s="8"/>
      <c r="O942" s="8"/>
      <c r="P942" s="10"/>
      <c r="Q942" s="8"/>
      <c r="R942" s="8"/>
      <c r="S942" s="8"/>
      <c r="T942" s="8"/>
      <c r="U942" s="10"/>
      <c r="V942" s="8"/>
      <c r="W942" s="8"/>
      <c r="X942" s="8"/>
      <c r="Y942" s="8"/>
      <c r="Z942" s="10"/>
      <c r="AA942" s="8"/>
    </row>
    <row r="943" spans="1:27">
      <c r="A943" s="14"/>
      <c r="B943" s="2"/>
      <c r="C943" s="2"/>
      <c r="D943" s="2"/>
      <c r="E943" s="2"/>
      <c r="F943" s="15"/>
      <c r="G943" s="8"/>
      <c r="H943" s="8"/>
      <c r="I943" s="8"/>
      <c r="J943" s="8"/>
      <c r="K943" s="10"/>
      <c r="L943" s="8"/>
      <c r="M943" s="8"/>
      <c r="N943" s="8"/>
      <c r="O943" s="8"/>
      <c r="P943" s="10"/>
      <c r="Q943" s="8"/>
      <c r="R943" s="8"/>
      <c r="S943" s="8"/>
      <c r="T943" s="8"/>
      <c r="U943" s="10"/>
      <c r="V943" s="8"/>
      <c r="W943" s="8"/>
      <c r="X943" s="8"/>
      <c r="Y943" s="8"/>
      <c r="Z943" s="10"/>
      <c r="AA943" s="8"/>
    </row>
    <row r="944" spans="1:27">
      <c r="A944" s="14"/>
      <c r="B944" s="2"/>
      <c r="C944" s="2"/>
      <c r="D944" s="2"/>
      <c r="E944" s="2"/>
      <c r="F944" s="15"/>
      <c r="G944" s="8"/>
      <c r="H944" s="8"/>
      <c r="I944" s="8"/>
      <c r="J944" s="8"/>
      <c r="K944" s="10"/>
      <c r="L944" s="8"/>
      <c r="M944" s="8"/>
      <c r="N944" s="8"/>
      <c r="O944" s="8"/>
      <c r="P944" s="10"/>
      <c r="Q944" s="8"/>
      <c r="R944" s="8"/>
      <c r="S944" s="8"/>
      <c r="T944" s="8"/>
      <c r="U944" s="10"/>
      <c r="V944" s="8"/>
      <c r="W944" s="8"/>
      <c r="X944" s="8"/>
      <c r="Y944" s="8"/>
      <c r="Z944" s="10"/>
      <c r="AA944" s="8"/>
    </row>
    <row r="945" spans="1:27">
      <c r="A945" s="14"/>
      <c r="B945" s="2"/>
      <c r="C945" s="2"/>
      <c r="D945" s="2"/>
      <c r="E945" s="2"/>
      <c r="F945" s="15"/>
      <c r="G945" s="8"/>
      <c r="H945" s="8"/>
      <c r="I945" s="8"/>
      <c r="J945" s="8"/>
      <c r="K945" s="10"/>
      <c r="L945" s="8"/>
      <c r="M945" s="8"/>
      <c r="N945" s="8"/>
      <c r="O945" s="8"/>
      <c r="P945" s="10"/>
      <c r="Q945" s="8"/>
      <c r="R945" s="8"/>
      <c r="S945" s="8"/>
      <c r="T945" s="8"/>
      <c r="U945" s="10"/>
      <c r="V945" s="8"/>
      <c r="W945" s="8"/>
      <c r="X945" s="8"/>
      <c r="Y945" s="8"/>
      <c r="Z945" s="10"/>
      <c r="AA945" s="8"/>
    </row>
    <row r="946" spans="1:27">
      <c r="A946" s="14"/>
      <c r="B946" s="2"/>
      <c r="C946" s="2"/>
      <c r="D946" s="2"/>
      <c r="E946" s="2"/>
      <c r="F946" s="15"/>
      <c r="G946" s="8"/>
      <c r="H946" s="8"/>
      <c r="I946" s="8"/>
      <c r="J946" s="8"/>
      <c r="K946" s="10"/>
      <c r="L946" s="8"/>
      <c r="M946" s="8"/>
      <c r="N946" s="8"/>
      <c r="O946" s="8"/>
      <c r="P946" s="10"/>
      <c r="Q946" s="8"/>
      <c r="R946" s="8"/>
      <c r="S946" s="8"/>
      <c r="T946" s="8"/>
      <c r="U946" s="10"/>
      <c r="V946" s="8"/>
      <c r="W946" s="8"/>
      <c r="X946" s="8"/>
      <c r="Y946" s="8"/>
      <c r="Z946" s="10"/>
      <c r="AA946" s="8"/>
    </row>
    <row r="947" spans="1:27">
      <c r="A947" s="14"/>
      <c r="B947" s="2"/>
      <c r="C947" s="2"/>
      <c r="D947" s="2"/>
      <c r="E947" s="2"/>
      <c r="F947" s="15"/>
      <c r="G947" s="9"/>
      <c r="H947" s="9"/>
      <c r="I947" s="9"/>
      <c r="J947" s="9"/>
      <c r="K947" s="11"/>
      <c r="L947" s="9"/>
      <c r="M947" s="9"/>
      <c r="N947" s="9"/>
      <c r="O947" s="9"/>
      <c r="P947" s="11"/>
      <c r="Q947" s="9"/>
      <c r="R947" s="9"/>
      <c r="S947" s="9"/>
      <c r="T947" s="9"/>
      <c r="U947" s="11"/>
      <c r="V947" s="9"/>
      <c r="W947" s="9"/>
      <c r="X947" s="9"/>
      <c r="Y947" s="9"/>
      <c r="Z947" s="11"/>
      <c r="AA947" s="9"/>
    </row>
    <row r="948" spans="1:27">
      <c r="A948" s="14"/>
      <c r="B948" s="2"/>
      <c r="C948" s="2"/>
      <c r="D948" s="2"/>
      <c r="E948" s="2"/>
      <c r="F948" s="15"/>
      <c r="G948" s="9"/>
      <c r="H948" s="9"/>
      <c r="I948" s="9"/>
      <c r="J948" s="9"/>
      <c r="K948" s="11"/>
      <c r="L948" s="9"/>
      <c r="M948" s="9"/>
      <c r="N948" s="9"/>
      <c r="O948" s="9"/>
      <c r="P948" s="11"/>
      <c r="Q948" s="9"/>
      <c r="R948" s="9"/>
      <c r="S948" s="9"/>
      <c r="T948" s="9"/>
      <c r="U948" s="11"/>
      <c r="V948" s="9"/>
      <c r="W948" s="9"/>
      <c r="X948" s="9"/>
      <c r="Y948" s="9"/>
      <c r="Z948" s="11"/>
      <c r="AA948" s="9"/>
    </row>
    <row r="949" spans="1:27">
      <c r="A949" s="14"/>
      <c r="B949" s="2"/>
      <c r="C949" s="2"/>
      <c r="D949" s="2"/>
      <c r="E949" s="2"/>
      <c r="F949" s="15"/>
      <c r="G949" s="9"/>
      <c r="H949" s="9"/>
      <c r="I949" s="9"/>
      <c r="J949" s="9"/>
      <c r="K949" s="11"/>
      <c r="L949" s="9"/>
      <c r="M949" s="9"/>
      <c r="N949" s="9"/>
      <c r="O949" s="9"/>
      <c r="P949" s="11"/>
      <c r="Q949" s="9"/>
      <c r="R949" s="9"/>
      <c r="S949" s="9"/>
      <c r="T949" s="9"/>
      <c r="U949" s="11"/>
      <c r="V949" s="9"/>
      <c r="W949" s="9"/>
      <c r="X949" s="9"/>
      <c r="Y949" s="9"/>
      <c r="Z949" s="11"/>
      <c r="AA949" s="9"/>
    </row>
    <row r="950" spans="1:27">
      <c r="A950" s="14"/>
      <c r="B950" s="2"/>
      <c r="C950" s="2"/>
      <c r="D950" s="2"/>
      <c r="E950" s="2"/>
      <c r="F950" s="15"/>
      <c r="G950" s="9"/>
      <c r="H950" s="9"/>
      <c r="I950" s="9"/>
      <c r="J950" s="9"/>
      <c r="K950" s="11"/>
      <c r="L950" s="9"/>
      <c r="M950" s="9"/>
      <c r="N950" s="9"/>
      <c r="O950" s="9"/>
      <c r="P950" s="11"/>
      <c r="Q950" s="9"/>
      <c r="R950" s="9"/>
      <c r="S950" s="9"/>
      <c r="T950" s="9"/>
      <c r="U950" s="11"/>
      <c r="V950" s="9"/>
      <c r="W950" s="9"/>
      <c r="X950" s="9"/>
      <c r="Y950" s="9"/>
      <c r="Z950" s="11"/>
      <c r="AA950" s="9"/>
    </row>
    <row r="951" spans="1:27">
      <c r="A951" s="14"/>
      <c r="B951" s="2"/>
      <c r="C951" s="2"/>
      <c r="D951" s="2"/>
      <c r="E951" s="2"/>
      <c r="F951" s="15"/>
      <c r="G951" s="9"/>
      <c r="H951" s="9"/>
      <c r="I951" s="9"/>
      <c r="J951" s="9"/>
      <c r="K951" s="11"/>
      <c r="L951" s="9"/>
      <c r="M951" s="9"/>
      <c r="N951" s="9"/>
      <c r="O951" s="9"/>
      <c r="P951" s="11"/>
      <c r="Q951" s="9"/>
      <c r="R951" s="9"/>
      <c r="S951" s="9"/>
      <c r="T951" s="9"/>
      <c r="U951" s="11"/>
      <c r="V951" s="9"/>
      <c r="W951" s="9"/>
      <c r="X951" s="9"/>
      <c r="Y951" s="9"/>
      <c r="Z951" s="11"/>
      <c r="AA951" s="9"/>
    </row>
    <row r="952" spans="1:27">
      <c r="A952" s="14"/>
      <c r="B952" s="2"/>
      <c r="C952" s="2"/>
      <c r="D952" s="2"/>
      <c r="E952" s="2"/>
      <c r="F952" s="15"/>
      <c r="G952" s="8"/>
      <c r="H952" s="8"/>
      <c r="I952" s="8"/>
      <c r="J952" s="8"/>
      <c r="K952" s="10"/>
      <c r="L952" s="8"/>
      <c r="M952" s="8"/>
      <c r="N952" s="8"/>
      <c r="O952" s="8"/>
      <c r="P952" s="10"/>
      <c r="Q952" s="8"/>
      <c r="R952" s="8"/>
      <c r="S952" s="8"/>
      <c r="T952" s="8"/>
      <c r="U952" s="10"/>
      <c r="V952" s="8"/>
      <c r="W952" s="8"/>
      <c r="X952" s="8"/>
      <c r="Y952" s="8"/>
      <c r="Z952" s="10"/>
      <c r="AA952" s="8"/>
    </row>
    <row r="953" spans="1:27">
      <c r="A953" s="14"/>
      <c r="B953" s="2"/>
      <c r="C953" s="2"/>
      <c r="D953" s="2"/>
      <c r="E953" s="2"/>
      <c r="F953" s="15"/>
      <c r="G953" s="8"/>
      <c r="H953" s="8"/>
      <c r="I953" s="8"/>
      <c r="J953" s="8"/>
      <c r="K953" s="10"/>
      <c r="L953" s="8"/>
      <c r="M953" s="8"/>
      <c r="N953" s="8"/>
      <c r="O953" s="8"/>
      <c r="P953" s="10"/>
      <c r="Q953" s="8"/>
      <c r="R953" s="8"/>
      <c r="S953" s="8"/>
      <c r="T953" s="8"/>
      <c r="U953" s="10"/>
      <c r="V953" s="8"/>
      <c r="W953" s="8"/>
      <c r="X953" s="8"/>
      <c r="Y953" s="8"/>
      <c r="Z953" s="10"/>
      <c r="AA953" s="8"/>
    </row>
    <row r="954" spans="1:27">
      <c r="A954" s="14"/>
      <c r="B954" s="2"/>
      <c r="C954" s="2"/>
      <c r="D954" s="2"/>
      <c r="E954" s="2"/>
      <c r="F954" s="15"/>
      <c r="G954" s="8"/>
      <c r="H954" s="8"/>
      <c r="I954" s="8"/>
      <c r="J954" s="8"/>
      <c r="K954" s="10"/>
      <c r="L954" s="8"/>
      <c r="M954" s="8"/>
      <c r="N954" s="8"/>
      <c r="O954" s="8"/>
      <c r="P954" s="10"/>
      <c r="Q954" s="8"/>
      <c r="R954" s="8"/>
      <c r="S954" s="8"/>
      <c r="T954" s="8"/>
      <c r="U954" s="10"/>
      <c r="V954" s="8"/>
      <c r="W954" s="8"/>
      <c r="X954" s="8"/>
      <c r="Y954" s="8"/>
      <c r="Z954" s="10"/>
      <c r="AA954" s="8"/>
    </row>
    <row r="955" spans="1:27">
      <c r="A955" s="14"/>
      <c r="B955" s="2"/>
      <c r="C955" s="2"/>
      <c r="D955" s="2"/>
      <c r="E955" s="2"/>
      <c r="F955" s="15"/>
      <c r="G955" s="8"/>
      <c r="H955" s="8"/>
      <c r="I955" s="8"/>
      <c r="J955" s="8"/>
      <c r="K955" s="10"/>
      <c r="L955" s="8"/>
      <c r="M955" s="8"/>
      <c r="N955" s="8"/>
      <c r="O955" s="8"/>
      <c r="P955" s="10"/>
      <c r="Q955" s="8"/>
      <c r="R955" s="8"/>
      <c r="S955" s="8"/>
      <c r="T955" s="8"/>
      <c r="U955" s="10"/>
      <c r="V955" s="8"/>
      <c r="W955" s="8"/>
      <c r="X955" s="8"/>
      <c r="Y955" s="8"/>
      <c r="Z955" s="10"/>
      <c r="AA955" s="8"/>
    </row>
    <row r="956" spans="1:27">
      <c r="A956" s="14"/>
      <c r="B956" s="2"/>
      <c r="C956" s="2"/>
      <c r="D956" s="2"/>
      <c r="E956" s="2"/>
      <c r="F956" s="15"/>
      <c r="G956" s="8"/>
      <c r="H956" s="8"/>
      <c r="I956" s="8"/>
      <c r="J956" s="8"/>
      <c r="K956" s="10"/>
      <c r="L956" s="8"/>
      <c r="M956" s="8"/>
      <c r="N956" s="8"/>
      <c r="O956" s="8"/>
      <c r="P956" s="10"/>
      <c r="Q956" s="8"/>
      <c r="R956" s="8"/>
      <c r="S956" s="8"/>
      <c r="T956" s="8"/>
      <c r="U956" s="10"/>
      <c r="V956" s="8"/>
      <c r="W956" s="8"/>
      <c r="X956" s="8"/>
      <c r="Y956" s="8"/>
      <c r="Z956" s="10"/>
      <c r="AA956" s="8"/>
    </row>
    <row r="957" spans="1:27">
      <c r="A957" s="14"/>
      <c r="B957" s="2"/>
      <c r="C957" s="2"/>
      <c r="D957" s="2"/>
      <c r="E957" s="2"/>
      <c r="F957" s="15"/>
      <c r="G957" s="9"/>
      <c r="H957" s="9"/>
      <c r="I957" s="9"/>
      <c r="J957" s="9"/>
      <c r="K957" s="11"/>
      <c r="L957" s="9"/>
      <c r="M957" s="9"/>
      <c r="N957" s="9"/>
      <c r="O957" s="9"/>
      <c r="P957" s="11"/>
      <c r="Q957" s="9"/>
      <c r="R957" s="9"/>
      <c r="S957" s="9"/>
      <c r="T957" s="9"/>
      <c r="U957" s="11"/>
      <c r="V957" s="9"/>
      <c r="W957" s="9"/>
      <c r="X957" s="9"/>
      <c r="Y957" s="9"/>
      <c r="Z957" s="11"/>
      <c r="AA957" s="9"/>
    </row>
    <row r="958" spans="1:27">
      <c r="A958" s="14"/>
      <c r="B958" s="2"/>
      <c r="C958" s="2"/>
      <c r="D958" s="2"/>
      <c r="E958" s="2"/>
      <c r="F958" s="15"/>
      <c r="G958" s="9"/>
      <c r="H958" s="9"/>
      <c r="I958" s="9"/>
      <c r="J958" s="9"/>
      <c r="K958" s="11"/>
      <c r="L958" s="9"/>
      <c r="M958" s="9"/>
      <c r="N958" s="9"/>
      <c r="O958" s="9"/>
      <c r="P958" s="11"/>
      <c r="Q958" s="9"/>
      <c r="R958" s="9"/>
      <c r="S958" s="9"/>
      <c r="T958" s="9"/>
      <c r="U958" s="11"/>
      <c r="V958" s="9"/>
      <c r="W958" s="9"/>
      <c r="X958" s="9"/>
      <c r="Y958" s="9"/>
      <c r="Z958" s="11"/>
      <c r="AA958" s="9"/>
    </row>
    <row r="959" spans="1:27">
      <c r="A959" s="14"/>
      <c r="B959" s="2"/>
      <c r="C959" s="2"/>
      <c r="D959" s="2"/>
      <c r="E959" s="2"/>
      <c r="F959" s="15"/>
      <c r="G959" s="9"/>
      <c r="H959" s="9"/>
      <c r="I959" s="9"/>
      <c r="J959" s="9"/>
      <c r="K959" s="11"/>
      <c r="L959" s="9"/>
      <c r="M959" s="9"/>
      <c r="N959" s="9"/>
      <c r="O959" s="9"/>
      <c r="P959" s="11"/>
      <c r="Q959" s="9"/>
      <c r="R959" s="9"/>
      <c r="S959" s="9"/>
      <c r="T959" s="9"/>
      <c r="U959" s="11"/>
      <c r="V959" s="9"/>
      <c r="W959" s="9"/>
      <c r="X959" s="9"/>
      <c r="Y959" s="9"/>
      <c r="Z959" s="11"/>
      <c r="AA959" s="9"/>
    </row>
    <row r="960" spans="1:27">
      <c r="A960" s="14"/>
      <c r="B960" s="2"/>
      <c r="C960" s="2"/>
      <c r="D960" s="2"/>
      <c r="E960" s="2"/>
      <c r="F960" s="15"/>
      <c r="G960" s="9"/>
      <c r="H960" s="9"/>
      <c r="I960" s="9"/>
      <c r="J960" s="9"/>
      <c r="K960" s="11"/>
      <c r="L960" s="9"/>
      <c r="M960" s="9"/>
      <c r="N960" s="9"/>
      <c r="O960" s="9"/>
      <c r="P960" s="11"/>
      <c r="Q960" s="9"/>
      <c r="R960" s="9"/>
      <c r="S960" s="9"/>
      <c r="T960" s="9"/>
      <c r="U960" s="11"/>
      <c r="V960" s="9"/>
      <c r="W960" s="9"/>
      <c r="X960" s="9"/>
      <c r="Y960" s="9"/>
      <c r="Z960" s="11"/>
      <c r="AA960" s="9"/>
    </row>
    <row r="961" spans="1:27">
      <c r="A961" s="14"/>
      <c r="B961" s="2"/>
      <c r="C961" s="2"/>
      <c r="D961" s="2"/>
      <c r="E961" s="2"/>
      <c r="F961" s="15"/>
      <c r="G961" s="9"/>
      <c r="H961" s="9"/>
      <c r="I961" s="9"/>
      <c r="J961" s="9"/>
      <c r="K961" s="11"/>
      <c r="L961" s="9"/>
      <c r="M961" s="9"/>
      <c r="N961" s="9"/>
      <c r="O961" s="9"/>
      <c r="P961" s="11"/>
      <c r="Q961" s="9"/>
      <c r="R961" s="9"/>
      <c r="S961" s="9"/>
      <c r="T961" s="9"/>
      <c r="U961" s="11"/>
      <c r="V961" s="9"/>
      <c r="W961" s="9"/>
      <c r="X961" s="9"/>
      <c r="Y961" s="9"/>
      <c r="Z961" s="11"/>
      <c r="AA961" s="9"/>
    </row>
    <row r="962" spans="1:27">
      <c r="A962" s="14"/>
      <c r="B962" s="2"/>
      <c r="C962" s="2"/>
      <c r="D962" s="2"/>
      <c r="E962" s="2"/>
      <c r="F962" s="15"/>
      <c r="G962" s="8"/>
      <c r="H962" s="8"/>
      <c r="I962" s="8"/>
      <c r="J962" s="8"/>
      <c r="K962" s="10"/>
      <c r="L962" s="8"/>
      <c r="M962" s="8"/>
      <c r="N962" s="8"/>
      <c r="O962" s="8"/>
      <c r="P962" s="10"/>
      <c r="Q962" s="8"/>
      <c r="R962" s="8"/>
      <c r="S962" s="8"/>
      <c r="T962" s="8"/>
      <c r="U962" s="10"/>
      <c r="V962" s="8"/>
      <c r="W962" s="8"/>
      <c r="X962" s="8"/>
      <c r="Y962" s="8"/>
      <c r="Z962" s="10"/>
      <c r="AA962" s="8"/>
    </row>
    <row r="963" spans="1:27">
      <c r="A963" s="14"/>
      <c r="B963" s="2"/>
      <c r="C963" s="2"/>
      <c r="D963" s="2"/>
      <c r="E963" s="2"/>
      <c r="F963" s="15"/>
      <c r="G963" s="8"/>
      <c r="H963" s="8"/>
      <c r="I963" s="8"/>
      <c r="J963" s="8"/>
      <c r="K963" s="10"/>
      <c r="L963" s="8"/>
      <c r="M963" s="8"/>
      <c r="N963" s="8"/>
      <c r="O963" s="8"/>
      <c r="P963" s="10"/>
      <c r="Q963" s="8"/>
      <c r="R963" s="8"/>
      <c r="S963" s="8"/>
      <c r="T963" s="8"/>
      <c r="U963" s="10"/>
      <c r="V963" s="8"/>
      <c r="W963" s="8"/>
      <c r="X963" s="8"/>
      <c r="Y963" s="8"/>
      <c r="Z963" s="10"/>
      <c r="AA963" s="8"/>
    </row>
    <row r="964" spans="1:27">
      <c r="A964" s="14"/>
      <c r="B964" s="2"/>
      <c r="C964" s="2"/>
      <c r="D964" s="2"/>
      <c r="E964" s="2"/>
      <c r="F964" s="15"/>
      <c r="G964" s="8"/>
      <c r="H964" s="8"/>
      <c r="I964" s="8"/>
      <c r="J964" s="8"/>
      <c r="K964" s="10"/>
      <c r="L964" s="8"/>
      <c r="M964" s="8"/>
      <c r="N964" s="8"/>
      <c r="O964" s="8"/>
      <c r="P964" s="10"/>
      <c r="Q964" s="8"/>
      <c r="R964" s="8"/>
      <c r="S964" s="8"/>
      <c r="T964" s="8"/>
      <c r="U964" s="10"/>
      <c r="V964" s="8"/>
      <c r="W964" s="8"/>
      <c r="X964" s="8"/>
      <c r="Y964" s="8"/>
      <c r="Z964" s="10"/>
      <c r="AA964" s="8"/>
    </row>
    <row r="965" spans="1:27">
      <c r="A965" s="14"/>
      <c r="B965" s="2"/>
      <c r="C965" s="2"/>
      <c r="D965" s="2"/>
      <c r="E965" s="2"/>
      <c r="F965" s="15"/>
      <c r="G965" s="8"/>
      <c r="H965" s="8"/>
      <c r="I965" s="8"/>
      <c r="J965" s="8"/>
      <c r="K965" s="10"/>
      <c r="L965" s="8"/>
      <c r="M965" s="8"/>
      <c r="N965" s="8"/>
      <c r="O965" s="8"/>
      <c r="P965" s="10"/>
      <c r="Q965" s="8"/>
      <c r="R965" s="8"/>
      <c r="S965" s="8"/>
      <c r="T965" s="8"/>
      <c r="U965" s="10"/>
      <c r="V965" s="8"/>
      <c r="W965" s="8"/>
      <c r="X965" s="8"/>
      <c r="Y965" s="8"/>
      <c r="Z965" s="10"/>
      <c r="AA965" s="8"/>
    </row>
    <row r="966" spans="1:27">
      <c r="A966" s="14"/>
      <c r="B966" s="2"/>
      <c r="C966" s="2"/>
      <c r="D966" s="2"/>
      <c r="E966" s="2"/>
      <c r="F966" s="15"/>
      <c r="G966" s="8"/>
      <c r="H966" s="8"/>
      <c r="I966" s="8"/>
      <c r="J966" s="8"/>
      <c r="K966" s="10"/>
      <c r="L966" s="8"/>
      <c r="M966" s="8"/>
      <c r="N966" s="8"/>
      <c r="O966" s="8"/>
      <c r="P966" s="10"/>
      <c r="Q966" s="8"/>
      <c r="R966" s="8"/>
      <c r="S966" s="8"/>
      <c r="T966" s="8"/>
      <c r="U966" s="10"/>
      <c r="V966" s="8"/>
      <c r="W966" s="8"/>
      <c r="X966" s="8"/>
      <c r="Y966" s="8"/>
      <c r="Z966" s="10"/>
      <c r="AA966" s="8"/>
    </row>
    <row r="967" spans="1:27">
      <c r="A967" s="14"/>
      <c r="B967" s="2"/>
      <c r="C967" s="2"/>
      <c r="D967" s="2"/>
      <c r="E967" s="2"/>
      <c r="F967" s="15"/>
      <c r="G967" s="9"/>
      <c r="H967" s="9"/>
      <c r="I967" s="9"/>
      <c r="J967" s="9"/>
      <c r="K967" s="11"/>
      <c r="L967" s="9"/>
      <c r="M967" s="9"/>
      <c r="N967" s="9"/>
      <c r="O967" s="9"/>
      <c r="P967" s="11"/>
      <c r="Q967" s="9"/>
      <c r="R967" s="9"/>
      <c r="S967" s="9"/>
      <c r="T967" s="9"/>
      <c r="U967" s="11"/>
      <c r="V967" s="9"/>
      <c r="W967" s="9"/>
      <c r="X967" s="9"/>
      <c r="Y967" s="9"/>
      <c r="Z967" s="11"/>
      <c r="AA967" s="9"/>
    </row>
    <row r="968" spans="1:27">
      <c r="A968" s="14"/>
      <c r="B968" s="2"/>
      <c r="C968" s="2"/>
      <c r="D968" s="2"/>
      <c r="E968" s="2"/>
      <c r="F968" s="15"/>
      <c r="G968" s="9"/>
      <c r="H968" s="9"/>
      <c r="I968" s="9"/>
      <c r="J968" s="9"/>
      <c r="K968" s="11"/>
      <c r="L968" s="9"/>
      <c r="M968" s="9"/>
      <c r="N968" s="9"/>
      <c r="O968" s="9"/>
      <c r="P968" s="11"/>
      <c r="Q968" s="9"/>
      <c r="R968" s="9"/>
      <c r="S968" s="9"/>
      <c r="T968" s="9"/>
      <c r="U968" s="11"/>
      <c r="V968" s="9"/>
      <c r="W968" s="9"/>
      <c r="X968" s="9"/>
      <c r="Y968" s="9"/>
      <c r="Z968" s="11"/>
      <c r="AA968" s="9"/>
    </row>
    <row r="969" spans="1:27">
      <c r="A969" s="14"/>
      <c r="B969" s="2"/>
      <c r="C969" s="2"/>
      <c r="D969" s="2"/>
      <c r="E969" s="2"/>
      <c r="F969" s="15"/>
      <c r="G969" s="9"/>
      <c r="H969" s="9"/>
      <c r="I969" s="9"/>
      <c r="J969" s="9"/>
      <c r="K969" s="11"/>
      <c r="L969" s="9"/>
      <c r="M969" s="9"/>
      <c r="N969" s="9"/>
      <c r="O969" s="9"/>
      <c r="P969" s="11"/>
      <c r="Q969" s="9"/>
      <c r="R969" s="9"/>
      <c r="S969" s="9"/>
      <c r="T969" s="9"/>
      <c r="U969" s="11"/>
      <c r="V969" s="9"/>
      <c r="W969" s="9"/>
      <c r="X969" s="9"/>
      <c r="Y969" s="9"/>
      <c r="Z969" s="11"/>
      <c r="AA969" s="9"/>
    </row>
    <row r="970" spans="1:27">
      <c r="A970" s="14"/>
      <c r="B970" s="2"/>
      <c r="C970" s="2"/>
      <c r="D970" s="2"/>
      <c r="E970" s="2"/>
      <c r="F970" s="15"/>
      <c r="G970" s="9"/>
      <c r="H970" s="9"/>
      <c r="I970" s="9"/>
      <c r="J970" s="9"/>
      <c r="K970" s="11"/>
      <c r="L970" s="9"/>
      <c r="M970" s="9"/>
      <c r="N970" s="9"/>
      <c r="O970" s="9"/>
      <c r="P970" s="11"/>
      <c r="Q970" s="9"/>
      <c r="R970" s="9"/>
      <c r="S970" s="9"/>
      <c r="T970" s="9"/>
      <c r="U970" s="11"/>
      <c r="V970" s="9"/>
      <c r="W970" s="9"/>
      <c r="X970" s="9"/>
      <c r="Y970" s="9"/>
      <c r="Z970" s="11"/>
      <c r="AA970" s="9"/>
    </row>
    <row r="971" spans="1:27">
      <c r="A971" s="14"/>
      <c r="B971" s="2"/>
      <c r="C971" s="2"/>
      <c r="D971" s="2"/>
      <c r="E971" s="2"/>
      <c r="F971" s="15"/>
      <c r="G971" s="9"/>
      <c r="H971" s="9"/>
      <c r="I971" s="9"/>
      <c r="J971" s="9"/>
      <c r="K971" s="11"/>
      <c r="L971" s="9"/>
      <c r="M971" s="9"/>
      <c r="N971" s="9"/>
      <c r="O971" s="9"/>
      <c r="P971" s="11"/>
      <c r="Q971" s="9"/>
      <c r="R971" s="9"/>
      <c r="S971" s="9"/>
      <c r="T971" s="9"/>
      <c r="U971" s="11"/>
      <c r="V971" s="9"/>
      <c r="W971" s="9"/>
      <c r="X971" s="9"/>
      <c r="Y971" s="9"/>
      <c r="Z971" s="11"/>
      <c r="AA971" s="9"/>
    </row>
    <row r="972" spans="1:27">
      <c r="A972" s="14"/>
      <c r="B972" s="2"/>
      <c r="C972" s="2"/>
      <c r="D972" s="2"/>
      <c r="E972" s="2"/>
      <c r="F972" s="15"/>
      <c r="G972" s="8"/>
      <c r="H972" s="8"/>
      <c r="I972" s="8"/>
      <c r="J972" s="8"/>
      <c r="K972" s="10"/>
      <c r="L972" s="8"/>
      <c r="M972" s="8"/>
      <c r="N972" s="8"/>
      <c r="O972" s="8"/>
      <c r="P972" s="10"/>
      <c r="Q972" s="8"/>
      <c r="R972" s="8"/>
      <c r="S972" s="8"/>
      <c r="T972" s="8"/>
      <c r="U972" s="10"/>
      <c r="V972" s="8"/>
      <c r="W972" s="8"/>
      <c r="X972" s="8"/>
      <c r="Y972" s="8"/>
      <c r="Z972" s="10"/>
      <c r="AA972" s="8"/>
    </row>
    <row r="973" spans="1:27">
      <c r="A973" s="14"/>
      <c r="B973" s="2"/>
      <c r="C973" s="2"/>
      <c r="D973" s="2"/>
      <c r="E973" s="2"/>
      <c r="F973" s="15"/>
      <c r="G973" s="8"/>
      <c r="H973" s="8"/>
      <c r="I973" s="8"/>
      <c r="J973" s="8"/>
      <c r="K973" s="10"/>
      <c r="L973" s="8"/>
      <c r="M973" s="8"/>
      <c r="N973" s="8"/>
      <c r="O973" s="8"/>
      <c r="P973" s="10"/>
      <c r="Q973" s="8"/>
      <c r="R973" s="8"/>
      <c r="S973" s="8"/>
      <c r="T973" s="8"/>
      <c r="U973" s="10"/>
      <c r="V973" s="8"/>
      <c r="W973" s="8"/>
      <c r="X973" s="8"/>
      <c r="Y973" s="8"/>
      <c r="Z973" s="10"/>
      <c r="AA973" s="8"/>
    </row>
    <row r="974" spans="1:27">
      <c r="A974" s="14"/>
      <c r="B974" s="2"/>
      <c r="C974" s="2"/>
      <c r="D974" s="2"/>
      <c r="E974" s="2"/>
      <c r="F974" s="15"/>
      <c r="G974" s="8"/>
      <c r="H974" s="8"/>
      <c r="I974" s="8"/>
      <c r="J974" s="8"/>
      <c r="K974" s="10"/>
      <c r="L974" s="8"/>
      <c r="M974" s="8"/>
      <c r="N974" s="8"/>
      <c r="O974" s="8"/>
      <c r="P974" s="10"/>
      <c r="Q974" s="8"/>
      <c r="R974" s="8"/>
      <c r="S974" s="8"/>
      <c r="T974" s="8"/>
      <c r="U974" s="10"/>
      <c r="V974" s="8"/>
      <c r="W974" s="8"/>
      <c r="X974" s="8"/>
      <c r="Y974" s="8"/>
      <c r="Z974" s="10"/>
      <c r="AA974" s="8"/>
    </row>
    <row r="975" spans="1:27">
      <c r="A975" s="14"/>
      <c r="B975" s="2"/>
      <c r="C975" s="2"/>
      <c r="D975" s="2"/>
      <c r="E975" s="2"/>
      <c r="F975" s="15"/>
      <c r="G975" s="8"/>
      <c r="H975" s="8"/>
      <c r="I975" s="8"/>
      <c r="J975" s="8"/>
      <c r="K975" s="10"/>
      <c r="L975" s="8"/>
      <c r="M975" s="8"/>
      <c r="N975" s="8"/>
      <c r="O975" s="8"/>
      <c r="P975" s="10"/>
      <c r="Q975" s="8"/>
      <c r="R975" s="8"/>
      <c r="S975" s="8"/>
      <c r="T975" s="8"/>
      <c r="U975" s="10"/>
      <c r="V975" s="8"/>
      <c r="W975" s="8"/>
      <c r="X975" s="8"/>
      <c r="Y975" s="8"/>
      <c r="Z975" s="10"/>
      <c r="AA975" s="8"/>
    </row>
    <row r="976" spans="1:27">
      <c r="A976" s="14"/>
      <c r="B976" s="2"/>
      <c r="C976" s="2"/>
      <c r="D976" s="2"/>
      <c r="E976" s="2"/>
      <c r="F976" s="15"/>
      <c r="G976" s="8"/>
      <c r="H976" s="8"/>
      <c r="I976" s="8"/>
      <c r="J976" s="8"/>
      <c r="K976" s="10"/>
      <c r="L976" s="8"/>
      <c r="M976" s="8"/>
      <c r="N976" s="8"/>
      <c r="O976" s="8"/>
      <c r="P976" s="10"/>
      <c r="Q976" s="8"/>
      <c r="R976" s="8"/>
      <c r="S976" s="8"/>
      <c r="T976" s="8"/>
      <c r="U976" s="10"/>
      <c r="V976" s="8"/>
      <c r="W976" s="8"/>
      <c r="X976" s="8"/>
      <c r="Y976" s="8"/>
      <c r="Z976" s="10"/>
      <c r="AA976" s="8"/>
    </row>
    <row r="977" spans="1:27">
      <c r="A977" s="14"/>
      <c r="B977" s="2"/>
      <c r="C977" s="2"/>
      <c r="D977" s="2"/>
      <c r="E977" s="2"/>
      <c r="F977" s="15"/>
      <c r="G977" s="9"/>
      <c r="H977" s="9"/>
      <c r="I977" s="9"/>
      <c r="J977" s="9"/>
      <c r="K977" s="11"/>
      <c r="L977" s="9"/>
      <c r="M977" s="9"/>
      <c r="N977" s="9"/>
      <c r="O977" s="9"/>
      <c r="P977" s="11"/>
      <c r="Q977" s="9"/>
      <c r="R977" s="9"/>
      <c r="S977" s="9"/>
      <c r="T977" s="9"/>
      <c r="U977" s="11"/>
      <c r="V977" s="9"/>
      <c r="W977" s="9"/>
      <c r="X977" s="9"/>
      <c r="Y977" s="9"/>
      <c r="Z977" s="11"/>
      <c r="AA977" s="9"/>
    </row>
    <row r="978" spans="1:27">
      <c r="A978" s="14"/>
      <c r="B978" s="2"/>
      <c r="C978" s="2"/>
      <c r="D978" s="2"/>
      <c r="E978" s="2"/>
      <c r="F978" s="15"/>
      <c r="G978" s="9"/>
      <c r="H978" s="9"/>
      <c r="I978" s="9"/>
      <c r="J978" s="9"/>
      <c r="K978" s="11"/>
      <c r="L978" s="9"/>
      <c r="M978" s="9"/>
      <c r="N978" s="9"/>
      <c r="O978" s="9"/>
      <c r="P978" s="11"/>
      <c r="Q978" s="9"/>
      <c r="R978" s="9"/>
      <c r="S978" s="9"/>
      <c r="T978" s="9"/>
      <c r="U978" s="11"/>
      <c r="V978" s="9"/>
      <c r="W978" s="9"/>
      <c r="X978" s="9"/>
      <c r="Y978" s="9"/>
      <c r="Z978" s="11"/>
      <c r="AA978" s="9"/>
    </row>
    <row r="979" spans="1:27">
      <c r="A979" s="14"/>
      <c r="B979" s="2"/>
      <c r="C979" s="2"/>
      <c r="D979" s="2"/>
      <c r="E979" s="2"/>
      <c r="F979" s="15"/>
      <c r="G979" s="9"/>
      <c r="H979" s="9"/>
      <c r="I979" s="9"/>
      <c r="J979" s="9"/>
      <c r="K979" s="11"/>
      <c r="L979" s="9"/>
      <c r="M979" s="9"/>
      <c r="N979" s="9"/>
      <c r="O979" s="9"/>
      <c r="P979" s="11"/>
      <c r="Q979" s="9"/>
      <c r="R979" s="9"/>
      <c r="S979" s="9"/>
      <c r="T979" s="9"/>
      <c r="U979" s="11"/>
      <c r="V979" s="9"/>
      <c r="W979" s="9"/>
      <c r="X979" s="9"/>
      <c r="Y979" s="9"/>
      <c r="Z979" s="11"/>
      <c r="AA979" s="9"/>
    </row>
    <row r="980" spans="1:27">
      <c r="A980" s="14"/>
      <c r="B980" s="2"/>
      <c r="C980" s="2"/>
      <c r="D980" s="2"/>
      <c r="E980" s="2"/>
      <c r="F980" s="15"/>
      <c r="G980" s="9"/>
      <c r="H980" s="9"/>
      <c r="I980" s="9"/>
      <c r="J980" s="9"/>
      <c r="K980" s="11"/>
      <c r="L980" s="9"/>
      <c r="M980" s="9"/>
      <c r="N980" s="9"/>
      <c r="O980" s="9"/>
      <c r="P980" s="11"/>
      <c r="Q980" s="9"/>
      <c r="R980" s="9"/>
      <c r="S980" s="9"/>
      <c r="T980" s="9"/>
      <c r="U980" s="11"/>
      <c r="V980" s="9"/>
      <c r="W980" s="9"/>
      <c r="X980" s="9"/>
      <c r="Y980" s="9"/>
      <c r="Z980" s="11"/>
      <c r="AA980" s="9"/>
    </row>
    <row r="981" spans="1:27">
      <c r="A981" s="14"/>
      <c r="B981" s="2"/>
      <c r="C981" s="2"/>
      <c r="D981" s="2"/>
      <c r="E981" s="2"/>
      <c r="F981" s="15"/>
      <c r="G981" s="9"/>
      <c r="H981" s="9"/>
      <c r="I981" s="9"/>
      <c r="J981" s="9"/>
      <c r="K981" s="11"/>
      <c r="L981" s="9"/>
      <c r="M981" s="9"/>
      <c r="N981" s="9"/>
      <c r="O981" s="9"/>
      <c r="P981" s="11"/>
      <c r="Q981" s="9"/>
      <c r="R981" s="9"/>
      <c r="S981" s="9"/>
      <c r="T981" s="9"/>
      <c r="U981" s="11"/>
      <c r="V981" s="9"/>
      <c r="W981" s="9"/>
      <c r="X981" s="9"/>
      <c r="Y981" s="9"/>
      <c r="Z981" s="11"/>
      <c r="AA981" s="9"/>
    </row>
    <row r="982" spans="1:27">
      <c r="A982" s="14"/>
      <c r="B982" s="2"/>
      <c r="C982" s="2"/>
      <c r="D982" s="2"/>
      <c r="E982" s="2"/>
      <c r="F982" s="15"/>
      <c r="G982" s="8"/>
      <c r="H982" s="8"/>
      <c r="I982" s="8"/>
      <c r="J982" s="8"/>
      <c r="K982" s="10"/>
      <c r="L982" s="8"/>
      <c r="M982" s="8"/>
      <c r="N982" s="8"/>
      <c r="O982" s="8"/>
      <c r="P982" s="10"/>
      <c r="Q982" s="8"/>
      <c r="R982" s="8"/>
      <c r="S982" s="8"/>
      <c r="T982" s="8"/>
      <c r="U982" s="10"/>
      <c r="V982" s="8"/>
      <c r="W982" s="8"/>
      <c r="X982" s="8"/>
      <c r="Y982" s="8"/>
      <c r="Z982" s="10"/>
      <c r="AA982" s="8"/>
    </row>
    <row r="983" spans="1:27">
      <c r="A983" s="14"/>
      <c r="B983" s="2"/>
      <c r="C983" s="2"/>
      <c r="D983" s="2"/>
      <c r="E983" s="2"/>
      <c r="F983" s="15"/>
      <c r="G983" s="8"/>
      <c r="H983" s="8"/>
      <c r="I983" s="8"/>
      <c r="J983" s="8"/>
      <c r="K983" s="10"/>
      <c r="L983" s="8"/>
      <c r="M983" s="8"/>
      <c r="N983" s="8"/>
      <c r="O983" s="8"/>
      <c r="P983" s="10"/>
      <c r="Q983" s="8"/>
      <c r="R983" s="8"/>
      <c r="S983" s="8"/>
      <c r="T983" s="8"/>
      <c r="U983" s="10"/>
      <c r="V983" s="8"/>
      <c r="W983" s="8"/>
      <c r="X983" s="8"/>
      <c r="Y983" s="8"/>
      <c r="Z983" s="10"/>
      <c r="AA983" s="8"/>
    </row>
    <row r="984" spans="1:27">
      <c r="A984" s="14"/>
      <c r="B984" s="2"/>
      <c r="C984" s="2"/>
      <c r="D984" s="2"/>
      <c r="E984" s="2"/>
      <c r="F984" s="15"/>
      <c r="G984" s="8"/>
      <c r="H984" s="8"/>
      <c r="I984" s="8"/>
      <c r="J984" s="8"/>
      <c r="K984" s="10"/>
      <c r="L984" s="8"/>
      <c r="M984" s="8"/>
      <c r="N984" s="8"/>
      <c r="O984" s="8"/>
      <c r="P984" s="10"/>
      <c r="Q984" s="8"/>
      <c r="R984" s="8"/>
      <c r="S984" s="8"/>
      <c r="T984" s="8"/>
      <c r="U984" s="10"/>
      <c r="V984" s="8"/>
      <c r="W984" s="8"/>
      <c r="X984" s="8"/>
      <c r="Y984" s="8"/>
      <c r="Z984" s="10"/>
      <c r="AA984" s="8"/>
    </row>
    <row r="985" spans="1:27">
      <c r="A985" s="14"/>
      <c r="B985" s="2"/>
      <c r="C985" s="2"/>
      <c r="D985" s="2"/>
      <c r="E985" s="2"/>
      <c r="F985" s="15"/>
      <c r="G985" s="8"/>
      <c r="H985" s="8"/>
      <c r="I985" s="8"/>
      <c r="J985" s="8"/>
      <c r="K985" s="10"/>
      <c r="L985" s="8"/>
      <c r="M985" s="8"/>
      <c r="N985" s="8"/>
      <c r="O985" s="8"/>
      <c r="P985" s="10"/>
      <c r="Q985" s="8"/>
      <c r="R985" s="8"/>
      <c r="S985" s="8"/>
      <c r="T985" s="8"/>
      <c r="U985" s="10"/>
      <c r="V985" s="8"/>
      <c r="W985" s="8"/>
      <c r="X985" s="8"/>
      <c r="Y985" s="8"/>
      <c r="Z985" s="10"/>
      <c r="AA985" s="8"/>
    </row>
    <row r="986" spans="1:27">
      <c r="A986" s="14"/>
      <c r="B986" s="2"/>
      <c r="C986" s="2"/>
      <c r="D986" s="2"/>
      <c r="E986" s="2"/>
      <c r="F986" s="15"/>
      <c r="G986" s="8"/>
      <c r="H986" s="8"/>
      <c r="I986" s="8"/>
      <c r="J986" s="8"/>
      <c r="K986" s="10"/>
      <c r="L986" s="8"/>
      <c r="M986" s="8"/>
      <c r="N986" s="8"/>
      <c r="O986" s="8"/>
      <c r="P986" s="10"/>
      <c r="Q986" s="8"/>
      <c r="R986" s="8"/>
      <c r="S986" s="8"/>
      <c r="T986" s="8"/>
      <c r="U986" s="10"/>
      <c r="V986" s="8"/>
      <c r="W986" s="8"/>
      <c r="X986" s="8"/>
      <c r="Y986" s="8"/>
      <c r="Z986" s="10"/>
      <c r="AA986" s="8"/>
    </row>
    <row r="987" spans="1:27">
      <c r="A987" s="14"/>
      <c r="B987" s="2"/>
      <c r="C987" s="2"/>
      <c r="D987" s="2"/>
      <c r="E987" s="2"/>
      <c r="F987" s="15"/>
      <c r="G987" s="9"/>
      <c r="H987" s="9"/>
      <c r="I987" s="9"/>
      <c r="J987" s="9"/>
      <c r="K987" s="11"/>
      <c r="L987" s="9"/>
      <c r="M987" s="9"/>
      <c r="N987" s="9"/>
      <c r="O987" s="9"/>
      <c r="P987" s="11"/>
      <c r="Q987" s="9"/>
      <c r="R987" s="9"/>
      <c r="S987" s="9"/>
      <c r="T987" s="9"/>
      <c r="U987" s="11"/>
      <c r="V987" s="9"/>
      <c r="W987" s="9"/>
      <c r="X987" s="9"/>
      <c r="Y987" s="9"/>
      <c r="Z987" s="11"/>
      <c r="AA987" s="9"/>
    </row>
    <row r="988" spans="1:27">
      <c r="A988" s="14"/>
      <c r="B988" s="2"/>
      <c r="C988" s="2"/>
      <c r="D988" s="2"/>
      <c r="E988" s="2"/>
      <c r="F988" s="15"/>
      <c r="G988" s="9"/>
      <c r="H988" s="9"/>
      <c r="I988" s="9"/>
      <c r="J988" s="9"/>
      <c r="K988" s="11"/>
      <c r="L988" s="9"/>
      <c r="M988" s="9"/>
      <c r="N988" s="9"/>
      <c r="O988" s="9"/>
      <c r="P988" s="11"/>
      <c r="Q988" s="9"/>
      <c r="R988" s="9"/>
      <c r="S988" s="9"/>
      <c r="T988" s="9"/>
      <c r="U988" s="11"/>
      <c r="V988" s="9"/>
      <c r="W988" s="9"/>
      <c r="X988" s="9"/>
      <c r="Y988" s="9"/>
      <c r="Z988" s="11"/>
      <c r="AA988" s="9"/>
    </row>
    <row r="989" spans="1:27">
      <c r="A989" s="14"/>
      <c r="B989" s="2"/>
      <c r="C989" s="2"/>
      <c r="D989" s="2"/>
      <c r="E989" s="2"/>
      <c r="F989" s="15"/>
      <c r="G989" s="9"/>
      <c r="H989" s="9"/>
      <c r="I989" s="9"/>
      <c r="J989" s="9"/>
      <c r="K989" s="11"/>
      <c r="L989" s="9"/>
      <c r="M989" s="9"/>
      <c r="N989" s="9"/>
      <c r="O989" s="9"/>
      <c r="P989" s="11"/>
      <c r="Q989" s="9"/>
      <c r="R989" s="9"/>
      <c r="S989" s="9"/>
      <c r="T989" s="9"/>
      <c r="U989" s="11"/>
      <c r="V989" s="9"/>
      <c r="W989" s="9"/>
      <c r="X989" s="9"/>
      <c r="Y989" s="9"/>
      <c r="Z989" s="11"/>
      <c r="AA989" s="9"/>
    </row>
    <row r="990" spans="1:27">
      <c r="A990" s="14"/>
      <c r="B990" s="2"/>
      <c r="C990" s="2"/>
      <c r="D990" s="2"/>
      <c r="E990" s="2"/>
      <c r="F990" s="15"/>
      <c r="G990" s="9"/>
      <c r="H990" s="9"/>
      <c r="I990" s="9"/>
      <c r="J990" s="9"/>
      <c r="K990" s="11"/>
      <c r="L990" s="9"/>
      <c r="M990" s="9"/>
      <c r="N990" s="9"/>
      <c r="O990" s="9"/>
      <c r="P990" s="11"/>
      <c r="Q990" s="9"/>
      <c r="R990" s="9"/>
      <c r="S990" s="9"/>
      <c r="T990" s="9"/>
      <c r="U990" s="11"/>
      <c r="V990" s="9"/>
      <c r="W990" s="9"/>
      <c r="X990" s="9"/>
      <c r="Y990" s="9"/>
      <c r="Z990" s="11"/>
      <c r="AA990" s="9"/>
    </row>
    <row r="991" spans="1:27">
      <c r="A991" s="14"/>
      <c r="B991" s="2"/>
      <c r="C991" s="2"/>
      <c r="D991" s="2"/>
      <c r="E991" s="2"/>
      <c r="F991" s="15"/>
      <c r="G991" s="9"/>
      <c r="H991" s="9"/>
      <c r="I991" s="9"/>
      <c r="J991" s="9"/>
      <c r="K991" s="11"/>
      <c r="L991" s="9"/>
      <c r="M991" s="9"/>
      <c r="N991" s="9"/>
      <c r="O991" s="9"/>
      <c r="P991" s="11"/>
      <c r="Q991" s="9"/>
      <c r="R991" s="9"/>
      <c r="S991" s="9"/>
      <c r="T991" s="9"/>
      <c r="U991" s="11"/>
      <c r="V991" s="9"/>
      <c r="W991" s="9"/>
      <c r="X991" s="9"/>
      <c r="Y991" s="9"/>
      <c r="Z991" s="11"/>
      <c r="AA991" s="9"/>
    </row>
    <row r="992" spans="1:27">
      <c r="A992" s="14"/>
      <c r="B992" s="2"/>
      <c r="C992" s="2"/>
      <c r="D992" s="2"/>
      <c r="E992" s="2"/>
      <c r="F992" s="15"/>
      <c r="G992" s="8"/>
      <c r="H992" s="8"/>
      <c r="I992" s="8"/>
      <c r="J992" s="8"/>
      <c r="K992" s="10"/>
      <c r="L992" s="8"/>
      <c r="M992" s="8"/>
      <c r="N992" s="8"/>
      <c r="O992" s="8"/>
      <c r="P992" s="10"/>
      <c r="Q992" s="8"/>
      <c r="R992" s="8"/>
      <c r="S992" s="8"/>
      <c r="T992" s="8"/>
      <c r="U992" s="10"/>
      <c r="V992" s="8"/>
      <c r="W992" s="8"/>
      <c r="X992" s="8"/>
      <c r="Y992" s="8"/>
      <c r="Z992" s="10"/>
      <c r="AA992" s="8"/>
    </row>
    <row r="993" spans="1:27">
      <c r="A993" s="14"/>
      <c r="B993" s="2"/>
      <c r="C993" s="2"/>
      <c r="D993" s="2"/>
      <c r="E993" s="2"/>
      <c r="F993" s="15"/>
      <c r="G993" s="8"/>
      <c r="H993" s="8"/>
      <c r="I993" s="8"/>
      <c r="J993" s="8"/>
      <c r="K993" s="10"/>
      <c r="L993" s="8"/>
      <c r="M993" s="8"/>
      <c r="N993" s="8"/>
      <c r="O993" s="8"/>
      <c r="P993" s="10"/>
      <c r="Q993" s="8"/>
      <c r="R993" s="8"/>
      <c r="S993" s="8"/>
      <c r="T993" s="8"/>
      <c r="U993" s="10"/>
      <c r="V993" s="8"/>
      <c r="W993" s="8"/>
      <c r="X993" s="8"/>
      <c r="Y993" s="8"/>
      <c r="Z993" s="10"/>
      <c r="AA993" s="8"/>
    </row>
    <row r="994" spans="1:27">
      <c r="A994" s="14"/>
      <c r="B994" s="2"/>
      <c r="C994" s="2"/>
      <c r="D994" s="2"/>
      <c r="E994" s="2"/>
      <c r="F994" s="15"/>
      <c r="G994" s="8"/>
      <c r="H994" s="8"/>
      <c r="I994" s="8"/>
      <c r="J994" s="8"/>
      <c r="K994" s="10"/>
      <c r="L994" s="8"/>
      <c r="M994" s="8"/>
      <c r="N994" s="8"/>
      <c r="O994" s="8"/>
      <c r="P994" s="10"/>
      <c r="Q994" s="8"/>
      <c r="R994" s="8"/>
      <c r="S994" s="8"/>
      <c r="T994" s="8"/>
      <c r="U994" s="10"/>
      <c r="V994" s="8"/>
      <c r="W994" s="8"/>
      <c r="X994" s="8"/>
      <c r="Y994" s="8"/>
      <c r="Z994" s="10"/>
      <c r="AA994" s="8"/>
    </row>
    <row r="995" spans="1:27">
      <c r="A995" s="14"/>
      <c r="B995" s="2"/>
      <c r="C995" s="2"/>
      <c r="D995" s="2"/>
      <c r="E995" s="2"/>
      <c r="F995" s="15"/>
      <c r="G995" s="8"/>
      <c r="H995" s="8"/>
      <c r="I995" s="8"/>
      <c r="J995" s="8"/>
      <c r="K995" s="10"/>
      <c r="L995" s="8"/>
      <c r="M995" s="8"/>
      <c r="N995" s="8"/>
      <c r="O995" s="8"/>
      <c r="P995" s="10"/>
      <c r="Q995" s="8"/>
      <c r="R995" s="8"/>
      <c r="S995" s="8"/>
      <c r="T995" s="8"/>
      <c r="U995" s="10"/>
      <c r="V995" s="8"/>
      <c r="W995" s="8"/>
      <c r="X995" s="8"/>
      <c r="Y995" s="8"/>
      <c r="Z995" s="10"/>
      <c r="AA995" s="8"/>
    </row>
    <row r="996" spans="1:27">
      <c r="A996" s="14"/>
      <c r="B996" s="2"/>
      <c r="C996" s="2"/>
      <c r="D996" s="2"/>
      <c r="E996" s="2"/>
      <c r="F996" s="15"/>
      <c r="G996" s="8"/>
      <c r="H996" s="8"/>
      <c r="I996" s="8"/>
      <c r="J996" s="8"/>
      <c r="K996" s="10"/>
      <c r="L996" s="8"/>
      <c r="M996" s="8"/>
      <c r="N996" s="8"/>
      <c r="O996" s="8"/>
      <c r="P996" s="10"/>
      <c r="Q996" s="8"/>
      <c r="R996" s="8"/>
      <c r="S996" s="8"/>
      <c r="T996" s="8"/>
      <c r="U996" s="10"/>
      <c r="V996" s="8"/>
      <c r="W996" s="8"/>
      <c r="X996" s="8"/>
      <c r="Y996" s="8"/>
      <c r="Z996" s="10"/>
      <c r="AA996" s="8"/>
    </row>
    <row r="997" spans="1:27">
      <c r="A997" s="14"/>
      <c r="B997" s="2"/>
      <c r="C997" s="2"/>
      <c r="D997" s="2"/>
      <c r="E997" s="2"/>
      <c r="F997" s="15"/>
      <c r="G997" s="9"/>
      <c r="H997" s="9"/>
      <c r="I997" s="9"/>
      <c r="J997" s="9"/>
      <c r="K997" s="11"/>
      <c r="L997" s="9"/>
      <c r="M997" s="9"/>
      <c r="N997" s="9"/>
      <c r="O997" s="9"/>
      <c r="P997" s="11"/>
      <c r="Q997" s="9"/>
      <c r="R997" s="9"/>
      <c r="S997" s="9"/>
      <c r="T997" s="9"/>
      <c r="U997" s="11"/>
      <c r="V997" s="9"/>
      <c r="W997" s="9"/>
      <c r="X997" s="9"/>
      <c r="Y997" s="9"/>
      <c r="Z997" s="11"/>
      <c r="AA997" s="9"/>
    </row>
    <row r="998" spans="1:27">
      <c r="A998" s="14"/>
      <c r="B998" s="2"/>
      <c r="C998" s="2"/>
      <c r="D998" s="2"/>
      <c r="E998" s="2"/>
      <c r="F998" s="15"/>
      <c r="G998" s="9"/>
      <c r="H998" s="9"/>
      <c r="I998" s="9"/>
      <c r="J998" s="9"/>
      <c r="K998" s="11"/>
      <c r="L998" s="9"/>
      <c r="M998" s="9"/>
      <c r="N998" s="9"/>
      <c r="O998" s="9"/>
      <c r="P998" s="11"/>
      <c r="Q998" s="9"/>
      <c r="R998" s="9"/>
      <c r="S998" s="9"/>
      <c r="T998" s="9"/>
      <c r="U998" s="11"/>
      <c r="V998" s="9"/>
      <c r="W998" s="9"/>
      <c r="X998" s="9"/>
      <c r="Y998" s="9"/>
      <c r="Z998" s="11"/>
      <c r="AA998" s="9"/>
    </row>
    <row r="999" spans="1:27">
      <c r="A999" s="14"/>
      <c r="B999" s="2"/>
      <c r="C999" s="2"/>
      <c r="D999" s="2"/>
      <c r="E999" s="2"/>
      <c r="F999" s="15"/>
      <c r="G999" s="9"/>
      <c r="H999" s="9"/>
      <c r="I999" s="9"/>
      <c r="J999" s="9"/>
      <c r="K999" s="11"/>
      <c r="L999" s="9"/>
      <c r="M999" s="9"/>
      <c r="N999" s="9"/>
      <c r="O999" s="9"/>
      <c r="P999" s="11"/>
      <c r="Q999" s="9"/>
      <c r="R999" s="9"/>
      <c r="S999" s="9"/>
      <c r="T999" s="9"/>
      <c r="U999" s="11"/>
      <c r="V999" s="9"/>
      <c r="W999" s="9"/>
      <c r="X999" s="9"/>
      <c r="Y999" s="9"/>
      <c r="Z999" s="11"/>
      <c r="AA999" s="9"/>
    </row>
    <row r="1000" spans="1:27">
      <c r="A1000" s="14"/>
      <c r="B1000" s="2"/>
      <c r="C1000" s="2"/>
      <c r="D1000" s="2"/>
      <c r="E1000" s="2"/>
      <c r="F1000" s="15"/>
      <c r="G1000" s="9"/>
      <c r="H1000" s="9"/>
      <c r="I1000" s="9"/>
      <c r="J1000" s="9"/>
      <c r="K1000" s="11"/>
      <c r="L1000" s="9"/>
      <c r="M1000" s="9"/>
      <c r="N1000" s="9"/>
      <c r="O1000" s="9"/>
      <c r="P1000" s="11"/>
      <c r="Q1000" s="9"/>
      <c r="R1000" s="9"/>
      <c r="S1000" s="9"/>
      <c r="T1000" s="9"/>
      <c r="U1000" s="11"/>
      <c r="V1000" s="9"/>
      <c r="W1000" s="9"/>
      <c r="X1000" s="9"/>
      <c r="Y1000" s="9"/>
      <c r="Z1000" s="11"/>
      <c r="AA1000" s="9"/>
    </row>
    <row r="1001" spans="1:27">
      <c r="A1001" s="14"/>
      <c r="B1001" s="2"/>
      <c r="C1001" s="2"/>
      <c r="D1001" s="2"/>
      <c r="E1001" s="2"/>
      <c r="F1001" s="15"/>
      <c r="G1001" s="9"/>
      <c r="H1001" s="9"/>
      <c r="I1001" s="9"/>
      <c r="J1001" s="9"/>
      <c r="K1001" s="11"/>
      <c r="L1001" s="9"/>
      <c r="M1001" s="9"/>
      <c r="N1001" s="9"/>
      <c r="O1001" s="9"/>
      <c r="P1001" s="11"/>
      <c r="Q1001" s="9"/>
      <c r="R1001" s="9"/>
      <c r="S1001" s="9"/>
      <c r="T1001" s="9"/>
      <c r="U1001" s="11"/>
      <c r="V1001" s="9"/>
      <c r="W1001" s="9"/>
      <c r="X1001" s="9"/>
      <c r="Y1001" s="9"/>
      <c r="Z1001" s="11"/>
      <c r="AA1001" s="9"/>
    </row>
    <row r="1002" spans="1:27">
      <c r="A1002" s="14"/>
      <c r="B1002" s="2"/>
      <c r="C1002" s="2"/>
      <c r="D1002" s="2"/>
      <c r="E1002" s="2"/>
      <c r="F1002" s="15"/>
      <c r="G1002" s="8"/>
      <c r="H1002" s="8"/>
      <c r="I1002" s="8"/>
      <c r="J1002" s="8"/>
      <c r="K1002" s="10"/>
      <c r="L1002" s="8"/>
      <c r="M1002" s="8"/>
      <c r="N1002" s="8"/>
      <c r="O1002" s="8"/>
      <c r="P1002" s="10"/>
      <c r="Q1002" s="8"/>
      <c r="R1002" s="8"/>
      <c r="S1002" s="8"/>
      <c r="T1002" s="8"/>
      <c r="U1002" s="10"/>
      <c r="V1002" s="8"/>
      <c r="W1002" s="8"/>
      <c r="X1002" s="8"/>
      <c r="Y1002" s="8"/>
      <c r="Z1002" s="10"/>
      <c r="AA1002" s="8"/>
    </row>
    <row r="1003" spans="1:27">
      <c r="A1003" s="14"/>
      <c r="B1003" s="2"/>
      <c r="C1003" s="2"/>
      <c r="D1003" s="2"/>
      <c r="E1003" s="2"/>
      <c r="F1003" s="15"/>
      <c r="G1003" s="8"/>
      <c r="H1003" s="8"/>
      <c r="I1003" s="8"/>
      <c r="J1003" s="8"/>
      <c r="K1003" s="10"/>
      <c r="L1003" s="8"/>
      <c r="M1003" s="8"/>
      <c r="N1003" s="8"/>
      <c r="O1003" s="8"/>
      <c r="P1003" s="10"/>
      <c r="Q1003" s="8"/>
      <c r="R1003" s="8"/>
      <c r="S1003" s="8"/>
      <c r="T1003" s="8"/>
      <c r="U1003" s="10"/>
      <c r="V1003" s="8"/>
      <c r="W1003" s="8"/>
      <c r="X1003" s="8"/>
      <c r="Y1003" s="8"/>
      <c r="Z1003" s="10"/>
      <c r="AA1003" s="8"/>
    </row>
    <row r="1004" spans="1:27">
      <c r="A1004" s="14"/>
      <c r="B1004" s="2"/>
      <c r="C1004" s="2"/>
      <c r="D1004" s="2"/>
      <c r="E1004" s="2"/>
      <c r="F1004" s="15"/>
      <c r="G1004" s="8"/>
      <c r="H1004" s="8"/>
      <c r="I1004" s="8"/>
      <c r="J1004" s="8"/>
      <c r="K1004" s="10"/>
      <c r="L1004" s="8"/>
      <c r="M1004" s="8"/>
      <c r="N1004" s="8"/>
      <c r="O1004" s="8"/>
      <c r="P1004" s="10"/>
      <c r="Q1004" s="8"/>
      <c r="R1004" s="8"/>
      <c r="S1004" s="8"/>
      <c r="T1004" s="8"/>
      <c r="U1004" s="10"/>
      <c r="V1004" s="8"/>
      <c r="W1004" s="8"/>
      <c r="X1004" s="8"/>
      <c r="Y1004" s="8"/>
      <c r="Z1004" s="10"/>
      <c r="AA1004" s="8"/>
    </row>
    <row r="1005" spans="1:27">
      <c r="A1005" s="14"/>
      <c r="B1005" s="2"/>
      <c r="C1005" s="2"/>
      <c r="D1005" s="2"/>
      <c r="E1005" s="2"/>
      <c r="F1005" s="15"/>
      <c r="G1005" s="8"/>
      <c r="H1005" s="8"/>
      <c r="I1005" s="8"/>
      <c r="J1005" s="8"/>
      <c r="K1005" s="10"/>
      <c r="L1005" s="8"/>
      <c r="M1005" s="8"/>
      <c r="N1005" s="8"/>
      <c r="O1005" s="8"/>
      <c r="P1005" s="10"/>
      <c r="Q1005" s="8"/>
      <c r="R1005" s="8"/>
      <c r="S1005" s="8"/>
      <c r="T1005" s="8"/>
      <c r="U1005" s="10"/>
      <c r="V1005" s="8"/>
      <c r="W1005" s="8"/>
      <c r="X1005" s="8"/>
      <c r="Y1005" s="8"/>
      <c r="Z1005" s="10"/>
      <c r="AA1005" s="8"/>
    </row>
    <row r="1006" spans="1:27">
      <c r="A1006" s="14"/>
      <c r="B1006" s="2"/>
      <c r="C1006" s="2"/>
      <c r="D1006" s="2"/>
      <c r="E1006" s="2"/>
      <c r="F1006" s="15"/>
      <c r="G1006" s="8"/>
      <c r="H1006" s="8"/>
      <c r="I1006" s="8"/>
      <c r="J1006" s="8"/>
      <c r="K1006" s="10"/>
      <c r="L1006" s="8"/>
      <c r="M1006" s="8"/>
      <c r="N1006" s="8"/>
      <c r="O1006" s="8"/>
      <c r="P1006" s="10"/>
      <c r="Q1006" s="8"/>
      <c r="R1006" s="8"/>
      <c r="S1006" s="8"/>
      <c r="T1006" s="8"/>
      <c r="U1006" s="10"/>
      <c r="V1006" s="8"/>
      <c r="W1006" s="8"/>
      <c r="X1006" s="8"/>
      <c r="Y1006" s="8"/>
      <c r="Z1006" s="10"/>
      <c r="AA1006" s="8"/>
    </row>
    <row r="1007" spans="1:27">
      <c r="A1007" s="14"/>
      <c r="B1007" s="2"/>
      <c r="C1007" s="2"/>
      <c r="D1007" s="2"/>
      <c r="E1007" s="2"/>
      <c r="F1007" s="15"/>
      <c r="G1007" s="9"/>
      <c r="H1007" s="9"/>
      <c r="I1007" s="9"/>
      <c r="J1007" s="9"/>
      <c r="K1007" s="11"/>
      <c r="L1007" s="9"/>
      <c r="M1007" s="9"/>
      <c r="N1007" s="9"/>
      <c r="O1007" s="9"/>
      <c r="P1007" s="11"/>
      <c r="Q1007" s="9"/>
      <c r="R1007" s="9"/>
      <c r="S1007" s="9"/>
      <c r="T1007" s="9"/>
      <c r="U1007" s="11"/>
      <c r="V1007" s="9"/>
      <c r="W1007" s="9"/>
      <c r="X1007" s="9"/>
      <c r="Y1007" s="9"/>
      <c r="Z1007" s="11"/>
      <c r="AA1007" s="9"/>
    </row>
    <row r="1008" spans="1:27">
      <c r="A1008" s="14"/>
      <c r="B1008" s="2"/>
      <c r="C1008" s="2"/>
      <c r="D1008" s="2"/>
      <c r="E1008" s="2"/>
      <c r="F1008" s="15"/>
      <c r="G1008" s="9"/>
      <c r="H1008" s="9"/>
      <c r="I1008" s="9"/>
      <c r="J1008" s="9"/>
      <c r="K1008" s="11"/>
      <c r="L1008" s="9"/>
      <c r="M1008" s="9"/>
      <c r="N1008" s="9"/>
      <c r="O1008" s="9"/>
      <c r="P1008" s="11"/>
      <c r="Q1008" s="9"/>
      <c r="R1008" s="9"/>
      <c r="S1008" s="9"/>
      <c r="T1008" s="9"/>
      <c r="U1008" s="11"/>
      <c r="V1008" s="9"/>
      <c r="W1008" s="9"/>
      <c r="X1008" s="9"/>
      <c r="Y1008" s="9"/>
      <c r="Z1008" s="11"/>
      <c r="AA1008" s="9"/>
    </row>
    <row r="1009" spans="1:27">
      <c r="A1009" s="14"/>
      <c r="B1009" s="2"/>
      <c r="C1009" s="2"/>
      <c r="D1009" s="2"/>
      <c r="E1009" s="2"/>
      <c r="F1009" s="15"/>
      <c r="G1009" s="9"/>
      <c r="H1009" s="9"/>
      <c r="I1009" s="9"/>
      <c r="J1009" s="9"/>
      <c r="K1009" s="11"/>
      <c r="L1009" s="9"/>
      <c r="M1009" s="9"/>
      <c r="N1009" s="9"/>
      <c r="O1009" s="9"/>
      <c r="P1009" s="11"/>
      <c r="Q1009" s="9"/>
      <c r="R1009" s="9"/>
      <c r="S1009" s="9"/>
      <c r="T1009" s="9"/>
      <c r="U1009" s="11"/>
      <c r="V1009" s="9"/>
      <c r="W1009" s="9"/>
      <c r="X1009" s="9"/>
      <c r="Y1009" s="9"/>
      <c r="Z1009" s="11"/>
      <c r="AA1009" s="9"/>
    </row>
    <row r="1010" spans="1:27">
      <c r="A1010" s="14"/>
      <c r="B1010" s="2"/>
      <c r="C1010" s="2"/>
      <c r="D1010" s="2"/>
      <c r="E1010" s="2"/>
      <c r="F1010" s="15"/>
      <c r="G1010" s="9"/>
      <c r="H1010" s="9"/>
      <c r="I1010" s="9"/>
      <c r="J1010" s="9"/>
      <c r="K1010" s="11"/>
      <c r="L1010" s="9"/>
      <c r="M1010" s="9"/>
      <c r="N1010" s="9"/>
      <c r="O1010" s="9"/>
      <c r="P1010" s="11"/>
      <c r="Q1010" s="9"/>
      <c r="R1010" s="9"/>
      <c r="S1010" s="9"/>
      <c r="T1010" s="9"/>
      <c r="U1010" s="11"/>
      <c r="V1010" s="9"/>
      <c r="W1010" s="9"/>
      <c r="X1010" s="9"/>
      <c r="Y1010" s="9"/>
      <c r="Z1010" s="11"/>
      <c r="AA1010" s="9"/>
    </row>
    <row r="1011" spans="1:27">
      <c r="A1011" s="14"/>
      <c r="B1011" s="2"/>
      <c r="C1011" s="2"/>
      <c r="D1011" s="2"/>
      <c r="E1011" s="2"/>
      <c r="F1011" s="15"/>
      <c r="G1011" s="9"/>
      <c r="H1011" s="9"/>
      <c r="I1011" s="9"/>
      <c r="J1011" s="9"/>
      <c r="K1011" s="11"/>
      <c r="L1011" s="9"/>
      <c r="M1011" s="9"/>
      <c r="N1011" s="9"/>
      <c r="O1011" s="9"/>
      <c r="P1011" s="11"/>
      <c r="Q1011" s="9"/>
      <c r="R1011" s="9"/>
      <c r="S1011" s="9"/>
      <c r="T1011" s="9"/>
      <c r="U1011" s="11"/>
      <c r="V1011" s="9"/>
      <c r="W1011" s="9"/>
      <c r="X1011" s="9"/>
      <c r="Y1011" s="9"/>
      <c r="Z1011" s="11"/>
      <c r="AA1011" s="9"/>
    </row>
    <row r="1012" spans="1:27">
      <c r="A1012" s="14"/>
      <c r="B1012" s="2"/>
      <c r="C1012" s="2"/>
      <c r="D1012" s="2"/>
      <c r="E1012" s="2"/>
      <c r="F1012" s="15"/>
      <c r="G1012" s="8"/>
      <c r="H1012" s="8"/>
      <c r="I1012" s="8"/>
      <c r="J1012" s="8"/>
      <c r="K1012" s="10"/>
      <c r="L1012" s="8"/>
      <c r="M1012" s="8"/>
      <c r="N1012" s="8"/>
      <c r="O1012" s="8"/>
      <c r="P1012" s="10"/>
      <c r="Q1012" s="8"/>
      <c r="R1012" s="8"/>
      <c r="S1012" s="8"/>
      <c r="T1012" s="8"/>
      <c r="U1012" s="10"/>
      <c r="V1012" s="8"/>
      <c r="W1012" s="8"/>
      <c r="X1012" s="8"/>
      <c r="Y1012" s="8"/>
      <c r="Z1012" s="10"/>
      <c r="AA1012" s="8"/>
    </row>
    <row r="1013" spans="1:27">
      <c r="A1013" s="14"/>
      <c r="B1013" s="2"/>
      <c r="C1013" s="2"/>
      <c r="D1013" s="2"/>
      <c r="E1013" s="2"/>
      <c r="F1013" s="15"/>
      <c r="G1013" s="8"/>
      <c r="H1013" s="8"/>
      <c r="I1013" s="8"/>
      <c r="J1013" s="8"/>
      <c r="K1013" s="10"/>
      <c r="L1013" s="8"/>
      <c r="M1013" s="8"/>
      <c r="N1013" s="8"/>
      <c r="O1013" s="8"/>
      <c r="P1013" s="10"/>
      <c r="Q1013" s="8"/>
      <c r="R1013" s="8"/>
      <c r="S1013" s="8"/>
      <c r="T1013" s="8"/>
      <c r="U1013" s="10"/>
      <c r="V1013" s="8"/>
      <c r="W1013" s="8"/>
      <c r="X1013" s="8"/>
      <c r="Y1013" s="8"/>
      <c r="Z1013" s="10"/>
      <c r="AA1013" s="8"/>
    </row>
    <row r="1014" spans="1:27">
      <c r="A1014" s="14"/>
      <c r="B1014" s="2"/>
      <c r="C1014" s="2"/>
      <c r="D1014" s="2"/>
      <c r="E1014" s="2"/>
      <c r="F1014" s="15"/>
      <c r="G1014" s="8"/>
      <c r="H1014" s="8"/>
      <c r="I1014" s="8"/>
      <c r="J1014" s="8"/>
      <c r="K1014" s="10"/>
      <c r="L1014" s="8"/>
      <c r="M1014" s="8"/>
      <c r="N1014" s="8"/>
      <c r="O1014" s="8"/>
      <c r="P1014" s="10"/>
      <c r="Q1014" s="8"/>
      <c r="R1014" s="8"/>
      <c r="S1014" s="8"/>
      <c r="T1014" s="8"/>
      <c r="U1014" s="10"/>
      <c r="V1014" s="8"/>
      <c r="W1014" s="8"/>
      <c r="X1014" s="8"/>
      <c r="Y1014" s="8"/>
      <c r="Z1014" s="10"/>
      <c r="AA1014" s="8"/>
    </row>
    <row r="1015" spans="1:27">
      <c r="A1015" s="14"/>
      <c r="B1015" s="2"/>
      <c r="C1015" s="2"/>
      <c r="D1015" s="2"/>
      <c r="E1015" s="2"/>
      <c r="F1015" s="15"/>
      <c r="G1015" s="8"/>
      <c r="H1015" s="8"/>
      <c r="I1015" s="8"/>
      <c r="J1015" s="8"/>
      <c r="K1015" s="10"/>
      <c r="L1015" s="8"/>
      <c r="M1015" s="8"/>
      <c r="N1015" s="8"/>
      <c r="O1015" s="8"/>
      <c r="P1015" s="10"/>
      <c r="Q1015" s="8"/>
      <c r="R1015" s="8"/>
      <c r="S1015" s="8"/>
      <c r="T1015" s="8"/>
      <c r="U1015" s="10"/>
      <c r="V1015" s="8"/>
      <c r="W1015" s="8"/>
      <c r="X1015" s="8"/>
      <c r="Y1015" s="8"/>
      <c r="Z1015" s="10"/>
      <c r="AA1015" s="8"/>
    </row>
    <row r="1016" spans="1:27">
      <c r="A1016" s="14"/>
      <c r="B1016" s="2"/>
      <c r="C1016" s="2"/>
      <c r="D1016" s="2"/>
      <c r="E1016" s="2"/>
      <c r="F1016" s="15"/>
      <c r="G1016" s="8"/>
      <c r="H1016" s="8"/>
      <c r="I1016" s="8"/>
      <c r="J1016" s="8"/>
      <c r="K1016" s="10"/>
      <c r="L1016" s="8"/>
      <c r="M1016" s="8"/>
      <c r="N1016" s="8"/>
      <c r="O1016" s="8"/>
      <c r="P1016" s="10"/>
      <c r="Q1016" s="8"/>
      <c r="R1016" s="8"/>
      <c r="S1016" s="8"/>
      <c r="T1016" s="8"/>
      <c r="U1016" s="10"/>
      <c r="V1016" s="8"/>
      <c r="W1016" s="8"/>
      <c r="X1016" s="8"/>
      <c r="Y1016" s="8"/>
      <c r="Z1016" s="10"/>
      <c r="AA1016" s="8"/>
    </row>
    <row r="1017" spans="1:27">
      <c r="A1017" s="14"/>
      <c r="B1017" s="2"/>
      <c r="C1017" s="2"/>
      <c r="D1017" s="2"/>
      <c r="E1017" s="2"/>
      <c r="F1017" s="15"/>
      <c r="G1017" s="9"/>
      <c r="H1017" s="9"/>
      <c r="I1017" s="9"/>
      <c r="J1017" s="9"/>
      <c r="K1017" s="11"/>
      <c r="L1017" s="9"/>
      <c r="M1017" s="9"/>
      <c r="N1017" s="9"/>
      <c r="O1017" s="9"/>
      <c r="P1017" s="11"/>
      <c r="Q1017" s="9"/>
      <c r="R1017" s="9"/>
      <c r="S1017" s="9"/>
      <c r="T1017" s="9"/>
      <c r="U1017" s="11"/>
      <c r="V1017" s="9"/>
      <c r="W1017" s="9"/>
      <c r="X1017" s="9"/>
      <c r="Y1017" s="9"/>
      <c r="Z1017" s="11"/>
      <c r="AA1017" s="9"/>
    </row>
    <row r="1018" spans="1:27">
      <c r="A1018" s="14"/>
      <c r="B1018" s="2"/>
      <c r="C1018" s="2"/>
      <c r="D1018" s="2"/>
      <c r="E1018" s="2"/>
      <c r="F1018" s="15"/>
      <c r="G1018" s="9"/>
      <c r="H1018" s="9"/>
      <c r="I1018" s="9"/>
      <c r="J1018" s="9"/>
      <c r="K1018" s="11"/>
      <c r="L1018" s="9"/>
      <c r="M1018" s="9"/>
      <c r="N1018" s="9"/>
      <c r="O1018" s="9"/>
      <c r="P1018" s="11"/>
      <c r="Q1018" s="9"/>
      <c r="R1018" s="9"/>
      <c r="S1018" s="9"/>
      <c r="T1018" s="9"/>
      <c r="U1018" s="11"/>
      <c r="V1018" s="9"/>
      <c r="W1018" s="9"/>
      <c r="X1018" s="9"/>
      <c r="Y1018" s="9"/>
      <c r="Z1018" s="11"/>
      <c r="AA1018" s="9"/>
    </row>
    <row r="1019" spans="1:27">
      <c r="A1019" s="14"/>
      <c r="B1019" s="2"/>
      <c r="C1019" s="2"/>
      <c r="D1019" s="2"/>
      <c r="E1019" s="2"/>
      <c r="F1019" s="15"/>
      <c r="G1019" s="9"/>
      <c r="H1019" s="9"/>
      <c r="I1019" s="9"/>
      <c r="J1019" s="9"/>
      <c r="K1019" s="11"/>
      <c r="L1019" s="9"/>
      <c r="M1019" s="9"/>
      <c r="N1019" s="9"/>
      <c r="O1019" s="9"/>
      <c r="P1019" s="11"/>
      <c r="Q1019" s="9"/>
      <c r="R1019" s="9"/>
      <c r="S1019" s="9"/>
      <c r="T1019" s="9"/>
      <c r="U1019" s="11"/>
      <c r="V1019" s="9"/>
      <c r="W1019" s="9"/>
      <c r="X1019" s="9"/>
      <c r="Y1019" s="9"/>
      <c r="Z1019" s="11"/>
      <c r="AA1019" s="9"/>
    </row>
    <row r="1020" spans="1:27">
      <c r="A1020" s="14"/>
      <c r="B1020" s="2"/>
      <c r="C1020" s="2"/>
      <c r="D1020" s="2"/>
      <c r="E1020" s="2"/>
      <c r="F1020" s="15"/>
      <c r="G1020" s="9"/>
      <c r="H1020" s="9"/>
      <c r="I1020" s="9"/>
      <c r="J1020" s="9"/>
      <c r="K1020" s="11"/>
      <c r="L1020" s="9"/>
      <c r="M1020" s="9"/>
      <c r="N1020" s="9"/>
      <c r="O1020" s="9"/>
      <c r="P1020" s="11"/>
      <c r="Q1020" s="9"/>
      <c r="R1020" s="9"/>
      <c r="S1020" s="9"/>
      <c r="T1020" s="9"/>
      <c r="U1020" s="11"/>
      <c r="V1020" s="9"/>
      <c r="W1020" s="9"/>
      <c r="X1020" s="9"/>
      <c r="Y1020" s="9"/>
      <c r="Z1020" s="11"/>
      <c r="AA1020" s="9"/>
    </row>
    <row r="1021" spans="1:27">
      <c r="A1021" s="14"/>
      <c r="B1021" s="2"/>
      <c r="C1021" s="2"/>
      <c r="D1021" s="2"/>
      <c r="E1021" s="2"/>
      <c r="F1021" s="15"/>
      <c r="G1021" s="9"/>
      <c r="H1021" s="9"/>
      <c r="I1021" s="9"/>
      <c r="J1021" s="9"/>
      <c r="K1021" s="11"/>
      <c r="L1021" s="9"/>
      <c r="M1021" s="9"/>
      <c r="N1021" s="9"/>
      <c r="O1021" s="9"/>
      <c r="P1021" s="11"/>
      <c r="Q1021" s="9"/>
      <c r="R1021" s="9"/>
      <c r="S1021" s="9"/>
      <c r="T1021" s="9"/>
      <c r="U1021" s="11"/>
      <c r="V1021" s="9"/>
      <c r="W1021" s="9"/>
      <c r="X1021" s="9"/>
      <c r="Y1021" s="9"/>
      <c r="Z1021" s="11"/>
      <c r="AA1021" s="9"/>
    </row>
    <row r="1022" spans="1:27">
      <c r="A1022" s="14"/>
      <c r="B1022" s="2"/>
      <c r="C1022" s="2"/>
      <c r="D1022" s="2"/>
      <c r="E1022" s="2"/>
      <c r="F1022" s="15"/>
      <c r="G1022" s="8"/>
      <c r="H1022" s="8"/>
      <c r="I1022" s="8"/>
      <c r="J1022" s="8"/>
      <c r="K1022" s="10"/>
      <c r="L1022" s="8"/>
      <c r="M1022" s="8"/>
      <c r="N1022" s="8"/>
      <c r="O1022" s="8"/>
      <c r="P1022" s="10"/>
      <c r="Q1022" s="8"/>
      <c r="R1022" s="8"/>
      <c r="S1022" s="8"/>
      <c r="T1022" s="8"/>
      <c r="U1022" s="10"/>
      <c r="V1022" s="8"/>
      <c r="W1022" s="8"/>
      <c r="X1022" s="8"/>
      <c r="Y1022" s="8"/>
      <c r="Z1022" s="10"/>
      <c r="AA1022" s="8"/>
    </row>
    <row r="1023" spans="1:27">
      <c r="A1023" s="14"/>
      <c r="B1023" s="2"/>
      <c r="C1023" s="2"/>
      <c r="D1023" s="2"/>
      <c r="E1023" s="2"/>
      <c r="F1023" s="15"/>
      <c r="G1023" s="8"/>
      <c r="H1023" s="8"/>
      <c r="I1023" s="8"/>
      <c r="J1023" s="8"/>
      <c r="K1023" s="10"/>
      <c r="L1023" s="8"/>
      <c r="M1023" s="8"/>
      <c r="N1023" s="8"/>
      <c r="O1023" s="8"/>
      <c r="P1023" s="10"/>
      <c r="Q1023" s="8"/>
      <c r="R1023" s="8"/>
      <c r="S1023" s="8"/>
      <c r="T1023" s="8"/>
      <c r="U1023" s="10"/>
      <c r="V1023" s="8"/>
      <c r="W1023" s="8"/>
      <c r="X1023" s="8"/>
      <c r="Y1023" s="8"/>
      <c r="Z1023" s="10"/>
      <c r="AA1023" s="8"/>
    </row>
    <row r="1024" spans="1:27">
      <c r="A1024" s="14"/>
      <c r="B1024" s="2"/>
      <c r="C1024" s="2"/>
      <c r="D1024" s="2"/>
      <c r="E1024" s="2"/>
      <c r="F1024" s="15"/>
      <c r="G1024" s="8"/>
      <c r="H1024" s="8"/>
      <c r="I1024" s="8"/>
      <c r="J1024" s="8"/>
      <c r="K1024" s="10"/>
      <c r="L1024" s="8"/>
      <c r="M1024" s="8"/>
      <c r="N1024" s="8"/>
      <c r="O1024" s="8"/>
      <c r="P1024" s="10"/>
      <c r="Q1024" s="8"/>
      <c r="R1024" s="8"/>
      <c r="S1024" s="8"/>
      <c r="T1024" s="8"/>
      <c r="U1024" s="10"/>
      <c r="V1024" s="8"/>
      <c r="W1024" s="8"/>
      <c r="X1024" s="8"/>
      <c r="Y1024" s="8"/>
      <c r="Z1024" s="10"/>
      <c r="AA1024" s="8"/>
    </row>
    <row r="1025" spans="1:27">
      <c r="A1025" s="14"/>
      <c r="B1025" s="2"/>
      <c r="C1025" s="2"/>
      <c r="D1025" s="2"/>
      <c r="E1025" s="2"/>
      <c r="F1025" s="15"/>
      <c r="G1025" s="8"/>
      <c r="H1025" s="8"/>
      <c r="I1025" s="8"/>
      <c r="J1025" s="8"/>
      <c r="K1025" s="10"/>
      <c r="L1025" s="8"/>
      <c r="M1025" s="8"/>
      <c r="N1025" s="8"/>
      <c r="O1025" s="8"/>
      <c r="P1025" s="10"/>
      <c r="Q1025" s="8"/>
      <c r="R1025" s="8"/>
      <c r="S1025" s="8"/>
      <c r="T1025" s="8"/>
      <c r="U1025" s="10"/>
      <c r="V1025" s="8"/>
      <c r="W1025" s="8"/>
      <c r="X1025" s="8"/>
      <c r="Y1025" s="8"/>
      <c r="Z1025" s="10"/>
      <c r="AA1025" s="8"/>
    </row>
    <row r="1026" spans="1:27">
      <c r="A1026" s="14"/>
      <c r="B1026" s="2"/>
      <c r="C1026" s="2"/>
      <c r="D1026" s="2"/>
      <c r="E1026" s="2"/>
      <c r="F1026" s="15"/>
      <c r="G1026" s="8"/>
      <c r="H1026" s="8"/>
      <c r="I1026" s="8"/>
      <c r="J1026" s="8"/>
      <c r="K1026" s="10"/>
      <c r="L1026" s="8"/>
      <c r="M1026" s="8"/>
      <c r="N1026" s="8"/>
      <c r="O1026" s="8"/>
      <c r="P1026" s="10"/>
      <c r="Q1026" s="8"/>
      <c r="R1026" s="8"/>
      <c r="S1026" s="8"/>
      <c r="T1026" s="8"/>
      <c r="U1026" s="10"/>
      <c r="V1026" s="8"/>
      <c r="W1026" s="8"/>
      <c r="X1026" s="8"/>
      <c r="Y1026" s="8"/>
      <c r="Z1026" s="10"/>
      <c r="AA1026" s="8"/>
    </row>
    <row r="1027" spans="1:27">
      <c r="A1027" s="14"/>
      <c r="B1027" s="2"/>
      <c r="C1027" s="2"/>
      <c r="D1027" s="2"/>
      <c r="E1027" s="2"/>
      <c r="F1027" s="15"/>
      <c r="G1027" s="9"/>
      <c r="H1027" s="9"/>
      <c r="I1027" s="9"/>
      <c r="J1027" s="9"/>
      <c r="K1027" s="11"/>
      <c r="L1027" s="9"/>
      <c r="M1027" s="9"/>
      <c r="N1027" s="9"/>
      <c r="O1027" s="9"/>
      <c r="P1027" s="11"/>
      <c r="Q1027" s="9"/>
      <c r="R1027" s="9"/>
      <c r="S1027" s="9"/>
      <c r="T1027" s="9"/>
      <c r="U1027" s="11"/>
      <c r="V1027" s="9"/>
      <c r="W1027" s="9"/>
      <c r="X1027" s="9"/>
      <c r="Y1027" s="9"/>
      <c r="Z1027" s="11"/>
      <c r="AA1027" s="9"/>
    </row>
    <row r="1028" spans="1:27">
      <c r="A1028" s="14"/>
      <c r="B1028" s="2"/>
      <c r="C1028" s="2"/>
      <c r="D1028" s="2"/>
      <c r="E1028" s="2"/>
      <c r="F1028" s="15"/>
      <c r="G1028" s="9"/>
      <c r="H1028" s="9"/>
      <c r="I1028" s="9"/>
      <c r="J1028" s="9"/>
      <c r="K1028" s="11"/>
      <c r="L1028" s="9"/>
      <c r="M1028" s="9"/>
      <c r="N1028" s="9"/>
      <c r="O1028" s="9"/>
      <c r="P1028" s="11"/>
      <c r="Q1028" s="9"/>
      <c r="R1028" s="9"/>
      <c r="S1028" s="9"/>
      <c r="T1028" s="9"/>
      <c r="U1028" s="11"/>
      <c r="V1028" s="9"/>
      <c r="W1028" s="9"/>
      <c r="X1028" s="9"/>
      <c r="Y1028" s="9"/>
      <c r="Z1028" s="11"/>
      <c r="AA1028" s="9"/>
    </row>
    <row r="1029" spans="1:27">
      <c r="A1029" s="14"/>
      <c r="B1029" s="2"/>
      <c r="C1029" s="2"/>
      <c r="D1029" s="2"/>
      <c r="E1029" s="2"/>
      <c r="F1029" s="15"/>
      <c r="G1029" s="9"/>
      <c r="H1029" s="9"/>
      <c r="I1029" s="9"/>
      <c r="J1029" s="9"/>
      <c r="K1029" s="11"/>
      <c r="L1029" s="9"/>
      <c r="M1029" s="9"/>
      <c r="N1029" s="9"/>
      <c r="O1029" s="9"/>
      <c r="P1029" s="11"/>
      <c r="Q1029" s="9"/>
      <c r="R1029" s="9"/>
      <c r="S1029" s="9"/>
      <c r="T1029" s="9"/>
      <c r="U1029" s="11"/>
      <c r="V1029" s="9"/>
      <c r="W1029" s="9"/>
      <c r="X1029" s="9"/>
      <c r="Y1029" s="9"/>
      <c r="Z1029" s="11"/>
      <c r="AA1029" s="9"/>
    </row>
    <row r="1030" spans="1:27">
      <c r="A1030" s="14"/>
      <c r="B1030" s="2"/>
      <c r="C1030" s="2"/>
      <c r="D1030" s="2"/>
      <c r="E1030" s="2"/>
      <c r="F1030" s="15"/>
      <c r="G1030" s="9"/>
      <c r="H1030" s="9"/>
      <c r="I1030" s="9"/>
      <c r="J1030" s="9"/>
      <c r="K1030" s="11"/>
      <c r="L1030" s="9"/>
      <c r="M1030" s="9"/>
      <c r="N1030" s="9"/>
      <c r="O1030" s="9"/>
      <c r="P1030" s="11"/>
      <c r="Q1030" s="9"/>
      <c r="R1030" s="9"/>
      <c r="S1030" s="9"/>
      <c r="T1030" s="9"/>
      <c r="U1030" s="11"/>
      <c r="V1030" s="9"/>
      <c r="W1030" s="9"/>
      <c r="X1030" s="9"/>
      <c r="Y1030" s="9"/>
      <c r="Z1030" s="11"/>
      <c r="AA1030" s="9"/>
    </row>
    <row r="1031" spans="1:27">
      <c r="A1031" s="14"/>
      <c r="B1031" s="2"/>
      <c r="C1031" s="2"/>
      <c r="D1031" s="2"/>
      <c r="E1031" s="2"/>
      <c r="F1031" s="15"/>
      <c r="G1031" s="9"/>
      <c r="H1031" s="9"/>
      <c r="I1031" s="9"/>
      <c r="J1031" s="9"/>
      <c r="K1031" s="11"/>
      <c r="L1031" s="9"/>
      <c r="M1031" s="9"/>
      <c r="N1031" s="9"/>
      <c r="O1031" s="9"/>
      <c r="P1031" s="11"/>
      <c r="Q1031" s="9"/>
      <c r="R1031" s="9"/>
      <c r="S1031" s="9"/>
      <c r="T1031" s="9"/>
      <c r="U1031" s="11"/>
      <c r="V1031" s="9"/>
      <c r="W1031" s="9"/>
      <c r="X1031" s="9"/>
      <c r="Y1031" s="9"/>
      <c r="Z1031" s="11"/>
      <c r="AA1031" s="9"/>
    </row>
    <row r="1032" spans="1:27">
      <c r="A1032" s="14"/>
      <c r="B1032" s="2"/>
      <c r="C1032" s="2"/>
      <c r="D1032" s="2"/>
      <c r="E1032" s="2"/>
      <c r="F1032" s="15"/>
      <c r="G1032" s="8"/>
      <c r="H1032" s="8"/>
      <c r="I1032" s="8"/>
      <c r="J1032" s="8"/>
      <c r="K1032" s="10"/>
      <c r="L1032" s="8"/>
      <c r="M1032" s="8"/>
      <c r="N1032" s="8"/>
      <c r="O1032" s="8"/>
      <c r="P1032" s="10"/>
      <c r="Q1032" s="8"/>
      <c r="R1032" s="8"/>
      <c r="S1032" s="8"/>
      <c r="T1032" s="8"/>
      <c r="U1032" s="10"/>
      <c r="V1032" s="8"/>
      <c r="W1032" s="8"/>
      <c r="X1032" s="8"/>
      <c r="Y1032" s="8"/>
      <c r="Z1032" s="10"/>
      <c r="AA1032" s="8"/>
    </row>
    <row r="1033" spans="1:27">
      <c r="A1033" s="14"/>
      <c r="B1033" s="2"/>
      <c r="C1033" s="2"/>
      <c r="D1033" s="2"/>
      <c r="E1033" s="2"/>
      <c r="F1033" s="15"/>
      <c r="G1033" s="8"/>
      <c r="H1033" s="8"/>
      <c r="I1033" s="8"/>
      <c r="J1033" s="8"/>
      <c r="K1033" s="10"/>
      <c r="L1033" s="8"/>
      <c r="M1033" s="8"/>
      <c r="N1033" s="8"/>
      <c r="O1033" s="8"/>
      <c r="P1033" s="10"/>
      <c r="Q1033" s="8"/>
      <c r="R1033" s="8"/>
      <c r="S1033" s="8"/>
      <c r="T1033" s="8"/>
      <c r="U1033" s="10"/>
      <c r="V1033" s="8"/>
      <c r="W1033" s="8"/>
      <c r="X1033" s="8"/>
      <c r="Y1033" s="8"/>
      <c r="Z1033" s="10"/>
      <c r="AA1033" s="8"/>
    </row>
    <row r="1034" spans="1:27">
      <c r="A1034" s="14"/>
      <c r="B1034" s="2"/>
      <c r="C1034" s="2"/>
      <c r="D1034" s="2"/>
      <c r="E1034" s="2"/>
      <c r="F1034" s="15"/>
      <c r="G1034" s="8"/>
      <c r="H1034" s="8"/>
      <c r="I1034" s="8"/>
      <c r="J1034" s="8"/>
      <c r="K1034" s="10"/>
      <c r="L1034" s="8"/>
      <c r="M1034" s="8"/>
      <c r="N1034" s="8"/>
      <c r="O1034" s="8"/>
      <c r="P1034" s="10"/>
      <c r="Q1034" s="8"/>
      <c r="R1034" s="8"/>
      <c r="S1034" s="8"/>
      <c r="T1034" s="8"/>
      <c r="U1034" s="10"/>
      <c r="V1034" s="8"/>
      <c r="W1034" s="8"/>
      <c r="X1034" s="8"/>
      <c r="Y1034" s="8"/>
      <c r="Z1034" s="10"/>
      <c r="AA1034" s="8"/>
    </row>
    <row r="1035" spans="1:27">
      <c r="A1035" s="14"/>
      <c r="B1035" s="2"/>
      <c r="C1035" s="2"/>
      <c r="D1035" s="2"/>
      <c r="E1035" s="2"/>
      <c r="F1035" s="15"/>
      <c r="G1035" s="8"/>
      <c r="H1035" s="8"/>
      <c r="I1035" s="8"/>
      <c r="J1035" s="8"/>
      <c r="K1035" s="10"/>
      <c r="L1035" s="8"/>
      <c r="M1035" s="8"/>
      <c r="N1035" s="8"/>
      <c r="O1035" s="8"/>
      <c r="P1035" s="10"/>
      <c r="Q1035" s="8"/>
      <c r="R1035" s="8"/>
      <c r="S1035" s="8"/>
      <c r="T1035" s="8"/>
      <c r="U1035" s="10"/>
      <c r="V1035" s="8"/>
      <c r="W1035" s="8"/>
      <c r="X1035" s="8"/>
      <c r="Y1035" s="8"/>
      <c r="Z1035" s="10"/>
      <c r="AA1035" s="8"/>
    </row>
    <row r="1036" spans="1:27">
      <c r="A1036" s="14"/>
      <c r="B1036" s="2"/>
      <c r="C1036" s="2"/>
      <c r="D1036" s="2"/>
      <c r="E1036" s="2"/>
      <c r="F1036" s="15"/>
      <c r="G1036" s="8"/>
      <c r="H1036" s="8"/>
      <c r="I1036" s="8"/>
      <c r="J1036" s="8"/>
      <c r="K1036" s="10"/>
      <c r="L1036" s="8"/>
      <c r="M1036" s="8"/>
      <c r="N1036" s="8"/>
      <c r="O1036" s="8"/>
      <c r="P1036" s="10"/>
      <c r="Q1036" s="8"/>
      <c r="R1036" s="8"/>
      <c r="S1036" s="8"/>
      <c r="T1036" s="8"/>
      <c r="U1036" s="10"/>
      <c r="V1036" s="8"/>
      <c r="W1036" s="8"/>
      <c r="X1036" s="8"/>
      <c r="Y1036" s="8"/>
      <c r="Z1036" s="10"/>
      <c r="AA1036" s="8"/>
    </row>
    <row r="1037" spans="1:27">
      <c r="A1037" s="14"/>
      <c r="B1037" s="2"/>
      <c r="C1037" s="2"/>
      <c r="D1037" s="2"/>
      <c r="E1037" s="2"/>
      <c r="F1037" s="15"/>
      <c r="G1037" s="9"/>
      <c r="H1037" s="9"/>
      <c r="I1037" s="9"/>
      <c r="J1037" s="9"/>
      <c r="K1037" s="11"/>
      <c r="L1037" s="9"/>
      <c r="M1037" s="9"/>
      <c r="N1037" s="9"/>
      <c r="O1037" s="9"/>
      <c r="P1037" s="11"/>
      <c r="Q1037" s="9"/>
      <c r="R1037" s="9"/>
      <c r="S1037" s="9"/>
      <c r="T1037" s="9"/>
      <c r="U1037" s="11"/>
      <c r="V1037" s="9"/>
      <c r="W1037" s="9"/>
      <c r="X1037" s="9"/>
      <c r="Y1037" s="9"/>
      <c r="Z1037" s="11"/>
      <c r="AA1037" s="9"/>
    </row>
    <row r="1038" spans="1:27">
      <c r="A1038" s="14"/>
      <c r="B1038" s="2"/>
      <c r="C1038" s="2"/>
      <c r="D1038" s="2"/>
      <c r="E1038" s="2"/>
      <c r="F1038" s="15"/>
      <c r="G1038" s="9"/>
      <c r="H1038" s="9"/>
      <c r="I1038" s="9"/>
      <c r="J1038" s="9"/>
      <c r="K1038" s="11"/>
      <c r="L1038" s="9"/>
      <c r="M1038" s="9"/>
      <c r="N1038" s="9"/>
      <c r="O1038" s="9"/>
      <c r="P1038" s="11"/>
      <c r="Q1038" s="9"/>
      <c r="R1038" s="9"/>
      <c r="S1038" s="9"/>
      <c r="T1038" s="9"/>
      <c r="U1038" s="11"/>
      <c r="V1038" s="9"/>
      <c r="W1038" s="9"/>
      <c r="X1038" s="9"/>
      <c r="Y1038" s="9"/>
      <c r="Z1038" s="11"/>
      <c r="AA1038" s="9"/>
    </row>
    <row r="1039" spans="1:27">
      <c r="A1039" s="14"/>
      <c r="B1039" s="2"/>
      <c r="C1039" s="2"/>
      <c r="D1039" s="2"/>
      <c r="E1039" s="2"/>
      <c r="F1039" s="15"/>
      <c r="G1039" s="9"/>
      <c r="H1039" s="9"/>
      <c r="I1039" s="9"/>
      <c r="J1039" s="9"/>
      <c r="K1039" s="11"/>
      <c r="L1039" s="9"/>
      <c r="M1039" s="9"/>
      <c r="N1039" s="9"/>
      <c r="O1039" s="9"/>
      <c r="P1039" s="11"/>
      <c r="Q1039" s="9"/>
      <c r="R1039" s="9"/>
      <c r="S1039" s="9"/>
      <c r="T1039" s="9"/>
      <c r="U1039" s="11"/>
      <c r="V1039" s="9"/>
      <c r="W1039" s="9"/>
      <c r="X1039" s="9"/>
      <c r="Y1039" s="9"/>
      <c r="Z1039" s="11"/>
      <c r="AA1039" s="9"/>
    </row>
    <row r="1040" spans="1:27">
      <c r="A1040" s="14"/>
      <c r="B1040" s="2"/>
      <c r="C1040" s="2"/>
      <c r="D1040" s="2"/>
      <c r="E1040" s="2"/>
      <c r="F1040" s="15"/>
      <c r="G1040" s="9"/>
      <c r="H1040" s="9"/>
      <c r="I1040" s="9"/>
      <c r="J1040" s="9"/>
      <c r="K1040" s="11"/>
      <c r="L1040" s="9"/>
      <c r="M1040" s="9"/>
      <c r="N1040" s="9"/>
      <c r="O1040" s="9"/>
      <c r="P1040" s="11"/>
      <c r="Q1040" s="9"/>
      <c r="R1040" s="9"/>
      <c r="S1040" s="9"/>
      <c r="T1040" s="9"/>
      <c r="U1040" s="11"/>
      <c r="V1040" s="9"/>
      <c r="W1040" s="9"/>
      <c r="X1040" s="9"/>
      <c r="Y1040" s="9"/>
      <c r="Z1040" s="11"/>
      <c r="AA1040" s="9"/>
    </row>
    <row r="1041" spans="1:27">
      <c r="A1041" s="14"/>
      <c r="B1041" s="2"/>
      <c r="C1041" s="2"/>
      <c r="D1041" s="2"/>
      <c r="E1041" s="2"/>
      <c r="F1041" s="15"/>
      <c r="G1041" s="9"/>
      <c r="H1041" s="9"/>
      <c r="I1041" s="9"/>
      <c r="J1041" s="9"/>
      <c r="K1041" s="11"/>
      <c r="L1041" s="9"/>
      <c r="M1041" s="9"/>
      <c r="N1041" s="9"/>
      <c r="O1041" s="9"/>
      <c r="P1041" s="11"/>
      <c r="Q1041" s="9"/>
      <c r="R1041" s="9"/>
      <c r="S1041" s="9"/>
      <c r="T1041" s="9"/>
      <c r="U1041" s="11"/>
      <c r="V1041" s="9"/>
      <c r="W1041" s="9"/>
      <c r="X1041" s="9"/>
      <c r="Y1041" s="9"/>
      <c r="Z1041" s="11"/>
      <c r="AA1041" s="9"/>
    </row>
    <row r="1042" spans="1:27">
      <c r="A1042" s="14"/>
      <c r="B1042" s="2"/>
      <c r="C1042" s="2"/>
      <c r="D1042" s="2"/>
      <c r="E1042" s="2"/>
      <c r="F1042" s="15"/>
      <c r="G1042" s="8"/>
      <c r="H1042" s="8"/>
      <c r="I1042" s="8"/>
      <c r="J1042" s="8"/>
      <c r="K1042" s="10"/>
      <c r="L1042" s="8"/>
      <c r="M1042" s="8"/>
      <c r="N1042" s="8"/>
      <c r="O1042" s="8"/>
      <c r="P1042" s="10"/>
      <c r="Q1042" s="8"/>
      <c r="R1042" s="8"/>
      <c r="S1042" s="8"/>
      <c r="T1042" s="8"/>
      <c r="U1042" s="10"/>
      <c r="V1042" s="8"/>
      <c r="W1042" s="8"/>
      <c r="X1042" s="8"/>
      <c r="Y1042" s="8"/>
      <c r="Z1042" s="10"/>
      <c r="AA1042" s="8"/>
    </row>
    <row r="1043" spans="1:27">
      <c r="A1043" s="14"/>
      <c r="B1043" s="2"/>
      <c r="C1043" s="2"/>
      <c r="D1043" s="2"/>
      <c r="E1043" s="2"/>
      <c r="F1043" s="15"/>
      <c r="G1043" s="8"/>
      <c r="H1043" s="8"/>
      <c r="I1043" s="8"/>
      <c r="J1043" s="8"/>
      <c r="K1043" s="10"/>
      <c r="L1043" s="8"/>
      <c r="M1043" s="8"/>
      <c r="N1043" s="8"/>
      <c r="O1043" s="8"/>
      <c r="P1043" s="10"/>
      <c r="Q1043" s="8"/>
      <c r="R1043" s="8"/>
      <c r="S1043" s="8"/>
      <c r="T1043" s="8"/>
      <c r="U1043" s="10"/>
      <c r="V1043" s="8"/>
      <c r="W1043" s="8"/>
      <c r="X1043" s="8"/>
      <c r="Y1043" s="8"/>
      <c r="Z1043" s="10"/>
      <c r="AA1043" s="8"/>
    </row>
    <row r="1044" spans="1:27">
      <c r="A1044" s="14"/>
      <c r="B1044" s="2"/>
      <c r="C1044" s="2"/>
      <c r="D1044" s="2"/>
      <c r="E1044" s="2"/>
      <c r="F1044" s="15"/>
      <c r="G1044" s="8"/>
      <c r="H1044" s="8"/>
      <c r="I1044" s="8"/>
      <c r="J1044" s="8"/>
      <c r="K1044" s="10"/>
      <c r="L1044" s="8"/>
      <c r="M1044" s="8"/>
      <c r="N1044" s="8"/>
      <c r="O1044" s="8"/>
      <c r="P1044" s="10"/>
      <c r="Q1044" s="8"/>
      <c r="R1044" s="8"/>
      <c r="S1044" s="8"/>
      <c r="T1044" s="8"/>
      <c r="U1044" s="10"/>
      <c r="V1044" s="8"/>
      <c r="W1044" s="8"/>
      <c r="X1044" s="8"/>
      <c r="Y1044" s="8"/>
      <c r="Z1044" s="10"/>
      <c r="AA1044" s="8"/>
    </row>
    <row r="1045" spans="1:27">
      <c r="A1045" s="14"/>
      <c r="B1045" s="2"/>
      <c r="C1045" s="2"/>
      <c r="D1045" s="2"/>
      <c r="E1045" s="2"/>
      <c r="F1045" s="15"/>
      <c r="G1045" s="8"/>
      <c r="H1045" s="8"/>
      <c r="I1045" s="8"/>
      <c r="J1045" s="8"/>
      <c r="K1045" s="10"/>
      <c r="L1045" s="8"/>
      <c r="M1045" s="8"/>
      <c r="N1045" s="8"/>
      <c r="O1045" s="8"/>
      <c r="P1045" s="10"/>
      <c r="Q1045" s="8"/>
      <c r="R1045" s="8"/>
      <c r="S1045" s="8"/>
      <c r="T1045" s="8"/>
      <c r="U1045" s="10"/>
      <c r="V1045" s="8"/>
      <c r="W1045" s="8"/>
      <c r="X1045" s="8"/>
      <c r="Y1045" s="8"/>
      <c r="Z1045" s="10"/>
      <c r="AA1045" s="8"/>
    </row>
    <row r="1046" spans="1:27">
      <c r="A1046" s="14"/>
      <c r="B1046" s="2"/>
      <c r="C1046" s="2"/>
      <c r="D1046" s="2"/>
      <c r="E1046" s="2"/>
      <c r="F1046" s="15"/>
      <c r="G1046" s="8"/>
      <c r="H1046" s="8"/>
      <c r="I1046" s="8"/>
      <c r="J1046" s="8"/>
      <c r="K1046" s="10"/>
      <c r="L1046" s="8"/>
      <c r="M1046" s="8"/>
      <c r="N1046" s="8"/>
      <c r="O1046" s="8"/>
      <c r="P1046" s="10"/>
      <c r="Q1046" s="8"/>
      <c r="R1046" s="8"/>
      <c r="S1046" s="8"/>
      <c r="T1046" s="8"/>
      <c r="U1046" s="10"/>
      <c r="V1046" s="8"/>
      <c r="W1046" s="8"/>
      <c r="X1046" s="8"/>
      <c r="Y1046" s="8"/>
      <c r="Z1046" s="10"/>
      <c r="AA1046" s="8"/>
    </row>
    <row r="1047" spans="1:27">
      <c r="A1047" s="14"/>
      <c r="B1047" s="2"/>
      <c r="C1047" s="2"/>
      <c r="D1047" s="2"/>
      <c r="E1047" s="2"/>
      <c r="F1047" s="15"/>
      <c r="G1047" s="9"/>
      <c r="H1047" s="9"/>
      <c r="I1047" s="9"/>
      <c r="J1047" s="9"/>
      <c r="K1047" s="11"/>
      <c r="L1047" s="9"/>
      <c r="M1047" s="9"/>
      <c r="N1047" s="9"/>
      <c r="O1047" s="9"/>
      <c r="P1047" s="11"/>
      <c r="Q1047" s="9"/>
      <c r="R1047" s="9"/>
      <c r="S1047" s="9"/>
      <c r="T1047" s="9"/>
      <c r="U1047" s="11"/>
      <c r="V1047" s="9"/>
      <c r="W1047" s="9"/>
      <c r="X1047" s="9"/>
      <c r="Y1047" s="9"/>
      <c r="Z1047" s="11"/>
      <c r="AA1047" s="9"/>
    </row>
    <row r="1048" spans="1:27">
      <c r="A1048" s="14"/>
      <c r="B1048" s="2"/>
      <c r="C1048" s="2"/>
      <c r="D1048" s="2"/>
      <c r="E1048" s="2"/>
      <c r="F1048" s="15"/>
      <c r="G1048" s="9"/>
      <c r="H1048" s="9"/>
      <c r="I1048" s="9"/>
      <c r="J1048" s="9"/>
      <c r="K1048" s="11"/>
      <c r="L1048" s="9"/>
      <c r="M1048" s="9"/>
      <c r="N1048" s="9"/>
      <c r="O1048" s="9"/>
      <c r="P1048" s="11"/>
      <c r="Q1048" s="9"/>
      <c r="R1048" s="9"/>
      <c r="S1048" s="9"/>
      <c r="T1048" s="9"/>
      <c r="U1048" s="11"/>
      <c r="V1048" s="9"/>
      <c r="W1048" s="9"/>
      <c r="X1048" s="9"/>
      <c r="Y1048" s="9"/>
      <c r="Z1048" s="11"/>
      <c r="AA1048" s="9"/>
    </row>
    <row r="1049" spans="1:27">
      <c r="A1049" s="14"/>
      <c r="B1049" s="2"/>
      <c r="C1049" s="2"/>
      <c r="D1049" s="2"/>
      <c r="E1049" s="2"/>
      <c r="F1049" s="15"/>
      <c r="G1049" s="9"/>
      <c r="H1049" s="9"/>
      <c r="I1049" s="9"/>
      <c r="J1049" s="9"/>
      <c r="K1049" s="11"/>
      <c r="L1049" s="9"/>
      <c r="M1049" s="9"/>
      <c r="N1049" s="9"/>
      <c r="O1049" s="9"/>
      <c r="P1049" s="11"/>
      <c r="Q1049" s="9"/>
      <c r="R1049" s="9"/>
      <c r="S1049" s="9"/>
      <c r="T1049" s="9"/>
      <c r="U1049" s="11"/>
      <c r="V1049" s="9"/>
      <c r="W1049" s="9"/>
      <c r="X1049" s="9"/>
      <c r="Y1049" s="9"/>
      <c r="Z1049" s="11"/>
      <c r="AA1049" s="9"/>
    </row>
    <row r="1050" spans="1:27">
      <c r="A1050" s="14"/>
      <c r="B1050" s="2"/>
      <c r="C1050" s="2"/>
      <c r="D1050" s="2"/>
      <c r="E1050" s="2"/>
      <c r="F1050" s="15"/>
      <c r="G1050" s="9"/>
      <c r="H1050" s="9"/>
      <c r="I1050" s="9"/>
      <c r="J1050" s="9"/>
      <c r="K1050" s="11"/>
      <c r="L1050" s="9"/>
      <c r="M1050" s="9"/>
      <c r="N1050" s="9"/>
      <c r="O1050" s="9"/>
      <c r="P1050" s="11"/>
      <c r="Q1050" s="9"/>
      <c r="R1050" s="9"/>
      <c r="S1050" s="9"/>
      <c r="T1050" s="9"/>
      <c r="U1050" s="11"/>
      <c r="V1050" s="9"/>
      <c r="W1050" s="9"/>
      <c r="X1050" s="9"/>
      <c r="Y1050" s="9"/>
      <c r="Z1050" s="11"/>
      <c r="AA1050" s="9"/>
    </row>
    <row r="1051" spans="1:27">
      <c r="A1051" s="14"/>
      <c r="B1051" s="2"/>
      <c r="C1051" s="2"/>
      <c r="D1051" s="2"/>
      <c r="E1051" s="2"/>
      <c r="F1051" s="15"/>
      <c r="G1051" s="9"/>
      <c r="H1051" s="9"/>
      <c r="I1051" s="9"/>
      <c r="J1051" s="9"/>
      <c r="K1051" s="11"/>
      <c r="L1051" s="9"/>
      <c r="M1051" s="9"/>
      <c r="N1051" s="9"/>
      <c r="O1051" s="9"/>
      <c r="P1051" s="11"/>
      <c r="Q1051" s="9"/>
      <c r="R1051" s="9"/>
      <c r="S1051" s="9"/>
      <c r="T1051" s="9"/>
      <c r="U1051" s="11"/>
      <c r="V1051" s="9"/>
      <c r="W1051" s="9"/>
      <c r="X1051" s="9"/>
      <c r="Y1051" s="9"/>
      <c r="Z1051" s="11"/>
      <c r="AA1051" s="9"/>
    </row>
    <row r="1052" spans="1:27">
      <c r="A1052" s="14"/>
      <c r="B1052" s="2"/>
      <c r="C1052" s="2"/>
      <c r="D1052" s="2"/>
      <c r="E1052" s="2"/>
      <c r="F1052" s="15"/>
      <c r="G1052" s="8"/>
      <c r="H1052" s="8"/>
      <c r="I1052" s="8"/>
      <c r="J1052" s="8"/>
      <c r="K1052" s="10"/>
      <c r="L1052" s="8"/>
      <c r="M1052" s="8"/>
      <c r="N1052" s="8"/>
      <c r="O1052" s="8"/>
      <c r="P1052" s="10"/>
      <c r="Q1052" s="8"/>
      <c r="R1052" s="8"/>
      <c r="S1052" s="8"/>
      <c r="T1052" s="8"/>
      <c r="U1052" s="10"/>
      <c r="V1052" s="8"/>
      <c r="W1052" s="8"/>
      <c r="X1052" s="8"/>
      <c r="Y1052" s="8"/>
      <c r="Z1052" s="10"/>
      <c r="AA1052" s="8"/>
    </row>
    <row r="1053" spans="1:27">
      <c r="A1053" s="14"/>
      <c r="B1053" s="2"/>
      <c r="C1053" s="2"/>
      <c r="D1053" s="2"/>
      <c r="E1053" s="2"/>
      <c r="F1053" s="15"/>
      <c r="G1053" s="8"/>
      <c r="H1053" s="8"/>
      <c r="I1053" s="8"/>
      <c r="J1053" s="8"/>
      <c r="K1053" s="10"/>
      <c r="L1053" s="8"/>
      <c r="M1053" s="8"/>
      <c r="N1053" s="8"/>
      <c r="O1053" s="8"/>
      <c r="P1053" s="10"/>
      <c r="Q1053" s="8"/>
      <c r="R1053" s="8"/>
      <c r="S1053" s="8"/>
      <c r="T1053" s="8"/>
      <c r="U1053" s="10"/>
      <c r="V1053" s="8"/>
      <c r="W1053" s="8"/>
      <c r="X1053" s="8"/>
      <c r="Y1053" s="8"/>
      <c r="Z1053" s="10"/>
      <c r="AA1053" s="8"/>
    </row>
    <row r="1054" spans="1:27">
      <c r="A1054" s="14"/>
      <c r="B1054" s="2"/>
      <c r="C1054" s="2"/>
      <c r="D1054" s="2"/>
      <c r="E1054" s="2"/>
      <c r="F1054" s="15"/>
      <c r="G1054" s="8"/>
      <c r="H1054" s="8"/>
      <c r="I1054" s="8"/>
      <c r="J1054" s="8"/>
      <c r="K1054" s="10"/>
      <c r="L1054" s="8"/>
      <c r="M1054" s="8"/>
      <c r="N1054" s="8"/>
      <c r="O1054" s="8"/>
      <c r="P1054" s="10"/>
      <c r="Q1054" s="8"/>
      <c r="R1054" s="8"/>
      <c r="S1054" s="8"/>
      <c r="T1054" s="8"/>
      <c r="U1054" s="10"/>
      <c r="V1054" s="8"/>
      <c r="W1054" s="8"/>
      <c r="X1054" s="8"/>
      <c r="Y1054" s="8"/>
      <c r="Z1054" s="10"/>
      <c r="AA1054" s="8"/>
    </row>
    <row r="1055" spans="1:27">
      <c r="A1055" s="14"/>
      <c r="B1055" s="2"/>
      <c r="C1055" s="2"/>
      <c r="D1055" s="2"/>
      <c r="E1055" s="2"/>
      <c r="F1055" s="15"/>
      <c r="G1055" s="8"/>
      <c r="H1055" s="8"/>
      <c r="I1055" s="8"/>
      <c r="J1055" s="8"/>
      <c r="K1055" s="10"/>
      <c r="L1055" s="8"/>
      <c r="M1055" s="8"/>
      <c r="N1055" s="8"/>
      <c r="O1055" s="8"/>
      <c r="P1055" s="10"/>
      <c r="Q1055" s="8"/>
      <c r="R1055" s="8"/>
      <c r="S1055" s="8"/>
      <c r="T1055" s="8"/>
      <c r="U1055" s="10"/>
      <c r="V1055" s="8"/>
      <c r="W1055" s="8"/>
      <c r="X1055" s="8"/>
      <c r="Y1055" s="8"/>
      <c r="Z1055" s="10"/>
      <c r="AA1055" s="8"/>
    </row>
    <row r="1056" spans="1:27">
      <c r="A1056" s="14"/>
      <c r="B1056" s="2"/>
      <c r="C1056" s="2"/>
      <c r="D1056" s="2"/>
      <c r="E1056" s="2"/>
      <c r="F1056" s="15"/>
      <c r="G1056" s="8"/>
      <c r="H1056" s="8"/>
      <c r="I1056" s="8"/>
      <c r="J1056" s="8"/>
      <c r="K1056" s="10"/>
      <c r="L1056" s="8"/>
      <c r="M1056" s="8"/>
      <c r="N1056" s="8"/>
      <c r="O1056" s="8"/>
      <c r="P1056" s="10"/>
      <c r="Q1056" s="8"/>
      <c r="R1056" s="8"/>
      <c r="S1056" s="8"/>
      <c r="T1056" s="8"/>
      <c r="U1056" s="10"/>
      <c r="V1056" s="8"/>
      <c r="W1056" s="8"/>
      <c r="X1056" s="8"/>
      <c r="Y1056" s="8"/>
      <c r="Z1056" s="10"/>
      <c r="AA1056" s="8"/>
    </row>
    <row r="1057" spans="1:27">
      <c r="A1057" s="14"/>
      <c r="B1057" s="2"/>
      <c r="C1057" s="2"/>
      <c r="D1057" s="2"/>
      <c r="E1057" s="2"/>
      <c r="F1057" s="15"/>
      <c r="G1057" s="9"/>
      <c r="H1057" s="9"/>
      <c r="I1057" s="9"/>
      <c r="J1057" s="9"/>
      <c r="K1057" s="11"/>
      <c r="L1057" s="9"/>
      <c r="M1057" s="9"/>
      <c r="N1057" s="9"/>
      <c r="O1057" s="9"/>
      <c r="P1057" s="11"/>
      <c r="Q1057" s="9"/>
      <c r="R1057" s="9"/>
      <c r="S1057" s="9"/>
      <c r="T1057" s="9"/>
      <c r="U1057" s="11"/>
      <c r="V1057" s="9"/>
      <c r="W1057" s="9"/>
      <c r="X1057" s="9"/>
      <c r="Y1057" s="9"/>
      <c r="Z1057" s="11"/>
      <c r="AA1057" s="9"/>
    </row>
    <row r="1058" spans="1:27">
      <c r="A1058" s="14"/>
      <c r="B1058" s="2"/>
      <c r="C1058" s="2"/>
      <c r="D1058" s="2"/>
      <c r="E1058" s="2"/>
      <c r="F1058" s="15"/>
      <c r="G1058" s="9"/>
      <c r="H1058" s="9"/>
      <c r="I1058" s="9"/>
      <c r="J1058" s="9"/>
      <c r="K1058" s="11"/>
      <c r="L1058" s="9"/>
      <c r="M1058" s="9"/>
      <c r="N1058" s="9"/>
      <c r="O1058" s="9"/>
      <c r="P1058" s="11"/>
      <c r="Q1058" s="9"/>
      <c r="R1058" s="9"/>
      <c r="S1058" s="9"/>
      <c r="T1058" s="9"/>
      <c r="U1058" s="11"/>
      <c r="V1058" s="9"/>
      <c r="W1058" s="9"/>
      <c r="X1058" s="9"/>
      <c r="Y1058" s="9"/>
      <c r="Z1058" s="11"/>
      <c r="AA1058" s="9"/>
    </row>
    <row r="1059" spans="1:27">
      <c r="A1059" s="14"/>
      <c r="B1059" s="2"/>
      <c r="C1059" s="2"/>
      <c r="D1059" s="2"/>
      <c r="E1059" s="2"/>
      <c r="F1059" s="15"/>
      <c r="G1059" s="9"/>
      <c r="H1059" s="9"/>
      <c r="I1059" s="9"/>
      <c r="J1059" s="9"/>
      <c r="K1059" s="11"/>
      <c r="L1059" s="9"/>
      <c r="M1059" s="9"/>
      <c r="N1059" s="9"/>
      <c r="O1059" s="9"/>
      <c r="P1059" s="11"/>
      <c r="Q1059" s="9"/>
      <c r="R1059" s="9"/>
      <c r="S1059" s="9"/>
      <c r="T1059" s="9"/>
      <c r="U1059" s="11"/>
      <c r="V1059" s="9"/>
      <c r="W1059" s="9"/>
      <c r="X1059" s="9"/>
      <c r="Y1059" s="9"/>
      <c r="Z1059" s="11"/>
      <c r="AA1059" s="9"/>
    </row>
    <row r="1060" spans="1:27">
      <c r="A1060" s="14"/>
      <c r="B1060" s="2"/>
      <c r="C1060" s="2"/>
      <c r="D1060" s="2"/>
      <c r="E1060" s="2"/>
      <c r="F1060" s="15"/>
      <c r="G1060" s="9"/>
      <c r="H1060" s="9"/>
      <c r="I1060" s="9"/>
      <c r="J1060" s="9"/>
      <c r="K1060" s="11"/>
      <c r="L1060" s="9"/>
      <c r="M1060" s="9"/>
      <c r="N1060" s="9"/>
      <c r="O1060" s="9"/>
      <c r="P1060" s="11"/>
      <c r="Q1060" s="9"/>
      <c r="R1060" s="9"/>
      <c r="S1060" s="9"/>
      <c r="T1060" s="9"/>
      <c r="U1060" s="11"/>
      <c r="V1060" s="9"/>
      <c r="W1060" s="9"/>
      <c r="X1060" s="9"/>
      <c r="Y1060" s="9"/>
      <c r="Z1060" s="11"/>
      <c r="AA1060" s="9"/>
    </row>
    <row r="1061" spans="1:27">
      <c r="A1061" s="14"/>
      <c r="B1061" s="2"/>
      <c r="C1061" s="2"/>
      <c r="D1061" s="2"/>
      <c r="E1061" s="2"/>
      <c r="F1061" s="15"/>
      <c r="G1061" s="9"/>
      <c r="H1061" s="9"/>
      <c r="I1061" s="9"/>
      <c r="J1061" s="9"/>
      <c r="K1061" s="11"/>
      <c r="L1061" s="9"/>
      <c r="M1061" s="9"/>
      <c r="N1061" s="9"/>
      <c r="O1061" s="9"/>
      <c r="P1061" s="11"/>
      <c r="Q1061" s="9"/>
      <c r="R1061" s="9"/>
      <c r="S1061" s="9"/>
      <c r="T1061" s="9"/>
      <c r="U1061" s="11"/>
      <c r="V1061" s="9"/>
      <c r="W1061" s="9"/>
      <c r="X1061" s="9"/>
      <c r="Y1061" s="9"/>
      <c r="Z1061" s="11"/>
      <c r="AA1061" s="9"/>
    </row>
    <row r="1062" spans="1:27">
      <c r="A1062" s="14"/>
      <c r="B1062" s="2"/>
      <c r="C1062" s="2"/>
      <c r="D1062" s="2"/>
      <c r="E1062" s="2"/>
      <c r="F1062" s="15"/>
      <c r="G1062" s="8"/>
      <c r="H1062" s="8"/>
      <c r="I1062" s="8"/>
      <c r="J1062" s="8"/>
      <c r="K1062" s="10"/>
      <c r="L1062" s="8"/>
      <c r="M1062" s="8"/>
      <c r="N1062" s="8"/>
      <c r="O1062" s="8"/>
      <c r="P1062" s="10"/>
      <c r="Q1062" s="8"/>
      <c r="R1062" s="8"/>
      <c r="S1062" s="8"/>
      <c r="T1062" s="8"/>
      <c r="U1062" s="10"/>
      <c r="V1062" s="8"/>
      <c r="W1062" s="8"/>
      <c r="X1062" s="8"/>
      <c r="Y1062" s="8"/>
      <c r="Z1062" s="10"/>
      <c r="AA1062" s="8"/>
    </row>
    <row r="1063" spans="1:27">
      <c r="A1063" s="14"/>
      <c r="B1063" s="2"/>
      <c r="C1063" s="2"/>
      <c r="D1063" s="2"/>
      <c r="E1063" s="2"/>
      <c r="F1063" s="15"/>
      <c r="G1063" s="8"/>
      <c r="H1063" s="8"/>
      <c r="I1063" s="8"/>
      <c r="J1063" s="8"/>
      <c r="K1063" s="10"/>
      <c r="L1063" s="8"/>
      <c r="M1063" s="8"/>
      <c r="N1063" s="8"/>
      <c r="O1063" s="8"/>
      <c r="P1063" s="10"/>
      <c r="Q1063" s="8"/>
      <c r="R1063" s="8"/>
      <c r="S1063" s="8"/>
      <c r="T1063" s="8"/>
      <c r="U1063" s="10"/>
      <c r="V1063" s="8"/>
      <c r="W1063" s="8"/>
      <c r="X1063" s="8"/>
      <c r="Y1063" s="8"/>
      <c r="Z1063" s="10"/>
      <c r="AA1063" s="8"/>
    </row>
    <row r="1064" spans="1:27">
      <c r="A1064" s="14"/>
      <c r="B1064" s="2"/>
      <c r="C1064" s="2"/>
      <c r="D1064" s="2"/>
      <c r="E1064" s="2"/>
      <c r="F1064" s="15"/>
      <c r="G1064" s="8"/>
      <c r="H1064" s="8"/>
      <c r="I1064" s="8"/>
      <c r="J1064" s="8"/>
      <c r="K1064" s="10"/>
      <c r="L1064" s="8"/>
      <c r="M1064" s="8"/>
      <c r="N1064" s="8"/>
      <c r="O1064" s="8"/>
      <c r="P1064" s="10"/>
      <c r="Q1064" s="8"/>
      <c r="R1064" s="8"/>
      <c r="S1064" s="8"/>
      <c r="T1064" s="8"/>
      <c r="U1064" s="10"/>
      <c r="V1064" s="8"/>
      <c r="W1064" s="8"/>
      <c r="X1064" s="8"/>
      <c r="Y1064" s="8"/>
      <c r="Z1064" s="10"/>
      <c r="AA1064" s="8"/>
    </row>
    <row r="1065" spans="1:27">
      <c r="A1065" s="14"/>
      <c r="B1065" s="2"/>
      <c r="C1065" s="2"/>
      <c r="D1065" s="2"/>
      <c r="E1065" s="2"/>
      <c r="F1065" s="15"/>
      <c r="G1065" s="8"/>
      <c r="H1065" s="8"/>
      <c r="I1065" s="8"/>
      <c r="J1065" s="8"/>
      <c r="K1065" s="10"/>
      <c r="L1065" s="8"/>
      <c r="M1065" s="8"/>
      <c r="N1065" s="8"/>
      <c r="O1065" s="8"/>
      <c r="P1065" s="10"/>
      <c r="Q1065" s="8"/>
      <c r="R1065" s="8"/>
      <c r="S1065" s="8"/>
      <c r="T1065" s="8"/>
      <c r="U1065" s="10"/>
      <c r="V1065" s="8"/>
      <c r="W1065" s="8"/>
      <c r="X1065" s="8"/>
      <c r="Y1065" s="8"/>
      <c r="Z1065" s="10"/>
      <c r="AA1065" s="8"/>
    </row>
    <row r="1066" spans="1:27">
      <c r="A1066" s="14"/>
      <c r="B1066" s="2"/>
      <c r="C1066" s="2"/>
      <c r="D1066" s="2"/>
      <c r="E1066" s="2"/>
      <c r="F1066" s="15"/>
      <c r="G1066" s="8"/>
      <c r="H1066" s="8"/>
      <c r="I1066" s="8"/>
      <c r="J1066" s="8"/>
      <c r="K1066" s="10"/>
      <c r="L1066" s="8"/>
      <c r="M1066" s="8"/>
      <c r="N1066" s="8"/>
      <c r="O1066" s="8"/>
      <c r="P1066" s="10"/>
      <c r="Q1066" s="8"/>
      <c r="R1066" s="8"/>
      <c r="S1066" s="8"/>
      <c r="T1066" s="8"/>
      <c r="U1066" s="10"/>
      <c r="V1066" s="8"/>
      <c r="W1066" s="8"/>
      <c r="X1066" s="8"/>
      <c r="Y1066" s="8"/>
      <c r="Z1066" s="10"/>
      <c r="AA1066" s="8"/>
    </row>
    <row r="1067" spans="1:27">
      <c r="A1067" s="14"/>
      <c r="B1067" s="2"/>
      <c r="C1067" s="2"/>
      <c r="D1067" s="2"/>
      <c r="E1067" s="2"/>
      <c r="F1067" s="15"/>
      <c r="G1067" s="9"/>
      <c r="H1067" s="9"/>
      <c r="I1067" s="9"/>
      <c r="J1067" s="9"/>
      <c r="K1067" s="11"/>
      <c r="L1067" s="9"/>
      <c r="M1067" s="9"/>
      <c r="N1067" s="9"/>
      <c r="O1067" s="9"/>
      <c r="P1067" s="11"/>
      <c r="Q1067" s="9"/>
      <c r="R1067" s="9"/>
      <c r="S1067" s="9"/>
      <c r="T1067" s="9"/>
      <c r="U1067" s="11"/>
      <c r="V1067" s="9"/>
      <c r="W1067" s="9"/>
      <c r="X1067" s="9"/>
      <c r="Y1067" s="9"/>
      <c r="Z1067" s="11"/>
      <c r="AA1067" s="9"/>
    </row>
    <row r="1068" spans="1:27">
      <c r="A1068" s="14"/>
      <c r="B1068" s="2"/>
      <c r="C1068" s="2"/>
      <c r="D1068" s="2"/>
      <c r="E1068" s="2"/>
      <c r="F1068" s="15"/>
      <c r="G1068" s="9"/>
      <c r="H1068" s="9"/>
      <c r="I1068" s="9"/>
      <c r="J1068" s="9"/>
      <c r="K1068" s="11"/>
      <c r="L1068" s="9"/>
      <c r="M1068" s="9"/>
      <c r="N1068" s="9"/>
      <c r="O1068" s="9"/>
      <c r="P1068" s="11"/>
      <c r="Q1068" s="9"/>
      <c r="R1068" s="9"/>
      <c r="S1068" s="9"/>
      <c r="T1068" s="9"/>
      <c r="U1068" s="11"/>
      <c r="V1068" s="9"/>
      <c r="W1068" s="9"/>
      <c r="X1068" s="9"/>
      <c r="Y1068" s="9"/>
      <c r="Z1068" s="11"/>
      <c r="AA1068" s="9"/>
    </row>
    <row r="1069" spans="1:27">
      <c r="A1069" s="14"/>
      <c r="B1069" s="2"/>
      <c r="C1069" s="2"/>
      <c r="D1069" s="2"/>
      <c r="E1069" s="2"/>
      <c r="F1069" s="15"/>
      <c r="G1069" s="9"/>
      <c r="H1069" s="9"/>
      <c r="I1069" s="9"/>
      <c r="J1069" s="9"/>
      <c r="K1069" s="11"/>
      <c r="L1069" s="9"/>
      <c r="M1069" s="9"/>
      <c r="N1069" s="9"/>
      <c r="O1069" s="9"/>
      <c r="P1069" s="11"/>
      <c r="Q1069" s="9"/>
      <c r="R1069" s="9"/>
      <c r="S1069" s="9"/>
      <c r="T1069" s="9"/>
      <c r="U1069" s="11"/>
      <c r="V1069" s="9"/>
      <c r="W1069" s="9"/>
      <c r="X1069" s="9"/>
      <c r="Y1069" s="9"/>
      <c r="Z1069" s="11"/>
      <c r="AA1069" s="9"/>
    </row>
    <row r="1070" spans="1:27">
      <c r="A1070" s="14"/>
      <c r="B1070" s="2"/>
      <c r="C1070" s="2"/>
      <c r="D1070" s="2"/>
      <c r="E1070" s="2"/>
      <c r="F1070" s="15"/>
      <c r="G1070" s="9"/>
      <c r="H1070" s="9"/>
      <c r="I1070" s="9"/>
      <c r="J1070" s="9"/>
      <c r="K1070" s="11"/>
      <c r="L1070" s="9"/>
      <c r="M1070" s="9"/>
      <c r="N1070" s="9"/>
      <c r="O1070" s="9"/>
      <c r="P1070" s="11"/>
      <c r="Q1070" s="9"/>
      <c r="R1070" s="9"/>
      <c r="S1070" s="9"/>
      <c r="T1070" s="9"/>
      <c r="U1070" s="11"/>
      <c r="V1070" s="9"/>
      <c r="W1070" s="9"/>
      <c r="X1070" s="9"/>
      <c r="Y1070" s="9"/>
      <c r="Z1070" s="11"/>
      <c r="AA1070" s="9"/>
    </row>
    <row r="1071" spans="1:27">
      <c r="A1071" s="14"/>
      <c r="B1071" s="2"/>
      <c r="C1071" s="2"/>
      <c r="D1071" s="2"/>
      <c r="E1071" s="2"/>
      <c r="F1071" s="15"/>
      <c r="G1071" s="9"/>
      <c r="H1071" s="9"/>
      <c r="I1071" s="9"/>
      <c r="J1071" s="9"/>
      <c r="K1071" s="11"/>
      <c r="L1071" s="9"/>
      <c r="M1071" s="9"/>
      <c r="N1071" s="9"/>
      <c r="O1071" s="9"/>
      <c r="P1071" s="11"/>
      <c r="Q1071" s="9"/>
      <c r="R1071" s="9"/>
      <c r="S1071" s="9"/>
      <c r="T1071" s="9"/>
      <c r="U1071" s="11"/>
      <c r="V1071" s="9"/>
      <c r="W1071" s="9"/>
      <c r="X1071" s="9"/>
      <c r="Y1071" s="9"/>
      <c r="Z1071" s="11"/>
      <c r="AA1071" s="9"/>
    </row>
    <row r="1072" spans="1:27">
      <c r="A1072" s="14"/>
      <c r="B1072" s="2"/>
      <c r="C1072" s="2"/>
      <c r="D1072" s="2"/>
      <c r="E1072" s="2"/>
      <c r="F1072" s="15"/>
      <c r="G1072" s="8"/>
      <c r="H1072" s="8"/>
      <c r="I1072" s="8"/>
      <c r="J1072" s="8"/>
      <c r="K1072" s="10"/>
      <c r="L1072" s="8"/>
      <c r="M1072" s="8"/>
      <c r="N1072" s="8"/>
      <c r="O1072" s="8"/>
      <c r="P1072" s="10"/>
      <c r="Q1072" s="8"/>
      <c r="R1072" s="8"/>
      <c r="S1072" s="8"/>
      <c r="T1072" s="8"/>
      <c r="U1072" s="10"/>
      <c r="V1072" s="8"/>
      <c r="W1072" s="8"/>
      <c r="X1072" s="8"/>
      <c r="Y1072" s="8"/>
      <c r="Z1072" s="10"/>
      <c r="AA1072" s="8"/>
    </row>
    <row r="1073" spans="1:27">
      <c r="A1073" s="14"/>
      <c r="B1073" s="2"/>
      <c r="C1073" s="2"/>
      <c r="D1073" s="2"/>
      <c r="E1073" s="2"/>
      <c r="F1073" s="15"/>
      <c r="G1073" s="8"/>
      <c r="H1073" s="8"/>
      <c r="I1073" s="8"/>
      <c r="J1073" s="8"/>
      <c r="K1073" s="10"/>
      <c r="L1073" s="8"/>
      <c r="M1073" s="8"/>
      <c r="N1073" s="8"/>
      <c r="O1073" s="8"/>
      <c r="P1073" s="10"/>
      <c r="Q1073" s="8"/>
      <c r="R1073" s="8"/>
      <c r="S1073" s="8"/>
      <c r="T1073" s="8"/>
      <c r="U1073" s="10"/>
      <c r="V1073" s="8"/>
      <c r="W1073" s="8"/>
      <c r="X1073" s="8"/>
      <c r="Y1073" s="8"/>
      <c r="Z1073" s="10"/>
      <c r="AA1073" s="8"/>
    </row>
    <row r="1074" spans="1:27">
      <c r="A1074" s="14"/>
      <c r="B1074" s="2"/>
      <c r="C1074" s="2"/>
      <c r="D1074" s="2"/>
      <c r="E1074" s="2"/>
      <c r="F1074" s="15"/>
      <c r="G1074" s="8"/>
      <c r="H1074" s="8"/>
      <c r="I1074" s="8"/>
      <c r="J1074" s="8"/>
      <c r="K1074" s="10"/>
      <c r="L1074" s="8"/>
      <c r="M1074" s="8"/>
      <c r="N1074" s="8"/>
      <c r="O1074" s="8"/>
      <c r="P1074" s="10"/>
      <c r="Q1074" s="8"/>
      <c r="R1074" s="8"/>
      <c r="S1074" s="8"/>
      <c r="T1074" s="8"/>
      <c r="U1074" s="10"/>
      <c r="V1074" s="8"/>
      <c r="W1074" s="8"/>
      <c r="X1074" s="8"/>
      <c r="Y1074" s="8"/>
      <c r="Z1074" s="10"/>
      <c r="AA1074" s="8"/>
    </row>
    <row r="1075" spans="1:27">
      <c r="A1075" s="14"/>
      <c r="B1075" s="2"/>
      <c r="C1075" s="2"/>
      <c r="D1075" s="2"/>
      <c r="E1075" s="2"/>
      <c r="F1075" s="15"/>
      <c r="G1075" s="8"/>
      <c r="H1075" s="8"/>
      <c r="I1075" s="8"/>
      <c r="J1075" s="8"/>
      <c r="K1075" s="10"/>
      <c r="L1075" s="8"/>
      <c r="M1075" s="8"/>
      <c r="N1075" s="8"/>
      <c r="O1075" s="8"/>
      <c r="P1075" s="10"/>
      <c r="Q1075" s="8"/>
      <c r="R1075" s="8"/>
      <c r="S1075" s="8"/>
      <c r="T1075" s="8"/>
      <c r="U1075" s="10"/>
      <c r="V1075" s="8"/>
      <c r="W1075" s="8"/>
      <c r="X1075" s="8"/>
      <c r="Y1075" s="8"/>
      <c r="Z1075" s="10"/>
      <c r="AA1075" s="8"/>
    </row>
    <row r="1076" spans="1:27">
      <c r="A1076" s="14"/>
      <c r="B1076" s="2"/>
      <c r="C1076" s="2"/>
      <c r="D1076" s="2"/>
      <c r="E1076" s="2"/>
      <c r="F1076" s="15"/>
      <c r="G1076" s="8"/>
      <c r="H1076" s="8"/>
      <c r="I1076" s="8"/>
      <c r="J1076" s="8"/>
      <c r="K1076" s="10"/>
      <c r="L1076" s="8"/>
      <c r="M1076" s="8"/>
      <c r="N1076" s="8"/>
      <c r="O1076" s="8"/>
      <c r="P1076" s="10"/>
      <c r="Q1076" s="8"/>
      <c r="R1076" s="8"/>
      <c r="S1076" s="8"/>
      <c r="T1076" s="8"/>
      <c r="U1076" s="10"/>
      <c r="V1076" s="8"/>
      <c r="W1076" s="8"/>
      <c r="X1076" s="8"/>
      <c r="Y1076" s="8"/>
      <c r="Z1076" s="10"/>
      <c r="AA1076" s="8"/>
    </row>
    <row r="1077" spans="1:27">
      <c r="A1077" s="14"/>
      <c r="B1077" s="2"/>
      <c r="C1077" s="2"/>
      <c r="D1077" s="2"/>
      <c r="E1077" s="2"/>
      <c r="F1077" s="15"/>
      <c r="G1077" s="9"/>
      <c r="H1077" s="9"/>
      <c r="I1077" s="9"/>
      <c r="J1077" s="9"/>
      <c r="K1077" s="11"/>
      <c r="L1077" s="9"/>
      <c r="M1077" s="9"/>
      <c r="N1077" s="9"/>
      <c r="O1077" s="9"/>
      <c r="P1077" s="11"/>
      <c r="Q1077" s="9"/>
      <c r="R1077" s="9"/>
      <c r="S1077" s="9"/>
      <c r="T1077" s="9"/>
      <c r="U1077" s="11"/>
      <c r="V1077" s="9"/>
      <c r="W1077" s="9"/>
      <c r="X1077" s="9"/>
      <c r="Y1077" s="9"/>
      <c r="Z1077" s="11"/>
      <c r="AA1077" s="9"/>
    </row>
    <row r="1078" spans="1:27">
      <c r="A1078" s="14"/>
      <c r="B1078" s="2"/>
      <c r="C1078" s="2"/>
      <c r="D1078" s="2"/>
      <c r="E1078" s="2"/>
      <c r="F1078" s="15"/>
      <c r="G1078" s="9"/>
      <c r="H1078" s="9"/>
      <c r="I1078" s="9"/>
      <c r="J1078" s="9"/>
      <c r="K1078" s="11"/>
      <c r="L1078" s="9"/>
      <c r="M1078" s="9"/>
      <c r="N1078" s="9"/>
      <c r="O1078" s="9"/>
      <c r="P1078" s="11"/>
      <c r="Q1078" s="9"/>
      <c r="R1078" s="9"/>
      <c r="S1078" s="9"/>
      <c r="T1078" s="9"/>
      <c r="U1078" s="11"/>
      <c r="V1078" s="9"/>
      <c r="W1078" s="9"/>
      <c r="X1078" s="9"/>
      <c r="Y1078" s="9"/>
      <c r="Z1078" s="11"/>
      <c r="AA1078" s="9"/>
    </row>
    <row r="1079" spans="1:27">
      <c r="A1079" s="14"/>
      <c r="B1079" s="2"/>
      <c r="C1079" s="2"/>
      <c r="D1079" s="2"/>
      <c r="E1079" s="2"/>
      <c r="F1079" s="15"/>
      <c r="G1079" s="9"/>
      <c r="H1079" s="9"/>
      <c r="I1079" s="9"/>
      <c r="J1079" s="9"/>
      <c r="K1079" s="11"/>
      <c r="L1079" s="9"/>
      <c r="M1079" s="9"/>
      <c r="N1079" s="9"/>
      <c r="O1079" s="9"/>
      <c r="P1079" s="11"/>
      <c r="Q1079" s="9"/>
      <c r="R1079" s="9"/>
      <c r="S1079" s="9"/>
      <c r="T1079" s="9"/>
      <c r="U1079" s="11"/>
      <c r="V1079" s="9"/>
      <c r="W1079" s="9"/>
      <c r="X1079" s="9"/>
      <c r="Y1079" s="9"/>
      <c r="Z1079" s="11"/>
      <c r="AA1079" s="9"/>
    </row>
    <row r="1080" spans="1:27">
      <c r="A1080" s="14"/>
      <c r="B1080" s="2"/>
      <c r="C1080" s="2"/>
      <c r="D1080" s="2"/>
      <c r="E1080" s="2"/>
      <c r="F1080" s="15"/>
      <c r="G1080" s="9"/>
      <c r="H1080" s="9"/>
      <c r="I1080" s="9"/>
      <c r="J1080" s="9"/>
      <c r="K1080" s="11"/>
      <c r="L1080" s="9"/>
      <c r="M1080" s="9"/>
      <c r="N1080" s="9"/>
      <c r="O1080" s="9"/>
      <c r="P1080" s="11"/>
      <c r="Q1080" s="9"/>
      <c r="R1080" s="9"/>
      <c r="S1080" s="9"/>
      <c r="T1080" s="9"/>
      <c r="U1080" s="11"/>
      <c r="V1080" s="9"/>
      <c r="W1080" s="9"/>
      <c r="X1080" s="9"/>
      <c r="Y1080" s="9"/>
      <c r="Z1080" s="11"/>
      <c r="AA1080" s="9"/>
    </row>
    <row r="1081" spans="1:27">
      <c r="A1081" s="14"/>
      <c r="B1081" s="2"/>
      <c r="C1081" s="2"/>
      <c r="D1081" s="2"/>
      <c r="E1081" s="2"/>
      <c r="F1081" s="15"/>
      <c r="G1081" s="9"/>
      <c r="H1081" s="9"/>
      <c r="I1081" s="9"/>
      <c r="J1081" s="9"/>
      <c r="K1081" s="11"/>
      <c r="L1081" s="9"/>
      <c r="M1081" s="9"/>
      <c r="N1081" s="9"/>
      <c r="O1081" s="9"/>
      <c r="P1081" s="11"/>
      <c r="Q1081" s="9"/>
      <c r="R1081" s="9"/>
      <c r="S1081" s="9"/>
      <c r="T1081" s="9"/>
      <c r="U1081" s="11"/>
      <c r="V1081" s="9"/>
      <c r="W1081" s="9"/>
      <c r="X1081" s="9"/>
      <c r="Y1081" s="9"/>
      <c r="Z1081" s="11"/>
      <c r="AA1081" s="9"/>
    </row>
    <row r="1082" spans="1:27">
      <c r="A1082" s="14"/>
      <c r="B1082" s="2"/>
      <c r="C1082" s="2"/>
      <c r="D1082" s="2"/>
      <c r="E1082" s="2"/>
      <c r="F1082" s="15"/>
      <c r="G1082" s="8"/>
      <c r="H1082" s="8"/>
      <c r="I1082" s="8"/>
      <c r="J1082" s="8"/>
      <c r="K1082" s="10"/>
      <c r="L1082" s="8"/>
      <c r="M1082" s="8"/>
      <c r="N1082" s="8"/>
      <c r="O1082" s="8"/>
      <c r="P1082" s="10"/>
      <c r="Q1082" s="8"/>
      <c r="R1082" s="8"/>
      <c r="S1082" s="8"/>
      <c r="T1082" s="8"/>
      <c r="U1082" s="10"/>
      <c r="V1082" s="8"/>
      <c r="W1082" s="8"/>
      <c r="X1082" s="8"/>
      <c r="Y1082" s="8"/>
      <c r="Z1082" s="10"/>
      <c r="AA1082" s="8"/>
    </row>
    <row r="1083" spans="1:27">
      <c r="A1083" s="14"/>
      <c r="B1083" s="2"/>
      <c r="C1083" s="2"/>
      <c r="D1083" s="2"/>
      <c r="E1083" s="2"/>
      <c r="F1083" s="15"/>
      <c r="G1083" s="8"/>
      <c r="H1083" s="8"/>
      <c r="I1083" s="8"/>
      <c r="J1083" s="8"/>
      <c r="K1083" s="10"/>
      <c r="L1083" s="8"/>
      <c r="M1083" s="8"/>
      <c r="N1083" s="8"/>
      <c r="O1083" s="8"/>
      <c r="P1083" s="10"/>
      <c r="Q1083" s="8"/>
      <c r="R1083" s="8"/>
      <c r="S1083" s="8"/>
      <c r="T1083" s="8"/>
      <c r="U1083" s="10"/>
      <c r="V1083" s="8"/>
      <c r="W1083" s="8"/>
      <c r="X1083" s="8"/>
      <c r="Y1083" s="8"/>
      <c r="Z1083" s="10"/>
      <c r="AA1083" s="8"/>
    </row>
    <row r="1084" spans="1:27">
      <c r="A1084" s="14"/>
      <c r="B1084" s="2"/>
      <c r="C1084" s="2"/>
      <c r="D1084" s="2"/>
      <c r="E1084" s="2"/>
      <c r="F1084" s="15"/>
      <c r="G1084" s="8"/>
      <c r="H1084" s="8"/>
      <c r="I1084" s="8"/>
      <c r="J1084" s="8"/>
      <c r="K1084" s="10"/>
      <c r="L1084" s="8"/>
      <c r="M1084" s="8"/>
      <c r="N1084" s="8"/>
      <c r="O1084" s="8"/>
      <c r="P1084" s="10"/>
      <c r="Q1084" s="8"/>
      <c r="R1084" s="8"/>
      <c r="S1084" s="8"/>
      <c r="T1084" s="8"/>
      <c r="U1084" s="10"/>
      <c r="V1084" s="8"/>
      <c r="W1084" s="8"/>
      <c r="X1084" s="8"/>
      <c r="Y1084" s="8"/>
      <c r="Z1084" s="10"/>
      <c r="AA1084" s="8"/>
    </row>
    <row r="1085" spans="1:27">
      <c r="A1085" s="14"/>
      <c r="B1085" s="2"/>
      <c r="C1085" s="2"/>
      <c r="D1085" s="2"/>
      <c r="E1085" s="2"/>
      <c r="F1085" s="15"/>
      <c r="G1085" s="8"/>
      <c r="H1085" s="8"/>
      <c r="I1085" s="8"/>
      <c r="J1085" s="8"/>
      <c r="K1085" s="10"/>
      <c r="L1085" s="8"/>
      <c r="M1085" s="8"/>
      <c r="N1085" s="8"/>
      <c r="O1085" s="8"/>
      <c r="P1085" s="10"/>
      <c r="Q1085" s="8"/>
      <c r="R1085" s="8"/>
      <c r="S1085" s="8"/>
      <c r="T1085" s="8"/>
      <c r="U1085" s="10"/>
      <c r="V1085" s="8"/>
      <c r="W1085" s="8"/>
      <c r="X1085" s="8"/>
      <c r="Y1085" s="8"/>
      <c r="Z1085" s="10"/>
      <c r="AA1085" s="8"/>
    </row>
    <row r="1086" spans="1:27">
      <c r="A1086" s="14"/>
      <c r="B1086" s="2"/>
      <c r="C1086" s="2"/>
      <c r="D1086" s="2"/>
      <c r="E1086" s="2"/>
      <c r="F1086" s="15"/>
      <c r="G1086" s="8"/>
      <c r="H1086" s="8"/>
      <c r="I1086" s="8"/>
      <c r="J1086" s="8"/>
      <c r="K1086" s="10"/>
      <c r="L1086" s="8"/>
      <c r="M1086" s="8"/>
      <c r="N1086" s="8"/>
      <c r="O1086" s="8"/>
      <c r="P1086" s="10"/>
      <c r="Q1086" s="8"/>
      <c r="R1086" s="8"/>
      <c r="S1086" s="8"/>
      <c r="T1086" s="8"/>
      <c r="U1086" s="10"/>
      <c r="V1086" s="8"/>
      <c r="W1086" s="8"/>
      <c r="X1086" s="8"/>
      <c r="Y1086" s="8"/>
      <c r="Z1086" s="10"/>
      <c r="AA1086" s="8"/>
    </row>
    <row r="1087" spans="1:27">
      <c r="A1087" s="14"/>
      <c r="B1087" s="2"/>
      <c r="C1087" s="2"/>
      <c r="D1087" s="2"/>
      <c r="E1087" s="2"/>
      <c r="F1087" s="15"/>
      <c r="G1087" s="9"/>
      <c r="H1087" s="9"/>
      <c r="I1087" s="9"/>
      <c r="J1087" s="9"/>
      <c r="K1087" s="11"/>
      <c r="L1087" s="9"/>
      <c r="M1087" s="9"/>
      <c r="N1087" s="9"/>
      <c r="O1087" s="9"/>
      <c r="P1087" s="11"/>
      <c r="Q1087" s="9"/>
      <c r="R1087" s="9"/>
      <c r="S1087" s="9"/>
      <c r="T1087" s="9"/>
      <c r="U1087" s="11"/>
      <c r="V1087" s="9"/>
      <c r="W1087" s="9"/>
      <c r="X1087" s="9"/>
      <c r="Y1087" s="9"/>
      <c r="Z1087" s="11"/>
      <c r="AA1087" s="9"/>
    </row>
    <row r="1088" spans="1:27">
      <c r="A1088" s="14"/>
      <c r="B1088" s="2"/>
      <c r="C1088" s="2"/>
      <c r="D1088" s="2"/>
      <c r="E1088" s="2"/>
      <c r="F1088" s="15"/>
      <c r="G1088" s="9"/>
      <c r="H1088" s="9"/>
      <c r="I1088" s="9"/>
      <c r="J1088" s="9"/>
      <c r="K1088" s="11"/>
      <c r="L1088" s="9"/>
      <c r="M1088" s="9"/>
      <c r="N1088" s="9"/>
      <c r="O1088" s="9"/>
      <c r="P1088" s="11"/>
      <c r="Q1088" s="9"/>
      <c r="R1088" s="9"/>
      <c r="S1088" s="9"/>
      <c r="T1088" s="9"/>
      <c r="U1088" s="11"/>
      <c r="V1088" s="9"/>
      <c r="W1088" s="9"/>
      <c r="X1088" s="9"/>
      <c r="Y1088" s="9"/>
      <c r="Z1088" s="11"/>
      <c r="AA1088" s="9"/>
    </row>
    <row r="1089" spans="1:27">
      <c r="A1089" s="14"/>
      <c r="B1089" s="2"/>
      <c r="C1089" s="2"/>
      <c r="D1089" s="2"/>
      <c r="E1089" s="2"/>
      <c r="F1089" s="15"/>
      <c r="G1089" s="9"/>
      <c r="H1089" s="9"/>
      <c r="I1089" s="9"/>
      <c r="J1089" s="9"/>
      <c r="K1089" s="11"/>
      <c r="L1089" s="9"/>
      <c r="M1089" s="9"/>
      <c r="N1089" s="9"/>
      <c r="O1089" s="9"/>
      <c r="P1089" s="11"/>
      <c r="Q1089" s="9"/>
      <c r="R1089" s="9"/>
      <c r="S1089" s="9"/>
      <c r="T1089" s="9"/>
      <c r="U1089" s="11"/>
      <c r="V1089" s="9"/>
      <c r="W1089" s="9"/>
      <c r="X1089" s="9"/>
      <c r="Y1089" s="9"/>
      <c r="Z1089" s="11"/>
      <c r="AA1089" s="9"/>
    </row>
    <row r="1090" spans="1:27">
      <c r="A1090" s="14"/>
      <c r="B1090" s="2"/>
      <c r="C1090" s="2"/>
      <c r="D1090" s="2"/>
      <c r="E1090" s="2"/>
      <c r="F1090" s="15"/>
      <c r="G1090" s="9"/>
      <c r="H1090" s="9"/>
      <c r="I1090" s="9"/>
      <c r="J1090" s="9"/>
      <c r="K1090" s="11"/>
      <c r="L1090" s="9"/>
      <c r="M1090" s="9"/>
      <c r="N1090" s="9"/>
      <c r="O1090" s="9"/>
      <c r="P1090" s="11"/>
      <c r="Q1090" s="9"/>
      <c r="R1090" s="9"/>
      <c r="S1090" s="9"/>
      <c r="T1090" s="9"/>
      <c r="U1090" s="11"/>
      <c r="V1090" s="9"/>
      <c r="W1090" s="9"/>
      <c r="X1090" s="9"/>
      <c r="Y1090" s="9"/>
      <c r="Z1090" s="11"/>
      <c r="AA1090" s="9"/>
    </row>
    <row r="1091" spans="1:27">
      <c r="A1091" s="14"/>
      <c r="B1091" s="2"/>
      <c r="C1091" s="2"/>
      <c r="D1091" s="2"/>
      <c r="E1091" s="2"/>
      <c r="F1091" s="15"/>
      <c r="G1091" s="9"/>
      <c r="H1091" s="9"/>
      <c r="I1091" s="9"/>
      <c r="J1091" s="9"/>
      <c r="K1091" s="11"/>
      <c r="L1091" s="9"/>
      <c r="M1091" s="9"/>
      <c r="N1091" s="9"/>
      <c r="O1091" s="9"/>
      <c r="P1091" s="11"/>
      <c r="Q1091" s="9"/>
      <c r="R1091" s="9"/>
      <c r="S1091" s="9"/>
      <c r="T1091" s="9"/>
      <c r="U1091" s="11"/>
      <c r="V1091" s="9"/>
      <c r="W1091" s="9"/>
      <c r="X1091" s="9"/>
      <c r="Y1091" s="9"/>
      <c r="Z1091" s="11"/>
      <c r="AA1091" s="9"/>
    </row>
    <row r="1092" spans="1:27">
      <c r="A1092" s="14"/>
      <c r="B1092" s="2"/>
      <c r="C1092" s="2"/>
      <c r="D1092" s="2"/>
      <c r="E1092" s="2"/>
      <c r="F1092" s="15"/>
      <c r="G1092" s="8"/>
      <c r="H1092" s="8"/>
      <c r="I1092" s="8"/>
      <c r="J1092" s="8"/>
      <c r="K1092" s="10"/>
      <c r="L1092" s="8"/>
      <c r="M1092" s="8"/>
      <c r="N1092" s="8"/>
      <c r="O1092" s="8"/>
      <c r="P1092" s="10"/>
      <c r="Q1092" s="8"/>
      <c r="R1092" s="8"/>
      <c r="S1092" s="8"/>
      <c r="T1092" s="8"/>
      <c r="U1092" s="10"/>
      <c r="V1092" s="8"/>
      <c r="W1092" s="8"/>
      <c r="X1092" s="8"/>
      <c r="Y1092" s="8"/>
      <c r="Z1092" s="10"/>
      <c r="AA1092" s="8"/>
    </row>
    <row r="1093" spans="1:27">
      <c r="A1093" s="14"/>
      <c r="B1093" s="2"/>
      <c r="C1093" s="2"/>
      <c r="D1093" s="2"/>
      <c r="E1093" s="2"/>
      <c r="F1093" s="15"/>
      <c r="G1093" s="8"/>
      <c r="H1093" s="8"/>
      <c r="I1093" s="8"/>
      <c r="J1093" s="8"/>
      <c r="K1093" s="10"/>
      <c r="L1093" s="8"/>
      <c r="M1093" s="8"/>
      <c r="N1093" s="8"/>
      <c r="O1093" s="8"/>
      <c r="P1093" s="10"/>
      <c r="Q1093" s="8"/>
      <c r="R1093" s="8"/>
      <c r="S1093" s="8"/>
      <c r="T1093" s="8"/>
      <c r="U1093" s="10"/>
      <c r="V1093" s="8"/>
      <c r="W1093" s="8"/>
      <c r="X1093" s="8"/>
      <c r="Y1093" s="8"/>
      <c r="Z1093" s="10"/>
      <c r="AA1093" s="8"/>
    </row>
    <row r="1094" spans="1:27">
      <c r="A1094" s="14"/>
      <c r="B1094" s="2"/>
      <c r="C1094" s="2"/>
      <c r="D1094" s="2"/>
      <c r="E1094" s="2"/>
      <c r="F1094" s="15"/>
      <c r="G1094" s="8"/>
      <c r="H1094" s="8"/>
      <c r="I1094" s="8"/>
      <c r="J1094" s="8"/>
      <c r="K1094" s="10"/>
      <c r="L1094" s="8"/>
      <c r="M1094" s="8"/>
      <c r="N1094" s="8"/>
      <c r="O1094" s="8"/>
      <c r="P1094" s="10"/>
      <c r="Q1094" s="8"/>
      <c r="R1094" s="8"/>
      <c r="S1094" s="8"/>
      <c r="T1094" s="8"/>
      <c r="U1094" s="10"/>
      <c r="V1094" s="8"/>
      <c r="W1094" s="8"/>
      <c r="X1094" s="8"/>
      <c r="Y1094" s="8"/>
      <c r="Z1094" s="10"/>
      <c r="AA1094" s="8"/>
    </row>
    <row r="1095" spans="1:27">
      <c r="A1095" s="14"/>
      <c r="B1095" s="2"/>
      <c r="C1095" s="2"/>
      <c r="D1095" s="2"/>
      <c r="E1095" s="2"/>
      <c r="F1095" s="15"/>
      <c r="G1095" s="8"/>
      <c r="H1095" s="8"/>
      <c r="I1095" s="8"/>
      <c r="J1095" s="8"/>
      <c r="K1095" s="10"/>
      <c r="L1095" s="8"/>
      <c r="M1095" s="8"/>
      <c r="N1095" s="8"/>
      <c r="O1095" s="8"/>
      <c r="P1095" s="10"/>
      <c r="Q1095" s="8"/>
      <c r="R1095" s="8"/>
      <c r="S1095" s="8"/>
      <c r="T1095" s="8"/>
      <c r="U1095" s="10"/>
      <c r="V1095" s="8"/>
      <c r="W1095" s="8"/>
      <c r="X1095" s="8"/>
      <c r="Y1095" s="8"/>
      <c r="Z1095" s="10"/>
      <c r="AA1095" s="8"/>
    </row>
    <row r="1096" spans="1:27">
      <c r="A1096" s="14"/>
      <c r="B1096" s="2"/>
      <c r="C1096" s="2"/>
      <c r="D1096" s="2"/>
      <c r="E1096" s="2"/>
      <c r="F1096" s="15"/>
      <c r="G1096" s="8"/>
      <c r="H1096" s="8"/>
      <c r="I1096" s="8"/>
      <c r="J1096" s="8"/>
      <c r="K1096" s="10"/>
      <c r="L1096" s="8"/>
      <c r="M1096" s="8"/>
      <c r="N1096" s="8"/>
      <c r="O1096" s="8"/>
      <c r="P1096" s="10"/>
      <c r="Q1096" s="8"/>
      <c r="R1096" s="8"/>
      <c r="S1096" s="8"/>
      <c r="T1096" s="8"/>
      <c r="U1096" s="10"/>
      <c r="V1096" s="8"/>
      <c r="W1096" s="8"/>
      <c r="X1096" s="8"/>
      <c r="Y1096" s="8"/>
      <c r="Z1096" s="10"/>
      <c r="AA1096" s="8"/>
    </row>
    <row r="1097" spans="1:27">
      <c r="A1097" s="14"/>
      <c r="B1097" s="2"/>
      <c r="C1097" s="2"/>
      <c r="D1097" s="2"/>
      <c r="E1097" s="2"/>
      <c r="F1097" s="15"/>
      <c r="G1097" s="9"/>
      <c r="H1097" s="9"/>
      <c r="I1097" s="9"/>
      <c r="J1097" s="9"/>
      <c r="K1097" s="11"/>
      <c r="L1097" s="9"/>
      <c r="M1097" s="9"/>
      <c r="N1097" s="9"/>
      <c r="O1097" s="9"/>
      <c r="P1097" s="11"/>
      <c r="Q1097" s="9"/>
      <c r="R1097" s="9"/>
      <c r="S1097" s="9"/>
      <c r="T1097" s="9"/>
      <c r="U1097" s="11"/>
      <c r="V1097" s="9"/>
      <c r="W1097" s="9"/>
      <c r="X1097" s="9"/>
      <c r="Y1097" s="9"/>
      <c r="Z1097" s="11"/>
      <c r="AA1097" s="9"/>
    </row>
    <row r="1098" spans="1:27">
      <c r="A1098" s="14"/>
      <c r="B1098" s="2"/>
      <c r="C1098" s="2"/>
      <c r="D1098" s="2"/>
      <c r="E1098" s="2"/>
      <c r="F1098" s="15"/>
      <c r="G1098" s="9"/>
      <c r="H1098" s="9"/>
      <c r="I1098" s="9"/>
      <c r="J1098" s="9"/>
      <c r="K1098" s="11"/>
      <c r="L1098" s="9"/>
      <c r="M1098" s="9"/>
      <c r="N1098" s="9"/>
      <c r="O1098" s="9"/>
      <c r="P1098" s="11"/>
      <c r="Q1098" s="9"/>
      <c r="R1098" s="9"/>
      <c r="S1098" s="9"/>
      <c r="T1098" s="9"/>
      <c r="U1098" s="11"/>
      <c r="V1098" s="9"/>
      <c r="W1098" s="9"/>
      <c r="X1098" s="9"/>
      <c r="Y1098" s="9"/>
      <c r="Z1098" s="11"/>
      <c r="AA1098" s="9"/>
    </row>
    <row r="1099" spans="1:27">
      <c r="A1099" s="14"/>
      <c r="B1099" s="2"/>
      <c r="C1099" s="2"/>
      <c r="D1099" s="2"/>
      <c r="E1099" s="2"/>
      <c r="F1099" s="15"/>
      <c r="G1099" s="9"/>
      <c r="H1099" s="9"/>
      <c r="I1099" s="9"/>
      <c r="J1099" s="9"/>
      <c r="K1099" s="11"/>
      <c r="L1099" s="9"/>
      <c r="M1099" s="9"/>
      <c r="N1099" s="9"/>
      <c r="O1099" s="9"/>
      <c r="P1099" s="11"/>
      <c r="Q1099" s="9"/>
      <c r="R1099" s="9"/>
      <c r="S1099" s="9"/>
      <c r="T1099" s="9"/>
      <c r="U1099" s="11"/>
      <c r="V1099" s="9"/>
      <c r="W1099" s="9"/>
      <c r="X1099" s="9"/>
      <c r="Y1099" s="9"/>
      <c r="Z1099" s="11"/>
      <c r="AA1099" s="9"/>
    </row>
    <row r="1100" spans="1:27">
      <c r="A1100" s="14"/>
      <c r="B1100" s="2"/>
      <c r="C1100" s="2"/>
      <c r="D1100" s="2"/>
      <c r="E1100" s="2"/>
      <c r="F1100" s="15"/>
      <c r="G1100" s="9"/>
      <c r="H1100" s="9"/>
      <c r="I1100" s="9"/>
      <c r="J1100" s="9"/>
      <c r="K1100" s="11"/>
      <c r="L1100" s="9"/>
      <c r="M1100" s="9"/>
      <c r="N1100" s="9"/>
      <c r="O1100" s="9"/>
      <c r="P1100" s="11"/>
      <c r="Q1100" s="9"/>
      <c r="R1100" s="9"/>
      <c r="S1100" s="9"/>
      <c r="T1100" s="9"/>
      <c r="U1100" s="11"/>
      <c r="V1100" s="9"/>
      <c r="W1100" s="9"/>
      <c r="X1100" s="9"/>
      <c r="Y1100" s="9"/>
      <c r="Z1100" s="11"/>
      <c r="AA1100" s="9"/>
    </row>
    <row r="1101" spans="1:27">
      <c r="A1101" s="14"/>
      <c r="B1101" s="2"/>
      <c r="C1101" s="2"/>
      <c r="D1101" s="2"/>
      <c r="E1101" s="2"/>
      <c r="F1101" s="15"/>
      <c r="G1101" s="9"/>
      <c r="H1101" s="9"/>
      <c r="I1101" s="9"/>
      <c r="J1101" s="9"/>
      <c r="K1101" s="11"/>
      <c r="L1101" s="9"/>
      <c r="M1101" s="9"/>
      <c r="N1101" s="9"/>
      <c r="O1101" s="9"/>
      <c r="P1101" s="11"/>
      <c r="Q1101" s="9"/>
      <c r="R1101" s="9"/>
      <c r="S1101" s="9"/>
      <c r="T1101" s="9"/>
      <c r="U1101" s="11"/>
      <c r="V1101" s="9"/>
      <c r="W1101" s="9"/>
      <c r="X1101" s="9"/>
      <c r="Y1101" s="9"/>
      <c r="Z1101" s="11"/>
      <c r="AA1101" s="9"/>
    </row>
    <row r="1102" spans="1:27">
      <c r="A1102" s="14"/>
      <c r="B1102" s="2"/>
      <c r="C1102" s="2"/>
      <c r="D1102" s="2"/>
      <c r="E1102" s="2"/>
      <c r="F1102" s="15"/>
      <c r="G1102" s="8"/>
      <c r="H1102" s="8"/>
      <c r="I1102" s="8"/>
      <c r="J1102" s="8"/>
      <c r="K1102" s="10"/>
      <c r="L1102" s="8"/>
      <c r="M1102" s="8"/>
      <c r="N1102" s="8"/>
      <c r="O1102" s="8"/>
      <c r="P1102" s="10"/>
      <c r="Q1102" s="8"/>
      <c r="R1102" s="8"/>
      <c r="S1102" s="8"/>
      <c r="T1102" s="8"/>
      <c r="U1102" s="10"/>
      <c r="V1102" s="8"/>
      <c r="W1102" s="8"/>
      <c r="X1102" s="8"/>
      <c r="Y1102" s="8"/>
      <c r="Z1102" s="10"/>
      <c r="AA1102" s="8"/>
    </row>
    <row r="1103" spans="1:27">
      <c r="A1103" s="14"/>
      <c r="B1103" s="2"/>
      <c r="C1103" s="2"/>
      <c r="D1103" s="2"/>
      <c r="E1103" s="2"/>
      <c r="F1103" s="15"/>
      <c r="G1103" s="8"/>
      <c r="H1103" s="8"/>
      <c r="I1103" s="8"/>
      <c r="J1103" s="8"/>
      <c r="K1103" s="10"/>
      <c r="L1103" s="8"/>
      <c r="M1103" s="8"/>
      <c r="N1103" s="8"/>
      <c r="O1103" s="8"/>
      <c r="P1103" s="10"/>
      <c r="Q1103" s="8"/>
      <c r="R1103" s="8"/>
      <c r="S1103" s="8"/>
      <c r="T1103" s="8"/>
      <c r="U1103" s="10"/>
      <c r="V1103" s="8"/>
      <c r="W1103" s="8"/>
      <c r="X1103" s="8"/>
      <c r="Y1103" s="8"/>
      <c r="Z1103" s="10"/>
      <c r="AA1103" s="8"/>
    </row>
    <row r="1104" spans="1:27">
      <c r="A1104" s="14"/>
      <c r="B1104" s="2"/>
      <c r="C1104" s="2"/>
      <c r="D1104" s="2"/>
      <c r="E1104" s="2"/>
      <c r="F1104" s="15"/>
      <c r="G1104" s="8"/>
      <c r="H1104" s="8"/>
      <c r="I1104" s="8"/>
      <c r="J1104" s="8"/>
      <c r="K1104" s="10"/>
      <c r="L1104" s="8"/>
      <c r="M1104" s="8"/>
      <c r="N1104" s="8"/>
      <c r="O1104" s="8"/>
      <c r="P1104" s="10"/>
      <c r="Q1104" s="8"/>
      <c r="R1104" s="8"/>
      <c r="S1104" s="8"/>
      <c r="T1104" s="8"/>
      <c r="U1104" s="10"/>
      <c r="V1104" s="8"/>
      <c r="W1104" s="8"/>
      <c r="X1104" s="8"/>
      <c r="Y1104" s="8"/>
      <c r="Z1104" s="10"/>
      <c r="AA1104" s="8"/>
    </row>
    <row r="1105" spans="1:27">
      <c r="A1105" s="14"/>
      <c r="B1105" s="2"/>
      <c r="C1105" s="2"/>
      <c r="D1105" s="2"/>
      <c r="E1105" s="2"/>
      <c r="F1105" s="15"/>
      <c r="G1105" s="8"/>
      <c r="H1105" s="8"/>
      <c r="I1105" s="8"/>
      <c r="J1105" s="8"/>
      <c r="K1105" s="10"/>
      <c r="L1105" s="8"/>
      <c r="M1105" s="8"/>
      <c r="N1105" s="8"/>
      <c r="O1105" s="8"/>
      <c r="P1105" s="10"/>
      <c r="Q1105" s="8"/>
      <c r="R1105" s="8"/>
      <c r="S1105" s="8"/>
      <c r="T1105" s="8"/>
      <c r="U1105" s="10"/>
      <c r="V1105" s="8"/>
      <c r="W1105" s="8"/>
      <c r="X1105" s="8"/>
      <c r="Y1105" s="8"/>
      <c r="Z1105" s="10"/>
      <c r="AA1105" s="8"/>
    </row>
    <row r="1106" spans="1:27">
      <c r="A1106" s="14"/>
      <c r="B1106" s="2"/>
      <c r="C1106" s="2"/>
      <c r="D1106" s="2"/>
      <c r="E1106" s="2"/>
      <c r="F1106" s="15"/>
      <c r="G1106" s="8"/>
      <c r="H1106" s="8"/>
      <c r="I1106" s="8"/>
      <c r="J1106" s="8"/>
      <c r="K1106" s="10"/>
      <c r="L1106" s="8"/>
      <c r="M1106" s="8"/>
      <c r="N1106" s="8"/>
      <c r="O1106" s="8"/>
      <c r="P1106" s="10"/>
      <c r="Q1106" s="8"/>
      <c r="R1106" s="8"/>
      <c r="S1106" s="8"/>
      <c r="T1106" s="8"/>
      <c r="U1106" s="10"/>
      <c r="V1106" s="8"/>
      <c r="W1106" s="8"/>
      <c r="X1106" s="8"/>
      <c r="Y1106" s="8"/>
      <c r="Z1106" s="10"/>
      <c r="AA1106" s="8"/>
    </row>
    <row r="1107" spans="1:27">
      <c r="A1107" s="14"/>
      <c r="B1107" s="2"/>
      <c r="C1107" s="2"/>
      <c r="D1107" s="2"/>
      <c r="E1107" s="2"/>
      <c r="F1107" s="15"/>
      <c r="G1107" s="9"/>
      <c r="H1107" s="9"/>
      <c r="I1107" s="9"/>
      <c r="J1107" s="9"/>
      <c r="K1107" s="11"/>
      <c r="L1107" s="9"/>
      <c r="M1107" s="9"/>
      <c r="N1107" s="9"/>
      <c r="O1107" s="9"/>
      <c r="P1107" s="11"/>
      <c r="Q1107" s="9"/>
      <c r="R1107" s="9"/>
      <c r="S1107" s="9"/>
      <c r="T1107" s="9"/>
      <c r="U1107" s="11"/>
      <c r="V1107" s="9"/>
      <c r="W1107" s="9"/>
      <c r="X1107" s="9"/>
      <c r="Y1107" s="9"/>
      <c r="Z1107" s="11"/>
      <c r="AA1107" s="9"/>
    </row>
    <row r="1108" spans="1:27">
      <c r="A1108" s="14"/>
      <c r="B1108" s="2"/>
      <c r="C1108" s="2"/>
      <c r="D1108" s="2"/>
      <c r="E1108" s="2"/>
      <c r="F1108" s="15"/>
      <c r="G1108" s="9"/>
      <c r="H1108" s="9"/>
      <c r="I1108" s="9"/>
      <c r="J1108" s="9"/>
      <c r="K1108" s="11"/>
      <c r="L1108" s="9"/>
      <c r="M1108" s="9"/>
      <c r="N1108" s="9"/>
      <c r="O1108" s="9"/>
      <c r="P1108" s="11"/>
      <c r="Q1108" s="9"/>
      <c r="R1108" s="9"/>
      <c r="S1108" s="9"/>
      <c r="T1108" s="9"/>
      <c r="U1108" s="11"/>
      <c r="V1108" s="9"/>
      <c r="W1108" s="9"/>
      <c r="X1108" s="9"/>
      <c r="Y1108" s="9"/>
      <c r="Z1108" s="11"/>
      <c r="AA1108" s="9"/>
    </row>
    <row r="1109" spans="1:27">
      <c r="A1109" s="14"/>
      <c r="B1109" s="2"/>
      <c r="C1109" s="2"/>
      <c r="D1109" s="2"/>
      <c r="E1109" s="2"/>
      <c r="F1109" s="15"/>
      <c r="G1109" s="9"/>
      <c r="H1109" s="9"/>
      <c r="I1109" s="9"/>
      <c r="J1109" s="9"/>
      <c r="K1109" s="11"/>
      <c r="L1109" s="9"/>
      <c r="M1109" s="9"/>
      <c r="N1109" s="9"/>
      <c r="O1109" s="9"/>
      <c r="P1109" s="11"/>
      <c r="Q1109" s="9"/>
      <c r="R1109" s="9"/>
      <c r="S1109" s="9"/>
      <c r="T1109" s="9"/>
      <c r="U1109" s="11"/>
      <c r="V1109" s="9"/>
      <c r="W1109" s="9"/>
      <c r="X1109" s="9"/>
      <c r="Y1109" s="9"/>
      <c r="Z1109" s="11"/>
      <c r="AA1109" s="9"/>
    </row>
    <row r="1110" spans="1:27">
      <c r="A1110" s="14"/>
      <c r="B1110" s="2"/>
      <c r="C1110" s="2"/>
      <c r="D1110" s="2"/>
      <c r="E1110" s="2"/>
      <c r="F1110" s="15"/>
      <c r="G1110" s="9"/>
      <c r="H1110" s="9"/>
      <c r="I1110" s="9"/>
      <c r="J1110" s="9"/>
      <c r="K1110" s="11"/>
      <c r="L1110" s="9"/>
      <c r="M1110" s="9"/>
      <c r="N1110" s="9"/>
      <c r="O1110" s="9"/>
      <c r="P1110" s="11"/>
      <c r="Q1110" s="9"/>
      <c r="R1110" s="9"/>
      <c r="S1110" s="9"/>
      <c r="T1110" s="9"/>
      <c r="U1110" s="11"/>
      <c r="V1110" s="9"/>
      <c r="W1110" s="9"/>
      <c r="X1110" s="9"/>
      <c r="Y1110" s="9"/>
      <c r="Z1110" s="11"/>
      <c r="AA1110" s="9"/>
    </row>
    <row r="1111" spans="1:27">
      <c r="A1111" s="14"/>
      <c r="B1111" s="2"/>
      <c r="C1111" s="2"/>
      <c r="D1111" s="2"/>
      <c r="E1111" s="2"/>
      <c r="F1111" s="15"/>
      <c r="G1111" s="9"/>
      <c r="H1111" s="9"/>
      <c r="I1111" s="9"/>
      <c r="J1111" s="9"/>
      <c r="K1111" s="11"/>
      <c r="L1111" s="9"/>
      <c r="M1111" s="9"/>
      <c r="N1111" s="9"/>
      <c r="O1111" s="9"/>
      <c r="P1111" s="11"/>
      <c r="Q1111" s="9"/>
      <c r="R1111" s="9"/>
      <c r="S1111" s="9"/>
      <c r="T1111" s="9"/>
      <c r="U1111" s="11"/>
      <c r="V1111" s="9"/>
      <c r="W1111" s="9"/>
      <c r="X1111" s="9"/>
      <c r="Y1111" s="9"/>
      <c r="Z1111" s="11"/>
      <c r="AA1111" s="9"/>
    </row>
    <row r="1112" spans="1:27">
      <c r="A1112" s="14"/>
      <c r="B1112" s="2"/>
      <c r="C1112" s="2"/>
      <c r="D1112" s="2"/>
      <c r="E1112" s="2"/>
      <c r="F1112" s="15"/>
      <c r="G1112" s="8"/>
      <c r="H1112" s="8"/>
      <c r="I1112" s="8"/>
      <c r="J1112" s="8"/>
      <c r="K1112" s="10"/>
      <c r="L1112" s="8"/>
      <c r="M1112" s="8"/>
      <c r="N1112" s="8"/>
      <c r="O1112" s="8"/>
      <c r="P1112" s="10"/>
      <c r="Q1112" s="8"/>
      <c r="R1112" s="8"/>
      <c r="S1112" s="8"/>
      <c r="T1112" s="8"/>
      <c r="U1112" s="10"/>
      <c r="V1112" s="8"/>
      <c r="W1112" s="8"/>
      <c r="X1112" s="8"/>
      <c r="Y1112" s="8"/>
      <c r="Z1112" s="10"/>
      <c r="AA1112" s="8"/>
    </row>
    <row r="1113" spans="1:27">
      <c r="A1113" s="14"/>
      <c r="B1113" s="2"/>
      <c r="C1113" s="2"/>
      <c r="D1113" s="2"/>
      <c r="E1113" s="2"/>
      <c r="F1113" s="15"/>
      <c r="G1113" s="8"/>
      <c r="H1113" s="8"/>
      <c r="I1113" s="8"/>
      <c r="J1113" s="8"/>
      <c r="K1113" s="10"/>
      <c r="L1113" s="8"/>
      <c r="M1113" s="8"/>
      <c r="N1113" s="8"/>
      <c r="O1113" s="8"/>
      <c r="P1113" s="10"/>
      <c r="Q1113" s="8"/>
      <c r="R1113" s="8"/>
      <c r="S1113" s="8"/>
      <c r="T1113" s="8"/>
      <c r="U1113" s="10"/>
      <c r="V1113" s="8"/>
      <c r="W1113" s="8"/>
      <c r="X1113" s="8"/>
      <c r="Y1113" s="8"/>
      <c r="Z1113" s="10"/>
      <c r="AA1113" s="8"/>
    </row>
    <row r="1114" spans="1:27">
      <c r="A1114" s="14"/>
      <c r="B1114" s="2"/>
      <c r="C1114" s="2"/>
      <c r="D1114" s="2"/>
      <c r="E1114" s="2"/>
      <c r="F1114" s="15"/>
      <c r="G1114" s="8"/>
      <c r="H1114" s="8"/>
      <c r="I1114" s="8"/>
      <c r="J1114" s="8"/>
      <c r="K1114" s="10"/>
      <c r="L1114" s="8"/>
      <c r="M1114" s="8"/>
      <c r="N1114" s="8"/>
      <c r="O1114" s="8"/>
      <c r="P1114" s="10"/>
      <c r="Q1114" s="8"/>
      <c r="R1114" s="8"/>
      <c r="S1114" s="8"/>
      <c r="T1114" s="8"/>
      <c r="U1114" s="10"/>
      <c r="V1114" s="8"/>
      <c r="W1114" s="8"/>
      <c r="X1114" s="8"/>
      <c r="Y1114" s="8"/>
      <c r="Z1114" s="10"/>
      <c r="AA1114" s="8"/>
    </row>
    <row r="1115" spans="1:27">
      <c r="A1115" s="14"/>
      <c r="B1115" s="2"/>
      <c r="C1115" s="2"/>
      <c r="D1115" s="2"/>
      <c r="E1115" s="2"/>
      <c r="F1115" s="15"/>
      <c r="G1115" s="8"/>
      <c r="H1115" s="8"/>
      <c r="I1115" s="8"/>
      <c r="J1115" s="8"/>
      <c r="K1115" s="10"/>
      <c r="L1115" s="8"/>
      <c r="M1115" s="8"/>
      <c r="N1115" s="8"/>
      <c r="O1115" s="8"/>
      <c r="P1115" s="10"/>
      <c r="Q1115" s="8"/>
      <c r="R1115" s="8"/>
      <c r="S1115" s="8"/>
      <c r="T1115" s="8"/>
      <c r="U1115" s="10"/>
      <c r="V1115" s="8"/>
      <c r="W1115" s="8"/>
      <c r="X1115" s="8"/>
      <c r="Y1115" s="8"/>
      <c r="Z1115" s="10"/>
      <c r="AA1115" s="8"/>
    </row>
    <row r="1116" spans="1:27">
      <c r="A1116" s="14"/>
      <c r="B1116" s="2"/>
      <c r="C1116" s="2"/>
      <c r="D1116" s="2"/>
      <c r="E1116" s="2"/>
      <c r="F1116" s="15"/>
      <c r="G1116" s="8"/>
      <c r="H1116" s="8"/>
      <c r="I1116" s="8"/>
      <c r="J1116" s="8"/>
      <c r="K1116" s="10"/>
      <c r="L1116" s="8"/>
      <c r="M1116" s="8"/>
      <c r="N1116" s="8"/>
      <c r="O1116" s="8"/>
      <c r="P1116" s="10"/>
      <c r="Q1116" s="8"/>
      <c r="R1116" s="8"/>
      <c r="S1116" s="8"/>
      <c r="T1116" s="8"/>
      <c r="U1116" s="10"/>
      <c r="V1116" s="8"/>
      <c r="W1116" s="8"/>
      <c r="X1116" s="8"/>
      <c r="Y1116" s="8"/>
      <c r="Z1116" s="10"/>
      <c r="AA1116" s="8"/>
    </row>
    <row r="1117" spans="1:27">
      <c r="A1117" s="14"/>
      <c r="B1117" s="2"/>
      <c r="C1117" s="2"/>
      <c r="D1117" s="2"/>
      <c r="E1117" s="2"/>
      <c r="F1117" s="15"/>
      <c r="G1117" s="9"/>
      <c r="H1117" s="9"/>
      <c r="I1117" s="9"/>
      <c r="J1117" s="9"/>
      <c r="K1117" s="11"/>
      <c r="L1117" s="9"/>
      <c r="M1117" s="9"/>
      <c r="N1117" s="9"/>
      <c r="O1117" s="9"/>
      <c r="P1117" s="11"/>
      <c r="Q1117" s="9"/>
      <c r="R1117" s="9"/>
      <c r="S1117" s="9"/>
      <c r="T1117" s="9"/>
      <c r="U1117" s="11"/>
      <c r="V1117" s="9"/>
      <c r="W1117" s="9"/>
      <c r="X1117" s="9"/>
      <c r="Y1117" s="9"/>
      <c r="Z1117" s="11"/>
      <c r="AA1117" s="9"/>
    </row>
    <row r="1118" spans="1:27">
      <c r="A1118" s="14"/>
      <c r="B1118" s="2"/>
      <c r="C1118" s="2"/>
      <c r="D1118" s="2"/>
      <c r="E1118" s="2"/>
      <c r="F1118" s="15"/>
      <c r="G1118" s="9"/>
      <c r="H1118" s="9"/>
      <c r="I1118" s="9"/>
      <c r="J1118" s="9"/>
      <c r="K1118" s="11"/>
      <c r="L1118" s="9"/>
      <c r="M1118" s="9"/>
      <c r="N1118" s="9"/>
      <c r="O1118" s="9"/>
      <c r="P1118" s="11"/>
      <c r="Q1118" s="9"/>
      <c r="R1118" s="9"/>
      <c r="S1118" s="9"/>
      <c r="T1118" s="9"/>
      <c r="U1118" s="11"/>
      <c r="V1118" s="9"/>
      <c r="W1118" s="9"/>
      <c r="X1118" s="9"/>
      <c r="Y1118" s="9"/>
      <c r="Z1118" s="11"/>
      <c r="AA1118" s="9"/>
    </row>
    <row r="1119" spans="1:27">
      <c r="A1119" s="14"/>
      <c r="B1119" s="2"/>
      <c r="C1119" s="2"/>
      <c r="D1119" s="2"/>
      <c r="E1119" s="2"/>
      <c r="F1119" s="15"/>
      <c r="G1119" s="9"/>
      <c r="H1119" s="9"/>
      <c r="I1119" s="9"/>
      <c r="J1119" s="9"/>
      <c r="K1119" s="11"/>
      <c r="L1119" s="9"/>
      <c r="M1119" s="9"/>
      <c r="N1119" s="9"/>
      <c r="O1119" s="9"/>
      <c r="P1119" s="11"/>
      <c r="Q1119" s="9"/>
      <c r="R1119" s="9"/>
      <c r="S1119" s="9"/>
      <c r="T1119" s="9"/>
      <c r="U1119" s="11"/>
      <c r="V1119" s="9"/>
      <c r="W1119" s="9"/>
      <c r="X1119" s="9"/>
      <c r="Y1119" s="9"/>
      <c r="Z1119" s="11"/>
      <c r="AA1119" s="9"/>
    </row>
    <row r="1120" spans="1:27">
      <c r="A1120" s="14"/>
      <c r="B1120" s="2"/>
      <c r="C1120" s="2"/>
      <c r="D1120" s="2"/>
      <c r="E1120" s="2"/>
      <c r="F1120" s="15"/>
      <c r="G1120" s="9"/>
      <c r="H1120" s="9"/>
      <c r="I1120" s="9"/>
      <c r="J1120" s="9"/>
      <c r="K1120" s="11"/>
      <c r="L1120" s="9"/>
      <c r="M1120" s="9"/>
      <c r="N1120" s="9"/>
      <c r="O1120" s="9"/>
      <c r="P1120" s="11"/>
      <c r="Q1120" s="9"/>
      <c r="R1120" s="9"/>
      <c r="S1120" s="9"/>
      <c r="T1120" s="9"/>
      <c r="U1120" s="11"/>
      <c r="V1120" s="9"/>
      <c r="W1120" s="9"/>
      <c r="X1120" s="9"/>
      <c r="Y1120" s="9"/>
      <c r="Z1120" s="11"/>
      <c r="AA1120" s="9"/>
    </row>
    <row r="1121" spans="1:27">
      <c r="A1121" s="14"/>
      <c r="B1121" s="2"/>
      <c r="C1121" s="2"/>
      <c r="D1121" s="2"/>
      <c r="E1121" s="2"/>
      <c r="F1121" s="15"/>
      <c r="G1121" s="9"/>
      <c r="H1121" s="9"/>
      <c r="I1121" s="9"/>
      <c r="J1121" s="9"/>
      <c r="K1121" s="11"/>
      <c r="L1121" s="9"/>
      <c r="M1121" s="9"/>
      <c r="N1121" s="9"/>
      <c r="O1121" s="9"/>
      <c r="P1121" s="11"/>
      <c r="Q1121" s="9"/>
      <c r="R1121" s="9"/>
      <c r="S1121" s="9"/>
      <c r="T1121" s="9"/>
      <c r="U1121" s="11"/>
      <c r="V1121" s="9"/>
      <c r="W1121" s="9"/>
      <c r="X1121" s="9"/>
      <c r="Y1121" s="9"/>
      <c r="Z1121" s="11"/>
      <c r="AA1121" s="9"/>
    </row>
    <row r="1122" spans="1:27">
      <c r="A1122" s="14"/>
      <c r="B1122" s="2"/>
      <c r="C1122" s="2"/>
      <c r="D1122" s="2"/>
      <c r="E1122" s="2"/>
      <c r="F1122" s="15"/>
      <c r="G1122" s="8"/>
      <c r="H1122" s="8"/>
      <c r="I1122" s="8"/>
      <c r="J1122" s="8"/>
      <c r="K1122" s="10"/>
      <c r="L1122" s="8"/>
      <c r="M1122" s="8"/>
      <c r="N1122" s="8"/>
      <c r="O1122" s="8"/>
      <c r="P1122" s="10"/>
      <c r="Q1122" s="8"/>
      <c r="R1122" s="8"/>
      <c r="S1122" s="8"/>
      <c r="T1122" s="8"/>
      <c r="U1122" s="10"/>
      <c r="V1122" s="8"/>
      <c r="W1122" s="8"/>
      <c r="X1122" s="8"/>
      <c r="Y1122" s="8"/>
      <c r="Z1122" s="10"/>
      <c r="AA1122" s="8"/>
    </row>
    <row r="1123" spans="1:27">
      <c r="A1123" s="14"/>
      <c r="B1123" s="2"/>
      <c r="C1123" s="2"/>
      <c r="D1123" s="2"/>
      <c r="E1123" s="2"/>
      <c r="F1123" s="15"/>
      <c r="G1123" s="8"/>
      <c r="H1123" s="8"/>
      <c r="I1123" s="8"/>
      <c r="J1123" s="8"/>
      <c r="K1123" s="10"/>
      <c r="L1123" s="8"/>
      <c r="M1123" s="8"/>
      <c r="N1123" s="8"/>
      <c r="O1123" s="8"/>
      <c r="P1123" s="10"/>
      <c r="Q1123" s="8"/>
      <c r="R1123" s="8"/>
      <c r="S1123" s="8"/>
      <c r="T1123" s="8"/>
      <c r="U1123" s="10"/>
      <c r="V1123" s="8"/>
      <c r="W1123" s="8"/>
      <c r="X1123" s="8"/>
      <c r="Y1123" s="8"/>
      <c r="Z1123" s="10"/>
      <c r="AA1123" s="8"/>
    </row>
    <row r="1124" spans="1:27">
      <c r="A1124" s="14"/>
      <c r="B1124" s="2"/>
      <c r="C1124" s="2"/>
      <c r="D1124" s="2"/>
      <c r="E1124" s="2"/>
      <c r="F1124" s="15"/>
      <c r="G1124" s="8"/>
      <c r="H1124" s="8"/>
      <c r="I1124" s="8"/>
      <c r="J1124" s="8"/>
      <c r="K1124" s="10"/>
      <c r="L1124" s="8"/>
      <c r="M1124" s="8"/>
      <c r="N1124" s="8"/>
      <c r="O1124" s="8"/>
      <c r="P1124" s="10"/>
      <c r="Q1124" s="8"/>
      <c r="R1124" s="8"/>
      <c r="S1124" s="8"/>
      <c r="T1124" s="8"/>
      <c r="U1124" s="10"/>
      <c r="V1124" s="8"/>
      <c r="W1124" s="8"/>
      <c r="X1124" s="8"/>
      <c r="Y1124" s="8"/>
      <c r="Z1124" s="10"/>
      <c r="AA1124" s="8"/>
    </row>
    <row r="1125" spans="1:27">
      <c r="A1125" s="14"/>
      <c r="B1125" s="2"/>
      <c r="C1125" s="2"/>
      <c r="D1125" s="2"/>
      <c r="E1125" s="2"/>
      <c r="F1125" s="15"/>
      <c r="G1125" s="8"/>
      <c r="H1125" s="8"/>
      <c r="I1125" s="8"/>
      <c r="J1125" s="8"/>
      <c r="K1125" s="10"/>
      <c r="L1125" s="8"/>
      <c r="M1125" s="8"/>
      <c r="N1125" s="8"/>
      <c r="O1125" s="8"/>
      <c r="P1125" s="10"/>
      <c r="Q1125" s="8"/>
      <c r="R1125" s="8"/>
      <c r="S1125" s="8"/>
      <c r="T1125" s="8"/>
      <c r="U1125" s="10"/>
      <c r="V1125" s="8"/>
      <c r="W1125" s="8"/>
      <c r="X1125" s="8"/>
      <c r="Y1125" s="8"/>
      <c r="Z1125" s="10"/>
      <c r="AA1125" s="8"/>
    </row>
    <row r="1126" spans="1:27">
      <c r="A1126" s="14"/>
      <c r="B1126" s="2"/>
      <c r="C1126" s="2"/>
      <c r="D1126" s="2"/>
      <c r="E1126" s="2"/>
      <c r="F1126" s="15"/>
      <c r="G1126" s="8"/>
      <c r="H1126" s="8"/>
      <c r="I1126" s="8"/>
      <c r="J1126" s="8"/>
      <c r="K1126" s="10"/>
      <c r="L1126" s="8"/>
      <c r="M1126" s="8"/>
      <c r="N1126" s="8"/>
      <c r="O1126" s="8"/>
      <c r="P1126" s="10"/>
      <c r="Q1126" s="8"/>
      <c r="R1126" s="8"/>
      <c r="S1126" s="8"/>
      <c r="T1126" s="8"/>
      <c r="U1126" s="10"/>
      <c r="V1126" s="8"/>
      <c r="W1126" s="8"/>
      <c r="X1126" s="8"/>
      <c r="Y1126" s="8"/>
      <c r="Z1126" s="10"/>
      <c r="AA1126" s="8"/>
    </row>
    <row r="1127" spans="1:27">
      <c r="A1127" s="14"/>
      <c r="B1127" s="2"/>
      <c r="C1127" s="2"/>
      <c r="D1127" s="2"/>
      <c r="E1127" s="2"/>
      <c r="F1127" s="15"/>
      <c r="G1127" s="9"/>
      <c r="H1127" s="9"/>
      <c r="I1127" s="9"/>
      <c r="J1127" s="9"/>
      <c r="K1127" s="11"/>
      <c r="L1127" s="9"/>
      <c r="M1127" s="9"/>
      <c r="N1127" s="9"/>
      <c r="O1127" s="9"/>
      <c r="P1127" s="11"/>
      <c r="Q1127" s="9"/>
      <c r="R1127" s="9"/>
      <c r="S1127" s="9"/>
      <c r="T1127" s="9"/>
      <c r="U1127" s="11"/>
      <c r="V1127" s="9"/>
      <c r="W1127" s="9"/>
      <c r="X1127" s="9"/>
      <c r="Y1127" s="9"/>
      <c r="Z1127" s="11"/>
      <c r="AA1127" s="9"/>
    </row>
    <row r="1128" spans="1:27">
      <c r="A1128" s="14"/>
      <c r="B1128" s="2"/>
      <c r="C1128" s="2"/>
      <c r="D1128" s="2"/>
      <c r="E1128" s="2"/>
      <c r="F1128" s="15"/>
      <c r="G1128" s="9"/>
      <c r="H1128" s="9"/>
      <c r="I1128" s="9"/>
      <c r="J1128" s="9"/>
      <c r="K1128" s="11"/>
      <c r="L1128" s="9"/>
      <c r="M1128" s="9"/>
      <c r="N1128" s="9"/>
      <c r="O1128" s="9"/>
      <c r="P1128" s="11"/>
      <c r="Q1128" s="9"/>
      <c r="R1128" s="9"/>
      <c r="S1128" s="9"/>
      <c r="T1128" s="9"/>
      <c r="U1128" s="11"/>
      <c r="V1128" s="9"/>
      <c r="W1128" s="9"/>
      <c r="X1128" s="9"/>
      <c r="Y1128" s="9"/>
      <c r="Z1128" s="11"/>
      <c r="AA1128" s="9"/>
    </row>
    <row r="1129" spans="1:27">
      <c r="A1129" s="14"/>
      <c r="B1129" s="2"/>
      <c r="C1129" s="2"/>
      <c r="D1129" s="2"/>
      <c r="E1129" s="2"/>
      <c r="F1129" s="15"/>
      <c r="G1129" s="9"/>
      <c r="H1129" s="9"/>
      <c r="I1129" s="9"/>
      <c r="J1129" s="9"/>
      <c r="K1129" s="11"/>
      <c r="L1129" s="9"/>
      <c r="M1129" s="9"/>
      <c r="N1129" s="9"/>
      <c r="O1129" s="9"/>
      <c r="P1129" s="11"/>
      <c r="Q1129" s="9"/>
      <c r="R1129" s="9"/>
      <c r="S1129" s="9"/>
      <c r="T1129" s="9"/>
      <c r="U1129" s="11"/>
      <c r="V1129" s="9"/>
      <c r="W1129" s="9"/>
      <c r="X1129" s="9"/>
      <c r="Y1129" s="9"/>
      <c r="Z1129" s="11"/>
      <c r="AA1129" s="9"/>
    </row>
    <row r="1130" spans="1:27">
      <c r="A1130" s="14"/>
      <c r="B1130" s="2"/>
      <c r="C1130" s="2"/>
      <c r="D1130" s="2"/>
      <c r="E1130" s="2"/>
      <c r="F1130" s="15"/>
      <c r="G1130" s="9"/>
      <c r="H1130" s="9"/>
      <c r="I1130" s="9"/>
      <c r="J1130" s="9"/>
      <c r="K1130" s="11"/>
      <c r="L1130" s="9"/>
      <c r="M1130" s="9"/>
      <c r="N1130" s="9"/>
      <c r="O1130" s="9"/>
      <c r="P1130" s="11"/>
      <c r="Q1130" s="9"/>
      <c r="R1130" s="9"/>
      <c r="S1130" s="9"/>
      <c r="T1130" s="9"/>
      <c r="U1130" s="11"/>
      <c r="V1130" s="9"/>
      <c r="W1130" s="9"/>
      <c r="X1130" s="9"/>
      <c r="Y1130" s="9"/>
      <c r="Z1130" s="11"/>
      <c r="AA1130" s="9"/>
    </row>
    <row r="1131" spans="1:27">
      <c r="A1131" s="14"/>
      <c r="B1131" s="2"/>
      <c r="C1131" s="2"/>
      <c r="D1131" s="2"/>
      <c r="E1131" s="2"/>
      <c r="F1131" s="15"/>
      <c r="G1131" s="9"/>
      <c r="H1131" s="9"/>
      <c r="I1131" s="9"/>
      <c r="J1131" s="9"/>
      <c r="K1131" s="11"/>
      <c r="L1131" s="9"/>
      <c r="M1131" s="9"/>
      <c r="N1131" s="9"/>
      <c r="O1131" s="9"/>
      <c r="P1131" s="11"/>
      <c r="Q1131" s="9"/>
      <c r="R1131" s="9"/>
      <c r="S1131" s="9"/>
      <c r="T1131" s="9"/>
      <c r="U1131" s="11"/>
      <c r="V1131" s="9"/>
      <c r="W1131" s="9"/>
      <c r="X1131" s="9"/>
      <c r="Y1131" s="9"/>
      <c r="Z1131" s="11"/>
      <c r="AA1131" s="9"/>
    </row>
    <row r="1132" spans="1:27">
      <c r="A1132" s="14"/>
      <c r="B1132" s="2"/>
      <c r="C1132" s="2"/>
      <c r="D1132" s="2"/>
      <c r="E1132" s="2"/>
      <c r="F1132" s="15"/>
      <c r="G1132" s="8"/>
      <c r="H1132" s="8"/>
      <c r="I1132" s="8"/>
      <c r="J1132" s="8"/>
      <c r="K1132" s="10"/>
      <c r="L1132" s="8"/>
      <c r="M1132" s="8"/>
      <c r="N1132" s="8"/>
      <c r="O1132" s="8"/>
      <c r="P1132" s="10"/>
      <c r="Q1132" s="8"/>
      <c r="R1132" s="8"/>
      <c r="S1132" s="8"/>
      <c r="T1132" s="8"/>
      <c r="U1132" s="10"/>
      <c r="V1132" s="8"/>
      <c r="W1132" s="8"/>
      <c r="X1132" s="8"/>
      <c r="Y1132" s="8"/>
      <c r="Z1132" s="10"/>
      <c r="AA1132" s="8"/>
    </row>
    <row r="1133" spans="1:27">
      <c r="A1133" s="14"/>
      <c r="B1133" s="2"/>
      <c r="C1133" s="2"/>
      <c r="D1133" s="2"/>
      <c r="E1133" s="2"/>
      <c r="F1133" s="15"/>
      <c r="G1133" s="8"/>
      <c r="H1133" s="8"/>
      <c r="I1133" s="8"/>
      <c r="J1133" s="8"/>
      <c r="K1133" s="10"/>
      <c r="L1133" s="8"/>
      <c r="M1133" s="8"/>
      <c r="N1133" s="8"/>
      <c r="O1133" s="8"/>
      <c r="P1133" s="10"/>
      <c r="Q1133" s="8"/>
      <c r="R1133" s="8"/>
      <c r="S1133" s="8"/>
      <c r="T1133" s="8"/>
      <c r="U1133" s="10"/>
      <c r="V1133" s="8"/>
      <c r="W1133" s="8"/>
      <c r="X1133" s="8"/>
      <c r="Y1133" s="8"/>
      <c r="Z1133" s="10"/>
      <c r="AA1133" s="8"/>
    </row>
    <row r="1134" spans="1:27">
      <c r="A1134" s="14"/>
      <c r="B1134" s="2"/>
      <c r="C1134" s="2"/>
      <c r="D1134" s="2"/>
      <c r="E1134" s="2"/>
      <c r="F1134" s="15"/>
      <c r="G1134" s="8"/>
      <c r="H1134" s="8"/>
      <c r="I1134" s="8"/>
      <c r="J1134" s="8"/>
      <c r="K1134" s="10"/>
      <c r="L1134" s="8"/>
      <c r="M1134" s="8"/>
      <c r="N1134" s="8"/>
      <c r="O1134" s="8"/>
      <c r="P1134" s="10"/>
      <c r="Q1134" s="8"/>
      <c r="R1134" s="8"/>
      <c r="S1134" s="8"/>
      <c r="T1134" s="8"/>
      <c r="U1134" s="10"/>
      <c r="V1134" s="8"/>
      <c r="W1134" s="8"/>
      <c r="X1134" s="8"/>
      <c r="Y1134" s="8"/>
      <c r="Z1134" s="10"/>
      <c r="AA1134" s="8"/>
    </row>
    <row r="1135" spans="1:27">
      <c r="A1135" s="14"/>
      <c r="B1135" s="2"/>
      <c r="C1135" s="2"/>
      <c r="D1135" s="2"/>
      <c r="E1135" s="2"/>
      <c r="F1135" s="15"/>
      <c r="G1135" s="8"/>
      <c r="H1135" s="8"/>
      <c r="I1135" s="8"/>
      <c r="J1135" s="8"/>
      <c r="K1135" s="10"/>
      <c r="L1135" s="8"/>
      <c r="M1135" s="8"/>
      <c r="N1135" s="8"/>
      <c r="O1135" s="8"/>
      <c r="P1135" s="10"/>
      <c r="Q1135" s="8"/>
      <c r="R1135" s="8"/>
      <c r="S1135" s="8"/>
      <c r="T1135" s="8"/>
      <c r="U1135" s="10"/>
      <c r="V1135" s="8"/>
      <c r="W1135" s="8"/>
      <c r="X1135" s="8"/>
      <c r="Y1135" s="8"/>
      <c r="Z1135" s="10"/>
      <c r="AA1135" s="8"/>
    </row>
    <row r="1136" spans="1:27">
      <c r="A1136" s="14"/>
      <c r="B1136" s="2"/>
      <c r="C1136" s="2"/>
      <c r="D1136" s="2"/>
      <c r="E1136" s="2"/>
      <c r="F1136" s="15"/>
      <c r="G1136" s="8"/>
      <c r="H1136" s="8"/>
      <c r="I1136" s="8"/>
      <c r="J1136" s="8"/>
      <c r="K1136" s="10"/>
      <c r="L1136" s="8"/>
      <c r="M1136" s="8"/>
      <c r="N1136" s="8"/>
      <c r="O1136" s="8"/>
      <c r="P1136" s="10"/>
      <c r="Q1136" s="8"/>
      <c r="R1136" s="8"/>
      <c r="S1136" s="8"/>
      <c r="T1136" s="8"/>
      <c r="U1136" s="10"/>
      <c r="V1136" s="8"/>
      <c r="W1136" s="8"/>
      <c r="X1136" s="8"/>
      <c r="Y1136" s="8"/>
      <c r="Z1136" s="10"/>
      <c r="AA1136" s="8"/>
    </row>
    <row r="1137" spans="1:27">
      <c r="A1137" s="14"/>
      <c r="B1137" s="2"/>
      <c r="C1137" s="2"/>
      <c r="D1137" s="2"/>
      <c r="E1137" s="2"/>
      <c r="F1137" s="15"/>
      <c r="G1137" s="9"/>
      <c r="H1137" s="9"/>
      <c r="I1137" s="9"/>
      <c r="J1137" s="9"/>
      <c r="K1137" s="11"/>
      <c r="L1137" s="9"/>
      <c r="M1137" s="9"/>
      <c r="N1137" s="9"/>
      <c r="O1137" s="9"/>
      <c r="P1137" s="11"/>
      <c r="Q1137" s="9"/>
      <c r="R1137" s="9"/>
      <c r="S1137" s="9"/>
      <c r="T1137" s="9"/>
      <c r="U1137" s="11"/>
      <c r="V1137" s="9"/>
      <c r="W1137" s="9"/>
      <c r="X1137" s="9"/>
      <c r="Y1137" s="9"/>
      <c r="Z1137" s="11"/>
      <c r="AA1137" s="9"/>
    </row>
    <row r="1138" spans="1:27">
      <c r="A1138" s="14"/>
      <c r="B1138" s="2"/>
      <c r="C1138" s="2"/>
      <c r="D1138" s="2"/>
      <c r="E1138" s="2"/>
      <c r="F1138" s="15"/>
      <c r="G1138" s="9"/>
      <c r="H1138" s="9"/>
      <c r="I1138" s="9"/>
      <c r="J1138" s="9"/>
      <c r="K1138" s="11"/>
      <c r="L1138" s="9"/>
      <c r="M1138" s="9"/>
      <c r="N1138" s="9"/>
      <c r="O1138" s="9"/>
      <c r="P1138" s="11"/>
      <c r="Q1138" s="9"/>
      <c r="R1138" s="9"/>
      <c r="S1138" s="9"/>
      <c r="T1138" s="9"/>
      <c r="U1138" s="11"/>
      <c r="V1138" s="9"/>
      <c r="W1138" s="9"/>
      <c r="X1138" s="9"/>
      <c r="Y1138" s="9"/>
      <c r="Z1138" s="11"/>
      <c r="AA1138" s="9"/>
    </row>
    <row r="1139" spans="1:27">
      <c r="A1139" s="14"/>
      <c r="B1139" s="2"/>
      <c r="C1139" s="2"/>
      <c r="D1139" s="2"/>
      <c r="E1139" s="2"/>
      <c r="F1139" s="15"/>
      <c r="G1139" s="9"/>
      <c r="H1139" s="9"/>
      <c r="I1139" s="9"/>
      <c r="J1139" s="9"/>
      <c r="K1139" s="11"/>
      <c r="L1139" s="9"/>
      <c r="M1139" s="9"/>
      <c r="N1139" s="9"/>
      <c r="O1139" s="9"/>
      <c r="P1139" s="11"/>
      <c r="Q1139" s="9"/>
      <c r="R1139" s="9"/>
      <c r="S1139" s="9"/>
      <c r="T1139" s="9"/>
      <c r="U1139" s="11"/>
      <c r="V1139" s="9"/>
      <c r="W1139" s="9"/>
      <c r="X1139" s="9"/>
      <c r="Y1139" s="9"/>
      <c r="Z1139" s="11"/>
      <c r="AA1139" s="9"/>
    </row>
    <row r="1140" spans="1:27">
      <c r="A1140" s="14"/>
      <c r="B1140" s="2"/>
      <c r="C1140" s="2"/>
      <c r="D1140" s="2"/>
      <c r="E1140" s="2"/>
      <c r="F1140" s="15"/>
      <c r="G1140" s="9"/>
      <c r="H1140" s="9"/>
      <c r="I1140" s="9"/>
      <c r="J1140" s="9"/>
      <c r="K1140" s="11"/>
      <c r="L1140" s="9"/>
      <c r="M1140" s="9"/>
      <c r="N1140" s="9"/>
      <c r="O1140" s="9"/>
      <c r="P1140" s="11"/>
      <c r="Q1140" s="9"/>
      <c r="R1140" s="9"/>
      <c r="S1140" s="9"/>
      <c r="T1140" s="9"/>
      <c r="U1140" s="11"/>
      <c r="V1140" s="9"/>
      <c r="W1140" s="9"/>
      <c r="X1140" s="9"/>
      <c r="Y1140" s="9"/>
      <c r="Z1140" s="11"/>
      <c r="AA1140" s="9"/>
    </row>
    <row r="1141" spans="1:27">
      <c r="A1141" s="14"/>
      <c r="B1141" s="2"/>
      <c r="C1141" s="2"/>
      <c r="D1141" s="2"/>
      <c r="E1141" s="2"/>
      <c r="F1141" s="15"/>
      <c r="G1141" s="9"/>
      <c r="H1141" s="9"/>
      <c r="I1141" s="9"/>
      <c r="J1141" s="9"/>
      <c r="K1141" s="11"/>
      <c r="L1141" s="9"/>
      <c r="M1141" s="9"/>
      <c r="N1141" s="9"/>
      <c r="O1141" s="9"/>
      <c r="P1141" s="11"/>
      <c r="Q1141" s="9"/>
      <c r="R1141" s="9"/>
      <c r="S1141" s="9"/>
      <c r="T1141" s="9"/>
      <c r="U1141" s="11"/>
      <c r="V1141" s="9"/>
      <c r="W1141" s="9"/>
      <c r="X1141" s="9"/>
      <c r="Y1141" s="9"/>
      <c r="Z1141" s="11"/>
      <c r="AA1141" s="9"/>
    </row>
    <row r="1142" spans="1:27">
      <c r="A1142" s="14"/>
      <c r="B1142" s="2"/>
      <c r="C1142" s="2"/>
      <c r="D1142" s="2"/>
      <c r="E1142" s="2"/>
      <c r="F1142" s="15"/>
      <c r="G1142" s="8"/>
      <c r="H1142" s="8"/>
      <c r="I1142" s="8"/>
      <c r="J1142" s="8"/>
      <c r="K1142" s="10"/>
      <c r="L1142" s="8"/>
      <c r="M1142" s="8"/>
      <c r="N1142" s="8"/>
      <c r="O1142" s="8"/>
      <c r="P1142" s="10"/>
      <c r="Q1142" s="8"/>
      <c r="R1142" s="8"/>
      <c r="S1142" s="8"/>
      <c r="T1142" s="8"/>
      <c r="U1142" s="10"/>
      <c r="V1142" s="8"/>
      <c r="W1142" s="8"/>
      <c r="X1142" s="8"/>
      <c r="Y1142" s="8"/>
      <c r="Z1142" s="10"/>
      <c r="AA1142" s="8"/>
    </row>
    <row r="1143" spans="1:27">
      <c r="A1143" s="14"/>
      <c r="B1143" s="2"/>
      <c r="C1143" s="2"/>
      <c r="D1143" s="2"/>
      <c r="E1143" s="2"/>
      <c r="F1143" s="15"/>
      <c r="G1143" s="8"/>
      <c r="H1143" s="8"/>
      <c r="I1143" s="8"/>
      <c r="J1143" s="8"/>
      <c r="K1143" s="10"/>
      <c r="L1143" s="8"/>
      <c r="M1143" s="8"/>
      <c r="N1143" s="8"/>
      <c r="O1143" s="8"/>
      <c r="P1143" s="10"/>
      <c r="Q1143" s="8"/>
      <c r="R1143" s="8"/>
      <c r="S1143" s="8"/>
      <c r="T1143" s="8"/>
      <c r="U1143" s="10"/>
      <c r="V1143" s="8"/>
      <c r="W1143" s="8"/>
      <c r="X1143" s="8"/>
      <c r="Y1143" s="8"/>
      <c r="Z1143" s="10"/>
      <c r="AA1143" s="8"/>
    </row>
    <row r="1144" spans="1:27">
      <c r="A1144" s="14"/>
      <c r="B1144" s="2"/>
      <c r="C1144" s="2"/>
      <c r="D1144" s="2"/>
      <c r="E1144" s="2"/>
      <c r="F1144" s="15"/>
      <c r="G1144" s="8"/>
      <c r="H1144" s="8"/>
      <c r="I1144" s="8"/>
      <c r="J1144" s="8"/>
      <c r="K1144" s="10"/>
      <c r="L1144" s="8"/>
      <c r="M1144" s="8"/>
      <c r="N1144" s="8"/>
      <c r="O1144" s="8"/>
      <c r="P1144" s="10"/>
      <c r="Q1144" s="8"/>
      <c r="R1144" s="8"/>
      <c r="S1144" s="8"/>
      <c r="T1144" s="8"/>
      <c r="U1144" s="10"/>
      <c r="V1144" s="8"/>
      <c r="W1144" s="8"/>
      <c r="X1144" s="8"/>
      <c r="Y1144" s="8"/>
      <c r="Z1144" s="10"/>
      <c r="AA1144" s="8"/>
    </row>
    <row r="1145" spans="1:27">
      <c r="A1145" s="14"/>
      <c r="B1145" s="2"/>
      <c r="C1145" s="2"/>
      <c r="D1145" s="2"/>
      <c r="E1145" s="2"/>
      <c r="F1145" s="15"/>
      <c r="G1145" s="8"/>
      <c r="H1145" s="8"/>
      <c r="I1145" s="8"/>
      <c r="J1145" s="8"/>
      <c r="K1145" s="10"/>
      <c r="L1145" s="8"/>
      <c r="M1145" s="8"/>
      <c r="N1145" s="8"/>
      <c r="O1145" s="8"/>
      <c r="P1145" s="10"/>
      <c r="Q1145" s="8"/>
      <c r="R1145" s="8"/>
      <c r="S1145" s="8"/>
      <c r="T1145" s="8"/>
      <c r="U1145" s="10"/>
      <c r="V1145" s="8"/>
      <c r="W1145" s="8"/>
      <c r="X1145" s="8"/>
      <c r="Y1145" s="8"/>
      <c r="Z1145" s="10"/>
      <c r="AA1145" s="8"/>
    </row>
    <row r="1146" spans="1:27">
      <c r="A1146" s="14"/>
      <c r="B1146" s="2"/>
      <c r="C1146" s="2"/>
      <c r="D1146" s="2"/>
      <c r="E1146" s="2"/>
      <c r="F1146" s="15"/>
      <c r="G1146" s="8"/>
      <c r="H1146" s="8"/>
      <c r="I1146" s="8"/>
      <c r="J1146" s="8"/>
      <c r="K1146" s="10"/>
      <c r="L1146" s="8"/>
      <c r="M1146" s="8"/>
      <c r="N1146" s="8"/>
      <c r="O1146" s="8"/>
      <c r="P1146" s="10"/>
      <c r="Q1146" s="8"/>
      <c r="R1146" s="8"/>
      <c r="S1146" s="8"/>
      <c r="T1146" s="8"/>
      <c r="U1146" s="10"/>
      <c r="V1146" s="8"/>
      <c r="W1146" s="8"/>
      <c r="X1146" s="8"/>
      <c r="Y1146" s="8"/>
      <c r="Z1146" s="10"/>
      <c r="AA1146" s="8"/>
    </row>
    <row r="1147" spans="1:27">
      <c r="A1147" s="14"/>
      <c r="B1147" s="2"/>
      <c r="C1147" s="2"/>
      <c r="D1147" s="2"/>
      <c r="E1147" s="2"/>
      <c r="F1147" s="15"/>
      <c r="G1147" s="9"/>
      <c r="H1147" s="9"/>
      <c r="I1147" s="9"/>
      <c r="J1147" s="9"/>
      <c r="K1147" s="11"/>
      <c r="L1147" s="9"/>
      <c r="M1147" s="9"/>
      <c r="N1147" s="9"/>
      <c r="O1147" s="9"/>
      <c r="P1147" s="11"/>
      <c r="Q1147" s="9"/>
      <c r="R1147" s="9"/>
      <c r="S1147" s="9"/>
      <c r="T1147" s="9"/>
      <c r="U1147" s="11"/>
      <c r="V1147" s="9"/>
      <c r="W1147" s="9"/>
      <c r="X1147" s="9"/>
      <c r="Y1147" s="9"/>
      <c r="Z1147" s="11"/>
      <c r="AA1147" s="9"/>
    </row>
    <row r="1148" spans="1:27">
      <c r="A1148" s="14"/>
      <c r="B1148" s="2"/>
      <c r="C1148" s="2"/>
      <c r="D1148" s="2"/>
      <c r="E1148" s="2"/>
      <c r="F1148" s="15"/>
      <c r="G1148" s="9"/>
      <c r="H1148" s="9"/>
      <c r="I1148" s="9"/>
      <c r="J1148" s="9"/>
      <c r="K1148" s="11"/>
      <c r="L1148" s="9"/>
      <c r="M1148" s="9"/>
      <c r="N1148" s="9"/>
      <c r="O1148" s="9"/>
      <c r="P1148" s="11"/>
      <c r="Q1148" s="9"/>
      <c r="R1148" s="9"/>
      <c r="S1148" s="9"/>
      <c r="T1148" s="9"/>
      <c r="U1148" s="11"/>
      <c r="V1148" s="9"/>
      <c r="W1148" s="9"/>
      <c r="X1148" s="9"/>
      <c r="Y1148" s="9"/>
      <c r="Z1148" s="11"/>
      <c r="AA1148" s="9"/>
    </row>
    <row r="1149" spans="1:27">
      <c r="A1149" s="14"/>
      <c r="B1149" s="2"/>
      <c r="C1149" s="2"/>
      <c r="D1149" s="2"/>
      <c r="E1149" s="2"/>
      <c r="F1149" s="15"/>
      <c r="G1149" s="9"/>
      <c r="H1149" s="9"/>
      <c r="I1149" s="9"/>
      <c r="J1149" s="9"/>
      <c r="K1149" s="11"/>
      <c r="L1149" s="9"/>
      <c r="M1149" s="9"/>
      <c r="N1149" s="9"/>
      <c r="O1149" s="9"/>
      <c r="P1149" s="11"/>
      <c r="Q1149" s="9"/>
      <c r="R1149" s="9"/>
      <c r="S1149" s="9"/>
      <c r="T1149" s="9"/>
      <c r="U1149" s="11"/>
      <c r="V1149" s="9"/>
      <c r="W1149" s="9"/>
      <c r="X1149" s="9"/>
      <c r="Y1149" s="9"/>
      <c r="Z1149" s="11"/>
      <c r="AA1149" s="9"/>
    </row>
    <row r="1150" spans="1:27">
      <c r="A1150" s="14"/>
      <c r="B1150" s="2"/>
      <c r="C1150" s="2"/>
      <c r="D1150" s="2"/>
      <c r="E1150" s="2"/>
      <c r="F1150" s="15"/>
      <c r="G1150" s="9"/>
      <c r="H1150" s="9"/>
      <c r="I1150" s="9"/>
      <c r="J1150" s="9"/>
      <c r="K1150" s="11"/>
      <c r="L1150" s="9"/>
      <c r="M1150" s="9"/>
      <c r="N1150" s="9"/>
      <c r="O1150" s="9"/>
      <c r="P1150" s="11"/>
      <c r="Q1150" s="9"/>
      <c r="R1150" s="9"/>
      <c r="S1150" s="9"/>
      <c r="T1150" s="9"/>
      <c r="U1150" s="11"/>
      <c r="V1150" s="9"/>
      <c r="W1150" s="9"/>
      <c r="X1150" s="9"/>
      <c r="Y1150" s="9"/>
      <c r="Z1150" s="11"/>
      <c r="AA1150" s="9"/>
    </row>
    <row r="1151" spans="1:27">
      <c r="A1151" s="14"/>
      <c r="B1151" s="2"/>
      <c r="C1151" s="2"/>
      <c r="D1151" s="2"/>
      <c r="E1151" s="2"/>
      <c r="F1151" s="15"/>
      <c r="G1151" s="9"/>
      <c r="H1151" s="9"/>
      <c r="I1151" s="9"/>
      <c r="J1151" s="9"/>
      <c r="K1151" s="11"/>
      <c r="L1151" s="9"/>
      <c r="M1151" s="9"/>
      <c r="N1151" s="9"/>
      <c r="O1151" s="9"/>
      <c r="P1151" s="11"/>
      <c r="Q1151" s="9"/>
      <c r="R1151" s="9"/>
      <c r="S1151" s="9"/>
      <c r="T1151" s="9"/>
      <c r="U1151" s="11"/>
      <c r="V1151" s="9"/>
      <c r="W1151" s="9"/>
      <c r="X1151" s="9"/>
      <c r="Y1151" s="9"/>
      <c r="Z1151" s="11"/>
      <c r="AA1151" s="9"/>
    </row>
    <row r="1152" spans="1:27">
      <c r="A1152" s="14"/>
      <c r="B1152" s="2"/>
      <c r="C1152" s="2"/>
      <c r="D1152" s="2"/>
      <c r="E1152" s="2"/>
      <c r="F1152" s="15"/>
      <c r="G1152" s="8"/>
      <c r="H1152" s="8"/>
      <c r="I1152" s="8"/>
      <c r="J1152" s="8"/>
      <c r="K1152" s="10"/>
      <c r="L1152" s="8"/>
      <c r="M1152" s="8"/>
      <c r="N1152" s="8"/>
      <c r="O1152" s="8"/>
      <c r="P1152" s="10"/>
      <c r="Q1152" s="8"/>
      <c r="R1152" s="8"/>
      <c r="S1152" s="8"/>
      <c r="T1152" s="8"/>
      <c r="U1152" s="10"/>
      <c r="V1152" s="8"/>
      <c r="W1152" s="8"/>
      <c r="X1152" s="8"/>
      <c r="Y1152" s="8"/>
      <c r="Z1152" s="10"/>
      <c r="AA1152" s="8"/>
    </row>
    <row r="1153" spans="1:27">
      <c r="A1153" s="14"/>
      <c r="B1153" s="2"/>
      <c r="C1153" s="2"/>
      <c r="D1153" s="2"/>
      <c r="E1153" s="2"/>
      <c r="F1153" s="15"/>
      <c r="G1153" s="8"/>
      <c r="H1153" s="8"/>
      <c r="I1153" s="8"/>
      <c r="J1153" s="8"/>
      <c r="K1153" s="10"/>
      <c r="L1153" s="8"/>
      <c r="M1153" s="8"/>
      <c r="N1153" s="8"/>
      <c r="O1153" s="8"/>
      <c r="P1153" s="10"/>
      <c r="Q1153" s="8"/>
      <c r="R1153" s="8"/>
      <c r="S1153" s="8"/>
      <c r="T1153" s="8"/>
      <c r="U1153" s="10"/>
      <c r="V1153" s="8"/>
      <c r="W1153" s="8"/>
      <c r="X1153" s="8"/>
      <c r="Y1153" s="8"/>
      <c r="Z1153" s="10"/>
      <c r="AA1153" s="8"/>
    </row>
    <row r="1154" spans="1:27">
      <c r="A1154" s="14"/>
      <c r="B1154" s="2"/>
      <c r="C1154" s="2"/>
      <c r="D1154" s="2"/>
      <c r="E1154" s="2"/>
      <c r="F1154" s="15"/>
      <c r="G1154" s="8"/>
      <c r="H1154" s="8"/>
      <c r="I1154" s="8"/>
      <c r="J1154" s="8"/>
      <c r="K1154" s="10"/>
      <c r="L1154" s="8"/>
      <c r="M1154" s="8"/>
      <c r="N1154" s="8"/>
      <c r="O1154" s="8"/>
      <c r="P1154" s="10"/>
      <c r="Q1154" s="8"/>
      <c r="R1154" s="8"/>
      <c r="S1154" s="8"/>
      <c r="T1154" s="8"/>
      <c r="U1154" s="10"/>
      <c r="V1154" s="8"/>
      <c r="W1154" s="8"/>
      <c r="X1154" s="8"/>
      <c r="Y1154" s="8"/>
      <c r="Z1154" s="10"/>
      <c r="AA1154" s="8"/>
    </row>
    <row r="1155" spans="1:27">
      <c r="A1155" s="14"/>
      <c r="B1155" s="2"/>
      <c r="C1155" s="2"/>
      <c r="D1155" s="2"/>
      <c r="E1155" s="2"/>
      <c r="F1155" s="15"/>
      <c r="G1155" s="8"/>
      <c r="H1155" s="8"/>
      <c r="I1155" s="8"/>
      <c r="J1155" s="8"/>
      <c r="K1155" s="10"/>
      <c r="L1155" s="8"/>
      <c r="M1155" s="8"/>
      <c r="N1155" s="8"/>
      <c r="O1155" s="8"/>
      <c r="P1155" s="10"/>
      <c r="Q1155" s="8"/>
      <c r="R1155" s="8"/>
      <c r="S1155" s="8"/>
      <c r="T1155" s="8"/>
      <c r="U1155" s="10"/>
      <c r="V1155" s="8"/>
      <c r="W1155" s="8"/>
      <c r="X1155" s="8"/>
      <c r="Y1155" s="8"/>
      <c r="Z1155" s="10"/>
      <c r="AA1155" s="8"/>
    </row>
    <row r="1156" spans="1:27">
      <c r="A1156" s="14"/>
      <c r="B1156" s="2"/>
      <c r="C1156" s="2"/>
      <c r="D1156" s="2"/>
      <c r="E1156" s="2"/>
      <c r="F1156" s="15"/>
      <c r="G1156" s="8"/>
      <c r="H1156" s="8"/>
      <c r="I1156" s="8"/>
      <c r="J1156" s="8"/>
      <c r="K1156" s="10"/>
      <c r="L1156" s="8"/>
      <c r="M1156" s="8"/>
      <c r="N1156" s="8"/>
      <c r="O1156" s="8"/>
      <c r="P1156" s="10"/>
      <c r="Q1156" s="8"/>
      <c r="R1156" s="8"/>
      <c r="S1156" s="8"/>
      <c r="T1156" s="8"/>
      <c r="U1156" s="10"/>
      <c r="V1156" s="8"/>
      <c r="W1156" s="8"/>
      <c r="X1156" s="8"/>
      <c r="Y1156" s="8"/>
      <c r="Z1156" s="10"/>
      <c r="AA1156" s="8"/>
    </row>
    <row r="1157" spans="1:27">
      <c r="A1157" s="14"/>
      <c r="B1157" s="2"/>
      <c r="C1157" s="2"/>
      <c r="D1157" s="2"/>
      <c r="E1157" s="2"/>
      <c r="F1157" s="15"/>
      <c r="G1157" s="9"/>
      <c r="H1157" s="9"/>
      <c r="I1157" s="9"/>
      <c r="J1157" s="9"/>
      <c r="K1157" s="11"/>
      <c r="L1157" s="9"/>
      <c r="M1157" s="9"/>
      <c r="N1157" s="9"/>
      <c r="O1157" s="9"/>
      <c r="P1157" s="11"/>
      <c r="Q1157" s="9"/>
      <c r="R1157" s="9"/>
      <c r="S1157" s="9"/>
      <c r="T1157" s="9"/>
      <c r="U1157" s="11"/>
      <c r="V1157" s="9"/>
      <c r="W1157" s="9"/>
      <c r="X1157" s="9"/>
      <c r="Y1157" s="9"/>
      <c r="Z1157" s="11"/>
      <c r="AA1157" s="9"/>
    </row>
    <row r="1158" spans="1:27">
      <c r="A1158" s="14"/>
      <c r="B1158" s="2"/>
      <c r="C1158" s="2"/>
      <c r="D1158" s="2"/>
      <c r="E1158" s="2"/>
      <c r="F1158" s="15"/>
      <c r="G1158" s="9"/>
      <c r="H1158" s="9"/>
      <c r="I1158" s="9"/>
      <c r="J1158" s="9"/>
      <c r="K1158" s="11"/>
      <c r="L1158" s="9"/>
      <c r="M1158" s="9"/>
      <c r="N1158" s="9"/>
      <c r="O1158" s="9"/>
      <c r="P1158" s="11"/>
      <c r="Q1158" s="9"/>
      <c r="R1158" s="9"/>
      <c r="S1158" s="9"/>
      <c r="T1158" s="9"/>
      <c r="U1158" s="11"/>
      <c r="V1158" s="9"/>
      <c r="W1158" s="9"/>
      <c r="X1158" s="9"/>
      <c r="Y1158" s="9"/>
      <c r="Z1158" s="11"/>
      <c r="AA1158" s="9"/>
    </row>
    <row r="1159" spans="1:27">
      <c r="A1159" s="14"/>
      <c r="B1159" s="2"/>
      <c r="C1159" s="2"/>
      <c r="D1159" s="2"/>
      <c r="E1159" s="2"/>
      <c r="F1159" s="15"/>
      <c r="G1159" s="9"/>
      <c r="H1159" s="9"/>
      <c r="I1159" s="9"/>
      <c r="J1159" s="9"/>
      <c r="K1159" s="11"/>
      <c r="L1159" s="9"/>
      <c r="M1159" s="9"/>
      <c r="N1159" s="9"/>
      <c r="O1159" s="9"/>
      <c r="P1159" s="11"/>
      <c r="Q1159" s="9"/>
      <c r="R1159" s="9"/>
      <c r="S1159" s="9"/>
      <c r="T1159" s="9"/>
      <c r="U1159" s="11"/>
      <c r="V1159" s="9"/>
      <c r="W1159" s="9"/>
      <c r="X1159" s="9"/>
      <c r="Y1159" s="9"/>
      <c r="Z1159" s="11"/>
      <c r="AA1159" s="9"/>
    </row>
    <row r="1160" spans="1:27">
      <c r="A1160" s="14"/>
      <c r="B1160" s="2"/>
      <c r="C1160" s="2"/>
      <c r="D1160" s="2"/>
      <c r="E1160" s="2"/>
      <c r="F1160" s="15"/>
      <c r="G1160" s="9"/>
      <c r="H1160" s="9"/>
      <c r="I1160" s="9"/>
      <c r="J1160" s="9"/>
      <c r="K1160" s="11"/>
      <c r="L1160" s="9"/>
      <c r="M1160" s="9"/>
      <c r="N1160" s="9"/>
      <c r="O1160" s="9"/>
      <c r="P1160" s="11"/>
      <c r="Q1160" s="9"/>
      <c r="R1160" s="9"/>
      <c r="S1160" s="9"/>
      <c r="T1160" s="9"/>
      <c r="U1160" s="11"/>
      <c r="V1160" s="9"/>
      <c r="W1160" s="9"/>
      <c r="X1160" s="9"/>
      <c r="Y1160" s="9"/>
      <c r="Z1160" s="11"/>
      <c r="AA1160" s="9"/>
    </row>
    <row r="1161" spans="1:27">
      <c r="A1161" s="14"/>
      <c r="B1161" s="2"/>
      <c r="C1161" s="2"/>
      <c r="D1161" s="2"/>
      <c r="E1161" s="2"/>
      <c r="F1161" s="15"/>
      <c r="G1161" s="9"/>
      <c r="H1161" s="9"/>
      <c r="I1161" s="9"/>
      <c r="J1161" s="9"/>
      <c r="K1161" s="11"/>
      <c r="L1161" s="9"/>
      <c r="M1161" s="9"/>
      <c r="N1161" s="9"/>
      <c r="O1161" s="9"/>
      <c r="P1161" s="11"/>
      <c r="Q1161" s="9"/>
      <c r="R1161" s="9"/>
      <c r="S1161" s="9"/>
      <c r="T1161" s="9"/>
      <c r="U1161" s="11"/>
      <c r="V1161" s="9"/>
      <c r="W1161" s="9"/>
      <c r="X1161" s="9"/>
      <c r="Y1161" s="9"/>
      <c r="Z1161" s="11"/>
      <c r="AA1161" s="9"/>
    </row>
    <row r="1162" spans="1:27">
      <c r="A1162" s="14"/>
      <c r="B1162" s="2"/>
      <c r="C1162" s="2"/>
      <c r="D1162" s="2"/>
      <c r="E1162" s="2"/>
      <c r="F1162" s="15"/>
      <c r="G1162" s="8"/>
      <c r="H1162" s="8"/>
      <c r="I1162" s="8"/>
      <c r="J1162" s="8"/>
      <c r="K1162" s="10"/>
      <c r="L1162" s="8"/>
      <c r="M1162" s="8"/>
      <c r="N1162" s="8"/>
      <c r="O1162" s="8"/>
      <c r="P1162" s="10"/>
      <c r="Q1162" s="8"/>
      <c r="R1162" s="8"/>
      <c r="S1162" s="8"/>
      <c r="T1162" s="8"/>
      <c r="U1162" s="10"/>
      <c r="V1162" s="8"/>
      <c r="W1162" s="8"/>
      <c r="X1162" s="8"/>
      <c r="Y1162" s="8"/>
      <c r="Z1162" s="10"/>
      <c r="AA1162" s="8"/>
    </row>
    <row r="1163" spans="1:27">
      <c r="A1163" s="14"/>
      <c r="B1163" s="2"/>
      <c r="C1163" s="2"/>
      <c r="D1163" s="2"/>
      <c r="E1163" s="2"/>
      <c r="F1163" s="15"/>
      <c r="G1163" s="8"/>
      <c r="H1163" s="8"/>
      <c r="I1163" s="8"/>
      <c r="J1163" s="8"/>
      <c r="K1163" s="10"/>
      <c r="L1163" s="8"/>
      <c r="M1163" s="8"/>
      <c r="N1163" s="8"/>
      <c r="O1163" s="8"/>
      <c r="P1163" s="10"/>
      <c r="Q1163" s="8"/>
      <c r="R1163" s="8"/>
      <c r="S1163" s="8"/>
      <c r="T1163" s="8"/>
      <c r="U1163" s="10"/>
      <c r="V1163" s="8"/>
      <c r="W1163" s="8"/>
      <c r="X1163" s="8"/>
      <c r="Y1163" s="8"/>
      <c r="Z1163" s="10"/>
      <c r="AA1163" s="8"/>
    </row>
    <row r="1164" spans="1:27">
      <c r="A1164" s="14"/>
      <c r="B1164" s="2"/>
      <c r="C1164" s="2"/>
      <c r="D1164" s="2"/>
      <c r="E1164" s="2"/>
      <c r="F1164" s="15"/>
      <c r="G1164" s="8"/>
      <c r="H1164" s="8"/>
      <c r="I1164" s="8"/>
      <c r="J1164" s="8"/>
      <c r="K1164" s="10"/>
      <c r="L1164" s="8"/>
      <c r="M1164" s="8"/>
      <c r="N1164" s="8"/>
      <c r="O1164" s="8"/>
      <c r="P1164" s="10"/>
      <c r="Q1164" s="8"/>
      <c r="R1164" s="8"/>
      <c r="S1164" s="8"/>
      <c r="T1164" s="8"/>
      <c r="U1164" s="10"/>
      <c r="V1164" s="8"/>
      <c r="W1164" s="8"/>
      <c r="X1164" s="8"/>
      <c r="Y1164" s="8"/>
      <c r="Z1164" s="10"/>
      <c r="AA1164" s="8"/>
    </row>
    <row r="1165" spans="1:27">
      <c r="A1165" s="14"/>
      <c r="B1165" s="2"/>
      <c r="C1165" s="2"/>
      <c r="D1165" s="2"/>
      <c r="E1165" s="2"/>
      <c r="F1165" s="15"/>
      <c r="G1165" s="8"/>
      <c r="H1165" s="8"/>
      <c r="I1165" s="8"/>
      <c r="J1165" s="8"/>
      <c r="K1165" s="10"/>
      <c r="L1165" s="8"/>
      <c r="M1165" s="8"/>
      <c r="N1165" s="8"/>
      <c r="O1165" s="8"/>
      <c r="P1165" s="10"/>
      <c r="Q1165" s="8"/>
      <c r="R1165" s="8"/>
      <c r="S1165" s="8"/>
      <c r="T1165" s="8"/>
      <c r="U1165" s="10"/>
      <c r="V1165" s="8"/>
      <c r="W1165" s="8"/>
      <c r="X1165" s="8"/>
      <c r="Y1165" s="8"/>
      <c r="Z1165" s="10"/>
      <c r="AA1165" s="8"/>
    </row>
    <row r="1166" spans="1:27">
      <c r="A1166" s="14"/>
      <c r="B1166" s="2"/>
      <c r="C1166" s="2"/>
      <c r="D1166" s="2"/>
      <c r="E1166" s="2"/>
      <c r="F1166" s="15"/>
      <c r="G1166" s="8"/>
      <c r="H1166" s="8"/>
      <c r="I1166" s="8"/>
      <c r="J1166" s="8"/>
      <c r="K1166" s="10"/>
      <c r="L1166" s="8"/>
      <c r="M1166" s="8"/>
      <c r="N1166" s="8"/>
      <c r="O1166" s="8"/>
      <c r="P1166" s="10"/>
      <c r="Q1166" s="8"/>
      <c r="R1166" s="8"/>
      <c r="S1166" s="8"/>
      <c r="T1166" s="8"/>
      <c r="U1166" s="10"/>
      <c r="V1166" s="8"/>
      <c r="W1166" s="8"/>
      <c r="X1166" s="8"/>
      <c r="Y1166" s="8"/>
      <c r="Z1166" s="10"/>
      <c r="AA1166" s="8"/>
    </row>
    <row r="1167" spans="1:27">
      <c r="A1167" s="14"/>
      <c r="B1167" s="2"/>
      <c r="C1167" s="2"/>
      <c r="D1167" s="2"/>
      <c r="E1167" s="2"/>
      <c r="F1167" s="15"/>
      <c r="G1167" s="9"/>
      <c r="H1167" s="9"/>
      <c r="I1167" s="9"/>
      <c r="J1167" s="9"/>
      <c r="K1167" s="11"/>
      <c r="L1167" s="9"/>
      <c r="M1167" s="9"/>
      <c r="N1167" s="9"/>
      <c r="O1167" s="9"/>
      <c r="P1167" s="11"/>
      <c r="Q1167" s="9"/>
      <c r="R1167" s="9"/>
      <c r="S1167" s="9"/>
      <c r="T1167" s="9"/>
      <c r="U1167" s="11"/>
      <c r="V1167" s="9"/>
      <c r="W1167" s="9"/>
      <c r="X1167" s="9"/>
      <c r="Y1167" s="9"/>
      <c r="Z1167" s="11"/>
      <c r="AA1167" s="9"/>
    </row>
    <row r="1168" spans="1:27">
      <c r="A1168" s="14"/>
      <c r="B1168" s="2"/>
      <c r="C1168" s="2"/>
      <c r="D1168" s="2"/>
      <c r="E1168" s="2"/>
      <c r="F1168" s="15"/>
      <c r="G1168" s="9"/>
      <c r="H1168" s="9"/>
      <c r="I1168" s="9"/>
      <c r="J1168" s="9"/>
      <c r="K1168" s="11"/>
      <c r="L1168" s="9"/>
      <c r="M1168" s="9"/>
      <c r="N1168" s="9"/>
      <c r="O1168" s="9"/>
      <c r="P1168" s="11"/>
      <c r="Q1168" s="9"/>
      <c r="R1168" s="9"/>
      <c r="S1168" s="9"/>
      <c r="T1168" s="9"/>
      <c r="U1168" s="11"/>
      <c r="V1168" s="9"/>
      <c r="W1168" s="9"/>
      <c r="X1168" s="9"/>
      <c r="Y1168" s="9"/>
      <c r="Z1168" s="11"/>
      <c r="AA1168" s="9"/>
    </row>
    <row r="1169" spans="1:27">
      <c r="A1169" s="14"/>
      <c r="B1169" s="2"/>
      <c r="C1169" s="2"/>
      <c r="D1169" s="2"/>
      <c r="E1169" s="2"/>
      <c r="F1169" s="15"/>
      <c r="G1169" s="9"/>
      <c r="H1169" s="9"/>
      <c r="I1169" s="9"/>
      <c r="J1169" s="9"/>
      <c r="K1169" s="11"/>
      <c r="L1169" s="9"/>
      <c r="M1169" s="9"/>
      <c r="N1169" s="9"/>
      <c r="O1169" s="9"/>
      <c r="P1169" s="11"/>
      <c r="Q1169" s="9"/>
      <c r="R1169" s="9"/>
      <c r="S1169" s="9"/>
      <c r="T1169" s="9"/>
      <c r="U1169" s="11"/>
      <c r="V1169" s="9"/>
      <c r="W1169" s="9"/>
      <c r="X1169" s="9"/>
      <c r="Y1169" s="9"/>
      <c r="Z1169" s="11"/>
      <c r="AA1169" s="9"/>
    </row>
    <row r="1170" spans="1:27">
      <c r="A1170" s="14"/>
      <c r="B1170" s="2"/>
      <c r="C1170" s="2"/>
      <c r="D1170" s="2"/>
      <c r="E1170" s="2"/>
      <c r="F1170" s="15"/>
      <c r="G1170" s="9"/>
      <c r="H1170" s="9"/>
      <c r="I1170" s="9"/>
      <c r="J1170" s="9"/>
      <c r="K1170" s="11"/>
      <c r="L1170" s="9"/>
      <c r="M1170" s="9"/>
      <c r="N1170" s="9"/>
      <c r="O1170" s="9"/>
      <c r="P1170" s="11"/>
      <c r="Q1170" s="9"/>
      <c r="R1170" s="9"/>
      <c r="S1170" s="9"/>
      <c r="T1170" s="9"/>
      <c r="U1170" s="11"/>
      <c r="V1170" s="9"/>
      <c r="W1170" s="9"/>
      <c r="X1170" s="9"/>
      <c r="Y1170" s="9"/>
      <c r="Z1170" s="11"/>
      <c r="AA1170" s="9"/>
    </row>
    <row r="1171" spans="1:27">
      <c r="A1171" s="14"/>
      <c r="B1171" s="2"/>
      <c r="C1171" s="2"/>
      <c r="D1171" s="2"/>
      <c r="E1171" s="2"/>
      <c r="F1171" s="15"/>
      <c r="G1171" s="9"/>
      <c r="H1171" s="9"/>
      <c r="I1171" s="9"/>
      <c r="J1171" s="9"/>
      <c r="K1171" s="11"/>
      <c r="L1171" s="9"/>
      <c r="M1171" s="9"/>
      <c r="N1171" s="9"/>
      <c r="O1171" s="9"/>
      <c r="P1171" s="11"/>
      <c r="Q1171" s="9"/>
      <c r="R1171" s="9"/>
      <c r="S1171" s="9"/>
      <c r="T1171" s="9"/>
      <c r="U1171" s="11"/>
      <c r="V1171" s="9"/>
      <c r="W1171" s="9"/>
      <c r="X1171" s="9"/>
      <c r="Y1171" s="9"/>
      <c r="Z1171" s="11"/>
      <c r="AA1171" s="9"/>
    </row>
    <row r="1172" spans="1:27">
      <c r="A1172" s="14"/>
      <c r="B1172" s="2"/>
      <c r="C1172" s="2"/>
      <c r="D1172" s="2"/>
      <c r="E1172" s="2"/>
      <c r="F1172" s="15"/>
      <c r="G1172" s="8"/>
      <c r="H1172" s="8"/>
      <c r="I1172" s="8"/>
      <c r="J1172" s="8"/>
      <c r="K1172" s="10"/>
      <c r="L1172" s="8"/>
      <c r="M1172" s="8"/>
      <c r="N1172" s="8"/>
      <c r="O1172" s="8"/>
      <c r="P1172" s="10"/>
      <c r="Q1172" s="8"/>
      <c r="R1172" s="8"/>
      <c r="S1172" s="8"/>
      <c r="T1172" s="8"/>
      <c r="U1172" s="10"/>
      <c r="V1172" s="8"/>
      <c r="W1172" s="8"/>
      <c r="X1172" s="8"/>
      <c r="Y1172" s="8"/>
      <c r="Z1172" s="10"/>
      <c r="AA1172" s="8"/>
    </row>
    <row r="1173" spans="1:27">
      <c r="A1173" s="14"/>
      <c r="B1173" s="2"/>
      <c r="C1173" s="2"/>
      <c r="D1173" s="2"/>
      <c r="E1173" s="2"/>
      <c r="F1173" s="15"/>
      <c r="G1173" s="8"/>
      <c r="H1173" s="8"/>
      <c r="I1173" s="8"/>
      <c r="J1173" s="8"/>
      <c r="K1173" s="10"/>
      <c r="L1173" s="8"/>
      <c r="M1173" s="8"/>
      <c r="N1173" s="8"/>
      <c r="O1173" s="8"/>
      <c r="P1173" s="10"/>
      <c r="Q1173" s="8"/>
      <c r="R1173" s="8"/>
      <c r="S1173" s="8"/>
      <c r="T1173" s="8"/>
      <c r="U1173" s="10"/>
      <c r="V1173" s="8"/>
      <c r="W1173" s="8"/>
      <c r="X1173" s="8"/>
      <c r="Y1173" s="8"/>
      <c r="Z1173" s="10"/>
      <c r="AA1173" s="8"/>
    </row>
    <row r="1174" spans="1:27">
      <c r="A1174" s="14"/>
      <c r="B1174" s="2"/>
      <c r="C1174" s="2"/>
      <c r="D1174" s="2"/>
      <c r="E1174" s="2"/>
      <c r="F1174" s="15"/>
      <c r="G1174" s="8"/>
      <c r="H1174" s="8"/>
      <c r="I1174" s="8"/>
      <c r="J1174" s="8"/>
      <c r="K1174" s="10"/>
      <c r="L1174" s="8"/>
      <c r="M1174" s="8"/>
      <c r="N1174" s="8"/>
      <c r="O1174" s="8"/>
      <c r="P1174" s="10"/>
      <c r="Q1174" s="8"/>
      <c r="R1174" s="8"/>
      <c r="S1174" s="8"/>
      <c r="T1174" s="8"/>
      <c r="U1174" s="10"/>
      <c r="V1174" s="8"/>
      <c r="W1174" s="8"/>
      <c r="X1174" s="8"/>
      <c r="Y1174" s="8"/>
      <c r="Z1174" s="10"/>
      <c r="AA1174" s="8"/>
    </row>
    <row r="1175" spans="1:27">
      <c r="A1175" s="14"/>
      <c r="B1175" s="2"/>
      <c r="C1175" s="2"/>
      <c r="D1175" s="2"/>
      <c r="E1175" s="2"/>
      <c r="F1175" s="15"/>
      <c r="G1175" s="8"/>
      <c r="H1175" s="8"/>
      <c r="I1175" s="8"/>
      <c r="J1175" s="8"/>
      <c r="K1175" s="10"/>
      <c r="L1175" s="8"/>
      <c r="M1175" s="8"/>
      <c r="N1175" s="8"/>
      <c r="O1175" s="8"/>
      <c r="P1175" s="10"/>
      <c r="Q1175" s="8"/>
      <c r="R1175" s="8"/>
      <c r="S1175" s="8"/>
      <c r="T1175" s="8"/>
      <c r="U1175" s="10"/>
      <c r="V1175" s="8"/>
      <c r="W1175" s="8"/>
      <c r="X1175" s="8"/>
      <c r="Y1175" s="8"/>
      <c r="Z1175" s="10"/>
      <c r="AA1175" s="8"/>
    </row>
    <row r="1176" spans="1:27">
      <c r="A1176" s="14"/>
      <c r="B1176" s="2"/>
      <c r="C1176" s="2"/>
      <c r="D1176" s="2"/>
      <c r="E1176" s="2"/>
      <c r="F1176" s="15"/>
      <c r="G1176" s="8"/>
      <c r="H1176" s="8"/>
      <c r="I1176" s="8"/>
      <c r="J1176" s="8"/>
      <c r="K1176" s="10"/>
      <c r="L1176" s="8"/>
      <c r="M1176" s="8"/>
      <c r="N1176" s="8"/>
      <c r="O1176" s="8"/>
      <c r="P1176" s="10"/>
      <c r="Q1176" s="8"/>
      <c r="R1176" s="8"/>
      <c r="S1176" s="8"/>
      <c r="T1176" s="8"/>
      <c r="U1176" s="10"/>
      <c r="V1176" s="8"/>
      <c r="W1176" s="8"/>
      <c r="X1176" s="8"/>
      <c r="Y1176" s="8"/>
      <c r="Z1176" s="10"/>
      <c r="AA1176" s="8"/>
    </row>
    <row r="1177" spans="1:27">
      <c r="A1177" s="14"/>
      <c r="B1177" s="2"/>
      <c r="C1177" s="2"/>
      <c r="D1177" s="2"/>
      <c r="E1177" s="2"/>
      <c r="F1177" s="15"/>
      <c r="G1177" s="9"/>
      <c r="H1177" s="9"/>
      <c r="I1177" s="9"/>
      <c r="J1177" s="9"/>
      <c r="K1177" s="11"/>
      <c r="L1177" s="9"/>
      <c r="M1177" s="9"/>
      <c r="N1177" s="9"/>
      <c r="O1177" s="9"/>
      <c r="P1177" s="11"/>
      <c r="Q1177" s="9"/>
      <c r="R1177" s="9"/>
      <c r="S1177" s="9"/>
      <c r="T1177" s="9"/>
      <c r="U1177" s="11"/>
      <c r="V1177" s="9"/>
      <c r="W1177" s="9"/>
      <c r="X1177" s="9"/>
      <c r="Y1177" s="9"/>
      <c r="Z1177" s="11"/>
      <c r="AA1177" s="9"/>
    </row>
    <row r="1178" spans="1:27">
      <c r="A1178" s="14"/>
      <c r="B1178" s="2"/>
      <c r="C1178" s="2"/>
      <c r="D1178" s="2"/>
      <c r="E1178" s="2"/>
      <c r="F1178" s="15"/>
      <c r="G1178" s="9"/>
      <c r="H1178" s="9"/>
      <c r="I1178" s="9"/>
      <c r="J1178" s="9"/>
      <c r="K1178" s="11"/>
      <c r="L1178" s="9"/>
      <c r="M1178" s="9"/>
      <c r="N1178" s="9"/>
      <c r="O1178" s="9"/>
      <c r="P1178" s="11"/>
      <c r="Q1178" s="9"/>
      <c r="R1178" s="9"/>
      <c r="S1178" s="9"/>
      <c r="T1178" s="9"/>
      <c r="U1178" s="11"/>
      <c r="V1178" s="9"/>
      <c r="W1178" s="9"/>
      <c r="X1178" s="9"/>
      <c r="Y1178" s="9"/>
      <c r="Z1178" s="11"/>
      <c r="AA1178" s="9"/>
    </row>
    <row r="1179" spans="1:27">
      <c r="A1179" s="14"/>
      <c r="B1179" s="2"/>
      <c r="C1179" s="2"/>
      <c r="D1179" s="2"/>
      <c r="E1179" s="2"/>
      <c r="F1179" s="15"/>
      <c r="G1179" s="9"/>
      <c r="H1179" s="9"/>
      <c r="I1179" s="9"/>
      <c r="J1179" s="9"/>
      <c r="K1179" s="11"/>
      <c r="L1179" s="9"/>
      <c r="M1179" s="9"/>
      <c r="N1179" s="9"/>
      <c r="O1179" s="9"/>
      <c r="P1179" s="11"/>
      <c r="Q1179" s="9"/>
      <c r="R1179" s="9"/>
      <c r="S1179" s="9"/>
      <c r="T1179" s="9"/>
      <c r="U1179" s="11"/>
      <c r="V1179" s="9"/>
      <c r="W1179" s="9"/>
      <c r="X1179" s="9"/>
      <c r="Y1179" s="9"/>
      <c r="Z1179" s="11"/>
      <c r="AA1179" s="9"/>
    </row>
    <row r="1180" spans="1:27">
      <c r="A1180" s="14"/>
      <c r="B1180" s="2"/>
      <c r="C1180" s="2"/>
      <c r="D1180" s="2"/>
      <c r="E1180" s="2"/>
      <c r="F1180" s="15"/>
      <c r="G1180" s="9"/>
      <c r="H1180" s="9"/>
      <c r="I1180" s="9"/>
      <c r="J1180" s="9"/>
      <c r="K1180" s="11"/>
      <c r="L1180" s="9"/>
      <c r="M1180" s="9"/>
      <c r="N1180" s="9"/>
      <c r="O1180" s="9"/>
      <c r="P1180" s="11"/>
      <c r="Q1180" s="9"/>
      <c r="R1180" s="9"/>
      <c r="S1180" s="9"/>
      <c r="T1180" s="9"/>
      <c r="U1180" s="11"/>
      <c r="V1180" s="9"/>
      <c r="W1180" s="9"/>
      <c r="X1180" s="9"/>
      <c r="Y1180" s="9"/>
      <c r="Z1180" s="11"/>
      <c r="AA1180" s="9"/>
    </row>
    <row r="1181" spans="1:27">
      <c r="A1181" s="14"/>
      <c r="B1181" s="2"/>
      <c r="C1181" s="2"/>
      <c r="D1181" s="2"/>
      <c r="E1181" s="2"/>
      <c r="F1181" s="15"/>
      <c r="G1181" s="9"/>
      <c r="H1181" s="9"/>
      <c r="I1181" s="9"/>
      <c r="J1181" s="9"/>
      <c r="K1181" s="11"/>
      <c r="L1181" s="9"/>
      <c r="M1181" s="9"/>
      <c r="N1181" s="9"/>
      <c r="O1181" s="9"/>
      <c r="P1181" s="11"/>
      <c r="Q1181" s="9"/>
      <c r="R1181" s="9"/>
      <c r="S1181" s="9"/>
      <c r="T1181" s="9"/>
      <c r="U1181" s="11"/>
      <c r="V1181" s="9"/>
      <c r="W1181" s="9"/>
      <c r="X1181" s="9"/>
      <c r="Y1181" s="9"/>
      <c r="Z1181" s="11"/>
      <c r="AA1181" s="9"/>
    </row>
    <row r="1182" spans="1:27">
      <c r="A1182" s="14"/>
      <c r="B1182" s="2"/>
      <c r="C1182" s="2"/>
      <c r="D1182" s="2"/>
      <c r="E1182" s="2"/>
      <c r="F1182" s="15"/>
      <c r="G1182" s="8"/>
      <c r="H1182" s="8"/>
      <c r="I1182" s="8"/>
      <c r="J1182" s="8"/>
      <c r="K1182" s="10"/>
      <c r="L1182" s="8"/>
      <c r="M1182" s="8"/>
      <c r="N1182" s="8"/>
      <c r="O1182" s="8"/>
      <c r="P1182" s="10"/>
      <c r="Q1182" s="8"/>
      <c r="R1182" s="8"/>
      <c r="S1182" s="8"/>
      <c r="T1182" s="8"/>
      <c r="U1182" s="10"/>
      <c r="V1182" s="8"/>
      <c r="W1182" s="8"/>
      <c r="X1182" s="8"/>
      <c r="Y1182" s="8"/>
      <c r="Z1182" s="10"/>
      <c r="AA1182" s="8"/>
    </row>
    <row r="1183" spans="1:27">
      <c r="A1183" s="14"/>
      <c r="B1183" s="2"/>
      <c r="C1183" s="2"/>
      <c r="D1183" s="2"/>
      <c r="E1183" s="2"/>
      <c r="F1183" s="15"/>
      <c r="G1183" s="8"/>
      <c r="H1183" s="8"/>
      <c r="I1183" s="8"/>
      <c r="J1183" s="8"/>
      <c r="K1183" s="10"/>
      <c r="L1183" s="8"/>
      <c r="M1183" s="8"/>
      <c r="N1183" s="8"/>
      <c r="O1183" s="8"/>
      <c r="P1183" s="10"/>
      <c r="Q1183" s="8"/>
      <c r="R1183" s="8"/>
      <c r="S1183" s="8"/>
      <c r="T1183" s="8"/>
      <c r="U1183" s="10"/>
      <c r="V1183" s="8"/>
      <c r="W1183" s="8"/>
      <c r="X1183" s="8"/>
      <c r="Y1183" s="8"/>
      <c r="Z1183" s="10"/>
      <c r="AA1183" s="8"/>
    </row>
    <row r="1184" spans="1:27">
      <c r="A1184" s="14"/>
      <c r="B1184" s="2"/>
      <c r="C1184" s="2"/>
      <c r="D1184" s="2"/>
      <c r="E1184" s="2"/>
      <c r="F1184" s="15"/>
      <c r="G1184" s="8"/>
      <c r="H1184" s="8"/>
      <c r="I1184" s="8"/>
      <c r="J1184" s="8"/>
      <c r="K1184" s="10"/>
      <c r="L1184" s="8"/>
      <c r="M1184" s="8"/>
      <c r="N1184" s="8"/>
      <c r="O1184" s="8"/>
      <c r="P1184" s="10"/>
      <c r="Q1184" s="8"/>
      <c r="R1184" s="8"/>
      <c r="S1184" s="8"/>
      <c r="T1184" s="8"/>
      <c r="U1184" s="10"/>
      <c r="V1184" s="8"/>
      <c r="W1184" s="8"/>
      <c r="X1184" s="8"/>
      <c r="Y1184" s="8"/>
      <c r="Z1184" s="10"/>
      <c r="AA1184" s="8"/>
    </row>
    <row r="1185" spans="1:27">
      <c r="A1185" s="14"/>
      <c r="B1185" s="2"/>
      <c r="C1185" s="2"/>
      <c r="D1185" s="2"/>
      <c r="E1185" s="2"/>
      <c r="F1185" s="15"/>
      <c r="G1185" s="8"/>
      <c r="H1185" s="8"/>
      <c r="I1185" s="8"/>
      <c r="J1185" s="8"/>
      <c r="K1185" s="10"/>
      <c r="L1185" s="8"/>
      <c r="M1185" s="8"/>
      <c r="N1185" s="8"/>
      <c r="O1185" s="8"/>
      <c r="P1185" s="10"/>
      <c r="Q1185" s="8"/>
      <c r="R1185" s="8"/>
      <c r="S1185" s="8"/>
      <c r="T1185" s="8"/>
      <c r="U1185" s="10"/>
      <c r="V1185" s="8"/>
      <c r="W1185" s="8"/>
      <c r="X1185" s="8"/>
      <c r="Y1185" s="8"/>
      <c r="Z1185" s="10"/>
      <c r="AA1185" s="8"/>
    </row>
    <row r="1186" spans="1:27">
      <c r="A1186" s="14"/>
      <c r="B1186" s="2"/>
      <c r="C1186" s="2"/>
      <c r="D1186" s="2"/>
      <c r="E1186" s="2"/>
      <c r="F1186" s="15"/>
      <c r="G1186" s="8"/>
      <c r="H1186" s="8"/>
      <c r="I1186" s="8"/>
      <c r="J1186" s="8"/>
      <c r="K1186" s="10"/>
      <c r="L1186" s="8"/>
      <c r="M1186" s="8"/>
      <c r="N1186" s="8"/>
      <c r="O1186" s="8"/>
      <c r="P1186" s="10"/>
      <c r="Q1186" s="8"/>
      <c r="R1186" s="8"/>
      <c r="S1186" s="8"/>
      <c r="T1186" s="8"/>
      <c r="U1186" s="10"/>
      <c r="V1186" s="8"/>
      <c r="W1186" s="8"/>
      <c r="X1186" s="8"/>
      <c r="Y1186" s="8"/>
      <c r="Z1186" s="10"/>
      <c r="AA1186" s="8"/>
    </row>
    <row r="1187" spans="1:27">
      <c r="A1187" s="14"/>
      <c r="B1187" s="2"/>
      <c r="C1187" s="2"/>
      <c r="D1187" s="2"/>
      <c r="E1187" s="2"/>
      <c r="F1187" s="15"/>
      <c r="G1187" s="9"/>
      <c r="H1187" s="9"/>
      <c r="I1187" s="9"/>
      <c r="J1187" s="9"/>
      <c r="K1187" s="11"/>
      <c r="L1187" s="9"/>
      <c r="M1187" s="9"/>
      <c r="N1187" s="9"/>
      <c r="O1187" s="9"/>
      <c r="P1187" s="11"/>
      <c r="Q1187" s="9"/>
      <c r="R1187" s="9"/>
      <c r="S1187" s="9"/>
      <c r="T1187" s="9"/>
      <c r="U1187" s="11"/>
      <c r="V1187" s="9"/>
      <c r="W1187" s="9"/>
      <c r="X1187" s="9"/>
      <c r="Y1187" s="9"/>
      <c r="Z1187" s="11"/>
      <c r="AA1187" s="9"/>
    </row>
    <row r="1188" spans="1:27">
      <c r="A1188" s="14"/>
      <c r="B1188" s="2"/>
      <c r="C1188" s="2"/>
      <c r="D1188" s="2"/>
      <c r="E1188" s="2"/>
      <c r="F1188" s="15"/>
      <c r="G1188" s="9"/>
      <c r="H1188" s="9"/>
      <c r="I1188" s="9"/>
      <c r="J1188" s="9"/>
      <c r="K1188" s="11"/>
      <c r="L1188" s="9"/>
      <c r="M1188" s="9"/>
      <c r="N1188" s="9"/>
      <c r="O1188" s="9"/>
      <c r="P1188" s="11"/>
      <c r="Q1188" s="9"/>
      <c r="R1188" s="9"/>
      <c r="S1188" s="9"/>
      <c r="T1188" s="9"/>
      <c r="U1188" s="11"/>
      <c r="V1188" s="9"/>
      <c r="W1188" s="9"/>
      <c r="X1188" s="9"/>
      <c r="Y1188" s="9"/>
      <c r="Z1188" s="11"/>
      <c r="AA1188" s="9"/>
    </row>
    <row r="1189" spans="1:27">
      <c r="A1189" s="14"/>
      <c r="B1189" s="2"/>
      <c r="C1189" s="2"/>
      <c r="D1189" s="2"/>
      <c r="E1189" s="2"/>
      <c r="F1189" s="15"/>
      <c r="G1189" s="9"/>
      <c r="H1189" s="9"/>
      <c r="I1189" s="9"/>
      <c r="J1189" s="9"/>
      <c r="K1189" s="11"/>
      <c r="L1189" s="9"/>
      <c r="M1189" s="9"/>
      <c r="N1189" s="9"/>
      <c r="O1189" s="9"/>
      <c r="P1189" s="11"/>
      <c r="Q1189" s="9"/>
      <c r="R1189" s="9"/>
      <c r="S1189" s="9"/>
      <c r="T1189" s="9"/>
      <c r="U1189" s="11"/>
      <c r="V1189" s="9"/>
      <c r="W1189" s="9"/>
      <c r="X1189" s="9"/>
      <c r="Y1189" s="9"/>
      <c r="Z1189" s="11"/>
      <c r="AA1189" s="9"/>
    </row>
    <row r="1190" spans="1:27">
      <c r="A1190" s="14"/>
      <c r="B1190" s="2"/>
      <c r="C1190" s="2"/>
      <c r="D1190" s="2"/>
      <c r="E1190" s="2"/>
      <c r="F1190" s="15"/>
      <c r="G1190" s="9"/>
      <c r="H1190" s="9"/>
      <c r="I1190" s="9"/>
      <c r="J1190" s="9"/>
      <c r="K1190" s="11"/>
      <c r="L1190" s="9"/>
      <c r="M1190" s="9"/>
      <c r="N1190" s="9"/>
      <c r="O1190" s="9"/>
      <c r="P1190" s="11"/>
      <c r="Q1190" s="9"/>
      <c r="R1190" s="9"/>
      <c r="S1190" s="9"/>
      <c r="T1190" s="9"/>
      <c r="U1190" s="11"/>
      <c r="V1190" s="9"/>
      <c r="W1190" s="9"/>
      <c r="X1190" s="9"/>
      <c r="Y1190" s="9"/>
      <c r="Z1190" s="11"/>
      <c r="AA1190" s="9"/>
    </row>
    <row r="1191" spans="1:27">
      <c r="A1191" s="14"/>
      <c r="B1191" s="2"/>
      <c r="C1191" s="2"/>
      <c r="D1191" s="2"/>
      <c r="E1191" s="2"/>
      <c r="F1191" s="15"/>
      <c r="G1191" s="9"/>
      <c r="H1191" s="9"/>
      <c r="I1191" s="9"/>
      <c r="J1191" s="9"/>
      <c r="K1191" s="11"/>
      <c r="L1191" s="9"/>
      <c r="M1191" s="9"/>
      <c r="N1191" s="9"/>
      <c r="O1191" s="9"/>
      <c r="P1191" s="11"/>
      <c r="Q1191" s="9"/>
      <c r="R1191" s="9"/>
      <c r="S1191" s="9"/>
      <c r="T1191" s="9"/>
      <c r="U1191" s="11"/>
      <c r="V1191" s="9"/>
      <c r="W1191" s="9"/>
      <c r="X1191" s="9"/>
      <c r="Y1191" s="9"/>
      <c r="Z1191" s="11"/>
      <c r="AA1191" s="9"/>
    </row>
    <row r="1192" spans="1:27">
      <c r="A1192" s="14"/>
      <c r="B1192" s="2"/>
      <c r="C1192" s="2"/>
      <c r="D1192" s="2"/>
      <c r="E1192" s="2"/>
      <c r="F1192" s="15"/>
      <c r="G1192" s="8"/>
      <c r="H1192" s="8"/>
      <c r="I1192" s="8"/>
      <c r="J1192" s="8"/>
      <c r="K1192" s="10"/>
      <c r="L1192" s="8"/>
      <c r="M1192" s="8"/>
      <c r="N1192" s="8"/>
      <c r="O1192" s="8"/>
      <c r="P1192" s="10"/>
      <c r="Q1192" s="8"/>
      <c r="R1192" s="8"/>
      <c r="S1192" s="8"/>
      <c r="T1192" s="8"/>
      <c r="U1192" s="10"/>
      <c r="V1192" s="8"/>
      <c r="W1192" s="8"/>
      <c r="X1192" s="8"/>
      <c r="Y1192" s="8"/>
      <c r="Z1192" s="10"/>
      <c r="AA1192" s="8"/>
    </row>
    <row r="1193" spans="1:27">
      <c r="A1193" s="14"/>
      <c r="B1193" s="2"/>
      <c r="C1193" s="2"/>
      <c r="D1193" s="2"/>
      <c r="E1193" s="2"/>
      <c r="F1193" s="15"/>
      <c r="G1193" s="8"/>
      <c r="H1193" s="8"/>
      <c r="I1193" s="8"/>
      <c r="J1193" s="8"/>
      <c r="K1193" s="10"/>
      <c r="L1193" s="8"/>
      <c r="M1193" s="8"/>
      <c r="N1193" s="8"/>
      <c r="O1193" s="8"/>
      <c r="P1193" s="10"/>
      <c r="Q1193" s="8"/>
      <c r="R1193" s="8"/>
      <c r="S1193" s="8"/>
      <c r="T1193" s="8"/>
      <c r="U1193" s="10"/>
      <c r="V1193" s="8"/>
      <c r="W1193" s="8"/>
      <c r="X1193" s="8"/>
      <c r="Y1193" s="8"/>
      <c r="Z1193" s="10"/>
      <c r="AA1193" s="8"/>
    </row>
    <row r="1194" spans="1:27">
      <c r="A1194" s="14"/>
      <c r="B1194" s="2"/>
      <c r="C1194" s="2"/>
      <c r="D1194" s="2"/>
      <c r="E1194" s="2"/>
      <c r="F1194" s="15"/>
      <c r="G1194" s="8"/>
      <c r="H1194" s="8"/>
      <c r="I1194" s="8"/>
      <c r="J1194" s="8"/>
      <c r="K1194" s="10"/>
      <c r="L1194" s="8"/>
      <c r="M1194" s="8"/>
      <c r="N1194" s="8"/>
      <c r="O1194" s="8"/>
      <c r="P1194" s="10"/>
      <c r="Q1194" s="8"/>
      <c r="R1194" s="8"/>
      <c r="S1194" s="8"/>
      <c r="T1194" s="8"/>
      <c r="U1194" s="10"/>
      <c r="V1194" s="8"/>
      <c r="W1194" s="8"/>
      <c r="X1194" s="8"/>
      <c r="Y1194" s="8"/>
      <c r="Z1194" s="10"/>
      <c r="AA1194" s="8"/>
    </row>
    <row r="1195" spans="1:27">
      <c r="A1195" s="14"/>
      <c r="B1195" s="2"/>
      <c r="C1195" s="2"/>
      <c r="D1195" s="2"/>
      <c r="E1195" s="2"/>
      <c r="F1195" s="15"/>
      <c r="G1195" s="8"/>
      <c r="H1195" s="8"/>
      <c r="I1195" s="8"/>
      <c r="J1195" s="8"/>
      <c r="K1195" s="10"/>
      <c r="L1195" s="8"/>
      <c r="M1195" s="8"/>
      <c r="N1195" s="8"/>
      <c r="O1195" s="8"/>
      <c r="P1195" s="10"/>
      <c r="Q1195" s="8"/>
      <c r="R1195" s="8"/>
      <c r="S1195" s="8"/>
      <c r="T1195" s="8"/>
      <c r="U1195" s="10"/>
      <c r="V1195" s="8"/>
      <c r="W1195" s="8"/>
      <c r="X1195" s="8"/>
      <c r="Y1195" s="8"/>
      <c r="Z1195" s="10"/>
      <c r="AA1195" s="8"/>
    </row>
    <row r="1196" spans="1:27">
      <c r="A1196" s="14"/>
      <c r="B1196" s="2"/>
      <c r="C1196" s="2"/>
      <c r="D1196" s="2"/>
      <c r="E1196" s="2"/>
      <c r="F1196" s="15"/>
      <c r="G1196" s="8"/>
      <c r="H1196" s="8"/>
      <c r="I1196" s="8"/>
      <c r="J1196" s="8"/>
      <c r="K1196" s="10"/>
      <c r="L1196" s="8"/>
      <c r="M1196" s="8"/>
      <c r="N1196" s="8"/>
      <c r="O1196" s="8"/>
      <c r="P1196" s="10"/>
      <c r="Q1196" s="8"/>
      <c r="R1196" s="8"/>
      <c r="S1196" s="8"/>
      <c r="T1196" s="8"/>
      <c r="U1196" s="10"/>
      <c r="V1196" s="8"/>
      <c r="W1196" s="8"/>
      <c r="X1196" s="8"/>
      <c r="Y1196" s="8"/>
      <c r="Z1196" s="10"/>
      <c r="AA1196" s="8"/>
    </row>
    <row r="1197" spans="1:27">
      <c r="A1197" s="14"/>
      <c r="B1197" s="2"/>
      <c r="C1197" s="2"/>
      <c r="D1197" s="2"/>
      <c r="E1197" s="2"/>
      <c r="F1197" s="15"/>
      <c r="G1197" s="9"/>
      <c r="H1197" s="9"/>
      <c r="I1197" s="9"/>
      <c r="J1197" s="9"/>
      <c r="K1197" s="11"/>
      <c r="L1197" s="9"/>
      <c r="M1197" s="9"/>
      <c r="N1197" s="9"/>
      <c r="O1197" s="9"/>
      <c r="P1197" s="11"/>
      <c r="Q1197" s="9"/>
      <c r="R1197" s="9"/>
      <c r="S1197" s="9"/>
      <c r="T1197" s="9"/>
      <c r="U1197" s="11"/>
      <c r="V1197" s="9"/>
      <c r="W1197" s="9"/>
      <c r="X1197" s="9"/>
      <c r="Y1197" s="9"/>
      <c r="Z1197" s="11"/>
      <c r="AA1197" s="9"/>
    </row>
    <row r="1198" spans="1:27">
      <c r="A1198" s="14"/>
      <c r="B1198" s="2"/>
      <c r="C1198" s="2"/>
      <c r="D1198" s="2"/>
      <c r="E1198" s="2"/>
      <c r="F1198" s="15"/>
      <c r="G1198" s="9"/>
      <c r="H1198" s="9"/>
      <c r="I1198" s="9"/>
      <c r="J1198" s="9"/>
      <c r="K1198" s="11"/>
      <c r="L1198" s="9"/>
      <c r="M1198" s="9"/>
      <c r="N1198" s="9"/>
      <c r="O1198" s="9"/>
      <c r="P1198" s="11"/>
      <c r="Q1198" s="9"/>
      <c r="R1198" s="9"/>
      <c r="S1198" s="9"/>
      <c r="T1198" s="9"/>
      <c r="U1198" s="11"/>
      <c r="V1198" s="9"/>
      <c r="W1198" s="9"/>
      <c r="X1198" s="9"/>
      <c r="Y1198" s="9"/>
      <c r="Z1198" s="11"/>
      <c r="AA1198" s="9"/>
    </row>
    <row r="1199" spans="1:27">
      <c r="A1199" s="14"/>
      <c r="B1199" s="2"/>
      <c r="C1199" s="2"/>
      <c r="D1199" s="2"/>
      <c r="E1199" s="2"/>
      <c r="F1199" s="15"/>
      <c r="G1199" s="9"/>
      <c r="H1199" s="9"/>
      <c r="I1199" s="9"/>
      <c r="J1199" s="9"/>
      <c r="K1199" s="11"/>
      <c r="L1199" s="9"/>
      <c r="M1199" s="9"/>
      <c r="N1199" s="9"/>
      <c r="O1199" s="9"/>
      <c r="P1199" s="11"/>
      <c r="Q1199" s="9"/>
      <c r="R1199" s="9"/>
      <c r="S1199" s="9"/>
      <c r="T1199" s="9"/>
      <c r="U1199" s="11"/>
      <c r="V1199" s="9"/>
      <c r="W1199" s="9"/>
      <c r="X1199" s="9"/>
      <c r="Y1199" s="9"/>
      <c r="Z1199" s="11"/>
      <c r="AA1199" s="9"/>
    </row>
    <row r="1200" spans="1:27">
      <c r="A1200" s="14"/>
      <c r="B1200" s="2"/>
      <c r="C1200" s="2"/>
      <c r="D1200" s="2"/>
      <c r="E1200" s="2"/>
      <c r="F1200" s="15"/>
      <c r="G1200" s="9"/>
      <c r="H1200" s="9"/>
      <c r="I1200" s="9"/>
      <c r="J1200" s="9"/>
      <c r="K1200" s="11"/>
      <c r="L1200" s="9"/>
      <c r="M1200" s="9"/>
      <c r="N1200" s="9"/>
      <c r="O1200" s="9"/>
      <c r="P1200" s="11"/>
      <c r="Q1200" s="9"/>
      <c r="R1200" s="9"/>
      <c r="S1200" s="9"/>
      <c r="T1200" s="9"/>
      <c r="U1200" s="11"/>
      <c r="V1200" s="9"/>
      <c r="W1200" s="9"/>
      <c r="X1200" s="9"/>
      <c r="Y1200" s="9"/>
      <c r="Z1200" s="11"/>
      <c r="AA1200" s="9"/>
    </row>
    <row r="1201" spans="1:27">
      <c r="A1201" s="14"/>
      <c r="B1201" s="2"/>
      <c r="C1201" s="2"/>
      <c r="D1201" s="2"/>
      <c r="E1201" s="2"/>
      <c r="F1201" s="15"/>
      <c r="G1201" s="9"/>
      <c r="H1201" s="9"/>
      <c r="I1201" s="9"/>
      <c r="J1201" s="9"/>
      <c r="K1201" s="11"/>
      <c r="L1201" s="9"/>
      <c r="M1201" s="9"/>
      <c r="N1201" s="9"/>
      <c r="O1201" s="9"/>
      <c r="P1201" s="11"/>
      <c r="Q1201" s="9"/>
      <c r="R1201" s="9"/>
      <c r="S1201" s="9"/>
      <c r="T1201" s="9"/>
      <c r="U1201" s="11"/>
      <c r="V1201" s="9"/>
      <c r="W1201" s="9"/>
      <c r="X1201" s="9"/>
      <c r="Y1201" s="9"/>
      <c r="Z1201" s="11"/>
      <c r="AA1201" s="9"/>
    </row>
    <row r="1202" spans="1:27">
      <c r="A1202" s="14"/>
      <c r="B1202" s="2"/>
      <c r="C1202" s="2"/>
      <c r="D1202" s="2"/>
      <c r="E1202" s="2"/>
      <c r="F1202" s="15"/>
      <c r="G1202" s="8"/>
      <c r="H1202" s="8"/>
      <c r="I1202" s="8"/>
      <c r="J1202" s="8"/>
      <c r="K1202" s="10"/>
      <c r="L1202" s="8"/>
      <c r="M1202" s="8"/>
      <c r="N1202" s="8"/>
      <c r="O1202" s="8"/>
      <c r="P1202" s="10"/>
      <c r="Q1202" s="8"/>
      <c r="R1202" s="8"/>
      <c r="S1202" s="8"/>
      <c r="T1202" s="8"/>
      <c r="U1202" s="10"/>
      <c r="V1202" s="8"/>
      <c r="W1202" s="8"/>
      <c r="X1202" s="8"/>
      <c r="Y1202" s="8"/>
      <c r="Z1202" s="10"/>
      <c r="AA1202" s="8"/>
    </row>
    <row r="1203" spans="1:27">
      <c r="A1203" s="14"/>
      <c r="B1203" s="2"/>
      <c r="C1203" s="2"/>
      <c r="D1203" s="2"/>
      <c r="E1203" s="2"/>
      <c r="F1203" s="15"/>
      <c r="G1203" s="8"/>
      <c r="H1203" s="8"/>
      <c r="I1203" s="8"/>
      <c r="J1203" s="8"/>
      <c r="K1203" s="10"/>
      <c r="L1203" s="8"/>
      <c r="M1203" s="8"/>
      <c r="N1203" s="8"/>
      <c r="O1203" s="8"/>
      <c r="P1203" s="10"/>
      <c r="Q1203" s="8"/>
      <c r="R1203" s="8"/>
      <c r="S1203" s="8"/>
      <c r="T1203" s="8"/>
      <c r="U1203" s="10"/>
      <c r="V1203" s="8"/>
      <c r="W1203" s="8"/>
      <c r="X1203" s="8"/>
      <c r="Y1203" s="8"/>
      <c r="Z1203" s="10"/>
      <c r="AA1203" s="8"/>
    </row>
    <row r="1204" spans="1:27">
      <c r="A1204" s="14"/>
      <c r="B1204" s="2"/>
      <c r="C1204" s="2"/>
      <c r="D1204" s="2"/>
      <c r="E1204" s="2"/>
      <c r="F1204" s="15"/>
      <c r="G1204" s="8"/>
      <c r="H1204" s="8"/>
      <c r="I1204" s="8"/>
      <c r="J1204" s="8"/>
      <c r="K1204" s="10"/>
      <c r="L1204" s="8"/>
      <c r="M1204" s="8"/>
      <c r="N1204" s="8"/>
      <c r="O1204" s="8"/>
      <c r="P1204" s="10"/>
      <c r="Q1204" s="8"/>
      <c r="R1204" s="8"/>
      <c r="S1204" s="8"/>
      <c r="T1204" s="8"/>
      <c r="U1204" s="10"/>
      <c r="V1204" s="8"/>
      <c r="W1204" s="8"/>
      <c r="X1204" s="8"/>
      <c r="Y1204" s="8"/>
      <c r="Z1204" s="10"/>
      <c r="AA1204" s="8"/>
    </row>
    <row r="1205" spans="1:27">
      <c r="A1205" s="14"/>
      <c r="B1205" s="2"/>
      <c r="C1205" s="2"/>
      <c r="D1205" s="2"/>
      <c r="E1205" s="2"/>
      <c r="F1205" s="15"/>
      <c r="G1205" s="8"/>
      <c r="H1205" s="8"/>
      <c r="I1205" s="8"/>
      <c r="J1205" s="8"/>
      <c r="K1205" s="10"/>
      <c r="L1205" s="8"/>
      <c r="M1205" s="8"/>
      <c r="N1205" s="8"/>
      <c r="O1205" s="8"/>
      <c r="P1205" s="10"/>
      <c r="Q1205" s="8"/>
      <c r="R1205" s="8"/>
      <c r="S1205" s="8"/>
      <c r="T1205" s="8"/>
      <c r="U1205" s="10"/>
      <c r="V1205" s="8"/>
      <c r="W1205" s="8"/>
      <c r="X1205" s="8"/>
      <c r="Y1205" s="8"/>
      <c r="Z1205" s="10"/>
      <c r="AA1205" s="8"/>
    </row>
    <row r="1206" spans="1:27">
      <c r="A1206" s="14"/>
      <c r="B1206" s="2"/>
      <c r="C1206" s="2"/>
      <c r="D1206" s="2"/>
      <c r="E1206" s="2"/>
      <c r="F1206" s="15"/>
      <c r="G1206" s="8"/>
      <c r="H1206" s="8"/>
      <c r="I1206" s="8"/>
      <c r="J1206" s="8"/>
      <c r="K1206" s="10"/>
      <c r="L1206" s="8"/>
      <c r="M1206" s="8"/>
      <c r="N1206" s="8"/>
      <c r="O1206" s="8"/>
      <c r="P1206" s="10"/>
      <c r="Q1206" s="8"/>
      <c r="R1206" s="8"/>
      <c r="S1206" s="8"/>
      <c r="T1206" s="8"/>
      <c r="U1206" s="10"/>
      <c r="V1206" s="8"/>
      <c r="W1206" s="8"/>
      <c r="X1206" s="8"/>
      <c r="Y1206" s="8"/>
      <c r="Z1206" s="10"/>
      <c r="AA1206" s="8"/>
    </row>
    <row r="1207" spans="1:27">
      <c r="A1207" s="14"/>
      <c r="B1207" s="2"/>
      <c r="C1207" s="2"/>
      <c r="D1207" s="2"/>
      <c r="E1207" s="2"/>
      <c r="F1207" s="15"/>
      <c r="G1207" s="9"/>
      <c r="H1207" s="9"/>
      <c r="I1207" s="9"/>
      <c r="J1207" s="9"/>
      <c r="K1207" s="11"/>
      <c r="L1207" s="9"/>
      <c r="M1207" s="9"/>
      <c r="N1207" s="9"/>
      <c r="O1207" s="9"/>
      <c r="P1207" s="11"/>
      <c r="Q1207" s="9"/>
      <c r="R1207" s="9"/>
      <c r="S1207" s="9"/>
      <c r="T1207" s="9"/>
      <c r="U1207" s="11"/>
      <c r="V1207" s="9"/>
      <c r="W1207" s="9"/>
      <c r="X1207" s="9"/>
      <c r="Y1207" s="9"/>
      <c r="Z1207" s="11"/>
      <c r="AA1207" s="9"/>
    </row>
    <row r="1208" spans="1:27">
      <c r="A1208" s="14"/>
      <c r="B1208" s="2"/>
      <c r="C1208" s="2"/>
      <c r="D1208" s="2"/>
      <c r="E1208" s="2"/>
      <c r="F1208" s="15"/>
      <c r="G1208" s="9"/>
      <c r="H1208" s="9"/>
      <c r="I1208" s="9"/>
      <c r="J1208" s="9"/>
      <c r="K1208" s="11"/>
      <c r="L1208" s="9"/>
      <c r="M1208" s="9"/>
      <c r="N1208" s="9"/>
      <c r="O1208" s="9"/>
      <c r="P1208" s="11"/>
      <c r="Q1208" s="9"/>
      <c r="R1208" s="9"/>
      <c r="S1208" s="9"/>
      <c r="T1208" s="9"/>
      <c r="U1208" s="11"/>
      <c r="V1208" s="9"/>
      <c r="W1208" s="9"/>
      <c r="X1208" s="9"/>
      <c r="Y1208" s="9"/>
      <c r="Z1208" s="11"/>
      <c r="AA1208" s="9"/>
    </row>
    <row r="1209" spans="1:27">
      <c r="A1209" s="14"/>
      <c r="B1209" s="2"/>
      <c r="C1209" s="2"/>
      <c r="D1209" s="2"/>
      <c r="E1209" s="2"/>
      <c r="F1209" s="15"/>
      <c r="G1209" s="9"/>
      <c r="H1209" s="9"/>
      <c r="I1209" s="9"/>
      <c r="J1209" s="9"/>
      <c r="K1209" s="11"/>
      <c r="L1209" s="9"/>
      <c r="M1209" s="9"/>
      <c r="N1209" s="9"/>
      <c r="O1209" s="9"/>
      <c r="P1209" s="11"/>
      <c r="Q1209" s="9"/>
      <c r="R1209" s="9"/>
      <c r="S1209" s="9"/>
      <c r="T1209" s="9"/>
      <c r="U1209" s="11"/>
      <c r="V1209" s="9"/>
      <c r="W1209" s="9"/>
      <c r="X1209" s="9"/>
      <c r="Y1209" s="9"/>
      <c r="Z1209" s="11"/>
      <c r="AA1209" s="9"/>
    </row>
    <row r="1210" spans="1:27">
      <c r="A1210" s="14"/>
      <c r="B1210" s="2"/>
      <c r="C1210" s="2"/>
      <c r="D1210" s="2"/>
      <c r="E1210" s="2"/>
      <c r="F1210" s="15"/>
      <c r="G1210" s="9"/>
      <c r="H1210" s="9"/>
      <c r="I1210" s="9"/>
      <c r="J1210" s="9"/>
      <c r="K1210" s="11"/>
      <c r="L1210" s="9"/>
      <c r="M1210" s="9"/>
      <c r="N1210" s="9"/>
      <c r="O1210" s="9"/>
      <c r="P1210" s="11"/>
      <c r="Q1210" s="9"/>
      <c r="R1210" s="9"/>
      <c r="S1210" s="9"/>
      <c r="T1210" s="9"/>
      <c r="U1210" s="11"/>
      <c r="V1210" s="9"/>
      <c r="W1210" s="9"/>
      <c r="X1210" s="9"/>
      <c r="Y1210" s="9"/>
      <c r="Z1210" s="11"/>
      <c r="AA1210" s="9"/>
    </row>
    <row r="1211" spans="1:27">
      <c r="A1211" s="14"/>
      <c r="B1211" s="2"/>
      <c r="C1211" s="2"/>
      <c r="D1211" s="2"/>
      <c r="E1211" s="2"/>
      <c r="F1211" s="15"/>
      <c r="G1211" s="9"/>
      <c r="H1211" s="9"/>
      <c r="I1211" s="9"/>
      <c r="J1211" s="9"/>
      <c r="K1211" s="11"/>
      <c r="L1211" s="9"/>
      <c r="M1211" s="9"/>
      <c r="N1211" s="9"/>
      <c r="O1211" s="9"/>
      <c r="P1211" s="11"/>
      <c r="Q1211" s="9"/>
      <c r="R1211" s="9"/>
      <c r="S1211" s="9"/>
      <c r="T1211" s="9"/>
      <c r="U1211" s="11"/>
      <c r="V1211" s="9"/>
      <c r="W1211" s="9"/>
      <c r="X1211" s="9"/>
      <c r="Y1211" s="9"/>
      <c r="Z1211" s="11"/>
      <c r="AA1211" s="9"/>
    </row>
    <row r="1212" spans="1:27">
      <c r="A1212" s="14"/>
      <c r="B1212" s="2"/>
      <c r="C1212" s="2"/>
      <c r="D1212" s="2"/>
      <c r="E1212" s="2"/>
      <c r="F1212" s="15"/>
      <c r="G1212" s="8"/>
      <c r="H1212" s="8"/>
      <c r="I1212" s="8"/>
      <c r="J1212" s="8"/>
      <c r="K1212" s="10"/>
      <c r="L1212" s="8"/>
      <c r="M1212" s="8"/>
      <c r="N1212" s="8"/>
      <c r="O1212" s="8"/>
      <c r="P1212" s="10"/>
      <c r="Q1212" s="8"/>
      <c r="R1212" s="8"/>
      <c r="S1212" s="8"/>
      <c r="T1212" s="8"/>
      <c r="U1212" s="10"/>
      <c r="V1212" s="8"/>
      <c r="W1212" s="8"/>
      <c r="X1212" s="8"/>
      <c r="Y1212" s="8"/>
      <c r="Z1212" s="10"/>
      <c r="AA1212" s="8"/>
    </row>
    <row r="1213" spans="1:27">
      <c r="A1213" s="14"/>
      <c r="B1213" s="2"/>
      <c r="C1213" s="2"/>
      <c r="D1213" s="2"/>
      <c r="E1213" s="2"/>
      <c r="F1213" s="15"/>
      <c r="G1213" s="8"/>
      <c r="H1213" s="8"/>
      <c r="I1213" s="8"/>
      <c r="J1213" s="8"/>
      <c r="K1213" s="10"/>
      <c r="L1213" s="8"/>
      <c r="M1213" s="8"/>
      <c r="N1213" s="8"/>
      <c r="O1213" s="8"/>
      <c r="P1213" s="10"/>
      <c r="Q1213" s="8"/>
      <c r="R1213" s="8"/>
      <c r="S1213" s="8"/>
      <c r="T1213" s="8"/>
      <c r="U1213" s="10"/>
      <c r="V1213" s="8"/>
      <c r="W1213" s="8"/>
      <c r="X1213" s="8"/>
      <c r="Y1213" s="8"/>
      <c r="Z1213" s="10"/>
      <c r="AA1213" s="8"/>
    </row>
    <row r="1214" spans="1:27">
      <c r="A1214" s="14"/>
      <c r="B1214" s="2"/>
      <c r="C1214" s="2"/>
      <c r="D1214" s="2"/>
      <c r="E1214" s="2"/>
      <c r="F1214" s="15"/>
      <c r="G1214" s="8"/>
      <c r="H1214" s="8"/>
      <c r="I1214" s="8"/>
      <c r="J1214" s="8"/>
      <c r="K1214" s="10"/>
      <c r="L1214" s="8"/>
      <c r="M1214" s="8"/>
      <c r="N1214" s="8"/>
      <c r="O1214" s="8"/>
      <c r="P1214" s="10"/>
      <c r="Q1214" s="8"/>
      <c r="R1214" s="8"/>
      <c r="S1214" s="8"/>
      <c r="T1214" s="8"/>
      <c r="U1214" s="10"/>
      <c r="V1214" s="8"/>
      <c r="W1214" s="8"/>
      <c r="X1214" s="8"/>
      <c r="Y1214" s="8"/>
      <c r="Z1214" s="10"/>
      <c r="AA1214" s="8"/>
    </row>
    <row r="1215" spans="1:27">
      <c r="A1215" s="14"/>
      <c r="B1215" s="2"/>
      <c r="C1215" s="2"/>
      <c r="D1215" s="2"/>
      <c r="E1215" s="2"/>
      <c r="F1215" s="15"/>
      <c r="G1215" s="8"/>
      <c r="H1215" s="8"/>
      <c r="I1215" s="8"/>
      <c r="J1215" s="8"/>
      <c r="K1215" s="10"/>
      <c r="L1215" s="8"/>
      <c r="M1215" s="8"/>
      <c r="N1215" s="8"/>
      <c r="O1215" s="8"/>
      <c r="P1215" s="10"/>
      <c r="Q1215" s="8"/>
      <c r="R1215" s="8"/>
      <c r="S1215" s="8"/>
      <c r="T1215" s="8"/>
      <c r="U1215" s="10"/>
      <c r="V1215" s="8"/>
      <c r="W1215" s="8"/>
      <c r="X1215" s="8"/>
      <c r="Y1215" s="8"/>
      <c r="Z1215" s="10"/>
      <c r="AA1215" s="8"/>
    </row>
    <row r="1216" spans="1:27">
      <c r="A1216" s="14"/>
      <c r="B1216" s="2"/>
      <c r="C1216" s="2"/>
      <c r="D1216" s="2"/>
      <c r="E1216" s="2"/>
      <c r="F1216" s="15"/>
      <c r="G1216" s="8"/>
      <c r="H1216" s="8"/>
      <c r="I1216" s="8"/>
      <c r="J1216" s="8"/>
      <c r="K1216" s="10"/>
      <c r="L1216" s="8"/>
      <c r="M1216" s="8"/>
      <c r="N1216" s="8"/>
      <c r="O1216" s="8"/>
      <c r="P1216" s="10"/>
      <c r="Q1216" s="8"/>
      <c r="R1216" s="8"/>
      <c r="S1216" s="8"/>
      <c r="T1216" s="8"/>
      <c r="U1216" s="10"/>
      <c r="V1216" s="8"/>
      <c r="W1216" s="8"/>
      <c r="X1216" s="8"/>
      <c r="Y1216" s="8"/>
      <c r="Z1216" s="10"/>
      <c r="AA1216" s="8"/>
    </row>
    <row r="1217" spans="1:27">
      <c r="A1217" s="14"/>
      <c r="B1217" s="2"/>
      <c r="C1217" s="2"/>
      <c r="D1217" s="2"/>
      <c r="E1217" s="2"/>
      <c r="F1217" s="15"/>
      <c r="G1217" s="9"/>
      <c r="H1217" s="9"/>
      <c r="I1217" s="9"/>
      <c r="J1217" s="9"/>
      <c r="K1217" s="11"/>
      <c r="L1217" s="9"/>
      <c r="M1217" s="9"/>
      <c r="N1217" s="9"/>
      <c r="O1217" s="9"/>
      <c r="P1217" s="11"/>
      <c r="Q1217" s="9"/>
      <c r="R1217" s="9"/>
      <c r="S1217" s="9"/>
      <c r="T1217" s="9"/>
      <c r="U1217" s="11"/>
      <c r="V1217" s="9"/>
      <c r="W1217" s="9"/>
      <c r="X1217" s="9"/>
      <c r="Y1217" s="9"/>
      <c r="Z1217" s="11"/>
      <c r="AA1217" s="9"/>
    </row>
    <row r="1218" spans="1:27">
      <c r="A1218" s="14"/>
      <c r="B1218" s="2"/>
      <c r="C1218" s="2"/>
      <c r="D1218" s="2"/>
      <c r="E1218" s="2"/>
      <c r="F1218" s="15"/>
      <c r="G1218" s="9"/>
      <c r="H1218" s="9"/>
      <c r="I1218" s="9"/>
      <c r="J1218" s="9"/>
      <c r="K1218" s="11"/>
      <c r="L1218" s="9"/>
      <c r="M1218" s="9"/>
      <c r="N1218" s="9"/>
      <c r="O1218" s="9"/>
      <c r="P1218" s="11"/>
      <c r="Q1218" s="9"/>
      <c r="R1218" s="9"/>
      <c r="S1218" s="9"/>
      <c r="T1218" s="9"/>
      <c r="U1218" s="11"/>
      <c r="V1218" s="9"/>
      <c r="W1218" s="9"/>
      <c r="X1218" s="9"/>
      <c r="Y1218" s="9"/>
      <c r="Z1218" s="11"/>
      <c r="AA1218" s="9"/>
    </row>
    <row r="1219" spans="1:27">
      <c r="A1219" s="14"/>
      <c r="B1219" s="2"/>
      <c r="C1219" s="2"/>
      <c r="D1219" s="2"/>
      <c r="E1219" s="2"/>
      <c r="F1219" s="15"/>
      <c r="G1219" s="9"/>
      <c r="H1219" s="9"/>
      <c r="I1219" s="9"/>
      <c r="J1219" s="9"/>
      <c r="K1219" s="11"/>
      <c r="L1219" s="9"/>
      <c r="M1219" s="9"/>
      <c r="N1219" s="9"/>
      <c r="O1219" s="9"/>
      <c r="P1219" s="11"/>
      <c r="Q1219" s="9"/>
      <c r="R1219" s="9"/>
      <c r="S1219" s="9"/>
      <c r="T1219" s="9"/>
      <c r="U1219" s="11"/>
      <c r="V1219" s="9"/>
      <c r="W1219" s="9"/>
      <c r="X1219" s="9"/>
      <c r="Y1219" s="9"/>
      <c r="Z1219" s="11"/>
      <c r="AA1219" s="9"/>
    </row>
    <row r="1220" spans="1:27">
      <c r="A1220" s="14"/>
      <c r="B1220" s="2"/>
      <c r="C1220" s="2"/>
      <c r="D1220" s="2"/>
      <c r="E1220" s="2"/>
      <c r="F1220" s="15"/>
      <c r="G1220" s="9"/>
      <c r="H1220" s="9"/>
      <c r="I1220" s="9"/>
      <c r="J1220" s="9"/>
      <c r="K1220" s="11"/>
      <c r="L1220" s="9"/>
      <c r="M1220" s="9"/>
      <c r="N1220" s="9"/>
      <c r="O1220" s="9"/>
      <c r="P1220" s="11"/>
      <c r="Q1220" s="9"/>
      <c r="R1220" s="9"/>
      <c r="S1220" s="9"/>
      <c r="T1220" s="9"/>
      <c r="U1220" s="11"/>
      <c r="V1220" s="9"/>
      <c r="W1220" s="9"/>
      <c r="X1220" s="9"/>
      <c r="Y1220" s="9"/>
      <c r="Z1220" s="11"/>
      <c r="AA1220" s="9"/>
    </row>
    <row r="1221" spans="1:27">
      <c r="A1221" s="14"/>
      <c r="B1221" s="2"/>
      <c r="C1221" s="2"/>
      <c r="D1221" s="2"/>
      <c r="E1221" s="2"/>
      <c r="F1221" s="15"/>
      <c r="G1221" s="9"/>
      <c r="H1221" s="9"/>
      <c r="I1221" s="9"/>
      <c r="J1221" s="9"/>
      <c r="K1221" s="11"/>
      <c r="L1221" s="9"/>
      <c r="M1221" s="9"/>
      <c r="N1221" s="9"/>
      <c r="O1221" s="9"/>
      <c r="P1221" s="11"/>
      <c r="Q1221" s="9"/>
      <c r="R1221" s="9"/>
      <c r="S1221" s="9"/>
      <c r="T1221" s="9"/>
      <c r="U1221" s="11"/>
      <c r="V1221" s="9"/>
      <c r="W1221" s="9"/>
      <c r="X1221" s="9"/>
      <c r="Y1221" s="9"/>
      <c r="Z1221" s="11"/>
      <c r="AA1221" s="9"/>
    </row>
    <row r="1222" spans="1:27">
      <c r="A1222" s="14"/>
      <c r="B1222" s="2"/>
      <c r="C1222" s="2"/>
      <c r="D1222" s="2"/>
      <c r="E1222" s="2"/>
      <c r="F1222" s="15"/>
      <c r="G1222" s="8"/>
      <c r="H1222" s="8"/>
      <c r="I1222" s="8"/>
      <c r="J1222" s="8"/>
      <c r="K1222" s="10"/>
      <c r="L1222" s="8"/>
      <c r="M1222" s="8"/>
      <c r="N1222" s="8"/>
      <c r="O1222" s="8"/>
      <c r="P1222" s="10"/>
      <c r="Q1222" s="8"/>
      <c r="R1222" s="8"/>
      <c r="S1222" s="8"/>
      <c r="T1222" s="8"/>
      <c r="U1222" s="10"/>
      <c r="V1222" s="8"/>
      <c r="W1222" s="8"/>
      <c r="X1222" s="8"/>
      <c r="Y1222" s="8"/>
      <c r="Z1222" s="10"/>
      <c r="AA1222" s="8"/>
    </row>
    <row r="1223" spans="1:27">
      <c r="A1223" s="14"/>
      <c r="B1223" s="2"/>
      <c r="C1223" s="2"/>
      <c r="D1223" s="2"/>
      <c r="E1223" s="2"/>
      <c r="F1223" s="15"/>
      <c r="G1223" s="8"/>
      <c r="H1223" s="8"/>
      <c r="I1223" s="8"/>
      <c r="J1223" s="8"/>
      <c r="K1223" s="10"/>
      <c r="L1223" s="8"/>
      <c r="M1223" s="8"/>
      <c r="N1223" s="8"/>
      <c r="O1223" s="8"/>
      <c r="P1223" s="10"/>
      <c r="Q1223" s="8"/>
      <c r="R1223" s="8"/>
      <c r="S1223" s="8"/>
      <c r="T1223" s="8"/>
      <c r="U1223" s="10"/>
      <c r="V1223" s="8"/>
      <c r="W1223" s="8"/>
      <c r="X1223" s="8"/>
      <c r="Y1223" s="8"/>
      <c r="Z1223" s="10"/>
      <c r="AA1223" s="8"/>
    </row>
    <row r="1224" spans="1:27">
      <c r="A1224" s="14"/>
      <c r="B1224" s="2"/>
      <c r="C1224" s="2"/>
      <c r="D1224" s="2"/>
      <c r="E1224" s="2"/>
      <c r="F1224" s="15"/>
      <c r="G1224" s="8"/>
      <c r="H1224" s="8"/>
      <c r="I1224" s="8"/>
      <c r="J1224" s="8"/>
      <c r="K1224" s="10"/>
      <c r="L1224" s="8"/>
      <c r="M1224" s="8"/>
      <c r="N1224" s="8"/>
      <c r="O1224" s="8"/>
      <c r="P1224" s="10"/>
      <c r="Q1224" s="8"/>
      <c r="R1224" s="8"/>
      <c r="S1224" s="8"/>
      <c r="T1224" s="8"/>
      <c r="U1224" s="10"/>
      <c r="V1224" s="8"/>
      <c r="W1224" s="8"/>
      <c r="X1224" s="8"/>
      <c r="Y1224" s="8"/>
      <c r="Z1224" s="10"/>
      <c r="AA1224" s="8"/>
    </row>
    <row r="1225" spans="1:27">
      <c r="A1225" s="14"/>
      <c r="B1225" s="2"/>
      <c r="C1225" s="2"/>
      <c r="D1225" s="2"/>
      <c r="E1225" s="2"/>
      <c r="F1225" s="15"/>
      <c r="G1225" s="8"/>
      <c r="H1225" s="8"/>
      <c r="I1225" s="8"/>
      <c r="J1225" s="8"/>
      <c r="K1225" s="10"/>
      <c r="L1225" s="8"/>
      <c r="M1225" s="8"/>
      <c r="N1225" s="8"/>
      <c r="O1225" s="8"/>
      <c r="P1225" s="10"/>
      <c r="Q1225" s="8"/>
      <c r="R1225" s="8"/>
      <c r="S1225" s="8"/>
      <c r="T1225" s="8"/>
      <c r="U1225" s="10"/>
      <c r="V1225" s="8"/>
      <c r="W1225" s="8"/>
      <c r="X1225" s="8"/>
      <c r="Y1225" s="8"/>
      <c r="Z1225" s="10"/>
      <c r="AA1225" s="8"/>
    </row>
    <row r="1226" spans="1:27">
      <c r="A1226" s="14"/>
      <c r="B1226" s="2"/>
      <c r="C1226" s="2"/>
      <c r="D1226" s="2"/>
      <c r="E1226" s="2"/>
      <c r="F1226" s="15"/>
      <c r="G1226" s="8"/>
      <c r="H1226" s="8"/>
      <c r="I1226" s="8"/>
      <c r="J1226" s="8"/>
      <c r="K1226" s="10"/>
      <c r="L1226" s="8"/>
      <c r="M1226" s="8"/>
      <c r="N1226" s="8"/>
      <c r="O1226" s="8"/>
      <c r="P1226" s="10"/>
      <c r="Q1226" s="8"/>
      <c r="R1226" s="8"/>
      <c r="S1226" s="8"/>
      <c r="T1226" s="8"/>
      <c r="U1226" s="10"/>
      <c r="V1226" s="8"/>
      <c r="W1226" s="8"/>
      <c r="X1226" s="8"/>
      <c r="Y1226" s="8"/>
      <c r="Z1226" s="10"/>
      <c r="AA1226" s="8"/>
    </row>
    <row r="1227" spans="1:27">
      <c r="A1227" s="14"/>
      <c r="B1227" s="2"/>
      <c r="C1227" s="2"/>
      <c r="D1227" s="2"/>
      <c r="E1227" s="2"/>
      <c r="F1227" s="15"/>
      <c r="G1227" s="9"/>
      <c r="H1227" s="9"/>
      <c r="I1227" s="9"/>
      <c r="J1227" s="9"/>
      <c r="K1227" s="11"/>
      <c r="L1227" s="9"/>
      <c r="M1227" s="9"/>
      <c r="N1227" s="9"/>
      <c r="O1227" s="9"/>
      <c r="P1227" s="11"/>
      <c r="Q1227" s="9"/>
      <c r="R1227" s="9"/>
      <c r="S1227" s="9"/>
      <c r="T1227" s="9"/>
      <c r="U1227" s="11"/>
      <c r="V1227" s="9"/>
      <c r="W1227" s="9"/>
      <c r="X1227" s="9"/>
      <c r="Y1227" s="9"/>
      <c r="Z1227" s="11"/>
      <c r="AA1227" s="9"/>
    </row>
    <row r="1228" spans="1:27">
      <c r="A1228" s="14"/>
      <c r="B1228" s="2"/>
      <c r="C1228" s="2"/>
      <c r="D1228" s="2"/>
      <c r="E1228" s="2"/>
      <c r="F1228" s="15"/>
      <c r="G1228" s="9"/>
      <c r="H1228" s="9"/>
      <c r="I1228" s="9"/>
      <c r="J1228" s="9"/>
      <c r="K1228" s="11"/>
      <c r="L1228" s="9"/>
      <c r="M1228" s="9"/>
      <c r="N1228" s="9"/>
      <c r="O1228" s="9"/>
      <c r="P1228" s="11"/>
      <c r="Q1228" s="9"/>
      <c r="R1228" s="9"/>
      <c r="S1228" s="9"/>
      <c r="T1228" s="9"/>
      <c r="U1228" s="11"/>
      <c r="V1228" s="9"/>
      <c r="W1228" s="9"/>
      <c r="X1228" s="9"/>
      <c r="Y1228" s="9"/>
      <c r="Z1228" s="11"/>
      <c r="AA1228" s="9"/>
    </row>
    <row r="1229" spans="1:27">
      <c r="A1229" s="14"/>
      <c r="B1229" s="2"/>
      <c r="C1229" s="2"/>
      <c r="D1229" s="2"/>
      <c r="E1229" s="2"/>
      <c r="F1229" s="15"/>
      <c r="G1229" s="9"/>
      <c r="H1229" s="9"/>
      <c r="I1229" s="9"/>
      <c r="J1229" s="9"/>
      <c r="K1229" s="11"/>
      <c r="L1229" s="9"/>
      <c r="M1229" s="9"/>
      <c r="N1229" s="9"/>
      <c r="O1229" s="9"/>
      <c r="P1229" s="11"/>
      <c r="Q1229" s="9"/>
      <c r="R1229" s="9"/>
      <c r="S1229" s="9"/>
      <c r="T1229" s="9"/>
      <c r="U1229" s="11"/>
      <c r="V1229" s="9"/>
      <c r="W1229" s="9"/>
      <c r="X1229" s="9"/>
      <c r="Y1229" s="9"/>
      <c r="Z1229" s="11"/>
      <c r="AA1229" s="9"/>
    </row>
    <row r="1230" spans="1:27">
      <c r="A1230" s="14"/>
      <c r="B1230" s="2"/>
      <c r="C1230" s="2"/>
      <c r="D1230" s="2"/>
      <c r="E1230" s="2"/>
      <c r="F1230" s="15"/>
      <c r="G1230" s="9"/>
      <c r="H1230" s="9"/>
      <c r="I1230" s="9"/>
      <c r="J1230" s="9"/>
      <c r="K1230" s="11"/>
      <c r="L1230" s="9"/>
      <c r="M1230" s="9"/>
      <c r="N1230" s="9"/>
      <c r="O1230" s="9"/>
      <c r="P1230" s="11"/>
      <c r="Q1230" s="9"/>
      <c r="R1230" s="9"/>
      <c r="S1230" s="9"/>
      <c r="T1230" s="9"/>
      <c r="U1230" s="11"/>
      <c r="V1230" s="9"/>
      <c r="W1230" s="9"/>
      <c r="X1230" s="9"/>
      <c r="Y1230" s="9"/>
      <c r="Z1230" s="11"/>
      <c r="AA1230" s="9"/>
    </row>
    <row r="1231" spans="1:27">
      <c r="A1231" s="14"/>
      <c r="B1231" s="2"/>
      <c r="C1231" s="2"/>
      <c r="D1231" s="2"/>
      <c r="E1231" s="2"/>
      <c r="F1231" s="15"/>
      <c r="G1231" s="9"/>
      <c r="H1231" s="9"/>
      <c r="I1231" s="9"/>
      <c r="J1231" s="9"/>
      <c r="K1231" s="11"/>
      <c r="L1231" s="9"/>
      <c r="M1231" s="9"/>
      <c r="N1231" s="9"/>
      <c r="O1231" s="9"/>
      <c r="P1231" s="11"/>
      <c r="Q1231" s="9"/>
      <c r="R1231" s="9"/>
      <c r="S1231" s="9"/>
      <c r="T1231" s="9"/>
      <c r="U1231" s="11"/>
      <c r="V1231" s="9"/>
      <c r="W1231" s="9"/>
      <c r="X1231" s="9"/>
      <c r="Y1231" s="9"/>
      <c r="Z1231" s="11"/>
      <c r="AA1231" s="9"/>
    </row>
    <row r="1232" spans="1:27">
      <c r="A1232" s="14"/>
      <c r="B1232" s="2"/>
      <c r="C1232" s="2"/>
      <c r="D1232" s="2"/>
      <c r="E1232" s="2"/>
      <c r="F1232" s="15"/>
      <c r="G1232" s="8"/>
      <c r="H1232" s="8"/>
      <c r="I1232" s="8"/>
      <c r="J1232" s="8"/>
      <c r="K1232" s="10"/>
      <c r="L1232" s="8"/>
      <c r="M1232" s="8"/>
      <c r="N1232" s="8"/>
      <c r="O1232" s="8"/>
      <c r="P1232" s="10"/>
      <c r="Q1232" s="8"/>
      <c r="R1232" s="8"/>
      <c r="S1232" s="8"/>
      <c r="T1232" s="8"/>
      <c r="U1232" s="10"/>
      <c r="V1232" s="8"/>
      <c r="W1232" s="8"/>
      <c r="X1232" s="8"/>
      <c r="Y1232" s="8"/>
      <c r="Z1232" s="10"/>
      <c r="AA1232" s="8"/>
    </row>
    <row r="1233" spans="1:27">
      <c r="A1233" s="14"/>
      <c r="B1233" s="2"/>
      <c r="C1233" s="2"/>
      <c r="D1233" s="2"/>
      <c r="E1233" s="2"/>
      <c r="F1233" s="15"/>
      <c r="G1233" s="8"/>
      <c r="H1233" s="8"/>
      <c r="I1233" s="8"/>
      <c r="J1233" s="8"/>
      <c r="K1233" s="10"/>
      <c r="L1233" s="8"/>
      <c r="M1233" s="8"/>
      <c r="N1233" s="8"/>
      <c r="O1233" s="8"/>
      <c r="P1233" s="10"/>
      <c r="Q1233" s="8"/>
      <c r="R1233" s="8"/>
      <c r="S1233" s="8"/>
      <c r="T1233" s="8"/>
      <c r="U1233" s="10"/>
      <c r="V1233" s="8"/>
      <c r="W1233" s="8"/>
      <c r="X1233" s="8"/>
      <c r="Y1233" s="8"/>
      <c r="Z1233" s="10"/>
      <c r="AA1233" s="8"/>
    </row>
    <row r="1234" spans="1:27">
      <c r="A1234" s="14"/>
      <c r="B1234" s="2"/>
      <c r="C1234" s="2"/>
      <c r="D1234" s="2"/>
      <c r="E1234" s="2"/>
      <c r="F1234" s="15"/>
      <c r="G1234" s="8"/>
      <c r="H1234" s="8"/>
      <c r="I1234" s="8"/>
      <c r="J1234" s="8"/>
      <c r="K1234" s="10"/>
      <c r="L1234" s="8"/>
      <c r="M1234" s="8"/>
      <c r="N1234" s="8"/>
      <c r="O1234" s="8"/>
      <c r="P1234" s="10"/>
      <c r="Q1234" s="8"/>
      <c r="R1234" s="8"/>
      <c r="S1234" s="8"/>
      <c r="T1234" s="8"/>
      <c r="U1234" s="10"/>
      <c r="V1234" s="8"/>
      <c r="W1234" s="8"/>
      <c r="X1234" s="8"/>
      <c r="Y1234" s="8"/>
      <c r="Z1234" s="10"/>
      <c r="AA1234" s="8"/>
    </row>
    <row r="1235" spans="1:27">
      <c r="A1235" s="14"/>
      <c r="B1235" s="2"/>
      <c r="C1235" s="2"/>
      <c r="D1235" s="2"/>
      <c r="E1235" s="2"/>
      <c r="F1235" s="15"/>
      <c r="G1235" s="8"/>
      <c r="H1235" s="8"/>
      <c r="I1235" s="8"/>
      <c r="J1235" s="8"/>
      <c r="K1235" s="10"/>
      <c r="L1235" s="8"/>
      <c r="M1235" s="8"/>
      <c r="N1235" s="8"/>
      <c r="O1235" s="8"/>
      <c r="P1235" s="10"/>
      <c r="Q1235" s="8"/>
      <c r="R1235" s="8"/>
      <c r="S1235" s="8"/>
      <c r="T1235" s="8"/>
      <c r="U1235" s="10"/>
      <c r="V1235" s="8"/>
      <c r="W1235" s="8"/>
      <c r="X1235" s="8"/>
      <c r="Y1235" s="8"/>
      <c r="Z1235" s="10"/>
      <c r="AA1235" s="8"/>
    </row>
    <row r="1236" spans="1:27">
      <c r="A1236" s="14"/>
      <c r="B1236" s="2"/>
      <c r="C1236" s="2"/>
      <c r="D1236" s="2"/>
      <c r="E1236" s="2"/>
      <c r="F1236" s="15"/>
      <c r="G1236" s="8"/>
      <c r="H1236" s="8"/>
      <c r="I1236" s="8"/>
      <c r="J1236" s="8"/>
      <c r="K1236" s="10"/>
      <c r="L1236" s="8"/>
      <c r="M1236" s="8"/>
      <c r="N1236" s="8"/>
      <c r="O1236" s="8"/>
      <c r="P1236" s="10"/>
      <c r="Q1236" s="8"/>
      <c r="R1236" s="8"/>
      <c r="S1236" s="8"/>
      <c r="T1236" s="8"/>
      <c r="U1236" s="10"/>
      <c r="V1236" s="8"/>
      <c r="W1236" s="8"/>
      <c r="X1236" s="8"/>
      <c r="Y1236" s="8"/>
      <c r="Z1236" s="10"/>
      <c r="AA1236" s="8"/>
    </row>
    <row r="1237" spans="1:27">
      <c r="A1237" s="14"/>
      <c r="B1237" s="2"/>
      <c r="C1237" s="2"/>
      <c r="D1237" s="2"/>
      <c r="E1237" s="2"/>
      <c r="F1237" s="15"/>
      <c r="G1237" s="9"/>
      <c r="H1237" s="9"/>
      <c r="I1237" s="9"/>
      <c r="J1237" s="9"/>
      <c r="K1237" s="11"/>
      <c r="L1237" s="9"/>
      <c r="M1237" s="9"/>
      <c r="N1237" s="9"/>
      <c r="O1237" s="9"/>
      <c r="P1237" s="11"/>
      <c r="Q1237" s="9"/>
      <c r="R1237" s="9"/>
      <c r="S1237" s="9"/>
      <c r="T1237" s="9"/>
      <c r="U1237" s="11"/>
      <c r="V1237" s="9"/>
      <c r="W1237" s="9"/>
      <c r="X1237" s="9"/>
      <c r="Y1237" s="9"/>
      <c r="Z1237" s="11"/>
      <c r="AA1237" s="9"/>
    </row>
    <row r="1238" spans="1:27">
      <c r="A1238" s="14"/>
      <c r="B1238" s="2"/>
      <c r="C1238" s="2"/>
      <c r="D1238" s="2"/>
      <c r="E1238" s="2"/>
      <c r="F1238" s="15"/>
      <c r="G1238" s="9"/>
      <c r="H1238" s="9"/>
      <c r="I1238" s="9"/>
      <c r="J1238" s="9"/>
      <c r="K1238" s="11"/>
      <c r="L1238" s="9"/>
      <c r="M1238" s="9"/>
      <c r="N1238" s="9"/>
      <c r="O1238" s="9"/>
      <c r="P1238" s="11"/>
      <c r="Q1238" s="9"/>
      <c r="R1238" s="9"/>
      <c r="S1238" s="9"/>
      <c r="T1238" s="9"/>
      <c r="U1238" s="11"/>
      <c r="V1238" s="9"/>
      <c r="W1238" s="9"/>
      <c r="X1238" s="9"/>
      <c r="Y1238" s="9"/>
      <c r="Z1238" s="11"/>
      <c r="AA1238" s="9"/>
    </row>
    <row r="1239" spans="1:27">
      <c r="A1239" s="14"/>
      <c r="B1239" s="2"/>
      <c r="C1239" s="2"/>
      <c r="D1239" s="2"/>
      <c r="E1239" s="2"/>
      <c r="F1239" s="15"/>
      <c r="G1239" s="9"/>
      <c r="H1239" s="9"/>
      <c r="I1239" s="9"/>
      <c r="J1239" s="9"/>
      <c r="K1239" s="11"/>
      <c r="L1239" s="9"/>
      <c r="M1239" s="9"/>
      <c r="N1239" s="9"/>
      <c r="O1239" s="9"/>
      <c r="P1239" s="11"/>
      <c r="Q1239" s="9"/>
      <c r="R1239" s="9"/>
      <c r="S1239" s="9"/>
      <c r="T1239" s="9"/>
      <c r="U1239" s="11"/>
      <c r="V1239" s="9"/>
      <c r="W1239" s="9"/>
      <c r="X1239" s="9"/>
      <c r="Y1239" s="9"/>
      <c r="Z1239" s="11"/>
      <c r="AA1239" s="9"/>
    </row>
    <row r="1240" spans="1:27">
      <c r="A1240" s="14"/>
      <c r="B1240" s="2"/>
      <c r="C1240" s="2"/>
      <c r="D1240" s="2"/>
      <c r="E1240" s="2"/>
      <c r="F1240" s="15"/>
      <c r="G1240" s="9"/>
      <c r="H1240" s="9"/>
      <c r="I1240" s="9"/>
      <c r="J1240" s="9"/>
      <c r="K1240" s="11"/>
      <c r="L1240" s="9"/>
      <c r="M1240" s="9"/>
      <c r="N1240" s="9"/>
      <c r="O1240" s="9"/>
      <c r="P1240" s="11"/>
      <c r="Q1240" s="9"/>
      <c r="R1240" s="9"/>
      <c r="S1240" s="9"/>
      <c r="T1240" s="9"/>
      <c r="U1240" s="11"/>
      <c r="V1240" s="9"/>
      <c r="W1240" s="9"/>
      <c r="X1240" s="9"/>
      <c r="Y1240" s="9"/>
      <c r="Z1240" s="11"/>
      <c r="AA1240" s="9"/>
    </row>
    <row r="1241" spans="1:27">
      <c r="A1241" s="14"/>
      <c r="B1241" s="2"/>
      <c r="C1241" s="2"/>
      <c r="D1241" s="2"/>
      <c r="E1241" s="2"/>
      <c r="F1241" s="15"/>
      <c r="G1241" s="9"/>
      <c r="H1241" s="9"/>
      <c r="I1241" s="9"/>
      <c r="J1241" s="9"/>
      <c r="K1241" s="11"/>
      <c r="L1241" s="9"/>
      <c r="M1241" s="9"/>
      <c r="N1241" s="9"/>
      <c r="O1241" s="9"/>
      <c r="P1241" s="11"/>
      <c r="Q1241" s="9"/>
      <c r="R1241" s="9"/>
      <c r="S1241" s="9"/>
      <c r="T1241" s="9"/>
      <c r="U1241" s="11"/>
      <c r="V1241" s="9"/>
      <c r="W1241" s="9"/>
      <c r="X1241" s="9"/>
      <c r="Y1241" s="9"/>
      <c r="Z1241" s="11"/>
      <c r="AA1241" s="9"/>
    </row>
    <row r="1242" spans="1:27">
      <c r="A1242" s="14"/>
      <c r="B1242" s="2"/>
      <c r="C1242" s="2"/>
      <c r="D1242" s="2"/>
      <c r="E1242" s="2"/>
      <c r="F1242" s="15"/>
      <c r="G1242" s="8"/>
      <c r="H1242" s="8"/>
      <c r="I1242" s="8"/>
      <c r="J1242" s="8"/>
      <c r="K1242" s="10"/>
      <c r="L1242" s="8"/>
      <c r="M1242" s="8"/>
      <c r="N1242" s="8"/>
      <c r="O1242" s="8"/>
      <c r="P1242" s="10"/>
      <c r="Q1242" s="8"/>
      <c r="R1242" s="8"/>
      <c r="S1242" s="8"/>
      <c r="T1242" s="8"/>
      <c r="U1242" s="10"/>
      <c r="V1242" s="8"/>
      <c r="W1242" s="8"/>
      <c r="X1242" s="8"/>
      <c r="Y1242" s="8"/>
      <c r="Z1242" s="10"/>
      <c r="AA1242" s="8"/>
    </row>
    <row r="1243" spans="1:27">
      <c r="A1243" s="14"/>
      <c r="B1243" s="2"/>
      <c r="C1243" s="2"/>
      <c r="D1243" s="2"/>
      <c r="E1243" s="2"/>
      <c r="F1243" s="15"/>
      <c r="G1243" s="8"/>
      <c r="H1243" s="8"/>
      <c r="I1243" s="8"/>
      <c r="J1243" s="8"/>
      <c r="K1243" s="10"/>
      <c r="L1243" s="8"/>
      <c r="M1243" s="8"/>
      <c r="N1243" s="8"/>
      <c r="O1243" s="8"/>
      <c r="P1243" s="10"/>
      <c r="Q1243" s="8"/>
      <c r="R1243" s="8"/>
      <c r="S1243" s="8"/>
      <c r="T1243" s="8"/>
      <c r="U1243" s="10"/>
      <c r="V1243" s="8"/>
      <c r="W1243" s="8"/>
      <c r="X1243" s="8"/>
      <c r="Y1243" s="8"/>
      <c r="Z1243" s="10"/>
      <c r="AA1243" s="8"/>
    </row>
    <row r="1244" spans="1:27">
      <c r="A1244" s="14"/>
      <c r="B1244" s="2"/>
      <c r="C1244" s="2"/>
      <c r="D1244" s="2"/>
      <c r="E1244" s="2"/>
      <c r="F1244" s="15"/>
      <c r="G1244" s="8"/>
      <c r="H1244" s="8"/>
      <c r="I1244" s="8"/>
      <c r="J1244" s="8"/>
      <c r="K1244" s="10"/>
      <c r="L1244" s="8"/>
      <c r="M1244" s="8"/>
      <c r="N1244" s="8"/>
      <c r="O1244" s="8"/>
      <c r="P1244" s="10"/>
      <c r="Q1244" s="8"/>
      <c r="R1244" s="8"/>
      <c r="S1244" s="8"/>
      <c r="T1244" s="8"/>
      <c r="U1244" s="10"/>
      <c r="V1244" s="8"/>
      <c r="W1244" s="8"/>
      <c r="X1244" s="8"/>
      <c r="Y1244" s="8"/>
      <c r="Z1244" s="10"/>
      <c r="AA1244" s="8"/>
    </row>
    <row r="1245" spans="1:27">
      <c r="A1245" s="14"/>
      <c r="B1245" s="2"/>
      <c r="C1245" s="2"/>
      <c r="D1245" s="2"/>
      <c r="E1245" s="2"/>
      <c r="F1245" s="15"/>
      <c r="G1245" s="8"/>
      <c r="H1245" s="8"/>
      <c r="I1245" s="8"/>
      <c r="J1245" s="8"/>
      <c r="K1245" s="10"/>
      <c r="L1245" s="8"/>
      <c r="M1245" s="8"/>
      <c r="N1245" s="8"/>
      <c r="O1245" s="8"/>
      <c r="P1245" s="10"/>
      <c r="Q1245" s="8"/>
      <c r="R1245" s="8"/>
      <c r="S1245" s="8"/>
      <c r="T1245" s="8"/>
      <c r="U1245" s="10"/>
      <c r="V1245" s="8"/>
      <c r="W1245" s="8"/>
      <c r="X1245" s="8"/>
      <c r="Y1245" s="8"/>
      <c r="Z1245" s="10"/>
      <c r="AA1245" s="8"/>
    </row>
    <row r="1246" spans="1:27">
      <c r="A1246" s="14"/>
      <c r="B1246" s="2"/>
      <c r="C1246" s="2"/>
      <c r="D1246" s="2"/>
      <c r="E1246" s="2"/>
      <c r="F1246" s="15"/>
      <c r="G1246" s="8"/>
      <c r="H1246" s="8"/>
      <c r="I1246" s="8"/>
      <c r="J1246" s="8"/>
      <c r="K1246" s="10"/>
      <c r="L1246" s="8"/>
      <c r="M1246" s="8"/>
      <c r="N1246" s="8"/>
      <c r="O1246" s="8"/>
      <c r="P1246" s="10"/>
      <c r="Q1246" s="8"/>
      <c r="R1246" s="8"/>
      <c r="S1246" s="8"/>
      <c r="T1246" s="8"/>
      <c r="U1246" s="10"/>
      <c r="V1246" s="8"/>
      <c r="W1246" s="8"/>
      <c r="X1246" s="8"/>
      <c r="Y1246" s="8"/>
      <c r="Z1246" s="10"/>
      <c r="AA1246" s="8"/>
    </row>
    <row r="1247" spans="1:27">
      <c r="A1247" s="14"/>
      <c r="B1247" s="2"/>
      <c r="C1247" s="2"/>
      <c r="D1247" s="2"/>
      <c r="E1247" s="2"/>
      <c r="F1247" s="15"/>
      <c r="G1247" s="9"/>
      <c r="H1247" s="9"/>
      <c r="I1247" s="9"/>
      <c r="J1247" s="9"/>
      <c r="K1247" s="11"/>
      <c r="L1247" s="9"/>
      <c r="M1247" s="9"/>
      <c r="N1247" s="9"/>
      <c r="O1247" s="9"/>
      <c r="P1247" s="11"/>
      <c r="Q1247" s="9"/>
      <c r="R1247" s="9"/>
      <c r="S1247" s="9"/>
      <c r="T1247" s="9"/>
      <c r="U1247" s="11"/>
      <c r="V1247" s="9"/>
      <c r="W1247" s="9"/>
      <c r="X1247" s="9"/>
      <c r="Y1247" s="9"/>
      <c r="Z1247" s="11"/>
      <c r="AA1247" s="9"/>
    </row>
    <row r="1248" spans="1:27">
      <c r="A1248" s="14"/>
      <c r="B1248" s="2"/>
      <c r="C1248" s="2"/>
      <c r="D1248" s="2"/>
      <c r="E1248" s="2"/>
      <c r="F1248" s="15"/>
      <c r="G1248" s="9"/>
      <c r="H1248" s="9"/>
      <c r="I1248" s="9"/>
      <c r="J1248" s="9"/>
      <c r="K1248" s="11"/>
      <c r="L1248" s="9"/>
      <c r="M1248" s="9"/>
      <c r="N1248" s="9"/>
      <c r="O1248" s="9"/>
      <c r="P1248" s="11"/>
      <c r="Q1248" s="9"/>
      <c r="R1248" s="9"/>
      <c r="S1248" s="9"/>
      <c r="T1248" s="9"/>
      <c r="U1248" s="11"/>
      <c r="V1248" s="9"/>
      <c r="W1248" s="9"/>
      <c r="X1248" s="9"/>
      <c r="Y1248" s="9"/>
      <c r="Z1248" s="11"/>
      <c r="AA1248" s="9"/>
    </row>
    <row r="1249" spans="1:27">
      <c r="A1249" s="14"/>
      <c r="B1249" s="2"/>
      <c r="C1249" s="2"/>
      <c r="D1249" s="2"/>
      <c r="E1249" s="2"/>
      <c r="F1249" s="15"/>
      <c r="G1249" s="9"/>
      <c r="H1249" s="9"/>
      <c r="I1249" s="9"/>
      <c r="J1249" s="9"/>
      <c r="K1249" s="11"/>
      <c r="L1249" s="9"/>
      <c r="M1249" s="9"/>
      <c r="N1249" s="9"/>
      <c r="O1249" s="9"/>
      <c r="P1249" s="11"/>
      <c r="Q1249" s="9"/>
      <c r="R1249" s="9"/>
      <c r="S1249" s="9"/>
      <c r="T1249" s="9"/>
      <c r="U1249" s="11"/>
      <c r="V1249" s="9"/>
      <c r="W1249" s="9"/>
      <c r="X1249" s="9"/>
      <c r="Y1249" s="9"/>
      <c r="Z1249" s="11"/>
      <c r="AA1249" s="9"/>
    </row>
    <row r="1250" spans="1:27">
      <c r="A1250" s="14"/>
      <c r="B1250" s="2"/>
      <c r="C1250" s="2"/>
      <c r="D1250" s="2"/>
      <c r="E1250" s="2"/>
      <c r="F1250" s="15"/>
      <c r="G1250" s="9"/>
      <c r="H1250" s="9"/>
      <c r="I1250" s="9"/>
      <c r="J1250" s="9"/>
      <c r="K1250" s="11"/>
      <c r="L1250" s="9"/>
      <c r="M1250" s="9"/>
      <c r="N1250" s="9"/>
      <c r="O1250" s="9"/>
      <c r="P1250" s="11"/>
      <c r="Q1250" s="9"/>
      <c r="R1250" s="9"/>
      <c r="S1250" s="9"/>
      <c r="T1250" s="9"/>
      <c r="U1250" s="11"/>
      <c r="V1250" s="9"/>
      <c r="W1250" s="9"/>
      <c r="X1250" s="9"/>
      <c r="Y1250" s="9"/>
      <c r="Z1250" s="11"/>
      <c r="AA1250" s="9"/>
    </row>
    <row r="1251" spans="1:27">
      <c r="A1251" s="14"/>
      <c r="B1251" s="2"/>
      <c r="C1251" s="2"/>
      <c r="D1251" s="2"/>
      <c r="E1251" s="2"/>
      <c r="F1251" s="15"/>
      <c r="G1251" s="9"/>
      <c r="H1251" s="9"/>
      <c r="I1251" s="9"/>
      <c r="J1251" s="9"/>
      <c r="K1251" s="11"/>
      <c r="L1251" s="9"/>
      <c r="M1251" s="9"/>
      <c r="N1251" s="9"/>
      <c r="O1251" s="9"/>
      <c r="P1251" s="11"/>
      <c r="Q1251" s="9"/>
      <c r="R1251" s="9"/>
      <c r="S1251" s="9"/>
      <c r="T1251" s="9"/>
      <c r="U1251" s="11"/>
      <c r="V1251" s="9"/>
      <c r="W1251" s="9"/>
      <c r="X1251" s="9"/>
      <c r="Y1251" s="9"/>
      <c r="Z1251" s="11"/>
      <c r="AA1251" s="9"/>
    </row>
    <row r="1252" spans="1:27">
      <c r="A1252" s="14"/>
      <c r="B1252" s="2"/>
      <c r="C1252" s="2"/>
      <c r="D1252" s="2"/>
      <c r="E1252" s="2"/>
      <c r="F1252" s="15"/>
      <c r="G1252" s="8"/>
      <c r="H1252" s="8"/>
      <c r="I1252" s="8"/>
      <c r="J1252" s="8"/>
      <c r="K1252" s="10"/>
      <c r="L1252" s="8"/>
      <c r="M1252" s="8"/>
      <c r="N1252" s="8"/>
      <c r="O1252" s="8"/>
      <c r="P1252" s="10"/>
      <c r="Q1252" s="8"/>
      <c r="R1252" s="8"/>
      <c r="S1252" s="8"/>
      <c r="T1252" s="8"/>
      <c r="U1252" s="10"/>
      <c r="V1252" s="8"/>
      <c r="W1252" s="8"/>
      <c r="X1252" s="8"/>
      <c r="Y1252" s="8"/>
      <c r="Z1252" s="10"/>
      <c r="AA1252" s="8"/>
    </row>
    <row r="1253" spans="1:27">
      <c r="A1253" s="14"/>
      <c r="B1253" s="2"/>
      <c r="C1253" s="2"/>
      <c r="D1253" s="2"/>
      <c r="E1253" s="2"/>
      <c r="F1253" s="15"/>
      <c r="G1253" s="8"/>
      <c r="H1253" s="8"/>
      <c r="I1253" s="8"/>
      <c r="J1253" s="8"/>
      <c r="K1253" s="10"/>
      <c r="L1253" s="8"/>
      <c r="M1253" s="8"/>
      <c r="N1253" s="8"/>
      <c r="O1253" s="8"/>
      <c r="P1253" s="10"/>
      <c r="Q1253" s="8"/>
      <c r="R1253" s="8"/>
      <c r="S1253" s="8"/>
      <c r="T1253" s="8"/>
      <c r="U1253" s="10"/>
      <c r="V1253" s="8"/>
      <c r="W1253" s="8"/>
      <c r="X1253" s="8"/>
      <c r="Y1253" s="8"/>
      <c r="Z1253" s="10"/>
      <c r="AA1253" s="8"/>
    </row>
    <row r="1254" spans="1:27">
      <c r="A1254" s="14"/>
      <c r="B1254" s="2"/>
      <c r="C1254" s="2"/>
      <c r="D1254" s="2"/>
      <c r="E1254" s="2"/>
      <c r="F1254" s="15"/>
      <c r="G1254" s="8"/>
      <c r="H1254" s="8"/>
      <c r="I1254" s="8"/>
      <c r="J1254" s="8"/>
      <c r="K1254" s="10"/>
      <c r="L1254" s="8"/>
      <c r="M1254" s="8"/>
      <c r="N1254" s="8"/>
      <c r="O1254" s="8"/>
      <c r="P1254" s="10"/>
      <c r="Q1254" s="8"/>
      <c r="R1254" s="8"/>
      <c r="S1254" s="8"/>
      <c r="T1254" s="8"/>
      <c r="U1254" s="10"/>
      <c r="V1254" s="8"/>
      <c r="W1254" s="8"/>
      <c r="X1254" s="8"/>
      <c r="Y1254" s="8"/>
      <c r="Z1254" s="10"/>
      <c r="AA1254" s="8"/>
    </row>
    <row r="1255" spans="1:27">
      <c r="A1255" s="14"/>
      <c r="B1255" s="2"/>
      <c r="C1255" s="2"/>
      <c r="D1255" s="2"/>
      <c r="E1255" s="2"/>
      <c r="F1255" s="15"/>
      <c r="G1255" s="8"/>
      <c r="H1255" s="8"/>
      <c r="I1255" s="8"/>
      <c r="J1255" s="8"/>
      <c r="K1255" s="10"/>
      <c r="L1255" s="8"/>
      <c r="M1255" s="8"/>
      <c r="N1255" s="8"/>
      <c r="O1255" s="8"/>
      <c r="P1255" s="10"/>
      <c r="Q1255" s="8"/>
      <c r="R1255" s="8"/>
      <c r="S1255" s="8"/>
      <c r="T1255" s="8"/>
      <c r="U1255" s="10"/>
      <c r="V1255" s="8"/>
      <c r="W1255" s="8"/>
      <c r="X1255" s="8"/>
      <c r="Y1255" s="8"/>
      <c r="Z1255" s="10"/>
      <c r="AA1255" s="8"/>
    </row>
    <row r="1256" spans="1:27">
      <c r="A1256" s="14"/>
      <c r="B1256" s="2"/>
      <c r="C1256" s="2"/>
      <c r="D1256" s="2"/>
      <c r="E1256" s="2"/>
      <c r="F1256" s="15"/>
      <c r="G1256" s="8"/>
      <c r="H1256" s="8"/>
      <c r="I1256" s="8"/>
      <c r="J1256" s="8"/>
      <c r="K1256" s="10"/>
      <c r="L1256" s="8"/>
      <c r="M1256" s="8"/>
      <c r="N1256" s="8"/>
      <c r="O1256" s="8"/>
      <c r="P1256" s="10"/>
      <c r="Q1256" s="8"/>
      <c r="R1256" s="8"/>
      <c r="S1256" s="8"/>
      <c r="T1256" s="8"/>
      <c r="U1256" s="10"/>
      <c r="V1256" s="8"/>
      <c r="W1256" s="8"/>
      <c r="X1256" s="8"/>
      <c r="Y1256" s="8"/>
      <c r="Z1256" s="10"/>
      <c r="AA1256" s="8"/>
    </row>
    <row r="1257" spans="1:27">
      <c r="A1257" s="14"/>
      <c r="B1257" s="2"/>
      <c r="C1257" s="2"/>
      <c r="D1257" s="2"/>
      <c r="E1257" s="2"/>
      <c r="F1257" s="15"/>
      <c r="G1257" s="9"/>
      <c r="H1257" s="9"/>
      <c r="I1257" s="9"/>
      <c r="J1257" s="9"/>
      <c r="K1257" s="11"/>
      <c r="L1257" s="9"/>
      <c r="M1257" s="9"/>
      <c r="N1257" s="9"/>
      <c r="O1257" s="9"/>
      <c r="P1257" s="11"/>
      <c r="Q1257" s="9"/>
      <c r="R1257" s="9"/>
      <c r="S1257" s="9"/>
      <c r="T1257" s="9"/>
      <c r="U1257" s="11"/>
      <c r="V1257" s="9"/>
      <c r="W1257" s="9"/>
      <c r="X1257" s="9"/>
      <c r="Y1257" s="9"/>
      <c r="Z1257" s="11"/>
      <c r="AA1257" s="9"/>
    </row>
    <row r="1258" spans="1:27">
      <c r="A1258" s="14"/>
      <c r="B1258" s="2"/>
      <c r="C1258" s="2"/>
      <c r="D1258" s="2"/>
      <c r="E1258" s="2"/>
      <c r="F1258" s="15"/>
      <c r="G1258" s="9"/>
      <c r="H1258" s="9"/>
      <c r="I1258" s="9"/>
      <c r="J1258" s="9"/>
      <c r="K1258" s="11"/>
      <c r="L1258" s="9"/>
      <c r="M1258" s="9"/>
      <c r="N1258" s="9"/>
      <c r="O1258" s="9"/>
      <c r="P1258" s="11"/>
      <c r="Q1258" s="9"/>
      <c r="R1258" s="9"/>
      <c r="S1258" s="9"/>
      <c r="T1258" s="9"/>
      <c r="U1258" s="11"/>
      <c r="V1258" s="9"/>
      <c r="W1258" s="9"/>
      <c r="X1258" s="9"/>
      <c r="Y1258" s="9"/>
      <c r="Z1258" s="11"/>
      <c r="AA1258" s="9"/>
    </row>
    <row r="1259" spans="1:27">
      <c r="A1259" s="14"/>
      <c r="B1259" s="2"/>
      <c r="C1259" s="2"/>
      <c r="D1259" s="2"/>
      <c r="E1259" s="2"/>
      <c r="F1259" s="15"/>
      <c r="G1259" s="9"/>
      <c r="H1259" s="9"/>
      <c r="I1259" s="9"/>
      <c r="J1259" s="9"/>
      <c r="K1259" s="11"/>
      <c r="L1259" s="9"/>
      <c r="M1259" s="9"/>
      <c r="N1259" s="9"/>
      <c r="O1259" s="9"/>
      <c r="P1259" s="11"/>
      <c r="Q1259" s="9"/>
      <c r="R1259" s="9"/>
      <c r="S1259" s="9"/>
      <c r="T1259" s="9"/>
      <c r="U1259" s="11"/>
      <c r="V1259" s="9"/>
      <c r="W1259" s="9"/>
      <c r="X1259" s="9"/>
      <c r="Y1259" s="9"/>
      <c r="Z1259" s="11"/>
      <c r="AA1259" s="9"/>
    </row>
    <row r="1260" spans="1:27">
      <c r="A1260" s="14"/>
      <c r="B1260" s="2"/>
      <c r="C1260" s="2"/>
      <c r="D1260" s="2"/>
      <c r="E1260" s="2"/>
      <c r="F1260" s="15"/>
      <c r="G1260" s="9"/>
      <c r="H1260" s="9"/>
      <c r="I1260" s="9"/>
      <c r="J1260" s="9"/>
      <c r="K1260" s="11"/>
      <c r="L1260" s="9"/>
      <c r="M1260" s="9"/>
      <c r="N1260" s="9"/>
      <c r="O1260" s="9"/>
      <c r="P1260" s="11"/>
      <c r="Q1260" s="9"/>
      <c r="R1260" s="9"/>
      <c r="S1260" s="9"/>
      <c r="T1260" s="9"/>
      <c r="U1260" s="11"/>
      <c r="V1260" s="9"/>
      <c r="W1260" s="9"/>
      <c r="X1260" s="9"/>
      <c r="Y1260" s="9"/>
      <c r="Z1260" s="11"/>
      <c r="AA1260" s="9"/>
    </row>
    <row r="1261" spans="1:27">
      <c r="A1261" s="14"/>
      <c r="B1261" s="2"/>
      <c r="C1261" s="2"/>
      <c r="D1261" s="2"/>
      <c r="E1261" s="2"/>
      <c r="F1261" s="15"/>
      <c r="G1261" s="9"/>
      <c r="H1261" s="9"/>
      <c r="I1261" s="9"/>
      <c r="J1261" s="9"/>
      <c r="K1261" s="11"/>
      <c r="L1261" s="9"/>
      <c r="M1261" s="9"/>
      <c r="N1261" s="9"/>
      <c r="O1261" s="9"/>
      <c r="P1261" s="11"/>
      <c r="Q1261" s="9"/>
      <c r="R1261" s="9"/>
      <c r="S1261" s="9"/>
      <c r="T1261" s="9"/>
      <c r="U1261" s="11"/>
      <c r="V1261" s="9"/>
      <c r="W1261" s="9"/>
      <c r="X1261" s="9"/>
      <c r="Y1261" s="9"/>
      <c r="Z1261" s="11"/>
      <c r="AA1261" s="9"/>
    </row>
    <row r="1262" spans="1:27">
      <c r="A1262" s="14"/>
      <c r="B1262" s="2"/>
      <c r="C1262" s="2"/>
      <c r="D1262" s="2"/>
      <c r="E1262" s="2"/>
      <c r="F1262" s="15"/>
      <c r="G1262" s="8"/>
      <c r="H1262" s="8"/>
      <c r="I1262" s="8"/>
      <c r="J1262" s="8"/>
      <c r="K1262" s="10"/>
      <c r="L1262" s="8"/>
      <c r="M1262" s="8"/>
      <c r="N1262" s="8"/>
      <c r="O1262" s="8"/>
      <c r="P1262" s="10"/>
      <c r="Q1262" s="8"/>
      <c r="R1262" s="8"/>
      <c r="S1262" s="8"/>
      <c r="T1262" s="8"/>
      <c r="U1262" s="10"/>
      <c r="V1262" s="8"/>
      <c r="W1262" s="8"/>
      <c r="X1262" s="8"/>
      <c r="Y1262" s="8"/>
      <c r="Z1262" s="10"/>
      <c r="AA1262" s="8"/>
    </row>
    <row r="1263" spans="1:27">
      <c r="A1263" s="14"/>
      <c r="B1263" s="2"/>
      <c r="C1263" s="2"/>
      <c r="D1263" s="2"/>
      <c r="E1263" s="2"/>
      <c r="F1263" s="15"/>
      <c r="G1263" s="8"/>
      <c r="H1263" s="8"/>
      <c r="I1263" s="8"/>
      <c r="J1263" s="8"/>
      <c r="K1263" s="10"/>
      <c r="L1263" s="8"/>
      <c r="M1263" s="8"/>
      <c r="N1263" s="8"/>
      <c r="O1263" s="8"/>
      <c r="P1263" s="10"/>
      <c r="Q1263" s="8"/>
      <c r="R1263" s="8"/>
      <c r="S1263" s="8"/>
      <c r="T1263" s="8"/>
      <c r="U1263" s="10"/>
      <c r="V1263" s="8"/>
      <c r="W1263" s="8"/>
      <c r="X1263" s="8"/>
      <c r="Y1263" s="8"/>
      <c r="Z1263" s="10"/>
      <c r="AA1263" s="8"/>
    </row>
    <row r="1264" spans="1:27">
      <c r="A1264" s="14"/>
      <c r="B1264" s="2"/>
      <c r="C1264" s="2"/>
      <c r="D1264" s="2"/>
      <c r="E1264" s="2"/>
      <c r="F1264" s="15"/>
      <c r="G1264" s="8"/>
      <c r="H1264" s="8"/>
      <c r="I1264" s="8"/>
      <c r="J1264" s="8"/>
      <c r="K1264" s="10"/>
      <c r="L1264" s="8"/>
      <c r="M1264" s="8"/>
      <c r="N1264" s="8"/>
      <c r="O1264" s="8"/>
      <c r="P1264" s="10"/>
      <c r="Q1264" s="8"/>
      <c r="R1264" s="8"/>
      <c r="S1264" s="8"/>
      <c r="T1264" s="8"/>
      <c r="U1264" s="10"/>
      <c r="V1264" s="8"/>
      <c r="W1264" s="8"/>
      <c r="X1264" s="8"/>
      <c r="Y1264" s="8"/>
      <c r="Z1264" s="10"/>
      <c r="AA1264" s="8"/>
    </row>
    <row r="1265" spans="1:27">
      <c r="A1265" s="14"/>
      <c r="B1265" s="2"/>
      <c r="C1265" s="2"/>
      <c r="D1265" s="2"/>
      <c r="E1265" s="2"/>
      <c r="F1265" s="15"/>
      <c r="G1265" s="8"/>
      <c r="H1265" s="8"/>
      <c r="I1265" s="8"/>
      <c r="J1265" s="8"/>
      <c r="K1265" s="10"/>
      <c r="L1265" s="8"/>
      <c r="M1265" s="8"/>
      <c r="N1265" s="8"/>
      <c r="O1265" s="8"/>
      <c r="P1265" s="10"/>
      <c r="Q1265" s="8"/>
      <c r="R1265" s="8"/>
      <c r="S1265" s="8"/>
      <c r="T1265" s="8"/>
      <c r="U1265" s="10"/>
      <c r="V1265" s="8"/>
      <c r="W1265" s="8"/>
      <c r="X1265" s="8"/>
      <c r="Y1265" s="8"/>
      <c r="Z1265" s="10"/>
      <c r="AA1265" s="8"/>
    </row>
    <row r="1266" spans="1:27">
      <c r="A1266" s="14"/>
      <c r="B1266" s="2"/>
      <c r="C1266" s="2"/>
      <c r="D1266" s="2"/>
      <c r="E1266" s="2"/>
      <c r="F1266" s="15"/>
      <c r="G1266" s="8"/>
      <c r="H1266" s="8"/>
      <c r="I1266" s="8"/>
      <c r="J1266" s="8"/>
      <c r="K1266" s="10"/>
      <c r="L1266" s="8"/>
      <c r="M1266" s="8"/>
      <c r="N1266" s="8"/>
      <c r="O1266" s="8"/>
      <c r="P1266" s="10"/>
      <c r="Q1266" s="8"/>
      <c r="R1266" s="8"/>
      <c r="S1266" s="8"/>
      <c r="T1266" s="8"/>
      <c r="U1266" s="10"/>
      <c r="V1266" s="8"/>
      <c r="W1266" s="8"/>
      <c r="X1266" s="8"/>
      <c r="Y1266" s="8"/>
      <c r="Z1266" s="10"/>
      <c r="AA1266" s="8"/>
    </row>
    <row r="1267" spans="1:27">
      <c r="A1267" s="14"/>
      <c r="B1267" s="2"/>
      <c r="C1267" s="2"/>
      <c r="D1267" s="2"/>
      <c r="E1267" s="2"/>
      <c r="F1267" s="15"/>
      <c r="G1267" s="9"/>
      <c r="H1267" s="9"/>
      <c r="I1267" s="9"/>
      <c r="J1267" s="9"/>
      <c r="K1267" s="11"/>
      <c r="L1267" s="9"/>
      <c r="M1267" s="9"/>
      <c r="N1267" s="9"/>
      <c r="O1267" s="9"/>
      <c r="P1267" s="11"/>
      <c r="Q1267" s="9"/>
      <c r="R1267" s="9"/>
      <c r="S1267" s="9"/>
      <c r="T1267" s="9"/>
      <c r="U1267" s="11"/>
      <c r="V1267" s="9"/>
      <c r="W1267" s="9"/>
      <c r="X1267" s="9"/>
      <c r="Y1267" s="9"/>
      <c r="Z1267" s="11"/>
      <c r="AA1267" s="9"/>
    </row>
    <row r="1268" spans="1:27">
      <c r="A1268" s="14"/>
      <c r="B1268" s="2"/>
      <c r="C1268" s="2"/>
      <c r="D1268" s="2"/>
      <c r="E1268" s="2"/>
      <c r="F1268" s="15"/>
      <c r="G1268" s="9"/>
      <c r="H1268" s="9"/>
      <c r="I1268" s="9"/>
      <c r="J1268" s="9"/>
      <c r="K1268" s="11"/>
      <c r="L1268" s="9"/>
      <c r="M1268" s="9"/>
      <c r="N1268" s="9"/>
      <c r="O1268" s="9"/>
      <c r="P1268" s="11"/>
      <c r="Q1268" s="9"/>
      <c r="R1268" s="9"/>
      <c r="S1268" s="9"/>
      <c r="T1268" s="9"/>
      <c r="U1268" s="11"/>
      <c r="V1268" s="9"/>
      <c r="W1268" s="9"/>
      <c r="X1268" s="9"/>
      <c r="Y1268" s="9"/>
      <c r="Z1268" s="11"/>
      <c r="AA1268" s="9"/>
    </row>
    <row r="1269" spans="1:27">
      <c r="A1269" s="14"/>
      <c r="B1269" s="2"/>
      <c r="C1269" s="2"/>
      <c r="D1269" s="2"/>
      <c r="E1269" s="2"/>
      <c r="F1269" s="15"/>
      <c r="G1269" s="9"/>
      <c r="H1269" s="9"/>
      <c r="I1269" s="9"/>
      <c r="J1269" s="9"/>
      <c r="K1269" s="11"/>
      <c r="L1269" s="9"/>
      <c r="M1269" s="9"/>
      <c r="N1269" s="9"/>
      <c r="O1269" s="9"/>
      <c r="P1269" s="11"/>
      <c r="Q1269" s="9"/>
      <c r="R1269" s="9"/>
      <c r="S1269" s="9"/>
      <c r="T1269" s="9"/>
      <c r="U1269" s="11"/>
      <c r="V1269" s="9"/>
      <c r="W1269" s="9"/>
      <c r="X1269" s="9"/>
      <c r="Y1269" s="9"/>
      <c r="Z1269" s="11"/>
      <c r="AA1269" s="9"/>
    </row>
    <row r="1270" spans="1:27">
      <c r="A1270" s="14"/>
      <c r="B1270" s="2"/>
      <c r="C1270" s="2"/>
      <c r="D1270" s="2"/>
      <c r="E1270" s="2"/>
      <c r="F1270" s="15"/>
      <c r="G1270" s="9"/>
      <c r="H1270" s="9"/>
      <c r="I1270" s="9"/>
      <c r="J1270" s="9"/>
      <c r="K1270" s="11"/>
      <c r="L1270" s="9"/>
      <c r="M1270" s="9"/>
      <c r="N1270" s="9"/>
      <c r="O1270" s="9"/>
      <c r="P1270" s="11"/>
      <c r="Q1270" s="9"/>
      <c r="R1270" s="9"/>
      <c r="S1270" s="9"/>
      <c r="T1270" s="9"/>
      <c r="U1270" s="11"/>
      <c r="V1270" s="9"/>
      <c r="W1270" s="9"/>
      <c r="X1270" s="9"/>
      <c r="Y1270" s="9"/>
      <c r="Z1270" s="11"/>
      <c r="AA1270" s="9"/>
    </row>
    <row r="1271" spans="1:27">
      <c r="A1271" s="14"/>
      <c r="B1271" s="2"/>
      <c r="C1271" s="2"/>
      <c r="D1271" s="2"/>
      <c r="E1271" s="2"/>
      <c r="F1271" s="15"/>
      <c r="G1271" s="9"/>
      <c r="H1271" s="9"/>
      <c r="I1271" s="9"/>
      <c r="J1271" s="9"/>
      <c r="K1271" s="11"/>
      <c r="L1271" s="9"/>
      <c r="M1271" s="9"/>
      <c r="N1271" s="9"/>
      <c r="O1271" s="9"/>
      <c r="P1271" s="11"/>
      <c r="Q1271" s="9"/>
      <c r="R1271" s="9"/>
      <c r="S1271" s="9"/>
      <c r="T1271" s="9"/>
      <c r="U1271" s="11"/>
      <c r="V1271" s="9"/>
      <c r="W1271" s="9"/>
      <c r="X1271" s="9"/>
      <c r="Y1271" s="9"/>
      <c r="Z1271" s="11"/>
      <c r="AA1271" s="9"/>
    </row>
    <row r="1272" spans="1:27">
      <c r="A1272" s="14"/>
      <c r="B1272" s="2"/>
      <c r="C1272" s="2"/>
      <c r="D1272" s="2"/>
      <c r="E1272" s="2"/>
      <c r="F1272" s="15"/>
      <c r="G1272" s="8"/>
      <c r="H1272" s="8"/>
      <c r="I1272" s="8"/>
      <c r="J1272" s="8"/>
      <c r="K1272" s="10"/>
      <c r="L1272" s="8"/>
      <c r="M1272" s="8"/>
      <c r="N1272" s="8"/>
      <c r="O1272" s="8"/>
      <c r="P1272" s="10"/>
      <c r="Q1272" s="8"/>
      <c r="R1272" s="8"/>
      <c r="S1272" s="8"/>
      <c r="T1272" s="8"/>
      <c r="U1272" s="10"/>
      <c r="V1272" s="8"/>
      <c r="W1272" s="8"/>
      <c r="X1272" s="8"/>
      <c r="Y1272" s="8"/>
      <c r="Z1272" s="10"/>
      <c r="AA1272" s="8"/>
    </row>
    <row r="1273" spans="1:27">
      <c r="A1273" s="14"/>
      <c r="B1273" s="2"/>
      <c r="C1273" s="2"/>
      <c r="D1273" s="2"/>
      <c r="E1273" s="2"/>
      <c r="F1273" s="15"/>
      <c r="G1273" s="8"/>
      <c r="H1273" s="8"/>
      <c r="I1273" s="8"/>
      <c r="J1273" s="8"/>
      <c r="K1273" s="10"/>
      <c r="L1273" s="8"/>
      <c r="M1273" s="8"/>
      <c r="N1273" s="8"/>
      <c r="O1273" s="8"/>
      <c r="P1273" s="10"/>
      <c r="Q1273" s="8"/>
      <c r="R1273" s="8"/>
      <c r="S1273" s="8"/>
      <c r="T1273" s="8"/>
      <c r="U1273" s="10"/>
      <c r="V1273" s="8"/>
      <c r="W1273" s="8"/>
      <c r="X1273" s="8"/>
      <c r="Y1273" s="8"/>
      <c r="Z1273" s="10"/>
      <c r="AA1273" s="8"/>
    </row>
    <row r="1274" spans="1:27">
      <c r="A1274" s="14"/>
      <c r="B1274" s="2"/>
      <c r="C1274" s="2"/>
      <c r="D1274" s="2"/>
      <c r="E1274" s="2"/>
      <c r="F1274" s="15"/>
      <c r="G1274" s="8"/>
      <c r="H1274" s="8"/>
      <c r="I1274" s="8"/>
      <c r="J1274" s="8"/>
      <c r="K1274" s="10"/>
      <c r="L1274" s="8"/>
      <c r="M1274" s="8"/>
      <c r="N1274" s="8"/>
      <c r="O1274" s="8"/>
      <c r="P1274" s="10"/>
      <c r="Q1274" s="8"/>
      <c r="R1274" s="8"/>
      <c r="S1274" s="8"/>
      <c r="T1274" s="8"/>
      <c r="U1274" s="10"/>
      <c r="V1274" s="8"/>
      <c r="W1274" s="8"/>
      <c r="X1274" s="8"/>
      <c r="Y1274" s="8"/>
      <c r="Z1274" s="10"/>
      <c r="AA1274" s="8"/>
    </row>
    <row r="1275" spans="1:27">
      <c r="A1275" s="14"/>
      <c r="B1275" s="2"/>
      <c r="C1275" s="2"/>
      <c r="D1275" s="2"/>
      <c r="E1275" s="2"/>
      <c r="F1275" s="15"/>
      <c r="G1275" s="8"/>
      <c r="H1275" s="8"/>
      <c r="I1275" s="8"/>
      <c r="J1275" s="8"/>
      <c r="K1275" s="10"/>
      <c r="L1275" s="8"/>
      <c r="M1275" s="8"/>
      <c r="N1275" s="8"/>
      <c r="O1275" s="8"/>
      <c r="P1275" s="10"/>
      <c r="Q1275" s="8"/>
      <c r="R1275" s="8"/>
      <c r="S1275" s="8"/>
      <c r="T1275" s="8"/>
      <c r="U1275" s="10"/>
      <c r="V1275" s="8"/>
      <c r="W1275" s="8"/>
      <c r="X1275" s="8"/>
      <c r="Y1275" s="8"/>
      <c r="Z1275" s="10"/>
      <c r="AA1275" s="8"/>
    </row>
    <row r="1276" spans="1:27">
      <c r="A1276" s="14"/>
      <c r="B1276" s="2"/>
      <c r="C1276" s="2"/>
      <c r="D1276" s="2"/>
      <c r="E1276" s="2"/>
      <c r="F1276" s="15"/>
      <c r="G1276" s="8"/>
      <c r="H1276" s="8"/>
      <c r="I1276" s="8"/>
      <c r="J1276" s="8"/>
      <c r="K1276" s="10"/>
      <c r="L1276" s="8"/>
      <c r="M1276" s="8"/>
      <c r="N1276" s="8"/>
      <c r="O1276" s="8"/>
      <c r="P1276" s="10"/>
      <c r="Q1276" s="8"/>
      <c r="R1276" s="8"/>
      <c r="S1276" s="8"/>
      <c r="T1276" s="8"/>
      <c r="U1276" s="10"/>
      <c r="V1276" s="8"/>
      <c r="W1276" s="8"/>
      <c r="X1276" s="8"/>
      <c r="Y1276" s="8"/>
      <c r="Z1276" s="10"/>
      <c r="AA1276" s="8"/>
    </row>
    <row r="1277" spans="1:27">
      <c r="A1277" s="14"/>
      <c r="B1277" s="2"/>
      <c r="C1277" s="2"/>
      <c r="D1277" s="2"/>
      <c r="E1277" s="2"/>
      <c r="F1277" s="15"/>
      <c r="G1277" s="9"/>
      <c r="H1277" s="9"/>
      <c r="I1277" s="9"/>
      <c r="J1277" s="9"/>
      <c r="K1277" s="11"/>
      <c r="L1277" s="9"/>
      <c r="M1277" s="9"/>
      <c r="N1277" s="9"/>
      <c r="O1277" s="9"/>
      <c r="P1277" s="11"/>
      <c r="Q1277" s="9"/>
      <c r="R1277" s="9"/>
      <c r="S1277" s="9"/>
      <c r="T1277" s="9"/>
      <c r="U1277" s="11"/>
      <c r="V1277" s="9"/>
      <c r="W1277" s="9"/>
      <c r="X1277" s="9"/>
      <c r="Y1277" s="9"/>
      <c r="Z1277" s="11"/>
      <c r="AA1277" s="9"/>
    </row>
    <row r="1278" spans="1:27">
      <c r="A1278" s="14"/>
      <c r="B1278" s="2"/>
      <c r="C1278" s="2"/>
      <c r="D1278" s="2"/>
      <c r="E1278" s="2"/>
      <c r="F1278" s="15"/>
      <c r="G1278" s="9"/>
      <c r="H1278" s="9"/>
      <c r="I1278" s="9"/>
      <c r="J1278" s="9"/>
      <c r="K1278" s="11"/>
      <c r="L1278" s="9"/>
      <c r="M1278" s="9"/>
      <c r="N1278" s="9"/>
      <c r="O1278" s="9"/>
      <c r="P1278" s="11"/>
      <c r="Q1278" s="9"/>
      <c r="R1278" s="9"/>
      <c r="S1278" s="9"/>
      <c r="T1278" s="9"/>
      <c r="U1278" s="11"/>
      <c r="V1278" s="9"/>
      <c r="W1278" s="9"/>
      <c r="X1278" s="9"/>
      <c r="Y1278" s="9"/>
      <c r="Z1278" s="11"/>
      <c r="AA1278" s="9"/>
    </row>
    <row r="1279" spans="1:27">
      <c r="A1279" s="14"/>
      <c r="B1279" s="2"/>
      <c r="C1279" s="2"/>
      <c r="D1279" s="2"/>
      <c r="E1279" s="2"/>
      <c r="F1279" s="15"/>
      <c r="G1279" s="9"/>
      <c r="H1279" s="9"/>
      <c r="I1279" s="9"/>
      <c r="J1279" s="9"/>
      <c r="K1279" s="11"/>
      <c r="L1279" s="9"/>
      <c r="M1279" s="9"/>
      <c r="N1279" s="9"/>
      <c r="O1279" s="9"/>
      <c r="P1279" s="11"/>
      <c r="Q1279" s="9"/>
      <c r="R1279" s="9"/>
      <c r="S1279" s="9"/>
      <c r="T1279" s="9"/>
      <c r="U1279" s="11"/>
      <c r="V1279" s="9"/>
      <c r="W1279" s="9"/>
      <c r="X1279" s="9"/>
      <c r="Y1279" s="9"/>
      <c r="Z1279" s="11"/>
      <c r="AA1279" s="9"/>
    </row>
    <row r="1280" spans="1:27">
      <c r="A1280" s="14"/>
      <c r="B1280" s="2"/>
      <c r="C1280" s="2"/>
      <c r="D1280" s="2"/>
      <c r="E1280" s="2"/>
      <c r="F1280" s="15"/>
      <c r="G1280" s="9"/>
      <c r="H1280" s="9"/>
      <c r="I1280" s="9"/>
      <c r="J1280" s="9"/>
      <c r="K1280" s="11"/>
      <c r="L1280" s="9"/>
      <c r="M1280" s="9"/>
      <c r="N1280" s="9"/>
      <c r="O1280" s="9"/>
      <c r="P1280" s="11"/>
      <c r="Q1280" s="9"/>
      <c r="R1280" s="9"/>
      <c r="S1280" s="9"/>
      <c r="T1280" s="9"/>
      <c r="U1280" s="11"/>
      <c r="V1280" s="9"/>
      <c r="W1280" s="9"/>
      <c r="X1280" s="9"/>
      <c r="Y1280" s="9"/>
      <c r="Z1280" s="11"/>
      <c r="AA1280" s="9"/>
    </row>
    <row r="1281" spans="1:27">
      <c r="A1281" s="14"/>
      <c r="B1281" s="2"/>
      <c r="C1281" s="2"/>
      <c r="D1281" s="2"/>
      <c r="E1281" s="2"/>
      <c r="F1281" s="15"/>
      <c r="G1281" s="9"/>
      <c r="H1281" s="9"/>
      <c r="I1281" s="9"/>
      <c r="J1281" s="9"/>
      <c r="K1281" s="11"/>
      <c r="L1281" s="9"/>
      <c r="M1281" s="9"/>
      <c r="N1281" s="9"/>
      <c r="O1281" s="9"/>
      <c r="P1281" s="11"/>
      <c r="Q1281" s="9"/>
      <c r="R1281" s="9"/>
      <c r="S1281" s="9"/>
      <c r="T1281" s="9"/>
      <c r="U1281" s="11"/>
      <c r="V1281" s="9"/>
      <c r="W1281" s="9"/>
      <c r="X1281" s="9"/>
      <c r="Y1281" s="9"/>
      <c r="Z1281" s="11"/>
      <c r="AA1281" s="9"/>
    </row>
    <row r="1282" spans="1:27">
      <c r="A1282" s="14"/>
      <c r="B1282" s="2"/>
      <c r="C1282" s="2"/>
      <c r="D1282" s="2"/>
      <c r="E1282" s="2"/>
      <c r="F1282" s="15"/>
      <c r="G1282" s="8"/>
      <c r="H1282" s="8"/>
      <c r="I1282" s="8"/>
      <c r="J1282" s="8"/>
      <c r="K1282" s="10"/>
      <c r="L1282" s="8"/>
      <c r="M1282" s="8"/>
      <c r="N1282" s="8"/>
      <c r="O1282" s="8"/>
      <c r="P1282" s="10"/>
      <c r="Q1282" s="8"/>
      <c r="R1282" s="8"/>
      <c r="S1282" s="8"/>
      <c r="T1282" s="8"/>
      <c r="U1282" s="10"/>
      <c r="V1282" s="8"/>
      <c r="W1282" s="8"/>
      <c r="X1282" s="8"/>
      <c r="Y1282" s="8"/>
      <c r="Z1282" s="10"/>
      <c r="AA1282" s="8"/>
    </row>
    <row r="1283" spans="1:27">
      <c r="A1283" s="14"/>
      <c r="B1283" s="2"/>
      <c r="C1283" s="2"/>
      <c r="D1283" s="2"/>
      <c r="E1283" s="2"/>
      <c r="F1283" s="15"/>
      <c r="G1283" s="8"/>
      <c r="H1283" s="8"/>
      <c r="I1283" s="8"/>
      <c r="J1283" s="8"/>
      <c r="K1283" s="10"/>
      <c r="L1283" s="8"/>
      <c r="M1283" s="8"/>
      <c r="N1283" s="8"/>
      <c r="O1283" s="8"/>
      <c r="P1283" s="10"/>
      <c r="Q1283" s="8"/>
      <c r="R1283" s="8"/>
      <c r="S1283" s="8"/>
      <c r="T1283" s="8"/>
      <c r="U1283" s="10"/>
      <c r="V1283" s="8"/>
      <c r="W1283" s="8"/>
      <c r="X1283" s="8"/>
      <c r="Y1283" s="8"/>
      <c r="Z1283" s="10"/>
      <c r="AA1283" s="8"/>
    </row>
    <row r="1284" spans="1:27">
      <c r="A1284" s="14"/>
      <c r="B1284" s="2"/>
      <c r="C1284" s="2"/>
      <c r="D1284" s="2"/>
      <c r="E1284" s="2"/>
      <c r="F1284" s="15"/>
      <c r="G1284" s="8"/>
      <c r="H1284" s="8"/>
      <c r="I1284" s="8"/>
      <c r="J1284" s="8"/>
      <c r="K1284" s="10"/>
      <c r="L1284" s="8"/>
      <c r="M1284" s="8"/>
      <c r="N1284" s="8"/>
      <c r="O1284" s="8"/>
      <c r="P1284" s="10"/>
      <c r="Q1284" s="8"/>
      <c r="R1284" s="8"/>
      <c r="S1284" s="8"/>
      <c r="T1284" s="8"/>
      <c r="U1284" s="10"/>
      <c r="V1284" s="8"/>
      <c r="W1284" s="8"/>
      <c r="X1284" s="8"/>
      <c r="Y1284" s="8"/>
      <c r="Z1284" s="10"/>
      <c r="AA1284" s="8"/>
    </row>
    <row r="1285" spans="1:27">
      <c r="A1285" s="14"/>
      <c r="B1285" s="2"/>
      <c r="C1285" s="2"/>
      <c r="D1285" s="2"/>
      <c r="E1285" s="2"/>
      <c r="F1285" s="15"/>
      <c r="G1285" s="8"/>
      <c r="H1285" s="8"/>
      <c r="I1285" s="8"/>
      <c r="J1285" s="8"/>
      <c r="K1285" s="10"/>
      <c r="L1285" s="8"/>
      <c r="M1285" s="8"/>
      <c r="N1285" s="8"/>
      <c r="O1285" s="8"/>
      <c r="P1285" s="10"/>
      <c r="Q1285" s="8"/>
      <c r="R1285" s="8"/>
      <c r="S1285" s="8"/>
      <c r="T1285" s="8"/>
      <c r="U1285" s="10"/>
      <c r="V1285" s="8"/>
      <c r="W1285" s="8"/>
      <c r="X1285" s="8"/>
      <c r="Y1285" s="8"/>
      <c r="Z1285" s="10"/>
      <c r="AA1285" s="8"/>
    </row>
    <row r="1286" spans="1:27">
      <c r="A1286" s="14"/>
      <c r="B1286" s="2"/>
      <c r="C1286" s="2"/>
      <c r="D1286" s="2"/>
      <c r="E1286" s="2"/>
      <c r="F1286" s="15"/>
      <c r="G1286" s="8"/>
      <c r="H1286" s="8"/>
      <c r="I1286" s="8"/>
      <c r="J1286" s="8"/>
      <c r="K1286" s="10"/>
      <c r="L1286" s="8"/>
      <c r="M1286" s="8"/>
      <c r="N1286" s="8"/>
      <c r="O1286" s="8"/>
      <c r="P1286" s="10"/>
      <c r="Q1286" s="8"/>
      <c r="R1286" s="8"/>
      <c r="S1286" s="8"/>
      <c r="T1286" s="8"/>
      <c r="U1286" s="10"/>
      <c r="V1286" s="8"/>
      <c r="W1286" s="8"/>
      <c r="X1286" s="8"/>
      <c r="Y1286" s="8"/>
      <c r="Z1286" s="10"/>
      <c r="AA1286" s="8"/>
    </row>
    <row r="1287" spans="1:27">
      <c r="A1287" s="14"/>
      <c r="B1287" s="2"/>
      <c r="C1287" s="2"/>
      <c r="D1287" s="2"/>
      <c r="E1287" s="2"/>
      <c r="F1287" s="15"/>
      <c r="G1287" s="9"/>
      <c r="H1287" s="9"/>
      <c r="I1287" s="9"/>
      <c r="J1287" s="9"/>
      <c r="K1287" s="11"/>
      <c r="L1287" s="9"/>
      <c r="M1287" s="9"/>
      <c r="N1287" s="9"/>
      <c r="O1287" s="9"/>
      <c r="P1287" s="11"/>
      <c r="Q1287" s="9"/>
      <c r="R1287" s="9"/>
      <c r="S1287" s="9"/>
      <c r="T1287" s="9"/>
      <c r="U1287" s="11"/>
      <c r="V1287" s="9"/>
      <c r="W1287" s="9"/>
      <c r="X1287" s="9"/>
      <c r="Y1287" s="9"/>
      <c r="Z1287" s="11"/>
      <c r="AA1287" s="9"/>
    </row>
    <row r="1288" spans="1:27">
      <c r="A1288" s="14"/>
      <c r="B1288" s="2"/>
      <c r="C1288" s="2"/>
      <c r="D1288" s="2"/>
      <c r="E1288" s="2"/>
      <c r="F1288" s="15"/>
      <c r="G1288" s="9"/>
      <c r="H1288" s="9"/>
      <c r="I1288" s="9"/>
      <c r="J1288" s="9"/>
      <c r="K1288" s="11"/>
      <c r="L1288" s="9"/>
      <c r="M1288" s="9"/>
      <c r="N1288" s="9"/>
      <c r="O1288" s="9"/>
      <c r="P1288" s="11"/>
      <c r="Q1288" s="9"/>
      <c r="R1288" s="9"/>
      <c r="S1288" s="9"/>
      <c r="T1288" s="9"/>
      <c r="U1288" s="11"/>
      <c r="V1288" s="9"/>
      <c r="W1288" s="9"/>
      <c r="X1288" s="9"/>
      <c r="Y1288" s="9"/>
      <c r="Z1288" s="11"/>
      <c r="AA1288" s="9"/>
    </row>
    <row r="1289" spans="1:27">
      <c r="A1289" s="14"/>
      <c r="B1289" s="2"/>
      <c r="C1289" s="2"/>
      <c r="D1289" s="2"/>
      <c r="E1289" s="2"/>
      <c r="F1289" s="15"/>
      <c r="G1289" s="9"/>
      <c r="H1289" s="9"/>
      <c r="I1289" s="9"/>
      <c r="J1289" s="9"/>
      <c r="K1289" s="11"/>
      <c r="L1289" s="9"/>
      <c r="M1289" s="9"/>
      <c r="N1289" s="9"/>
      <c r="O1289" s="9"/>
      <c r="P1289" s="11"/>
      <c r="Q1289" s="9"/>
      <c r="R1289" s="9"/>
      <c r="S1289" s="9"/>
      <c r="T1289" s="9"/>
      <c r="U1289" s="11"/>
      <c r="V1289" s="9"/>
      <c r="W1289" s="9"/>
      <c r="X1289" s="9"/>
      <c r="Y1289" s="9"/>
      <c r="Z1289" s="11"/>
      <c r="AA1289" s="9"/>
    </row>
    <row r="1290" spans="1:27">
      <c r="A1290" s="14"/>
      <c r="B1290" s="2"/>
      <c r="C1290" s="2"/>
      <c r="D1290" s="2"/>
      <c r="E1290" s="2"/>
      <c r="F1290" s="15"/>
      <c r="G1290" s="9"/>
      <c r="H1290" s="9"/>
      <c r="I1290" s="9"/>
      <c r="J1290" s="9"/>
      <c r="K1290" s="11"/>
      <c r="L1290" s="9"/>
      <c r="M1290" s="9"/>
      <c r="N1290" s="9"/>
      <c r="O1290" s="9"/>
      <c r="P1290" s="11"/>
      <c r="Q1290" s="9"/>
      <c r="R1290" s="9"/>
      <c r="S1290" s="9"/>
      <c r="T1290" s="9"/>
      <c r="U1290" s="11"/>
      <c r="V1290" s="9"/>
      <c r="W1290" s="9"/>
      <c r="X1290" s="9"/>
      <c r="Y1290" s="9"/>
      <c r="Z1290" s="11"/>
      <c r="AA1290" s="9"/>
    </row>
    <row r="1291" spans="1:27">
      <c r="A1291" s="14"/>
      <c r="B1291" s="2"/>
      <c r="C1291" s="2"/>
      <c r="D1291" s="2"/>
      <c r="E1291" s="2"/>
      <c r="F1291" s="15"/>
      <c r="G1291" s="9"/>
      <c r="H1291" s="9"/>
      <c r="I1291" s="9"/>
      <c r="J1291" s="9"/>
      <c r="K1291" s="11"/>
      <c r="L1291" s="9"/>
      <c r="M1291" s="9"/>
      <c r="N1291" s="9"/>
      <c r="O1291" s="9"/>
      <c r="P1291" s="11"/>
      <c r="Q1291" s="9"/>
      <c r="R1291" s="9"/>
      <c r="S1291" s="9"/>
      <c r="T1291" s="9"/>
      <c r="U1291" s="11"/>
      <c r="V1291" s="9"/>
      <c r="W1291" s="9"/>
      <c r="X1291" s="9"/>
      <c r="Y1291" s="9"/>
      <c r="Z1291" s="11"/>
      <c r="AA1291" s="9"/>
    </row>
    <row r="1292" spans="1:27">
      <c r="A1292" s="14"/>
      <c r="B1292" s="2"/>
      <c r="C1292" s="2"/>
      <c r="D1292" s="2"/>
      <c r="E1292" s="2"/>
      <c r="F1292" s="15"/>
      <c r="G1292" s="8"/>
      <c r="H1292" s="8"/>
      <c r="I1292" s="8"/>
      <c r="J1292" s="8"/>
      <c r="K1292" s="10"/>
      <c r="L1292" s="8"/>
      <c r="M1292" s="8"/>
      <c r="N1292" s="8"/>
      <c r="O1292" s="8"/>
      <c r="P1292" s="10"/>
      <c r="Q1292" s="8"/>
      <c r="R1292" s="8"/>
      <c r="S1292" s="8"/>
      <c r="T1292" s="8"/>
      <c r="U1292" s="10"/>
      <c r="V1292" s="8"/>
      <c r="W1292" s="8"/>
      <c r="X1292" s="8"/>
      <c r="Y1292" s="8"/>
      <c r="Z1292" s="10"/>
      <c r="AA1292" s="8"/>
    </row>
    <row r="1293" spans="1:27">
      <c r="A1293" s="14"/>
      <c r="B1293" s="2"/>
      <c r="C1293" s="2"/>
      <c r="D1293" s="2"/>
      <c r="E1293" s="2"/>
      <c r="F1293" s="15"/>
      <c r="G1293" s="8"/>
      <c r="H1293" s="8"/>
      <c r="I1293" s="8"/>
      <c r="J1293" s="8"/>
      <c r="K1293" s="10"/>
      <c r="L1293" s="8"/>
      <c r="M1293" s="8"/>
      <c r="N1293" s="8"/>
      <c r="O1293" s="8"/>
      <c r="P1293" s="10"/>
      <c r="Q1293" s="8"/>
      <c r="R1293" s="8"/>
      <c r="S1293" s="8"/>
      <c r="T1293" s="8"/>
      <c r="U1293" s="10"/>
      <c r="V1293" s="8"/>
      <c r="W1293" s="8"/>
      <c r="X1293" s="8"/>
      <c r="Y1293" s="8"/>
      <c r="Z1293" s="10"/>
      <c r="AA1293" s="8"/>
    </row>
    <row r="1294" spans="1:27">
      <c r="A1294" s="14"/>
      <c r="B1294" s="2"/>
      <c r="C1294" s="2"/>
      <c r="D1294" s="2"/>
      <c r="E1294" s="2"/>
      <c r="F1294" s="15"/>
      <c r="G1294" s="8"/>
      <c r="H1294" s="8"/>
      <c r="I1294" s="8"/>
      <c r="J1294" s="8"/>
      <c r="K1294" s="10"/>
      <c r="L1294" s="8"/>
      <c r="M1294" s="8"/>
      <c r="N1294" s="8"/>
      <c r="O1294" s="8"/>
      <c r="P1294" s="10"/>
      <c r="Q1294" s="8"/>
      <c r="R1294" s="8"/>
      <c r="S1294" s="8"/>
      <c r="T1294" s="8"/>
      <c r="U1294" s="10"/>
      <c r="V1294" s="8"/>
      <c r="W1294" s="8"/>
      <c r="X1294" s="8"/>
      <c r="Y1294" s="8"/>
      <c r="Z1294" s="10"/>
      <c r="AA1294" s="8"/>
    </row>
    <row r="1295" spans="1:27">
      <c r="A1295" s="14"/>
      <c r="B1295" s="2"/>
      <c r="C1295" s="2"/>
      <c r="D1295" s="2"/>
      <c r="E1295" s="2"/>
      <c r="F1295" s="15"/>
      <c r="G1295" s="8"/>
      <c r="H1295" s="8"/>
      <c r="I1295" s="8"/>
      <c r="J1295" s="8"/>
      <c r="K1295" s="10"/>
      <c r="L1295" s="8"/>
      <c r="M1295" s="8"/>
      <c r="N1295" s="8"/>
      <c r="O1295" s="8"/>
      <c r="P1295" s="10"/>
      <c r="Q1295" s="8"/>
      <c r="R1295" s="8"/>
      <c r="S1295" s="8"/>
      <c r="T1295" s="8"/>
      <c r="U1295" s="10"/>
      <c r="V1295" s="8"/>
      <c r="W1295" s="8"/>
      <c r="X1295" s="8"/>
      <c r="Y1295" s="8"/>
      <c r="Z1295" s="10"/>
      <c r="AA1295" s="8"/>
    </row>
    <row r="1296" spans="1:27">
      <c r="A1296" s="14"/>
      <c r="B1296" s="2"/>
      <c r="C1296" s="2"/>
      <c r="D1296" s="2"/>
      <c r="E1296" s="2"/>
      <c r="F1296" s="15"/>
      <c r="G1296" s="8"/>
      <c r="H1296" s="8"/>
      <c r="I1296" s="8"/>
      <c r="J1296" s="8"/>
      <c r="K1296" s="10"/>
      <c r="L1296" s="8"/>
      <c r="M1296" s="8"/>
      <c r="N1296" s="8"/>
      <c r="O1296" s="8"/>
      <c r="P1296" s="10"/>
      <c r="Q1296" s="8"/>
      <c r="R1296" s="8"/>
      <c r="S1296" s="8"/>
      <c r="T1296" s="8"/>
      <c r="U1296" s="10"/>
      <c r="V1296" s="8"/>
      <c r="W1296" s="8"/>
      <c r="X1296" s="8"/>
      <c r="Y1296" s="8"/>
      <c r="Z1296" s="10"/>
      <c r="AA1296" s="8"/>
    </row>
    <row r="1297" spans="1:27">
      <c r="A1297" s="14"/>
      <c r="B1297" s="2"/>
      <c r="C1297" s="2"/>
      <c r="D1297" s="2"/>
      <c r="E1297" s="2"/>
      <c r="F1297" s="15"/>
      <c r="G1297" s="9"/>
      <c r="H1297" s="9"/>
      <c r="I1297" s="9"/>
      <c r="J1297" s="9"/>
      <c r="K1297" s="11"/>
      <c r="L1297" s="9"/>
      <c r="M1297" s="9"/>
      <c r="N1297" s="9"/>
      <c r="O1297" s="9"/>
      <c r="P1297" s="11"/>
      <c r="Q1297" s="9"/>
      <c r="R1297" s="9"/>
      <c r="S1297" s="9"/>
      <c r="T1297" s="9"/>
      <c r="U1297" s="11"/>
      <c r="V1297" s="9"/>
      <c r="W1297" s="9"/>
      <c r="X1297" s="9"/>
      <c r="Y1297" s="9"/>
      <c r="Z1297" s="11"/>
      <c r="AA1297" s="9"/>
    </row>
    <row r="1298" spans="1:27">
      <c r="A1298" s="14"/>
      <c r="B1298" s="2"/>
      <c r="C1298" s="2"/>
      <c r="D1298" s="2"/>
      <c r="E1298" s="2"/>
      <c r="F1298" s="15"/>
      <c r="G1298" s="9"/>
      <c r="H1298" s="9"/>
      <c r="I1298" s="9"/>
      <c r="J1298" s="9"/>
      <c r="K1298" s="11"/>
      <c r="L1298" s="9"/>
      <c r="M1298" s="9"/>
      <c r="N1298" s="9"/>
      <c r="O1298" s="9"/>
      <c r="P1298" s="11"/>
      <c r="Q1298" s="9"/>
      <c r="R1298" s="9"/>
      <c r="S1298" s="9"/>
      <c r="T1298" s="9"/>
      <c r="U1298" s="11"/>
      <c r="V1298" s="9"/>
      <c r="W1298" s="9"/>
      <c r="X1298" s="9"/>
      <c r="Y1298" s="9"/>
      <c r="Z1298" s="11"/>
      <c r="AA1298" s="9"/>
    </row>
    <row r="1299" spans="1:27">
      <c r="A1299" s="14"/>
      <c r="B1299" s="2"/>
      <c r="C1299" s="2"/>
      <c r="D1299" s="2"/>
      <c r="E1299" s="2"/>
      <c r="F1299" s="15"/>
      <c r="G1299" s="9"/>
      <c r="H1299" s="9"/>
      <c r="I1299" s="9"/>
      <c r="J1299" s="9"/>
      <c r="K1299" s="11"/>
      <c r="L1299" s="9"/>
      <c r="M1299" s="9"/>
      <c r="N1299" s="9"/>
      <c r="O1299" s="9"/>
      <c r="P1299" s="11"/>
      <c r="Q1299" s="9"/>
      <c r="R1299" s="9"/>
      <c r="S1299" s="9"/>
      <c r="T1299" s="9"/>
      <c r="U1299" s="11"/>
      <c r="V1299" s="9"/>
      <c r="W1299" s="9"/>
      <c r="X1299" s="9"/>
      <c r="Y1299" s="9"/>
      <c r="Z1299" s="11"/>
      <c r="AA1299" s="9"/>
    </row>
    <row r="1300" spans="1:27">
      <c r="A1300" s="14"/>
      <c r="B1300" s="2"/>
      <c r="C1300" s="2"/>
      <c r="D1300" s="2"/>
      <c r="E1300" s="2"/>
      <c r="F1300" s="15"/>
      <c r="G1300" s="9"/>
      <c r="H1300" s="9"/>
      <c r="I1300" s="9"/>
      <c r="J1300" s="9"/>
      <c r="K1300" s="11"/>
      <c r="L1300" s="9"/>
      <c r="M1300" s="9"/>
      <c r="N1300" s="9"/>
      <c r="O1300" s="9"/>
      <c r="P1300" s="11"/>
      <c r="Q1300" s="9"/>
      <c r="R1300" s="9"/>
      <c r="S1300" s="9"/>
      <c r="T1300" s="9"/>
      <c r="U1300" s="11"/>
      <c r="V1300" s="9"/>
      <c r="W1300" s="9"/>
      <c r="X1300" s="9"/>
      <c r="Y1300" s="9"/>
      <c r="Z1300" s="11"/>
      <c r="AA1300" s="9"/>
    </row>
    <row r="1301" spans="1:27">
      <c r="A1301" s="14"/>
      <c r="B1301" s="2"/>
      <c r="C1301" s="2"/>
      <c r="D1301" s="2"/>
      <c r="E1301" s="2"/>
      <c r="F1301" s="15"/>
      <c r="G1301" s="9"/>
      <c r="H1301" s="9"/>
      <c r="I1301" s="9"/>
      <c r="J1301" s="9"/>
      <c r="K1301" s="11"/>
      <c r="L1301" s="9"/>
      <c r="M1301" s="9"/>
      <c r="N1301" s="9"/>
      <c r="O1301" s="9"/>
      <c r="P1301" s="11"/>
      <c r="Q1301" s="9"/>
      <c r="R1301" s="9"/>
      <c r="S1301" s="9"/>
      <c r="T1301" s="9"/>
      <c r="U1301" s="11"/>
      <c r="V1301" s="9"/>
      <c r="W1301" s="9"/>
      <c r="X1301" s="9"/>
      <c r="Y1301" s="9"/>
      <c r="Z1301" s="11"/>
      <c r="AA1301" s="9"/>
    </row>
    <row r="1302" spans="1:27">
      <c r="A1302" s="14"/>
      <c r="B1302" s="2"/>
      <c r="C1302" s="2"/>
      <c r="D1302" s="2"/>
      <c r="E1302" s="2"/>
      <c r="F1302" s="15"/>
      <c r="G1302" s="8"/>
      <c r="H1302" s="8"/>
      <c r="I1302" s="8"/>
      <c r="J1302" s="8"/>
      <c r="K1302" s="10"/>
      <c r="L1302" s="8"/>
      <c r="M1302" s="8"/>
      <c r="N1302" s="8"/>
      <c r="O1302" s="8"/>
      <c r="P1302" s="10"/>
      <c r="Q1302" s="8"/>
      <c r="R1302" s="8"/>
      <c r="S1302" s="8"/>
      <c r="T1302" s="8"/>
      <c r="U1302" s="10"/>
      <c r="V1302" s="8"/>
      <c r="W1302" s="8"/>
      <c r="X1302" s="8"/>
      <c r="Y1302" s="8"/>
      <c r="Z1302" s="10"/>
      <c r="AA1302" s="8"/>
    </row>
    <row r="1303" spans="1:27">
      <c r="A1303" s="14"/>
      <c r="B1303" s="2"/>
      <c r="C1303" s="2"/>
      <c r="D1303" s="2"/>
      <c r="E1303" s="2"/>
      <c r="F1303" s="15"/>
      <c r="G1303" s="8"/>
      <c r="H1303" s="8"/>
      <c r="I1303" s="8"/>
      <c r="J1303" s="8"/>
      <c r="K1303" s="10"/>
      <c r="L1303" s="8"/>
      <c r="M1303" s="8"/>
      <c r="N1303" s="8"/>
      <c r="O1303" s="8"/>
      <c r="P1303" s="10"/>
      <c r="Q1303" s="8"/>
      <c r="R1303" s="8"/>
      <c r="S1303" s="8"/>
      <c r="T1303" s="8"/>
      <c r="U1303" s="10"/>
      <c r="V1303" s="8"/>
      <c r="W1303" s="8"/>
      <c r="X1303" s="8"/>
      <c r="Y1303" s="8"/>
      <c r="Z1303" s="10"/>
      <c r="AA1303" s="8"/>
    </row>
    <row r="1304" spans="1:27">
      <c r="A1304" s="14"/>
      <c r="B1304" s="2"/>
      <c r="C1304" s="2"/>
      <c r="D1304" s="2"/>
      <c r="E1304" s="2"/>
      <c r="F1304" s="15"/>
      <c r="G1304" s="8"/>
      <c r="H1304" s="8"/>
      <c r="I1304" s="8"/>
      <c r="J1304" s="8"/>
      <c r="K1304" s="10"/>
      <c r="L1304" s="8"/>
      <c r="M1304" s="8"/>
      <c r="N1304" s="8"/>
      <c r="O1304" s="8"/>
      <c r="P1304" s="10"/>
      <c r="Q1304" s="8"/>
      <c r="R1304" s="8"/>
      <c r="S1304" s="8"/>
      <c r="T1304" s="8"/>
      <c r="U1304" s="10"/>
      <c r="V1304" s="8"/>
      <c r="W1304" s="8"/>
      <c r="X1304" s="8"/>
      <c r="Y1304" s="8"/>
      <c r="Z1304" s="10"/>
      <c r="AA1304" s="8"/>
    </row>
    <row r="1305" spans="1:27">
      <c r="A1305" s="14"/>
      <c r="B1305" s="2"/>
      <c r="C1305" s="2"/>
      <c r="D1305" s="2"/>
      <c r="E1305" s="2"/>
      <c r="F1305" s="15"/>
      <c r="G1305" s="8"/>
      <c r="H1305" s="8"/>
      <c r="I1305" s="8"/>
      <c r="J1305" s="8"/>
      <c r="K1305" s="10"/>
      <c r="L1305" s="8"/>
      <c r="M1305" s="8"/>
      <c r="N1305" s="8"/>
      <c r="O1305" s="8"/>
      <c r="P1305" s="10"/>
      <c r="Q1305" s="8"/>
      <c r="R1305" s="8"/>
      <c r="S1305" s="8"/>
      <c r="T1305" s="8"/>
      <c r="U1305" s="10"/>
      <c r="V1305" s="8"/>
      <c r="W1305" s="8"/>
      <c r="X1305" s="8"/>
      <c r="Y1305" s="8"/>
      <c r="Z1305" s="10"/>
      <c r="AA1305" s="8"/>
    </row>
    <row r="1306" spans="1:27">
      <c r="A1306" s="14"/>
      <c r="B1306" s="2"/>
      <c r="C1306" s="2"/>
      <c r="D1306" s="2"/>
      <c r="E1306" s="2"/>
      <c r="F1306" s="15"/>
      <c r="G1306" s="8"/>
      <c r="H1306" s="8"/>
      <c r="I1306" s="8"/>
      <c r="J1306" s="8"/>
      <c r="K1306" s="10"/>
      <c r="L1306" s="8"/>
      <c r="M1306" s="8"/>
      <c r="N1306" s="8"/>
      <c r="O1306" s="8"/>
      <c r="P1306" s="10"/>
      <c r="Q1306" s="8"/>
      <c r="R1306" s="8"/>
      <c r="S1306" s="8"/>
      <c r="T1306" s="8"/>
      <c r="U1306" s="10"/>
      <c r="V1306" s="8"/>
      <c r="W1306" s="8"/>
      <c r="X1306" s="8"/>
      <c r="Y1306" s="8"/>
      <c r="Z1306" s="10"/>
      <c r="AA1306" s="8"/>
    </row>
    <row r="1307" spans="1:27">
      <c r="A1307" s="14"/>
      <c r="B1307" s="2"/>
      <c r="C1307" s="2"/>
      <c r="D1307" s="2"/>
      <c r="E1307" s="2"/>
      <c r="F1307" s="15"/>
      <c r="G1307" s="9"/>
      <c r="H1307" s="9"/>
      <c r="I1307" s="9"/>
      <c r="J1307" s="9"/>
      <c r="K1307" s="11"/>
      <c r="L1307" s="9"/>
      <c r="M1307" s="9"/>
      <c r="N1307" s="9"/>
      <c r="O1307" s="9"/>
      <c r="P1307" s="11"/>
      <c r="Q1307" s="9"/>
      <c r="R1307" s="9"/>
      <c r="S1307" s="9"/>
      <c r="T1307" s="9"/>
      <c r="U1307" s="11"/>
      <c r="V1307" s="9"/>
      <c r="W1307" s="9"/>
      <c r="X1307" s="9"/>
      <c r="Y1307" s="9"/>
      <c r="Z1307" s="11"/>
      <c r="AA1307" s="9"/>
    </row>
    <row r="1308" spans="1:27">
      <c r="A1308" s="14"/>
      <c r="B1308" s="2"/>
      <c r="C1308" s="2"/>
      <c r="D1308" s="2"/>
      <c r="E1308" s="2"/>
      <c r="F1308" s="15"/>
      <c r="G1308" s="9"/>
      <c r="H1308" s="9"/>
      <c r="I1308" s="9"/>
      <c r="J1308" s="9"/>
      <c r="K1308" s="11"/>
      <c r="L1308" s="9"/>
      <c r="M1308" s="9"/>
      <c r="N1308" s="9"/>
      <c r="O1308" s="9"/>
      <c r="P1308" s="11"/>
      <c r="Q1308" s="9"/>
      <c r="R1308" s="9"/>
      <c r="S1308" s="9"/>
      <c r="T1308" s="9"/>
      <c r="U1308" s="11"/>
      <c r="V1308" s="9"/>
      <c r="W1308" s="9"/>
      <c r="X1308" s="9"/>
      <c r="Y1308" s="9"/>
      <c r="Z1308" s="11"/>
      <c r="AA1308" s="9"/>
    </row>
    <row r="1309" spans="1:27">
      <c r="A1309" s="14"/>
      <c r="B1309" s="2"/>
      <c r="C1309" s="2"/>
      <c r="D1309" s="2"/>
      <c r="E1309" s="2"/>
      <c r="F1309" s="15"/>
      <c r="G1309" s="9"/>
      <c r="H1309" s="9"/>
      <c r="I1309" s="9"/>
      <c r="J1309" s="9"/>
      <c r="K1309" s="11"/>
      <c r="L1309" s="9"/>
      <c r="M1309" s="9"/>
      <c r="N1309" s="9"/>
      <c r="O1309" s="9"/>
      <c r="P1309" s="11"/>
      <c r="Q1309" s="9"/>
      <c r="R1309" s="9"/>
      <c r="S1309" s="9"/>
      <c r="T1309" s="9"/>
      <c r="U1309" s="11"/>
      <c r="V1309" s="9"/>
      <c r="W1309" s="9"/>
      <c r="X1309" s="9"/>
      <c r="Y1309" s="9"/>
      <c r="Z1309" s="11"/>
      <c r="AA1309" s="9"/>
    </row>
    <row r="1310" spans="1:27">
      <c r="A1310" s="14"/>
      <c r="B1310" s="2"/>
      <c r="C1310" s="2"/>
      <c r="D1310" s="2"/>
      <c r="E1310" s="2"/>
      <c r="F1310" s="15"/>
      <c r="G1310" s="9"/>
      <c r="H1310" s="9"/>
      <c r="I1310" s="9"/>
      <c r="J1310" s="9"/>
      <c r="K1310" s="11"/>
      <c r="L1310" s="9"/>
      <c r="M1310" s="9"/>
      <c r="N1310" s="9"/>
      <c r="O1310" s="9"/>
      <c r="P1310" s="11"/>
      <c r="Q1310" s="9"/>
      <c r="R1310" s="9"/>
      <c r="S1310" s="9"/>
      <c r="T1310" s="9"/>
      <c r="U1310" s="11"/>
      <c r="V1310" s="9"/>
      <c r="W1310" s="9"/>
      <c r="X1310" s="9"/>
      <c r="Y1310" s="9"/>
      <c r="Z1310" s="11"/>
      <c r="AA1310" s="9"/>
    </row>
    <row r="1311" spans="1:27">
      <c r="A1311" s="14"/>
      <c r="B1311" s="2"/>
      <c r="C1311" s="2"/>
      <c r="D1311" s="2"/>
      <c r="E1311" s="2"/>
      <c r="F1311" s="15"/>
      <c r="G1311" s="9"/>
      <c r="H1311" s="9"/>
      <c r="I1311" s="9"/>
      <c r="J1311" s="9"/>
      <c r="K1311" s="11"/>
      <c r="L1311" s="9"/>
      <c r="M1311" s="9"/>
      <c r="N1311" s="9"/>
      <c r="O1311" s="9"/>
      <c r="P1311" s="11"/>
      <c r="Q1311" s="9"/>
      <c r="R1311" s="9"/>
      <c r="S1311" s="9"/>
      <c r="T1311" s="9"/>
      <c r="U1311" s="11"/>
      <c r="V1311" s="9"/>
      <c r="W1311" s="9"/>
      <c r="X1311" s="9"/>
      <c r="Y1311" s="9"/>
      <c r="Z1311" s="11"/>
      <c r="AA1311" s="9"/>
    </row>
    <row r="1312" spans="1:27">
      <c r="A1312" s="14"/>
      <c r="B1312" s="2"/>
      <c r="C1312" s="2"/>
      <c r="D1312" s="2"/>
      <c r="E1312" s="2"/>
      <c r="F1312" s="15"/>
      <c r="G1312" s="8"/>
      <c r="H1312" s="8"/>
      <c r="I1312" s="8"/>
      <c r="J1312" s="8"/>
      <c r="K1312" s="10"/>
      <c r="L1312" s="8"/>
      <c r="M1312" s="8"/>
      <c r="N1312" s="8"/>
      <c r="O1312" s="8"/>
      <c r="P1312" s="10"/>
      <c r="Q1312" s="8"/>
      <c r="R1312" s="8"/>
      <c r="S1312" s="8"/>
      <c r="T1312" s="8"/>
      <c r="U1312" s="10"/>
      <c r="V1312" s="8"/>
      <c r="W1312" s="8"/>
      <c r="X1312" s="8"/>
      <c r="Y1312" s="8"/>
      <c r="Z1312" s="10"/>
      <c r="AA1312" s="8"/>
    </row>
    <row r="1313" spans="1:27">
      <c r="A1313" s="14"/>
      <c r="B1313" s="2"/>
      <c r="C1313" s="2"/>
      <c r="D1313" s="2"/>
      <c r="E1313" s="2"/>
      <c r="F1313" s="15"/>
      <c r="G1313" s="8"/>
      <c r="H1313" s="8"/>
      <c r="I1313" s="8"/>
      <c r="J1313" s="8"/>
      <c r="K1313" s="10"/>
      <c r="L1313" s="8"/>
      <c r="M1313" s="8"/>
      <c r="N1313" s="8"/>
      <c r="O1313" s="8"/>
      <c r="P1313" s="10"/>
      <c r="Q1313" s="8"/>
      <c r="R1313" s="8"/>
      <c r="S1313" s="8"/>
      <c r="T1313" s="8"/>
      <c r="U1313" s="10"/>
      <c r="V1313" s="8"/>
      <c r="W1313" s="8"/>
      <c r="X1313" s="8"/>
      <c r="Y1313" s="8"/>
      <c r="Z1313" s="10"/>
      <c r="AA1313" s="8"/>
    </row>
    <row r="1314" spans="1:27">
      <c r="A1314" s="14"/>
      <c r="B1314" s="2"/>
      <c r="C1314" s="2"/>
      <c r="D1314" s="2"/>
      <c r="E1314" s="2"/>
      <c r="F1314" s="15"/>
      <c r="G1314" s="8"/>
      <c r="H1314" s="8"/>
      <c r="I1314" s="8"/>
      <c r="J1314" s="8"/>
      <c r="K1314" s="10"/>
      <c r="L1314" s="8"/>
      <c r="M1314" s="8"/>
      <c r="N1314" s="8"/>
      <c r="O1314" s="8"/>
      <c r="P1314" s="10"/>
      <c r="Q1314" s="8"/>
      <c r="R1314" s="8"/>
      <c r="S1314" s="8"/>
      <c r="T1314" s="8"/>
      <c r="U1314" s="10"/>
      <c r="V1314" s="8"/>
      <c r="W1314" s="8"/>
      <c r="X1314" s="8"/>
      <c r="Y1314" s="8"/>
      <c r="Z1314" s="10"/>
      <c r="AA1314" s="8"/>
    </row>
    <row r="1315" spans="1:27">
      <c r="A1315" s="14"/>
      <c r="B1315" s="2"/>
      <c r="C1315" s="2"/>
      <c r="D1315" s="2"/>
      <c r="E1315" s="2"/>
      <c r="F1315" s="15"/>
      <c r="G1315" s="8"/>
      <c r="H1315" s="8"/>
      <c r="I1315" s="8"/>
      <c r="J1315" s="8"/>
      <c r="K1315" s="10"/>
      <c r="L1315" s="8"/>
      <c r="M1315" s="8"/>
      <c r="N1315" s="8"/>
      <c r="O1315" s="8"/>
      <c r="P1315" s="10"/>
      <c r="Q1315" s="8"/>
      <c r="R1315" s="8"/>
      <c r="S1315" s="8"/>
      <c r="T1315" s="8"/>
      <c r="U1315" s="10"/>
      <c r="V1315" s="8"/>
      <c r="W1315" s="8"/>
      <c r="X1315" s="8"/>
      <c r="Y1315" s="8"/>
      <c r="Z1315" s="10"/>
      <c r="AA1315" s="8"/>
    </row>
    <row r="1316" spans="1:27">
      <c r="A1316" s="14"/>
      <c r="B1316" s="2"/>
      <c r="C1316" s="2"/>
      <c r="D1316" s="2"/>
      <c r="E1316" s="2"/>
      <c r="F1316" s="15"/>
      <c r="G1316" s="8"/>
      <c r="H1316" s="8"/>
      <c r="I1316" s="8"/>
      <c r="J1316" s="8"/>
      <c r="K1316" s="10"/>
      <c r="L1316" s="8"/>
      <c r="M1316" s="8"/>
      <c r="N1316" s="8"/>
      <c r="O1316" s="8"/>
      <c r="P1316" s="10"/>
      <c r="Q1316" s="8"/>
      <c r="R1316" s="8"/>
      <c r="S1316" s="8"/>
      <c r="T1316" s="8"/>
      <c r="U1316" s="10"/>
      <c r="V1316" s="8"/>
      <c r="W1316" s="8"/>
      <c r="X1316" s="8"/>
      <c r="Y1316" s="8"/>
      <c r="Z1316" s="10"/>
      <c r="AA1316" s="8"/>
    </row>
    <row r="1317" spans="1:27">
      <c r="A1317" s="14"/>
      <c r="B1317" s="2"/>
      <c r="C1317" s="2"/>
      <c r="D1317" s="2"/>
      <c r="E1317" s="2"/>
      <c r="F1317" s="15"/>
      <c r="G1317" s="9"/>
      <c r="H1317" s="9"/>
      <c r="I1317" s="9"/>
      <c r="J1317" s="9"/>
      <c r="K1317" s="11"/>
      <c r="L1317" s="9"/>
      <c r="M1317" s="9"/>
      <c r="N1317" s="9"/>
      <c r="O1317" s="9"/>
      <c r="P1317" s="11"/>
      <c r="Q1317" s="9"/>
      <c r="R1317" s="9"/>
      <c r="S1317" s="9"/>
      <c r="T1317" s="9"/>
      <c r="U1317" s="11"/>
      <c r="V1317" s="9"/>
      <c r="W1317" s="9"/>
      <c r="X1317" s="9"/>
      <c r="Y1317" s="9"/>
      <c r="Z1317" s="11"/>
      <c r="AA1317" s="9"/>
    </row>
    <row r="1318" spans="1:27">
      <c r="A1318" s="14"/>
      <c r="B1318" s="2"/>
      <c r="C1318" s="2"/>
      <c r="D1318" s="2"/>
      <c r="E1318" s="2"/>
      <c r="F1318" s="15"/>
      <c r="G1318" s="9"/>
      <c r="H1318" s="9"/>
      <c r="I1318" s="9"/>
      <c r="J1318" s="9"/>
      <c r="K1318" s="11"/>
      <c r="L1318" s="9"/>
      <c r="M1318" s="9"/>
      <c r="N1318" s="9"/>
      <c r="O1318" s="9"/>
      <c r="P1318" s="11"/>
      <c r="Q1318" s="9"/>
      <c r="R1318" s="9"/>
      <c r="S1318" s="9"/>
      <c r="T1318" s="9"/>
      <c r="U1318" s="11"/>
      <c r="V1318" s="9"/>
      <c r="W1318" s="9"/>
      <c r="X1318" s="9"/>
      <c r="Y1318" s="9"/>
      <c r="Z1318" s="11"/>
      <c r="AA1318" s="9"/>
    </row>
    <row r="1319" spans="1:27">
      <c r="A1319" s="14"/>
      <c r="B1319" s="2"/>
      <c r="C1319" s="2"/>
      <c r="D1319" s="2"/>
      <c r="E1319" s="2"/>
      <c r="F1319" s="15"/>
      <c r="G1319" s="9"/>
      <c r="H1319" s="9"/>
      <c r="I1319" s="9"/>
      <c r="J1319" s="9"/>
      <c r="K1319" s="11"/>
      <c r="L1319" s="9"/>
      <c r="M1319" s="9"/>
      <c r="N1319" s="9"/>
      <c r="O1319" s="9"/>
      <c r="P1319" s="11"/>
      <c r="Q1319" s="9"/>
      <c r="R1319" s="9"/>
      <c r="S1319" s="9"/>
      <c r="T1319" s="9"/>
      <c r="U1319" s="11"/>
      <c r="V1319" s="9"/>
      <c r="W1319" s="9"/>
      <c r="X1319" s="9"/>
      <c r="Y1319" s="9"/>
      <c r="Z1319" s="11"/>
      <c r="AA1319" s="9"/>
    </row>
    <row r="1320" spans="1:27">
      <c r="A1320" s="14"/>
      <c r="B1320" s="2"/>
      <c r="C1320" s="2"/>
      <c r="D1320" s="2"/>
      <c r="E1320" s="2"/>
      <c r="F1320" s="15"/>
      <c r="G1320" s="9"/>
      <c r="H1320" s="9"/>
      <c r="I1320" s="9"/>
      <c r="J1320" s="9"/>
      <c r="K1320" s="11"/>
      <c r="L1320" s="9"/>
      <c r="M1320" s="9"/>
      <c r="N1320" s="9"/>
      <c r="O1320" s="9"/>
      <c r="P1320" s="11"/>
      <c r="Q1320" s="9"/>
      <c r="R1320" s="9"/>
      <c r="S1320" s="9"/>
      <c r="T1320" s="9"/>
      <c r="U1320" s="11"/>
      <c r="V1320" s="9"/>
      <c r="W1320" s="9"/>
      <c r="X1320" s="9"/>
      <c r="Y1320" s="9"/>
      <c r="Z1320" s="11"/>
      <c r="AA1320" s="9"/>
    </row>
    <row r="1321" spans="1:27">
      <c r="A1321" s="14"/>
      <c r="B1321" s="2"/>
      <c r="C1321" s="2"/>
      <c r="D1321" s="2"/>
      <c r="E1321" s="2"/>
      <c r="F1321" s="15"/>
      <c r="G1321" s="9"/>
      <c r="H1321" s="9"/>
      <c r="I1321" s="9"/>
      <c r="J1321" s="9"/>
      <c r="K1321" s="11"/>
      <c r="L1321" s="9"/>
      <c r="M1321" s="9"/>
      <c r="N1321" s="9"/>
      <c r="O1321" s="9"/>
      <c r="P1321" s="11"/>
      <c r="Q1321" s="9"/>
      <c r="R1321" s="9"/>
      <c r="S1321" s="9"/>
      <c r="T1321" s="9"/>
      <c r="U1321" s="11"/>
      <c r="V1321" s="9"/>
      <c r="W1321" s="9"/>
      <c r="X1321" s="9"/>
      <c r="Y1321" s="9"/>
      <c r="Z1321" s="11"/>
      <c r="AA1321" s="9"/>
    </row>
    <row r="1322" spans="1:27">
      <c r="A1322" s="14"/>
      <c r="B1322" s="2"/>
      <c r="C1322" s="2"/>
      <c r="D1322" s="2"/>
      <c r="E1322" s="2"/>
      <c r="F1322" s="15"/>
      <c r="G1322" s="8"/>
      <c r="H1322" s="8"/>
      <c r="I1322" s="8"/>
      <c r="J1322" s="8"/>
      <c r="K1322" s="10"/>
      <c r="L1322" s="8"/>
      <c r="M1322" s="8"/>
      <c r="N1322" s="8"/>
      <c r="O1322" s="8"/>
      <c r="P1322" s="10"/>
      <c r="Q1322" s="8"/>
      <c r="R1322" s="8"/>
      <c r="S1322" s="8"/>
      <c r="T1322" s="8"/>
      <c r="U1322" s="10"/>
      <c r="V1322" s="8"/>
      <c r="W1322" s="8"/>
      <c r="X1322" s="8"/>
      <c r="Y1322" s="8"/>
      <c r="Z1322" s="10"/>
      <c r="AA1322" s="8"/>
    </row>
    <row r="1323" spans="1:27">
      <c r="A1323" s="14"/>
      <c r="B1323" s="2"/>
      <c r="C1323" s="2"/>
      <c r="D1323" s="2"/>
      <c r="E1323" s="2"/>
      <c r="F1323" s="15"/>
      <c r="G1323" s="8"/>
      <c r="H1323" s="8"/>
      <c r="I1323" s="8"/>
      <c r="J1323" s="8"/>
      <c r="K1323" s="10"/>
      <c r="L1323" s="8"/>
      <c r="M1323" s="8"/>
      <c r="N1323" s="8"/>
      <c r="O1323" s="8"/>
      <c r="P1323" s="10"/>
      <c r="Q1323" s="8"/>
      <c r="R1323" s="8"/>
      <c r="S1323" s="8"/>
      <c r="T1323" s="8"/>
      <c r="U1323" s="10"/>
      <c r="V1323" s="8"/>
      <c r="W1323" s="8"/>
      <c r="X1323" s="8"/>
      <c r="Y1323" s="8"/>
      <c r="Z1323" s="10"/>
      <c r="AA1323" s="8"/>
    </row>
    <row r="1324" spans="1:27">
      <c r="A1324" s="14"/>
      <c r="B1324" s="2"/>
      <c r="C1324" s="2"/>
      <c r="D1324" s="2"/>
      <c r="E1324" s="2"/>
      <c r="F1324" s="15"/>
      <c r="G1324" s="8"/>
      <c r="H1324" s="8"/>
      <c r="I1324" s="8"/>
      <c r="J1324" s="8"/>
      <c r="K1324" s="10"/>
      <c r="L1324" s="8"/>
      <c r="M1324" s="8"/>
      <c r="N1324" s="8"/>
      <c r="O1324" s="8"/>
      <c r="P1324" s="10"/>
      <c r="Q1324" s="8"/>
      <c r="R1324" s="8"/>
      <c r="S1324" s="8"/>
      <c r="T1324" s="8"/>
      <c r="U1324" s="10"/>
      <c r="V1324" s="8"/>
      <c r="W1324" s="8"/>
      <c r="X1324" s="8"/>
      <c r="Y1324" s="8"/>
      <c r="Z1324" s="10"/>
      <c r="AA1324" s="8"/>
    </row>
    <row r="1325" spans="1:27">
      <c r="A1325" s="14"/>
      <c r="B1325" s="2"/>
      <c r="C1325" s="2"/>
      <c r="D1325" s="2"/>
      <c r="E1325" s="2"/>
      <c r="F1325" s="15"/>
      <c r="G1325" s="8"/>
      <c r="H1325" s="8"/>
      <c r="I1325" s="8"/>
      <c r="J1325" s="8"/>
      <c r="K1325" s="10"/>
      <c r="L1325" s="8"/>
      <c r="M1325" s="8"/>
      <c r="N1325" s="8"/>
      <c r="O1325" s="8"/>
      <c r="P1325" s="10"/>
      <c r="Q1325" s="8"/>
      <c r="R1325" s="8"/>
      <c r="S1325" s="8"/>
      <c r="T1325" s="8"/>
      <c r="U1325" s="10"/>
      <c r="V1325" s="8"/>
      <c r="W1325" s="8"/>
      <c r="X1325" s="8"/>
      <c r="Y1325" s="8"/>
      <c r="Z1325" s="10"/>
      <c r="AA1325" s="8"/>
    </row>
    <row r="1326" spans="1:27">
      <c r="A1326" s="14"/>
      <c r="B1326" s="2"/>
      <c r="C1326" s="2"/>
      <c r="D1326" s="2"/>
      <c r="E1326" s="2"/>
      <c r="F1326" s="15"/>
      <c r="G1326" s="8"/>
      <c r="H1326" s="8"/>
      <c r="I1326" s="8"/>
      <c r="J1326" s="8"/>
      <c r="K1326" s="10"/>
      <c r="L1326" s="8"/>
      <c r="M1326" s="8"/>
      <c r="N1326" s="8"/>
      <c r="O1326" s="8"/>
      <c r="P1326" s="10"/>
      <c r="Q1326" s="8"/>
      <c r="R1326" s="8"/>
      <c r="S1326" s="8"/>
      <c r="T1326" s="8"/>
      <c r="U1326" s="10"/>
      <c r="V1326" s="8"/>
      <c r="W1326" s="8"/>
      <c r="X1326" s="8"/>
      <c r="Y1326" s="8"/>
      <c r="Z1326" s="10"/>
      <c r="AA1326" s="8"/>
    </row>
    <row r="1327" spans="1:27">
      <c r="A1327" s="14"/>
      <c r="B1327" s="2"/>
      <c r="C1327" s="2"/>
      <c r="D1327" s="2"/>
      <c r="E1327" s="2"/>
      <c r="F1327" s="15"/>
      <c r="G1327" s="9"/>
      <c r="H1327" s="9"/>
      <c r="I1327" s="9"/>
      <c r="J1327" s="9"/>
      <c r="K1327" s="11"/>
      <c r="L1327" s="9"/>
      <c r="M1327" s="9"/>
      <c r="N1327" s="9"/>
      <c r="O1327" s="9"/>
      <c r="P1327" s="11"/>
      <c r="Q1327" s="9"/>
      <c r="R1327" s="9"/>
      <c r="S1327" s="9"/>
      <c r="T1327" s="9"/>
      <c r="U1327" s="11"/>
      <c r="V1327" s="9"/>
      <c r="W1327" s="9"/>
      <c r="X1327" s="9"/>
      <c r="Y1327" s="9"/>
      <c r="Z1327" s="11"/>
      <c r="AA1327" s="9"/>
    </row>
    <row r="1328" spans="1:27">
      <c r="A1328" s="14"/>
      <c r="B1328" s="2"/>
      <c r="C1328" s="2"/>
      <c r="D1328" s="2"/>
      <c r="E1328" s="2"/>
      <c r="F1328" s="15"/>
      <c r="G1328" s="9"/>
      <c r="H1328" s="9"/>
      <c r="I1328" s="9"/>
      <c r="J1328" s="9"/>
      <c r="K1328" s="11"/>
      <c r="L1328" s="9"/>
      <c r="M1328" s="9"/>
      <c r="N1328" s="9"/>
      <c r="O1328" s="9"/>
      <c r="P1328" s="11"/>
      <c r="Q1328" s="9"/>
      <c r="R1328" s="9"/>
      <c r="S1328" s="9"/>
      <c r="T1328" s="9"/>
      <c r="U1328" s="11"/>
      <c r="V1328" s="9"/>
      <c r="W1328" s="9"/>
      <c r="X1328" s="9"/>
      <c r="Y1328" s="9"/>
      <c r="Z1328" s="11"/>
      <c r="AA1328" s="9"/>
    </row>
    <row r="1329" spans="1:27">
      <c r="A1329" s="14"/>
      <c r="B1329" s="2"/>
      <c r="C1329" s="2"/>
      <c r="D1329" s="2"/>
      <c r="E1329" s="2"/>
      <c r="F1329" s="15"/>
      <c r="G1329" s="9"/>
      <c r="H1329" s="9"/>
      <c r="I1329" s="9"/>
      <c r="J1329" s="9"/>
      <c r="K1329" s="11"/>
      <c r="L1329" s="9"/>
      <c r="M1329" s="9"/>
      <c r="N1329" s="9"/>
      <c r="O1329" s="9"/>
      <c r="P1329" s="11"/>
      <c r="Q1329" s="9"/>
      <c r="R1329" s="9"/>
      <c r="S1329" s="9"/>
      <c r="T1329" s="9"/>
      <c r="U1329" s="11"/>
      <c r="V1329" s="9"/>
      <c r="W1329" s="9"/>
      <c r="X1329" s="9"/>
      <c r="Y1329" s="9"/>
      <c r="Z1329" s="11"/>
      <c r="AA1329" s="9"/>
    </row>
    <row r="1330" spans="1:27">
      <c r="A1330" s="14"/>
      <c r="B1330" s="2"/>
      <c r="C1330" s="2"/>
      <c r="D1330" s="2"/>
      <c r="E1330" s="2"/>
      <c r="F1330" s="15"/>
      <c r="G1330" s="9"/>
      <c r="H1330" s="9"/>
      <c r="I1330" s="9"/>
      <c r="J1330" s="9"/>
      <c r="K1330" s="11"/>
      <c r="L1330" s="9"/>
      <c r="M1330" s="9"/>
      <c r="N1330" s="9"/>
      <c r="O1330" s="9"/>
      <c r="P1330" s="11"/>
      <c r="Q1330" s="9"/>
      <c r="R1330" s="9"/>
      <c r="S1330" s="9"/>
      <c r="T1330" s="9"/>
      <c r="U1330" s="11"/>
      <c r="V1330" s="9"/>
      <c r="W1330" s="9"/>
      <c r="X1330" s="9"/>
      <c r="Y1330" s="9"/>
      <c r="Z1330" s="11"/>
      <c r="AA1330" s="9"/>
    </row>
    <row r="1331" spans="1:27">
      <c r="A1331" s="14"/>
      <c r="B1331" s="2"/>
      <c r="C1331" s="2"/>
      <c r="D1331" s="2"/>
      <c r="E1331" s="2"/>
      <c r="F1331" s="15"/>
      <c r="G1331" s="9"/>
      <c r="H1331" s="9"/>
      <c r="I1331" s="9"/>
      <c r="J1331" s="9"/>
      <c r="K1331" s="11"/>
      <c r="L1331" s="9"/>
      <c r="M1331" s="9"/>
      <c r="N1331" s="9"/>
      <c r="O1331" s="9"/>
      <c r="P1331" s="11"/>
      <c r="Q1331" s="9"/>
      <c r="R1331" s="9"/>
      <c r="S1331" s="9"/>
      <c r="T1331" s="9"/>
      <c r="U1331" s="11"/>
      <c r="V1331" s="9"/>
      <c r="W1331" s="9"/>
      <c r="X1331" s="9"/>
      <c r="Y1331" s="9"/>
      <c r="Z1331" s="11"/>
      <c r="AA1331" s="9"/>
    </row>
    <row r="1332" spans="1:27">
      <c r="A1332" s="14"/>
      <c r="B1332" s="2"/>
      <c r="C1332" s="2"/>
      <c r="D1332" s="2"/>
      <c r="E1332" s="2"/>
      <c r="F1332" s="15"/>
      <c r="G1332" s="8"/>
      <c r="H1332" s="8"/>
      <c r="I1332" s="8"/>
      <c r="J1332" s="8"/>
      <c r="K1332" s="10"/>
      <c r="L1332" s="8"/>
      <c r="M1332" s="8"/>
      <c r="N1332" s="8"/>
      <c r="O1332" s="8"/>
      <c r="P1332" s="10"/>
      <c r="Q1332" s="8"/>
      <c r="R1332" s="8"/>
      <c r="S1332" s="8"/>
      <c r="T1332" s="8"/>
      <c r="U1332" s="10"/>
      <c r="V1332" s="8"/>
      <c r="W1332" s="8"/>
      <c r="X1332" s="8"/>
      <c r="Y1332" s="8"/>
      <c r="Z1332" s="10"/>
      <c r="AA1332" s="8"/>
    </row>
    <row r="1333" spans="1:27">
      <c r="A1333" s="14"/>
      <c r="B1333" s="2"/>
      <c r="C1333" s="2"/>
      <c r="D1333" s="2"/>
      <c r="E1333" s="2"/>
      <c r="F1333" s="15"/>
      <c r="G1333" s="8"/>
      <c r="H1333" s="8"/>
      <c r="I1333" s="8"/>
      <c r="J1333" s="8"/>
      <c r="K1333" s="10"/>
      <c r="L1333" s="8"/>
      <c r="M1333" s="8"/>
      <c r="N1333" s="8"/>
      <c r="O1333" s="8"/>
      <c r="P1333" s="10"/>
      <c r="Q1333" s="8"/>
      <c r="R1333" s="8"/>
      <c r="S1333" s="8"/>
      <c r="T1333" s="8"/>
      <c r="U1333" s="10"/>
      <c r="V1333" s="8"/>
      <c r="W1333" s="8"/>
      <c r="X1333" s="8"/>
      <c r="Y1333" s="8"/>
      <c r="Z1333" s="10"/>
      <c r="AA1333" s="8"/>
    </row>
    <row r="1334" spans="1:27">
      <c r="A1334" s="14"/>
      <c r="B1334" s="2"/>
      <c r="C1334" s="2"/>
      <c r="D1334" s="2"/>
      <c r="E1334" s="2"/>
      <c r="F1334" s="15"/>
      <c r="G1334" s="8"/>
      <c r="H1334" s="8"/>
      <c r="I1334" s="8"/>
      <c r="J1334" s="8"/>
      <c r="K1334" s="10"/>
      <c r="L1334" s="8"/>
      <c r="M1334" s="8"/>
      <c r="N1334" s="8"/>
      <c r="O1334" s="8"/>
      <c r="P1334" s="10"/>
      <c r="Q1334" s="8"/>
      <c r="R1334" s="8"/>
      <c r="S1334" s="8"/>
      <c r="T1334" s="8"/>
      <c r="U1334" s="10"/>
      <c r="V1334" s="8"/>
      <c r="W1334" s="8"/>
      <c r="X1334" s="8"/>
      <c r="Y1334" s="8"/>
      <c r="Z1334" s="10"/>
      <c r="AA1334" s="8"/>
    </row>
    <row r="1335" spans="1:27">
      <c r="A1335" s="14"/>
      <c r="B1335" s="2"/>
      <c r="C1335" s="2"/>
      <c r="D1335" s="2"/>
      <c r="E1335" s="2"/>
      <c r="F1335" s="15"/>
      <c r="G1335" s="8"/>
      <c r="H1335" s="8"/>
      <c r="I1335" s="8"/>
      <c r="J1335" s="8"/>
      <c r="K1335" s="10"/>
      <c r="L1335" s="8"/>
      <c r="M1335" s="8"/>
      <c r="N1335" s="8"/>
      <c r="O1335" s="8"/>
      <c r="P1335" s="10"/>
      <c r="Q1335" s="8"/>
      <c r="R1335" s="8"/>
      <c r="S1335" s="8"/>
      <c r="T1335" s="8"/>
      <c r="U1335" s="10"/>
      <c r="V1335" s="8"/>
      <c r="W1335" s="8"/>
      <c r="X1335" s="8"/>
      <c r="Y1335" s="8"/>
      <c r="Z1335" s="10"/>
      <c r="AA1335" s="8"/>
    </row>
    <row r="1336" spans="1:27">
      <c r="A1336" s="14"/>
      <c r="B1336" s="2"/>
      <c r="C1336" s="2"/>
      <c r="D1336" s="2"/>
      <c r="E1336" s="2"/>
      <c r="F1336" s="15"/>
      <c r="G1336" s="8"/>
      <c r="H1336" s="8"/>
      <c r="I1336" s="8"/>
      <c r="J1336" s="8"/>
      <c r="K1336" s="10"/>
      <c r="L1336" s="8"/>
      <c r="M1336" s="8"/>
      <c r="N1336" s="8"/>
      <c r="O1336" s="8"/>
      <c r="P1336" s="10"/>
      <c r="Q1336" s="8"/>
      <c r="R1336" s="8"/>
      <c r="S1336" s="8"/>
      <c r="T1336" s="8"/>
      <c r="U1336" s="10"/>
      <c r="V1336" s="8"/>
      <c r="W1336" s="8"/>
      <c r="X1336" s="8"/>
      <c r="Y1336" s="8"/>
      <c r="Z1336" s="10"/>
      <c r="AA1336" s="8"/>
    </row>
    <row r="1337" spans="1:27">
      <c r="A1337" s="14"/>
      <c r="B1337" s="2"/>
      <c r="C1337" s="2"/>
      <c r="D1337" s="2"/>
      <c r="E1337" s="2"/>
      <c r="F1337" s="15"/>
      <c r="G1337" s="9"/>
      <c r="H1337" s="9"/>
      <c r="I1337" s="9"/>
      <c r="J1337" s="9"/>
      <c r="K1337" s="11"/>
      <c r="L1337" s="9"/>
      <c r="M1337" s="9"/>
      <c r="N1337" s="9"/>
      <c r="O1337" s="9"/>
      <c r="P1337" s="11"/>
      <c r="Q1337" s="9"/>
      <c r="R1337" s="9"/>
      <c r="S1337" s="9"/>
      <c r="T1337" s="9"/>
      <c r="U1337" s="11"/>
      <c r="V1337" s="9"/>
      <c r="W1337" s="9"/>
      <c r="X1337" s="9"/>
      <c r="Y1337" s="9"/>
      <c r="Z1337" s="11"/>
      <c r="AA1337" s="9"/>
    </row>
    <row r="1338" spans="1:27">
      <c r="A1338" s="14"/>
      <c r="B1338" s="2"/>
      <c r="C1338" s="2"/>
      <c r="D1338" s="2"/>
      <c r="E1338" s="2"/>
      <c r="F1338" s="15"/>
      <c r="G1338" s="9"/>
      <c r="H1338" s="9"/>
      <c r="I1338" s="9"/>
      <c r="J1338" s="9"/>
      <c r="K1338" s="11"/>
      <c r="L1338" s="9"/>
      <c r="M1338" s="9"/>
      <c r="N1338" s="9"/>
      <c r="O1338" s="9"/>
      <c r="P1338" s="11"/>
      <c r="Q1338" s="9"/>
      <c r="R1338" s="9"/>
      <c r="S1338" s="9"/>
      <c r="T1338" s="9"/>
      <c r="U1338" s="11"/>
      <c r="V1338" s="9"/>
      <c r="W1338" s="9"/>
      <c r="X1338" s="9"/>
      <c r="Y1338" s="9"/>
      <c r="Z1338" s="11"/>
      <c r="AA1338" s="9"/>
    </row>
    <row r="1339" spans="1:27">
      <c r="A1339" s="14"/>
      <c r="B1339" s="2"/>
      <c r="C1339" s="2"/>
      <c r="D1339" s="2"/>
      <c r="E1339" s="2"/>
      <c r="F1339" s="15"/>
      <c r="G1339" s="9"/>
      <c r="H1339" s="9"/>
      <c r="I1339" s="9"/>
      <c r="J1339" s="9"/>
      <c r="K1339" s="11"/>
      <c r="L1339" s="9"/>
      <c r="M1339" s="9"/>
      <c r="N1339" s="9"/>
      <c r="O1339" s="9"/>
      <c r="P1339" s="11"/>
      <c r="Q1339" s="9"/>
      <c r="R1339" s="9"/>
      <c r="S1339" s="9"/>
      <c r="T1339" s="9"/>
      <c r="U1339" s="11"/>
      <c r="V1339" s="9"/>
      <c r="W1339" s="9"/>
      <c r="X1339" s="9"/>
      <c r="Y1339" s="9"/>
      <c r="Z1339" s="11"/>
      <c r="AA1339" s="9"/>
    </row>
    <row r="1340" spans="1:27">
      <c r="A1340" s="14"/>
      <c r="B1340" s="2"/>
      <c r="C1340" s="2"/>
      <c r="D1340" s="2"/>
      <c r="E1340" s="2"/>
      <c r="F1340" s="15"/>
      <c r="G1340" s="9"/>
      <c r="H1340" s="9"/>
      <c r="I1340" s="9"/>
      <c r="J1340" s="9"/>
      <c r="K1340" s="11"/>
      <c r="L1340" s="9"/>
      <c r="M1340" s="9"/>
      <c r="N1340" s="9"/>
      <c r="O1340" s="9"/>
      <c r="P1340" s="11"/>
      <c r="Q1340" s="9"/>
      <c r="R1340" s="9"/>
      <c r="S1340" s="9"/>
      <c r="T1340" s="9"/>
      <c r="U1340" s="11"/>
      <c r="V1340" s="9"/>
      <c r="W1340" s="9"/>
      <c r="X1340" s="9"/>
      <c r="Y1340" s="9"/>
      <c r="Z1340" s="11"/>
      <c r="AA1340" s="9"/>
    </row>
    <row r="1341" spans="1:27">
      <c r="A1341" s="14"/>
      <c r="B1341" s="2"/>
      <c r="C1341" s="2"/>
      <c r="D1341" s="2"/>
      <c r="E1341" s="2"/>
      <c r="F1341" s="15"/>
      <c r="G1341" s="9"/>
      <c r="H1341" s="9"/>
      <c r="I1341" s="9"/>
      <c r="J1341" s="9"/>
      <c r="K1341" s="11"/>
      <c r="L1341" s="9"/>
      <c r="M1341" s="9"/>
      <c r="N1341" s="9"/>
      <c r="O1341" s="9"/>
      <c r="P1341" s="11"/>
      <c r="Q1341" s="9"/>
      <c r="R1341" s="9"/>
      <c r="S1341" s="9"/>
      <c r="T1341" s="9"/>
      <c r="U1341" s="11"/>
      <c r="V1341" s="9"/>
      <c r="W1341" s="9"/>
      <c r="X1341" s="9"/>
      <c r="Y1341" s="9"/>
      <c r="Z1341" s="11"/>
      <c r="AA1341" s="9"/>
    </row>
    <row r="1342" spans="1:27">
      <c r="A1342" s="14"/>
      <c r="B1342" s="2"/>
      <c r="C1342" s="2"/>
      <c r="D1342" s="2"/>
      <c r="E1342" s="2"/>
      <c r="F1342" s="15"/>
      <c r="G1342" s="8"/>
      <c r="H1342" s="8"/>
      <c r="I1342" s="8"/>
      <c r="J1342" s="8"/>
      <c r="K1342" s="10"/>
      <c r="L1342" s="8"/>
      <c r="M1342" s="8"/>
      <c r="N1342" s="8"/>
      <c r="O1342" s="8"/>
      <c r="P1342" s="10"/>
      <c r="Q1342" s="8"/>
      <c r="R1342" s="8"/>
      <c r="S1342" s="8"/>
      <c r="T1342" s="8"/>
      <c r="U1342" s="10"/>
      <c r="V1342" s="8"/>
      <c r="W1342" s="8"/>
      <c r="X1342" s="8"/>
      <c r="Y1342" s="8"/>
      <c r="Z1342" s="10"/>
      <c r="AA1342" s="8"/>
    </row>
    <row r="1343" spans="1:27">
      <c r="A1343" s="14"/>
      <c r="B1343" s="2"/>
      <c r="C1343" s="2"/>
      <c r="D1343" s="2"/>
      <c r="E1343" s="2"/>
      <c r="F1343" s="15"/>
      <c r="G1343" s="8"/>
      <c r="H1343" s="8"/>
      <c r="I1343" s="8"/>
      <c r="J1343" s="8"/>
      <c r="K1343" s="10"/>
      <c r="L1343" s="8"/>
      <c r="M1343" s="8"/>
      <c r="N1343" s="8"/>
      <c r="O1343" s="8"/>
      <c r="P1343" s="10"/>
      <c r="Q1343" s="8"/>
      <c r="R1343" s="8"/>
      <c r="S1343" s="8"/>
      <c r="T1343" s="8"/>
      <c r="U1343" s="10"/>
      <c r="V1343" s="8"/>
      <c r="W1343" s="8"/>
      <c r="X1343" s="8"/>
      <c r="Y1343" s="8"/>
      <c r="Z1343" s="10"/>
      <c r="AA1343" s="8"/>
    </row>
    <row r="1344" spans="1:27">
      <c r="A1344" s="14"/>
      <c r="B1344" s="2"/>
      <c r="C1344" s="2"/>
      <c r="D1344" s="2"/>
      <c r="E1344" s="2"/>
      <c r="F1344" s="15"/>
      <c r="G1344" s="8"/>
      <c r="H1344" s="8"/>
      <c r="I1344" s="8"/>
      <c r="J1344" s="8"/>
      <c r="K1344" s="10"/>
      <c r="L1344" s="8"/>
      <c r="M1344" s="8"/>
      <c r="N1344" s="8"/>
      <c r="O1344" s="8"/>
      <c r="P1344" s="10"/>
      <c r="Q1344" s="8"/>
      <c r="R1344" s="8"/>
      <c r="S1344" s="8"/>
      <c r="T1344" s="8"/>
      <c r="U1344" s="10"/>
      <c r="V1344" s="8"/>
      <c r="W1344" s="8"/>
      <c r="X1344" s="8"/>
      <c r="Y1344" s="8"/>
      <c r="Z1344" s="10"/>
      <c r="AA1344" s="8"/>
    </row>
    <row r="1345" spans="1:27">
      <c r="A1345" s="14"/>
      <c r="B1345" s="2"/>
      <c r="C1345" s="2"/>
      <c r="D1345" s="2"/>
      <c r="E1345" s="2"/>
      <c r="F1345" s="15"/>
      <c r="G1345" s="8"/>
      <c r="H1345" s="8"/>
      <c r="I1345" s="8"/>
      <c r="J1345" s="8"/>
      <c r="K1345" s="10"/>
      <c r="L1345" s="8"/>
      <c r="M1345" s="8"/>
      <c r="N1345" s="8"/>
      <c r="O1345" s="8"/>
      <c r="P1345" s="10"/>
      <c r="Q1345" s="8"/>
      <c r="R1345" s="8"/>
      <c r="S1345" s="8"/>
      <c r="T1345" s="8"/>
      <c r="U1345" s="10"/>
      <c r="V1345" s="8"/>
      <c r="W1345" s="8"/>
      <c r="X1345" s="8"/>
      <c r="Y1345" s="8"/>
      <c r="Z1345" s="10"/>
      <c r="AA1345" s="8"/>
    </row>
    <row r="1346" spans="1:27">
      <c r="A1346" s="14"/>
      <c r="B1346" s="2"/>
      <c r="C1346" s="2"/>
      <c r="D1346" s="2"/>
      <c r="E1346" s="2"/>
      <c r="F1346" s="15"/>
      <c r="G1346" s="8"/>
      <c r="H1346" s="8"/>
      <c r="I1346" s="8"/>
      <c r="J1346" s="8"/>
      <c r="K1346" s="10"/>
      <c r="L1346" s="8"/>
      <c r="M1346" s="8"/>
      <c r="N1346" s="8"/>
      <c r="O1346" s="8"/>
      <c r="P1346" s="10"/>
      <c r="Q1346" s="8"/>
      <c r="R1346" s="8"/>
      <c r="S1346" s="8"/>
      <c r="T1346" s="8"/>
      <c r="U1346" s="10"/>
      <c r="V1346" s="8"/>
      <c r="W1346" s="8"/>
      <c r="X1346" s="8"/>
      <c r="Y1346" s="8"/>
      <c r="Z1346" s="10"/>
      <c r="AA1346" s="8"/>
    </row>
    <row r="1347" spans="1:27">
      <c r="A1347" s="14"/>
      <c r="B1347" s="2"/>
      <c r="C1347" s="2"/>
      <c r="D1347" s="2"/>
      <c r="E1347" s="2"/>
      <c r="F1347" s="15"/>
      <c r="G1347" s="9"/>
      <c r="H1347" s="9"/>
      <c r="I1347" s="9"/>
      <c r="J1347" s="9"/>
      <c r="K1347" s="11"/>
      <c r="L1347" s="9"/>
      <c r="M1347" s="9"/>
      <c r="N1347" s="9"/>
      <c r="O1347" s="9"/>
      <c r="P1347" s="11"/>
      <c r="Q1347" s="9"/>
      <c r="R1347" s="9"/>
      <c r="S1347" s="9"/>
      <c r="T1347" s="9"/>
      <c r="U1347" s="11"/>
      <c r="V1347" s="9"/>
      <c r="W1347" s="9"/>
      <c r="X1347" s="9"/>
      <c r="Y1347" s="9"/>
      <c r="Z1347" s="11"/>
      <c r="AA1347" s="9"/>
    </row>
    <row r="1348" spans="1:27">
      <c r="A1348" s="14"/>
      <c r="B1348" s="2"/>
      <c r="C1348" s="2"/>
      <c r="D1348" s="2"/>
      <c r="E1348" s="2"/>
      <c r="F1348" s="15"/>
      <c r="G1348" s="9"/>
      <c r="H1348" s="9"/>
      <c r="I1348" s="9"/>
      <c r="J1348" s="9"/>
      <c r="K1348" s="11"/>
      <c r="L1348" s="9"/>
      <c r="M1348" s="9"/>
      <c r="N1348" s="9"/>
      <c r="O1348" s="9"/>
      <c r="P1348" s="11"/>
      <c r="Q1348" s="9"/>
      <c r="R1348" s="9"/>
      <c r="S1348" s="9"/>
      <c r="T1348" s="9"/>
      <c r="U1348" s="11"/>
      <c r="V1348" s="9"/>
      <c r="W1348" s="9"/>
      <c r="X1348" s="9"/>
      <c r="Y1348" s="9"/>
      <c r="Z1348" s="11"/>
      <c r="AA1348" s="9"/>
    </row>
    <row r="1349" spans="1:27">
      <c r="A1349" s="14"/>
      <c r="B1349" s="2"/>
      <c r="C1349" s="2"/>
      <c r="D1349" s="2"/>
      <c r="E1349" s="2"/>
      <c r="F1349" s="15"/>
      <c r="G1349" s="9"/>
      <c r="H1349" s="9"/>
      <c r="I1349" s="9"/>
      <c r="J1349" s="9"/>
      <c r="K1349" s="11"/>
      <c r="L1349" s="9"/>
      <c r="M1349" s="9"/>
      <c r="N1349" s="9"/>
      <c r="O1349" s="9"/>
      <c r="P1349" s="11"/>
      <c r="Q1349" s="9"/>
      <c r="R1349" s="9"/>
      <c r="S1349" s="9"/>
      <c r="T1349" s="9"/>
      <c r="U1349" s="11"/>
      <c r="V1349" s="9"/>
      <c r="W1349" s="9"/>
      <c r="X1349" s="9"/>
      <c r="Y1349" s="9"/>
      <c r="Z1349" s="11"/>
      <c r="AA1349" s="9"/>
    </row>
    <row r="1350" spans="1:27">
      <c r="A1350" s="14"/>
      <c r="B1350" s="2"/>
      <c r="C1350" s="2"/>
      <c r="D1350" s="2"/>
      <c r="E1350" s="2"/>
      <c r="F1350" s="15"/>
      <c r="G1350" s="9"/>
      <c r="H1350" s="9"/>
      <c r="I1350" s="9"/>
      <c r="J1350" s="9"/>
      <c r="K1350" s="11"/>
      <c r="L1350" s="9"/>
      <c r="M1350" s="9"/>
      <c r="N1350" s="9"/>
      <c r="O1350" s="9"/>
      <c r="P1350" s="11"/>
      <c r="Q1350" s="9"/>
      <c r="R1350" s="9"/>
      <c r="S1350" s="9"/>
      <c r="T1350" s="9"/>
      <c r="U1350" s="11"/>
      <c r="V1350" s="9"/>
      <c r="W1350" s="9"/>
      <c r="X1350" s="9"/>
      <c r="Y1350" s="9"/>
      <c r="Z1350" s="11"/>
      <c r="AA1350" s="9"/>
    </row>
    <row r="1351" spans="1:27">
      <c r="A1351" s="14"/>
      <c r="B1351" s="2"/>
      <c r="C1351" s="2"/>
      <c r="D1351" s="2"/>
      <c r="E1351" s="2"/>
      <c r="F1351" s="15"/>
      <c r="G1351" s="9"/>
      <c r="H1351" s="9"/>
      <c r="I1351" s="9"/>
      <c r="J1351" s="9"/>
      <c r="K1351" s="11"/>
      <c r="L1351" s="9"/>
      <c r="M1351" s="9"/>
      <c r="N1351" s="9"/>
      <c r="O1351" s="9"/>
      <c r="P1351" s="11"/>
      <c r="Q1351" s="9"/>
      <c r="R1351" s="9"/>
      <c r="S1351" s="9"/>
      <c r="T1351" s="9"/>
      <c r="U1351" s="11"/>
      <c r="V1351" s="9"/>
      <c r="W1351" s="9"/>
      <c r="X1351" s="9"/>
      <c r="Y1351" s="9"/>
      <c r="Z1351" s="11"/>
      <c r="AA1351" s="9"/>
    </row>
    <row r="1352" spans="1:27">
      <c r="A1352" s="14"/>
      <c r="B1352" s="2"/>
      <c r="C1352" s="2"/>
      <c r="D1352" s="2"/>
      <c r="E1352" s="2"/>
      <c r="F1352" s="15"/>
      <c r="G1352" s="8"/>
      <c r="H1352" s="8"/>
      <c r="I1352" s="8"/>
      <c r="J1352" s="8"/>
      <c r="K1352" s="10"/>
      <c r="L1352" s="8"/>
      <c r="M1352" s="8"/>
      <c r="N1352" s="8"/>
      <c r="O1352" s="8"/>
      <c r="P1352" s="10"/>
      <c r="Q1352" s="8"/>
      <c r="R1352" s="8"/>
      <c r="S1352" s="8"/>
      <c r="T1352" s="8"/>
      <c r="U1352" s="10"/>
      <c r="V1352" s="8"/>
      <c r="W1352" s="8"/>
      <c r="X1352" s="8"/>
      <c r="Y1352" s="8"/>
      <c r="Z1352" s="10"/>
      <c r="AA1352" s="8"/>
    </row>
    <row r="1353" spans="1:27">
      <c r="A1353" s="14"/>
      <c r="B1353" s="2"/>
      <c r="C1353" s="2"/>
      <c r="D1353" s="2"/>
      <c r="E1353" s="2"/>
      <c r="F1353" s="15"/>
      <c r="G1353" s="8"/>
      <c r="H1353" s="8"/>
      <c r="I1353" s="8"/>
      <c r="J1353" s="8"/>
      <c r="K1353" s="10"/>
      <c r="L1353" s="8"/>
      <c r="M1353" s="8"/>
      <c r="N1353" s="8"/>
      <c r="O1353" s="8"/>
      <c r="P1353" s="10"/>
      <c r="Q1353" s="8"/>
      <c r="R1353" s="8"/>
      <c r="S1353" s="8"/>
      <c r="T1353" s="8"/>
      <c r="U1353" s="10"/>
      <c r="V1353" s="8"/>
      <c r="W1353" s="8"/>
      <c r="X1353" s="8"/>
      <c r="Y1353" s="8"/>
      <c r="Z1353" s="10"/>
      <c r="AA1353" s="8"/>
    </row>
    <row r="1354" spans="1:27">
      <c r="A1354" s="14"/>
      <c r="B1354" s="2"/>
      <c r="C1354" s="2"/>
      <c r="D1354" s="2"/>
      <c r="E1354" s="2"/>
      <c r="F1354" s="15"/>
      <c r="G1354" s="8"/>
      <c r="H1354" s="8"/>
      <c r="I1354" s="8"/>
      <c r="J1354" s="8"/>
      <c r="K1354" s="10"/>
      <c r="L1354" s="8"/>
      <c r="M1354" s="8"/>
      <c r="N1354" s="8"/>
      <c r="O1354" s="8"/>
      <c r="P1354" s="10"/>
      <c r="Q1354" s="8"/>
      <c r="R1354" s="8"/>
      <c r="S1354" s="8"/>
      <c r="T1354" s="8"/>
      <c r="U1354" s="10"/>
      <c r="V1354" s="8"/>
      <c r="W1354" s="8"/>
      <c r="X1354" s="8"/>
      <c r="Y1354" s="8"/>
      <c r="Z1354" s="10"/>
      <c r="AA1354" s="8"/>
    </row>
    <row r="1355" spans="1:27">
      <c r="A1355" s="14"/>
      <c r="B1355" s="2"/>
      <c r="C1355" s="2"/>
      <c r="D1355" s="2"/>
      <c r="E1355" s="2"/>
      <c r="F1355" s="15"/>
      <c r="G1355" s="8"/>
      <c r="H1355" s="8"/>
      <c r="I1355" s="8"/>
      <c r="J1355" s="8"/>
      <c r="K1355" s="10"/>
      <c r="L1355" s="8"/>
      <c r="M1355" s="8"/>
      <c r="N1355" s="8"/>
      <c r="O1355" s="8"/>
      <c r="P1355" s="10"/>
      <c r="Q1355" s="8"/>
      <c r="R1355" s="8"/>
      <c r="S1355" s="8"/>
      <c r="T1355" s="8"/>
      <c r="U1355" s="10"/>
      <c r="V1355" s="8"/>
      <c r="W1355" s="8"/>
      <c r="X1355" s="8"/>
      <c r="Y1355" s="8"/>
      <c r="Z1355" s="10"/>
      <c r="AA1355" s="8"/>
    </row>
    <row r="1356" spans="1:27">
      <c r="A1356" s="14"/>
      <c r="B1356" s="2"/>
      <c r="C1356" s="2"/>
      <c r="D1356" s="2"/>
      <c r="E1356" s="2"/>
      <c r="F1356" s="15"/>
      <c r="G1356" s="8"/>
      <c r="H1356" s="8"/>
      <c r="I1356" s="8"/>
      <c r="J1356" s="8"/>
      <c r="K1356" s="10"/>
      <c r="L1356" s="8"/>
      <c r="M1356" s="8"/>
      <c r="N1356" s="8"/>
      <c r="O1356" s="8"/>
      <c r="P1356" s="10"/>
      <c r="Q1356" s="8"/>
      <c r="R1356" s="8"/>
      <c r="S1356" s="8"/>
      <c r="T1356" s="8"/>
      <c r="U1356" s="10"/>
      <c r="V1356" s="8"/>
      <c r="W1356" s="8"/>
      <c r="X1356" s="8"/>
      <c r="Y1356" s="8"/>
      <c r="Z1356" s="10"/>
      <c r="AA1356" s="8"/>
    </row>
    <row r="1357" spans="1:27">
      <c r="A1357" s="14"/>
      <c r="B1357" s="2"/>
      <c r="C1357" s="2"/>
      <c r="D1357" s="2"/>
      <c r="E1357" s="2"/>
      <c r="F1357" s="15"/>
      <c r="G1357" s="9"/>
      <c r="H1357" s="9"/>
      <c r="I1357" s="9"/>
      <c r="J1357" s="9"/>
      <c r="K1357" s="11"/>
      <c r="L1357" s="9"/>
      <c r="M1357" s="9"/>
      <c r="N1357" s="9"/>
      <c r="O1357" s="9"/>
      <c r="P1357" s="11"/>
      <c r="Q1357" s="9"/>
      <c r="R1357" s="9"/>
      <c r="S1357" s="9"/>
      <c r="T1357" s="9"/>
      <c r="U1357" s="11"/>
      <c r="V1357" s="9"/>
      <c r="W1357" s="9"/>
      <c r="X1357" s="9"/>
      <c r="Y1357" s="9"/>
      <c r="Z1357" s="11"/>
      <c r="AA1357" s="9"/>
    </row>
    <row r="1358" spans="1:27">
      <c r="A1358" s="14"/>
      <c r="B1358" s="2"/>
      <c r="C1358" s="2"/>
      <c r="D1358" s="2"/>
      <c r="E1358" s="2"/>
      <c r="F1358" s="15"/>
      <c r="G1358" s="9"/>
      <c r="H1358" s="9"/>
      <c r="I1358" s="9"/>
      <c r="J1358" s="9"/>
      <c r="K1358" s="11"/>
      <c r="L1358" s="9"/>
      <c r="M1358" s="9"/>
      <c r="N1358" s="9"/>
      <c r="O1358" s="9"/>
      <c r="P1358" s="11"/>
      <c r="Q1358" s="9"/>
      <c r="R1358" s="9"/>
      <c r="S1358" s="9"/>
      <c r="T1358" s="9"/>
      <c r="U1358" s="11"/>
      <c r="V1358" s="9"/>
      <c r="W1358" s="9"/>
      <c r="X1358" s="9"/>
      <c r="Y1358" s="9"/>
      <c r="Z1358" s="11"/>
      <c r="AA1358" s="9"/>
    </row>
    <row r="1359" spans="1:27">
      <c r="A1359" s="14"/>
      <c r="B1359" s="2"/>
      <c r="C1359" s="2"/>
      <c r="D1359" s="2"/>
      <c r="E1359" s="2"/>
      <c r="F1359" s="15"/>
      <c r="G1359" s="9"/>
      <c r="H1359" s="9"/>
      <c r="I1359" s="9"/>
      <c r="J1359" s="9"/>
      <c r="K1359" s="11"/>
      <c r="L1359" s="9"/>
      <c r="M1359" s="9"/>
      <c r="N1359" s="9"/>
      <c r="O1359" s="9"/>
      <c r="P1359" s="11"/>
      <c r="Q1359" s="9"/>
      <c r="R1359" s="9"/>
      <c r="S1359" s="9"/>
      <c r="T1359" s="9"/>
      <c r="U1359" s="11"/>
      <c r="V1359" s="9"/>
      <c r="W1359" s="9"/>
      <c r="X1359" s="9"/>
      <c r="Y1359" s="9"/>
      <c r="Z1359" s="11"/>
      <c r="AA1359" s="9"/>
    </row>
    <row r="1360" spans="1:27">
      <c r="A1360" s="14"/>
      <c r="B1360" s="2"/>
      <c r="C1360" s="2"/>
      <c r="D1360" s="2"/>
      <c r="E1360" s="2"/>
      <c r="F1360" s="15"/>
      <c r="G1360" s="9"/>
      <c r="H1360" s="9"/>
      <c r="I1360" s="9"/>
      <c r="J1360" s="9"/>
      <c r="K1360" s="11"/>
      <c r="L1360" s="9"/>
      <c r="M1360" s="9"/>
      <c r="N1360" s="9"/>
      <c r="O1360" s="9"/>
      <c r="P1360" s="11"/>
      <c r="Q1360" s="9"/>
      <c r="R1360" s="9"/>
      <c r="S1360" s="9"/>
      <c r="T1360" s="9"/>
      <c r="U1360" s="11"/>
      <c r="V1360" s="9"/>
      <c r="W1360" s="9"/>
      <c r="X1360" s="9"/>
      <c r="Y1360" s="9"/>
      <c r="Z1360" s="11"/>
      <c r="AA1360" s="9"/>
    </row>
    <row r="1361" spans="1:27">
      <c r="A1361" s="14"/>
      <c r="B1361" s="2"/>
      <c r="C1361" s="2"/>
      <c r="D1361" s="2"/>
      <c r="E1361" s="2"/>
      <c r="F1361" s="15"/>
      <c r="G1361" s="9"/>
      <c r="H1361" s="9"/>
      <c r="I1361" s="9"/>
      <c r="J1361" s="9"/>
      <c r="K1361" s="11"/>
      <c r="L1361" s="9"/>
      <c r="M1361" s="9"/>
      <c r="N1361" s="9"/>
      <c r="O1361" s="9"/>
      <c r="P1361" s="11"/>
      <c r="Q1361" s="9"/>
      <c r="R1361" s="9"/>
      <c r="S1361" s="9"/>
      <c r="T1361" s="9"/>
      <c r="U1361" s="11"/>
      <c r="V1361" s="9"/>
      <c r="W1361" s="9"/>
      <c r="X1361" s="9"/>
      <c r="Y1361" s="9"/>
      <c r="Z1361" s="11"/>
      <c r="AA1361" s="9"/>
    </row>
    <row r="1362" spans="1:27">
      <c r="A1362" s="14"/>
      <c r="B1362" s="2"/>
      <c r="C1362" s="2"/>
      <c r="D1362" s="2"/>
      <c r="E1362" s="2"/>
      <c r="F1362" s="15"/>
      <c r="G1362" s="8"/>
      <c r="H1362" s="8"/>
      <c r="I1362" s="8"/>
      <c r="J1362" s="8"/>
      <c r="K1362" s="10"/>
      <c r="L1362" s="8"/>
      <c r="M1362" s="8"/>
      <c r="N1362" s="8"/>
      <c r="O1362" s="8"/>
      <c r="P1362" s="10"/>
      <c r="Q1362" s="8"/>
      <c r="R1362" s="8"/>
      <c r="S1362" s="8"/>
      <c r="T1362" s="8"/>
      <c r="U1362" s="10"/>
      <c r="V1362" s="8"/>
      <c r="W1362" s="8"/>
      <c r="X1362" s="8"/>
      <c r="Y1362" s="8"/>
      <c r="Z1362" s="10"/>
      <c r="AA1362" s="8"/>
    </row>
    <row r="1363" spans="1:27">
      <c r="A1363" s="14"/>
      <c r="B1363" s="2"/>
      <c r="C1363" s="2"/>
      <c r="D1363" s="2"/>
      <c r="E1363" s="2"/>
      <c r="F1363" s="15"/>
      <c r="G1363" s="8"/>
      <c r="H1363" s="8"/>
      <c r="I1363" s="8"/>
      <c r="J1363" s="8"/>
      <c r="K1363" s="10"/>
      <c r="L1363" s="8"/>
      <c r="M1363" s="8"/>
      <c r="N1363" s="8"/>
      <c r="O1363" s="8"/>
      <c r="P1363" s="10"/>
      <c r="Q1363" s="8"/>
      <c r="R1363" s="8"/>
      <c r="S1363" s="8"/>
      <c r="T1363" s="8"/>
      <c r="U1363" s="10"/>
      <c r="V1363" s="8"/>
      <c r="W1363" s="8"/>
      <c r="X1363" s="8"/>
      <c r="Y1363" s="8"/>
      <c r="Z1363" s="10"/>
      <c r="AA1363" s="8"/>
    </row>
    <row r="1364" spans="1:27">
      <c r="A1364" s="14"/>
      <c r="B1364" s="2"/>
      <c r="C1364" s="2"/>
      <c r="D1364" s="2"/>
      <c r="E1364" s="2"/>
      <c r="F1364" s="15"/>
      <c r="G1364" s="8"/>
      <c r="H1364" s="8"/>
      <c r="I1364" s="8"/>
      <c r="J1364" s="8"/>
      <c r="K1364" s="10"/>
      <c r="L1364" s="8"/>
      <c r="M1364" s="8"/>
      <c r="N1364" s="8"/>
      <c r="O1364" s="8"/>
      <c r="P1364" s="10"/>
      <c r="Q1364" s="8"/>
      <c r="R1364" s="8"/>
      <c r="S1364" s="8"/>
      <c r="T1364" s="8"/>
      <c r="U1364" s="10"/>
      <c r="V1364" s="8"/>
      <c r="W1364" s="8"/>
      <c r="X1364" s="8"/>
      <c r="Y1364" s="8"/>
      <c r="Z1364" s="10"/>
      <c r="AA1364" s="8"/>
    </row>
    <row r="1365" spans="1:27">
      <c r="A1365" s="14"/>
      <c r="B1365" s="2"/>
      <c r="C1365" s="2"/>
      <c r="D1365" s="2"/>
      <c r="E1365" s="2"/>
      <c r="F1365" s="15"/>
      <c r="G1365" s="8"/>
      <c r="H1365" s="8"/>
      <c r="I1365" s="8"/>
      <c r="J1365" s="8"/>
      <c r="K1365" s="10"/>
      <c r="L1365" s="8"/>
      <c r="M1365" s="8"/>
      <c r="N1365" s="8"/>
      <c r="O1365" s="8"/>
      <c r="P1365" s="10"/>
      <c r="Q1365" s="8"/>
      <c r="R1365" s="8"/>
      <c r="S1365" s="8"/>
      <c r="T1365" s="8"/>
      <c r="U1365" s="10"/>
      <c r="V1365" s="8"/>
      <c r="W1365" s="8"/>
      <c r="X1365" s="8"/>
      <c r="Y1365" s="8"/>
      <c r="Z1365" s="10"/>
      <c r="AA1365" s="8"/>
    </row>
    <row r="1366" spans="1:27">
      <c r="A1366" s="14"/>
      <c r="B1366" s="2"/>
      <c r="C1366" s="2"/>
      <c r="D1366" s="2"/>
      <c r="E1366" s="2"/>
      <c r="F1366" s="15"/>
      <c r="G1366" s="8"/>
      <c r="H1366" s="8"/>
      <c r="I1366" s="8"/>
      <c r="J1366" s="8"/>
      <c r="K1366" s="10"/>
      <c r="L1366" s="8"/>
      <c r="M1366" s="8"/>
      <c r="N1366" s="8"/>
      <c r="O1366" s="8"/>
      <c r="P1366" s="10"/>
      <c r="Q1366" s="8"/>
      <c r="R1366" s="8"/>
      <c r="S1366" s="8"/>
      <c r="T1366" s="8"/>
      <c r="U1366" s="10"/>
      <c r="V1366" s="8"/>
      <c r="W1366" s="8"/>
      <c r="X1366" s="8"/>
      <c r="Y1366" s="8"/>
      <c r="Z1366" s="10"/>
      <c r="AA1366" s="8"/>
    </row>
    <row r="1367" spans="1:27">
      <c r="A1367" s="14"/>
      <c r="B1367" s="2"/>
      <c r="C1367" s="2"/>
      <c r="D1367" s="2"/>
      <c r="E1367" s="2"/>
      <c r="F1367" s="15"/>
      <c r="G1367" s="9"/>
      <c r="H1367" s="9"/>
      <c r="I1367" s="9"/>
      <c r="J1367" s="9"/>
      <c r="K1367" s="11"/>
      <c r="L1367" s="9"/>
      <c r="M1367" s="9"/>
      <c r="N1367" s="9"/>
      <c r="O1367" s="9"/>
      <c r="P1367" s="11"/>
      <c r="Q1367" s="9"/>
      <c r="R1367" s="9"/>
      <c r="S1367" s="9"/>
      <c r="T1367" s="9"/>
      <c r="U1367" s="11"/>
      <c r="V1367" s="9"/>
      <c r="W1367" s="9"/>
      <c r="X1367" s="9"/>
      <c r="Y1367" s="9"/>
      <c r="Z1367" s="11"/>
      <c r="AA1367" s="9"/>
    </row>
    <row r="1368" spans="1:27">
      <c r="A1368" s="14"/>
      <c r="B1368" s="2"/>
      <c r="C1368" s="2"/>
      <c r="D1368" s="2"/>
      <c r="E1368" s="2"/>
      <c r="F1368" s="15"/>
      <c r="G1368" s="9"/>
      <c r="H1368" s="9"/>
      <c r="I1368" s="9"/>
      <c r="J1368" s="9"/>
      <c r="K1368" s="11"/>
      <c r="L1368" s="9"/>
      <c r="M1368" s="9"/>
      <c r="N1368" s="9"/>
      <c r="O1368" s="9"/>
      <c r="P1368" s="11"/>
      <c r="Q1368" s="9"/>
      <c r="R1368" s="9"/>
      <c r="S1368" s="9"/>
      <c r="T1368" s="9"/>
      <c r="U1368" s="11"/>
      <c r="V1368" s="9"/>
      <c r="W1368" s="9"/>
      <c r="X1368" s="9"/>
      <c r="Y1368" s="9"/>
      <c r="Z1368" s="11"/>
      <c r="AA1368" s="9"/>
    </row>
    <row r="1369" spans="1:27">
      <c r="A1369" s="14"/>
      <c r="B1369" s="2"/>
      <c r="C1369" s="2"/>
      <c r="D1369" s="2"/>
      <c r="E1369" s="2"/>
      <c r="F1369" s="15"/>
      <c r="G1369" s="9"/>
      <c r="H1369" s="9"/>
      <c r="I1369" s="9"/>
      <c r="J1369" s="9"/>
      <c r="K1369" s="11"/>
      <c r="L1369" s="9"/>
      <c r="M1369" s="9"/>
      <c r="N1369" s="9"/>
      <c r="O1369" s="9"/>
      <c r="P1369" s="11"/>
      <c r="Q1369" s="9"/>
      <c r="R1369" s="9"/>
      <c r="S1369" s="9"/>
      <c r="T1369" s="9"/>
      <c r="U1369" s="11"/>
      <c r="V1369" s="9"/>
      <c r="W1369" s="9"/>
      <c r="X1369" s="9"/>
      <c r="Y1369" s="9"/>
      <c r="Z1369" s="11"/>
      <c r="AA1369" s="9"/>
    </row>
    <row r="1370" spans="1:27">
      <c r="A1370" s="14"/>
      <c r="B1370" s="2"/>
      <c r="C1370" s="2"/>
      <c r="D1370" s="2"/>
      <c r="E1370" s="2"/>
      <c r="F1370" s="15"/>
      <c r="G1370" s="9"/>
      <c r="H1370" s="9"/>
      <c r="I1370" s="9"/>
      <c r="J1370" s="9"/>
      <c r="K1370" s="11"/>
      <c r="L1370" s="9"/>
      <c r="M1370" s="9"/>
      <c r="N1370" s="9"/>
      <c r="O1370" s="9"/>
      <c r="P1370" s="11"/>
      <c r="Q1370" s="9"/>
      <c r="R1370" s="9"/>
      <c r="S1370" s="9"/>
      <c r="T1370" s="9"/>
      <c r="U1370" s="11"/>
      <c r="V1370" s="9"/>
      <c r="W1370" s="9"/>
      <c r="X1370" s="9"/>
      <c r="Y1370" s="9"/>
      <c r="Z1370" s="11"/>
      <c r="AA1370" s="9"/>
    </row>
    <row r="1371" spans="1:27">
      <c r="A1371" s="14"/>
      <c r="B1371" s="2"/>
      <c r="C1371" s="2"/>
      <c r="D1371" s="2"/>
      <c r="E1371" s="2"/>
      <c r="F1371" s="15"/>
      <c r="G1371" s="9"/>
      <c r="H1371" s="9"/>
      <c r="I1371" s="9"/>
      <c r="J1371" s="9"/>
      <c r="K1371" s="11"/>
      <c r="L1371" s="9"/>
      <c r="M1371" s="9"/>
      <c r="N1371" s="9"/>
      <c r="O1371" s="9"/>
      <c r="P1371" s="11"/>
      <c r="Q1371" s="9"/>
      <c r="R1371" s="9"/>
      <c r="S1371" s="9"/>
      <c r="T1371" s="9"/>
      <c r="U1371" s="11"/>
      <c r="V1371" s="9"/>
      <c r="W1371" s="9"/>
      <c r="X1371" s="9"/>
      <c r="Y1371" s="9"/>
      <c r="Z1371" s="11"/>
      <c r="AA1371" s="9"/>
    </row>
    <row r="1372" spans="1:27">
      <c r="A1372" s="14"/>
      <c r="B1372" s="2"/>
      <c r="C1372" s="2"/>
      <c r="D1372" s="2"/>
      <c r="E1372" s="2"/>
      <c r="F1372" s="15"/>
      <c r="G1372" s="8"/>
      <c r="H1372" s="8"/>
      <c r="I1372" s="8"/>
      <c r="J1372" s="8"/>
      <c r="K1372" s="10"/>
      <c r="L1372" s="8"/>
      <c r="M1372" s="8"/>
      <c r="N1372" s="8"/>
      <c r="O1372" s="8"/>
      <c r="P1372" s="10"/>
      <c r="Q1372" s="8"/>
      <c r="R1372" s="8"/>
      <c r="S1372" s="8"/>
      <c r="T1372" s="8"/>
      <c r="U1372" s="10"/>
      <c r="V1372" s="8"/>
      <c r="W1372" s="8"/>
      <c r="X1372" s="8"/>
      <c r="Y1372" s="8"/>
      <c r="Z1372" s="10"/>
      <c r="AA1372" s="8"/>
    </row>
    <row r="1373" spans="1:27">
      <c r="A1373" s="14"/>
      <c r="B1373" s="2"/>
      <c r="C1373" s="2"/>
      <c r="D1373" s="2"/>
      <c r="E1373" s="2"/>
      <c r="F1373" s="15"/>
      <c r="G1373" s="8"/>
      <c r="H1373" s="8"/>
      <c r="I1373" s="8"/>
      <c r="J1373" s="8"/>
      <c r="K1373" s="10"/>
      <c r="L1373" s="8"/>
      <c r="M1373" s="8"/>
      <c r="N1373" s="8"/>
      <c r="O1373" s="8"/>
      <c r="P1373" s="10"/>
      <c r="Q1373" s="8"/>
      <c r="R1373" s="8"/>
      <c r="S1373" s="8"/>
      <c r="T1373" s="8"/>
      <c r="U1373" s="10"/>
      <c r="V1373" s="8"/>
      <c r="W1373" s="8"/>
      <c r="X1373" s="8"/>
      <c r="Y1373" s="8"/>
      <c r="Z1373" s="10"/>
      <c r="AA1373" s="8"/>
    </row>
    <row r="1374" spans="1:27">
      <c r="A1374" s="14"/>
      <c r="B1374" s="2"/>
      <c r="C1374" s="2"/>
      <c r="D1374" s="2"/>
      <c r="E1374" s="2"/>
      <c r="F1374" s="15"/>
      <c r="G1374" s="8"/>
      <c r="H1374" s="8"/>
      <c r="I1374" s="8"/>
      <c r="J1374" s="8"/>
      <c r="K1374" s="10"/>
      <c r="L1374" s="8"/>
      <c r="M1374" s="8"/>
      <c r="N1374" s="8"/>
      <c r="O1374" s="8"/>
      <c r="P1374" s="10"/>
      <c r="Q1374" s="8"/>
      <c r="R1374" s="8"/>
      <c r="S1374" s="8"/>
      <c r="T1374" s="8"/>
      <c r="U1374" s="10"/>
      <c r="V1374" s="8"/>
      <c r="W1374" s="8"/>
      <c r="X1374" s="8"/>
      <c r="Y1374" s="8"/>
      <c r="Z1374" s="10"/>
      <c r="AA1374" s="8"/>
    </row>
    <row r="1375" spans="1:27">
      <c r="A1375" s="14"/>
      <c r="B1375" s="2"/>
      <c r="C1375" s="2"/>
      <c r="D1375" s="2"/>
      <c r="E1375" s="2"/>
      <c r="F1375" s="15"/>
      <c r="G1375" s="8"/>
      <c r="H1375" s="8"/>
      <c r="I1375" s="8"/>
      <c r="J1375" s="8"/>
      <c r="K1375" s="10"/>
      <c r="L1375" s="8"/>
      <c r="M1375" s="8"/>
      <c r="N1375" s="8"/>
      <c r="O1375" s="8"/>
      <c r="P1375" s="10"/>
      <c r="Q1375" s="8"/>
      <c r="R1375" s="8"/>
      <c r="S1375" s="8"/>
      <c r="T1375" s="8"/>
      <c r="U1375" s="10"/>
      <c r="V1375" s="8"/>
      <c r="W1375" s="8"/>
      <c r="X1375" s="8"/>
      <c r="Y1375" s="8"/>
      <c r="Z1375" s="10"/>
      <c r="AA1375" s="8"/>
    </row>
    <row r="1376" spans="1:27">
      <c r="A1376" s="14"/>
      <c r="B1376" s="2"/>
      <c r="C1376" s="2"/>
      <c r="D1376" s="2"/>
      <c r="E1376" s="2"/>
      <c r="F1376" s="15"/>
      <c r="G1376" s="8"/>
      <c r="H1376" s="8"/>
      <c r="I1376" s="8"/>
      <c r="J1376" s="8"/>
      <c r="K1376" s="10"/>
      <c r="L1376" s="8"/>
      <c r="M1376" s="8"/>
      <c r="N1376" s="8"/>
      <c r="O1376" s="8"/>
      <c r="P1376" s="10"/>
      <c r="Q1376" s="8"/>
      <c r="R1376" s="8"/>
      <c r="S1376" s="8"/>
      <c r="T1376" s="8"/>
      <c r="U1376" s="10"/>
      <c r="V1376" s="8"/>
      <c r="W1376" s="8"/>
      <c r="X1376" s="8"/>
      <c r="Y1376" s="8"/>
      <c r="Z1376" s="10"/>
      <c r="AA1376" s="8"/>
    </row>
    <row r="1377" spans="1:27">
      <c r="A1377" s="14"/>
      <c r="B1377" s="2"/>
      <c r="C1377" s="2"/>
      <c r="D1377" s="2"/>
      <c r="E1377" s="2"/>
      <c r="F1377" s="15"/>
      <c r="G1377" s="9"/>
      <c r="H1377" s="9"/>
      <c r="I1377" s="9"/>
      <c r="J1377" s="9"/>
      <c r="K1377" s="11"/>
      <c r="L1377" s="9"/>
      <c r="M1377" s="9"/>
      <c r="N1377" s="9"/>
      <c r="O1377" s="9"/>
      <c r="P1377" s="11"/>
      <c r="Q1377" s="9"/>
      <c r="R1377" s="9"/>
      <c r="S1377" s="9"/>
      <c r="T1377" s="9"/>
      <c r="U1377" s="11"/>
      <c r="V1377" s="9"/>
      <c r="W1377" s="9"/>
      <c r="X1377" s="9"/>
      <c r="Y1377" s="9"/>
      <c r="Z1377" s="11"/>
      <c r="AA1377" s="9"/>
    </row>
    <row r="1378" spans="1:27">
      <c r="A1378" s="14"/>
      <c r="B1378" s="2"/>
      <c r="C1378" s="2"/>
      <c r="D1378" s="2"/>
      <c r="E1378" s="2"/>
      <c r="F1378" s="15"/>
      <c r="G1378" s="9"/>
      <c r="H1378" s="9"/>
      <c r="I1378" s="9"/>
      <c r="J1378" s="9"/>
      <c r="K1378" s="11"/>
      <c r="L1378" s="9"/>
      <c r="M1378" s="9"/>
      <c r="N1378" s="9"/>
      <c r="O1378" s="9"/>
      <c r="P1378" s="11"/>
      <c r="Q1378" s="9"/>
      <c r="R1378" s="9"/>
      <c r="S1378" s="9"/>
      <c r="T1378" s="9"/>
      <c r="U1378" s="11"/>
      <c r="V1378" s="9"/>
      <c r="W1378" s="9"/>
      <c r="X1378" s="9"/>
      <c r="Y1378" s="9"/>
      <c r="Z1378" s="11"/>
      <c r="AA1378" s="9"/>
    </row>
    <row r="1379" spans="1:27">
      <c r="A1379" s="14"/>
      <c r="B1379" s="2"/>
      <c r="C1379" s="2"/>
      <c r="D1379" s="2"/>
      <c r="E1379" s="2"/>
      <c r="F1379" s="15"/>
      <c r="G1379" s="9"/>
      <c r="H1379" s="9"/>
      <c r="I1379" s="9"/>
      <c r="J1379" s="9"/>
      <c r="K1379" s="11"/>
      <c r="L1379" s="9"/>
      <c r="M1379" s="9"/>
      <c r="N1379" s="9"/>
      <c r="O1379" s="9"/>
      <c r="P1379" s="11"/>
      <c r="Q1379" s="9"/>
      <c r="R1379" s="9"/>
      <c r="S1379" s="9"/>
      <c r="T1379" s="9"/>
      <c r="U1379" s="11"/>
      <c r="V1379" s="9"/>
      <c r="W1379" s="9"/>
      <c r="X1379" s="9"/>
      <c r="Y1379" s="9"/>
      <c r="Z1379" s="11"/>
      <c r="AA1379" s="9"/>
    </row>
    <row r="1380" spans="1:27">
      <c r="A1380" s="14"/>
      <c r="B1380" s="2"/>
      <c r="C1380" s="2"/>
      <c r="D1380" s="2"/>
      <c r="E1380" s="2"/>
      <c r="F1380" s="15"/>
      <c r="G1380" s="9"/>
      <c r="H1380" s="9"/>
      <c r="I1380" s="9"/>
      <c r="J1380" s="9"/>
      <c r="K1380" s="11"/>
      <c r="L1380" s="9"/>
      <c r="M1380" s="9"/>
      <c r="N1380" s="9"/>
      <c r="O1380" s="9"/>
      <c r="P1380" s="11"/>
      <c r="Q1380" s="9"/>
      <c r="R1380" s="9"/>
      <c r="S1380" s="9"/>
      <c r="T1380" s="9"/>
      <c r="U1380" s="11"/>
      <c r="V1380" s="9"/>
      <c r="W1380" s="9"/>
      <c r="X1380" s="9"/>
      <c r="Y1380" s="9"/>
      <c r="Z1380" s="11"/>
      <c r="AA1380" s="9"/>
    </row>
    <row r="1381" spans="1:27">
      <c r="A1381" s="14"/>
      <c r="B1381" s="2"/>
      <c r="C1381" s="2"/>
      <c r="D1381" s="2"/>
      <c r="E1381" s="2"/>
      <c r="F1381" s="15"/>
      <c r="G1381" s="9"/>
      <c r="H1381" s="9"/>
      <c r="I1381" s="9"/>
      <c r="J1381" s="9"/>
      <c r="K1381" s="11"/>
      <c r="L1381" s="9"/>
      <c r="M1381" s="9"/>
      <c r="N1381" s="9"/>
      <c r="O1381" s="9"/>
      <c r="P1381" s="11"/>
      <c r="Q1381" s="9"/>
      <c r="R1381" s="9"/>
      <c r="S1381" s="9"/>
      <c r="T1381" s="9"/>
      <c r="U1381" s="11"/>
      <c r="V1381" s="9"/>
      <c r="W1381" s="9"/>
      <c r="X1381" s="9"/>
      <c r="Y1381" s="9"/>
      <c r="Z1381" s="11"/>
      <c r="AA1381" s="9"/>
    </row>
    <row r="1382" spans="1:27">
      <c r="A1382" s="14"/>
      <c r="B1382" s="2"/>
      <c r="C1382" s="2"/>
      <c r="D1382" s="2"/>
      <c r="E1382" s="2"/>
      <c r="F1382" s="15"/>
      <c r="G1382" s="8"/>
      <c r="H1382" s="8"/>
      <c r="I1382" s="8"/>
      <c r="J1382" s="8"/>
      <c r="K1382" s="10"/>
      <c r="L1382" s="8"/>
      <c r="M1382" s="8"/>
      <c r="N1382" s="8"/>
      <c r="O1382" s="8"/>
      <c r="P1382" s="10"/>
      <c r="Q1382" s="8"/>
      <c r="R1382" s="8"/>
      <c r="S1382" s="8"/>
      <c r="T1382" s="8"/>
      <c r="U1382" s="10"/>
      <c r="V1382" s="8"/>
      <c r="W1382" s="8"/>
      <c r="X1382" s="8"/>
      <c r="Y1382" s="8"/>
      <c r="Z1382" s="10"/>
      <c r="AA1382" s="8"/>
    </row>
    <row r="1383" spans="1:27">
      <c r="A1383" s="14"/>
      <c r="B1383" s="2"/>
      <c r="C1383" s="2"/>
      <c r="D1383" s="2"/>
      <c r="E1383" s="2"/>
      <c r="F1383" s="15"/>
      <c r="G1383" s="8"/>
      <c r="H1383" s="8"/>
      <c r="I1383" s="8"/>
      <c r="J1383" s="8"/>
      <c r="K1383" s="10"/>
      <c r="L1383" s="8"/>
      <c r="M1383" s="8"/>
      <c r="N1383" s="8"/>
      <c r="O1383" s="8"/>
      <c r="P1383" s="10"/>
      <c r="Q1383" s="8"/>
      <c r="R1383" s="8"/>
      <c r="S1383" s="8"/>
      <c r="T1383" s="8"/>
      <c r="U1383" s="10"/>
      <c r="V1383" s="8"/>
      <c r="W1383" s="8"/>
      <c r="X1383" s="8"/>
      <c r="Y1383" s="8"/>
      <c r="Z1383" s="10"/>
      <c r="AA1383" s="8"/>
    </row>
    <row r="1384" spans="1:27">
      <c r="A1384" s="14"/>
      <c r="B1384" s="2"/>
      <c r="C1384" s="2"/>
      <c r="D1384" s="2"/>
      <c r="E1384" s="2"/>
      <c r="F1384" s="15"/>
      <c r="G1384" s="8"/>
      <c r="H1384" s="8"/>
      <c r="I1384" s="8"/>
      <c r="J1384" s="8"/>
      <c r="K1384" s="10"/>
      <c r="L1384" s="8"/>
      <c r="M1384" s="8"/>
      <c r="N1384" s="8"/>
      <c r="O1384" s="8"/>
      <c r="P1384" s="10"/>
      <c r="Q1384" s="8"/>
      <c r="R1384" s="8"/>
      <c r="S1384" s="8"/>
      <c r="T1384" s="8"/>
      <c r="U1384" s="10"/>
      <c r="V1384" s="8"/>
      <c r="W1384" s="8"/>
      <c r="X1384" s="8"/>
      <c r="Y1384" s="8"/>
      <c r="Z1384" s="10"/>
      <c r="AA1384" s="8"/>
    </row>
    <row r="1385" spans="1:27">
      <c r="A1385" s="14"/>
      <c r="B1385" s="2"/>
      <c r="C1385" s="2"/>
      <c r="D1385" s="2"/>
      <c r="E1385" s="2"/>
      <c r="F1385" s="15"/>
      <c r="G1385" s="8"/>
      <c r="H1385" s="8"/>
      <c r="I1385" s="8"/>
      <c r="J1385" s="8"/>
      <c r="K1385" s="10"/>
      <c r="L1385" s="8"/>
      <c r="M1385" s="8"/>
      <c r="N1385" s="8"/>
      <c r="O1385" s="8"/>
      <c r="P1385" s="10"/>
      <c r="Q1385" s="8"/>
      <c r="R1385" s="8"/>
      <c r="S1385" s="8"/>
      <c r="T1385" s="8"/>
      <c r="U1385" s="10"/>
      <c r="V1385" s="8"/>
      <c r="W1385" s="8"/>
      <c r="X1385" s="8"/>
      <c r="Y1385" s="8"/>
      <c r="Z1385" s="10"/>
      <c r="AA1385" s="8"/>
    </row>
    <row r="1386" spans="1:27">
      <c r="A1386" s="14"/>
      <c r="B1386" s="2"/>
      <c r="C1386" s="2"/>
      <c r="D1386" s="2"/>
      <c r="E1386" s="2"/>
      <c r="F1386" s="15"/>
      <c r="G1386" s="8"/>
      <c r="H1386" s="8"/>
      <c r="I1386" s="8"/>
      <c r="J1386" s="8"/>
      <c r="K1386" s="10"/>
      <c r="L1386" s="8"/>
      <c r="M1386" s="8"/>
      <c r="N1386" s="8"/>
      <c r="O1386" s="8"/>
      <c r="P1386" s="10"/>
      <c r="Q1386" s="8"/>
      <c r="R1386" s="8"/>
      <c r="S1386" s="8"/>
      <c r="T1386" s="8"/>
      <c r="U1386" s="10"/>
      <c r="V1386" s="8"/>
      <c r="W1386" s="8"/>
      <c r="X1386" s="8"/>
      <c r="Y1386" s="8"/>
      <c r="Z1386" s="10"/>
      <c r="AA1386" s="8"/>
    </row>
    <row r="1387" spans="1:27">
      <c r="A1387" s="14"/>
      <c r="B1387" s="2"/>
      <c r="C1387" s="2"/>
      <c r="D1387" s="2"/>
      <c r="E1387" s="2"/>
      <c r="F1387" s="15"/>
      <c r="G1387" s="9"/>
      <c r="H1387" s="9"/>
      <c r="I1387" s="9"/>
      <c r="J1387" s="9"/>
      <c r="K1387" s="11"/>
      <c r="L1387" s="9"/>
      <c r="M1387" s="9"/>
      <c r="N1387" s="9"/>
      <c r="O1387" s="9"/>
      <c r="P1387" s="11"/>
      <c r="Q1387" s="9"/>
      <c r="R1387" s="9"/>
      <c r="S1387" s="9"/>
      <c r="T1387" s="9"/>
      <c r="U1387" s="11"/>
      <c r="V1387" s="9"/>
      <c r="W1387" s="9"/>
      <c r="X1387" s="9"/>
      <c r="Y1387" s="9"/>
      <c r="Z1387" s="11"/>
      <c r="AA1387" s="9"/>
    </row>
    <row r="1388" spans="1:27">
      <c r="A1388" s="14"/>
      <c r="B1388" s="2"/>
      <c r="C1388" s="2"/>
      <c r="D1388" s="2"/>
      <c r="E1388" s="2"/>
      <c r="F1388" s="15"/>
      <c r="G1388" s="9"/>
      <c r="H1388" s="9"/>
      <c r="I1388" s="9"/>
      <c r="J1388" s="9"/>
      <c r="K1388" s="11"/>
      <c r="L1388" s="9"/>
      <c r="M1388" s="9"/>
      <c r="N1388" s="9"/>
      <c r="O1388" s="9"/>
      <c r="P1388" s="11"/>
      <c r="Q1388" s="9"/>
      <c r="R1388" s="9"/>
      <c r="S1388" s="9"/>
      <c r="T1388" s="9"/>
      <c r="U1388" s="11"/>
      <c r="V1388" s="9"/>
      <c r="W1388" s="9"/>
      <c r="X1388" s="9"/>
      <c r="Y1388" s="9"/>
      <c r="Z1388" s="11"/>
      <c r="AA1388" s="9"/>
    </row>
    <row r="1389" spans="1:27">
      <c r="A1389" s="14"/>
      <c r="B1389" s="2"/>
      <c r="C1389" s="2"/>
      <c r="D1389" s="2"/>
      <c r="E1389" s="2"/>
      <c r="F1389" s="15"/>
      <c r="G1389" s="9"/>
      <c r="H1389" s="9"/>
      <c r="I1389" s="9"/>
      <c r="J1389" s="9"/>
      <c r="K1389" s="11"/>
      <c r="L1389" s="9"/>
      <c r="M1389" s="9"/>
      <c r="N1389" s="9"/>
      <c r="O1389" s="9"/>
      <c r="P1389" s="11"/>
      <c r="Q1389" s="9"/>
      <c r="R1389" s="9"/>
      <c r="S1389" s="9"/>
      <c r="T1389" s="9"/>
      <c r="U1389" s="11"/>
      <c r="V1389" s="9"/>
      <c r="W1389" s="9"/>
      <c r="X1389" s="9"/>
      <c r="Y1389" s="9"/>
      <c r="Z1389" s="11"/>
      <c r="AA1389" s="9"/>
    </row>
    <row r="1390" spans="1:27">
      <c r="A1390" s="14"/>
      <c r="B1390" s="2"/>
      <c r="C1390" s="2"/>
      <c r="D1390" s="2"/>
      <c r="E1390" s="2"/>
      <c r="F1390" s="15"/>
      <c r="G1390" s="9"/>
      <c r="H1390" s="9"/>
      <c r="I1390" s="9"/>
      <c r="J1390" s="9"/>
      <c r="K1390" s="11"/>
      <c r="L1390" s="9"/>
      <c r="M1390" s="9"/>
      <c r="N1390" s="9"/>
      <c r="O1390" s="9"/>
      <c r="P1390" s="11"/>
      <c r="Q1390" s="9"/>
      <c r="R1390" s="9"/>
      <c r="S1390" s="9"/>
      <c r="T1390" s="9"/>
      <c r="U1390" s="11"/>
      <c r="V1390" s="9"/>
      <c r="W1390" s="9"/>
      <c r="X1390" s="9"/>
      <c r="Y1390" s="9"/>
      <c r="Z1390" s="11"/>
      <c r="AA1390" s="9"/>
    </row>
    <row r="1391" spans="1:27">
      <c r="A1391" s="14"/>
      <c r="B1391" s="2"/>
      <c r="C1391" s="2"/>
      <c r="D1391" s="2"/>
      <c r="E1391" s="2"/>
      <c r="F1391" s="15"/>
      <c r="G1391" s="9"/>
      <c r="H1391" s="9"/>
      <c r="I1391" s="9"/>
      <c r="J1391" s="9"/>
      <c r="K1391" s="11"/>
      <c r="L1391" s="9"/>
      <c r="M1391" s="9"/>
      <c r="N1391" s="9"/>
      <c r="O1391" s="9"/>
      <c r="P1391" s="11"/>
      <c r="Q1391" s="9"/>
      <c r="R1391" s="9"/>
      <c r="S1391" s="9"/>
      <c r="T1391" s="9"/>
      <c r="U1391" s="11"/>
      <c r="V1391" s="9"/>
      <c r="W1391" s="9"/>
      <c r="X1391" s="9"/>
      <c r="Y1391" s="9"/>
      <c r="Z1391" s="11"/>
      <c r="AA1391" s="9"/>
    </row>
    <row r="1392" spans="1:27">
      <c r="A1392" s="14"/>
      <c r="B1392" s="2"/>
      <c r="C1392" s="2"/>
      <c r="D1392" s="2"/>
      <c r="E1392" s="2"/>
      <c r="F1392" s="15"/>
      <c r="G1392" s="8"/>
      <c r="H1392" s="8"/>
      <c r="I1392" s="8"/>
      <c r="J1392" s="8"/>
      <c r="K1392" s="10"/>
      <c r="L1392" s="8"/>
      <c r="M1392" s="8"/>
      <c r="N1392" s="8"/>
      <c r="O1392" s="8"/>
      <c r="P1392" s="10"/>
      <c r="Q1392" s="8"/>
      <c r="R1392" s="8"/>
      <c r="S1392" s="8"/>
      <c r="T1392" s="8"/>
      <c r="U1392" s="10"/>
      <c r="V1392" s="8"/>
      <c r="W1392" s="8"/>
      <c r="X1392" s="8"/>
      <c r="Y1392" s="8"/>
      <c r="Z1392" s="10"/>
      <c r="AA1392" s="8"/>
    </row>
    <row r="1393" spans="1:27">
      <c r="A1393" s="14"/>
      <c r="B1393" s="2"/>
      <c r="C1393" s="2"/>
      <c r="D1393" s="2"/>
      <c r="E1393" s="2"/>
      <c r="F1393" s="15"/>
      <c r="G1393" s="8"/>
      <c r="H1393" s="8"/>
      <c r="I1393" s="8"/>
      <c r="J1393" s="8"/>
      <c r="K1393" s="10"/>
      <c r="L1393" s="8"/>
      <c r="M1393" s="8"/>
      <c r="N1393" s="8"/>
      <c r="O1393" s="8"/>
      <c r="P1393" s="10"/>
      <c r="Q1393" s="8"/>
      <c r="R1393" s="8"/>
      <c r="S1393" s="8"/>
      <c r="T1393" s="8"/>
      <c r="U1393" s="10"/>
      <c r="V1393" s="8"/>
      <c r="W1393" s="8"/>
      <c r="X1393" s="8"/>
      <c r="Y1393" s="8"/>
      <c r="Z1393" s="10"/>
      <c r="AA1393" s="8"/>
    </row>
    <row r="1394" spans="1:27">
      <c r="A1394" s="14"/>
      <c r="B1394" s="2"/>
      <c r="C1394" s="2"/>
      <c r="D1394" s="2"/>
      <c r="E1394" s="2"/>
      <c r="F1394" s="15"/>
      <c r="G1394" s="8"/>
      <c r="H1394" s="8"/>
      <c r="I1394" s="8"/>
      <c r="J1394" s="8"/>
      <c r="K1394" s="10"/>
      <c r="L1394" s="8"/>
      <c r="M1394" s="8"/>
      <c r="N1394" s="8"/>
      <c r="O1394" s="8"/>
      <c r="P1394" s="10"/>
      <c r="Q1394" s="8"/>
      <c r="R1394" s="8"/>
      <c r="S1394" s="8"/>
      <c r="T1394" s="8"/>
      <c r="U1394" s="10"/>
      <c r="V1394" s="8"/>
      <c r="W1394" s="8"/>
      <c r="X1394" s="8"/>
      <c r="Y1394" s="8"/>
      <c r="Z1394" s="10"/>
      <c r="AA1394" s="8"/>
    </row>
    <row r="1395" spans="1:27">
      <c r="A1395" s="14"/>
      <c r="B1395" s="2"/>
      <c r="C1395" s="2"/>
      <c r="D1395" s="2"/>
      <c r="E1395" s="2"/>
      <c r="F1395" s="15"/>
      <c r="G1395" s="8"/>
      <c r="H1395" s="8"/>
      <c r="I1395" s="8"/>
      <c r="J1395" s="8"/>
      <c r="K1395" s="10"/>
      <c r="L1395" s="8"/>
      <c r="M1395" s="8"/>
      <c r="N1395" s="8"/>
      <c r="O1395" s="8"/>
      <c r="P1395" s="10"/>
      <c r="Q1395" s="8"/>
      <c r="R1395" s="8"/>
      <c r="S1395" s="8"/>
      <c r="T1395" s="8"/>
      <c r="U1395" s="10"/>
      <c r="V1395" s="8"/>
      <c r="W1395" s="8"/>
      <c r="X1395" s="8"/>
      <c r="Y1395" s="8"/>
      <c r="Z1395" s="10"/>
      <c r="AA1395" s="8"/>
    </row>
    <row r="1396" spans="1:27">
      <c r="A1396" s="14"/>
      <c r="B1396" s="2"/>
      <c r="C1396" s="2"/>
      <c r="D1396" s="2"/>
      <c r="E1396" s="2"/>
      <c r="F1396" s="15"/>
      <c r="G1396" s="8"/>
      <c r="H1396" s="8"/>
      <c r="I1396" s="8"/>
      <c r="J1396" s="8"/>
      <c r="K1396" s="10"/>
      <c r="L1396" s="8"/>
      <c r="M1396" s="8"/>
      <c r="N1396" s="8"/>
      <c r="O1396" s="8"/>
      <c r="P1396" s="10"/>
      <c r="Q1396" s="8"/>
      <c r="R1396" s="8"/>
      <c r="S1396" s="8"/>
      <c r="T1396" s="8"/>
      <c r="U1396" s="10"/>
      <c r="V1396" s="8"/>
      <c r="W1396" s="8"/>
      <c r="X1396" s="8"/>
      <c r="Y1396" s="8"/>
      <c r="Z1396" s="10"/>
      <c r="AA1396" s="8"/>
    </row>
    <row r="1397" spans="1:27">
      <c r="A1397" s="14"/>
      <c r="B1397" s="2"/>
      <c r="C1397" s="2"/>
      <c r="D1397" s="2"/>
      <c r="E1397" s="2"/>
      <c r="F1397" s="15"/>
      <c r="G1397" s="9"/>
      <c r="H1397" s="9"/>
      <c r="I1397" s="9"/>
      <c r="J1397" s="9"/>
      <c r="K1397" s="11"/>
      <c r="L1397" s="9"/>
      <c r="M1397" s="9"/>
      <c r="N1397" s="9"/>
      <c r="O1397" s="9"/>
      <c r="P1397" s="11"/>
      <c r="Q1397" s="9"/>
      <c r="R1397" s="9"/>
      <c r="S1397" s="9"/>
      <c r="T1397" s="9"/>
      <c r="U1397" s="11"/>
      <c r="V1397" s="9"/>
      <c r="W1397" s="9"/>
      <c r="X1397" s="9"/>
      <c r="Y1397" s="9"/>
      <c r="Z1397" s="11"/>
      <c r="AA1397" s="9"/>
    </row>
    <row r="1398" spans="1:27">
      <c r="A1398" s="14"/>
      <c r="B1398" s="2"/>
      <c r="C1398" s="2"/>
      <c r="D1398" s="2"/>
      <c r="E1398" s="2"/>
      <c r="F1398" s="15"/>
      <c r="G1398" s="9"/>
      <c r="H1398" s="9"/>
      <c r="I1398" s="9"/>
      <c r="J1398" s="9"/>
      <c r="K1398" s="11"/>
      <c r="L1398" s="9"/>
      <c r="M1398" s="9"/>
      <c r="N1398" s="9"/>
      <c r="O1398" s="9"/>
      <c r="P1398" s="11"/>
      <c r="Q1398" s="9"/>
      <c r="R1398" s="9"/>
      <c r="S1398" s="9"/>
      <c r="T1398" s="9"/>
      <c r="U1398" s="11"/>
      <c r="V1398" s="9"/>
      <c r="W1398" s="9"/>
      <c r="X1398" s="9"/>
      <c r="Y1398" s="9"/>
      <c r="Z1398" s="11"/>
      <c r="AA1398" s="9"/>
    </row>
    <row r="1399" spans="1:27">
      <c r="A1399" s="14"/>
      <c r="B1399" s="2"/>
      <c r="C1399" s="2"/>
      <c r="D1399" s="2"/>
      <c r="E1399" s="2"/>
      <c r="F1399" s="15"/>
      <c r="G1399" s="9"/>
      <c r="H1399" s="9"/>
      <c r="I1399" s="9"/>
      <c r="J1399" s="9"/>
      <c r="K1399" s="11"/>
      <c r="L1399" s="9"/>
      <c r="M1399" s="9"/>
      <c r="N1399" s="9"/>
      <c r="O1399" s="9"/>
      <c r="P1399" s="11"/>
      <c r="Q1399" s="9"/>
      <c r="R1399" s="9"/>
      <c r="S1399" s="9"/>
      <c r="T1399" s="9"/>
      <c r="U1399" s="11"/>
      <c r="V1399" s="9"/>
      <c r="W1399" s="9"/>
      <c r="X1399" s="9"/>
      <c r="Y1399" s="9"/>
      <c r="Z1399" s="11"/>
      <c r="AA1399" s="9"/>
    </row>
    <row r="1400" spans="1:27">
      <c r="A1400" s="14"/>
      <c r="B1400" s="2"/>
      <c r="C1400" s="2"/>
      <c r="D1400" s="2"/>
      <c r="E1400" s="2"/>
      <c r="F1400" s="15"/>
      <c r="G1400" s="9"/>
      <c r="H1400" s="9"/>
      <c r="I1400" s="9"/>
      <c r="J1400" s="9"/>
      <c r="K1400" s="11"/>
      <c r="L1400" s="9"/>
      <c r="M1400" s="9"/>
      <c r="N1400" s="9"/>
      <c r="O1400" s="9"/>
      <c r="P1400" s="11"/>
      <c r="Q1400" s="9"/>
      <c r="R1400" s="9"/>
      <c r="S1400" s="9"/>
      <c r="T1400" s="9"/>
      <c r="U1400" s="11"/>
      <c r="V1400" s="9"/>
      <c r="W1400" s="9"/>
      <c r="X1400" s="9"/>
      <c r="Y1400" s="9"/>
      <c r="Z1400" s="11"/>
      <c r="AA1400" s="9"/>
    </row>
    <row r="1401" spans="1:27">
      <c r="A1401" s="14"/>
      <c r="B1401" s="2"/>
      <c r="C1401" s="2"/>
      <c r="D1401" s="2"/>
      <c r="E1401" s="2"/>
      <c r="F1401" s="15"/>
      <c r="G1401" s="9"/>
      <c r="H1401" s="9"/>
      <c r="I1401" s="9"/>
      <c r="J1401" s="9"/>
      <c r="K1401" s="11"/>
      <c r="L1401" s="9"/>
      <c r="M1401" s="9"/>
      <c r="N1401" s="9"/>
      <c r="O1401" s="9"/>
      <c r="P1401" s="11"/>
      <c r="Q1401" s="9"/>
      <c r="R1401" s="9"/>
      <c r="S1401" s="9"/>
      <c r="T1401" s="9"/>
      <c r="U1401" s="11"/>
      <c r="V1401" s="9"/>
      <c r="W1401" s="9"/>
      <c r="X1401" s="9"/>
      <c r="Y1401" s="9"/>
      <c r="Z1401" s="11"/>
      <c r="AA1401" s="9"/>
    </row>
    <row r="1402" spans="1:27">
      <c r="A1402" s="14"/>
      <c r="B1402" s="2"/>
      <c r="C1402" s="2"/>
      <c r="D1402" s="2"/>
      <c r="E1402" s="2"/>
      <c r="F1402" s="15"/>
      <c r="G1402" s="8"/>
      <c r="H1402" s="8"/>
      <c r="I1402" s="8"/>
      <c r="J1402" s="8"/>
      <c r="K1402" s="10"/>
      <c r="L1402" s="8"/>
      <c r="M1402" s="8"/>
      <c r="N1402" s="8"/>
      <c r="O1402" s="8"/>
      <c r="P1402" s="10"/>
      <c r="Q1402" s="8"/>
      <c r="R1402" s="8"/>
      <c r="S1402" s="8"/>
      <c r="T1402" s="8"/>
      <c r="U1402" s="10"/>
      <c r="V1402" s="8"/>
      <c r="W1402" s="8"/>
      <c r="X1402" s="8"/>
      <c r="Y1402" s="8"/>
      <c r="Z1402" s="10"/>
      <c r="AA1402" s="8"/>
    </row>
    <row r="1403" spans="1:27">
      <c r="A1403" s="14"/>
      <c r="B1403" s="2"/>
      <c r="C1403" s="2"/>
      <c r="D1403" s="2"/>
      <c r="E1403" s="2"/>
      <c r="F1403" s="15"/>
      <c r="G1403" s="8"/>
      <c r="H1403" s="8"/>
      <c r="I1403" s="8"/>
      <c r="J1403" s="8"/>
      <c r="K1403" s="10"/>
      <c r="L1403" s="8"/>
      <c r="M1403" s="8"/>
      <c r="N1403" s="8"/>
      <c r="O1403" s="8"/>
      <c r="P1403" s="10"/>
      <c r="Q1403" s="8"/>
      <c r="R1403" s="8"/>
      <c r="S1403" s="8"/>
      <c r="T1403" s="8"/>
      <c r="U1403" s="10"/>
      <c r="V1403" s="8"/>
      <c r="W1403" s="8"/>
      <c r="X1403" s="8"/>
      <c r="Y1403" s="8"/>
      <c r="Z1403" s="10"/>
      <c r="AA1403" s="8"/>
    </row>
    <row r="1404" spans="1:27">
      <c r="A1404" s="14"/>
      <c r="B1404" s="2"/>
      <c r="C1404" s="2"/>
      <c r="D1404" s="2"/>
      <c r="E1404" s="2"/>
      <c r="F1404" s="15"/>
      <c r="G1404" s="8"/>
      <c r="H1404" s="8"/>
      <c r="I1404" s="8"/>
      <c r="J1404" s="8"/>
      <c r="K1404" s="10"/>
      <c r="L1404" s="8"/>
      <c r="M1404" s="8"/>
      <c r="N1404" s="8"/>
      <c r="O1404" s="8"/>
      <c r="P1404" s="10"/>
      <c r="Q1404" s="8"/>
      <c r="R1404" s="8"/>
      <c r="S1404" s="8"/>
      <c r="T1404" s="8"/>
      <c r="U1404" s="10"/>
      <c r="V1404" s="8"/>
      <c r="W1404" s="8"/>
      <c r="X1404" s="8"/>
      <c r="Y1404" s="8"/>
      <c r="Z1404" s="10"/>
      <c r="AA1404" s="8"/>
    </row>
    <row r="1405" spans="1:27">
      <c r="A1405" s="14"/>
      <c r="B1405" s="2"/>
      <c r="C1405" s="2"/>
      <c r="D1405" s="2"/>
      <c r="E1405" s="2"/>
      <c r="F1405" s="15"/>
      <c r="G1405" s="8"/>
      <c r="H1405" s="8"/>
      <c r="I1405" s="8"/>
      <c r="J1405" s="8"/>
      <c r="K1405" s="10"/>
      <c r="L1405" s="8"/>
      <c r="M1405" s="8"/>
      <c r="N1405" s="8"/>
      <c r="O1405" s="8"/>
      <c r="P1405" s="10"/>
      <c r="Q1405" s="8"/>
      <c r="R1405" s="8"/>
      <c r="S1405" s="8"/>
      <c r="T1405" s="8"/>
      <c r="U1405" s="10"/>
      <c r="V1405" s="8"/>
      <c r="W1405" s="8"/>
      <c r="X1405" s="8"/>
      <c r="Y1405" s="8"/>
      <c r="Z1405" s="10"/>
      <c r="AA1405" s="8"/>
    </row>
    <row r="1406" spans="1:27">
      <c r="A1406" s="14"/>
      <c r="B1406" s="2"/>
      <c r="C1406" s="2"/>
      <c r="D1406" s="2"/>
      <c r="E1406" s="2"/>
      <c r="F1406" s="15"/>
      <c r="G1406" s="8"/>
      <c r="H1406" s="8"/>
      <c r="I1406" s="8"/>
      <c r="J1406" s="8"/>
      <c r="K1406" s="10"/>
      <c r="L1406" s="8"/>
      <c r="M1406" s="8"/>
      <c r="N1406" s="8"/>
      <c r="O1406" s="8"/>
      <c r="P1406" s="10"/>
      <c r="Q1406" s="8"/>
      <c r="R1406" s="8"/>
      <c r="S1406" s="8"/>
      <c r="T1406" s="8"/>
      <c r="U1406" s="10"/>
      <c r="V1406" s="8"/>
      <c r="W1406" s="8"/>
      <c r="X1406" s="8"/>
      <c r="Y1406" s="8"/>
      <c r="Z1406" s="10"/>
      <c r="AA1406" s="8"/>
    </row>
    <row r="1407" spans="1:27">
      <c r="A1407" s="14"/>
      <c r="B1407" s="2"/>
      <c r="C1407" s="2"/>
      <c r="D1407" s="2"/>
      <c r="E1407" s="2"/>
      <c r="F1407" s="15"/>
      <c r="G1407" s="9"/>
      <c r="H1407" s="9"/>
      <c r="I1407" s="9"/>
      <c r="J1407" s="9"/>
      <c r="K1407" s="11"/>
      <c r="L1407" s="9"/>
      <c r="M1407" s="9"/>
      <c r="N1407" s="9"/>
      <c r="O1407" s="9"/>
      <c r="P1407" s="11"/>
      <c r="Q1407" s="9"/>
      <c r="R1407" s="9"/>
      <c r="S1407" s="9"/>
      <c r="T1407" s="9"/>
      <c r="U1407" s="11"/>
      <c r="V1407" s="9"/>
      <c r="W1407" s="9"/>
      <c r="X1407" s="9"/>
      <c r="Y1407" s="9"/>
      <c r="Z1407" s="11"/>
      <c r="AA1407" s="9"/>
    </row>
    <row r="1408" spans="1:27">
      <c r="A1408" s="14"/>
      <c r="B1408" s="2"/>
      <c r="C1408" s="2"/>
      <c r="D1408" s="2"/>
      <c r="E1408" s="2"/>
      <c r="F1408" s="15"/>
      <c r="G1408" s="9"/>
      <c r="H1408" s="9"/>
      <c r="I1408" s="9"/>
      <c r="J1408" s="9"/>
      <c r="K1408" s="11"/>
      <c r="L1408" s="9"/>
      <c r="M1408" s="9"/>
      <c r="N1408" s="9"/>
      <c r="O1408" s="9"/>
      <c r="P1408" s="11"/>
      <c r="Q1408" s="9"/>
      <c r="R1408" s="9"/>
      <c r="S1408" s="9"/>
      <c r="T1408" s="9"/>
      <c r="U1408" s="11"/>
      <c r="V1408" s="9"/>
      <c r="W1408" s="9"/>
      <c r="X1408" s="9"/>
      <c r="Y1408" s="9"/>
      <c r="Z1408" s="11"/>
      <c r="AA1408" s="9"/>
    </row>
    <row r="1409" spans="1:27">
      <c r="A1409" s="14"/>
      <c r="B1409" s="2"/>
      <c r="C1409" s="2"/>
      <c r="D1409" s="2"/>
      <c r="E1409" s="2"/>
      <c r="F1409" s="15"/>
      <c r="G1409" s="9"/>
      <c r="H1409" s="9"/>
      <c r="I1409" s="9"/>
      <c r="J1409" s="9"/>
      <c r="K1409" s="11"/>
      <c r="L1409" s="9"/>
      <c r="M1409" s="9"/>
      <c r="N1409" s="9"/>
      <c r="O1409" s="9"/>
      <c r="P1409" s="11"/>
      <c r="Q1409" s="9"/>
      <c r="R1409" s="9"/>
      <c r="S1409" s="9"/>
      <c r="T1409" s="9"/>
      <c r="U1409" s="11"/>
      <c r="V1409" s="9"/>
      <c r="W1409" s="9"/>
      <c r="X1409" s="9"/>
      <c r="Y1409" s="9"/>
      <c r="Z1409" s="11"/>
      <c r="AA1409" s="9"/>
    </row>
    <row r="1410" spans="1:27">
      <c r="A1410" s="14"/>
      <c r="B1410" s="2"/>
      <c r="C1410" s="2"/>
      <c r="D1410" s="2"/>
      <c r="E1410" s="2"/>
      <c r="F1410" s="15"/>
      <c r="G1410" s="9"/>
      <c r="H1410" s="9"/>
      <c r="I1410" s="9"/>
      <c r="J1410" s="9"/>
      <c r="K1410" s="11"/>
      <c r="L1410" s="9"/>
      <c r="M1410" s="9"/>
      <c r="N1410" s="9"/>
      <c r="O1410" s="9"/>
      <c r="P1410" s="11"/>
      <c r="Q1410" s="9"/>
      <c r="R1410" s="9"/>
      <c r="S1410" s="9"/>
      <c r="T1410" s="9"/>
      <c r="U1410" s="11"/>
      <c r="V1410" s="9"/>
      <c r="W1410" s="9"/>
      <c r="X1410" s="9"/>
      <c r="Y1410" s="9"/>
      <c r="Z1410" s="11"/>
      <c r="AA1410" s="9"/>
    </row>
    <row r="1411" spans="1:27">
      <c r="A1411" s="14"/>
      <c r="B1411" s="2"/>
      <c r="C1411" s="2"/>
      <c r="D1411" s="2"/>
      <c r="E1411" s="2"/>
      <c r="F1411" s="15"/>
      <c r="G1411" s="9"/>
      <c r="H1411" s="9"/>
      <c r="I1411" s="9"/>
      <c r="J1411" s="9"/>
      <c r="K1411" s="11"/>
      <c r="L1411" s="9"/>
      <c r="M1411" s="9"/>
      <c r="N1411" s="9"/>
      <c r="O1411" s="9"/>
      <c r="P1411" s="11"/>
      <c r="Q1411" s="9"/>
      <c r="R1411" s="9"/>
      <c r="S1411" s="9"/>
      <c r="T1411" s="9"/>
      <c r="U1411" s="11"/>
      <c r="V1411" s="9"/>
      <c r="W1411" s="9"/>
      <c r="X1411" s="9"/>
      <c r="Y1411" s="9"/>
      <c r="Z1411" s="11"/>
      <c r="AA1411" s="9"/>
    </row>
    <row r="1412" spans="1:27">
      <c r="A1412" s="14"/>
      <c r="B1412" s="2"/>
      <c r="C1412" s="2"/>
      <c r="D1412" s="2"/>
      <c r="E1412" s="2"/>
      <c r="F1412" s="15"/>
      <c r="G1412" s="8"/>
      <c r="H1412" s="8"/>
      <c r="I1412" s="8"/>
      <c r="J1412" s="8"/>
      <c r="K1412" s="10"/>
      <c r="L1412" s="8"/>
      <c r="M1412" s="8"/>
      <c r="N1412" s="8"/>
      <c r="O1412" s="8"/>
      <c r="P1412" s="10"/>
      <c r="Q1412" s="8"/>
      <c r="R1412" s="8"/>
      <c r="S1412" s="8"/>
      <c r="T1412" s="8"/>
      <c r="U1412" s="10"/>
      <c r="V1412" s="8"/>
      <c r="W1412" s="8"/>
      <c r="X1412" s="8"/>
      <c r="Y1412" s="8"/>
      <c r="Z1412" s="10"/>
      <c r="AA1412" s="8"/>
    </row>
    <row r="1413" spans="1:27">
      <c r="A1413" s="14"/>
      <c r="B1413" s="2"/>
      <c r="C1413" s="2"/>
      <c r="D1413" s="2"/>
      <c r="E1413" s="2"/>
      <c r="F1413" s="15"/>
      <c r="G1413" s="8"/>
      <c r="H1413" s="8"/>
      <c r="I1413" s="8"/>
      <c r="J1413" s="8"/>
      <c r="K1413" s="10"/>
      <c r="L1413" s="8"/>
      <c r="M1413" s="8"/>
      <c r="N1413" s="8"/>
      <c r="O1413" s="8"/>
      <c r="P1413" s="10"/>
      <c r="Q1413" s="8"/>
      <c r="R1413" s="8"/>
      <c r="S1413" s="8"/>
      <c r="T1413" s="8"/>
      <c r="U1413" s="10"/>
      <c r="V1413" s="8"/>
      <c r="W1413" s="8"/>
      <c r="X1413" s="8"/>
      <c r="Y1413" s="8"/>
      <c r="Z1413" s="10"/>
      <c r="AA1413" s="8"/>
    </row>
    <row r="1414" spans="1:27">
      <c r="A1414" s="14"/>
      <c r="B1414" s="2"/>
      <c r="C1414" s="2"/>
      <c r="D1414" s="2"/>
      <c r="E1414" s="2"/>
      <c r="F1414" s="15"/>
      <c r="G1414" s="8"/>
      <c r="H1414" s="8"/>
      <c r="I1414" s="8"/>
      <c r="J1414" s="8"/>
      <c r="K1414" s="10"/>
      <c r="L1414" s="8"/>
      <c r="M1414" s="8"/>
      <c r="N1414" s="8"/>
      <c r="O1414" s="8"/>
      <c r="P1414" s="10"/>
      <c r="Q1414" s="8"/>
      <c r="R1414" s="8"/>
      <c r="S1414" s="8"/>
      <c r="T1414" s="8"/>
      <c r="U1414" s="10"/>
      <c r="V1414" s="8"/>
      <c r="W1414" s="8"/>
      <c r="X1414" s="8"/>
      <c r="Y1414" s="8"/>
      <c r="Z1414" s="10"/>
      <c r="AA1414" s="8"/>
    </row>
    <row r="1415" spans="1:27">
      <c r="A1415" s="14"/>
      <c r="B1415" s="2"/>
      <c r="C1415" s="2"/>
      <c r="D1415" s="2"/>
      <c r="E1415" s="2"/>
      <c r="F1415" s="15"/>
      <c r="G1415" s="8"/>
      <c r="H1415" s="8"/>
      <c r="I1415" s="8"/>
      <c r="J1415" s="8"/>
      <c r="K1415" s="10"/>
      <c r="L1415" s="8"/>
      <c r="M1415" s="8"/>
      <c r="N1415" s="8"/>
      <c r="O1415" s="8"/>
      <c r="P1415" s="10"/>
      <c r="Q1415" s="8"/>
      <c r="R1415" s="8"/>
      <c r="S1415" s="8"/>
      <c r="T1415" s="8"/>
      <c r="U1415" s="10"/>
      <c r="V1415" s="8"/>
      <c r="W1415" s="8"/>
      <c r="X1415" s="8"/>
      <c r="Y1415" s="8"/>
      <c r="Z1415" s="10"/>
      <c r="AA1415" s="8"/>
    </row>
    <row r="1416" spans="1:27">
      <c r="A1416" s="14"/>
      <c r="B1416" s="2"/>
      <c r="C1416" s="2"/>
      <c r="D1416" s="2"/>
      <c r="E1416" s="2"/>
      <c r="F1416" s="15"/>
      <c r="G1416" s="8"/>
      <c r="H1416" s="8"/>
      <c r="I1416" s="8"/>
      <c r="J1416" s="8"/>
      <c r="K1416" s="10"/>
      <c r="L1416" s="8"/>
      <c r="M1416" s="8"/>
      <c r="N1416" s="8"/>
      <c r="O1416" s="8"/>
      <c r="P1416" s="10"/>
      <c r="Q1416" s="8"/>
      <c r="R1416" s="8"/>
      <c r="S1416" s="8"/>
      <c r="T1416" s="8"/>
      <c r="U1416" s="10"/>
      <c r="V1416" s="8"/>
      <c r="W1416" s="8"/>
      <c r="X1416" s="8"/>
      <c r="Y1416" s="8"/>
      <c r="Z1416" s="10"/>
      <c r="AA1416" s="8"/>
    </row>
    <row r="1417" spans="1:27">
      <c r="A1417" s="14"/>
      <c r="B1417" s="2"/>
      <c r="C1417" s="2"/>
      <c r="D1417" s="2"/>
      <c r="E1417" s="2"/>
      <c r="F1417" s="15"/>
      <c r="G1417" s="9"/>
      <c r="H1417" s="9"/>
      <c r="I1417" s="9"/>
      <c r="J1417" s="9"/>
      <c r="K1417" s="11"/>
      <c r="L1417" s="9"/>
      <c r="M1417" s="9"/>
      <c r="N1417" s="9"/>
      <c r="O1417" s="9"/>
      <c r="P1417" s="11"/>
      <c r="Q1417" s="9"/>
      <c r="R1417" s="9"/>
      <c r="S1417" s="9"/>
      <c r="T1417" s="9"/>
      <c r="U1417" s="11"/>
      <c r="V1417" s="9"/>
      <c r="W1417" s="9"/>
      <c r="X1417" s="9"/>
      <c r="Y1417" s="9"/>
      <c r="Z1417" s="11"/>
      <c r="AA1417" s="9"/>
    </row>
    <row r="1418" spans="1:27">
      <c r="A1418" s="14"/>
      <c r="B1418" s="2"/>
      <c r="C1418" s="2"/>
      <c r="D1418" s="2"/>
      <c r="E1418" s="2"/>
      <c r="F1418" s="15"/>
      <c r="G1418" s="9"/>
      <c r="H1418" s="9"/>
      <c r="I1418" s="9"/>
      <c r="J1418" s="9"/>
      <c r="K1418" s="11"/>
      <c r="L1418" s="9"/>
      <c r="M1418" s="9"/>
      <c r="N1418" s="9"/>
      <c r="O1418" s="9"/>
      <c r="P1418" s="11"/>
      <c r="Q1418" s="9"/>
      <c r="R1418" s="9"/>
      <c r="S1418" s="9"/>
      <c r="T1418" s="9"/>
      <c r="U1418" s="11"/>
      <c r="V1418" s="9"/>
      <c r="W1418" s="9"/>
      <c r="X1418" s="9"/>
      <c r="Y1418" s="9"/>
      <c r="Z1418" s="11"/>
      <c r="AA1418" s="9"/>
    </row>
    <row r="1419" spans="1:27">
      <c r="A1419" s="14"/>
      <c r="B1419" s="2"/>
      <c r="C1419" s="2"/>
      <c r="D1419" s="2"/>
      <c r="E1419" s="2"/>
      <c r="F1419" s="15"/>
      <c r="G1419" s="9"/>
      <c r="H1419" s="9"/>
      <c r="I1419" s="9"/>
      <c r="J1419" s="9"/>
      <c r="K1419" s="11"/>
      <c r="L1419" s="9"/>
      <c r="M1419" s="9"/>
      <c r="N1419" s="9"/>
      <c r="O1419" s="9"/>
      <c r="P1419" s="11"/>
      <c r="Q1419" s="9"/>
      <c r="R1419" s="9"/>
      <c r="S1419" s="9"/>
      <c r="T1419" s="9"/>
      <c r="U1419" s="11"/>
      <c r="V1419" s="9"/>
      <c r="W1419" s="9"/>
      <c r="X1419" s="9"/>
      <c r="Y1419" s="9"/>
      <c r="Z1419" s="11"/>
      <c r="AA1419" s="9"/>
    </row>
    <row r="1420" spans="1:27">
      <c r="A1420" s="14"/>
      <c r="B1420" s="2"/>
      <c r="C1420" s="2"/>
      <c r="D1420" s="2"/>
      <c r="E1420" s="2"/>
      <c r="F1420" s="15"/>
      <c r="G1420" s="9"/>
      <c r="H1420" s="9"/>
      <c r="I1420" s="9"/>
      <c r="J1420" s="9"/>
      <c r="K1420" s="11"/>
      <c r="L1420" s="9"/>
      <c r="M1420" s="9"/>
      <c r="N1420" s="9"/>
      <c r="O1420" s="9"/>
      <c r="P1420" s="11"/>
      <c r="Q1420" s="9"/>
      <c r="R1420" s="9"/>
      <c r="S1420" s="9"/>
      <c r="T1420" s="9"/>
      <c r="U1420" s="11"/>
      <c r="V1420" s="9"/>
      <c r="W1420" s="9"/>
      <c r="X1420" s="9"/>
      <c r="Y1420" s="9"/>
      <c r="Z1420" s="11"/>
      <c r="AA1420" s="9"/>
    </row>
    <row r="1421" spans="1:27">
      <c r="A1421" s="14"/>
      <c r="B1421" s="2"/>
      <c r="C1421" s="2"/>
      <c r="D1421" s="2"/>
      <c r="E1421" s="2"/>
      <c r="F1421" s="15"/>
      <c r="G1421" s="9"/>
      <c r="H1421" s="9"/>
      <c r="I1421" s="9"/>
      <c r="J1421" s="9"/>
      <c r="K1421" s="11"/>
      <c r="L1421" s="9"/>
      <c r="M1421" s="9"/>
      <c r="N1421" s="9"/>
      <c r="O1421" s="9"/>
      <c r="P1421" s="11"/>
      <c r="Q1421" s="9"/>
      <c r="R1421" s="9"/>
      <c r="S1421" s="9"/>
      <c r="T1421" s="9"/>
      <c r="U1421" s="11"/>
      <c r="V1421" s="9"/>
      <c r="W1421" s="9"/>
      <c r="X1421" s="9"/>
      <c r="Y1421" s="9"/>
      <c r="Z1421" s="11"/>
      <c r="AA1421" s="9"/>
    </row>
    <row r="1422" spans="1:27">
      <c r="A1422" s="14"/>
      <c r="B1422" s="2"/>
      <c r="C1422" s="2"/>
      <c r="D1422" s="2"/>
      <c r="E1422" s="2"/>
      <c r="F1422" s="15"/>
      <c r="G1422" s="8"/>
      <c r="H1422" s="8"/>
      <c r="I1422" s="8"/>
      <c r="J1422" s="8"/>
      <c r="K1422" s="10"/>
      <c r="L1422" s="8"/>
      <c r="M1422" s="8"/>
      <c r="N1422" s="8"/>
      <c r="O1422" s="8"/>
      <c r="P1422" s="10"/>
      <c r="Q1422" s="8"/>
      <c r="R1422" s="8"/>
      <c r="S1422" s="8"/>
      <c r="T1422" s="8"/>
      <c r="U1422" s="10"/>
      <c r="V1422" s="8"/>
      <c r="W1422" s="8"/>
      <c r="X1422" s="8"/>
      <c r="Y1422" s="8"/>
      <c r="Z1422" s="10"/>
      <c r="AA1422" s="8"/>
    </row>
    <row r="1423" spans="1:27">
      <c r="A1423" s="14"/>
      <c r="B1423" s="2"/>
      <c r="C1423" s="2"/>
      <c r="D1423" s="2"/>
      <c r="E1423" s="2"/>
      <c r="F1423" s="15"/>
      <c r="G1423" s="8"/>
      <c r="H1423" s="8"/>
      <c r="I1423" s="8"/>
      <c r="J1423" s="8"/>
      <c r="K1423" s="10"/>
      <c r="L1423" s="8"/>
      <c r="M1423" s="8"/>
      <c r="N1423" s="8"/>
      <c r="O1423" s="8"/>
      <c r="P1423" s="10"/>
      <c r="Q1423" s="8"/>
      <c r="R1423" s="8"/>
      <c r="S1423" s="8"/>
      <c r="T1423" s="8"/>
      <c r="U1423" s="10"/>
      <c r="V1423" s="8"/>
      <c r="W1423" s="8"/>
      <c r="X1423" s="8"/>
      <c r="Y1423" s="8"/>
      <c r="Z1423" s="10"/>
      <c r="AA1423" s="8"/>
    </row>
    <row r="1424" spans="1:27">
      <c r="A1424" s="14"/>
      <c r="B1424" s="2"/>
      <c r="C1424" s="2"/>
      <c r="D1424" s="2"/>
      <c r="E1424" s="2"/>
      <c r="F1424" s="15"/>
      <c r="G1424" s="8"/>
      <c r="H1424" s="8"/>
      <c r="I1424" s="8"/>
      <c r="J1424" s="8"/>
      <c r="K1424" s="10"/>
      <c r="L1424" s="8"/>
      <c r="M1424" s="8"/>
      <c r="N1424" s="8"/>
      <c r="O1424" s="8"/>
      <c r="P1424" s="10"/>
      <c r="Q1424" s="8"/>
      <c r="R1424" s="8"/>
      <c r="S1424" s="8"/>
      <c r="T1424" s="8"/>
      <c r="U1424" s="10"/>
      <c r="V1424" s="8"/>
      <c r="W1424" s="8"/>
      <c r="X1424" s="8"/>
      <c r="Y1424" s="8"/>
      <c r="Z1424" s="10"/>
      <c r="AA1424" s="8"/>
    </row>
    <row r="1425" spans="1:27">
      <c r="A1425" s="14"/>
      <c r="B1425" s="2"/>
      <c r="C1425" s="2"/>
      <c r="D1425" s="2"/>
      <c r="E1425" s="2"/>
      <c r="F1425" s="15"/>
      <c r="G1425" s="8"/>
      <c r="H1425" s="8"/>
      <c r="I1425" s="8"/>
      <c r="J1425" s="8"/>
      <c r="K1425" s="10"/>
      <c r="L1425" s="8"/>
      <c r="M1425" s="8"/>
      <c r="N1425" s="8"/>
      <c r="O1425" s="8"/>
      <c r="P1425" s="10"/>
      <c r="Q1425" s="8"/>
      <c r="R1425" s="8"/>
      <c r="S1425" s="8"/>
      <c r="T1425" s="8"/>
      <c r="U1425" s="10"/>
      <c r="V1425" s="8"/>
      <c r="W1425" s="8"/>
      <c r="X1425" s="8"/>
      <c r="Y1425" s="8"/>
      <c r="Z1425" s="10"/>
      <c r="AA1425" s="8"/>
    </row>
    <row r="1426" spans="1:27">
      <c r="A1426" s="14"/>
      <c r="B1426" s="2"/>
      <c r="C1426" s="2"/>
      <c r="D1426" s="2"/>
      <c r="E1426" s="2"/>
      <c r="F1426" s="15"/>
      <c r="G1426" s="8"/>
      <c r="H1426" s="8"/>
      <c r="I1426" s="8"/>
      <c r="J1426" s="8"/>
      <c r="K1426" s="10"/>
      <c r="L1426" s="8"/>
      <c r="M1426" s="8"/>
      <c r="N1426" s="8"/>
      <c r="O1426" s="8"/>
      <c r="P1426" s="10"/>
      <c r="Q1426" s="8"/>
      <c r="R1426" s="8"/>
      <c r="S1426" s="8"/>
      <c r="T1426" s="8"/>
      <c r="U1426" s="10"/>
      <c r="V1426" s="8"/>
      <c r="W1426" s="8"/>
      <c r="X1426" s="8"/>
      <c r="Y1426" s="8"/>
      <c r="Z1426" s="10"/>
      <c r="AA1426" s="8"/>
    </row>
    <row r="1427" spans="1:27">
      <c r="A1427" s="14"/>
      <c r="B1427" s="2"/>
      <c r="C1427" s="2"/>
      <c r="D1427" s="2"/>
      <c r="E1427" s="2"/>
      <c r="F1427" s="15"/>
      <c r="G1427" s="9"/>
      <c r="H1427" s="9"/>
      <c r="I1427" s="9"/>
      <c r="J1427" s="9"/>
      <c r="K1427" s="11"/>
      <c r="L1427" s="9"/>
      <c r="M1427" s="9"/>
      <c r="N1427" s="9"/>
      <c r="O1427" s="9"/>
      <c r="P1427" s="11"/>
      <c r="Q1427" s="9"/>
      <c r="R1427" s="9"/>
      <c r="S1427" s="9"/>
      <c r="T1427" s="9"/>
      <c r="U1427" s="11"/>
      <c r="V1427" s="9"/>
      <c r="W1427" s="9"/>
      <c r="X1427" s="9"/>
      <c r="Y1427" s="9"/>
      <c r="Z1427" s="11"/>
      <c r="AA1427" s="9"/>
    </row>
    <row r="1428" spans="1:27">
      <c r="A1428" s="14"/>
      <c r="B1428" s="2"/>
      <c r="C1428" s="2"/>
      <c r="D1428" s="2"/>
      <c r="E1428" s="2"/>
      <c r="F1428" s="15"/>
      <c r="G1428" s="9"/>
      <c r="H1428" s="9"/>
      <c r="I1428" s="9"/>
      <c r="J1428" s="9"/>
      <c r="K1428" s="11"/>
      <c r="L1428" s="9"/>
      <c r="M1428" s="9"/>
      <c r="N1428" s="9"/>
      <c r="O1428" s="9"/>
      <c r="P1428" s="11"/>
      <c r="Q1428" s="9"/>
      <c r="R1428" s="9"/>
      <c r="S1428" s="9"/>
      <c r="T1428" s="9"/>
      <c r="U1428" s="11"/>
      <c r="V1428" s="9"/>
      <c r="W1428" s="9"/>
      <c r="X1428" s="9"/>
      <c r="Y1428" s="9"/>
      <c r="Z1428" s="11"/>
      <c r="AA1428" s="9"/>
    </row>
    <row r="1429" spans="1:27">
      <c r="A1429" s="14"/>
      <c r="B1429" s="2"/>
      <c r="C1429" s="2"/>
      <c r="D1429" s="2"/>
      <c r="E1429" s="2"/>
      <c r="F1429" s="15"/>
      <c r="G1429" s="9"/>
      <c r="H1429" s="9"/>
      <c r="I1429" s="9"/>
      <c r="J1429" s="9"/>
      <c r="K1429" s="11"/>
      <c r="L1429" s="9"/>
      <c r="M1429" s="9"/>
      <c r="N1429" s="9"/>
      <c r="O1429" s="9"/>
      <c r="P1429" s="11"/>
      <c r="Q1429" s="9"/>
      <c r="R1429" s="9"/>
      <c r="S1429" s="9"/>
      <c r="T1429" s="9"/>
      <c r="U1429" s="11"/>
      <c r="V1429" s="9"/>
      <c r="W1429" s="9"/>
      <c r="X1429" s="9"/>
      <c r="Y1429" s="9"/>
      <c r="Z1429" s="11"/>
      <c r="AA1429" s="9"/>
    </row>
    <row r="1430" spans="1:27">
      <c r="A1430" s="14"/>
      <c r="B1430" s="2"/>
      <c r="C1430" s="2"/>
      <c r="D1430" s="2"/>
      <c r="E1430" s="2"/>
      <c r="F1430" s="15"/>
      <c r="G1430" s="9"/>
      <c r="H1430" s="9"/>
      <c r="I1430" s="9"/>
      <c r="J1430" s="9"/>
      <c r="K1430" s="11"/>
      <c r="L1430" s="9"/>
      <c r="M1430" s="9"/>
      <c r="N1430" s="9"/>
      <c r="O1430" s="9"/>
      <c r="P1430" s="11"/>
      <c r="Q1430" s="9"/>
      <c r="R1430" s="9"/>
      <c r="S1430" s="9"/>
      <c r="T1430" s="9"/>
      <c r="U1430" s="11"/>
      <c r="V1430" s="9"/>
      <c r="W1430" s="9"/>
      <c r="X1430" s="9"/>
      <c r="Y1430" s="9"/>
      <c r="Z1430" s="11"/>
      <c r="AA1430" s="9"/>
    </row>
    <row r="1431" spans="1:27">
      <c r="A1431" s="14"/>
      <c r="B1431" s="2"/>
      <c r="C1431" s="2"/>
      <c r="D1431" s="2"/>
      <c r="E1431" s="2"/>
      <c r="F1431" s="15"/>
      <c r="G1431" s="9"/>
      <c r="H1431" s="9"/>
      <c r="I1431" s="9"/>
      <c r="J1431" s="9"/>
      <c r="K1431" s="11"/>
      <c r="L1431" s="9"/>
      <c r="M1431" s="9"/>
      <c r="N1431" s="9"/>
      <c r="O1431" s="9"/>
      <c r="P1431" s="11"/>
      <c r="Q1431" s="9"/>
      <c r="R1431" s="9"/>
      <c r="S1431" s="9"/>
      <c r="T1431" s="9"/>
      <c r="U1431" s="11"/>
      <c r="V1431" s="9"/>
      <c r="W1431" s="9"/>
      <c r="X1431" s="9"/>
      <c r="Y1431" s="9"/>
      <c r="Z1431" s="11"/>
      <c r="AA1431" s="9"/>
    </row>
    <row r="1432" spans="1:27">
      <c r="A1432" s="14"/>
      <c r="B1432" s="2"/>
      <c r="C1432" s="2"/>
      <c r="D1432" s="2"/>
      <c r="E1432" s="2"/>
      <c r="F1432" s="15"/>
      <c r="G1432" s="8"/>
      <c r="H1432" s="8"/>
      <c r="I1432" s="8"/>
      <c r="J1432" s="8"/>
      <c r="K1432" s="10"/>
      <c r="L1432" s="8"/>
      <c r="M1432" s="8"/>
      <c r="N1432" s="8"/>
      <c r="O1432" s="8"/>
      <c r="P1432" s="10"/>
      <c r="Q1432" s="8"/>
      <c r="R1432" s="8"/>
      <c r="S1432" s="8"/>
      <c r="T1432" s="8"/>
      <c r="U1432" s="10"/>
      <c r="V1432" s="8"/>
      <c r="W1432" s="8"/>
      <c r="X1432" s="8"/>
      <c r="Y1432" s="8"/>
      <c r="Z1432" s="10"/>
      <c r="AA1432" s="8"/>
    </row>
    <row r="1433" spans="1:27">
      <c r="A1433" s="14"/>
      <c r="B1433" s="2"/>
      <c r="C1433" s="2"/>
      <c r="D1433" s="2"/>
      <c r="E1433" s="2"/>
      <c r="F1433" s="15"/>
      <c r="G1433" s="8"/>
      <c r="H1433" s="8"/>
      <c r="I1433" s="8"/>
      <c r="J1433" s="8"/>
      <c r="K1433" s="10"/>
      <c r="L1433" s="8"/>
      <c r="M1433" s="8"/>
      <c r="N1433" s="8"/>
      <c r="O1433" s="8"/>
      <c r="P1433" s="10"/>
      <c r="Q1433" s="8"/>
      <c r="R1433" s="8"/>
      <c r="S1433" s="8"/>
      <c r="T1433" s="8"/>
      <c r="U1433" s="10"/>
      <c r="V1433" s="8"/>
      <c r="W1433" s="8"/>
      <c r="X1433" s="8"/>
      <c r="Y1433" s="8"/>
      <c r="Z1433" s="10"/>
      <c r="AA1433" s="8"/>
    </row>
    <row r="1434" spans="1:27">
      <c r="A1434" s="14"/>
      <c r="B1434" s="2"/>
      <c r="C1434" s="2"/>
      <c r="D1434" s="2"/>
      <c r="E1434" s="2"/>
      <c r="F1434" s="15"/>
      <c r="G1434" s="8"/>
      <c r="H1434" s="8"/>
      <c r="I1434" s="8"/>
      <c r="J1434" s="8"/>
      <c r="K1434" s="10"/>
      <c r="L1434" s="8"/>
      <c r="M1434" s="8"/>
      <c r="N1434" s="8"/>
      <c r="O1434" s="8"/>
      <c r="P1434" s="10"/>
      <c r="Q1434" s="8"/>
      <c r="R1434" s="8"/>
      <c r="S1434" s="8"/>
      <c r="T1434" s="8"/>
      <c r="U1434" s="10"/>
      <c r="V1434" s="8"/>
      <c r="W1434" s="8"/>
      <c r="X1434" s="8"/>
      <c r="Y1434" s="8"/>
      <c r="Z1434" s="10"/>
      <c r="AA1434" s="8"/>
    </row>
    <row r="1435" spans="1:27">
      <c r="A1435" s="14"/>
      <c r="B1435" s="2"/>
      <c r="C1435" s="2"/>
      <c r="D1435" s="2"/>
      <c r="E1435" s="2"/>
      <c r="F1435" s="15"/>
      <c r="G1435" s="8"/>
      <c r="H1435" s="8"/>
      <c r="I1435" s="8"/>
      <c r="J1435" s="8"/>
      <c r="K1435" s="10"/>
      <c r="L1435" s="8"/>
      <c r="M1435" s="8"/>
      <c r="N1435" s="8"/>
      <c r="O1435" s="8"/>
      <c r="P1435" s="10"/>
      <c r="Q1435" s="8"/>
      <c r="R1435" s="8"/>
      <c r="S1435" s="8"/>
      <c r="T1435" s="8"/>
      <c r="U1435" s="10"/>
      <c r="V1435" s="8"/>
      <c r="W1435" s="8"/>
      <c r="X1435" s="8"/>
      <c r="Y1435" s="8"/>
      <c r="Z1435" s="10"/>
      <c r="AA1435" s="8"/>
    </row>
    <row r="1436" spans="1:27">
      <c r="A1436" s="14"/>
      <c r="B1436" s="2"/>
      <c r="C1436" s="2"/>
      <c r="D1436" s="2"/>
      <c r="E1436" s="2"/>
      <c r="F1436" s="15"/>
      <c r="G1436" s="8"/>
      <c r="H1436" s="8"/>
      <c r="I1436" s="8"/>
      <c r="J1436" s="8"/>
      <c r="K1436" s="10"/>
      <c r="L1436" s="8"/>
      <c r="M1436" s="8"/>
      <c r="N1436" s="8"/>
      <c r="O1436" s="8"/>
      <c r="P1436" s="10"/>
      <c r="Q1436" s="8"/>
      <c r="R1436" s="8"/>
      <c r="S1436" s="8"/>
      <c r="T1436" s="8"/>
      <c r="U1436" s="10"/>
      <c r="V1436" s="8"/>
      <c r="W1436" s="8"/>
      <c r="X1436" s="8"/>
      <c r="Y1436" s="8"/>
      <c r="Z1436" s="10"/>
      <c r="AA1436" s="8"/>
    </row>
    <row r="1437" spans="1:27">
      <c r="A1437" s="14"/>
      <c r="B1437" s="2"/>
      <c r="C1437" s="2"/>
      <c r="D1437" s="2"/>
      <c r="E1437" s="2"/>
      <c r="F1437" s="15"/>
      <c r="G1437" s="9"/>
      <c r="H1437" s="9"/>
      <c r="I1437" s="9"/>
      <c r="J1437" s="9"/>
      <c r="K1437" s="11"/>
      <c r="L1437" s="9"/>
      <c r="M1437" s="9"/>
      <c r="N1437" s="9"/>
      <c r="O1437" s="9"/>
      <c r="P1437" s="11"/>
      <c r="Q1437" s="9"/>
      <c r="R1437" s="9"/>
      <c r="S1437" s="9"/>
      <c r="T1437" s="9"/>
      <c r="U1437" s="11"/>
      <c r="V1437" s="9"/>
      <c r="W1437" s="9"/>
      <c r="X1437" s="9"/>
      <c r="Y1437" s="9"/>
      <c r="Z1437" s="11"/>
      <c r="AA1437" s="9"/>
    </row>
    <row r="1438" spans="1:27">
      <c r="A1438" s="14"/>
      <c r="B1438" s="2"/>
      <c r="C1438" s="2"/>
      <c r="D1438" s="2"/>
      <c r="E1438" s="2"/>
      <c r="F1438" s="15"/>
      <c r="G1438" s="9"/>
      <c r="H1438" s="9"/>
      <c r="I1438" s="9"/>
      <c r="J1438" s="9"/>
      <c r="K1438" s="11"/>
      <c r="L1438" s="9"/>
      <c r="M1438" s="9"/>
      <c r="N1438" s="9"/>
      <c r="O1438" s="9"/>
      <c r="P1438" s="11"/>
      <c r="Q1438" s="9"/>
      <c r="R1438" s="9"/>
      <c r="S1438" s="9"/>
      <c r="T1438" s="9"/>
      <c r="U1438" s="11"/>
      <c r="V1438" s="9"/>
      <c r="W1438" s="9"/>
      <c r="X1438" s="9"/>
      <c r="Y1438" s="9"/>
      <c r="Z1438" s="11"/>
      <c r="AA1438" s="9"/>
    </row>
    <row r="1439" spans="1:27">
      <c r="A1439" s="14"/>
      <c r="B1439" s="2"/>
      <c r="C1439" s="2"/>
      <c r="D1439" s="2"/>
      <c r="E1439" s="2"/>
      <c r="F1439" s="15"/>
      <c r="G1439" s="9"/>
      <c r="H1439" s="9"/>
      <c r="I1439" s="9"/>
      <c r="J1439" s="9"/>
      <c r="K1439" s="11"/>
      <c r="L1439" s="9"/>
      <c r="M1439" s="9"/>
      <c r="N1439" s="9"/>
      <c r="O1439" s="9"/>
      <c r="P1439" s="11"/>
      <c r="Q1439" s="9"/>
      <c r="R1439" s="9"/>
      <c r="S1439" s="9"/>
      <c r="T1439" s="9"/>
      <c r="U1439" s="11"/>
      <c r="V1439" s="9"/>
      <c r="W1439" s="9"/>
      <c r="X1439" s="9"/>
      <c r="Y1439" s="9"/>
      <c r="Z1439" s="11"/>
      <c r="AA1439" s="9"/>
    </row>
    <row r="1440" spans="1:27">
      <c r="A1440" s="14"/>
      <c r="B1440" s="2"/>
      <c r="C1440" s="2"/>
      <c r="D1440" s="2"/>
      <c r="E1440" s="2"/>
      <c r="F1440" s="15"/>
      <c r="G1440" s="9"/>
      <c r="H1440" s="9"/>
      <c r="I1440" s="9"/>
      <c r="J1440" s="9"/>
      <c r="K1440" s="11"/>
      <c r="L1440" s="9"/>
      <c r="M1440" s="9"/>
      <c r="N1440" s="9"/>
      <c r="O1440" s="9"/>
      <c r="P1440" s="11"/>
      <c r="Q1440" s="9"/>
      <c r="R1440" s="9"/>
      <c r="S1440" s="9"/>
      <c r="T1440" s="9"/>
      <c r="U1440" s="11"/>
      <c r="V1440" s="9"/>
      <c r="W1440" s="9"/>
      <c r="X1440" s="9"/>
      <c r="Y1440" s="9"/>
      <c r="Z1440" s="11"/>
      <c r="AA1440" s="9"/>
    </row>
    <row r="1441" spans="1:27">
      <c r="A1441" s="14"/>
      <c r="B1441" s="2"/>
      <c r="C1441" s="2"/>
      <c r="D1441" s="2"/>
      <c r="E1441" s="2"/>
      <c r="F1441" s="15"/>
      <c r="G1441" s="9"/>
      <c r="H1441" s="9"/>
      <c r="I1441" s="9"/>
      <c r="J1441" s="9"/>
      <c r="K1441" s="11"/>
      <c r="L1441" s="9"/>
      <c r="M1441" s="9"/>
      <c r="N1441" s="9"/>
      <c r="O1441" s="9"/>
      <c r="P1441" s="11"/>
      <c r="Q1441" s="9"/>
      <c r="R1441" s="9"/>
      <c r="S1441" s="9"/>
      <c r="T1441" s="9"/>
      <c r="U1441" s="11"/>
      <c r="V1441" s="9"/>
      <c r="W1441" s="9"/>
      <c r="X1441" s="9"/>
      <c r="Y1441" s="9"/>
      <c r="Z1441" s="11"/>
      <c r="AA1441" s="9"/>
    </row>
    <row r="1442" spans="1:27">
      <c r="A1442" s="14"/>
      <c r="B1442" s="2"/>
      <c r="C1442" s="2"/>
      <c r="D1442" s="2"/>
      <c r="E1442" s="2"/>
      <c r="F1442" s="15"/>
      <c r="G1442" s="8"/>
      <c r="H1442" s="8"/>
      <c r="I1442" s="8"/>
      <c r="J1442" s="8"/>
      <c r="K1442" s="10"/>
      <c r="L1442" s="8"/>
      <c r="M1442" s="8"/>
      <c r="N1442" s="8"/>
      <c r="O1442" s="8"/>
      <c r="P1442" s="10"/>
      <c r="Q1442" s="8"/>
      <c r="R1442" s="8"/>
      <c r="S1442" s="8"/>
      <c r="T1442" s="8"/>
      <c r="U1442" s="10"/>
      <c r="V1442" s="8"/>
      <c r="W1442" s="8"/>
      <c r="X1442" s="8"/>
      <c r="Y1442" s="8"/>
      <c r="Z1442" s="10"/>
      <c r="AA1442" s="8"/>
    </row>
    <row r="1443" spans="1:27">
      <c r="A1443" s="14"/>
      <c r="B1443" s="2"/>
      <c r="C1443" s="2"/>
      <c r="D1443" s="2"/>
      <c r="E1443" s="2"/>
      <c r="F1443" s="15"/>
      <c r="G1443" s="8"/>
      <c r="H1443" s="8"/>
      <c r="I1443" s="8"/>
      <c r="J1443" s="8"/>
      <c r="K1443" s="10"/>
      <c r="L1443" s="8"/>
      <c r="M1443" s="8"/>
      <c r="N1443" s="8"/>
      <c r="O1443" s="8"/>
      <c r="P1443" s="10"/>
      <c r="Q1443" s="8"/>
      <c r="R1443" s="8"/>
      <c r="S1443" s="8"/>
      <c r="T1443" s="8"/>
      <c r="U1443" s="10"/>
      <c r="V1443" s="8"/>
      <c r="W1443" s="8"/>
      <c r="X1443" s="8"/>
      <c r="Y1443" s="8"/>
      <c r="Z1443" s="10"/>
      <c r="AA1443" s="8"/>
    </row>
    <row r="1444" spans="1:27">
      <c r="A1444" s="14"/>
      <c r="B1444" s="2"/>
      <c r="C1444" s="2"/>
      <c r="D1444" s="2"/>
      <c r="E1444" s="2"/>
      <c r="F1444" s="15"/>
      <c r="G1444" s="8"/>
      <c r="H1444" s="8"/>
      <c r="I1444" s="8"/>
      <c r="J1444" s="8"/>
      <c r="K1444" s="10"/>
      <c r="L1444" s="8"/>
      <c r="M1444" s="8"/>
      <c r="N1444" s="8"/>
      <c r="O1444" s="8"/>
      <c r="P1444" s="10"/>
      <c r="Q1444" s="8"/>
      <c r="R1444" s="8"/>
      <c r="S1444" s="8"/>
      <c r="T1444" s="8"/>
      <c r="U1444" s="10"/>
      <c r="V1444" s="8"/>
      <c r="W1444" s="8"/>
      <c r="X1444" s="8"/>
      <c r="Y1444" s="8"/>
      <c r="Z1444" s="10"/>
      <c r="AA1444" s="8"/>
    </row>
    <row r="1445" spans="1:27">
      <c r="A1445" s="14"/>
      <c r="B1445" s="2"/>
      <c r="C1445" s="2"/>
      <c r="D1445" s="2"/>
      <c r="E1445" s="2"/>
      <c r="F1445" s="15"/>
      <c r="G1445" s="8"/>
      <c r="H1445" s="8"/>
      <c r="I1445" s="8"/>
      <c r="J1445" s="8"/>
      <c r="K1445" s="10"/>
      <c r="L1445" s="8"/>
      <c r="M1445" s="8"/>
      <c r="N1445" s="8"/>
      <c r="O1445" s="8"/>
      <c r="P1445" s="10"/>
      <c r="Q1445" s="8"/>
      <c r="R1445" s="8"/>
      <c r="S1445" s="8"/>
      <c r="T1445" s="8"/>
      <c r="U1445" s="10"/>
      <c r="V1445" s="8"/>
      <c r="W1445" s="8"/>
      <c r="X1445" s="8"/>
      <c r="Y1445" s="8"/>
      <c r="Z1445" s="10"/>
      <c r="AA1445" s="8"/>
    </row>
    <row r="1446" spans="1:27">
      <c r="A1446" s="14"/>
      <c r="B1446" s="2"/>
      <c r="C1446" s="2"/>
      <c r="D1446" s="2"/>
      <c r="E1446" s="2"/>
      <c r="F1446" s="15"/>
      <c r="G1446" s="8"/>
      <c r="H1446" s="8"/>
      <c r="I1446" s="8"/>
      <c r="J1446" s="8"/>
      <c r="K1446" s="10"/>
      <c r="L1446" s="8"/>
      <c r="M1446" s="8"/>
      <c r="N1446" s="8"/>
      <c r="O1446" s="8"/>
      <c r="P1446" s="10"/>
      <c r="Q1446" s="8"/>
      <c r="R1446" s="8"/>
      <c r="S1446" s="8"/>
      <c r="T1446" s="8"/>
      <c r="U1446" s="10"/>
      <c r="V1446" s="8"/>
      <c r="W1446" s="8"/>
      <c r="X1446" s="8"/>
      <c r="Y1446" s="8"/>
      <c r="Z1446" s="10"/>
      <c r="AA1446" s="8"/>
    </row>
    <row r="1447" spans="1:27">
      <c r="A1447" s="14"/>
      <c r="B1447" s="2"/>
      <c r="C1447" s="2"/>
      <c r="D1447" s="2"/>
      <c r="E1447" s="2"/>
      <c r="F1447" s="15"/>
      <c r="G1447" s="9"/>
      <c r="H1447" s="9"/>
      <c r="I1447" s="9"/>
      <c r="J1447" s="9"/>
      <c r="K1447" s="11"/>
      <c r="L1447" s="9"/>
      <c r="M1447" s="9"/>
      <c r="N1447" s="9"/>
      <c r="O1447" s="9"/>
      <c r="P1447" s="11"/>
      <c r="Q1447" s="9"/>
      <c r="R1447" s="9"/>
      <c r="S1447" s="9"/>
      <c r="T1447" s="9"/>
      <c r="U1447" s="11"/>
      <c r="V1447" s="9"/>
      <c r="W1447" s="9"/>
      <c r="X1447" s="9"/>
      <c r="Y1447" s="9"/>
      <c r="Z1447" s="11"/>
      <c r="AA1447" s="9"/>
    </row>
    <row r="1448" spans="1:27">
      <c r="A1448" s="14"/>
      <c r="B1448" s="2"/>
      <c r="C1448" s="2"/>
      <c r="D1448" s="2"/>
      <c r="E1448" s="2"/>
      <c r="F1448" s="15"/>
      <c r="G1448" s="9"/>
      <c r="H1448" s="9"/>
      <c r="I1448" s="9"/>
      <c r="J1448" s="9"/>
      <c r="K1448" s="11"/>
      <c r="L1448" s="9"/>
      <c r="M1448" s="9"/>
      <c r="N1448" s="9"/>
      <c r="O1448" s="9"/>
      <c r="P1448" s="11"/>
      <c r="Q1448" s="9"/>
      <c r="R1448" s="9"/>
      <c r="S1448" s="9"/>
      <c r="T1448" s="9"/>
      <c r="U1448" s="11"/>
      <c r="V1448" s="9"/>
      <c r="W1448" s="9"/>
      <c r="X1448" s="9"/>
      <c r="Y1448" s="9"/>
      <c r="Z1448" s="11"/>
      <c r="AA1448" s="9"/>
    </row>
    <row r="1449" spans="1:27">
      <c r="A1449" s="14"/>
      <c r="B1449" s="2"/>
      <c r="C1449" s="2"/>
      <c r="D1449" s="2"/>
      <c r="E1449" s="2"/>
      <c r="F1449" s="15"/>
      <c r="G1449" s="9"/>
      <c r="H1449" s="9"/>
      <c r="I1449" s="9"/>
      <c r="J1449" s="9"/>
      <c r="K1449" s="11"/>
      <c r="L1449" s="9"/>
      <c r="M1449" s="9"/>
      <c r="N1449" s="9"/>
      <c r="O1449" s="9"/>
      <c r="P1449" s="11"/>
      <c r="Q1449" s="9"/>
      <c r="R1449" s="9"/>
      <c r="S1449" s="9"/>
      <c r="T1449" s="9"/>
      <c r="U1449" s="11"/>
      <c r="V1449" s="9"/>
      <c r="W1449" s="9"/>
      <c r="X1449" s="9"/>
      <c r="Y1449" s="9"/>
      <c r="Z1449" s="11"/>
      <c r="AA1449" s="9"/>
    </row>
    <row r="1450" spans="1:27">
      <c r="A1450" s="14"/>
      <c r="B1450" s="2"/>
      <c r="C1450" s="2"/>
      <c r="D1450" s="2"/>
      <c r="E1450" s="2"/>
      <c r="F1450" s="15"/>
      <c r="G1450" s="9"/>
      <c r="H1450" s="9"/>
      <c r="I1450" s="9"/>
      <c r="J1450" s="9"/>
      <c r="K1450" s="11"/>
      <c r="L1450" s="9"/>
      <c r="M1450" s="9"/>
      <c r="N1450" s="9"/>
      <c r="O1450" s="9"/>
      <c r="P1450" s="11"/>
      <c r="Q1450" s="9"/>
      <c r="R1450" s="9"/>
      <c r="S1450" s="9"/>
      <c r="T1450" s="9"/>
      <c r="U1450" s="11"/>
      <c r="V1450" s="9"/>
      <c r="W1450" s="9"/>
      <c r="X1450" s="9"/>
      <c r="Y1450" s="9"/>
      <c r="Z1450" s="11"/>
      <c r="AA1450" s="9"/>
    </row>
    <row r="1451" spans="1:27">
      <c r="A1451" s="14"/>
      <c r="B1451" s="2"/>
      <c r="C1451" s="2"/>
      <c r="D1451" s="2"/>
      <c r="E1451" s="2"/>
      <c r="F1451" s="15"/>
      <c r="G1451" s="9"/>
      <c r="H1451" s="9"/>
      <c r="I1451" s="9"/>
      <c r="J1451" s="9"/>
      <c r="K1451" s="11"/>
      <c r="L1451" s="9"/>
      <c r="M1451" s="9"/>
      <c r="N1451" s="9"/>
      <c r="O1451" s="9"/>
      <c r="P1451" s="11"/>
      <c r="Q1451" s="9"/>
      <c r="R1451" s="9"/>
      <c r="S1451" s="9"/>
      <c r="T1451" s="9"/>
      <c r="U1451" s="11"/>
      <c r="V1451" s="9"/>
      <c r="W1451" s="9"/>
      <c r="X1451" s="9"/>
      <c r="Y1451" s="9"/>
      <c r="Z1451" s="11"/>
      <c r="AA1451" s="9"/>
    </row>
    <row r="1452" spans="1:27">
      <c r="A1452" s="14"/>
      <c r="B1452" s="2"/>
      <c r="C1452" s="2"/>
      <c r="D1452" s="2"/>
      <c r="E1452" s="2"/>
      <c r="F1452" s="15"/>
      <c r="G1452" s="8"/>
      <c r="H1452" s="8"/>
      <c r="I1452" s="8"/>
      <c r="J1452" s="8"/>
      <c r="K1452" s="10"/>
      <c r="L1452" s="8"/>
      <c r="M1452" s="8"/>
      <c r="N1452" s="8"/>
      <c r="O1452" s="8"/>
      <c r="P1452" s="10"/>
      <c r="Q1452" s="8"/>
      <c r="R1452" s="8"/>
      <c r="S1452" s="8"/>
      <c r="T1452" s="8"/>
      <c r="U1452" s="10"/>
      <c r="V1452" s="8"/>
      <c r="W1452" s="8"/>
      <c r="X1452" s="8"/>
      <c r="Y1452" s="8"/>
      <c r="Z1452" s="10"/>
      <c r="AA1452" s="8"/>
    </row>
    <row r="1453" spans="1:27">
      <c r="A1453" s="14"/>
      <c r="B1453" s="2"/>
      <c r="C1453" s="2"/>
      <c r="D1453" s="2"/>
      <c r="E1453" s="2"/>
      <c r="F1453" s="15"/>
      <c r="G1453" s="8"/>
      <c r="H1453" s="8"/>
      <c r="I1453" s="8"/>
      <c r="J1453" s="8"/>
      <c r="K1453" s="10"/>
      <c r="L1453" s="8"/>
      <c r="M1453" s="8"/>
      <c r="N1453" s="8"/>
      <c r="O1453" s="8"/>
      <c r="P1453" s="10"/>
      <c r="Q1453" s="8"/>
      <c r="R1453" s="8"/>
      <c r="S1453" s="8"/>
      <c r="T1453" s="8"/>
      <c r="U1453" s="10"/>
      <c r="V1453" s="8"/>
      <c r="W1453" s="8"/>
      <c r="X1453" s="8"/>
      <c r="Y1453" s="8"/>
      <c r="Z1453" s="10"/>
      <c r="AA1453" s="8"/>
    </row>
    <row r="1454" spans="1:27">
      <c r="A1454" s="14"/>
      <c r="B1454" s="2"/>
      <c r="C1454" s="2"/>
      <c r="D1454" s="2"/>
      <c r="E1454" s="2"/>
      <c r="F1454" s="15"/>
      <c r="G1454" s="8"/>
      <c r="H1454" s="8"/>
      <c r="I1454" s="8"/>
      <c r="J1454" s="8"/>
      <c r="K1454" s="10"/>
      <c r="L1454" s="8"/>
      <c r="M1454" s="8"/>
      <c r="N1454" s="8"/>
      <c r="O1454" s="8"/>
      <c r="P1454" s="10"/>
      <c r="Q1454" s="8"/>
      <c r="R1454" s="8"/>
      <c r="S1454" s="8"/>
      <c r="T1454" s="8"/>
      <c r="U1454" s="10"/>
      <c r="V1454" s="8"/>
      <c r="W1454" s="8"/>
      <c r="X1454" s="8"/>
      <c r="Y1454" s="8"/>
      <c r="Z1454" s="10"/>
      <c r="AA1454" s="8"/>
    </row>
    <row r="1455" spans="1:27">
      <c r="A1455" s="14"/>
      <c r="B1455" s="2"/>
      <c r="C1455" s="2"/>
      <c r="D1455" s="2"/>
      <c r="E1455" s="2"/>
      <c r="F1455" s="15"/>
      <c r="G1455" s="8"/>
      <c r="H1455" s="8"/>
      <c r="I1455" s="8"/>
      <c r="J1455" s="8"/>
      <c r="K1455" s="10"/>
      <c r="L1455" s="8"/>
      <c r="M1455" s="8"/>
      <c r="N1455" s="8"/>
      <c r="O1455" s="8"/>
      <c r="P1455" s="10"/>
      <c r="Q1455" s="8"/>
      <c r="R1455" s="8"/>
      <c r="S1455" s="8"/>
      <c r="T1455" s="8"/>
      <c r="U1455" s="10"/>
      <c r="V1455" s="8"/>
      <c r="W1455" s="8"/>
      <c r="X1455" s="8"/>
      <c r="Y1455" s="8"/>
      <c r="Z1455" s="10"/>
      <c r="AA1455" s="8"/>
    </row>
    <row r="1456" spans="1:27">
      <c r="A1456" s="14"/>
      <c r="B1456" s="2"/>
      <c r="C1456" s="2"/>
      <c r="D1456" s="2"/>
      <c r="E1456" s="2"/>
      <c r="F1456" s="15"/>
      <c r="G1456" s="8"/>
      <c r="H1456" s="8"/>
      <c r="I1456" s="8"/>
      <c r="J1456" s="8"/>
      <c r="K1456" s="10"/>
      <c r="L1456" s="8"/>
      <c r="M1456" s="8"/>
      <c r="N1456" s="8"/>
      <c r="O1456" s="8"/>
      <c r="P1456" s="10"/>
      <c r="Q1456" s="8"/>
      <c r="R1456" s="8"/>
      <c r="S1456" s="8"/>
      <c r="T1456" s="8"/>
      <c r="U1456" s="10"/>
      <c r="V1456" s="8"/>
      <c r="W1456" s="8"/>
      <c r="X1456" s="8"/>
      <c r="Y1456" s="8"/>
      <c r="Z1456" s="10"/>
      <c r="AA1456" s="8"/>
    </row>
    <row r="1457" spans="1:27">
      <c r="A1457" s="14"/>
      <c r="B1457" s="2"/>
      <c r="C1457" s="2"/>
      <c r="D1457" s="2"/>
      <c r="E1457" s="2"/>
      <c r="F1457" s="15"/>
      <c r="G1457" s="9"/>
      <c r="H1457" s="9"/>
      <c r="I1457" s="9"/>
      <c r="J1457" s="9"/>
      <c r="K1457" s="11"/>
      <c r="L1457" s="9"/>
      <c r="M1457" s="9"/>
      <c r="N1457" s="9"/>
      <c r="O1457" s="9"/>
      <c r="P1457" s="11"/>
      <c r="Q1457" s="9"/>
      <c r="R1457" s="9"/>
      <c r="S1457" s="9"/>
      <c r="T1457" s="9"/>
      <c r="U1457" s="11"/>
      <c r="V1457" s="9"/>
      <c r="W1457" s="9"/>
      <c r="X1457" s="9"/>
      <c r="Y1457" s="9"/>
      <c r="Z1457" s="11"/>
      <c r="AA1457" s="9"/>
    </row>
    <row r="1458" spans="1:27">
      <c r="A1458" s="14"/>
      <c r="B1458" s="2"/>
      <c r="C1458" s="2"/>
      <c r="D1458" s="2"/>
      <c r="E1458" s="2"/>
      <c r="F1458" s="15"/>
      <c r="G1458" s="9"/>
      <c r="H1458" s="9"/>
      <c r="I1458" s="9"/>
      <c r="J1458" s="9"/>
      <c r="K1458" s="11"/>
      <c r="L1458" s="9"/>
      <c r="M1458" s="9"/>
      <c r="N1458" s="9"/>
      <c r="O1458" s="9"/>
      <c r="P1458" s="11"/>
      <c r="Q1458" s="9"/>
      <c r="R1458" s="9"/>
      <c r="S1458" s="9"/>
      <c r="T1458" s="9"/>
      <c r="U1458" s="11"/>
      <c r="V1458" s="9"/>
      <c r="W1458" s="9"/>
      <c r="X1458" s="9"/>
      <c r="Y1458" s="9"/>
      <c r="Z1458" s="11"/>
      <c r="AA1458" s="9"/>
    </row>
    <row r="1459" spans="1:27">
      <c r="A1459" s="14"/>
      <c r="B1459" s="2"/>
      <c r="C1459" s="2"/>
      <c r="D1459" s="2"/>
      <c r="E1459" s="2"/>
      <c r="F1459" s="15"/>
      <c r="G1459" s="9"/>
      <c r="H1459" s="9"/>
      <c r="I1459" s="9"/>
      <c r="J1459" s="9"/>
      <c r="K1459" s="11"/>
      <c r="L1459" s="9"/>
      <c r="M1459" s="9"/>
      <c r="N1459" s="9"/>
      <c r="O1459" s="9"/>
      <c r="P1459" s="11"/>
      <c r="Q1459" s="9"/>
      <c r="R1459" s="9"/>
      <c r="S1459" s="9"/>
      <c r="T1459" s="9"/>
      <c r="U1459" s="11"/>
      <c r="V1459" s="9"/>
      <c r="W1459" s="9"/>
      <c r="X1459" s="9"/>
      <c r="Y1459" s="9"/>
      <c r="Z1459" s="11"/>
      <c r="AA1459" s="9"/>
    </row>
    <row r="1460" spans="1:27">
      <c r="A1460" s="14"/>
      <c r="B1460" s="2"/>
      <c r="C1460" s="2"/>
      <c r="D1460" s="2"/>
      <c r="E1460" s="2"/>
      <c r="F1460" s="15"/>
      <c r="G1460" s="9"/>
      <c r="H1460" s="9"/>
      <c r="I1460" s="9"/>
      <c r="J1460" s="9"/>
      <c r="K1460" s="11"/>
      <c r="L1460" s="9"/>
      <c r="M1460" s="9"/>
      <c r="N1460" s="9"/>
      <c r="O1460" s="9"/>
      <c r="P1460" s="11"/>
      <c r="Q1460" s="9"/>
      <c r="R1460" s="9"/>
      <c r="S1460" s="9"/>
      <c r="T1460" s="9"/>
      <c r="U1460" s="11"/>
      <c r="V1460" s="9"/>
      <c r="W1460" s="9"/>
      <c r="X1460" s="9"/>
      <c r="Y1460" s="9"/>
      <c r="Z1460" s="11"/>
      <c r="AA1460" s="9"/>
    </row>
    <row r="1461" spans="1:27">
      <c r="A1461" s="14"/>
      <c r="B1461" s="2"/>
      <c r="C1461" s="2"/>
      <c r="D1461" s="2"/>
      <c r="E1461" s="2"/>
      <c r="F1461" s="15"/>
      <c r="G1461" s="9"/>
      <c r="H1461" s="9"/>
      <c r="I1461" s="9"/>
      <c r="J1461" s="9"/>
      <c r="K1461" s="11"/>
      <c r="L1461" s="9"/>
      <c r="M1461" s="9"/>
      <c r="N1461" s="9"/>
      <c r="O1461" s="9"/>
      <c r="P1461" s="11"/>
      <c r="Q1461" s="9"/>
      <c r="R1461" s="9"/>
      <c r="S1461" s="9"/>
      <c r="T1461" s="9"/>
      <c r="U1461" s="11"/>
      <c r="V1461" s="9"/>
      <c r="W1461" s="9"/>
      <c r="X1461" s="9"/>
      <c r="Y1461" s="9"/>
      <c r="Z1461" s="11"/>
      <c r="AA1461" s="9"/>
    </row>
    <row r="1462" spans="1:27">
      <c r="A1462" s="14"/>
      <c r="B1462" s="2"/>
      <c r="C1462" s="2"/>
      <c r="D1462" s="2"/>
      <c r="E1462" s="2"/>
      <c r="F1462" s="15"/>
      <c r="G1462" s="8"/>
      <c r="H1462" s="8"/>
      <c r="I1462" s="8"/>
      <c r="J1462" s="8"/>
      <c r="K1462" s="10"/>
      <c r="L1462" s="8"/>
      <c r="M1462" s="8"/>
      <c r="N1462" s="8"/>
      <c r="O1462" s="8"/>
      <c r="P1462" s="10"/>
      <c r="Q1462" s="8"/>
      <c r="R1462" s="8"/>
      <c r="S1462" s="8"/>
      <c r="T1462" s="8"/>
      <c r="U1462" s="10"/>
      <c r="V1462" s="8"/>
      <c r="W1462" s="8"/>
      <c r="X1462" s="8"/>
      <c r="Y1462" s="8"/>
      <c r="Z1462" s="10"/>
      <c r="AA1462" s="8"/>
    </row>
    <row r="1463" spans="1:27">
      <c r="A1463" s="14"/>
      <c r="B1463" s="2"/>
      <c r="C1463" s="2"/>
      <c r="D1463" s="2"/>
      <c r="E1463" s="2"/>
      <c r="F1463" s="15"/>
      <c r="G1463" s="8"/>
      <c r="H1463" s="8"/>
      <c r="I1463" s="8"/>
      <c r="J1463" s="8"/>
      <c r="K1463" s="10"/>
      <c r="L1463" s="8"/>
      <c r="M1463" s="8"/>
      <c r="N1463" s="8"/>
      <c r="O1463" s="8"/>
      <c r="P1463" s="10"/>
      <c r="Q1463" s="8"/>
      <c r="R1463" s="8"/>
      <c r="S1463" s="8"/>
      <c r="T1463" s="8"/>
      <c r="U1463" s="10"/>
      <c r="V1463" s="8"/>
      <c r="W1463" s="8"/>
      <c r="X1463" s="8"/>
      <c r="Y1463" s="8"/>
      <c r="Z1463" s="10"/>
      <c r="AA1463" s="8"/>
    </row>
    <row r="1464" spans="1:27">
      <c r="A1464" s="14"/>
      <c r="B1464" s="2"/>
      <c r="C1464" s="2"/>
      <c r="D1464" s="2"/>
      <c r="E1464" s="2"/>
      <c r="F1464" s="15"/>
      <c r="G1464" s="8"/>
      <c r="H1464" s="8"/>
      <c r="I1464" s="8"/>
      <c r="J1464" s="8"/>
      <c r="K1464" s="10"/>
      <c r="L1464" s="8"/>
      <c r="M1464" s="8"/>
      <c r="N1464" s="8"/>
      <c r="O1464" s="8"/>
      <c r="P1464" s="10"/>
      <c r="Q1464" s="8"/>
      <c r="R1464" s="8"/>
      <c r="S1464" s="8"/>
      <c r="T1464" s="8"/>
      <c r="U1464" s="10"/>
      <c r="V1464" s="8"/>
      <c r="W1464" s="8"/>
      <c r="X1464" s="8"/>
      <c r="Y1464" s="8"/>
      <c r="Z1464" s="10"/>
      <c r="AA1464" s="8"/>
    </row>
    <row r="1465" spans="1:27">
      <c r="A1465" s="14"/>
      <c r="B1465" s="2"/>
      <c r="C1465" s="2"/>
      <c r="D1465" s="2"/>
      <c r="E1465" s="2"/>
      <c r="F1465" s="15"/>
      <c r="G1465" s="8"/>
      <c r="H1465" s="8"/>
      <c r="I1465" s="8"/>
      <c r="J1465" s="8"/>
      <c r="K1465" s="10"/>
      <c r="L1465" s="8"/>
      <c r="M1465" s="8"/>
      <c r="N1465" s="8"/>
      <c r="O1465" s="8"/>
      <c r="P1465" s="10"/>
      <c r="Q1465" s="8"/>
      <c r="R1465" s="8"/>
      <c r="S1465" s="8"/>
      <c r="T1465" s="8"/>
      <c r="U1465" s="10"/>
      <c r="V1465" s="8"/>
      <c r="W1465" s="8"/>
      <c r="X1465" s="8"/>
      <c r="Y1465" s="8"/>
      <c r="Z1465" s="10"/>
      <c r="AA1465" s="8"/>
    </row>
    <row r="1466" spans="1:27">
      <c r="A1466" s="14"/>
      <c r="B1466" s="2"/>
      <c r="C1466" s="2"/>
      <c r="D1466" s="2"/>
      <c r="E1466" s="2"/>
      <c r="F1466" s="15"/>
      <c r="G1466" s="8"/>
      <c r="H1466" s="8"/>
      <c r="I1466" s="8"/>
      <c r="J1466" s="8"/>
      <c r="K1466" s="10"/>
      <c r="L1466" s="8"/>
      <c r="M1466" s="8"/>
      <c r="N1466" s="8"/>
      <c r="O1466" s="8"/>
      <c r="P1466" s="10"/>
      <c r="Q1466" s="8"/>
      <c r="R1466" s="8"/>
      <c r="S1466" s="8"/>
      <c r="T1466" s="8"/>
      <c r="U1466" s="10"/>
      <c r="V1466" s="8"/>
      <c r="W1466" s="8"/>
      <c r="X1466" s="8"/>
      <c r="Y1466" s="8"/>
      <c r="Z1466" s="10"/>
      <c r="AA1466" s="8"/>
    </row>
    <row r="1467" spans="1:27">
      <c r="A1467" s="14"/>
      <c r="B1467" s="2"/>
      <c r="C1467" s="2"/>
      <c r="D1467" s="2"/>
      <c r="E1467" s="2"/>
      <c r="F1467" s="15"/>
      <c r="G1467" s="9"/>
      <c r="H1467" s="9"/>
      <c r="I1467" s="9"/>
      <c r="J1467" s="9"/>
      <c r="K1467" s="11"/>
      <c r="L1467" s="9"/>
      <c r="M1467" s="9"/>
      <c r="N1467" s="9"/>
      <c r="O1467" s="9"/>
      <c r="P1467" s="11"/>
      <c r="Q1467" s="9"/>
      <c r="R1467" s="9"/>
      <c r="S1467" s="9"/>
      <c r="T1467" s="9"/>
      <c r="U1467" s="11"/>
      <c r="V1467" s="9"/>
      <c r="W1467" s="9"/>
      <c r="X1467" s="9"/>
      <c r="Y1467" s="9"/>
      <c r="Z1467" s="11"/>
      <c r="AA1467" s="9"/>
    </row>
    <row r="1468" spans="1:27">
      <c r="A1468" s="14"/>
      <c r="B1468" s="2"/>
      <c r="C1468" s="2"/>
      <c r="D1468" s="2"/>
      <c r="E1468" s="2"/>
      <c r="F1468" s="15"/>
      <c r="G1468" s="9"/>
      <c r="H1468" s="9"/>
      <c r="I1468" s="9"/>
      <c r="J1468" s="9"/>
      <c r="K1468" s="11"/>
      <c r="L1468" s="9"/>
      <c r="M1468" s="9"/>
      <c r="N1468" s="9"/>
      <c r="O1468" s="9"/>
      <c r="P1468" s="11"/>
      <c r="Q1468" s="9"/>
      <c r="R1468" s="9"/>
      <c r="S1468" s="9"/>
      <c r="T1468" s="9"/>
      <c r="U1468" s="11"/>
      <c r="V1468" s="9"/>
      <c r="W1468" s="9"/>
      <c r="X1468" s="9"/>
      <c r="Y1468" s="9"/>
      <c r="Z1468" s="11"/>
      <c r="AA1468" s="9"/>
    </row>
    <row r="1469" spans="1:27">
      <c r="A1469" s="14"/>
      <c r="B1469" s="2"/>
      <c r="C1469" s="2"/>
      <c r="D1469" s="2"/>
      <c r="E1469" s="2"/>
      <c r="F1469" s="15"/>
      <c r="G1469" s="9"/>
      <c r="H1469" s="9"/>
      <c r="I1469" s="9"/>
      <c r="J1469" s="9"/>
      <c r="K1469" s="11"/>
      <c r="L1469" s="9"/>
      <c r="M1469" s="9"/>
      <c r="N1469" s="9"/>
      <c r="O1469" s="9"/>
      <c r="P1469" s="11"/>
      <c r="Q1469" s="9"/>
      <c r="R1469" s="9"/>
      <c r="S1469" s="9"/>
      <c r="T1469" s="9"/>
      <c r="U1469" s="11"/>
      <c r="V1469" s="9"/>
      <c r="W1469" s="9"/>
      <c r="X1469" s="9"/>
      <c r="Y1469" s="9"/>
      <c r="Z1469" s="11"/>
      <c r="AA1469" s="9"/>
    </row>
    <row r="1470" spans="1:27">
      <c r="A1470" s="14"/>
      <c r="B1470" s="2"/>
      <c r="C1470" s="2"/>
      <c r="D1470" s="2"/>
      <c r="E1470" s="2"/>
      <c r="F1470" s="15"/>
      <c r="G1470" s="9"/>
      <c r="H1470" s="9"/>
      <c r="I1470" s="9"/>
      <c r="J1470" s="9"/>
      <c r="K1470" s="11"/>
      <c r="L1470" s="9"/>
      <c r="M1470" s="9"/>
      <c r="N1470" s="9"/>
      <c r="O1470" s="9"/>
      <c r="P1470" s="11"/>
      <c r="Q1470" s="9"/>
      <c r="R1470" s="9"/>
      <c r="S1470" s="9"/>
      <c r="T1470" s="9"/>
      <c r="U1470" s="11"/>
      <c r="V1470" s="9"/>
      <c r="W1470" s="9"/>
      <c r="X1470" s="9"/>
      <c r="Y1470" s="9"/>
      <c r="Z1470" s="11"/>
      <c r="AA1470" s="9"/>
    </row>
    <row r="1471" spans="1:27">
      <c r="A1471" s="14"/>
      <c r="B1471" s="2"/>
      <c r="C1471" s="2"/>
      <c r="D1471" s="2"/>
      <c r="E1471" s="2"/>
      <c r="F1471" s="15"/>
      <c r="G1471" s="9"/>
      <c r="H1471" s="9"/>
      <c r="I1471" s="9"/>
      <c r="J1471" s="9"/>
      <c r="K1471" s="11"/>
      <c r="L1471" s="9"/>
      <c r="M1471" s="9"/>
      <c r="N1471" s="9"/>
      <c r="O1471" s="9"/>
      <c r="P1471" s="11"/>
      <c r="Q1471" s="9"/>
      <c r="R1471" s="9"/>
      <c r="S1471" s="9"/>
      <c r="T1471" s="9"/>
      <c r="U1471" s="11"/>
      <c r="V1471" s="9"/>
      <c r="W1471" s="9"/>
      <c r="X1471" s="9"/>
      <c r="Y1471" s="9"/>
      <c r="Z1471" s="11"/>
      <c r="AA1471" s="9"/>
    </row>
    <row r="1472" spans="1:27">
      <c r="A1472" s="14"/>
      <c r="B1472" s="2"/>
      <c r="C1472" s="2"/>
      <c r="D1472" s="2"/>
      <c r="E1472" s="2"/>
      <c r="F1472" s="15"/>
      <c r="G1472" s="8"/>
      <c r="H1472" s="8"/>
      <c r="I1472" s="8"/>
      <c r="J1472" s="8"/>
      <c r="K1472" s="10"/>
      <c r="L1472" s="8"/>
      <c r="M1472" s="8"/>
      <c r="N1472" s="8"/>
      <c r="O1472" s="8"/>
      <c r="P1472" s="10"/>
      <c r="Q1472" s="8"/>
      <c r="R1472" s="8"/>
      <c r="S1472" s="8"/>
      <c r="T1472" s="8"/>
      <c r="U1472" s="10"/>
      <c r="V1472" s="8"/>
      <c r="W1472" s="8"/>
      <c r="X1472" s="8"/>
      <c r="Y1472" s="8"/>
      <c r="Z1472" s="10"/>
      <c r="AA1472" s="8"/>
    </row>
    <row r="1473" spans="1:27">
      <c r="A1473" s="14"/>
      <c r="B1473" s="2"/>
      <c r="C1473" s="2"/>
      <c r="D1473" s="2"/>
      <c r="E1473" s="2"/>
      <c r="F1473" s="15"/>
      <c r="G1473" s="8"/>
      <c r="H1473" s="8"/>
      <c r="I1473" s="8"/>
      <c r="J1473" s="8"/>
      <c r="K1473" s="10"/>
      <c r="L1473" s="8"/>
      <c r="M1473" s="8"/>
      <c r="N1473" s="8"/>
      <c r="O1473" s="8"/>
      <c r="P1473" s="10"/>
      <c r="Q1473" s="8"/>
      <c r="R1473" s="8"/>
      <c r="S1473" s="8"/>
      <c r="T1473" s="8"/>
      <c r="U1473" s="10"/>
      <c r="V1473" s="8"/>
      <c r="W1473" s="8"/>
      <c r="X1473" s="8"/>
      <c r="Y1473" s="8"/>
      <c r="Z1473" s="10"/>
      <c r="AA1473" s="8"/>
    </row>
    <row r="1474" spans="1:27">
      <c r="A1474" s="14"/>
      <c r="B1474" s="2"/>
      <c r="C1474" s="2"/>
      <c r="D1474" s="2"/>
      <c r="E1474" s="2"/>
      <c r="F1474" s="15"/>
      <c r="G1474" s="8"/>
      <c r="H1474" s="8"/>
      <c r="I1474" s="8"/>
      <c r="J1474" s="8"/>
      <c r="K1474" s="10"/>
      <c r="L1474" s="8"/>
      <c r="M1474" s="8"/>
      <c r="N1474" s="8"/>
      <c r="O1474" s="8"/>
      <c r="P1474" s="10"/>
      <c r="Q1474" s="8"/>
      <c r="R1474" s="8"/>
      <c r="S1474" s="8"/>
      <c r="T1474" s="8"/>
      <c r="U1474" s="10"/>
      <c r="V1474" s="8"/>
      <c r="W1474" s="8"/>
      <c r="X1474" s="8"/>
      <c r="Y1474" s="8"/>
      <c r="Z1474" s="10"/>
      <c r="AA1474" s="8"/>
    </row>
    <row r="1475" spans="1:27">
      <c r="A1475" s="14"/>
      <c r="B1475" s="2"/>
      <c r="C1475" s="2"/>
      <c r="D1475" s="2"/>
      <c r="E1475" s="2"/>
      <c r="F1475" s="15"/>
      <c r="G1475" s="8"/>
      <c r="H1475" s="8"/>
      <c r="I1475" s="8"/>
      <c r="J1475" s="8"/>
      <c r="K1475" s="10"/>
      <c r="L1475" s="8"/>
      <c r="M1475" s="8"/>
      <c r="N1475" s="8"/>
      <c r="O1475" s="8"/>
      <c r="P1475" s="10"/>
      <c r="Q1475" s="8"/>
      <c r="R1475" s="8"/>
      <c r="S1475" s="8"/>
      <c r="T1475" s="8"/>
      <c r="U1475" s="10"/>
      <c r="V1475" s="8"/>
      <c r="W1475" s="8"/>
      <c r="X1475" s="8"/>
      <c r="Y1475" s="8"/>
      <c r="Z1475" s="10"/>
      <c r="AA1475" s="8"/>
    </row>
    <row r="1476" spans="1:27">
      <c r="A1476" s="14"/>
      <c r="B1476" s="2"/>
      <c r="C1476" s="2"/>
      <c r="D1476" s="2"/>
      <c r="E1476" s="2"/>
      <c r="F1476" s="15"/>
      <c r="G1476" s="8"/>
      <c r="H1476" s="8"/>
      <c r="I1476" s="8"/>
      <c r="J1476" s="8"/>
      <c r="K1476" s="10"/>
      <c r="L1476" s="8"/>
      <c r="M1476" s="8"/>
      <c r="N1476" s="8"/>
      <c r="O1476" s="8"/>
      <c r="P1476" s="10"/>
      <c r="Q1476" s="8"/>
      <c r="R1476" s="8"/>
      <c r="S1476" s="8"/>
      <c r="T1476" s="8"/>
      <c r="U1476" s="10"/>
      <c r="V1476" s="8"/>
      <c r="W1476" s="8"/>
      <c r="X1476" s="8"/>
      <c r="Y1476" s="8"/>
      <c r="Z1476" s="10"/>
      <c r="AA1476" s="8"/>
    </row>
    <row r="1477" spans="1:27">
      <c r="A1477" s="14"/>
      <c r="B1477" s="2"/>
      <c r="C1477" s="2"/>
      <c r="D1477" s="2"/>
      <c r="E1477" s="2"/>
      <c r="F1477" s="15"/>
      <c r="G1477" s="9"/>
      <c r="H1477" s="9"/>
      <c r="I1477" s="9"/>
      <c r="J1477" s="9"/>
      <c r="K1477" s="11"/>
      <c r="L1477" s="9"/>
      <c r="M1477" s="9"/>
      <c r="N1477" s="9"/>
      <c r="O1477" s="9"/>
      <c r="P1477" s="11"/>
      <c r="Q1477" s="9"/>
      <c r="R1477" s="9"/>
      <c r="S1477" s="9"/>
      <c r="T1477" s="9"/>
      <c r="U1477" s="11"/>
      <c r="V1477" s="9"/>
      <c r="W1477" s="9"/>
      <c r="X1477" s="9"/>
      <c r="Y1477" s="9"/>
      <c r="Z1477" s="11"/>
      <c r="AA1477" s="9"/>
    </row>
    <row r="1478" spans="1:27">
      <c r="A1478" s="14"/>
      <c r="B1478" s="2"/>
      <c r="C1478" s="2"/>
      <c r="D1478" s="2"/>
      <c r="E1478" s="2"/>
      <c r="F1478" s="15"/>
      <c r="G1478" s="9"/>
      <c r="H1478" s="9"/>
      <c r="I1478" s="9"/>
      <c r="J1478" s="9"/>
      <c r="K1478" s="11"/>
      <c r="L1478" s="9"/>
      <c r="M1478" s="9"/>
      <c r="N1478" s="9"/>
      <c r="O1478" s="9"/>
      <c r="P1478" s="11"/>
      <c r="Q1478" s="9"/>
      <c r="R1478" s="9"/>
      <c r="S1478" s="9"/>
      <c r="T1478" s="9"/>
      <c r="U1478" s="11"/>
      <c r="V1478" s="9"/>
      <c r="W1478" s="9"/>
      <c r="X1478" s="9"/>
      <c r="Y1478" s="9"/>
      <c r="Z1478" s="11"/>
      <c r="AA1478" s="9"/>
    </row>
    <row r="1479" spans="1:27">
      <c r="A1479" s="14"/>
      <c r="B1479" s="2"/>
      <c r="C1479" s="2"/>
      <c r="D1479" s="2"/>
      <c r="E1479" s="2"/>
      <c r="F1479" s="15"/>
      <c r="G1479" s="9"/>
      <c r="H1479" s="9"/>
      <c r="I1479" s="9"/>
      <c r="J1479" s="9"/>
      <c r="K1479" s="11"/>
      <c r="L1479" s="9"/>
      <c r="M1479" s="9"/>
      <c r="N1479" s="9"/>
      <c r="O1479" s="9"/>
      <c r="P1479" s="11"/>
      <c r="Q1479" s="9"/>
      <c r="R1479" s="9"/>
      <c r="S1479" s="9"/>
      <c r="T1479" s="9"/>
      <c r="U1479" s="11"/>
      <c r="V1479" s="9"/>
      <c r="W1479" s="9"/>
      <c r="X1479" s="9"/>
      <c r="Y1479" s="9"/>
      <c r="Z1479" s="11"/>
      <c r="AA1479" s="9"/>
    </row>
    <row r="1480" spans="1:27">
      <c r="A1480" s="14"/>
      <c r="B1480" s="2"/>
      <c r="C1480" s="2"/>
      <c r="D1480" s="2"/>
      <c r="E1480" s="2"/>
      <c r="F1480" s="15"/>
      <c r="G1480" s="9"/>
      <c r="H1480" s="9"/>
      <c r="I1480" s="9"/>
      <c r="J1480" s="9"/>
      <c r="K1480" s="11"/>
      <c r="L1480" s="9"/>
      <c r="M1480" s="9"/>
      <c r="N1480" s="9"/>
      <c r="O1480" s="9"/>
      <c r="P1480" s="11"/>
      <c r="Q1480" s="9"/>
      <c r="R1480" s="9"/>
      <c r="S1480" s="9"/>
      <c r="T1480" s="9"/>
      <c r="U1480" s="11"/>
      <c r="V1480" s="9"/>
      <c r="W1480" s="9"/>
      <c r="X1480" s="9"/>
      <c r="Y1480" s="9"/>
      <c r="Z1480" s="11"/>
      <c r="AA1480" s="9"/>
    </row>
    <row r="1481" spans="1:27">
      <c r="A1481" s="14"/>
      <c r="B1481" s="2"/>
      <c r="C1481" s="2"/>
      <c r="D1481" s="2"/>
      <c r="E1481" s="2"/>
      <c r="F1481" s="15"/>
      <c r="G1481" s="9"/>
      <c r="H1481" s="9"/>
      <c r="I1481" s="9"/>
      <c r="J1481" s="9"/>
      <c r="K1481" s="11"/>
      <c r="L1481" s="9"/>
      <c r="M1481" s="9"/>
      <c r="N1481" s="9"/>
      <c r="O1481" s="9"/>
      <c r="P1481" s="11"/>
      <c r="Q1481" s="9"/>
      <c r="R1481" s="9"/>
      <c r="S1481" s="9"/>
      <c r="T1481" s="9"/>
      <c r="U1481" s="11"/>
      <c r="V1481" s="9"/>
      <c r="W1481" s="9"/>
      <c r="X1481" s="9"/>
      <c r="Y1481" s="9"/>
      <c r="Z1481" s="11"/>
      <c r="AA1481" s="9"/>
    </row>
    <row r="1482" spans="1:27">
      <c r="A1482" s="14"/>
      <c r="B1482" s="2"/>
      <c r="C1482" s="2"/>
      <c r="D1482" s="2"/>
      <c r="E1482" s="2"/>
      <c r="F1482" s="15"/>
      <c r="G1482" s="8"/>
      <c r="H1482" s="8"/>
      <c r="I1482" s="8"/>
      <c r="J1482" s="8"/>
      <c r="K1482" s="10"/>
      <c r="L1482" s="8"/>
      <c r="M1482" s="8"/>
      <c r="N1482" s="8"/>
      <c r="O1482" s="8"/>
      <c r="P1482" s="10"/>
      <c r="Q1482" s="8"/>
      <c r="R1482" s="8"/>
      <c r="S1482" s="8"/>
      <c r="T1482" s="8"/>
      <c r="U1482" s="10"/>
      <c r="V1482" s="8"/>
      <c r="W1482" s="8"/>
      <c r="X1482" s="8"/>
      <c r="Y1482" s="8"/>
      <c r="Z1482" s="10"/>
      <c r="AA1482" s="8"/>
    </row>
    <row r="1483" spans="1:27">
      <c r="A1483" s="14"/>
      <c r="B1483" s="2"/>
      <c r="C1483" s="2"/>
      <c r="D1483" s="2"/>
      <c r="E1483" s="2"/>
      <c r="F1483" s="15"/>
      <c r="G1483" s="8"/>
      <c r="H1483" s="8"/>
      <c r="I1483" s="8"/>
      <c r="J1483" s="8"/>
      <c r="K1483" s="10"/>
      <c r="L1483" s="8"/>
      <c r="M1483" s="8"/>
      <c r="N1483" s="8"/>
      <c r="O1483" s="8"/>
      <c r="P1483" s="10"/>
      <c r="Q1483" s="8"/>
      <c r="R1483" s="8"/>
      <c r="S1483" s="8"/>
      <c r="T1483" s="8"/>
      <c r="U1483" s="10"/>
      <c r="V1483" s="8"/>
      <c r="W1483" s="8"/>
      <c r="X1483" s="8"/>
      <c r="Y1483" s="8"/>
      <c r="Z1483" s="10"/>
      <c r="AA1483" s="8"/>
    </row>
    <row r="1484" spans="1:27">
      <c r="A1484" s="14"/>
      <c r="B1484" s="2"/>
      <c r="C1484" s="2"/>
      <c r="D1484" s="2"/>
      <c r="E1484" s="2"/>
      <c r="F1484" s="15"/>
      <c r="G1484" s="8"/>
      <c r="H1484" s="8"/>
      <c r="I1484" s="8"/>
      <c r="J1484" s="8"/>
      <c r="K1484" s="10"/>
      <c r="L1484" s="8"/>
      <c r="M1484" s="8"/>
      <c r="N1484" s="8"/>
      <c r="O1484" s="8"/>
      <c r="P1484" s="10"/>
      <c r="Q1484" s="8"/>
      <c r="R1484" s="8"/>
      <c r="S1484" s="8"/>
      <c r="T1484" s="8"/>
      <c r="U1484" s="10"/>
      <c r="V1484" s="8"/>
      <c r="W1484" s="8"/>
      <c r="X1484" s="8"/>
      <c r="Y1484" s="8"/>
      <c r="Z1484" s="10"/>
      <c r="AA1484" s="8"/>
    </row>
    <row r="1485" spans="1:27">
      <c r="A1485" s="14"/>
      <c r="B1485" s="2"/>
      <c r="C1485" s="2"/>
      <c r="D1485" s="2"/>
      <c r="E1485" s="2"/>
      <c r="F1485" s="15"/>
      <c r="G1485" s="8"/>
      <c r="H1485" s="8"/>
      <c r="I1485" s="8"/>
      <c r="J1485" s="8"/>
      <c r="K1485" s="10"/>
      <c r="L1485" s="8"/>
      <c r="M1485" s="8"/>
      <c r="N1485" s="8"/>
      <c r="O1485" s="8"/>
      <c r="P1485" s="10"/>
      <c r="Q1485" s="8"/>
      <c r="R1485" s="8"/>
      <c r="S1485" s="8"/>
      <c r="T1485" s="8"/>
      <c r="U1485" s="10"/>
      <c r="V1485" s="8"/>
      <c r="W1485" s="8"/>
      <c r="X1485" s="8"/>
      <c r="Y1485" s="8"/>
      <c r="Z1485" s="10"/>
      <c r="AA1485" s="8"/>
    </row>
    <row r="1486" spans="1:27">
      <c r="A1486" s="14"/>
      <c r="B1486" s="2"/>
      <c r="C1486" s="2"/>
      <c r="D1486" s="2"/>
      <c r="E1486" s="2"/>
      <c r="F1486" s="15"/>
      <c r="G1486" s="8"/>
      <c r="H1486" s="8"/>
      <c r="I1486" s="8"/>
      <c r="J1486" s="8"/>
      <c r="K1486" s="10"/>
      <c r="L1486" s="8"/>
      <c r="M1486" s="8"/>
      <c r="N1486" s="8"/>
      <c r="O1486" s="8"/>
      <c r="P1486" s="10"/>
      <c r="Q1486" s="8"/>
      <c r="R1486" s="8"/>
      <c r="S1486" s="8"/>
      <c r="T1486" s="8"/>
      <c r="U1486" s="10"/>
      <c r="V1486" s="8"/>
      <c r="W1486" s="8"/>
      <c r="X1486" s="8"/>
      <c r="Y1486" s="8"/>
      <c r="Z1486" s="10"/>
      <c r="AA1486" s="8"/>
    </row>
    <row r="1487" spans="1:27">
      <c r="A1487" s="14"/>
      <c r="B1487" s="2"/>
      <c r="C1487" s="2"/>
      <c r="D1487" s="2"/>
      <c r="E1487" s="2"/>
      <c r="F1487" s="15"/>
      <c r="G1487" s="9"/>
      <c r="H1487" s="9"/>
      <c r="I1487" s="9"/>
      <c r="J1487" s="9"/>
      <c r="K1487" s="11"/>
      <c r="L1487" s="9"/>
      <c r="M1487" s="9"/>
      <c r="N1487" s="9"/>
      <c r="O1487" s="9"/>
      <c r="P1487" s="11"/>
      <c r="Q1487" s="9"/>
      <c r="R1487" s="9"/>
      <c r="S1487" s="9"/>
      <c r="T1487" s="9"/>
      <c r="U1487" s="11"/>
      <c r="V1487" s="9"/>
      <c r="W1487" s="9"/>
      <c r="X1487" s="9"/>
      <c r="Y1487" s="9"/>
      <c r="Z1487" s="11"/>
      <c r="AA1487" s="9"/>
    </row>
    <row r="1488" spans="1:27">
      <c r="A1488" s="14"/>
      <c r="B1488" s="2"/>
      <c r="C1488" s="2"/>
      <c r="D1488" s="2"/>
      <c r="E1488" s="2"/>
      <c r="F1488" s="15"/>
      <c r="G1488" s="9"/>
      <c r="H1488" s="9"/>
      <c r="I1488" s="9"/>
      <c r="J1488" s="9"/>
      <c r="K1488" s="11"/>
      <c r="L1488" s="9"/>
      <c r="M1488" s="9"/>
      <c r="N1488" s="9"/>
      <c r="O1488" s="9"/>
      <c r="P1488" s="11"/>
      <c r="Q1488" s="9"/>
      <c r="R1488" s="9"/>
      <c r="S1488" s="9"/>
      <c r="T1488" s="9"/>
      <c r="U1488" s="11"/>
      <c r="V1488" s="9"/>
      <c r="W1488" s="9"/>
      <c r="X1488" s="9"/>
      <c r="Y1488" s="9"/>
      <c r="Z1488" s="11"/>
      <c r="AA1488" s="9"/>
    </row>
    <row r="1489" spans="1:27">
      <c r="A1489" s="14"/>
      <c r="B1489" s="2"/>
      <c r="C1489" s="2"/>
      <c r="D1489" s="2"/>
      <c r="E1489" s="2"/>
      <c r="F1489" s="15"/>
      <c r="G1489" s="9"/>
      <c r="H1489" s="9"/>
      <c r="I1489" s="9"/>
      <c r="J1489" s="9"/>
      <c r="K1489" s="11"/>
      <c r="L1489" s="9"/>
      <c r="M1489" s="9"/>
      <c r="N1489" s="9"/>
      <c r="O1489" s="9"/>
      <c r="P1489" s="11"/>
      <c r="Q1489" s="9"/>
      <c r="R1489" s="9"/>
      <c r="S1489" s="9"/>
      <c r="T1489" s="9"/>
      <c r="U1489" s="11"/>
      <c r="V1489" s="9"/>
      <c r="W1489" s="9"/>
      <c r="X1489" s="9"/>
      <c r="Y1489" s="9"/>
      <c r="Z1489" s="11"/>
      <c r="AA1489" s="9"/>
    </row>
    <row r="1490" spans="1:27">
      <c r="A1490" s="14"/>
      <c r="B1490" s="2"/>
      <c r="C1490" s="2"/>
      <c r="D1490" s="2"/>
      <c r="E1490" s="2"/>
      <c r="F1490" s="15"/>
      <c r="G1490" s="9"/>
      <c r="H1490" s="9"/>
      <c r="I1490" s="9"/>
      <c r="J1490" s="9"/>
      <c r="K1490" s="11"/>
      <c r="L1490" s="9"/>
      <c r="M1490" s="9"/>
      <c r="N1490" s="9"/>
      <c r="O1490" s="9"/>
      <c r="P1490" s="11"/>
      <c r="Q1490" s="9"/>
      <c r="R1490" s="9"/>
      <c r="S1490" s="9"/>
      <c r="T1490" s="9"/>
      <c r="U1490" s="11"/>
      <c r="V1490" s="9"/>
      <c r="W1490" s="9"/>
      <c r="X1490" s="9"/>
      <c r="Y1490" s="9"/>
      <c r="Z1490" s="11"/>
      <c r="AA1490" s="9"/>
    </row>
    <row r="1491" spans="1:27">
      <c r="A1491" s="14"/>
      <c r="B1491" s="2"/>
      <c r="C1491" s="2"/>
      <c r="D1491" s="2"/>
      <c r="E1491" s="2"/>
      <c r="F1491" s="15"/>
      <c r="G1491" s="9"/>
      <c r="H1491" s="9"/>
      <c r="I1491" s="9"/>
      <c r="J1491" s="9"/>
      <c r="K1491" s="11"/>
      <c r="L1491" s="9"/>
      <c r="M1491" s="9"/>
      <c r="N1491" s="9"/>
      <c r="O1491" s="9"/>
      <c r="P1491" s="11"/>
      <c r="Q1491" s="9"/>
      <c r="R1491" s="9"/>
      <c r="S1491" s="9"/>
      <c r="T1491" s="9"/>
      <c r="U1491" s="11"/>
      <c r="V1491" s="9"/>
      <c r="W1491" s="9"/>
      <c r="X1491" s="9"/>
      <c r="Y1491" s="9"/>
      <c r="Z1491" s="11"/>
      <c r="AA1491" s="9"/>
    </row>
    <row r="1492" spans="1:27">
      <c r="A1492" s="14"/>
      <c r="B1492" s="2"/>
      <c r="C1492" s="2"/>
      <c r="D1492" s="2"/>
      <c r="E1492" s="2"/>
      <c r="F1492" s="15"/>
      <c r="G1492" s="8"/>
      <c r="H1492" s="8"/>
      <c r="I1492" s="8"/>
      <c r="J1492" s="8"/>
      <c r="K1492" s="10"/>
      <c r="L1492" s="8"/>
      <c r="M1492" s="8"/>
      <c r="N1492" s="8"/>
      <c r="O1492" s="8"/>
      <c r="P1492" s="10"/>
      <c r="Q1492" s="8"/>
      <c r="R1492" s="8"/>
      <c r="S1492" s="8"/>
      <c r="T1492" s="8"/>
      <c r="U1492" s="10"/>
      <c r="V1492" s="8"/>
      <c r="W1492" s="8"/>
      <c r="X1492" s="8"/>
      <c r="Y1492" s="8"/>
      <c r="Z1492" s="10"/>
      <c r="AA1492" s="8"/>
    </row>
    <row r="1493" spans="1:27">
      <c r="A1493" s="14"/>
      <c r="B1493" s="2"/>
      <c r="C1493" s="2"/>
      <c r="D1493" s="2"/>
      <c r="E1493" s="2"/>
      <c r="F1493" s="15"/>
      <c r="G1493" s="8"/>
      <c r="H1493" s="8"/>
      <c r="I1493" s="8"/>
      <c r="J1493" s="8"/>
      <c r="K1493" s="10"/>
      <c r="L1493" s="8"/>
      <c r="M1493" s="8"/>
      <c r="N1493" s="8"/>
      <c r="O1493" s="8"/>
      <c r="P1493" s="10"/>
      <c r="Q1493" s="8"/>
      <c r="R1493" s="8"/>
      <c r="S1493" s="8"/>
      <c r="T1493" s="8"/>
      <c r="U1493" s="10"/>
      <c r="V1493" s="8"/>
      <c r="W1493" s="8"/>
      <c r="X1493" s="8"/>
      <c r="Y1493" s="8"/>
      <c r="Z1493" s="10"/>
      <c r="AA1493" s="8"/>
    </row>
    <row r="1494" spans="1:27">
      <c r="A1494" s="14"/>
      <c r="B1494" s="2"/>
      <c r="C1494" s="2"/>
      <c r="D1494" s="2"/>
      <c r="E1494" s="2"/>
      <c r="F1494" s="15"/>
      <c r="G1494" s="8"/>
      <c r="H1494" s="8"/>
      <c r="I1494" s="8"/>
      <c r="J1494" s="8"/>
      <c r="K1494" s="10"/>
      <c r="L1494" s="8"/>
      <c r="M1494" s="8"/>
      <c r="N1494" s="8"/>
      <c r="O1494" s="8"/>
      <c r="P1494" s="10"/>
      <c r="Q1494" s="8"/>
      <c r="R1494" s="8"/>
      <c r="S1494" s="8"/>
      <c r="T1494" s="8"/>
      <c r="U1494" s="10"/>
      <c r="V1494" s="8"/>
      <c r="W1494" s="8"/>
      <c r="X1494" s="8"/>
      <c r="Y1494" s="8"/>
      <c r="Z1494" s="10"/>
      <c r="AA1494" s="8"/>
    </row>
    <row r="1495" spans="1:27">
      <c r="A1495" s="14"/>
      <c r="B1495" s="2"/>
      <c r="C1495" s="2"/>
      <c r="D1495" s="2"/>
      <c r="E1495" s="2"/>
      <c r="F1495" s="15"/>
      <c r="G1495" s="8"/>
      <c r="H1495" s="8"/>
      <c r="I1495" s="8"/>
      <c r="J1495" s="8"/>
      <c r="K1495" s="10"/>
      <c r="L1495" s="8"/>
      <c r="M1495" s="8"/>
      <c r="N1495" s="8"/>
      <c r="O1495" s="8"/>
      <c r="P1495" s="10"/>
      <c r="Q1495" s="8"/>
      <c r="R1495" s="8"/>
      <c r="S1495" s="8"/>
      <c r="T1495" s="8"/>
      <c r="U1495" s="10"/>
      <c r="V1495" s="8"/>
      <c r="W1495" s="8"/>
      <c r="X1495" s="8"/>
      <c r="Y1495" s="8"/>
      <c r="Z1495" s="10"/>
      <c r="AA1495" s="8"/>
    </row>
    <row r="1496" spans="1:27">
      <c r="A1496" s="14"/>
      <c r="B1496" s="2"/>
      <c r="C1496" s="2"/>
      <c r="D1496" s="2"/>
      <c r="E1496" s="2"/>
      <c r="F1496" s="15"/>
      <c r="G1496" s="8"/>
      <c r="H1496" s="8"/>
      <c r="I1496" s="8"/>
      <c r="J1496" s="8"/>
      <c r="K1496" s="10"/>
      <c r="L1496" s="8"/>
      <c r="M1496" s="8"/>
      <c r="N1496" s="8"/>
      <c r="O1496" s="8"/>
      <c r="P1496" s="10"/>
      <c r="Q1496" s="8"/>
      <c r="R1496" s="8"/>
      <c r="S1496" s="8"/>
      <c r="T1496" s="8"/>
      <c r="U1496" s="10"/>
      <c r="V1496" s="8"/>
      <c r="W1496" s="8"/>
      <c r="X1496" s="8"/>
      <c r="Y1496" s="8"/>
      <c r="Z1496" s="10"/>
      <c r="AA1496" s="8"/>
    </row>
    <row r="1497" spans="1:27">
      <c r="A1497" s="14"/>
      <c r="B1497" s="2"/>
      <c r="C1497" s="2"/>
      <c r="D1497" s="2"/>
      <c r="E1497" s="2"/>
      <c r="F1497" s="15"/>
      <c r="G1497" s="9"/>
      <c r="H1497" s="9"/>
      <c r="I1497" s="9"/>
      <c r="J1497" s="9"/>
      <c r="K1497" s="11"/>
      <c r="L1497" s="9"/>
      <c r="M1497" s="9"/>
      <c r="N1497" s="9"/>
      <c r="O1497" s="9"/>
      <c r="P1497" s="11"/>
      <c r="Q1497" s="9"/>
      <c r="R1497" s="9"/>
      <c r="S1497" s="9"/>
      <c r="T1497" s="9"/>
      <c r="U1497" s="11"/>
      <c r="V1497" s="9"/>
      <c r="W1497" s="9"/>
      <c r="X1497" s="9"/>
      <c r="Y1497" s="9"/>
      <c r="Z1497" s="11"/>
      <c r="AA1497" s="9"/>
    </row>
    <row r="1498" spans="1:27">
      <c r="A1498" s="14"/>
      <c r="B1498" s="2"/>
      <c r="C1498" s="2"/>
      <c r="D1498" s="2"/>
      <c r="E1498" s="2"/>
      <c r="F1498" s="15"/>
      <c r="G1498" s="9"/>
      <c r="H1498" s="9"/>
      <c r="I1498" s="9"/>
      <c r="J1498" s="9"/>
      <c r="K1498" s="11"/>
      <c r="L1498" s="9"/>
      <c r="M1498" s="9"/>
      <c r="N1498" s="9"/>
      <c r="O1498" s="9"/>
      <c r="P1498" s="11"/>
      <c r="Q1498" s="9"/>
      <c r="R1498" s="9"/>
      <c r="S1498" s="9"/>
      <c r="T1498" s="9"/>
      <c r="U1498" s="11"/>
      <c r="V1498" s="9"/>
      <c r="W1498" s="9"/>
      <c r="X1498" s="9"/>
      <c r="Y1498" s="9"/>
      <c r="Z1498" s="11"/>
      <c r="AA1498" s="9"/>
    </row>
    <row r="1499" spans="1:27">
      <c r="A1499" s="14"/>
      <c r="B1499" s="2"/>
      <c r="C1499" s="2"/>
      <c r="D1499" s="2"/>
      <c r="E1499" s="2"/>
      <c r="F1499" s="15"/>
      <c r="G1499" s="9"/>
      <c r="H1499" s="9"/>
      <c r="I1499" s="9"/>
      <c r="J1499" s="9"/>
      <c r="K1499" s="11"/>
      <c r="L1499" s="9"/>
      <c r="M1499" s="9"/>
      <c r="N1499" s="9"/>
      <c r="O1499" s="9"/>
      <c r="P1499" s="11"/>
      <c r="Q1499" s="9"/>
      <c r="R1499" s="9"/>
      <c r="S1499" s="9"/>
      <c r="T1499" s="9"/>
      <c r="U1499" s="11"/>
      <c r="V1499" s="9"/>
      <c r="W1499" s="9"/>
      <c r="X1499" s="9"/>
      <c r="Y1499" s="9"/>
      <c r="Z1499" s="11"/>
      <c r="AA1499" s="9"/>
    </row>
    <row r="1500" spans="1:27">
      <c r="A1500" s="14"/>
      <c r="B1500" s="2"/>
      <c r="C1500" s="2"/>
      <c r="D1500" s="2"/>
      <c r="E1500" s="2"/>
      <c r="F1500" s="15"/>
      <c r="G1500" s="9"/>
      <c r="H1500" s="9"/>
      <c r="I1500" s="9"/>
      <c r="J1500" s="9"/>
      <c r="K1500" s="11"/>
      <c r="L1500" s="9"/>
      <c r="M1500" s="9"/>
      <c r="N1500" s="9"/>
      <c r="O1500" s="9"/>
      <c r="P1500" s="11"/>
      <c r="Q1500" s="9"/>
      <c r="R1500" s="9"/>
      <c r="S1500" s="9"/>
      <c r="T1500" s="9"/>
      <c r="U1500" s="11"/>
      <c r="V1500" s="9"/>
      <c r="W1500" s="9"/>
      <c r="X1500" s="9"/>
      <c r="Y1500" s="9"/>
      <c r="Z1500" s="11"/>
      <c r="AA1500" s="9"/>
    </row>
    <row r="1501" spans="1:27">
      <c r="A1501" s="14"/>
      <c r="B1501" s="2"/>
      <c r="C1501" s="2"/>
      <c r="D1501" s="2"/>
      <c r="E1501" s="2"/>
      <c r="F1501" s="15"/>
      <c r="G1501" s="9"/>
      <c r="H1501" s="9"/>
      <c r="I1501" s="9"/>
      <c r="J1501" s="9"/>
      <c r="K1501" s="11"/>
      <c r="L1501" s="9"/>
      <c r="M1501" s="9"/>
      <c r="N1501" s="9"/>
      <c r="O1501" s="9"/>
      <c r="P1501" s="11"/>
      <c r="Q1501" s="9"/>
      <c r="R1501" s="9"/>
      <c r="S1501" s="9"/>
      <c r="T1501" s="9"/>
      <c r="U1501" s="11"/>
      <c r="V1501" s="9"/>
      <c r="W1501" s="9"/>
      <c r="X1501" s="9"/>
      <c r="Y1501" s="9"/>
      <c r="Z1501" s="11"/>
      <c r="AA1501" s="9"/>
    </row>
    <row r="1502" spans="1:27">
      <c r="A1502" s="14"/>
      <c r="B1502" s="2"/>
      <c r="C1502" s="2"/>
      <c r="D1502" s="2"/>
      <c r="E1502" s="2"/>
      <c r="F1502" s="15"/>
      <c r="G1502" s="8"/>
      <c r="H1502" s="8"/>
      <c r="I1502" s="8"/>
      <c r="J1502" s="8"/>
      <c r="K1502" s="10"/>
      <c r="L1502" s="8"/>
      <c r="M1502" s="8"/>
      <c r="N1502" s="8"/>
      <c r="O1502" s="8"/>
      <c r="P1502" s="10"/>
      <c r="Q1502" s="8"/>
      <c r="R1502" s="8"/>
      <c r="S1502" s="8"/>
      <c r="T1502" s="8"/>
      <c r="U1502" s="10"/>
      <c r="V1502" s="8"/>
      <c r="W1502" s="8"/>
      <c r="X1502" s="8"/>
      <c r="Y1502" s="8"/>
      <c r="Z1502" s="10"/>
      <c r="AA1502" s="8"/>
    </row>
    <row r="1503" spans="1:27">
      <c r="A1503" s="14"/>
      <c r="B1503" s="2"/>
      <c r="C1503" s="2"/>
      <c r="D1503" s="2"/>
      <c r="E1503" s="2"/>
      <c r="F1503" s="15"/>
      <c r="G1503" s="8"/>
      <c r="H1503" s="8"/>
      <c r="I1503" s="8"/>
      <c r="J1503" s="8"/>
      <c r="K1503" s="10"/>
      <c r="L1503" s="8"/>
      <c r="M1503" s="8"/>
      <c r="N1503" s="8"/>
      <c r="O1503" s="8"/>
      <c r="P1503" s="10"/>
      <c r="Q1503" s="8"/>
      <c r="R1503" s="8"/>
      <c r="S1503" s="8"/>
      <c r="T1503" s="8"/>
      <c r="U1503" s="10"/>
      <c r="V1503" s="8"/>
      <c r="W1503" s="8"/>
      <c r="X1503" s="8"/>
      <c r="Y1503" s="8"/>
      <c r="Z1503" s="10"/>
      <c r="AA1503" s="8"/>
    </row>
    <row r="1504" spans="1:27">
      <c r="A1504" s="14"/>
      <c r="B1504" s="2"/>
      <c r="C1504" s="2"/>
      <c r="D1504" s="2"/>
      <c r="E1504" s="2"/>
      <c r="F1504" s="15"/>
      <c r="G1504" s="8"/>
      <c r="H1504" s="8"/>
      <c r="I1504" s="8"/>
      <c r="J1504" s="8"/>
      <c r="K1504" s="10"/>
      <c r="L1504" s="8"/>
      <c r="M1504" s="8"/>
      <c r="N1504" s="8"/>
      <c r="O1504" s="8"/>
      <c r="P1504" s="10"/>
      <c r="Q1504" s="8"/>
      <c r="R1504" s="8"/>
      <c r="S1504" s="8"/>
      <c r="T1504" s="8"/>
      <c r="U1504" s="10"/>
      <c r="V1504" s="8"/>
      <c r="W1504" s="8"/>
      <c r="X1504" s="8"/>
      <c r="Y1504" s="8"/>
      <c r="Z1504" s="10"/>
      <c r="AA1504" s="8"/>
    </row>
    <row r="1505" spans="1:27">
      <c r="A1505" s="14"/>
      <c r="B1505" s="2"/>
      <c r="C1505" s="2"/>
      <c r="D1505" s="2"/>
      <c r="E1505" s="2"/>
      <c r="F1505" s="15"/>
      <c r="G1505" s="8"/>
      <c r="H1505" s="8"/>
      <c r="I1505" s="8"/>
      <c r="J1505" s="8"/>
      <c r="K1505" s="10"/>
      <c r="L1505" s="8"/>
      <c r="M1505" s="8"/>
      <c r="N1505" s="8"/>
      <c r="O1505" s="8"/>
      <c r="P1505" s="10"/>
      <c r="Q1505" s="8"/>
      <c r="R1505" s="8"/>
      <c r="S1505" s="8"/>
      <c r="T1505" s="8"/>
      <c r="U1505" s="10"/>
      <c r="V1505" s="8"/>
      <c r="W1505" s="8"/>
      <c r="X1505" s="8"/>
      <c r="Y1505" s="8"/>
      <c r="Z1505" s="10"/>
      <c r="AA1505" s="8"/>
    </row>
    <row r="1506" spans="1:27">
      <c r="A1506" s="14"/>
      <c r="B1506" s="2"/>
      <c r="C1506" s="2"/>
      <c r="D1506" s="2"/>
      <c r="E1506" s="2"/>
      <c r="F1506" s="15"/>
      <c r="G1506" s="8"/>
      <c r="H1506" s="8"/>
      <c r="I1506" s="8"/>
      <c r="J1506" s="8"/>
      <c r="K1506" s="10"/>
      <c r="L1506" s="8"/>
      <c r="M1506" s="8"/>
      <c r="N1506" s="8"/>
      <c r="O1506" s="8"/>
      <c r="P1506" s="10"/>
      <c r="Q1506" s="8"/>
      <c r="R1506" s="8"/>
      <c r="S1506" s="8"/>
      <c r="T1506" s="8"/>
      <c r="U1506" s="10"/>
      <c r="V1506" s="8"/>
      <c r="W1506" s="8"/>
      <c r="X1506" s="8"/>
      <c r="Y1506" s="8"/>
      <c r="Z1506" s="10"/>
      <c r="AA1506" s="8"/>
    </row>
    <row r="1507" spans="1:27">
      <c r="A1507" s="14"/>
      <c r="B1507" s="2"/>
      <c r="C1507" s="2"/>
      <c r="D1507" s="2"/>
      <c r="E1507" s="2"/>
      <c r="F1507" s="15"/>
      <c r="G1507" s="9"/>
      <c r="H1507" s="9"/>
      <c r="I1507" s="9"/>
      <c r="J1507" s="9"/>
      <c r="K1507" s="11"/>
      <c r="L1507" s="9"/>
      <c r="M1507" s="9"/>
      <c r="N1507" s="9"/>
      <c r="O1507" s="9"/>
      <c r="P1507" s="11"/>
      <c r="Q1507" s="9"/>
      <c r="R1507" s="9"/>
      <c r="S1507" s="9"/>
      <c r="T1507" s="9"/>
      <c r="U1507" s="11"/>
      <c r="V1507" s="9"/>
      <c r="W1507" s="9"/>
      <c r="X1507" s="9"/>
      <c r="Y1507" s="9"/>
      <c r="Z1507" s="11"/>
      <c r="AA1507" s="9"/>
    </row>
    <row r="1508" spans="1:27">
      <c r="A1508" s="14"/>
      <c r="B1508" s="2"/>
      <c r="C1508" s="2"/>
      <c r="D1508" s="2"/>
      <c r="E1508" s="2"/>
      <c r="F1508" s="15"/>
      <c r="G1508" s="9"/>
      <c r="H1508" s="9"/>
      <c r="I1508" s="9"/>
      <c r="J1508" s="9"/>
      <c r="K1508" s="11"/>
      <c r="L1508" s="9"/>
      <c r="M1508" s="9"/>
      <c r="N1508" s="9"/>
      <c r="O1508" s="9"/>
      <c r="P1508" s="11"/>
      <c r="Q1508" s="9"/>
      <c r="R1508" s="9"/>
      <c r="S1508" s="9"/>
      <c r="T1508" s="9"/>
      <c r="U1508" s="11"/>
      <c r="V1508" s="9"/>
      <c r="W1508" s="9"/>
      <c r="X1508" s="9"/>
      <c r="Y1508" s="9"/>
      <c r="Z1508" s="11"/>
      <c r="AA1508" s="9"/>
    </row>
    <row r="1509" spans="1:27">
      <c r="A1509" s="14"/>
      <c r="B1509" s="2"/>
      <c r="C1509" s="2"/>
      <c r="D1509" s="2"/>
      <c r="E1509" s="2"/>
      <c r="F1509" s="15"/>
      <c r="G1509" s="9"/>
      <c r="H1509" s="9"/>
      <c r="I1509" s="9"/>
      <c r="J1509" s="9"/>
      <c r="K1509" s="11"/>
      <c r="L1509" s="9"/>
      <c r="M1509" s="9"/>
      <c r="N1509" s="9"/>
      <c r="O1509" s="9"/>
      <c r="P1509" s="11"/>
      <c r="Q1509" s="9"/>
      <c r="R1509" s="9"/>
      <c r="S1509" s="9"/>
      <c r="T1509" s="9"/>
      <c r="U1509" s="11"/>
      <c r="V1509" s="9"/>
      <c r="W1509" s="9"/>
      <c r="X1509" s="9"/>
      <c r="Y1509" s="9"/>
      <c r="Z1509" s="11"/>
      <c r="AA1509" s="9"/>
    </row>
    <row r="1510" spans="1:27">
      <c r="A1510" s="14"/>
      <c r="B1510" s="2"/>
      <c r="C1510" s="2"/>
      <c r="D1510" s="2"/>
      <c r="E1510" s="2"/>
      <c r="F1510" s="15"/>
      <c r="G1510" s="9"/>
      <c r="H1510" s="9"/>
      <c r="I1510" s="9"/>
      <c r="J1510" s="9"/>
      <c r="K1510" s="11"/>
      <c r="L1510" s="9"/>
      <c r="M1510" s="9"/>
      <c r="N1510" s="9"/>
      <c r="O1510" s="9"/>
      <c r="P1510" s="11"/>
      <c r="Q1510" s="9"/>
      <c r="R1510" s="9"/>
      <c r="S1510" s="9"/>
      <c r="T1510" s="9"/>
      <c r="U1510" s="11"/>
      <c r="V1510" s="9"/>
      <c r="W1510" s="9"/>
      <c r="X1510" s="9"/>
      <c r="Y1510" s="9"/>
      <c r="Z1510" s="11"/>
      <c r="AA1510" s="9"/>
    </row>
    <row r="1511" spans="1:27">
      <c r="A1511" s="14"/>
      <c r="B1511" s="2"/>
      <c r="C1511" s="2"/>
      <c r="D1511" s="2"/>
      <c r="E1511" s="2"/>
      <c r="F1511" s="15"/>
      <c r="G1511" s="9"/>
      <c r="H1511" s="9"/>
      <c r="I1511" s="9"/>
      <c r="J1511" s="9"/>
      <c r="K1511" s="11"/>
      <c r="L1511" s="9"/>
      <c r="M1511" s="9"/>
      <c r="N1511" s="9"/>
      <c r="O1511" s="9"/>
      <c r="P1511" s="11"/>
      <c r="Q1511" s="9"/>
      <c r="R1511" s="9"/>
      <c r="S1511" s="9"/>
      <c r="T1511" s="9"/>
      <c r="U1511" s="11"/>
      <c r="V1511" s="9"/>
      <c r="W1511" s="9"/>
      <c r="X1511" s="9"/>
      <c r="Y1511" s="9"/>
      <c r="Z1511" s="11"/>
      <c r="AA1511" s="9"/>
    </row>
    <row r="1512" spans="1:27">
      <c r="A1512" s="14"/>
      <c r="B1512" s="2"/>
      <c r="C1512" s="2"/>
      <c r="D1512" s="2"/>
      <c r="E1512" s="2"/>
      <c r="F1512" s="15"/>
      <c r="G1512" s="8"/>
      <c r="H1512" s="8"/>
      <c r="I1512" s="8"/>
      <c r="J1512" s="8"/>
      <c r="K1512" s="10"/>
      <c r="L1512" s="8"/>
      <c r="M1512" s="8"/>
      <c r="N1512" s="8"/>
      <c r="O1512" s="8"/>
      <c r="P1512" s="10"/>
      <c r="Q1512" s="8"/>
      <c r="R1512" s="8"/>
      <c r="S1512" s="8"/>
      <c r="T1512" s="8"/>
      <c r="U1512" s="10"/>
      <c r="V1512" s="8"/>
      <c r="W1512" s="8"/>
      <c r="X1512" s="8"/>
      <c r="Y1512" s="8"/>
      <c r="Z1512" s="10"/>
      <c r="AA1512" s="8"/>
    </row>
    <row r="1513" spans="1:27">
      <c r="A1513" s="14"/>
      <c r="B1513" s="2"/>
      <c r="C1513" s="2"/>
      <c r="D1513" s="2"/>
      <c r="E1513" s="2"/>
      <c r="F1513" s="15"/>
      <c r="G1513" s="8"/>
      <c r="H1513" s="8"/>
      <c r="I1513" s="8"/>
      <c r="J1513" s="8"/>
      <c r="K1513" s="10"/>
      <c r="L1513" s="8"/>
      <c r="M1513" s="8"/>
      <c r="N1513" s="8"/>
      <c r="O1513" s="8"/>
      <c r="P1513" s="10"/>
      <c r="Q1513" s="8"/>
      <c r="R1513" s="8"/>
      <c r="S1513" s="8"/>
      <c r="T1513" s="8"/>
      <c r="U1513" s="10"/>
      <c r="V1513" s="8"/>
      <c r="W1513" s="8"/>
      <c r="X1513" s="8"/>
      <c r="Y1513" s="8"/>
      <c r="Z1513" s="10"/>
      <c r="AA1513" s="8"/>
    </row>
    <row r="1514" spans="1:27">
      <c r="A1514" s="14"/>
      <c r="B1514" s="2"/>
      <c r="C1514" s="2"/>
      <c r="D1514" s="2"/>
      <c r="E1514" s="2"/>
      <c r="F1514" s="15"/>
      <c r="G1514" s="8"/>
      <c r="H1514" s="8"/>
      <c r="I1514" s="8"/>
      <c r="J1514" s="8"/>
      <c r="K1514" s="10"/>
      <c r="L1514" s="8"/>
      <c r="M1514" s="8"/>
      <c r="N1514" s="8"/>
      <c r="O1514" s="8"/>
      <c r="P1514" s="10"/>
      <c r="Q1514" s="8"/>
      <c r="R1514" s="8"/>
      <c r="S1514" s="8"/>
      <c r="T1514" s="8"/>
      <c r="U1514" s="10"/>
      <c r="V1514" s="8"/>
      <c r="W1514" s="8"/>
      <c r="X1514" s="8"/>
      <c r="Y1514" s="8"/>
      <c r="Z1514" s="10"/>
      <c r="AA1514" s="8"/>
    </row>
    <row r="1515" spans="1:27">
      <c r="A1515" s="14"/>
      <c r="B1515" s="2"/>
      <c r="C1515" s="2"/>
      <c r="D1515" s="2"/>
      <c r="E1515" s="2"/>
      <c r="F1515" s="15"/>
      <c r="G1515" s="8"/>
      <c r="H1515" s="8"/>
      <c r="I1515" s="8"/>
      <c r="J1515" s="8"/>
      <c r="K1515" s="10"/>
      <c r="L1515" s="8"/>
      <c r="M1515" s="8"/>
      <c r="N1515" s="8"/>
      <c r="O1515" s="8"/>
      <c r="P1515" s="10"/>
      <c r="Q1515" s="8"/>
      <c r="R1515" s="8"/>
      <c r="S1515" s="8"/>
      <c r="T1515" s="8"/>
      <c r="U1515" s="10"/>
      <c r="V1515" s="8"/>
      <c r="W1515" s="8"/>
      <c r="X1515" s="8"/>
      <c r="Y1515" s="8"/>
      <c r="Z1515" s="10"/>
      <c r="AA1515" s="8"/>
    </row>
    <row r="1516" spans="1:27">
      <c r="A1516" s="14"/>
      <c r="B1516" s="2"/>
      <c r="C1516" s="2"/>
      <c r="D1516" s="2"/>
      <c r="E1516" s="2"/>
      <c r="F1516" s="15"/>
      <c r="G1516" s="8"/>
      <c r="H1516" s="8"/>
      <c r="I1516" s="8"/>
      <c r="J1516" s="8"/>
      <c r="K1516" s="10"/>
      <c r="L1516" s="8"/>
      <c r="M1516" s="8"/>
      <c r="N1516" s="8"/>
      <c r="O1516" s="8"/>
      <c r="P1516" s="10"/>
      <c r="Q1516" s="8"/>
      <c r="R1516" s="8"/>
      <c r="S1516" s="8"/>
      <c r="T1516" s="8"/>
      <c r="U1516" s="10"/>
      <c r="V1516" s="8"/>
      <c r="W1516" s="8"/>
      <c r="X1516" s="8"/>
      <c r="Y1516" s="8"/>
      <c r="Z1516" s="10"/>
      <c r="AA1516" s="8"/>
    </row>
    <row r="1517" spans="1:27">
      <c r="A1517" s="14"/>
      <c r="B1517" s="2"/>
      <c r="C1517" s="2"/>
      <c r="D1517" s="2"/>
      <c r="E1517" s="2"/>
      <c r="F1517" s="15"/>
      <c r="G1517" s="9"/>
      <c r="H1517" s="9"/>
      <c r="I1517" s="9"/>
      <c r="J1517" s="9"/>
      <c r="K1517" s="11"/>
      <c r="L1517" s="9"/>
      <c r="M1517" s="9"/>
      <c r="N1517" s="9"/>
      <c r="O1517" s="9"/>
      <c r="P1517" s="11"/>
      <c r="Q1517" s="9"/>
      <c r="R1517" s="9"/>
      <c r="S1517" s="9"/>
      <c r="T1517" s="9"/>
      <c r="U1517" s="11"/>
      <c r="V1517" s="9"/>
      <c r="W1517" s="9"/>
      <c r="X1517" s="9"/>
      <c r="Y1517" s="9"/>
      <c r="Z1517" s="11"/>
      <c r="AA1517" s="9"/>
    </row>
    <row r="1518" spans="1:27">
      <c r="A1518" s="14"/>
      <c r="B1518" s="2"/>
      <c r="C1518" s="2"/>
      <c r="D1518" s="2"/>
      <c r="E1518" s="2"/>
      <c r="F1518" s="15"/>
      <c r="G1518" s="9"/>
      <c r="H1518" s="9"/>
      <c r="I1518" s="9"/>
      <c r="J1518" s="9"/>
      <c r="K1518" s="11"/>
      <c r="L1518" s="9"/>
      <c r="M1518" s="9"/>
      <c r="N1518" s="9"/>
      <c r="O1518" s="9"/>
      <c r="P1518" s="11"/>
      <c r="Q1518" s="9"/>
      <c r="R1518" s="9"/>
      <c r="S1518" s="9"/>
      <c r="T1518" s="9"/>
      <c r="U1518" s="11"/>
      <c r="V1518" s="9"/>
      <c r="W1518" s="9"/>
      <c r="X1518" s="9"/>
      <c r="Y1518" s="9"/>
      <c r="Z1518" s="11"/>
      <c r="AA1518" s="9"/>
    </row>
    <row r="1519" spans="1:27">
      <c r="A1519" s="14"/>
      <c r="B1519" s="2"/>
      <c r="C1519" s="2"/>
      <c r="D1519" s="2"/>
      <c r="E1519" s="2"/>
      <c r="F1519" s="15"/>
      <c r="G1519" s="9"/>
      <c r="H1519" s="9"/>
      <c r="I1519" s="9"/>
      <c r="J1519" s="9"/>
      <c r="K1519" s="11"/>
      <c r="L1519" s="9"/>
      <c r="M1519" s="9"/>
      <c r="N1519" s="9"/>
      <c r="O1519" s="9"/>
      <c r="P1519" s="11"/>
      <c r="Q1519" s="9"/>
      <c r="R1519" s="9"/>
      <c r="S1519" s="9"/>
      <c r="T1519" s="9"/>
      <c r="U1519" s="11"/>
      <c r="V1519" s="9"/>
      <c r="W1519" s="9"/>
      <c r="X1519" s="9"/>
      <c r="Y1519" s="9"/>
      <c r="Z1519" s="11"/>
      <c r="AA1519" s="9"/>
    </row>
    <row r="1520" spans="1:27">
      <c r="A1520" s="14"/>
      <c r="B1520" s="2"/>
      <c r="C1520" s="2"/>
      <c r="D1520" s="2"/>
      <c r="E1520" s="2"/>
      <c r="F1520" s="15"/>
      <c r="G1520" s="9"/>
      <c r="H1520" s="9"/>
      <c r="I1520" s="9"/>
      <c r="J1520" s="9"/>
      <c r="K1520" s="11"/>
      <c r="L1520" s="9"/>
      <c r="M1520" s="9"/>
      <c r="N1520" s="9"/>
      <c r="O1520" s="9"/>
      <c r="P1520" s="11"/>
      <c r="Q1520" s="9"/>
      <c r="R1520" s="9"/>
      <c r="S1520" s="9"/>
      <c r="T1520" s="9"/>
      <c r="U1520" s="11"/>
      <c r="V1520" s="9"/>
      <c r="W1520" s="9"/>
      <c r="X1520" s="9"/>
      <c r="Y1520" s="9"/>
      <c r="Z1520" s="11"/>
      <c r="AA1520" s="9"/>
    </row>
    <row r="1521" spans="1:27">
      <c r="A1521" s="14"/>
      <c r="B1521" s="2"/>
      <c r="C1521" s="2"/>
      <c r="D1521" s="2"/>
      <c r="E1521" s="2"/>
      <c r="F1521" s="15"/>
      <c r="G1521" s="9"/>
      <c r="H1521" s="9"/>
      <c r="I1521" s="9"/>
      <c r="J1521" s="9"/>
      <c r="K1521" s="11"/>
      <c r="L1521" s="9"/>
      <c r="M1521" s="9"/>
      <c r="N1521" s="9"/>
      <c r="O1521" s="9"/>
      <c r="P1521" s="11"/>
      <c r="Q1521" s="9"/>
      <c r="R1521" s="9"/>
      <c r="S1521" s="9"/>
      <c r="T1521" s="9"/>
      <c r="U1521" s="11"/>
      <c r="V1521" s="9"/>
      <c r="W1521" s="9"/>
      <c r="X1521" s="9"/>
      <c r="Y1521" s="9"/>
      <c r="Z1521" s="11"/>
      <c r="AA1521" s="9"/>
    </row>
    <row r="1522" spans="1:27">
      <c r="A1522" s="14"/>
      <c r="B1522" s="2"/>
      <c r="C1522" s="2"/>
      <c r="D1522" s="2"/>
      <c r="E1522" s="2"/>
      <c r="F1522" s="15"/>
      <c r="G1522" s="8"/>
      <c r="H1522" s="8"/>
      <c r="I1522" s="8"/>
      <c r="J1522" s="8"/>
      <c r="K1522" s="10"/>
      <c r="L1522" s="8"/>
      <c r="M1522" s="8"/>
      <c r="N1522" s="8"/>
      <c r="O1522" s="8"/>
      <c r="P1522" s="10"/>
      <c r="Q1522" s="8"/>
      <c r="R1522" s="8"/>
      <c r="S1522" s="8"/>
      <c r="T1522" s="8"/>
      <c r="U1522" s="10"/>
      <c r="V1522" s="8"/>
      <c r="W1522" s="8"/>
      <c r="X1522" s="8"/>
      <c r="Y1522" s="8"/>
      <c r="Z1522" s="10"/>
      <c r="AA1522" s="8"/>
    </row>
    <row r="1523" spans="1:27">
      <c r="A1523" s="14"/>
      <c r="B1523" s="2"/>
      <c r="C1523" s="2"/>
      <c r="D1523" s="2"/>
      <c r="E1523" s="2"/>
      <c r="F1523" s="15"/>
      <c r="G1523" s="8"/>
      <c r="H1523" s="8"/>
      <c r="I1523" s="8"/>
      <c r="J1523" s="8"/>
      <c r="K1523" s="10"/>
      <c r="L1523" s="8"/>
      <c r="M1523" s="8"/>
      <c r="N1523" s="8"/>
      <c r="O1523" s="8"/>
      <c r="P1523" s="10"/>
      <c r="Q1523" s="8"/>
      <c r="R1523" s="8"/>
      <c r="S1523" s="8"/>
      <c r="T1523" s="8"/>
      <c r="U1523" s="10"/>
      <c r="V1523" s="8"/>
      <c r="W1523" s="8"/>
      <c r="X1523" s="8"/>
      <c r="Y1523" s="8"/>
      <c r="Z1523" s="10"/>
      <c r="AA1523" s="8"/>
    </row>
    <row r="1524" spans="1:27">
      <c r="A1524" s="14"/>
      <c r="B1524" s="2"/>
      <c r="C1524" s="2"/>
      <c r="D1524" s="2"/>
      <c r="E1524" s="2"/>
      <c r="F1524" s="15"/>
      <c r="G1524" s="8"/>
      <c r="H1524" s="8"/>
      <c r="I1524" s="8"/>
      <c r="J1524" s="8"/>
      <c r="K1524" s="10"/>
      <c r="L1524" s="8"/>
      <c r="M1524" s="8"/>
      <c r="N1524" s="8"/>
      <c r="O1524" s="8"/>
      <c r="P1524" s="10"/>
      <c r="Q1524" s="8"/>
      <c r="R1524" s="8"/>
      <c r="S1524" s="8"/>
      <c r="T1524" s="8"/>
      <c r="U1524" s="10"/>
      <c r="V1524" s="8"/>
      <c r="W1524" s="8"/>
      <c r="X1524" s="8"/>
      <c r="Y1524" s="8"/>
      <c r="Z1524" s="10"/>
      <c r="AA1524" s="8"/>
    </row>
    <row r="1525" spans="1:27">
      <c r="A1525" s="14"/>
      <c r="B1525" s="2"/>
      <c r="C1525" s="2"/>
      <c r="D1525" s="2"/>
      <c r="E1525" s="2"/>
      <c r="F1525" s="15"/>
      <c r="G1525" s="8"/>
      <c r="H1525" s="8"/>
      <c r="I1525" s="8"/>
      <c r="J1525" s="8"/>
      <c r="K1525" s="10"/>
      <c r="L1525" s="8"/>
      <c r="M1525" s="8"/>
      <c r="N1525" s="8"/>
      <c r="O1525" s="8"/>
      <c r="P1525" s="10"/>
      <c r="Q1525" s="8"/>
      <c r="R1525" s="8"/>
      <c r="S1525" s="8"/>
      <c r="T1525" s="8"/>
      <c r="U1525" s="10"/>
      <c r="V1525" s="8"/>
      <c r="W1525" s="8"/>
      <c r="X1525" s="8"/>
      <c r="Y1525" s="8"/>
      <c r="Z1525" s="10"/>
      <c r="AA1525" s="8"/>
    </row>
    <row r="1526" spans="1:27">
      <c r="A1526" s="14"/>
      <c r="B1526" s="2"/>
      <c r="C1526" s="2"/>
      <c r="D1526" s="2"/>
      <c r="E1526" s="2"/>
      <c r="F1526" s="15"/>
      <c r="G1526" s="8"/>
      <c r="H1526" s="8"/>
      <c r="I1526" s="8"/>
      <c r="J1526" s="8"/>
      <c r="K1526" s="10"/>
      <c r="L1526" s="8"/>
      <c r="M1526" s="8"/>
      <c r="N1526" s="8"/>
      <c r="O1526" s="8"/>
      <c r="P1526" s="10"/>
      <c r="Q1526" s="8"/>
      <c r="R1526" s="8"/>
      <c r="S1526" s="8"/>
      <c r="T1526" s="8"/>
      <c r="U1526" s="10"/>
      <c r="V1526" s="8"/>
      <c r="W1526" s="8"/>
      <c r="X1526" s="8"/>
      <c r="Y1526" s="8"/>
      <c r="Z1526" s="10"/>
      <c r="AA1526" s="8"/>
    </row>
    <row r="1527" spans="1:27">
      <c r="A1527" s="14"/>
      <c r="B1527" s="2"/>
      <c r="C1527" s="2"/>
      <c r="D1527" s="2"/>
      <c r="E1527" s="2"/>
      <c r="F1527" s="15"/>
      <c r="G1527" s="9"/>
      <c r="H1527" s="9"/>
      <c r="I1527" s="9"/>
      <c r="J1527" s="9"/>
      <c r="K1527" s="11"/>
      <c r="L1527" s="9"/>
      <c r="M1527" s="9"/>
      <c r="N1527" s="9"/>
      <c r="O1527" s="9"/>
      <c r="P1527" s="11"/>
      <c r="Q1527" s="9"/>
      <c r="R1527" s="9"/>
      <c r="S1527" s="9"/>
      <c r="T1527" s="9"/>
      <c r="U1527" s="11"/>
      <c r="V1527" s="9"/>
      <c r="W1527" s="9"/>
      <c r="X1527" s="9"/>
      <c r="Y1527" s="9"/>
      <c r="Z1527" s="11"/>
      <c r="AA1527" s="9"/>
    </row>
    <row r="1528" spans="1:27">
      <c r="A1528" s="14"/>
      <c r="B1528" s="2"/>
      <c r="C1528" s="2"/>
      <c r="D1528" s="2"/>
      <c r="E1528" s="2"/>
      <c r="F1528" s="15"/>
      <c r="G1528" s="9"/>
      <c r="H1528" s="9"/>
      <c r="I1528" s="9"/>
      <c r="J1528" s="9"/>
      <c r="K1528" s="11"/>
      <c r="L1528" s="9"/>
      <c r="M1528" s="9"/>
      <c r="N1528" s="9"/>
      <c r="O1528" s="9"/>
      <c r="P1528" s="11"/>
      <c r="Q1528" s="9"/>
      <c r="R1528" s="9"/>
      <c r="S1528" s="9"/>
      <c r="T1528" s="9"/>
      <c r="U1528" s="11"/>
      <c r="V1528" s="9"/>
      <c r="W1528" s="9"/>
      <c r="X1528" s="9"/>
      <c r="Y1528" s="9"/>
      <c r="Z1528" s="11"/>
      <c r="AA1528" s="9"/>
    </row>
    <row r="1529" spans="1:27">
      <c r="A1529" s="14"/>
      <c r="B1529" s="2"/>
      <c r="C1529" s="2"/>
      <c r="D1529" s="2"/>
      <c r="E1529" s="2"/>
      <c r="F1529" s="15"/>
      <c r="G1529" s="9"/>
      <c r="H1529" s="9"/>
      <c r="I1529" s="9"/>
      <c r="J1529" s="9"/>
      <c r="K1529" s="11"/>
      <c r="L1529" s="9"/>
      <c r="M1529" s="9"/>
      <c r="N1529" s="9"/>
      <c r="O1529" s="9"/>
      <c r="P1529" s="11"/>
      <c r="Q1529" s="9"/>
      <c r="R1529" s="9"/>
      <c r="S1529" s="9"/>
      <c r="T1529" s="9"/>
      <c r="U1529" s="11"/>
      <c r="V1529" s="9"/>
      <c r="W1529" s="9"/>
      <c r="X1529" s="9"/>
      <c r="Y1529" s="9"/>
      <c r="Z1529" s="11"/>
      <c r="AA1529" s="9"/>
    </row>
    <row r="1530" spans="1:27">
      <c r="A1530" s="14"/>
      <c r="B1530" s="2"/>
      <c r="C1530" s="2"/>
      <c r="D1530" s="2"/>
      <c r="E1530" s="2"/>
      <c r="F1530" s="15"/>
      <c r="G1530" s="9"/>
      <c r="H1530" s="9"/>
      <c r="I1530" s="9"/>
      <c r="J1530" s="9"/>
      <c r="K1530" s="11"/>
      <c r="L1530" s="9"/>
      <c r="M1530" s="9"/>
      <c r="N1530" s="9"/>
      <c r="O1530" s="9"/>
      <c r="P1530" s="11"/>
      <c r="Q1530" s="9"/>
      <c r="R1530" s="9"/>
      <c r="S1530" s="9"/>
      <c r="T1530" s="9"/>
      <c r="U1530" s="11"/>
      <c r="V1530" s="9"/>
      <c r="W1530" s="9"/>
      <c r="X1530" s="9"/>
      <c r="Y1530" s="9"/>
      <c r="Z1530" s="11"/>
      <c r="AA1530" s="9"/>
    </row>
    <row r="1531" spans="1:27">
      <c r="A1531" s="14"/>
      <c r="B1531" s="2"/>
      <c r="C1531" s="2"/>
      <c r="D1531" s="2"/>
      <c r="E1531" s="2"/>
      <c r="F1531" s="15"/>
      <c r="G1531" s="9"/>
      <c r="H1531" s="9"/>
      <c r="I1531" s="9"/>
      <c r="J1531" s="9"/>
      <c r="K1531" s="11"/>
      <c r="L1531" s="9"/>
      <c r="M1531" s="9"/>
      <c r="N1531" s="9"/>
      <c r="O1531" s="9"/>
      <c r="P1531" s="11"/>
      <c r="Q1531" s="9"/>
      <c r="R1531" s="9"/>
      <c r="S1531" s="9"/>
      <c r="T1531" s="9"/>
      <c r="U1531" s="11"/>
      <c r="V1531" s="9"/>
      <c r="W1531" s="9"/>
      <c r="X1531" s="9"/>
      <c r="Y1531" s="9"/>
      <c r="Z1531" s="11"/>
      <c r="AA1531" s="9"/>
    </row>
    <row r="1532" spans="1:27">
      <c r="A1532" s="14"/>
      <c r="B1532" s="2"/>
      <c r="C1532" s="2"/>
      <c r="D1532" s="2"/>
      <c r="E1532" s="2"/>
      <c r="F1532" s="15"/>
      <c r="G1532" s="8"/>
      <c r="H1532" s="8"/>
      <c r="I1532" s="8"/>
      <c r="J1532" s="8"/>
      <c r="K1532" s="10"/>
      <c r="L1532" s="8"/>
      <c r="M1532" s="8"/>
      <c r="N1532" s="8"/>
      <c r="O1532" s="8"/>
      <c r="P1532" s="10"/>
      <c r="Q1532" s="8"/>
      <c r="R1532" s="8"/>
      <c r="S1532" s="8"/>
      <c r="T1532" s="8"/>
      <c r="U1532" s="10"/>
      <c r="V1532" s="8"/>
      <c r="W1532" s="8"/>
      <c r="X1532" s="8"/>
      <c r="Y1532" s="8"/>
      <c r="Z1532" s="10"/>
      <c r="AA1532" s="8"/>
    </row>
    <row r="1533" spans="1:27">
      <c r="A1533" s="14"/>
      <c r="B1533" s="2"/>
      <c r="C1533" s="2"/>
      <c r="D1533" s="2"/>
      <c r="E1533" s="2"/>
      <c r="F1533" s="15"/>
      <c r="G1533" s="8"/>
      <c r="H1533" s="8"/>
      <c r="I1533" s="8"/>
      <c r="J1533" s="8"/>
      <c r="K1533" s="10"/>
      <c r="L1533" s="8"/>
      <c r="M1533" s="8"/>
      <c r="N1533" s="8"/>
      <c r="O1533" s="8"/>
      <c r="P1533" s="10"/>
      <c r="Q1533" s="8"/>
      <c r="R1533" s="8"/>
      <c r="S1533" s="8"/>
      <c r="T1533" s="8"/>
      <c r="U1533" s="10"/>
      <c r="V1533" s="8"/>
      <c r="W1533" s="8"/>
      <c r="X1533" s="8"/>
      <c r="Y1533" s="8"/>
      <c r="Z1533" s="10"/>
      <c r="AA1533" s="8"/>
    </row>
    <row r="1534" spans="1:27">
      <c r="A1534" s="14"/>
      <c r="B1534" s="2"/>
      <c r="C1534" s="2"/>
      <c r="D1534" s="2"/>
      <c r="E1534" s="2"/>
      <c r="F1534" s="15"/>
      <c r="G1534" s="8"/>
      <c r="H1534" s="8"/>
      <c r="I1534" s="8"/>
      <c r="J1534" s="8"/>
      <c r="K1534" s="10"/>
      <c r="L1534" s="8"/>
      <c r="M1534" s="8"/>
      <c r="N1534" s="8"/>
      <c r="O1534" s="8"/>
      <c r="P1534" s="10"/>
      <c r="Q1534" s="8"/>
      <c r="R1534" s="8"/>
      <c r="S1534" s="8"/>
      <c r="T1534" s="8"/>
      <c r="U1534" s="10"/>
      <c r="V1534" s="8"/>
      <c r="W1534" s="8"/>
      <c r="X1534" s="8"/>
      <c r="Y1534" s="8"/>
      <c r="Z1534" s="10"/>
      <c r="AA1534" s="8"/>
    </row>
    <row r="1535" spans="1:27">
      <c r="A1535" s="14"/>
      <c r="B1535" s="2"/>
      <c r="C1535" s="2"/>
      <c r="D1535" s="2"/>
      <c r="E1535" s="2"/>
      <c r="F1535" s="15"/>
      <c r="G1535" s="8"/>
      <c r="H1535" s="8"/>
      <c r="I1535" s="8"/>
      <c r="J1535" s="8"/>
      <c r="K1535" s="10"/>
      <c r="L1535" s="8"/>
      <c r="M1535" s="8"/>
      <c r="N1535" s="8"/>
      <c r="O1535" s="8"/>
      <c r="P1535" s="10"/>
      <c r="Q1535" s="8"/>
      <c r="R1535" s="8"/>
      <c r="S1535" s="8"/>
      <c r="T1535" s="8"/>
      <c r="U1535" s="10"/>
      <c r="V1535" s="8"/>
      <c r="W1535" s="8"/>
      <c r="X1535" s="8"/>
      <c r="Y1535" s="8"/>
      <c r="Z1535" s="10"/>
      <c r="AA1535" s="8"/>
    </row>
    <row r="1536" spans="1:27">
      <c r="A1536" s="14"/>
      <c r="B1536" s="2"/>
      <c r="C1536" s="2"/>
      <c r="D1536" s="2"/>
      <c r="E1536" s="2"/>
      <c r="F1536" s="15"/>
      <c r="G1536" s="8"/>
      <c r="H1536" s="8"/>
      <c r="I1536" s="8"/>
      <c r="J1536" s="8"/>
      <c r="K1536" s="10"/>
      <c r="L1536" s="8"/>
      <c r="M1536" s="8"/>
      <c r="N1536" s="8"/>
      <c r="O1536" s="8"/>
      <c r="P1536" s="10"/>
      <c r="Q1536" s="8"/>
      <c r="R1536" s="8"/>
      <c r="S1536" s="8"/>
      <c r="T1536" s="8"/>
      <c r="U1536" s="10"/>
      <c r="V1536" s="8"/>
      <c r="W1536" s="8"/>
      <c r="X1536" s="8"/>
      <c r="Y1536" s="8"/>
      <c r="Z1536" s="10"/>
      <c r="AA1536" s="8"/>
    </row>
    <row r="1537" spans="1:27">
      <c r="A1537" s="14"/>
      <c r="B1537" s="2"/>
      <c r="C1537" s="2"/>
      <c r="D1537" s="2"/>
      <c r="E1537" s="2"/>
      <c r="F1537" s="15"/>
      <c r="G1537" s="9"/>
      <c r="H1537" s="9"/>
      <c r="I1537" s="9"/>
      <c r="J1537" s="9"/>
      <c r="K1537" s="11"/>
      <c r="L1537" s="9"/>
      <c r="M1537" s="9"/>
      <c r="N1537" s="9"/>
      <c r="O1537" s="9"/>
      <c r="P1537" s="11"/>
      <c r="Q1537" s="9"/>
      <c r="R1537" s="9"/>
      <c r="S1537" s="9"/>
      <c r="T1537" s="9"/>
      <c r="U1537" s="11"/>
      <c r="V1537" s="9"/>
      <c r="W1537" s="9"/>
      <c r="X1537" s="9"/>
      <c r="Y1537" s="9"/>
      <c r="Z1537" s="11"/>
      <c r="AA1537" s="9"/>
    </row>
    <row r="1538" spans="1:27">
      <c r="A1538" s="14"/>
      <c r="B1538" s="2"/>
      <c r="C1538" s="2"/>
      <c r="D1538" s="2"/>
      <c r="E1538" s="2"/>
      <c r="F1538" s="15"/>
      <c r="G1538" s="9"/>
      <c r="H1538" s="9"/>
      <c r="I1538" s="9"/>
      <c r="J1538" s="9"/>
      <c r="K1538" s="11"/>
      <c r="L1538" s="9"/>
      <c r="M1538" s="9"/>
      <c r="N1538" s="9"/>
      <c r="O1538" s="9"/>
      <c r="P1538" s="11"/>
      <c r="Q1538" s="9"/>
      <c r="R1538" s="9"/>
      <c r="S1538" s="9"/>
      <c r="T1538" s="9"/>
      <c r="U1538" s="11"/>
      <c r="V1538" s="9"/>
      <c r="W1538" s="9"/>
      <c r="X1538" s="9"/>
      <c r="Y1538" s="9"/>
      <c r="Z1538" s="11"/>
      <c r="AA1538" s="9"/>
    </row>
    <row r="1539" spans="1:27">
      <c r="A1539" s="14"/>
      <c r="B1539" s="2"/>
      <c r="C1539" s="2"/>
      <c r="D1539" s="2"/>
      <c r="E1539" s="2"/>
      <c r="F1539" s="15"/>
      <c r="G1539" s="9"/>
      <c r="H1539" s="9"/>
      <c r="I1539" s="9"/>
      <c r="J1539" s="9"/>
      <c r="K1539" s="11"/>
      <c r="L1539" s="9"/>
      <c r="M1539" s="9"/>
      <c r="N1539" s="9"/>
      <c r="O1539" s="9"/>
      <c r="P1539" s="11"/>
      <c r="Q1539" s="9"/>
      <c r="R1539" s="9"/>
      <c r="S1539" s="9"/>
      <c r="T1539" s="9"/>
      <c r="U1539" s="11"/>
      <c r="V1539" s="9"/>
      <c r="W1539" s="9"/>
      <c r="X1539" s="9"/>
      <c r="Y1539" s="9"/>
      <c r="Z1539" s="11"/>
      <c r="AA1539" s="9"/>
    </row>
    <row r="1540" spans="1:27">
      <c r="A1540" s="14"/>
      <c r="B1540" s="2"/>
      <c r="C1540" s="2"/>
      <c r="D1540" s="2"/>
      <c r="E1540" s="2"/>
      <c r="F1540" s="15"/>
      <c r="G1540" s="9"/>
      <c r="H1540" s="9"/>
      <c r="I1540" s="9"/>
      <c r="J1540" s="9"/>
      <c r="K1540" s="11"/>
      <c r="L1540" s="9"/>
      <c r="M1540" s="9"/>
      <c r="N1540" s="9"/>
      <c r="O1540" s="9"/>
      <c r="P1540" s="11"/>
      <c r="Q1540" s="9"/>
      <c r="R1540" s="9"/>
      <c r="S1540" s="9"/>
      <c r="T1540" s="9"/>
      <c r="U1540" s="11"/>
      <c r="V1540" s="9"/>
      <c r="W1540" s="9"/>
      <c r="X1540" s="9"/>
      <c r="Y1540" s="9"/>
      <c r="Z1540" s="11"/>
      <c r="AA1540" s="9"/>
    </row>
    <row r="1541" spans="1:27">
      <c r="A1541" s="14"/>
      <c r="B1541" s="2"/>
      <c r="C1541" s="2"/>
      <c r="D1541" s="2"/>
      <c r="E1541" s="2"/>
      <c r="F1541" s="15"/>
      <c r="G1541" s="9"/>
      <c r="H1541" s="9"/>
      <c r="I1541" s="9"/>
      <c r="J1541" s="9"/>
      <c r="K1541" s="11"/>
      <c r="L1541" s="9"/>
      <c r="M1541" s="9"/>
      <c r="N1541" s="9"/>
      <c r="O1541" s="9"/>
      <c r="P1541" s="11"/>
      <c r="Q1541" s="9"/>
      <c r="R1541" s="9"/>
      <c r="S1541" s="9"/>
      <c r="T1541" s="9"/>
      <c r="U1541" s="11"/>
      <c r="V1541" s="9"/>
      <c r="W1541" s="9"/>
      <c r="X1541" s="9"/>
      <c r="Y1541" s="9"/>
      <c r="Z1541" s="11"/>
      <c r="AA1541" s="9"/>
    </row>
    <row r="1542" spans="1:27">
      <c r="A1542" s="14"/>
      <c r="B1542" s="2"/>
      <c r="C1542" s="2"/>
      <c r="D1542" s="2"/>
      <c r="E1542" s="2"/>
      <c r="F1542" s="15"/>
      <c r="G1542" s="8"/>
      <c r="H1542" s="8"/>
      <c r="I1542" s="8"/>
      <c r="J1542" s="8"/>
      <c r="K1542" s="10"/>
      <c r="L1542" s="8"/>
      <c r="M1542" s="8"/>
      <c r="N1542" s="8"/>
      <c r="O1542" s="8"/>
      <c r="P1542" s="10"/>
      <c r="Q1542" s="8"/>
      <c r="R1542" s="8"/>
      <c r="S1542" s="8"/>
      <c r="T1542" s="8"/>
      <c r="U1542" s="10"/>
      <c r="V1542" s="8"/>
      <c r="W1542" s="8"/>
      <c r="X1542" s="8"/>
      <c r="Y1542" s="8"/>
      <c r="Z1542" s="10"/>
      <c r="AA1542" s="8"/>
    </row>
    <row r="1543" spans="1:27">
      <c r="A1543" s="14"/>
      <c r="B1543" s="2"/>
      <c r="C1543" s="2"/>
      <c r="D1543" s="2"/>
      <c r="E1543" s="2"/>
      <c r="F1543" s="15"/>
      <c r="G1543" s="8"/>
      <c r="H1543" s="8"/>
      <c r="I1543" s="8"/>
      <c r="J1543" s="8"/>
      <c r="K1543" s="10"/>
      <c r="L1543" s="8"/>
      <c r="M1543" s="8"/>
      <c r="N1543" s="8"/>
      <c r="O1543" s="8"/>
      <c r="P1543" s="10"/>
      <c r="Q1543" s="8"/>
      <c r="R1543" s="8"/>
      <c r="S1543" s="8"/>
      <c r="T1543" s="8"/>
      <c r="U1543" s="10"/>
      <c r="V1543" s="8"/>
      <c r="W1543" s="8"/>
      <c r="X1543" s="8"/>
      <c r="Y1543" s="8"/>
      <c r="Z1543" s="10"/>
      <c r="AA1543" s="8"/>
    </row>
    <row r="1544" spans="1:27">
      <c r="A1544" s="14"/>
      <c r="B1544" s="2"/>
      <c r="C1544" s="2"/>
      <c r="D1544" s="2"/>
      <c r="E1544" s="2"/>
      <c r="F1544" s="15"/>
      <c r="G1544" s="8"/>
      <c r="H1544" s="8"/>
      <c r="I1544" s="8"/>
      <c r="J1544" s="8"/>
      <c r="K1544" s="10"/>
      <c r="L1544" s="8"/>
      <c r="M1544" s="8"/>
      <c r="N1544" s="8"/>
      <c r="O1544" s="8"/>
      <c r="P1544" s="10"/>
      <c r="Q1544" s="8"/>
      <c r="R1544" s="8"/>
      <c r="S1544" s="8"/>
      <c r="T1544" s="8"/>
      <c r="U1544" s="10"/>
      <c r="V1544" s="8"/>
      <c r="W1544" s="8"/>
      <c r="X1544" s="8"/>
      <c r="Y1544" s="8"/>
      <c r="Z1544" s="10"/>
      <c r="AA1544" s="8"/>
    </row>
    <row r="1545" spans="1:27">
      <c r="A1545" s="14"/>
      <c r="B1545" s="2"/>
      <c r="C1545" s="2"/>
      <c r="D1545" s="2"/>
      <c r="E1545" s="2"/>
      <c r="F1545" s="15"/>
      <c r="G1545" s="8"/>
      <c r="H1545" s="8"/>
      <c r="I1545" s="8"/>
      <c r="J1545" s="8"/>
      <c r="K1545" s="10"/>
      <c r="L1545" s="8"/>
      <c r="M1545" s="8"/>
      <c r="N1545" s="8"/>
      <c r="O1545" s="8"/>
      <c r="P1545" s="10"/>
      <c r="Q1545" s="8"/>
      <c r="R1545" s="8"/>
      <c r="S1545" s="8"/>
      <c r="T1545" s="8"/>
      <c r="U1545" s="10"/>
      <c r="V1545" s="8"/>
      <c r="W1545" s="8"/>
      <c r="X1545" s="8"/>
      <c r="Y1545" s="8"/>
      <c r="Z1545" s="10"/>
      <c r="AA1545" s="8"/>
    </row>
    <row r="1546" spans="1:27">
      <c r="A1546" s="14"/>
      <c r="B1546" s="2"/>
      <c r="C1546" s="2"/>
      <c r="D1546" s="2"/>
      <c r="E1546" s="2"/>
      <c r="F1546" s="15"/>
      <c r="G1546" s="8"/>
      <c r="H1546" s="8"/>
      <c r="I1546" s="8"/>
      <c r="J1546" s="8"/>
      <c r="K1546" s="10"/>
      <c r="L1546" s="8"/>
      <c r="M1546" s="8"/>
      <c r="N1546" s="8"/>
      <c r="O1546" s="8"/>
      <c r="P1546" s="10"/>
      <c r="Q1546" s="8"/>
      <c r="R1546" s="8"/>
      <c r="S1546" s="8"/>
      <c r="T1546" s="8"/>
      <c r="U1546" s="10"/>
      <c r="V1546" s="8"/>
      <c r="W1546" s="8"/>
      <c r="X1546" s="8"/>
      <c r="Y1546" s="8"/>
      <c r="Z1546" s="10"/>
      <c r="AA1546" s="8"/>
    </row>
    <row r="1547" spans="1:27">
      <c r="A1547" s="14"/>
      <c r="B1547" s="2"/>
      <c r="C1547" s="2"/>
      <c r="D1547" s="2"/>
      <c r="E1547" s="2"/>
      <c r="F1547" s="15"/>
      <c r="G1547" s="9"/>
      <c r="H1547" s="9"/>
      <c r="I1547" s="9"/>
      <c r="J1547" s="9"/>
      <c r="K1547" s="11"/>
      <c r="L1547" s="9"/>
      <c r="M1547" s="9"/>
      <c r="N1547" s="9"/>
      <c r="O1547" s="9"/>
      <c r="P1547" s="11"/>
      <c r="Q1547" s="9"/>
      <c r="R1547" s="9"/>
      <c r="S1547" s="9"/>
      <c r="T1547" s="9"/>
      <c r="U1547" s="11"/>
      <c r="V1547" s="9"/>
      <c r="W1547" s="9"/>
      <c r="X1547" s="9"/>
      <c r="Y1547" s="9"/>
      <c r="Z1547" s="11"/>
      <c r="AA1547" s="9"/>
    </row>
    <row r="1548" spans="1:27">
      <c r="A1548" s="14"/>
      <c r="B1548" s="2"/>
      <c r="C1548" s="2"/>
      <c r="D1548" s="2"/>
      <c r="E1548" s="2"/>
      <c r="F1548" s="15"/>
      <c r="G1548" s="9"/>
      <c r="H1548" s="9"/>
      <c r="I1548" s="9"/>
      <c r="J1548" s="9"/>
      <c r="K1548" s="11"/>
      <c r="L1548" s="9"/>
      <c r="M1548" s="9"/>
      <c r="N1548" s="9"/>
      <c r="O1548" s="9"/>
      <c r="P1548" s="11"/>
      <c r="Q1548" s="9"/>
      <c r="R1548" s="9"/>
      <c r="S1548" s="9"/>
      <c r="T1548" s="9"/>
      <c r="U1548" s="11"/>
      <c r="V1548" s="9"/>
      <c r="W1548" s="9"/>
      <c r="X1548" s="9"/>
      <c r="Y1548" s="9"/>
      <c r="Z1548" s="11"/>
      <c r="AA1548" s="9"/>
    </row>
    <row r="1549" spans="1:27">
      <c r="A1549" s="14"/>
      <c r="B1549" s="2"/>
      <c r="C1549" s="2"/>
      <c r="D1549" s="2"/>
      <c r="E1549" s="2"/>
      <c r="F1549" s="15"/>
      <c r="G1549" s="9"/>
      <c r="H1549" s="9"/>
      <c r="I1549" s="9"/>
      <c r="J1549" s="9"/>
      <c r="K1549" s="11"/>
      <c r="L1549" s="9"/>
      <c r="M1549" s="9"/>
      <c r="N1549" s="9"/>
      <c r="O1549" s="9"/>
      <c r="P1549" s="11"/>
      <c r="Q1549" s="9"/>
      <c r="R1549" s="9"/>
      <c r="S1549" s="9"/>
      <c r="T1549" s="9"/>
      <c r="U1549" s="11"/>
      <c r="V1549" s="9"/>
      <c r="W1549" s="9"/>
      <c r="X1549" s="9"/>
      <c r="Y1549" s="9"/>
      <c r="Z1549" s="11"/>
      <c r="AA1549" s="9"/>
    </row>
    <row r="1550" spans="1:27">
      <c r="A1550" s="14"/>
      <c r="B1550" s="2"/>
      <c r="C1550" s="2"/>
      <c r="D1550" s="2"/>
      <c r="E1550" s="2"/>
      <c r="F1550" s="15"/>
      <c r="G1550" s="9"/>
      <c r="H1550" s="9"/>
      <c r="I1550" s="9"/>
      <c r="J1550" s="9"/>
      <c r="K1550" s="11"/>
      <c r="L1550" s="9"/>
      <c r="M1550" s="9"/>
      <c r="N1550" s="9"/>
      <c r="O1550" s="9"/>
      <c r="P1550" s="11"/>
      <c r="Q1550" s="9"/>
      <c r="R1550" s="9"/>
      <c r="S1550" s="9"/>
      <c r="T1550" s="9"/>
      <c r="U1550" s="11"/>
      <c r="V1550" s="9"/>
      <c r="W1550" s="9"/>
      <c r="X1550" s="9"/>
      <c r="Y1550" s="9"/>
      <c r="Z1550" s="11"/>
      <c r="AA1550" s="9"/>
    </row>
    <row r="1551" spans="1:27">
      <c r="A1551" s="14"/>
      <c r="B1551" s="2"/>
      <c r="C1551" s="2"/>
      <c r="D1551" s="2"/>
      <c r="E1551" s="2"/>
      <c r="F1551" s="15"/>
      <c r="G1551" s="9"/>
      <c r="H1551" s="9"/>
      <c r="I1551" s="9"/>
      <c r="J1551" s="9"/>
      <c r="K1551" s="11"/>
      <c r="L1551" s="9"/>
      <c r="M1551" s="9"/>
      <c r="N1551" s="9"/>
      <c r="O1551" s="9"/>
      <c r="P1551" s="11"/>
      <c r="Q1551" s="9"/>
      <c r="R1551" s="9"/>
      <c r="S1551" s="9"/>
      <c r="T1551" s="9"/>
      <c r="U1551" s="11"/>
      <c r="V1551" s="9"/>
      <c r="W1551" s="9"/>
      <c r="X1551" s="9"/>
      <c r="Y1551" s="9"/>
      <c r="Z1551" s="11"/>
      <c r="AA1551" s="9"/>
    </row>
    <row r="1552" spans="1:27">
      <c r="A1552" s="14"/>
      <c r="B1552" s="2"/>
      <c r="C1552" s="2"/>
      <c r="D1552" s="2"/>
      <c r="E1552" s="2"/>
      <c r="F1552" s="15"/>
      <c r="G1552" s="8"/>
      <c r="H1552" s="8"/>
      <c r="I1552" s="8"/>
      <c r="J1552" s="8"/>
      <c r="K1552" s="10"/>
      <c r="L1552" s="8"/>
      <c r="M1552" s="8"/>
      <c r="N1552" s="8"/>
      <c r="O1552" s="8"/>
      <c r="P1552" s="10"/>
      <c r="Q1552" s="8"/>
      <c r="R1552" s="8"/>
      <c r="S1552" s="8"/>
      <c r="T1552" s="8"/>
      <c r="U1552" s="10"/>
      <c r="V1552" s="8"/>
      <c r="W1552" s="8"/>
      <c r="X1552" s="8"/>
      <c r="Y1552" s="8"/>
      <c r="Z1552" s="10"/>
      <c r="AA1552" s="8"/>
    </row>
    <row r="1553" spans="1:27">
      <c r="A1553" s="14"/>
      <c r="B1553" s="2"/>
      <c r="C1553" s="2"/>
      <c r="D1553" s="2"/>
      <c r="E1553" s="2"/>
      <c r="F1553" s="15"/>
      <c r="G1553" s="8"/>
      <c r="H1553" s="8"/>
      <c r="I1553" s="8"/>
      <c r="J1553" s="8"/>
      <c r="K1553" s="10"/>
      <c r="L1553" s="8"/>
      <c r="M1553" s="8"/>
      <c r="N1553" s="8"/>
      <c r="O1553" s="8"/>
      <c r="P1553" s="10"/>
      <c r="Q1553" s="8"/>
      <c r="R1553" s="8"/>
      <c r="S1553" s="8"/>
      <c r="T1553" s="8"/>
      <c r="U1553" s="10"/>
      <c r="V1553" s="8"/>
      <c r="W1553" s="8"/>
      <c r="X1553" s="8"/>
      <c r="Y1553" s="8"/>
      <c r="Z1553" s="10"/>
      <c r="AA1553" s="8"/>
    </row>
    <row r="1554" spans="1:27">
      <c r="A1554" s="14"/>
      <c r="B1554" s="2"/>
      <c r="C1554" s="2"/>
      <c r="D1554" s="2"/>
      <c r="E1554" s="2"/>
      <c r="F1554" s="15"/>
      <c r="G1554" s="8"/>
      <c r="H1554" s="8"/>
      <c r="I1554" s="8"/>
      <c r="J1554" s="8"/>
      <c r="K1554" s="10"/>
      <c r="L1554" s="8"/>
      <c r="M1554" s="8"/>
      <c r="N1554" s="8"/>
      <c r="O1554" s="8"/>
      <c r="P1554" s="10"/>
      <c r="Q1554" s="8"/>
      <c r="R1554" s="8"/>
      <c r="S1554" s="8"/>
      <c r="T1554" s="8"/>
      <c r="U1554" s="10"/>
      <c r="V1554" s="8"/>
      <c r="W1554" s="8"/>
      <c r="X1554" s="8"/>
      <c r="Y1554" s="8"/>
      <c r="Z1554" s="10"/>
      <c r="AA1554" s="8"/>
    </row>
    <row r="1555" spans="1:27">
      <c r="A1555" s="14"/>
      <c r="B1555" s="2"/>
      <c r="C1555" s="2"/>
      <c r="D1555" s="2"/>
      <c r="E1555" s="2"/>
      <c r="F1555" s="15"/>
      <c r="G1555" s="8"/>
      <c r="H1555" s="8"/>
      <c r="I1555" s="8"/>
      <c r="J1555" s="8"/>
      <c r="K1555" s="10"/>
      <c r="L1555" s="8"/>
      <c r="M1555" s="8"/>
      <c r="N1555" s="8"/>
      <c r="O1555" s="8"/>
      <c r="P1555" s="10"/>
      <c r="Q1555" s="8"/>
      <c r="R1555" s="8"/>
      <c r="S1555" s="8"/>
      <c r="T1555" s="8"/>
      <c r="U1555" s="10"/>
      <c r="V1555" s="8"/>
      <c r="W1555" s="8"/>
      <c r="X1555" s="8"/>
      <c r="Y1555" s="8"/>
      <c r="Z1555" s="10"/>
      <c r="AA1555" s="8"/>
    </row>
    <row r="1556" spans="1:27">
      <c r="A1556" s="14"/>
      <c r="B1556" s="2"/>
      <c r="C1556" s="2"/>
      <c r="D1556" s="2"/>
      <c r="E1556" s="2"/>
      <c r="F1556" s="15"/>
      <c r="G1556" s="8"/>
      <c r="H1556" s="8"/>
      <c r="I1556" s="8"/>
      <c r="J1556" s="8"/>
      <c r="K1556" s="10"/>
      <c r="L1556" s="8"/>
      <c r="M1556" s="8"/>
      <c r="N1556" s="8"/>
      <c r="O1556" s="8"/>
      <c r="P1556" s="10"/>
      <c r="Q1556" s="8"/>
      <c r="R1556" s="8"/>
      <c r="S1556" s="8"/>
      <c r="T1556" s="8"/>
      <c r="U1556" s="10"/>
      <c r="V1556" s="8"/>
      <c r="W1556" s="8"/>
      <c r="X1556" s="8"/>
      <c r="Y1556" s="8"/>
      <c r="Z1556" s="10"/>
      <c r="AA1556" s="8"/>
    </row>
    <row r="1557" spans="1:27">
      <c r="A1557" s="14"/>
      <c r="B1557" s="2"/>
      <c r="C1557" s="2"/>
      <c r="D1557" s="2"/>
      <c r="E1557" s="2"/>
      <c r="F1557" s="15"/>
      <c r="G1557" s="9"/>
      <c r="H1557" s="9"/>
      <c r="I1557" s="9"/>
      <c r="J1557" s="9"/>
      <c r="K1557" s="11"/>
      <c r="L1557" s="9"/>
      <c r="M1557" s="9"/>
      <c r="N1557" s="9"/>
      <c r="O1557" s="9"/>
      <c r="P1557" s="11"/>
      <c r="Q1557" s="9"/>
      <c r="R1557" s="9"/>
      <c r="S1557" s="9"/>
      <c r="T1557" s="9"/>
      <c r="U1557" s="11"/>
      <c r="V1557" s="9"/>
      <c r="W1557" s="9"/>
      <c r="X1557" s="9"/>
      <c r="Y1557" s="9"/>
      <c r="Z1557" s="11"/>
      <c r="AA1557" s="9"/>
    </row>
    <row r="1558" spans="1:27">
      <c r="A1558" s="14"/>
      <c r="B1558" s="2"/>
      <c r="C1558" s="2"/>
      <c r="D1558" s="2"/>
      <c r="E1558" s="2"/>
      <c r="F1558" s="15"/>
      <c r="G1558" s="9"/>
      <c r="H1558" s="9"/>
      <c r="I1558" s="9"/>
      <c r="J1558" s="9"/>
      <c r="K1558" s="11"/>
      <c r="L1558" s="9"/>
      <c r="M1558" s="9"/>
      <c r="N1558" s="9"/>
      <c r="O1558" s="9"/>
      <c r="P1558" s="11"/>
      <c r="Q1558" s="9"/>
      <c r="R1558" s="9"/>
      <c r="S1558" s="9"/>
      <c r="T1558" s="9"/>
      <c r="U1558" s="11"/>
      <c r="V1558" s="9"/>
      <c r="W1558" s="9"/>
      <c r="X1558" s="9"/>
      <c r="Y1558" s="9"/>
      <c r="Z1558" s="11"/>
      <c r="AA1558" s="9"/>
    </row>
    <row r="1559" spans="1:27">
      <c r="A1559" s="14"/>
      <c r="B1559" s="2"/>
      <c r="C1559" s="2"/>
      <c r="D1559" s="2"/>
      <c r="E1559" s="2"/>
      <c r="F1559" s="15"/>
      <c r="G1559" s="9"/>
      <c r="H1559" s="9"/>
      <c r="I1559" s="9"/>
      <c r="J1559" s="9"/>
      <c r="K1559" s="11"/>
      <c r="L1559" s="9"/>
      <c r="M1559" s="9"/>
      <c r="N1559" s="9"/>
      <c r="O1559" s="9"/>
      <c r="P1559" s="11"/>
      <c r="Q1559" s="9"/>
      <c r="R1559" s="9"/>
      <c r="S1559" s="9"/>
      <c r="T1559" s="9"/>
      <c r="U1559" s="11"/>
      <c r="V1559" s="9"/>
      <c r="W1559" s="9"/>
      <c r="X1559" s="9"/>
      <c r="Y1559" s="9"/>
      <c r="Z1559" s="11"/>
      <c r="AA1559" s="9"/>
    </row>
    <row r="1560" spans="1:27">
      <c r="A1560" s="14"/>
      <c r="B1560" s="2"/>
      <c r="C1560" s="2"/>
      <c r="D1560" s="2"/>
      <c r="E1560" s="2"/>
      <c r="F1560" s="15"/>
      <c r="G1560" s="9"/>
      <c r="H1560" s="9"/>
      <c r="I1560" s="9"/>
      <c r="J1560" s="9"/>
      <c r="K1560" s="11"/>
      <c r="L1560" s="9"/>
      <c r="M1560" s="9"/>
      <c r="N1560" s="9"/>
      <c r="O1560" s="9"/>
      <c r="P1560" s="11"/>
      <c r="Q1560" s="9"/>
      <c r="R1560" s="9"/>
      <c r="S1560" s="9"/>
      <c r="T1560" s="9"/>
      <c r="U1560" s="11"/>
      <c r="V1560" s="9"/>
      <c r="W1560" s="9"/>
      <c r="X1560" s="9"/>
      <c r="Y1560" s="9"/>
      <c r="Z1560" s="11"/>
      <c r="AA1560" s="9"/>
    </row>
    <row r="1561" spans="1:27">
      <c r="A1561" s="14"/>
      <c r="B1561" s="2"/>
      <c r="C1561" s="2"/>
      <c r="D1561" s="2"/>
      <c r="E1561" s="2"/>
      <c r="F1561" s="15"/>
      <c r="G1561" s="9"/>
      <c r="H1561" s="9"/>
      <c r="I1561" s="9"/>
      <c r="J1561" s="9"/>
      <c r="K1561" s="11"/>
      <c r="L1561" s="9"/>
      <c r="M1561" s="9"/>
      <c r="N1561" s="9"/>
      <c r="O1561" s="9"/>
      <c r="P1561" s="11"/>
      <c r="Q1561" s="9"/>
      <c r="R1561" s="9"/>
      <c r="S1561" s="9"/>
      <c r="T1561" s="9"/>
      <c r="U1561" s="11"/>
      <c r="V1561" s="9"/>
      <c r="W1561" s="9"/>
      <c r="X1561" s="9"/>
      <c r="Y1561" s="9"/>
      <c r="Z1561" s="11"/>
      <c r="AA1561" s="9"/>
    </row>
    <row r="1562" spans="1:27">
      <c r="A1562" s="14"/>
      <c r="B1562" s="2"/>
      <c r="C1562" s="2"/>
      <c r="D1562" s="2"/>
      <c r="E1562" s="2"/>
      <c r="F1562" s="15"/>
      <c r="G1562" s="8"/>
      <c r="H1562" s="8"/>
      <c r="I1562" s="8"/>
      <c r="J1562" s="8"/>
      <c r="K1562" s="10"/>
      <c r="L1562" s="8"/>
      <c r="M1562" s="8"/>
      <c r="N1562" s="8"/>
      <c r="O1562" s="8"/>
      <c r="P1562" s="10"/>
      <c r="Q1562" s="8"/>
      <c r="R1562" s="8"/>
      <c r="S1562" s="8"/>
      <c r="T1562" s="8"/>
      <c r="U1562" s="10"/>
      <c r="V1562" s="8"/>
      <c r="W1562" s="8"/>
      <c r="X1562" s="8"/>
      <c r="Y1562" s="8"/>
      <c r="Z1562" s="10"/>
      <c r="AA1562" s="8"/>
    </row>
    <row r="1563" spans="1:27">
      <c r="A1563" s="14"/>
      <c r="B1563" s="2"/>
      <c r="C1563" s="2"/>
      <c r="D1563" s="2"/>
      <c r="E1563" s="2"/>
      <c r="F1563" s="15"/>
      <c r="G1563" s="8"/>
      <c r="H1563" s="8"/>
      <c r="I1563" s="8"/>
      <c r="J1563" s="8"/>
      <c r="K1563" s="10"/>
      <c r="L1563" s="8"/>
      <c r="M1563" s="8"/>
      <c r="N1563" s="8"/>
      <c r="O1563" s="8"/>
      <c r="P1563" s="10"/>
      <c r="Q1563" s="8"/>
      <c r="R1563" s="8"/>
      <c r="S1563" s="8"/>
      <c r="T1563" s="8"/>
      <c r="U1563" s="10"/>
      <c r="V1563" s="8"/>
      <c r="W1563" s="8"/>
      <c r="X1563" s="8"/>
      <c r="Y1563" s="8"/>
      <c r="Z1563" s="10"/>
      <c r="AA1563" s="8"/>
    </row>
    <row r="1564" spans="1:27">
      <c r="A1564" s="14"/>
      <c r="B1564" s="2"/>
      <c r="C1564" s="2"/>
      <c r="D1564" s="2"/>
      <c r="E1564" s="2"/>
      <c r="F1564" s="15"/>
      <c r="G1564" s="8"/>
      <c r="H1564" s="8"/>
      <c r="I1564" s="8"/>
      <c r="J1564" s="8"/>
      <c r="K1564" s="10"/>
      <c r="L1564" s="8"/>
      <c r="M1564" s="8"/>
      <c r="N1564" s="8"/>
      <c r="O1564" s="8"/>
      <c r="P1564" s="10"/>
      <c r="Q1564" s="8"/>
      <c r="R1564" s="8"/>
      <c r="S1564" s="8"/>
      <c r="T1564" s="8"/>
      <c r="U1564" s="10"/>
      <c r="V1564" s="8"/>
      <c r="W1564" s="8"/>
      <c r="X1564" s="8"/>
      <c r="Y1564" s="8"/>
      <c r="Z1564" s="10"/>
      <c r="AA1564" s="8"/>
    </row>
    <row r="1565" spans="1:27">
      <c r="A1565" s="14"/>
      <c r="B1565" s="2"/>
      <c r="C1565" s="2"/>
      <c r="D1565" s="2"/>
      <c r="E1565" s="2"/>
      <c r="F1565" s="15"/>
      <c r="G1565" s="8"/>
      <c r="H1565" s="8"/>
      <c r="I1565" s="8"/>
      <c r="J1565" s="8"/>
      <c r="K1565" s="10"/>
      <c r="L1565" s="8"/>
      <c r="M1565" s="8"/>
      <c r="N1565" s="8"/>
      <c r="O1565" s="8"/>
      <c r="P1565" s="10"/>
      <c r="Q1565" s="8"/>
      <c r="R1565" s="8"/>
      <c r="S1565" s="8"/>
      <c r="T1565" s="8"/>
      <c r="U1565" s="10"/>
      <c r="V1565" s="8"/>
      <c r="W1565" s="8"/>
      <c r="X1565" s="8"/>
      <c r="Y1565" s="8"/>
      <c r="Z1565" s="10"/>
      <c r="AA1565" s="8"/>
    </row>
    <row r="1566" spans="1:27">
      <c r="A1566" s="14"/>
      <c r="B1566" s="2"/>
      <c r="C1566" s="2"/>
      <c r="D1566" s="2"/>
      <c r="E1566" s="2"/>
      <c r="F1566" s="15"/>
      <c r="G1566" s="8"/>
      <c r="H1566" s="8"/>
      <c r="I1566" s="8"/>
      <c r="J1566" s="8"/>
      <c r="K1566" s="10"/>
      <c r="L1566" s="8"/>
      <c r="M1566" s="8"/>
      <c r="N1566" s="8"/>
      <c r="O1566" s="8"/>
      <c r="P1566" s="10"/>
      <c r="Q1566" s="8"/>
      <c r="R1566" s="8"/>
      <c r="S1566" s="8"/>
      <c r="T1566" s="8"/>
      <c r="U1566" s="10"/>
      <c r="V1566" s="8"/>
      <c r="W1566" s="8"/>
      <c r="X1566" s="8"/>
      <c r="Y1566" s="8"/>
      <c r="Z1566" s="10"/>
      <c r="AA1566" s="8"/>
    </row>
    <row r="1567" spans="1:27">
      <c r="A1567" s="14"/>
      <c r="B1567" s="2"/>
      <c r="C1567" s="2"/>
      <c r="D1567" s="2"/>
      <c r="E1567" s="2"/>
      <c r="F1567" s="15"/>
      <c r="G1567" s="9"/>
      <c r="H1567" s="9"/>
      <c r="I1567" s="9"/>
      <c r="J1567" s="9"/>
      <c r="K1567" s="11"/>
      <c r="L1567" s="9"/>
      <c r="M1567" s="9"/>
      <c r="N1567" s="9"/>
      <c r="O1567" s="9"/>
      <c r="P1567" s="11"/>
      <c r="Q1567" s="9"/>
      <c r="R1567" s="9"/>
      <c r="S1567" s="9"/>
      <c r="T1567" s="9"/>
      <c r="U1567" s="11"/>
      <c r="V1567" s="9"/>
      <c r="W1567" s="9"/>
      <c r="X1567" s="9"/>
      <c r="Y1567" s="9"/>
      <c r="Z1567" s="11"/>
      <c r="AA1567" s="9"/>
    </row>
    <row r="1568" spans="1:27">
      <c r="A1568" s="14"/>
      <c r="B1568" s="2"/>
      <c r="C1568" s="2"/>
      <c r="D1568" s="2"/>
      <c r="E1568" s="2"/>
      <c r="F1568" s="15"/>
      <c r="G1568" s="9"/>
      <c r="H1568" s="9"/>
      <c r="I1568" s="9"/>
      <c r="J1568" s="9"/>
      <c r="K1568" s="11"/>
      <c r="L1568" s="9"/>
      <c r="M1568" s="9"/>
      <c r="N1568" s="9"/>
      <c r="O1568" s="9"/>
      <c r="P1568" s="11"/>
      <c r="Q1568" s="9"/>
      <c r="R1568" s="9"/>
      <c r="S1568" s="9"/>
      <c r="T1568" s="9"/>
      <c r="U1568" s="11"/>
      <c r="V1568" s="9"/>
      <c r="W1568" s="9"/>
      <c r="X1568" s="9"/>
      <c r="Y1568" s="9"/>
      <c r="Z1568" s="11"/>
      <c r="AA1568" s="9"/>
    </row>
    <row r="1569" spans="1:27">
      <c r="A1569" s="14"/>
      <c r="B1569" s="2"/>
      <c r="C1569" s="2"/>
      <c r="D1569" s="2"/>
      <c r="E1569" s="2"/>
      <c r="F1569" s="15"/>
      <c r="G1569" s="9"/>
      <c r="H1569" s="9"/>
      <c r="I1569" s="9"/>
      <c r="J1569" s="9"/>
      <c r="K1569" s="11"/>
      <c r="L1569" s="9"/>
      <c r="M1569" s="9"/>
      <c r="N1569" s="9"/>
      <c r="O1569" s="9"/>
      <c r="P1569" s="11"/>
      <c r="Q1569" s="9"/>
      <c r="R1569" s="9"/>
      <c r="S1569" s="9"/>
      <c r="T1569" s="9"/>
      <c r="U1569" s="11"/>
      <c r="V1569" s="9"/>
      <c r="W1569" s="9"/>
      <c r="X1569" s="9"/>
      <c r="Y1569" s="9"/>
      <c r="Z1569" s="11"/>
      <c r="AA1569" s="9"/>
    </row>
    <row r="1570" spans="1:27">
      <c r="A1570" s="14"/>
      <c r="B1570" s="2"/>
      <c r="C1570" s="2"/>
      <c r="D1570" s="2"/>
      <c r="E1570" s="2"/>
      <c r="F1570" s="15"/>
      <c r="G1570" s="9"/>
      <c r="H1570" s="9"/>
      <c r="I1570" s="9"/>
      <c r="J1570" s="9"/>
      <c r="K1570" s="11"/>
      <c r="L1570" s="9"/>
      <c r="M1570" s="9"/>
      <c r="N1570" s="9"/>
      <c r="O1570" s="9"/>
      <c r="P1570" s="11"/>
      <c r="Q1570" s="9"/>
      <c r="R1570" s="9"/>
      <c r="S1570" s="9"/>
      <c r="T1570" s="9"/>
      <c r="U1570" s="11"/>
      <c r="V1570" s="9"/>
      <c r="W1570" s="9"/>
      <c r="X1570" s="9"/>
      <c r="Y1570" s="9"/>
      <c r="Z1570" s="11"/>
      <c r="AA1570" s="9"/>
    </row>
    <row r="1571" spans="1:27">
      <c r="A1571" s="14"/>
      <c r="B1571" s="2"/>
      <c r="C1571" s="2"/>
      <c r="D1571" s="2"/>
      <c r="E1571" s="2"/>
      <c r="F1571" s="15"/>
      <c r="G1571" s="9"/>
      <c r="H1571" s="9"/>
      <c r="I1571" s="9"/>
      <c r="J1571" s="9"/>
      <c r="K1571" s="11"/>
      <c r="L1571" s="9"/>
      <c r="M1571" s="9"/>
      <c r="N1571" s="9"/>
      <c r="O1571" s="9"/>
      <c r="P1571" s="11"/>
      <c r="Q1571" s="9"/>
      <c r="R1571" s="9"/>
      <c r="S1571" s="9"/>
      <c r="T1571" s="9"/>
      <c r="U1571" s="11"/>
      <c r="V1571" s="9"/>
      <c r="W1571" s="9"/>
      <c r="X1571" s="9"/>
      <c r="Y1571" s="9"/>
      <c r="Z1571" s="11"/>
      <c r="AA1571" s="9"/>
    </row>
    <row r="1572" spans="1:27">
      <c r="A1572" s="14"/>
      <c r="B1572" s="2"/>
      <c r="C1572" s="2"/>
      <c r="D1572" s="2"/>
      <c r="E1572" s="2"/>
      <c r="F1572" s="15"/>
      <c r="G1572" s="8"/>
      <c r="H1572" s="8"/>
      <c r="I1572" s="8"/>
      <c r="J1572" s="8"/>
      <c r="K1572" s="10"/>
      <c r="L1572" s="8"/>
      <c r="M1572" s="8"/>
      <c r="N1572" s="8"/>
      <c r="O1572" s="8"/>
      <c r="P1572" s="10"/>
      <c r="Q1572" s="8"/>
      <c r="R1572" s="8"/>
      <c r="S1572" s="8"/>
      <c r="T1572" s="8"/>
      <c r="U1572" s="10"/>
      <c r="V1572" s="8"/>
      <c r="W1572" s="8"/>
      <c r="X1572" s="8"/>
      <c r="Y1572" s="8"/>
      <c r="Z1572" s="10"/>
      <c r="AA1572" s="8"/>
    </row>
    <row r="1573" spans="1:27">
      <c r="A1573" s="14"/>
      <c r="B1573" s="2"/>
      <c r="C1573" s="2"/>
      <c r="D1573" s="2"/>
      <c r="E1573" s="2"/>
      <c r="F1573" s="15"/>
      <c r="G1573" s="8"/>
      <c r="H1573" s="8"/>
      <c r="I1573" s="8"/>
      <c r="J1573" s="8"/>
      <c r="K1573" s="10"/>
      <c r="L1573" s="8"/>
      <c r="M1573" s="8"/>
      <c r="N1573" s="8"/>
      <c r="O1573" s="8"/>
      <c r="P1573" s="10"/>
      <c r="Q1573" s="8"/>
      <c r="R1573" s="8"/>
      <c r="S1573" s="8"/>
      <c r="T1573" s="8"/>
      <c r="U1573" s="10"/>
      <c r="V1573" s="8"/>
      <c r="W1573" s="8"/>
      <c r="X1573" s="8"/>
      <c r="Y1573" s="8"/>
      <c r="Z1573" s="10"/>
      <c r="AA1573" s="8"/>
    </row>
    <row r="1574" spans="1:27">
      <c r="A1574" s="14"/>
      <c r="B1574" s="2"/>
      <c r="C1574" s="2"/>
      <c r="D1574" s="2"/>
      <c r="E1574" s="2"/>
      <c r="F1574" s="15"/>
      <c r="G1574" s="8"/>
      <c r="H1574" s="8"/>
      <c r="I1574" s="8"/>
      <c r="J1574" s="8"/>
      <c r="K1574" s="10"/>
      <c r="L1574" s="8"/>
      <c r="M1574" s="8"/>
      <c r="N1574" s="8"/>
      <c r="O1574" s="8"/>
      <c r="P1574" s="10"/>
      <c r="Q1574" s="8"/>
      <c r="R1574" s="8"/>
      <c r="S1574" s="8"/>
      <c r="T1574" s="8"/>
      <c r="U1574" s="10"/>
      <c r="V1574" s="8"/>
      <c r="W1574" s="8"/>
      <c r="X1574" s="8"/>
      <c r="Y1574" s="8"/>
      <c r="Z1574" s="10"/>
      <c r="AA1574" s="8"/>
    </row>
    <row r="1575" spans="1:27">
      <c r="A1575" s="14"/>
      <c r="B1575" s="2"/>
      <c r="C1575" s="2"/>
      <c r="D1575" s="2"/>
      <c r="E1575" s="2"/>
      <c r="F1575" s="15"/>
      <c r="G1575" s="8"/>
      <c r="H1575" s="8"/>
      <c r="I1575" s="8"/>
      <c r="J1575" s="8"/>
      <c r="K1575" s="10"/>
      <c r="L1575" s="8"/>
      <c r="M1575" s="8"/>
      <c r="N1575" s="8"/>
      <c r="O1575" s="8"/>
      <c r="P1575" s="10"/>
      <c r="Q1575" s="8"/>
      <c r="R1575" s="8"/>
      <c r="S1575" s="8"/>
      <c r="T1575" s="8"/>
      <c r="U1575" s="10"/>
      <c r="V1575" s="8"/>
      <c r="W1575" s="8"/>
      <c r="X1575" s="8"/>
      <c r="Y1575" s="8"/>
      <c r="Z1575" s="10"/>
      <c r="AA1575" s="8"/>
    </row>
    <row r="1576" spans="1:27">
      <c r="A1576" s="14"/>
      <c r="B1576" s="2"/>
      <c r="C1576" s="2"/>
      <c r="D1576" s="2"/>
      <c r="E1576" s="2"/>
      <c r="F1576" s="15"/>
      <c r="G1576" s="8"/>
      <c r="H1576" s="8"/>
      <c r="I1576" s="8"/>
      <c r="J1576" s="8"/>
      <c r="K1576" s="10"/>
      <c r="L1576" s="8"/>
      <c r="M1576" s="8"/>
      <c r="N1576" s="8"/>
      <c r="O1576" s="8"/>
      <c r="P1576" s="10"/>
      <c r="Q1576" s="8"/>
      <c r="R1576" s="8"/>
      <c r="S1576" s="8"/>
      <c r="T1576" s="8"/>
      <c r="U1576" s="10"/>
      <c r="V1576" s="8"/>
      <c r="W1576" s="8"/>
      <c r="X1576" s="8"/>
      <c r="Y1576" s="8"/>
      <c r="Z1576" s="10"/>
      <c r="AA1576" s="8"/>
    </row>
    <row r="1577" spans="1:27">
      <c r="A1577" s="14"/>
      <c r="B1577" s="2"/>
      <c r="C1577" s="2"/>
      <c r="D1577" s="2"/>
      <c r="E1577" s="2"/>
      <c r="F1577" s="15"/>
      <c r="G1577" s="9"/>
      <c r="H1577" s="9"/>
      <c r="I1577" s="9"/>
      <c r="J1577" s="9"/>
      <c r="K1577" s="11"/>
      <c r="L1577" s="9"/>
      <c r="M1577" s="9"/>
      <c r="N1577" s="9"/>
      <c r="O1577" s="9"/>
      <c r="P1577" s="11"/>
      <c r="Q1577" s="9"/>
      <c r="R1577" s="9"/>
      <c r="S1577" s="9"/>
      <c r="T1577" s="9"/>
      <c r="U1577" s="11"/>
      <c r="V1577" s="9"/>
      <c r="W1577" s="9"/>
      <c r="X1577" s="9"/>
      <c r="Y1577" s="9"/>
      <c r="Z1577" s="11"/>
      <c r="AA1577" s="9"/>
    </row>
    <row r="1578" spans="1:27">
      <c r="A1578" s="14"/>
      <c r="B1578" s="2"/>
      <c r="C1578" s="2"/>
      <c r="D1578" s="2"/>
      <c r="E1578" s="2"/>
      <c r="F1578" s="15"/>
      <c r="G1578" s="9"/>
      <c r="H1578" s="9"/>
      <c r="I1578" s="9"/>
      <c r="J1578" s="9"/>
      <c r="K1578" s="11"/>
      <c r="L1578" s="9"/>
      <c r="M1578" s="9"/>
      <c r="N1578" s="9"/>
      <c r="O1578" s="9"/>
      <c r="P1578" s="11"/>
      <c r="Q1578" s="9"/>
      <c r="R1578" s="9"/>
      <c r="S1578" s="9"/>
      <c r="T1578" s="9"/>
      <c r="U1578" s="11"/>
      <c r="V1578" s="9"/>
      <c r="W1578" s="9"/>
      <c r="X1578" s="9"/>
      <c r="Y1578" s="9"/>
      <c r="Z1578" s="11"/>
      <c r="AA1578" s="9"/>
    </row>
    <row r="1579" spans="1:27">
      <c r="A1579" s="14"/>
      <c r="B1579" s="2"/>
      <c r="C1579" s="2"/>
      <c r="D1579" s="2"/>
      <c r="E1579" s="2"/>
      <c r="F1579" s="15"/>
      <c r="G1579" s="9"/>
      <c r="H1579" s="9"/>
      <c r="I1579" s="9"/>
      <c r="J1579" s="9"/>
      <c r="K1579" s="11"/>
      <c r="L1579" s="9"/>
      <c r="M1579" s="9"/>
      <c r="N1579" s="9"/>
      <c r="O1579" s="9"/>
      <c r="P1579" s="11"/>
      <c r="Q1579" s="9"/>
      <c r="R1579" s="9"/>
      <c r="S1579" s="9"/>
      <c r="T1579" s="9"/>
      <c r="U1579" s="11"/>
      <c r="V1579" s="9"/>
      <c r="W1579" s="9"/>
      <c r="X1579" s="9"/>
      <c r="Y1579" s="9"/>
      <c r="Z1579" s="11"/>
      <c r="AA1579" s="9"/>
    </row>
    <row r="1580" spans="1:27">
      <c r="A1580" s="14"/>
      <c r="B1580" s="2"/>
      <c r="C1580" s="2"/>
      <c r="D1580" s="2"/>
      <c r="E1580" s="2"/>
      <c r="F1580" s="15"/>
      <c r="G1580" s="9"/>
      <c r="H1580" s="9"/>
      <c r="I1580" s="9"/>
      <c r="J1580" s="9"/>
      <c r="K1580" s="11"/>
      <c r="L1580" s="9"/>
      <c r="M1580" s="9"/>
      <c r="N1580" s="9"/>
      <c r="O1580" s="9"/>
      <c r="P1580" s="11"/>
      <c r="Q1580" s="9"/>
      <c r="R1580" s="9"/>
      <c r="S1580" s="9"/>
      <c r="T1580" s="9"/>
      <c r="U1580" s="11"/>
      <c r="V1580" s="9"/>
      <c r="W1580" s="9"/>
      <c r="X1580" s="9"/>
      <c r="Y1580" s="9"/>
      <c r="Z1580" s="11"/>
      <c r="AA1580" s="9"/>
    </row>
    <row r="1581" spans="1:27">
      <c r="A1581" s="14"/>
      <c r="B1581" s="2"/>
      <c r="C1581" s="2"/>
      <c r="D1581" s="2"/>
      <c r="E1581" s="2"/>
      <c r="F1581" s="15"/>
      <c r="G1581" s="9"/>
      <c r="H1581" s="9"/>
      <c r="I1581" s="9"/>
      <c r="J1581" s="9"/>
      <c r="K1581" s="11"/>
      <c r="L1581" s="9"/>
      <c r="M1581" s="9"/>
      <c r="N1581" s="9"/>
      <c r="O1581" s="9"/>
      <c r="P1581" s="11"/>
      <c r="Q1581" s="9"/>
      <c r="R1581" s="9"/>
      <c r="S1581" s="9"/>
      <c r="T1581" s="9"/>
      <c r="U1581" s="11"/>
      <c r="V1581" s="9"/>
      <c r="W1581" s="9"/>
      <c r="X1581" s="9"/>
      <c r="Y1581" s="9"/>
      <c r="Z1581" s="11"/>
      <c r="AA1581" s="9"/>
    </row>
    <row r="1582" spans="1:27">
      <c r="A1582" s="14"/>
      <c r="B1582" s="2"/>
      <c r="C1582" s="2"/>
      <c r="D1582" s="2"/>
      <c r="E1582" s="2"/>
      <c r="F1582" s="15"/>
      <c r="G1582" s="8"/>
      <c r="H1582" s="8"/>
      <c r="I1582" s="8"/>
      <c r="J1582" s="8"/>
      <c r="K1582" s="10"/>
      <c r="L1582" s="8"/>
      <c r="M1582" s="8"/>
      <c r="N1582" s="8"/>
      <c r="O1582" s="8"/>
      <c r="P1582" s="10"/>
      <c r="Q1582" s="8"/>
      <c r="R1582" s="8"/>
      <c r="S1582" s="8"/>
      <c r="T1582" s="8"/>
      <c r="U1582" s="10"/>
      <c r="V1582" s="8"/>
      <c r="W1582" s="8"/>
      <c r="X1582" s="8"/>
      <c r="Y1582" s="8"/>
      <c r="Z1582" s="10"/>
      <c r="AA1582" s="8"/>
    </row>
    <row r="1583" spans="1:27">
      <c r="A1583" s="14"/>
      <c r="B1583" s="2"/>
      <c r="C1583" s="2"/>
      <c r="D1583" s="2"/>
      <c r="E1583" s="2"/>
      <c r="F1583" s="15"/>
      <c r="G1583" s="8"/>
      <c r="H1583" s="8"/>
      <c r="I1583" s="8"/>
      <c r="J1583" s="8"/>
      <c r="K1583" s="10"/>
      <c r="L1583" s="8"/>
      <c r="M1583" s="8"/>
      <c r="N1583" s="8"/>
      <c r="O1583" s="8"/>
      <c r="P1583" s="10"/>
      <c r="Q1583" s="8"/>
      <c r="R1583" s="8"/>
      <c r="S1583" s="8"/>
      <c r="T1583" s="8"/>
      <c r="U1583" s="10"/>
      <c r="V1583" s="8"/>
      <c r="W1583" s="8"/>
      <c r="X1583" s="8"/>
      <c r="Y1583" s="8"/>
      <c r="Z1583" s="10"/>
      <c r="AA1583" s="8"/>
    </row>
    <row r="1584" spans="1:27">
      <c r="A1584" s="14"/>
      <c r="B1584" s="2"/>
      <c r="C1584" s="2"/>
      <c r="D1584" s="2"/>
      <c r="E1584" s="2"/>
      <c r="F1584" s="15"/>
      <c r="G1584" s="8"/>
      <c r="H1584" s="8"/>
      <c r="I1584" s="8"/>
      <c r="J1584" s="8"/>
      <c r="K1584" s="10"/>
      <c r="L1584" s="8"/>
      <c r="M1584" s="8"/>
      <c r="N1584" s="8"/>
      <c r="O1584" s="8"/>
      <c r="P1584" s="10"/>
      <c r="Q1584" s="8"/>
      <c r="R1584" s="8"/>
      <c r="S1584" s="8"/>
      <c r="T1584" s="8"/>
      <c r="U1584" s="10"/>
      <c r="V1584" s="8"/>
      <c r="W1584" s="8"/>
      <c r="X1584" s="8"/>
      <c r="Y1584" s="8"/>
      <c r="Z1584" s="10"/>
      <c r="AA1584" s="8"/>
    </row>
    <row r="1585" spans="1:27">
      <c r="A1585" s="14"/>
      <c r="B1585" s="2"/>
      <c r="C1585" s="2"/>
      <c r="D1585" s="2"/>
      <c r="E1585" s="2"/>
      <c r="F1585" s="15"/>
      <c r="G1585" s="8"/>
      <c r="H1585" s="8"/>
      <c r="I1585" s="8"/>
      <c r="J1585" s="8"/>
      <c r="K1585" s="10"/>
      <c r="L1585" s="8"/>
      <c r="M1585" s="8"/>
      <c r="N1585" s="8"/>
      <c r="O1585" s="8"/>
      <c r="P1585" s="10"/>
      <c r="Q1585" s="8"/>
      <c r="R1585" s="8"/>
      <c r="S1585" s="8"/>
      <c r="T1585" s="8"/>
      <c r="U1585" s="10"/>
      <c r="V1585" s="8"/>
      <c r="W1585" s="8"/>
      <c r="X1585" s="8"/>
      <c r="Y1585" s="8"/>
      <c r="Z1585" s="10"/>
      <c r="AA1585" s="8"/>
    </row>
    <row r="1586" spans="1:27">
      <c r="A1586" s="14"/>
      <c r="B1586" s="2"/>
      <c r="C1586" s="2"/>
      <c r="D1586" s="2"/>
      <c r="E1586" s="2"/>
      <c r="F1586" s="15"/>
      <c r="G1586" s="8"/>
      <c r="H1586" s="8"/>
      <c r="I1586" s="8"/>
      <c r="J1586" s="8"/>
      <c r="K1586" s="10"/>
      <c r="L1586" s="8"/>
      <c r="M1586" s="8"/>
      <c r="N1586" s="8"/>
      <c r="O1586" s="8"/>
      <c r="P1586" s="10"/>
      <c r="Q1586" s="8"/>
      <c r="R1586" s="8"/>
      <c r="S1586" s="8"/>
      <c r="T1586" s="8"/>
      <c r="U1586" s="10"/>
      <c r="V1586" s="8"/>
      <c r="W1586" s="8"/>
      <c r="X1586" s="8"/>
      <c r="Y1586" s="8"/>
      <c r="Z1586" s="10"/>
      <c r="AA1586" s="8"/>
    </row>
    <row r="1587" spans="1:27">
      <c r="A1587" s="14"/>
      <c r="B1587" s="2"/>
      <c r="C1587" s="2"/>
      <c r="D1587" s="2"/>
      <c r="E1587" s="2"/>
      <c r="F1587" s="15"/>
      <c r="G1587" s="9"/>
      <c r="H1587" s="9"/>
      <c r="I1587" s="9"/>
      <c r="J1587" s="9"/>
      <c r="K1587" s="11"/>
      <c r="L1587" s="9"/>
      <c r="M1587" s="9"/>
      <c r="N1587" s="9"/>
      <c r="O1587" s="9"/>
      <c r="P1587" s="11"/>
      <c r="Q1587" s="9"/>
      <c r="R1587" s="9"/>
      <c r="S1587" s="9"/>
      <c r="T1587" s="9"/>
      <c r="U1587" s="11"/>
      <c r="V1587" s="9"/>
      <c r="W1587" s="9"/>
      <c r="X1587" s="9"/>
      <c r="Y1587" s="9"/>
      <c r="Z1587" s="11"/>
      <c r="AA1587" s="9"/>
    </row>
    <row r="1588" spans="1:27">
      <c r="A1588" s="14"/>
      <c r="B1588" s="2"/>
      <c r="C1588" s="2"/>
      <c r="D1588" s="2"/>
      <c r="E1588" s="2"/>
      <c r="F1588" s="15"/>
      <c r="G1588" s="9"/>
      <c r="H1588" s="9"/>
      <c r="I1588" s="9"/>
      <c r="J1588" s="9"/>
      <c r="K1588" s="11"/>
      <c r="L1588" s="9"/>
      <c r="M1588" s="9"/>
      <c r="N1588" s="9"/>
      <c r="O1588" s="9"/>
      <c r="P1588" s="11"/>
      <c r="Q1588" s="9"/>
      <c r="R1588" s="9"/>
      <c r="S1588" s="9"/>
      <c r="T1588" s="9"/>
      <c r="U1588" s="11"/>
      <c r="V1588" s="9"/>
      <c r="W1588" s="9"/>
      <c r="X1588" s="9"/>
      <c r="Y1588" s="9"/>
      <c r="Z1588" s="11"/>
      <c r="AA1588" s="9"/>
    </row>
    <row r="1589" spans="1:27">
      <c r="A1589" s="14"/>
      <c r="B1589" s="2"/>
      <c r="C1589" s="2"/>
      <c r="D1589" s="2"/>
      <c r="E1589" s="2"/>
      <c r="F1589" s="15"/>
      <c r="G1589" s="9"/>
      <c r="H1589" s="9"/>
      <c r="I1589" s="9"/>
      <c r="J1589" s="9"/>
      <c r="K1589" s="11"/>
      <c r="L1589" s="9"/>
      <c r="M1589" s="9"/>
      <c r="N1589" s="9"/>
      <c r="O1589" s="9"/>
      <c r="P1589" s="11"/>
      <c r="Q1589" s="9"/>
      <c r="R1589" s="9"/>
      <c r="S1589" s="9"/>
      <c r="T1589" s="9"/>
      <c r="U1589" s="11"/>
      <c r="V1589" s="9"/>
      <c r="W1589" s="9"/>
      <c r="X1589" s="9"/>
      <c r="Y1589" s="9"/>
      <c r="Z1589" s="11"/>
      <c r="AA1589" s="9"/>
    </row>
    <row r="1590" spans="1:27">
      <c r="A1590" s="14"/>
      <c r="B1590" s="2"/>
      <c r="C1590" s="2"/>
      <c r="D1590" s="2"/>
      <c r="E1590" s="2"/>
      <c r="F1590" s="15"/>
      <c r="G1590" s="9"/>
      <c r="H1590" s="9"/>
      <c r="I1590" s="9"/>
      <c r="J1590" s="9"/>
      <c r="K1590" s="11"/>
      <c r="L1590" s="9"/>
      <c r="M1590" s="9"/>
      <c r="N1590" s="9"/>
      <c r="O1590" s="9"/>
      <c r="P1590" s="11"/>
      <c r="Q1590" s="9"/>
      <c r="R1590" s="9"/>
      <c r="S1590" s="9"/>
      <c r="T1590" s="9"/>
      <c r="U1590" s="11"/>
      <c r="V1590" s="9"/>
      <c r="W1590" s="9"/>
      <c r="X1590" s="9"/>
      <c r="Y1590" s="9"/>
      <c r="Z1590" s="11"/>
      <c r="AA1590" s="9"/>
    </row>
    <row r="1591" spans="1:27">
      <c r="A1591" s="14"/>
      <c r="B1591" s="2"/>
      <c r="C1591" s="2"/>
      <c r="D1591" s="2"/>
      <c r="E1591" s="2"/>
      <c r="F1591" s="15"/>
      <c r="G1591" s="9"/>
      <c r="H1591" s="9"/>
      <c r="I1591" s="9"/>
      <c r="J1591" s="9"/>
      <c r="K1591" s="11"/>
      <c r="L1591" s="9"/>
      <c r="M1591" s="9"/>
      <c r="N1591" s="9"/>
      <c r="O1591" s="9"/>
      <c r="P1591" s="11"/>
      <c r="Q1591" s="9"/>
      <c r="R1591" s="9"/>
      <c r="S1591" s="9"/>
      <c r="T1591" s="9"/>
      <c r="U1591" s="11"/>
      <c r="V1591" s="9"/>
      <c r="W1591" s="9"/>
      <c r="X1591" s="9"/>
      <c r="Y1591" s="9"/>
      <c r="Z1591" s="11"/>
      <c r="AA1591" s="9"/>
    </row>
    <row r="1592" spans="1:27">
      <c r="A1592" s="14"/>
      <c r="B1592" s="2"/>
      <c r="C1592" s="2"/>
      <c r="D1592" s="2"/>
      <c r="E1592" s="2"/>
      <c r="F1592" s="15"/>
      <c r="G1592" s="8"/>
      <c r="H1592" s="8"/>
      <c r="I1592" s="8"/>
      <c r="J1592" s="8"/>
      <c r="K1592" s="10"/>
      <c r="L1592" s="8"/>
      <c r="M1592" s="8"/>
      <c r="N1592" s="8"/>
      <c r="O1592" s="8"/>
      <c r="P1592" s="10"/>
      <c r="Q1592" s="8"/>
      <c r="R1592" s="8"/>
      <c r="S1592" s="8"/>
      <c r="T1592" s="8"/>
      <c r="U1592" s="10"/>
      <c r="V1592" s="8"/>
      <c r="W1592" s="8"/>
      <c r="X1592" s="8"/>
      <c r="Y1592" s="8"/>
      <c r="Z1592" s="10"/>
      <c r="AA1592" s="8"/>
    </row>
    <row r="1593" spans="1:27">
      <c r="A1593" s="14"/>
      <c r="B1593" s="2"/>
      <c r="C1593" s="2"/>
      <c r="D1593" s="2"/>
      <c r="E1593" s="2"/>
      <c r="F1593" s="15"/>
      <c r="G1593" s="8"/>
      <c r="H1593" s="8"/>
      <c r="I1593" s="8"/>
      <c r="J1593" s="8"/>
      <c r="K1593" s="10"/>
      <c r="L1593" s="8"/>
      <c r="M1593" s="8"/>
      <c r="N1593" s="8"/>
      <c r="O1593" s="8"/>
      <c r="P1593" s="10"/>
      <c r="Q1593" s="8"/>
      <c r="R1593" s="8"/>
      <c r="S1593" s="8"/>
      <c r="T1593" s="8"/>
      <c r="U1593" s="10"/>
      <c r="V1593" s="8"/>
      <c r="W1593" s="8"/>
      <c r="X1593" s="8"/>
      <c r="Y1593" s="8"/>
      <c r="Z1593" s="10"/>
      <c r="AA1593" s="8"/>
    </row>
    <row r="1594" spans="1:27">
      <c r="A1594" s="14"/>
      <c r="B1594" s="2"/>
      <c r="C1594" s="2"/>
      <c r="D1594" s="2"/>
      <c r="E1594" s="2"/>
      <c r="F1594" s="15"/>
      <c r="G1594" s="8"/>
      <c r="H1594" s="8"/>
      <c r="I1594" s="8"/>
      <c r="J1594" s="8"/>
      <c r="K1594" s="10"/>
      <c r="L1594" s="8"/>
      <c r="M1594" s="8"/>
      <c r="N1594" s="8"/>
      <c r="O1594" s="8"/>
      <c r="P1594" s="10"/>
      <c r="Q1594" s="8"/>
      <c r="R1594" s="8"/>
      <c r="S1594" s="8"/>
      <c r="T1594" s="8"/>
      <c r="U1594" s="10"/>
      <c r="V1594" s="8"/>
      <c r="W1594" s="8"/>
      <c r="X1594" s="8"/>
      <c r="Y1594" s="8"/>
      <c r="Z1594" s="10"/>
      <c r="AA1594" s="8"/>
    </row>
    <row r="1595" spans="1:27">
      <c r="A1595" s="14"/>
      <c r="B1595" s="2"/>
      <c r="C1595" s="2"/>
      <c r="D1595" s="2"/>
      <c r="E1595" s="2"/>
      <c r="F1595" s="15"/>
      <c r="G1595" s="8"/>
      <c r="H1595" s="8"/>
      <c r="I1595" s="8"/>
      <c r="J1595" s="8"/>
      <c r="K1595" s="10"/>
      <c r="L1595" s="8"/>
      <c r="M1595" s="8"/>
      <c r="N1595" s="8"/>
      <c r="O1595" s="8"/>
      <c r="P1595" s="10"/>
      <c r="Q1595" s="8"/>
      <c r="R1595" s="8"/>
      <c r="S1595" s="8"/>
      <c r="T1595" s="8"/>
      <c r="U1595" s="10"/>
      <c r="V1595" s="8"/>
      <c r="W1595" s="8"/>
      <c r="X1595" s="8"/>
      <c r="Y1595" s="8"/>
      <c r="Z1595" s="10"/>
      <c r="AA1595" s="8"/>
    </row>
    <row r="1596" spans="1:27">
      <c r="A1596" s="14"/>
      <c r="B1596" s="2"/>
      <c r="C1596" s="2"/>
      <c r="D1596" s="2"/>
      <c r="E1596" s="2"/>
      <c r="F1596" s="15"/>
      <c r="G1596" s="8"/>
      <c r="H1596" s="8"/>
      <c r="I1596" s="8"/>
      <c r="J1596" s="8"/>
      <c r="K1596" s="10"/>
      <c r="L1596" s="8"/>
      <c r="M1596" s="8"/>
      <c r="N1596" s="8"/>
      <c r="O1596" s="8"/>
      <c r="P1596" s="10"/>
      <c r="Q1596" s="8"/>
      <c r="R1596" s="8"/>
      <c r="S1596" s="8"/>
      <c r="T1596" s="8"/>
      <c r="U1596" s="10"/>
      <c r="V1596" s="8"/>
      <c r="W1596" s="8"/>
      <c r="X1596" s="8"/>
      <c r="Y1596" s="8"/>
      <c r="Z1596" s="10"/>
      <c r="AA1596" s="8"/>
    </row>
    <row r="1597" spans="1:27">
      <c r="A1597" s="14"/>
      <c r="B1597" s="2"/>
      <c r="C1597" s="2"/>
      <c r="D1597" s="2"/>
      <c r="E1597" s="2"/>
      <c r="F1597" s="15"/>
      <c r="G1597" s="9"/>
      <c r="H1597" s="9"/>
      <c r="I1597" s="9"/>
      <c r="J1597" s="9"/>
      <c r="K1597" s="11"/>
      <c r="L1597" s="9"/>
      <c r="M1597" s="9"/>
      <c r="N1597" s="9"/>
      <c r="O1597" s="9"/>
      <c r="P1597" s="11"/>
      <c r="Q1597" s="9"/>
      <c r="R1597" s="9"/>
      <c r="S1597" s="9"/>
      <c r="T1597" s="9"/>
      <c r="U1597" s="11"/>
      <c r="V1597" s="9"/>
      <c r="W1597" s="9"/>
      <c r="X1597" s="9"/>
      <c r="Y1597" s="9"/>
      <c r="Z1597" s="11"/>
      <c r="AA1597" s="9"/>
    </row>
    <row r="1598" spans="1:27">
      <c r="A1598" s="14"/>
      <c r="B1598" s="2"/>
      <c r="C1598" s="2"/>
      <c r="D1598" s="2"/>
      <c r="E1598" s="2"/>
      <c r="F1598" s="15"/>
      <c r="G1598" s="9"/>
      <c r="H1598" s="9"/>
      <c r="I1598" s="9"/>
      <c r="J1598" s="9"/>
      <c r="K1598" s="11"/>
      <c r="L1598" s="9"/>
      <c r="M1598" s="9"/>
      <c r="N1598" s="9"/>
      <c r="O1598" s="9"/>
      <c r="P1598" s="11"/>
      <c r="Q1598" s="9"/>
      <c r="R1598" s="9"/>
      <c r="S1598" s="9"/>
      <c r="T1598" s="9"/>
      <c r="U1598" s="11"/>
      <c r="V1598" s="9"/>
      <c r="W1598" s="9"/>
      <c r="X1598" s="9"/>
      <c r="Y1598" s="9"/>
      <c r="Z1598" s="11"/>
      <c r="AA1598" s="9"/>
    </row>
    <row r="1599" spans="1:27">
      <c r="A1599" s="14"/>
      <c r="B1599" s="2"/>
      <c r="C1599" s="2"/>
      <c r="D1599" s="2"/>
      <c r="E1599" s="2"/>
      <c r="F1599" s="15"/>
      <c r="G1599" s="9"/>
      <c r="H1599" s="9"/>
      <c r="I1599" s="9"/>
      <c r="J1599" s="9"/>
      <c r="K1599" s="11"/>
      <c r="L1599" s="9"/>
      <c r="M1599" s="9"/>
      <c r="N1599" s="9"/>
      <c r="O1599" s="9"/>
      <c r="P1599" s="11"/>
      <c r="Q1599" s="9"/>
      <c r="R1599" s="9"/>
      <c r="S1599" s="9"/>
      <c r="T1599" s="9"/>
      <c r="U1599" s="11"/>
      <c r="V1599" s="9"/>
      <c r="W1599" s="9"/>
      <c r="X1599" s="9"/>
      <c r="Y1599" s="9"/>
      <c r="Z1599" s="11"/>
      <c r="AA1599" s="9"/>
    </row>
    <row r="1600" spans="1:27">
      <c r="A1600" s="14"/>
      <c r="B1600" s="2"/>
      <c r="C1600" s="2"/>
      <c r="D1600" s="2"/>
      <c r="E1600" s="2"/>
      <c r="F1600" s="15"/>
      <c r="G1600" s="9"/>
      <c r="H1600" s="9"/>
      <c r="I1600" s="9"/>
      <c r="J1600" s="9"/>
      <c r="K1600" s="11"/>
      <c r="L1600" s="9"/>
      <c r="M1600" s="9"/>
      <c r="N1600" s="9"/>
      <c r="O1600" s="9"/>
      <c r="P1600" s="11"/>
      <c r="Q1600" s="9"/>
      <c r="R1600" s="9"/>
      <c r="S1600" s="9"/>
      <c r="T1600" s="9"/>
      <c r="U1600" s="11"/>
      <c r="V1600" s="9"/>
      <c r="W1600" s="9"/>
      <c r="X1600" s="9"/>
      <c r="Y1600" s="9"/>
      <c r="Z1600" s="11"/>
      <c r="AA1600" s="9"/>
    </row>
    <row r="1601" spans="1:27">
      <c r="A1601" s="14"/>
      <c r="B1601" s="2"/>
      <c r="C1601" s="2"/>
      <c r="D1601" s="2"/>
      <c r="E1601" s="2"/>
      <c r="F1601" s="15"/>
      <c r="G1601" s="9"/>
      <c r="H1601" s="9"/>
      <c r="I1601" s="9"/>
      <c r="J1601" s="9"/>
      <c r="K1601" s="11"/>
      <c r="L1601" s="9"/>
      <c r="M1601" s="9"/>
      <c r="N1601" s="9"/>
      <c r="O1601" s="9"/>
      <c r="P1601" s="11"/>
      <c r="Q1601" s="9"/>
      <c r="R1601" s="9"/>
      <c r="S1601" s="9"/>
      <c r="T1601" s="9"/>
      <c r="U1601" s="11"/>
      <c r="V1601" s="9"/>
      <c r="W1601" s="9"/>
      <c r="X1601" s="9"/>
      <c r="Y1601" s="9"/>
      <c r="Z1601" s="11"/>
      <c r="AA1601" s="9"/>
    </row>
    <row r="1602" spans="1:27">
      <c r="A1602" s="14"/>
      <c r="B1602" s="2"/>
      <c r="C1602" s="2"/>
      <c r="D1602" s="2"/>
      <c r="E1602" s="2"/>
      <c r="F1602" s="15"/>
      <c r="G1602" s="8"/>
      <c r="H1602" s="8"/>
      <c r="I1602" s="8"/>
      <c r="J1602" s="8"/>
      <c r="K1602" s="10"/>
      <c r="L1602" s="8"/>
      <c r="M1602" s="8"/>
      <c r="N1602" s="8"/>
      <c r="O1602" s="8"/>
      <c r="P1602" s="10"/>
      <c r="Q1602" s="8"/>
      <c r="R1602" s="8"/>
      <c r="S1602" s="8"/>
      <c r="T1602" s="8"/>
      <c r="U1602" s="10"/>
      <c r="V1602" s="8"/>
      <c r="W1602" s="8"/>
      <c r="X1602" s="8"/>
      <c r="Y1602" s="8"/>
      <c r="Z1602" s="10"/>
      <c r="AA1602" s="8"/>
    </row>
    <row r="1603" spans="1:27">
      <c r="A1603" s="14"/>
      <c r="B1603" s="2"/>
      <c r="C1603" s="2"/>
      <c r="D1603" s="2"/>
      <c r="E1603" s="2"/>
      <c r="F1603" s="15"/>
      <c r="G1603" s="8"/>
      <c r="H1603" s="8"/>
      <c r="I1603" s="8"/>
      <c r="J1603" s="8"/>
      <c r="K1603" s="10"/>
      <c r="L1603" s="8"/>
      <c r="M1603" s="8"/>
      <c r="N1603" s="8"/>
      <c r="O1603" s="8"/>
      <c r="P1603" s="10"/>
      <c r="Q1603" s="8"/>
      <c r="R1603" s="8"/>
      <c r="S1603" s="8"/>
      <c r="T1603" s="8"/>
      <c r="U1603" s="10"/>
      <c r="V1603" s="8"/>
      <c r="W1603" s="8"/>
      <c r="X1603" s="8"/>
      <c r="Y1603" s="8"/>
      <c r="Z1603" s="10"/>
      <c r="AA1603" s="8"/>
    </row>
    <row r="1604" spans="1:27">
      <c r="A1604" s="14"/>
      <c r="B1604" s="2"/>
      <c r="C1604" s="2"/>
      <c r="D1604" s="2"/>
      <c r="E1604" s="2"/>
      <c r="F1604" s="15"/>
      <c r="G1604" s="8"/>
      <c r="H1604" s="8"/>
      <c r="I1604" s="8"/>
      <c r="J1604" s="8"/>
      <c r="K1604" s="10"/>
      <c r="L1604" s="8"/>
      <c r="M1604" s="8"/>
      <c r="N1604" s="8"/>
      <c r="O1604" s="8"/>
      <c r="P1604" s="10"/>
      <c r="Q1604" s="8"/>
      <c r="R1604" s="8"/>
      <c r="S1604" s="8"/>
      <c r="T1604" s="8"/>
      <c r="U1604" s="10"/>
      <c r="V1604" s="8"/>
      <c r="W1604" s="8"/>
      <c r="X1604" s="8"/>
      <c r="Y1604" s="8"/>
      <c r="Z1604" s="10"/>
      <c r="AA1604" s="8"/>
    </row>
    <row r="1605" spans="1:27">
      <c r="A1605" s="14"/>
      <c r="B1605" s="2"/>
      <c r="C1605" s="2"/>
      <c r="D1605" s="2"/>
      <c r="E1605" s="2"/>
      <c r="F1605" s="15"/>
      <c r="G1605" s="8"/>
      <c r="H1605" s="8"/>
      <c r="I1605" s="8"/>
      <c r="J1605" s="8"/>
      <c r="K1605" s="10"/>
      <c r="L1605" s="8"/>
      <c r="M1605" s="8"/>
      <c r="N1605" s="8"/>
      <c r="O1605" s="8"/>
      <c r="P1605" s="10"/>
      <c r="Q1605" s="8"/>
      <c r="R1605" s="8"/>
      <c r="S1605" s="8"/>
      <c r="T1605" s="8"/>
      <c r="U1605" s="10"/>
      <c r="V1605" s="8"/>
      <c r="W1605" s="8"/>
      <c r="X1605" s="8"/>
      <c r="Y1605" s="8"/>
      <c r="Z1605" s="10"/>
      <c r="AA1605" s="8"/>
    </row>
    <row r="1606" spans="1:27">
      <c r="A1606" s="14"/>
      <c r="B1606" s="2"/>
      <c r="C1606" s="2"/>
      <c r="D1606" s="2"/>
      <c r="E1606" s="2"/>
      <c r="F1606" s="15"/>
      <c r="G1606" s="8"/>
      <c r="H1606" s="8"/>
      <c r="I1606" s="8"/>
      <c r="J1606" s="8"/>
      <c r="K1606" s="10"/>
      <c r="L1606" s="8"/>
      <c r="M1606" s="8"/>
      <c r="N1606" s="8"/>
      <c r="O1606" s="8"/>
      <c r="P1606" s="10"/>
      <c r="Q1606" s="8"/>
      <c r="R1606" s="8"/>
      <c r="S1606" s="8"/>
      <c r="T1606" s="8"/>
      <c r="U1606" s="10"/>
      <c r="V1606" s="8"/>
      <c r="W1606" s="8"/>
      <c r="X1606" s="8"/>
      <c r="Y1606" s="8"/>
      <c r="Z1606" s="10"/>
      <c r="AA1606" s="8"/>
    </row>
    <row r="1607" spans="1:27">
      <c r="A1607" s="14"/>
      <c r="B1607" s="2"/>
      <c r="C1607" s="2"/>
      <c r="D1607" s="2"/>
      <c r="E1607" s="2"/>
      <c r="F1607" s="15"/>
      <c r="G1607" s="9"/>
      <c r="H1607" s="9"/>
      <c r="I1607" s="9"/>
      <c r="J1607" s="9"/>
      <c r="K1607" s="11"/>
      <c r="L1607" s="9"/>
      <c r="M1607" s="9"/>
      <c r="N1607" s="9"/>
      <c r="O1607" s="9"/>
      <c r="P1607" s="11"/>
      <c r="Q1607" s="9"/>
      <c r="R1607" s="9"/>
      <c r="S1607" s="9"/>
      <c r="T1607" s="9"/>
      <c r="U1607" s="11"/>
      <c r="V1607" s="9"/>
      <c r="W1607" s="9"/>
      <c r="X1607" s="9"/>
      <c r="Y1607" s="9"/>
      <c r="Z1607" s="11"/>
      <c r="AA1607" s="9"/>
    </row>
    <row r="1608" spans="1:27">
      <c r="A1608" s="14"/>
      <c r="B1608" s="2"/>
      <c r="C1608" s="2"/>
      <c r="D1608" s="2"/>
      <c r="E1608" s="2"/>
      <c r="F1608" s="15"/>
      <c r="G1608" s="9"/>
      <c r="H1608" s="9"/>
      <c r="I1608" s="9"/>
      <c r="J1608" s="9"/>
      <c r="K1608" s="11"/>
      <c r="L1608" s="9"/>
      <c r="M1608" s="9"/>
      <c r="N1608" s="9"/>
      <c r="O1608" s="9"/>
      <c r="P1608" s="11"/>
      <c r="Q1608" s="9"/>
      <c r="R1608" s="9"/>
      <c r="S1608" s="9"/>
      <c r="T1608" s="9"/>
      <c r="U1608" s="11"/>
      <c r="V1608" s="9"/>
      <c r="W1608" s="9"/>
      <c r="X1608" s="9"/>
      <c r="Y1608" s="9"/>
      <c r="Z1608" s="11"/>
      <c r="AA1608" s="9"/>
    </row>
    <row r="1609" spans="1:27">
      <c r="A1609" s="14"/>
      <c r="B1609" s="2"/>
      <c r="C1609" s="2"/>
      <c r="D1609" s="2"/>
      <c r="E1609" s="2"/>
      <c r="F1609" s="15"/>
      <c r="G1609" s="9"/>
      <c r="H1609" s="9"/>
      <c r="I1609" s="9"/>
      <c r="J1609" s="9"/>
      <c r="K1609" s="11"/>
      <c r="L1609" s="9"/>
      <c r="M1609" s="9"/>
      <c r="N1609" s="9"/>
      <c r="O1609" s="9"/>
      <c r="P1609" s="11"/>
      <c r="Q1609" s="9"/>
      <c r="R1609" s="9"/>
      <c r="S1609" s="9"/>
      <c r="T1609" s="9"/>
      <c r="U1609" s="11"/>
      <c r="V1609" s="9"/>
      <c r="W1609" s="9"/>
      <c r="X1609" s="9"/>
      <c r="Y1609" s="9"/>
      <c r="Z1609" s="11"/>
      <c r="AA1609" s="9"/>
    </row>
    <row r="1610" spans="1:27">
      <c r="A1610" s="14"/>
      <c r="B1610" s="2"/>
      <c r="C1610" s="2"/>
      <c r="D1610" s="2"/>
      <c r="E1610" s="2"/>
      <c r="F1610" s="15"/>
      <c r="G1610" s="9"/>
      <c r="H1610" s="9"/>
      <c r="I1610" s="9"/>
      <c r="J1610" s="9"/>
      <c r="K1610" s="11"/>
      <c r="L1610" s="9"/>
      <c r="M1610" s="9"/>
      <c r="N1610" s="9"/>
      <c r="O1610" s="9"/>
      <c r="P1610" s="11"/>
      <c r="Q1610" s="9"/>
      <c r="R1610" s="9"/>
      <c r="S1610" s="9"/>
      <c r="T1610" s="9"/>
      <c r="U1610" s="11"/>
      <c r="V1610" s="9"/>
      <c r="W1610" s="9"/>
      <c r="X1610" s="9"/>
      <c r="Y1610" s="9"/>
      <c r="Z1610" s="11"/>
      <c r="AA1610" s="9"/>
    </row>
    <row r="1611" spans="1:27">
      <c r="A1611" s="14"/>
      <c r="B1611" s="2"/>
      <c r="C1611" s="2"/>
      <c r="D1611" s="2"/>
      <c r="E1611" s="2"/>
      <c r="F1611" s="15"/>
      <c r="G1611" s="9"/>
      <c r="H1611" s="9"/>
      <c r="I1611" s="9"/>
      <c r="J1611" s="9"/>
      <c r="K1611" s="11"/>
      <c r="L1611" s="9"/>
      <c r="M1611" s="9"/>
      <c r="N1611" s="9"/>
      <c r="O1611" s="9"/>
      <c r="P1611" s="11"/>
      <c r="Q1611" s="9"/>
      <c r="R1611" s="9"/>
      <c r="S1611" s="9"/>
      <c r="T1611" s="9"/>
      <c r="U1611" s="11"/>
      <c r="V1611" s="9"/>
      <c r="W1611" s="9"/>
      <c r="X1611" s="9"/>
      <c r="Y1611" s="9"/>
      <c r="Z1611" s="11"/>
      <c r="AA1611" s="9"/>
    </row>
    <row r="1612" spans="1:27">
      <c r="A1612" s="14"/>
      <c r="B1612" s="2"/>
      <c r="C1612" s="2"/>
      <c r="D1612" s="2"/>
      <c r="E1612" s="2"/>
      <c r="F1612" s="15"/>
      <c r="G1612" s="8"/>
      <c r="H1612" s="8"/>
      <c r="I1612" s="8"/>
      <c r="J1612" s="8"/>
      <c r="K1612" s="10"/>
      <c r="L1612" s="8"/>
      <c r="M1612" s="8"/>
      <c r="N1612" s="8"/>
      <c r="O1612" s="8"/>
      <c r="P1612" s="10"/>
      <c r="Q1612" s="8"/>
      <c r="R1612" s="8"/>
      <c r="S1612" s="8"/>
      <c r="T1612" s="8"/>
      <c r="U1612" s="10"/>
      <c r="V1612" s="8"/>
      <c r="W1612" s="8"/>
      <c r="X1612" s="8"/>
      <c r="Y1612" s="8"/>
      <c r="Z1612" s="10"/>
      <c r="AA1612" s="8"/>
    </row>
    <row r="1613" spans="1:27">
      <c r="A1613" s="14"/>
      <c r="B1613" s="2"/>
      <c r="C1613" s="2"/>
      <c r="D1613" s="2"/>
      <c r="E1613" s="2"/>
      <c r="F1613" s="15"/>
      <c r="G1613" s="8"/>
      <c r="H1613" s="8"/>
      <c r="I1613" s="8"/>
      <c r="J1613" s="8"/>
      <c r="K1613" s="10"/>
      <c r="L1613" s="8"/>
      <c r="M1613" s="8"/>
      <c r="N1613" s="8"/>
      <c r="O1613" s="8"/>
      <c r="P1613" s="10"/>
      <c r="Q1613" s="8"/>
      <c r="R1613" s="8"/>
      <c r="S1613" s="8"/>
      <c r="T1613" s="8"/>
      <c r="U1613" s="10"/>
      <c r="V1613" s="8"/>
      <c r="W1613" s="8"/>
      <c r="X1613" s="8"/>
      <c r="Y1613" s="8"/>
      <c r="Z1613" s="10"/>
      <c r="AA1613" s="8"/>
    </row>
    <row r="1614" spans="1:27">
      <c r="A1614" s="14"/>
      <c r="B1614" s="2"/>
      <c r="C1614" s="2"/>
      <c r="D1614" s="2"/>
      <c r="E1614" s="2"/>
      <c r="F1614" s="15"/>
      <c r="G1614" s="8"/>
      <c r="H1614" s="8"/>
      <c r="I1614" s="8"/>
      <c r="J1614" s="8"/>
      <c r="K1614" s="10"/>
      <c r="L1614" s="8"/>
      <c r="M1614" s="8"/>
      <c r="N1614" s="8"/>
      <c r="O1614" s="8"/>
      <c r="P1614" s="10"/>
      <c r="Q1614" s="8"/>
      <c r="R1614" s="8"/>
      <c r="S1614" s="8"/>
      <c r="T1614" s="8"/>
      <c r="U1614" s="10"/>
      <c r="V1614" s="8"/>
      <c r="W1614" s="8"/>
      <c r="X1614" s="8"/>
      <c r="Y1614" s="8"/>
      <c r="Z1614" s="10"/>
      <c r="AA1614" s="8"/>
    </row>
    <row r="1615" spans="1:27">
      <c r="A1615" s="14"/>
      <c r="B1615" s="2"/>
      <c r="C1615" s="2"/>
      <c r="D1615" s="2"/>
      <c r="E1615" s="2"/>
      <c r="F1615" s="15"/>
      <c r="G1615" s="8"/>
      <c r="H1615" s="8"/>
      <c r="I1615" s="8"/>
      <c r="J1615" s="8"/>
      <c r="K1615" s="10"/>
      <c r="L1615" s="8"/>
      <c r="M1615" s="8"/>
      <c r="N1615" s="8"/>
      <c r="O1615" s="8"/>
      <c r="P1615" s="10"/>
      <c r="Q1615" s="8"/>
      <c r="R1615" s="8"/>
      <c r="S1615" s="8"/>
      <c r="T1615" s="8"/>
      <c r="U1615" s="10"/>
      <c r="V1615" s="8"/>
      <c r="W1615" s="8"/>
      <c r="X1615" s="8"/>
      <c r="Y1615" s="8"/>
      <c r="Z1615" s="10"/>
      <c r="AA1615" s="8"/>
    </row>
    <row r="1616" spans="1:27">
      <c r="A1616" s="14"/>
      <c r="B1616" s="2"/>
      <c r="C1616" s="2"/>
      <c r="D1616" s="2"/>
      <c r="E1616" s="2"/>
      <c r="F1616" s="15"/>
      <c r="G1616" s="8"/>
      <c r="H1616" s="8"/>
      <c r="I1616" s="8"/>
      <c r="J1616" s="8"/>
      <c r="K1616" s="10"/>
      <c r="L1616" s="8"/>
      <c r="M1616" s="8"/>
      <c r="N1616" s="8"/>
      <c r="O1616" s="8"/>
      <c r="P1616" s="10"/>
      <c r="Q1616" s="8"/>
      <c r="R1616" s="8"/>
      <c r="S1616" s="8"/>
      <c r="T1616" s="8"/>
      <c r="U1616" s="10"/>
      <c r="V1616" s="8"/>
      <c r="W1616" s="8"/>
      <c r="X1616" s="8"/>
      <c r="Y1616" s="8"/>
      <c r="Z1616" s="10"/>
      <c r="AA1616" s="8"/>
    </row>
    <row r="1617" spans="1:27">
      <c r="A1617" s="14"/>
      <c r="B1617" s="2"/>
      <c r="C1617" s="2"/>
      <c r="D1617" s="2"/>
      <c r="E1617" s="2"/>
      <c r="F1617" s="15"/>
      <c r="G1617" s="9"/>
      <c r="H1617" s="9"/>
      <c r="I1617" s="9"/>
      <c r="J1617" s="9"/>
      <c r="K1617" s="11"/>
      <c r="L1617" s="9"/>
      <c r="M1617" s="9"/>
      <c r="N1617" s="9"/>
      <c r="O1617" s="9"/>
      <c r="P1617" s="11"/>
      <c r="Q1617" s="9"/>
      <c r="R1617" s="9"/>
      <c r="S1617" s="9"/>
      <c r="T1617" s="9"/>
      <c r="U1617" s="11"/>
      <c r="V1617" s="9"/>
      <c r="W1617" s="9"/>
      <c r="X1617" s="9"/>
      <c r="Y1617" s="9"/>
      <c r="Z1617" s="11"/>
      <c r="AA1617" s="9"/>
    </row>
    <row r="1618" spans="1:27">
      <c r="A1618" s="14"/>
      <c r="B1618" s="2"/>
      <c r="C1618" s="2"/>
      <c r="D1618" s="2"/>
      <c r="E1618" s="2"/>
      <c r="F1618" s="15"/>
      <c r="G1618" s="9"/>
      <c r="H1618" s="9"/>
      <c r="I1618" s="9"/>
      <c r="J1618" s="9"/>
      <c r="K1618" s="11"/>
      <c r="L1618" s="9"/>
      <c r="M1618" s="9"/>
      <c r="N1618" s="9"/>
      <c r="O1618" s="9"/>
      <c r="P1618" s="11"/>
      <c r="Q1618" s="9"/>
      <c r="R1618" s="9"/>
      <c r="S1618" s="9"/>
      <c r="T1618" s="9"/>
      <c r="U1618" s="11"/>
      <c r="V1618" s="9"/>
      <c r="W1618" s="9"/>
      <c r="X1618" s="9"/>
      <c r="Y1618" s="9"/>
      <c r="Z1618" s="11"/>
      <c r="AA1618" s="9"/>
    </row>
    <row r="1619" spans="1:27">
      <c r="A1619" s="14"/>
      <c r="B1619" s="2"/>
      <c r="C1619" s="2"/>
      <c r="D1619" s="2"/>
      <c r="E1619" s="2"/>
      <c r="F1619" s="15"/>
      <c r="G1619" s="9"/>
      <c r="H1619" s="9"/>
      <c r="I1619" s="9"/>
      <c r="J1619" s="9"/>
      <c r="K1619" s="11"/>
      <c r="L1619" s="9"/>
      <c r="M1619" s="9"/>
      <c r="N1619" s="9"/>
      <c r="O1619" s="9"/>
      <c r="P1619" s="11"/>
      <c r="Q1619" s="9"/>
      <c r="R1619" s="9"/>
      <c r="S1619" s="9"/>
      <c r="T1619" s="9"/>
      <c r="U1619" s="11"/>
      <c r="V1619" s="9"/>
      <c r="W1619" s="9"/>
      <c r="X1619" s="9"/>
      <c r="Y1619" s="9"/>
      <c r="Z1619" s="11"/>
      <c r="AA1619" s="9"/>
    </row>
    <row r="1620" spans="1:27">
      <c r="A1620" s="14"/>
      <c r="B1620" s="2"/>
      <c r="C1620" s="2"/>
      <c r="D1620" s="2"/>
      <c r="E1620" s="2"/>
      <c r="F1620" s="15"/>
      <c r="G1620" s="9"/>
      <c r="H1620" s="9"/>
      <c r="I1620" s="9"/>
      <c r="J1620" s="9"/>
      <c r="K1620" s="11"/>
      <c r="L1620" s="9"/>
      <c r="M1620" s="9"/>
      <c r="N1620" s="9"/>
      <c r="O1620" s="9"/>
      <c r="P1620" s="11"/>
      <c r="Q1620" s="9"/>
      <c r="R1620" s="9"/>
      <c r="S1620" s="9"/>
      <c r="T1620" s="9"/>
      <c r="U1620" s="11"/>
      <c r="V1620" s="9"/>
      <c r="W1620" s="9"/>
      <c r="X1620" s="9"/>
      <c r="Y1620" s="9"/>
      <c r="Z1620" s="11"/>
      <c r="AA1620" s="9"/>
    </row>
    <row r="1621" spans="1:27">
      <c r="A1621" s="14"/>
      <c r="B1621" s="2"/>
      <c r="C1621" s="2"/>
      <c r="D1621" s="2"/>
      <c r="E1621" s="2"/>
      <c r="F1621" s="15"/>
      <c r="G1621" s="9"/>
      <c r="H1621" s="9"/>
      <c r="I1621" s="9"/>
      <c r="J1621" s="9"/>
      <c r="K1621" s="11"/>
      <c r="L1621" s="9"/>
      <c r="M1621" s="9"/>
      <c r="N1621" s="9"/>
      <c r="O1621" s="9"/>
      <c r="P1621" s="11"/>
      <c r="Q1621" s="9"/>
      <c r="R1621" s="9"/>
      <c r="S1621" s="9"/>
      <c r="T1621" s="9"/>
      <c r="U1621" s="11"/>
      <c r="V1621" s="9"/>
      <c r="W1621" s="9"/>
      <c r="X1621" s="9"/>
      <c r="Y1621" s="9"/>
      <c r="Z1621" s="11"/>
      <c r="AA1621" s="9"/>
    </row>
    <row r="1622" spans="1:27">
      <c r="A1622" s="14"/>
      <c r="B1622" s="2"/>
      <c r="C1622" s="2"/>
      <c r="D1622" s="2"/>
      <c r="E1622" s="2"/>
      <c r="F1622" s="15"/>
      <c r="G1622" s="8"/>
      <c r="H1622" s="8"/>
      <c r="I1622" s="8"/>
      <c r="J1622" s="8"/>
      <c r="K1622" s="10"/>
      <c r="L1622" s="8"/>
      <c r="M1622" s="8"/>
      <c r="N1622" s="8"/>
      <c r="O1622" s="8"/>
      <c r="P1622" s="10"/>
      <c r="Q1622" s="8"/>
      <c r="R1622" s="8"/>
      <c r="S1622" s="8"/>
      <c r="T1622" s="8"/>
      <c r="U1622" s="10"/>
      <c r="V1622" s="8"/>
      <c r="W1622" s="8"/>
      <c r="X1622" s="8"/>
      <c r="Y1622" s="8"/>
      <c r="Z1622" s="10"/>
      <c r="AA1622" s="8"/>
    </row>
    <row r="1623" spans="1:27">
      <c r="A1623" s="14"/>
      <c r="B1623" s="2"/>
      <c r="C1623" s="2"/>
      <c r="D1623" s="2"/>
      <c r="E1623" s="2"/>
      <c r="F1623" s="15"/>
      <c r="G1623" s="8"/>
      <c r="H1623" s="8"/>
      <c r="I1623" s="8"/>
      <c r="J1623" s="8"/>
      <c r="K1623" s="10"/>
      <c r="L1623" s="8"/>
      <c r="M1623" s="8"/>
      <c r="N1623" s="8"/>
      <c r="O1623" s="8"/>
      <c r="P1623" s="10"/>
      <c r="Q1623" s="8"/>
      <c r="R1623" s="8"/>
      <c r="S1623" s="8"/>
      <c r="T1623" s="8"/>
      <c r="U1623" s="10"/>
      <c r="V1623" s="8"/>
      <c r="W1623" s="8"/>
      <c r="X1623" s="8"/>
      <c r="Y1623" s="8"/>
      <c r="Z1623" s="10"/>
      <c r="AA1623" s="8"/>
    </row>
    <row r="1624" spans="1:27">
      <c r="A1624" s="14"/>
      <c r="B1624" s="2"/>
      <c r="C1624" s="2"/>
      <c r="D1624" s="2"/>
      <c r="E1624" s="2"/>
      <c r="F1624" s="15"/>
      <c r="G1624" s="8"/>
      <c r="H1624" s="8"/>
      <c r="I1624" s="8"/>
      <c r="J1624" s="8"/>
      <c r="K1624" s="10"/>
      <c r="L1624" s="8"/>
      <c r="M1624" s="8"/>
      <c r="N1624" s="8"/>
      <c r="O1624" s="8"/>
      <c r="P1624" s="10"/>
      <c r="Q1624" s="8"/>
      <c r="R1624" s="8"/>
      <c r="S1624" s="8"/>
      <c r="T1624" s="8"/>
      <c r="U1624" s="10"/>
      <c r="V1624" s="8"/>
      <c r="W1624" s="8"/>
      <c r="X1624" s="8"/>
      <c r="Y1624" s="8"/>
      <c r="Z1624" s="10"/>
      <c r="AA1624" s="8"/>
    </row>
    <row r="1625" spans="1:27">
      <c r="A1625" s="14"/>
      <c r="B1625" s="2"/>
      <c r="C1625" s="2"/>
      <c r="D1625" s="2"/>
      <c r="E1625" s="2"/>
      <c r="F1625" s="15"/>
      <c r="G1625" s="8"/>
      <c r="H1625" s="8"/>
      <c r="I1625" s="8"/>
      <c r="J1625" s="8"/>
      <c r="K1625" s="10"/>
      <c r="L1625" s="8"/>
      <c r="M1625" s="8"/>
      <c r="N1625" s="8"/>
      <c r="O1625" s="8"/>
      <c r="P1625" s="10"/>
      <c r="Q1625" s="8"/>
      <c r="R1625" s="8"/>
      <c r="S1625" s="8"/>
      <c r="T1625" s="8"/>
      <c r="U1625" s="10"/>
      <c r="V1625" s="8"/>
      <c r="W1625" s="8"/>
      <c r="X1625" s="8"/>
      <c r="Y1625" s="8"/>
      <c r="Z1625" s="10"/>
      <c r="AA1625" s="8"/>
    </row>
    <row r="1626" spans="1:27">
      <c r="A1626" s="14"/>
      <c r="B1626" s="2"/>
      <c r="C1626" s="2"/>
      <c r="D1626" s="2"/>
      <c r="E1626" s="2"/>
      <c r="F1626" s="15"/>
      <c r="G1626" s="8"/>
      <c r="H1626" s="8"/>
      <c r="I1626" s="8"/>
      <c r="J1626" s="8"/>
      <c r="K1626" s="10"/>
      <c r="L1626" s="8"/>
      <c r="M1626" s="8"/>
      <c r="N1626" s="8"/>
      <c r="O1626" s="8"/>
      <c r="P1626" s="10"/>
      <c r="Q1626" s="8"/>
      <c r="R1626" s="8"/>
      <c r="S1626" s="8"/>
      <c r="T1626" s="8"/>
      <c r="U1626" s="10"/>
      <c r="V1626" s="8"/>
      <c r="W1626" s="8"/>
      <c r="X1626" s="8"/>
      <c r="Y1626" s="8"/>
      <c r="Z1626" s="10"/>
      <c r="AA1626" s="8"/>
    </row>
    <row r="1627" spans="1:27">
      <c r="A1627" s="14"/>
      <c r="B1627" s="2"/>
      <c r="C1627" s="2"/>
      <c r="D1627" s="2"/>
      <c r="E1627" s="2"/>
      <c r="F1627" s="15"/>
      <c r="G1627" s="9"/>
      <c r="H1627" s="9"/>
      <c r="I1627" s="9"/>
      <c r="J1627" s="9"/>
      <c r="K1627" s="11"/>
      <c r="L1627" s="9"/>
      <c r="M1627" s="9"/>
      <c r="N1627" s="9"/>
      <c r="O1627" s="9"/>
      <c r="P1627" s="11"/>
      <c r="Q1627" s="9"/>
      <c r="R1627" s="9"/>
      <c r="S1627" s="9"/>
      <c r="T1627" s="9"/>
      <c r="U1627" s="11"/>
      <c r="V1627" s="9"/>
      <c r="W1627" s="9"/>
      <c r="X1627" s="9"/>
      <c r="Y1627" s="9"/>
      <c r="Z1627" s="11"/>
      <c r="AA1627" s="9"/>
    </row>
    <row r="1628" spans="1:27">
      <c r="A1628" s="14"/>
      <c r="B1628" s="2"/>
      <c r="C1628" s="2"/>
      <c r="D1628" s="2"/>
      <c r="E1628" s="2"/>
      <c r="F1628" s="15"/>
      <c r="G1628" s="9"/>
      <c r="H1628" s="9"/>
      <c r="I1628" s="9"/>
      <c r="J1628" s="9"/>
      <c r="K1628" s="11"/>
      <c r="L1628" s="9"/>
      <c r="M1628" s="9"/>
      <c r="N1628" s="9"/>
      <c r="O1628" s="9"/>
      <c r="P1628" s="11"/>
      <c r="Q1628" s="9"/>
      <c r="R1628" s="9"/>
      <c r="S1628" s="9"/>
      <c r="T1628" s="9"/>
      <c r="U1628" s="11"/>
      <c r="V1628" s="9"/>
      <c r="W1628" s="9"/>
      <c r="X1628" s="9"/>
      <c r="Y1628" s="9"/>
      <c r="Z1628" s="11"/>
      <c r="AA1628" s="9"/>
    </row>
    <row r="1629" spans="1:27">
      <c r="A1629" s="14"/>
      <c r="B1629" s="2"/>
      <c r="C1629" s="2"/>
      <c r="D1629" s="2"/>
      <c r="E1629" s="2"/>
      <c r="F1629" s="15"/>
      <c r="G1629" s="9"/>
      <c r="H1629" s="9"/>
      <c r="I1629" s="9"/>
      <c r="J1629" s="9"/>
      <c r="K1629" s="11"/>
      <c r="L1629" s="9"/>
      <c r="M1629" s="9"/>
      <c r="N1629" s="9"/>
      <c r="O1629" s="9"/>
      <c r="P1629" s="11"/>
      <c r="Q1629" s="9"/>
      <c r="R1629" s="9"/>
      <c r="S1629" s="9"/>
      <c r="T1629" s="9"/>
      <c r="U1629" s="11"/>
      <c r="V1629" s="9"/>
      <c r="W1629" s="9"/>
      <c r="X1629" s="9"/>
      <c r="Y1629" s="9"/>
      <c r="Z1629" s="11"/>
      <c r="AA1629" s="9"/>
    </row>
    <row r="1630" spans="1:27">
      <c r="A1630" s="14"/>
      <c r="B1630" s="2"/>
      <c r="C1630" s="2"/>
      <c r="D1630" s="2"/>
      <c r="E1630" s="2"/>
      <c r="F1630" s="15"/>
      <c r="G1630" s="9"/>
      <c r="H1630" s="9"/>
      <c r="I1630" s="9"/>
      <c r="J1630" s="9"/>
      <c r="K1630" s="11"/>
      <c r="L1630" s="9"/>
      <c r="M1630" s="9"/>
      <c r="N1630" s="9"/>
      <c r="O1630" s="9"/>
      <c r="P1630" s="11"/>
      <c r="Q1630" s="9"/>
      <c r="R1630" s="9"/>
      <c r="S1630" s="9"/>
      <c r="T1630" s="9"/>
      <c r="U1630" s="11"/>
      <c r="V1630" s="9"/>
      <c r="W1630" s="9"/>
      <c r="X1630" s="9"/>
      <c r="Y1630" s="9"/>
      <c r="Z1630" s="11"/>
      <c r="AA1630" s="9"/>
    </row>
    <row r="1631" spans="1:27">
      <c r="A1631" s="14"/>
      <c r="B1631" s="2"/>
      <c r="C1631" s="2"/>
      <c r="D1631" s="2"/>
      <c r="E1631" s="2"/>
      <c r="F1631" s="15"/>
      <c r="G1631" s="9"/>
      <c r="H1631" s="9"/>
      <c r="I1631" s="9"/>
      <c r="J1631" s="9"/>
      <c r="K1631" s="11"/>
      <c r="L1631" s="9"/>
      <c r="M1631" s="9"/>
      <c r="N1631" s="9"/>
      <c r="O1631" s="9"/>
      <c r="P1631" s="11"/>
      <c r="Q1631" s="9"/>
      <c r="R1631" s="9"/>
      <c r="S1631" s="9"/>
      <c r="T1631" s="9"/>
      <c r="U1631" s="11"/>
      <c r="V1631" s="9"/>
      <c r="W1631" s="9"/>
      <c r="X1631" s="9"/>
      <c r="Y1631" s="9"/>
      <c r="Z1631" s="11"/>
      <c r="AA1631" s="9"/>
    </row>
    <row r="1632" spans="1:27">
      <c r="A1632" s="14"/>
      <c r="B1632" s="2"/>
      <c r="C1632" s="2"/>
      <c r="D1632" s="2"/>
      <c r="E1632" s="2"/>
      <c r="F1632" s="15"/>
      <c r="G1632" s="8"/>
      <c r="H1632" s="8"/>
      <c r="I1632" s="8"/>
      <c r="J1632" s="8"/>
      <c r="K1632" s="10"/>
      <c r="L1632" s="8"/>
      <c r="M1632" s="8"/>
      <c r="N1632" s="8"/>
      <c r="O1632" s="8"/>
      <c r="P1632" s="10"/>
      <c r="Q1632" s="8"/>
      <c r="R1632" s="8"/>
      <c r="S1632" s="8"/>
      <c r="T1632" s="8"/>
      <c r="U1632" s="10"/>
      <c r="V1632" s="8"/>
      <c r="W1632" s="8"/>
      <c r="X1632" s="8"/>
      <c r="Y1632" s="8"/>
      <c r="Z1632" s="10"/>
      <c r="AA1632" s="8"/>
    </row>
    <row r="1633" spans="1:27">
      <c r="A1633" s="14"/>
      <c r="B1633" s="2"/>
      <c r="C1633" s="2"/>
      <c r="D1633" s="2"/>
      <c r="E1633" s="2"/>
      <c r="F1633" s="15"/>
      <c r="G1633" s="8"/>
      <c r="H1633" s="8"/>
      <c r="I1633" s="8"/>
      <c r="J1633" s="8"/>
      <c r="K1633" s="10"/>
      <c r="L1633" s="8"/>
      <c r="M1633" s="8"/>
      <c r="N1633" s="8"/>
      <c r="O1633" s="8"/>
      <c r="P1633" s="10"/>
      <c r="Q1633" s="8"/>
      <c r="R1633" s="8"/>
      <c r="S1633" s="8"/>
      <c r="T1633" s="8"/>
      <c r="U1633" s="10"/>
      <c r="V1633" s="8"/>
      <c r="W1633" s="8"/>
      <c r="X1633" s="8"/>
      <c r="Y1633" s="8"/>
      <c r="Z1633" s="10"/>
      <c r="AA1633" s="8"/>
    </row>
    <row r="1634" spans="1:27">
      <c r="A1634" s="14"/>
      <c r="B1634" s="2"/>
      <c r="C1634" s="2"/>
      <c r="D1634" s="2"/>
      <c r="E1634" s="2"/>
      <c r="F1634" s="15"/>
      <c r="G1634" s="8"/>
      <c r="H1634" s="8"/>
      <c r="I1634" s="8"/>
      <c r="J1634" s="8"/>
      <c r="K1634" s="10"/>
      <c r="L1634" s="8"/>
      <c r="M1634" s="8"/>
      <c r="N1634" s="8"/>
      <c r="O1634" s="8"/>
      <c r="P1634" s="10"/>
      <c r="Q1634" s="8"/>
      <c r="R1634" s="8"/>
      <c r="S1634" s="8"/>
      <c r="T1634" s="8"/>
      <c r="U1634" s="10"/>
      <c r="V1634" s="8"/>
      <c r="W1634" s="8"/>
      <c r="X1634" s="8"/>
      <c r="Y1634" s="8"/>
      <c r="Z1634" s="10"/>
      <c r="AA1634" s="8"/>
    </row>
    <row r="1635" spans="1:27">
      <c r="A1635" s="14"/>
      <c r="B1635" s="2"/>
      <c r="C1635" s="2"/>
      <c r="D1635" s="2"/>
      <c r="E1635" s="2"/>
      <c r="F1635" s="15"/>
      <c r="G1635" s="8"/>
      <c r="H1635" s="8"/>
      <c r="I1635" s="8"/>
      <c r="J1635" s="8"/>
      <c r="K1635" s="10"/>
      <c r="L1635" s="8"/>
      <c r="M1635" s="8"/>
      <c r="N1635" s="8"/>
      <c r="O1635" s="8"/>
      <c r="P1635" s="10"/>
      <c r="Q1635" s="8"/>
      <c r="R1635" s="8"/>
      <c r="S1635" s="8"/>
      <c r="T1635" s="8"/>
      <c r="U1635" s="10"/>
      <c r="V1635" s="8"/>
      <c r="W1635" s="8"/>
      <c r="X1635" s="8"/>
      <c r="Y1635" s="8"/>
      <c r="Z1635" s="10"/>
      <c r="AA1635" s="8"/>
    </row>
    <row r="1636" spans="1:27">
      <c r="A1636" s="14"/>
      <c r="B1636" s="2"/>
      <c r="C1636" s="2"/>
      <c r="D1636" s="2"/>
      <c r="E1636" s="2"/>
      <c r="F1636" s="15"/>
      <c r="G1636" s="8"/>
      <c r="H1636" s="8"/>
      <c r="I1636" s="8"/>
      <c r="J1636" s="8"/>
      <c r="K1636" s="10"/>
      <c r="L1636" s="8"/>
      <c r="M1636" s="8"/>
      <c r="N1636" s="8"/>
      <c r="O1636" s="8"/>
      <c r="P1636" s="10"/>
      <c r="Q1636" s="8"/>
      <c r="R1636" s="8"/>
      <c r="S1636" s="8"/>
      <c r="T1636" s="8"/>
      <c r="U1636" s="10"/>
      <c r="V1636" s="8"/>
      <c r="W1636" s="8"/>
      <c r="X1636" s="8"/>
      <c r="Y1636" s="8"/>
      <c r="Z1636" s="10"/>
      <c r="AA1636" s="8"/>
    </row>
    <row r="1637" spans="1:27">
      <c r="A1637" s="14"/>
      <c r="B1637" s="2"/>
      <c r="C1637" s="2"/>
      <c r="D1637" s="2"/>
      <c r="E1637" s="2"/>
      <c r="F1637" s="15"/>
      <c r="G1637" s="9"/>
      <c r="H1637" s="9"/>
      <c r="I1637" s="9"/>
      <c r="J1637" s="9"/>
      <c r="K1637" s="11"/>
      <c r="L1637" s="9"/>
      <c r="M1637" s="9"/>
      <c r="N1637" s="9"/>
      <c r="O1637" s="9"/>
      <c r="P1637" s="11"/>
      <c r="Q1637" s="9"/>
      <c r="R1637" s="9"/>
      <c r="S1637" s="9"/>
      <c r="T1637" s="9"/>
      <c r="U1637" s="11"/>
      <c r="V1637" s="9"/>
      <c r="W1637" s="9"/>
      <c r="X1637" s="9"/>
      <c r="Y1637" s="9"/>
      <c r="Z1637" s="11"/>
      <c r="AA1637" s="9"/>
    </row>
    <row r="1638" spans="1:27">
      <c r="A1638" s="14"/>
      <c r="B1638" s="2"/>
      <c r="C1638" s="2"/>
      <c r="D1638" s="2"/>
      <c r="E1638" s="2"/>
      <c r="F1638" s="15"/>
      <c r="G1638" s="9"/>
      <c r="H1638" s="9"/>
      <c r="I1638" s="9"/>
      <c r="J1638" s="9"/>
      <c r="K1638" s="11"/>
      <c r="L1638" s="9"/>
      <c r="M1638" s="9"/>
      <c r="N1638" s="9"/>
      <c r="O1638" s="9"/>
      <c r="P1638" s="11"/>
      <c r="Q1638" s="9"/>
      <c r="R1638" s="9"/>
      <c r="S1638" s="9"/>
      <c r="T1638" s="9"/>
      <c r="U1638" s="11"/>
      <c r="V1638" s="9"/>
      <c r="W1638" s="9"/>
      <c r="X1638" s="9"/>
      <c r="Y1638" s="9"/>
      <c r="Z1638" s="11"/>
      <c r="AA1638" s="9"/>
    </row>
    <row r="1639" spans="1:27">
      <c r="A1639" s="14"/>
      <c r="B1639" s="2"/>
      <c r="C1639" s="2"/>
      <c r="D1639" s="2"/>
      <c r="E1639" s="2"/>
      <c r="F1639" s="15"/>
      <c r="G1639" s="9"/>
      <c r="H1639" s="9"/>
      <c r="I1639" s="9"/>
      <c r="J1639" s="9"/>
      <c r="K1639" s="11"/>
      <c r="L1639" s="9"/>
      <c r="M1639" s="9"/>
      <c r="N1639" s="9"/>
      <c r="O1639" s="9"/>
      <c r="P1639" s="11"/>
      <c r="Q1639" s="9"/>
      <c r="R1639" s="9"/>
      <c r="S1639" s="9"/>
      <c r="T1639" s="9"/>
      <c r="U1639" s="11"/>
      <c r="V1639" s="9"/>
      <c r="W1639" s="9"/>
      <c r="X1639" s="9"/>
      <c r="Y1639" s="9"/>
      <c r="Z1639" s="11"/>
      <c r="AA1639" s="9"/>
    </row>
    <row r="1640" spans="1:27">
      <c r="A1640" s="14"/>
      <c r="B1640" s="2"/>
      <c r="C1640" s="2"/>
      <c r="D1640" s="2"/>
      <c r="E1640" s="2"/>
      <c r="F1640" s="15"/>
      <c r="G1640" s="9"/>
      <c r="H1640" s="9"/>
      <c r="I1640" s="9"/>
      <c r="J1640" s="9"/>
      <c r="K1640" s="11"/>
      <c r="L1640" s="9"/>
      <c r="M1640" s="9"/>
      <c r="N1640" s="9"/>
      <c r="O1640" s="9"/>
      <c r="P1640" s="11"/>
      <c r="Q1640" s="9"/>
      <c r="R1640" s="9"/>
      <c r="S1640" s="9"/>
      <c r="T1640" s="9"/>
      <c r="U1640" s="11"/>
      <c r="V1640" s="9"/>
      <c r="W1640" s="9"/>
      <c r="X1640" s="9"/>
      <c r="Y1640" s="9"/>
      <c r="Z1640" s="11"/>
      <c r="AA1640" s="9"/>
    </row>
    <row r="1641" spans="1:27">
      <c r="A1641" s="14"/>
      <c r="B1641" s="2"/>
      <c r="C1641" s="2"/>
      <c r="D1641" s="2"/>
      <c r="E1641" s="2"/>
      <c r="F1641" s="15"/>
      <c r="G1641" s="9"/>
      <c r="H1641" s="9"/>
      <c r="I1641" s="9"/>
      <c r="J1641" s="9"/>
      <c r="K1641" s="11"/>
      <c r="L1641" s="9"/>
      <c r="M1641" s="9"/>
      <c r="N1641" s="9"/>
      <c r="O1641" s="9"/>
      <c r="P1641" s="11"/>
      <c r="Q1641" s="9"/>
      <c r="R1641" s="9"/>
      <c r="S1641" s="9"/>
      <c r="T1641" s="9"/>
      <c r="U1641" s="11"/>
      <c r="V1641" s="9"/>
      <c r="W1641" s="9"/>
      <c r="X1641" s="9"/>
      <c r="Y1641" s="9"/>
      <c r="Z1641" s="11"/>
      <c r="AA1641" s="9"/>
    </row>
    <row r="1642" spans="1:27">
      <c r="A1642" s="14"/>
      <c r="B1642" s="2"/>
      <c r="C1642" s="2"/>
      <c r="D1642" s="2"/>
      <c r="E1642" s="2"/>
      <c r="F1642" s="15"/>
      <c r="G1642" s="8"/>
      <c r="H1642" s="8"/>
      <c r="I1642" s="8"/>
      <c r="J1642" s="8"/>
      <c r="K1642" s="10"/>
      <c r="L1642" s="8"/>
      <c r="M1642" s="8"/>
      <c r="N1642" s="8"/>
      <c r="O1642" s="8"/>
      <c r="P1642" s="10"/>
      <c r="Q1642" s="8"/>
      <c r="R1642" s="8"/>
      <c r="S1642" s="8"/>
      <c r="T1642" s="8"/>
      <c r="U1642" s="10"/>
      <c r="V1642" s="8"/>
      <c r="W1642" s="8"/>
      <c r="X1642" s="8"/>
      <c r="Y1642" s="8"/>
      <c r="Z1642" s="10"/>
      <c r="AA1642" s="8"/>
    </row>
    <row r="1643" spans="1:27">
      <c r="A1643" s="14"/>
      <c r="B1643" s="2"/>
      <c r="C1643" s="2"/>
      <c r="D1643" s="2"/>
      <c r="E1643" s="2"/>
      <c r="F1643" s="15"/>
      <c r="G1643" s="8"/>
      <c r="H1643" s="8"/>
      <c r="I1643" s="8"/>
      <c r="J1643" s="8"/>
      <c r="K1643" s="10"/>
      <c r="L1643" s="8"/>
      <c r="M1643" s="8"/>
      <c r="N1643" s="8"/>
      <c r="O1643" s="8"/>
      <c r="P1643" s="10"/>
      <c r="Q1643" s="8"/>
      <c r="R1643" s="8"/>
      <c r="S1643" s="8"/>
      <c r="T1643" s="8"/>
      <c r="U1643" s="10"/>
      <c r="V1643" s="8"/>
      <c r="W1643" s="8"/>
      <c r="X1643" s="8"/>
      <c r="Y1643" s="8"/>
      <c r="Z1643" s="10"/>
      <c r="AA1643" s="8"/>
    </row>
    <row r="1644" spans="1:27">
      <c r="A1644" s="14"/>
      <c r="B1644" s="2"/>
      <c r="C1644" s="2"/>
      <c r="D1644" s="2"/>
      <c r="E1644" s="2"/>
      <c r="F1644" s="15"/>
      <c r="G1644" s="8"/>
      <c r="H1644" s="8"/>
      <c r="I1644" s="8"/>
      <c r="J1644" s="8"/>
      <c r="K1644" s="10"/>
      <c r="L1644" s="8"/>
      <c r="M1644" s="8"/>
      <c r="N1644" s="8"/>
      <c r="O1644" s="8"/>
      <c r="P1644" s="10"/>
      <c r="Q1644" s="8"/>
      <c r="R1644" s="8"/>
      <c r="S1644" s="8"/>
      <c r="T1644" s="8"/>
      <c r="U1644" s="10"/>
      <c r="V1644" s="8"/>
      <c r="W1644" s="8"/>
      <c r="X1644" s="8"/>
      <c r="Y1644" s="8"/>
      <c r="Z1644" s="10"/>
      <c r="AA1644" s="8"/>
    </row>
    <row r="1645" spans="1:27">
      <c r="A1645" s="14"/>
      <c r="B1645" s="2"/>
      <c r="C1645" s="2"/>
      <c r="D1645" s="2"/>
      <c r="E1645" s="2"/>
      <c r="F1645" s="15"/>
      <c r="G1645" s="8"/>
      <c r="H1645" s="8"/>
      <c r="I1645" s="8"/>
      <c r="J1645" s="8"/>
      <c r="K1645" s="10"/>
      <c r="L1645" s="8"/>
      <c r="M1645" s="8"/>
      <c r="N1645" s="8"/>
      <c r="O1645" s="8"/>
      <c r="P1645" s="10"/>
      <c r="Q1645" s="8"/>
      <c r="R1645" s="8"/>
      <c r="S1645" s="8"/>
      <c r="T1645" s="8"/>
      <c r="U1645" s="10"/>
      <c r="V1645" s="8"/>
      <c r="W1645" s="8"/>
      <c r="X1645" s="8"/>
      <c r="Y1645" s="8"/>
      <c r="Z1645" s="10"/>
      <c r="AA1645" s="8"/>
    </row>
    <row r="1646" spans="1:27">
      <c r="A1646" s="14"/>
      <c r="B1646" s="2"/>
      <c r="C1646" s="2"/>
      <c r="D1646" s="2"/>
      <c r="E1646" s="2"/>
      <c r="F1646" s="15"/>
      <c r="G1646" s="8"/>
      <c r="H1646" s="8"/>
      <c r="I1646" s="8"/>
      <c r="J1646" s="8"/>
      <c r="K1646" s="10"/>
      <c r="L1646" s="8"/>
      <c r="M1646" s="8"/>
      <c r="N1646" s="8"/>
      <c r="O1646" s="8"/>
      <c r="P1646" s="10"/>
      <c r="Q1646" s="8"/>
      <c r="R1646" s="8"/>
      <c r="S1646" s="8"/>
      <c r="T1646" s="8"/>
      <c r="U1646" s="10"/>
      <c r="V1646" s="8"/>
      <c r="W1646" s="8"/>
      <c r="X1646" s="8"/>
      <c r="Y1646" s="8"/>
      <c r="Z1646" s="10"/>
      <c r="AA1646" s="8"/>
    </row>
    <row r="1647" spans="1:27">
      <c r="A1647" s="14"/>
      <c r="B1647" s="2"/>
      <c r="C1647" s="2"/>
      <c r="D1647" s="2"/>
      <c r="E1647" s="2"/>
      <c r="F1647" s="15"/>
      <c r="G1647" s="9"/>
      <c r="H1647" s="9"/>
      <c r="I1647" s="9"/>
      <c r="J1647" s="9"/>
      <c r="K1647" s="11"/>
      <c r="L1647" s="9"/>
      <c r="M1647" s="9"/>
      <c r="N1647" s="9"/>
      <c r="O1647" s="9"/>
      <c r="P1647" s="11"/>
      <c r="Q1647" s="9"/>
      <c r="R1647" s="9"/>
      <c r="S1647" s="9"/>
      <c r="T1647" s="9"/>
      <c r="U1647" s="11"/>
      <c r="V1647" s="9"/>
      <c r="W1647" s="9"/>
      <c r="X1647" s="9"/>
      <c r="Y1647" s="9"/>
      <c r="Z1647" s="11"/>
      <c r="AA1647" s="9"/>
    </row>
    <row r="1648" spans="1:27">
      <c r="A1648" s="14"/>
      <c r="B1648" s="2"/>
      <c r="C1648" s="2"/>
      <c r="D1648" s="2"/>
      <c r="E1648" s="2"/>
      <c r="F1648" s="15"/>
      <c r="G1648" s="9"/>
      <c r="H1648" s="9"/>
      <c r="I1648" s="9"/>
      <c r="J1648" s="9"/>
      <c r="K1648" s="11"/>
      <c r="L1648" s="9"/>
      <c r="M1648" s="9"/>
      <c r="N1648" s="9"/>
      <c r="O1648" s="9"/>
      <c r="P1648" s="11"/>
      <c r="Q1648" s="9"/>
      <c r="R1648" s="9"/>
      <c r="S1648" s="9"/>
      <c r="T1648" s="9"/>
      <c r="U1648" s="11"/>
      <c r="V1648" s="9"/>
      <c r="W1648" s="9"/>
      <c r="X1648" s="9"/>
      <c r="Y1648" s="9"/>
      <c r="Z1648" s="11"/>
      <c r="AA1648" s="9"/>
    </row>
    <row r="1649" spans="1:27">
      <c r="A1649" s="14"/>
      <c r="B1649" s="2"/>
      <c r="C1649" s="2"/>
      <c r="D1649" s="2"/>
      <c r="E1649" s="2"/>
      <c r="F1649" s="15"/>
      <c r="G1649" s="9"/>
      <c r="H1649" s="9"/>
      <c r="I1649" s="9"/>
      <c r="J1649" s="9"/>
      <c r="K1649" s="11"/>
      <c r="L1649" s="9"/>
      <c r="M1649" s="9"/>
      <c r="N1649" s="9"/>
      <c r="O1649" s="9"/>
      <c r="P1649" s="11"/>
      <c r="Q1649" s="9"/>
      <c r="R1649" s="9"/>
      <c r="S1649" s="9"/>
      <c r="T1649" s="9"/>
      <c r="U1649" s="11"/>
      <c r="V1649" s="9"/>
      <c r="W1649" s="9"/>
      <c r="X1649" s="9"/>
      <c r="Y1649" s="9"/>
      <c r="Z1649" s="11"/>
      <c r="AA1649" s="9"/>
    </row>
    <row r="1650" spans="1:27">
      <c r="A1650" s="14"/>
      <c r="B1650" s="2"/>
      <c r="C1650" s="2"/>
      <c r="D1650" s="2"/>
      <c r="E1650" s="2"/>
      <c r="F1650" s="15"/>
      <c r="G1650" s="9"/>
      <c r="H1650" s="9"/>
      <c r="I1650" s="9"/>
      <c r="J1650" s="9"/>
      <c r="K1650" s="11"/>
      <c r="L1650" s="9"/>
      <c r="M1650" s="9"/>
      <c r="N1650" s="9"/>
      <c r="O1650" s="9"/>
      <c r="P1650" s="11"/>
      <c r="Q1650" s="9"/>
      <c r="R1650" s="9"/>
      <c r="S1650" s="9"/>
      <c r="T1650" s="9"/>
      <c r="U1650" s="11"/>
      <c r="V1650" s="9"/>
      <c r="W1650" s="9"/>
      <c r="X1650" s="9"/>
      <c r="Y1650" s="9"/>
      <c r="Z1650" s="11"/>
      <c r="AA1650" s="9"/>
    </row>
    <row r="1651" spans="1:27">
      <c r="A1651" s="14"/>
      <c r="B1651" s="2"/>
      <c r="C1651" s="2"/>
      <c r="D1651" s="2"/>
      <c r="E1651" s="2"/>
      <c r="F1651" s="15"/>
      <c r="G1651" s="9"/>
      <c r="H1651" s="9"/>
      <c r="I1651" s="9"/>
      <c r="J1651" s="9"/>
      <c r="K1651" s="11"/>
      <c r="L1651" s="9"/>
      <c r="M1651" s="9"/>
      <c r="N1651" s="9"/>
      <c r="O1651" s="9"/>
      <c r="P1651" s="11"/>
      <c r="Q1651" s="9"/>
      <c r="R1651" s="9"/>
      <c r="S1651" s="9"/>
      <c r="T1651" s="9"/>
      <c r="U1651" s="11"/>
      <c r="V1651" s="9"/>
      <c r="W1651" s="9"/>
      <c r="X1651" s="9"/>
      <c r="Y1651" s="9"/>
      <c r="Z1651" s="11"/>
      <c r="AA1651" s="9"/>
    </row>
    <row r="1652" spans="1:27">
      <c r="A1652" s="14"/>
      <c r="B1652" s="2"/>
      <c r="C1652" s="2"/>
      <c r="D1652" s="2"/>
      <c r="E1652" s="2"/>
      <c r="F1652" s="15"/>
      <c r="G1652" s="8"/>
      <c r="H1652" s="8"/>
      <c r="I1652" s="8"/>
      <c r="J1652" s="8"/>
      <c r="K1652" s="10"/>
      <c r="L1652" s="8"/>
      <c r="M1652" s="8"/>
      <c r="N1652" s="8"/>
      <c r="O1652" s="8"/>
      <c r="P1652" s="10"/>
      <c r="Q1652" s="8"/>
      <c r="R1652" s="8"/>
      <c r="S1652" s="8"/>
      <c r="T1652" s="8"/>
      <c r="U1652" s="10"/>
      <c r="V1652" s="8"/>
      <c r="W1652" s="8"/>
      <c r="X1652" s="8"/>
      <c r="Y1652" s="8"/>
      <c r="Z1652" s="10"/>
      <c r="AA1652" s="8"/>
    </row>
    <row r="1653" spans="1:27">
      <c r="A1653" s="14"/>
      <c r="B1653" s="2"/>
      <c r="C1653" s="2"/>
      <c r="D1653" s="2"/>
      <c r="E1653" s="2"/>
      <c r="F1653" s="15"/>
      <c r="G1653" s="8"/>
      <c r="H1653" s="8"/>
      <c r="I1653" s="8"/>
      <c r="J1653" s="8"/>
      <c r="K1653" s="10"/>
      <c r="L1653" s="8"/>
      <c r="M1653" s="8"/>
      <c r="N1653" s="8"/>
      <c r="O1653" s="8"/>
      <c r="P1653" s="10"/>
      <c r="Q1653" s="8"/>
      <c r="R1653" s="8"/>
      <c r="S1653" s="8"/>
      <c r="T1653" s="8"/>
      <c r="U1653" s="10"/>
      <c r="V1653" s="8"/>
      <c r="W1653" s="8"/>
      <c r="X1653" s="8"/>
      <c r="Y1653" s="8"/>
      <c r="Z1653" s="10"/>
      <c r="AA1653" s="8"/>
    </row>
    <row r="1654" spans="1:27">
      <c r="A1654" s="14"/>
      <c r="B1654" s="2"/>
      <c r="C1654" s="2"/>
      <c r="D1654" s="2"/>
      <c r="E1654" s="2"/>
      <c r="F1654" s="15"/>
      <c r="G1654" s="8"/>
      <c r="H1654" s="8"/>
      <c r="I1654" s="8"/>
      <c r="J1654" s="8"/>
      <c r="K1654" s="10"/>
      <c r="L1654" s="8"/>
      <c r="M1654" s="8"/>
      <c r="N1654" s="8"/>
      <c r="O1654" s="8"/>
      <c r="P1654" s="10"/>
      <c r="Q1654" s="8"/>
      <c r="R1654" s="8"/>
      <c r="S1654" s="8"/>
      <c r="T1654" s="8"/>
      <c r="U1654" s="10"/>
      <c r="V1654" s="8"/>
      <c r="W1654" s="8"/>
      <c r="X1654" s="8"/>
      <c r="Y1654" s="8"/>
      <c r="Z1654" s="10"/>
      <c r="AA1654" s="8"/>
    </row>
    <row r="1655" spans="1:27">
      <c r="A1655" s="14"/>
      <c r="B1655" s="2"/>
      <c r="C1655" s="2"/>
      <c r="D1655" s="2"/>
      <c r="E1655" s="2"/>
      <c r="F1655" s="15"/>
      <c r="G1655" s="8"/>
      <c r="H1655" s="8"/>
      <c r="I1655" s="8"/>
      <c r="J1655" s="8"/>
      <c r="K1655" s="10"/>
      <c r="L1655" s="8"/>
      <c r="M1655" s="8"/>
      <c r="N1655" s="8"/>
      <c r="O1655" s="8"/>
      <c r="P1655" s="10"/>
      <c r="Q1655" s="8"/>
      <c r="R1655" s="8"/>
      <c r="S1655" s="8"/>
      <c r="T1655" s="8"/>
      <c r="U1655" s="10"/>
      <c r="V1655" s="8"/>
      <c r="W1655" s="8"/>
      <c r="X1655" s="8"/>
      <c r="Y1655" s="8"/>
      <c r="Z1655" s="10"/>
      <c r="AA1655" s="8"/>
    </row>
    <row r="1656" spans="1:27">
      <c r="A1656" s="14"/>
      <c r="B1656" s="2"/>
      <c r="C1656" s="2"/>
      <c r="D1656" s="2"/>
      <c r="E1656" s="2"/>
      <c r="F1656" s="15"/>
      <c r="G1656" s="8"/>
      <c r="H1656" s="8"/>
      <c r="I1656" s="8"/>
      <c r="J1656" s="8"/>
      <c r="K1656" s="10"/>
      <c r="L1656" s="8"/>
      <c r="M1656" s="8"/>
      <c r="N1656" s="8"/>
      <c r="O1656" s="8"/>
      <c r="P1656" s="10"/>
      <c r="Q1656" s="8"/>
      <c r="R1656" s="8"/>
      <c r="S1656" s="8"/>
      <c r="T1656" s="8"/>
      <c r="U1656" s="10"/>
      <c r="V1656" s="8"/>
      <c r="W1656" s="8"/>
      <c r="X1656" s="8"/>
      <c r="Y1656" s="8"/>
      <c r="Z1656" s="10"/>
      <c r="AA1656" s="8"/>
    </row>
    <row r="1657" spans="1:27">
      <c r="A1657" s="14"/>
      <c r="B1657" s="2"/>
      <c r="C1657" s="2"/>
      <c r="D1657" s="2"/>
      <c r="E1657" s="2"/>
      <c r="F1657" s="15"/>
      <c r="G1657" s="9"/>
      <c r="H1657" s="9"/>
      <c r="I1657" s="9"/>
      <c r="J1657" s="9"/>
      <c r="K1657" s="11"/>
      <c r="L1657" s="9"/>
      <c r="M1657" s="9"/>
      <c r="N1657" s="9"/>
      <c r="O1657" s="9"/>
      <c r="P1657" s="11"/>
      <c r="Q1657" s="9"/>
      <c r="R1657" s="9"/>
      <c r="S1657" s="9"/>
      <c r="T1657" s="9"/>
      <c r="U1657" s="11"/>
      <c r="V1657" s="9"/>
      <c r="W1657" s="9"/>
      <c r="X1657" s="9"/>
      <c r="Y1657" s="9"/>
      <c r="Z1657" s="11"/>
      <c r="AA1657" s="9"/>
    </row>
    <row r="1658" spans="1:27">
      <c r="A1658" s="14"/>
      <c r="B1658" s="2"/>
      <c r="C1658" s="2"/>
      <c r="D1658" s="2"/>
      <c r="E1658" s="2"/>
      <c r="F1658" s="15"/>
      <c r="G1658" s="9"/>
      <c r="H1658" s="9"/>
      <c r="I1658" s="9"/>
      <c r="J1658" s="9"/>
      <c r="K1658" s="11"/>
      <c r="L1658" s="9"/>
      <c r="M1658" s="9"/>
      <c r="N1658" s="9"/>
      <c r="O1658" s="9"/>
      <c r="P1658" s="11"/>
      <c r="Q1658" s="9"/>
      <c r="R1658" s="9"/>
      <c r="S1658" s="9"/>
      <c r="T1658" s="9"/>
      <c r="U1658" s="11"/>
      <c r="V1658" s="9"/>
      <c r="W1658" s="9"/>
      <c r="X1658" s="9"/>
      <c r="Y1658" s="9"/>
      <c r="Z1658" s="11"/>
      <c r="AA1658" s="9"/>
    </row>
    <row r="1659" spans="1:27">
      <c r="A1659" s="14"/>
      <c r="B1659" s="2"/>
      <c r="C1659" s="2"/>
      <c r="D1659" s="2"/>
      <c r="E1659" s="2"/>
      <c r="F1659" s="15"/>
      <c r="G1659" s="9"/>
      <c r="H1659" s="9"/>
      <c r="I1659" s="9"/>
      <c r="J1659" s="9"/>
      <c r="K1659" s="11"/>
      <c r="L1659" s="9"/>
      <c r="M1659" s="9"/>
      <c r="N1659" s="9"/>
      <c r="O1659" s="9"/>
      <c r="P1659" s="11"/>
      <c r="Q1659" s="9"/>
      <c r="R1659" s="9"/>
      <c r="S1659" s="9"/>
      <c r="T1659" s="9"/>
      <c r="U1659" s="11"/>
      <c r="V1659" s="9"/>
      <c r="W1659" s="9"/>
      <c r="X1659" s="9"/>
      <c r="Y1659" s="9"/>
      <c r="Z1659" s="11"/>
      <c r="AA1659" s="9"/>
    </row>
    <row r="1660" spans="1:27">
      <c r="A1660" s="14"/>
      <c r="B1660" s="2"/>
      <c r="C1660" s="2"/>
      <c r="D1660" s="2"/>
      <c r="E1660" s="2"/>
      <c r="F1660" s="15"/>
      <c r="G1660" s="9"/>
      <c r="H1660" s="9"/>
      <c r="I1660" s="9"/>
      <c r="J1660" s="9"/>
      <c r="K1660" s="11"/>
      <c r="L1660" s="9"/>
      <c r="M1660" s="9"/>
      <c r="N1660" s="9"/>
      <c r="O1660" s="9"/>
      <c r="P1660" s="11"/>
      <c r="Q1660" s="9"/>
      <c r="R1660" s="9"/>
      <c r="S1660" s="9"/>
      <c r="T1660" s="9"/>
      <c r="U1660" s="11"/>
      <c r="V1660" s="9"/>
      <c r="W1660" s="9"/>
      <c r="X1660" s="9"/>
      <c r="Y1660" s="9"/>
      <c r="Z1660" s="11"/>
      <c r="AA1660" s="9"/>
    </row>
    <row r="1661" spans="1:27">
      <c r="A1661" s="14"/>
      <c r="B1661" s="2"/>
      <c r="C1661" s="2"/>
      <c r="D1661" s="2"/>
      <c r="E1661" s="2"/>
      <c r="F1661" s="15"/>
      <c r="G1661" s="9"/>
      <c r="H1661" s="9"/>
      <c r="I1661" s="9"/>
      <c r="J1661" s="9"/>
      <c r="K1661" s="11"/>
      <c r="L1661" s="9"/>
      <c r="M1661" s="9"/>
      <c r="N1661" s="9"/>
      <c r="O1661" s="9"/>
      <c r="P1661" s="11"/>
      <c r="Q1661" s="9"/>
      <c r="R1661" s="9"/>
      <c r="S1661" s="9"/>
      <c r="T1661" s="9"/>
      <c r="U1661" s="11"/>
      <c r="V1661" s="9"/>
      <c r="W1661" s="9"/>
      <c r="X1661" s="9"/>
      <c r="Y1661" s="9"/>
      <c r="Z1661" s="11"/>
      <c r="AA1661" s="9"/>
    </row>
    <row r="1662" spans="1:27">
      <c r="A1662" s="14"/>
      <c r="B1662" s="2"/>
      <c r="C1662" s="2"/>
      <c r="D1662" s="2"/>
      <c r="E1662" s="2"/>
      <c r="F1662" s="15"/>
      <c r="G1662" s="8"/>
      <c r="H1662" s="8"/>
      <c r="I1662" s="8"/>
      <c r="J1662" s="8"/>
      <c r="K1662" s="10"/>
      <c r="L1662" s="8"/>
      <c r="M1662" s="8"/>
      <c r="N1662" s="8"/>
      <c r="O1662" s="8"/>
      <c r="P1662" s="10"/>
      <c r="Q1662" s="8"/>
      <c r="R1662" s="8"/>
      <c r="S1662" s="8"/>
      <c r="T1662" s="8"/>
      <c r="U1662" s="10"/>
      <c r="V1662" s="8"/>
      <c r="W1662" s="8"/>
      <c r="X1662" s="8"/>
      <c r="Y1662" s="8"/>
      <c r="Z1662" s="10"/>
      <c r="AA1662" s="8"/>
    </row>
    <row r="1663" spans="1:27">
      <c r="A1663" s="14"/>
      <c r="B1663" s="2"/>
      <c r="C1663" s="2"/>
      <c r="D1663" s="2"/>
      <c r="E1663" s="2"/>
      <c r="F1663" s="15"/>
      <c r="G1663" s="8"/>
      <c r="H1663" s="8"/>
      <c r="I1663" s="8"/>
      <c r="J1663" s="8"/>
      <c r="K1663" s="10"/>
      <c r="L1663" s="8"/>
      <c r="M1663" s="8"/>
      <c r="N1663" s="8"/>
      <c r="O1663" s="8"/>
      <c r="P1663" s="10"/>
      <c r="Q1663" s="8"/>
      <c r="R1663" s="8"/>
      <c r="S1663" s="8"/>
      <c r="T1663" s="8"/>
      <c r="U1663" s="10"/>
      <c r="V1663" s="8"/>
      <c r="W1663" s="8"/>
      <c r="X1663" s="8"/>
      <c r="Y1663" s="8"/>
      <c r="Z1663" s="10"/>
      <c r="AA1663" s="8"/>
    </row>
    <row r="1664" spans="1:27">
      <c r="A1664" s="14"/>
      <c r="B1664" s="2"/>
      <c r="C1664" s="2"/>
      <c r="D1664" s="2"/>
      <c r="E1664" s="2"/>
      <c r="F1664" s="15"/>
      <c r="G1664" s="8"/>
      <c r="H1664" s="8"/>
      <c r="I1664" s="8"/>
      <c r="J1664" s="8"/>
      <c r="K1664" s="10"/>
      <c r="L1664" s="8"/>
      <c r="M1664" s="8"/>
      <c r="N1664" s="8"/>
      <c r="O1664" s="8"/>
      <c r="P1664" s="10"/>
      <c r="Q1664" s="8"/>
      <c r="R1664" s="8"/>
      <c r="S1664" s="8"/>
      <c r="T1664" s="8"/>
      <c r="U1664" s="10"/>
      <c r="V1664" s="8"/>
      <c r="W1664" s="8"/>
      <c r="X1664" s="8"/>
      <c r="Y1664" s="8"/>
      <c r="Z1664" s="10"/>
      <c r="AA1664" s="8"/>
    </row>
    <row r="1665" spans="1:27">
      <c r="A1665" s="14"/>
      <c r="B1665" s="2"/>
      <c r="C1665" s="2"/>
      <c r="D1665" s="2"/>
      <c r="E1665" s="2"/>
      <c r="F1665" s="15"/>
      <c r="G1665" s="8"/>
      <c r="H1665" s="8"/>
      <c r="I1665" s="8"/>
      <c r="J1665" s="8"/>
      <c r="K1665" s="10"/>
      <c r="L1665" s="8"/>
      <c r="M1665" s="8"/>
      <c r="N1665" s="8"/>
      <c r="O1665" s="8"/>
      <c r="P1665" s="10"/>
      <c r="Q1665" s="8"/>
      <c r="R1665" s="8"/>
      <c r="S1665" s="8"/>
      <c r="T1665" s="8"/>
      <c r="U1665" s="10"/>
      <c r="V1665" s="8"/>
      <c r="W1665" s="8"/>
      <c r="X1665" s="8"/>
      <c r="Y1665" s="8"/>
      <c r="Z1665" s="10"/>
      <c r="AA1665" s="8"/>
    </row>
    <row r="1666" spans="1:27">
      <c r="A1666" s="14"/>
      <c r="B1666" s="2"/>
      <c r="C1666" s="2"/>
      <c r="D1666" s="2"/>
      <c r="E1666" s="2"/>
      <c r="F1666" s="15"/>
      <c r="G1666" s="8"/>
      <c r="H1666" s="8"/>
      <c r="I1666" s="8"/>
      <c r="J1666" s="8"/>
      <c r="K1666" s="10"/>
      <c r="L1666" s="8"/>
      <c r="M1666" s="8"/>
      <c r="N1666" s="8"/>
      <c r="O1666" s="8"/>
      <c r="P1666" s="10"/>
      <c r="Q1666" s="8"/>
      <c r="R1666" s="8"/>
      <c r="S1666" s="8"/>
      <c r="T1666" s="8"/>
      <c r="U1666" s="10"/>
      <c r="V1666" s="8"/>
      <c r="W1666" s="8"/>
      <c r="X1666" s="8"/>
      <c r="Y1666" s="8"/>
      <c r="Z1666" s="10"/>
      <c r="AA1666" s="8"/>
    </row>
    <row r="1667" spans="1:27">
      <c r="A1667" s="14"/>
      <c r="B1667" s="2"/>
      <c r="C1667" s="2"/>
      <c r="D1667" s="2"/>
      <c r="E1667" s="2"/>
      <c r="F1667" s="15"/>
      <c r="G1667" s="9"/>
      <c r="H1667" s="9"/>
      <c r="I1667" s="9"/>
      <c r="J1667" s="9"/>
      <c r="K1667" s="11"/>
      <c r="L1667" s="9"/>
      <c r="M1667" s="9"/>
      <c r="N1667" s="9"/>
      <c r="O1667" s="9"/>
      <c r="P1667" s="11"/>
      <c r="Q1667" s="9"/>
      <c r="R1667" s="9"/>
      <c r="S1667" s="9"/>
      <c r="T1667" s="9"/>
      <c r="U1667" s="11"/>
      <c r="V1667" s="9"/>
      <c r="W1667" s="9"/>
      <c r="X1667" s="9"/>
      <c r="Y1667" s="9"/>
      <c r="Z1667" s="11"/>
      <c r="AA1667" s="9"/>
    </row>
    <row r="1668" spans="1:27">
      <c r="A1668" s="14"/>
      <c r="B1668" s="2"/>
      <c r="C1668" s="2"/>
      <c r="D1668" s="2"/>
      <c r="E1668" s="2"/>
      <c r="F1668" s="15"/>
      <c r="G1668" s="9"/>
      <c r="H1668" s="9"/>
      <c r="I1668" s="9"/>
      <c r="J1668" s="9"/>
      <c r="K1668" s="11"/>
      <c r="L1668" s="9"/>
      <c r="M1668" s="9"/>
      <c r="N1668" s="9"/>
      <c r="O1668" s="9"/>
      <c r="P1668" s="11"/>
      <c r="Q1668" s="9"/>
      <c r="R1668" s="9"/>
      <c r="S1668" s="9"/>
      <c r="T1668" s="9"/>
      <c r="U1668" s="11"/>
      <c r="V1668" s="9"/>
      <c r="W1668" s="9"/>
      <c r="X1668" s="9"/>
      <c r="Y1668" s="9"/>
      <c r="Z1668" s="11"/>
      <c r="AA1668" s="9"/>
    </row>
    <row r="1669" spans="1:27">
      <c r="A1669" s="14"/>
      <c r="B1669" s="2"/>
      <c r="C1669" s="2"/>
      <c r="D1669" s="2"/>
      <c r="E1669" s="2"/>
      <c r="F1669" s="15"/>
      <c r="G1669" s="9"/>
      <c r="H1669" s="9"/>
      <c r="I1669" s="9"/>
      <c r="J1669" s="9"/>
      <c r="K1669" s="11"/>
      <c r="L1669" s="9"/>
      <c r="M1669" s="9"/>
      <c r="N1669" s="9"/>
      <c r="O1669" s="9"/>
      <c r="P1669" s="11"/>
      <c r="Q1669" s="9"/>
      <c r="R1669" s="9"/>
      <c r="S1669" s="9"/>
      <c r="T1669" s="9"/>
      <c r="U1669" s="11"/>
      <c r="V1669" s="9"/>
      <c r="W1669" s="9"/>
      <c r="X1669" s="9"/>
      <c r="Y1669" s="9"/>
      <c r="Z1669" s="11"/>
      <c r="AA1669" s="9"/>
    </row>
    <row r="1670" spans="1:27">
      <c r="A1670" s="14"/>
      <c r="B1670" s="2"/>
      <c r="C1670" s="2"/>
      <c r="D1670" s="2"/>
      <c r="E1670" s="2"/>
      <c r="F1670" s="15"/>
      <c r="G1670" s="9"/>
      <c r="H1670" s="9"/>
      <c r="I1670" s="9"/>
      <c r="J1670" s="9"/>
      <c r="K1670" s="11"/>
      <c r="L1670" s="9"/>
      <c r="M1670" s="9"/>
      <c r="N1670" s="9"/>
      <c r="O1670" s="9"/>
      <c r="P1670" s="11"/>
      <c r="Q1670" s="9"/>
      <c r="R1670" s="9"/>
      <c r="S1670" s="9"/>
      <c r="T1670" s="9"/>
      <c r="U1670" s="11"/>
      <c r="V1670" s="9"/>
      <c r="W1670" s="9"/>
      <c r="X1670" s="9"/>
      <c r="Y1670" s="9"/>
      <c r="Z1670" s="11"/>
      <c r="AA1670" s="9"/>
    </row>
    <row r="1671" spans="1:27">
      <c r="A1671" s="14"/>
      <c r="B1671" s="2"/>
      <c r="C1671" s="2"/>
      <c r="D1671" s="2"/>
      <c r="E1671" s="2"/>
      <c r="F1671" s="15"/>
      <c r="G1671" s="9"/>
      <c r="H1671" s="9"/>
      <c r="I1671" s="9"/>
      <c r="J1671" s="9"/>
      <c r="K1671" s="11"/>
      <c r="L1671" s="9"/>
      <c r="M1671" s="9"/>
      <c r="N1671" s="9"/>
      <c r="O1671" s="9"/>
      <c r="P1671" s="11"/>
      <c r="Q1671" s="9"/>
      <c r="R1671" s="9"/>
      <c r="S1671" s="9"/>
      <c r="T1671" s="9"/>
      <c r="U1671" s="11"/>
      <c r="V1671" s="9"/>
      <c r="W1671" s="9"/>
      <c r="X1671" s="9"/>
      <c r="Y1671" s="9"/>
      <c r="Z1671" s="11"/>
      <c r="AA1671" s="9"/>
    </row>
    <row r="1672" spans="1:27">
      <c r="A1672" s="14"/>
      <c r="B1672" s="2"/>
      <c r="C1672" s="2"/>
      <c r="D1672" s="2"/>
      <c r="E1672" s="2"/>
      <c r="F1672" s="15"/>
      <c r="G1672" s="8"/>
      <c r="H1672" s="8"/>
      <c r="I1672" s="8"/>
      <c r="J1672" s="8"/>
      <c r="K1672" s="10"/>
      <c r="L1672" s="8"/>
      <c r="M1672" s="8"/>
      <c r="N1672" s="8"/>
      <c r="O1672" s="8"/>
      <c r="P1672" s="10"/>
      <c r="Q1672" s="8"/>
      <c r="R1672" s="8"/>
      <c r="S1672" s="8"/>
      <c r="T1672" s="8"/>
      <c r="U1672" s="10"/>
      <c r="V1672" s="8"/>
      <c r="W1672" s="8"/>
      <c r="X1672" s="8"/>
      <c r="Y1672" s="8"/>
      <c r="Z1672" s="10"/>
      <c r="AA1672" s="8"/>
    </row>
    <row r="1673" spans="1:27">
      <c r="A1673" s="14"/>
      <c r="B1673" s="2"/>
      <c r="C1673" s="2"/>
      <c r="D1673" s="2"/>
      <c r="E1673" s="2"/>
      <c r="F1673" s="15"/>
      <c r="G1673" s="8"/>
      <c r="H1673" s="8"/>
      <c r="I1673" s="8"/>
      <c r="J1673" s="8"/>
      <c r="K1673" s="10"/>
      <c r="L1673" s="8"/>
      <c r="M1673" s="8"/>
      <c r="N1673" s="8"/>
      <c r="O1673" s="8"/>
      <c r="P1673" s="10"/>
      <c r="Q1673" s="8"/>
      <c r="R1673" s="8"/>
      <c r="S1673" s="8"/>
      <c r="T1673" s="8"/>
      <c r="U1673" s="10"/>
      <c r="V1673" s="8"/>
      <c r="W1673" s="8"/>
      <c r="X1673" s="8"/>
      <c r="Y1673" s="8"/>
      <c r="Z1673" s="10"/>
      <c r="AA1673" s="8"/>
    </row>
    <row r="1674" spans="1:27">
      <c r="A1674" s="14"/>
      <c r="B1674" s="2"/>
      <c r="C1674" s="2"/>
      <c r="D1674" s="2"/>
      <c r="E1674" s="2"/>
      <c r="F1674" s="15"/>
      <c r="G1674" s="8"/>
      <c r="H1674" s="8"/>
      <c r="I1674" s="8"/>
      <c r="J1674" s="8"/>
      <c r="K1674" s="10"/>
      <c r="L1674" s="8"/>
      <c r="M1674" s="8"/>
      <c r="N1674" s="8"/>
      <c r="O1674" s="8"/>
      <c r="P1674" s="10"/>
      <c r="Q1674" s="8"/>
      <c r="R1674" s="8"/>
      <c r="S1674" s="8"/>
      <c r="T1674" s="8"/>
      <c r="U1674" s="10"/>
      <c r="V1674" s="8"/>
      <c r="W1674" s="8"/>
      <c r="X1674" s="8"/>
      <c r="Y1674" s="8"/>
      <c r="Z1674" s="10"/>
      <c r="AA1674" s="8"/>
    </row>
    <row r="1675" spans="1:27">
      <c r="A1675" s="14"/>
      <c r="B1675" s="2"/>
      <c r="C1675" s="2"/>
      <c r="D1675" s="2"/>
      <c r="E1675" s="2"/>
      <c r="F1675" s="15"/>
      <c r="G1675" s="8"/>
      <c r="H1675" s="8"/>
      <c r="I1675" s="8"/>
      <c r="J1675" s="8"/>
      <c r="K1675" s="10"/>
      <c r="L1675" s="8"/>
      <c r="M1675" s="8"/>
      <c r="N1675" s="8"/>
      <c r="O1675" s="8"/>
      <c r="P1675" s="10"/>
      <c r="Q1675" s="8"/>
      <c r="R1675" s="8"/>
      <c r="S1675" s="8"/>
      <c r="T1675" s="8"/>
      <c r="U1675" s="10"/>
      <c r="V1675" s="8"/>
      <c r="W1675" s="8"/>
      <c r="X1675" s="8"/>
      <c r="Y1675" s="8"/>
      <c r="Z1675" s="10"/>
      <c r="AA1675" s="8"/>
    </row>
    <row r="1676" spans="1:27">
      <c r="A1676" s="14"/>
      <c r="B1676" s="2"/>
      <c r="C1676" s="2"/>
      <c r="D1676" s="2"/>
      <c r="E1676" s="2"/>
      <c r="F1676" s="15"/>
      <c r="G1676" s="8"/>
      <c r="H1676" s="8"/>
      <c r="I1676" s="8"/>
      <c r="J1676" s="8"/>
      <c r="K1676" s="10"/>
      <c r="L1676" s="8"/>
      <c r="M1676" s="8"/>
      <c r="N1676" s="8"/>
      <c r="O1676" s="8"/>
      <c r="P1676" s="10"/>
      <c r="Q1676" s="8"/>
      <c r="R1676" s="8"/>
      <c r="S1676" s="8"/>
      <c r="T1676" s="8"/>
      <c r="U1676" s="10"/>
      <c r="V1676" s="8"/>
      <c r="W1676" s="8"/>
      <c r="X1676" s="8"/>
      <c r="Y1676" s="8"/>
      <c r="Z1676" s="10"/>
      <c r="AA1676" s="8"/>
    </row>
    <row r="1677" spans="1:27">
      <c r="A1677" s="14"/>
      <c r="B1677" s="2"/>
      <c r="C1677" s="2"/>
      <c r="D1677" s="2"/>
      <c r="E1677" s="2"/>
      <c r="F1677" s="15"/>
      <c r="G1677" s="9"/>
      <c r="H1677" s="9"/>
      <c r="I1677" s="9"/>
      <c r="J1677" s="9"/>
      <c r="K1677" s="11"/>
      <c r="L1677" s="9"/>
      <c r="M1677" s="9"/>
      <c r="N1677" s="9"/>
      <c r="O1677" s="9"/>
      <c r="P1677" s="11"/>
      <c r="Q1677" s="9"/>
      <c r="R1677" s="9"/>
      <c r="S1677" s="9"/>
      <c r="T1677" s="9"/>
      <c r="U1677" s="11"/>
      <c r="V1677" s="9"/>
      <c r="W1677" s="9"/>
      <c r="X1677" s="9"/>
      <c r="Y1677" s="9"/>
      <c r="Z1677" s="11"/>
      <c r="AA1677" s="9"/>
    </row>
    <row r="1678" spans="1:27">
      <c r="A1678" s="14"/>
      <c r="B1678" s="2"/>
      <c r="C1678" s="2"/>
      <c r="D1678" s="2"/>
      <c r="E1678" s="2"/>
      <c r="F1678" s="15"/>
      <c r="G1678" s="9"/>
      <c r="H1678" s="9"/>
      <c r="I1678" s="9"/>
      <c r="J1678" s="9"/>
      <c r="K1678" s="11"/>
      <c r="L1678" s="9"/>
      <c r="M1678" s="9"/>
      <c r="N1678" s="9"/>
      <c r="O1678" s="9"/>
      <c r="P1678" s="11"/>
      <c r="Q1678" s="9"/>
      <c r="R1678" s="9"/>
      <c r="S1678" s="9"/>
      <c r="T1678" s="9"/>
      <c r="U1678" s="11"/>
      <c r="V1678" s="9"/>
      <c r="W1678" s="9"/>
      <c r="X1678" s="9"/>
      <c r="Y1678" s="9"/>
      <c r="Z1678" s="11"/>
      <c r="AA1678" s="9"/>
    </row>
    <row r="1679" spans="1:27">
      <c r="A1679" s="14"/>
      <c r="B1679" s="2"/>
      <c r="C1679" s="2"/>
      <c r="D1679" s="2"/>
      <c r="E1679" s="2"/>
      <c r="F1679" s="15"/>
      <c r="G1679" s="9"/>
      <c r="H1679" s="9"/>
      <c r="I1679" s="9"/>
      <c r="J1679" s="9"/>
      <c r="K1679" s="11"/>
      <c r="L1679" s="9"/>
      <c r="M1679" s="9"/>
      <c r="N1679" s="9"/>
      <c r="O1679" s="9"/>
      <c r="P1679" s="11"/>
      <c r="Q1679" s="9"/>
      <c r="R1679" s="9"/>
      <c r="S1679" s="9"/>
      <c r="T1679" s="9"/>
      <c r="U1679" s="11"/>
      <c r="V1679" s="9"/>
      <c r="W1679" s="9"/>
      <c r="X1679" s="9"/>
      <c r="Y1679" s="9"/>
      <c r="Z1679" s="11"/>
      <c r="AA1679" s="9"/>
    </row>
    <row r="1680" spans="1:27">
      <c r="A1680" s="14"/>
      <c r="B1680" s="2"/>
      <c r="C1680" s="2"/>
      <c r="D1680" s="2"/>
      <c r="E1680" s="2"/>
      <c r="F1680" s="15"/>
      <c r="G1680" s="9"/>
      <c r="H1680" s="9"/>
      <c r="I1680" s="9"/>
      <c r="J1680" s="9"/>
      <c r="K1680" s="11"/>
      <c r="L1680" s="9"/>
      <c r="M1680" s="9"/>
      <c r="N1680" s="9"/>
      <c r="O1680" s="9"/>
      <c r="P1680" s="11"/>
      <c r="Q1680" s="9"/>
      <c r="R1680" s="9"/>
      <c r="S1680" s="9"/>
      <c r="T1680" s="9"/>
      <c r="U1680" s="11"/>
      <c r="V1680" s="9"/>
      <c r="W1680" s="9"/>
      <c r="X1680" s="9"/>
      <c r="Y1680" s="9"/>
      <c r="Z1680" s="11"/>
      <c r="AA1680" s="9"/>
    </row>
    <row r="1681" spans="1:27">
      <c r="A1681" s="14"/>
      <c r="B1681" s="2"/>
      <c r="C1681" s="2"/>
      <c r="D1681" s="2"/>
      <c r="E1681" s="2"/>
      <c r="F1681" s="15"/>
      <c r="G1681" s="9"/>
      <c r="H1681" s="9"/>
      <c r="I1681" s="9"/>
      <c r="J1681" s="9"/>
      <c r="K1681" s="11"/>
      <c r="L1681" s="9"/>
      <c r="M1681" s="9"/>
      <c r="N1681" s="9"/>
      <c r="O1681" s="9"/>
      <c r="P1681" s="11"/>
      <c r="Q1681" s="9"/>
      <c r="R1681" s="9"/>
      <c r="S1681" s="9"/>
      <c r="T1681" s="9"/>
      <c r="U1681" s="11"/>
      <c r="V1681" s="9"/>
      <c r="W1681" s="9"/>
      <c r="X1681" s="9"/>
      <c r="Y1681" s="9"/>
      <c r="Z1681" s="11"/>
      <c r="AA1681" s="9"/>
    </row>
    <row r="1682" spans="1:27">
      <c r="A1682" s="14"/>
      <c r="B1682" s="2"/>
      <c r="C1682" s="2"/>
      <c r="D1682" s="2"/>
      <c r="E1682" s="2"/>
      <c r="F1682" s="15"/>
      <c r="G1682" s="8"/>
      <c r="H1682" s="8"/>
      <c r="I1682" s="8"/>
      <c r="J1682" s="8"/>
      <c r="K1682" s="10"/>
      <c r="L1682" s="8"/>
      <c r="M1682" s="8"/>
      <c r="N1682" s="8"/>
      <c r="O1682" s="8"/>
      <c r="P1682" s="10"/>
      <c r="Q1682" s="8"/>
      <c r="R1682" s="8"/>
      <c r="S1682" s="8"/>
      <c r="T1682" s="8"/>
      <c r="U1682" s="10"/>
      <c r="V1682" s="8"/>
      <c r="W1682" s="8"/>
      <c r="X1682" s="8"/>
      <c r="Y1682" s="8"/>
      <c r="Z1682" s="10"/>
      <c r="AA1682" s="8"/>
    </row>
    <row r="1683" spans="1:27">
      <c r="A1683" s="14"/>
      <c r="B1683" s="2"/>
      <c r="C1683" s="2"/>
      <c r="D1683" s="2"/>
      <c r="E1683" s="2"/>
      <c r="F1683" s="15"/>
      <c r="G1683" s="8"/>
      <c r="H1683" s="8"/>
      <c r="I1683" s="8"/>
      <c r="J1683" s="8"/>
      <c r="K1683" s="10"/>
      <c r="L1683" s="8"/>
      <c r="M1683" s="8"/>
      <c r="N1683" s="8"/>
      <c r="O1683" s="8"/>
      <c r="P1683" s="10"/>
      <c r="Q1683" s="8"/>
      <c r="R1683" s="8"/>
      <c r="S1683" s="8"/>
      <c r="T1683" s="8"/>
      <c r="U1683" s="10"/>
      <c r="V1683" s="8"/>
      <c r="W1683" s="8"/>
      <c r="X1683" s="8"/>
      <c r="Y1683" s="8"/>
      <c r="Z1683" s="10"/>
      <c r="AA1683" s="8"/>
    </row>
    <row r="1684" spans="1:27">
      <c r="A1684" s="14"/>
      <c r="B1684" s="2"/>
      <c r="C1684" s="2"/>
      <c r="D1684" s="2"/>
      <c r="E1684" s="2"/>
      <c r="F1684" s="15"/>
      <c r="G1684" s="8"/>
      <c r="H1684" s="8"/>
      <c r="I1684" s="8"/>
      <c r="J1684" s="8"/>
      <c r="K1684" s="10"/>
      <c r="L1684" s="8"/>
      <c r="M1684" s="8"/>
      <c r="N1684" s="8"/>
      <c r="O1684" s="8"/>
      <c r="P1684" s="10"/>
      <c r="Q1684" s="8"/>
      <c r="R1684" s="8"/>
      <c r="S1684" s="8"/>
      <c r="T1684" s="8"/>
      <c r="U1684" s="10"/>
      <c r="V1684" s="8"/>
      <c r="W1684" s="8"/>
      <c r="X1684" s="8"/>
      <c r="Y1684" s="8"/>
      <c r="Z1684" s="10"/>
      <c r="AA1684" s="8"/>
    </row>
    <row r="1685" spans="1:27">
      <c r="A1685" s="14"/>
      <c r="B1685" s="2"/>
      <c r="C1685" s="2"/>
      <c r="D1685" s="2"/>
      <c r="E1685" s="2"/>
      <c r="F1685" s="15"/>
      <c r="G1685" s="8"/>
      <c r="H1685" s="8"/>
      <c r="I1685" s="8"/>
      <c r="J1685" s="8"/>
      <c r="K1685" s="10"/>
      <c r="L1685" s="8"/>
      <c r="M1685" s="8"/>
      <c r="N1685" s="8"/>
      <c r="O1685" s="8"/>
      <c r="P1685" s="10"/>
      <c r="Q1685" s="8"/>
      <c r="R1685" s="8"/>
      <c r="S1685" s="8"/>
      <c r="T1685" s="8"/>
      <c r="U1685" s="10"/>
      <c r="V1685" s="8"/>
      <c r="W1685" s="8"/>
      <c r="X1685" s="8"/>
      <c r="Y1685" s="8"/>
      <c r="Z1685" s="10"/>
      <c r="AA1685" s="8"/>
    </row>
    <row r="1686" spans="1:27">
      <c r="A1686" s="14"/>
      <c r="B1686" s="2"/>
      <c r="C1686" s="2"/>
      <c r="D1686" s="2"/>
      <c r="E1686" s="2"/>
      <c r="F1686" s="15"/>
      <c r="G1686" s="8"/>
      <c r="H1686" s="8"/>
      <c r="I1686" s="8"/>
      <c r="J1686" s="8"/>
      <c r="K1686" s="10"/>
      <c r="L1686" s="8"/>
      <c r="M1686" s="8"/>
      <c r="N1686" s="8"/>
      <c r="O1686" s="8"/>
      <c r="P1686" s="10"/>
      <c r="Q1686" s="8"/>
      <c r="R1686" s="8"/>
      <c r="S1686" s="8"/>
      <c r="T1686" s="8"/>
      <c r="U1686" s="10"/>
      <c r="V1686" s="8"/>
      <c r="W1686" s="8"/>
      <c r="X1686" s="8"/>
      <c r="Y1686" s="8"/>
      <c r="Z1686" s="10"/>
      <c r="AA1686" s="8"/>
    </row>
    <row r="1687" spans="1:27">
      <c r="A1687" s="14"/>
      <c r="B1687" s="2"/>
      <c r="C1687" s="2"/>
      <c r="D1687" s="2"/>
      <c r="E1687" s="2"/>
      <c r="F1687" s="15"/>
      <c r="G1687" s="9"/>
      <c r="H1687" s="9"/>
      <c r="I1687" s="9"/>
      <c r="J1687" s="9"/>
      <c r="K1687" s="11"/>
      <c r="L1687" s="9"/>
      <c r="M1687" s="9"/>
      <c r="N1687" s="9"/>
      <c r="O1687" s="9"/>
      <c r="P1687" s="11"/>
      <c r="Q1687" s="9"/>
      <c r="R1687" s="9"/>
      <c r="S1687" s="9"/>
      <c r="T1687" s="9"/>
      <c r="U1687" s="11"/>
      <c r="V1687" s="9"/>
      <c r="W1687" s="9"/>
      <c r="X1687" s="9"/>
      <c r="Y1687" s="9"/>
      <c r="Z1687" s="11"/>
      <c r="AA1687" s="9"/>
    </row>
    <row r="1688" spans="1:27">
      <c r="A1688" s="14"/>
      <c r="B1688" s="2"/>
      <c r="C1688" s="2"/>
      <c r="D1688" s="2"/>
      <c r="E1688" s="2"/>
      <c r="F1688" s="15"/>
      <c r="G1688" s="9"/>
      <c r="H1688" s="9"/>
      <c r="I1688" s="9"/>
      <c r="J1688" s="9"/>
      <c r="K1688" s="11"/>
      <c r="L1688" s="9"/>
      <c r="M1688" s="9"/>
      <c r="N1688" s="9"/>
      <c r="O1688" s="9"/>
      <c r="P1688" s="11"/>
      <c r="Q1688" s="9"/>
      <c r="R1688" s="9"/>
      <c r="S1688" s="9"/>
      <c r="T1688" s="9"/>
      <c r="U1688" s="11"/>
      <c r="V1688" s="9"/>
      <c r="W1688" s="9"/>
      <c r="X1688" s="9"/>
      <c r="Y1688" s="9"/>
      <c r="Z1688" s="11"/>
      <c r="AA1688" s="9"/>
    </row>
    <row r="1689" spans="1:27">
      <c r="A1689" s="14"/>
      <c r="B1689" s="2"/>
      <c r="C1689" s="2"/>
      <c r="D1689" s="2"/>
      <c r="E1689" s="2"/>
      <c r="F1689" s="15"/>
      <c r="G1689" s="9"/>
      <c r="H1689" s="9"/>
      <c r="I1689" s="9"/>
      <c r="J1689" s="9"/>
      <c r="K1689" s="11"/>
      <c r="L1689" s="9"/>
      <c r="M1689" s="9"/>
      <c r="N1689" s="9"/>
      <c r="O1689" s="9"/>
      <c r="P1689" s="11"/>
      <c r="Q1689" s="9"/>
      <c r="R1689" s="9"/>
      <c r="S1689" s="9"/>
      <c r="T1689" s="9"/>
      <c r="U1689" s="11"/>
      <c r="V1689" s="9"/>
      <c r="W1689" s="9"/>
      <c r="X1689" s="9"/>
      <c r="Y1689" s="9"/>
      <c r="Z1689" s="11"/>
      <c r="AA1689" s="9"/>
    </row>
    <row r="1690" spans="1:27">
      <c r="A1690" s="14"/>
      <c r="B1690" s="2"/>
      <c r="C1690" s="2"/>
      <c r="D1690" s="2"/>
      <c r="E1690" s="2"/>
      <c r="F1690" s="15"/>
      <c r="G1690" s="9"/>
      <c r="H1690" s="9"/>
      <c r="I1690" s="9"/>
      <c r="J1690" s="9"/>
      <c r="K1690" s="11"/>
      <c r="L1690" s="9"/>
      <c r="M1690" s="9"/>
      <c r="N1690" s="9"/>
      <c r="O1690" s="9"/>
      <c r="P1690" s="11"/>
      <c r="Q1690" s="9"/>
      <c r="R1690" s="9"/>
      <c r="S1690" s="9"/>
      <c r="T1690" s="9"/>
      <c r="U1690" s="11"/>
      <c r="V1690" s="9"/>
      <c r="W1690" s="9"/>
      <c r="X1690" s="9"/>
      <c r="Y1690" s="9"/>
      <c r="Z1690" s="11"/>
      <c r="AA1690" s="9"/>
    </row>
    <row r="1691" spans="1:27">
      <c r="A1691" s="14"/>
      <c r="B1691" s="2"/>
      <c r="C1691" s="2"/>
      <c r="D1691" s="2"/>
      <c r="E1691" s="2"/>
      <c r="F1691" s="15"/>
      <c r="G1691" s="9"/>
      <c r="H1691" s="9"/>
      <c r="I1691" s="9"/>
      <c r="J1691" s="9"/>
      <c r="K1691" s="11"/>
      <c r="L1691" s="9"/>
      <c r="M1691" s="9"/>
      <c r="N1691" s="9"/>
      <c r="O1691" s="9"/>
      <c r="P1691" s="11"/>
      <c r="Q1691" s="9"/>
      <c r="R1691" s="9"/>
      <c r="S1691" s="9"/>
      <c r="T1691" s="9"/>
      <c r="U1691" s="11"/>
      <c r="V1691" s="9"/>
      <c r="W1691" s="9"/>
      <c r="X1691" s="9"/>
      <c r="Y1691" s="9"/>
      <c r="Z1691" s="11"/>
      <c r="AA1691" s="9"/>
    </row>
    <row r="1692" spans="1:27">
      <c r="A1692" s="14"/>
      <c r="B1692" s="2"/>
      <c r="C1692" s="2"/>
      <c r="D1692" s="2"/>
      <c r="E1692" s="2"/>
      <c r="F1692" s="15"/>
      <c r="G1692" s="8"/>
      <c r="H1692" s="8"/>
      <c r="I1692" s="8"/>
      <c r="J1692" s="8"/>
      <c r="K1692" s="10"/>
      <c r="L1692" s="8"/>
      <c r="M1692" s="8"/>
      <c r="N1692" s="8"/>
      <c r="O1692" s="8"/>
      <c r="P1692" s="10"/>
      <c r="Q1692" s="8"/>
      <c r="R1692" s="8"/>
      <c r="S1692" s="8"/>
      <c r="T1692" s="8"/>
      <c r="U1692" s="10"/>
      <c r="V1692" s="8"/>
      <c r="W1692" s="8"/>
      <c r="X1692" s="8"/>
      <c r="Y1692" s="8"/>
      <c r="Z1692" s="10"/>
      <c r="AA1692" s="8"/>
    </row>
    <row r="1693" spans="1:27">
      <c r="A1693" s="14"/>
      <c r="B1693" s="2"/>
      <c r="C1693" s="2"/>
      <c r="D1693" s="2"/>
      <c r="E1693" s="2"/>
      <c r="F1693" s="15"/>
      <c r="G1693" s="8"/>
      <c r="H1693" s="8"/>
      <c r="I1693" s="8"/>
      <c r="J1693" s="8"/>
      <c r="K1693" s="10"/>
      <c r="L1693" s="8"/>
      <c r="M1693" s="8"/>
      <c r="N1693" s="8"/>
      <c r="O1693" s="8"/>
      <c r="P1693" s="10"/>
      <c r="Q1693" s="8"/>
      <c r="R1693" s="8"/>
      <c r="S1693" s="8"/>
      <c r="T1693" s="8"/>
      <c r="U1693" s="10"/>
      <c r="V1693" s="8"/>
      <c r="W1693" s="8"/>
      <c r="X1693" s="8"/>
      <c r="Y1693" s="8"/>
      <c r="Z1693" s="10"/>
      <c r="AA1693" s="8"/>
    </row>
    <row r="1694" spans="1:27">
      <c r="A1694" s="14"/>
      <c r="B1694" s="2"/>
      <c r="C1694" s="2"/>
      <c r="D1694" s="2"/>
      <c r="E1694" s="2"/>
      <c r="F1694" s="15"/>
      <c r="G1694" s="8"/>
      <c r="H1694" s="8"/>
      <c r="I1694" s="8"/>
      <c r="J1694" s="8"/>
      <c r="K1694" s="10"/>
      <c r="L1694" s="8"/>
      <c r="M1694" s="8"/>
      <c r="N1694" s="8"/>
      <c r="O1694" s="8"/>
      <c r="P1694" s="10"/>
      <c r="Q1694" s="8"/>
      <c r="R1694" s="8"/>
      <c r="S1694" s="8"/>
      <c r="T1694" s="8"/>
      <c r="U1694" s="10"/>
      <c r="V1694" s="8"/>
      <c r="W1694" s="8"/>
      <c r="X1694" s="8"/>
      <c r="Y1694" s="8"/>
      <c r="Z1694" s="10"/>
      <c r="AA1694" s="8"/>
    </row>
    <row r="1695" spans="1:27">
      <c r="A1695" s="14"/>
      <c r="B1695" s="2"/>
      <c r="C1695" s="2"/>
      <c r="D1695" s="2"/>
      <c r="E1695" s="2"/>
      <c r="F1695" s="15"/>
      <c r="G1695" s="8"/>
      <c r="H1695" s="8"/>
      <c r="I1695" s="8"/>
      <c r="J1695" s="8"/>
      <c r="K1695" s="10"/>
      <c r="L1695" s="8"/>
      <c r="M1695" s="8"/>
      <c r="N1695" s="8"/>
      <c r="O1695" s="8"/>
      <c r="P1695" s="10"/>
      <c r="Q1695" s="8"/>
      <c r="R1695" s="8"/>
      <c r="S1695" s="8"/>
      <c r="T1695" s="8"/>
      <c r="U1695" s="10"/>
      <c r="V1695" s="8"/>
      <c r="W1695" s="8"/>
      <c r="X1695" s="8"/>
      <c r="Y1695" s="8"/>
      <c r="Z1695" s="10"/>
      <c r="AA1695" s="8"/>
    </row>
    <row r="1696" spans="1:27">
      <c r="A1696" s="14"/>
      <c r="B1696" s="2"/>
      <c r="C1696" s="2"/>
      <c r="D1696" s="2"/>
      <c r="E1696" s="2"/>
      <c r="F1696" s="15"/>
      <c r="G1696" s="8"/>
      <c r="H1696" s="8"/>
      <c r="I1696" s="8"/>
      <c r="J1696" s="8"/>
      <c r="K1696" s="10"/>
      <c r="L1696" s="8"/>
      <c r="M1696" s="8"/>
      <c r="N1696" s="8"/>
      <c r="O1696" s="8"/>
      <c r="P1696" s="10"/>
      <c r="Q1696" s="8"/>
      <c r="R1696" s="8"/>
      <c r="S1696" s="8"/>
      <c r="T1696" s="8"/>
      <c r="U1696" s="10"/>
      <c r="V1696" s="8"/>
      <c r="W1696" s="8"/>
      <c r="X1696" s="8"/>
      <c r="Y1696" s="8"/>
      <c r="Z1696" s="10"/>
      <c r="AA1696" s="8"/>
    </row>
    <row r="1697" spans="1:27">
      <c r="A1697" s="14"/>
      <c r="B1697" s="2"/>
      <c r="C1697" s="2"/>
      <c r="D1697" s="2"/>
      <c r="E1697" s="2"/>
      <c r="F1697" s="15"/>
      <c r="G1697" s="9"/>
      <c r="H1697" s="9"/>
      <c r="I1697" s="9"/>
      <c r="J1697" s="9"/>
      <c r="K1697" s="11"/>
      <c r="L1697" s="9"/>
      <c r="M1697" s="9"/>
      <c r="N1697" s="9"/>
      <c r="O1697" s="9"/>
      <c r="P1697" s="11"/>
      <c r="Q1697" s="9"/>
      <c r="R1697" s="9"/>
      <c r="S1697" s="9"/>
      <c r="T1697" s="9"/>
      <c r="U1697" s="11"/>
      <c r="V1697" s="9"/>
      <c r="W1697" s="9"/>
      <c r="X1697" s="9"/>
      <c r="Y1697" s="9"/>
      <c r="Z1697" s="11"/>
      <c r="AA1697" s="9"/>
    </row>
    <row r="1698" spans="1:27">
      <c r="A1698" s="14"/>
      <c r="B1698" s="2"/>
      <c r="C1698" s="2"/>
      <c r="D1698" s="2"/>
      <c r="E1698" s="2"/>
      <c r="F1698" s="15"/>
      <c r="G1698" s="9"/>
      <c r="H1698" s="9"/>
      <c r="I1698" s="9"/>
      <c r="J1698" s="9"/>
      <c r="K1698" s="11"/>
      <c r="L1698" s="9"/>
      <c r="M1698" s="9"/>
      <c r="N1698" s="9"/>
      <c r="O1698" s="9"/>
      <c r="P1698" s="11"/>
      <c r="Q1698" s="9"/>
      <c r="R1698" s="9"/>
      <c r="S1698" s="9"/>
      <c r="T1698" s="9"/>
      <c r="U1698" s="11"/>
      <c r="V1698" s="9"/>
      <c r="W1698" s="9"/>
      <c r="X1698" s="9"/>
      <c r="Y1698" s="9"/>
      <c r="Z1698" s="11"/>
      <c r="AA1698" s="9"/>
    </row>
    <row r="1699" spans="1:27">
      <c r="A1699" s="14"/>
      <c r="B1699" s="2"/>
      <c r="C1699" s="2"/>
      <c r="D1699" s="2"/>
      <c r="E1699" s="2"/>
      <c r="F1699" s="15"/>
      <c r="G1699" s="9"/>
      <c r="H1699" s="9"/>
      <c r="I1699" s="9"/>
      <c r="J1699" s="9"/>
      <c r="K1699" s="11"/>
      <c r="L1699" s="9"/>
      <c r="M1699" s="9"/>
      <c r="N1699" s="9"/>
      <c r="O1699" s="9"/>
      <c r="P1699" s="11"/>
      <c r="Q1699" s="9"/>
      <c r="R1699" s="9"/>
      <c r="S1699" s="9"/>
      <c r="T1699" s="9"/>
      <c r="U1699" s="11"/>
      <c r="V1699" s="9"/>
      <c r="W1699" s="9"/>
      <c r="X1699" s="9"/>
      <c r="Y1699" s="9"/>
      <c r="Z1699" s="11"/>
      <c r="AA1699" s="9"/>
    </row>
    <row r="1700" spans="1:27">
      <c r="A1700" s="14"/>
      <c r="B1700" s="2"/>
      <c r="C1700" s="2"/>
      <c r="D1700" s="2"/>
      <c r="E1700" s="2"/>
      <c r="F1700" s="15"/>
      <c r="G1700" s="9"/>
      <c r="H1700" s="9"/>
      <c r="I1700" s="9"/>
      <c r="J1700" s="9"/>
      <c r="K1700" s="11"/>
      <c r="L1700" s="9"/>
      <c r="M1700" s="9"/>
      <c r="N1700" s="9"/>
      <c r="O1700" s="9"/>
      <c r="P1700" s="11"/>
      <c r="Q1700" s="9"/>
      <c r="R1700" s="9"/>
      <c r="S1700" s="9"/>
      <c r="T1700" s="9"/>
      <c r="U1700" s="11"/>
      <c r="V1700" s="9"/>
      <c r="W1700" s="9"/>
      <c r="X1700" s="9"/>
      <c r="Y1700" s="9"/>
      <c r="Z1700" s="11"/>
      <c r="AA1700" s="9"/>
    </row>
    <row r="1701" spans="1:27">
      <c r="A1701" s="14"/>
      <c r="B1701" s="2"/>
      <c r="C1701" s="2"/>
      <c r="D1701" s="2"/>
      <c r="E1701" s="2"/>
      <c r="F1701" s="15"/>
      <c r="G1701" s="9"/>
      <c r="H1701" s="9"/>
      <c r="I1701" s="9"/>
      <c r="J1701" s="9"/>
      <c r="K1701" s="11"/>
      <c r="L1701" s="9"/>
      <c r="M1701" s="9"/>
      <c r="N1701" s="9"/>
      <c r="O1701" s="9"/>
      <c r="P1701" s="11"/>
      <c r="Q1701" s="9"/>
      <c r="R1701" s="9"/>
      <c r="S1701" s="9"/>
      <c r="T1701" s="9"/>
      <c r="U1701" s="11"/>
      <c r="V1701" s="9"/>
      <c r="W1701" s="9"/>
      <c r="X1701" s="9"/>
      <c r="Y1701" s="9"/>
      <c r="Z1701" s="11"/>
      <c r="AA1701" s="9"/>
    </row>
    <row r="1702" spans="1:27">
      <c r="A1702" s="14"/>
      <c r="B1702" s="2"/>
      <c r="C1702" s="2"/>
      <c r="D1702" s="2"/>
      <c r="E1702" s="2"/>
      <c r="F1702" s="15"/>
      <c r="G1702" s="8"/>
      <c r="H1702" s="8"/>
      <c r="I1702" s="8"/>
      <c r="J1702" s="8"/>
      <c r="K1702" s="10"/>
      <c r="L1702" s="8"/>
      <c r="M1702" s="8"/>
      <c r="N1702" s="8"/>
      <c r="O1702" s="8"/>
      <c r="P1702" s="10"/>
      <c r="Q1702" s="8"/>
      <c r="R1702" s="8"/>
      <c r="S1702" s="8"/>
      <c r="T1702" s="8"/>
      <c r="U1702" s="10"/>
      <c r="V1702" s="8"/>
      <c r="W1702" s="8"/>
      <c r="X1702" s="8"/>
      <c r="Y1702" s="8"/>
      <c r="Z1702" s="10"/>
      <c r="AA1702" s="8"/>
    </row>
    <row r="1703" spans="1:27">
      <c r="A1703" s="14"/>
      <c r="B1703" s="2"/>
      <c r="C1703" s="2"/>
      <c r="D1703" s="2"/>
      <c r="E1703" s="2"/>
      <c r="F1703" s="15"/>
      <c r="G1703" s="8"/>
      <c r="H1703" s="8"/>
      <c r="I1703" s="8"/>
      <c r="J1703" s="8"/>
      <c r="K1703" s="10"/>
      <c r="L1703" s="8"/>
      <c r="M1703" s="8"/>
      <c r="N1703" s="8"/>
      <c r="O1703" s="8"/>
      <c r="P1703" s="10"/>
      <c r="Q1703" s="8"/>
      <c r="R1703" s="8"/>
      <c r="S1703" s="8"/>
      <c r="T1703" s="8"/>
      <c r="U1703" s="10"/>
      <c r="V1703" s="8"/>
      <c r="W1703" s="8"/>
      <c r="X1703" s="8"/>
      <c r="Y1703" s="8"/>
      <c r="Z1703" s="10"/>
      <c r="AA1703" s="8"/>
    </row>
    <row r="1704" spans="1:27">
      <c r="A1704" s="14"/>
      <c r="B1704" s="2"/>
      <c r="C1704" s="2"/>
      <c r="D1704" s="2"/>
      <c r="E1704" s="2"/>
      <c r="F1704" s="15"/>
      <c r="G1704" s="8"/>
      <c r="H1704" s="8"/>
      <c r="I1704" s="8"/>
      <c r="J1704" s="8"/>
      <c r="K1704" s="10"/>
      <c r="L1704" s="8"/>
      <c r="M1704" s="8"/>
      <c r="N1704" s="8"/>
      <c r="O1704" s="8"/>
      <c r="P1704" s="10"/>
      <c r="Q1704" s="8"/>
      <c r="R1704" s="8"/>
      <c r="S1704" s="8"/>
      <c r="T1704" s="8"/>
      <c r="U1704" s="10"/>
      <c r="V1704" s="8"/>
      <c r="W1704" s="8"/>
      <c r="X1704" s="8"/>
      <c r="Y1704" s="8"/>
      <c r="Z1704" s="10"/>
      <c r="AA1704" s="8"/>
    </row>
    <row r="1705" spans="1:27">
      <c r="A1705" s="14"/>
      <c r="B1705" s="2"/>
      <c r="C1705" s="2"/>
      <c r="D1705" s="2"/>
      <c r="E1705" s="2"/>
      <c r="F1705" s="15"/>
      <c r="G1705" s="8"/>
      <c r="H1705" s="8"/>
      <c r="I1705" s="8"/>
      <c r="J1705" s="8"/>
      <c r="K1705" s="10"/>
      <c r="L1705" s="8"/>
      <c r="M1705" s="8"/>
      <c r="N1705" s="8"/>
      <c r="O1705" s="8"/>
      <c r="P1705" s="10"/>
      <c r="Q1705" s="8"/>
      <c r="R1705" s="8"/>
      <c r="S1705" s="8"/>
      <c r="T1705" s="8"/>
      <c r="U1705" s="10"/>
      <c r="V1705" s="8"/>
      <c r="W1705" s="8"/>
      <c r="X1705" s="8"/>
      <c r="Y1705" s="8"/>
      <c r="Z1705" s="10"/>
      <c r="AA1705" s="8"/>
    </row>
    <row r="1706" spans="1:27">
      <c r="A1706" s="14"/>
      <c r="B1706" s="2"/>
      <c r="C1706" s="2"/>
      <c r="D1706" s="2"/>
      <c r="E1706" s="2"/>
      <c r="F1706" s="15"/>
      <c r="G1706" s="8"/>
      <c r="H1706" s="8"/>
      <c r="I1706" s="8"/>
      <c r="J1706" s="8"/>
      <c r="K1706" s="10"/>
      <c r="L1706" s="8"/>
      <c r="M1706" s="8"/>
      <c r="N1706" s="8"/>
      <c r="O1706" s="8"/>
      <c r="P1706" s="10"/>
      <c r="Q1706" s="8"/>
      <c r="R1706" s="8"/>
      <c r="S1706" s="8"/>
      <c r="T1706" s="8"/>
      <c r="U1706" s="10"/>
      <c r="V1706" s="8"/>
      <c r="W1706" s="8"/>
      <c r="X1706" s="8"/>
      <c r="Y1706" s="8"/>
      <c r="Z1706" s="10"/>
      <c r="AA1706" s="8"/>
    </row>
    <row r="1707" spans="1:27">
      <c r="A1707" s="14"/>
      <c r="B1707" s="2"/>
      <c r="C1707" s="2"/>
      <c r="D1707" s="2"/>
      <c r="E1707" s="2"/>
      <c r="F1707" s="15"/>
      <c r="G1707" s="9"/>
      <c r="H1707" s="9"/>
      <c r="I1707" s="9"/>
      <c r="J1707" s="9"/>
      <c r="K1707" s="11"/>
      <c r="L1707" s="9"/>
      <c r="M1707" s="9"/>
      <c r="N1707" s="9"/>
      <c r="O1707" s="9"/>
      <c r="P1707" s="11"/>
      <c r="Q1707" s="9"/>
      <c r="R1707" s="9"/>
      <c r="S1707" s="9"/>
      <c r="T1707" s="9"/>
      <c r="U1707" s="11"/>
      <c r="V1707" s="9"/>
      <c r="W1707" s="9"/>
      <c r="X1707" s="9"/>
      <c r="Y1707" s="9"/>
      <c r="Z1707" s="11"/>
      <c r="AA1707" s="9"/>
    </row>
    <row r="1708" spans="1:27">
      <c r="A1708" s="14"/>
      <c r="B1708" s="2"/>
      <c r="C1708" s="2"/>
      <c r="D1708" s="2"/>
      <c r="E1708" s="2"/>
      <c r="F1708" s="15"/>
      <c r="G1708" s="9"/>
      <c r="H1708" s="9"/>
      <c r="I1708" s="9"/>
      <c r="J1708" s="9"/>
      <c r="K1708" s="11"/>
      <c r="L1708" s="9"/>
      <c r="M1708" s="9"/>
      <c r="N1708" s="9"/>
      <c r="O1708" s="9"/>
      <c r="P1708" s="11"/>
      <c r="Q1708" s="9"/>
      <c r="R1708" s="9"/>
      <c r="S1708" s="9"/>
      <c r="T1708" s="9"/>
      <c r="U1708" s="11"/>
      <c r="V1708" s="9"/>
      <c r="W1708" s="9"/>
      <c r="X1708" s="9"/>
      <c r="Y1708" s="9"/>
      <c r="Z1708" s="11"/>
      <c r="AA1708" s="9"/>
    </row>
    <row r="1709" spans="1:27">
      <c r="A1709" s="14"/>
      <c r="B1709" s="2"/>
      <c r="C1709" s="2"/>
      <c r="D1709" s="2"/>
      <c r="E1709" s="2"/>
      <c r="F1709" s="15"/>
      <c r="G1709" s="9"/>
      <c r="H1709" s="9"/>
      <c r="I1709" s="9"/>
      <c r="J1709" s="9"/>
      <c r="K1709" s="11"/>
      <c r="L1709" s="9"/>
      <c r="M1709" s="9"/>
      <c r="N1709" s="9"/>
      <c r="O1709" s="9"/>
      <c r="P1709" s="11"/>
      <c r="Q1709" s="9"/>
      <c r="R1709" s="9"/>
      <c r="S1709" s="9"/>
      <c r="T1709" s="9"/>
      <c r="U1709" s="11"/>
      <c r="V1709" s="9"/>
      <c r="W1709" s="9"/>
      <c r="X1709" s="9"/>
      <c r="Y1709" s="9"/>
      <c r="Z1709" s="11"/>
      <c r="AA1709" s="9"/>
    </row>
    <row r="1710" spans="1:27">
      <c r="A1710" s="14"/>
      <c r="B1710" s="2"/>
      <c r="C1710" s="2"/>
      <c r="D1710" s="2"/>
      <c r="E1710" s="2"/>
      <c r="F1710" s="15"/>
      <c r="G1710" s="9"/>
      <c r="H1710" s="9"/>
      <c r="I1710" s="9"/>
      <c r="J1710" s="9"/>
      <c r="K1710" s="11"/>
      <c r="L1710" s="9"/>
      <c r="M1710" s="9"/>
      <c r="N1710" s="9"/>
      <c r="O1710" s="9"/>
      <c r="P1710" s="11"/>
      <c r="Q1710" s="9"/>
      <c r="R1710" s="9"/>
      <c r="S1710" s="9"/>
      <c r="T1710" s="9"/>
      <c r="U1710" s="11"/>
      <c r="V1710" s="9"/>
      <c r="W1710" s="9"/>
      <c r="X1710" s="9"/>
      <c r="Y1710" s="9"/>
      <c r="Z1710" s="11"/>
      <c r="AA1710" s="9"/>
    </row>
    <row r="1711" spans="1:27">
      <c r="A1711" s="14"/>
      <c r="B1711" s="2"/>
      <c r="C1711" s="2"/>
      <c r="D1711" s="2"/>
      <c r="E1711" s="2"/>
      <c r="F1711" s="15"/>
      <c r="G1711" s="9"/>
      <c r="H1711" s="9"/>
      <c r="I1711" s="9"/>
      <c r="J1711" s="9"/>
      <c r="K1711" s="11"/>
      <c r="L1711" s="9"/>
      <c r="M1711" s="9"/>
      <c r="N1711" s="9"/>
      <c r="O1711" s="9"/>
      <c r="P1711" s="11"/>
      <c r="Q1711" s="9"/>
      <c r="R1711" s="9"/>
      <c r="S1711" s="9"/>
      <c r="T1711" s="9"/>
      <c r="U1711" s="11"/>
      <c r="V1711" s="9"/>
      <c r="W1711" s="9"/>
      <c r="X1711" s="9"/>
      <c r="Y1711" s="9"/>
      <c r="Z1711" s="11"/>
      <c r="AA1711" s="9"/>
    </row>
    <row r="1712" spans="1:27">
      <c r="A1712" s="14"/>
      <c r="B1712" s="2"/>
      <c r="C1712" s="2"/>
      <c r="D1712" s="2"/>
      <c r="E1712" s="2"/>
      <c r="F1712" s="15"/>
      <c r="G1712" s="8"/>
      <c r="H1712" s="8"/>
      <c r="I1712" s="8"/>
      <c r="J1712" s="8"/>
      <c r="K1712" s="10"/>
      <c r="L1712" s="8"/>
      <c r="M1712" s="8"/>
      <c r="N1712" s="8"/>
      <c r="O1712" s="8"/>
      <c r="P1712" s="10"/>
      <c r="Q1712" s="8"/>
      <c r="R1712" s="8"/>
      <c r="S1712" s="8"/>
      <c r="T1712" s="8"/>
      <c r="U1712" s="10"/>
      <c r="V1712" s="8"/>
      <c r="W1712" s="8"/>
      <c r="X1712" s="8"/>
      <c r="Y1712" s="8"/>
      <c r="Z1712" s="10"/>
      <c r="AA1712" s="8"/>
    </row>
    <row r="1713" spans="1:27">
      <c r="A1713" s="14"/>
      <c r="B1713" s="2"/>
      <c r="C1713" s="2"/>
      <c r="D1713" s="2"/>
      <c r="E1713" s="2"/>
      <c r="F1713" s="15"/>
      <c r="G1713" s="8"/>
      <c r="H1713" s="8"/>
      <c r="I1713" s="8"/>
      <c r="J1713" s="8"/>
      <c r="K1713" s="10"/>
      <c r="L1713" s="8"/>
      <c r="M1713" s="8"/>
      <c r="N1713" s="8"/>
      <c r="O1713" s="8"/>
      <c r="P1713" s="10"/>
      <c r="Q1713" s="8"/>
      <c r="R1713" s="8"/>
      <c r="S1713" s="8"/>
      <c r="T1713" s="8"/>
      <c r="U1713" s="10"/>
      <c r="V1713" s="8"/>
      <c r="W1713" s="8"/>
      <c r="X1713" s="8"/>
      <c r="Y1713" s="8"/>
      <c r="Z1713" s="10"/>
      <c r="AA1713" s="8"/>
    </row>
    <row r="1714" spans="1:27">
      <c r="A1714" s="14"/>
      <c r="B1714" s="2"/>
      <c r="C1714" s="2"/>
      <c r="D1714" s="2"/>
      <c r="E1714" s="2"/>
      <c r="F1714" s="15"/>
      <c r="G1714" s="8"/>
      <c r="H1714" s="8"/>
      <c r="I1714" s="8"/>
      <c r="J1714" s="8"/>
      <c r="K1714" s="10"/>
      <c r="L1714" s="8"/>
      <c r="M1714" s="8"/>
      <c r="N1714" s="8"/>
      <c r="O1714" s="8"/>
      <c r="P1714" s="10"/>
      <c r="Q1714" s="8"/>
      <c r="R1714" s="8"/>
      <c r="S1714" s="8"/>
      <c r="T1714" s="8"/>
      <c r="U1714" s="10"/>
      <c r="V1714" s="8"/>
      <c r="W1714" s="8"/>
      <c r="X1714" s="8"/>
      <c r="Y1714" s="8"/>
      <c r="Z1714" s="10"/>
      <c r="AA1714" s="8"/>
    </row>
    <row r="1715" spans="1:27">
      <c r="A1715" s="14"/>
      <c r="B1715" s="2"/>
      <c r="C1715" s="2"/>
      <c r="D1715" s="2"/>
      <c r="E1715" s="2"/>
      <c r="F1715" s="15"/>
      <c r="G1715" s="8"/>
      <c r="H1715" s="8"/>
      <c r="I1715" s="8"/>
      <c r="J1715" s="8"/>
      <c r="K1715" s="10"/>
      <c r="L1715" s="8"/>
      <c r="M1715" s="8"/>
      <c r="N1715" s="8"/>
      <c r="O1715" s="8"/>
      <c r="P1715" s="10"/>
      <c r="Q1715" s="8"/>
      <c r="R1715" s="8"/>
      <c r="S1715" s="8"/>
      <c r="T1715" s="8"/>
      <c r="U1715" s="10"/>
      <c r="V1715" s="8"/>
      <c r="W1715" s="8"/>
      <c r="X1715" s="8"/>
      <c r="Y1715" s="8"/>
      <c r="Z1715" s="10"/>
      <c r="AA1715" s="8"/>
    </row>
    <row r="1716" spans="1:27">
      <c r="A1716" s="14"/>
      <c r="B1716" s="2"/>
      <c r="C1716" s="2"/>
      <c r="D1716" s="2"/>
      <c r="E1716" s="2"/>
      <c r="F1716" s="15"/>
      <c r="G1716" s="8"/>
      <c r="H1716" s="8"/>
      <c r="I1716" s="8"/>
      <c r="J1716" s="8"/>
      <c r="K1716" s="10"/>
      <c r="L1716" s="8"/>
      <c r="M1716" s="8"/>
      <c r="N1716" s="8"/>
      <c r="O1716" s="8"/>
      <c r="P1716" s="10"/>
      <c r="Q1716" s="8"/>
      <c r="R1716" s="8"/>
      <c r="S1716" s="8"/>
      <c r="T1716" s="8"/>
      <c r="U1716" s="10"/>
      <c r="V1716" s="8"/>
      <c r="W1716" s="8"/>
      <c r="X1716" s="8"/>
      <c r="Y1716" s="8"/>
      <c r="Z1716" s="10"/>
      <c r="AA1716" s="8"/>
    </row>
    <row r="1717" spans="1:27">
      <c r="A1717" s="14"/>
      <c r="B1717" s="2"/>
      <c r="C1717" s="2"/>
      <c r="D1717" s="2"/>
      <c r="E1717" s="2"/>
      <c r="F1717" s="15"/>
      <c r="G1717" s="9"/>
      <c r="H1717" s="9"/>
      <c r="I1717" s="9"/>
      <c r="J1717" s="9"/>
      <c r="K1717" s="11"/>
      <c r="L1717" s="9"/>
      <c r="M1717" s="9"/>
      <c r="N1717" s="9"/>
      <c r="O1717" s="9"/>
      <c r="P1717" s="11"/>
      <c r="Q1717" s="9"/>
      <c r="R1717" s="9"/>
      <c r="S1717" s="9"/>
      <c r="T1717" s="9"/>
      <c r="U1717" s="11"/>
      <c r="V1717" s="9"/>
      <c r="W1717" s="9"/>
      <c r="X1717" s="9"/>
      <c r="Y1717" s="9"/>
      <c r="Z1717" s="11"/>
      <c r="AA1717" s="9"/>
    </row>
    <row r="1718" spans="1:27">
      <c r="A1718" s="14"/>
      <c r="B1718" s="2"/>
      <c r="C1718" s="2"/>
      <c r="D1718" s="2"/>
      <c r="E1718" s="2"/>
      <c r="F1718" s="15"/>
      <c r="G1718" s="9"/>
      <c r="H1718" s="9"/>
      <c r="I1718" s="9"/>
      <c r="J1718" s="9"/>
      <c r="K1718" s="11"/>
      <c r="L1718" s="9"/>
      <c r="M1718" s="9"/>
      <c r="N1718" s="9"/>
      <c r="O1718" s="9"/>
      <c r="P1718" s="11"/>
      <c r="Q1718" s="9"/>
      <c r="R1718" s="9"/>
      <c r="S1718" s="9"/>
      <c r="T1718" s="9"/>
      <c r="U1718" s="11"/>
      <c r="V1718" s="9"/>
      <c r="W1718" s="9"/>
      <c r="X1718" s="9"/>
      <c r="Y1718" s="9"/>
      <c r="Z1718" s="11"/>
      <c r="AA1718" s="9"/>
    </row>
    <row r="1719" spans="1:27">
      <c r="A1719" s="14"/>
      <c r="B1719" s="2"/>
      <c r="C1719" s="2"/>
      <c r="D1719" s="2"/>
      <c r="E1719" s="2"/>
      <c r="F1719" s="15"/>
      <c r="G1719" s="9"/>
      <c r="H1719" s="9"/>
      <c r="I1719" s="9"/>
      <c r="J1719" s="9"/>
      <c r="K1719" s="11"/>
      <c r="L1719" s="9"/>
      <c r="M1719" s="9"/>
      <c r="N1719" s="9"/>
      <c r="O1719" s="9"/>
      <c r="P1719" s="11"/>
      <c r="Q1719" s="9"/>
      <c r="R1719" s="9"/>
      <c r="S1719" s="9"/>
      <c r="T1719" s="9"/>
      <c r="U1719" s="11"/>
      <c r="V1719" s="9"/>
      <c r="W1719" s="9"/>
      <c r="X1719" s="9"/>
      <c r="Y1719" s="9"/>
      <c r="Z1719" s="11"/>
      <c r="AA1719" s="9"/>
    </row>
    <row r="1720" spans="1:27">
      <c r="A1720" s="14"/>
      <c r="B1720" s="2"/>
      <c r="C1720" s="2"/>
      <c r="D1720" s="2"/>
      <c r="E1720" s="2"/>
      <c r="F1720" s="15"/>
      <c r="G1720" s="9"/>
      <c r="H1720" s="9"/>
      <c r="I1720" s="9"/>
      <c r="J1720" s="9"/>
      <c r="K1720" s="11"/>
      <c r="L1720" s="9"/>
      <c r="M1720" s="9"/>
      <c r="N1720" s="9"/>
      <c r="O1720" s="9"/>
      <c r="P1720" s="11"/>
      <c r="Q1720" s="9"/>
      <c r="R1720" s="9"/>
      <c r="S1720" s="9"/>
      <c r="T1720" s="9"/>
      <c r="U1720" s="11"/>
      <c r="V1720" s="9"/>
      <c r="W1720" s="9"/>
      <c r="X1720" s="9"/>
      <c r="Y1720" s="9"/>
      <c r="Z1720" s="11"/>
      <c r="AA1720" s="9"/>
    </row>
    <row r="1721" spans="1:27">
      <c r="A1721" s="14"/>
      <c r="B1721" s="2"/>
      <c r="C1721" s="2"/>
      <c r="D1721" s="2"/>
      <c r="E1721" s="2"/>
      <c r="F1721" s="15"/>
      <c r="G1721" s="9"/>
      <c r="H1721" s="9"/>
      <c r="I1721" s="9"/>
      <c r="J1721" s="9"/>
      <c r="K1721" s="11"/>
      <c r="L1721" s="9"/>
      <c r="M1721" s="9"/>
      <c r="N1721" s="9"/>
      <c r="O1721" s="9"/>
      <c r="P1721" s="11"/>
      <c r="Q1721" s="9"/>
      <c r="R1721" s="9"/>
      <c r="S1721" s="9"/>
      <c r="T1721" s="9"/>
      <c r="U1721" s="11"/>
      <c r="V1721" s="9"/>
      <c r="W1721" s="9"/>
      <c r="X1721" s="9"/>
      <c r="Y1721" s="9"/>
      <c r="Z1721" s="11"/>
      <c r="AA1721" s="9"/>
    </row>
    <row r="1722" spans="1:27">
      <c r="A1722" s="14"/>
      <c r="B1722" s="2"/>
      <c r="C1722" s="2"/>
      <c r="D1722" s="2"/>
      <c r="E1722" s="2"/>
      <c r="F1722" s="15"/>
      <c r="G1722" s="8"/>
      <c r="H1722" s="8"/>
      <c r="I1722" s="8"/>
      <c r="J1722" s="8"/>
      <c r="K1722" s="10"/>
      <c r="L1722" s="8"/>
      <c r="M1722" s="8"/>
      <c r="N1722" s="8"/>
      <c r="O1722" s="8"/>
      <c r="P1722" s="10"/>
      <c r="Q1722" s="8"/>
      <c r="R1722" s="8"/>
      <c r="S1722" s="8"/>
      <c r="T1722" s="8"/>
      <c r="U1722" s="10"/>
      <c r="V1722" s="8"/>
      <c r="W1722" s="8"/>
      <c r="X1722" s="8"/>
      <c r="Y1722" s="8"/>
      <c r="Z1722" s="10"/>
      <c r="AA1722" s="8"/>
    </row>
    <row r="1723" spans="1:27">
      <c r="A1723" s="14"/>
      <c r="B1723" s="2"/>
      <c r="C1723" s="2"/>
      <c r="D1723" s="2"/>
      <c r="E1723" s="2"/>
      <c r="F1723" s="15"/>
      <c r="G1723" s="8"/>
      <c r="H1723" s="8"/>
      <c r="I1723" s="8"/>
      <c r="J1723" s="8"/>
      <c r="K1723" s="10"/>
      <c r="L1723" s="8"/>
      <c r="M1723" s="8"/>
      <c r="N1723" s="8"/>
      <c r="O1723" s="8"/>
      <c r="P1723" s="10"/>
      <c r="Q1723" s="8"/>
      <c r="R1723" s="8"/>
      <c r="S1723" s="8"/>
      <c r="T1723" s="8"/>
      <c r="U1723" s="10"/>
      <c r="V1723" s="8"/>
      <c r="W1723" s="8"/>
      <c r="X1723" s="8"/>
      <c r="Y1723" s="8"/>
      <c r="Z1723" s="10"/>
      <c r="AA1723" s="8"/>
    </row>
    <row r="1724" spans="1:27">
      <c r="A1724" s="14"/>
      <c r="B1724" s="2"/>
      <c r="C1724" s="2"/>
      <c r="D1724" s="2"/>
      <c r="E1724" s="2"/>
      <c r="F1724" s="15"/>
      <c r="G1724" s="8"/>
      <c r="H1724" s="8"/>
      <c r="I1724" s="8"/>
      <c r="J1724" s="8"/>
      <c r="K1724" s="10"/>
      <c r="L1724" s="8"/>
      <c r="M1724" s="8"/>
      <c r="N1724" s="8"/>
      <c r="O1724" s="8"/>
      <c r="P1724" s="10"/>
      <c r="Q1724" s="8"/>
      <c r="R1724" s="8"/>
      <c r="S1724" s="8"/>
      <c r="T1724" s="8"/>
      <c r="U1724" s="10"/>
      <c r="V1724" s="8"/>
      <c r="W1724" s="8"/>
      <c r="X1724" s="8"/>
      <c r="Y1724" s="8"/>
      <c r="Z1724" s="10"/>
      <c r="AA1724" s="8"/>
    </row>
    <row r="1725" spans="1:27">
      <c r="A1725" s="14"/>
      <c r="B1725" s="2"/>
      <c r="C1725" s="2"/>
      <c r="D1725" s="2"/>
      <c r="E1725" s="2"/>
      <c r="F1725" s="15"/>
      <c r="G1725" s="8"/>
      <c r="H1725" s="8"/>
      <c r="I1725" s="8"/>
      <c r="J1725" s="8"/>
      <c r="K1725" s="10"/>
      <c r="L1725" s="8"/>
      <c r="M1725" s="8"/>
      <c r="N1725" s="8"/>
      <c r="O1725" s="8"/>
      <c r="P1725" s="10"/>
      <c r="Q1725" s="8"/>
      <c r="R1725" s="8"/>
      <c r="S1725" s="8"/>
      <c r="T1725" s="8"/>
      <c r="U1725" s="10"/>
      <c r="V1725" s="8"/>
      <c r="W1725" s="8"/>
      <c r="X1725" s="8"/>
      <c r="Y1725" s="8"/>
      <c r="Z1725" s="10"/>
      <c r="AA1725" s="8"/>
    </row>
    <row r="1726" spans="1:27">
      <c r="A1726" s="14"/>
      <c r="B1726" s="2"/>
      <c r="C1726" s="2"/>
      <c r="D1726" s="2"/>
      <c r="E1726" s="2"/>
      <c r="F1726" s="15"/>
      <c r="G1726" s="8"/>
      <c r="H1726" s="8"/>
      <c r="I1726" s="8"/>
      <c r="J1726" s="8"/>
      <c r="K1726" s="10"/>
      <c r="L1726" s="8"/>
      <c r="M1726" s="8"/>
      <c r="N1726" s="8"/>
      <c r="O1726" s="8"/>
      <c r="P1726" s="10"/>
      <c r="Q1726" s="8"/>
      <c r="R1726" s="8"/>
      <c r="S1726" s="8"/>
      <c r="T1726" s="8"/>
      <c r="U1726" s="10"/>
      <c r="V1726" s="8"/>
      <c r="W1726" s="8"/>
      <c r="X1726" s="8"/>
      <c r="Y1726" s="8"/>
      <c r="Z1726" s="10"/>
      <c r="AA1726" s="8"/>
    </row>
    <row r="1727" spans="1:27">
      <c r="A1727" s="14"/>
      <c r="B1727" s="2"/>
      <c r="C1727" s="2"/>
      <c r="D1727" s="2"/>
      <c r="E1727" s="2"/>
      <c r="F1727" s="15"/>
      <c r="G1727" s="9"/>
      <c r="H1727" s="9"/>
      <c r="I1727" s="9"/>
      <c r="J1727" s="9"/>
      <c r="K1727" s="11"/>
      <c r="L1727" s="9"/>
      <c r="M1727" s="9"/>
      <c r="N1727" s="9"/>
      <c r="O1727" s="9"/>
      <c r="P1727" s="11"/>
      <c r="Q1727" s="9"/>
      <c r="R1727" s="9"/>
      <c r="S1727" s="9"/>
      <c r="T1727" s="9"/>
      <c r="U1727" s="11"/>
      <c r="V1727" s="9"/>
      <c r="W1727" s="9"/>
      <c r="X1727" s="9"/>
      <c r="Y1727" s="9"/>
      <c r="Z1727" s="11"/>
      <c r="AA1727" s="9"/>
    </row>
    <row r="1728" spans="1:27">
      <c r="A1728" s="14"/>
      <c r="B1728" s="2"/>
      <c r="C1728" s="2"/>
      <c r="D1728" s="2"/>
      <c r="E1728" s="2"/>
      <c r="F1728" s="15"/>
      <c r="G1728" s="9"/>
      <c r="H1728" s="9"/>
      <c r="I1728" s="9"/>
      <c r="J1728" s="9"/>
      <c r="K1728" s="11"/>
      <c r="L1728" s="9"/>
      <c r="M1728" s="9"/>
      <c r="N1728" s="9"/>
      <c r="O1728" s="9"/>
      <c r="P1728" s="11"/>
      <c r="Q1728" s="9"/>
      <c r="R1728" s="9"/>
      <c r="S1728" s="9"/>
      <c r="T1728" s="9"/>
      <c r="U1728" s="11"/>
      <c r="V1728" s="9"/>
      <c r="W1728" s="9"/>
      <c r="X1728" s="9"/>
      <c r="Y1728" s="9"/>
      <c r="Z1728" s="11"/>
      <c r="AA1728" s="9"/>
    </row>
    <row r="1729" spans="1:27">
      <c r="A1729" s="14"/>
      <c r="B1729" s="2"/>
      <c r="C1729" s="2"/>
      <c r="D1729" s="2"/>
      <c r="E1729" s="2"/>
      <c r="F1729" s="15"/>
      <c r="G1729" s="9"/>
      <c r="H1729" s="9"/>
      <c r="I1729" s="9"/>
      <c r="J1729" s="9"/>
      <c r="K1729" s="11"/>
      <c r="L1729" s="9"/>
      <c r="M1729" s="9"/>
      <c r="N1729" s="9"/>
      <c r="O1729" s="9"/>
      <c r="P1729" s="11"/>
      <c r="Q1729" s="9"/>
      <c r="R1729" s="9"/>
      <c r="S1729" s="9"/>
      <c r="T1729" s="9"/>
      <c r="U1729" s="11"/>
      <c r="V1729" s="9"/>
      <c r="W1729" s="9"/>
      <c r="X1729" s="9"/>
      <c r="Y1729" s="9"/>
      <c r="Z1729" s="11"/>
      <c r="AA1729" s="9"/>
    </row>
    <row r="1730" spans="1:27">
      <c r="A1730" s="14"/>
      <c r="B1730" s="2"/>
      <c r="C1730" s="2"/>
      <c r="D1730" s="2"/>
      <c r="E1730" s="2"/>
      <c r="F1730" s="15"/>
      <c r="G1730" s="9"/>
      <c r="H1730" s="9"/>
      <c r="I1730" s="9"/>
      <c r="J1730" s="9"/>
      <c r="K1730" s="11"/>
      <c r="L1730" s="9"/>
      <c r="M1730" s="9"/>
      <c r="N1730" s="9"/>
      <c r="O1730" s="9"/>
      <c r="P1730" s="11"/>
      <c r="Q1730" s="9"/>
      <c r="R1730" s="9"/>
      <c r="S1730" s="9"/>
      <c r="T1730" s="9"/>
      <c r="U1730" s="11"/>
      <c r="V1730" s="9"/>
      <c r="W1730" s="9"/>
      <c r="X1730" s="9"/>
      <c r="Y1730" s="9"/>
      <c r="Z1730" s="11"/>
      <c r="AA1730" s="9"/>
    </row>
    <row r="1731" spans="1:27">
      <c r="A1731" s="14"/>
      <c r="B1731" s="2"/>
      <c r="C1731" s="2"/>
      <c r="D1731" s="2"/>
      <c r="E1731" s="2"/>
      <c r="F1731" s="15"/>
      <c r="G1731" s="9"/>
      <c r="H1731" s="9"/>
      <c r="I1731" s="9"/>
      <c r="J1731" s="9"/>
      <c r="K1731" s="11"/>
      <c r="L1731" s="9"/>
      <c r="M1731" s="9"/>
      <c r="N1731" s="9"/>
      <c r="O1731" s="9"/>
      <c r="P1731" s="11"/>
      <c r="Q1731" s="9"/>
      <c r="R1731" s="9"/>
      <c r="S1731" s="9"/>
      <c r="T1731" s="9"/>
      <c r="U1731" s="11"/>
      <c r="V1731" s="9"/>
      <c r="W1731" s="9"/>
      <c r="X1731" s="9"/>
      <c r="Y1731" s="9"/>
      <c r="Z1731" s="11"/>
      <c r="AA1731" s="9"/>
    </row>
    <row r="1732" spans="1:27">
      <c r="A1732" s="14"/>
      <c r="B1732" s="2"/>
      <c r="C1732" s="2"/>
      <c r="D1732" s="2"/>
      <c r="E1732" s="2"/>
      <c r="F1732" s="15"/>
      <c r="G1732" s="8"/>
      <c r="H1732" s="8"/>
      <c r="I1732" s="8"/>
      <c r="J1732" s="8"/>
      <c r="K1732" s="10"/>
      <c r="L1732" s="8"/>
      <c r="M1732" s="8"/>
      <c r="N1732" s="8"/>
      <c r="O1732" s="8"/>
      <c r="P1732" s="10"/>
      <c r="Q1732" s="8"/>
      <c r="R1732" s="8"/>
      <c r="S1732" s="8"/>
      <c r="T1732" s="8"/>
      <c r="U1732" s="10"/>
      <c r="V1732" s="8"/>
      <c r="W1732" s="8"/>
      <c r="X1732" s="8"/>
      <c r="Y1732" s="8"/>
      <c r="Z1732" s="10"/>
      <c r="AA1732" s="8"/>
    </row>
    <row r="1733" spans="1:27">
      <c r="A1733" s="14"/>
      <c r="B1733" s="2"/>
      <c r="C1733" s="2"/>
      <c r="D1733" s="2"/>
      <c r="E1733" s="2"/>
      <c r="F1733" s="15"/>
      <c r="G1733" s="8"/>
      <c r="H1733" s="8"/>
      <c r="I1733" s="8"/>
      <c r="J1733" s="8"/>
      <c r="K1733" s="10"/>
      <c r="L1733" s="8"/>
      <c r="M1733" s="8"/>
      <c r="N1733" s="8"/>
      <c r="O1733" s="8"/>
      <c r="P1733" s="10"/>
      <c r="Q1733" s="8"/>
      <c r="R1733" s="8"/>
      <c r="S1733" s="8"/>
      <c r="T1733" s="8"/>
      <c r="U1733" s="10"/>
      <c r="V1733" s="8"/>
      <c r="W1733" s="8"/>
      <c r="X1733" s="8"/>
      <c r="Y1733" s="8"/>
      <c r="Z1733" s="10"/>
      <c r="AA1733" s="8"/>
    </row>
    <row r="1734" spans="1:27">
      <c r="A1734" s="14"/>
      <c r="B1734" s="2"/>
      <c r="C1734" s="2"/>
      <c r="D1734" s="2"/>
      <c r="E1734" s="2"/>
      <c r="F1734" s="15"/>
      <c r="G1734" s="8"/>
      <c r="H1734" s="8"/>
      <c r="I1734" s="8"/>
      <c r="J1734" s="8"/>
      <c r="K1734" s="10"/>
      <c r="L1734" s="8"/>
      <c r="M1734" s="8"/>
      <c r="N1734" s="8"/>
      <c r="O1734" s="8"/>
      <c r="P1734" s="10"/>
      <c r="Q1734" s="8"/>
      <c r="R1734" s="8"/>
      <c r="S1734" s="8"/>
      <c r="T1734" s="8"/>
      <c r="U1734" s="10"/>
      <c r="V1734" s="8"/>
      <c r="W1734" s="8"/>
      <c r="X1734" s="8"/>
      <c r="Y1734" s="8"/>
      <c r="Z1734" s="10"/>
      <c r="AA1734" s="8"/>
    </row>
    <row r="1735" spans="1:27">
      <c r="A1735" s="14"/>
      <c r="B1735" s="2"/>
      <c r="C1735" s="2"/>
      <c r="D1735" s="2"/>
      <c r="E1735" s="2"/>
      <c r="F1735" s="15"/>
      <c r="G1735" s="8"/>
      <c r="H1735" s="8"/>
      <c r="I1735" s="8"/>
      <c r="J1735" s="8"/>
      <c r="K1735" s="10"/>
      <c r="L1735" s="8"/>
      <c r="M1735" s="8"/>
      <c r="N1735" s="8"/>
      <c r="O1735" s="8"/>
      <c r="P1735" s="10"/>
      <c r="Q1735" s="8"/>
      <c r="R1735" s="8"/>
      <c r="S1735" s="8"/>
      <c r="T1735" s="8"/>
      <c r="U1735" s="10"/>
      <c r="V1735" s="8"/>
      <c r="W1735" s="8"/>
      <c r="X1735" s="8"/>
      <c r="Y1735" s="8"/>
      <c r="Z1735" s="10"/>
      <c r="AA1735" s="8"/>
    </row>
    <row r="1736" spans="1:27">
      <c r="A1736" s="14"/>
      <c r="B1736" s="2"/>
      <c r="C1736" s="2"/>
      <c r="D1736" s="2"/>
      <c r="E1736" s="2"/>
      <c r="F1736" s="15"/>
      <c r="G1736" s="8"/>
      <c r="H1736" s="8"/>
      <c r="I1736" s="8"/>
      <c r="J1736" s="8"/>
      <c r="K1736" s="10"/>
      <c r="L1736" s="8"/>
      <c r="M1736" s="8"/>
      <c r="N1736" s="8"/>
      <c r="O1736" s="8"/>
      <c r="P1736" s="10"/>
      <c r="Q1736" s="8"/>
      <c r="R1736" s="8"/>
      <c r="S1736" s="8"/>
      <c r="T1736" s="8"/>
      <c r="U1736" s="10"/>
      <c r="V1736" s="8"/>
      <c r="W1736" s="8"/>
      <c r="X1736" s="8"/>
      <c r="Y1736" s="8"/>
      <c r="Z1736" s="10"/>
      <c r="AA1736" s="8"/>
    </row>
    <row r="1737" spans="1:27">
      <c r="A1737" s="14"/>
      <c r="B1737" s="2"/>
      <c r="C1737" s="2"/>
      <c r="D1737" s="2"/>
      <c r="E1737" s="2"/>
      <c r="F1737" s="15"/>
      <c r="G1737" s="9"/>
      <c r="H1737" s="9"/>
      <c r="I1737" s="9"/>
      <c r="J1737" s="9"/>
      <c r="K1737" s="11"/>
      <c r="L1737" s="9"/>
      <c r="M1737" s="9"/>
      <c r="N1737" s="9"/>
      <c r="O1737" s="9"/>
      <c r="P1737" s="11"/>
      <c r="Q1737" s="9"/>
      <c r="R1737" s="9"/>
      <c r="S1737" s="9"/>
      <c r="T1737" s="9"/>
      <c r="U1737" s="11"/>
      <c r="V1737" s="9"/>
      <c r="W1737" s="9"/>
      <c r="X1737" s="9"/>
      <c r="Y1737" s="9"/>
      <c r="Z1737" s="11"/>
      <c r="AA1737" s="9"/>
    </row>
    <row r="1738" spans="1:27">
      <c r="A1738" s="14"/>
      <c r="B1738" s="2"/>
      <c r="C1738" s="2"/>
      <c r="D1738" s="2"/>
      <c r="E1738" s="2"/>
      <c r="F1738" s="15"/>
      <c r="G1738" s="9"/>
      <c r="H1738" s="9"/>
      <c r="I1738" s="9"/>
      <c r="J1738" s="9"/>
      <c r="K1738" s="11"/>
      <c r="L1738" s="9"/>
      <c r="M1738" s="9"/>
      <c r="N1738" s="9"/>
      <c r="O1738" s="9"/>
      <c r="P1738" s="11"/>
      <c r="Q1738" s="9"/>
      <c r="R1738" s="9"/>
      <c r="S1738" s="9"/>
      <c r="T1738" s="9"/>
      <c r="U1738" s="11"/>
      <c r="V1738" s="9"/>
      <c r="W1738" s="9"/>
      <c r="X1738" s="9"/>
      <c r="Y1738" s="9"/>
      <c r="Z1738" s="11"/>
      <c r="AA1738" s="9"/>
    </row>
    <row r="1739" spans="1:27">
      <c r="A1739" s="14"/>
      <c r="B1739" s="2"/>
      <c r="C1739" s="2"/>
      <c r="D1739" s="2"/>
      <c r="E1739" s="2"/>
      <c r="F1739" s="15"/>
      <c r="G1739" s="9"/>
      <c r="H1739" s="9"/>
      <c r="I1739" s="9"/>
      <c r="J1739" s="9"/>
      <c r="K1739" s="11"/>
      <c r="L1739" s="9"/>
      <c r="M1739" s="9"/>
      <c r="N1739" s="9"/>
      <c r="O1739" s="9"/>
      <c r="P1739" s="11"/>
      <c r="Q1739" s="9"/>
      <c r="R1739" s="9"/>
      <c r="S1739" s="9"/>
      <c r="T1739" s="9"/>
      <c r="U1739" s="11"/>
      <c r="V1739" s="9"/>
      <c r="W1739" s="9"/>
      <c r="X1739" s="9"/>
      <c r="Y1739" s="9"/>
      <c r="Z1739" s="11"/>
      <c r="AA1739" s="9"/>
    </row>
    <row r="1740" spans="1:27">
      <c r="A1740" s="14"/>
      <c r="B1740" s="2"/>
      <c r="C1740" s="2"/>
      <c r="D1740" s="2"/>
      <c r="E1740" s="2"/>
      <c r="F1740" s="15"/>
      <c r="G1740" s="9"/>
      <c r="H1740" s="9"/>
      <c r="I1740" s="9"/>
      <c r="J1740" s="9"/>
      <c r="K1740" s="11"/>
      <c r="L1740" s="9"/>
      <c r="M1740" s="9"/>
      <c r="N1740" s="9"/>
      <c r="O1740" s="9"/>
      <c r="P1740" s="11"/>
      <c r="Q1740" s="9"/>
      <c r="R1740" s="9"/>
      <c r="S1740" s="9"/>
      <c r="T1740" s="9"/>
      <c r="U1740" s="11"/>
      <c r="V1740" s="9"/>
      <c r="W1740" s="9"/>
      <c r="X1740" s="9"/>
      <c r="Y1740" s="9"/>
      <c r="Z1740" s="11"/>
      <c r="AA1740" s="9"/>
    </row>
    <row r="1741" spans="1:27">
      <c r="A1741" s="14"/>
      <c r="B1741" s="2"/>
      <c r="C1741" s="2"/>
      <c r="D1741" s="2"/>
      <c r="E1741" s="2"/>
      <c r="F1741" s="15"/>
      <c r="G1741" s="9"/>
      <c r="H1741" s="9"/>
      <c r="I1741" s="9"/>
      <c r="J1741" s="9"/>
      <c r="K1741" s="11"/>
      <c r="L1741" s="9"/>
      <c r="M1741" s="9"/>
      <c r="N1741" s="9"/>
      <c r="O1741" s="9"/>
      <c r="P1741" s="11"/>
      <c r="Q1741" s="9"/>
      <c r="R1741" s="9"/>
      <c r="S1741" s="9"/>
      <c r="T1741" s="9"/>
      <c r="U1741" s="11"/>
      <c r="V1741" s="9"/>
      <c r="W1741" s="9"/>
      <c r="X1741" s="9"/>
      <c r="Y1741" s="9"/>
      <c r="Z1741" s="11"/>
      <c r="AA1741" s="9"/>
    </row>
    <row r="1742" spans="1:27">
      <c r="A1742" s="14"/>
      <c r="B1742" s="2"/>
      <c r="C1742" s="2"/>
      <c r="D1742" s="2"/>
      <c r="E1742" s="2"/>
      <c r="F1742" s="15"/>
      <c r="G1742" s="8"/>
      <c r="H1742" s="8"/>
      <c r="I1742" s="8"/>
      <c r="J1742" s="8"/>
      <c r="K1742" s="10"/>
      <c r="L1742" s="8"/>
      <c r="M1742" s="8"/>
      <c r="N1742" s="8"/>
      <c r="O1742" s="8"/>
      <c r="P1742" s="10"/>
      <c r="Q1742" s="8"/>
      <c r="R1742" s="8"/>
      <c r="S1742" s="8"/>
      <c r="T1742" s="8"/>
      <c r="U1742" s="10"/>
      <c r="V1742" s="8"/>
      <c r="W1742" s="8"/>
      <c r="X1742" s="8"/>
      <c r="Y1742" s="8"/>
      <c r="Z1742" s="10"/>
      <c r="AA1742" s="8"/>
    </row>
    <row r="1743" spans="1:27">
      <c r="A1743" s="14"/>
      <c r="B1743" s="2"/>
      <c r="C1743" s="2"/>
      <c r="D1743" s="2"/>
      <c r="E1743" s="2"/>
      <c r="F1743" s="15"/>
      <c r="G1743" s="8"/>
      <c r="H1743" s="8"/>
      <c r="I1743" s="8"/>
      <c r="J1743" s="8"/>
      <c r="K1743" s="10"/>
      <c r="L1743" s="8"/>
      <c r="M1743" s="8"/>
      <c r="N1743" s="8"/>
      <c r="O1743" s="8"/>
      <c r="P1743" s="10"/>
      <c r="Q1743" s="8"/>
      <c r="R1743" s="8"/>
      <c r="S1743" s="8"/>
      <c r="T1743" s="8"/>
      <c r="U1743" s="10"/>
      <c r="V1743" s="8"/>
      <c r="W1743" s="8"/>
      <c r="X1743" s="8"/>
      <c r="Y1743" s="8"/>
      <c r="Z1743" s="10"/>
      <c r="AA1743" s="8"/>
    </row>
    <row r="1744" spans="1:27">
      <c r="A1744" s="14"/>
      <c r="B1744" s="2"/>
      <c r="C1744" s="2"/>
      <c r="D1744" s="2"/>
      <c r="E1744" s="2"/>
      <c r="F1744" s="15"/>
      <c r="G1744" s="8"/>
      <c r="H1744" s="8"/>
      <c r="I1744" s="8"/>
      <c r="J1744" s="8"/>
      <c r="K1744" s="10"/>
      <c r="L1744" s="8"/>
      <c r="M1744" s="8"/>
      <c r="N1744" s="8"/>
      <c r="O1744" s="8"/>
      <c r="P1744" s="10"/>
      <c r="Q1744" s="8"/>
      <c r="R1744" s="8"/>
      <c r="S1744" s="8"/>
      <c r="T1744" s="8"/>
      <c r="U1744" s="10"/>
      <c r="V1744" s="8"/>
      <c r="W1744" s="8"/>
      <c r="X1744" s="8"/>
      <c r="Y1744" s="8"/>
      <c r="Z1744" s="10"/>
      <c r="AA1744" s="8"/>
    </row>
    <row r="1745" spans="1:27">
      <c r="A1745" s="14"/>
      <c r="B1745" s="2"/>
      <c r="C1745" s="2"/>
      <c r="D1745" s="2"/>
      <c r="E1745" s="2"/>
      <c r="F1745" s="15"/>
      <c r="G1745" s="8"/>
      <c r="H1745" s="8"/>
      <c r="I1745" s="8"/>
      <c r="J1745" s="8"/>
      <c r="K1745" s="10"/>
      <c r="L1745" s="8"/>
      <c r="M1745" s="8"/>
      <c r="N1745" s="8"/>
      <c r="O1745" s="8"/>
      <c r="P1745" s="10"/>
      <c r="Q1745" s="8"/>
      <c r="R1745" s="8"/>
      <c r="S1745" s="8"/>
      <c r="T1745" s="8"/>
      <c r="U1745" s="10"/>
      <c r="V1745" s="8"/>
      <c r="W1745" s="8"/>
      <c r="X1745" s="8"/>
      <c r="Y1745" s="8"/>
      <c r="Z1745" s="10"/>
      <c r="AA1745" s="8"/>
    </row>
    <row r="1746" spans="1:27">
      <c r="A1746" s="14"/>
      <c r="B1746" s="2"/>
      <c r="C1746" s="2"/>
      <c r="D1746" s="2"/>
      <c r="E1746" s="2"/>
      <c r="F1746" s="15"/>
      <c r="G1746" s="8"/>
      <c r="H1746" s="8"/>
      <c r="I1746" s="8"/>
      <c r="J1746" s="8"/>
      <c r="K1746" s="10"/>
      <c r="L1746" s="8"/>
      <c r="M1746" s="8"/>
      <c r="N1746" s="8"/>
      <c r="O1746" s="8"/>
      <c r="P1746" s="10"/>
      <c r="Q1746" s="8"/>
      <c r="R1746" s="8"/>
      <c r="S1746" s="8"/>
      <c r="T1746" s="8"/>
      <c r="U1746" s="10"/>
      <c r="V1746" s="8"/>
      <c r="W1746" s="8"/>
      <c r="X1746" s="8"/>
      <c r="Y1746" s="8"/>
      <c r="Z1746" s="10"/>
      <c r="AA1746" s="8"/>
    </row>
    <row r="1747" spans="1:27">
      <c r="A1747" s="14"/>
      <c r="B1747" s="2"/>
      <c r="C1747" s="2"/>
      <c r="D1747" s="2"/>
      <c r="E1747" s="2"/>
      <c r="F1747" s="15"/>
      <c r="G1747" s="9"/>
      <c r="H1747" s="9"/>
      <c r="I1747" s="9"/>
      <c r="J1747" s="9"/>
      <c r="K1747" s="11"/>
      <c r="L1747" s="9"/>
      <c r="M1747" s="9"/>
      <c r="N1747" s="9"/>
      <c r="O1747" s="9"/>
      <c r="P1747" s="11"/>
      <c r="Q1747" s="9"/>
      <c r="R1747" s="9"/>
      <c r="S1747" s="9"/>
      <c r="T1747" s="9"/>
      <c r="U1747" s="11"/>
      <c r="V1747" s="9"/>
      <c r="W1747" s="9"/>
      <c r="X1747" s="9"/>
      <c r="Y1747" s="9"/>
      <c r="Z1747" s="11"/>
      <c r="AA1747" s="9"/>
    </row>
    <row r="1748" spans="1:27">
      <c r="A1748" s="14"/>
      <c r="B1748" s="2"/>
      <c r="C1748" s="2"/>
      <c r="D1748" s="2"/>
      <c r="E1748" s="2"/>
      <c r="F1748" s="15"/>
      <c r="G1748" s="9"/>
      <c r="H1748" s="9"/>
      <c r="I1748" s="9"/>
      <c r="J1748" s="9"/>
      <c r="K1748" s="11"/>
      <c r="L1748" s="9"/>
      <c r="M1748" s="9"/>
      <c r="N1748" s="9"/>
      <c r="O1748" s="9"/>
      <c r="P1748" s="11"/>
      <c r="Q1748" s="9"/>
      <c r="R1748" s="9"/>
      <c r="S1748" s="9"/>
      <c r="T1748" s="9"/>
      <c r="U1748" s="11"/>
      <c r="V1748" s="9"/>
      <c r="W1748" s="9"/>
      <c r="X1748" s="9"/>
      <c r="Y1748" s="9"/>
      <c r="Z1748" s="11"/>
      <c r="AA1748" s="9"/>
    </row>
    <row r="1749" spans="1:27">
      <c r="A1749" s="14"/>
      <c r="B1749" s="2"/>
      <c r="C1749" s="2"/>
      <c r="D1749" s="2"/>
      <c r="E1749" s="2"/>
      <c r="F1749" s="15"/>
      <c r="G1749" s="9"/>
      <c r="H1749" s="9"/>
      <c r="I1749" s="9"/>
      <c r="J1749" s="9"/>
      <c r="K1749" s="11"/>
      <c r="L1749" s="9"/>
      <c r="M1749" s="9"/>
      <c r="N1749" s="9"/>
      <c r="O1749" s="9"/>
      <c r="P1749" s="11"/>
      <c r="Q1749" s="9"/>
      <c r="R1749" s="9"/>
      <c r="S1749" s="9"/>
      <c r="T1749" s="9"/>
      <c r="U1749" s="11"/>
      <c r="V1749" s="9"/>
      <c r="W1749" s="9"/>
      <c r="X1749" s="9"/>
      <c r="Y1749" s="9"/>
      <c r="Z1749" s="11"/>
      <c r="AA1749" s="9"/>
    </row>
    <row r="1750" spans="1:27">
      <c r="A1750" s="14"/>
      <c r="B1750" s="2"/>
      <c r="C1750" s="2"/>
      <c r="D1750" s="2"/>
      <c r="E1750" s="2"/>
      <c r="F1750" s="15"/>
      <c r="G1750" s="9"/>
      <c r="H1750" s="9"/>
      <c r="I1750" s="9"/>
      <c r="J1750" s="9"/>
      <c r="K1750" s="11"/>
      <c r="L1750" s="9"/>
      <c r="M1750" s="9"/>
      <c r="N1750" s="9"/>
      <c r="O1750" s="9"/>
      <c r="P1750" s="11"/>
      <c r="Q1750" s="9"/>
      <c r="R1750" s="9"/>
      <c r="S1750" s="9"/>
      <c r="T1750" s="9"/>
      <c r="U1750" s="11"/>
      <c r="V1750" s="9"/>
      <c r="W1750" s="9"/>
      <c r="X1750" s="9"/>
      <c r="Y1750" s="9"/>
      <c r="Z1750" s="11"/>
      <c r="AA1750" s="9"/>
    </row>
    <row r="1751" spans="1:27">
      <c r="A1751" s="14"/>
      <c r="B1751" s="2"/>
      <c r="C1751" s="2"/>
      <c r="D1751" s="2"/>
      <c r="E1751" s="2"/>
      <c r="F1751" s="15"/>
      <c r="G1751" s="9"/>
      <c r="H1751" s="9"/>
      <c r="I1751" s="9"/>
      <c r="J1751" s="9"/>
      <c r="K1751" s="11"/>
      <c r="L1751" s="9"/>
      <c r="M1751" s="9"/>
      <c r="N1751" s="9"/>
      <c r="O1751" s="9"/>
      <c r="P1751" s="11"/>
      <c r="Q1751" s="9"/>
      <c r="R1751" s="9"/>
      <c r="S1751" s="9"/>
      <c r="T1751" s="9"/>
      <c r="U1751" s="11"/>
      <c r="V1751" s="9"/>
      <c r="W1751" s="9"/>
      <c r="X1751" s="9"/>
      <c r="Y1751" s="9"/>
      <c r="Z1751" s="11"/>
      <c r="AA1751" s="9"/>
    </row>
    <row r="1752" spans="1:27">
      <c r="A1752" s="14"/>
      <c r="B1752" s="2"/>
      <c r="C1752" s="2"/>
      <c r="D1752" s="2"/>
      <c r="E1752" s="2"/>
      <c r="F1752" s="15"/>
      <c r="G1752" s="8"/>
      <c r="H1752" s="8"/>
      <c r="I1752" s="8"/>
      <c r="J1752" s="8"/>
      <c r="K1752" s="10"/>
      <c r="L1752" s="8"/>
      <c r="M1752" s="8"/>
      <c r="N1752" s="8"/>
      <c r="O1752" s="8"/>
      <c r="P1752" s="10"/>
      <c r="Q1752" s="8"/>
      <c r="R1752" s="8"/>
      <c r="S1752" s="8"/>
      <c r="T1752" s="8"/>
      <c r="U1752" s="10"/>
      <c r="V1752" s="8"/>
      <c r="W1752" s="8"/>
      <c r="X1752" s="8"/>
      <c r="Y1752" s="8"/>
      <c r="Z1752" s="10"/>
      <c r="AA1752" s="8"/>
    </row>
    <row r="1753" spans="1:27">
      <c r="A1753" s="14"/>
      <c r="B1753" s="2"/>
      <c r="C1753" s="2"/>
      <c r="D1753" s="2"/>
      <c r="E1753" s="2"/>
      <c r="F1753" s="15"/>
      <c r="G1753" s="8"/>
      <c r="H1753" s="8"/>
      <c r="I1753" s="8"/>
      <c r="J1753" s="8"/>
      <c r="K1753" s="10"/>
      <c r="L1753" s="8"/>
      <c r="M1753" s="8"/>
      <c r="N1753" s="8"/>
      <c r="O1753" s="8"/>
      <c r="P1753" s="10"/>
      <c r="Q1753" s="8"/>
      <c r="R1753" s="8"/>
      <c r="S1753" s="8"/>
      <c r="T1753" s="8"/>
      <c r="U1753" s="10"/>
      <c r="V1753" s="8"/>
      <c r="W1753" s="8"/>
      <c r="X1753" s="8"/>
      <c r="Y1753" s="8"/>
      <c r="Z1753" s="10"/>
      <c r="AA1753" s="8"/>
    </row>
    <row r="1754" spans="1:27">
      <c r="A1754" s="14"/>
      <c r="B1754" s="2"/>
      <c r="C1754" s="2"/>
      <c r="D1754" s="2"/>
      <c r="E1754" s="2"/>
      <c r="F1754" s="15"/>
      <c r="G1754" s="8"/>
      <c r="H1754" s="8"/>
      <c r="I1754" s="8"/>
      <c r="J1754" s="8"/>
      <c r="K1754" s="10"/>
      <c r="L1754" s="8"/>
      <c r="M1754" s="8"/>
      <c r="N1754" s="8"/>
      <c r="O1754" s="8"/>
      <c r="P1754" s="10"/>
      <c r="Q1754" s="8"/>
      <c r="R1754" s="8"/>
      <c r="S1754" s="8"/>
      <c r="T1754" s="8"/>
      <c r="U1754" s="10"/>
      <c r="V1754" s="8"/>
      <c r="W1754" s="8"/>
      <c r="X1754" s="8"/>
      <c r="Y1754" s="8"/>
      <c r="Z1754" s="10"/>
      <c r="AA1754" s="8"/>
    </row>
    <row r="1755" spans="1:27">
      <c r="A1755" s="14"/>
      <c r="B1755" s="2"/>
      <c r="C1755" s="2"/>
      <c r="D1755" s="2"/>
      <c r="E1755" s="2"/>
      <c r="F1755" s="15"/>
      <c r="G1755" s="8"/>
      <c r="H1755" s="8"/>
      <c r="I1755" s="8"/>
      <c r="J1755" s="8"/>
      <c r="K1755" s="10"/>
      <c r="L1755" s="8"/>
      <c r="M1755" s="8"/>
      <c r="N1755" s="8"/>
      <c r="O1755" s="8"/>
      <c r="P1755" s="10"/>
      <c r="Q1755" s="8"/>
      <c r="R1755" s="8"/>
      <c r="S1755" s="8"/>
      <c r="T1755" s="8"/>
      <c r="U1755" s="10"/>
      <c r="V1755" s="8"/>
      <c r="W1755" s="8"/>
      <c r="X1755" s="8"/>
      <c r="Y1755" s="8"/>
      <c r="Z1755" s="10"/>
      <c r="AA1755" s="8"/>
    </row>
    <row r="1756" spans="1:27">
      <c r="A1756" s="14"/>
      <c r="B1756" s="2"/>
      <c r="C1756" s="2"/>
      <c r="D1756" s="2"/>
      <c r="E1756" s="2"/>
      <c r="F1756" s="15"/>
      <c r="G1756" s="8"/>
      <c r="H1756" s="8"/>
      <c r="I1756" s="8"/>
      <c r="J1756" s="8"/>
      <c r="K1756" s="10"/>
      <c r="L1756" s="8"/>
      <c r="M1756" s="8"/>
      <c r="N1756" s="8"/>
      <c r="O1756" s="8"/>
      <c r="P1756" s="10"/>
      <c r="Q1756" s="8"/>
      <c r="R1756" s="8"/>
      <c r="S1756" s="8"/>
      <c r="T1756" s="8"/>
      <c r="U1756" s="10"/>
      <c r="V1756" s="8"/>
      <c r="W1756" s="8"/>
      <c r="X1756" s="8"/>
      <c r="Y1756" s="8"/>
      <c r="Z1756" s="10"/>
      <c r="AA1756" s="8"/>
    </row>
    <row r="1757" spans="1:27">
      <c r="A1757" s="14"/>
      <c r="B1757" s="2"/>
      <c r="C1757" s="2"/>
      <c r="D1757" s="2"/>
      <c r="E1757" s="2"/>
      <c r="F1757" s="15"/>
      <c r="G1757" s="9"/>
      <c r="H1757" s="9"/>
      <c r="I1757" s="9"/>
      <c r="J1757" s="9"/>
      <c r="K1757" s="11"/>
      <c r="L1757" s="9"/>
      <c r="M1757" s="9"/>
      <c r="N1757" s="9"/>
      <c r="O1757" s="9"/>
      <c r="P1757" s="11"/>
      <c r="Q1757" s="9"/>
      <c r="R1757" s="9"/>
      <c r="S1757" s="9"/>
      <c r="T1757" s="9"/>
      <c r="U1757" s="11"/>
      <c r="V1757" s="9"/>
      <c r="W1757" s="9"/>
      <c r="X1757" s="9"/>
      <c r="Y1757" s="9"/>
      <c r="Z1757" s="11"/>
      <c r="AA1757" s="9"/>
    </row>
    <row r="1758" spans="1:27">
      <c r="A1758" s="14"/>
      <c r="B1758" s="2"/>
      <c r="C1758" s="2"/>
      <c r="D1758" s="2"/>
      <c r="E1758" s="2"/>
      <c r="F1758" s="15"/>
      <c r="G1758" s="9"/>
      <c r="H1758" s="9"/>
      <c r="I1758" s="9"/>
      <c r="J1758" s="9"/>
      <c r="K1758" s="11"/>
      <c r="L1758" s="9"/>
      <c r="M1758" s="9"/>
      <c r="N1758" s="9"/>
      <c r="O1758" s="9"/>
      <c r="P1758" s="11"/>
      <c r="Q1758" s="9"/>
      <c r="R1758" s="9"/>
      <c r="S1758" s="9"/>
      <c r="T1758" s="9"/>
      <c r="U1758" s="11"/>
      <c r="V1758" s="9"/>
      <c r="W1758" s="9"/>
      <c r="X1758" s="9"/>
      <c r="Y1758" s="9"/>
      <c r="Z1758" s="11"/>
      <c r="AA1758" s="9"/>
    </row>
    <row r="1759" spans="1:27">
      <c r="A1759" s="14"/>
      <c r="B1759" s="2"/>
      <c r="C1759" s="2"/>
      <c r="D1759" s="2"/>
      <c r="E1759" s="2"/>
      <c r="F1759" s="15"/>
      <c r="G1759" s="9"/>
      <c r="H1759" s="9"/>
      <c r="I1759" s="9"/>
      <c r="J1759" s="9"/>
      <c r="K1759" s="11"/>
      <c r="L1759" s="9"/>
      <c r="M1759" s="9"/>
      <c r="N1759" s="9"/>
      <c r="O1759" s="9"/>
      <c r="P1759" s="11"/>
      <c r="Q1759" s="9"/>
      <c r="R1759" s="9"/>
      <c r="S1759" s="9"/>
      <c r="T1759" s="9"/>
      <c r="U1759" s="11"/>
      <c r="V1759" s="9"/>
      <c r="W1759" s="9"/>
      <c r="X1759" s="9"/>
      <c r="Y1759" s="9"/>
      <c r="Z1759" s="11"/>
      <c r="AA1759" s="9"/>
    </row>
    <row r="1760" spans="1:27">
      <c r="A1760" s="14"/>
      <c r="B1760" s="2"/>
      <c r="C1760" s="2"/>
      <c r="D1760" s="2"/>
      <c r="E1760" s="2"/>
      <c r="F1760" s="15"/>
      <c r="G1760" s="9"/>
      <c r="H1760" s="9"/>
      <c r="I1760" s="9"/>
      <c r="J1760" s="9"/>
      <c r="K1760" s="11"/>
      <c r="L1760" s="9"/>
      <c r="M1760" s="9"/>
      <c r="N1760" s="9"/>
      <c r="O1760" s="9"/>
      <c r="P1760" s="11"/>
      <c r="Q1760" s="9"/>
      <c r="R1760" s="9"/>
      <c r="S1760" s="9"/>
      <c r="T1760" s="9"/>
      <c r="U1760" s="11"/>
      <c r="V1760" s="9"/>
      <c r="W1760" s="9"/>
      <c r="X1760" s="9"/>
      <c r="Y1760" s="9"/>
      <c r="Z1760" s="11"/>
      <c r="AA1760" s="9"/>
    </row>
    <row r="1761" spans="1:27">
      <c r="A1761" s="14"/>
      <c r="B1761" s="2"/>
      <c r="C1761" s="2"/>
      <c r="D1761" s="2"/>
      <c r="E1761" s="2"/>
      <c r="F1761" s="15"/>
      <c r="G1761" s="9"/>
      <c r="H1761" s="9"/>
      <c r="I1761" s="9"/>
      <c r="J1761" s="9"/>
      <c r="K1761" s="11"/>
      <c r="L1761" s="9"/>
      <c r="M1761" s="9"/>
      <c r="N1761" s="9"/>
      <c r="O1761" s="9"/>
      <c r="P1761" s="11"/>
      <c r="Q1761" s="9"/>
      <c r="R1761" s="9"/>
      <c r="S1761" s="9"/>
      <c r="T1761" s="9"/>
      <c r="U1761" s="11"/>
      <c r="V1761" s="9"/>
      <c r="W1761" s="9"/>
      <c r="X1761" s="9"/>
      <c r="Y1761" s="9"/>
      <c r="Z1761" s="11"/>
      <c r="AA1761" s="9"/>
    </row>
    <row r="1762" spans="1:27">
      <c r="A1762" s="14"/>
      <c r="B1762" s="2"/>
      <c r="C1762" s="2"/>
      <c r="D1762" s="2"/>
      <c r="E1762" s="2"/>
      <c r="F1762" s="15"/>
      <c r="G1762" s="8"/>
      <c r="H1762" s="8"/>
      <c r="I1762" s="8"/>
      <c r="J1762" s="8"/>
      <c r="K1762" s="10"/>
      <c r="L1762" s="8"/>
      <c r="M1762" s="8"/>
      <c r="N1762" s="8"/>
      <c r="O1762" s="8"/>
      <c r="P1762" s="10"/>
      <c r="Q1762" s="8"/>
      <c r="R1762" s="8"/>
      <c r="S1762" s="8"/>
      <c r="T1762" s="8"/>
      <c r="U1762" s="10"/>
      <c r="V1762" s="8"/>
      <c r="W1762" s="8"/>
      <c r="X1762" s="8"/>
      <c r="Y1762" s="8"/>
      <c r="Z1762" s="10"/>
      <c r="AA1762" s="8"/>
    </row>
    <row r="1763" spans="1:27">
      <c r="A1763" s="14"/>
      <c r="B1763" s="2"/>
      <c r="C1763" s="2"/>
      <c r="D1763" s="2"/>
      <c r="E1763" s="2"/>
      <c r="F1763" s="15"/>
      <c r="G1763" s="8"/>
      <c r="H1763" s="8"/>
      <c r="I1763" s="8"/>
      <c r="J1763" s="8"/>
      <c r="K1763" s="10"/>
      <c r="L1763" s="8"/>
      <c r="M1763" s="8"/>
      <c r="N1763" s="8"/>
      <c r="O1763" s="8"/>
      <c r="P1763" s="10"/>
      <c r="Q1763" s="8"/>
      <c r="R1763" s="8"/>
      <c r="S1763" s="8"/>
      <c r="T1763" s="8"/>
      <c r="U1763" s="10"/>
      <c r="V1763" s="8"/>
      <c r="W1763" s="8"/>
      <c r="X1763" s="8"/>
      <c r="Y1763" s="8"/>
      <c r="Z1763" s="10"/>
      <c r="AA1763" s="8"/>
    </row>
    <row r="1764" spans="1:27">
      <c r="A1764" s="14"/>
      <c r="B1764" s="2"/>
      <c r="C1764" s="2"/>
      <c r="D1764" s="2"/>
      <c r="E1764" s="2"/>
      <c r="F1764" s="15"/>
      <c r="G1764" s="8"/>
      <c r="H1764" s="8"/>
      <c r="I1764" s="8"/>
      <c r="J1764" s="8"/>
      <c r="K1764" s="10"/>
      <c r="L1764" s="8"/>
      <c r="M1764" s="8"/>
      <c r="N1764" s="8"/>
      <c r="O1764" s="8"/>
      <c r="P1764" s="10"/>
      <c r="Q1764" s="8"/>
      <c r="R1764" s="8"/>
      <c r="S1764" s="8"/>
      <c r="T1764" s="8"/>
      <c r="U1764" s="10"/>
      <c r="V1764" s="8"/>
      <c r="W1764" s="8"/>
      <c r="X1764" s="8"/>
      <c r="Y1764" s="8"/>
      <c r="Z1764" s="10"/>
      <c r="AA1764" s="8"/>
    </row>
    <row r="1765" spans="1:27">
      <c r="A1765" s="14"/>
      <c r="B1765" s="2"/>
      <c r="C1765" s="2"/>
      <c r="D1765" s="2"/>
      <c r="E1765" s="2"/>
      <c r="F1765" s="15"/>
      <c r="G1765" s="8"/>
      <c r="H1765" s="8"/>
      <c r="I1765" s="8"/>
      <c r="J1765" s="8"/>
      <c r="K1765" s="10"/>
      <c r="L1765" s="8"/>
      <c r="M1765" s="8"/>
      <c r="N1765" s="8"/>
      <c r="O1765" s="8"/>
      <c r="P1765" s="10"/>
      <c r="Q1765" s="8"/>
      <c r="R1765" s="8"/>
      <c r="S1765" s="8"/>
      <c r="T1765" s="8"/>
      <c r="U1765" s="10"/>
      <c r="V1765" s="8"/>
      <c r="W1765" s="8"/>
      <c r="X1765" s="8"/>
      <c r="Y1765" s="8"/>
      <c r="Z1765" s="10"/>
      <c r="AA1765" s="8"/>
    </row>
    <row r="1766" spans="1:27">
      <c r="A1766" s="14"/>
      <c r="B1766" s="2"/>
      <c r="C1766" s="2"/>
      <c r="D1766" s="2"/>
      <c r="E1766" s="2"/>
      <c r="F1766" s="15"/>
      <c r="G1766" s="8"/>
      <c r="H1766" s="8"/>
      <c r="I1766" s="8"/>
      <c r="J1766" s="8"/>
      <c r="K1766" s="10"/>
      <c r="L1766" s="8"/>
      <c r="M1766" s="8"/>
      <c r="N1766" s="8"/>
      <c r="O1766" s="8"/>
      <c r="P1766" s="10"/>
      <c r="Q1766" s="8"/>
      <c r="R1766" s="8"/>
      <c r="S1766" s="8"/>
      <c r="T1766" s="8"/>
      <c r="U1766" s="10"/>
      <c r="V1766" s="8"/>
      <c r="W1766" s="8"/>
      <c r="X1766" s="8"/>
      <c r="Y1766" s="8"/>
      <c r="Z1766" s="10"/>
      <c r="AA1766" s="8"/>
    </row>
    <row r="1767" spans="1:27">
      <c r="A1767" s="14"/>
      <c r="B1767" s="2"/>
      <c r="C1767" s="2"/>
      <c r="D1767" s="2"/>
      <c r="E1767" s="2"/>
      <c r="F1767" s="15"/>
      <c r="G1767" s="9"/>
      <c r="H1767" s="9"/>
      <c r="I1767" s="9"/>
      <c r="J1767" s="9"/>
      <c r="K1767" s="11"/>
      <c r="L1767" s="9"/>
      <c r="M1767" s="9"/>
      <c r="N1767" s="9"/>
      <c r="O1767" s="9"/>
      <c r="P1767" s="11"/>
      <c r="Q1767" s="9"/>
      <c r="R1767" s="9"/>
      <c r="S1767" s="9"/>
      <c r="T1767" s="9"/>
      <c r="U1767" s="11"/>
      <c r="V1767" s="9"/>
      <c r="W1767" s="9"/>
      <c r="X1767" s="9"/>
      <c r="Y1767" s="9"/>
      <c r="Z1767" s="11"/>
      <c r="AA1767" s="9"/>
    </row>
    <row r="1768" spans="1:27">
      <c r="A1768" s="14"/>
      <c r="B1768" s="2"/>
      <c r="C1768" s="2"/>
      <c r="D1768" s="2"/>
      <c r="E1768" s="2"/>
      <c r="F1768" s="15"/>
      <c r="G1768" s="9"/>
      <c r="H1768" s="9"/>
      <c r="I1768" s="9"/>
      <c r="J1768" s="9"/>
      <c r="K1768" s="11"/>
      <c r="L1768" s="9"/>
      <c r="M1768" s="9"/>
      <c r="N1768" s="9"/>
      <c r="O1768" s="9"/>
      <c r="P1768" s="11"/>
      <c r="Q1768" s="9"/>
      <c r="R1768" s="9"/>
      <c r="S1768" s="9"/>
      <c r="T1768" s="9"/>
      <c r="U1768" s="11"/>
      <c r="V1768" s="9"/>
      <c r="W1768" s="9"/>
      <c r="X1768" s="9"/>
      <c r="Y1768" s="9"/>
      <c r="Z1768" s="11"/>
      <c r="AA1768" s="9"/>
    </row>
    <row r="1769" spans="1:27">
      <c r="A1769" s="14"/>
      <c r="B1769" s="2"/>
      <c r="C1769" s="2"/>
      <c r="D1769" s="2"/>
      <c r="E1769" s="2"/>
      <c r="F1769" s="15"/>
      <c r="G1769" s="9"/>
      <c r="H1769" s="9"/>
      <c r="I1769" s="9"/>
      <c r="J1769" s="9"/>
      <c r="K1769" s="11"/>
      <c r="L1769" s="9"/>
      <c r="M1769" s="9"/>
      <c r="N1769" s="9"/>
      <c r="O1769" s="9"/>
      <c r="P1769" s="11"/>
      <c r="Q1769" s="9"/>
      <c r="R1769" s="9"/>
      <c r="S1769" s="9"/>
      <c r="T1769" s="9"/>
      <c r="U1769" s="11"/>
      <c r="V1769" s="9"/>
      <c r="W1769" s="9"/>
      <c r="X1769" s="9"/>
      <c r="Y1769" s="9"/>
      <c r="Z1769" s="11"/>
      <c r="AA1769" s="9"/>
    </row>
    <row r="1770" spans="1:27">
      <c r="A1770" s="14"/>
      <c r="B1770" s="2"/>
      <c r="C1770" s="2"/>
      <c r="D1770" s="2"/>
      <c r="E1770" s="2"/>
      <c r="F1770" s="15"/>
      <c r="G1770" s="9"/>
      <c r="H1770" s="9"/>
      <c r="I1770" s="9"/>
      <c r="J1770" s="9"/>
      <c r="K1770" s="11"/>
      <c r="L1770" s="9"/>
      <c r="M1770" s="9"/>
      <c r="N1770" s="9"/>
      <c r="O1770" s="9"/>
      <c r="P1770" s="11"/>
      <c r="Q1770" s="9"/>
      <c r="R1770" s="9"/>
      <c r="S1770" s="9"/>
      <c r="T1770" s="9"/>
      <c r="U1770" s="11"/>
      <c r="V1770" s="9"/>
      <c r="W1770" s="9"/>
      <c r="X1770" s="9"/>
      <c r="Y1770" s="9"/>
      <c r="Z1770" s="11"/>
      <c r="AA1770" s="9"/>
    </row>
    <row r="1771" spans="1:27">
      <c r="A1771" s="14"/>
      <c r="B1771" s="2"/>
      <c r="C1771" s="2"/>
      <c r="D1771" s="2"/>
      <c r="E1771" s="2"/>
      <c r="F1771" s="15"/>
      <c r="G1771" s="9"/>
      <c r="H1771" s="9"/>
      <c r="I1771" s="9"/>
      <c r="J1771" s="9"/>
      <c r="K1771" s="11"/>
      <c r="L1771" s="9"/>
      <c r="M1771" s="9"/>
      <c r="N1771" s="9"/>
      <c r="O1771" s="9"/>
      <c r="P1771" s="11"/>
      <c r="Q1771" s="9"/>
      <c r="R1771" s="9"/>
      <c r="S1771" s="9"/>
      <c r="T1771" s="9"/>
      <c r="U1771" s="11"/>
      <c r="V1771" s="9"/>
      <c r="W1771" s="9"/>
      <c r="X1771" s="9"/>
      <c r="Y1771" s="9"/>
      <c r="Z1771" s="11"/>
      <c r="AA1771" s="9"/>
    </row>
    <row r="1772" spans="1:27">
      <c r="A1772" s="14"/>
      <c r="B1772" s="2"/>
      <c r="C1772" s="2"/>
      <c r="D1772" s="2"/>
      <c r="E1772" s="2"/>
      <c r="F1772" s="15"/>
      <c r="G1772" s="8"/>
      <c r="H1772" s="8"/>
      <c r="I1772" s="8"/>
      <c r="J1772" s="8"/>
      <c r="K1772" s="10"/>
      <c r="L1772" s="8"/>
      <c r="M1772" s="8"/>
      <c r="N1772" s="8"/>
      <c r="O1772" s="8"/>
      <c r="P1772" s="10"/>
      <c r="Q1772" s="8"/>
      <c r="R1772" s="8"/>
      <c r="S1772" s="8"/>
      <c r="T1772" s="8"/>
      <c r="U1772" s="10"/>
      <c r="V1772" s="8"/>
      <c r="W1772" s="8"/>
      <c r="X1772" s="8"/>
      <c r="Y1772" s="8"/>
      <c r="Z1772" s="10"/>
      <c r="AA1772" s="8"/>
    </row>
    <row r="1773" spans="1:27">
      <c r="A1773" s="14"/>
      <c r="B1773" s="2"/>
      <c r="C1773" s="2"/>
      <c r="D1773" s="2"/>
      <c r="E1773" s="2"/>
      <c r="F1773" s="15"/>
      <c r="G1773" s="8"/>
      <c r="H1773" s="8"/>
      <c r="I1773" s="8"/>
      <c r="J1773" s="8"/>
      <c r="K1773" s="10"/>
      <c r="L1773" s="8"/>
      <c r="M1773" s="8"/>
      <c r="N1773" s="8"/>
      <c r="O1773" s="8"/>
      <c r="P1773" s="10"/>
      <c r="Q1773" s="8"/>
      <c r="R1773" s="8"/>
      <c r="S1773" s="8"/>
      <c r="T1773" s="8"/>
      <c r="U1773" s="10"/>
      <c r="V1773" s="8"/>
      <c r="W1773" s="8"/>
      <c r="X1773" s="8"/>
      <c r="Y1773" s="8"/>
      <c r="Z1773" s="10"/>
      <c r="AA1773" s="8"/>
    </row>
    <row r="1774" spans="1:27">
      <c r="A1774" s="14"/>
      <c r="B1774" s="2"/>
      <c r="C1774" s="2"/>
      <c r="D1774" s="2"/>
      <c r="E1774" s="2"/>
      <c r="F1774" s="15"/>
      <c r="G1774" s="8"/>
      <c r="H1774" s="8"/>
      <c r="I1774" s="8"/>
      <c r="J1774" s="8"/>
      <c r="K1774" s="10"/>
      <c r="L1774" s="8"/>
      <c r="M1774" s="8"/>
      <c r="N1774" s="8"/>
      <c r="O1774" s="8"/>
      <c r="P1774" s="10"/>
      <c r="Q1774" s="8"/>
      <c r="R1774" s="8"/>
      <c r="S1774" s="8"/>
      <c r="T1774" s="8"/>
      <c r="U1774" s="10"/>
      <c r="V1774" s="8"/>
      <c r="W1774" s="8"/>
      <c r="X1774" s="8"/>
      <c r="Y1774" s="8"/>
      <c r="Z1774" s="10"/>
      <c r="AA1774" s="8"/>
    </row>
    <row r="1775" spans="1:27">
      <c r="A1775" s="14"/>
      <c r="B1775" s="2"/>
      <c r="C1775" s="2"/>
      <c r="D1775" s="2"/>
      <c r="E1775" s="2"/>
      <c r="F1775" s="15"/>
      <c r="G1775" s="8"/>
      <c r="H1775" s="8"/>
      <c r="I1775" s="8"/>
      <c r="J1775" s="8"/>
      <c r="K1775" s="10"/>
      <c r="L1775" s="8"/>
      <c r="M1775" s="8"/>
      <c r="N1775" s="8"/>
      <c r="O1775" s="8"/>
      <c r="P1775" s="10"/>
      <c r="Q1775" s="8"/>
      <c r="R1775" s="8"/>
      <c r="S1775" s="8"/>
      <c r="T1775" s="8"/>
      <c r="U1775" s="10"/>
      <c r="V1775" s="8"/>
      <c r="W1775" s="8"/>
      <c r="X1775" s="8"/>
      <c r="Y1775" s="8"/>
      <c r="Z1775" s="10"/>
      <c r="AA1775" s="8"/>
    </row>
    <row r="1776" spans="1:27">
      <c r="A1776" s="14"/>
      <c r="B1776" s="2"/>
      <c r="C1776" s="2"/>
      <c r="D1776" s="2"/>
      <c r="E1776" s="2"/>
      <c r="F1776" s="15"/>
      <c r="G1776" s="8"/>
      <c r="H1776" s="8"/>
      <c r="I1776" s="8"/>
      <c r="J1776" s="8"/>
      <c r="K1776" s="10"/>
      <c r="L1776" s="8"/>
      <c r="M1776" s="8"/>
      <c r="N1776" s="8"/>
      <c r="O1776" s="8"/>
      <c r="P1776" s="10"/>
      <c r="Q1776" s="8"/>
      <c r="R1776" s="8"/>
      <c r="S1776" s="8"/>
      <c r="T1776" s="8"/>
      <c r="U1776" s="10"/>
      <c r="V1776" s="8"/>
      <c r="W1776" s="8"/>
      <c r="X1776" s="8"/>
      <c r="Y1776" s="8"/>
      <c r="Z1776" s="10"/>
      <c r="AA1776" s="8"/>
    </row>
    <row r="1777" spans="1:27">
      <c r="A1777" s="14"/>
      <c r="B1777" s="2"/>
      <c r="C1777" s="2"/>
      <c r="D1777" s="2"/>
      <c r="E1777" s="2"/>
      <c r="F1777" s="15"/>
      <c r="G1777" s="9"/>
      <c r="H1777" s="9"/>
      <c r="I1777" s="9"/>
      <c r="J1777" s="9"/>
      <c r="K1777" s="11"/>
      <c r="L1777" s="9"/>
      <c r="M1777" s="9"/>
      <c r="N1777" s="9"/>
      <c r="O1777" s="9"/>
      <c r="P1777" s="11"/>
      <c r="Q1777" s="9"/>
      <c r="R1777" s="9"/>
      <c r="S1777" s="9"/>
      <c r="T1777" s="9"/>
      <c r="U1777" s="11"/>
      <c r="V1777" s="9"/>
      <c r="W1777" s="9"/>
      <c r="X1777" s="9"/>
      <c r="Y1777" s="9"/>
      <c r="Z1777" s="11"/>
      <c r="AA1777" s="9"/>
    </row>
    <row r="1778" spans="1:27">
      <c r="A1778" s="14"/>
      <c r="B1778" s="2"/>
      <c r="C1778" s="2"/>
      <c r="D1778" s="2"/>
      <c r="E1778" s="2"/>
      <c r="F1778" s="15"/>
      <c r="G1778" s="9"/>
      <c r="H1778" s="9"/>
      <c r="I1778" s="9"/>
      <c r="J1778" s="9"/>
      <c r="K1778" s="11"/>
      <c r="L1778" s="9"/>
      <c r="M1778" s="9"/>
      <c r="N1778" s="9"/>
      <c r="O1778" s="9"/>
      <c r="P1778" s="11"/>
      <c r="Q1778" s="9"/>
      <c r="R1778" s="9"/>
      <c r="S1778" s="9"/>
      <c r="T1778" s="9"/>
      <c r="U1778" s="11"/>
      <c r="V1778" s="9"/>
      <c r="W1778" s="9"/>
      <c r="X1778" s="9"/>
      <c r="Y1778" s="9"/>
      <c r="Z1778" s="11"/>
      <c r="AA1778" s="9"/>
    </row>
    <row r="1779" spans="1:27">
      <c r="A1779" s="14"/>
      <c r="B1779" s="2"/>
      <c r="C1779" s="2"/>
      <c r="D1779" s="2"/>
      <c r="E1779" s="2"/>
      <c r="F1779" s="15"/>
      <c r="G1779" s="9"/>
      <c r="H1779" s="9"/>
      <c r="I1779" s="9"/>
      <c r="J1779" s="9"/>
      <c r="K1779" s="11"/>
      <c r="L1779" s="9"/>
      <c r="M1779" s="9"/>
      <c r="N1779" s="9"/>
      <c r="O1779" s="9"/>
      <c r="P1779" s="11"/>
      <c r="Q1779" s="9"/>
      <c r="R1779" s="9"/>
      <c r="S1779" s="9"/>
      <c r="T1779" s="9"/>
      <c r="U1779" s="11"/>
      <c r="V1779" s="9"/>
      <c r="W1779" s="9"/>
      <c r="X1779" s="9"/>
      <c r="Y1779" s="9"/>
      <c r="Z1779" s="11"/>
      <c r="AA1779" s="9"/>
    </row>
    <row r="1780" spans="1:27">
      <c r="A1780" s="14"/>
      <c r="B1780" s="2"/>
      <c r="C1780" s="2"/>
      <c r="D1780" s="2"/>
      <c r="E1780" s="2"/>
      <c r="F1780" s="15"/>
      <c r="G1780" s="9"/>
      <c r="H1780" s="9"/>
      <c r="I1780" s="9"/>
      <c r="J1780" s="9"/>
      <c r="K1780" s="11"/>
      <c r="L1780" s="9"/>
      <c r="M1780" s="9"/>
      <c r="N1780" s="9"/>
      <c r="O1780" s="9"/>
      <c r="P1780" s="11"/>
      <c r="Q1780" s="9"/>
      <c r="R1780" s="9"/>
      <c r="S1780" s="9"/>
      <c r="T1780" s="9"/>
      <c r="U1780" s="11"/>
      <c r="V1780" s="9"/>
      <c r="W1780" s="9"/>
      <c r="X1780" s="9"/>
      <c r="Y1780" s="9"/>
      <c r="Z1780" s="11"/>
      <c r="AA1780" s="9"/>
    </row>
    <row r="1781" spans="1:27">
      <c r="A1781" s="14"/>
      <c r="B1781" s="2"/>
      <c r="C1781" s="2"/>
      <c r="D1781" s="2"/>
      <c r="E1781" s="2"/>
      <c r="F1781" s="15"/>
      <c r="G1781" s="9"/>
      <c r="H1781" s="9"/>
      <c r="I1781" s="9"/>
      <c r="J1781" s="9"/>
      <c r="K1781" s="11"/>
      <c r="L1781" s="9"/>
      <c r="M1781" s="9"/>
      <c r="N1781" s="9"/>
      <c r="O1781" s="9"/>
      <c r="P1781" s="11"/>
      <c r="Q1781" s="9"/>
      <c r="R1781" s="9"/>
      <c r="S1781" s="9"/>
      <c r="T1781" s="9"/>
      <c r="U1781" s="11"/>
      <c r="V1781" s="9"/>
      <c r="W1781" s="9"/>
      <c r="X1781" s="9"/>
      <c r="Y1781" s="9"/>
      <c r="Z1781" s="11"/>
      <c r="AA1781" s="9"/>
    </row>
    <row r="1782" spans="1:27">
      <c r="A1782" s="14"/>
      <c r="B1782" s="2"/>
      <c r="C1782" s="2"/>
      <c r="D1782" s="2"/>
      <c r="E1782" s="2"/>
      <c r="F1782" s="15"/>
      <c r="G1782" s="8"/>
      <c r="H1782" s="8"/>
      <c r="I1782" s="8"/>
      <c r="J1782" s="8"/>
      <c r="K1782" s="10"/>
      <c r="L1782" s="8"/>
      <c r="M1782" s="8"/>
      <c r="N1782" s="8"/>
      <c r="O1782" s="8"/>
      <c r="P1782" s="10"/>
      <c r="Q1782" s="8"/>
      <c r="R1782" s="8"/>
      <c r="S1782" s="8"/>
      <c r="T1782" s="8"/>
      <c r="U1782" s="10"/>
      <c r="V1782" s="8"/>
      <c r="W1782" s="8"/>
      <c r="X1782" s="8"/>
      <c r="Y1782" s="8"/>
      <c r="Z1782" s="10"/>
      <c r="AA1782" s="8"/>
    </row>
    <row r="1783" spans="1:27">
      <c r="A1783" s="14"/>
      <c r="B1783" s="2"/>
      <c r="C1783" s="2"/>
      <c r="D1783" s="2"/>
      <c r="E1783" s="2"/>
      <c r="F1783" s="15"/>
      <c r="G1783" s="8"/>
      <c r="H1783" s="8"/>
      <c r="I1783" s="8"/>
      <c r="J1783" s="8"/>
      <c r="K1783" s="10"/>
      <c r="L1783" s="8"/>
      <c r="M1783" s="8"/>
      <c r="N1783" s="8"/>
      <c r="O1783" s="8"/>
      <c r="P1783" s="10"/>
      <c r="Q1783" s="8"/>
      <c r="R1783" s="8"/>
      <c r="S1783" s="8"/>
      <c r="T1783" s="8"/>
      <c r="U1783" s="10"/>
      <c r="V1783" s="8"/>
      <c r="W1783" s="8"/>
      <c r="X1783" s="8"/>
      <c r="Y1783" s="8"/>
      <c r="Z1783" s="10"/>
      <c r="AA1783" s="8"/>
    </row>
    <row r="1784" spans="1:27">
      <c r="A1784" s="14"/>
      <c r="B1784" s="2"/>
      <c r="C1784" s="2"/>
      <c r="D1784" s="2"/>
      <c r="E1784" s="2"/>
      <c r="F1784" s="15"/>
      <c r="G1784" s="8"/>
      <c r="H1784" s="8"/>
      <c r="I1784" s="8"/>
      <c r="J1784" s="8"/>
      <c r="K1784" s="10"/>
      <c r="L1784" s="8"/>
      <c r="M1784" s="8"/>
      <c r="N1784" s="8"/>
      <c r="O1784" s="8"/>
      <c r="P1784" s="10"/>
      <c r="Q1784" s="8"/>
      <c r="R1784" s="8"/>
      <c r="S1784" s="8"/>
      <c r="T1784" s="8"/>
      <c r="U1784" s="10"/>
      <c r="V1784" s="8"/>
      <c r="W1784" s="8"/>
      <c r="X1784" s="8"/>
      <c r="Y1784" s="8"/>
      <c r="Z1784" s="10"/>
      <c r="AA1784" s="8"/>
    </row>
    <row r="1785" spans="1:27">
      <c r="A1785" s="14"/>
      <c r="B1785" s="2"/>
      <c r="C1785" s="2"/>
      <c r="D1785" s="2"/>
      <c r="E1785" s="2"/>
      <c r="F1785" s="15"/>
      <c r="G1785" s="8"/>
      <c r="H1785" s="8"/>
      <c r="I1785" s="8"/>
      <c r="J1785" s="8"/>
      <c r="K1785" s="10"/>
      <c r="L1785" s="8"/>
      <c r="M1785" s="8"/>
      <c r="N1785" s="8"/>
      <c r="O1785" s="8"/>
      <c r="P1785" s="10"/>
      <c r="Q1785" s="8"/>
      <c r="R1785" s="8"/>
      <c r="S1785" s="8"/>
      <c r="T1785" s="8"/>
      <c r="U1785" s="10"/>
      <c r="V1785" s="8"/>
      <c r="W1785" s="8"/>
      <c r="X1785" s="8"/>
      <c r="Y1785" s="8"/>
      <c r="Z1785" s="10"/>
      <c r="AA1785" s="8"/>
    </row>
    <row r="1786" spans="1:27">
      <c r="A1786" s="14"/>
      <c r="B1786" s="2"/>
      <c r="C1786" s="2"/>
      <c r="D1786" s="2"/>
      <c r="E1786" s="2"/>
      <c r="F1786" s="15"/>
      <c r="G1786" s="8"/>
      <c r="H1786" s="8"/>
      <c r="I1786" s="8"/>
      <c r="J1786" s="8"/>
      <c r="K1786" s="10"/>
      <c r="L1786" s="8"/>
      <c r="M1786" s="8"/>
      <c r="N1786" s="8"/>
      <c r="O1786" s="8"/>
      <c r="P1786" s="10"/>
      <c r="Q1786" s="8"/>
      <c r="R1786" s="8"/>
      <c r="S1786" s="8"/>
      <c r="T1786" s="8"/>
      <c r="U1786" s="10"/>
      <c r="V1786" s="8"/>
      <c r="W1786" s="8"/>
      <c r="X1786" s="8"/>
      <c r="Y1786" s="8"/>
      <c r="Z1786" s="10"/>
      <c r="AA1786" s="8"/>
    </row>
    <row r="1787" spans="1:27">
      <c r="A1787" s="14"/>
      <c r="B1787" s="2"/>
      <c r="C1787" s="2"/>
      <c r="D1787" s="2"/>
      <c r="E1787" s="2"/>
      <c r="F1787" s="15"/>
      <c r="G1787" s="9"/>
      <c r="H1787" s="9"/>
      <c r="I1787" s="9"/>
      <c r="J1787" s="9"/>
      <c r="K1787" s="11"/>
      <c r="L1787" s="9"/>
      <c r="M1787" s="9"/>
      <c r="N1787" s="9"/>
      <c r="O1787" s="9"/>
      <c r="P1787" s="11"/>
      <c r="Q1787" s="9"/>
      <c r="R1787" s="9"/>
      <c r="S1787" s="9"/>
      <c r="T1787" s="9"/>
      <c r="U1787" s="11"/>
      <c r="V1787" s="9"/>
      <c r="W1787" s="9"/>
      <c r="X1787" s="9"/>
      <c r="Y1787" s="9"/>
      <c r="Z1787" s="11"/>
      <c r="AA1787" s="9"/>
    </row>
    <row r="1788" spans="1:27">
      <c r="A1788" s="14"/>
      <c r="B1788" s="2"/>
      <c r="C1788" s="2"/>
      <c r="D1788" s="2"/>
      <c r="E1788" s="2"/>
      <c r="F1788" s="15"/>
      <c r="G1788" s="9"/>
      <c r="H1788" s="9"/>
      <c r="I1788" s="9"/>
      <c r="J1788" s="9"/>
      <c r="K1788" s="11"/>
      <c r="L1788" s="9"/>
      <c r="M1788" s="9"/>
      <c r="N1788" s="9"/>
      <c r="O1788" s="9"/>
      <c r="P1788" s="11"/>
      <c r="Q1788" s="9"/>
      <c r="R1788" s="9"/>
      <c r="S1788" s="9"/>
      <c r="T1788" s="9"/>
      <c r="U1788" s="11"/>
      <c r="V1788" s="9"/>
      <c r="W1788" s="9"/>
      <c r="X1788" s="9"/>
      <c r="Y1788" s="9"/>
      <c r="Z1788" s="11"/>
      <c r="AA1788" s="9"/>
    </row>
    <row r="1789" spans="1:27">
      <c r="A1789" s="14"/>
      <c r="B1789" s="2"/>
      <c r="C1789" s="2"/>
      <c r="D1789" s="2"/>
      <c r="E1789" s="2"/>
      <c r="F1789" s="15"/>
      <c r="G1789" s="9"/>
      <c r="H1789" s="9"/>
      <c r="I1789" s="9"/>
      <c r="J1789" s="9"/>
      <c r="K1789" s="11"/>
      <c r="L1789" s="9"/>
      <c r="M1789" s="9"/>
      <c r="N1789" s="9"/>
      <c r="O1789" s="9"/>
      <c r="P1789" s="11"/>
      <c r="Q1789" s="9"/>
      <c r="R1789" s="9"/>
      <c r="S1789" s="9"/>
      <c r="T1789" s="9"/>
      <c r="U1789" s="11"/>
      <c r="V1789" s="9"/>
      <c r="W1789" s="9"/>
      <c r="X1789" s="9"/>
      <c r="Y1789" s="9"/>
      <c r="Z1789" s="11"/>
      <c r="AA1789" s="9"/>
    </row>
    <row r="1790" spans="1:27">
      <c r="A1790" s="14"/>
      <c r="B1790" s="2"/>
      <c r="C1790" s="2"/>
      <c r="D1790" s="2"/>
      <c r="E1790" s="2"/>
      <c r="F1790" s="15"/>
      <c r="G1790" s="9"/>
      <c r="H1790" s="9"/>
      <c r="I1790" s="9"/>
      <c r="J1790" s="9"/>
      <c r="K1790" s="11"/>
      <c r="L1790" s="9"/>
      <c r="M1790" s="9"/>
      <c r="N1790" s="9"/>
      <c r="O1790" s="9"/>
      <c r="P1790" s="11"/>
      <c r="Q1790" s="9"/>
      <c r="R1790" s="9"/>
      <c r="S1790" s="9"/>
      <c r="T1790" s="9"/>
      <c r="U1790" s="11"/>
      <c r="V1790" s="9"/>
      <c r="W1790" s="9"/>
      <c r="X1790" s="9"/>
      <c r="Y1790" s="9"/>
      <c r="Z1790" s="11"/>
      <c r="AA1790" s="9"/>
    </row>
    <row r="1791" spans="1:27">
      <c r="A1791" s="14"/>
      <c r="B1791" s="2"/>
      <c r="C1791" s="2"/>
      <c r="D1791" s="2"/>
      <c r="E1791" s="2"/>
      <c r="F1791" s="15"/>
      <c r="G1791" s="9"/>
      <c r="H1791" s="9"/>
      <c r="I1791" s="9"/>
      <c r="J1791" s="9"/>
      <c r="K1791" s="11"/>
      <c r="L1791" s="9"/>
      <c r="M1791" s="9"/>
      <c r="N1791" s="9"/>
      <c r="O1791" s="9"/>
      <c r="P1791" s="11"/>
      <c r="Q1791" s="9"/>
      <c r="R1791" s="9"/>
      <c r="S1791" s="9"/>
      <c r="T1791" s="9"/>
      <c r="U1791" s="11"/>
      <c r="V1791" s="9"/>
      <c r="W1791" s="9"/>
      <c r="X1791" s="9"/>
      <c r="Y1791" s="9"/>
      <c r="Z1791" s="11"/>
      <c r="AA1791" s="9"/>
    </row>
    <row r="1792" spans="1:27">
      <c r="A1792" s="14"/>
      <c r="B1792" s="2"/>
      <c r="C1792" s="2"/>
      <c r="D1792" s="2"/>
      <c r="E1792" s="2"/>
      <c r="F1792" s="15"/>
      <c r="G1792" s="8"/>
      <c r="H1792" s="8"/>
      <c r="I1792" s="8"/>
      <c r="J1792" s="8"/>
      <c r="K1792" s="10"/>
      <c r="L1792" s="8"/>
      <c r="M1792" s="8"/>
      <c r="N1792" s="8"/>
      <c r="O1792" s="8"/>
      <c r="P1792" s="10"/>
      <c r="Q1792" s="8"/>
      <c r="R1792" s="8"/>
      <c r="S1792" s="8"/>
      <c r="T1792" s="8"/>
      <c r="U1792" s="10"/>
      <c r="V1792" s="8"/>
      <c r="W1792" s="8"/>
      <c r="X1792" s="8"/>
      <c r="Y1792" s="8"/>
      <c r="Z1792" s="10"/>
      <c r="AA1792" s="8"/>
    </row>
    <row r="1793" spans="1:27">
      <c r="A1793" s="14"/>
      <c r="B1793" s="2"/>
      <c r="C1793" s="2"/>
      <c r="D1793" s="2"/>
      <c r="E1793" s="2"/>
      <c r="F1793" s="15"/>
      <c r="G1793" s="8"/>
      <c r="H1793" s="8"/>
      <c r="I1793" s="8"/>
      <c r="J1793" s="8"/>
      <c r="K1793" s="10"/>
      <c r="L1793" s="8"/>
      <c r="M1793" s="8"/>
      <c r="N1793" s="8"/>
      <c r="O1793" s="8"/>
      <c r="P1793" s="10"/>
      <c r="Q1793" s="8"/>
      <c r="R1793" s="8"/>
      <c r="S1793" s="8"/>
      <c r="T1793" s="8"/>
      <c r="U1793" s="10"/>
      <c r="V1793" s="8"/>
      <c r="W1793" s="8"/>
      <c r="X1793" s="8"/>
      <c r="Y1793" s="8"/>
      <c r="Z1793" s="10"/>
      <c r="AA1793" s="8"/>
    </row>
    <row r="1794" spans="1:27">
      <c r="A1794" s="14"/>
      <c r="B1794" s="2"/>
      <c r="C1794" s="2"/>
      <c r="D1794" s="2"/>
      <c r="E1794" s="2"/>
      <c r="F1794" s="15"/>
      <c r="G1794" s="8"/>
      <c r="H1794" s="8"/>
      <c r="I1794" s="8"/>
      <c r="J1794" s="8"/>
      <c r="K1794" s="10"/>
      <c r="L1794" s="8"/>
      <c r="M1794" s="8"/>
      <c r="N1794" s="8"/>
      <c r="O1794" s="8"/>
      <c r="P1794" s="10"/>
      <c r="Q1794" s="8"/>
      <c r="R1794" s="8"/>
      <c r="S1794" s="8"/>
      <c r="T1794" s="8"/>
      <c r="U1794" s="10"/>
      <c r="V1794" s="8"/>
      <c r="W1794" s="8"/>
      <c r="X1794" s="8"/>
      <c r="Y1794" s="8"/>
      <c r="Z1794" s="10"/>
      <c r="AA1794" s="8"/>
    </row>
    <row r="1795" spans="1:27">
      <c r="A1795" s="14"/>
      <c r="B1795" s="2"/>
      <c r="C1795" s="2"/>
      <c r="D1795" s="2"/>
      <c r="E1795" s="2"/>
      <c r="F1795" s="15"/>
      <c r="G1795" s="8"/>
      <c r="H1795" s="8"/>
      <c r="I1795" s="8"/>
      <c r="J1795" s="8"/>
      <c r="K1795" s="10"/>
      <c r="L1795" s="8"/>
      <c r="M1795" s="8"/>
      <c r="N1795" s="8"/>
      <c r="O1795" s="8"/>
      <c r="P1795" s="10"/>
      <c r="Q1795" s="8"/>
      <c r="R1795" s="8"/>
      <c r="S1795" s="8"/>
      <c r="T1795" s="8"/>
      <c r="U1795" s="10"/>
      <c r="V1795" s="8"/>
      <c r="W1795" s="8"/>
      <c r="X1795" s="8"/>
      <c r="Y1795" s="8"/>
      <c r="Z1795" s="10"/>
      <c r="AA1795" s="8"/>
    </row>
    <row r="1796" spans="1:27">
      <c r="A1796" s="14"/>
      <c r="B1796" s="2"/>
      <c r="C1796" s="2"/>
      <c r="D1796" s="2"/>
      <c r="E1796" s="2"/>
      <c r="F1796" s="15"/>
      <c r="G1796" s="8"/>
      <c r="H1796" s="8"/>
      <c r="I1796" s="8"/>
      <c r="J1796" s="8"/>
      <c r="K1796" s="10"/>
      <c r="L1796" s="8"/>
      <c r="M1796" s="8"/>
      <c r="N1796" s="8"/>
      <c r="O1796" s="8"/>
      <c r="P1796" s="10"/>
      <c r="Q1796" s="8"/>
      <c r="R1796" s="8"/>
      <c r="S1796" s="8"/>
      <c r="T1796" s="8"/>
      <c r="U1796" s="10"/>
      <c r="V1796" s="8"/>
      <c r="W1796" s="8"/>
      <c r="X1796" s="8"/>
      <c r="Y1796" s="8"/>
      <c r="Z1796" s="10"/>
      <c r="AA1796" s="8"/>
    </row>
    <row r="1797" spans="1:27">
      <c r="A1797" s="14"/>
      <c r="B1797" s="2"/>
      <c r="C1797" s="2"/>
      <c r="D1797" s="2"/>
      <c r="E1797" s="2"/>
      <c r="F1797" s="15"/>
      <c r="G1797" s="9"/>
      <c r="H1797" s="9"/>
      <c r="I1797" s="9"/>
      <c r="J1797" s="9"/>
      <c r="K1797" s="11"/>
      <c r="L1797" s="9"/>
      <c r="M1797" s="9"/>
      <c r="N1797" s="9"/>
      <c r="O1797" s="9"/>
      <c r="P1797" s="11"/>
      <c r="Q1797" s="9"/>
      <c r="R1797" s="9"/>
      <c r="S1797" s="9"/>
      <c r="T1797" s="9"/>
      <c r="U1797" s="11"/>
      <c r="V1797" s="9"/>
      <c r="W1797" s="9"/>
      <c r="X1797" s="9"/>
      <c r="Y1797" s="9"/>
      <c r="Z1797" s="11"/>
      <c r="AA1797" s="9"/>
    </row>
    <row r="1798" spans="1:27">
      <c r="A1798" s="14"/>
      <c r="B1798" s="2"/>
      <c r="C1798" s="2"/>
      <c r="D1798" s="2"/>
      <c r="E1798" s="2"/>
      <c r="F1798" s="15"/>
      <c r="G1798" s="9"/>
      <c r="H1798" s="9"/>
      <c r="I1798" s="9"/>
      <c r="J1798" s="9"/>
      <c r="K1798" s="11"/>
      <c r="L1798" s="9"/>
      <c r="M1798" s="9"/>
      <c r="N1798" s="9"/>
      <c r="O1798" s="9"/>
      <c r="P1798" s="11"/>
      <c r="Q1798" s="9"/>
      <c r="R1798" s="9"/>
      <c r="S1798" s="9"/>
      <c r="T1798" s="9"/>
      <c r="U1798" s="11"/>
      <c r="V1798" s="9"/>
      <c r="W1798" s="9"/>
      <c r="X1798" s="9"/>
      <c r="Y1798" s="9"/>
      <c r="Z1798" s="11"/>
      <c r="AA1798" s="9"/>
    </row>
    <row r="1799" spans="1:27">
      <c r="A1799" s="14"/>
      <c r="B1799" s="2"/>
      <c r="C1799" s="2"/>
      <c r="D1799" s="2"/>
      <c r="E1799" s="2"/>
      <c r="F1799" s="15"/>
      <c r="G1799" s="9"/>
      <c r="H1799" s="9"/>
      <c r="I1799" s="9"/>
      <c r="J1799" s="9"/>
      <c r="K1799" s="11"/>
      <c r="L1799" s="9"/>
      <c r="M1799" s="9"/>
      <c r="N1799" s="9"/>
      <c r="O1799" s="9"/>
      <c r="P1799" s="11"/>
      <c r="Q1799" s="9"/>
      <c r="R1799" s="9"/>
      <c r="S1799" s="9"/>
      <c r="T1799" s="9"/>
      <c r="U1799" s="11"/>
      <c r="V1799" s="9"/>
      <c r="W1799" s="9"/>
      <c r="X1799" s="9"/>
      <c r="Y1799" s="9"/>
      <c r="Z1799" s="11"/>
      <c r="AA1799" s="9"/>
    </row>
    <row r="1800" spans="1:27">
      <c r="A1800" s="14"/>
      <c r="B1800" s="2"/>
      <c r="C1800" s="2"/>
      <c r="D1800" s="2"/>
      <c r="E1800" s="2"/>
      <c r="F1800" s="15"/>
      <c r="G1800" s="9"/>
      <c r="H1800" s="9"/>
      <c r="I1800" s="9"/>
      <c r="J1800" s="9"/>
      <c r="K1800" s="11"/>
      <c r="L1800" s="9"/>
      <c r="M1800" s="9"/>
      <c r="N1800" s="9"/>
      <c r="O1800" s="9"/>
      <c r="P1800" s="11"/>
      <c r="Q1800" s="9"/>
      <c r="R1800" s="9"/>
      <c r="S1800" s="9"/>
      <c r="T1800" s="9"/>
      <c r="U1800" s="11"/>
      <c r="V1800" s="9"/>
      <c r="W1800" s="9"/>
      <c r="X1800" s="9"/>
      <c r="Y1800" s="9"/>
      <c r="Z1800" s="11"/>
      <c r="AA1800" s="9"/>
    </row>
    <row r="1801" spans="1:27">
      <c r="A1801" s="14"/>
      <c r="B1801" s="2"/>
      <c r="C1801" s="2"/>
      <c r="D1801" s="2"/>
      <c r="E1801" s="2"/>
      <c r="F1801" s="15"/>
      <c r="G1801" s="9"/>
      <c r="H1801" s="9"/>
      <c r="I1801" s="9"/>
      <c r="J1801" s="9"/>
      <c r="K1801" s="11"/>
      <c r="L1801" s="9"/>
      <c r="M1801" s="9"/>
      <c r="N1801" s="9"/>
      <c r="O1801" s="9"/>
      <c r="P1801" s="11"/>
      <c r="Q1801" s="9"/>
      <c r="R1801" s="9"/>
      <c r="S1801" s="9"/>
      <c r="T1801" s="9"/>
      <c r="U1801" s="11"/>
      <c r="V1801" s="9"/>
      <c r="W1801" s="9"/>
      <c r="X1801" s="9"/>
      <c r="Y1801" s="9"/>
      <c r="Z1801" s="11"/>
      <c r="AA1801" s="9"/>
    </row>
    <row r="1802" spans="1:27">
      <c r="A1802" s="14"/>
      <c r="B1802" s="2"/>
      <c r="C1802" s="2"/>
      <c r="D1802" s="2"/>
      <c r="E1802" s="2"/>
      <c r="F1802" s="15"/>
      <c r="G1802" s="8"/>
      <c r="H1802" s="8"/>
      <c r="I1802" s="8"/>
      <c r="J1802" s="8"/>
      <c r="K1802" s="10"/>
      <c r="L1802" s="8"/>
      <c r="M1802" s="8"/>
      <c r="N1802" s="8"/>
      <c r="O1802" s="8"/>
      <c r="P1802" s="10"/>
      <c r="Q1802" s="8"/>
      <c r="R1802" s="8"/>
      <c r="S1802" s="8"/>
      <c r="T1802" s="8"/>
      <c r="U1802" s="10"/>
      <c r="V1802" s="8"/>
      <c r="W1802" s="8"/>
      <c r="X1802" s="8"/>
      <c r="Y1802" s="8"/>
      <c r="Z1802" s="10"/>
      <c r="AA1802" s="8"/>
    </row>
    <row r="1803" spans="1:27">
      <c r="A1803" s="14"/>
      <c r="B1803" s="2"/>
      <c r="C1803" s="2"/>
      <c r="D1803" s="2"/>
      <c r="E1803" s="2"/>
      <c r="F1803" s="15"/>
      <c r="G1803" s="8"/>
      <c r="H1803" s="8"/>
      <c r="I1803" s="8"/>
      <c r="J1803" s="8"/>
      <c r="K1803" s="10"/>
      <c r="L1803" s="8"/>
      <c r="M1803" s="8"/>
      <c r="N1803" s="8"/>
      <c r="O1803" s="8"/>
      <c r="P1803" s="10"/>
      <c r="Q1803" s="8"/>
      <c r="R1803" s="8"/>
      <c r="S1803" s="8"/>
      <c r="T1803" s="8"/>
      <c r="U1803" s="10"/>
      <c r="V1803" s="8"/>
      <c r="W1803" s="8"/>
      <c r="X1803" s="8"/>
      <c r="Y1803" s="8"/>
      <c r="Z1803" s="10"/>
      <c r="AA1803" s="8"/>
    </row>
    <row r="1804" spans="1:27">
      <c r="A1804" s="14"/>
      <c r="B1804" s="2"/>
      <c r="C1804" s="2"/>
      <c r="D1804" s="2"/>
      <c r="E1804" s="2"/>
      <c r="F1804" s="15"/>
      <c r="G1804" s="8"/>
      <c r="H1804" s="8"/>
      <c r="I1804" s="8"/>
      <c r="J1804" s="8"/>
      <c r="K1804" s="10"/>
      <c r="L1804" s="8"/>
      <c r="M1804" s="8"/>
      <c r="N1804" s="8"/>
      <c r="O1804" s="8"/>
      <c r="P1804" s="10"/>
      <c r="Q1804" s="8"/>
      <c r="R1804" s="8"/>
      <c r="S1804" s="8"/>
      <c r="T1804" s="8"/>
      <c r="U1804" s="10"/>
      <c r="V1804" s="8"/>
      <c r="W1804" s="8"/>
      <c r="X1804" s="8"/>
      <c r="Y1804" s="8"/>
      <c r="Z1804" s="10"/>
      <c r="AA1804" s="8"/>
    </row>
    <row r="1805" spans="1:27">
      <c r="A1805" s="14"/>
      <c r="B1805" s="2"/>
      <c r="C1805" s="2"/>
      <c r="D1805" s="2"/>
      <c r="E1805" s="2"/>
      <c r="F1805" s="15"/>
      <c r="G1805" s="8"/>
      <c r="H1805" s="8"/>
      <c r="I1805" s="8"/>
      <c r="J1805" s="8"/>
      <c r="K1805" s="10"/>
      <c r="L1805" s="8"/>
      <c r="M1805" s="8"/>
      <c r="N1805" s="8"/>
      <c r="O1805" s="8"/>
      <c r="P1805" s="10"/>
      <c r="Q1805" s="8"/>
      <c r="R1805" s="8"/>
      <c r="S1805" s="8"/>
      <c r="T1805" s="8"/>
      <c r="U1805" s="10"/>
      <c r="V1805" s="8"/>
      <c r="W1805" s="8"/>
      <c r="X1805" s="8"/>
      <c r="Y1805" s="8"/>
      <c r="Z1805" s="10"/>
      <c r="AA1805" s="8"/>
    </row>
    <row r="1806" spans="1:27">
      <c r="A1806" s="14"/>
      <c r="B1806" s="2"/>
      <c r="C1806" s="2"/>
      <c r="D1806" s="2"/>
      <c r="E1806" s="2"/>
      <c r="F1806" s="15"/>
      <c r="G1806" s="8"/>
      <c r="H1806" s="8"/>
      <c r="I1806" s="8"/>
      <c r="J1806" s="8"/>
      <c r="K1806" s="10"/>
      <c r="L1806" s="8"/>
      <c r="M1806" s="8"/>
      <c r="N1806" s="8"/>
      <c r="O1806" s="8"/>
      <c r="P1806" s="10"/>
      <c r="Q1806" s="8"/>
      <c r="R1806" s="8"/>
      <c r="S1806" s="8"/>
      <c r="T1806" s="8"/>
      <c r="U1806" s="10"/>
      <c r="V1806" s="8"/>
      <c r="W1806" s="8"/>
      <c r="X1806" s="8"/>
      <c r="Y1806" s="8"/>
      <c r="Z1806" s="10"/>
      <c r="AA1806" s="8"/>
    </row>
    <row r="1807" spans="1:27">
      <c r="A1807" s="14"/>
      <c r="B1807" s="2"/>
      <c r="C1807" s="2"/>
      <c r="D1807" s="2"/>
      <c r="E1807" s="2"/>
      <c r="F1807" s="15"/>
      <c r="G1807" s="9"/>
      <c r="H1807" s="9"/>
      <c r="I1807" s="9"/>
      <c r="J1807" s="9"/>
      <c r="K1807" s="11"/>
      <c r="L1807" s="9"/>
      <c r="M1807" s="9"/>
      <c r="N1807" s="9"/>
      <c r="O1807" s="9"/>
      <c r="P1807" s="11"/>
      <c r="Q1807" s="9"/>
      <c r="R1807" s="9"/>
      <c r="S1807" s="9"/>
      <c r="T1807" s="9"/>
      <c r="U1807" s="11"/>
      <c r="V1807" s="9"/>
      <c r="W1807" s="9"/>
      <c r="X1807" s="9"/>
      <c r="Y1807" s="9"/>
      <c r="Z1807" s="11"/>
      <c r="AA1807" s="9"/>
    </row>
    <row r="1808" spans="1:27">
      <c r="A1808" s="14"/>
      <c r="B1808" s="2"/>
      <c r="C1808" s="2"/>
      <c r="D1808" s="2"/>
      <c r="E1808" s="2"/>
      <c r="F1808" s="15"/>
      <c r="G1808" s="9"/>
      <c r="H1808" s="9"/>
      <c r="I1808" s="9"/>
      <c r="J1808" s="9"/>
      <c r="K1808" s="11"/>
      <c r="L1808" s="9"/>
      <c r="M1808" s="9"/>
      <c r="N1808" s="9"/>
      <c r="O1808" s="9"/>
      <c r="P1808" s="11"/>
      <c r="Q1808" s="9"/>
      <c r="R1808" s="9"/>
      <c r="S1808" s="9"/>
      <c r="T1808" s="9"/>
      <c r="U1808" s="11"/>
      <c r="V1808" s="9"/>
      <c r="W1808" s="9"/>
      <c r="X1808" s="9"/>
      <c r="Y1808" s="9"/>
      <c r="Z1808" s="11"/>
      <c r="AA1808" s="9"/>
    </row>
    <row r="1809" spans="1:27">
      <c r="A1809" s="14"/>
      <c r="B1809" s="2"/>
      <c r="C1809" s="2"/>
      <c r="D1809" s="2"/>
      <c r="E1809" s="2"/>
      <c r="F1809" s="15"/>
      <c r="G1809" s="9"/>
      <c r="H1809" s="9"/>
      <c r="I1809" s="9"/>
      <c r="J1809" s="9"/>
      <c r="K1809" s="11"/>
      <c r="L1809" s="9"/>
      <c r="M1809" s="9"/>
      <c r="N1809" s="9"/>
      <c r="O1809" s="9"/>
      <c r="P1809" s="11"/>
      <c r="Q1809" s="9"/>
      <c r="R1809" s="9"/>
      <c r="S1809" s="9"/>
      <c r="T1809" s="9"/>
      <c r="U1809" s="11"/>
      <c r="V1809" s="9"/>
      <c r="W1809" s="9"/>
      <c r="X1809" s="9"/>
      <c r="Y1809" s="9"/>
      <c r="Z1809" s="11"/>
      <c r="AA1809" s="9"/>
    </row>
    <row r="1810" spans="1:27">
      <c r="A1810" s="14"/>
      <c r="B1810" s="2"/>
      <c r="C1810" s="2"/>
      <c r="D1810" s="2"/>
      <c r="E1810" s="2"/>
      <c r="F1810" s="15"/>
      <c r="G1810" s="9"/>
      <c r="H1810" s="9"/>
      <c r="I1810" s="9"/>
      <c r="J1810" s="9"/>
      <c r="K1810" s="11"/>
      <c r="L1810" s="9"/>
      <c r="M1810" s="9"/>
      <c r="N1810" s="9"/>
      <c r="O1810" s="9"/>
      <c r="P1810" s="11"/>
      <c r="Q1810" s="9"/>
      <c r="R1810" s="9"/>
      <c r="S1810" s="9"/>
      <c r="T1810" s="9"/>
      <c r="U1810" s="11"/>
      <c r="V1810" s="9"/>
      <c r="W1810" s="9"/>
      <c r="X1810" s="9"/>
      <c r="Y1810" s="9"/>
      <c r="Z1810" s="11"/>
      <c r="AA1810" s="9"/>
    </row>
    <row r="1811" spans="1:27">
      <c r="A1811" s="14"/>
      <c r="B1811" s="2"/>
      <c r="C1811" s="2"/>
      <c r="D1811" s="2"/>
      <c r="E1811" s="2"/>
      <c r="F1811" s="15"/>
      <c r="G1811" s="9"/>
      <c r="H1811" s="9"/>
      <c r="I1811" s="9"/>
      <c r="J1811" s="9"/>
      <c r="K1811" s="11"/>
      <c r="L1811" s="9"/>
      <c r="M1811" s="9"/>
      <c r="N1811" s="9"/>
      <c r="O1811" s="9"/>
      <c r="P1811" s="11"/>
      <c r="Q1811" s="9"/>
      <c r="R1811" s="9"/>
      <c r="S1811" s="9"/>
      <c r="T1811" s="9"/>
      <c r="U1811" s="11"/>
      <c r="V1811" s="9"/>
      <c r="W1811" s="9"/>
      <c r="X1811" s="9"/>
      <c r="Y1811" s="9"/>
      <c r="Z1811" s="11"/>
      <c r="AA1811" s="9"/>
    </row>
    <row r="1812" spans="1:27">
      <c r="A1812" s="14"/>
      <c r="B1812" s="2"/>
      <c r="C1812" s="2"/>
      <c r="D1812" s="2"/>
      <c r="E1812" s="2"/>
      <c r="F1812" s="15"/>
      <c r="G1812" s="8"/>
      <c r="H1812" s="8"/>
      <c r="I1812" s="8"/>
      <c r="J1812" s="8"/>
      <c r="K1812" s="10"/>
      <c r="L1812" s="8"/>
      <c r="M1812" s="8"/>
      <c r="N1812" s="8"/>
      <c r="O1812" s="8"/>
      <c r="P1812" s="10"/>
      <c r="Q1812" s="8"/>
      <c r="R1812" s="8"/>
      <c r="S1812" s="8"/>
      <c r="T1812" s="8"/>
      <c r="U1812" s="10"/>
      <c r="V1812" s="8"/>
      <c r="W1812" s="8"/>
      <c r="X1812" s="8"/>
      <c r="Y1812" s="8"/>
      <c r="Z1812" s="10"/>
      <c r="AA1812" s="8"/>
    </row>
    <row r="1813" spans="1:27">
      <c r="A1813" s="14"/>
      <c r="B1813" s="2"/>
      <c r="C1813" s="2"/>
      <c r="D1813" s="2"/>
      <c r="E1813" s="2"/>
      <c r="F1813" s="15"/>
      <c r="G1813" s="8"/>
      <c r="H1813" s="8"/>
      <c r="I1813" s="8"/>
      <c r="J1813" s="8"/>
      <c r="K1813" s="10"/>
      <c r="L1813" s="8"/>
      <c r="M1813" s="8"/>
      <c r="N1813" s="8"/>
      <c r="O1813" s="8"/>
      <c r="P1813" s="10"/>
      <c r="Q1813" s="8"/>
      <c r="R1813" s="8"/>
      <c r="S1813" s="8"/>
      <c r="T1813" s="8"/>
      <c r="U1813" s="10"/>
      <c r="V1813" s="8"/>
      <c r="W1813" s="8"/>
      <c r="X1813" s="8"/>
      <c r="Y1813" s="8"/>
      <c r="Z1813" s="10"/>
      <c r="AA1813" s="8"/>
    </row>
    <row r="1814" spans="1:27">
      <c r="A1814" s="14"/>
      <c r="B1814" s="2"/>
      <c r="C1814" s="2"/>
      <c r="D1814" s="2"/>
      <c r="E1814" s="2"/>
      <c r="F1814" s="15"/>
      <c r="G1814" s="8"/>
      <c r="H1814" s="8"/>
      <c r="I1814" s="8"/>
      <c r="J1814" s="8"/>
      <c r="K1814" s="10"/>
      <c r="L1814" s="8"/>
      <c r="M1814" s="8"/>
      <c r="N1814" s="8"/>
      <c r="O1814" s="8"/>
      <c r="P1814" s="10"/>
      <c r="Q1814" s="8"/>
      <c r="R1814" s="8"/>
      <c r="S1814" s="8"/>
      <c r="T1814" s="8"/>
      <c r="U1814" s="10"/>
      <c r="V1814" s="8"/>
      <c r="W1814" s="8"/>
      <c r="X1814" s="8"/>
      <c r="Y1814" s="8"/>
      <c r="Z1814" s="10"/>
      <c r="AA1814" s="8"/>
    </row>
    <row r="1815" spans="1:27">
      <c r="A1815" s="14"/>
      <c r="B1815" s="2"/>
      <c r="C1815" s="2"/>
      <c r="D1815" s="2"/>
      <c r="E1815" s="2"/>
      <c r="F1815" s="15"/>
      <c r="G1815" s="8"/>
      <c r="H1815" s="8"/>
      <c r="I1815" s="8"/>
      <c r="J1815" s="8"/>
      <c r="K1815" s="10"/>
      <c r="L1815" s="8"/>
      <c r="M1815" s="8"/>
      <c r="N1815" s="8"/>
      <c r="O1815" s="8"/>
      <c r="P1815" s="10"/>
      <c r="Q1815" s="8"/>
      <c r="R1815" s="8"/>
      <c r="S1815" s="8"/>
      <c r="T1815" s="8"/>
      <c r="U1815" s="10"/>
      <c r="V1815" s="8"/>
      <c r="W1815" s="8"/>
      <c r="X1815" s="8"/>
      <c r="Y1815" s="8"/>
      <c r="Z1815" s="10"/>
      <c r="AA1815" s="8"/>
    </row>
    <row r="1816" spans="1:27">
      <c r="A1816" s="14"/>
      <c r="B1816" s="2"/>
      <c r="C1816" s="2"/>
      <c r="D1816" s="2"/>
      <c r="E1816" s="2"/>
      <c r="F1816" s="15"/>
      <c r="G1816" s="8"/>
      <c r="H1816" s="8"/>
      <c r="I1816" s="8"/>
      <c r="J1816" s="8"/>
      <c r="K1816" s="10"/>
      <c r="L1816" s="8"/>
      <c r="M1816" s="8"/>
      <c r="N1816" s="8"/>
      <c r="O1816" s="8"/>
      <c r="P1816" s="10"/>
      <c r="Q1816" s="8"/>
      <c r="R1816" s="8"/>
      <c r="S1816" s="8"/>
      <c r="T1816" s="8"/>
      <c r="U1816" s="10"/>
      <c r="V1816" s="8"/>
      <c r="W1816" s="8"/>
      <c r="X1816" s="8"/>
      <c r="Y1816" s="8"/>
      <c r="Z1816" s="10"/>
      <c r="AA1816" s="8"/>
    </row>
    <row r="1817" spans="1:27">
      <c r="A1817" s="14"/>
      <c r="B1817" s="2"/>
      <c r="C1817" s="2"/>
      <c r="D1817" s="2"/>
      <c r="E1817" s="2"/>
      <c r="F1817" s="15"/>
      <c r="G1817" s="9"/>
      <c r="H1817" s="9"/>
      <c r="I1817" s="9"/>
      <c r="J1817" s="9"/>
      <c r="K1817" s="11"/>
      <c r="L1817" s="9"/>
      <c r="M1817" s="9"/>
      <c r="N1817" s="9"/>
      <c r="O1817" s="9"/>
      <c r="P1817" s="11"/>
      <c r="Q1817" s="9"/>
      <c r="R1817" s="9"/>
      <c r="S1817" s="9"/>
      <c r="T1817" s="9"/>
      <c r="U1817" s="11"/>
      <c r="V1817" s="9"/>
      <c r="W1817" s="9"/>
      <c r="X1817" s="9"/>
      <c r="Y1817" s="9"/>
      <c r="Z1817" s="11"/>
      <c r="AA1817" s="9"/>
    </row>
    <row r="1818" spans="1:27">
      <c r="A1818" s="14"/>
      <c r="B1818" s="2"/>
      <c r="C1818" s="2"/>
      <c r="D1818" s="2"/>
      <c r="E1818" s="2"/>
      <c r="F1818" s="15"/>
      <c r="G1818" s="9"/>
      <c r="H1818" s="9"/>
      <c r="I1818" s="9"/>
      <c r="J1818" s="9"/>
      <c r="K1818" s="11"/>
      <c r="L1818" s="9"/>
      <c r="M1818" s="9"/>
      <c r="N1818" s="9"/>
      <c r="O1818" s="9"/>
      <c r="P1818" s="11"/>
      <c r="Q1818" s="9"/>
      <c r="R1818" s="9"/>
      <c r="S1818" s="9"/>
      <c r="T1818" s="9"/>
      <c r="U1818" s="11"/>
      <c r="V1818" s="9"/>
      <c r="W1818" s="9"/>
      <c r="X1818" s="9"/>
      <c r="Y1818" s="9"/>
      <c r="Z1818" s="11"/>
      <c r="AA1818" s="9"/>
    </row>
    <row r="1819" spans="1:27">
      <c r="A1819" s="14"/>
      <c r="B1819" s="2"/>
      <c r="C1819" s="2"/>
      <c r="D1819" s="2"/>
      <c r="E1819" s="2"/>
      <c r="F1819" s="15"/>
      <c r="G1819" s="9"/>
      <c r="H1819" s="9"/>
      <c r="I1819" s="9"/>
      <c r="J1819" s="9"/>
      <c r="K1819" s="11"/>
      <c r="L1819" s="9"/>
      <c r="M1819" s="9"/>
      <c r="N1819" s="9"/>
      <c r="O1819" s="9"/>
      <c r="P1819" s="11"/>
      <c r="Q1819" s="9"/>
      <c r="R1819" s="9"/>
      <c r="S1819" s="9"/>
      <c r="T1819" s="9"/>
      <c r="U1819" s="11"/>
      <c r="V1819" s="9"/>
      <c r="W1819" s="9"/>
      <c r="X1819" s="9"/>
      <c r="Y1819" s="9"/>
      <c r="Z1819" s="11"/>
      <c r="AA1819" s="9"/>
    </row>
    <row r="1820" spans="1:27">
      <c r="A1820" s="14"/>
      <c r="B1820" s="2"/>
      <c r="C1820" s="2"/>
      <c r="D1820" s="2"/>
      <c r="E1820" s="2"/>
      <c r="F1820" s="15"/>
      <c r="G1820" s="9"/>
      <c r="H1820" s="9"/>
      <c r="I1820" s="9"/>
      <c r="J1820" s="9"/>
      <c r="K1820" s="11"/>
      <c r="L1820" s="9"/>
      <c r="M1820" s="9"/>
      <c r="N1820" s="9"/>
      <c r="O1820" s="9"/>
      <c r="P1820" s="11"/>
      <c r="Q1820" s="9"/>
      <c r="R1820" s="9"/>
      <c r="S1820" s="9"/>
      <c r="T1820" s="9"/>
      <c r="U1820" s="11"/>
      <c r="V1820" s="9"/>
      <c r="W1820" s="9"/>
      <c r="X1820" s="9"/>
      <c r="Y1820" s="9"/>
      <c r="Z1820" s="11"/>
      <c r="AA1820" s="9"/>
    </row>
    <row r="1821" spans="1:27">
      <c r="A1821" s="14"/>
      <c r="B1821" s="2"/>
      <c r="C1821" s="2"/>
      <c r="D1821" s="2"/>
      <c r="E1821" s="2"/>
      <c r="F1821" s="15"/>
      <c r="G1821" s="9"/>
      <c r="H1821" s="9"/>
      <c r="I1821" s="9"/>
      <c r="J1821" s="9"/>
      <c r="K1821" s="11"/>
      <c r="L1821" s="9"/>
      <c r="M1821" s="9"/>
      <c r="N1821" s="9"/>
      <c r="O1821" s="9"/>
      <c r="P1821" s="11"/>
      <c r="Q1821" s="9"/>
      <c r="R1821" s="9"/>
      <c r="S1821" s="9"/>
      <c r="T1821" s="9"/>
      <c r="U1821" s="11"/>
      <c r="V1821" s="9"/>
      <c r="W1821" s="9"/>
      <c r="X1821" s="9"/>
      <c r="Y1821" s="9"/>
      <c r="Z1821" s="11"/>
      <c r="AA1821" s="9"/>
    </row>
    <row r="1822" spans="1:27">
      <c r="A1822" s="14"/>
      <c r="B1822" s="2"/>
      <c r="C1822" s="2"/>
      <c r="D1822" s="2"/>
      <c r="E1822" s="2"/>
      <c r="F1822" s="15"/>
      <c r="G1822" s="8"/>
      <c r="H1822" s="8"/>
      <c r="I1822" s="8"/>
      <c r="J1822" s="8"/>
      <c r="K1822" s="10"/>
      <c r="L1822" s="8"/>
      <c r="M1822" s="8"/>
      <c r="N1822" s="8"/>
      <c r="O1822" s="8"/>
      <c r="P1822" s="10"/>
      <c r="Q1822" s="8"/>
      <c r="R1822" s="8"/>
      <c r="S1822" s="8"/>
      <c r="T1822" s="8"/>
      <c r="U1822" s="10"/>
      <c r="V1822" s="8"/>
      <c r="W1822" s="8"/>
      <c r="X1822" s="8"/>
      <c r="Y1822" s="8"/>
      <c r="Z1822" s="10"/>
      <c r="AA1822" s="8"/>
    </row>
    <row r="1823" spans="1:27">
      <c r="A1823" s="14"/>
      <c r="B1823" s="2"/>
      <c r="C1823" s="2"/>
      <c r="D1823" s="2"/>
      <c r="E1823" s="2"/>
      <c r="F1823" s="15"/>
      <c r="G1823" s="8"/>
      <c r="H1823" s="8"/>
      <c r="I1823" s="8"/>
      <c r="J1823" s="8"/>
      <c r="K1823" s="10"/>
      <c r="L1823" s="8"/>
      <c r="M1823" s="8"/>
      <c r="N1823" s="8"/>
      <c r="O1823" s="8"/>
      <c r="P1823" s="10"/>
      <c r="Q1823" s="8"/>
      <c r="R1823" s="8"/>
      <c r="S1823" s="8"/>
      <c r="T1823" s="8"/>
      <c r="U1823" s="10"/>
      <c r="V1823" s="8"/>
      <c r="W1823" s="8"/>
      <c r="X1823" s="8"/>
      <c r="Y1823" s="8"/>
      <c r="Z1823" s="10"/>
      <c r="AA1823" s="8"/>
    </row>
    <row r="1824" spans="1:27">
      <c r="A1824" s="14"/>
      <c r="B1824" s="2"/>
      <c r="C1824" s="2"/>
      <c r="D1824" s="2"/>
      <c r="E1824" s="2"/>
      <c r="F1824" s="15"/>
      <c r="G1824" s="8"/>
      <c r="H1824" s="8"/>
      <c r="I1824" s="8"/>
      <c r="J1824" s="8"/>
      <c r="K1824" s="10"/>
      <c r="L1824" s="8"/>
      <c r="M1824" s="8"/>
      <c r="N1824" s="8"/>
      <c r="O1824" s="8"/>
      <c r="P1824" s="10"/>
      <c r="Q1824" s="8"/>
      <c r="R1824" s="8"/>
      <c r="S1824" s="8"/>
      <c r="T1824" s="8"/>
      <c r="U1824" s="10"/>
      <c r="V1824" s="8"/>
      <c r="W1824" s="8"/>
      <c r="X1824" s="8"/>
      <c r="Y1824" s="8"/>
      <c r="Z1824" s="10"/>
      <c r="AA1824" s="8"/>
    </row>
    <row r="1825" spans="1:27">
      <c r="A1825" s="14"/>
      <c r="B1825" s="2"/>
      <c r="C1825" s="2"/>
      <c r="D1825" s="2"/>
      <c r="E1825" s="2"/>
      <c r="F1825" s="15"/>
      <c r="G1825" s="8"/>
      <c r="H1825" s="8"/>
      <c r="I1825" s="8"/>
      <c r="J1825" s="8"/>
      <c r="K1825" s="10"/>
      <c r="L1825" s="8"/>
      <c r="M1825" s="8"/>
      <c r="N1825" s="8"/>
      <c r="O1825" s="8"/>
      <c r="P1825" s="10"/>
      <c r="Q1825" s="8"/>
      <c r="R1825" s="8"/>
      <c r="S1825" s="8"/>
      <c r="T1825" s="8"/>
      <c r="U1825" s="10"/>
      <c r="V1825" s="8"/>
      <c r="W1825" s="8"/>
      <c r="X1825" s="8"/>
      <c r="Y1825" s="8"/>
      <c r="Z1825" s="10"/>
      <c r="AA1825" s="8"/>
    </row>
    <row r="1826" spans="1:27">
      <c r="A1826" s="14"/>
      <c r="B1826" s="2"/>
      <c r="C1826" s="2"/>
      <c r="D1826" s="2"/>
      <c r="E1826" s="2"/>
      <c r="F1826" s="15"/>
      <c r="G1826" s="8"/>
      <c r="H1826" s="8"/>
      <c r="I1826" s="8"/>
      <c r="J1826" s="8"/>
      <c r="K1826" s="10"/>
      <c r="L1826" s="8"/>
      <c r="M1826" s="8"/>
      <c r="N1826" s="8"/>
      <c r="O1826" s="8"/>
      <c r="P1826" s="10"/>
      <c r="Q1826" s="8"/>
      <c r="R1826" s="8"/>
      <c r="S1826" s="8"/>
      <c r="T1826" s="8"/>
      <c r="U1826" s="10"/>
      <c r="V1826" s="8"/>
      <c r="W1826" s="8"/>
      <c r="X1826" s="8"/>
      <c r="Y1826" s="8"/>
      <c r="Z1826" s="10"/>
      <c r="AA1826" s="8"/>
    </row>
    <row r="1827" spans="1:27">
      <c r="A1827" s="14"/>
      <c r="B1827" s="2"/>
      <c r="C1827" s="2"/>
      <c r="D1827" s="2"/>
      <c r="E1827" s="2"/>
      <c r="F1827" s="15"/>
      <c r="G1827" s="9"/>
      <c r="H1827" s="9"/>
      <c r="I1827" s="9"/>
      <c r="J1827" s="9"/>
      <c r="K1827" s="11"/>
      <c r="L1827" s="9"/>
      <c r="M1827" s="9"/>
      <c r="N1827" s="9"/>
      <c r="O1827" s="9"/>
      <c r="P1827" s="11"/>
      <c r="Q1827" s="9"/>
      <c r="R1827" s="9"/>
      <c r="S1827" s="9"/>
      <c r="T1827" s="9"/>
      <c r="U1827" s="11"/>
      <c r="V1827" s="9"/>
      <c r="W1827" s="9"/>
      <c r="X1827" s="9"/>
      <c r="Y1827" s="9"/>
      <c r="Z1827" s="11"/>
      <c r="AA1827" s="9"/>
    </row>
    <row r="1828" spans="1:27">
      <c r="A1828" s="14"/>
      <c r="B1828" s="2"/>
      <c r="C1828" s="2"/>
      <c r="D1828" s="2"/>
      <c r="E1828" s="2"/>
      <c r="F1828" s="15"/>
      <c r="G1828" s="9"/>
      <c r="H1828" s="9"/>
      <c r="I1828" s="9"/>
      <c r="J1828" s="9"/>
      <c r="K1828" s="11"/>
      <c r="L1828" s="9"/>
      <c r="M1828" s="9"/>
      <c r="N1828" s="9"/>
      <c r="O1828" s="9"/>
      <c r="P1828" s="11"/>
      <c r="Q1828" s="9"/>
      <c r="R1828" s="9"/>
      <c r="S1828" s="9"/>
      <c r="T1828" s="9"/>
      <c r="U1828" s="11"/>
      <c r="V1828" s="9"/>
      <c r="W1828" s="9"/>
      <c r="X1828" s="9"/>
      <c r="Y1828" s="9"/>
      <c r="Z1828" s="11"/>
      <c r="AA1828" s="9"/>
    </row>
    <row r="1829" spans="1:27">
      <c r="A1829" s="14"/>
      <c r="B1829" s="2"/>
      <c r="C1829" s="2"/>
      <c r="D1829" s="2"/>
      <c r="E1829" s="2"/>
      <c r="F1829" s="15"/>
      <c r="G1829" s="9"/>
      <c r="H1829" s="9"/>
      <c r="I1829" s="9"/>
      <c r="J1829" s="9"/>
      <c r="K1829" s="11"/>
      <c r="L1829" s="9"/>
      <c r="M1829" s="9"/>
      <c r="N1829" s="9"/>
      <c r="O1829" s="9"/>
      <c r="P1829" s="11"/>
      <c r="Q1829" s="9"/>
      <c r="R1829" s="9"/>
      <c r="S1829" s="9"/>
      <c r="T1829" s="9"/>
      <c r="U1829" s="11"/>
      <c r="V1829" s="9"/>
      <c r="W1829" s="9"/>
      <c r="X1829" s="9"/>
      <c r="Y1829" s="9"/>
      <c r="Z1829" s="11"/>
      <c r="AA1829" s="9"/>
    </row>
    <row r="1830" spans="1:27">
      <c r="A1830" s="14"/>
      <c r="B1830" s="2"/>
      <c r="C1830" s="2"/>
      <c r="D1830" s="2"/>
      <c r="E1830" s="2"/>
      <c r="F1830" s="15"/>
      <c r="G1830" s="9"/>
      <c r="H1830" s="9"/>
      <c r="I1830" s="9"/>
      <c r="J1830" s="9"/>
      <c r="K1830" s="11"/>
      <c r="L1830" s="9"/>
      <c r="M1830" s="9"/>
      <c r="N1830" s="9"/>
      <c r="O1830" s="9"/>
      <c r="P1830" s="11"/>
      <c r="Q1830" s="9"/>
      <c r="R1830" s="9"/>
      <c r="S1830" s="9"/>
      <c r="T1830" s="9"/>
      <c r="U1830" s="11"/>
      <c r="V1830" s="9"/>
      <c r="W1830" s="9"/>
      <c r="X1830" s="9"/>
      <c r="Y1830" s="9"/>
      <c r="Z1830" s="11"/>
      <c r="AA1830" s="9"/>
    </row>
    <row r="1831" spans="1:27">
      <c r="A1831" s="14"/>
      <c r="B1831" s="2"/>
      <c r="C1831" s="2"/>
      <c r="D1831" s="2"/>
      <c r="E1831" s="2"/>
      <c r="F1831" s="15"/>
      <c r="G1831" s="9"/>
      <c r="H1831" s="9"/>
      <c r="I1831" s="9"/>
      <c r="J1831" s="9"/>
      <c r="K1831" s="11"/>
      <c r="L1831" s="9"/>
      <c r="M1831" s="9"/>
      <c r="N1831" s="9"/>
      <c r="O1831" s="9"/>
      <c r="P1831" s="11"/>
      <c r="Q1831" s="9"/>
      <c r="R1831" s="9"/>
      <c r="S1831" s="9"/>
      <c r="T1831" s="9"/>
      <c r="U1831" s="11"/>
      <c r="V1831" s="9"/>
      <c r="W1831" s="9"/>
      <c r="X1831" s="9"/>
      <c r="Y1831" s="9"/>
      <c r="Z1831" s="11"/>
      <c r="AA1831" s="9"/>
    </row>
    <row r="1832" spans="1:27">
      <c r="A1832" s="14"/>
      <c r="B1832" s="2"/>
      <c r="C1832" s="2"/>
      <c r="D1832" s="2"/>
      <c r="E1832" s="2"/>
      <c r="F1832" s="15"/>
      <c r="G1832" s="8"/>
      <c r="H1832" s="8"/>
      <c r="I1832" s="8"/>
      <c r="J1832" s="8"/>
      <c r="K1832" s="10"/>
      <c r="L1832" s="8"/>
      <c r="M1832" s="8"/>
      <c r="N1832" s="8"/>
      <c r="O1832" s="8"/>
      <c r="P1832" s="10"/>
      <c r="Q1832" s="8"/>
      <c r="R1832" s="8"/>
      <c r="S1832" s="8"/>
      <c r="T1832" s="8"/>
      <c r="U1832" s="10"/>
      <c r="V1832" s="8"/>
      <c r="W1832" s="8"/>
      <c r="X1832" s="8"/>
      <c r="Y1832" s="8"/>
      <c r="Z1832" s="10"/>
      <c r="AA1832" s="8"/>
    </row>
    <row r="1833" spans="1:27">
      <c r="A1833" s="14"/>
      <c r="B1833" s="2"/>
      <c r="C1833" s="2"/>
      <c r="D1833" s="2"/>
      <c r="E1833" s="2"/>
      <c r="F1833" s="15"/>
      <c r="G1833" s="8"/>
      <c r="H1833" s="8"/>
      <c r="I1833" s="8"/>
      <c r="J1833" s="8"/>
      <c r="K1833" s="10"/>
      <c r="L1833" s="8"/>
      <c r="M1833" s="8"/>
      <c r="N1833" s="8"/>
      <c r="O1833" s="8"/>
      <c r="P1833" s="10"/>
      <c r="Q1833" s="8"/>
      <c r="R1833" s="8"/>
      <c r="S1833" s="8"/>
      <c r="T1833" s="8"/>
      <c r="U1833" s="10"/>
      <c r="V1833" s="8"/>
      <c r="W1833" s="8"/>
      <c r="X1833" s="8"/>
      <c r="Y1833" s="8"/>
      <c r="Z1833" s="10"/>
      <c r="AA1833" s="8"/>
    </row>
    <row r="1834" spans="1:27">
      <c r="A1834" s="14"/>
      <c r="B1834" s="2"/>
      <c r="C1834" s="2"/>
      <c r="D1834" s="2"/>
      <c r="E1834" s="2"/>
      <c r="F1834" s="15"/>
      <c r="G1834" s="8"/>
      <c r="H1834" s="8"/>
      <c r="I1834" s="8"/>
      <c r="J1834" s="8"/>
      <c r="K1834" s="10"/>
      <c r="L1834" s="8"/>
      <c r="M1834" s="8"/>
      <c r="N1834" s="8"/>
      <c r="O1834" s="8"/>
      <c r="P1834" s="10"/>
      <c r="Q1834" s="8"/>
      <c r="R1834" s="8"/>
      <c r="S1834" s="8"/>
      <c r="T1834" s="8"/>
      <c r="U1834" s="10"/>
      <c r="V1834" s="8"/>
      <c r="W1834" s="8"/>
      <c r="X1834" s="8"/>
      <c r="Y1834" s="8"/>
      <c r="Z1834" s="10"/>
      <c r="AA1834" s="8"/>
    </row>
    <row r="1835" spans="1:27">
      <c r="A1835" s="14"/>
      <c r="B1835" s="2"/>
      <c r="C1835" s="2"/>
      <c r="D1835" s="2"/>
      <c r="E1835" s="2"/>
      <c r="F1835" s="15"/>
      <c r="G1835" s="8"/>
      <c r="H1835" s="8"/>
      <c r="I1835" s="8"/>
      <c r="J1835" s="8"/>
      <c r="K1835" s="10"/>
      <c r="L1835" s="8"/>
      <c r="M1835" s="8"/>
      <c r="N1835" s="8"/>
      <c r="O1835" s="8"/>
      <c r="P1835" s="10"/>
      <c r="Q1835" s="8"/>
      <c r="R1835" s="8"/>
      <c r="S1835" s="8"/>
      <c r="T1835" s="8"/>
      <c r="U1835" s="10"/>
      <c r="V1835" s="8"/>
      <c r="W1835" s="8"/>
      <c r="X1835" s="8"/>
      <c r="Y1835" s="8"/>
      <c r="Z1835" s="10"/>
      <c r="AA1835" s="8"/>
    </row>
    <row r="1836" spans="1:27">
      <c r="A1836" s="14"/>
      <c r="B1836" s="2"/>
      <c r="C1836" s="2"/>
      <c r="D1836" s="2"/>
      <c r="E1836" s="2"/>
      <c r="F1836" s="15"/>
      <c r="G1836" s="8"/>
      <c r="H1836" s="8"/>
      <c r="I1836" s="8"/>
      <c r="J1836" s="8"/>
      <c r="K1836" s="10"/>
      <c r="L1836" s="8"/>
      <c r="M1836" s="8"/>
      <c r="N1836" s="8"/>
      <c r="O1836" s="8"/>
      <c r="P1836" s="10"/>
      <c r="Q1836" s="8"/>
      <c r="R1836" s="8"/>
      <c r="S1836" s="8"/>
      <c r="T1836" s="8"/>
      <c r="U1836" s="10"/>
      <c r="V1836" s="8"/>
      <c r="W1836" s="8"/>
      <c r="X1836" s="8"/>
      <c r="Y1836" s="8"/>
      <c r="Z1836" s="10"/>
      <c r="AA1836" s="8"/>
    </row>
    <row r="1837" spans="1:27">
      <c r="A1837" s="14"/>
      <c r="B1837" s="2"/>
      <c r="C1837" s="2"/>
      <c r="D1837" s="2"/>
      <c r="E1837" s="2"/>
      <c r="F1837" s="15"/>
      <c r="G1837" s="9"/>
      <c r="H1837" s="9"/>
      <c r="I1837" s="9"/>
      <c r="J1837" s="9"/>
      <c r="K1837" s="11"/>
      <c r="L1837" s="9"/>
      <c r="M1837" s="9"/>
      <c r="N1837" s="9"/>
      <c r="O1837" s="9"/>
      <c r="P1837" s="11"/>
      <c r="Q1837" s="9"/>
      <c r="R1837" s="9"/>
      <c r="S1837" s="9"/>
      <c r="T1837" s="9"/>
      <c r="U1837" s="11"/>
      <c r="V1837" s="9"/>
      <c r="W1837" s="9"/>
      <c r="X1837" s="9"/>
      <c r="Y1837" s="9"/>
      <c r="Z1837" s="11"/>
      <c r="AA1837" s="9"/>
    </row>
    <row r="1838" spans="1:27">
      <c r="A1838" s="14"/>
      <c r="B1838" s="2"/>
      <c r="C1838" s="2"/>
      <c r="D1838" s="2"/>
      <c r="E1838" s="2"/>
      <c r="F1838" s="15"/>
      <c r="G1838" s="9"/>
      <c r="H1838" s="9"/>
      <c r="I1838" s="9"/>
      <c r="J1838" s="9"/>
      <c r="K1838" s="11"/>
      <c r="L1838" s="9"/>
      <c r="M1838" s="9"/>
      <c r="N1838" s="9"/>
      <c r="O1838" s="9"/>
      <c r="P1838" s="11"/>
      <c r="Q1838" s="9"/>
      <c r="R1838" s="9"/>
      <c r="S1838" s="9"/>
      <c r="T1838" s="9"/>
      <c r="U1838" s="11"/>
      <c r="V1838" s="9"/>
      <c r="W1838" s="9"/>
      <c r="X1838" s="9"/>
      <c r="Y1838" s="9"/>
      <c r="Z1838" s="11"/>
      <c r="AA1838" s="9"/>
    </row>
    <row r="1839" spans="1:27">
      <c r="A1839" s="14"/>
      <c r="B1839" s="2"/>
      <c r="C1839" s="2"/>
      <c r="D1839" s="2"/>
      <c r="E1839" s="2"/>
      <c r="F1839" s="15"/>
      <c r="G1839" s="9"/>
      <c r="H1839" s="9"/>
      <c r="I1839" s="9"/>
      <c r="J1839" s="9"/>
      <c r="K1839" s="11"/>
      <c r="L1839" s="9"/>
      <c r="M1839" s="9"/>
      <c r="N1839" s="9"/>
      <c r="O1839" s="9"/>
      <c r="P1839" s="11"/>
      <c r="Q1839" s="9"/>
      <c r="R1839" s="9"/>
      <c r="S1839" s="9"/>
      <c r="T1839" s="9"/>
      <c r="U1839" s="11"/>
      <c r="V1839" s="9"/>
      <c r="W1839" s="9"/>
      <c r="X1839" s="9"/>
      <c r="Y1839" s="9"/>
      <c r="Z1839" s="11"/>
      <c r="AA1839" s="9"/>
    </row>
    <row r="1840" spans="1:27">
      <c r="A1840" s="14"/>
      <c r="B1840" s="2"/>
      <c r="C1840" s="2"/>
      <c r="D1840" s="2"/>
      <c r="E1840" s="2"/>
      <c r="F1840" s="15"/>
      <c r="G1840" s="9"/>
      <c r="H1840" s="9"/>
      <c r="I1840" s="9"/>
      <c r="J1840" s="9"/>
      <c r="K1840" s="11"/>
      <c r="L1840" s="9"/>
      <c r="M1840" s="9"/>
      <c r="N1840" s="9"/>
      <c r="O1840" s="9"/>
      <c r="P1840" s="11"/>
      <c r="Q1840" s="9"/>
      <c r="R1840" s="9"/>
      <c r="S1840" s="9"/>
      <c r="T1840" s="9"/>
      <c r="U1840" s="11"/>
      <c r="V1840" s="9"/>
      <c r="W1840" s="9"/>
      <c r="X1840" s="9"/>
      <c r="Y1840" s="9"/>
      <c r="Z1840" s="11"/>
      <c r="AA1840" s="9"/>
    </row>
    <row r="1841" spans="1:27">
      <c r="A1841" s="14"/>
      <c r="B1841" s="2"/>
      <c r="C1841" s="2"/>
      <c r="D1841" s="2"/>
      <c r="E1841" s="2"/>
      <c r="F1841" s="15"/>
      <c r="G1841" s="9"/>
      <c r="H1841" s="9"/>
      <c r="I1841" s="9"/>
      <c r="J1841" s="9"/>
      <c r="K1841" s="11"/>
      <c r="L1841" s="9"/>
      <c r="M1841" s="9"/>
      <c r="N1841" s="9"/>
      <c r="O1841" s="9"/>
      <c r="P1841" s="11"/>
      <c r="Q1841" s="9"/>
      <c r="R1841" s="9"/>
      <c r="S1841" s="9"/>
      <c r="T1841" s="9"/>
      <c r="U1841" s="11"/>
      <c r="V1841" s="9"/>
      <c r="W1841" s="9"/>
      <c r="X1841" s="9"/>
      <c r="Y1841" s="9"/>
      <c r="Z1841" s="11"/>
      <c r="AA1841" s="9"/>
    </row>
    <row r="1842" spans="1:27">
      <c r="A1842" s="14"/>
      <c r="B1842" s="2"/>
      <c r="C1842" s="2"/>
      <c r="D1842" s="2"/>
      <c r="E1842" s="2"/>
      <c r="F1842" s="15"/>
      <c r="G1842" s="8"/>
      <c r="H1842" s="8"/>
      <c r="I1842" s="8"/>
      <c r="J1842" s="8"/>
      <c r="K1842" s="10"/>
      <c r="L1842" s="8"/>
      <c r="M1842" s="8"/>
      <c r="N1842" s="8"/>
      <c r="O1842" s="8"/>
      <c r="P1842" s="10"/>
      <c r="Q1842" s="8"/>
      <c r="R1842" s="8"/>
      <c r="S1842" s="8"/>
      <c r="T1842" s="8"/>
      <c r="U1842" s="10"/>
      <c r="V1842" s="8"/>
      <c r="W1842" s="8"/>
      <c r="X1842" s="8"/>
      <c r="Y1842" s="8"/>
      <c r="Z1842" s="10"/>
      <c r="AA1842" s="8"/>
    </row>
    <row r="1843" spans="1:27">
      <c r="A1843" s="14"/>
      <c r="B1843" s="2"/>
      <c r="C1843" s="2"/>
      <c r="D1843" s="2"/>
      <c r="E1843" s="2"/>
      <c r="F1843" s="15"/>
      <c r="G1843" s="8"/>
      <c r="H1843" s="8"/>
      <c r="I1843" s="8"/>
      <c r="J1843" s="8"/>
      <c r="K1843" s="10"/>
      <c r="L1843" s="8"/>
      <c r="M1843" s="8"/>
      <c r="N1843" s="8"/>
      <c r="O1843" s="8"/>
      <c r="P1843" s="10"/>
      <c r="Q1843" s="8"/>
      <c r="R1843" s="8"/>
      <c r="S1843" s="8"/>
      <c r="T1843" s="8"/>
      <c r="U1843" s="10"/>
      <c r="V1843" s="8"/>
      <c r="W1843" s="8"/>
      <c r="X1843" s="8"/>
      <c r="Y1843" s="8"/>
      <c r="Z1843" s="10"/>
      <c r="AA1843" s="8"/>
    </row>
    <row r="1844" spans="1:27">
      <c r="A1844" s="14"/>
      <c r="B1844" s="2"/>
      <c r="C1844" s="2"/>
      <c r="D1844" s="2"/>
      <c r="E1844" s="2"/>
      <c r="F1844" s="15"/>
      <c r="G1844" s="8"/>
      <c r="H1844" s="8"/>
      <c r="I1844" s="8"/>
      <c r="J1844" s="8"/>
      <c r="K1844" s="10"/>
      <c r="L1844" s="8"/>
      <c r="M1844" s="8"/>
      <c r="N1844" s="8"/>
      <c r="O1844" s="8"/>
      <c r="P1844" s="10"/>
      <c r="Q1844" s="8"/>
      <c r="R1844" s="8"/>
      <c r="S1844" s="8"/>
      <c r="T1844" s="8"/>
      <c r="U1844" s="10"/>
      <c r="V1844" s="8"/>
      <c r="W1844" s="8"/>
      <c r="X1844" s="8"/>
      <c r="Y1844" s="8"/>
      <c r="Z1844" s="10"/>
      <c r="AA1844" s="8"/>
    </row>
    <row r="1845" spans="1:27">
      <c r="A1845" s="14"/>
      <c r="B1845" s="2"/>
      <c r="C1845" s="2"/>
      <c r="D1845" s="2"/>
      <c r="E1845" s="2"/>
      <c r="F1845" s="15"/>
      <c r="G1845" s="8"/>
      <c r="H1845" s="8"/>
      <c r="I1845" s="8"/>
      <c r="J1845" s="8"/>
      <c r="K1845" s="10"/>
      <c r="L1845" s="8"/>
      <c r="M1845" s="8"/>
      <c r="N1845" s="8"/>
      <c r="O1845" s="8"/>
      <c r="P1845" s="10"/>
      <c r="Q1845" s="8"/>
      <c r="R1845" s="8"/>
      <c r="S1845" s="8"/>
      <c r="T1845" s="8"/>
      <c r="U1845" s="10"/>
      <c r="V1845" s="8"/>
      <c r="W1845" s="8"/>
      <c r="X1845" s="8"/>
      <c r="Y1845" s="8"/>
      <c r="Z1845" s="10"/>
      <c r="AA1845" s="8"/>
    </row>
    <row r="1846" spans="1:27">
      <c r="A1846" s="14"/>
      <c r="B1846" s="2"/>
      <c r="C1846" s="2"/>
      <c r="D1846" s="2"/>
      <c r="E1846" s="2"/>
      <c r="F1846" s="15"/>
      <c r="G1846" s="8"/>
      <c r="H1846" s="8"/>
      <c r="I1846" s="8"/>
      <c r="J1846" s="8"/>
      <c r="K1846" s="10"/>
      <c r="L1846" s="8"/>
      <c r="M1846" s="8"/>
      <c r="N1846" s="8"/>
      <c r="O1846" s="8"/>
      <c r="P1846" s="10"/>
      <c r="Q1846" s="8"/>
      <c r="R1846" s="8"/>
      <c r="S1846" s="8"/>
      <c r="T1846" s="8"/>
      <c r="U1846" s="10"/>
      <c r="V1846" s="8"/>
      <c r="W1846" s="8"/>
      <c r="X1846" s="8"/>
      <c r="Y1846" s="8"/>
      <c r="Z1846" s="10"/>
      <c r="AA1846" s="8"/>
    </row>
    <row r="1847" spans="1:27">
      <c r="A1847" s="14"/>
      <c r="B1847" s="2"/>
      <c r="C1847" s="2"/>
      <c r="D1847" s="2"/>
      <c r="E1847" s="2"/>
      <c r="F1847" s="15"/>
      <c r="G1847" s="9"/>
      <c r="H1847" s="9"/>
      <c r="I1847" s="9"/>
      <c r="J1847" s="9"/>
      <c r="K1847" s="11"/>
      <c r="L1847" s="9"/>
      <c r="M1847" s="9"/>
      <c r="N1847" s="9"/>
      <c r="O1847" s="9"/>
      <c r="P1847" s="11"/>
      <c r="Q1847" s="9"/>
      <c r="R1847" s="9"/>
      <c r="S1847" s="9"/>
      <c r="T1847" s="9"/>
      <c r="U1847" s="11"/>
      <c r="V1847" s="9"/>
      <c r="W1847" s="9"/>
      <c r="X1847" s="9"/>
      <c r="Y1847" s="9"/>
      <c r="Z1847" s="11"/>
      <c r="AA1847" s="9"/>
    </row>
    <row r="1848" spans="1:27">
      <c r="A1848" s="14"/>
      <c r="B1848" s="2"/>
      <c r="C1848" s="2"/>
      <c r="D1848" s="2"/>
      <c r="E1848" s="2"/>
      <c r="F1848" s="15"/>
      <c r="G1848" s="9"/>
      <c r="H1848" s="9"/>
      <c r="I1848" s="9"/>
      <c r="J1848" s="9"/>
      <c r="K1848" s="11"/>
      <c r="L1848" s="9"/>
      <c r="M1848" s="9"/>
      <c r="N1848" s="9"/>
      <c r="O1848" s="9"/>
      <c r="P1848" s="11"/>
      <c r="Q1848" s="9"/>
      <c r="R1848" s="9"/>
      <c r="S1848" s="9"/>
      <c r="T1848" s="9"/>
      <c r="U1848" s="11"/>
      <c r="V1848" s="9"/>
      <c r="W1848" s="9"/>
      <c r="X1848" s="9"/>
      <c r="Y1848" s="9"/>
      <c r="Z1848" s="11"/>
      <c r="AA1848" s="9"/>
    </row>
    <row r="1849" spans="1:27">
      <c r="A1849" s="14"/>
      <c r="B1849" s="2"/>
      <c r="C1849" s="2"/>
      <c r="D1849" s="2"/>
      <c r="E1849" s="2"/>
      <c r="F1849" s="15"/>
      <c r="G1849" s="9"/>
      <c r="H1849" s="9"/>
      <c r="I1849" s="9"/>
      <c r="J1849" s="9"/>
      <c r="K1849" s="11"/>
      <c r="L1849" s="9"/>
      <c r="M1849" s="9"/>
      <c r="N1849" s="9"/>
      <c r="O1849" s="9"/>
      <c r="P1849" s="11"/>
      <c r="Q1849" s="9"/>
      <c r="R1849" s="9"/>
      <c r="S1849" s="9"/>
      <c r="T1849" s="9"/>
      <c r="U1849" s="11"/>
      <c r="V1849" s="9"/>
      <c r="W1849" s="9"/>
      <c r="X1849" s="9"/>
      <c r="Y1849" s="9"/>
      <c r="Z1849" s="11"/>
      <c r="AA1849" s="9"/>
    </row>
    <row r="1850" spans="1:27">
      <c r="A1850" s="14"/>
      <c r="B1850" s="2"/>
      <c r="C1850" s="2"/>
      <c r="D1850" s="2"/>
      <c r="E1850" s="2"/>
      <c r="F1850" s="15"/>
      <c r="G1850" s="9"/>
      <c r="H1850" s="9"/>
      <c r="I1850" s="9"/>
      <c r="J1850" s="9"/>
      <c r="K1850" s="11"/>
      <c r="L1850" s="9"/>
      <c r="M1850" s="9"/>
      <c r="N1850" s="9"/>
      <c r="O1850" s="9"/>
      <c r="P1850" s="11"/>
      <c r="Q1850" s="9"/>
      <c r="R1850" s="9"/>
      <c r="S1850" s="9"/>
      <c r="T1850" s="9"/>
      <c r="U1850" s="11"/>
      <c r="V1850" s="9"/>
      <c r="W1850" s="9"/>
      <c r="X1850" s="9"/>
      <c r="Y1850" s="9"/>
      <c r="Z1850" s="11"/>
      <c r="AA1850" s="9"/>
    </row>
    <row r="1851" spans="1:27">
      <c r="A1851" s="14"/>
      <c r="B1851" s="2"/>
      <c r="C1851" s="2"/>
      <c r="D1851" s="2"/>
      <c r="E1851" s="2"/>
      <c r="F1851" s="15"/>
      <c r="G1851" s="9"/>
      <c r="H1851" s="9"/>
      <c r="I1851" s="9"/>
      <c r="J1851" s="9"/>
      <c r="K1851" s="11"/>
      <c r="L1851" s="9"/>
      <c r="M1851" s="9"/>
      <c r="N1851" s="9"/>
      <c r="O1851" s="9"/>
      <c r="P1851" s="11"/>
      <c r="Q1851" s="9"/>
      <c r="R1851" s="9"/>
      <c r="S1851" s="9"/>
      <c r="T1851" s="9"/>
      <c r="U1851" s="11"/>
      <c r="V1851" s="9"/>
      <c r="W1851" s="9"/>
      <c r="X1851" s="9"/>
      <c r="Y1851" s="9"/>
      <c r="Z1851" s="11"/>
      <c r="AA1851" s="9"/>
    </row>
    <row r="1852" spans="1:27">
      <c r="A1852" s="14"/>
      <c r="B1852" s="2"/>
      <c r="C1852" s="2"/>
      <c r="D1852" s="2"/>
      <c r="E1852" s="2"/>
      <c r="F1852" s="15"/>
      <c r="G1852" s="8"/>
      <c r="H1852" s="8"/>
      <c r="I1852" s="8"/>
      <c r="J1852" s="8"/>
      <c r="K1852" s="10"/>
      <c r="L1852" s="8"/>
      <c r="M1852" s="8"/>
      <c r="N1852" s="8"/>
      <c r="O1852" s="8"/>
      <c r="P1852" s="10"/>
      <c r="Q1852" s="8"/>
      <c r="R1852" s="8"/>
      <c r="S1852" s="8"/>
      <c r="T1852" s="8"/>
      <c r="U1852" s="10"/>
      <c r="V1852" s="8"/>
      <c r="W1852" s="8"/>
      <c r="X1852" s="8"/>
      <c r="Y1852" s="8"/>
      <c r="Z1852" s="10"/>
      <c r="AA1852" s="8"/>
    </row>
    <row r="1853" spans="1:27">
      <c r="A1853" s="14"/>
      <c r="B1853" s="2"/>
      <c r="C1853" s="2"/>
      <c r="D1853" s="2"/>
      <c r="E1853" s="2"/>
      <c r="F1853" s="15"/>
      <c r="G1853" s="8"/>
      <c r="H1853" s="8"/>
      <c r="I1853" s="8"/>
      <c r="J1853" s="8"/>
      <c r="K1853" s="10"/>
      <c r="L1853" s="8"/>
      <c r="M1853" s="8"/>
      <c r="N1853" s="8"/>
      <c r="O1853" s="8"/>
      <c r="P1853" s="10"/>
      <c r="Q1853" s="8"/>
      <c r="R1853" s="8"/>
      <c r="S1853" s="8"/>
      <c r="T1853" s="8"/>
      <c r="U1853" s="10"/>
      <c r="V1853" s="8"/>
      <c r="W1853" s="8"/>
      <c r="X1853" s="8"/>
      <c r="Y1853" s="8"/>
      <c r="Z1853" s="10"/>
      <c r="AA1853" s="8"/>
    </row>
    <row r="1854" spans="1:27">
      <c r="A1854" s="14"/>
      <c r="B1854" s="2"/>
      <c r="C1854" s="2"/>
      <c r="D1854" s="2"/>
      <c r="E1854" s="2"/>
      <c r="F1854" s="15"/>
      <c r="G1854" s="8"/>
      <c r="H1854" s="8"/>
      <c r="I1854" s="8"/>
      <c r="J1854" s="8"/>
      <c r="K1854" s="10"/>
      <c r="L1854" s="8"/>
      <c r="M1854" s="8"/>
      <c r="N1854" s="8"/>
      <c r="O1854" s="8"/>
      <c r="P1854" s="10"/>
      <c r="Q1854" s="8"/>
      <c r="R1854" s="8"/>
      <c r="S1854" s="8"/>
      <c r="T1854" s="8"/>
      <c r="U1854" s="10"/>
      <c r="V1854" s="8"/>
      <c r="W1854" s="8"/>
      <c r="X1854" s="8"/>
      <c r="Y1854" s="8"/>
      <c r="Z1854" s="10"/>
      <c r="AA1854" s="8"/>
    </row>
    <row r="1855" spans="1:27">
      <c r="A1855" s="14"/>
      <c r="B1855" s="2"/>
      <c r="C1855" s="2"/>
      <c r="D1855" s="2"/>
      <c r="E1855" s="2"/>
      <c r="F1855" s="15"/>
      <c r="G1855" s="8"/>
      <c r="H1855" s="8"/>
      <c r="I1855" s="8"/>
      <c r="J1855" s="8"/>
      <c r="K1855" s="10"/>
      <c r="L1855" s="8"/>
      <c r="M1855" s="8"/>
      <c r="N1855" s="8"/>
      <c r="O1855" s="8"/>
      <c r="P1855" s="10"/>
      <c r="Q1855" s="8"/>
      <c r="R1855" s="8"/>
      <c r="S1855" s="8"/>
      <c r="T1855" s="8"/>
      <c r="U1855" s="10"/>
      <c r="V1855" s="8"/>
      <c r="W1855" s="8"/>
      <c r="X1855" s="8"/>
      <c r="Y1855" s="8"/>
      <c r="Z1855" s="10"/>
      <c r="AA1855" s="8"/>
    </row>
    <row r="1856" spans="1:27">
      <c r="A1856" s="14"/>
      <c r="B1856" s="2"/>
      <c r="C1856" s="2"/>
      <c r="D1856" s="2"/>
      <c r="E1856" s="2"/>
      <c r="F1856" s="15"/>
      <c r="G1856" s="8"/>
      <c r="H1856" s="8"/>
      <c r="I1856" s="8"/>
      <c r="J1856" s="8"/>
      <c r="K1856" s="10"/>
      <c r="L1856" s="8"/>
      <c r="M1856" s="8"/>
      <c r="N1856" s="8"/>
      <c r="O1856" s="8"/>
      <c r="P1856" s="10"/>
      <c r="Q1856" s="8"/>
      <c r="R1856" s="8"/>
      <c r="S1856" s="8"/>
      <c r="T1856" s="8"/>
      <c r="U1856" s="10"/>
      <c r="V1856" s="8"/>
      <c r="W1856" s="8"/>
      <c r="X1856" s="8"/>
      <c r="Y1856" s="8"/>
      <c r="Z1856" s="10"/>
      <c r="AA1856" s="8"/>
    </row>
    <row r="1857" spans="1:27">
      <c r="A1857" s="14"/>
      <c r="B1857" s="2"/>
      <c r="C1857" s="2"/>
      <c r="D1857" s="2"/>
      <c r="E1857" s="2"/>
      <c r="F1857" s="15"/>
      <c r="G1857" s="9"/>
      <c r="H1857" s="9"/>
      <c r="I1857" s="9"/>
      <c r="J1857" s="9"/>
      <c r="K1857" s="11"/>
      <c r="L1857" s="9"/>
      <c r="M1857" s="9"/>
      <c r="N1857" s="9"/>
      <c r="O1857" s="9"/>
      <c r="P1857" s="11"/>
      <c r="Q1857" s="9"/>
      <c r="R1857" s="9"/>
      <c r="S1857" s="9"/>
      <c r="T1857" s="9"/>
      <c r="U1857" s="11"/>
      <c r="V1857" s="9"/>
      <c r="W1857" s="9"/>
      <c r="X1857" s="9"/>
      <c r="Y1857" s="9"/>
      <c r="Z1857" s="11"/>
      <c r="AA1857" s="9"/>
    </row>
    <row r="1858" spans="1:27">
      <c r="A1858" s="14"/>
      <c r="B1858" s="2"/>
      <c r="C1858" s="2"/>
      <c r="D1858" s="2"/>
      <c r="E1858" s="2"/>
      <c r="F1858" s="15"/>
      <c r="G1858" s="9"/>
      <c r="H1858" s="9"/>
      <c r="I1858" s="9"/>
      <c r="J1858" s="9"/>
      <c r="K1858" s="11"/>
      <c r="L1858" s="9"/>
      <c r="M1858" s="9"/>
      <c r="N1858" s="9"/>
      <c r="O1858" s="9"/>
      <c r="P1858" s="11"/>
      <c r="Q1858" s="9"/>
      <c r="R1858" s="9"/>
      <c r="S1858" s="9"/>
      <c r="T1858" s="9"/>
      <c r="U1858" s="11"/>
      <c r="V1858" s="9"/>
      <c r="W1858" s="9"/>
      <c r="X1858" s="9"/>
      <c r="Y1858" s="9"/>
      <c r="Z1858" s="11"/>
      <c r="AA1858" s="9"/>
    </row>
    <row r="1859" spans="1:27">
      <c r="A1859" s="14"/>
      <c r="B1859" s="2"/>
      <c r="C1859" s="2"/>
      <c r="D1859" s="2"/>
      <c r="E1859" s="2"/>
      <c r="F1859" s="15"/>
      <c r="G1859" s="9"/>
      <c r="H1859" s="9"/>
      <c r="I1859" s="9"/>
      <c r="J1859" s="9"/>
      <c r="K1859" s="11"/>
      <c r="L1859" s="9"/>
      <c r="M1859" s="9"/>
      <c r="N1859" s="9"/>
      <c r="O1859" s="9"/>
      <c r="P1859" s="11"/>
      <c r="Q1859" s="9"/>
      <c r="R1859" s="9"/>
      <c r="S1859" s="9"/>
      <c r="T1859" s="9"/>
      <c r="U1859" s="11"/>
      <c r="V1859" s="9"/>
      <c r="W1859" s="9"/>
      <c r="X1859" s="9"/>
      <c r="Y1859" s="9"/>
      <c r="Z1859" s="11"/>
      <c r="AA1859" s="9"/>
    </row>
    <row r="1860" spans="1:27">
      <c r="A1860" s="14"/>
      <c r="B1860" s="2"/>
      <c r="C1860" s="2"/>
      <c r="D1860" s="2"/>
      <c r="E1860" s="2"/>
      <c r="F1860" s="15"/>
      <c r="G1860" s="9"/>
      <c r="H1860" s="9"/>
      <c r="I1860" s="9"/>
      <c r="J1860" s="9"/>
      <c r="K1860" s="11"/>
      <c r="L1860" s="9"/>
      <c r="M1860" s="9"/>
      <c r="N1860" s="9"/>
      <c r="O1860" s="9"/>
      <c r="P1860" s="11"/>
      <c r="Q1860" s="9"/>
      <c r="R1860" s="9"/>
      <c r="S1860" s="9"/>
      <c r="T1860" s="9"/>
      <c r="U1860" s="11"/>
      <c r="V1860" s="9"/>
      <c r="W1860" s="9"/>
      <c r="X1860" s="9"/>
      <c r="Y1860" s="9"/>
      <c r="Z1860" s="11"/>
      <c r="AA1860" s="9"/>
    </row>
    <row r="1861" spans="1:27">
      <c r="A1861" s="14"/>
      <c r="B1861" s="2"/>
      <c r="C1861" s="2"/>
      <c r="D1861" s="2"/>
      <c r="E1861" s="2"/>
      <c r="F1861" s="15"/>
      <c r="G1861" s="9"/>
      <c r="H1861" s="9"/>
      <c r="I1861" s="9"/>
      <c r="J1861" s="9"/>
      <c r="K1861" s="11"/>
      <c r="L1861" s="9"/>
      <c r="M1861" s="9"/>
      <c r="N1861" s="9"/>
      <c r="O1861" s="9"/>
      <c r="P1861" s="11"/>
      <c r="Q1861" s="9"/>
      <c r="R1861" s="9"/>
      <c r="S1861" s="9"/>
      <c r="T1861" s="9"/>
      <c r="U1861" s="11"/>
      <c r="V1861" s="9"/>
      <c r="W1861" s="9"/>
      <c r="X1861" s="9"/>
      <c r="Y1861" s="9"/>
      <c r="Z1861" s="11"/>
      <c r="AA1861" s="9"/>
    </row>
    <row r="1862" spans="1:27">
      <c r="A1862" s="14"/>
      <c r="B1862" s="2"/>
      <c r="C1862" s="2"/>
      <c r="D1862" s="2"/>
      <c r="E1862" s="2"/>
      <c r="F1862" s="15"/>
      <c r="G1862" s="8"/>
      <c r="H1862" s="8"/>
      <c r="I1862" s="8"/>
      <c r="J1862" s="8"/>
      <c r="K1862" s="10"/>
      <c r="L1862" s="8"/>
      <c r="M1862" s="8"/>
      <c r="N1862" s="8"/>
      <c r="O1862" s="8"/>
      <c r="P1862" s="10"/>
      <c r="Q1862" s="8"/>
      <c r="R1862" s="8"/>
      <c r="S1862" s="8"/>
      <c r="T1862" s="8"/>
      <c r="U1862" s="10"/>
      <c r="V1862" s="8"/>
      <c r="W1862" s="8"/>
      <c r="X1862" s="8"/>
      <c r="Y1862" s="8"/>
      <c r="Z1862" s="10"/>
      <c r="AA1862" s="8"/>
    </row>
    <row r="1863" spans="1:27">
      <c r="A1863" s="14"/>
      <c r="B1863" s="2"/>
      <c r="C1863" s="2"/>
      <c r="D1863" s="2"/>
      <c r="E1863" s="2"/>
      <c r="F1863" s="15"/>
      <c r="G1863" s="8"/>
      <c r="H1863" s="8"/>
      <c r="I1863" s="8"/>
      <c r="J1863" s="8"/>
      <c r="K1863" s="10"/>
      <c r="L1863" s="8"/>
      <c r="M1863" s="8"/>
      <c r="N1863" s="8"/>
      <c r="O1863" s="8"/>
      <c r="P1863" s="10"/>
      <c r="Q1863" s="8"/>
      <c r="R1863" s="8"/>
      <c r="S1863" s="8"/>
      <c r="T1863" s="8"/>
      <c r="U1863" s="10"/>
      <c r="V1863" s="8"/>
      <c r="W1863" s="8"/>
      <c r="X1863" s="8"/>
      <c r="Y1863" s="8"/>
      <c r="Z1863" s="10"/>
      <c r="AA1863" s="8"/>
    </row>
    <row r="1864" spans="1:27">
      <c r="A1864" s="14"/>
      <c r="B1864" s="2"/>
      <c r="C1864" s="2"/>
      <c r="D1864" s="2"/>
      <c r="E1864" s="2"/>
      <c r="F1864" s="15"/>
      <c r="G1864" s="8"/>
      <c r="H1864" s="8"/>
      <c r="I1864" s="8"/>
      <c r="J1864" s="8"/>
      <c r="K1864" s="10"/>
      <c r="L1864" s="8"/>
      <c r="M1864" s="8"/>
      <c r="N1864" s="8"/>
      <c r="O1864" s="8"/>
      <c r="P1864" s="10"/>
      <c r="Q1864" s="8"/>
      <c r="R1864" s="8"/>
      <c r="S1864" s="8"/>
      <c r="T1864" s="8"/>
      <c r="U1864" s="10"/>
      <c r="V1864" s="8"/>
      <c r="W1864" s="8"/>
      <c r="X1864" s="8"/>
      <c r="Y1864" s="8"/>
      <c r="Z1864" s="10"/>
      <c r="AA1864" s="8"/>
    </row>
    <row r="1865" spans="1:27">
      <c r="A1865" s="14"/>
      <c r="B1865" s="2"/>
      <c r="C1865" s="2"/>
      <c r="D1865" s="2"/>
      <c r="E1865" s="2"/>
      <c r="F1865" s="15"/>
      <c r="G1865" s="8"/>
      <c r="H1865" s="8"/>
      <c r="I1865" s="8"/>
      <c r="J1865" s="8"/>
      <c r="K1865" s="10"/>
      <c r="L1865" s="8"/>
      <c r="M1865" s="8"/>
      <c r="N1865" s="8"/>
      <c r="O1865" s="8"/>
      <c r="P1865" s="10"/>
      <c r="Q1865" s="8"/>
      <c r="R1865" s="8"/>
      <c r="S1865" s="8"/>
      <c r="T1865" s="8"/>
      <c r="U1865" s="10"/>
      <c r="V1865" s="8"/>
      <c r="W1865" s="8"/>
      <c r="X1865" s="8"/>
      <c r="Y1865" s="8"/>
      <c r="Z1865" s="10"/>
      <c r="AA1865" s="8"/>
    </row>
    <row r="1866" spans="1:27">
      <c r="A1866" s="14"/>
      <c r="B1866" s="2"/>
      <c r="C1866" s="2"/>
      <c r="D1866" s="2"/>
      <c r="E1866" s="2"/>
      <c r="F1866" s="15"/>
      <c r="G1866" s="8"/>
      <c r="H1866" s="8"/>
      <c r="I1866" s="8"/>
      <c r="J1866" s="8"/>
      <c r="K1866" s="10"/>
      <c r="L1866" s="8"/>
      <c r="M1866" s="8"/>
      <c r="N1866" s="8"/>
      <c r="O1866" s="8"/>
      <c r="P1866" s="10"/>
      <c r="Q1866" s="8"/>
      <c r="R1866" s="8"/>
      <c r="S1866" s="8"/>
      <c r="T1866" s="8"/>
      <c r="U1866" s="10"/>
      <c r="V1866" s="8"/>
      <c r="W1866" s="8"/>
      <c r="X1866" s="8"/>
      <c r="Y1866" s="8"/>
      <c r="Z1866" s="10"/>
      <c r="AA1866" s="8"/>
    </row>
    <row r="1867" spans="1:27">
      <c r="A1867" s="14"/>
      <c r="B1867" s="2"/>
      <c r="C1867" s="2"/>
      <c r="D1867" s="2"/>
      <c r="E1867" s="2"/>
      <c r="F1867" s="15"/>
      <c r="G1867" s="9"/>
      <c r="H1867" s="9"/>
      <c r="I1867" s="9"/>
      <c r="J1867" s="9"/>
      <c r="K1867" s="11"/>
      <c r="L1867" s="9"/>
      <c r="M1867" s="9"/>
      <c r="N1867" s="9"/>
      <c r="O1867" s="9"/>
      <c r="P1867" s="11"/>
      <c r="Q1867" s="9"/>
      <c r="R1867" s="9"/>
      <c r="S1867" s="9"/>
      <c r="T1867" s="9"/>
      <c r="U1867" s="11"/>
      <c r="V1867" s="9"/>
      <c r="W1867" s="9"/>
      <c r="X1867" s="9"/>
      <c r="Y1867" s="9"/>
      <c r="Z1867" s="11"/>
      <c r="AA1867" s="9"/>
    </row>
    <row r="1868" spans="1:27">
      <c r="A1868" s="14"/>
      <c r="B1868" s="2"/>
      <c r="C1868" s="2"/>
      <c r="D1868" s="2"/>
      <c r="E1868" s="2"/>
      <c r="F1868" s="15"/>
      <c r="G1868" s="9"/>
      <c r="H1868" s="9"/>
      <c r="I1868" s="9"/>
      <c r="J1868" s="9"/>
      <c r="K1868" s="11"/>
      <c r="L1868" s="9"/>
      <c r="M1868" s="9"/>
      <c r="N1868" s="9"/>
      <c r="O1868" s="9"/>
      <c r="P1868" s="11"/>
      <c r="Q1868" s="9"/>
      <c r="R1868" s="9"/>
      <c r="S1868" s="9"/>
      <c r="T1868" s="9"/>
      <c r="U1868" s="11"/>
      <c r="V1868" s="9"/>
      <c r="W1868" s="9"/>
      <c r="X1868" s="9"/>
      <c r="Y1868" s="9"/>
      <c r="Z1868" s="11"/>
      <c r="AA1868" s="9"/>
    </row>
    <row r="1869" spans="1:27">
      <c r="A1869" s="14"/>
      <c r="B1869" s="2"/>
      <c r="C1869" s="2"/>
      <c r="D1869" s="2"/>
      <c r="E1869" s="2"/>
      <c r="F1869" s="15"/>
      <c r="G1869" s="9"/>
      <c r="H1869" s="9"/>
      <c r="I1869" s="9"/>
      <c r="J1869" s="9"/>
      <c r="K1869" s="11"/>
      <c r="L1869" s="9"/>
      <c r="M1869" s="9"/>
      <c r="N1869" s="9"/>
      <c r="O1869" s="9"/>
      <c r="P1869" s="11"/>
      <c r="Q1869" s="9"/>
      <c r="R1869" s="9"/>
      <c r="S1869" s="9"/>
      <c r="T1869" s="9"/>
      <c r="U1869" s="11"/>
      <c r="V1869" s="9"/>
      <c r="W1869" s="9"/>
      <c r="X1869" s="9"/>
      <c r="Y1869" s="9"/>
      <c r="Z1869" s="11"/>
      <c r="AA1869" s="9"/>
    </row>
    <row r="1870" spans="1:27">
      <c r="A1870" s="14"/>
      <c r="B1870" s="2"/>
      <c r="C1870" s="2"/>
      <c r="D1870" s="2"/>
      <c r="E1870" s="2"/>
      <c r="F1870" s="15"/>
      <c r="G1870" s="9"/>
      <c r="H1870" s="9"/>
      <c r="I1870" s="9"/>
      <c r="J1870" s="9"/>
      <c r="K1870" s="11"/>
      <c r="L1870" s="9"/>
      <c r="M1870" s="9"/>
      <c r="N1870" s="9"/>
      <c r="O1870" s="9"/>
      <c r="P1870" s="11"/>
      <c r="Q1870" s="9"/>
      <c r="R1870" s="9"/>
      <c r="S1870" s="9"/>
      <c r="T1870" s="9"/>
      <c r="U1870" s="11"/>
      <c r="V1870" s="9"/>
      <c r="W1870" s="9"/>
      <c r="X1870" s="9"/>
      <c r="Y1870" s="9"/>
      <c r="Z1870" s="11"/>
      <c r="AA1870" s="9"/>
    </row>
    <row r="1871" spans="1:27">
      <c r="A1871" s="14"/>
      <c r="B1871" s="2"/>
      <c r="C1871" s="2"/>
      <c r="D1871" s="2"/>
      <c r="E1871" s="2"/>
      <c r="F1871" s="15"/>
      <c r="G1871" s="9"/>
      <c r="H1871" s="9"/>
      <c r="I1871" s="9"/>
      <c r="J1871" s="9"/>
      <c r="K1871" s="11"/>
      <c r="L1871" s="9"/>
      <c r="M1871" s="9"/>
      <c r="N1871" s="9"/>
      <c r="O1871" s="9"/>
      <c r="P1871" s="11"/>
      <c r="Q1871" s="9"/>
      <c r="R1871" s="9"/>
      <c r="S1871" s="9"/>
      <c r="T1871" s="9"/>
      <c r="U1871" s="11"/>
      <c r="V1871" s="9"/>
      <c r="W1871" s="9"/>
      <c r="X1871" s="9"/>
      <c r="Y1871" s="9"/>
      <c r="Z1871" s="11"/>
      <c r="AA1871" s="9"/>
    </row>
    <row r="1872" spans="1:27">
      <c r="A1872" s="14"/>
      <c r="B1872" s="2"/>
      <c r="C1872" s="2"/>
      <c r="D1872" s="2"/>
      <c r="E1872" s="2"/>
      <c r="F1872" s="15"/>
      <c r="G1872" s="8"/>
      <c r="H1872" s="8"/>
      <c r="I1872" s="8"/>
      <c r="J1872" s="8"/>
      <c r="K1872" s="10"/>
      <c r="L1872" s="8"/>
      <c r="M1872" s="8"/>
      <c r="N1872" s="8"/>
      <c r="O1872" s="8"/>
      <c r="P1872" s="10"/>
      <c r="Q1872" s="8"/>
      <c r="R1872" s="8"/>
      <c r="S1872" s="8"/>
      <c r="T1872" s="8"/>
      <c r="U1872" s="10"/>
      <c r="V1872" s="8"/>
      <c r="W1872" s="8"/>
      <c r="X1872" s="8"/>
      <c r="Y1872" s="8"/>
      <c r="Z1872" s="10"/>
      <c r="AA1872" s="8"/>
    </row>
    <row r="1873" spans="1:27">
      <c r="A1873" s="14"/>
      <c r="B1873" s="2"/>
      <c r="C1873" s="2"/>
      <c r="D1873" s="2"/>
      <c r="E1873" s="2"/>
      <c r="F1873" s="15"/>
      <c r="G1873" s="8"/>
      <c r="H1873" s="8"/>
      <c r="I1873" s="8"/>
      <c r="J1873" s="8"/>
      <c r="K1873" s="10"/>
      <c r="L1873" s="8"/>
      <c r="M1873" s="8"/>
      <c r="N1873" s="8"/>
      <c r="O1873" s="8"/>
      <c r="P1873" s="10"/>
      <c r="Q1873" s="8"/>
      <c r="R1873" s="8"/>
      <c r="S1873" s="8"/>
      <c r="T1873" s="8"/>
      <c r="U1873" s="10"/>
      <c r="V1873" s="8"/>
      <c r="W1873" s="8"/>
      <c r="X1873" s="8"/>
      <c r="Y1873" s="8"/>
      <c r="Z1873" s="10"/>
      <c r="AA1873" s="8"/>
    </row>
    <row r="1874" spans="1:27">
      <c r="A1874" s="14"/>
      <c r="B1874" s="2"/>
      <c r="C1874" s="2"/>
      <c r="D1874" s="2"/>
      <c r="E1874" s="2"/>
      <c r="F1874" s="15"/>
      <c r="G1874" s="8"/>
      <c r="H1874" s="8"/>
      <c r="I1874" s="8"/>
      <c r="J1874" s="8"/>
      <c r="K1874" s="10"/>
      <c r="L1874" s="8"/>
      <c r="M1874" s="8"/>
      <c r="N1874" s="8"/>
      <c r="O1874" s="8"/>
      <c r="P1874" s="10"/>
      <c r="Q1874" s="8"/>
      <c r="R1874" s="8"/>
      <c r="S1874" s="8"/>
      <c r="T1874" s="8"/>
      <c r="U1874" s="10"/>
      <c r="V1874" s="8"/>
      <c r="W1874" s="8"/>
      <c r="X1874" s="8"/>
      <c r="Y1874" s="8"/>
      <c r="Z1874" s="10"/>
      <c r="AA1874" s="8"/>
    </row>
    <row r="1875" spans="1:27">
      <c r="A1875" s="14"/>
      <c r="B1875" s="2"/>
      <c r="C1875" s="2"/>
      <c r="D1875" s="2"/>
      <c r="E1875" s="2"/>
      <c r="F1875" s="15"/>
      <c r="G1875" s="8"/>
      <c r="H1875" s="8"/>
      <c r="I1875" s="8"/>
      <c r="J1875" s="8"/>
      <c r="K1875" s="10"/>
      <c r="L1875" s="8"/>
      <c r="M1875" s="8"/>
      <c r="N1875" s="8"/>
      <c r="O1875" s="8"/>
      <c r="P1875" s="10"/>
      <c r="Q1875" s="8"/>
      <c r="R1875" s="8"/>
      <c r="S1875" s="8"/>
      <c r="T1875" s="8"/>
      <c r="U1875" s="10"/>
      <c r="V1875" s="8"/>
      <c r="W1875" s="8"/>
      <c r="X1875" s="8"/>
      <c r="Y1875" s="8"/>
      <c r="Z1875" s="10"/>
      <c r="AA1875" s="8"/>
    </row>
    <row r="1876" spans="1:27">
      <c r="A1876" s="14"/>
      <c r="B1876" s="2"/>
      <c r="C1876" s="2"/>
      <c r="D1876" s="2"/>
      <c r="E1876" s="2"/>
      <c r="F1876" s="15"/>
      <c r="G1876" s="8"/>
      <c r="H1876" s="8"/>
      <c r="I1876" s="8"/>
      <c r="J1876" s="8"/>
      <c r="K1876" s="10"/>
      <c r="L1876" s="8"/>
      <c r="M1876" s="8"/>
      <c r="N1876" s="8"/>
      <c r="O1876" s="8"/>
      <c r="P1876" s="10"/>
      <c r="Q1876" s="8"/>
      <c r="R1876" s="8"/>
      <c r="S1876" s="8"/>
      <c r="T1876" s="8"/>
      <c r="U1876" s="10"/>
      <c r="V1876" s="8"/>
      <c r="W1876" s="8"/>
      <c r="X1876" s="8"/>
      <c r="Y1876" s="8"/>
      <c r="Z1876" s="10"/>
      <c r="AA1876" s="8"/>
    </row>
    <row r="1877" spans="1:27">
      <c r="A1877" s="14"/>
      <c r="B1877" s="2"/>
      <c r="C1877" s="2"/>
      <c r="D1877" s="2"/>
      <c r="E1877" s="2"/>
      <c r="F1877" s="15"/>
      <c r="G1877" s="9"/>
      <c r="H1877" s="9"/>
      <c r="I1877" s="9"/>
      <c r="J1877" s="9"/>
      <c r="K1877" s="11"/>
      <c r="L1877" s="9"/>
      <c r="M1877" s="9"/>
      <c r="N1877" s="9"/>
      <c r="O1877" s="9"/>
      <c r="P1877" s="11"/>
      <c r="Q1877" s="9"/>
      <c r="R1877" s="9"/>
      <c r="S1877" s="9"/>
      <c r="T1877" s="9"/>
      <c r="U1877" s="11"/>
      <c r="V1877" s="9"/>
      <c r="W1877" s="9"/>
      <c r="X1877" s="9"/>
      <c r="Y1877" s="9"/>
      <c r="Z1877" s="11"/>
      <c r="AA1877" s="9"/>
    </row>
    <row r="1878" spans="1:27">
      <c r="A1878" s="14"/>
      <c r="B1878" s="2"/>
      <c r="C1878" s="2"/>
      <c r="D1878" s="2"/>
      <c r="E1878" s="2"/>
      <c r="F1878" s="15"/>
      <c r="G1878" s="9"/>
      <c r="H1878" s="9"/>
      <c r="I1878" s="9"/>
      <c r="J1878" s="9"/>
      <c r="K1878" s="11"/>
      <c r="L1878" s="9"/>
      <c r="M1878" s="9"/>
      <c r="N1878" s="9"/>
      <c r="O1878" s="9"/>
      <c r="P1878" s="11"/>
      <c r="Q1878" s="9"/>
      <c r="R1878" s="9"/>
      <c r="S1878" s="9"/>
      <c r="T1878" s="9"/>
      <c r="U1878" s="11"/>
      <c r="V1878" s="9"/>
      <c r="W1878" s="9"/>
      <c r="X1878" s="9"/>
      <c r="Y1878" s="9"/>
      <c r="Z1878" s="11"/>
      <c r="AA1878" s="9"/>
    </row>
    <row r="1879" spans="1:27">
      <c r="A1879" s="14"/>
      <c r="B1879" s="2"/>
      <c r="C1879" s="2"/>
      <c r="D1879" s="2"/>
      <c r="E1879" s="2"/>
      <c r="F1879" s="15"/>
      <c r="G1879" s="9"/>
      <c r="H1879" s="9"/>
      <c r="I1879" s="9"/>
      <c r="J1879" s="9"/>
      <c r="K1879" s="11"/>
      <c r="L1879" s="9"/>
      <c r="M1879" s="9"/>
      <c r="N1879" s="9"/>
      <c r="O1879" s="9"/>
      <c r="P1879" s="11"/>
      <c r="Q1879" s="9"/>
      <c r="R1879" s="9"/>
      <c r="S1879" s="9"/>
      <c r="T1879" s="9"/>
      <c r="U1879" s="11"/>
      <c r="V1879" s="9"/>
      <c r="W1879" s="9"/>
      <c r="X1879" s="9"/>
      <c r="Y1879" s="9"/>
      <c r="Z1879" s="11"/>
      <c r="AA1879" s="9"/>
    </row>
    <row r="1880" spans="1:27">
      <c r="A1880" s="14"/>
      <c r="B1880" s="2"/>
      <c r="C1880" s="2"/>
      <c r="D1880" s="2"/>
      <c r="E1880" s="2"/>
      <c r="F1880" s="15"/>
      <c r="G1880" s="9"/>
      <c r="H1880" s="9"/>
      <c r="I1880" s="9"/>
      <c r="J1880" s="9"/>
      <c r="K1880" s="11"/>
      <c r="L1880" s="9"/>
      <c r="M1880" s="9"/>
      <c r="N1880" s="9"/>
      <c r="O1880" s="9"/>
      <c r="P1880" s="11"/>
      <c r="Q1880" s="9"/>
      <c r="R1880" s="9"/>
      <c r="S1880" s="9"/>
      <c r="T1880" s="9"/>
      <c r="U1880" s="11"/>
      <c r="V1880" s="9"/>
      <c r="W1880" s="9"/>
      <c r="X1880" s="9"/>
      <c r="Y1880" s="9"/>
      <c r="Z1880" s="11"/>
      <c r="AA1880" s="9"/>
    </row>
    <row r="1881" spans="1:27">
      <c r="A1881" s="14"/>
      <c r="B1881" s="2"/>
      <c r="C1881" s="2"/>
      <c r="D1881" s="2"/>
      <c r="E1881" s="2"/>
      <c r="F1881" s="15"/>
      <c r="G1881" s="9"/>
      <c r="H1881" s="9"/>
      <c r="I1881" s="9"/>
      <c r="J1881" s="9"/>
      <c r="K1881" s="11"/>
      <c r="L1881" s="9"/>
      <c r="M1881" s="9"/>
      <c r="N1881" s="9"/>
      <c r="O1881" s="9"/>
      <c r="P1881" s="11"/>
      <c r="Q1881" s="9"/>
      <c r="R1881" s="9"/>
      <c r="S1881" s="9"/>
      <c r="T1881" s="9"/>
      <c r="U1881" s="11"/>
      <c r="V1881" s="9"/>
      <c r="W1881" s="9"/>
      <c r="X1881" s="9"/>
      <c r="Y1881" s="9"/>
      <c r="Z1881" s="11"/>
      <c r="AA1881" s="9"/>
    </row>
    <row r="1882" spans="1:27">
      <c r="A1882" s="14"/>
      <c r="B1882" s="2"/>
      <c r="C1882" s="2"/>
      <c r="D1882" s="2"/>
      <c r="E1882" s="2"/>
      <c r="F1882" s="15"/>
      <c r="G1882" s="8"/>
      <c r="H1882" s="8"/>
      <c r="I1882" s="8"/>
      <c r="J1882" s="8"/>
      <c r="K1882" s="10"/>
      <c r="L1882" s="8"/>
      <c r="M1882" s="8"/>
      <c r="N1882" s="8"/>
      <c r="O1882" s="8"/>
      <c r="P1882" s="10"/>
      <c r="Q1882" s="8"/>
      <c r="R1882" s="8"/>
      <c r="S1882" s="8"/>
      <c r="T1882" s="8"/>
      <c r="U1882" s="10"/>
      <c r="V1882" s="8"/>
      <c r="W1882" s="8"/>
      <c r="X1882" s="8"/>
      <c r="Y1882" s="8"/>
      <c r="Z1882" s="10"/>
      <c r="AA1882" s="8"/>
    </row>
    <row r="1883" spans="1:27">
      <c r="A1883" s="14"/>
      <c r="B1883" s="2"/>
      <c r="C1883" s="2"/>
      <c r="D1883" s="2"/>
      <c r="E1883" s="2"/>
      <c r="F1883" s="15"/>
      <c r="G1883" s="8"/>
      <c r="H1883" s="8"/>
      <c r="I1883" s="8"/>
      <c r="J1883" s="8"/>
      <c r="K1883" s="10"/>
      <c r="L1883" s="8"/>
      <c r="M1883" s="8"/>
      <c r="N1883" s="8"/>
      <c r="O1883" s="8"/>
      <c r="P1883" s="10"/>
      <c r="Q1883" s="8"/>
      <c r="R1883" s="8"/>
      <c r="S1883" s="8"/>
      <c r="T1883" s="8"/>
      <c r="U1883" s="10"/>
      <c r="V1883" s="8"/>
      <c r="W1883" s="8"/>
      <c r="X1883" s="8"/>
      <c r="Y1883" s="8"/>
      <c r="Z1883" s="10"/>
      <c r="AA1883" s="8"/>
    </row>
    <row r="1884" spans="1:27">
      <c r="A1884" s="14"/>
      <c r="B1884" s="2"/>
      <c r="C1884" s="2"/>
      <c r="D1884" s="2"/>
      <c r="E1884" s="2"/>
      <c r="F1884" s="15"/>
      <c r="G1884" s="8"/>
      <c r="H1884" s="8"/>
      <c r="I1884" s="8"/>
      <c r="J1884" s="8"/>
      <c r="K1884" s="10"/>
      <c r="L1884" s="8"/>
      <c r="M1884" s="8"/>
      <c r="N1884" s="8"/>
      <c r="O1884" s="8"/>
      <c r="P1884" s="10"/>
      <c r="Q1884" s="8"/>
      <c r="R1884" s="8"/>
      <c r="S1884" s="8"/>
      <c r="T1884" s="8"/>
      <c r="U1884" s="10"/>
      <c r="V1884" s="8"/>
      <c r="W1884" s="8"/>
      <c r="X1884" s="8"/>
      <c r="Y1884" s="8"/>
      <c r="Z1884" s="10"/>
      <c r="AA1884" s="8"/>
    </row>
    <row r="1885" spans="1:27">
      <c r="A1885" s="14"/>
      <c r="B1885" s="2"/>
      <c r="C1885" s="2"/>
      <c r="D1885" s="2"/>
      <c r="E1885" s="2"/>
      <c r="F1885" s="15"/>
      <c r="G1885" s="8"/>
      <c r="H1885" s="8"/>
      <c r="I1885" s="8"/>
      <c r="J1885" s="8"/>
      <c r="K1885" s="10"/>
      <c r="L1885" s="8"/>
      <c r="M1885" s="8"/>
      <c r="N1885" s="8"/>
      <c r="O1885" s="8"/>
      <c r="P1885" s="10"/>
      <c r="Q1885" s="8"/>
      <c r="R1885" s="8"/>
      <c r="S1885" s="8"/>
      <c r="T1885" s="8"/>
      <c r="U1885" s="10"/>
      <c r="V1885" s="8"/>
      <c r="W1885" s="8"/>
      <c r="X1885" s="8"/>
      <c r="Y1885" s="8"/>
      <c r="Z1885" s="10"/>
      <c r="AA1885" s="8"/>
    </row>
    <row r="1886" spans="1:27">
      <c r="A1886" s="14"/>
      <c r="B1886" s="2"/>
      <c r="C1886" s="2"/>
      <c r="D1886" s="2"/>
      <c r="E1886" s="2"/>
      <c r="F1886" s="15"/>
      <c r="G1886" s="8"/>
      <c r="H1886" s="8"/>
      <c r="I1886" s="8"/>
      <c r="J1886" s="8"/>
      <c r="K1886" s="10"/>
      <c r="L1886" s="8"/>
      <c r="M1886" s="8"/>
      <c r="N1886" s="8"/>
      <c r="O1886" s="8"/>
      <c r="P1886" s="10"/>
      <c r="Q1886" s="8"/>
      <c r="R1886" s="8"/>
      <c r="S1886" s="8"/>
      <c r="T1886" s="8"/>
      <c r="U1886" s="10"/>
      <c r="V1886" s="8"/>
      <c r="W1886" s="8"/>
      <c r="X1886" s="8"/>
      <c r="Y1886" s="8"/>
      <c r="Z1886" s="10"/>
      <c r="AA1886" s="8"/>
    </row>
    <row r="1887" spans="1:27">
      <c r="A1887" s="14"/>
      <c r="B1887" s="2"/>
      <c r="C1887" s="2"/>
      <c r="D1887" s="2"/>
      <c r="E1887" s="2"/>
      <c r="F1887" s="15"/>
      <c r="G1887" s="9"/>
      <c r="H1887" s="9"/>
      <c r="I1887" s="9"/>
      <c r="J1887" s="9"/>
      <c r="K1887" s="11"/>
      <c r="L1887" s="9"/>
      <c r="M1887" s="9"/>
      <c r="N1887" s="9"/>
      <c r="O1887" s="9"/>
      <c r="P1887" s="11"/>
      <c r="Q1887" s="9"/>
      <c r="R1887" s="9"/>
      <c r="S1887" s="9"/>
      <c r="T1887" s="9"/>
      <c r="U1887" s="11"/>
      <c r="V1887" s="9"/>
      <c r="W1887" s="9"/>
      <c r="X1887" s="9"/>
      <c r="Y1887" s="9"/>
      <c r="Z1887" s="11"/>
      <c r="AA1887" s="9"/>
    </row>
    <row r="1888" spans="1:27">
      <c r="A1888" s="14"/>
      <c r="B1888" s="2"/>
      <c r="C1888" s="2"/>
      <c r="D1888" s="2"/>
      <c r="E1888" s="2"/>
      <c r="F1888" s="15"/>
      <c r="G1888" s="9"/>
      <c r="H1888" s="9"/>
      <c r="I1888" s="9"/>
      <c r="J1888" s="9"/>
      <c r="K1888" s="11"/>
      <c r="L1888" s="9"/>
      <c r="M1888" s="9"/>
      <c r="N1888" s="9"/>
      <c r="O1888" s="9"/>
      <c r="P1888" s="11"/>
      <c r="Q1888" s="9"/>
      <c r="R1888" s="9"/>
      <c r="S1888" s="9"/>
      <c r="T1888" s="9"/>
      <c r="U1888" s="11"/>
      <c r="V1888" s="9"/>
      <c r="W1888" s="9"/>
      <c r="X1888" s="9"/>
      <c r="Y1888" s="9"/>
      <c r="Z1888" s="11"/>
      <c r="AA1888" s="9"/>
    </row>
    <row r="1889" spans="1:27">
      <c r="A1889" s="14"/>
      <c r="B1889" s="2"/>
      <c r="C1889" s="2"/>
      <c r="D1889" s="2"/>
      <c r="E1889" s="2"/>
      <c r="F1889" s="15"/>
      <c r="G1889" s="9"/>
      <c r="H1889" s="9"/>
      <c r="I1889" s="9"/>
      <c r="J1889" s="9"/>
      <c r="K1889" s="11"/>
      <c r="L1889" s="9"/>
      <c r="M1889" s="9"/>
      <c r="N1889" s="9"/>
      <c r="O1889" s="9"/>
      <c r="P1889" s="11"/>
      <c r="Q1889" s="9"/>
      <c r="R1889" s="9"/>
      <c r="S1889" s="9"/>
      <c r="T1889" s="9"/>
      <c r="U1889" s="11"/>
      <c r="V1889" s="9"/>
      <c r="W1889" s="9"/>
      <c r="X1889" s="9"/>
      <c r="Y1889" s="9"/>
      <c r="Z1889" s="11"/>
      <c r="AA1889" s="9"/>
    </row>
    <row r="1890" spans="1:27">
      <c r="A1890" s="14"/>
      <c r="B1890" s="2"/>
      <c r="C1890" s="2"/>
      <c r="D1890" s="2"/>
      <c r="E1890" s="2"/>
      <c r="F1890" s="15"/>
      <c r="G1890" s="9"/>
      <c r="H1890" s="9"/>
      <c r="I1890" s="9"/>
      <c r="J1890" s="9"/>
      <c r="K1890" s="11"/>
      <c r="L1890" s="9"/>
      <c r="M1890" s="9"/>
      <c r="N1890" s="9"/>
      <c r="O1890" s="9"/>
      <c r="P1890" s="11"/>
      <c r="Q1890" s="9"/>
      <c r="R1890" s="9"/>
      <c r="S1890" s="9"/>
      <c r="T1890" s="9"/>
      <c r="U1890" s="11"/>
      <c r="V1890" s="9"/>
      <c r="W1890" s="9"/>
      <c r="X1890" s="9"/>
      <c r="Y1890" s="9"/>
      <c r="Z1890" s="11"/>
      <c r="AA1890" s="9"/>
    </row>
    <row r="1891" spans="1:27">
      <c r="A1891" s="14"/>
      <c r="B1891" s="2"/>
      <c r="C1891" s="2"/>
      <c r="D1891" s="2"/>
      <c r="E1891" s="2"/>
      <c r="F1891" s="15"/>
      <c r="G1891" s="9"/>
      <c r="H1891" s="9"/>
      <c r="I1891" s="9"/>
      <c r="J1891" s="9"/>
      <c r="K1891" s="11"/>
      <c r="L1891" s="9"/>
      <c r="M1891" s="9"/>
      <c r="N1891" s="9"/>
      <c r="O1891" s="9"/>
      <c r="P1891" s="11"/>
      <c r="Q1891" s="9"/>
      <c r="R1891" s="9"/>
      <c r="S1891" s="9"/>
      <c r="T1891" s="9"/>
      <c r="U1891" s="11"/>
      <c r="V1891" s="9"/>
      <c r="W1891" s="9"/>
      <c r="X1891" s="9"/>
      <c r="Y1891" s="9"/>
      <c r="Z1891" s="11"/>
      <c r="AA1891" s="9"/>
    </row>
    <row r="1892" spans="1:27">
      <c r="A1892" s="14"/>
      <c r="B1892" s="2"/>
      <c r="C1892" s="2"/>
      <c r="D1892" s="2"/>
      <c r="E1892" s="2"/>
      <c r="F1892" s="15"/>
      <c r="G1892" s="8"/>
      <c r="H1892" s="8"/>
      <c r="I1892" s="8"/>
      <c r="J1892" s="8"/>
      <c r="K1892" s="10"/>
      <c r="L1892" s="8"/>
      <c r="M1892" s="8"/>
      <c r="N1892" s="8"/>
      <c r="O1892" s="8"/>
      <c r="P1892" s="10"/>
      <c r="Q1892" s="8"/>
      <c r="R1892" s="8"/>
      <c r="S1892" s="8"/>
      <c r="T1892" s="8"/>
      <c r="U1892" s="10"/>
      <c r="V1892" s="8"/>
      <c r="W1892" s="8"/>
      <c r="X1892" s="8"/>
      <c r="Y1892" s="8"/>
      <c r="Z1892" s="10"/>
      <c r="AA1892" s="8"/>
    </row>
    <row r="1893" spans="1:27">
      <c r="A1893" s="14"/>
      <c r="B1893" s="2"/>
      <c r="C1893" s="2"/>
      <c r="D1893" s="2"/>
      <c r="E1893" s="2"/>
      <c r="F1893" s="15"/>
      <c r="G1893" s="8"/>
      <c r="H1893" s="8"/>
      <c r="I1893" s="8"/>
      <c r="J1893" s="8"/>
      <c r="K1893" s="10"/>
      <c r="L1893" s="8"/>
      <c r="M1893" s="8"/>
      <c r="N1893" s="8"/>
      <c r="O1893" s="8"/>
      <c r="P1893" s="10"/>
      <c r="Q1893" s="8"/>
      <c r="R1893" s="8"/>
      <c r="S1893" s="8"/>
      <c r="T1893" s="8"/>
      <c r="U1893" s="10"/>
      <c r="V1893" s="8"/>
      <c r="W1893" s="8"/>
      <c r="X1893" s="8"/>
      <c r="Y1893" s="8"/>
      <c r="Z1893" s="10"/>
      <c r="AA1893" s="8"/>
    </row>
    <row r="1894" spans="1:27">
      <c r="A1894" s="14"/>
      <c r="B1894" s="2"/>
      <c r="C1894" s="2"/>
      <c r="D1894" s="2"/>
      <c r="E1894" s="2"/>
      <c r="F1894" s="15"/>
      <c r="G1894" s="8"/>
      <c r="H1894" s="8"/>
      <c r="I1894" s="8"/>
      <c r="J1894" s="8"/>
      <c r="K1894" s="10"/>
      <c r="L1894" s="8"/>
      <c r="M1894" s="8"/>
      <c r="N1894" s="8"/>
      <c r="O1894" s="8"/>
      <c r="P1894" s="10"/>
      <c r="Q1894" s="8"/>
      <c r="R1894" s="8"/>
      <c r="S1894" s="8"/>
      <c r="T1894" s="8"/>
      <c r="U1894" s="10"/>
      <c r="V1894" s="8"/>
      <c r="W1894" s="8"/>
      <c r="X1894" s="8"/>
      <c r="Y1894" s="8"/>
      <c r="Z1894" s="10"/>
      <c r="AA1894" s="8"/>
    </row>
    <row r="1895" spans="1:27">
      <c r="A1895" s="14"/>
      <c r="B1895" s="2"/>
      <c r="C1895" s="2"/>
      <c r="D1895" s="2"/>
      <c r="E1895" s="2"/>
      <c r="F1895" s="15"/>
      <c r="G1895" s="8"/>
      <c r="H1895" s="8"/>
      <c r="I1895" s="8"/>
      <c r="J1895" s="8"/>
      <c r="K1895" s="10"/>
      <c r="L1895" s="8"/>
      <c r="M1895" s="8"/>
      <c r="N1895" s="8"/>
      <c r="O1895" s="8"/>
      <c r="P1895" s="10"/>
      <c r="Q1895" s="8"/>
      <c r="R1895" s="8"/>
      <c r="S1895" s="8"/>
      <c r="T1895" s="8"/>
      <c r="U1895" s="10"/>
      <c r="V1895" s="8"/>
      <c r="W1895" s="8"/>
      <c r="X1895" s="8"/>
      <c r="Y1895" s="8"/>
      <c r="Z1895" s="10"/>
      <c r="AA1895" s="8"/>
    </row>
    <row r="1896" spans="1:27">
      <c r="A1896" s="14"/>
      <c r="B1896" s="2"/>
      <c r="C1896" s="2"/>
      <c r="D1896" s="2"/>
      <c r="E1896" s="2"/>
      <c r="F1896" s="15"/>
      <c r="G1896" s="8"/>
      <c r="H1896" s="8"/>
      <c r="I1896" s="8"/>
      <c r="J1896" s="8"/>
      <c r="K1896" s="10"/>
      <c r="L1896" s="8"/>
      <c r="M1896" s="8"/>
      <c r="N1896" s="8"/>
      <c r="O1896" s="8"/>
      <c r="P1896" s="10"/>
      <c r="Q1896" s="8"/>
      <c r="R1896" s="8"/>
      <c r="S1896" s="8"/>
      <c r="T1896" s="8"/>
      <c r="U1896" s="10"/>
      <c r="V1896" s="8"/>
      <c r="W1896" s="8"/>
      <c r="X1896" s="8"/>
      <c r="Y1896" s="8"/>
      <c r="Z1896" s="10"/>
      <c r="AA1896" s="8"/>
    </row>
    <row r="1897" spans="1:27">
      <c r="A1897" s="14"/>
      <c r="B1897" s="2"/>
      <c r="C1897" s="2"/>
      <c r="D1897" s="2"/>
      <c r="E1897" s="2"/>
      <c r="F1897" s="15"/>
      <c r="G1897" s="9"/>
      <c r="H1897" s="9"/>
      <c r="I1897" s="9"/>
      <c r="J1897" s="9"/>
      <c r="K1897" s="11"/>
      <c r="L1897" s="9"/>
      <c r="M1897" s="9"/>
      <c r="N1897" s="9"/>
      <c r="O1897" s="9"/>
      <c r="P1897" s="11"/>
      <c r="Q1897" s="9"/>
      <c r="R1897" s="9"/>
      <c r="S1897" s="9"/>
      <c r="T1897" s="9"/>
      <c r="U1897" s="11"/>
      <c r="V1897" s="9"/>
      <c r="W1897" s="9"/>
      <c r="X1897" s="9"/>
      <c r="Y1897" s="9"/>
      <c r="Z1897" s="11"/>
      <c r="AA1897" s="9"/>
    </row>
    <row r="1898" spans="1:27">
      <c r="A1898" s="14"/>
      <c r="B1898" s="2"/>
      <c r="C1898" s="2"/>
      <c r="D1898" s="2"/>
      <c r="E1898" s="2"/>
      <c r="F1898" s="15"/>
      <c r="G1898" s="9"/>
      <c r="H1898" s="9"/>
      <c r="I1898" s="9"/>
      <c r="J1898" s="9"/>
      <c r="K1898" s="11"/>
      <c r="L1898" s="9"/>
      <c r="M1898" s="9"/>
      <c r="N1898" s="9"/>
      <c r="O1898" s="9"/>
      <c r="P1898" s="11"/>
      <c r="Q1898" s="9"/>
      <c r="R1898" s="9"/>
      <c r="S1898" s="9"/>
      <c r="T1898" s="9"/>
      <c r="U1898" s="11"/>
      <c r="V1898" s="9"/>
      <c r="W1898" s="9"/>
      <c r="X1898" s="9"/>
      <c r="Y1898" s="9"/>
      <c r="Z1898" s="11"/>
      <c r="AA1898" s="9"/>
    </row>
    <row r="1899" spans="1:27">
      <c r="A1899" s="14"/>
      <c r="B1899" s="2"/>
      <c r="C1899" s="2"/>
      <c r="D1899" s="2"/>
      <c r="E1899" s="2"/>
      <c r="F1899" s="15"/>
      <c r="G1899" s="9"/>
      <c r="H1899" s="9"/>
      <c r="I1899" s="9"/>
      <c r="J1899" s="9"/>
      <c r="K1899" s="11"/>
      <c r="L1899" s="9"/>
      <c r="M1899" s="9"/>
      <c r="N1899" s="9"/>
      <c r="O1899" s="9"/>
      <c r="P1899" s="11"/>
      <c r="Q1899" s="9"/>
      <c r="R1899" s="9"/>
      <c r="S1899" s="9"/>
      <c r="T1899" s="9"/>
      <c r="U1899" s="11"/>
      <c r="V1899" s="9"/>
      <c r="W1899" s="9"/>
      <c r="X1899" s="9"/>
      <c r="Y1899" s="9"/>
      <c r="Z1899" s="11"/>
      <c r="AA1899" s="9"/>
    </row>
    <row r="1900" spans="1:27">
      <c r="A1900" s="14"/>
      <c r="B1900" s="2"/>
      <c r="C1900" s="2"/>
      <c r="D1900" s="2"/>
      <c r="E1900" s="2"/>
      <c r="F1900" s="15"/>
      <c r="G1900" s="9"/>
      <c r="H1900" s="9"/>
      <c r="I1900" s="9"/>
      <c r="J1900" s="9"/>
      <c r="K1900" s="11"/>
      <c r="L1900" s="9"/>
      <c r="M1900" s="9"/>
      <c r="N1900" s="9"/>
      <c r="O1900" s="9"/>
      <c r="P1900" s="11"/>
      <c r="Q1900" s="9"/>
      <c r="R1900" s="9"/>
      <c r="S1900" s="9"/>
      <c r="T1900" s="9"/>
      <c r="U1900" s="11"/>
      <c r="V1900" s="9"/>
      <c r="W1900" s="9"/>
      <c r="X1900" s="9"/>
      <c r="Y1900" s="9"/>
      <c r="Z1900" s="11"/>
      <c r="AA1900" s="9"/>
    </row>
    <row r="1901" spans="1:27">
      <c r="A1901" s="14"/>
      <c r="B1901" s="2"/>
      <c r="C1901" s="2"/>
      <c r="D1901" s="2"/>
      <c r="E1901" s="2"/>
      <c r="F1901" s="15"/>
      <c r="G1901" s="9"/>
      <c r="H1901" s="9"/>
      <c r="I1901" s="9"/>
      <c r="J1901" s="9"/>
      <c r="K1901" s="11"/>
      <c r="L1901" s="9"/>
      <c r="M1901" s="9"/>
      <c r="N1901" s="9"/>
      <c r="O1901" s="9"/>
      <c r="P1901" s="11"/>
      <c r="Q1901" s="9"/>
      <c r="R1901" s="9"/>
      <c r="S1901" s="9"/>
      <c r="T1901" s="9"/>
      <c r="U1901" s="11"/>
      <c r="V1901" s="9"/>
      <c r="W1901" s="9"/>
      <c r="X1901" s="9"/>
      <c r="Y1901" s="9"/>
      <c r="Z1901" s="11"/>
      <c r="AA1901" s="9"/>
    </row>
    <row r="1902" spans="1:27">
      <c r="A1902" s="14"/>
      <c r="B1902" s="2"/>
      <c r="C1902" s="2"/>
      <c r="D1902" s="2"/>
      <c r="E1902" s="2"/>
      <c r="F1902" s="15"/>
      <c r="G1902" s="9"/>
      <c r="H1902" s="9"/>
      <c r="I1902" s="9"/>
      <c r="J1902" s="9"/>
      <c r="K1902" s="11"/>
      <c r="L1902" s="9"/>
      <c r="M1902" s="9"/>
      <c r="N1902" s="9"/>
      <c r="O1902" s="9"/>
      <c r="P1902" s="11"/>
      <c r="Q1902" s="9"/>
      <c r="R1902" s="9"/>
      <c r="S1902" s="9"/>
      <c r="T1902" s="9"/>
      <c r="U1902" s="11"/>
      <c r="V1902" s="9"/>
      <c r="W1902" s="9"/>
      <c r="X1902" s="9"/>
      <c r="Y1902" s="9"/>
      <c r="Z1902" s="11"/>
      <c r="AA1902" s="9"/>
    </row>
    <row r="1903" spans="1:27">
      <c r="A1903" s="116"/>
      <c r="B1903" s="116"/>
      <c r="C1903" s="116"/>
      <c r="D1903" s="116"/>
    </row>
    <row r="1904" spans="1:27">
      <c r="A1904" s="116"/>
      <c r="B1904" s="116"/>
      <c r="C1904" s="116"/>
      <c r="D1904" s="116"/>
    </row>
    <row r="1905" spans="1:4">
      <c r="A1905" s="116"/>
      <c r="B1905" s="116"/>
      <c r="C1905" s="116"/>
      <c r="D1905" s="116"/>
    </row>
    <row r="1906" spans="1:4">
      <c r="A1906" s="116"/>
      <c r="B1906" s="116"/>
      <c r="C1906" s="116"/>
      <c r="D1906" s="116"/>
    </row>
    <row r="1907" spans="1:4">
      <c r="A1907" s="116"/>
      <c r="B1907" s="116"/>
      <c r="C1907" s="116"/>
      <c r="D1907" s="116"/>
    </row>
    <row r="1908" spans="1:4">
      <c r="A1908" s="116"/>
      <c r="B1908" s="116"/>
      <c r="C1908" s="116"/>
      <c r="D1908" s="116"/>
    </row>
    <row r="1909" spans="1:4">
      <c r="A1909" s="116"/>
      <c r="B1909" s="116"/>
      <c r="C1909" s="116"/>
      <c r="D1909" s="116"/>
    </row>
    <row r="1910" spans="1:4">
      <c r="A1910" s="116"/>
      <c r="B1910" s="116"/>
      <c r="C1910" s="116"/>
      <c r="D1910" s="116"/>
    </row>
    <row r="1911" spans="1:4">
      <c r="A1911" s="116"/>
      <c r="B1911" s="116"/>
      <c r="C1911" s="116"/>
      <c r="D1911" s="116"/>
    </row>
    <row r="1912" spans="1:4">
      <c r="A1912" s="116"/>
      <c r="B1912" s="116"/>
      <c r="C1912" s="116"/>
      <c r="D1912" s="116"/>
    </row>
    <row r="1913" spans="1:4">
      <c r="A1913" s="116"/>
      <c r="B1913" s="116"/>
      <c r="C1913" s="116"/>
      <c r="D1913" s="116"/>
    </row>
    <row r="1914" spans="1:4">
      <c r="A1914" s="116"/>
      <c r="B1914" s="116"/>
      <c r="C1914" s="116"/>
      <c r="D1914" s="116"/>
    </row>
    <row r="1915" spans="1:4">
      <c r="A1915" s="116"/>
      <c r="B1915" s="116"/>
      <c r="C1915" s="116"/>
      <c r="D1915" s="116"/>
    </row>
    <row r="1916" spans="1:4">
      <c r="A1916" s="116"/>
      <c r="B1916" s="116"/>
      <c r="C1916" s="116"/>
      <c r="D1916" s="116"/>
    </row>
    <row r="1917" spans="1:4">
      <c r="A1917" s="116"/>
      <c r="B1917" s="116"/>
      <c r="C1917" s="116"/>
      <c r="D1917" s="116"/>
    </row>
    <row r="1918" spans="1:4">
      <c r="A1918" s="116"/>
      <c r="B1918" s="116"/>
      <c r="C1918" s="116"/>
      <c r="D1918" s="116"/>
    </row>
    <row r="1919" spans="1:4">
      <c r="A1919" s="116"/>
      <c r="B1919" s="116"/>
      <c r="C1919" s="116"/>
      <c r="D1919" s="116"/>
    </row>
    <row r="1920" spans="1:4">
      <c r="A1920" s="116"/>
      <c r="B1920" s="116"/>
      <c r="C1920" s="116"/>
      <c r="D1920" s="116"/>
    </row>
    <row r="1921" spans="1:4">
      <c r="A1921" s="116"/>
      <c r="B1921" s="116"/>
      <c r="C1921" s="116"/>
      <c r="D1921" s="116"/>
    </row>
    <row r="1922" spans="1:4">
      <c r="A1922" s="116"/>
      <c r="B1922" s="116"/>
      <c r="C1922" s="116"/>
      <c r="D1922" s="116"/>
    </row>
    <row r="1923" spans="1:4">
      <c r="A1923" s="116"/>
      <c r="B1923" s="116"/>
      <c r="C1923" s="116"/>
      <c r="D1923" s="116"/>
    </row>
    <row r="1924" spans="1:4">
      <c r="A1924" s="116"/>
      <c r="B1924" s="116"/>
      <c r="C1924" s="116"/>
      <c r="D1924" s="116"/>
    </row>
    <row r="1925" spans="1:4">
      <c r="A1925" s="116"/>
      <c r="B1925" s="116"/>
      <c r="C1925" s="116"/>
      <c r="D1925" s="116"/>
    </row>
    <row r="1926" spans="1:4">
      <c r="A1926" s="116"/>
      <c r="B1926" s="116"/>
      <c r="C1926" s="116"/>
      <c r="D1926" s="116"/>
    </row>
    <row r="1927" spans="1:4">
      <c r="A1927" s="116"/>
      <c r="B1927" s="116"/>
      <c r="C1927" s="116"/>
      <c r="D1927" s="116"/>
    </row>
    <row r="1928" spans="1:4">
      <c r="A1928" s="116"/>
      <c r="B1928" s="116"/>
      <c r="C1928" s="116"/>
      <c r="D1928" s="116"/>
    </row>
    <row r="1929" spans="1:4">
      <c r="A1929" s="116"/>
      <c r="B1929" s="116"/>
      <c r="C1929" s="116"/>
      <c r="D1929" s="116"/>
    </row>
    <row r="1930" spans="1:4">
      <c r="A1930" s="116"/>
      <c r="B1930" s="116"/>
      <c r="C1930" s="116"/>
      <c r="D1930" s="116"/>
    </row>
    <row r="1931" spans="1:4">
      <c r="A1931" s="116"/>
      <c r="B1931" s="116"/>
      <c r="C1931" s="116"/>
      <c r="D1931" s="116"/>
    </row>
    <row r="1932" spans="1:4">
      <c r="A1932" s="116"/>
      <c r="B1932" s="116"/>
      <c r="C1932" s="116"/>
      <c r="D1932" s="116"/>
    </row>
    <row r="1933" spans="1:4">
      <c r="A1933" s="116"/>
      <c r="B1933" s="116"/>
      <c r="C1933" s="116"/>
      <c r="D1933" s="116"/>
    </row>
    <row r="1934" spans="1:4">
      <c r="A1934" s="116"/>
      <c r="B1934" s="116"/>
      <c r="C1934" s="116"/>
      <c r="D1934" s="116"/>
    </row>
    <row r="1935" spans="1:4">
      <c r="A1935" s="116"/>
      <c r="B1935" s="116"/>
      <c r="C1935" s="116"/>
      <c r="D1935" s="116"/>
    </row>
    <row r="1936" spans="1:4">
      <c r="A1936" s="116"/>
      <c r="B1936" s="116"/>
      <c r="C1936" s="116"/>
      <c r="D1936" s="116"/>
    </row>
    <row r="1937" spans="1:4">
      <c r="A1937" s="116"/>
      <c r="B1937" s="116"/>
      <c r="C1937" s="116"/>
      <c r="D1937" s="116"/>
    </row>
    <row r="1938" spans="1:4">
      <c r="A1938" s="116"/>
      <c r="B1938" s="116"/>
      <c r="C1938" s="116"/>
      <c r="D1938" s="116"/>
    </row>
    <row r="1939" spans="1:4">
      <c r="A1939" s="116"/>
      <c r="B1939" s="116"/>
      <c r="C1939" s="116"/>
      <c r="D1939" s="116"/>
    </row>
    <row r="1940" spans="1:4">
      <c r="A1940" s="116"/>
      <c r="B1940" s="116"/>
      <c r="C1940" s="116"/>
      <c r="D1940" s="116"/>
    </row>
    <row r="1941" spans="1:4">
      <c r="A1941" s="116"/>
      <c r="B1941" s="116"/>
      <c r="C1941" s="116"/>
      <c r="D1941" s="116"/>
    </row>
    <row r="1942" spans="1:4">
      <c r="A1942" s="116"/>
      <c r="B1942" s="116"/>
      <c r="C1942" s="116"/>
      <c r="D1942" s="116"/>
    </row>
    <row r="1943" spans="1:4">
      <c r="A1943" s="116"/>
      <c r="B1943" s="116"/>
      <c r="C1943" s="116"/>
      <c r="D1943" s="116"/>
    </row>
    <row r="1944" spans="1:4">
      <c r="A1944" s="116"/>
      <c r="B1944" s="116"/>
      <c r="C1944" s="116"/>
      <c r="D1944" s="116"/>
    </row>
    <row r="1945" spans="1:4">
      <c r="A1945" s="116"/>
      <c r="B1945" s="116"/>
      <c r="C1945" s="116"/>
      <c r="D1945" s="116"/>
    </row>
    <row r="1946" spans="1:4">
      <c r="A1946" s="116"/>
      <c r="B1946" s="116"/>
      <c r="C1946" s="116"/>
      <c r="D1946" s="116"/>
    </row>
    <row r="1947" spans="1:4">
      <c r="A1947" s="116"/>
      <c r="B1947" s="116"/>
      <c r="C1947" s="116"/>
      <c r="D1947" s="116"/>
    </row>
    <row r="1948" spans="1:4">
      <c r="A1948" s="116"/>
      <c r="B1948" s="116"/>
      <c r="C1948" s="116"/>
      <c r="D1948" s="116"/>
    </row>
    <row r="1949" spans="1:4">
      <c r="A1949" s="116"/>
      <c r="B1949" s="116"/>
      <c r="C1949" s="116"/>
      <c r="D1949" s="116"/>
    </row>
    <row r="1950" spans="1:4">
      <c r="A1950" s="116"/>
      <c r="B1950" s="116"/>
      <c r="C1950" s="116"/>
      <c r="D1950" s="116"/>
    </row>
    <row r="1951" spans="1:4">
      <c r="A1951" s="116"/>
      <c r="B1951" s="116"/>
      <c r="C1951" s="116"/>
      <c r="D1951" s="116"/>
    </row>
    <row r="1952" spans="1:4">
      <c r="A1952" s="116"/>
      <c r="B1952" s="116"/>
      <c r="C1952" s="116"/>
      <c r="D1952" s="116"/>
    </row>
    <row r="1953" spans="1:4">
      <c r="A1953" s="116"/>
      <c r="B1953" s="116"/>
      <c r="C1953" s="116"/>
      <c r="D1953" s="116"/>
    </row>
    <row r="1954" spans="1:4">
      <c r="A1954" s="116"/>
      <c r="B1954" s="116"/>
      <c r="C1954" s="116"/>
      <c r="D1954" s="116"/>
    </row>
    <row r="1955" spans="1:4">
      <c r="A1955" s="116"/>
      <c r="B1955" s="116"/>
      <c r="C1955" s="116"/>
      <c r="D1955" s="116"/>
    </row>
    <row r="1956" spans="1:4">
      <c r="A1956" s="116"/>
      <c r="B1956" s="116"/>
      <c r="C1956" s="116"/>
      <c r="D1956" s="116"/>
    </row>
    <row r="1957" spans="1:4">
      <c r="A1957" s="116"/>
      <c r="B1957" s="116"/>
      <c r="C1957" s="116"/>
      <c r="D1957" s="116"/>
    </row>
    <row r="1958" spans="1:4">
      <c r="A1958" s="116"/>
      <c r="B1958" s="116"/>
      <c r="C1958" s="116"/>
      <c r="D1958" s="116"/>
    </row>
    <row r="1959" spans="1:4">
      <c r="A1959" s="116"/>
      <c r="B1959" s="116"/>
      <c r="C1959" s="116"/>
      <c r="D1959" s="116"/>
    </row>
    <row r="1960" spans="1:4">
      <c r="A1960" s="116"/>
      <c r="B1960" s="116"/>
      <c r="C1960" s="116"/>
      <c r="D1960" s="116"/>
    </row>
    <row r="1961" spans="1:4">
      <c r="A1961" s="116"/>
      <c r="B1961" s="116"/>
      <c r="C1961" s="116"/>
      <c r="D1961" s="116"/>
    </row>
    <row r="1962" spans="1:4">
      <c r="A1962" s="116"/>
      <c r="B1962" s="116"/>
      <c r="C1962" s="116"/>
      <c r="D1962" s="116"/>
    </row>
    <row r="1963" spans="1:4">
      <c r="A1963" s="116"/>
      <c r="B1963" s="116"/>
      <c r="C1963" s="116"/>
      <c r="D1963" s="116"/>
    </row>
    <row r="1964" spans="1:4">
      <c r="A1964" s="116"/>
      <c r="B1964" s="116"/>
      <c r="C1964" s="116"/>
      <c r="D1964" s="116"/>
    </row>
    <row r="1965" spans="1:4">
      <c r="A1965" s="116"/>
      <c r="B1965" s="116"/>
      <c r="C1965" s="116"/>
      <c r="D1965" s="116"/>
    </row>
    <row r="1966" spans="1:4">
      <c r="A1966" s="116"/>
      <c r="B1966" s="116"/>
      <c r="C1966" s="116"/>
      <c r="D1966" s="116"/>
    </row>
    <row r="1967" spans="1:4">
      <c r="A1967" s="116"/>
      <c r="B1967" s="116"/>
      <c r="C1967" s="116"/>
      <c r="D1967" s="116"/>
    </row>
    <row r="1968" spans="1:4">
      <c r="A1968" s="116"/>
      <c r="B1968" s="116"/>
      <c r="C1968" s="116"/>
      <c r="D1968" s="116"/>
    </row>
    <row r="1969" spans="1:4">
      <c r="A1969" s="116"/>
      <c r="B1969" s="116"/>
      <c r="C1969" s="116"/>
      <c r="D1969" s="116"/>
    </row>
    <row r="1970" spans="1:4">
      <c r="A1970" s="116"/>
      <c r="B1970" s="116"/>
      <c r="C1970" s="116"/>
      <c r="D1970" s="116"/>
    </row>
    <row r="1971" spans="1:4">
      <c r="A1971" s="116"/>
      <c r="B1971" s="116"/>
      <c r="C1971" s="116"/>
      <c r="D1971" s="116"/>
    </row>
    <row r="1972" spans="1:4">
      <c r="A1972" s="116"/>
      <c r="B1972" s="116"/>
      <c r="C1972" s="116"/>
      <c r="D1972" s="116"/>
    </row>
    <row r="1973" spans="1:4">
      <c r="A1973" s="116"/>
      <c r="B1973" s="116"/>
      <c r="C1973" s="116"/>
      <c r="D1973" s="116"/>
    </row>
    <row r="1974" spans="1:4">
      <c r="A1974" s="116"/>
      <c r="B1974" s="116"/>
      <c r="C1974" s="116"/>
      <c r="D1974" s="116"/>
    </row>
    <row r="1975" spans="1:4">
      <c r="A1975" s="116"/>
      <c r="B1975" s="116"/>
      <c r="C1975" s="116"/>
      <c r="D1975" s="116"/>
    </row>
    <row r="1976" spans="1:4">
      <c r="A1976" s="116"/>
      <c r="B1976" s="116"/>
      <c r="C1976" s="116"/>
      <c r="D1976" s="116"/>
    </row>
    <row r="1977" spans="1:4">
      <c r="A1977" s="116"/>
      <c r="B1977" s="116"/>
      <c r="C1977" s="116"/>
      <c r="D1977" s="116"/>
    </row>
    <row r="1978" spans="1:4">
      <c r="A1978" s="116"/>
      <c r="B1978" s="116"/>
      <c r="C1978" s="116"/>
      <c r="D1978" s="116"/>
    </row>
    <row r="1979" spans="1:4">
      <c r="A1979" s="116"/>
      <c r="B1979" s="116"/>
      <c r="C1979" s="116"/>
      <c r="D1979" s="116"/>
    </row>
    <row r="1980" spans="1:4">
      <c r="A1980" s="116"/>
      <c r="B1980" s="116"/>
      <c r="C1980" s="116"/>
      <c r="D1980" s="116"/>
    </row>
    <row r="1981" spans="1:4">
      <c r="A1981" s="116"/>
      <c r="B1981" s="116"/>
      <c r="C1981" s="116"/>
      <c r="D1981" s="116"/>
    </row>
    <row r="1982" spans="1:4">
      <c r="A1982" s="116"/>
      <c r="B1982" s="116"/>
      <c r="C1982" s="116"/>
      <c r="D1982" s="116"/>
    </row>
    <row r="1983" spans="1:4">
      <c r="A1983" s="116"/>
      <c r="B1983" s="116"/>
      <c r="C1983" s="116"/>
      <c r="D1983" s="116"/>
    </row>
    <row r="1984" spans="1:4">
      <c r="A1984" s="116"/>
      <c r="B1984" s="116"/>
      <c r="C1984" s="116"/>
      <c r="D1984" s="116"/>
    </row>
    <row r="1985" spans="1:4">
      <c r="A1985" s="116"/>
      <c r="B1985" s="116"/>
      <c r="C1985" s="116"/>
      <c r="D1985" s="116"/>
    </row>
    <row r="1986" spans="1:4">
      <c r="A1986" s="116"/>
      <c r="B1986" s="116"/>
      <c r="C1986" s="116"/>
      <c r="D1986" s="116"/>
    </row>
    <row r="1987" spans="1:4">
      <c r="A1987" s="116"/>
      <c r="B1987" s="116"/>
      <c r="C1987" s="116"/>
      <c r="D1987" s="116"/>
    </row>
    <row r="1988" spans="1:4">
      <c r="A1988" s="116"/>
      <c r="B1988" s="116"/>
      <c r="C1988" s="116"/>
      <c r="D1988" s="116"/>
    </row>
    <row r="1989" spans="1:4">
      <c r="A1989" s="116"/>
      <c r="B1989" s="116"/>
      <c r="C1989" s="116"/>
      <c r="D1989" s="116"/>
    </row>
    <row r="1990" spans="1:4">
      <c r="A1990" s="116"/>
      <c r="B1990" s="116"/>
      <c r="C1990" s="116"/>
      <c r="D1990" s="116"/>
    </row>
    <row r="1991" spans="1:4">
      <c r="A1991" s="116"/>
      <c r="B1991" s="116"/>
      <c r="C1991" s="116"/>
      <c r="D1991" s="116"/>
    </row>
    <row r="1992" spans="1:4">
      <c r="A1992" s="116"/>
      <c r="B1992" s="116"/>
      <c r="C1992" s="116"/>
      <c r="D1992" s="116"/>
    </row>
    <row r="1993" spans="1:4">
      <c r="A1993" s="116"/>
      <c r="B1993" s="116"/>
      <c r="C1993" s="116"/>
      <c r="D1993" s="116"/>
    </row>
    <row r="1994" spans="1:4">
      <c r="A1994" s="116"/>
      <c r="B1994" s="116"/>
      <c r="C1994" s="116"/>
      <c r="D1994" s="116"/>
    </row>
    <row r="1995" spans="1:4">
      <c r="A1995" s="116"/>
      <c r="B1995" s="116"/>
      <c r="C1995" s="116"/>
      <c r="D1995" s="116"/>
    </row>
    <row r="1996" spans="1:4">
      <c r="A1996" s="116"/>
      <c r="B1996" s="116"/>
      <c r="C1996" s="116"/>
      <c r="D1996" s="116"/>
    </row>
    <row r="1997" spans="1:4">
      <c r="A1997" s="116"/>
      <c r="B1997" s="116"/>
      <c r="C1997" s="116"/>
      <c r="D1997" s="116"/>
    </row>
    <row r="1998" spans="1:4">
      <c r="A1998" s="116"/>
      <c r="B1998" s="116"/>
      <c r="C1998" s="116"/>
      <c r="D1998" s="116"/>
    </row>
    <row r="1999" spans="1:4">
      <c r="A1999" s="116"/>
      <c r="B1999" s="116"/>
      <c r="C1999" s="116"/>
      <c r="D1999" s="116"/>
    </row>
    <row r="2000" spans="1:4">
      <c r="A2000" s="116"/>
      <c r="B2000" s="116"/>
      <c r="C2000" s="116"/>
      <c r="D2000" s="116"/>
    </row>
    <row r="2001" spans="1:4">
      <c r="A2001" s="116"/>
      <c r="B2001" s="116"/>
      <c r="C2001" s="116"/>
      <c r="D2001" s="116"/>
    </row>
    <row r="2002" spans="1:4">
      <c r="A2002" s="116"/>
      <c r="B2002" s="116"/>
      <c r="C2002" s="116"/>
      <c r="D2002" s="116"/>
    </row>
    <row r="2003" spans="1:4">
      <c r="A2003" s="116"/>
      <c r="B2003" s="116"/>
      <c r="C2003" s="116"/>
      <c r="D2003" s="116"/>
    </row>
    <row r="2004" spans="1:4">
      <c r="A2004" s="116"/>
      <c r="B2004" s="116"/>
      <c r="C2004" s="116"/>
      <c r="D2004" s="116"/>
    </row>
    <row r="2005" spans="1:4">
      <c r="A2005" s="116"/>
      <c r="B2005" s="116"/>
      <c r="C2005" s="116"/>
      <c r="D2005" s="116"/>
    </row>
    <row r="2006" spans="1:4">
      <c r="A2006" s="116"/>
      <c r="B2006" s="116"/>
      <c r="C2006" s="116"/>
      <c r="D2006" s="116"/>
    </row>
    <row r="2007" spans="1:4">
      <c r="A2007" s="116"/>
      <c r="B2007" s="116"/>
      <c r="C2007" s="116"/>
      <c r="D2007" s="116"/>
    </row>
    <row r="2008" spans="1:4">
      <c r="A2008" s="116"/>
      <c r="B2008" s="116"/>
      <c r="C2008" s="116"/>
      <c r="D2008" s="116"/>
    </row>
    <row r="2009" spans="1:4">
      <c r="A2009" s="116"/>
      <c r="B2009" s="116"/>
      <c r="C2009" s="116"/>
      <c r="D2009" s="116"/>
    </row>
    <row r="2010" spans="1:4">
      <c r="A2010" s="116"/>
      <c r="B2010" s="116"/>
      <c r="C2010" s="116"/>
      <c r="D2010" s="116"/>
    </row>
    <row r="2011" spans="1:4">
      <c r="A2011" s="116"/>
      <c r="B2011" s="116"/>
      <c r="C2011" s="116"/>
      <c r="D2011" s="116"/>
    </row>
    <row r="2012" spans="1:4">
      <c r="A2012" s="116"/>
      <c r="B2012" s="116"/>
      <c r="C2012" s="116"/>
      <c r="D2012" s="116"/>
    </row>
    <row r="2013" spans="1:4">
      <c r="A2013" s="116"/>
      <c r="B2013" s="116"/>
      <c r="C2013" s="116"/>
      <c r="D2013" s="116"/>
    </row>
    <row r="2014" spans="1:4">
      <c r="A2014" s="116"/>
      <c r="B2014" s="116"/>
      <c r="C2014" s="116"/>
      <c r="D2014" s="116"/>
    </row>
    <row r="2015" spans="1:4">
      <c r="A2015" s="116"/>
      <c r="B2015" s="116"/>
      <c r="C2015" s="116"/>
      <c r="D2015" s="116"/>
    </row>
    <row r="2016" spans="1:4">
      <c r="A2016" s="116"/>
      <c r="B2016" s="116"/>
      <c r="C2016" s="116"/>
      <c r="D2016" s="116"/>
    </row>
    <row r="2017" spans="1:4">
      <c r="A2017" s="116"/>
      <c r="B2017" s="116"/>
      <c r="C2017" s="116"/>
      <c r="D2017" s="116"/>
    </row>
    <row r="2018" spans="1:4">
      <c r="A2018" s="116"/>
      <c r="B2018" s="116"/>
      <c r="C2018" s="116"/>
      <c r="D2018" s="116"/>
    </row>
    <row r="2019" spans="1:4">
      <c r="A2019" s="116"/>
      <c r="B2019" s="116"/>
      <c r="C2019" s="116"/>
      <c r="D2019" s="116"/>
    </row>
    <row r="2020" spans="1:4">
      <c r="A2020" s="116"/>
      <c r="B2020" s="116"/>
      <c r="C2020" s="116"/>
      <c r="D2020" s="116"/>
    </row>
    <row r="2021" spans="1:4">
      <c r="A2021" s="116"/>
      <c r="B2021" s="116"/>
      <c r="C2021" s="116"/>
      <c r="D2021" s="116"/>
    </row>
    <row r="2022" spans="1:4">
      <c r="A2022" s="116"/>
      <c r="B2022" s="116"/>
      <c r="C2022" s="116"/>
      <c r="D2022" s="116"/>
    </row>
    <row r="2023" spans="1:4">
      <c r="A2023" s="116"/>
      <c r="B2023" s="116"/>
      <c r="C2023" s="116"/>
      <c r="D2023" s="116"/>
    </row>
    <row r="2024" spans="1:4">
      <c r="A2024" s="116"/>
      <c r="B2024" s="116"/>
      <c r="C2024" s="116"/>
      <c r="D2024" s="116"/>
    </row>
    <row r="2025" spans="1:4">
      <c r="A2025" s="116"/>
      <c r="B2025" s="116"/>
      <c r="C2025" s="116"/>
      <c r="D2025" s="116"/>
    </row>
    <row r="2026" spans="1:4">
      <c r="A2026" s="116"/>
      <c r="B2026" s="116"/>
      <c r="C2026" s="116"/>
      <c r="D2026" s="116"/>
    </row>
    <row r="2027" spans="1:4">
      <c r="A2027" s="116"/>
      <c r="B2027" s="116"/>
      <c r="C2027" s="116"/>
      <c r="D2027" s="116"/>
    </row>
    <row r="2028" spans="1:4">
      <c r="A2028" s="116"/>
      <c r="B2028" s="116"/>
      <c r="C2028" s="116"/>
      <c r="D2028" s="116"/>
    </row>
    <row r="2029" spans="1:4">
      <c r="A2029" s="116"/>
      <c r="B2029" s="116"/>
      <c r="C2029" s="116"/>
      <c r="D2029" s="116"/>
    </row>
    <row r="2030" spans="1:4">
      <c r="A2030" s="116"/>
      <c r="B2030" s="116"/>
      <c r="C2030" s="116"/>
      <c r="D2030" s="116"/>
    </row>
    <row r="2031" spans="1:4">
      <c r="A2031" s="116"/>
      <c r="B2031" s="116"/>
      <c r="C2031" s="116"/>
      <c r="D2031" s="116"/>
    </row>
    <row r="2032" spans="1:4">
      <c r="A2032" s="116"/>
      <c r="B2032" s="116"/>
      <c r="C2032" s="116"/>
      <c r="D2032" s="116"/>
    </row>
    <row r="2033" spans="1:4">
      <c r="A2033" s="116"/>
      <c r="B2033" s="116"/>
      <c r="C2033" s="116"/>
      <c r="D2033" s="116"/>
    </row>
    <row r="2034" spans="1:4">
      <c r="A2034" s="116"/>
      <c r="B2034" s="116"/>
      <c r="C2034" s="116"/>
      <c r="D2034" s="116"/>
    </row>
    <row r="2035" spans="1:4">
      <c r="A2035" s="116"/>
      <c r="B2035" s="116"/>
      <c r="C2035" s="116"/>
      <c r="D2035" s="116"/>
    </row>
    <row r="2036" spans="1:4">
      <c r="A2036" s="116"/>
      <c r="B2036" s="116"/>
      <c r="C2036" s="116"/>
      <c r="D2036" s="116"/>
    </row>
    <row r="2037" spans="1:4">
      <c r="A2037" s="116"/>
      <c r="B2037" s="116"/>
      <c r="C2037" s="116"/>
      <c r="D2037" s="116"/>
    </row>
    <row r="2038" spans="1:4">
      <c r="A2038" s="116"/>
      <c r="B2038" s="116"/>
      <c r="C2038" s="116"/>
      <c r="D2038" s="116"/>
    </row>
    <row r="2039" spans="1:4">
      <c r="A2039" s="116"/>
      <c r="B2039" s="116"/>
      <c r="C2039" s="116"/>
      <c r="D2039" s="116"/>
    </row>
    <row r="2040" spans="1:4">
      <c r="A2040" s="116"/>
      <c r="B2040" s="116"/>
      <c r="C2040" s="116"/>
      <c r="D2040" s="116"/>
    </row>
    <row r="2041" spans="1:4">
      <c r="A2041" s="116"/>
      <c r="B2041" s="116"/>
      <c r="C2041" s="116"/>
      <c r="D2041" s="116"/>
    </row>
    <row r="2042" spans="1:4">
      <c r="A2042" s="116"/>
      <c r="B2042" s="116"/>
      <c r="C2042" s="116"/>
      <c r="D2042" s="116"/>
    </row>
    <row r="2043" spans="1:4">
      <c r="A2043" s="116"/>
      <c r="B2043" s="116"/>
      <c r="C2043" s="116"/>
      <c r="D2043" s="116"/>
    </row>
    <row r="2044" spans="1:4">
      <c r="A2044" s="116"/>
      <c r="B2044" s="116"/>
      <c r="C2044" s="116"/>
      <c r="D2044" s="116"/>
    </row>
    <row r="2045" spans="1:4">
      <c r="A2045" s="116"/>
      <c r="B2045" s="116"/>
      <c r="C2045" s="116"/>
      <c r="D2045" s="116"/>
    </row>
    <row r="2046" spans="1:4">
      <c r="A2046" s="116"/>
      <c r="B2046" s="116"/>
      <c r="C2046" s="116"/>
      <c r="D2046" s="116"/>
    </row>
    <row r="2047" spans="1:4">
      <c r="A2047" s="116"/>
      <c r="B2047" s="116"/>
      <c r="C2047" s="116"/>
      <c r="D2047" s="116"/>
    </row>
    <row r="2048" spans="1:4">
      <c r="A2048" s="116"/>
      <c r="B2048" s="116"/>
      <c r="C2048" s="116"/>
      <c r="D2048" s="116"/>
    </row>
    <row r="2049" spans="1:4">
      <c r="A2049" s="116"/>
      <c r="B2049" s="116"/>
      <c r="C2049" s="116"/>
      <c r="D2049" s="116"/>
    </row>
    <row r="2050" spans="1:4">
      <c r="A2050" s="116"/>
      <c r="B2050" s="116"/>
      <c r="C2050" s="116"/>
      <c r="D2050" s="116"/>
    </row>
    <row r="2051" spans="1:4">
      <c r="A2051" s="116"/>
      <c r="B2051" s="116"/>
      <c r="C2051" s="116"/>
      <c r="D2051" s="116"/>
    </row>
    <row r="2052" spans="1:4">
      <c r="A2052" s="116"/>
      <c r="B2052" s="116"/>
      <c r="C2052" s="116"/>
      <c r="D2052" s="116"/>
    </row>
    <row r="2053" spans="1:4">
      <c r="A2053" s="116"/>
      <c r="B2053" s="116"/>
      <c r="C2053" s="116"/>
      <c r="D2053" s="116"/>
    </row>
    <row r="2054" spans="1:4">
      <c r="A2054" s="116"/>
      <c r="B2054" s="116"/>
      <c r="C2054" s="116"/>
      <c r="D2054" s="116"/>
    </row>
    <row r="2055" spans="1:4">
      <c r="A2055" s="116"/>
      <c r="B2055" s="116"/>
      <c r="C2055" s="116"/>
      <c r="D2055" s="116"/>
    </row>
    <row r="2056" spans="1:4">
      <c r="A2056" s="116"/>
      <c r="B2056" s="116"/>
      <c r="C2056" s="116"/>
      <c r="D2056" s="116"/>
    </row>
    <row r="2057" spans="1:4">
      <c r="A2057" s="116"/>
      <c r="B2057" s="116"/>
      <c r="C2057" s="116"/>
      <c r="D2057" s="116"/>
    </row>
    <row r="2058" spans="1:4">
      <c r="A2058" s="116"/>
      <c r="B2058" s="116"/>
      <c r="C2058" s="116"/>
      <c r="D2058" s="116"/>
    </row>
    <row r="2059" spans="1:4">
      <c r="A2059" s="116"/>
      <c r="B2059" s="116"/>
      <c r="C2059" s="116"/>
      <c r="D2059" s="116"/>
    </row>
    <row r="2060" spans="1:4">
      <c r="A2060" s="116"/>
      <c r="B2060" s="116"/>
      <c r="C2060" s="116"/>
      <c r="D2060" s="116"/>
    </row>
    <row r="2061" spans="1:4">
      <c r="A2061" s="116"/>
      <c r="B2061" s="116"/>
      <c r="C2061" s="116"/>
      <c r="D2061" s="116"/>
    </row>
    <row r="2062" spans="1:4">
      <c r="A2062" s="116"/>
      <c r="B2062" s="116"/>
      <c r="C2062" s="116"/>
      <c r="D2062" s="116"/>
    </row>
    <row r="2063" spans="1:4">
      <c r="A2063" s="116"/>
      <c r="B2063" s="116"/>
      <c r="C2063" s="116"/>
      <c r="D2063" s="116"/>
    </row>
    <row r="2064" spans="1:4">
      <c r="A2064" s="116"/>
      <c r="B2064" s="116"/>
      <c r="C2064" s="116"/>
      <c r="D2064" s="116"/>
    </row>
    <row r="2065" spans="1:4">
      <c r="A2065" s="116"/>
      <c r="B2065" s="116"/>
      <c r="C2065" s="116"/>
      <c r="D2065" s="116"/>
    </row>
    <row r="2066" spans="1:4">
      <c r="A2066" s="116"/>
      <c r="B2066" s="116"/>
      <c r="C2066" s="116"/>
      <c r="D2066" s="116"/>
    </row>
    <row r="2067" spans="1:4">
      <c r="A2067" s="116"/>
      <c r="B2067" s="116"/>
      <c r="C2067" s="116"/>
      <c r="D2067" s="116"/>
    </row>
    <row r="2068" spans="1:4">
      <c r="A2068" s="116"/>
      <c r="B2068" s="116"/>
      <c r="C2068" s="116"/>
      <c r="D2068" s="116"/>
    </row>
    <row r="2069" spans="1:4">
      <c r="A2069" s="116"/>
      <c r="B2069" s="116"/>
      <c r="C2069" s="116"/>
      <c r="D2069" s="116"/>
    </row>
    <row r="2070" spans="1:4">
      <c r="A2070" s="116"/>
      <c r="B2070" s="116"/>
      <c r="C2070" s="116"/>
      <c r="D2070" s="116"/>
    </row>
    <row r="2071" spans="1:4">
      <c r="A2071" s="116"/>
      <c r="B2071" s="116"/>
      <c r="C2071" s="116"/>
      <c r="D2071" s="116"/>
    </row>
    <row r="2072" spans="1:4">
      <c r="A2072" s="116"/>
      <c r="B2072" s="116"/>
      <c r="C2072" s="116"/>
      <c r="D2072" s="116"/>
    </row>
    <row r="2073" spans="1:4">
      <c r="A2073" s="116"/>
      <c r="B2073" s="116"/>
      <c r="C2073" s="116"/>
      <c r="D2073" s="116"/>
    </row>
    <row r="2074" spans="1:4">
      <c r="A2074" s="116"/>
      <c r="B2074" s="116"/>
      <c r="C2074" s="116"/>
      <c r="D2074" s="116"/>
    </row>
    <row r="2075" spans="1:4">
      <c r="A2075" s="116"/>
      <c r="B2075" s="116"/>
      <c r="C2075" s="116"/>
      <c r="D2075" s="116"/>
    </row>
    <row r="2076" spans="1:4">
      <c r="A2076" s="116"/>
      <c r="B2076" s="116"/>
      <c r="C2076" s="116"/>
      <c r="D2076" s="116"/>
    </row>
    <row r="2077" spans="1:4">
      <c r="A2077" s="116"/>
      <c r="B2077" s="116"/>
      <c r="C2077" s="116"/>
      <c r="D2077" s="116"/>
    </row>
    <row r="2078" spans="1:4">
      <c r="A2078" s="116"/>
      <c r="B2078" s="116"/>
      <c r="C2078" s="116"/>
      <c r="D2078" s="116"/>
    </row>
    <row r="2079" spans="1:4">
      <c r="A2079" s="116"/>
      <c r="B2079" s="116"/>
      <c r="C2079" s="116"/>
      <c r="D2079" s="116"/>
    </row>
    <row r="2080" spans="1:4">
      <c r="A2080" s="116"/>
      <c r="B2080" s="116"/>
      <c r="C2080" s="116"/>
      <c r="D2080" s="116"/>
    </row>
    <row r="2081" spans="1:4">
      <c r="A2081" s="116"/>
      <c r="B2081" s="116"/>
      <c r="C2081" s="116"/>
      <c r="D2081" s="116"/>
    </row>
    <row r="2082" spans="1:4">
      <c r="A2082" s="116"/>
      <c r="B2082" s="116"/>
      <c r="C2082" s="116"/>
      <c r="D2082" s="116"/>
    </row>
    <row r="2083" spans="1:4">
      <c r="A2083" s="116"/>
      <c r="B2083" s="116"/>
      <c r="C2083" s="116"/>
      <c r="D2083" s="116"/>
    </row>
    <row r="2084" spans="1:4">
      <c r="A2084" s="116"/>
      <c r="B2084" s="116"/>
      <c r="C2084" s="116"/>
      <c r="D2084" s="116"/>
    </row>
    <row r="2085" spans="1:4">
      <c r="A2085" s="116"/>
      <c r="B2085" s="116"/>
      <c r="C2085" s="116"/>
      <c r="D2085" s="116"/>
    </row>
    <row r="2086" spans="1:4">
      <c r="A2086" s="116"/>
      <c r="B2086" s="116"/>
      <c r="C2086" s="116"/>
      <c r="D2086" s="116"/>
    </row>
    <row r="2087" spans="1:4">
      <c r="A2087" s="116"/>
      <c r="B2087" s="116"/>
      <c r="C2087" s="116"/>
      <c r="D2087" s="116"/>
    </row>
    <row r="2088" spans="1:4">
      <c r="A2088" s="116"/>
      <c r="B2088" s="116"/>
      <c r="C2088" s="116"/>
      <c r="D2088" s="116"/>
    </row>
    <row r="2089" spans="1:4">
      <c r="A2089" s="116"/>
      <c r="B2089" s="116"/>
      <c r="C2089" s="116"/>
      <c r="D2089" s="116"/>
    </row>
    <row r="2090" spans="1:4">
      <c r="A2090" s="116"/>
      <c r="B2090" s="116"/>
      <c r="C2090" s="116"/>
      <c r="D2090" s="116"/>
    </row>
    <row r="2091" spans="1:4">
      <c r="A2091" s="116"/>
      <c r="B2091" s="116"/>
      <c r="C2091" s="116"/>
      <c r="D2091" s="116"/>
    </row>
    <row r="2092" spans="1:4">
      <c r="A2092" s="116"/>
      <c r="B2092" s="116"/>
      <c r="C2092" s="116"/>
      <c r="D2092" s="116"/>
    </row>
    <row r="2093" spans="1:4">
      <c r="A2093" s="116"/>
      <c r="B2093" s="116"/>
      <c r="C2093" s="116"/>
      <c r="D2093" s="116"/>
    </row>
    <row r="2094" spans="1:4">
      <c r="A2094" s="116"/>
      <c r="B2094" s="116"/>
      <c r="C2094" s="116"/>
      <c r="D2094" s="116"/>
    </row>
    <row r="2095" spans="1:4">
      <c r="A2095" s="116"/>
      <c r="B2095" s="116"/>
      <c r="C2095" s="116"/>
      <c r="D2095" s="116"/>
    </row>
    <row r="2096" spans="1:4">
      <c r="A2096" s="116"/>
      <c r="B2096" s="116"/>
      <c r="C2096" s="116"/>
      <c r="D2096" s="116"/>
    </row>
    <row r="2097" spans="1:4">
      <c r="A2097" s="116"/>
      <c r="B2097" s="116"/>
      <c r="C2097" s="116"/>
      <c r="D2097" s="116"/>
    </row>
    <row r="2098" spans="1:4">
      <c r="A2098" s="116"/>
      <c r="B2098" s="116"/>
      <c r="C2098" s="116"/>
      <c r="D2098" s="116"/>
    </row>
    <row r="2099" spans="1:4">
      <c r="A2099" s="116"/>
      <c r="B2099" s="116"/>
      <c r="C2099" s="116"/>
      <c r="D2099" s="116"/>
    </row>
    <row r="2100" spans="1:4">
      <c r="A2100" s="116"/>
      <c r="B2100" s="116"/>
      <c r="C2100" s="116"/>
      <c r="D2100" s="116"/>
    </row>
    <row r="2101" spans="1:4">
      <c r="A2101" s="116"/>
      <c r="B2101" s="116"/>
      <c r="C2101" s="116"/>
      <c r="D2101" s="116"/>
    </row>
    <row r="2102" spans="1:4">
      <c r="A2102" s="116"/>
      <c r="B2102" s="116"/>
      <c r="C2102" s="116"/>
      <c r="D2102" s="116"/>
    </row>
    <row r="2103" spans="1:4">
      <c r="A2103" s="116"/>
      <c r="B2103" s="116"/>
      <c r="C2103" s="116"/>
      <c r="D2103" s="116"/>
    </row>
    <row r="2104" spans="1:4">
      <c r="A2104" s="116"/>
      <c r="B2104" s="116"/>
      <c r="C2104" s="116"/>
      <c r="D2104" s="116"/>
    </row>
    <row r="2105" spans="1:4">
      <c r="A2105" s="116"/>
      <c r="B2105" s="116"/>
      <c r="C2105" s="116"/>
      <c r="D2105" s="116"/>
    </row>
    <row r="2106" spans="1:4">
      <c r="A2106" s="116"/>
      <c r="B2106" s="116"/>
      <c r="C2106" s="116"/>
      <c r="D2106" s="116"/>
    </row>
    <row r="2107" spans="1:4">
      <c r="A2107" s="116"/>
      <c r="B2107" s="116"/>
      <c r="C2107" s="116"/>
      <c r="D2107" s="116"/>
    </row>
    <row r="2108" spans="1:4">
      <c r="A2108" s="116"/>
      <c r="B2108" s="116"/>
      <c r="C2108" s="116"/>
      <c r="D2108" s="116"/>
    </row>
    <row r="2109" spans="1:4">
      <c r="A2109" s="116"/>
      <c r="B2109" s="116"/>
      <c r="C2109" s="116"/>
      <c r="D2109" s="116"/>
    </row>
    <row r="2110" spans="1:4">
      <c r="A2110" s="116"/>
      <c r="B2110" s="116"/>
      <c r="C2110" s="116"/>
      <c r="D2110" s="116"/>
    </row>
    <row r="2111" spans="1:4">
      <c r="A2111" s="116"/>
      <c r="B2111" s="116"/>
      <c r="C2111" s="116"/>
      <c r="D2111" s="116"/>
    </row>
    <row r="2112" spans="1:4">
      <c r="A2112" s="116"/>
      <c r="B2112" s="116"/>
      <c r="C2112" s="116"/>
      <c r="D2112" s="116"/>
    </row>
    <row r="2113" spans="1:4">
      <c r="A2113" s="116"/>
      <c r="B2113" s="116"/>
      <c r="C2113" s="116"/>
      <c r="D2113" s="116"/>
    </row>
    <row r="2114" spans="1:4">
      <c r="A2114" s="116"/>
      <c r="B2114" s="116"/>
      <c r="C2114" s="116"/>
      <c r="D2114" s="116"/>
    </row>
    <row r="2115" spans="1:4">
      <c r="A2115" s="116"/>
      <c r="B2115" s="116"/>
      <c r="C2115" s="116"/>
      <c r="D2115" s="116"/>
    </row>
    <row r="2116" spans="1:4">
      <c r="A2116" s="116"/>
      <c r="B2116" s="116"/>
      <c r="C2116" s="116"/>
      <c r="D2116" s="116"/>
    </row>
    <row r="2117" spans="1:4">
      <c r="A2117" s="116"/>
      <c r="B2117" s="116"/>
      <c r="C2117" s="116"/>
      <c r="D2117" s="116"/>
    </row>
    <row r="2118" spans="1:4">
      <c r="A2118" s="116"/>
      <c r="B2118" s="116"/>
      <c r="C2118" s="116"/>
      <c r="D2118" s="116"/>
    </row>
    <row r="2119" spans="1:4">
      <c r="A2119" s="116"/>
      <c r="B2119" s="116"/>
      <c r="C2119" s="116"/>
      <c r="D2119" s="116"/>
    </row>
    <row r="2120" spans="1:4">
      <c r="A2120" s="116"/>
      <c r="B2120" s="116"/>
      <c r="C2120" s="116"/>
      <c r="D2120" s="116"/>
    </row>
    <row r="2121" spans="1:4">
      <c r="A2121" s="116"/>
      <c r="B2121" s="116"/>
      <c r="C2121" s="116"/>
      <c r="D2121" s="116"/>
    </row>
    <row r="2122" spans="1:4">
      <c r="A2122" s="116"/>
      <c r="B2122" s="116"/>
      <c r="C2122" s="116"/>
      <c r="D2122" s="116"/>
    </row>
    <row r="2123" spans="1:4">
      <c r="A2123" s="116"/>
      <c r="B2123" s="116"/>
      <c r="C2123" s="116"/>
      <c r="D2123" s="116"/>
    </row>
    <row r="2124" spans="1:4">
      <c r="A2124" s="116"/>
      <c r="B2124" s="116"/>
      <c r="C2124" s="116"/>
      <c r="D2124" s="116"/>
    </row>
    <row r="2125" spans="1:4">
      <c r="A2125" s="116"/>
      <c r="B2125" s="116"/>
      <c r="C2125" s="116"/>
      <c r="D2125" s="116"/>
    </row>
    <row r="2126" spans="1:4">
      <c r="A2126" s="116"/>
      <c r="B2126" s="116"/>
      <c r="C2126" s="116"/>
      <c r="D2126" s="116"/>
    </row>
    <row r="2127" spans="1:4">
      <c r="A2127" s="116"/>
      <c r="B2127" s="116"/>
      <c r="C2127" s="116"/>
      <c r="D2127" s="116"/>
    </row>
    <row r="2128" spans="1:4">
      <c r="A2128" s="116"/>
      <c r="B2128" s="116"/>
      <c r="C2128" s="116"/>
      <c r="D2128" s="116"/>
    </row>
    <row r="2129" spans="1:4">
      <c r="A2129" s="116"/>
      <c r="B2129" s="116"/>
      <c r="C2129" s="116"/>
      <c r="D2129" s="116"/>
    </row>
    <row r="2130" spans="1:4">
      <c r="A2130" s="116"/>
      <c r="B2130" s="116"/>
      <c r="C2130" s="116"/>
      <c r="D2130" s="116"/>
    </row>
    <row r="2131" spans="1:4">
      <c r="A2131" s="116"/>
      <c r="B2131" s="116"/>
      <c r="C2131" s="116"/>
      <c r="D2131" s="116"/>
    </row>
    <row r="2132" spans="1:4">
      <c r="A2132" s="116"/>
      <c r="B2132" s="116"/>
      <c r="C2132" s="116"/>
      <c r="D2132" s="116"/>
    </row>
    <row r="2133" spans="1:4">
      <c r="A2133" s="116"/>
      <c r="B2133" s="116"/>
      <c r="C2133" s="116"/>
      <c r="D2133" s="116"/>
    </row>
    <row r="2134" spans="1:4">
      <c r="A2134" s="116"/>
      <c r="B2134" s="116"/>
      <c r="C2134" s="116"/>
      <c r="D2134" s="116"/>
    </row>
    <row r="2135" spans="1:4">
      <c r="A2135" s="116"/>
      <c r="B2135" s="116"/>
      <c r="C2135" s="116"/>
      <c r="D2135" s="116"/>
    </row>
    <row r="2136" spans="1:4">
      <c r="A2136" s="116"/>
      <c r="B2136" s="116"/>
      <c r="C2136" s="116"/>
      <c r="D2136" s="116"/>
    </row>
    <row r="2137" spans="1:4">
      <c r="A2137" s="116"/>
      <c r="B2137" s="116"/>
      <c r="C2137" s="116"/>
      <c r="D2137" s="116"/>
    </row>
    <row r="2138" spans="1:4">
      <c r="A2138" s="116"/>
      <c r="B2138" s="116"/>
      <c r="C2138" s="116"/>
      <c r="D2138" s="116"/>
    </row>
    <row r="2139" spans="1:4">
      <c r="A2139" s="116"/>
      <c r="B2139" s="116"/>
      <c r="C2139" s="116"/>
      <c r="D2139" s="116"/>
    </row>
    <row r="2140" spans="1:4">
      <c r="A2140" s="116"/>
      <c r="B2140" s="116"/>
      <c r="C2140" s="116"/>
      <c r="D2140" s="116"/>
    </row>
    <row r="2141" spans="1:4">
      <c r="A2141" s="116"/>
      <c r="B2141" s="116"/>
      <c r="C2141" s="116"/>
      <c r="D2141" s="116"/>
    </row>
    <row r="2142" spans="1:4">
      <c r="A2142" s="116"/>
      <c r="B2142" s="116"/>
      <c r="C2142" s="116"/>
      <c r="D2142" s="116"/>
    </row>
    <row r="2143" spans="1:4">
      <c r="A2143" s="116"/>
      <c r="B2143" s="116"/>
      <c r="C2143" s="116"/>
      <c r="D2143" s="116"/>
    </row>
    <row r="2144" spans="1:4">
      <c r="A2144" s="116"/>
      <c r="B2144" s="116"/>
      <c r="C2144" s="116"/>
      <c r="D2144" s="116"/>
    </row>
    <row r="2145" spans="1:4">
      <c r="A2145" s="116"/>
      <c r="B2145" s="116"/>
      <c r="C2145" s="116"/>
      <c r="D2145" s="116"/>
    </row>
    <row r="2146" spans="1:4">
      <c r="A2146" s="116"/>
      <c r="B2146" s="116"/>
      <c r="C2146" s="116"/>
      <c r="D2146" s="116"/>
    </row>
    <row r="2147" spans="1:4">
      <c r="A2147" s="116"/>
      <c r="B2147" s="116"/>
      <c r="C2147" s="116"/>
      <c r="D2147" s="116"/>
    </row>
    <row r="2148" spans="1:4">
      <c r="A2148" s="116"/>
      <c r="B2148" s="116"/>
      <c r="C2148" s="116"/>
      <c r="D2148" s="116"/>
    </row>
    <row r="2149" spans="1:4">
      <c r="A2149" s="116"/>
      <c r="B2149" s="116"/>
      <c r="C2149" s="116"/>
      <c r="D2149" s="116"/>
    </row>
    <row r="2150" spans="1:4">
      <c r="A2150" s="116"/>
      <c r="B2150" s="116"/>
      <c r="C2150" s="116"/>
      <c r="D2150" s="116"/>
    </row>
    <row r="2151" spans="1:4">
      <c r="A2151" s="116"/>
      <c r="B2151" s="116"/>
      <c r="C2151" s="116"/>
      <c r="D2151" s="116"/>
    </row>
    <row r="2152" spans="1:4">
      <c r="A2152" s="116"/>
      <c r="B2152" s="116"/>
      <c r="C2152" s="116"/>
      <c r="D2152" s="116"/>
    </row>
    <row r="2153" spans="1:4">
      <c r="A2153" s="116"/>
      <c r="B2153" s="116"/>
      <c r="C2153" s="116"/>
      <c r="D2153" s="116"/>
    </row>
    <row r="2154" spans="1:4">
      <c r="A2154" s="116"/>
      <c r="B2154" s="116"/>
      <c r="C2154" s="116"/>
      <c r="D2154" s="116"/>
    </row>
    <row r="2155" spans="1:4">
      <c r="A2155" s="116"/>
      <c r="B2155" s="116"/>
      <c r="C2155" s="116"/>
      <c r="D2155" s="116"/>
    </row>
    <row r="2156" spans="1:4">
      <c r="A2156" s="116"/>
      <c r="B2156" s="116"/>
      <c r="C2156" s="116"/>
      <c r="D2156" s="116"/>
    </row>
    <row r="2157" spans="1:4">
      <c r="A2157" s="116"/>
      <c r="B2157" s="116"/>
      <c r="C2157" s="116"/>
      <c r="D2157" s="116"/>
    </row>
    <row r="2158" spans="1:4">
      <c r="A2158" s="116"/>
      <c r="B2158" s="116"/>
      <c r="C2158" s="116"/>
      <c r="D2158" s="116"/>
    </row>
    <row r="2159" spans="1:4">
      <c r="A2159" s="116"/>
      <c r="B2159" s="116"/>
      <c r="C2159" s="116"/>
      <c r="D2159" s="116"/>
    </row>
    <row r="2160" spans="1:4">
      <c r="A2160" s="116"/>
      <c r="B2160" s="116"/>
      <c r="C2160" s="116"/>
      <c r="D2160" s="116"/>
    </row>
    <row r="2161" spans="1:4">
      <c r="A2161" s="116"/>
      <c r="B2161" s="116"/>
      <c r="C2161" s="116"/>
      <c r="D2161" s="116"/>
    </row>
    <row r="2162" spans="1:4">
      <c r="A2162" s="116"/>
      <c r="B2162" s="116"/>
      <c r="C2162" s="116"/>
      <c r="D2162" s="116"/>
    </row>
    <row r="2163" spans="1:4">
      <c r="A2163" s="116"/>
      <c r="B2163" s="116"/>
      <c r="C2163" s="116"/>
      <c r="D2163" s="116"/>
    </row>
    <row r="2164" spans="1:4">
      <c r="A2164" s="116"/>
      <c r="B2164" s="116"/>
      <c r="C2164" s="116"/>
      <c r="D2164" s="116"/>
    </row>
    <row r="2165" spans="1:4">
      <c r="A2165" s="116"/>
      <c r="B2165" s="116"/>
      <c r="C2165" s="116"/>
      <c r="D2165" s="116"/>
    </row>
    <row r="2166" spans="1:4">
      <c r="A2166" s="116"/>
      <c r="B2166" s="116"/>
      <c r="C2166" s="116"/>
      <c r="D2166" s="116"/>
    </row>
    <row r="2167" spans="1:4">
      <c r="A2167" s="116"/>
      <c r="B2167" s="116"/>
      <c r="C2167" s="116"/>
      <c r="D2167" s="116"/>
    </row>
    <row r="2168" spans="1:4">
      <c r="A2168" s="116"/>
      <c r="B2168" s="116"/>
      <c r="C2168" s="116"/>
      <c r="D2168" s="116"/>
    </row>
    <row r="2169" spans="1:4">
      <c r="A2169" s="116"/>
      <c r="B2169" s="116"/>
      <c r="C2169" s="116"/>
      <c r="D2169" s="116"/>
    </row>
    <row r="2170" spans="1:4">
      <c r="A2170" s="116"/>
      <c r="B2170" s="116"/>
      <c r="C2170" s="116"/>
      <c r="D2170" s="116"/>
    </row>
    <row r="2171" spans="1:4">
      <c r="A2171" s="116"/>
      <c r="B2171" s="116"/>
      <c r="C2171" s="116"/>
      <c r="D2171" s="116"/>
    </row>
    <row r="2172" spans="1:4">
      <c r="A2172" s="116"/>
      <c r="B2172" s="116"/>
      <c r="C2172" s="116"/>
      <c r="D2172" s="116"/>
    </row>
    <row r="2173" spans="1:4">
      <c r="A2173" s="116"/>
      <c r="B2173" s="116"/>
      <c r="C2173" s="116"/>
      <c r="D2173" s="116"/>
    </row>
    <row r="2174" spans="1:4">
      <c r="A2174" s="116"/>
      <c r="B2174" s="116"/>
      <c r="C2174" s="116"/>
      <c r="D2174" s="116"/>
    </row>
    <row r="2175" spans="1:4">
      <c r="A2175" s="116"/>
      <c r="B2175" s="116"/>
      <c r="C2175" s="116"/>
      <c r="D2175" s="116"/>
    </row>
    <row r="2176" spans="1:4">
      <c r="A2176" s="116"/>
      <c r="B2176" s="116"/>
      <c r="C2176" s="116"/>
      <c r="D2176" s="116"/>
    </row>
    <row r="2177" spans="1:4">
      <c r="A2177" s="116"/>
      <c r="B2177" s="116"/>
      <c r="C2177" s="116"/>
      <c r="D2177" s="116"/>
    </row>
    <row r="2178" spans="1:4">
      <c r="A2178" s="116"/>
      <c r="B2178" s="116"/>
      <c r="C2178" s="116"/>
      <c r="D2178" s="116"/>
    </row>
    <row r="2179" spans="1:4">
      <c r="A2179" s="116"/>
      <c r="B2179" s="116"/>
      <c r="C2179" s="116"/>
      <c r="D2179" s="116"/>
    </row>
    <row r="2180" spans="1:4">
      <c r="A2180" s="116"/>
      <c r="B2180" s="116"/>
      <c r="C2180" s="116"/>
      <c r="D2180" s="116"/>
    </row>
    <row r="2181" spans="1:4">
      <c r="A2181" s="116"/>
      <c r="B2181" s="116"/>
      <c r="C2181" s="116"/>
      <c r="D2181" s="116"/>
    </row>
    <row r="2182" spans="1:4">
      <c r="A2182" s="116"/>
      <c r="B2182" s="116"/>
      <c r="C2182" s="116"/>
      <c r="D2182" s="116"/>
    </row>
    <row r="2183" spans="1:4">
      <c r="A2183" s="116"/>
      <c r="B2183" s="116"/>
      <c r="C2183" s="116"/>
      <c r="D2183" s="116"/>
    </row>
    <row r="2184" spans="1:4">
      <c r="A2184" s="116"/>
      <c r="B2184" s="116"/>
      <c r="C2184" s="116"/>
      <c r="D2184" s="116"/>
    </row>
    <row r="2185" spans="1:4">
      <c r="A2185" s="116"/>
      <c r="B2185" s="116"/>
      <c r="C2185" s="116"/>
      <c r="D2185" s="116"/>
    </row>
    <row r="2186" spans="1:4">
      <c r="A2186" s="116"/>
      <c r="B2186" s="116"/>
      <c r="C2186" s="116"/>
      <c r="D2186" s="116"/>
    </row>
    <row r="2187" spans="1:4">
      <c r="A2187" s="116"/>
      <c r="B2187" s="116"/>
      <c r="C2187" s="116"/>
      <c r="D2187" s="116"/>
    </row>
    <row r="2188" spans="1:4">
      <c r="A2188" s="116"/>
      <c r="B2188" s="116"/>
      <c r="C2188" s="116"/>
      <c r="D2188" s="116"/>
    </row>
    <row r="2189" spans="1:4">
      <c r="A2189" s="116"/>
      <c r="B2189" s="116"/>
      <c r="C2189" s="116"/>
      <c r="D2189" s="116"/>
    </row>
    <row r="2190" spans="1:4">
      <c r="A2190" s="116"/>
      <c r="B2190" s="116"/>
      <c r="C2190" s="116"/>
      <c r="D2190" s="116"/>
    </row>
    <row r="2191" spans="1:4">
      <c r="A2191" s="116"/>
      <c r="B2191" s="116"/>
      <c r="C2191" s="116"/>
      <c r="D2191" s="116"/>
    </row>
    <row r="2192" spans="1:4">
      <c r="A2192" s="116"/>
      <c r="B2192" s="116"/>
      <c r="C2192" s="116"/>
      <c r="D2192" s="116"/>
    </row>
    <row r="2193" spans="1:4">
      <c r="A2193" s="116"/>
      <c r="B2193" s="116"/>
      <c r="C2193" s="116"/>
      <c r="D2193" s="116"/>
    </row>
    <row r="2194" spans="1:4">
      <c r="A2194" s="116"/>
      <c r="B2194" s="116"/>
      <c r="C2194" s="116"/>
      <c r="D2194" s="116"/>
    </row>
    <row r="2195" spans="1:4">
      <c r="A2195" s="116"/>
      <c r="B2195" s="116"/>
      <c r="C2195" s="116"/>
      <c r="D2195" s="116"/>
    </row>
    <row r="2196" spans="1:4">
      <c r="A2196" s="116"/>
      <c r="B2196" s="116"/>
      <c r="C2196" s="116"/>
      <c r="D2196" s="116"/>
    </row>
    <row r="2197" spans="1:4">
      <c r="A2197" s="116"/>
      <c r="B2197" s="116"/>
      <c r="C2197" s="116"/>
      <c r="D2197" s="116"/>
    </row>
    <row r="2198" spans="1:4">
      <c r="A2198" s="116"/>
      <c r="B2198" s="116"/>
      <c r="C2198" s="116"/>
      <c r="D2198" s="116"/>
    </row>
    <row r="2199" spans="1:4">
      <c r="A2199" s="116"/>
      <c r="B2199" s="116"/>
      <c r="C2199" s="116"/>
      <c r="D2199" s="116"/>
    </row>
    <row r="2200" spans="1:4">
      <c r="A2200" s="116"/>
      <c r="B2200" s="116"/>
      <c r="C2200" s="116"/>
      <c r="D2200" s="116"/>
    </row>
    <row r="2201" spans="1:4">
      <c r="A2201" s="116"/>
      <c r="B2201" s="116"/>
      <c r="C2201" s="116"/>
      <c r="D2201" s="116"/>
    </row>
    <row r="2202" spans="1:4">
      <c r="A2202" s="116"/>
      <c r="B2202" s="116"/>
      <c r="C2202" s="116"/>
      <c r="D2202" s="116"/>
    </row>
    <row r="2203" spans="1:4">
      <c r="A2203" s="116"/>
      <c r="B2203" s="116"/>
      <c r="C2203" s="116"/>
      <c r="D2203" s="116"/>
    </row>
    <row r="2204" spans="1:4">
      <c r="A2204" s="116"/>
      <c r="B2204" s="116"/>
      <c r="C2204" s="116"/>
      <c r="D2204" s="116"/>
    </row>
    <row r="2205" spans="1:4">
      <c r="A2205" s="116"/>
      <c r="B2205" s="116"/>
      <c r="C2205" s="116"/>
      <c r="D2205" s="116"/>
    </row>
    <row r="2206" spans="1:4">
      <c r="A2206" s="116"/>
      <c r="B2206" s="116"/>
      <c r="C2206" s="116"/>
      <c r="D2206" s="116"/>
    </row>
    <row r="2207" spans="1:4">
      <c r="A2207" s="116"/>
      <c r="B2207" s="116"/>
      <c r="C2207" s="116"/>
      <c r="D2207" s="116"/>
    </row>
    <row r="2208" spans="1:4">
      <c r="A2208" s="116"/>
      <c r="B2208" s="116"/>
      <c r="C2208" s="116"/>
      <c r="D2208" s="116"/>
    </row>
    <row r="2209" spans="1:4">
      <c r="A2209" s="116"/>
      <c r="B2209" s="116"/>
      <c r="C2209" s="116"/>
      <c r="D2209" s="116"/>
    </row>
    <row r="2210" spans="1:4">
      <c r="A2210" s="116"/>
      <c r="B2210" s="116"/>
      <c r="C2210" s="116"/>
      <c r="D2210" s="116"/>
    </row>
    <row r="2211" spans="1:4">
      <c r="A2211" s="116"/>
      <c r="B2211" s="116"/>
      <c r="C2211" s="116"/>
      <c r="D2211" s="116"/>
    </row>
    <row r="2212" spans="1:4">
      <c r="A2212" s="116"/>
      <c r="B2212" s="116"/>
      <c r="C2212" s="116"/>
      <c r="D2212" s="116"/>
    </row>
    <row r="2213" spans="1:4">
      <c r="A2213" s="116"/>
      <c r="B2213" s="116"/>
      <c r="C2213" s="116"/>
      <c r="D2213" s="116"/>
    </row>
    <row r="2214" spans="1:4">
      <c r="A2214" s="116"/>
      <c r="B2214" s="116"/>
      <c r="C2214" s="116"/>
      <c r="D2214" s="116"/>
    </row>
    <row r="2215" spans="1:4">
      <c r="A2215" s="116"/>
      <c r="B2215" s="116"/>
      <c r="C2215" s="116"/>
      <c r="D2215" s="116"/>
    </row>
    <row r="2216" spans="1:4">
      <c r="A2216" s="116"/>
      <c r="B2216" s="116"/>
      <c r="C2216" s="116"/>
      <c r="D2216" s="116"/>
    </row>
    <row r="2217" spans="1:4">
      <c r="A2217" s="116"/>
      <c r="B2217" s="116"/>
      <c r="C2217" s="116"/>
      <c r="D2217" s="116"/>
    </row>
    <row r="2218" spans="1:4">
      <c r="A2218" s="116"/>
      <c r="B2218" s="116"/>
      <c r="C2218" s="116"/>
      <c r="D2218" s="116"/>
    </row>
    <row r="2219" spans="1:4">
      <c r="A2219" s="116"/>
      <c r="B2219" s="116"/>
      <c r="C2219" s="116"/>
      <c r="D2219" s="116"/>
    </row>
    <row r="2220" spans="1:4">
      <c r="A2220" s="116"/>
      <c r="B2220" s="116"/>
      <c r="C2220" s="116"/>
      <c r="D2220" s="116"/>
    </row>
    <row r="2221" spans="1:4">
      <c r="A2221" s="116"/>
      <c r="B2221" s="116"/>
      <c r="C2221" s="116"/>
      <c r="D2221" s="116"/>
    </row>
    <row r="2222" spans="1:4">
      <c r="A2222" s="116"/>
      <c r="B2222" s="116"/>
      <c r="C2222" s="116"/>
      <c r="D2222" s="116"/>
    </row>
    <row r="2223" spans="1:4">
      <c r="A2223" s="116"/>
      <c r="B2223" s="116"/>
      <c r="C2223" s="116"/>
      <c r="D2223" s="116"/>
    </row>
    <row r="2224" spans="1:4">
      <c r="A2224" s="116"/>
      <c r="B2224" s="116"/>
      <c r="C2224" s="116"/>
      <c r="D2224" s="116"/>
    </row>
    <row r="2225" spans="1:4">
      <c r="A2225" s="116"/>
      <c r="B2225" s="116"/>
      <c r="C2225" s="116"/>
      <c r="D2225" s="116"/>
    </row>
    <row r="2226" spans="1:4">
      <c r="A2226" s="116"/>
      <c r="B2226" s="116"/>
      <c r="C2226" s="116"/>
      <c r="D2226" s="116"/>
    </row>
    <row r="2227" spans="1:4">
      <c r="A2227" s="116"/>
      <c r="B2227" s="116"/>
      <c r="C2227" s="116"/>
      <c r="D2227" s="116"/>
    </row>
    <row r="2228" spans="1:4">
      <c r="A2228" s="116"/>
      <c r="B2228" s="116"/>
      <c r="C2228" s="116"/>
      <c r="D2228" s="116"/>
    </row>
    <row r="2229" spans="1:4">
      <c r="A2229" s="116"/>
      <c r="B2229" s="116"/>
      <c r="C2229" s="116"/>
      <c r="D2229" s="116"/>
    </row>
    <row r="2230" spans="1:4">
      <c r="A2230" s="116"/>
      <c r="B2230" s="116"/>
      <c r="C2230" s="116"/>
      <c r="D2230" s="116"/>
    </row>
    <row r="2231" spans="1:4">
      <c r="A2231" s="116"/>
      <c r="B2231" s="116"/>
      <c r="C2231" s="116"/>
      <c r="D2231" s="116"/>
    </row>
    <row r="2232" spans="1:4">
      <c r="A2232" s="116"/>
      <c r="B2232" s="116"/>
      <c r="C2232" s="116"/>
      <c r="D2232" s="116"/>
    </row>
    <row r="2233" spans="1:4">
      <c r="A2233" s="116"/>
      <c r="B2233" s="116"/>
      <c r="C2233" s="116"/>
      <c r="D2233" s="116"/>
    </row>
    <row r="2234" spans="1:4">
      <c r="A2234" s="116"/>
      <c r="B2234" s="116"/>
      <c r="C2234" s="116"/>
      <c r="D2234" s="116"/>
    </row>
    <row r="2235" spans="1:4">
      <c r="A2235" s="116"/>
      <c r="B2235" s="116"/>
      <c r="C2235" s="116"/>
      <c r="D2235" s="116"/>
    </row>
    <row r="2236" spans="1:4">
      <c r="A2236" s="116"/>
      <c r="B2236" s="116"/>
      <c r="C2236" s="116"/>
      <c r="D2236" s="116"/>
    </row>
    <row r="2237" spans="1:4">
      <c r="A2237" s="116"/>
      <c r="B2237" s="116"/>
      <c r="C2237" s="116"/>
      <c r="D2237" s="116"/>
    </row>
    <row r="2238" spans="1:4">
      <c r="A2238" s="116"/>
      <c r="B2238" s="116"/>
      <c r="C2238" s="116"/>
      <c r="D2238" s="116"/>
    </row>
    <row r="2239" spans="1:4">
      <c r="A2239" s="116"/>
      <c r="B2239" s="116"/>
      <c r="C2239" s="116"/>
      <c r="D2239" s="116"/>
    </row>
    <row r="2240" spans="1:4">
      <c r="A2240" s="116"/>
      <c r="B2240" s="116"/>
      <c r="C2240" s="116"/>
      <c r="D2240" s="116"/>
    </row>
    <row r="2241" spans="1:4">
      <c r="A2241" s="116"/>
      <c r="B2241" s="116"/>
      <c r="C2241" s="116"/>
      <c r="D2241" s="116"/>
    </row>
    <row r="2242" spans="1:4">
      <c r="A2242" s="116"/>
      <c r="B2242" s="116"/>
      <c r="C2242" s="116"/>
      <c r="D2242" s="116"/>
    </row>
    <row r="2243" spans="1:4">
      <c r="A2243" s="116"/>
      <c r="B2243" s="116"/>
      <c r="C2243" s="116"/>
      <c r="D2243" s="116"/>
    </row>
    <row r="2244" spans="1:4">
      <c r="A2244" s="116"/>
      <c r="B2244" s="116"/>
      <c r="C2244" s="116"/>
      <c r="D2244" s="116"/>
    </row>
    <row r="2245" spans="1:4">
      <c r="A2245" s="116"/>
      <c r="B2245" s="116"/>
      <c r="C2245" s="116"/>
      <c r="D2245" s="116"/>
    </row>
    <row r="2246" spans="1:4">
      <c r="A2246" s="116"/>
      <c r="B2246" s="116"/>
      <c r="C2246" s="116"/>
      <c r="D2246" s="116"/>
    </row>
    <row r="2247" spans="1:4">
      <c r="A2247" s="116"/>
      <c r="B2247" s="116"/>
      <c r="C2247" s="116"/>
      <c r="D2247" s="116"/>
    </row>
    <row r="2248" spans="1:4">
      <c r="A2248" s="116"/>
      <c r="B2248" s="116"/>
      <c r="C2248" s="116"/>
      <c r="D2248" s="116"/>
    </row>
    <row r="2249" spans="1:4">
      <c r="A2249" s="116"/>
      <c r="B2249" s="116"/>
      <c r="C2249" s="116"/>
      <c r="D2249" s="116"/>
    </row>
    <row r="2250" spans="1:4">
      <c r="A2250" s="116"/>
      <c r="B2250" s="116"/>
      <c r="C2250" s="116"/>
      <c r="D2250" s="116"/>
    </row>
    <row r="2251" spans="1:4">
      <c r="A2251" s="116"/>
      <c r="B2251" s="116"/>
      <c r="C2251" s="116"/>
      <c r="D2251" s="116"/>
    </row>
    <row r="2252" spans="1:4">
      <c r="A2252" s="116"/>
      <c r="B2252" s="116"/>
      <c r="C2252" s="116"/>
      <c r="D2252" s="116"/>
    </row>
    <row r="2253" spans="1:4">
      <c r="A2253" s="116"/>
      <c r="B2253" s="116"/>
      <c r="C2253" s="116"/>
      <c r="D2253" s="116"/>
    </row>
    <row r="2254" spans="1:4">
      <c r="A2254" s="116"/>
      <c r="B2254" s="116"/>
      <c r="C2254" s="116"/>
      <c r="D2254" s="116"/>
    </row>
    <row r="2255" spans="1:4">
      <c r="A2255" s="116"/>
      <c r="B2255" s="116"/>
      <c r="C2255" s="116"/>
      <c r="D2255" s="116"/>
    </row>
    <row r="2256" spans="1:4">
      <c r="A2256" s="116"/>
      <c r="B2256" s="116"/>
      <c r="C2256" s="116"/>
      <c r="D2256" s="116"/>
    </row>
    <row r="2257" spans="1:4">
      <c r="A2257" s="116"/>
      <c r="B2257" s="116"/>
      <c r="C2257" s="116"/>
      <c r="D2257" s="116"/>
    </row>
    <row r="2258" spans="1:4">
      <c r="A2258" s="116"/>
      <c r="B2258" s="116"/>
      <c r="C2258" s="116"/>
      <c r="D2258" s="116"/>
    </row>
    <row r="2259" spans="1:4">
      <c r="A2259" s="116"/>
      <c r="B2259" s="116"/>
      <c r="C2259" s="116"/>
      <c r="D2259" s="116"/>
    </row>
    <row r="2260" spans="1:4">
      <c r="A2260" s="116"/>
      <c r="B2260" s="116"/>
      <c r="C2260" s="116"/>
      <c r="D2260" s="116"/>
    </row>
    <row r="2261" spans="1:4">
      <c r="A2261" s="116"/>
      <c r="B2261" s="116"/>
      <c r="C2261" s="116"/>
      <c r="D2261" s="116"/>
    </row>
    <row r="2262" spans="1:4">
      <c r="A2262" s="116"/>
      <c r="B2262" s="116"/>
      <c r="C2262" s="116"/>
      <c r="D2262" s="116"/>
    </row>
    <row r="2263" spans="1:4">
      <c r="A2263" s="116"/>
      <c r="B2263" s="116"/>
      <c r="C2263" s="116"/>
      <c r="D2263" s="116"/>
    </row>
    <row r="2264" spans="1:4">
      <c r="A2264" s="116"/>
      <c r="B2264" s="116"/>
      <c r="C2264" s="116"/>
      <c r="D2264" s="116"/>
    </row>
    <row r="2265" spans="1:4">
      <c r="A2265" s="116"/>
      <c r="B2265" s="116"/>
      <c r="C2265" s="116"/>
      <c r="D2265" s="116"/>
    </row>
    <row r="2266" spans="1:4">
      <c r="A2266" s="116"/>
      <c r="B2266" s="116"/>
      <c r="C2266" s="116"/>
      <c r="D2266" s="116"/>
    </row>
    <row r="2267" spans="1:4">
      <c r="A2267" s="116"/>
      <c r="B2267" s="116"/>
      <c r="C2267" s="116"/>
      <c r="D2267" s="116"/>
    </row>
    <row r="2268" spans="1:4">
      <c r="A2268" s="116"/>
      <c r="B2268" s="116"/>
      <c r="C2268" s="116"/>
      <c r="D2268" s="116"/>
    </row>
    <row r="2269" spans="1:4">
      <c r="A2269" s="116"/>
      <c r="B2269" s="116"/>
      <c r="C2269" s="116"/>
      <c r="D2269" s="116"/>
    </row>
    <row r="2270" spans="1:4">
      <c r="A2270" s="116"/>
      <c r="B2270" s="116"/>
      <c r="C2270" s="116"/>
      <c r="D2270" s="116"/>
    </row>
    <row r="2271" spans="1:4">
      <c r="A2271" s="116"/>
      <c r="B2271" s="116"/>
      <c r="C2271" s="116"/>
      <c r="D2271" s="116"/>
    </row>
    <row r="2272" spans="1:4">
      <c r="A2272" s="116"/>
      <c r="B2272" s="116"/>
      <c r="C2272" s="116"/>
      <c r="D2272" s="116"/>
    </row>
    <row r="2273" spans="1:4">
      <c r="A2273" s="116"/>
      <c r="B2273" s="116"/>
      <c r="C2273" s="116"/>
      <c r="D2273" s="116"/>
    </row>
    <row r="2274" spans="1:4">
      <c r="A2274" s="116"/>
      <c r="B2274" s="116"/>
      <c r="C2274" s="116"/>
      <c r="D2274" s="116"/>
    </row>
    <row r="2275" spans="1:4">
      <c r="A2275" s="116"/>
      <c r="B2275" s="116"/>
      <c r="C2275" s="116"/>
      <c r="D2275" s="116"/>
    </row>
    <row r="2276" spans="1:4">
      <c r="A2276" s="116"/>
      <c r="B2276" s="116"/>
      <c r="C2276" s="116"/>
      <c r="D2276" s="116"/>
    </row>
    <row r="2277" spans="1:4">
      <c r="A2277" s="116"/>
      <c r="B2277" s="116"/>
      <c r="C2277" s="116"/>
      <c r="D2277" s="116"/>
    </row>
    <row r="2278" spans="1:4">
      <c r="A2278" s="116"/>
      <c r="B2278" s="116"/>
      <c r="C2278" s="116"/>
      <c r="D2278" s="116"/>
    </row>
    <row r="2279" spans="1:4">
      <c r="A2279" s="116"/>
      <c r="B2279" s="116"/>
      <c r="C2279" s="116"/>
      <c r="D2279" s="116"/>
    </row>
    <row r="2280" spans="1:4">
      <c r="A2280" s="116"/>
      <c r="B2280" s="116"/>
      <c r="C2280" s="116"/>
      <c r="D2280" s="116"/>
    </row>
    <row r="2281" spans="1:4">
      <c r="A2281" s="116"/>
      <c r="B2281" s="116"/>
      <c r="C2281" s="116"/>
      <c r="D2281" s="116"/>
    </row>
    <row r="2282" spans="1:4">
      <c r="A2282" s="116"/>
      <c r="B2282" s="116"/>
      <c r="C2282" s="116"/>
      <c r="D2282" s="116"/>
    </row>
    <row r="2283" spans="1:4">
      <c r="A2283" s="116"/>
      <c r="B2283" s="116"/>
      <c r="C2283" s="116"/>
      <c r="D2283" s="116"/>
    </row>
    <row r="2284" spans="1:4">
      <c r="A2284" s="116"/>
      <c r="B2284" s="116"/>
      <c r="C2284" s="116"/>
      <c r="D2284" s="116"/>
    </row>
    <row r="2285" spans="1:4">
      <c r="A2285" s="116"/>
      <c r="B2285" s="116"/>
      <c r="C2285" s="116"/>
      <c r="D2285" s="116"/>
    </row>
    <row r="2286" spans="1:4">
      <c r="A2286" s="116"/>
      <c r="B2286" s="116"/>
      <c r="C2286" s="116"/>
      <c r="D2286" s="116"/>
    </row>
    <row r="2287" spans="1:4">
      <c r="A2287" s="116"/>
      <c r="B2287" s="116"/>
      <c r="C2287" s="116"/>
      <c r="D2287" s="116"/>
    </row>
    <row r="2288" spans="1:4">
      <c r="A2288" s="116"/>
      <c r="B2288" s="116"/>
      <c r="C2288" s="116"/>
      <c r="D2288" s="116"/>
    </row>
    <row r="2289" spans="1:4">
      <c r="A2289" s="116"/>
      <c r="B2289" s="116"/>
      <c r="C2289" s="116"/>
      <c r="D2289" s="116"/>
    </row>
    <row r="2290" spans="1:4">
      <c r="A2290" s="116"/>
      <c r="B2290" s="116"/>
      <c r="C2290" s="116"/>
      <c r="D2290" s="116"/>
    </row>
    <row r="2291" spans="1:4">
      <c r="A2291" s="116"/>
      <c r="B2291" s="116"/>
      <c r="C2291" s="116"/>
      <c r="D2291" s="116"/>
    </row>
    <row r="2292" spans="1:4">
      <c r="A2292" s="116"/>
      <c r="B2292" s="116"/>
      <c r="C2292" s="116"/>
      <c r="D2292" s="116"/>
    </row>
    <row r="2293" spans="1:4">
      <c r="A2293" s="116"/>
      <c r="B2293" s="116"/>
      <c r="C2293" s="116"/>
      <c r="D2293" s="116"/>
    </row>
    <row r="2294" spans="1:4">
      <c r="A2294" s="116"/>
      <c r="B2294" s="116"/>
      <c r="C2294" s="116"/>
      <c r="D2294" s="116"/>
    </row>
    <row r="2295" spans="1:4">
      <c r="A2295" s="116"/>
      <c r="B2295" s="116"/>
      <c r="C2295" s="116"/>
      <c r="D2295" s="116"/>
    </row>
    <row r="2296" spans="1:4">
      <c r="A2296" s="116"/>
      <c r="B2296" s="116"/>
      <c r="C2296" s="116"/>
      <c r="D2296" s="116"/>
    </row>
    <row r="2297" spans="1:4">
      <c r="A2297" s="116"/>
      <c r="B2297" s="116"/>
      <c r="C2297" s="116"/>
      <c r="D2297" s="116"/>
    </row>
    <row r="2298" spans="1:4">
      <c r="A2298" s="116"/>
      <c r="B2298" s="116"/>
      <c r="C2298" s="116"/>
      <c r="D2298" s="116"/>
    </row>
    <row r="2299" spans="1:4">
      <c r="A2299" s="116"/>
      <c r="B2299" s="116"/>
      <c r="C2299" s="116"/>
      <c r="D2299" s="116"/>
    </row>
    <row r="2300" spans="1:4">
      <c r="A2300" s="116"/>
      <c r="B2300" s="116"/>
      <c r="C2300" s="116"/>
      <c r="D2300" s="116"/>
    </row>
    <row r="2301" spans="1:4">
      <c r="A2301" s="116"/>
      <c r="B2301" s="116"/>
      <c r="C2301" s="116"/>
      <c r="D2301" s="116"/>
    </row>
    <row r="2302" spans="1:4">
      <c r="A2302" s="116"/>
      <c r="B2302" s="116"/>
      <c r="C2302" s="116"/>
      <c r="D2302" s="116"/>
    </row>
    <row r="2303" spans="1:4">
      <c r="A2303" s="116"/>
      <c r="B2303" s="116"/>
      <c r="C2303" s="116"/>
      <c r="D2303" s="116"/>
    </row>
    <row r="2304" spans="1:4">
      <c r="A2304" s="116"/>
      <c r="B2304" s="116"/>
      <c r="C2304" s="116"/>
      <c r="D2304" s="116"/>
    </row>
    <row r="2305" spans="1:4">
      <c r="A2305" s="116"/>
      <c r="B2305" s="116"/>
      <c r="C2305" s="116"/>
      <c r="D2305" s="116"/>
    </row>
    <row r="2306" spans="1:4">
      <c r="A2306" s="116"/>
      <c r="B2306" s="116"/>
      <c r="C2306" s="116"/>
      <c r="D2306" s="116"/>
    </row>
    <row r="2307" spans="1:4">
      <c r="A2307" s="116"/>
      <c r="B2307" s="116"/>
      <c r="C2307" s="116"/>
      <c r="D2307" s="116"/>
    </row>
    <row r="2308" spans="1:4">
      <c r="A2308" s="116"/>
      <c r="B2308" s="116"/>
      <c r="C2308" s="116"/>
      <c r="D2308" s="116"/>
    </row>
    <row r="2309" spans="1:4">
      <c r="A2309" s="116"/>
      <c r="B2309" s="116"/>
      <c r="C2309" s="116"/>
      <c r="D2309" s="116"/>
    </row>
    <row r="2310" spans="1:4">
      <c r="A2310" s="116"/>
      <c r="B2310" s="116"/>
      <c r="C2310" s="116"/>
      <c r="D2310" s="116"/>
    </row>
    <row r="2311" spans="1:4">
      <c r="A2311" s="116"/>
      <c r="B2311" s="116"/>
      <c r="C2311" s="116"/>
      <c r="D2311" s="116"/>
    </row>
    <row r="2312" spans="1:4">
      <c r="A2312" s="116"/>
      <c r="B2312" s="116"/>
      <c r="C2312" s="116"/>
      <c r="D2312" s="116"/>
    </row>
    <row r="2313" spans="1:4">
      <c r="A2313" s="116"/>
      <c r="B2313" s="116"/>
      <c r="C2313" s="116"/>
      <c r="D2313" s="116"/>
    </row>
    <row r="2314" spans="1:4">
      <c r="A2314" s="116"/>
      <c r="B2314" s="116"/>
      <c r="C2314" s="116"/>
      <c r="D2314" s="116"/>
    </row>
    <row r="2315" spans="1:4">
      <c r="A2315" s="116"/>
      <c r="B2315" s="116"/>
      <c r="C2315" s="116"/>
      <c r="D2315" s="116"/>
    </row>
    <row r="2316" spans="1:4">
      <c r="A2316" s="116"/>
      <c r="B2316" s="116"/>
      <c r="C2316" s="116"/>
      <c r="D2316" s="116"/>
    </row>
    <row r="2317" spans="1:4">
      <c r="A2317" s="116"/>
      <c r="B2317" s="116"/>
      <c r="C2317" s="116"/>
      <c r="D2317" s="116"/>
    </row>
    <row r="2318" spans="1:4">
      <c r="A2318" s="116"/>
      <c r="B2318" s="116"/>
      <c r="C2318" s="116"/>
      <c r="D2318" s="116"/>
    </row>
    <row r="2319" spans="1:4">
      <c r="A2319" s="116"/>
      <c r="B2319" s="116"/>
      <c r="C2319" s="116"/>
      <c r="D2319" s="116"/>
    </row>
    <row r="2320" spans="1:4">
      <c r="A2320" s="116"/>
      <c r="B2320" s="116"/>
      <c r="C2320" s="116"/>
      <c r="D2320" s="116"/>
    </row>
    <row r="2321" spans="1:4">
      <c r="A2321" s="116"/>
      <c r="B2321" s="116"/>
      <c r="C2321" s="116"/>
      <c r="D2321" s="116"/>
    </row>
    <row r="2322" spans="1:4">
      <c r="A2322" s="116"/>
      <c r="B2322" s="116"/>
      <c r="C2322" s="116"/>
      <c r="D2322" s="116"/>
    </row>
    <row r="2323" spans="1:4">
      <c r="A2323" s="116"/>
      <c r="B2323" s="116"/>
      <c r="C2323" s="116"/>
      <c r="D2323" s="116"/>
    </row>
    <row r="2324" spans="1:4">
      <c r="A2324" s="116"/>
      <c r="B2324" s="116"/>
      <c r="C2324" s="116"/>
      <c r="D2324" s="116"/>
    </row>
    <row r="2325" spans="1:4">
      <c r="A2325" s="116"/>
      <c r="B2325" s="116"/>
      <c r="C2325" s="116"/>
      <c r="D2325" s="116"/>
    </row>
    <row r="2326" spans="1:4">
      <c r="A2326" s="116"/>
      <c r="B2326" s="116"/>
      <c r="C2326" s="116"/>
      <c r="D2326" s="116"/>
    </row>
    <row r="2327" spans="1:4">
      <c r="A2327" s="116"/>
      <c r="B2327" s="116"/>
      <c r="C2327" s="116"/>
      <c r="D2327" s="116"/>
    </row>
    <row r="2328" spans="1:4">
      <c r="A2328" s="116"/>
      <c r="B2328" s="116"/>
      <c r="C2328" s="116"/>
      <c r="D2328" s="116"/>
    </row>
    <row r="2329" spans="1:4">
      <c r="A2329" s="116"/>
      <c r="B2329" s="116"/>
      <c r="C2329" s="116"/>
      <c r="D2329" s="116"/>
    </row>
    <row r="2330" spans="1:4">
      <c r="A2330" s="116"/>
      <c r="B2330" s="116"/>
      <c r="C2330" s="116"/>
      <c r="D2330" s="116"/>
    </row>
    <row r="2331" spans="1:4">
      <c r="A2331" s="116"/>
      <c r="B2331" s="116"/>
      <c r="C2331" s="116"/>
      <c r="D2331" s="116"/>
    </row>
    <row r="2332" spans="1:4">
      <c r="A2332" s="116"/>
      <c r="B2332" s="116"/>
      <c r="C2332" s="116"/>
      <c r="D2332" s="116"/>
    </row>
    <row r="2333" spans="1:4">
      <c r="A2333" s="116"/>
      <c r="B2333" s="116"/>
      <c r="C2333" s="116"/>
      <c r="D2333" s="116"/>
    </row>
    <row r="2334" spans="1:4">
      <c r="A2334" s="116"/>
      <c r="B2334" s="116"/>
      <c r="C2334" s="116"/>
      <c r="D2334" s="116"/>
    </row>
    <row r="2335" spans="1:4">
      <c r="A2335" s="116"/>
      <c r="B2335" s="116"/>
      <c r="C2335" s="116"/>
      <c r="D2335" s="116"/>
    </row>
    <row r="2336" spans="1:4">
      <c r="A2336" s="116"/>
      <c r="B2336" s="116"/>
      <c r="C2336" s="116"/>
      <c r="D2336" s="116"/>
    </row>
    <row r="2337" spans="1:4">
      <c r="A2337" s="116"/>
      <c r="B2337" s="116"/>
      <c r="C2337" s="116"/>
      <c r="D2337" s="116"/>
    </row>
    <row r="2338" spans="1:4">
      <c r="A2338" s="116"/>
      <c r="B2338" s="116"/>
      <c r="C2338" s="116"/>
      <c r="D2338" s="116"/>
    </row>
    <row r="2339" spans="1:4">
      <c r="A2339" s="116"/>
      <c r="B2339" s="116"/>
      <c r="C2339" s="116"/>
      <c r="D2339" s="116"/>
    </row>
    <row r="2340" spans="1:4">
      <c r="A2340" s="116"/>
      <c r="B2340" s="116"/>
      <c r="C2340" s="116"/>
      <c r="D2340" s="116"/>
    </row>
    <row r="2341" spans="1:4">
      <c r="A2341" s="116"/>
      <c r="B2341" s="116"/>
      <c r="C2341" s="116"/>
      <c r="D2341" s="116"/>
    </row>
    <row r="2342" spans="1:4">
      <c r="A2342" s="116"/>
      <c r="B2342" s="116"/>
      <c r="C2342" s="116"/>
      <c r="D2342" s="116"/>
    </row>
    <row r="2343" spans="1:4">
      <c r="A2343" s="116"/>
      <c r="B2343" s="116"/>
      <c r="C2343" s="116"/>
      <c r="D2343" s="116"/>
    </row>
    <row r="2344" spans="1:4">
      <c r="A2344" s="116"/>
      <c r="B2344" s="116"/>
      <c r="C2344" s="116"/>
      <c r="D2344" s="116"/>
    </row>
    <row r="2345" spans="1:4">
      <c r="A2345" s="116"/>
      <c r="B2345" s="116"/>
      <c r="C2345" s="116"/>
      <c r="D2345" s="116"/>
    </row>
    <row r="2346" spans="1:4">
      <c r="A2346" s="116"/>
      <c r="B2346" s="116"/>
      <c r="C2346" s="116"/>
      <c r="D2346" s="116"/>
    </row>
    <row r="2347" spans="1:4">
      <c r="A2347" s="116"/>
      <c r="B2347" s="116"/>
      <c r="C2347" s="116"/>
      <c r="D2347" s="116"/>
    </row>
    <row r="2348" spans="1:4">
      <c r="A2348" s="116"/>
      <c r="B2348" s="116"/>
      <c r="C2348" s="116"/>
      <c r="D2348" s="116"/>
    </row>
    <row r="2349" spans="1:4">
      <c r="A2349" s="116"/>
      <c r="B2349" s="116"/>
      <c r="C2349" s="116"/>
      <c r="D2349" s="116"/>
    </row>
    <row r="2350" spans="1:4">
      <c r="A2350" s="116"/>
      <c r="B2350" s="116"/>
      <c r="C2350" s="116"/>
      <c r="D2350" s="116"/>
    </row>
    <row r="2351" spans="1:4">
      <c r="A2351" s="116"/>
      <c r="B2351" s="116"/>
      <c r="C2351" s="116"/>
      <c r="D2351" s="116"/>
    </row>
    <row r="2352" spans="1:4">
      <c r="A2352" s="116"/>
      <c r="B2352" s="116"/>
      <c r="C2352" s="116"/>
      <c r="D2352" s="116"/>
    </row>
    <row r="2353" spans="1:4">
      <c r="A2353" s="116"/>
      <c r="B2353" s="116"/>
      <c r="C2353" s="116"/>
      <c r="D2353" s="116"/>
    </row>
    <row r="2354" spans="1:4">
      <c r="A2354" s="116"/>
      <c r="B2354" s="116"/>
      <c r="C2354" s="116"/>
      <c r="D2354" s="116"/>
    </row>
    <row r="2355" spans="1:4">
      <c r="A2355" s="116"/>
      <c r="B2355" s="116"/>
      <c r="C2355" s="116"/>
      <c r="D2355" s="116"/>
    </row>
    <row r="2356" spans="1:4">
      <c r="A2356" s="116"/>
      <c r="B2356" s="116"/>
      <c r="C2356" s="116"/>
      <c r="D2356" s="116"/>
    </row>
    <row r="2357" spans="1:4">
      <c r="A2357" s="116"/>
      <c r="B2357" s="116"/>
      <c r="C2357" s="116"/>
      <c r="D2357" s="116"/>
    </row>
    <row r="2358" spans="1:4">
      <c r="A2358" s="116"/>
      <c r="B2358" s="116"/>
      <c r="C2358" s="116"/>
      <c r="D2358" s="116"/>
    </row>
    <row r="2359" spans="1:4">
      <c r="A2359" s="116"/>
      <c r="B2359" s="116"/>
      <c r="C2359" s="116"/>
      <c r="D2359" s="116"/>
    </row>
    <row r="2360" spans="1:4">
      <c r="A2360" s="116"/>
      <c r="B2360" s="116"/>
      <c r="C2360" s="116"/>
      <c r="D2360" s="116"/>
    </row>
    <row r="2361" spans="1:4">
      <c r="A2361" s="116"/>
      <c r="B2361" s="116"/>
      <c r="C2361" s="116"/>
      <c r="D2361" s="116"/>
    </row>
    <row r="2362" spans="1:4">
      <c r="A2362" s="116"/>
      <c r="B2362" s="116"/>
      <c r="C2362" s="116"/>
      <c r="D2362" s="116"/>
    </row>
    <row r="2363" spans="1:4">
      <c r="A2363" s="116"/>
      <c r="B2363" s="116"/>
      <c r="C2363" s="116"/>
      <c r="D2363" s="116"/>
    </row>
    <row r="2364" spans="1:4">
      <c r="A2364" s="116"/>
      <c r="B2364" s="116"/>
      <c r="C2364" s="116"/>
      <c r="D2364" s="116"/>
    </row>
    <row r="2365" spans="1:4">
      <c r="A2365" s="116"/>
      <c r="B2365" s="116"/>
      <c r="C2365" s="116"/>
      <c r="D2365" s="116"/>
    </row>
    <row r="2366" spans="1:4">
      <c r="A2366" s="116"/>
      <c r="B2366" s="116"/>
      <c r="C2366" s="116"/>
      <c r="D2366" s="116"/>
    </row>
    <row r="2367" spans="1:4">
      <c r="A2367" s="116"/>
      <c r="B2367" s="116"/>
      <c r="C2367" s="116"/>
      <c r="D2367" s="116"/>
    </row>
    <row r="2368" spans="1:4">
      <c r="A2368" s="116"/>
      <c r="B2368" s="116"/>
      <c r="C2368" s="116"/>
      <c r="D2368" s="116"/>
    </row>
    <row r="2369" spans="1:4">
      <c r="A2369" s="116"/>
      <c r="B2369" s="116"/>
      <c r="C2369" s="116"/>
      <c r="D2369" s="116"/>
    </row>
    <row r="2370" spans="1:4">
      <c r="A2370" s="116"/>
      <c r="B2370" s="116"/>
      <c r="C2370" s="116"/>
      <c r="D2370" s="116"/>
    </row>
    <row r="2371" spans="1:4">
      <c r="A2371" s="116"/>
      <c r="B2371" s="116"/>
      <c r="C2371" s="116"/>
      <c r="D2371" s="116"/>
    </row>
    <row r="2372" spans="1:4">
      <c r="A2372" s="116"/>
      <c r="B2372" s="116"/>
      <c r="C2372" s="116"/>
      <c r="D2372" s="116"/>
    </row>
    <row r="2373" spans="1:4">
      <c r="A2373" s="116"/>
      <c r="B2373" s="116"/>
      <c r="C2373" s="116"/>
      <c r="D2373" s="116"/>
    </row>
    <row r="2374" spans="1:4">
      <c r="A2374" s="116"/>
      <c r="B2374" s="116"/>
      <c r="C2374" s="116"/>
      <c r="D2374" s="116"/>
    </row>
    <row r="2375" spans="1:4">
      <c r="A2375" s="116"/>
      <c r="B2375" s="116"/>
      <c r="C2375" s="116"/>
      <c r="D2375" s="116"/>
    </row>
    <row r="2376" spans="1:4">
      <c r="A2376" s="116"/>
      <c r="B2376" s="116"/>
      <c r="C2376" s="116"/>
      <c r="D2376" s="116"/>
    </row>
    <row r="2377" spans="1:4">
      <c r="A2377" s="116"/>
      <c r="B2377" s="116"/>
      <c r="C2377" s="116"/>
      <c r="D2377" s="116"/>
    </row>
    <row r="2378" spans="1:4">
      <c r="A2378" s="116"/>
      <c r="B2378" s="116"/>
      <c r="C2378" s="116"/>
      <c r="D2378" s="116"/>
    </row>
    <row r="2379" spans="1:4">
      <c r="A2379" s="116"/>
      <c r="B2379" s="116"/>
      <c r="C2379" s="116"/>
      <c r="D2379" s="116"/>
    </row>
    <row r="2380" spans="1:4">
      <c r="A2380" s="116"/>
      <c r="B2380" s="116"/>
      <c r="C2380" s="116"/>
      <c r="D2380" s="116"/>
    </row>
    <row r="2381" spans="1:4">
      <c r="A2381" s="116"/>
      <c r="B2381" s="116"/>
      <c r="C2381" s="116"/>
      <c r="D2381" s="116"/>
    </row>
    <row r="2382" spans="1:4">
      <c r="A2382" s="116"/>
      <c r="B2382" s="116"/>
      <c r="C2382" s="116"/>
      <c r="D2382" s="116"/>
    </row>
    <row r="2383" spans="1:4">
      <c r="A2383" s="116"/>
      <c r="B2383" s="116"/>
      <c r="C2383" s="116"/>
      <c r="D2383" s="116"/>
    </row>
    <row r="2384" spans="1:4">
      <c r="A2384" s="116"/>
      <c r="B2384" s="116"/>
      <c r="C2384" s="116"/>
      <c r="D2384" s="116"/>
    </row>
    <row r="2385" spans="1:4">
      <c r="A2385" s="116"/>
      <c r="B2385" s="116"/>
      <c r="C2385" s="116"/>
      <c r="D2385" s="116"/>
    </row>
    <row r="2386" spans="1:4">
      <c r="A2386" s="116"/>
      <c r="B2386" s="116"/>
      <c r="C2386" s="116"/>
      <c r="D2386" s="116"/>
    </row>
    <row r="2387" spans="1:4">
      <c r="A2387" s="116"/>
      <c r="B2387" s="116"/>
      <c r="C2387" s="116"/>
      <c r="D2387" s="116"/>
    </row>
    <row r="2388" spans="1:4">
      <c r="A2388" s="116"/>
      <c r="B2388" s="116"/>
      <c r="C2388" s="116"/>
      <c r="D2388" s="116"/>
    </row>
    <row r="2389" spans="1:4">
      <c r="A2389" s="116"/>
      <c r="B2389" s="116"/>
      <c r="C2389" s="116"/>
      <c r="D2389" s="116"/>
    </row>
    <row r="2390" spans="1:4">
      <c r="A2390" s="116"/>
      <c r="B2390" s="116"/>
      <c r="C2390" s="116"/>
      <c r="D2390" s="116"/>
    </row>
    <row r="2391" spans="1:4">
      <c r="A2391" s="116"/>
      <c r="B2391" s="116"/>
      <c r="C2391" s="116"/>
      <c r="D2391" s="116"/>
    </row>
    <row r="2392" spans="1:4">
      <c r="A2392" s="116"/>
      <c r="B2392" s="116"/>
      <c r="C2392" s="116"/>
      <c r="D2392" s="116"/>
    </row>
    <row r="2393" spans="1:4">
      <c r="A2393" s="116"/>
      <c r="B2393" s="116"/>
      <c r="C2393" s="116"/>
      <c r="D2393" s="116"/>
    </row>
    <row r="2394" spans="1:4">
      <c r="A2394" s="116"/>
      <c r="B2394" s="116"/>
      <c r="C2394" s="116"/>
      <c r="D2394" s="116"/>
    </row>
    <row r="2395" spans="1:4">
      <c r="A2395" s="116"/>
      <c r="B2395" s="116"/>
      <c r="C2395" s="116"/>
      <c r="D2395" s="116"/>
    </row>
    <row r="2396" spans="1:4">
      <c r="A2396" s="116"/>
      <c r="B2396" s="116"/>
      <c r="C2396" s="116"/>
      <c r="D2396" s="116"/>
    </row>
    <row r="2397" spans="1:4">
      <c r="A2397" s="116"/>
      <c r="B2397" s="116"/>
      <c r="C2397" s="116"/>
      <c r="D2397" s="116"/>
    </row>
    <row r="2398" spans="1:4">
      <c r="A2398" s="116"/>
      <c r="B2398" s="116"/>
      <c r="C2398" s="116"/>
      <c r="D2398" s="116"/>
    </row>
    <row r="2399" spans="1:4">
      <c r="A2399" s="116"/>
      <c r="B2399" s="116"/>
      <c r="C2399" s="116"/>
      <c r="D2399" s="116"/>
    </row>
    <row r="2400" spans="1:4">
      <c r="A2400" s="116"/>
      <c r="B2400" s="116"/>
      <c r="C2400" s="116"/>
      <c r="D2400" s="116"/>
    </row>
    <row r="2401" spans="1:4">
      <c r="A2401" s="116"/>
      <c r="B2401" s="116"/>
      <c r="C2401" s="116"/>
      <c r="D2401" s="116"/>
    </row>
    <row r="2402" spans="1:4">
      <c r="A2402" s="116"/>
      <c r="B2402" s="116"/>
      <c r="C2402" s="116"/>
      <c r="D2402" s="116"/>
    </row>
    <row r="2403" spans="1:4">
      <c r="A2403" s="116"/>
      <c r="B2403" s="116"/>
      <c r="C2403" s="116"/>
      <c r="D2403" s="116"/>
    </row>
    <row r="2404" spans="1:4">
      <c r="A2404" s="116"/>
      <c r="B2404" s="116"/>
      <c r="C2404" s="116"/>
      <c r="D2404" s="116"/>
    </row>
    <row r="2405" spans="1:4">
      <c r="A2405" s="116"/>
      <c r="B2405" s="116"/>
      <c r="C2405" s="116"/>
      <c r="D2405" s="116"/>
    </row>
    <row r="2406" spans="1:4">
      <c r="A2406" s="116"/>
      <c r="B2406" s="116"/>
      <c r="C2406" s="116"/>
      <c r="D2406" s="116"/>
    </row>
    <row r="2407" spans="1:4">
      <c r="A2407" s="116"/>
      <c r="B2407" s="116"/>
      <c r="C2407" s="116"/>
      <c r="D2407" s="116"/>
    </row>
    <row r="2408" spans="1:4">
      <c r="A2408" s="116"/>
      <c r="B2408" s="116"/>
      <c r="C2408" s="116"/>
      <c r="D2408" s="116"/>
    </row>
    <row r="2409" spans="1:4">
      <c r="A2409" s="116"/>
      <c r="B2409" s="116"/>
      <c r="C2409" s="116"/>
      <c r="D2409" s="116"/>
    </row>
    <row r="2410" spans="1:4">
      <c r="A2410" s="116"/>
      <c r="B2410" s="116"/>
      <c r="C2410" s="116"/>
      <c r="D2410" s="116"/>
    </row>
    <row r="2411" spans="1:4">
      <c r="A2411" s="116"/>
      <c r="B2411" s="116"/>
      <c r="C2411" s="116"/>
      <c r="D2411" s="116"/>
    </row>
    <row r="2412" spans="1:4">
      <c r="A2412" s="116"/>
      <c r="B2412" s="116"/>
      <c r="C2412" s="116"/>
      <c r="D2412" s="116"/>
    </row>
    <row r="2413" spans="1:4">
      <c r="A2413" s="116"/>
      <c r="B2413" s="116"/>
      <c r="C2413" s="116"/>
      <c r="D2413" s="116"/>
    </row>
    <row r="2414" spans="1:4">
      <c r="A2414" s="116"/>
      <c r="B2414" s="116"/>
      <c r="C2414" s="116"/>
      <c r="D2414" s="116"/>
    </row>
    <row r="2415" spans="1:4">
      <c r="A2415" s="116"/>
      <c r="B2415" s="116"/>
      <c r="C2415" s="116"/>
      <c r="D2415" s="116"/>
    </row>
    <row r="2416" spans="1:4">
      <c r="A2416" s="116"/>
      <c r="B2416" s="116"/>
      <c r="C2416" s="116"/>
      <c r="D2416" s="116"/>
    </row>
    <row r="2417" spans="1:4">
      <c r="A2417" s="116"/>
      <c r="B2417" s="116"/>
      <c r="C2417" s="116"/>
      <c r="D2417" s="116"/>
    </row>
    <row r="2418" spans="1:4">
      <c r="A2418" s="116"/>
      <c r="B2418" s="116"/>
      <c r="C2418" s="116"/>
      <c r="D2418" s="116"/>
    </row>
    <row r="2419" spans="1:4">
      <c r="A2419" s="116"/>
      <c r="B2419" s="116"/>
      <c r="C2419" s="116"/>
      <c r="D2419" s="116"/>
    </row>
    <row r="2420" spans="1:4">
      <c r="A2420" s="116"/>
      <c r="B2420" s="116"/>
      <c r="C2420" s="116"/>
      <c r="D2420" s="116"/>
    </row>
    <row r="2421" spans="1:4">
      <c r="A2421" s="116"/>
      <c r="B2421" s="116"/>
      <c r="C2421" s="116"/>
      <c r="D2421" s="116"/>
    </row>
    <row r="2422" spans="1:4">
      <c r="A2422" s="116"/>
      <c r="B2422" s="116"/>
      <c r="C2422" s="116"/>
      <c r="D2422" s="116"/>
    </row>
    <row r="2423" spans="1:4">
      <c r="A2423" s="116"/>
      <c r="B2423" s="116"/>
      <c r="C2423" s="116"/>
      <c r="D2423" s="116"/>
    </row>
    <row r="2424" spans="1:4">
      <c r="A2424" s="116"/>
      <c r="B2424" s="116"/>
      <c r="C2424" s="116"/>
      <c r="D2424" s="116"/>
    </row>
    <row r="2425" spans="1:4">
      <c r="A2425" s="116"/>
      <c r="B2425" s="116"/>
      <c r="C2425" s="116"/>
      <c r="D2425" s="116"/>
    </row>
    <row r="2426" spans="1:4">
      <c r="A2426" s="116"/>
      <c r="B2426" s="116"/>
      <c r="C2426" s="116"/>
      <c r="D2426" s="116"/>
    </row>
    <row r="2427" spans="1:4">
      <c r="A2427" s="116"/>
      <c r="B2427" s="116"/>
      <c r="C2427" s="116"/>
      <c r="D2427" s="116"/>
    </row>
    <row r="2428" spans="1:4">
      <c r="A2428" s="116"/>
      <c r="B2428" s="116"/>
      <c r="C2428" s="116"/>
      <c r="D2428" s="116"/>
    </row>
    <row r="2429" spans="1:4">
      <c r="A2429" s="116"/>
      <c r="B2429" s="116"/>
      <c r="C2429" s="116"/>
      <c r="D2429" s="116"/>
    </row>
    <row r="2430" spans="1:4">
      <c r="A2430" s="116"/>
      <c r="B2430" s="116"/>
      <c r="C2430" s="116"/>
      <c r="D2430" s="116"/>
    </row>
    <row r="2431" spans="1:4">
      <c r="A2431" s="116"/>
      <c r="B2431" s="116"/>
      <c r="C2431" s="116"/>
      <c r="D2431" s="116"/>
    </row>
    <row r="2432" spans="1:4">
      <c r="A2432" s="116"/>
      <c r="B2432" s="116"/>
      <c r="C2432" s="116"/>
      <c r="D2432" s="116"/>
    </row>
    <row r="2433" spans="1:4">
      <c r="A2433" s="116"/>
      <c r="B2433" s="116"/>
      <c r="C2433" s="116"/>
      <c r="D2433" s="116"/>
    </row>
    <row r="2434" spans="1:4">
      <c r="A2434" s="116"/>
      <c r="B2434" s="116"/>
      <c r="C2434" s="116"/>
      <c r="D2434" s="116"/>
    </row>
    <row r="2435" spans="1:4">
      <c r="A2435" s="116"/>
      <c r="B2435" s="116"/>
      <c r="C2435" s="116"/>
      <c r="D2435" s="116"/>
    </row>
    <row r="2436" spans="1:4">
      <c r="A2436" s="116"/>
      <c r="B2436" s="116"/>
      <c r="C2436" s="116"/>
      <c r="D2436" s="116"/>
    </row>
    <row r="2437" spans="1:4">
      <c r="A2437" s="116"/>
      <c r="B2437" s="116"/>
      <c r="C2437" s="116"/>
      <c r="D2437" s="116"/>
    </row>
    <row r="2438" spans="1:4">
      <c r="A2438" s="116"/>
      <c r="B2438" s="116"/>
      <c r="C2438" s="116"/>
      <c r="D2438" s="116"/>
    </row>
    <row r="2439" spans="1:4">
      <c r="A2439" s="116"/>
      <c r="B2439" s="116"/>
      <c r="C2439" s="116"/>
      <c r="D2439" s="116"/>
    </row>
    <row r="2440" spans="1:4">
      <c r="A2440" s="116"/>
      <c r="B2440" s="116"/>
      <c r="C2440" s="116"/>
      <c r="D2440" s="116"/>
    </row>
    <row r="2441" spans="1:4">
      <c r="A2441" s="116"/>
      <c r="B2441" s="116"/>
      <c r="C2441" s="116"/>
      <c r="D2441" s="116"/>
    </row>
    <row r="2442" spans="1:4">
      <c r="A2442" s="116"/>
      <c r="B2442" s="116"/>
      <c r="C2442" s="116"/>
      <c r="D2442" s="116"/>
    </row>
    <row r="2443" spans="1:4">
      <c r="A2443" s="116"/>
      <c r="B2443" s="116"/>
      <c r="C2443" s="116"/>
      <c r="D2443" s="116"/>
    </row>
    <row r="2444" spans="1:4">
      <c r="A2444" s="116"/>
      <c r="B2444" s="116"/>
      <c r="C2444" s="116"/>
      <c r="D2444" s="116"/>
    </row>
    <row r="2445" spans="1:4">
      <c r="A2445" s="116"/>
      <c r="B2445" s="116"/>
      <c r="C2445" s="116"/>
      <c r="D2445" s="116"/>
    </row>
    <row r="2446" spans="1:4">
      <c r="A2446" s="116"/>
      <c r="B2446" s="116"/>
      <c r="C2446" s="116"/>
      <c r="D2446" s="116"/>
    </row>
    <row r="2447" spans="1:4">
      <c r="A2447" s="116"/>
      <c r="B2447" s="116"/>
      <c r="C2447" s="116"/>
      <c r="D2447" s="116"/>
    </row>
    <row r="2448" spans="1:4">
      <c r="A2448" s="116"/>
      <c r="B2448" s="116"/>
      <c r="C2448" s="116"/>
      <c r="D2448" s="116"/>
    </row>
    <row r="2449" spans="1:4">
      <c r="A2449" s="116"/>
      <c r="B2449" s="116"/>
      <c r="C2449" s="116"/>
      <c r="D2449" s="116"/>
    </row>
    <row r="2450" spans="1:4">
      <c r="A2450" s="116"/>
      <c r="B2450" s="116"/>
      <c r="C2450" s="116"/>
      <c r="D2450" s="116"/>
    </row>
    <row r="2451" spans="1:4">
      <c r="A2451" s="116"/>
      <c r="B2451" s="116"/>
      <c r="C2451" s="116"/>
      <c r="D2451" s="116"/>
    </row>
    <row r="2452" spans="1:4">
      <c r="A2452" s="116"/>
      <c r="B2452" s="116"/>
      <c r="C2452" s="116"/>
      <c r="D2452" s="116"/>
    </row>
    <row r="2453" spans="1:4">
      <c r="A2453" s="116"/>
      <c r="B2453" s="116"/>
      <c r="C2453" s="116"/>
      <c r="D2453" s="116"/>
    </row>
    <row r="2454" spans="1:4">
      <c r="A2454" s="116"/>
      <c r="B2454" s="116"/>
      <c r="C2454" s="116"/>
      <c r="D2454" s="116"/>
    </row>
    <row r="2455" spans="1:4">
      <c r="A2455" s="116"/>
      <c r="B2455" s="116"/>
      <c r="C2455" s="116"/>
      <c r="D2455" s="116"/>
    </row>
    <row r="2456" spans="1:4">
      <c r="A2456" s="116"/>
      <c r="B2456" s="116"/>
      <c r="C2456" s="116"/>
      <c r="D2456" s="116"/>
    </row>
    <row r="2457" spans="1:4">
      <c r="A2457" s="116"/>
      <c r="B2457" s="116"/>
      <c r="C2457" s="116"/>
      <c r="D2457" s="116"/>
    </row>
    <row r="2458" spans="1:4">
      <c r="A2458" s="116"/>
      <c r="B2458" s="116"/>
      <c r="C2458" s="116"/>
      <c r="D2458" s="116"/>
    </row>
    <row r="2459" spans="1:4">
      <c r="A2459" s="116"/>
      <c r="B2459" s="116"/>
      <c r="C2459" s="116"/>
      <c r="D2459" s="116"/>
    </row>
    <row r="2460" spans="1:4">
      <c r="A2460" s="116"/>
      <c r="B2460" s="116"/>
      <c r="C2460" s="116"/>
      <c r="D2460" s="116"/>
    </row>
    <row r="2461" spans="1:4">
      <c r="A2461" s="116"/>
      <c r="B2461" s="116"/>
      <c r="C2461" s="116"/>
      <c r="D2461" s="116"/>
    </row>
    <row r="2462" spans="1:4">
      <c r="A2462" s="116"/>
      <c r="B2462" s="116"/>
      <c r="C2462" s="116"/>
      <c r="D2462" s="116"/>
    </row>
    <row r="2463" spans="1:4">
      <c r="A2463" s="116"/>
      <c r="B2463" s="116"/>
      <c r="C2463" s="116"/>
      <c r="D2463" s="116"/>
    </row>
    <row r="2464" spans="1:4">
      <c r="A2464" s="116"/>
      <c r="B2464" s="116"/>
      <c r="C2464" s="116"/>
      <c r="D2464" s="116"/>
    </row>
    <row r="2465" spans="1:4">
      <c r="A2465" s="116"/>
      <c r="B2465" s="116"/>
      <c r="C2465" s="116"/>
      <c r="D2465" s="116"/>
    </row>
    <row r="2466" spans="1:4">
      <c r="A2466" s="116"/>
      <c r="B2466" s="116"/>
      <c r="C2466" s="116"/>
      <c r="D2466" s="116"/>
    </row>
    <row r="2467" spans="1:4">
      <c r="A2467" s="116"/>
      <c r="B2467" s="116"/>
      <c r="C2467" s="116"/>
      <c r="D2467" s="116"/>
    </row>
    <row r="2468" spans="1:4">
      <c r="A2468" s="116"/>
      <c r="B2468" s="116"/>
      <c r="C2468" s="116"/>
      <c r="D2468" s="116"/>
    </row>
    <row r="2469" spans="1:4">
      <c r="A2469" s="116"/>
      <c r="B2469" s="116"/>
      <c r="C2469" s="116"/>
      <c r="D2469" s="116"/>
    </row>
    <row r="2470" spans="1:4">
      <c r="A2470" s="116"/>
      <c r="B2470" s="116"/>
      <c r="C2470" s="116"/>
      <c r="D2470" s="116"/>
    </row>
    <row r="2471" spans="1:4">
      <c r="A2471" s="116"/>
      <c r="B2471" s="116"/>
      <c r="C2471" s="116"/>
      <c r="D2471" s="116"/>
    </row>
    <row r="2472" spans="1:4">
      <c r="A2472" s="116"/>
      <c r="B2472" s="116"/>
      <c r="C2472" s="116"/>
      <c r="D2472" s="116"/>
    </row>
    <row r="2473" spans="1:4">
      <c r="A2473" s="116"/>
      <c r="B2473" s="116"/>
      <c r="C2473" s="116"/>
      <c r="D2473" s="116"/>
    </row>
    <row r="2474" spans="1:4">
      <c r="A2474" s="116"/>
      <c r="B2474" s="116"/>
      <c r="C2474" s="116"/>
      <c r="D2474" s="116"/>
    </row>
    <row r="2475" spans="1:4">
      <c r="A2475" s="116"/>
      <c r="B2475" s="116"/>
      <c r="C2475" s="116"/>
      <c r="D2475" s="116"/>
    </row>
    <row r="2476" spans="1:4">
      <c r="A2476" s="116"/>
      <c r="B2476" s="116"/>
      <c r="C2476" s="116"/>
      <c r="D2476" s="116"/>
    </row>
    <row r="2477" spans="1:4">
      <c r="A2477" s="116"/>
      <c r="B2477" s="116"/>
      <c r="C2477" s="116"/>
      <c r="D2477" s="116"/>
    </row>
    <row r="2478" spans="1:4">
      <c r="A2478" s="116"/>
      <c r="B2478" s="116"/>
      <c r="C2478" s="116"/>
      <c r="D2478" s="116"/>
    </row>
    <row r="2479" spans="1:4">
      <c r="A2479" s="116"/>
      <c r="B2479" s="116"/>
      <c r="C2479" s="116"/>
      <c r="D2479" s="116"/>
    </row>
    <row r="2480" spans="1:4">
      <c r="A2480" s="116"/>
      <c r="B2480" s="116"/>
      <c r="C2480" s="116"/>
      <c r="D2480" s="116"/>
    </row>
    <row r="2481" spans="1:4">
      <c r="A2481" s="116"/>
      <c r="B2481" s="116"/>
      <c r="C2481" s="116"/>
      <c r="D2481" s="116"/>
    </row>
    <row r="2482" spans="1:4">
      <c r="A2482" s="116"/>
      <c r="B2482" s="116"/>
      <c r="C2482" s="116"/>
      <c r="D2482" s="116"/>
    </row>
    <row r="2483" spans="1:4">
      <c r="A2483" s="116"/>
      <c r="B2483" s="116"/>
      <c r="C2483" s="116"/>
      <c r="D2483" s="116"/>
    </row>
    <row r="2484" spans="1:4">
      <c r="A2484" s="116"/>
      <c r="B2484" s="116"/>
      <c r="C2484" s="116"/>
      <c r="D2484" s="116"/>
    </row>
    <row r="2485" spans="1:4">
      <c r="A2485" s="116"/>
      <c r="B2485" s="116"/>
      <c r="C2485" s="116"/>
      <c r="D2485" s="116"/>
    </row>
    <row r="2486" spans="1:4">
      <c r="A2486" s="116"/>
      <c r="B2486" s="116"/>
      <c r="C2486" s="116"/>
      <c r="D2486" s="116"/>
    </row>
    <row r="2487" spans="1:4">
      <c r="A2487" s="116"/>
      <c r="B2487" s="116"/>
      <c r="C2487" s="116"/>
      <c r="D2487" s="116"/>
    </row>
    <row r="2488" spans="1:4">
      <c r="A2488" s="116"/>
      <c r="B2488" s="116"/>
      <c r="C2488" s="116"/>
      <c r="D2488" s="116"/>
    </row>
    <row r="2489" spans="1:4">
      <c r="A2489" s="116"/>
      <c r="B2489" s="116"/>
      <c r="C2489" s="116"/>
      <c r="D2489" s="116"/>
    </row>
    <row r="2490" spans="1:4">
      <c r="A2490" s="116"/>
      <c r="B2490" s="116"/>
      <c r="C2490" s="116"/>
      <c r="D2490" s="116"/>
    </row>
    <row r="2491" spans="1:4">
      <c r="A2491" s="116"/>
      <c r="B2491" s="116"/>
      <c r="C2491" s="116"/>
      <c r="D2491" s="116"/>
    </row>
    <row r="2492" spans="1:4">
      <c r="A2492" s="116"/>
      <c r="B2492" s="116"/>
      <c r="C2492" s="116"/>
      <c r="D2492" s="116"/>
    </row>
    <row r="2493" spans="1:4">
      <c r="A2493" s="116"/>
      <c r="B2493" s="116"/>
      <c r="C2493" s="116"/>
      <c r="D2493" s="116"/>
    </row>
    <row r="2494" spans="1:4">
      <c r="A2494" s="116"/>
      <c r="B2494" s="116"/>
      <c r="C2494" s="116"/>
      <c r="D2494" s="116"/>
    </row>
    <row r="2495" spans="1:4">
      <c r="A2495" s="116"/>
      <c r="B2495" s="116"/>
      <c r="C2495" s="116"/>
      <c r="D2495" s="116"/>
    </row>
    <row r="2496" spans="1:4">
      <c r="A2496" s="116"/>
      <c r="B2496" s="116"/>
      <c r="C2496" s="116"/>
      <c r="D2496" s="116"/>
    </row>
    <row r="2497" spans="1:4">
      <c r="A2497" s="116"/>
      <c r="B2497" s="116"/>
      <c r="C2497" s="116"/>
      <c r="D2497" s="116"/>
    </row>
    <row r="2498" spans="1:4">
      <c r="A2498" s="116"/>
      <c r="B2498" s="116"/>
      <c r="C2498" s="116"/>
      <c r="D2498" s="116"/>
    </row>
    <row r="2499" spans="1:4">
      <c r="A2499" s="116"/>
      <c r="B2499" s="116"/>
      <c r="C2499" s="116"/>
      <c r="D2499" s="116"/>
    </row>
    <row r="2500" spans="1:4">
      <c r="A2500" s="116"/>
      <c r="B2500" s="116"/>
      <c r="C2500" s="116"/>
      <c r="D2500" s="116"/>
    </row>
    <row r="2501" spans="1:4">
      <c r="A2501" s="116"/>
      <c r="B2501" s="116"/>
      <c r="C2501" s="116"/>
      <c r="D2501" s="116"/>
    </row>
    <row r="2502" spans="1:4">
      <c r="A2502" s="116"/>
      <c r="B2502" s="116"/>
      <c r="C2502" s="116"/>
      <c r="D2502" s="116"/>
    </row>
    <row r="2503" spans="1:4">
      <c r="A2503" s="116"/>
      <c r="B2503" s="116"/>
      <c r="C2503" s="116"/>
      <c r="D2503" s="116"/>
    </row>
    <row r="2504" spans="1:4">
      <c r="A2504" s="116"/>
      <c r="B2504" s="116"/>
      <c r="C2504" s="116"/>
      <c r="D2504" s="116"/>
    </row>
    <row r="2505" spans="1:4">
      <c r="A2505" s="116"/>
      <c r="B2505" s="116"/>
      <c r="C2505" s="116"/>
      <c r="D2505" s="116"/>
    </row>
    <row r="2506" spans="1:4">
      <c r="A2506" s="116"/>
      <c r="B2506" s="116"/>
      <c r="C2506" s="116"/>
      <c r="D2506" s="116"/>
    </row>
    <row r="2507" spans="1:4">
      <c r="A2507" s="116"/>
      <c r="B2507" s="116"/>
      <c r="C2507" s="116"/>
      <c r="D2507" s="116"/>
    </row>
    <row r="2508" spans="1:4">
      <c r="A2508" s="116"/>
      <c r="B2508" s="116"/>
      <c r="C2508" s="116"/>
      <c r="D2508" s="116"/>
    </row>
    <row r="2509" spans="1:4">
      <c r="A2509" s="116"/>
      <c r="B2509" s="116"/>
      <c r="C2509" s="116"/>
      <c r="D2509" s="116"/>
    </row>
    <row r="2510" spans="1:4">
      <c r="A2510" s="116"/>
      <c r="B2510" s="116"/>
      <c r="C2510" s="116"/>
      <c r="D2510" s="116"/>
    </row>
    <row r="2511" spans="1:4">
      <c r="A2511" s="116"/>
      <c r="B2511" s="116"/>
      <c r="C2511" s="116"/>
      <c r="D2511" s="116"/>
    </row>
    <row r="2512" spans="1:4">
      <c r="A2512" s="116"/>
      <c r="B2512" s="116"/>
      <c r="C2512" s="116"/>
      <c r="D2512" s="116"/>
    </row>
    <row r="2513" spans="1:4">
      <c r="A2513" s="116"/>
      <c r="B2513" s="116"/>
      <c r="C2513" s="116"/>
      <c r="D2513" s="116"/>
    </row>
    <row r="2514" spans="1:4">
      <c r="A2514" s="116"/>
      <c r="B2514" s="116"/>
      <c r="C2514" s="116"/>
      <c r="D2514" s="116"/>
    </row>
    <row r="2515" spans="1:4">
      <c r="A2515" s="116"/>
      <c r="B2515" s="116"/>
      <c r="C2515" s="116"/>
      <c r="D2515" s="116"/>
    </row>
    <row r="2516" spans="1:4">
      <c r="A2516" s="116"/>
      <c r="B2516" s="116"/>
      <c r="C2516" s="116"/>
      <c r="D2516" s="116"/>
    </row>
    <row r="2517" spans="1:4">
      <c r="A2517" s="116"/>
      <c r="B2517" s="116"/>
      <c r="C2517" s="116"/>
      <c r="D2517" s="116"/>
    </row>
    <row r="2518" spans="1:4">
      <c r="A2518" s="116"/>
      <c r="B2518" s="116"/>
      <c r="C2518" s="116"/>
      <c r="D2518" s="116"/>
    </row>
    <row r="2519" spans="1:4">
      <c r="A2519" s="116"/>
      <c r="B2519" s="116"/>
      <c r="C2519" s="116"/>
      <c r="D2519" s="116"/>
    </row>
    <row r="2520" spans="1:4">
      <c r="A2520" s="116"/>
      <c r="B2520" s="116"/>
      <c r="C2520" s="116"/>
      <c r="D2520" s="116"/>
    </row>
    <row r="2521" spans="1:4">
      <c r="A2521" s="116"/>
      <c r="B2521" s="116"/>
      <c r="C2521" s="116"/>
      <c r="D2521" s="116"/>
    </row>
    <row r="2522" spans="1:4">
      <c r="A2522" s="116"/>
      <c r="B2522" s="116"/>
      <c r="C2522" s="116"/>
      <c r="D2522" s="116"/>
    </row>
    <row r="2523" spans="1:4">
      <c r="A2523" s="116"/>
      <c r="B2523" s="116"/>
      <c r="C2523" s="116"/>
      <c r="D2523" s="116"/>
    </row>
    <row r="2524" spans="1:4">
      <c r="A2524" s="116"/>
      <c r="B2524" s="116"/>
      <c r="C2524" s="116"/>
      <c r="D2524" s="116"/>
    </row>
    <row r="2525" spans="1:4">
      <c r="A2525" s="116"/>
      <c r="B2525" s="116"/>
      <c r="C2525" s="116"/>
      <c r="D2525" s="116"/>
    </row>
    <row r="2526" spans="1:4">
      <c r="A2526" s="116"/>
      <c r="B2526" s="116"/>
      <c r="C2526" s="116"/>
      <c r="D2526" s="116"/>
    </row>
    <row r="2527" spans="1:4">
      <c r="A2527" s="116"/>
      <c r="B2527" s="116"/>
      <c r="C2527" s="116"/>
      <c r="D2527" s="116"/>
    </row>
    <row r="2528" spans="1:4">
      <c r="A2528" s="116"/>
      <c r="B2528" s="116"/>
      <c r="C2528" s="116"/>
      <c r="D2528" s="116"/>
    </row>
    <row r="2529" spans="1:4">
      <c r="A2529" s="116"/>
      <c r="B2529" s="116"/>
      <c r="C2529" s="116"/>
      <c r="D2529" s="116"/>
    </row>
    <row r="2530" spans="1:4">
      <c r="A2530" s="116"/>
      <c r="B2530" s="116"/>
      <c r="C2530" s="116"/>
      <c r="D2530" s="116"/>
    </row>
    <row r="2531" spans="1:4">
      <c r="A2531" s="116"/>
      <c r="B2531" s="116"/>
      <c r="C2531" s="116"/>
      <c r="D2531" s="116"/>
    </row>
    <row r="2532" spans="1:4">
      <c r="A2532" s="116"/>
      <c r="B2532" s="116"/>
      <c r="C2532" s="116"/>
      <c r="D2532" s="116"/>
    </row>
    <row r="2533" spans="1:4">
      <c r="A2533" s="116"/>
      <c r="B2533" s="116"/>
      <c r="C2533" s="116"/>
      <c r="D2533" s="116"/>
    </row>
    <row r="2534" spans="1:4">
      <c r="A2534" s="116"/>
      <c r="B2534" s="116"/>
      <c r="C2534" s="116"/>
      <c r="D2534" s="116"/>
    </row>
    <row r="2535" spans="1:4">
      <c r="A2535" s="116"/>
      <c r="B2535" s="116"/>
      <c r="C2535" s="116"/>
      <c r="D2535" s="116"/>
    </row>
    <row r="2536" spans="1:4">
      <c r="A2536" s="116"/>
      <c r="B2536" s="116"/>
      <c r="C2536" s="116"/>
      <c r="D2536" s="116"/>
    </row>
    <row r="2537" spans="1:4">
      <c r="A2537" s="116"/>
      <c r="B2537" s="116"/>
      <c r="C2537" s="116"/>
      <c r="D2537" s="116"/>
    </row>
    <row r="2538" spans="1:4">
      <c r="A2538" s="116"/>
      <c r="B2538" s="116"/>
      <c r="C2538" s="116"/>
      <c r="D2538" s="116"/>
    </row>
    <row r="2539" spans="1:4">
      <c r="A2539" s="116"/>
      <c r="B2539" s="116"/>
      <c r="C2539" s="116"/>
      <c r="D2539" s="116"/>
    </row>
    <row r="2540" spans="1:4">
      <c r="A2540" s="116"/>
      <c r="B2540" s="116"/>
      <c r="C2540" s="116"/>
      <c r="D2540" s="116"/>
    </row>
    <row r="2541" spans="1:4">
      <c r="A2541" s="116"/>
      <c r="B2541" s="116"/>
      <c r="C2541" s="116"/>
      <c r="D2541" s="116"/>
    </row>
    <row r="2542" spans="1:4">
      <c r="A2542" s="116"/>
      <c r="B2542" s="116"/>
      <c r="C2542" s="116"/>
      <c r="D2542" s="116"/>
    </row>
    <row r="2543" spans="1:4">
      <c r="A2543" s="116"/>
      <c r="B2543" s="116"/>
      <c r="C2543" s="116"/>
      <c r="D2543" s="116"/>
    </row>
    <row r="2544" spans="1:4">
      <c r="A2544" s="116"/>
      <c r="B2544" s="116"/>
      <c r="C2544" s="116"/>
      <c r="D2544" s="116"/>
    </row>
    <row r="2545" spans="1:4">
      <c r="A2545" s="116"/>
      <c r="B2545" s="116"/>
      <c r="C2545" s="116"/>
      <c r="D2545" s="116"/>
    </row>
    <row r="2546" spans="1:4">
      <c r="A2546" s="116"/>
      <c r="B2546" s="116"/>
      <c r="C2546" s="116"/>
      <c r="D2546" s="116"/>
    </row>
    <row r="2547" spans="1:4">
      <c r="A2547" s="116"/>
      <c r="B2547" s="116"/>
      <c r="C2547" s="116"/>
      <c r="D2547" s="116"/>
    </row>
    <row r="2548" spans="1:4">
      <c r="A2548" s="116"/>
      <c r="B2548" s="116"/>
      <c r="C2548" s="116"/>
      <c r="D2548" s="116"/>
    </row>
    <row r="2549" spans="1:4">
      <c r="A2549" s="116"/>
      <c r="B2549" s="116"/>
      <c r="C2549" s="116"/>
      <c r="D2549" s="116"/>
    </row>
    <row r="2550" spans="1:4">
      <c r="A2550" s="116"/>
      <c r="B2550" s="116"/>
      <c r="C2550" s="116"/>
      <c r="D2550" s="116"/>
    </row>
    <row r="2551" spans="1:4">
      <c r="A2551" s="116"/>
      <c r="B2551" s="116"/>
      <c r="C2551" s="116"/>
      <c r="D2551" s="116"/>
    </row>
    <row r="2552" spans="1:4">
      <c r="A2552" s="116"/>
      <c r="B2552" s="116"/>
      <c r="C2552" s="116"/>
      <c r="D2552" s="116"/>
    </row>
    <row r="2553" spans="1:4">
      <c r="A2553" s="116"/>
      <c r="B2553" s="116"/>
      <c r="C2553" s="116"/>
      <c r="D2553" s="116"/>
    </row>
    <row r="2554" spans="1:4">
      <c r="A2554" s="116"/>
      <c r="B2554" s="116"/>
      <c r="C2554" s="116"/>
      <c r="D2554" s="116"/>
    </row>
    <row r="2555" spans="1:4">
      <c r="A2555" s="116"/>
      <c r="B2555" s="116"/>
      <c r="C2555" s="116"/>
      <c r="D2555" s="116"/>
    </row>
    <row r="2556" spans="1:4">
      <c r="A2556" s="116"/>
      <c r="B2556" s="116"/>
      <c r="C2556" s="116"/>
      <c r="D2556" s="116"/>
    </row>
    <row r="2557" spans="1:4">
      <c r="A2557" s="116"/>
      <c r="B2557" s="116"/>
      <c r="C2557" s="116"/>
      <c r="D2557" s="116"/>
    </row>
    <row r="2558" spans="1:4">
      <c r="A2558" s="116"/>
      <c r="B2558" s="116"/>
      <c r="C2558" s="116"/>
      <c r="D2558" s="116"/>
    </row>
    <row r="2559" spans="1:4">
      <c r="A2559" s="116"/>
      <c r="B2559" s="116"/>
      <c r="C2559" s="116"/>
      <c r="D2559" s="116"/>
    </row>
    <row r="2560" spans="1:4">
      <c r="A2560" s="116"/>
      <c r="B2560" s="116"/>
      <c r="C2560" s="116"/>
      <c r="D2560" s="116"/>
    </row>
    <row r="2561" spans="1:4">
      <c r="A2561" s="116"/>
      <c r="B2561" s="116"/>
      <c r="C2561" s="116"/>
      <c r="D2561" s="116"/>
    </row>
    <row r="2562" spans="1:4">
      <c r="A2562" s="116"/>
      <c r="B2562" s="116"/>
      <c r="C2562" s="116"/>
      <c r="D2562" s="116"/>
    </row>
    <row r="2563" spans="1:4">
      <c r="A2563" s="116"/>
      <c r="B2563" s="116"/>
      <c r="C2563" s="116"/>
      <c r="D2563" s="116"/>
    </row>
    <row r="2564" spans="1:4">
      <c r="A2564" s="116"/>
      <c r="B2564" s="116"/>
      <c r="C2564" s="116"/>
      <c r="D2564" s="116"/>
    </row>
    <row r="2565" spans="1:4">
      <c r="A2565" s="116"/>
      <c r="B2565" s="116"/>
      <c r="C2565" s="116"/>
      <c r="D2565" s="116"/>
    </row>
    <row r="2566" spans="1:4">
      <c r="A2566" s="116"/>
      <c r="B2566" s="116"/>
      <c r="C2566" s="116"/>
      <c r="D2566" s="116"/>
    </row>
    <row r="2567" spans="1:4">
      <c r="A2567" s="116"/>
      <c r="B2567" s="116"/>
      <c r="C2567" s="116"/>
      <c r="D2567" s="116"/>
    </row>
    <row r="2568" spans="1:4">
      <c r="A2568" s="116"/>
      <c r="B2568" s="116"/>
      <c r="C2568" s="116"/>
      <c r="D2568" s="116"/>
    </row>
    <row r="2569" spans="1:4">
      <c r="A2569" s="116"/>
      <c r="B2569" s="116"/>
      <c r="C2569" s="116"/>
      <c r="D2569" s="116"/>
    </row>
    <row r="2570" spans="1:4">
      <c r="A2570" s="116"/>
      <c r="B2570" s="116"/>
      <c r="C2570" s="116"/>
      <c r="D2570" s="116"/>
    </row>
    <row r="2571" spans="1:4">
      <c r="A2571" s="116"/>
      <c r="B2571" s="116"/>
      <c r="C2571" s="116"/>
      <c r="D2571" s="116"/>
    </row>
    <row r="2572" spans="1:4">
      <c r="A2572" s="116"/>
      <c r="B2572" s="116"/>
      <c r="C2572" s="116"/>
      <c r="D2572" s="116"/>
    </row>
    <row r="2573" spans="1:4">
      <c r="A2573" s="116"/>
      <c r="B2573" s="116"/>
      <c r="C2573" s="116"/>
      <c r="D2573" s="116"/>
    </row>
    <row r="2574" spans="1:4">
      <c r="A2574" s="116"/>
      <c r="B2574" s="116"/>
      <c r="C2574" s="116"/>
      <c r="D2574" s="116"/>
    </row>
    <row r="2575" spans="1:4">
      <c r="A2575" s="116"/>
      <c r="B2575" s="116"/>
      <c r="C2575" s="116"/>
      <c r="D2575" s="116"/>
    </row>
    <row r="2576" spans="1:4">
      <c r="A2576" s="116"/>
      <c r="B2576" s="116"/>
      <c r="C2576" s="116"/>
      <c r="D2576" s="116"/>
    </row>
    <row r="2577" spans="1:4">
      <c r="A2577" s="116"/>
      <c r="B2577" s="116"/>
      <c r="C2577" s="116"/>
      <c r="D2577" s="116"/>
    </row>
    <row r="2578" spans="1:4">
      <c r="A2578" s="116"/>
      <c r="B2578" s="116"/>
      <c r="C2578" s="116"/>
      <c r="D2578" s="116"/>
    </row>
    <row r="2579" spans="1:4">
      <c r="A2579" s="116"/>
      <c r="B2579" s="116"/>
      <c r="C2579" s="116"/>
      <c r="D2579" s="116"/>
    </row>
    <row r="2580" spans="1:4">
      <c r="A2580" s="116"/>
      <c r="B2580" s="116"/>
      <c r="C2580" s="116"/>
      <c r="D2580" s="116"/>
    </row>
    <row r="2581" spans="1:4">
      <c r="A2581" s="116"/>
      <c r="B2581" s="116"/>
      <c r="C2581" s="116"/>
      <c r="D2581" s="116"/>
    </row>
    <row r="2582" spans="1:4">
      <c r="A2582" s="116"/>
      <c r="B2582" s="116"/>
      <c r="C2582" s="116"/>
      <c r="D2582" s="116"/>
    </row>
    <row r="2583" spans="1:4">
      <c r="A2583" s="116"/>
      <c r="B2583" s="116"/>
      <c r="C2583" s="116"/>
      <c r="D2583" s="116"/>
    </row>
    <row r="2584" spans="1:4">
      <c r="A2584" s="116"/>
      <c r="B2584" s="116"/>
      <c r="C2584" s="116"/>
      <c r="D2584" s="116"/>
    </row>
    <row r="2585" spans="1:4">
      <c r="A2585" s="116"/>
      <c r="B2585" s="116"/>
      <c r="C2585" s="116"/>
      <c r="D2585" s="116"/>
    </row>
    <row r="2586" spans="1:4">
      <c r="A2586" s="116"/>
      <c r="B2586" s="116"/>
      <c r="C2586" s="116"/>
      <c r="D2586" s="116"/>
    </row>
    <row r="2587" spans="1:4">
      <c r="A2587" s="116"/>
      <c r="B2587" s="116"/>
      <c r="C2587" s="116"/>
      <c r="D2587" s="116"/>
    </row>
    <row r="2588" spans="1:4">
      <c r="A2588" s="116"/>
      <c r="B2588" s="116"/>
      <c r="C2588" s="116"/>
      <c r="D2588" s="116"/>
    </row>
    <row r="2589" spans="1:4">
      <c r="A2589" s="116"/>
      <c r="B2589" s="116"/>
      <c r="C2589" s="116"/>
      <c r="D2589" s="116"/>
    </row>
    <row r="2590" spans="1:4">
      <c r="A2590" s="116"/>
      <c r="B2590" s="116"/>
      <c r="C2590" s="116"/>
      <c r="D2590" s="116"/>
    </row>
    <row r="2591" spans="1:4">
      <c r="A2591" s="116"/>
      <c r="B2591" s="116"/>
      <c r="C2591" s="116"/>
      <c r="D2591" s="116"/>
    </row>
    <row r="2592" spans="1:4">
      <c r="A2592" s="116"/>
      <c r="B2592" s="116"/>
      <c r="C2592" s="116"/>
      <c r="D2592" s="116"/>
    </row>
    <row r="2593" spans="1:4">
      <c r="A2593" s="116"/>
      <c r="B2593" s="116"/>
      <c r="C2593" s="116"/>
      <c r="D2593" s="116"/>
    </row>
    <row r="2594" spans="1:4">
      <c r="A2594" s="116"/>
      <c r="B2594" s="116"/>
      <c r="C2594" s="116"/>
      <c r="D2594" s="116"/>
    </row>
    <row r="2595" spans="1:4">
      <c r="A2595" s="116"/>
      <c r="B2595" s="116"/>
      <c r="C2595" s="116"/>
      <c r="D2595" s="116"/>
    </row>
    <row r="2596" spans="1:4">
      <c r="A2596" s="116"/>
      <c r="B2596" s="116"/>
      <c r="C2596" s="116"/>
      <c r="D2596" s="116"/>
    </row>
    <row r="2597" spans="1:4">
      <c r="A2597" s="116"/>
      <c r="B2597" s="116"/>
      <c r="C2597" s="116"/>
      <c r="D2597" s="116"/>
    </row>
    <row r="2598" spans="1:4">
      <c r="A2598" s="116"/>
      <c r="B2598" s="116"/>
      <c r="C2598" s="116"/>
      <c r="D2598" s="116"/>
    </row>
    <row r="2599" spans="1:4">
      <c r="A2599" s="116"/>
      <c r="B2599" s="116"/>
      <c r="C2599" s="116"/>
      <c r="D2599" s="116"/>
    </row>
    <row r="2600" spans="1:4">
      <c r="A2600" s="116"/>
      <c r="B2600" s="116"/>
      <c r="C2600" s="116"/>
      <c r="D2600" s="116"/>
    </row>
    <row r="2601" spans="1:4">
      <c r="A2601" s="116"/>
      <c r="B2601" s="116"/>
      <c r="C2601" s="116"/>
      <c r="D2601" s="116"/>
    </row>
    <row r="2602" spans="1:4">
      <c r="A2602" s="116"/>
      <c r="B2602" s="116"/>
      <c r="C2602" s="116"/>
      <c r="D2602" s="116"/>
    </row>
    <row r="2603" spans="1:4">
      <c r="A2603" s="116"/>
      <c r="B2603" s="116"/>
      <c r="C2603" s="116"/>
      <c r="D2603" s="116"/>
    </row>
    <row r="2604" spans="1:4">
      <c r="A2604" s="116"/>
      <c r="B2604" s="116"/>
      <c r="C2604" s="116"/>
      <c r="D2604" s="116"/>
    </row>
    <row r="2605" spans="1:4">
      <c r="A2605" s="116"/>
      <c r="B2605" s="116"/>
      <c r="C2605" s="116"/>
      <c r="D2605" s="116"/>
    </row>
    <row r="2606" spans="1:4">
      <c r="A2606" s="116"/>
      <c r="B2606" s="116"/>
      <c r="C2606" s="116"/>
      <c r="D2606" s="116"/>
    </row>
    <row r="2607" spans="1:4">
      <c r="A2607" s="116"/>
      <c r="B2607" s="116"/>
      <c r="C2607" s="116"/>
      <c r="D2607" s="116"/>
    </row>
    <row r="2608" spans="1:4">
      <c r="A2608" s="116"/>
      <c r="B2608" s="116"/>
      <c r="C2608" s="116"/>
      <c r="D2608" s="116"/>
    </row>
    <row r="2609" spans="1:4">
      <c r="A2609" s="116"/>
      <c r="B2609" s="116"/>
      <c r="C2609" s="116"/>
      <c r="D2609" s="116"/>
    </row>
    <row r="2610" spans="1:4">
      <c r="A2610" s="116"/>
      <c r="B2610" s="116"/>
      <c r="C2610" s="116"/>
      <c r="D2610" s="116"/>
    </row>
    <row r="2611" spans="1:4">
      <c r="A2611" s="116"/>
      <c r="B2611" s="116"/>
      <c r="C2611" s="116"/>
      <c r="D2611" s="116"/>
    </row>
    <row r="2612" spans="1:4">
      <c r="A2612" s="116"/>
      <c r="B2612" s="116"/>
      <c r="C2612" s="116"/>
      <c r="D2612" s="116"/>
    </row>
    <row r="2613" spans="1:4">
      <c r="A2613" s="116"/>
      <c r="B2613" s="116"/>
      <c r="C2613" s="116"/>
      <c r="D2613" s="116"/>
    </row>
    <row r="2614" spans="1:4">
      <c r="A2614" s="116"/>
      <c r="B2614" s="116"/>
      <c r="C2614" s="116"/>
      <c r="D2614" s="116"/>
    </row>
    <row r="2615" spans="1:4">
      <c r="A2615" s="116"/>
      <c r="B2615" s="116"/>
      <c r="C2615" s="116"/>
      <c r="D2615" s="116"/>
    </row>
    <row r="2616" spans="1:4">
      <c r="A2616" s="116"/>
      <c r="B2616" s="116"/>
      <c r="C2616" s="116"/>
      <c r="D2616" s="116"/>
    </row>
    <row r="2617" spans="1:4">
      <c r="A2617" s="116"/>
      <c r="B2617" s="116"/>
      <c r="C2617" s="116"/>
      <c r="D2617" s="116"/>
    </row>
    <row r="2618" spans="1:4">
      <c r="A2618" s="116"/>
      <c r="B2618" s="116"/>
      <c r="C2618" s="116"/>
      <c r="D2618" s="116"/>
    </row>
    <row r="2619" spans="1:4">
      <c r="A2619" s="116"/>
      <c r="B2619" s="116"/>
      <c r="C2619" s="116"/>
      <c r="D2619" s="116"/>
    </row>
    <row r="2620" spans="1:4">
      <c r="A2620" s="116"/>
      <c r="B2620" s="116"/>
      <c r="C2620" s="116"/>
      <c r="D2620" s="116"/>
    </row>
    <row r="2621" spans="1:4">
      <c r="A2621" s="116"/>
      <c r="B2621" s="116"/>
      <c r="C2621" s="116"/>
      <c r="D2621" s="116"/>
    </row>
    <row r="2622" spans="1:4">
      <c r="A2622" s="116"/>
      <c r="B2622" s="116"/>
      <c r="C2622" s="116"/>
      <c r="D2622" s="116"/>
    </row>
    <row r="2623" spans="1:4">
      <c r="A2623" s="116"/>
      <c r="B2623" s="116"/>
      <c r="C2623" s="116"/>
      <c r="D2623" s="116"/>
    </row>
    <row r="2624" spans="1:4">
      <c r="A2624" s="116"/>
      <c r="B2624" s="116"/>
      <c r="C2624" s="116"/>
      <c r="D2624" s="116"/>
    </row>
    <row r="2625" spans="1:4">
      <c r="A2625" s="116"/>
      <c r="B2625" s="116"/>
      <c r="C2625" s="116"/>
      <c r="D2625" s="116"/>
    </row>
    <row r="2626" spans="1:4">
      <c r="A2626" s="116"/>
      <c r="B2626" s="116"/>
      <c r="C2626" s="116"/>
      <c r="D2626" s="116"/>
    </row>
    <row r="2627" spans="1:4">
      <c r="A2627" s="116"/>
      <c r="B2627" s="116"/>
      <c r="C2627" s="116"/>
      <c r="D2627" s="116"/>
    </row>
    <row r="2628" spans="1:4">
      <c r="A2628" s="116"/>
      <c r="B2628" s="116"/>
      <c r="C2628" s="116"/>
      <c r="D2628" s="116"/>
    </row>
    <row r="2629" spans="1:4">
      <c r="A2629" s="116"/>
      <c r="B2629" s="116"/>
      <c r="C2629" s="116"/>
      <c r="D2629" s="116"/>
    </row>
    <row r="2630" spans="1:4">
      <c r="A2630" s="116"/>
      <c r="B2630" s="116"/>
      <c r="C2630" s="116"/>
      <c r="D2630" s="116"/>
    </row>
    <row r="2631" spans="1:4">
      <c r="A2631" s="116"/>
      <c r="B2631" s="116"/>
      <c r="C2631" s="116"/>
      <c r="D2631" s="116"/>
    </row>
    <row r="2632" spans="1:4">
      <c r="A2632" s="116"/>
      <c r="B2632" s="116"/>
      <c r="C2632" s="116"/>
      <c r="D2632" s="116"/>
    </row>
    <row r="2633" spans="1:4">
      <c r="A2633" s="116"/>
      <c r="B2633" s="116"/>
      <c r="C2633" s="116"/>
      <c r="D2633" s="116"/>
    </row>
    <row r="2634" spans="1:4">
      <c r="A2634" s="116"/>
      <c r="B2634" s="116"/>
      <c r="C2634" s="116"/>
      <c r="D2634" s="116"/>
    </row>
    <row r="2635" spans="1:4">
      <c r="A2635" s="116"/>
      <c r="B2635" s="116"/>
      <c r="C2635" s="116"/>
      <c r="D2635" s="116"/>
    </row>
    <row r="2636" spans="1:4">
      <c r="A2636" s="116"/>
      <c r="B2636" s="116"/>
      <c r="C2636" s="116"/>
      <c r="D2636" s="116"/>
    </row>
    <row r="2637" spans="1:4">
      <c r="A2637" s="116"/>
      <c r="B2637" s="116"/>
      <c r="C2637" s="116"/>
      <c r="D2637" s="116"/>
    </row>
    <row r="2638" spans="1:4">
      <c r="A2638" s="116"/>
      <c r="B2638" s="116"/>
      <c r="C2638" s="116"/>
      <c r="D2638" s="116"/>
    </row>
    <row r="2639" spans="1:4">
      <c r="A2639" s="116"/>
      <c r="B2639" s="116"/>
      <c r="C2639" s="116"/>
      <c r="D2639" s="116"/>
    </row>
    <row r="2640" spans="1:4">
      <c r="A2640" s="116"/>
      <c r="B2640" s="116"/>
      <c r="C2640" s="116"/>
      <c r="D2640" s="116"/>
    </row>
    <row r="2641" spans="1:4">
      <c r="A2641" s="116"/>
      <c r="B2641" s="116"/>
      <c r="C2641" s="116"/>
      <c r="D2641" s="116"/>
    </row>
    <row r="2642" spans="1:4">
      <c r="A2642" s="116"/>
      <c r="B2642" s="116"/>
      <c r="C2642" s="116"/>
      <c r="D2642" s="116"/>
    </row>
    <row r="2643" spans="1:4">
      <c r="A2643" s="116"/>
      <c r="B2643" s="116"/>
      <c r="C2643" s="116"/>
      <c r="D2643" s="116"/>
    </row>
    <row r="2644" spans="1:4">
      <c r="A2644" s="116"/>
      <c r="B2644" s="116"/>
      <c r="C2644" s="116"/>
      <c r="D2644" s="116"/>
    </row>
    <row r="2645" spans="1:4">
      <c r="A2645" s="116"/>
      <c r="B2645" s="116"/>
      <c r="C2645" s="116"/>
      <c r="D2645" s="116"/>
    </row>
    <row r="2646" spans="1:4">
      <c r="A2646" s="116"/>
      <c r="B2646" s="116"/>
      <c r="C2646" s="116"/>
      <c r="D2646" s="116"/>
    </row>
    <row r="2647" spans="1:4">
      <c r="A2647" s="116"/>
      <c r="B2647" s="116"/>
      <c r="C2647" s="116"/>
      <c r="D2647" s="116"/>
    </row>
    <row r="2648" spans="1:4">
      <c r="A2648" s="116"/>
      <c r="B2648" s="116"/>
      <c r="C2648" s="116"/>
      <c r="D2648" s="116"/>
    </row>
    <row r="2649" spans="1:4">
      <c r="A2649" s="116"/>
      <c r="B2649" s="116"/>
      <c r="C2649" s="116"/>
      <c r="D2649" s="116"/>
    </row>
    <row r="2650" spans="1:4">
      <c r="A2650" s="116"/>
      <c r="B2650" s="116"/>
      <c r="C2650" s="116"/>
      <c r="D2650" s="116"/>
    </row>
    <row r="2651" spans="1:4">
      <c r="A2651" s="116"/>
      <c r="B2651" s="116"/>
      <c r="C2651" s="116"/>
      <c r="D2651" s="116"/>
    </row>
    <row r="2652" spans="1:4">
      <c r="A2652" s="116"/>
      <c r="B2652" s="116"/>
      <c r="C2652" s="116"/>
      <c r="D2652" s="116"/>
    </row>
    <row r="2653" spans="1:4">
      <c r="A2653" s="116"/>
      <c r="B2653" s="116"/>
      <c r="C2653" s="116"/>
      <c r="D2653" s="116"/>
    </row>
    <row r="2654" spans="1:4">
      <c r="A2654" s="116"/>
      <c r="B2654" s="116"/>
      <c r="C2654" s="116"/>
      <c r="D2654" s="116"/>
    </row>
    <row r="2655" spans="1:4">
      <c r="A2655" s="116"/>
      <c r="B2655" s="116"/>
      <c r="C2655" s="116"/>
      <c r="D2655" s="116"/>
    </row>
    <row r="2656" spans="1:4">
      <c r="A2656" s="116"/>
      <c r="B2656" s="116"/>
      <c r="C2656" s="116"/>
      <c r="D2656" s="116"/>
    </row>
    <row r="2657" spans="1:4">
      <c r="A2657" s="116"/>
      <c r="B2657" s="116"/>
      <c r="C2657" s="116"/>
      <c r="D2657" s="116"/>
    </row>
    <row r="2658" spans="1:4">
      <c r="A2658" s="116"/>
      <c r="B2658" s="116"/>
      <c r="C2658" s="116"/>
      <c r="D2658" s="116"/>
    </row>
    <row r="2659" spans="1:4">
      <c r="A2659" s="116"/>
      <c r="B2659" s="116"/>
      <c r="C2659" s="116"/>
      <c r="D2659" s="116"/>
    </row>
    <row r="2660" spans="1:4">
      <c r="A2660" s="116"/>
      <c r="B2660" s="116"/>
      <c r="C2660" s="116"/>
      <c r="D2660" s="116"/>
    </row>
    <row r="2661" spans="1:4">
      <c r="A2661" s="116"/>
      <c r="B2661" s="116"/>
      <c r="C2661" s="116"/>
      <c r="D2661" s="116"/>
    </row>
    <row r="2662" spans="1:4">
      <c r="A2662" s="116"/>
      <c r="B2662" s="116"/>
      <c r="C2662" s="116"/>
      <c r="D2662" s="116"/>
    </row>
    <row r="2663" spans="1:4">
      <c r="A2663" s="116"/>
      <c r="B2663" s="116"/>
      <c r="C2663" s="116"/>
      <c r="D2663" s="116"/>
    </row>
    <row r="2664" spans="1:4">
      <c r="A2664" s="116"/>
      <c r="B2664" s="116"/>
      <c r="C2664" s="116"/>
      <c r="D2664" s="116"/>
    </row>
    <row r="2665" spans="1:4">
      <c r="A2665" s="116"/>
      <c r="B2665" s="116"/>
      <c r="C2665" s="116"/>
      <c r="D2665" s="116"/>
    </row>
    <row r="2666" spans="1:4">
      <c r="A2666" s="116"/>
      <c r="B2666" s="116"/>
      <c r="C2666" s="116"/>
      <c r="D2666" s="116"/>
    </row>
    <row r="2667" spans="1:4">
      <c r="A2667" s="116"/>
      <c r="B2667" s="116"/>
      <c r="C2667" s="116"/>
      <c r="D2667" s="116"/>
    </row>
    <row r="2668" spans="1:4">
      <c r="A2668" s="116"/>
      <c r="B2668" s="116"/>
      <c r="C2668" s="116"/>
      <c r="D2668" s="116"/>
    </row>
    <row r="2669" spans="1:4">
      <c r="A2669" s="116"/>
      <c r="B2669" s="116"/>
      <c r="C2669" s="116"/>
      <c r="D2669" s="116"/>
    </row>
    <row r="2670" spans="1:4">
      <c r="A2670" s="116"/>
      <c r="B2670" s="116"/>
      <c r="C2670" s="116"/>
      <c r="D2670" s="116"/>
    </row>
    <row r="2671" spans="1:4">
      <c r="A2671" s="116"/>
      <c r="B2671" s="116"/>
      <c r="C2671" s="116"/>
      <c r="D2671" s="116"/>
    </row>
    <row r="2672" spans="1:4">
      <c r="A2672" s="116"/>
      <c r="B2672" s="116"/>
      <c r="C2672" s="116"/>
      <c r="D2672" s="116"/>
    </row>
    <row r="2673" spans="1:4">
      <c r="A2673" s="116"/>
      <c r="B2673" s="116"/>
      <c r="C2673" s="116"/>
      <c r="D2673" s="116"/>
    </row>
    <row r="2674" spans="1:4">
      <c r="A2674" s="116"/>
      <c r="B2674" s="116"/>
      <c r="C2674" s="116"/>
      <c r="D2674" s="116"/>
    </row>
    <row r="2675" spans="1:4">
      <c r="A2675" s="116"/>
      <c r="B2675" s="116"/>
      <c r="C2675" s="116"/>
      <c r="D2675" s="116"/>
    </row>
    <row r="2676" spans="1:4">
      <c r="A2676" s="116"/>
      <c r="B2676" s="116"/>
      <c r="C2676" s="116"/>
      <c r="D2676" s="116"/>
    </row>
    <row r="2677" spans="1:4">
      <c r="A2677" s="116"/>
      <c r="B2677" s="116"/>
      <c r="C2677" s="116"/>
      <c r="D2677" s="116"/>
    </row>
    <row r="2678" spans="1:4">
      <c r="A2678" s="116"/>
      <c r="B2678" s="116"/>
      <c r="C2678" s="116"/>
      <c r="D2678" s="116"/>
    </row>
    <row r="2679" spans="1:4">
      <c r="A2679" s="116"/>
      <c r="B2679" s="116"/>
      <c r="C2679" s="116"/>
      <c r="D2679" s="116"/>
    </row>
    <row r="2680" spans="1:4">
      <c r="A2680" s="116"/>
      <c r="B2680" s="116"/>
      <c r="C2680" s="116"/>
      <c r="D2680" s="116"/>
    </row>
    <row r="2681" spans="1:4">
      <c r="A2681" s="116"/>
      <c r="B2681" s="116"/>
      <c r="C2681" s="116"/>
      <c r="D2681" s="116"/>
    </row>
    <row r="2682" spans="1:4">
      <c r="A2682" s="116"/>
      <c r="B2682" s="116"/>
      <c r="C2682" s="116"/>
      <c r="D2682" s="116"/>
    </row>
    <row r="2683" spans="1:4">
      <c r="A2683" s="116"/>
      <c r="B2683" s="116"/>
      <c r="C2683" s="116"/>
      <c r="D2683" s="116"/>
    </row>
    <row r="2684" spans="1:4">
      <c r="A2684" s="116"/>
      <c r="B2684" s="116"/>
      <c r="C2684" s="116"/>
      <c r="D2684" s="116"/>
    </row>
    <row r="2685" spans="1:4">
      <c r="A2685" s="116"/>
      <c r="B2685" s="116"/>
      <c r="C2685" s="116"/>
      <c r="D2685" s="116"/>
    </row>
    <row r="2686" spans="1:4">
      <c r="A2686" s="116"/>
      <c r="B2686" s="116"/>
      <c r="C2686" s="116"/>
      <c r="D2686" s="116"/>
    </row>
    <row r="2687" spans="1:4">
      <c r="A2687" s="116"/>
      <c r="B2687" s="116"/>
      <c r="C2687" s="116"/>
      <c r="D2687" s="116"/>
    </row>
    <row r="2688" spans="1:4">
      <c r="A2688" s="116"/>
      <c r="B2688" s="116"/>
      <c r="C2688" s="116"/>
      <c r="D2688" s="116"/>
    </row>
    <row r="2689" spans="1:4">
      <c r="A2689" s="116"/>
      <c r="B2689" s="116"/>
      <c r="C2689" s="116"/>
      <c r="D2689" s="116"/>
    </row>
    <row r="2690" spans="1:4">
      <c r="A2690" s="116"/>
      <c r="B2690" s="116"/>
      <c r="C2690" s="116"/>
      <c r="D2690" s="116"/>
    </row>
    <row r="2691" spans="1:4">
      <c r="A2691" s="116"/>
      <c r="B2691" s="116"/>
      <c r="C2691" s="116"/>
      <c r="D2691" s="116"/>
    </row>
    <row r="2692" spans="1:4">
      <c r="A2692" s="116"/>
      <c r="B2692" s="116"/>
      <c r="C2692" s="116"/>
      <c r="D2692" s="116"/>
    </row>
    <row r="2693" spans="1:4">
      <c r="A2693" s="116"/>
      <c r="B2693" s="116"/>
      <c r="C2693" s="116"/>
      <c r="D2693" s="116"/>
    </row>
    <row r="2694" spans="1:4">
      <c r="A2694" s="116"/>
      <c r="B2694" s="116"/>
      <c r="C2694" s="116"/>
      <c r="D2694" s="116"/>
    </row>
    <row r="2695" spans="1:4">
      <c r="A2695" s="116"/>
      <c r="B2695" s="116"/>
      <c r="C2695" s="116"/>
      <c r="D2695" s="116"/>
    </row>
    <row r="2696" spans="1:4">
      <c r="A2696" s="116"/>
      <c r="B2696" s="116"/>
      <c r="C2696" s="116"/>
      <c r="D2696" s="116"/>
    </row>
    <row r="2697" spans="1:4">
      <c r="A2697" s="116"/>
      <c r="B2697" s="116"/>
      <c r="C2697" s="116"/>
      <c r="D2697" s="116"/>
    </row>
    <row r="2698" spans="1:4">
      <c r="A2698" s="116"/>
      <c r="B2698" s="116"/>
      <c r="C2698" s="116"/>
      <c r="D2698" s="116"/>
    </row>
    <row r="2699" spans="1:4">
      <c r="A2699" s="116"/>
      <c r="B2699" s="116"/>
      <c r="C2699" s="116"/>
      <c r="D2699" s="116"/>
    </row>
    <row r="2700" spans="1:4">
      <c r="A2700" s="116"/>
      <c r="B2700" s="116"/>
      <c r="C2700" s="116"/>
      <c r="D2700" s="116"/>
    </row>
    <row r="2701" spans="1:4">
      <c r="A2701" s="116"/>
      <c r="B2701" s="116"/>
      <c r="C2701" s="116"/>
      <c r="D2701" s="116"/>
    </row>
    <row r="2702" spans="1:4">
      <c r="A2702" s="116"/>
      <c r="B2702" s="116"/>
      <c r="C2702" s="116"/>
      <c r="D2702" s="116"/>
    </row>
    <row r="2703" spans="1:4">
      <c r="A2703" s="116"/>
      <c r="B2703" s="116"/>
      <c r="C2703" s="116"/>
      <c r="D2703" s="116"/>
    </row>
    <row r="2704" spans="1:4">
      <c r="A2704" s="116"/>
      <c r="B2704" s="116"/>
      <c r="C2704" s="116"/>
      <c r="D2704" s="116"/>
    </row>
    <row r="2705" spans="1:4">
      <c r="A2705" s="116"/>
      <c r="B2705" s="116"/>
      <c r="C2705" s="116"/>
      <c r="D2705" s="116"/>
    </row>
    <row r="2706" spans="1:4">
      <c r="A2706" s="116"/>
      <c r="B2706" s="116"/>
      <c r="C2706" s="116"/>
      <c r="D2706" s="116"/>
    </row>
    <row r="2707" spans="1:4">
      <c r="A2707" s="116"/>
      <c r="B2707" s="116"/>
      <c r="C2707" s="116"/>
      <c r="D2707" s="116"/>
    </row>
    <row r="2708" spans="1:4">
      <c r="A2708" s="116"/>
      <c r="B2708" s="116"/>
      <c r="C2708" s="116"/>
      <c r="D2708" s="116"/>
    </row>
    <row r="2709" spans="1:4">
      <c r="A2709" s="116"/>
      <c r="B2709" s="116"/>
      <c r="C2709" s="116"/>
      <c r="D2709" s="116"/>
    </row>
    <row r="2710" spans="1:4">
      <c r="A2710" s="116"/>
      <c r="B2710" s="116"/>
      <c r="C2710" s="116"/>
      <c r="D2710" s="116"/>
    </row>
    <row r="2711" spans="1:4">
      <c r="A2711" s="116"/>
      <c r="B2711" s="116"/>
      <c r="C2711" s="116"/>
      <c r="D2711" s="116"/>
    </row>
    <row r="2712" spans="1:4">
      <c r="A2712" s="116"/>
      <c r="B2712" s="116"/>
      <c r="C2712" s="116"/>
      <c r="D2712" s="116"/>
    </row>
    <row r="2713" spans="1:4">
      <c r="A2713" s="116"/>
      <c r="B2713" s="116"/>
      <c r="C2713" s="116"/>
      <c r="D2713" s="116"/>
    </row>
    <row r="2714" spans="1:4">
      <c r="A2714" s="116"/>
      <c r="B2714" s="116"/>
      <c r="C2714" s="116"/>
      <c r="D2714" s="116"/>
    </row>
    <row r="2715" spans="1:4">
      <c r="A2715" s="116"/>
      <c r="B2715" s="116"/>
      <c r="C2715" s="116"/>
      <c r="D2715" s="116"/>
    </row>
    <row r="2716" spans="1:4">
      <c r="A2716" s="116"/>
      <c r="B2716" s="116"/>
      <c r="C2716" s="116"/>
      <c r="D2716" s="116"/>
    </row>
    <row r="2717" spans="1:4">
      <c r="A2717" s="116"/>
      <c r="B2717" s="116"/>
      <c r="C2717" s="116"/>
      <c r="D2717" s="116"/>
    </row>
    <row r="2718" spans="1:4">
      <c r="A2718" s="116"/>
      <c r="B2718" s="116"/>
      <c r="C2718" s="116"/>
      <c r="D2718" s="116"/>
    </row>
    <row r="2719" spans="1:4">
      <c r="A2719" s="116"/>
      <c r="B2719" s="116"/>
      <c r="C2719" s="116"/>
      <c r="D2719" s="116"/>
    </row>
    <row r="2720" spans="1:4">
      <c r="A2720" s="116"/>
      <c r="B2720" s="116"/>
      <c r="C2720" s="116"/>
      <c r="D2720" s="116"/>
    </row>
    <row r="2721" spans="1:4">
      <c r="A2721" s="116"/>
      <c r="B2721" s="116"/>
      <c r="C2721" s="116"/>
      <c r="D2721" s="116"/>
    </row>
    <row r="2722" spans="1:4">
      <c r="A2722" s="116"/>
      <c r="B2722" s="116"/>
      <c r="C2722" s="116"/>
      <c r="D2722" s="116"/>
    </row>
    <row r="2723" spans="1:4">
      <c r="A2723" s="116"/>
      <c r="B2723" s="116"/>
      <c r="C2723" s="116"/>
      <c r="D2723" s="116"/>
    </row>
    <row r="2724" spans="1:4">
      <c r="A2724" s="116"/>
      <c r="B2724" s="116"/>
      <c r="C2724" s="116"/>
      <c r="D2724" s="116"/>
    </row>
    <row r="2725" spans="1:4">
      <c r="A2725" s="116"/>
      <c r="B2725" s="116"/>
      <c r="C2725" s="116"/>
      <c r="D2725" s="116"/>
    </row>
    <row r="2726" spans="1:4">
      <c r="A2726" s="116"/>
      <c r="B2726" s="116"/>
      <c r="C2726" s="116"/>
      <c r="D2726" s="116"/>
    </row>
    <row r="2727" spans="1:4">
      <c r="A2727" s="116"/>
      <c r="B2727" s="116"/>
      <c r="C2727" s="116"/>
      <c r="D2727" s="116"/>
    </row>
    <row r="2728" spans="1:4">
      <c r="A2728" s="116"/>
      <c r="B2728" s="116"/>
      <c r="C2728" s="116"/>
      <c r="D2728" s="116"/>
    </row>
    <row r="2729" spans="1:4">
      <c r="A2729" s="116"/>
      <c r="B2729" s="116"/>
      <c r="C2729" s="116"/>
      <c r="D2729" s="116"/>
    </row>
    <row r="2730" spans="1:4">
      <c r="A2730" s="116"/>
      <c r="B2730" s="116"/>
      <c r="C2730" s="116"/>
      <c r="D2730" s="116"/>
    </row>
    <row r="2731" spans="1:4">
      <c r="A2731" s="116"/>
      <c r="B2731" s="116"/>
      <c r="C2731" s="116"/>
      <c r="D2731" s="116"/>
    </row>
    <row r="2732" spans="1:4">
      <c r="A2732" s="116"/>
      <c r="B2732" s="116"/>
      <c r="C2732" s="116"/>
      <c r="D2732" s="116"/>
    </row>
    <row r="2733" spans="1:4">
      <c r="A2733" s="116"/>
      <c r="B2733" s="116"/>
      <c r="C2733" s="116"/>
      <c r="D2733" s="116"/>
    </row>
    <row r="2734" spans="1:4">
      <c r="A2734" s="116"/>
      <c r="B2734" s="116"/>
      <c r="C2734" s="116"/>
      <c r="D2734" s="116"/>
    </row>
    <row r="2735" spans="1:4">
      <c r="A2735" s="116"/>
      <c r="B2735" s="116"/>
      <c r="C2735" s="116"/>
      <c r="D2735" s="116"/>
    </row>
    <row r="2736" spans="1:4">
      <c r="A2736" s="116"/>
      <c r="B2736" s="116"/>
      <c r="C2736" s="116"/>
      <c r="D2736" s="116"/>
    </row>
    <row r="2737" spans="1:4">
      <c r="A2737" s="116"/>
      <c r="B2737" s="116"/>
      <c r="C2737" s="116"/>
      <c r="D2737" s="116"/>
    </row>
    <row r="2738" spans="1:4">
      <c r="A2738" s="116"/>
      <c r="B2738" s="116"/>
      <c r="C2738" s="116"/>
      <c r="D2738" s="116"/>
    </row>
    <row r="2739" spans="1:4">
      <c r="A2739" s="116"/>
      <c r="B2739" s="116"/>
      <c r="C2739" s="116"/>
      <c r="D2739" s="116"/>
    </row>
    <row r="2740" spans="1:4">
      <c r="A2740" s="116"/>
      <c r="B2740" s="116"/>
      <c r="C2740" s="116"/>
      <c r="D2740" s="116"/>
    </row>
    <row r="2741" spans="1:4">
      <c r="A2741" s="116"/>
      <c r="B2741" s="116"/>
      <c r="C2741" s="116"/>
      <c r="D2741" s="116"/>
    </row>
    <row r="2742" spans="1:4">
      <c r="A2742" s="116"/>
      <c r="B2742" s="116"/>
      <c r="C2742" s="116"/>
      <c r="D2742" s="116"/>
    </row>
    <row r="2743" spans="1:4">
      <c r="A2743" s="116"/>
      <c r="B2743" s="116"/>
      <c r="C2743" s="116"/>
      <c r="D2743" s="116"/>
    </row>
    <row r="2744" spans="1:4">
      <c r="A2744" s="116"/>
      <c r="B2744" s="116"/>
      <c r="C2744" s="116"/>
      <c r="D2744" s="116"/>
    </row>
    <row r="2745" spans="1:4">
      <c r="A2745" s="116"/>
      <c r="B2745" s="116"/>
      <c r="C2745" s="116"/>
      <c r="D2745" s="116"/>
    </row>
    <row r="2746" spans="1:4">
      <c r="A2746" s="116"/>
      <c r="B2746" s="116"/>
      <c r="C2746" s="116"/>
      <c r="D2746" s="116"/>
    </row>
    <row r="2747" spans="1:4">
      <c r="A2747" s="116"/>
      <c r="B2747" s="116"/>
      <c r="C2747" s="116"/>
      <c r="D2747" s="116"/>
    </row>
    <row r="2748" spans="1:4">
      <c r="A2748" s="116"/>
      <c r="B2748" s="116"/>
      <c r="C2748" s="116"/>
      <c r="D2748" s="116"/>
    </row>
    <row r="2749" spans="1:4">
      <c r="A2749" s="116"/>
      <c r="B2749" s="116"/>
      <c r="C2749" s="116"/>
      <c r="D2749" s="116"/>
    </row>
    <row r="2750" spans="1:4">
      <c r="A2750" s="116"/>
      <c r="B2750" s="116"/>
      <c r="C2750" s="116"/>
      <c r="D2750" s="116"/>
    </row>
    <row r="2751" spans="1:4">
      <c r="A2751" s="116"/>
      <c r="B2751" s="116"/>
      <c r="C2751" s="116"/>
      <c r="D2751" s="116"/>
    </row>
    <row r="2752" spans="1:4">
      <c r="A2752" s="116"/>
      <c r="B2752" s="116"/>
      <c r="C2752" s="116"/>
      <c r="D2752" s="116"/>
    </row>
    <row r="2753" spans="1:4">
      <c r="A2753" s="116"/>
      <c r="B2753" s="116"/>
      <c r="C2753" s="116"/>
      <c r="D2753" s="116"/>
    </row>
    <row r="2754" spans="1:4">
      <c r="A2754" s="116"/>
      <c r="B2754" s="116"/>
      <c r="C2754" s="116"/>
      <c r="D2754" s="116"/>
    </row>
    <row r="2755" spans="1:4">
      <c r="A2755" s="116"/>
      <c r="B2755" s="116"/>
      <c r="C2755" s="116"/>
      <c r="D2755" s="116"/>
    </row>
    <row r="2756" spans="1:4">
      <c r="A2756" s="116"/>
      <c r="B2756" s="116"/>
      <c r="C2756" s="116"/>
      <c r="D2756" s="116"/>
    </row>
    <row r="2757" spans="1:4">
      <c r="A2757" s="116"/>
      <c r="B2757" s="116"/>
      <c r="C2757" s="116"/>
      <c r="D2757" s="116"/>
    </row>
    <row r="2758" spans="1:4">
      <c r="A2758" s="116"/>
      <c r="B2758" s="116"/>
      <c r="C2758" s="116"/>
      <c r="D2758" s="116"/>
    </row>
    <row r="2759" spans="1:4">
      <c r="A2759" s="116"/>
      <c r="B2759" s="116"/>
      <c r="C2759" s="116"/>
      <c r="D2759" s="116"/>
    </row>
    <row r="2760" spans="1:4">
      <c r="A2760" s="116"/>
      <c r="B2760" s="116"/>
      <c r="C2760" s="116"/>
      <c r="D2760" s="116"/>
    </row>
    <row r="2761" spans="1:4">
      <c r="A2761" s="116"/>
      <c r="B2761" s="116"/>
      <c r="C2761" s="116"/>
      <c r="D2761" s="116"/>
    </row>
    <row r="2762" spans="1:4">
      <c r="A2762" s="116"/>
      <c r="B2762" s="116"/>
      <c r="C2762" s="116"/>
      <c r="D2762" s="116"/>
    </row>
    <row r="2763" spans="1:4">
      <c r="A2763" s="116"/>
      <c r="B2763" s="116"/>
      <c r="C2763" s="116"/>
      <c r="D2763" s="116"/>
    </row>
    <row r="2764" spans="1:4">
      <c r="A2764" s="116"/>
      <c r="B2764" s="116"/>
      <c r="C2764" s="116"/>
      <c r="D2764" s="116"/>
    </row>
    <row r="2765" spans="1:4">
      <c r="A2765" s="116"/>
      <c r="B2765" s="116"/>
      <c r="C2765" s="116"/>
      <c r="D2765" s="116"/>
    </row>
    <row r="2766" spans="1:4">
      <c r="A2766" s="116"/>
      <c r="B2766" s="116"/>
      <c r="C2766" s="116"/>
      <c r="D2766" s="116"/>
    </row>
    <row r="2767" spans="1:4">
      <c r="A2767" s="116"/>
      <c r="B2767" s="116"/>
      <c r="C2767" s="116"/>
      <c r="D2767" s="116"/>
    </row>
    <row r="2768" spans="1:4">
      <c r="A2768" s="116"/>
      <c r="B2768" s="116"/>
      <c r="C2768" s="116"/>
      <c r="D2768" s="116"/>
    </row>
    <row r="2769" spans="1:4">
      <c r="A2769" s="116"/>
      <c r="B2769" s="116"/>
      <c r="C2769" s="116"/>
      <c r="D2769" s="116"/>
    </row>
    <row r="2770" spans="1:4">
      <c r="A2770" s="116"/>
      <c r="B2770" s="116"/>
      <c r="C2770" s="116"/>
      <c r="D2770" s="116"/>
    </row>
    <row r="2771" spans="1:4">
      <c r="A2771" s="116"/>
      <c r="B2771" s="116"/>
      <c r="C2771" s="116"/>
      <c r="D2771" s="116"/>
    </row>
    <row r="2772" spans="1:4">
      <c r="A2772" s="116"/>
      <c r="B2772" s="116"/>
      <c r="C2772" s="116"/>
      <c r="D2772" s="116"/>
    </row>
    <row r="2773" spans="1:4">
      <c r="A2773" s="116"/>
      <c r="B2773" s="116"/>
      <c r="C2773" s="116"/>
      <c r="D2773" s="116"/>
    </row>
    <row r="2774" spans="1:4">
      <c r="A2774" s="116"/>
      <c r="B2774" s="116"/>
      <c r="C2774" s="116"/>
      <c r="D2774" s="116"/>
    </row>
    <row r="2775" spans="1:4">
      <c r="A2775" s="116"/>
      <c r="B2775" s="116"/>
      <c r="C2775" s="116"/>
      <c r="D2775" s="116"/>
    </row>
    <row r="2776" spans="1:4">
      <c r="A2776" s="116"/>
      <c r="B2776" s="116"/>
      <c r="C2776" s="116"/>
      <c r="D2776" s="116"/>
    </row>
    <row r="2777" spans="1:4">
      <c r="A2777" s="116"/>
      <c r="B2777" s="116"/>
      <c r="C2777" s="116"/>
      <c r="D2777" s="116"/>
    </row>
    <row r="2778" spans="1:4">
      <c r="A2778" s="116"/>
      <c r="B2778" s="116"/>
      <c r="C2778" s="116"/>
      <c r="D2778" s="116"/>
    </row>
    <row r="2779" spans="1:4">
      <c r="A2779" s="116"/>
      <c r="B2779" s="116"/>
      <c r="C2779" s="116"/>
      <c r="D2779" s="116"/>
    </row>
    <row r="2780" spans="1:4">
      <c r="A2780" s="116"/>
      <c r="B2780" s="116"/>
      <c r="C2780" s="116"/>
      <c r="D2780" s="116"/>
    </row>
    <row r="2781" spans="1:4">
      <c r="A2781" s="116"/>
      <c r="B2781" s="116"/>
      <c r="C2781" s="116"/>
      <c r="D2781" s="116"/>
    </row>
    <row r="2782" spans="1:4">
      <c r="A2782" s="116"/>
      <c r="B2782" s="116"/>
      <c r="C2782" s="116"/>
      <c r="D2782" s="116"/>
    </row>
    <row r="2783" spans="1:4">
      <c r="A2783" s="116"/>
      <c r="B2783" s="116"/>
      <c r="C2783" s="116"/>
      <c r="D2783" s="116"/>
    </row>
    <row r="2784" spans="1:4">
      <c r="A2784" s="116"/>
      <c r="B2784" s="116"/>
      <c r="C2784" s="116"/>
      <c r="D2784" s="116"/>
    </row>
    <row r="2785" spans="1:4">
      <c r="A2785" s="116"/>
      <c r="B2785" s="116"/>
      <c r="C2785" s="116"/>
      <c r="D2785" s="116"/>
    </row>
    <row r="2786" spans="1:4">
      <c r="A2786" s="116"/>
      <c r="B2786" s="116"/>
      <c r="C2786" s="116"/>
      <c r="D2786" s="116"/>
    </row>
    <row r="2787" spans="1:4">
      <c r="A2787" s="116"/>
      <c r="B2787" s="116"/>
      <c r="C2787" s="116"/>
      <c r="D2787" s="116"/>
    </row>
    <row r="2788" spans="1:4">
      <c r="A2788" s="116"/>
      <c r="B2788" s="116"/>
      <c r="C2788" s="116"/>
      <c r="D2788" s="116"/>
    </row>
    <row r="2789" spans="1:4">
      <c r="A2789" s="116"/>
      <c r="B2789" s="116"/>
      <c r="C2789" s="116"/>
      <c r="D2789" s="116"/>
    </row>
    <row r="2790" spans="1:4">
      <c r="A2790" s="116"/>
      <c r="B2790" s="116"/>
      <c r="C2790" s="116"/>
      <c r="D2790" s="116"/>
    </row>
    <row r="2791" spans="1:4">
      <c r="A2791" s="116"/>
      <c r="B2791" s="116"/>
      <c r="C2791" s="116"/>
      <c r="D2791" s="116"/>
    </row>
    <row r="2792" spans="1:4">
      <c r="A2792" s="116"/>
      <c r="B2792" s="116"/>
      <c r="C2792" s="116"/>
      <c r="D2792" s="116"/>
    </row>
    <row r="2793" spans="1:4">
      <c r="A2793" s="116"/>
      <c r="B2793" s="116"/>
      <c r="C2793" s="116"/>
      <c r="D2793" s="116"/>
    </row>
    <row r="2794" spans="1:4">
      <c r="A2794" s="116"/>
      <c r="B2794" s="116"/>
      <c r="C2794" s="116"/>
      <c r="D2794" s="116"/>
    </row>
    <row r="2795" spans="1:4">
      <c r="A2795" s="116"/>
      <c r="B2795" s="116"/>
      <c r="C2795" s="116"/>
      <c r="D2795" s="116"/>
    </row>
    <row r="2796" spans="1:4">
      <c r="A2796" s="116"/>
      <c r="B2796" s="116"/>
      <c r="C2796" s="116"/>
      <c r="D2796" s="116"/>
    </row>
    <row r="2797" spans="1:4">
      <c r="A2797" s="116"/>
      <c r="B2797" s="116"/>
      <c r="C2797" s="116"/>
      <c r="D2797" s="116"/>
    </row>
    <row r="2798" spans="1:4">
      <c r="A2798" s="116"/>
      <c r="B2798" s="116"/>
      <c r="C2798" s="116"/>
      <c r="D2798" s="116"/>
    </row>
    <row r="2799" spans="1:4">
      <c r="A2799" s="116"/>
      <c r="B2799" s="116"/>
      <c r="C2799" s="116"/>
      <c r="D2799" s="116"/>
    </row>
    <row r="2800" spans="1:4">
      <c r="A2800" s="116"/>
      <c r="B2800" s="116"/>
      <c r="C2800" s="116"/>
      <c r="D2800" s="116"/>
    </row>
    <row r="2801" spans="1:4">
      <c r="A2801" s="116"/>
      <c r="B2801" s="116"/>
      <c r="C2801" s="116"/>
      <c r="D2801" s="116"/>
    </row>
    <row r="2802" spans="1:4">
      <c r="A2802" s="116"/>
      <c r="B2802" s="116"/>
      <c r="C2802" s="116"/>
      <c r="D2802" s="116"/>
    </row>
    <row r="2803" spans="1:4">
      <c r="A2803" s="116"/>
      <c r="B2803" s="116"/>
      <c r="C2803" s="116"/>
      <c r="D2803" s="116"/>
    </row>
    <row r="2804" spans="1:4">
      <c r="A2804" s="116"/>
      <c r="B2804" s="116"/>
      <c r="C2804" s="116"/>
      <c r="D2804" s="116"/>
    </row>
    <row r="2805" spans="1:4">
      <c r="A2805" s="116"/>
      <c r="B2805" s="116"/>
      <c r="C2805" s="116"/>
      <c r="D2805" s="116"/>
    </row>
    <row r="2806" spans="1:4">
      <c r="A2806" s="116"/>
      <c r="B2806" s="116"/>
      <c r="C2806" s="116"/>
      <c r="D2806" s="116"/>
    </row>
    <row r="2807" spans="1:4">
      <c r="A2807" s="116"/>
      <c r="B2807" s="116"/>
      <c r="C2807" s="116"/>
      <c r="D2807" s="116"/>
    </row>
    <row r="2808" spans="1:4">
      <c r="A2808" s="116"/>
      <c r="B2808" s="116"/>
      <c r="C2808" s="116"/>
      <c r="D2808" s="116"/>
    </row>
    <row r="2809" spans="1:4">
      <c r="A2809" s="116"/>
      <c r="B2809" s="116"/>
      <c r="C2809" s="116"/>
      <c r="D2809" s="116"/>
    </row>
    <row r="2810" spans="1:4">
      <c r="A2810" s="116"/>
      <c r="B2810" s="116"/>
      <c r="C2810" s="116"/>
      <c r="D2810" s="116"/>
    </row>
    <row r="2811" spans="1:4">
      <c r="A2811" s="116"/>
      <c r="B2811" s="116"/>
      <c r="C2811" s="116"/>
      <c r="D2811" s="116"/>
    </row>
    <row r="2812" spans="1:4">
      <c r="A2812" s="116"/>
      <c r="B2812" s="116"/>
      <c r="C2812" s="116"/>
      <c r="D2812" s="116"/>
    </row>
    <row r="2813" spans="1:4">
      <c r="A2813" s="116"/>
      <c r="B2813" s="116"/>
      <c r="C2813" s="116"/>
      <c r="D2813" s="116"/>
    </row>
    <row r="2814" spans="1:4">
      <c r="A2814" s="116"/>
      <c r="B2814" s="116"/>
      <c r="C2814" s="116"/>
      <c r="D2814" s="116"/>
    </row>
    <row r="2815" spans="1:4">
      <c r="A2815" s="116"/>
      <c r="B2815" s="116"/>
      <c r="C2815" s="116"/>
      <c r="D2815" s="116"/>
    </row>
    <row r="2816" spans="1:4">
      <c r="A2816" s="116"/>
      <c r="B2816" s="116"/>
      <c r="C2816" s="116"/>
      <c r="D2816" s="116"/>
    </row>
    <row r="2817" spans="1:4">
      <c r="A2817" s="116"/>
      <c r="B2817" s="116"/>
      <c r="C2817" s="116"/>
      <c r="D2817" s="116"/>
    </row>
    <row r="2818" spans="1:4">
      <c r="A2818" s="116"/>
      <c r="B2818" s="116"/>
      <c r="C2818" s="116"/>
      <c r="D2818" s="116"/>
    </row>
    <row r="2819" spans="1:4">
      <c r="A2819" s="116"/>
      <c r="B2819" s="116"/>
      <c r="C2819" s="116"/>
      <c r="D2819" s="116"/>
    </row>
    <row r="2820" spans="1:4">
      <c r="A2820" s="116"/>
      <c r="B2820" s="116"/>
      <c r="C2820" s="116"/>
      <c r="D2820" s="116"/>
    </row>
    <row r="2821" spans="1:4">
      <c r="A2821" s="116"/>
      <c r="B2821" s="116"/>
      <c r="C2821" s="116"/>
      <c r="D2821" s="116"/>
    </row>
    <row r="2822" spans="1:4">
      <c r="A2822" s="116"/>
      <c r="B2822" s="116"/>
      <c r="C2822" s="116"/>
      <c r="D2822" s="116"/>
    </row>
    <row r="2823" spans="1:4">
      <c r="A2823" s="116"/>
      <c r="B2823" s="116"/>
      <c r="C2823" s="116"/>
      <c r="D2823" s="116"/>
    </row>
    <row r="2824" spans="1:4">
      <c r="A2824" s="116"/>
      <c r="B2824" s="116"/>
      <c r="C2824" s="116"/>
      <c r="D2824" s="116"/>
    </row>
    <row r="2825" spans="1:4">
      <c r="A2825" s="116"/>
      <c r="B2825" s="116"/>
      <c r="C2825" s="116"/>
      <c r="D2825" s="116"/>
    </row>
    <row r="2826" spans="1:4">
      <c r="A2826" s="116"/>
      <c r="B2826" s="116"/>
      <c r="C2826" s="116"/>
      <c r="D2826" s="116"/>
    </row>
    <row r="2827" spans="1:4">
      <c r="A2827" s="116"/>
      <c r="B2827" s="116"/>
      <c r="C2827" s="116"/>
      <c r="D2827" s="116"/>
    </row>
    <row r="2828" spans="1:4">
      <c r="A2828" s="116"/>
      <c r="B2828" s="116"/>
      <c r="C2828" s="116"/>
      <c r="D2828" s="116"/>
    </row>
    <row r="2829" spans="1:4">
      <c r="A2829" s="116"/>
      <c r="B2829" s="116"/>
      <c r="C2829" s="116"/>
      <c r="D2829" s="116"/>
    </row>
    <row r="2830" spans="1:4">
      <c r="A2830" s="116"/>
      <c r="B2830" s="116"/>
      <c r="C2830" s="116"/>
      <c r="D2830" s="116"/>
    </row>
    <row r="2831" spans="1:4">
      <c r="A2831" s="116"/>
      <c r="B2831" s="116"/>
      <c r="C2831" s="116"/>
      <c r="D2831" s="116"/>
    </row>
    <row r="2832" spans="1:4">
      <c r="A2832" s="116"/>
      <c r="B2832" s="116"/>
      <c r="C2832" s="116"/>
      <c r="D2832" s="116"/>
    </row>
    <row r="2833" spans="1:4">
      <c r="A2833" s="116"/>
      <c r="B2833" s="116"/>
      <c r="C2833" s="116"/>
      <c r="D2833" s="116"/>
    </row>
    <row r="2834" spans="1:4">
      <c r="A2834" s="116"/>
      <c r="B2834" s="116"/>
      <c r="C2834" s="116"/>
      <c r="D2834" s="116"/>
    </row>
    <row r="2835" spans="1:4">
      <c r="A2835" s="116"/>
      <c r="B2835" s="116"/>
      <c r="C2835" s="116"/>
      <c r="D2835" s="116"/>
    </row>
    <row r="2836" spans="1:4">
      <c r="A2836" s="116"/>
      <c r="B2836" s="116"/>
      <c r="C2836" s="116"/>
      <c r="D2836" s="116"/>
    </row>
    <row r="2837" spans="1:4">
      <c r="A2837" s="116"/>
      <c r="B2837" s="116"/>
      <c r="C2837" s="116"/>
      <c r="D2837" s="116"/>
    </row>
    <row r="2838" spans="1:4">
      <c r="A2838" s="116"/>
      <c r="B2838" s="116"/>
      <c r="C2838" s="116"/>
      <c r="D2838" s="116"/>
    </row>
    <row r="2839" spans="1:4">
      <c r="A2839" s="116"/>
      <c r="B2839" s="116"/>
      <c r="C2839" s="116"/>
      <c r="D2839" s="116"/>
    </row>
    <row r="2840" spans="1:4">
      <c r="A2840" s="116"/>
      <c r="B2840" s="116"/>
      <c r="C2840" s="116"/>
      <c r="D2840" s="116"/>
    </row>
    <row r="2841" spans="1:4">
      <c r="A2841" s="116"/>
      <c r="B2841" s="116"/>
      <c r="C2841" s="116"/>
      <c r="D2841" s="116"/>
    </row>
    <row r="2842" spans="1:4">
      <c r="A2842" s="116"/>
      <c r="B2842" s="116"/>
      <c r="C2842" s="116"/>
      <c r="D2842" s="116"/>
    </row>
    <row r="2843" spans="1:4">
      <c r="A2843" s="116"/>
      <c r="B2843" s="116"/>
      <c r="C2843" s="116"/>
      <c r="D2843" s="116"/>
    </row>
    <row r="2844" spans="1:4">
      <c r="A2844" s="116"/>
      <c r="B2844" s="116"/>
      <c r="C2844" s="116"/>
      <c r="D2844" s="116"/>
    </row>
    <row r="2845" spans="1:4">
      <c r="A2845" s="116"/>
      <c r="B2845" s="116"/>
      <c r="C2845" s="116"/>
      <c r="D2845" s="116"/>
    </row>
    <row r="2846" spans="1:4">
      <c r="A2846" s="116"/>
      <c r="B2846" s="116"/>
      <c r="C2846" s="116"/>
      <c r="D2846" s="116"/>
    </row>
    <row r="2847" spans="1:4">
      <c r="A2847" s="116"/>
      <c r="B2847" s="116"/>
      <c r="C2847" s="116"/>
      <c r="D2847" s="116"/>
    </row>
    <row r="2848" spans="1:4">
      <c r="A2848" s="116"/>
      <c r="B2848" s="116"/>
      <c r="C2848" s="116"/>
      <c r="D2848" s="116"/>
    </row>
    <row r="2849" spans="1:4">
      <c r="A2849" s="116"/>
      <c r="B2849" s="116"/>
      <c r="C2849" s="116"/>
      <c r="D2849" s="116"/>
    </row>
    <row r="2850" spans="1:4">
      <c r="A2850" s="116"/>
      <c r="B2850" s="116"/>
      <c r="C2850" s="116"/>
      <c r="D2850" s="116"/>
    </row>
    <row r="2851" spans="1:4">
      <c r="A2851" s="116"/>
      <c r="B2851" s="116"/>
      <c r="C2851" s="116"/>
      <c r="D2851" s="116"/>
    </row>
    <row r="2852" spans="1:4">
      <c r="A2852" s="116"/>
      <c r="B2852" s="116"/>
      <c r="C2852" s="116"/>
      <c r="D2852" s="116"/>
    </row>
    <row r="2853" spans="1:4">
      <c r="A2853" s="116"/>
      <c r="B2853" s="116"/>
      <c r="C2853" s="116"/>
      <c r="D2853" s="116"/>
    </row>
    <row r="2854" spans="1:4">
      <c r="A2854" s="116"/>
      <c r="B2854" s="116"/>
      <c r="C2854" s="116"/>
      <c r="D2854" s="116"/>
    </row>
    <row r="2855" spans="1:4">
      <c r="A2855" s="116"/>
      <c r="B2855" s="116"/>
      <c r="C2855" s="116"/>
      <c r="D2855" s="116"/>
    </row>
    <row r="2856" spans="1:4">
      <c r="A2856" s="116"/>
      <c r="B2856" s="116"/>
      <c r="C2856" s="116"/>
      <c r="D2856" s="116"/>
    </row>
    <row r="2857" spans="1:4">
      <c r="A2857" s="116"/>
      <c r="B2857" s="116"/>
      <c r="C2857" s="116"/>
      <c r="D2857" s="116"/>
    </row>
    <row r="2858" spans="1:4">
      <c r="A2858" s="116"/>
      <c r="B2858" s="116"/>
      <c r="C2858" s="116"/>
      <c r="D2858" s="116"/>
    </row>
    <row r="2859" spans="1:4">
      <c r="A2859" s="116"/>
      <c r="B2859" s="116"/>
      <c r="C2859" s="116"/>
      <c r="D2859" s="116"/>
    </row>
    <row r="2860" spans="1:4">
      <c r="A2860" s="116"/>
      <c r="B2860" s="116"/>
      <c r="C2860" s="116"/>
      <c r="D2860" s="116"/>
    </row>
    <row r="2861" spans="1:4">
      <c r="A2861" s="116"/>
      <c r="B2861" s="116"/>
      <c r="C2861" s="116"/>
      <c r="D2861" s="116"/>
    </row>
    <row r="2862" spans="1:4">
      <c r="A2862" s="116"/>
      <c r="B2862" s="116"/>
      <c r="C2862" s="116"/>
      <c r="D2862" s="116"/>
    </row>
    <row r="2863" spans="1:4">
      <c r="A2863" s="116"/>
      <c r="B2863" s="116"/>
      <c r="C2863" s="116"/>
      <c r="D2863" s="116"/>
    </row>
    <row r="2864" spans="1:4">
      <c r="A2864" s="116"/>
      <c r="B2864" s="116"/>
      <c r="C2864" s="116"/>
      <c r="D2864" s="116"/>
    </row>
    <row r="2865" spans="1:4">
      <c r="A2865" s="116"/>
      <c r="B2865" s="116"/>
      <c r="C2865" s="116"/>
      <c r="D2865" s="116"/>
    </row>
    <row r="2866" spans="1:4">
      <c r="A2866" s="116"/>
      <c r="B2866" s="116"/>
      <c r="C2866" s="116"/>
      <c r="D2866" s="116"/>
    </row>
    <row r="2867" spans="1:4">
      <c r="A2867" s="116"/>
      <c r="B2867" s="116"/>
      <c r="C2867" s="116"/>
      <c r="D2867" s="116"/>
    </row>
    <row r="2868" spans="1:4">
      <c r="A2868" s="116"/>
      <c r="B2868" s="116"/>
      <c r="C2868" s="116"/>
      <c r="D2868" s="116"/>
    </row>
    <row r="2869" spans="1:4">
      <c r="A2869" s="116"/>
      <c r="B2869" s="116"/>
      <c r="C2869" s="116"/>
      <c r="D2869" s="116"/>
    </row>
    <row r="2870" spans="1:4">
      <c r="A2870" s="116"/>
      <c r="B2870" s="116"/>
      <c r="C2870" s="116"/>
      <c r="D2870" s="116"/>
    </row>
    <row r="2871" spans="1:4">
      <c r="A2871" s="116"/>
      <c r="B2871" s="116"/>
      <c r="C2871" s="116"/>
      <c r="D2871" s="116"/>
    </row>
    <row r="2872" spans="1:4">
      <c r="A2872" s="116"/>
      <c r="B2872" s="116"/>
      <c r="C2872" s="116"/>
      <c r="D2872" s="116"/>
    </row>
    <row r="2873" spans="1:4">
      <c r="A2873" s="116"/>
      <c r="B2873" s="116"/>
      <c r="C2873" s="116"/>
      <c r="D2873" s="116"/>
    </row>
    <row r="2874" spans="1:4">
      <c r="A2874" s="116"/>
      <c r="B2874" s="116"/>
      <c r="C2874" s="116"/>
      <c r="D2874" s="116"/>
    </row>
    <row r="2875" spans="1:4">
      <c r="A2875" s="116"/>
      <c r="B2875" s="116"/>
      <c r="C2875" s="116"/>
      <c r="D2875" s="116"/>
    </row>
    <row r="2876" spans="1:4">
      <c r="A2876" s="116"/>
      <c r="B2876" s="116"/>
      <c r="C2876" s="116"/>
      <c r="D2876" s="116"/>
    </row>
    <row r="2877" spans="1:4">
      <c r="A2877" s="116"/>
      <c r="B2877" s="116"/>
      <c r="C2877" s="116"/>
      <c r="D2877" s="116"/>
    </row>
    <row r="2878" spans="1:4">
      <c r="A2878" s="116"/>
      <c r="B2878" s="116"/>
      <c r="C2878" s="116"/>
      <c r="D2878" s="116"/>
    </row>
    <row r="2879" spans="1:4">
      <c r="A2879" s="116"/>
      <c r="B2879" s="116"/>
      <c r="C2879" s="116"/>
      <c r="D2879" s="116"/>
    </row>
    <row r="2880" spans="1:4">
      <c r="A2880" s="116"/>
      <c r="B2880" s="116"/>
      <c r="C2880" s="116"/>
      <c r="D2880" s="116"/>
    </row>
    <row r="2881" spans="1:4">
      <c r="A2881" s="116"/>
      <c r="B2881" s="116"/>
      <c r="C2881" s="116"/>
      <c r="D2881" s="116"/>
    </row>
    <row r="2882" spans="1:4">
      <c r="A2882" s="116"/>
      <c r="B2882" s="116"/>
      <c r="C2882" s="116"/>
      <c r="D2882" s="116"/>
    </row>
    <row r="2883" spans="1:4">
      <c r="A2883" s="116"/>
      <c r="B2883" s="116"/>
      <c r="C2883" s="116"/>
      <c r="D2883" s="116"/>
    </row>
    <row r="2884" spans="1:4">
      <c r="A2884" s="116"/>
      <c r="B2884" s="116"/>
      <c r="C2884" s="116"/>
      <c r="D2884" s="116"/>
    </row>
    <row r="2885" spans="1:4">
      <c r="A2885" s="116"/>
      <c r="B2885" s="116"/>
      <c r="C2885" s="116"/>
      <c r="D2885" s="116"/>
    </row>
    <row r="2886" spans="1:4">
      <c r="A2886" s="116"/>
      <c r="B2886" s="116"/>
      <c r="C2886" s="116"/>
      <c r="D2886" s="116"/>
    </row>
    <row r="2887" spans="1:4">
      <c r="A2887" s="116"/>
      <c r="B2887" s="116"/>
      <c r="C2887" s="116"/>
      <c r="D2887" s="116"/>
    </row>
    <row r="2888" spans="1:4">
      <c r="A2888" s="116"/>
      <c r="B2888" s="116"/>
      <c r="C2888" s="116"/>
      <c r="D2888" s="116"/>
    </row>
    <row r="2889" spans="1:4">
      <c r="A2889" s="116"/>
      <c r="B2889" s="116"/>
      <c r="C2889" s="116"/>
      <c r="D2889" s="116"/>
    </row>
    <row r="2890" spans="1:4">
      <c r="A2890" s="116"/>
      <c r="B2890" s="116"/>
      <c r="C2890" s="116"/>
      <c r="D2890" s="116"/>
    </row>
    <row r="2891" spans="1:4">
      <c r="A2891" s="116"/>
      <c r="B2891" s="116"/>
      <c r="C2891" s="116"/>
      <c r="D2891" s="116"/>
    </row>
    <row r="2892" spans="1:4">
      <c r="A2892" s="116"/>
      <c r="B2892" s="116"/>
      <c r="C2892" s="116"/>
      <c r="D2892" s="116"/>
    </row>
    <row r="2893" spans="1:4">
      <c r="A2893" s="116"/>
      <c r="B2893" s="116"/>
      <c r="C2893" s="116"/>
      <c r="D2893" s="116"/>
    </row>
    <row r="2894" spans="1:4">
      <c r="A2894" s="116"/>
      <c r="B2894" s="116"/>
      <c r="C2894" s="116"/>
      <c r="D2894" s="116"/>
    </row>
    <row r="2895" spans="1:4">
      <c r="A2895" s="116"/>
      <c r="B2895" s="116"/>
      <c r="C2895" s="116"/>
      <c r="D2895" s="116"/>
    </row>
    <row r="2896" spans="1:4">
      <c r="A2896" s="116"/>
      <c r="B2896" s="116"/>
      <c r="C2896" s="116"/>
      <c r="D2896" s="116"/>
    </row>
    <row r="2897" spans="1:4">
      <c r="A2897" s="116"/>
      <c r="B2897" s="116"/>
      <c r="C2897" s="116"/>
      <c r="D2897" s="116"/>
    </row>
    <row r="2898" spans="1:4">
      <c r="A2898" s="116"/>
      <c r="B2898" s="116"/>
      <c r="C2898" s="116"/>
      <c r="D2898" s="116"/>
    </row>
    <row r="2899" spans="1:4">
      <c r="A2899" s="116"/>
      <c r="B2899" s="116"/>
      <c r="C2899" s="116"/>
      <c r="D2899" s="116"/>
    </row>
    <row r="2900" spans="1:4">
      <c r="A2900" s="116"/>
      <c r="B2900" s="116"/>
      <c r="C2900" s="116"/>
      <c r="D2900" s="116"/>
    </row>
    <row r="2901" spans="1:4">
      <c r="A2901" s="116"/>
      <c r="B2901" s="116"/>
      <c r="C2901" s="116"/>
      <c r="D2901" s="116"/>
    </row>
    <row r="2902" spans="1:4">
      <c r="A2902" s="116"/>
      <c r="B2902" s="116"/>
      <c r="C2902" s="116"/>
      <c r="D2902" s="116"/>
    </row>
    <row r="2903" spans="1:4">
      <c r="A2903" s="116"/>
      <c r="B2903" s="116"/>
      <c r="C2903" s="116"/>
      <c r="D2903" s="116"/>
    </row>
    <row r="2904" spans="1:4">
      <c r="A2904" s="116"/>
      <c r="B2904" s="116"/>
      <c r="C2904" s="116"/>
      <c r="D2904" s="116"/>
    </row>
    <row r="2905" spans="1:4">
      <c r="A2905" s="116"/>
      <c r="B2905" s="116"/>
      <c r="C2905" s="116"/>
      <c r="D2905" s="116"/>
    </row>
    <row r="2906" spans="1:4">
      <c r="A2906" s="116"/>
      <c r="B2906" s="116"/>
      <c r="C2906" s="116"/>
      <c r="D2906" s="116"/>
    </row>
    <row r="2907" spans="1:4">
      <c r="A2907" s="116"/>
      <c r="B2907" s="116"/>
      <c r="C2907" s="116"/>
      <c r="D2907" s="116"/>
    </row>
    <row r="2908" spans="1:4">
      <c r="A2908" s="116"/>
      <c r="B2908" s="116"/>
      <c r="C2908" s="116"/>
      <c r="D2908" s="116"/>
    </row>
    <row r="2909" spans="1:4">
      <c r="A2909" s="116"/>
      <c r="B2909" s="116"/>
      <c r="C2909" s="116"/>
      <c r="D2909" s="116"/>
    </row>
    <row r="2910" spans="1:4">
      <c r="A2910" s="116"/>
      <c r="B2910" s="116"/>
      <c r="C2910" s="116"/>
      <c r="D2910" s="116"/>
    </row>
    <row r="2911" spans="1:4">
      <c r="A2911" s="116"/>
      <c r="B2911" s="116"/>
      <c r="C2911" s="116"/>
      <c r="D2911" s="116"/>
    </row>
    <row r="2912" spans="1:4">
      <c r="A2912" s="116"/>
      <c r="B2912" s="116"/>
      <c r="C2912" s="116"/>
      <c r="D2912" s="116"/>
    </row>
    <row r="2913" spans="1:4">
      <c r="A2913" s="116"/>
      <c r="B2913" s="116"/>
      <c r="C2913" s="116"/>
      <c r="D2913" s="116"/>
    </row>
    <row r="2914" spans="1:4">
      <c r="A2914" s="116"/>
      <c r="B2914" s="116"/>
      <c r="C2914" s="116"/>
      <c r="D2914" s="116"/>
    </row>
    <row r="2915" spans="1:4">
      <c r="A2915" s="116"/>
      <c r="B2915" s="116"/>
      <c r="C2915" s="116"/>
      <c r="D2915" s="116"/>
    </row>
    <row r="2916" spans="1:4">
      <c r="A2916" s="116"/>
      <c r="B2916" s="116"/>
      <c r="C2916" s="116"/>
      <c r="D2916" s="116"/>
    </row>
    <row r="2917" spans="1:4">
      <c r="A2917" s="116"/>
      <c r="B2917" s="116"/>
      <c r="C2917" s="116"/>
      <c r="D2917" s="116"/>
    </row>
    <row r="2918" spans="1:4">
      <c r="A2918" s="116"/>
      <c r="B2918" s="116"/>
      <c r="C2918" s="116"/>
      <c r="D2918" s="116"/>
    </row>
    <row r="2919" spans="1:4">
      <c r="A2919" s="116"/>
      <c r="B2919" s="116"/>
      <c r="C2919" s="116"/>
      <c r="D2919" s="116"/>
    </row>
    <row r="2920" spans="1:4">
      <c r="A2920" s="116"/>
      <c r="B2920" s="116"/>
      <c r="C2920" s="116"/>
      <c r="D2920" s="116"/>
    </row>
    <row r="2921" spans="1:4">
      <c r="A2921" s="116"/>
      <c r="B2921" s="116"/>
      <c r="C2921" s="116"/>
      <c r="D2921" s="116"/>
    </row>
    <row r="2922" spans="1:4">
      <c r="A2922" s="116"/>
      <c r="B2922" s="116"/>
      <c r="C2922" s="116"/>
      <c r="D2922" s="116"/>
    </row>
    <row r="2923" spans="1:4">
      <c r="A2923" s="116"/>
      <c r="B2923" s="116"/>
      <c r="C2923" s="116"/>
      <c r="D2923" s="116"/>
    </row>
    <row r="2924" spans="1:4">
      <c r="A2924" s="116"/>
      <c r="B2924" s="116"/>
      <c r="C2924" s="116"/>
      <c r="D2924" s="116"/>
    </row>
    <row r="2925" spans="1:4">
      <c r="A2925" s="116"/>
      <c r="B2925" s="116"/>
      <c r="C2925" s="116"/>
      <c r="D2925" s="116"/>
    </row>
    <row r="2926" spans="1:4">
      <c r="A2926" s="116"/>
      <c r="B2926" s="116"/>
      <c r="C2926" s="116"/>
      <c r="D2926" s="116"/>
    </row>
    <row r="2927" spans="1:4">
      <c r="A2927" s="116"/>
      <c r="B2927" s="116"/>
      <c r="C2927" s="116"/>
      <c r="D2927" s="116"/>
    </row>
    <row r="2928" spans="1:4">
      <c r="A2928" s="116"/>
      <c r="B2928" s="116"/>
      <c r="C2928" s="116"/>
      <c r="D2928" s="116"/>
    </row>
    <row r="2929" spans="1:4">
      <c r="A2929" s="116"/>
      <c r="B2929" s="116"/>
      <c r="C2929" s="116"/>
      <c r="D2929" s="116"/>
    </row>
    <row r="2930" spans="1:4">
      <c r="A2930" s="116"/>
      <c r="B2930" s="116"/>
      <c r="C2930" s="116"/>
      <c r="D2930" s="116"/>
    </row>
    <row r="2931" spans="1:4">
      <c r="A2931" s="116"/>
      <c r="B2931" s="116"/>
      <c r="C2931" s="116"/>
      <c r="D2931" s="116"/>
    </row>
    <row r="2932" spans="1:4">
      <c r="A2932" s="116"/>
      <c r="B2932" s="116"/>
      <c r="C2932" s="116"/>
      <c r="D2932" s="116"/>
    </row>
    <row r="2933" spans="1:4">
      <c r="A2933" s="116"/>
      <c r="B2933" s="116"/>
      <c r="C2933" s="116"/>
      <c r="D2933" s="116"/>
    </row>
    <row r="2934" spans="1:4">
      <c r="A2934" s="116"/>
      <c r="B2934" s="116"/>
      <c r="C2934" s="116"/>
      <c r="D2934" s="116"/>
    </row>
    <row r="2935" spans="1:4">
      <c r="A2935" s="116"/>
      <c r="B2935" s="116"/>
      <c r="C2935" s="116"/>
      <c r="D2935" s="116"/>
    </row>
    <row r="2936" spans="1:4">
      <c r="A2936" s="116"/>
      <c r="B2936" s="116"/>
      <c r="C2936" s="116"/>
      <c r="D2936" s="116"/>
    </row>
    <row r="2937" spans="1:4">
      <c r="A2937" s="116"/>
      <c r="B2937" s="116"/>
      <c r="C2937" s="116"/>
      <c r="D2937" s="116"/>
    </row>
    <row r="2938" spans="1:4">
      <c r="A2938" s="116"/>
      <c r="B2938" s="116"/>
      <c r="C2938" s="116"/>
      <c r="D2938" s="116"/>
    </row>
    <row r="2939" spans="1:4">
      <c r="A2939" s="116"/>
      <c r="B2939" s="116"/>
      <c r="C2939" s="116"/>
      <c r="D2939" s="116"/>
    </row>
    <row r="2940" spans="1:4">
      <c r="A2940" s="116"/>
      <c r="B2940" s="116"/>
      <c r="C2940" s="116"/>
      <c r="D2940" s="116"/>
    </row>
    <row r="2941" spans="1:4">
      <c r="A2941" s="116"/>
      <c r="B2941" s="116"/>
      <c r="C2941" s="116"/>
      <c r="D2941" s="116"/>
    </row>
    <row r="2942" spans="1:4">
      <c r="A2942" s="116"/>
      <c r="B2942" s="116"/>
      <c r="C2942" s="116"/>
      <c r="D2942" s="116"/>
    </row>
    <row r="2943" spans="1:4">
      <c r="A2943" s="116"/>
      <c r="B2943" s="116"/>
      <c r="C2943" s="116"/>
      <c r="D2943" s="116"/>
    </row>
    <row r="2944" spans="1:4">
      <c r="A2944" s="116"/>
      <c r="B2944" s="116"/>
      <c r="C2944" s="116"/>
      <c r="D2944" s="116"/>
    </row>
    <row r="2945" spans="1:4">
      <c r="A2945" s="116"/>
      <c r="B2945" s="116"/>
      <c r="C2945" s="116"/>
      <c r="D2945" s="116"/>
    </row>
    <row r="2946" spans="1:4">
      <c r="A2946" s="116"/>
      <c r="B2946" s="116"/>
      <c r="C2946" s="116"/>
      <c r="D2946" s="116"/>
    </row>
    <row r="2947" spans="1:4">
      <c r="A2947" s="116"/>
      <c r="B2947" s="116"/>
      <c r="C2947" s="116"/>
      <c r="D2947" s="116"/>
    </row>
    <row r="2948" spans="1:4">
      <c r="A2948" s="116"/>
      <c r="B2948" s="116"/>
      <c r="C2948" s="116"/>
      <c r="D2948" s="116"/>
    </row>
    <row r="2949" spans="1:4">
      <c r="A2949" s="116"/>
      <c r="B2949" s="116"/>
      <c r="C2949" s="116"/>
      <c r="D2949" s="116"/>
    </row>
    <row r="2950" spans="1:4">
      <c r="A2950" s="116"/>
      <c r="B2950" s="116"/>
      <c r="C2950" s="116"/>
      <c r="D2950" s="116"/>
    </row>
    <row r="2951" spans="1:4">
      <c r="A2951" s="116"/>
      <c r="B2951" s="116"/>
      <c r="C2951" s="116"/>
      <c r="D2951" s="116"/>
    </row>
    <row r="2952" spans="1:4">
      <c r="A2952" s="116"/>
      <c r="B2952" s="116"/>
      <c r="C2952" s="116"/>
      <c r="D2952" s="116"/>
    </row>
    <row r="2953" spans="1:4">
      <c r="A2953" s="116"/>
      <c r="B2953" s="116"/>
      <c r="C2953" s="116"/>
      <c r="D2953" s="116"/>
    </row>
    <row r="2954" spans="1:4">
      <c r="A2954" s="116"/>
      <c r="B2954" s="116"/>
      <c r="C2954" s="116"/>
      <c r="D2954" s="116"/>
    </row>
    <row r="2955" spans="1:4">
      <c r="A2955" s="116"/>
      <c r="B2955" s="116"/>
      <c r="C2955" s="116"/>
      <c r="D2955" s="116"/>
    </row>
    <row r="2956" spans="1:4">
      <c r="A2956" s="116"/>
      <c r="B2956" s="116"/>
      <c r="C2956" s="116"/>
      <c r="D2956" s="116"/>
    </row>
    <row r="2957" spans="1:4">
      <c r="A2957" s="116"/>
      <c r="B2957" s="116"/>
      <c r="C2957" s="116"/>
      <c r="D2957" s="116"/>
    </row>
    <row r="2958" spans="1:4">
      <c r="A2958" s="116"/>
      <c r="B2958" s="116"/>
      <c r="C2958" s="116"/>
      <c r="D2958" s="116"/>
    </row>
    <row r="2959" spans="1:4">
      <c r="A2959" s="116"/>
      <c r="B2959" s="116"/>
      <c r="C2959" s="116"/>
      <c r="D2959" s="116"/>
    </row>
    <row r="2960" spans="1:4">
      <c r="A2960" s="116"/>
      <c r="B2960" s="116"/>
      <c r="C2960" s="116"/>
      <c r="D2960" s="116"/>
    </row>
    <row r="2961" spans="1:4">
      <c r="A2961" s="116"/>
      <c r="B2961" s="116"/>
      <c r="C2961" s="116"/>
      <c r="D2961" s="116"/>
    </row>
    <row r="2962" spans="1:4">
      <c r="A2962" s="116"/>
      <c r="B2962" s="116"/>
      <c r="C2962" s="116"/>
      <c r="D2962" s="116"/>
    </row>
    <row r="2963" spans="1:4">
      <c r="A2963" s="116"/>
      <c r="B2963" s="116"/>
      <c r="C2963" s="116"/>
      <c r="D2963" s="116"/>
    </row>
    <row r="2964" spans="1:4">
      <c r="A2964" s="116"/>
      <c r="B2964" s="116"/>
      <c r="C2964" s="116"/>
      <c r="D2964" s="116"/>
    </row>
    <row r="2965" spans="1:4">
      <c r="A2965" s="116"/>
      <c r="B2965" s="116"/>
      <c r="C2965" s="116"/>
      <c r="D2965" s="116"/>
    </row>
    <row r="2966" spans="1:4">
      <c r="A2966" s="116"/>
      <c r="B2966" s="116"/>
      <c r="C2966" s="116"/>
      <c r="D2966" s="116"/>
    </row>
    <row r="2967" spans="1:4">
      <c r="A2967" s="116"/>
      <c r="B2967" s="116"/>
      <c r="C2967" s="116"/>
      <c r="D2967" s="116"/>
    </row>
    <row r="2968" spans="1:4">
      <c r="A2968" s="116"/>
      <c r="B2968" s="116"/>
      <c r="C2968" s="116"/>
      <c r="D2968" s="116"/>
    </row>
    <row r="2969" spans="1:4">
      <c r="A2969" s="116"/>
      <c r="B2969" s="116"/>
      <c r="C2969" s="116"/>
      <c r="D2969" s="116"/>
    </row>
    <row r="2970" spans="1:4">
      <c r="A2970" s="116"/>
      <c r="B2970" s="116"/>
      <c r="C2970" s="116"/>
      <c r="D2970" s="116"/>
    </row>
    <row r="2971" spans="1:4">
      <c r="A2971" s="116"/>
      <c r="B2971" s="116"/>
      <c r="C2971" s="116"/>
      <c r="D2971" s="116"/>
    </row>
    <row r="2972" spans="1:4">
      <c r="A2972" s="116"/>
      <c r="B2972" s="116"/>
      <c r="C2972" s="116"/>
      <c r="D2972" s="116"/>
    </row>
    <row r="2973" spans="1:4">
      <c r="A2973" s="116"/>
      <c r="B2973" s="116"/>
      <c r="C2973" s="116"/>
      <c r="D2973" s="116"/>
    </row>
    <row r="2974" spans="1:4">
      <c r="A2974" s="116"/>
      <c r="B2974" s="116"/>
      <c r="C2974" s="116"/>
      <c r="D2974" s="116"/>
    </row>
    <row r="2975" spans="1:4">
      <c r="A2975" s="116"/>
      <c r="B2975" s="116"/>
      <c r="C2975" s="116"/>
      <c r="D2975" s="116"/>
    </row>
    <row r="2976" spans="1:4">
      <c r="A2976" s="116"/>
      <c r="B2976" s="116"/>
      <c r="C2976" s="116"/>
      <c r="D2976" s="116"/>
    </row>
    <row r="2977" spans="1:4">
      <c r="A2977" s="116"/>
      <c r="B2977" s="116"/>
      <c r="C2977" s="116"/>
      <c r="D2977" s="116"/>
    </row>
    <row r="2978" spans="1:4">
      <c r="A2978" s="116"/>
      <c r="B2978" s="116"/>
      <c r="C2978" s="116"/>
      <c r="D2978" s="116"/>
    </row>
    <row r="2979" spans="1:4">
      <c r="A2979" s="116"/>
      <c r="B2979" s="116"/>
      <c r="C2979" s="116"/>
      <c r="D2979" s="116"/>
    </row>
    <row r="2980" spans="1:4">
      <c r="A2980" s="116"/>
      <c r="B2980" s="116"/>
      <c r="C2980" s="116"/>
      <c r="D2980" s="116"/>
    </row>
    <row r="2981" spans="1:4">
      <c r="A2981" s="116"/>
      <c r="B2981" s="116"/>
      <c r="C2981" s="116"/>
      <c r="D2981" s="116"/>
    </row>
    <row r="2982" spans="1:4">
      <c r="A2982" s="116"/>
      <c r="B2982" s="116"/>
      <c r="C2982" s="116"/>
      <c r="D2982" s="116"/>
    </row>
    <row r="2983" spans="1:4">
      <c r="A2983" s="116"/>
      <c r="B2983" s="116"/>
      <c r="C2983" s="116"/>
      <c r="D2983" s="116"/>
    </row>
    <row r="2984" spans="1:4">
      <c r="A2984" s="116"/>
      <c r="B2984" s="116"/>
      <c r="C2984" s="116"/>
      <c r="D2984" s="116"/>
    </row>
    <row r="2985" spans="1:4">
      <c r="A2985" s="116"/>
      <c r="B2985" s="116"/>
      <c r="C2985" s="116"/>
      <c r="D2985" s="116"/>
    </row>
    <row r="2986" spans="1:4">
      <c r="A2986" s="116"/>
      <c r="B2986" s="116"/>
      <c r="C2986" s="116"/>
      <c r="D2986" s="116"/>
    </row>
    <row r="2987" spans="1:4">
      <c r="A2987" s="116"/>
      <c r="B2987" s="116"/>
      <c r="C2987" s="116"/>
      <c r="D2987" s="116"/>
    </row>
    <row r="2988" spans="1:4">
      <c r="A2988" s="116"/>
      <c r="B2988" s="116"/>
      <c r="C2988" s="116"/>
      <c r="D2988" s="116"/>
    </row>
    <row r="2989" spans="1:4">
      <c r="A2989" s="116"/>
      <c r="B2989" s="116"/>
      <c r="C2989" s="116"/>
      <c r="D2989" s="116"/>
    </row>
    <row r="2990" spans="1:4">
      <c r="A2990" s="116"/>
      <c r="B2990" s="116"/>
      <c r="C2990" s="116"/>
      <c r="D2990" s="116"/>
    </row>
    <row r="2991" spans="1:4">
      <c r="A2991" s="116"/>
      <c r="B2991" s="116"/>
      <c r="C2991" s="116"/>
      <c r="D2991" s="116"/>
    </row>
    <row r="2992" spans="1:4">
      <c r="A2992" s="116"/>
      <c r="B2992" s="116"/>
      <c r="C2992" s="116"/>
      <c r="D2992" s="116"/>
    </row>
    <row r="2993" spans="1:4">
      <c r="A2993" s="116"/>
      <c r="B2993" s="116"/>
      <c r="C2993" s="116"/>
      <c r="D2993" s="116"/>
    </row>
    <row r="2994" spans="1:4">
      <c r="A2994" s="116"/>
      <c r="B2994" s="116"/>
      <c r="C2994" s="116"/>
      <c r="D2994" s="116"/>
    </row>
    <row r="2995" spans="1:4">
      <c r="A2995" s="116"/>
      <c r="B2995" s="116"/>
      <c r="C2995" s="116"/>
      <c r="D2995" s="116"/>
    </row>
    <row r="2996" spans="1:4">
      <c r="A2996" s="116"/>
      <c r="B2996" s="116"/>
      <c r="C2996" s="116"/>
      <c r="D2996" s="116"/>
    </row>
    <row r="2997" spans="1:4">
      <c r="A2997" s="116"/>
      <c r="B2997" s="116"/>
      <c r="C2997" s="116"/>
      <c r="D2997" s="116"/>
    </row>
    <row r="2998" spans="1:4">
      <c r="A2998" s="116"/>
      <c r="B2998" s="116"/>
      <c r="C2998" s="116"/>
      <c r="D2998" s="116"/>
    </row>
    <row r="2999" spans="1:4">
      <c r="A2999" s="116"/>
      <c r="B2999" s="116"/>
      <c r="C2999" s="116"/>
      <c r="D2999" s="116"/>
    </row>
    <row r="3000" spans="1:4">
      <c r="A3000" s="116"/>
      <c r="B3000" s="116"/>
      <c r="C3000" s="116"/>
      <c r="D3000" s="116"/>
    </row>
    <row r="3001" spans="1:4">
      <c r="A3001" s="116"/>
      <c r="B3001" s="116"/>
      <c r="C3001" s="116"/>
      <c r="D3001" s="116"/>
    </row>
    <row r="3002" spans="1:4">
      <c r="A3002" s="116"/>
      <c r="B3002" s="116"/>
      <c r="C3002" s="116"/>
      <c r="D3002" s="116"/>
    </row>
    <row r="3003" spans="1:4">
      <c r="A3003" s="116"/>
      <c r="B3003" s="116"/>
      <c r="C3003" s="116"/>
      <c r="D3003" s="116"/>
    </row>
    <row r="3004" spans="1:4">
      <c r="A3004" s="116"/>
      <c r="B3004" s="116"/>
      <c r="C3004" s="116"/>
      <c r="D3004" s="116"/>
    </row>
    <row r="3005" spans="1:4">
      <c r="A3005" s="116"/>
      <c r="B3005" s="116"/>
      <c r="C3005" s="116"/>
      <c r="D3005" s="116"/>
    </row>
    <row r="3006" spans="1:4">
      <c r="A3006" s="116"/>
      <c r="B3006" s="116"/>
      <c r="C3006" s="116"/>
      <c r="D3006" s="116"/>
    </row>
    <row r="3007" spans="1:4">
      <c r="A3007" s="116"/>
      <c r="B3007" s="116"/>
      <c r="C3007" s="116"/>
      <c r="D3007" s="116"/>
    </row>
    <row r="3008" spans="1:4">
      <c r="A3008" s="116"/>
      <c r="B3008" s="116"/>
      <c r="C3008" s="116"/>
      <c r="D3008" s="116"/>
    </row>
    <row r="3009" spans="1:4">
      <c r="A3009" s="116"/>
      <c r="B3009" s="116"/>
      <c r="C3009" s="116"/>
      <c r="D3009" s="116"/>
    </row>
    <row r="3010" spans="1:4">
      <c r="A3010" s="116"/>
      <c r="B3010" s="116"/>
      <c r="C3010" s="116"/>
      <c r="D3010" s="116"/>
    </row>
    <row r="3011" spans="1:4">
      <c r="A3011" s="116"/>
      <c r="B3011" s="116"/>
      <c r="C3011" s="116"/>
      <c r="D3011" s="116"/>
    </row>
    <row r="3012" spans="1:4">
      <c r="A3012" s="116"/>
      <c r="B3012" s="116"/>
      <c r="C3012" s="116"/>
      <c r="D3012" s="116"/>
    </row>
    <row r="3013" spans="1:4">
      <c r="A3013" s="116"/>
      <c r="B3013" s="116"/>
      <c r="C3013" s="116"/>
      <c r="D3013" s="116"/>
    </row>
    <row r="3014" spans="1:4">
      <c r="A3014" s="116"/>
      <c r="B3014" s="116"/>
      <c r="C3014" s="116"/>
      <c r="D3014" s="116"/>
    </row>
    <row r="3015" spans="1:4">
      <c r="A3015" s="116"/>
      <c r="B3015" s="116"/>
      <c r="C3015" s="116"/>
      <c r="D3015" s="116"/>
    </row>
    <row r="3016" spans="1:4">
      <c r="A3016" s="116"/>
      <c r="B3016" s="116"/>
      <c r="C3016" s="116"/>
      <c r="D3016" s="116"/>
    </row>
    <row r="3017" spans="1:4">
      <c r="A3017" s="116"/>
      <c r="B3017" s="116"/>
      <c r="C3017" s="116"/>
      <c r="D3017" s="116"/>
    </row>
    <row r="3018" spans="1:4">
      <c r="A3018" s="116"/>
      <c r="B3018" s="116"/>
      <c r="C3018" s="116"/>
      <c r="D3018" s="116"/>
    </row>
    <row r="3019" spans="1:4">
      <c r="A3019" s="116"/>
      <c r="B3019" s="116"/>
      <c r="C3019" s="116"/>
      <c r="D3019" s="116"/>
    </row>
    <row r="3020" spans="1:4">
      <c r="A3020" s="116"/>
      <c r="B3020" s="116"/>
      <c r="C3020" s="116"/>
      <c r="D3020" s="116"/>
    </row>
    <row r="3021" spans="1:4">
      <c r="A3021" s="116"/>
      <c r="B3021" s="116"/>
      <c r="C3021" s="116"/>
      <c r="D3021" s="116"/>
    </row>
    <row r="3022" spans="1:4">
      <c r="A3022" s="116"/>
      <c r="B3022" s="116"/>
      <c r="C3022" s="116"/>
      <c r="D3022" s="116"/>
    </row>
    <row r="3023" spans="1:4">
      <c r="A3023" s="116"/>
      <c r="B3023" s="116"/>
      <c r="C3023" s="116"/>
      <c r="D3023" s="116"/>
    </row>
    <row r="3024" spans="1:4">
      <c r="A3024" s="116"/>
      <c r="B3024" s="116"/>
      <c r="C3024" s="116"/>
      <c r="D3024" s="116"/>
    </row>
    <row r="3025" spans="1:4">
      <c r="A3025" s="116"/>
      <c r="B3025" s="116"/>
      <c r="C3025" s="116"/>
      <c r="D3025" s="116"/>
    </row>
    <row r="3026" spans="1:4">
      <c r="A3026" s="116"/>
      <c r="B3026" s="116"/>
      <c r="C3026" s="116"/>
      <c r="D3026" s="116"/>
    </row>
    <row r="3027" spans="1:4">
      <c r="A3027" s="116"/>
      <c r="B3027" s="116"/>
      <c r="C3027" s="116"/>
      <c r="D3027" s="116"/>
    </row>
    <row r="3028" spans="1:4">
      <c r="A3028" s="116"/>
      <c r="B3028" s="116"/>
      <c r="C3028" s="116"/>
      <c r="D3028" s="116"/>
    </row>
    <row r="3029" spans="1:4">
      <c r="A3029" s="116"/>
      <c r="B3029" s="116"/>
      <c r="C3029" s="116"/>
      <c r="D3029" s="116"/>
    </row>
    <row r="3030" spans="1:4">
      <c r="A3030" s="116"/>
      <c r="B3030" s="116"/>
      <c r="C3030" s="116"/>
      <c r="D3030" s="116"/>
    </row>
    <row r="3031" spans="1:4">
      <c r="A3031" s="116"/>
      <c r="B3031" s="116"/>
      <c r="C3031" s="116"/>
      <c r="D3031" s="116"/>
    </row>
    <row r="3032" spans="1:4">
      <c r="A3032" s="116"/>
      <c r="B3032" s="116"/>
      <c r="C3032" s="116"/>
      <c r="D3032" s="116"/>
    </row>
    <row r="3033" spans="1:4">
      <c r="A3033" s="116"/>
      <c r="B3033" s="116"/>
      <c r="C3033" s="116"/>
      <c r="D3033" s="116"/>
    </row>
    <row r="3034" spans="1:4">
      <c r="A3034" s="116"/>
      <c r="B3034" s="116"/>
      <c r="C3034" s="116"/>
      <c r="D3034" s="116"/>
    </row>
    <row r="3035" spans="1:4">
      <c r="A3035" s="116"/>
      <c r="B3035" s="116"/>
      <c r="C3035" s="116"/>
      <c r="D3035" s="116"/>
    </row>
    <row r="3036" spans="1:4">
      <c r="A3036" s="116"/>
      <c r="B3036" s="116"/>
      <c r="C3036" s="116"/>
      <c r="D3036" s="116"/>
    </row>
    <row r="3037" spans="1:4">
      <c r="A3037" s="116"/>
      <c r="B3037" s="116"/>
      <c r="C3037" s="116"/>
      <c r="D3037" s="116"/>
    </row>
    <row r="3038" spans="1:4">
      <c r="A3038" s="116"/>
      <c r="B3038" s="116"/>
      <c r="C3038" s="116"/>
      <c r="D3038" s="116"/>
    </row>
    <row r="3039" spans="1:4">
      <c r="A3039" s="116"/>
      <c r="B3039" s="116"/>
      <c r="C3039" s="116"/>
      <c r="D3039" s="116"/>
    </row>
    <row r="3040" spans="1:4">
      <c r="A3040" s="116"/>
      <c r="B3040" s="116"/>
      <c r="C3040" s="116"/>
      <c r="D3040" s="116"/>
    </row>
    <row r="3041" spans="1:4">
      <c r="A3041" s="116"/>
      <c r="B3041" s="116"/>
      <c r="C3041" s="116"/>
      <c r="D3041" s="116"/>
    </row>
    <row r="3042" spans="1:4">
      <c r="A3042" s="116"/>
      <c r="B3042" s="116"/>
      <c r="C3042" s="116"/>
      <c r="D3042" s="116"/>
    </row>
    <row r="3043" spans="1:4">
      <c r="A3043" s="116"/>
      <c r="B3043" s="116"/>
      <c r="C3043" s="116"/>
      <c r="D3043" s="116"/>
    </row>
    <row r="3044" spans="1:4">
      <c r="A3044" s="116"/>
      <c r="B3044" s="116"/>
      <c r="C3044" s="116"/>
      <c r="D3044" s="116"/>
    </row>
    <row r="3045" spans="1:4">
      <c r="A3045" s="116"/>
      <c r="B3045" s="116"/>
      <c r="C3045" s="116"/>
      <c r="D3045" s="116"/>
    </row>
    <row r="3046" spans="1:4">
      <c r="A3046" s="116"/>
      <c r="B3046" s="116"/>
      <c r="C3046" s="116"/>
      <c r="D3046" s="116"/>
    </row>
    <row r="3047" spans="1:4">
      <c r="A3047" s="116"/>
      <c r="B3047" s="116"/>
      <c r="C3047" s="116"/>
      <c r="D3047" s="116"/>
    </row>
    <row r="3048" spans="1:4">
      <c r="A3048" s="116"/>
      <c r="B3048" s="116"/>
      <c r="C3048" s="116"/>
      <c r="D3048" s="116"/>
    </row>
    <row r="3049" spans="1:4">
      <c r="A3049" s="116"/>
      <c r="B3049" s="116"/>
      <c r="C3049" s="116"/>
      <c r="D3049" s="116"/>
    </row>
    <row r="3050" spans="1:4">
      <c r="A3050" s="116"/>
      <c r="B3050" s="116"/>
      <c r="C3050" s="116"/>
      <c r="D3050" s="116"/>
    </row>
    <row r="3051" spans="1:4">
      <c r="A3051" s="116"/>
      <c r="B3051" s="116"/>
      <c r="C3051" s="116"/>
      <c r="D3051" s="116"/>
    </row>
    <row r="3052" spans="1:4">
      <c r="A3052" s="116"/>
      <c r="B3052" s="116"/>
      <c r="C3052" s="116"/>
      <c r="D3052" s="116"/>
    </row>
    <row r="3053" spans="1:4">
      <c r="A3053" s="116"/>
      <c r="B3053" s="116"/>
      <c r="C3053" s="116"/>
      <c r="D3053" s="116"/>
    </row>
    <row r="3054" spans="1:4">
      <c r="A3054" s="116"/>
      <c r="B3054" s="116"/>
      <c r="C3054" s="116"/>
      <c r="D3054" s="116"/>
    </row>
    <row r="3055" spans="1:4">
      <c r="A3055" s="116"/>
      <c r="B3055" s="116"/>
      <c r="C3055" s="116"/>
      <c r="D3055" s="116"/>
    </row>
    <row r="3056" spans="1:4">
      <c r="A3056" s="116"/>
      <c r="B3056" s="116"/>
      <c r="C3056" s="116"/>
      <c r="D3056" s="116"/>
    </row>
    <row r="3057" spans="1:4">
      <c r="A3057" s="116"/>
      <c r="B3057" s="116"/>
      <c r="C3057" s="116"/>
      <c r="D3057" s="116"/>
    </row>
    <row r="3058" spans="1:4">
      <c r="A3058" s="116"/>
      <c r="B3058" s="116"/>
      <c r="C3058" s="116"/>
      <c r="D3058" s="116"/>
    </row>
    <row r="3059" spans="1:4">
      <c r="A3059" s="116"/>
      <c r="B3059" s="116"/>
      <c r="C3059" s="116"/>
      <c r="D3059" s="116"/>
    </row>
    <row r="3060" spans="1:4">
      <c r="A3060" s="116"/>
      <c r="B3060" s="116"/>
      <c r="C3060" s="116"/>
      <c r="D3060" s="116"/>
    </row>
    <row r="3061" spans="1:4">
      <c r="A3061" s="116"/>
      <c r="B3061" s="116"/>
      <c r="C3061" s="116"/>
      <c r="D3061" s="116"/>
    </row>
    <row r="3062" spans="1:4">
      <c r="A3062" s="116"/>
      <c r="B3062" s="116"/>
      <c r="C3062" s="116"/>
      <c r="D3062" s="116"/>
    </row>
    <row r="3063" spans="1:4">
      <c r="A3063" s="116"/>
      <c r="B3063" s="116"/>
      <c r="C3063" s="116"/>
      <c r="D3063" s="116"/>
    </row>
    <row r="3064" spans="1:4">
      <c r="A3064" s="116"/>
      <c r="B3064" s="116"/>
      <c r="C3064" s="116"/>
      <c r="D3064" s="116"/>
    </row>
    <row r="3065" spans="1:4">
      <c r="A3065" s="116"/>
      <c r="B3065" s="116"/>
      <c r="C3065" s="116"/>
      <c r="D3065" s="116"/>
    </row>
    <row r="3066" spans="1:4">
      <c r="A3066" s="116"/>
      <c r="B3066" s="116"/>
      <c r="C3066" s="116"/>
      <c r="D3066" s="116"/>
    </row>
    <row r="3067" spans="1:4">
      <c r="A3067" s="116"/>
      <c r="B3067" s="116"/>
      <c r="C3067" s="116"/>
      <c r="D3067" s="116"/>
    </row>
    <row r="3068" spans="1:4">
      <c r="A3068" s="116"/>
      <c r="B3068" s="116"/>
      <c r="C3068" s="116"/>
      <c r="D3068" s="116"/>
    </row>
    <row r="3069" spans="1:4">
      <c r="A3069" s="116"/>
      <c r="B3069" s="116"/>
      <c r="C3069" s="116"/>
      <c r="D3069" s="116"/>
    </row>
    <row r="3070" spans="1:4">
      <c r="A3070" s="116"/>
      <c r="B3070" s="116"/>
      <c r="C3070" s="116"/>
      <c r="D3070" s="116"/>
    </row>
    <row r="3071" spans="1:4">
      <c r="A3071" s="116"/>
      <c r="B3071" s="116"/>
      <c r="C3071" s="116"/>
      <c r="D3071" s="116"/>
    </row>
    <row r="3072" spans="1:4">
      <c r="A3072" s="116"/>
      <c r="B3072" s="116"/>
      <c r="C3072" s="116"/>
      <c r="D3072" s="116"/>
    </row>
    <row r="3073" spans="1:4">
      <c r="A3073" s="116"/>
      <c r="B3073" s="116"/>
      <c r="C3073" s="116"/>
      <c r="D3073" s="116"/>
    </row>
    <row r="3074" spans="1:4">
      <c r="A3074" s="116"/>
      <c r="B3074" s="116"/>
      <c r="C3074" s="116"/>
      <c r="D3074" s="116"/>
    </row>
    <row r="3075" spans="1:4">
      <c r="A3075" s="116"/>
      <c r="B3075" s="116"/>
      <c r="C3075" s="116"/>
      <c r="D3075" s="116"/>
    </row>
    <row r="3076" spans="1:4">
      <c r="A3076" s="116"/>
      <c r="B3076" s="116"/>
      <c r="C3076" s="116"/>
      <c r="D3076" s="116"/>
    </row>
    <row r="3077" spans="1:4">
      <c r="A3077" s="116"/>
      <c r="B3077" s="116"/>
      <c r="C3077" s="116"/>
      <c r="D3077" s="116"/>
    </row>
    <row r="3078" spans="1:4">
      <c r="A3078" s="116"/>
      <c r="B3078" s="116"/>
      <c r="C3078" s="116"/>
      <c r="D3078" s="116"/>
    </row>
    <row r="3079" spans="1:4">
      <c r="A3079" s="116"/>
      <c r="B3079" s="116"/>
      <c r="C3079" s="116"/>
      <c r="D3079" s="116"/>
    </row>
    <row r="3080" spans="1:4">
      <c r="A3080" s="116"/>
      <c r="B3080" s="116"/>
      <c r="C3080" s="116"/>
      <c r="D3080" s="116"/>
    </row>
    <row r="3081" spans="1:4">
      <c r="A3081" s="116"/>
      <c r="B3081" s="116"/>
      <c r="C3081" s="116"/>
      <c r="D3081" s="116"/>
    </row>
    <row r="3082" spans="1:4">
      <c r="A3082" s="116"/>
      <c r="B3082" s="116"/>
      <c r="C3082" s="116"/>
      <c r="D3082" s="116"/>
    </row>
    <row r="3083" spans="1:4">
      <c r="A3083" s="116"/>
      <c r="B3083" s="116"/>
      <c r="C3083" s="116"/>
      <c r="D3083" s="116"/>
    </row>
    <row r="3084" spans="1:4">
      <c r="A3084" s="116"/>
      <c r="B3084" s="116"/>
      <c r="C3084" s="116"/>
      <c r="D3084" s="116"/>
    </row>
    <row r="3085" spans="1:4">
      <c r="A3085" s="116"/>
      <c r="B3085" s="116"/>
      <c r="C3085" s="116"/>
      <c r="D3085" s="116"/>
    </row>
    <row r="3086" spans="1:4">
      <c r="A3086" s="116"/>
      <c r="B3086" s="116"/>
      <c r="C3086" s="116"/>
      <c r="D3086" s="116"/>
    </row>
    <row r="3087" spans="1:4">
      <c r="A3087" s="116"/>
      <c r="B3087" s="116"/>
      <c r="C3087" s="116"/>
      <c r="D3087" s="116"/>
    </row>
    <row r="3088" spans="1:4">
      <c r="A3088" s="116"/>
      <c r="B3088" s="116"/>
      <c r="C3088" s="116"/>
      <c r="D3088" s="116"/>
    </row>
    <row r="3089" spans="1:4">
      <c r="A3089" s="116"/>
      <c r="B3089" s="116"/>
      <c r="C3089" s="116"/>
      <c r="D3089" s="116"/>
    </row>
    <row r="3090" spans="1:4">
      <c r="A3090" s="116"/>
      <c r="B3090" s="116"/>
      <c r="C3090" s="116"/>
      <c r="D3090" s="116"/>
    </row>
    <row r="3091" spans="1:4">
      <c r="A3091" s="116"/>
      <c r="B3091" s="116"/>
      <c r="C3091" s="116"/>
      <c r="D3091" s="116"/>
    </row>
    <row r="3092" spans="1:4">
      <c r="A3092" s="116"/>
      <c r="B3092" s="116"/>
      <c r="C3092" s="116"/>
      <c r="D3092" s="116"/>
    </row>
    <row r="3093" spans="1:4">
      <c r="A3093" s="116"/>
      <c r="B3093" s="116"/>
      <c r="C3093" s="116"/>
      <c r="D3093" s="116"/>
    </row>
    <row r="3094" spans="1:4">
      <c r="A3094" s="116"/>
      <c r="B3094" s="116"/>
      <c r="C3094" s="116"/>
      <c r="D3094" s="116"/>
    </row>
    <row r="3095" spans="1:4">
      <c r="A3095" s="116"/>
      <c r="B3095" s="116"/>
      <c r="C3095" s="116"/>
      <c r="D3095" s="116"/>
    </row>
    <row r="3096" spans="1:4">
      <c r="A3096" s="116"/>
      <c r="B3096" s="116"/>
      <c r="C3096" s="116"/>
      <c r="D3096" s="116"/>
    </row>
    <row r="3097" spans="1:4">
      <c r="A3097" s="116"/>
      <c r="B3097" s="116"/>
      <c r="C3097" s="116"/>
      <c r="D3097" s="116"/>
    </row>
    <row r="3098" spans="1:4">
      <c r="A3098" s="116"/>
      <c r="B3098" s="116"/>
      <c r="C3098" s="116"/>
      <c r="D3098" s="116"/>
    </row>
    <row r="3099" spans="1:4">
      <c r="A3099" s="116"/>
      <c r="B3099" s="116"/>
      <c r="C3099" s="116"/>
      <c r="D3099" s="116"/>
    </row>
    <row r="3100" spans="1:4">
      <c r="A3100" s="116"/>
      <c r="B3100" s="116"/>
      <c r="C3100" s="116"/>
      <c r="D3100" s="116"/>
    </row>
    <row r="3101" spans="1:4">
      <c r="A3101" s="116"/>
      <c r="B3101" s="116"/>
      <c r="C3101" s="116"/>
      <c r="D3101" s="116"/>
    </row>
    <row r="3102" spans="1:4">
      <c r="A3102" s="116"/>
      <c r="B3102" s="116"/>
      <c r="C3102" s="116"/>
      <c r="D3102" s="116"/>
    </row>
    <row r="3103" spans="1:4">
      <c r="A3103" s="116"/>
      <c r="B3103" s="116"/>
      <c r="C3103" s="116"/>
      <c r="D3103" s="116"/>
    </row>
    <row r="3104" spans="1:4">
      <c r="A3104" s="116"/>
      <c r="B3104" s="116"/>
      <c r="C3104" s="116"/>
      <c r="D3104" s="116"/>
    </row>
    <row r="3105" spans="1:4">
      <c r="A3105" s="116"/>
      <c r="B3105" s="116"/>
      <c r="C3105" s="116"/>
      <c r="D3105" s="116"/>
    </row>
    <row r="3106" spans="1:4">
      <c r="A3106" s="116"/>
      <c r="B3106" s="116"/>
      <c r="C3106" s="116"/>
      <c r="D3106" s="116"/>
    </row>
    <row r="3107" spans="1:4">
      <c r="A3107" s="116"/>
      <c r="B3107" s="116"/>
      <c r="C3107" s="116"/>
      <c r="D3107" s="116"/>
    </row>
    <row r="3108" spans="1:4">
      <c r="A3108" s="116"/>
      <c r="B3108" s="116"/>
      <c r="C3108" s="116"/>
      <c r="D3108" s="116"/>
    </row>
    <row r="3109" spans="1:4">
      <c r="A3109" s="116"/>
      <c r="B3109" s="116"/>
      <c r="C3109" s="116"/>
      <c r="D3109" s="116"/>
    </row>
    <row r="3110" spans="1:4">
      <c r="A3110" s="116"/>
      <c r="B3110" s="116"/>
      <c r="C3110" s="116"/>
      <c r="D3110" s="116"/>
    </row>
    <row r="3111" spans="1:4">
      <c r="A3111" s="116"/>
      <c r="B3111" s="116"/>
      <c r="C3111" s="116"/>
      <c r="D3111" s="116"/>
    </row>
    <row r="3112" spans="1:4">
      <c r="A3112" s="116"/>
      <c r="B3112" s="116"/>
      <c r="C3112" s="116"/>
      <c r="D3112" s="116"/>
    </row>
    <row r="3113" spans="1:4">
      <c r="A3113" s="116"/>
      <c r="B3113" s="116"/>
      <c r="C3113" s="116"/>
      <c r="D3113" s="116"/>
    </row>
    <row r="3114" spans="1:4">
      <c r="A3114" s="116"/>
      <c r="B3114" s="116"/>
      <c r="C3114" s="116"/>
      <c r="D3114" s="116"/>
    </row>
    <row r="3115" spans="1:4">
      <c r="A3115" s="116"/>
      <c r="B3115" s="116"/>
      <c r="C3115" s="116"/>
      <c r="D3115" s="116"/>
    </row>
    <row r="3116" spans="1:4">
      <c r="A3116" s="116"/>
      <c r="B3116" s="116"/>
      <c r="C3116" s="116"/>
      <c r="D3116" s="116"/>
    </row>
    <row r="3117" spans="1:4">
      <c r="A3117" s="116"/>
      <c r="B3117" s="116"/>
      <c r="C3117" s="116"/>
      <c r="D3117" s="116"/>
    </row>
    <row r="3118" spans="1:4">
      <c r="A3118" s="116"/>
      <c r="B3118" s="116"/>
      <c r="C3118" s="116"/>
      <c r="D3118" s="116"/>
    </row>
    <row r="3119" spans="1:4">
      <c r="A3119" s="116"/>
      <c r="B3119" s="116"/>
      <c r="C3119" s="116"/>
      <c r="D3119" s="116"/>
    </row>
    <row r="3120" spans="1:4">
      <c r="A3120" s="116"/>
      <c r="B3120" s="116"/>
      <c r="C3120" s="116"/>
      <c r="D3120" s="116"/>
    </row>
    <row r="3121" spans="1:4">
      <c r="A3121" s="116"/>
      <c r="B3121" s="116"/>
      <c r="C3121" s="116"/>
      <c r="D3121" s="116"/>
    </row>
    <row r="3122" spans="1:4">
      <c r="A3122" s="116"/>
      <c r="B3122" s="116"/>
      <c r="C3122" s="116"/>
      <c r="D3122" s="116"/>
    </row>
    <row r="3123" spans="1:4">
      <c r="A3123" s="116"/>
      <c r="B3123" s="116"/>
      <c r="C3123" s="116"/>
      <c r="D3123" s="116"/>
    </row>
    <row r="3124" spans="1:4">
      <c r="A3124" s="116"/>
      <c r="B3124" s="116"/>
      <c r="C3124" s="116"/>
      <c r="D3124" s="116"/>
    </row>
    <row r="3125" spans="1:4">
      <c r="A3125" s="116"/>
      <c r="B3125" s="116"/>
      <c r="C3125" s="116"/>
      <c r="D3125" s="116"/>
    </row>
    <row r="3126" spans="1:4">
      <c r="A3126" s="116"/>
      <c r="B3126" s="116"/>
      <c r="C3126" s="116"/>
      <c r="D3126" s="116"/>
    </row>
    <row r="3127" spans="1:4">
      <c r="A3127" s="116"/>
      <c r="B3127" s="116"/>
      <c r="C3127" s="116"/>
      <c r="D3127" s="116"/>
    </row>
    <row r="3128" spans="1:4">
      <c r="A3128" s="116"/>
      <c r="B3128" s="116"/>
      <c r="C3128" s="116"/>
      <c r="D3128" s="116"/>
    </row>
    <row r="3129" spans="1:4">
      <c r="A3129" s="116"/>
      <c r="B3129" s="116"/>
      <c r="C3129" s="116"/>
      <c r="D3129" s="116"/>
    </row>
    <row r="3130" spans="1:4">
      <c r="A3130" s="116"/>
      <c r="B3130" s="116"/>
      <c r="C3130" s="116"/>
      <c r="D3130" s="116"/>
    </row>
    <row r="3131" spans="1:4">
      <c r="A3131" s="116"/>
      <c r="B3131" s="116"/>
      <c r="C3131" s="116"/>
      <c r="D3131" s="116"/>
    </row>
    <row r="3132" spans="1:4">
      <c r="A3132" s="116"/>
      <c r="B3132" s="116"/>
      <c r="C3132" s="116"/>
      <c r="D3132" s="116"/>
    </row>
    <row r="3133" spans="1:4">
      <c r="A3133" s="116"/>
      <c r="B3133" s="116"/>
      <c r="C3133" s="116"/>
      <c r="D3133" s="116"/>
    </row>
    <row r="3134" spans="1:4">
      <c r="A3134" s="116"/>
      <c r="B3134" s="116"/>
      <c r="C3134" s="116"/>
      <c r="D3134" s="116"/>
    </row>
    <row r="3135" spans="1:4">
      <c r="A3135" s="116"/>
      <c r="B3135" s="116"/>
      <c r="C3135" s="116"/>
      <c r="D3135" s="116"/>
    </row>
    <row r="3136" spans="1:4">
      <c r="A3136" s="116"/>
      <c r="B3136" s="116"/>
      <c r="C3136" s="116"/>
      <c r="D3136" s="116"/>
    </row>
    <row r="3137" spans="1:4">
      <c r="A3137" s="116"/>
      <c r="B3137" s="116"/>
      <c r="C3137" s="116"/>
      <c r="D3137" s="116"/>
    </row>
    <row r="3138" spans="1:4">
      <c r="A3138" s="116"/>
      <c r="B3138" s="116"/>
      <c r="C3138" s="116"/>
      <c r="D3138" s="116"/>
    </row>
    <row r="3139" spans="1:4">
      <c r="A3139" s="116"/>
      <c r="B3139" s="116"/>
      <c r="C3139" s="116"/>
      <c r="D3139" s="116"/>
    </row>
    <row r="3140" spans="1:4">
      <c r="A3140" s="116"/>
      <c r="B3140" s="116"/>
      <c r="C3140" s="116"/>
      <c r="D3140" s="116"/>
    </row>
    <row r="3141" spans="1:4">
      <c r="A3141" s="116"/>
      <c r="B3141" s="116"/>
      <c r="C3141" s="116"/>
      <c r="D3141" s="116"/>
    </row>
    <row r="3142" spans="1:4">
      <c r="A3142" s="116"/>
      <c r="B3142" s="116"/>
      <c r="C3142" s="116"/>
      <c r="D3142" s="116"/>
    </row>
    <row r="3143" spans="1:4">
      <c r="A3143" s="116"/>
      <c r="B3143" s="116"/>
      <c r="C3143" s="116"/>
      <c r="D3143" s="116"/>
    </row>
    <row r="3144" spans="1:4">
      <c r="A3144" s="116"/>
      <c r="B3144" s="116"/>
      <c r="C3144" s="116"/>
      <c r="D3144" s="116"/>
    </row>
    <row r="3145" spans="1:4">
      <c r="A3145" s="116"/>
      <c r="B3145" s="116"/>
      <c r="C3145" s="116"/>
      <c r="D3145" s="116"/>
    </row>
    <row r="3146" spans="1:4">
      <c r="A3146" s="116"/>
      <c r="B3146" s="116"/>
      <c r="C3146" s="116"/>
      <c r="D3146" s="116"/>
    </row>
    <row r="3147" spans="1:4">
      <c r="A3147" s="116"/>
      <c r="B3147" s="116"/>
      <c r="C3147" s="116"/>
      <c r="D3147" s="116"/>
    </row>
    <row r="3148" spans="1:4">
      <c r="A3148" s="116"/>
      <c r="B3148" s="116"/>
      <c r="C3148" s="116"/>
      <c r="D3148" s="116"/>
    </row>
    <row r="3149" spans="1:4">
      <c r="A3149" s="116"/>
      <c r="B3149" s="116"/>
      <c r="C3149" s="116"/>
      <c r="D3149" s="116"/>
    </row>
    <row r="3150" spans="1:4">
      <c r="A3150" s="116"/>
      <c r="B3150" s="116"/>
      <c r="C3150" s="116"/>
      <c r="D3150" s="116"/>
    </row>
    <row r="3151" spans="1:4">
      <c r="A3151" s="116"/>
      <c r="B3151" s="116"/>
      <c r="C3151" s="116"/>
      <c r="D3151" s="116"/>
    </row>
    <row r="3152" spans="1:4">
      <c r="A3152" s="116"/>
      <c r="B3152" s="116"/>
      <c r="C3152" s="116"/>
      <c r="D3152" s="116"/>
    </row>
    <row r="3153" spans="1:4">
      <c r="A3153" s="116"/>
      <c r="B3153" s="116"/>
      <c r="C3153" s="116"/>
      <c r="D3153" s="116"/>
    </row>
    <row r="3154" spans="1:4">
      <c r="A3154" s="116"/>
      <c r="B3154" s="116"/>
      <c r="C3154" s="116"/>
      <c r="D3154" s="116"/>
    </row>
    <row r="3155" spans="1:4">
      <c r="A3155" s="116"/>
      <c r="B3155" s="116"/>
      <c r="C3155" s="116"/>
      <c r="D3155" s="116"/>
    </row>
    <row r="3156" spans="1:4">
      <c r="A3156" s="116"/>
      <c r="B3156" s="116"/>
      <c r="C3156" s="116"/>
      <c r="D3156" s="116"/>
    </row>
    <row r="3157" spans="1:4">
      <c r="A3157" s="116"/>
      <c r="B3157" s="116"/>
      <c r="C3157" s="116"/>
      <c r="D3157" s="116"/>
    </row>
    <row r="3158" spans="1:4">
      <c r="A3158" s="116"/>
      <c r="B3158" s="116"/>
      <c r="C3158" s="116"/>
      <c r="D3158" s="116"/>
    </row>
    <row r="3159" spans="1:4">
      <c r="A3159" s="116"/>
      <c r="B3159" s="116"/>
      <c r="C3159" s="116"/>
      <c r="D3159" s="116"/>
    </row>
    <row r="3160" spans="1:4">
      <c r="A3160" s="116"/>
      <c r="B3160" s="116"/>
      <c r="C3160" s="116"/>
      <c r="D3160" s="116"/>
    </row>
    <row r="3161" spans="1:4">
      <c r="A3161" s="116"/>
      <c r="B3161" s="116"/>
      <c r="C3161" s="116"/>
      <c r="D3161" s="116"/>
    </row>
    <row r="3162" spans="1:4">
      <c r="A3162" s="116"/>
      <c r="B3162" s="116"/>
      <c r="C3162" s="116"/>
      <c r="D3162" s="116"/>
    </row>
    <row r="3163" spans="1:4">
      <c r="A3163" s="116"/>
      <c r="B3163" s="116"/>
      <c r="C3163" s="116"/>
      <c r="D3163" s="116"/>
    </row>
    <row r="3164" spans="1:4">
      <c r="A3164" s="116"/>
      <c r="B3164" s="116"/>
      <c r="C3164" s="116"/>
      <c r="D3164" s="116"/>
    </row>
    <row r="3165" spans="1:4">
      <c r="A3165" s="116"/>
      <c r="B3165" s="116"/>
      <c r="C3165" s="116"/>
      <c r="D3165" s="116"/>
    </row>
    <row r="3166" spans="1:4">
      <c r="A3166" s="116"/>
      <c r="B3166" s="116"/>
      <c r="C3166" s="116"/>
      <c r="D3166" s="116"/>
    </row>
    <row r="3167" spans="1:4">
      <c r="A3167" s="116"/>
      <c r="B3167" s="116"/>
      <c r="C3167" s="116"/>
      <c r="D3167" s="116"/>
    </row>
    <row r="3168" spans="1:4">
      <c r="A3168" s="116"/>
      <c r="B3168" s="116"/>
      <c r="C3168" s="116"/>
      <c r="D3168" s="116"/>
    </row>
    <row r="3169" spans="1:4">
      <c r="A3169" s="116"/>
      <c r="B3169" s="116"/>
      <c r="C3169" s="116"/>
      <c r="D3169" s="116"/>
    </row>
    <row r="3170" spans="1:4">
      <c r="A3170" s="116"/>
      <c r="B3170" s="116"/>
      <c r="C3170" s="116"/>
      <c r="D3170" s="116"/>
    </row>
    <row r="3171" spans="1:4">
      <c r="A3171" s="116"/>
      <c r="B3171" s="116"/>
      <c r="C3171" s="116"/>
      <c r="D3171" s="116"/>
    </row>
    <row r="3172" spans="1:4">
      <c r="A3172" s="116"/>
      <c r="B3172" s="116"/>
      <c r="C3172" s="116"/>
      <c r="D3172" s="116"/>
    </row>
    <row r="3173" spans="1:4">
      <c r="A3173" s="116"/>
      <c r="B3173" s="116"/>
      <c r="C3173" s="116"/>
      <c r="D3173" s="116"/>
    </row>
    <row r="3174" spans="1:4">
      <c r="A3174" s="116"/>
      <c r="B3174" s="116"/>
      <c r="C3174" s="116"/>
      <c r="D3174" s="116"/>
    </row>
    <row r="3175" spans="1:4">
      <c r="A3175" s="116"/>
      <c r="B3175" s="116"/>
      <c r="C3175" s="116"/>
      <c r="D3175" s="116"/>
    </row>
    <row r="3176" spans="1:4">
      <c r="A3176" s="116"/>
      <c r="B3176" s="116"/>
      <c r="C3176" s="116"/>
      <c r="D3176" s="116"/>
    </row>
    <row r="3177" spans="1:4">
      <c r="A3177" s="116"/>
      <c r="B3177" s="116"/>
      <c r="C3177" s="116"/>
      <c r="D3177" s="116"/>
    </row>
    <row r="3178" spans="1:4">
      <c r="A3178" s="116"/>
      <c r="B3178" s="116"/>
      <c r="C3178" s="116"/>
      <c r="D3178" s="116"/>
    </row>
    <row r="3179" spans="1:4">
      <c r="A3179" s="116"/>
      <c r="B3179" s="116"/>
      <c r="C3179" s="116"/>
      <c r="D3179" s="116"/>
    </row>
    <row r="3180" spans="1:4">
      <c r="A3180" s="116"/>
      <c r="B3180" s="116"/>
      <c r="C3180" s="116"/>
      <c r="D3180" s="116"/>
    </row>
    <row r="3181" spans="1:4">
      <c r="A3181" s="116"/>
      <c r="B3181" s="116"/>
      <c r="C3181" s="116"/>
      <c r="D3181" s="116"/>
    </row>
    <row r="3182" spans="1:4">
      <c r="A3182" s="116"/>
      <c r="B3182" s="116"/>
      <c r="C3182" s="116"/>
      <c r="D3182" s="116"/>
    </row>
    <row r="3183" spans="1:4">
      <c r="A3183" s="116"/>
      <c r="B3183" s="116"/>
      <c r="C3183" s="116"/>
      <c r="D3183" s="116"/>
    </row>
    <row r="3184" spans="1:4">
      <c r="A3184" s="116"/>
      <c r="B3184" s="116"/>
      <c r="C3184" s="116"/>
      <c r="D3184" s="116"/>
    </row>
    <row r="3185" spans="1:4">
      <c r="A3185" s="116"/>
      <c r="B3185" s="116"/>
      <c r="C3185" s="116"/>
      <c r="D3185" s="116"/>
    </row>
    <row r="3186" spans="1:4">
      <c r="A3186" s="116"/>
      <c r="B3186" s="116"/>
      <c r="C3186" s="116"/>
      <c r="D3186" s="116"/>
    </row>
    <row r="3187" spans="1:4">
      <c r="A3187" s="116"/>
      <c r="B3187" s="116"/>
      <c r="C3187" s="116"/>
      <c r="D3187" s="116"/>
    </row>
    <row r="3188" spans="1:4">
      <c r="A3188" s="116"/>
      <c r="B3188" s="116"/>
      <c r="C3188" s="116"/>
      <c r="D3188" s="116"/>
    </row>
    <row r="3189" spans="1:4">
      <c r="A3189" s="116"/>
      <c r="B3189" s="116"/>
      <c r="C3189" s="116"/>
      <c r="D3189" s="116"/>
    </row>
    <row r="3190" spans="1:4">
      <c r="A3190" s="116"/>
      <c r="B3190" s="116"/>
      <c r="C3190" s="116"/>
      <c r="D3190" s="116"/>
    </row>
    <row r="3191" spans="1:4">
      <c r="A3191" s="116"/>
      <c r="B3191" s="116"/>
      <c r="C3191" s="116"/>
      <c r="D3191" s="116"/>
    </row>
    <row r="3192" spans="1:4">
      <c r="A3192" s="116"/>
      <c r="B3192" s="116"/>
      <c r="C3192" s="116"/>
      <c r="D3192" s="116"/>
    </row>
    <row r="3193" spans="1:4">
      <c r="A3193" s="116"/>
      <c r="B3193" s="116"/>
      <c r="C3193" s="116"/>
      <c r="D3193" s="116"/>
    </row>
    <row r="3194" spans="1:4">
      <c r="A3194" s="116"/>
      <c r="B3194" s="116"/>
      <c r="C3194" s="116"/>
      <c r="D3194" s="116"/>
    </row>
    <row r="3195" spans="1:4">
      <c r="A3195" s="116"/>
      <c r="B3195" s="116"/>
      <c r="C3195" s="116"/>
      <c r="D3195" s="116"/>
    </row>
    <row r="3196" spans="1:4">
      <c r="A3196" s="116"/>
      <c r="B3196" s="116"/>
      <c r="C3196" s="116"/>
      <c r="D3196" s="116"/>
    </row>
    <row r="3197" spans="1:4">
      <c r="A3197" s="116"/>
      <c r="B3197" s="116"/>
      <c r="C3197" s="116"/>
      <c r="D3197" s="116"/>
    </row>
    <row r="3198" spans="1:4">
      <c r="A3198" s="116"/>
      <c r="B3198" s="116"/>
      <c r="C3198" s="116"/>
      <c r="D3198" s="116"/>
    </row>
    <row r="3199" spans="1:4">
      <c r="A3199" s="116"/>
      <c r="B3199" s="116"/>
      <c r="C3199" s="116"/>
      <c r="D3199" s="116"/>
    </row>
    <row r="3200" spans="1:4">
      <c r="A3200" s="116"/>
      <c r="B3200" s="116"/>
      <c r="C3200" s="116"/>
      <c r="D3200" s="116"/>
    </row>
    <row r="3201" spans="1:4">
      <c r="A3201" s="116"/>
      <c r="B3201" s="116"/>
      <c r="C3201" s="116"/>
      <c r="D3201" s="116"/>
    </row>
    <row r="3202" spans="1:4">
      <c r="A3202" s="116"/>
      <c r="B3202" s="116"/>
      <c r="C3202" s="116"/>
      <c r="D3202" s="116"/>
    </row>
    <row r="3203" spans="1:4">
      <c r="A3203" s="116"/>
      <c r="B3203" s="116"/>
      <c r="C3203" s="116"/>
      <c r="D3203" s="116"/>
    </row>
    <row r="3204" spans="1:4">
      <c r="A3204" s="116"/>
      <c r="B3204" s="116"/>
      <c r="C3204" s="116"/>
      <c r="D3204" s="116"/>
    </row>
    <row r="3205" spans="1:4">
      <c r="A3205" s="116"/>
      <c r="B3205" s="116"/>
      <c r="C3205" s="116"/>
      <c r="D3205" s="116"/>
    </row>
    <row r="3206" spans="1:4">
      <c r="A3206" s="116"/>
      <c r="B3206" s="116"/>
      <c r="C3206" s="116"/>
      <c r="D3206" s="116"/>
    </row>
    <row r="3207" spans="1:4">
      <c r="A3207" s="116"/>
      <c r="B3207" s="116"/>
      <c r="C3207" s="116"/>
      <c r="D3207" s="116"/>
    </row>
    <row r="3208" spans="1:4">
      <c r="A3208" s="116"/>
      <c r="B3208" s="116"/>
      <c r="C3208" s="116"/>
      <c r="D3208" s="116"/>
    </row>
    <row r="3209" spans="1:4">
      <c r="A3209" s="116"/>
      <c r="B3209" s="116"/>
      <c r="C3209" s="116"/>
      <c r="D3209" s="116"/>
    </row>
    <row r="3210" spans="1:4">
      <c r="A3210" s="116"/>
      <c r="B3210" s="116"/>
      <c r="C3210" s="116"/>
      <c r="D3210" s="116"/>
    </row>
    <row r="3211" spans="1:4">
      <c r="A3211" s="116"/>
      <c r="B3211" s="116"/>
      <c r="C3211" s="116"/>
      <c r="D3211" s="116"/>
    </row>
    <row r="3212" spans="1:4">
      <c r="A3212" s="116"/>
      <c r="B3212" s="116"/>
      <c r="C3212" s="116"/>
      <c r="D3212" s="116"/>
    </row>
    <row r="3213" spans="1:4">
      <c r="A3213" s="116"/>
      <c r="B3213" s="116"/>
      <c r="C3213" s="116"/>
      <c r="D3213" s="116"/>
    </row>
    <row r="3214" spans="1:4">
      <c r="A3214" s="116"/>
      <c r="B3214" s="116"/>
      <c r="C3214" s="116"/>
      <c r="D3214" s="116"/>
    </row>
    <row r="3215" spans="1:4">
      <c r="A3215" s="116"/>
      <c r="B3215" s="116"/>
      <c r="C3215" s="116"/>
      <c r="D3215" s="116"/>
    </row>
    <row r="3216" spans="1:4">
      <c r="A3216" s="116"/>
      <c r="B3216" s="116"/>
      <c r="C3216" s="116"/>
      <c r="D3216" s="116"/>
    </row>
    <row r="3217" spans="1:4">
      <c r="A3217" s="116"/>
      <c r="B3217" s="116"/>
      <c r="C3217" s="116"/>
      <c r="D3217" s="116"/>
    </row>
    <row r="3218" spans="1:4">
      <c r="A3218" s="116"/>
      <c r="B3218" s="116"/>
      <c r="C3218" s="116"/>
      <c r="D3218" s="116"/>
    </row>
    <row r="3219" spans="1:4">
      <c r="A3219" s="116"/>
      <c r="B3219" s="116"/>
      <c r="C3219" s="116"/>
      <c r="D3219" s="116"/>
    </row>
    <row r="3220" spans="1:4">
      <c r="A3220" s="116"/>
      <c r="B3220" s="116"/>
      <c r="C3220" s="116"/>
      <c r="D3220" s="116"/>
    </row>
    <row r="3221" spans="1:4">
      <c r="A3221" s="116"/>
      <c r="B3221" s="116"/>
      <c r="C3221" s="116"/>
      <c r="D3221" s="116"/>
    </row>
    <row r="3222" spans="1:4">
      <c r="A3222" s="116"/>
      <c r="B3222" s="116"/>
      <c r="C3222" s="116"/>
      <c r="D3222" s="116"/>
    </row>
    <row r="3223" spans="1:4">
      <c r="A3223" s="116"/>
      <c r="B3223" s="116"/>
      <c r="C3223" s="116"/>
      <c r="D3223" s="116"/>
    </row>
    <row r="3224" spans="1:4">
      <c r="A3224" s="116"/>
      <c r="B3224" s="116"/>
      <c r="C3224" s="116"/>
      <c r="D3224" s="116"/>
    </row>
    <row r="3225" spans="1:4">
      <c r="A3225" s="116"/>
      <c r="B3225" s="116"/>
      <c r="C3225" s="116"/>
      <c r="D3225" s="116"/>
    </row>
    <row r="3226" spans="1:4">
      <c r="A3226" s="116"/>
      <c r="B3226" s="116"/>
      <c r="C3226" s="116"/>
      <c r="D3226" s="116"/>
    </row>
    <row r="3227" spans="1:4">
      <c r="A3227" s="116"/>
      <c r="B3227" s="116"/>
      <c r="C3227" s="116"/>
      <c r="D3227" s="116"/>
    </row>
    <row r="3228" spans="1:4">
      <c r="A3228" s="116"/>
      <c r="B3228" s="116"/>
      <c r="C3228" s="116"/>
      <c r="D3228" s="116"/>
    </row>
    <row r="3229" spans="1:4">
      <c r="A3229" s="116"/>
      <c r="B3229" s="116"/>
      <c r="C3229" s="116"/>
      <c r="D3229" s="116"/>
    </row>
    <row r="3230" spans="1:4">
      <c r="A3230" s="116"/>
      <c r="B3230" s="116"/>
      <c r="C3230" s="116"/>
      <c r="D3230" s="116"/>
    </row>
    <row r="3231" spans="1:4">
      <c r="A3231" s="116"/>
      <c r="B3231" s="116"/>
      <c r="C3231" s="116"/>
      <c r="D3231" s="116"/>
    </row>
    <row r="3232" spans="1:4">
      <c r="A3232" s="116"/>
      <c r="B3232" s="116"/>
      <c r="C3232" s="116"/>
      <c r="D3232" s="116"/>
    </row>
    <row r="3233" spans="1:4">
      <c r="A3233" s="116"/>
      <c r="B3233" s="116"/>
      <c r="C3233" s="116"/>
      <c r="D3233" s="116"/>
    </row>
    <row r="3234" spans="1:4">
      <c r="A3234" s="116"/>
      <c r="B3234" s="116"/>
      <c r="C3234" s="116"/>
      <c r="D3234" s="116"/>
    </row>
    <row r="3235" spans="1:4">
      <c r="A3235" s="116"/>
      <c r="B3235" s="116"/>
      <c r="C3235" s="116"/>
      <c r="D3235" s="116"/>
    </row>
    <row r="3236" spans="1:4">
      <c r="A3236" s="116"/>
      <c r="B3236" s="116"/>
      <c r="C3236" s="116"/>
      <c r="D3236" s="116"/>
    </row>
    <row r="3237" spans="1:4">
      <c r="A3237" s="116"/>
      <c r="B3237" s="116"/>
      <c r="C3237" s="116"/>
      <c r="D3237" s="116"/>
    </row>
    <row r="3238" spans="1:4">
      <c r="A3238" s="116"/>
      <c r="B3238" s="116"/>
      <c r="C3238" s="116"/>
      <c r="D3238" s="116"/>
    </row>
    <row r="3239" spans="1:4">
      <c r="A3239" s="116"/>
      <c r="B3239" s="116"/>
      <c r="C3239" s="116"/>
      <c r="D3239" s="116"/>
    </row>
    <row r="3240" spans="1:4">
      <c r="A3240" s="116"/>
      <c r="B3240" s="116"/>
      <c r="C3240" s="116"/>
      <c r="D3240" s="116"/>
    </row>
    <row r="3241" spans="1:4">
      <c r="A3241" s="116"/>
      <c r="B3241" s="116"/>
      <c r="C3241" s="116"/>
      <c r="D3241" s="116"/>
    </row>
    <row r="3242" spans="1:4">
      <c r="A3242" s="116"/>
      <c r="B3242" s="116"/>
      <c r="C3242" s="116"/>
      <c r="D3242" s="116"/>
    </row>
    <row r="3243" spans="1:4">
      <c r="A3243" s="116"/>
      <c r="B3243" s="116"/>
      <c r="C3243" s="116"/>
      <c r="D3243" s="116"/>
    </row>
    <row r="3244" spans="1:4">
      <c r="A3244" s="116"/>
      <c r="B3244" s="116"/>
      <c r="C3244" s="116"/>
      <c r="D3244" s="116"/>
    </row>
    <row r="3245" spans="1:4">
      <c r="A3245" s="116"/>
      <c r="B3245" s="116"/>
      <c r="C3245" s="116"/>
      <c r="D3245" s="116"/>
    </row>
    <row r="3246" spans="1:4">
      <c r="A3246" s="116"/>
      <c r="B3246" s="116"/>
      <c r="C3246" s="116"/>
      <c r="D3246" s="116"/>
    </row>
    <row r="3247" spans="1:4">
      <c r="A3247" s="116"/>
      <c r="B3247" s="116"/>
      <c r="C3247" s="116"/>
      <c r="D3247" s="116"/>
    </row>
    <row r="3248" spans="1:4">
      <c r="A3248" s="116"/>
      <c r="B3248" s="116"/>
      <c r="C3248" s="116"/>
      <c r="D3248" s="116"/>
    </row>
    <row r="3249" spans="1:4">
      <c r="A3249" s="116"/>
      <c r="B3249" s="116"/>
      <c r="C3249" s="116"/>
      <c r="D3249" s="116"/>
    </row>
    <row r="3250" spans="1:4">
      <c r="A3250" s="116"/>
      <c r="B3250" s="116"/>
      <c r="C3250" s="116"/>
      <c r="D3250" s="116"/>
    </row>
    <row r="3251" spans="1:4">
      <c r="A3251" s="116"/>
      <c r="B3251" s="116"/>
      <c r="C3251" s="116"/>
      <c r="D3251" s="116"/>
    </row>
    <row r="3252" spans="1:4">
      <c r="A3252" s="116"/>
      <c r="B3252" s="116"/>
      <c r="C3252" s="116"/>
      <c r="D3252" s="116"/>
    </row>
    <row r="3253" spans="1:4">
      <c r="A3253" s="116"/>
      <c r="B3253" s="116"/>
      <c r="C3253" s="116"/>
      <c r="D3253" s="116"/>
    </row>
    <row r="3254" spans="1:4">
      <c r="A3254" s="116"/>
      <c r="B3254" s="116"/>
      <c r="C3254" s="116"/>
      <c r="D3254" s="116"/>
    </row>
    <row r="3255" spans="1:4">
      <c r="A3255" s="116"/>
      <c r="B3255" s="116"/>
      <c r="C3255" s="116"/>
      <c r="D3255" s="116"/>
    </row>
    <row r="3256" spans="1:4">
      <c r="A3256" s="116"/>
      <c r="B3256" s="116"/>
      <c r="C3256" s="116"/>
      <c r="D3256" s="116"/>
    </row>
    <row r="3257" spans="1:4">
      <c r="A3257" s="116"/>
      <c r="B3257" s="116"/>
      <c r="C3257" s="116"/>
      <c r="D3257" s="116"/>
    </row>
    <row r="3258" spans="1:4">
      <c r="A3258" s="116"/>
      <c r="B3258" s="116"/>
      <c r="C3258" s="116"/>
      <c r="D3258" s="116"/>
    </row>
    <row r="3259" spans="1:4">
      <c r="A3259" s="116"/>
      <c r="B3259" s="116"/>
      <c r="C3259" s="116"/>
      <c r="D3259" s="116"/>
    </row>
    <row r="3260" spans="1:4">
      <c r="A3260" s="116"/>
      <c r="B3260" s="116"/>
      <c r="C3260" s="116"/>
      <c r="D3260" s="116"/>
    </row>
    <row r="3261" spans="1:4">
      <c r="A3261" s="116"/>
      <c r="B3261" s="116"/>
      <c r="C3261" s="116"/>
      <c r="D3261" s="116"/>
    </row>
    <row r="3262" spans="1:4">
      <c r="A3262" s="116"/>
      <c r="B3262" s="116"/>
      <c r="C3262" s="116"/>
      <c r="D3262" s="116"/>
    </row>
    <row r="3263" spans="1:4">
      <c r="A3263" s="116"/>
      <c r="B3263" s="116"/>
      <c r="C3263" s="116"/>
      <c r="D3263" s="116"/>
    </row>
    <row r="3264" spans="1:4">
      <c r="A3264" s="116"/>
      <c r="B3264" s="116"/>
      <c r="C3264" s="116"/>
      <c r="D3264" s="116"/>
    </row>
    <row r="3265" spans="1:4">
      <c r="A3265" s="116"/>
      <c r="B3265" s="116"/>
      <c r="C3265" s="116"/>
      <c r="D3265" s="116"/>
    </row>
    <row r="3266" spans="1:4">
      <c r="A3266" s="116"/>
      <c r="B3266" s="116"/>
      <c r="C3266" s="116"/>
      <c r="D3266" s="116"/>
    </row>
    <row r="3267" spans="1:4">
      <c r="A3267" s="116"/>
      <c r="B3267" s="116"/>
      <c r="C3267" s="116"/>
      <c r="D3267" s="116"/>
    </row>
    <row r="3268" spans="1:4">
      <c r="A3268" s="116"/>
      <c r="B3268" s="116"/>
      <c r="C3268" s="116"/>
      <c r="D3268" s="116"/>
    </row>
    <row r="3269" spans="1:4">
      <c r="A3269" s="116"/>
      <c r="B3269" s="116"/>
      <c r="C3269" s="116"/>
      <c r="D3269" s="116"/>
    </row>
    <row r="3270" spans="1:4">
      <c r="A3270" s="116"/>
      <c r="B3270" s="116"/>
      <c r="C3270" s="116"/>
      <c r="D3270" s="116"/>
    </row>
    <row r="3271" spans="1:4">
      <c r="A3271" s="116"/>
      <c r="B3271" s="116"/>
      <c r="C3271" s="116"/>
      <c r="D3271" s="116"/>
    </row>
    <row r="3272" spans="1:4">
      <c r="A3272" s="116"/>
      <c r="B3272" s="116"/>
      <c r="C3272" s="116"/>
      <c r="D3272" s="116"/>
    </row>
    <row r="3273" spans="1:4">
      <c r="A3273" s="116"/>
      <c r="B3273" s="116"/>
      <c r="C3273" s="116"/>
      <c r="D3273" s="116"/>
    </row>
    <row r="3274" spans="1:4">
      <c r="A3274" s="116"/>
      <c r="B3274" s="116"/>
      <c r="C3274" s="116"/>
      <c r="D3274" s="116"/>
    </row>
    <row r="3275" spans="1:4">
      <c r="A3275" s="116"/>
      <c r="B3275" s="116"/>
      <c r="C3275" s="116"/>
      <c r="D3275" s="116"/>
    </row>
    <row r="3276" spans="1:4">
      <c r="A3276" s="116"/>
      <c r="B3276" s="116"/>
      <c r="C3276" s="116"/>
      <c r="D3276" s="116"/>
    </row>
    <row r="3277" spans="1:4">
      <c r="A3277" s="116"/>
      <c r="B3277" s="116"/>
      <c r="C3277" s="116"/>
      <c r="D3277" s="116"/>
    </row>
    <row r="3278" spans="1:4">
      <c r="A3278" s="116"/>
      <c r="B3278" s="116"/>
      <c r="C3278" s="116"/>
      <c r="D3278" s="116"/>
    </row>
    <row r="3279" spans="1:4">
      <c r="A3279" s="116"/>
      <c r="B3279" s="116"/>
      <c r="C3279" s="116"/>
      <c r="D3279" s="116"/>
    </row>
    <row r="3280" spans="1:4">
      <c r="A3280" s="116"/>
      <c r="B3280" s="116"/>
      <c r="C3280" s="116"/>
      <c r="D3280" s="116"/>
    </row>
    <row r="3281" spans="1:4">
      <c r="A3281" s="116"/>
      <c r="B3281" s="116"/>
      <c r="C3281" s="116"/>
      <c r="D3281" s="116"/>
    </row>
    <row r="3282" spans="1:4">
      <c r="A3282" s="116"/>
      <c r="B3282" s="116"/>
      <c r="C3282" s="116"/>
      <c r="D3282" s="116"/>
    </row>
    <row r="3283" spans="1:4">
      <c r="A3283" s="116"/>
      <c r="B3283" s="116"/>
      <c r="C3283" s="116"/>
      <c r="D3283" s="116"/>
    </row>
    <row r="3284" spans="1:4">
      <c r="A3284" s="116"/>
      <c r="B3284" s="116"/>
      <c r="C3284" s="116"/>
      <c r="D3284" s="116"/>
    </row>
    <row r="3285" spans="1:4">
      <c r="A3285" s="116"/>
      <c r="B3285" s="116"/>
      <c r="C3285" s="116"/>
      <c r="D3285" s="116"/>
    </row>
    <row r="3286" spans="1:4">
      <c r="A3286" s="116"/>
      <c r="B3286" s="116"/>
      <c r="C3286" s="116"/>
      <c r="D3286" s="116"/>
    </row>
    <row r="3287" spans="1:4">
      <c r="A3287" s="116"/>
      <c r="B3287" s="116"/>
      <c r="C3287" s="116"/>
      <c r="D3287" s="116"/>
    </row>
    <row r="3288" spans="1:4">
      <c r="A3288" s="116"/>
      <c r="B3288" s="116"/>
      <c r="C3288" s="116"/>
      <c r="D3288" s="116"/>
    </row>
    <row r="3289" spans="1:4">
      <c r="A3289" s="116"/>
      <c r="B3289" s="116"/>
      <c r="C3289" s="116"/>
      <c r="D3289" s="116"/>
    </row>
    <row r="3290" spans="1:4">
      <c r="A3290" s="116"/>
      <c r="B3290" s="116"/>
      <c r="C3290" s="116"/>
      <c r="D3290" s="116"/>
    </row>
    <row r="3291" spans="1:4">
      <c r="A3291" s="116"/>
      <c r="B3291" s="116"/>
      <c r="C3291" s="116"/>
      <c r="D3291" s="116"/>
    </row>
    <row r="3292" spans="1:4">
      <c r="A3292" s="116"/>
      <c r="B3292" s="116"/>
      <c r="C3292" s="116"/>
      <c r="D3292" s="116"/>
    </row>
    <row r="3293" spans="1:4">
      <c r="A3293" s="116"/>
      <c r="B3293" s="116"/>
      <c r="C3293" s="116"/>
      <c r="D3293" s="116"/>
    </row>
    <row r="3294" spans="1:4">
      <c r="A3294" s="116"/>
      <c r="B3294" s="116"/>
      <c r="C3294" s="116"/>
      <c r="D3294" s="116"/>
    </row>
    <row r="3295" spans="1:4">
      <c r="A3295" s="116"/>
      <c r="B3295" s="116"/>
      <c r="C3295" s="116"/>
      <c r="D3295" s="116"/>
    </row>
    <row r="3296" spans="1:4">
      <c r="A3296" s="116"/>
      <c r="B3296" s="116"/>
      <c r="C3296" s="116"/>
      <c r="D3296" s="116"/>
    </row>
    <row r="3297" spans="1:4">
      <c r="A3297" s="116"/>
      <c r="B3297" s="116"/>
      <c r="C3297" s="116"/>
      <c r="D3297" s="116"/>
    </row>
    <row r="3298" spans="1:4">
      <c r="A3298" s="116"/>
      <c r="B3298" s="116"/>
      <c r="C3298" s="116"/>
      <c r="D3298" s="116"/>
    </row>
    <row r="3299" spans="1:4">
      <c r="A3299" s="116"/>
      <c r="B3299" s="116"/>
      <c r="C3299" s="116"/>
      <c r="D3299" s="116"/>
    </row>
    <row r="3300" spans="1:4">
      <c r="A3300" s="116"/>
      <c r="B3300" s="116"/>
      <c r="C3300" s="116"/>
      <c r="D3300" s="116"/>
    </row>
    <row r="3301" spans="1:4">
      <c r="A3301" s="116"/>
      <c r="B3301" s="116"/>
      <c r="C3301" s="116"/>
      <c r="D3301" s="116"/>
    </row>
    <row r="3302" spans="1:4">
      <c r="A3302" s="116"/>
      <c r="B3302" s="116"/>
      <c r="C3302" s="116"/>
      <c r="D3302" s="116"/>
    </row>
    <row r="3303" spans="1:4">
      <c r="A3303" s="116"/>
      <c r="B3303" s="116"/>
      <c r="C3303" s="116"/>
      <c r="D3303" s="116"/>
    </row>
    <row r="3304" spans="1:4">
      <c r="A3304" s="116"/>
      <c r="B3304" s="116"/>
      <c r="C3304" s="116"/>
      <c r="D3304" s="116"/>
    </row>
    <row r="3305" spans="1:4">
      <c r="A3305" s="116"/>
      <c r="B3305" s="116"/>
      <c r="C3305" s="116"/>
      <c r="D3305" s="116"/>
    </row>
    <row r="3306" spans="1:4">
      <c r="A3306" s="116"/>
      <c r="B3306" s="116"/>
      <c r="C3306" s="116"/>
      <c r="D3306" s="116"/>
    </row>
    <row r="3307" spans="1:4">
      <c r="A3307" s="116"/>
      <c r="B3307" s="116"/>
      <c r="C3307" s="116"/>
      <c r="D3307" s="116"/>
    </row>
    <row r="3308" spans="1:4">
      <c r="A3308" s="116"/>
      <c r="B3308" s="116"/>
      <c r="C3308" s="116"/>
      <c r="D3308" s="116"/>
    </row>
    <row r="3309" spans="1:4">
      <c r="A3309" s="116"/>
      <c r="B3309" s="116"/>
      <c r="C3309" s="116"/>
      <c r="D3309" s="116"/>
    </row>
    <row r="3310" spans="1:4">
      <c r="A3310" s="116"/>
      <c r="B3310" s="116"/>
      <c r="C3310" s="116"/>
      <c r="D3310" s="116"/>
    </row>
    <row r="3311" spans="1:4">
      <c r="A3311" s="116"/>
      <c r="B3311" s="116"/>
      <c r="C3311" s="116"/>
      <c r="D3311" s="116"/>
    </row>
    <row r="3312" spans="1:4">
      <c r="A3312" s="116"/>
      <c r="B3312" s="116"/>
      <c r="C3312" s="116"/>
      <c r="D3312" s="116"/>
    </row>
    <row r="3313" spans="1:4">
      <c r="A3313" s="116"/>
      <c r="B3313" s="116"/>
      <c r="C3313" s="116"/>
      <c r="D3313" s="116"/>
    </row>
    <row r="3314" spans="1:4">
      <c r="A3314" s="116"/>
      <c r="B3314" s="116"/>
      <c r="C3314" s="116"/>
      <c r="D3314" s="116"/>
    </row>
    <row r="3315" spans="1:4">
      <c r="A3315" s="116"/>
      <c r="B3315" s="116"/>
      <c r="C3315" s="116"/>
      <c r="D3315" s="116"/>
    </row>
    <row r="3316" spans="1:4">
      <c r="A3316" s="116"/>
      <c r="B3316" s="116"/>
      <c r="C3316" s="116"/>
      <c r="D3316" s="116"/>
    </row>
    <row r="3317" spans="1:4">
      <c r="A3317" s="116"/>
      <c r="B3317" s="116"/>
      <c r="C3317" s="116"/>
      <c r="D3317" s="116"/>
    </row>
    <row r="3318" spans="1:4">
      <c r="A3318" s="116"/>
      <c r="B3318" s="116"/>
      <c r="C3318" s="116"/>
      <c r="D3318" s="116"/>
    </row>
    <row r="3319" spans="1:4">
      <c r="A3319" s="116"/>
      <c r="B3319" s="116"/>
      <c r="C3319" s="116"/>
      <c r="D3319" s="116"/>
    </row>
    <row r="3320" spans="1:4">
      <c r="A3320" s="116"/>
      <c r="B3320" s="116"/>
      <c r="C3320" s="116"/>
      <c r="D3320" s="116"/>
    </row>
    <row r="3321" spans="1:4">
      <c r="A3321" s="116"/>
      <c r="B3321" s="116"/>
      <c r="C3321" s="116"/>
      <c r="D3321" s="116"/>
    </row>
    <row r="3322" spans="1:4">
      <c r="A3322" s="116"/>
      <c r="B3322" s="116"/>
      <c r="C3322" s="116"/>
      <c r="D3322" s="116"/>
    </row>
    <row r="3323" spans="1:4">
      <c r="A3323" s="116"/>
      <c r="B3323" s="116"/>
      <c r="C3323" s="116"/>
      <c r="D3323" s="116"/>
    </row>
    <row r="3324" spans="1:4">
      <c r="A3324" s="116"/>
      <c r="B3324" s="116"/>
      <c r="C3324" s="116"/>
      <c r="D3324" s="116"/>
    </row>
    <row r="3325" spans="1:4">
      <c r="A3325" s="116"/>
      <c r="B3325" s="116"/>
      <c r="C3325" s="116"/>
      <c r="D3325" s="116"/>
    </row>
    <row r="3326" spans="1:4">
      <c r="A3326" s="116"/>
      <c r="B3326" s="116"/>
      <c r="C3326" s="116"/>
      <c r="D3326" s="116"/>
    </row>
    <row r="3327" spans="1:4">
      <c r="A3327" s="116"/>
      <c r="B3327" s="116"/>
      <c r="C3327" s="116"/>
      <c r="D3327" s="116"/>
    </row>
    <row r="3328" spans="1:4">
      <c r="A3328" s="116"/>
      <c r="B3328" s="116"/>
      <c r="C3328" s="116"/>
      <c r="D3328" s="116"/>
    </row>
    <row r="3329" spans="1:4">
      <c r="A3329" s="116"/>
      <c r="B3329" s="116"/>
      <c r="C3329" s="116"/>
      <c r="D3329" s="116"/>
    </row>
    <row r="3330" spans="1:4">
      <c r="A3330" s="116"/>
      <c r="B3330" s="116"/>
      <c r="C3330" s="116"/>
      <c r="D3330" s="116"/>
    </row>
    <row r="3331" spans="1:4">
      <c r="A3331" s="116"/>
      <c r="B3331" s="116"/>
      <c r="C3331" s="116"/>
      <c r="D3331" s="116"/>
    </row>
    <row r="3332" spans="1:4">
      <c r="A3332" s="116"/>
      <c r="B3332" s="116"/>
      <c r="C3332" s="116"/>
      <c r="D3332" s="116"/>
    </row>
    <row r="3333" spans="1:4">
      <c r="A3333" s="116"/>
      <c r="B3333" s="116"/>
      <c r="C3333" s="116"/>
      <c r="D3333" s="116"/>
    </row>
    <row r="3334" spans="1:4">
      <c r="A3334" s="116"/>
      <c r="B3334" s="116"/>
      <c r="C3334" s="116"/>
      <c r="D3334" s="116"/>
    </row>
    <row r="3335" spans="1:4">
      <c r="A3335" s="116"/>
      <c r="B3335" s="116"/>
      <c r="C3335" s="116"/>
      <c r="D3335" s="116"/>
    </row>
    <row r="3336" spans="1:4">
      <c r="A3336" s="116"/>
      <c r="B3336" s="116"/>
      <c r="C3336" s="116"/>
      <c r="D3336" s="116"/>
    </row>
    <row r="3337" spans="1:4">
      <c r="A3337" s="116"/>
      <c r="B3337" s="116"/>
      <c r="C3337" s="116"/>
      <c r="D3337" s="116"/>
    </row>
    <row r="3338" spans="1:4">
      <c r="A3338" s="116"/>
      <c r="B3338" s="116"/>
      <c r="C3338" s="116"/>
      <c r="D3338" s="116"/>
    </row>
    <row r="3339" spans="1:4">
      <c r="A3339" s="116"/>
      <c r="B3339" s="116"/>
      <c r="C3339" s="116"/>
      <c r="D3339" s="116"/>
    </row>
    <row r="3340" spans="1:4">
      <c r="A3340" s="116"/>
      <c r="B3340" s="116"/>
      <c r="C3340" s="116"/>
      <c r="D3340" s="116"/>
    </row>
    <row r="3341" spans="1:4">
      <c r="A3341" s="116"/>
      <c r="B3341" s="116"/>
      <c r="C3341" s="116"/>
      <c r="D3341" s="116"/>
    </row>
    <row r="3342" spans="1:4">
      <c r="A3342" s="116"/>
      <c r="B3342" s="116"/>
      <c r="C3342" s="116"/>
      <c r="D3342" s="116"/>
    </row>
    <row r="3343" spans="1:4">
      <c r="A3343" s="116"/>
      <c r="B3343" s="116"/>
      <c r="C3343" s="116"/>
      <c r="D3343" s="116"/>
    </row>
    <row r="3344" spans="1:4">
      <c r="A3344" s="116"/>
      <c r="B3344" s="116"/>
      <c r="C3344" s="116"/>
      <c r="D3344" s="116"/>
    </row>
    <row r="3345" spans="1:4">
      <c r="A3345" s="116"/>
      <c r="B3345" s="116"/>
      <c r="C3345" s="116"/>
      <c r="D3345" s="116"/>
    </row>
    <row r="3346" spans="1:4">
      <c r="A3346" s="116"/>
      <c r="B3346" s="116"/>
      <c r="C3346" s="116"/>
      <c r="D3346" s="116"/>
    </row>
    <row r="3347" spans="1:4">
      <c r="A3347" s="116"/>
      <c r="B3347" s="116"/>
      <c r="C3347" s="116"/>
      <c r="D3347" s="116"/>
    </row>
    <row r="3348" spans="1:4">
      <c r="A3348" s="116"/>
      <c r="B3348" s="116"/>
      <c r="C3348" s="116"/>
      <c r="D3348" s="116"/>
    </row>
    <row r="3349" spans="1:4">
      <c r="A3349" s="116"/>
      <c r="B3349" s="116"/>
      <c r="C3349" s="116"/>
      <c r="D3349" s="116"/>
    </row>
    <row r="3350" spans="1:4">
      <c r="A3350" s="116"/>
      <c r="B3350" s="116"/>
      <c r="C3350" s="116"/>
      <c r="D3350" s="116"/>
    </row>
    <row r="3351" spans="1:4">
      <c r="A3351" s="116"/>
      <c r="B3351" s="116"/>
      <c r="C3351" s="116"/>
      <c r="D3351" s="116"/>
    </row>
    <row r="3352" spans="1:4">
      <c r="A3352" s="116"/>
      <c r="B3352" s="116"/>
      <c r="C3352" s="116"/>
      <c r="D3352" s="116"/>
    </row>
    <row r="3353" spans="1:4">
      <c r="A3353" s="116"/>
      <c r="B3353" s="116"/>
      <c r="C3353" s="116"/>
      <c r="D3353" s="116"/>
    </row>
    <row r="3354" spans="1:4">
      <c r="A3354" s="116"/>
      <c r="B3354" s="116"/>
      <c r="C3354" s="116"/>
      <c r="D3354" s="116"/>
    </row>
    <row r="3355" spans="1:4">
      <c r="A3355" s="116"/>
      <c r="B3355" s="116"/>
      <c r="C3355" s="116"/>
      <c r="D3355" s="116"/>
    </row>
    <row r="3356" spans="1:4">
      <c r="A3356" s="116"/>
      <c r="B3356" s="116"/>
      <c r="C3356" s="116"/>
      <c r="D3356" s="116"/>
    </row>
    <row r="3357" spans="1:4">
      <c r="A3357" s="116"/>
      <c r="B3357" s="116"/>
      <c r="C3357" s="116"/>
      <c r="D3357" s="116"/>
    </row>
    <row r="3358" spans="1:4">
      <c r="A3358" s="116"/>
      <c r="B3358" s="116"/>
      <c r="C3358" s="116"/>
      <c r="D3358" s="116"/>
    </row>
    <row r="3359" spans="1:4">
      <c r="A3359" s="116"/>
      <c r="B3359" s="116"/>
      <c r="C3359" s="116"/>
      <c r="D3359" s="116"/>
    </row>
    <row r="3360" spans="1:4">
      <c r="A3360" s="116"/>
      <c r="B3360" s="116"/>
      <c r="C3360" s="116"/>
      <c r="D3360" s="116"/>
    </row>
    <row r="3361" spans="1:4">
      <c r="A3361" s="116"/>
      <c r="B3361" s="116"/>
      <c r="C3361" s="116"/>
      <c r="D3361" s="116"/>
    </row>
    <row r="3362" spans="1:4">
      <c r="A3362" s="116"/>
      <c r="B3362" s="116"/>
      <c r="C3362" s="116"/>
      <c r="D3362" s="116"/>
    </row>
    <row r="3363" spans="1:4">
      <c r="A3363" s="116"/>
      <c r="B3363" s="116"/>
      <c r="C3363" s="116"/>
      <c r="D3363" s="116"/>
    </row>
    <row r="3364" spans="1:4">
      <c r="A3364" s="116"/>
      <c r="B3364" s="116"/>
      <c r="C3364" s="116"/>
      <c r="D3364" s="116"/>
    </row>
    <row r="3365" spans="1:4">
      <c r="A3365" s="116"/>
      <c r="B3365" s="116"/>
      <c r="C3365" s="116"/>
      <c r="D3365" s="116"/>
    </row>
    <row r="3366" spans="1:4">
      <c r="A3366" s="116"/>
      <c r="B3366" s="116"/>
      <c r="C3366" s="116"/>
      <c r="D3366" s="116"/>
    </row>
    <row r="3367" spans="1:4">
      <c r="A3367" s="116"/>
      <c r="B3367" s="116"/>
      <c r="C3367" s="116"/>
      <c r="D3367" s="116"/>
    </row>
    <row r="3368" spans="1:4">
      <c r="A3368" s="116"/>
      <c r="B3368" s="116"/>
      <c r="C3368" s="116"/>
      <c r="D3368" s="116"/>
    </row>
    <row r="3369" spans="1:4">
      <c r="A3369" s="116"/>
      <c r="B3369" s="116"/>
      <c r="C3369" s="116"/>
      <c r="D3369" s="116"/>
    </row>
    <row r="3370" spans="1:4">
      <c r="A3370" s="116"/>
      <c r="B3370" s="116"/>
      <c r="C3370" s="116"/>
      <c r="D3370" s="116"/>
    </row>
    <row r="3371" spans="1:4">
      <c r="A3371" s="116"/>
      <c r="B3371" s="116"/>
      <c r="C3371" s="116"/>
      <c r="D3371" s="116"/>
    </row>
    <row r="3372" spans="1:4">
      <c r="A3372" s="116"/>
      <c r="B3372" s="116"/>
      <c r="C3372" s="116"/>
      <c r="D3372" s="116"/>
    </row>
    <row r="3373" spans="1:4">
      <c r="A3373" s="116"/>
      <c r="B3373" s="116"/>
      <c r="C3373" s="116"/>
      <c r="D3373" s="116"/>
    </row>
    <row r="3374" spans="1:4">
      <c r="A3374" s="116"/>
      <c r="B3374" s="116"/>
      <c r="C3374" s="116"/>
      <c r="D3374" s="116"/>
    </row>
    <row r="3375" spans="1:4">
      <c r="A3375" s="116"/>
      <c r="B3375" s="116"/>
      <c r="C3375" s="116"/>
      <c r="D3375" s="116"/>
    </row>
    <row r="3376" spans="1:4">
      <c r="A3376" s="116"/>
      <c r="B3376" s="116"/>
      <c r="C3376" s="116"/>
      <c r="D3376" s="116"/>
    </row>
    <row r="3377" spans="1:4">
      <c r="A3377" s="116"/>
      <c r="B3377" s="116"/>
      <c r="C3377" s="116"/>
      <c r="D3377" s="116"/>
    </row>
    <row r="3378" spans="1:4">
      <c r="A3378" s="116"/>
      <c r="B3378" s="116"/>
      <c r="C3378" s="116"/>
      <c r="D3378" s="116"/>
    </row>
    <row r="3379" spans="1:4">
      <c r="A3379" s="116"/>
      <c r="B3379" s="116"/>
      <c r="C3379" s="116"/>
      <c r="D3379" s="116"/>
    </row>
    <row r="3380" spans="1:4">
      <c r="A3380" s="116"/>
      <c r="B3380" s="116"/>
      <c r="C3380" s="116"/>
      <c r="D3380" s="116"/>
    </row>
    <row r="3381" spans="1:4">
      <c r="A3381" s="116"/>
      <c r="B3381" s="116"/>
      <c r="C3381" s="116"/>
      <c r="D3381" s="116"/>
    </row>
    <row r="3382" spans="1:4">
      <c r="A3382" s="116"/>
      <c r="B3382" s="116"/>
      <c r="C3382" s="116"/>
      <c r="D3382" s="116"/>
    </row>
    <row r="3383" spans="1:4">
      <c r="A3383" s="116"/>
      <c r="B3383" s="116"/>
      <c r="C3383" s="116"/>
      <c r="D3383" s="116"/>
    </row>
    <row r="3384" spans="1:4">
      <c r="A3384" s="116"/>
      <c r="B3384" s="116"/>
      <c r="C3384" s="116"/>
      <c r="D3384" s="116"/>
    </row>
    <row r="3385" spans="1:4">
      <c r="A3385" s="116"/>
      <c r="B3385" s="116"/>
      <c r="C3385" s="116"/>
      <c r="D3385" s="116"/>
    </row>
    <row r="3386" spans="1:4">
      <c r="A3386" s="116"/>
      <c r="B3386" s="116"/>
      <c r="C3386" s="116"/>
      <c r="D3386" s="116"/>
    </row>
    <row r="3387" spans="1:4">
      <c r="A3387" s="116"/>
      <c r="B3387" s="116"/>
      <c r="C3387" s="116"/>
      <c r="D3387" s="116"/>
    </row>
    <row r="3388" spans="1:4">
      <c r="A3388" s="116"/>
      <c r="B3388" s="116"/>
      <c r="C3388" s="116"/>
      <c r="D3388" s="116"/>
    </row>
    <row r="3389" spans="1:4">
      <c r="A3389" s="116"/>
      <c r="B3389" s="116"/>
      <c r="C3389" s="116"/>
      <c r="D3389" s="116"/>
    </row>
    <row r="3390" spans="1:4">
      <c r="A3390" s="116"/>
      <c r="B3390" s="116"/>
      <c r="C3390" s="116"/>
      <c r="D3390" s="116"/>
    </row>
    <row r="3391" spans="1:4">
      <c r="A3391" s="116"/>
      <c r="B3391" s="116"/>
      <c r="C3391" s="116"/>
      <c r="D3391" s="116"/>
    </row>
    <row r="3392" spans="1:4">
      <c r="A3392" s="116"/>
      <c r="B3392" s="116"/>
      <c r="C3392" s="116"/>
      <c r="D3392" s="116"/>
    </row>
    <row r="3393" spans="1:4">
      <c r="A3393" s="116"/>
      <c r="B3393" s="116"/>
      <c r="C3393" s="116"/>
      <c r="D3393" s="116"/>
    </row>
    <row r="3394" spans="1:4">
      <c r="A3394" s="116"/>
      <c r="B3394" s="116"/>
      <c r="C3394" s="116"/>
      <c r="D3394" s="116"/>
    </row>
    <row r="3395" spans="1:4">
      <c r="A3395" s="116"/>
      <c r="B3395" s="116"/>
      <c r="C3395" s="116"/>
      <c r="D3395" s="116"/>
    </row>
    <row r="3396" spans="1:4">
      <c r="A3396" s="116"/>
      <c r="B3396" s="116"/>
      <c r="C3396" s="116"/>
      <c r="D3396" s="116"/>
    </row>
    <row r="3397" spans="1:4">
      <c r="A3397" s="116"/>
      <c r="B3397" s="116"/>
      <c r="C3397" s="116"/>
      <c r="D3397" s="116"/>
    </row>
    <row r="3398" spans="1:4">
      <c r="A3398" s="116"/>
      <c r="B3398" s="116"/>
      <c r="C3398" s="116"/>
      <c r="D3398" s="116"/>
    </row>
    <row r="3399" spans="1:4">
      <c r="A3399" s="116"/>
      <c r="B3399" s="116"/>
      <c r="C3399" s="116"/>
      <c r="D3399" s="116"/>
    </row>
    <row r="3400" spans="1:4">
      <c r="A3400" s="116"/>
      <c r="B3400" s="116"/>
      <c r="C3400" s="116"/>
      <c r="D3400" s="116"/>
    </row>
    <row r="3401" spans="1:4">
      <c r="A3401" s="116"/>
      <c r="B3401" s="116"/>
      <c r="C3401" s="116"/>
      <c r="D3401" s="116"/>
    </row>
    <row r="3402" spans="1:4">
      <c r="A3402" s="116"/>
      <c r="B3402" s="116"/>
      <c r="C3402" s="116"/>
      <c r="D3402" s="116"/>
    </row>
    <row r="3403" spans="1:4">
      <c r="A3403" s="116"/>
      <c r="B3403" s="116"/>
      <c r="C3403" s="116"/>
      <c r="D3403" s="116"/>
    </row>
    <row r="3404" spans="1:4">
      <c r="A3404" s="116"/>
      <c r="B3404" s="116"/>
      <c r="C3404" s="116"/>
      <c r="D3404" s="116"/>
    </row>
    <row r="3405" spans="1:4">
      <c r="A3405" s="116"/>
      <c r="B3405" s="116"/>
      <c r="C3405" s="116"/>
      <c r="D3405" s="116"/>
    </row>
    <row r="3406" spans="1:4">
      <c r="A3406" s="116"/>
      <c r="B3406" s="116"/>
      <c r="C3406" s="116"/>
      <c r="D3406" s="116"/>
    </row>
    <row r="3407" spans="1:4">
      <c r="A3407" s="116"/>
      <c r="B3407" s="116"/>
      <c r="C3407" s="116"/>
      <c r="D3407" s="116"/>
    </row>
    <row r="3408" spans="1:4">
      <c r="A3408" s="116"/>
      <c r="B3408" s="116"/>
      <c r="C3408" s="116"/>
      <c r="D3408" s="116"/>
    </row>
    <row r="3409" spans="1:4">
      <c r="A3409" s="116"/>
      <c r="B3409" s="116"/>
      <c r="C3409" s="116"/>
      <c r="D3409" s="116"/>
    </row>
    <row r="3410" spans="1:4">
      <c r="A3410" s="116"/>
      <c r="B3410" s="116"/>
      <c r="C3410" s="116"/>
      <c r="D3410" s="116"/>
    </row>
    <row r="3411" spans="1:4">
      <c r="A3411" s="116"/>
      <c r="B3411" s="116"/>
      <c r="C3411" s="116"/>
      <c r="D3411" s="116"/>
    </row>
    <row r="3412" spans="1:4">
      <c r="A3412" s="116"/>
      <c r="B3412" s="116"/>
      <c r="C3412" s="116"/>
      <c r="D3412" s="116"/>
    </row>
    <row r="3413" spans="1:4">
      <c r="A3413" s="116"/>
      <c r="B3413" s="116"/>
      <c r="C3413" s="116"/>
      <c r="D3413" s="116"/>
    </row>
    <row r="3414" spans="1:4">
      <c r="A3414" s="116"/>
      <c r="B3414" s="116"/>
      <c r="C3414" s="116"/>
      <c r="D3414" s="116"/>
    </row>
    <row r="3415" spans="1:4">
      <c r="A3415" s="116"/>
      <c r="B3415" s="116"/>
      <c r="C3415" s="116"/>
      <c r="D3415" s="116"/>
    </row>
    <row r="3416" spans="1:4">
      <c r="A3416" s="116"/>
      <c r="B3416" s="116"/>
      <c r="C3416" s="116"/>
      <c r="D3416" s="116"/>
    </row>
    <row r="3417" spans="1:4">
      <c r="A3417" s="116"/>
      <c r="B3417" s="116"/>
      <c r="C3417" s="116"/>
      <c r="D3417" s="116"/>
    </row>
    <row r="3418" spans="1:4">
      <c r="A3418" s="116"/>
      <c r="B3418" s="116"/>
      <c r="C3418" s="116"/>
      <c r="D3418" s="116"/>
    </row>
    <row r="3419" spans="1:4">
      <c r="A3419" s="116"/>
      <c r="B3419" s="116"/>
      <c r="C3419" s="116"/>
      <c r="D3419" s="116"/>
    </row>
    <row r="3420" spans="1:4">
      <c r="A3420" s="116"/>
      <c r="B3420" s="116"/>
      <c r="C3420" s="116"/>
      <c r="D3420" s="116"/>
    </row>
    <row r="3421" spans="1:4">
      <c r="A3421" s="116"/>
      <c r="B3421" s="116"/>
      <c r="C3421" s="116"/>
      <c r="D3421" s="116"/>
    </row>
    <row r="3422" spans="1:4">
      <c r="A3422" s="116"/>
      <c r="B3422" s="116"/>
      <c r="C3422" s="116"/>
      <c r="D3422" s="116"/>
    </row>
    <row r="3423" spans="1:4">
      <c r="A3423" s="116"/>
      <c r="B3423" s="116"/>
      <c r="C3423" s="116"/>
      <c r="D3423" s="116"/>
    </row>
    <row r="3424" spans="1:4">
      <c r="A3424" s="116"/>
      <c r="B3424" s="116"/>
      <c r="C3424" s="116"/>
      <c r="D3424" s="116"/>
    </row>
    <row r="3425" spans="1:4">
      <c r="A3425" s="116"/>
      <c r="B3425" s="116"/>
      <c r="C3425" s="116"/>
      <c r="D3425" s="116"/>
    </row>
    <row r="3426" spans="1:4">
      <c r="A3426" s="116"/>
      <c r="B3426" s="116"/>
      <c r="C3426" s="116"/>
      <c r="D3426" s="116"/>
    </row>
    <row r="3427" spans="1:4">
      <c r="A3427" s="116"/>
      <c r="B3427" s="116"/>
      <c r="C3427" s="116"/>
      <c r="D3427" s="116"/>
    </row>
    <row r="3428" spans="1:4">
      <c r="A3428" s="116"/>
      <c r="B3428" s="116"/>
      <c r="C3428" s="116"/>
      <c r="D3428" s="116"/>
    </row>
    <row r="3429" spans="1:4">
      <c r="A3429" s="116"/>
      <c r="B3429" s="116"/>
      <c r="C3429" s="116"/>
      <c r="D3429" s="116"/>
    </row>
    <row r="3430" spans="1:4">
      <c r="A3430" s="116"/>
      <c r="B3430" s="116"/>
      <c r="C3430" s="116"/>
      <c r="D3430" s="116"/>
    </row>
    <row r="3431" spans="1:4">
      <c r="A3431" s="116"/>
      <c r="B3431" s="116"/>
      <c r="C3431" s="116"/>
      <c r="D3431" s="116"/>
    </row>
    <row r="3432" spans="1:4">
      <c r="A3432" s="116"/>
      <c r="B3432" s="116"/>
      <c r="C3432" s="116"/>
      <c r="D3432" s="116"/>
    </row>
    <row r="3433" spans="1:4">
      <c r="A3433" s="116"/>
      <c r="B3433" s="116"/>
      <c r="C3433" s="116"/>
      <c r="D3433" s="116"/>
    </row>
    <row r="3434" spans="1:4">
      <c r="A3434" s="116"/>
      <c r="B3434" s="116"/>
      <c r="C3434" s="116"/>
      <c r="D3434" s="116"/>
    </row>
    <row r="3435" spans="1:4">
      <c r="A3435" s="116"/>
      <c r="B3435" s="116"/>
      <c r="C3435" s="116"/>
      <c r="D3435" s="116"/>
    </row>
    <row r="3436" spans="1:4">
      <c r="A3436" s="116"/>
      <c r="B3436" s="116"/>
      <c r="C3436" s="116"/>
      <c r="D3436" s="116"/>
    </row>
    <row r="3437" spans="1:4">
      <c r="A3437" s="116"/>
      <c r="B3437" s="116"/>
      <c r="C3437" s="116"/>
      <c r="D3437" s="116"/>
    </row>
    <row r="3438" spans="1:4">
      <c r="A3438" s="116"/>
      <c r="B3438" s="116"/>
      <c r="C3438" s="116"/>
      <c r="D3438" s="116"/>
    </row>
    <row r="3439" spans="1:4">
      <c r="A3439" s="116"/>
      <c r="B3439" s="116"/>
      <c r="C3439" s="116"/>
      <c r="D3439" s="116"/>
    </row>
    <row r="3440" spans="1:4">
      <c r="A3440" s="116"/>
      <c r="B3440" s="116"/>
      <c r="C3440" s="116"/>
      <c r="D3440" s="116"/>
    </row>
    <row r="3441" spans="1:4">
      <c r="A3441" s="116"/>
      <c r="B3441" s="116"/>
      <c r="C3441" s="116"/>
      <c r="D3441" s="116"/>
    </row>
    <row r="3442" spans="1:4">
      <c r="A3442" s="116"/>
      <c r="B3442" s="116"/>
      <c r="C3442" s="116"/>
      <c r="D3442" s="116"/>
    </row>
    <row r="3443" spans="1:4">
      <c r="A3443" s="116"/>
      <c r="B3443" s="116"/>
      <c r="C3443" s="116"/>
      <c r="D3443" s="116"/>
    </row>
    <row r="3444" spans="1:4">
      <c r="A3444" s="116"/>
      <c r="B3444" s="116"/>
      <c r="C3444" s="116"/>
      <c r="D3444" s="116"/>
    </row>
    <row r="3445" spans="1:4">
      <c r="A3445" s="116"/>
      <c r="B3445" s="116"/>
      <c r="C3445" s="116"/>
      <c r="D3445" s="116"/>
    </row>
    <row r="3446" spans="1:4">
      <c r="A3446" s="116"/>
      <c r="B3446" s="116"/>
      <c r="C3446" s="116"/>
      <c r="D3446" s="116"/>
    </row>
    <row r="3447" spans="1:4">
      <c r="A3447" s="116"/>
      <c r="B3447" s="116"/>
      <c r="C3447" s="116"/>
      <c r="D3447" s="116"/>
    </row>
    <row r="3448" spans="1:4">
      <c r="A3448" s="116"/>
      <c r="B3448" s="116"/>
      <c r="C3448" s="116"/>
      <c r="D3448" s="116"/>
    </row>
    <row r="3449" spans="1:4">
      <c r="A3449" s="116"/>
      <c r="B3449" s="116"/>
      <c r="C3449" s="116"/>
      <c r="D3449" s="116"/>
    </row>
    <row r="3450" spans="1:4">
      <c r="A3450" s="116"/>
      <c r="B3450" s="116"/>
      <c r="C3450" s="116"/>
      <c r="D3450" s="116"/>
    </row>
    <row r="3451" spans="1:4">
      <c r="A3451" s="116"/>
      <c r="B3451" s="116"/>
      <c r="C3451" s="116"/>
      <c r="D3451" s="116"/>
    </row>
    <row r="3452" spans="1:4">
      <c r="A3452" s="116"/>
      <c r="B3452" s="116"/>
      <c r="C3452" s="116"/>
      <c r="D3452" s="116"/>
    </row>
    <row r="3453" spans="1:4">
      <c r="A3453" s="116"/>
      <c r="B3453" s="116"/>
      <c r="C3453" s="116"/>
      <c r="D3453" s="116"/>
    </row>
    <row r="3454" spans="1:4">
      <c r="A3454" s="116"/>
      <c r="B3454" s="116"/>
      <c r="C3454" s="116"/>
      <c r="D3454" s="116"/>
    </row>
    <row r="3455" spans="1:4">
      <c r="A3455" s="116"/>
      <c r="B3455" s="116"/>
      <c r="C3455" s="116"/>
      <c r="D3455" s="116"/>
    </row>
    <row r="3456" spans="1:4">
      <c r="A3456" s="116"/>
      <c r="B3456" s="116"/>
      <c r="C3456" s="116"/>
      <c r="D3456" s="116"/>
    </row>
    <row r="3457" spans="1:4">
      <c r="A3457" s="116"/>
      <c r="B3457" s="116"/>
      <c r="C3457" s="116"/>
      <c r="D3457" s="116"/>
    </row>
    <row r="3458" spans="1:4">
      <c r="A3458" s="116"/>
      <c r="B3458" s="116"/>
      <c r="C3458" s="116"/>
      <c r="D3458" s="116"/>
    </row>
    <row r="3459" spans="1:4">
      <c r="A3459" s="116"/>
      <c r="B3459" s="116"/>
      <c r="C3459" s="116"/>
      <c r="D3459" s="116"/>
    </row>
    <row r="3460" spans="1:4">
      <c r="A3460" s="116"/>
      <c r="B3460" s="116"/>
      <c r="C3460" s="116"/>
      <c r="D3460" s="116"/>
    </row>
    <row r="3461" spans="1:4">
      <c r="A3461" s="116"/>
      <c r="B3461" s="116"/>
      <c r="C3461" s="116"/>
      <c r="D3461" s="116"/>
    </row>
    <row r="3462" spans="1:4">
      <c r="A3462" s="116"/>
      <c r="B3462" s="116"/>
      <c r="C3462" s="116"/>
      <c r="D3462" s="116"/>
    </row>
    <row r="3463" spans="1:4">
      <c r="A3463" s="116"/>
      <c r="B3463" s="116"/>
      <c r="C3463" s="116"/>
      <c r="D3463" s="116"/>
    </row>
    <row r="3464" spans="1:4">
      <c r="A3464" s="116"/>
      <c r="B3464" s="116"/>
      <c r="C3464" s="116"/>
      <c r="D3464" s="116"/>
    </row>
    <row r="3465" spans="1:4">
      <c r="A3465" s="116"/>
      <c r="B3465" s="116"/>
      <c r="C3465" s="116"/>
      <c r="D3465" s="116"/>
    </row>
    <row r="3466" spans="1:4">
      <c r="A3466" s="116"/>
      <c r="B3466" s="116"/>
      <c r="C3466" s="116"/>
      <c r="D3466" s="116"/>
    </row>
    <row r="3467" spans="1:4">
      <c r="A3467" s="116"/>
      <c r="B3467" s="116"/>
      <c r="C3467" s="116"/>
      <c r="D3467" s="116"/>
    </row>
    <row r="3468" spans="1:4">
      <c r="A3468" s="116"/>
      <c r="B3468" s="116"/>
      <c r="C3468" s="116"/>
      <c r="D3468" s="116"/>
    </row>
    <row r="3469" spans="1:4">
      <c r="A3469" s="116"/>
      <c r="B3469" s="116"/>
      <c r="C3469" s="116"/>
      <c r="D3469" s="116"/>
    </row>
    <row r="3470" spans="1:4">
      <c r="A3470" s="116"/>
      <c r="B3470" s="116"/>
      <c r="C3470" s="116"/>
      <c r="D3470" s="116"/>
    </row>
    <row r="3471" spans="1:4">
      <c r="A3471" s="116"/>
      <c r="B3471" s="116"/>
      <c r="C3471" s="116"/>
      <c r="D3471" s="116"/>
    </row>
    <row r="3472" spans="1:4">
      <c r="A3472" s="116"/>
      <c r="B3472" s="116"/>
      <c r="C3472" s="116"/>
      <c r="D3472" s="116"/>
    </row>
    <row r="3473" spans="1:4">
      <c r="A3473" s="116"/>
      <c r="B3473" s="116"/>
      <c r="C3473" s="116"/>
      <c r="D3473" s="116"/>
    </row>
    <row r="3474" spans="1:4">
      <c r="A3474" s="116"/>
      <c r="B3474" s="116"/>
      <c r="C3474" s="116"/>
      <c r="D3474" s="116"/>
    </row>
    <row r="3475" spans="1:4">
      <c r="A3475" s="116"/>
      <c r="B3475" s="116"/>
      <c r="C3475" s="116"/>
      <c r="D3475" s="116"/>
    </row>
    <row r="3476" spans="1:4">
      <c r="A3476" s="116"/>
      <c r="B3476" s="116"/>
      <c r="C3476" s="116"/>
      <c r="D3476" s="116"/>
    </row>
    <row r="3477" spans="1:4">
      <c r="A3477" s="116"/>
      <c r="B3477" s="116"/>
      <c r="C3477" s="116"/>
      <c r="D3477" s="116"/>
    </row>
    <row r="3478" spans="1:4">
      <c r="A3478" s="116"/>
      <c r="B3478" s="116"/>
      <c r="C3478" s="116"/>
      <c r="D3478" s="116"/>
    </row>
    <row r="3479" spans="1:4">
      <c r="A3479" s="116"/>
      <c r="B3479" s="116"/>
      <c r="C3479" s="116"/>
      <c r="D3479" s="116"/>
    </row>
    <row r="3480" spans="1:4">
      <c r="A3480" s="116"/>
      <c r="B3480" s="116"/>
      <c r="C3480" s="116"/>
      <c r="D3480" s="116"/>
    </row>
    <row r="3481" spans="1:4">
      <c r="A3481" s="116"/>
      <c r="B3481" s="116"/>
      <c r="C3481" s="116"/>
      <c r="D3481" s="116"/>
    </row>
    <row r="3482" spans="1:4">
      <c r="A3482" s="116"/>
      <c r="B3482" s="116"/>
      <c r="C3482" s="116"/>
      <c r="D3482" s="116"/>
    </row>
    <row r="3483" spans="1:4">
      <c r="A3483" s="116"/>
      <c r="B3483" s="116"/>
      <c r="C3483" s="116"/>
      <c r="D3483" s="116"/>
    </row>
    <row r="3484" spans="1:4">
      <c r="A3484" s="116"/>
      <c r="B3484" s="116"/>
      <c r="C3484" s="116"/>
      <c r="D3484" s="116"/>
    </row>
    <row r="3485" spans="1:4">
      <c r="A3485" s="116"/>
      <c r="B3485" s="116"/>
      <c r="C3485" s="116"/>
      <c r="D3485" s="116"/>
    </row>
    <row r="3486" spans="1:4">
      <c r="A3486" s="116"/>
      <c r="B3486" s="116"/>
      <c r="C3486" s="116"/>
      <c r="D3486" s="116"/>
    </row>
    <row r="3487" spans="1:4">
      <c r="A3487" s="116"/>
      <c r="B3487" s="116"/>
      <c r="C3487" s="116"/>
      <c r="D3487" s="116"/>
    </row>
    <row r="3488" spans="1:4">
      <c r="A3488" s="116"/>
      <c r="B3488" s="116"/>
      <c r="C3488" s="116"/>
      <c r="D3488" s="116"/>
    </row>
    <row r="3489" spans="1:4">
      <c r="A3489" s="116"/>
      <c r="B3489" s="116"/>
      <c r="C3489" s="116"/>
      <c r="D3489" s="116"/>
    </row>
    <row r="3490" spans="1:4">
      <c r="A3490" s="116"/>
      <c r="B3490" s="116"/>
      <c r="C3490" s="116"/>
      <c r="D3490" s="116"/>
    </row>
    <row r="3491" spans="1:4">
      <c r="A3491" s="116"/>
      <c r="B3491" s="116"/>
      <c r="C3491" s="116"/>
      <c r="D3491" s="116"/>
    </row>
    <row r="3492" spans="1:4">
      <c r="A3492" s="116"/>
      <c r="B3492" s="116"/>
      <c r="C3492" s="116"/>
      <c r="D3492" s="116"/>
    </row>
    <row r="3493" spans="1:4">
      <c r="A3493" s="116"/>
      <c r="B3493" s="116"/>
      <c r="C3493" s="116"/>
      <c r="D3493" s="116"/>
    </row>
    <row r="3494" spans="1:4">
      <c r="A3494" s="116"/>
      <c r="B3494" s="116"/>
      <c r="C3494" s="116"/>
      <c r="D3494" s="116"/>
    </row>
    <row r="3495" spans="1:4">
      <c r="A3495" s="116"/>
      <c r="B3495" s="116"/>
      <c r="C3495" s="116"/>
      <c r="D3495" s="116"/>
    </row>
    <row r="3496" spans="1:4">
      <c r="A3496" s="116"/>
      <c r="B3496" s="116"/>
      <c r="C3496" s="116"/>
      <c r="D3496" s="116"/>
    </row>
    <row r="3497" spans="1:4">
      <c r="A3497" s="116"/>
      <c r="B3497" s="116"/>
      <c r="C3497" s="116"/>
      <c r="D3497" s="116"/>
    </row>
    <row r="3498" spans="1:4">
      <c r="A3498" s="116"/>
      <c r="B3498" s="116"/>
      <c r="C3498" s="116"/>
      <c r="D3498" s="116"/>
    </row>
    <row r="3499" spans="1:4">
      <c r="A3499" s="116"/>
      <c r="B3499" s="116"/>
      <c r="C3499" s="116"/>
      <c r="D3499" s="116"/>
    </row>
    <row r="3500" spans="1:4">
      <c r="A3500" s="116"/>
      <c r="B3500" s="116"/>
      <c r="C3500" s="116"/>
      <c r="D3500" s="116"/>
    </row>
    <row r="3501" spans="1:4">
      <c r="A3501" s="116"/>
      <c r="B3501" s="116"/>
      <c r="C3501" s="116"/>
      <c r="D3501" s="116"/>
    </row>
    <row r="3502" spans="1:4">
      <c r="A3502" s="116"/>
      <c r="B3502" s="116"/>
      <c r="C3502" s="116"/>
      <c r="D3502" s="116"/>
    </row>
    <row r="3503" spans="1:4">
      <c r="A3503" s="116"/>
      <c r="B3503" s="116"/>
      <c r="C3503" s="116"/>
      <c r="D3503" s="116"/>
    </row>
    <row r="3504" spans="1:4">
      <c r="A3504" s="116"/>
      <c r="B3504" s="116"/>
      <c r="C3504" s="116"/>
      <c r="D3504" s="116"/>
    </row>
    <row r="3505" spans="1:4">
      <c r="A3505" s="116"/>
      <c r="B3505" s="116"/>
      <c r="C3505" s="116"/>
      <c r="D3505" s="116"/>
    </row>
    <row r="3506" spans="1:4">
      <c r="A3506" s="116"/>
      <c r="B3506" s="116"/>
      <c r="C3506" s="116"/>
      <c r="D3506" s="116"/>
    </row>
    <row r="3507" spans="1:4">
      <c r="A3507" s="116"/>
      <c r="B3507" s="116"/>
      <c r="C3507" s="116"/>
      <c r="D3507" s="116"/>
    </row>
    <row r="3508" spans="1:4">
      <c r="A3508" s="116"/>
      <c r="B3508" s="116"/>
      <c r="C3508" s="116"/>
      <c r="D3508" s="116"/>
    </row>
    <row r="3509" spans="1:4">
      <c r="A3509" s="116"/>
      <c r="B3509" s="116"/>
      <c r="C3509" s="116"/>
      <c r="D3509" s="116"/>
    </row>
    <row r="3510" spans="1:4">
      <c r="A3510" s="116"/>
      <c r="B3510" s="116"/>
      <c r="C3510" s="116"/>
      <c r="D3510" s="116"/>
    </row>
    <row r="3511" spans="1:4">
      <c r="A3511" s="116"/>
      <c r="B3511" s="116"/>
      <c r="C3511" s="116"/>
      <c r="D3511" s="116"/>
    </row>
    <row r="3512" spans="1:4">
      <c r="A3512" s="116"/>
      <c r="B3512" s="116"/>
      <c r="C3512" s="116"/>
      <c r="D3512" s="116"/>
    </row>
    <row r="3513" spans="1:4">
      <c r="A3513" s="116"/>
      <c r="B3513" s="116"/>
      <c r="C3513" s="116"/>
      <c r="D3513" s="116"/>
    </row>
    <row r="3514" spans="1:4">
      <c r="A3514" s="116"/>
      <c r="B3514" s="116"/>
      <c r="C3514" s="116"/>
      <c r="D3514" s="116"/>
    </row>
    <row r="3515" spans="1:4">
      <c r="A3515" s="116"/>
      <c r="B3515" s="116"/>
      <c r="C3515" s="116"/>
      <c r="D3515" s="116"/>
    </row>
    <row r="3516" spans="1:4">
      <c r="A3516" s="116"/>
      <c r="B3516" s="116"/>
      <c r="C3516" s="116"/>
      <c r="D3516" s="116"/>
    </row>
    <row r="3517" spans="1:4">
      <c r="A3517" s="116"/>
      <c r="B3517" s="116"/>
      <c r="C3517" s="116"/>
      <c r="D3517" s="116"/>
    </row>
    <row r="3518" spans="1:4">
      <c r="A3518" s="116"/>
      <c r="B3518" s="116"/>
      <c r="C3518" s="116"/>
      <c r="D3518" s="116"/>
    </row>
    <row r="3519" spans="1:4">
      <c r="A3519" s="116"/>
      <c r="B3519" s="116"/>
      <c r="C3519" s="116"/>
      <c r="D3519" s="116"/>
    </row>
    <row r="3520" spans="1:4">
      <c r="A3520" s="116"/>
      <c r="B3520" s="116"/>
      <c r="C3520" s="116"/>
      <c r="D3520" s="116"/>
    </row>
    <row r="3521" spans="1:4">
      <c r="A3521" s="116"/>
      <c r="B3521" s="116"/>
      <c r="C3521" s="116"/>
      <c r="D3521" s="116"/>
    </row>
    <row r="3522" spans="1:4">
      <c r="A3522" s="116"/>
      <c r="B3522" s="116"/>
      <c r="C3522" s="116"/>
      <c r="D3522" s="116"/>
    </row>
    <row r="3523" spans="1:4">
      <c r="A3523" s="116"/>
      <c r="B3523" s="116"/>
      <c r="C3523" s="116"/>
      <c r="D3523" s="116"/>
    </row>
    <row r="3524" spans="1:4">
      <c r="A3524" s="116"/>
      <c r="B3524" s="116"/>
      <c r="C3524" s="116"/>
      <c r="D3524" s="116"/>
    </row>
    <row r="3525" spans="1:4">
      <c r="A3525" s="116"/>
      <c r="B3525" s="116"/>
      <c r="C3525" s="116"/>
      <c r="D3525" s="116"/>
    </row>
    <row r="3526" spans="1:4">
      <c r="A3526" s="116"/>
      <c r="B3526" s="116"/>
      <c r="C3526" s="116"/>
      <c r="D3526" s="116"/>
    </row>
    <row r="3527" spans="1:4">
      <c r="A3527" s="116"/>
      <c r="B3527" s="116"/>
      <c r="C3527" s="116"/>
      <c r="D3527" s="116"/>
    </row>
    <row r="3528" spans="1:4">
      <c r="A3528" s="116"/>
      <c r="B3528" s="116"/>
      <c r="C3528" s="116"/>
      <c r="D3528" s="116"/>
    </row>
    <row r="3529" spans="1:4">
      <c r="A3529" s="116"/>
      <c r="B3529" s="116"/>
      <c r="C3529" s="116"/>
      <c r="D3529" s="116"/>
    </row>
    <row r="3530" spans="1:4">
      <c r="A3530" s="116"/>
      <c r="B3530" s="116"/>
      <c r="C3530" s="116"/>
      <c r="D3530" s="116"/>
    </row>
    <row r="3531" spans="1:4">
      <c r="A3531" s="116"/>
      <c r="B3531" s="116"/>
      <c r="C3531" s="116"/>
      <c r="D3531" s="116"/>
    </row>
    <row r="3532" spans="1:4">
      <c r="A3532" s="116"/>
      <c r="B3532" s="116"/>
      <c r="C3532" s="116"/>
      <c r="D3532" s="116"/>
    </row>
    <row r="3533" spans="1:4">
      <c r="A3533" s="116"/>
      <c r="B3533" s="116"/>
      <c r="C3533" s="116"/>
      <c r="D3533" s="116"/>
    </row>
    <row r="3534" spans="1:4">
      <c r="A3534" s="116"/>
      <c r="B3534" s="116"/>
      <c r="C3534" s="116"/>
      <c r="D3534" s="116"/>
    </row>
    <row r="3535" spans="1:4">
      <c r="A3535" s="116"/>
      <c r="B3535" s="116"/>
      <c r="C3535" s="116"/>
      <c r="D3535" s="116"/>
    </row>
    <row r="3536" spans="1:4">
      <c r="A3536" s="116"/>
      <c r="B3536" s="116"/>
      <c r="C3536" s="116"/>
      <c r="D3536" s="116"/>
    </row>
    <row r="3537" spans="1:4">
      <c r="A3537" s="116"/>
      <c r="B3537" s="116"/>
      <c r="C3537" s="116"/>
      <c r="D3537" s="116"/>
    </row>
    <row r="3538" spans="1:4">
      <c r="A3538" s="116"/>
      <c r="B3538" s="116"/>
      <c r="C3538" s="116"/>
      <c r="D3538" s="116"/>
    </row>
    <row r="3539" spans="1:4">
      <c r="A3539" s="116"/>
      <c r="B3539" s="116"/>
      <c r="C3539" s="116"/>
      <c r="D3539" s="116"/>
    </row>
    <row r="3540" spans="1:4">
      <c r="A3540" s="116"/>
      <c r="B3540" s="116"/>
      <c r="C3540" s="116"/>
      <c r="D3540" s="116"/>
    </row>
    <row r="3541" spans="1:4">
      <c r="A3541" s="116"/>
      <c r="B3541" s="116"/>
      <c r="C3541" s="116"/>
      <c r="D3541" s="116"/>
    </row>
    <row r="3542" spans="1:4">
      <c r="A3542" s="116"/>
      <c r="B3542" s="116"/>
      <c r="C3542" s="116"/>
      <c r="D3542" s="116"/>
    </row>
    <row r="3543" spans="1:4">
      <c r="A3543" s="116"/>
      <c r="B3543" s="116"/>
      <c r="C3543" s="116"/>
      <c r="D3543" s="116"/>
    </row>
    <row r="3544" spans="1:4">
      <c r="A3544" s="116"/>
      <c r="B3544" s="116"/>
      <c r="C3544" s="116"/>
      <c r="D3544" s="116"/>
    </row>
    <row r="3545" spans="1:4">
      <c r="A3545" s="116"/>
      <c r="B3545" s="116"/>
      <c r="C3545" s="116"/>
      <c r="D3545" s="116"/>
    </row>
    <row r="3546" spans="1:4">
      <c r="A3546" s="116"/>
      <c r="B3546" s="116"/>
      <c r="C3546" s="116"/>
      <c r="D3546" s="116"/>
    </row>
    <row r="3547" spans="1:4">
      <c r="A3547" s="116"/>
      <c r="B3547" s="116"/>
      <c r="C3547" s="116"/>
      <c r="D3547" s="116"/>
    </row>
    <row r="3548" spans="1:4">
      <c r="A3548" s="116"/>
      <c r="B3548" s="116"/>
      <c r="C3548" s="116"/>
      <c r="D3548" s="116"/>
    </row>
    <row r="3549" spans="1:4">
      <c r="A3549" s="116"/>
      <c r="B3549" s="116"/>
      <c r="C3549" s="116"/>
      <c r="D3549" s="116"/>
    </row>
    <row r="3550" spans="1:4">
      <c r="A3550" s="116"/>
      <c r="B3550" s="116"/>
      <c r="C3550" s="116"/>
      <c r="D3550" s="116"/>
    </row>
    <row r="3551" spans="1:4">
      <c r="A3551" s="116"/>
      <c r="B3551" s="116"/>
      <c r="C3551" s="116"/>
      <c r="D3551" s="116"/>
    </row>
    <row r="3552" spans="1:4">
      <c r="A3552" s="116"/>
      <c r="B3552" s="116"/>
      <c r="C3552" s="116"/>
      <c r="D3552" s="116"/>
    </row>
    <row r="3553" spans="1:4">
      <c r="A3553" s="116"/>
      <c r="B3553" s="116"/>
      <c r="C3553" s="116"/>
      <c r="D3553" s="116"/>
    </row>
    <row r="3554" spans="1:4">
      <c r="A3554" s="116"/>
      <c r="B3554" s="116"/>
      <c r="C3554" s="116"/>
      <c r="D3554" s="116"/>
    </row>
    <row r="3555" spans="1:4">
      <c r="A3555" s="116"/>
      <c r="B3555" s="116"/>
      <c r="C3555" s="116"/>
      <c r="D3555" s="116"/>
    </row>
    <row r="3556" spans="1:4">
      <c r="A3556" s="116"/>
      <c r="B3556" s="116"/>
      <c r="C3556" s="116"/>
      <c r="D3556" s="116"/>
    </row>
    <row r="3557" spans="1:4">
      <c r="A3557" s="116"/>
      <c r="B3557" s="116"/>
      <c r="C3557" s="116"/>
      <c r="D3557" s="116"/>
    </row>
    <row r="3558" spans="1:4">
      <c r="A3558" s="116"/>
      <c r="B3558" s="116"/>
      <c r="C3558" s="116"/>
      <c r="D3558" s="116"/>
    </row>
    <row r="3559" spans="1:4">
      <c r="A3559" s="116"/>
      <c r="B3559" s="116"/>
      <c r="C3559" s="116"/>
      <c r="D3559" s="116"/>
    </row>
    <row r="3560" spans="1:4">
      <c r="A3560" s="116"/>
      <c r="B3560" s="116"/>
      <c r="C3560" s="116"/>
      <c r="D3560" s="116"/>
    </row>
    <row r="3561" spans="1:4">
      <c r="A3561" s="116"/>
      <c r="B3561" s="116"/>
      <c r="C3561" s="116"/>
      <c r="D3561" s="116"/>
    </row>
    <row r="3562" spans="1:4">
      <c r="A3562" s="116"/>
      <c r="B3562" s="116"/>
      <c r="C3562" s="116"/>
      <c r="D3562" s="116"/>
    </row>
    <row r="3563" spans="1:4">
      <c r="A3563" s="116"/>
      <c r="B3563" s="116"/>
      <c r="C3563" s="116"/>
      <c r="D3563" s="116"/>
    </row>
    <row r="3564" spans="1:4">
      <c r="A3564" s="116"/>
      <c r="B3564" s="116"/>
      <c r="C3564" s="116"/>
      <c r="D3564" s="116"/>
    </row>
    <row r="3565" spans="1:4">
      <c r="A3565" s="116"/>
      <c r="B3565" s="116"/>
      <c r="C3565" s="116"/>
      <c r="D3565" s="116"/>
    </row>
    <row r="3566" spans="1:4">
      <c r="A3566" s="116"/>
      <c r="B3566" s="116"/>
      <c r="C3566" s="116"/>
      <c r="D3566" s="116"/>
    </row>
    <row r="3567" spans="1:4">
      <c r="A3567" s="116"/>
      <c r="B3567" s="116"/>
      <c r="C3567" s="116"/>
      <c r="D3567" s="116"/>
    </row>
    <row r="3568" spans="1:4">
      <c r="A3568" s="116"/>
      <c r="B3568" s="116"/>
      <c r="C3568" s="116"/>
      <c r="D3568" s="116"/>
    </row>
    <row r="3569" spans="1:4">
      <c r="A3569" s="116"/>
      <c r="B3569" s="116"/>
      <c r="C3569" s="116"/>
      <c r="D3569" s="116"/>
    </row>
    <row r="3570" spans="1:4">
      <c r="A3570" s="116"/>
      <c r="B3570" s="116"/>
      <c r="C3570" s="116"/>
      <c r="D3570" s="116"/>
    </row>
    <row r="3571" spans="1:4">
      <c r="A3571" s="116"/>
      <c r="B3571" s="116"/>
      <c r="C3571" s="116"/>
      <c r="D3571" s="116"/>
    </row>
    <row r="3572" spans="1:4">
      <c r="A3572" s="116"/>
      <c r="B3572" s="116"/>
      <c r="C3572" s="116"/>
      <c r="D3572" s="116"/>
    </row>
    <row r="3573" spans="1:4">
      <c r="A3573" s="116"/>
      <c r="B3573" s="116"/>
      <c r="C3573" s="116"/>
      <c r="D3573" s="116"/>
    </row>
    <row r="3574" spans="1:4">
      <c r="A3574" s="116"/>
      <c r="B3574" s="116"/>
      <c r="C3574" s="116"/>
      <c r="D3574" s="116"/>
    </row>
    <row r="3575" spans="1:4">
      <c r="A3575" s="116"/>
      <c r="B3575" s="116"/>
      <c r="C3575" s="116"/>
      <c r="D3575" s="116"/>
    </row>
    <row r="3576" spans="1:4">
      <c r="A3576" s="116"/>
      <c r="B3576" s="116"/>
      <c r="C3576" s="116"/>
      <c r="D3576" s="116"/>
    </row>
    <row r="3577" spans="1:4">
      <c r="A3577" s="116"/>
      <c r="B3577" s="116"/>
      <c r="C3577" s="116"/>
      <c r="D3577" s="116"/>
    </row>
    <row r="3578" spans="1:4">
      <c r="A3578" s="116"/>
      <c r="B3578" s="116"/>
      <c r="C3578" s="116"/>
      <c r="D3578" s="116"/>
    </row>
    <row r="3579" spans="1:4">
      <c r="A3579" s="116"/>
      <c r="B3579" s="116"/>
      <c r="C3579" s="116"/>
      <c r="D3579" s="116"/>
    </row>
    <row r="3580" spans="1:4">
      <c r="A3580" s="116"/>
      <c r="B3580" s="116"/>
      <c r="C3580" s="116"/>
      <c r="D3580" s="116"/>
    </row>
    <row r="3581" spans="1:4">
      <c r="A3581" s="116"/>
      <c r="B3581" s="116"/>
      <c r="C3581" s="116"/>
      <c r="D3581" s="116"/>
    </row>
    <row r="3582" spans="1:4">
      <c r="A3582" s="116"/>
      <c r="B3582" s="116"/>
      <c r="C3582" s="116"/>
      <c r="D3582" s="116"/>
    </row>
    <row r="3583" spans="1:4">
      <c r="A3583" s="116"/>
      <c r="B3583" s="116"/>
      <c r="C3583" s="116"/>
      <c r="D3583" s="116"/>
    </row>
    <row r="3584" spans="1:4">
      <c r="A3584" s="116"/>
      <c r="B3584" s="116"/>
      <c r="C3584" s="116"/>
      <c r="D3584" s="116"/>
    </row>
    <row r="3585" spans="1:4">
      <c r="A3585" s="116"/>
      <c r="B3585" s="116"/>
      <c r="C3585" s="116"/>
      <c r="D3585" s="116"/>
    </row>
    <row r="3586" spans="1:4">
      <c r="A3586" s="116"/>
      <c r="B3586" s="116"/>
      <c r="C3586" s="116"/>
      <c r="D3586" s="116"/>
    </row>
    <row r="3587" spans="1:4">
      <c r="A3587" s="116"/>
      <c r="B3587" s="116"/>
      <c r="C3587" s="116"/>
      <c r="D3587" s="116"/>
    </row>
    <row r="3588" spans="1:4">
      <c r="A3588" s="116"/>
      <c r="B3588" s="116"/>
      <c r="C3588" s="116"/>
      <c r="D3588" s="116"/>
    </row>
    <row r="3589" spans="1:4">
      <c r="A3589" s="116"/>
      <c r="B3589" s="116"/>
      <c r="C3589" s="116"/>
      <c r="D3589" s="116"/>
    </row>
    <row r="3590" spans="1:4">
      <c r="A3590" s="116"/>
      <c r="B3590" s="116"/>
      <c r="C3590" s="116"/>
      <c r="D3590" s="116"/>
    </row>
    <row r="3591" spans="1:4">
      <c r="A3591" s="116"/>
      <c r="B3591" s="116"/>
      <c r="C3591" s="116"/>
      <c r="D3591" s="116"/>
    </row>
    <row r="3592" spans="1:4">
      <c r="A3592" s="116"/>
      <c r="B3592" s="116"/>
      <c r="C3592" s="116"/>
      <c r="D3592" s="116"/>
    </row>
    <row r="3593" spans="1:4">
      <c r="A3593" s="116"/>
      <c r="B3593" s="116"/>
      <c r="C3593" s="116"/>
      <c r="D3593" s="116"/>
    </row>
    <row r="3594" spans="1:4">
      <c r="A3594" s="116"/>
      <c r="B3594" s="116"/>
      <c r="C3594" s="116"/>
      <c r="D3594" s="116"/>
    </row>
    <row r="3595" spans="1:4">
      <c r="A3595" s="116"/>
      <c r="B3595" s="116"/>
      <c r="C3595" s="116"/>
      <c r="D3595" s="116"/>
    </row>
    <row r="3596" spans="1:4">
      <c r="A3596" s="116"/>
      <c r="B3596" s="116"/>
      <c r="C3596" s="116"/>
      <c r="D3596" s="116"/>
    </row>
    <row r="3597" spans="1:4">
      <c r="A3597" s="116"/>
      <c r="B3597" s="116"/>
      <c r="C3597" s="116"/>
      <c r="D3597" s="116"/>
    </row>
    <row r="3598" spans="1:4">
      <c r="A3598" s="116"/>
      <c r="B3598" s="116"/>
      <c r="C3598" s="116"/>
      <c r="D3598" s="116"/>
    </row>
    <row r="3599" spans="1:4">
      <c r="A3599" s="116"/>
      <c r="B3599" s="116"/>
      <c r="C3599" s="116"/>
      <c r="D3599" s="116"/>
    </row>
    <row r="3600" spans="1:4">
      <c r="A3600" s="116"/>
      <c r="B3600" s="116"/>
      <c r="C3600" s="116"/>
      <c r="D3600" s="116"/>
    </row>
    <row r="3601" spans="1:4">
      <c r="A3601" s="116"/>
      <c r="B3601" s="116"/>
      <c r="C3601" s="116"/>
      <c r="D3601" s="116"/>
    </row>
    <row r="3602" spans="1:4">
      <c r="A3602" s="116"/>
      <c r="B3602" s="116"/>
      <c r="C3602" s="116"/>
      <c r="D3602" s="116"/>
    </row>
    <row r="3603" spans="1:4">
      <c r="A3603" s="116"/>
      <c r="B3603" s="116"/>
      <c r="C3603" s="116"/>
      <c r="D3603" s="116"/>
    </row>
    <row r="3604" spans="1:4">
      <c r="A3604" s="116"/>
      <c r="B3604" s="116"/>
      <c r="C3604" s="116"/>
      <c r="D3604" s="116"/>
    </row>
    <row r="3605" spans="1:4">
      <c r="A3605" s="116"/>
      <c r="B3605" s="116"/>
      <c r="C3605" s="116"/>
      <c r="D3605" s="116"/>
    </row>
    <row r="3606" spans="1:4">
      <c r="A3606" s="116"/>
      <c r="B3606" s="116"/>
      <c r="C3606" s="116"/>
      <c r="D3606" s="116"/>
    </row>
    <row r="3607" spans="1:4">
      <c r="A3607" s="116"/>
      <c r="B3607" s="116"/>
      <c r="C3607" s="116"/>
      <c r="D3607" s="116"/>
    </row>
    <row r="3608" spans="1:4">
      <c r="A3608" s="116"/>
      <c r="B3608" s="116"/>
      <c r="C3608" s="116"/>
      <c r="D3608" s="116"/>
    </row>
    <row r="3609" spans="1:4">
      <c r="A3609" s="116"/>
      <c r="B3609" s="116"/>
      <c r="C3609" s="116"/>
      <c r="D3609" s="116"/>
    </row>
    <row r="3610" spans="1:4">
      <c r="A3610" s="116"/>
      <c r="B3610" s="116"/>
      <c r="C3610" s="116"/>
      <c r="D3610" s="116"/>
    </row>
    <row r="3611" spans="1:4">
      <c r="A3611" s="116"/>
      <c r="B3611" s="116"/>
      <c r="C3611" s="116"/>
      <c r="D3611" s="116"/>
    </row>
    <row r="3612" spans="1:4">
      <c r="A3612" s="116"/>
      <c r="B3612" s="116"/>
      <c r="C3612" s="116"/>
      <c r="D3612" s="116"/>
    </row>
    <row r="3613" spans="1:4">
      <c r="A3613" s="116"/>
      <c r="B3613" s="116"/>
      <c r="C3613" s="116"/>
      <c r="D3613" s="116"/>
    </row>
    <row r="3614" spans="1:4">
      <c r="A3614" s="116"/>
      <c r="B3614" s="116"/>
      <c r="C3614" s="116"/>
      <c r="D3614" s="116"/>
    </row>
    <row r="3615" spans="1:4">
      <c r="A3615" s="116"/>
      <c r="B3615" s="116"/>
      <c r="C3615" s="116"/>
      <c r="D3615" s="116"/>
    </row>
    <row r="3616" spans="1:4">
      <c r="A3616" s="116"/>
      <c r="B3616" s="116"/>
      <c r="C3616" s="116"/>
      <c r="D3616" s="116"/>
    </row>
    <row r="3617" spans="1:4">
      <c r="A3617" s="116"/>
      <c r="B3617" s="116"/>
      <c r="C3617" s="116"/>
      <c r="D3617" s="116"/>
    </row>
    <row r="3618" spans="1:4">
      <c r="A3618" s="116"/>
      <c r="B3618" s="116"/>
      <c r="C3618" s="116"/>
      <c r="D3618" s="116"/>
    </row>
    <row r="3619" spans="1:4">
      <c r="A3619" s="116"/>
      <c r="B3619" s="116"/>
      <c r="C3619" s="116"/>
      <c r="D3619" s="116"/>
    </row>
    <row r="3620" spans="1:4">
      <c r="A3620" s="116"/>
      <c r="B3620" s="116"/>
      <c r="C3620" s="116"/>
      <c r="D3620" s="116"/>
    </row>
    <row r="3621" spans="1:4">
      <c r="A3621" s="116"/>
      <c r="B3621" s="116"/>
      <c r="C3621" s="116"/>
      <c r="D3621" s="116"/>
    </row>
    <row r="3622" spans="1:4">
      <c r="A3622" s="116"/>
      <c r="B3622" s="116"/>
      <c r="C3622" s="116"/>
      <c r="D3622" s="116"/>
    </row>
    <row r="3623" spans="1:4">
      <c r="A3623" s="116"/>
      <c r="B3623" s="116"/>
      <c r="C3623" s="116"/>
      <c r="D3623" s="116"/>
    </row>
    <row r="3624" spans="1:4">
      <c r="A3624" s="116"/>
      <c r="B3624" s="116"/>
      <c r="C3624" s="116"/>
      <c r="D3624" s="116"/>
    </row>
    <row r="3625" spans="1:4">
      <c r="A3625" s="116"/>
      <c r="B3625" s="116"/>
      <c r="C3625" s="116"/>
      <c r="D3625" s="116"/>
    </row>
    <row r="3626" spans="1:4">
      <c r="A3626" s="116"/>
      <c r="B3626" s="116"/>
      <c r="C3626" s="116"/>
      <c r="D3626" s="116"/>
    </row>
    <row r="3627" spans="1:4">
      <c r="A3627" s="116"/>
      <c r="B3627" s="116"/>
      <c r="C3627" s="116"/>
      <c r="D3627" s="116"/>
    </row>
    <row r="3628" spans="1:4">
      <c r="A3628" s="116"/>
      <c r="B3628" s="116"/>
      <c r="C3628" s="116"/>
      <c r="D3628" s="116"/>
    </row>
    <row r="3629" spans="1:4">
      <c r="A3629" s="116"/>
      <c r="B3629" s="116"/>
      <c r="C3629" s="116"/>
      <c r="D3629" s="116"/>
    </row>
    <row r="3630" spans="1:4">
      <c r="A3630" s="116"/>
      <c r="B3630" s="116"/>
      <c r="C3630" s="116"/>
      <c r="D3630" s="116"/>
    </row>
    <row r="3631" spans="1:4">
      <c r="A3631" s="116"/>
      <c r="B3631" s="116"/>
      <c r="C3631" s="116"/>
      <c r="D3631" s="116"/>
    </row>
    <row r="3632" spans="1:4">
      <c r="A3632" s="116"/>
      <c r="B3632" s="116"/>
      <c r="C3632" s="116"/>
      <c r="D3632" s="116"/>
    </row>
    <row r="3633" spans="1:4">
      <c r="A3633" s="116"/>
      <c r="B3633" s="116"/>
      <c r="C3633" s="116"/>
      <c r="D3633" s="116"/>
    </row>
    <row r="3634" spans="1:4">
      <c r="A3634" s="116"/>
      <c r="B3634" s="116"/>
      <c r="C3634" s="116"/>
      <c r="D3634" s="116"/>
    </row>
    <row r="3635" spans="1:4">
      <c r="A3635" s="116"/>
      <c r="B3635" s="116"/>
      <c r="C3635" s="116"/>
      <c r="D3635" s="116"/>
    </row>
    <row r="3636" spans="1:4">
      <c r="A3636" s="116"/>
      <c r="B3636" s="116"/>
      <c r="C3636" s="116"/>
      <c r="D3636" s="116"/>
    </row>
    <row r="3637" spans="1:4">
      <c r="A3637" s="116"/>
      <c r="B3637" s="116"/>
      <c r="C3637" s="116"/>
      <c r="D3637" s="116"/>
    </row>
    <row r="3638" spans="1:4">
      <c r="A3638" s="116"/>
      <c r="B3638" s="116"/>
      <c r="C3638" s="116"/>
      <c r="D3638" s="116"/>
    </row>
    <row r="3639" spans="1:4">
      <c r="A3639" s="116"/>
      <c r="B3639" s="116"/>
      <c r="C3639" s="116"/>
      <c r="D3639" s="116"/>
    </row>
    <row r="3640" spans="1:4">
      <c r="A3640" s="116"/>
      <c r="B3640" s="116"/>
      <c r="C3640" s="116"/>
      <c r="D3640" s="116"/>
    </row>
    <row r="3641" spans="1:4">
      <c r="A3641" s="116"/>
      <c r="B3641" s="116"/>
      <c r="C3641" s="116"/>
      <c r="D3641" s="116"/>
    </row>
    <row r="3642" spans="1:4">
      <c r="A3642" s="116"/>
      <c r="B3642" s="116"/>
      <c r="C3642" s="116"/>
      <c r="D3642" s="116"/>
    </row>
    <row r="3643" spans="1:4">
      <c r="A3643" s="116"/>
      <c r="B3643" s="116"/>
      <c r="C3643" s="116"/>
      <c r="D3643" s="116"/>
    </row>
    <row r="3644" spans="1:4">
      <c r="A3644" s="116"/>
      <c r="B3644" s="116"/>
      <c r="C3644" s="116"/>
      <c r="D3644" s="116"/>
    </row>
    <row r="3645" spans="1:4">
      <c r="A3645" s="116"/>
      <c r="B3645" s="116"/>
      <c r="C3645" s="116"/>
      <c r="D3645" s="116"/>
    </row>
    <row r="3646" spans="1:4">
      <c r="A3646" s="116"/>
      <c r="B3646" s="116"/>
      <c r="C3646" s="116"/>
      <c r="D3646" s="116"/>
    </row>
    <row r="3647" spans="1:4">
      <c r="A3647" s="116"/>
      <c r="B3647" s="116"/>
      <c r="C3647" s="116"/>
      <c r="D3647" s="116"/>
    </row>
    <row r="3648" spans="1:4">
      <c r="A3648" s="116"/>
      <c r="B3648" s="116"/>
      <c r="C3648" s="116"/>
      <c r="D3648" s="116"/>
    </row>
    <row r="3649" spans="1:4">
      <c r="A3649" s="116"/>
      <c r="B3649" s="116"/>
      <c r="C3649" s="116"/>
      <c r="D3649" s="116"/>
    </row>
    <row r="3650" spans="1:4">
      <c r="A3650" s="116"/>
      <c r="B3650" s="116"/>
      <c r="C3650" s="116"/>
      <c r="D3650" s="116"/>
    </row>
    <row r="3651" spans="1:4">
      <c r="A3651" s="116"/>
      <c r="B3651" s="116"/>
      <c r="C3651" s="116"/>
      <c r="D3651" s="116"/>
    </row>
    <row r="3652" spans="1:4">
      <c r="A3652" s="116"/>
      <c r="B3652" s="116"/>
      <c r="C3652" s="116"/>
      <c r="D3652" s="116"/>
    </row>
    <row r="3653" spans="1:4">
      <c r="A3653" s="116"/>
      <c r="B3653" s="116"/>
      <c r="C3653" s="116"/>
      <c r="D3653" s="116"/>
    </row>
    <row r="3654" spans="1:4">
      <c r="A3654" s="116"/>
      <c r="B3654" s="116"/>
      <c r="C3654" s="116"/>
      <c r="D3654" s="116"/>
    </row>
    <row r="3655" spans="1:4">
      <c r="A3655" s="116"/>
      <c r="B3655" s="116"/>
      <c r="C3655" s="116"/>
      <c r="D3655" s="116"/>
    </row>
    <row r="3656" spans="1:4">
      <c r="A3656" s="116"/>
      <c r="B3656" s="116"/>
      <c r="C3656" s="116"/>
      <c r="D3656" s="116"/>
    </row>
    <row r="3657" spans="1:4">
      <c r="A3657" s="116"/>
      <c r="B3657" s="116"/>
      <c r="C3657" s="116"/>
      <c r="D3657" s="116"/>
    </row>
    <row r="3658" spans="1:4">
      <c r="A3658" s="116"/>
      <c r="B3658" s="116"/>
      <c r="C3658" s="116"/>
      <c r="D3658" s="116"/>
    </row>
    <row r="3659" spans="1:4">
      <c r="A3659" s="116"/>
      <c r="B3659" s="116"/>
      <c r="C3659" s="116"/>
      <c r="D3659" s="116"/>
    </row>
    <row r="3660" spans="1:4">
      <c r="A3660" s="116"/>
      <c r="B3660" s="116"/>
      <c r="C3660" s="116"/>
      <c r="D3660" s="116"/>
    </row>
    <row r="3661" spans="1:4">
      <c r="A3661" s="116"/>
      <c r="B3661" s="116"/>
      <c r="C3661" s="116"/>
      <c r="D3661" s="116"/>
    </row>
    <row r="3662" spans="1:4">
      <c r="A3662" s="116"/>
      <c r="B3662" s="116"/>
      <c r="C3662" s="116"/>
      <c r="D3662" s="116"/>
    </row>
    <row r="3663" spans="1:4">
      <c r="A3663" s="116"/>
      <c r="B3663" s="116"/>
      <c r="C3663" s="116"/>
      <c r="D3663" s="116"/>
    </row>
    <row r="3664" spans="1:4">
      <c r="A3664" s="116"/>
      <c r="B3664" s="116"/>
      <c r="C3664" s="116"/>
      <c r="D3664" s="116"/>
    </row>
    <row r="3665" spans="1:4">
      <c r="A3665" s="116"/>
      <c r="B3665" s="116"/>
      <c r="C3665" s="116"/>
      <c r="D3665" s="116"/>
    </row>
    <row r="3666" spans="1:4">
      <c r="A3666" s="116"/>
      <c r="B3666" s="116"/>
      <c r="C3666" s="116"/>
      <c r="D3666" s="116"/>
    </row>
    <row r="3667" spans="1:4">
      <c r="A3667" s="116"/>
      <c r="B3667" s="116"/>
      <c r="C3667" s="116"/>
      <c r="D3667" s="116"/>
    </row>
    <row r="3668" spans="1:4">
      <c r="A3668" s="116"/>
      <c r="B3668" s="116"/>
      <c r="C3668" s="116"/>
      <c r="D3668" s="116"/>
    </row>
    <row r="3669" spans="1:4">
      <c r="A3669" s="116"/>
      <c r="B3669" s="116"/>
      <c r="C3669" s="116"/>
      <c r="D3669" s="116"/>
    </row>
    <row r="3670" spans="1:4">
      <c r="A3670" s="116"/>
      <c r="B3670" s="116"/>
      <c r="C3670" s="116"/>
      <c r="D3670" s="116"/>
    </row>
    <row r="3671" spans="1:4">
      <c r="A3671" s="116"/>
      <c r="B3671" s="116"/>
      <c r="C3671" s="116"/>
      <c r="D3671" s="116"/>
    </row>
    <row r="3672" spans="1:4">
      <c r="A3672" s="116"/>
      <c r="B3672" s="116"/>
      <c r="C3672" s="116"/>
      <c r="D3672" s="116"/>
    </row>
    <row r="3673" spans="1:4">
      <c r="A3673" s="116"/>
      <c r="B3673" s="116"/>
      <c r="C3673" s="116"/>
      <c r="D3673" s="116"/>
    </row>
    <row r="3674" spans="1:4">
      <c r="A3674" s="116"/>
      <c r="B3674" s="116"/>
      <c r="C3674" s="116"/>
      <c r="D3674" s="116"/>
    </row>
    <row r="3675" spans="1:4">
      <c r="A3675" s="116"/>
      <c r="B3675" s="116"/>
      <c r="C3675" s="116"/>
      <c r="D3675" s="116"/>
    </row>
    <row r="3676" spans="1:4">
      <c r="A3676" s="116"/>
      <c r="B3676" s="116"/>
      <c r="C3676" s="116"/>
      <c r="D3676" s="116"/>
    </row>
    <row r="3677" spans="1:4">
      <c r="A3677" s="116"/>
      <c r="B3677" s="116"/>
      <c r="C3677" s="116"/>
      <c r="D3677" s="116"/>
    </row>
    <row r="3678" spans="1:4">
      <c r="A3678" s="116"/>
      <c r="B3678" s="116"/>
      <c r="C3678" s="116"/>
      <c r="D3678" s="116"/>
    </row>
    <row r="3679" spans="1:4">
      <c r="A3679" s="116"/>
      <c r="B3679" s="116"/>
      <c r="C3679" s="116"/>
      <c r="D3679" s="116"/>
    </row>
    <row r="3680" spans="1:4">
      <c r="A3680" s="116"/>
      <c r="B3680" s="116"/>
      <c r="C3680" s="116"/>
      <c r="D3680" s="116"/>
    </row>
    <row r="3681" spans="1:4">
      <c r="A3681" s="116"/>
      <c r="B3681" s="116"/>
      <c r="C3681" s="116"/>
      <c r="D3681" s="116"/>
    </row>
    <row r="3682" spans="1:4">
      <c r="A3682" s="116"/>
      <c r="B3682" s="116"/>
      <c r="C3682" s="116"/>
      <c r="D3682" s="116"/>
    </row>
    <row r="3683" spans="1:4">
      <c r="A3683" s="116"/>
      <c r="B3683" s="116"/>
      <c r="C3683" s="116"/>
      <c r="D3683" s="116"/>
    </row>
    <row r="3684" spans="1:4">
      <c r="A3684" s="116"/>
      <c r="B3684" s="116"/>
      <c r="C3684" s="116"/>
      <c r="D3684" s="116"/>
    </row>
    <row r="3685" spans="1:4">
      <c r="A3685" s="116"/>
      <c r="B3685" s="116"/>
      <c r="C3685" s="116"/>
      <c r="D3685" s="116"/>
    </row>
    <row r="3686" spans="1:4">
      <c r="A3686" s="116"/>
      <c r="B3686" s="116"/>
      <c r="C3686" s="116"/>
      <c r="D3686" s="116"/>
    </row>
    <row r="3687" spans="1:4">
      <c r="A3687" s="116"/>
      <c r="B3687" s="116"/>
      <c r="C3687" s="116"/>
      <c r="D3687" s="116"/>
    </row>
    <row r="3688" spans="1:4">
      <c r="A3688" s="116"/>
      <c r="B3688" s="116"/>
      <c r="C3688" s="116"/>
      <c r="D3688" s="116"/>
    </row>
    <row r="3689" spans="1:4">
      <c r="A3689" s="116"/>
      <c r="B3689" s="116"/>
      <c r="C3689" s="116"/>
      <c r="D3689" s="116"/>
    </row>
    <row r="3690" spans="1:4">
      <c r="A3690" s="116"/>
      <c r="B3690" s="116"/>
      <c r="C3690" s="116"/>
      <c r="D3690" s="116"/>
    </row>
    <row r="3691" spans="1:4">
      <c r="A3691" s="116"/>
      <c r="B3691" s="116"/>
      <c r="C3691" s="116"/>
      <c r="D3691" s="116"/>
    </row>
    <row r="3692" spans="1:4">
      <c r="A3692" s="116"/>
      <c r="B3692" s="116"/>
      <c r="C3692" s="116"/>
      <c r="D3692" s="116"/>
    </row>
    <row r="3693" spans="1:4">
      <c r="A3693" s="116"/>
      <c r="B3693" s="116"/>
      <c r="C3693" s="116"/>
      <c r="D3693" s="116"/>
    </row>
    <row r="3694" spans="1:4">
      <c r="A3694" s="116"/>
      <c r="B3694" s="116"/>
      <c r="C3694" s="116"/>
      <c r="D3694" s="116"/>
    </row>
    <row r="3695" spans="1:4">
      <c r="A3695" s="116"/>
      <c r="B3695" s="116"/>
      <c r="C3695" s="116"/>
      <c r="D3695" s="116"/>
    </row>
    <row r="3696" spans="1:4">
      <c r="A3696" s="116"/>
      <c r="B3696" s="116"/>
      <c r="C3696" s="116"/>
      <c r="D3696" s="116"/>
    </row>
    <row r="3697" spans="1:4">
      <c r="A3697" s="116"/>
      <c r="B3697" s="116"/>
      <c r="C3697" s="116"/>
      <c r="D3697" s="116"/>
    </row>
    <row r="3698" spans="1:4">
      <c r="A3698" s="116"/>
      <c r="B3698" s="116"/>
      <c r="C3698" s="116"/>
      <c r="D3698" s="116"/>
    </row>
    <row r="3699" spans="1:4">
      <c r="A3699" s="116"/>
      <c r="B3699" s="116"/>
      <c r="C3699" s="116"/>
      <c r="D3699" s="116"/>
    </row>
    <row r="3700" spans="1:4">
      <c r="A3700" s="116"/>
      <c r="B3700" s="116"/>
      <c r="C3700" s="116"/>
      <c r="D3700" s="116"/>
    </row>
    <row r="3701" spans="1:4">
      <c r="A3701" s="116"/>
      <c r="B3701" s="116"/>
      <c r="C3701" s="116"/>
      <c r="D3701" s="116"/>
    </row>
    <row r="3702" spans="1:4">
      <c r="A3702" s="116"/>
      <c r="B3702" s="116"/>
      <c r="C3702" s="116"/>
      <c r="D3702" s="116"/>
    </row>
    <row r="3703" spans="1:4">
      <c r="A3703" s="116"/>
      <c r="B3703" s="116"/>
      <c r="C3703" s="116"/>
      <c r="D3703" s="116"/>
    </row>
    <row r="3704" spans="1:4">
      <c r="A3704" s="116"/>
      <c r="B3704" s="116"/>
      <c r="C3704" s="116"/>
      <c r="D3704" s="116"/>
    </row>
    <row r="3705" spans="1:4">
      <c r="A3705" s="116"/>
      <c r="B3705" s="116"/>
      <c r="C3705" s="116"/>
      <c r="D3705" s="116"/>
    </row>
    <row r="3706" spans="1:4">
      <c r="A3706" s="116"/>
      <c r="B3706" s="116"/>
      <c r="C3706" s="116"/>
      <c r="D3706" s="116"/>
    </row>
    <row r="3707" spans="1:4">
      <c r="A3707" s="116"/>
      <c r="B3707" s="116"/>
      <c r="C3707" s="116"/>
      <c r="D3707" s="116"/>
    </row>
    <row r="3708" spans="1:4">
      <c r="A3708" s="116"/>
      <c r="B3708" s="116"/>
      <c r="C3708" s="116"/>
      <c r="D3708" s="116"/>
    </row>
    <row r="3709" spans="1:4">
      <c r="A3709" s="116"/>
      <c r="B3709" s="116"/>
      <c r="C3709" s="116"/>
      <c r="D3709" s="116"/>
    </row>
    <row r="3710" spans="1:4">
      <c r="A3710" s="116"/>
      <c r="B3710" s="116"/>
      <c r="C3710" s="116"/>
      <c r="D3710" s="116"/>
    </row>
    <row r="3711" spans="1:4">
      <c r="A3711" s="116"/>
      <c r="B3711" s="116"/>
      <c r="C3711" s="116"/>
      <c r="D3711" s="116"/>
    </row>
    <row r="3712" spans="1:4">
      <c r="A3712" s="116"/>
      <c r="B3712" s="116"/>
      <c r="C3712" s="116"/>
      <c r="D3712" s="116"/>
    </row>
    <row r="3713" spans="1:4">
      <c r="A3713" s="116"/>
      <c r="B3713" s="116"/>
      <c r="C3713" s="116"/>
      <c r="D3713" s="116"/>
    </row>
    <row r="3714" spans="1:4">
      <c r="A3714" s="116"/>
      <c r="B3714" s="116"/>
      <c r="C3714" s="116"/>
      <c r="D3714" s="116"/>
    </row>
    <row r="3715" spans="1:4">
      <c r="A3715" s="116"/>
      <c r="B3715" s="116"/>
      <c r="C3715" s="116"/>
      <c r="D3715" s="116"/>
    </row>
    <row r="3716" spans="1:4">
      <c r="A3716" s="116"/>
      <c r="B3716" s="116"/>
      <c r="C3716" s="116"/>
      <c r="D3716" s="116"/>
    </row>
    <row r="3717" spans="1:4">
      <c r="A3717" s="116"/>
      <c r="B3717" s="116"/>
      <c r="C3717" s="116"/>
      <c r="D3717" s="116"/>
    </row>
    <row r="3718" spans="1:4">
      <c r="A3718" s="116"/>
      <c r="B3718" s="116"/>
      <c r="C3718" s="116"/>
      <c r="D3718" s="116"/>
    </row>
    <row r="3719" spans="1:4">
      <c r="A3719" s="116"/>
      <c r="B3719" s="116"/>
      <c r="C3719" s="116"/>
      <c r="D3719" s="116"/>
    </row>
    <row r="3720" spans="1:4">
      <c r="A3720" s="116"/>
      <c r="B3720" s="116"/>
      <c r="C3720" s="116"/>
      <c r="D3720" s="116"/>
    </row>
    <row r="3721" spans="1:4">
      <c r="A3721" s="116"/>
      <c r="B3721" s="116"/>
      <c r="C3721" s="116"/>
      <c r="D3721" s="116"/>
    </row>
    <row r="3722" spans="1:4">
      <c r="A3722" s="116"/>
      <c r="B3722" s="116"/>
      <c r="C3722" s="116"/>
      <c r="D3722" s="116"/>
    </row>
    <row r="3723" spans="1:4">
      <c r="A3723" s="116"/>
      <c r="B3723" s="116"/>
      <c r="C3723" s="116"/>
      <c r="D3723" s="116"/>
    </row>
    <row r="3724" spans="1:4">
      <c r="A3724" s="116"/>
      <c r="B3724" s="116"/>
      <c r="C3724" s="116"/>
      <c r="D3724" s="116"/>
    </row>
    <row r="3725" spans="1:4">
      <c r="A3725" s="116"/>
      <c r="B3725" s="116"/>
      <c r="C3725" s="116"/>
      <c r="D3725" s="116"/>
    </row>
    <row r="3726" spans="1:4">
      <c r="A3726" s="116"/>
      <c r="B3726" s="116"/>
      <c r="C3726" s="116"/>
      <c r="D3726" s="116"/>
    </row>
    <row r="3727" spans="1:4">
      <c r="A3727" s="116"/>
      <c r="B3727" s="116"/>
      <c r="C3727" s="116"/>
      <c r="D3727" s="116"/>
    </row>
    <row r="3728" spans="1:4">
      <c r="A3728" s="116"/>
      <c r="B3728" s="116"/>
      <c r="C3728" s="116"/>
      <c r="D3728" s="116"/>
    </row>
    <row r="3729" spans="1:4">
      <c r="A3729" s="116"/>
      <c r="B3729" s="116"/>
      <c r="C3729" s="116"/>
      <c r="D3729" s="116"/>
    </row>
    <row r="3730" spans="1:4">
      <c r="A3730" s="116"/>
      <c r="B3730" s="116"/>
      <c r="C3730" s="116"/>
      <c r="D3730" s="116"/>
    </row>
    <row r="3731" spans="1:4">
      <c r="A3731" s="116"/>
      <c r="B3731" s="116"/>
      <c r="C3731" s="116"/>
      <c r="D3731" s="116"/>
    </row>
    <row r="3732" spans="1:4">
      <c r="A3732" s="116"/>
      <c r="B3732" s="116"/>
      <c r="C3732" s="116"/>
      <c r="D3732" s="116"/>
    </row>
    <row r="3733" spans="1:4">
      <c r="A3733" s="116"/>
      <c r="B3733" s="116"/>
      <c r="C3733" s="116"/>
      <c r="D3733" s="116"/>
    </row>
    <row r="3734" spans="1:4">
      <c r="A3734" s="116"/>
      <c r="B3734" s="116"/>
      <c r="C3734" s="116"/>
      <c r="D3734" s="116"/>
    </row>
    <row r="3735" spans="1:4">
      <c r="A3735" s="116"/>
      <c r="B3735" s="116"/>
      <c r="C3735" s="116"/>
      <c r="D3735" s="116"/>
    </row>
    <row r="3736" spans="1:4">
      <c r="A3736" s="116"/>
      <c r="B3736" s="116"/>
      <c r="C3736" s="116"/>
      <c r="D3736" s="116"/>
    </row>
    <row r="3737" spans="1:4">
      <c r="A3737" s="116"/>
      <c r="B3737" s="116"/>
      <c r="C3737" s="116"/>
      <c r="D3737" s="116"/>
    </row>
    <row r="3738" spans="1:4">
      <c r="A3738" s="116"/>
      <c r="B3738" s="116"/>
      <c r="C3738" s="116"/>
      <c r="D3738" s="116"/>
    </row>
    <row r="3739" spans="1:4">
      <c r="A3739" s="116"/>
      <c r="B3739" s="116"/>
      <c r="C3739" s="116"/>
      <c r="D3739" s="116"/>
    </row>
    <row r="3740" spans="1:4">
      <c r="A3740" s="116"/>
      <c r="B3740" s="116"/>
      <c r="C3740" s="116"/>
      <c r="D3740" s="116"/>
    </row>
    <row r="3741" spans="1:4">
      <c r="A3741" s="116"/>
      <c r="B3741" s="116"/>
      <c r="C3741" s="116"/>
      <c r="D3741" s="116"/>
    </row>
    <row r="3742" spans="1:4">
      <c r="A3742" s="116"/>
      <c r="B3742" s="116"/>
      <c r="C3742" s="116"/>
      <c r="D3742" s="116"/>
    </row>
    <row r="3743" spans="1:4">
      <c r="A3743" s="116"/>
      <c r="B3743" s="116"/>
      <c r="C3743" s="116"/>
      <c r="D3743" s="116"/>
    </row>
    <row r="3744" spans="1:4">
      <c r="A3744" s="116"/>
      <c r="B3744" s="116"/>
      <c r="C3744" s="116"/>
      <c r="D3744" s="116"/>
    </row>
    <row r="3745" spans="1:4">
      <c r="A3745" s="116"/>
      <c r="B3745" s="116"/>
      <c r="C3745" s="116"/>
      <c r="D3745" s="116"/>
    </row>
    <row r="3746" spans="1:4">
      <c r="A3746" s="116"/>
      <c r="B3746" s="116"/>
      <c r="C3746" s="116"/>
      <c r="D3746" s="116"/>
    </row>
    <row r="3747" spans="1:4">
      <c r="A3747" s="116"/>
      <c r="B3747" s="116"/>
      <c r="C3747" s="116"/>
      <c r="D3747" s="116"/>
    </row>
    <row r="3748" spans="1:4">
      <c r="A3748" s="116"/>
      <c r="B3748" s="116"/>
      <c r="C3748" s="116"/>
      <c r="D3748" s="116"/>
    </row>
    <row r="3749" spans="1:4">
      <c r="A3749" s="116"/>
      <c r="B3749" s="116"/>
      <c r="C3749" s="116"/>
      <c r="D3749" s="116"/>
    </row>
    <row r="3750" spans="1:4">
      <c r="A3750" s="116"/>
      <c r="B3750" s="116"/>
      <c r="C3750" s="116"/>
      <c r="D3750" s="116"/>
    </row>
    <row r="3751" spans="1:4">
      <c r="A3751" s="116"/>
      <c r="B3751" s="116"/>
      <c r="C3751" s="116"/>
      <c r="D3751" s="116"/>
    </row>
    <row r="3752" spans="1:4">
      <c r="A3752" s="116"/>
      <c r="B3752" s="116"/>
      <c r="C3752" s="116"/>
      <c r="D3752" s="116"/>
    </row>
    <row r="3753" spans="1:4">
      <c r="A3753" s="116"/>
      <c r="B3753" s="116"/>
      <c r="C3753" s="116"/>
      <c r="D3753" s="116"/>
    </row>
    <row r="3754" spans="1:4">
      <c r="A3754" s="116"/>
      <c r="B3754" s="116"/>
      <c r="C3754" s="116"/>
      <c r="D3754" s="116"/>
    </row>
    <row r="3755" spans="1:4">
      <c r="A3755" s="116"/>
      <c r="B3755" s="116"/>
      <c r="C3755" s="116"/>
      <c r="D3755" s="116"/>
    </row>
    <row r="3756" spans="1:4">
      <c r="A3756" s="116"/>
      <c r="B3756" s="116"/>
      <c r="C3756" s="116"/>
      <c r="D3756" s="116"/>
    </row>
    <row r="3757" spans="1:4">
      <c r="A3757" s="116"/>
      <c r="B3757" s="116"/>
      <c r="C3757" s="116"/>
      <c r="D3757" s="116"/>
    </row>
    <row r="3758" spans="1:4">
      <c r="A3758" s="116"/>
      <c r="B3758" s="116"/>
      <c r="C3758" s="116"/>
      <c r="D3758" s="116"/>
    </row>
    <row r="3759" spans="1:4">
      <c r="A3759" s="116"/>
      <c r="B3759" s="116"/>
      <c r="C3759" s="116"/>
      <c r="D3759" s="116"/>
    </row>
    <row r="3760" spans="1:4">
      <c r="A3760" s="116"/>
      <c r="B3760" s="116"/>
      <c r="C3760" s="116"/>
      <c r="D3760" s="116"/>
    </row>
    <row r="3761" spans="1:4">
      <c r="A3761" s="116"/>
      <c r="B3761" s="116"/>
      <c r="C3761" s="116"/>
      <c r="D3761" s="116"/>
    </row>
    <row r="3762" spans="1:4">
      <c r="A3762" s="116"/>
      <c r="B3762" s="116"/>
      <c r="C3762" s="116"/>
      <c r="D3762" s="116"/>
    </row>
    <row r="3763" spans="1:4">
      <c r="A3763" s="116"/>
      <c r="B3763" s="116"/>
      <c r="C3763" s="116"/>
      <c r="D3763" s="116"/>
    </row>
    <row r="3764" spans="1:4">
      <c r="A3764" s="116"/>
      <c r="B3764" s="116"/>
      <c r="C3764" s="116"/>
      <c r="D3764" s="116"/>
    </row>
    <row r="3765" spans="1:4">
      <c r="A3765" s="116"/>
      <c r="B3765" s="116"/>
      <c r="C3765" s="116"/>
      <c r="D3765" s="116"/>
    </row>
    <row r="3766" spans="1:4">
      <c r="A3766" s="116"/>
      <c r="B3766" s="116"/>
      <c r="C3766" s="116"/>
      <c r="D3766" s="116"/>
    </row>
    <row r="3767" spans="1:4">
      <c r="A3767" s="116"/>
      <c r="B3767" s="116"/>
      <c r="C3767" s="116"/>
      <c r="D3767" s="116"/>
    </row>
    <row r="3768" spans="1:4">
      <c r="A3768" s="116"/>
      <c r="B3768" s="116"/>
      <c r="C3768" s="116"/>
      <c r="D3768" s="116"/>
    </row>
    <row r="3769" spans="1:4">
      <c r="A3769" s="116"/>
      <c r="B3769" s="116"/>
      <c r="C3769" s="116"/>
      <c r="D3769" s="116"/>
    </row>
    <row r="3770" spans="1:4">
      <c r="A3770" s="116"/>
      <c r="B3770" s="116"/>
      <c r="C3770" s="116"/>
      <c r="D3770" s="116"/>
    </row>
    <row r="3771" spans="1:4">
      <c r="A3771" s="116"/>
      <c r="B3771" s="116"/>
      <c r="C3771" s="116"/>
      <c r="D3771" s="116"/>
    </row>
    <row r="3772" spans="1:4">
      <c r="A3772" s="116"/>
      <c r="B3772" s="116"/>
      <c r="C3772" s="116"/>
      <c r="D3772" s="116"/>
    </row>
    <row r="3773" spans="1:4">
      <c r="A3773" s="116"/>
      <c r="B3773" s="116"/>
      <c r="C3773" s="116"/>
      <c r="D3773" s="116"/>
    </row>
    <row r="3774" spans="1:4">
      <c r="A3774" s="116"/>
      <c r="B3774" s="116"/>
      <c r="C3774" s="116"/>
      <c r="D3774" s="116"/>
    </row>
    <row r="3775" spans="1:4">
      <c r="A3775" s="116"/>
      <c r="B3775" s="116"/>
      <c r="C3775" s="116"/>
      <c r="D3775" s="116"/>
    </row>
    <row r="3776" spans="1:4">
      <c r="A3776" s="116"/>
      <c r="B3776" s="116"/>
      <c r="C3776" s="116"/>
      <c r="D3776" s="116"/>
    </row>
    <row r="3777" spans="1:4">
      <c r="A3777" s="116"/>
      <c r="B3777" s="116"/>
      <c r="C3777" s="116"/>
      <c r="D3777" s="116"/>
    </row>
    <row r="3778" spans="1:4">
      <c r="A3778" s="116"/>
      <c r="B3778" s="116"/>
      <c r="C3778" s="116"/>
      <c r="D3778" s="116"/>
    </row>
    <row r="3779" spans="1:4">
      <c r="A3779" s="116"/>
      <c r="B3779" s="116"/>
      <c r="C3779" s="116"/>
      <c r="D3779" s="116"/>
    </row>
    <row r="3780" spans="1:4">
      <c r="A3780" s="116"/>
      <c r="B3780" s="116"/>
      <c r="C3780" s="116"/>
      <c r="D3780" s="116"/>
    </row>
    <row r="3781" spans="1:4">
      <c r="A3781" s="116"/>
      <c r="B3781" s="116"/>
      <c r="C3781" s="116"/>
      <c r="D3781" s="116"/>
    </row>
    <row r="3782" spans="1:4">
      <c r="A3782" s="116"/>
      <c r="B3782" s="116"/>
      <c r="C3782" s="116"/>
      <c r="D3782" s="116"/>
    </row>
    <row r="3783" spans="1:4">
      <c r="A3783" s="116"/>
      <c r="B3783" s="116"/>
      <c r="C3783" s="116"/>
      <c r="D3783" s="116"/>
    </row>
    <row r="3784" spans="1:4">
      <c r="A3784" s="116"/>
      <c r="B3784" s="116"/>
      <c r="C3784" s="116"/>
      <c r="D3784" s="116"/>
    </row>
    <row r="3785" spans="1:4">
      <c r="A3785" s="116"/>
      <c r="B3785" s="116"/>
      <c r="C3785" s="116"/>
      <c r="D3785" s="116"/>
    </row>
    <row r="3786" spans="1:4">
      <c r="A3786" s="116"/>
      <c r="B3786" s="116"/>
      <c r="C3786" s="116"/>
      <c r="D3786" s="116"/>
    </row>
    <row r="3787" spans="1:4">
      <c r="A3787" s="116"/>
      <c r="B3787" s="116"/>
      <c r="C3787" s="116"/>
      <c r="D3787" s="116"/>
    </row>
    <row r="3788" spans="1:4">
      <c r="A3788" s="116"/>
      <c r="B3788" s="116"/>
      <c r="C3788" s="116"/>
      <c r="D3788" s="116"/>
    </row>
    <row r="3789" spans="1:4">
      <c r="A3789" s="116"/>
      <c r="B3789" s="116"/>
      <c r="C3789" s="116"/>
      <c r="D3789" s="116"/>
    </row>
    <row r="3790" spans="1:4">
      <c r="A3790" s="116"/>
      <c r="B3790" s="116"/>
      <c r="C3790" s="116"/>
      <c r="D3790" s="116"/>
    </row>
    <row r="3791" spans="1:4">
      <c r="A3791" s="116"/>
      <c r="B3791" s="116"/>
      <c r="C3791" s="116"/>
      <c r="D3791" s="116"/>
    </row>
    <row r="3792" spans="1:4">
      <c r="A3792" s="116"/>
      <c r="B3792" s="116"/>
      <c r="C3792" s="116"/>
      <c r="D3792" s="116"/>
    </row>
    <row r="3793" spans="1:4">
      <c r="A3793" s="116"/>
      <c r="B3793" s="116"/>
      <c r="C3793" s="116"/>
      <c r="D3793" s="116"/>
    </row>
    <row r="3794" spans="1:4">
      <c r="A3794" s="116"/>
      <c r="B3794" s="116"/>
      <c r="C3794" s="116"/>
      <c r="D3794" s="116"/>
    </row>
    <row r="3795" spans="1:4">
      <c r="A3795" s="116"/>
      <c r="B3795" s="116"/>
      <c r="C3795" s="116"/>
      <c r="D3795" s="116"/>
    </row>
    <row r="3796" spans="1:4">
      <c r="A3796" s="116"/>
      <c r="B3796" s="116"/>
      <c r="C3796" s="116"/>
      <c r="D3796" s="116"/>
    </row>
    <row r="3797" spans="1:4">
      <c r="A3797" s="116"/>
      <c r="B3797" s="116"/>
      <c r="C3797" s="116"/>
      <c r="D3797" s="116"/>
    </row>
    <row r="3798" spans="1:4">
      <c r="A3798" s="116"/>
      <c r="B3798" s="116"/>
      <c r="C3798" s="116"/>
      <c r="D3798" s="116"/>
    </row>
    <row r="3799" spans="1:4">
      <c r="A3799" s="116"/>
      <c r="B3799" s="116"/>
      <c r="C3799" s="116"/>
      <c r="D3799" s="116"/>
    </row>
    <row r="3800" spans="1:4">
      <c r="A3800" s="116"/>
      <c r="B3800" s="116"/>
      <c r="C3800" s="116"/>
      <c r="D3800" s="116"/>
    </row>
    <row r="3801" spans="1:4">
      <c r="A3801" s="116"/>
      <c r="B3801" s="116"/>
      <c r="C3801" s="116"/>
      <c r="D3801" s="116"/>
    </row>
    <row r="3802" spans="1:4">
      <c r="A3802" s="116"/>
      <c r="B3802" s="116"/>
      <c r="C3802" s="116"/>
      <c r="D3802" s="116"/>
    </row>
    <row r="3803" spans="1:4">
      <c r="A3803" s="116"/>
      <c r="B3803" s="116"/>
      <c r="C3803" s="116"/>
      <c r="D3803" s="116"/>
    </row>
    <row r="3804" spans="1:4">
      <c r="A3804" s="116"/>
      <c r="B3804" s="116"/>
      <c r="C3804" s="116"/>
      <c r="D3804" s="116"/>
    </row>
    <row r="3805" spans="1:4">
      <c r="A3805" s="116"/>
      <c r="B3805" s="116"/>
      <c r="C3805" s="116"/>
      <c r="D3805" s="116"/>
    </row>
    <row r="3806" spans="1:4">
      <c r="A3806" s="116"/>
      <c r="B3806" s="116"/>
      <c r="C3806" s="116"/>
      <c r="D3806" s="116"/>
    </row>
    <row r="3807" spans="1:4">
      <c r="A3807" s="116"/>
      <c r="B3807" s="116"/>
      <c r="C3807" s="116"/>
      <c r="D3807" s="116"/>
    </row>
    <row r="3808" spans="1:4">
      <c r="A3808" s="116"/>
      <c r="B3808" s="116"/>
      <c r="C3808" s="116"/>
      <c r="D3808" s="116"/>
    </row>
    <row r="3809" spans="1:4">
      <c r="A3809" s="116"/>
      <c r="B3809" s="116"/>
      <c r="C3809" s="116"/>
      <c r="D3809" s="116"/>
    </row>
    <row r="3810" spans="1:4">
      <c r="A3810" s="116"/>
      <c r="B3810" s="116"/>
      <c r="C3810" s="116"/>
      <c r="D3810" s="116"/>
    </row>
    <row r="3811" spans="1:4">
      <c r="A3811" s="116"/>
      <c r="B3811" s="116"/>
      <c r="C3811" s="116"/>
      <c r="D3811" s="116"/>
    </row>
    <row r="3812" spans="1:4">
      <c r="A3812" s="116"/>
      <c r="B3812" s="116"/>
      <c r="C3812" s="116"/>
      <c r="D3812" s="116"/>
    </row>
    <row r="3813" spans="1:4">
      <c r="A3813" s="116"/>
      <c r="B3813" s="116"/>
      <c r="C3813" s="116"/>
      <c r="D3813" s="116"/>
    </row>
    <row r="3814" spans="1:4">
      <c r="A3814" s="116"/>
      <c r="B3814" s="116"/>
      <c r="C3814" s="116"/>
      <c r="D3814" s="116"/>
    </row>
    <row r="3815" spans="1:4">
      <c r="A3815" s="116"/>
      <c r="B3815" s="116"/>
      <c r="C3815" s="116"/>
      <c r="D3815" s="116"/>
    </row>
    <row r="3816" spans="1:4">
      <c r="A3816" s="116"/>
      <c r="B3816" s="116"/>
      <c r="C3816" s="116"/>
      <c r="D3816" s="116"/>
    </row>
    <row r="3817" spans="1:4">
      <c r="A3817" s="116"/>
      <c r="B3817" s="116"/>
      <c r="C3817" s="116"/>
      <c r="D3817" s="116"/>
    </row>
    <row r="3818" spans="1:4">
      <c r="A3818" s="116"/>
      <c r="B3818" s="116"/>
      <c r="C3818" s="116"/>
      <c r="D3818" s="116"/>
    </row>
    <row r="3819" spans="1:4">
      <c r="A3819" s="116"/>
      <c r="B3819" s="116"/>
      <c r="C3819" s="116"/>
      <c r="D3819" s="116"/>
    </row>
    <row r="3820" spans="1:4">
      <c r="A3820" s="116"/>
      <c r="B3820" s="116"/>
      <c r="C3820" s="116"/>
      <c r="D3820" s="116"/>
    </row>
    <row r="3821" spans="1:4">
      <c r="A3821" s="116"/>
      <c r="B3821" s="116"/>
      <c r="C3821" s="116"/>
      <c r="D3821" s="116"/>
    </row>
    <row r="3822" spans="1:4">
      <c r="A3822" s="116"/>
      <c r="B3822" s="116"/>
      <c r="C3822" s="116"/>
      <c r="D3822" s="116"/>
    </row>
    <row r="3823" spans="1:4">
      <c r="A3823" s="116"/>
      <c r="B3823" s="116"/>
      <c r="C3823" s="116"/>
      <c r="D3823" s="116"/>
    </row>
    <row r="3824" spans="1:4">
      <c r="A3824" s="116"/>
      <c r="B3824" s="116"/>
      <c r="C3824" s="116"/>
      <c r="D3824" s="116"/>
    </row>
    <row r="3825" spans="1:4">
      <c r="A3825" s="116"/>
      <c r="B3825" s="116"/>
      <c r="C3825" s="116"/>
      <c r="D3825" s="116"/>
    </row>
    <row r="3826" spans="1:4">
      <c r="A3826" s="116"/>
      <c r="B3826" s="116"/>
      <c r="C3826" s="116"/>
      <c r="D3826" s="116"/>
    </row>
    <row r="3827" spans="1:4">
      <c r="A3827" s="116"/>
      <c r="B3827" s="116"/>
      <c r="C3827" s="116"/>
      <c r="D3827" s="116"/>
    </row>
    <row r="3828" spans="1:4">
      <c r="A3828" s="116"/>
      <c r="B3828" s="116"/>
      <c r="C3828" s="116"/>
      <c r="D3828" s="116"/>
    </row>
    <row r="3829" spans="1:4">
      <c r="A3829" s="116"/>
      <c r="B3829" s="116"/>
      <c r="C3829" s="116"/>
      <c r="D3829" s="116"/>
    </row>
    <row r="3830" spans="1:4">
      <c r="A3830" s="116"/>
      <c r="B3830" s="116"/>
      <c r="C3830" s="116"/>
      <c r="D3830" s="116"/>
    </row>
    <row r="3831" spans="1:4">
      <c r="A3831" s="116"/>
      <c r="B3831" s="116"/>
      <c r="C3831" s="116"/>
      <c r="D3831" s="116"/>
    </row>
    <row r="3832" spans="1:4">
      <c r="A3832" s="116"/>
      <c r="B3832" s="116"/>
      <c r="C3832" s="116"/>
      <c r="D3832" s="116"/>
    </row>
    <row r="3833" spans="1:4">
      <c r="A3833" s="116"/>
      <c r="B3833" s="116"/>
      <c r="C3833" s="116"/>
      <c r="D3833" s="116"/>
    </row>
    <row r="3834" spans="1:4">
      <c r="A3834" s="116"/>
      <c r="B3834" s="116"/>
      <c r="C3834" s="116"/>
      <c r="D3834" s="116"/>
    </row>
    <row r="3835" spans="1:4">
      <c r="A3835" s="116"/>
      <c r="B3835" s="116"/>
      <c r="C3835" s="116"/>
      <c r="D3835" s="116"/>
    </row>
    <row r="3836" spans="1:4">
      <c r="A3836" s="116"/>
      <c r="B3836" s="116"/>
      <c r="C3836" s="116"/>
      <c r="D3836" s="116"/>
    </row>
    <row r="3837" spans="1:4">
      <c r="A3837" s="116"/>
      <c r="B3837" s="116"/>
      <c r="C3837" s="116"/>
      <c r="D3837" s="116"/>
    </row>
    <row r="3838" spans="1:4">
      <c r="A3838" s="116"/>
      <c r="B3838" s="116"/>
      <c r="C3838" s="116"/>
      <c r="D3838" s="116"/>
    </row>
    <row r="3839" spans="1:4">
      <c r="A3839" s="116"/>
      <c r="B3839" s="116"/>
      <c r="C3839" s="116"/>
      <c r="D3839" s="116"/>
    </row>
    <row r="3840" spans="1:4">
      <c r="A3840" s="116"/>
      <c r="B3840" s="116"/>
      <c r="C3840" s="116"/>
      <c r="D3840" s="116"/>
    </row>
    <row r="3841" spans="1:4">
      <c r="A3841" s="116"/>
      <c r="B3841" s="116"/>
      <c r="C3841" s="116"/>
      <c r="D3841" s="116"/>
    </row>
    <row r="3842" spans="1:4">
      <c r="A3842" s="116"/>
      <c r="B3842" s="116"/>
      <c r="C3842" s="116"/>
      <c r="D3842" s="116"/>
    </row>
    <row r="3843" spans="1:4">
      <c r="A3843" s="116"/>
      <c r="B3843" s="116"/>
      <c r="C3843" s="116"/>
      <c r="D3843" s="116"/>
    </row>
    <row r="3844" spans="1:4">
      <c r="A3844" s="116"/>
      <c r="B3844" s="116"/>
      <c r="C3844" s="116"/>
      <c r="D3844" s="116"/>
    </row>
    <row r="3845" spans="1:4">
      <c r="A3845" s="116"/>
      <c r="B3845" s="116"/>
      <c r="C3845" s="116"/>
      <c r="D3845" s="116"/>
    </row>
    <row r="3846" spans="1:4">
      <c r="A3846" s="116"/>
      <c r="B3846" s="116"/>
      <c r="C3846" s="116"/>
      <c r="D3846" s="116"/>
    </row>
    <row r="3847" spans="1:4">
      <c r="A3847" s="116"/>
      <c r="B3847" s="116"/>
      <c r="C3847" s="116"/>
      <c r="D3847" s="116"/>
    </row>
    <row r="3848" spans="1:4">
      <c r="A3848" s="116"/>
      <c r="B3848" s="116"/>
      <c r="C3848" s="116"/>
      <c r="D3848" s="116"/>
    </row>
    <row r="3849" spans="1:4">
      <c r="A3849" s="116"/>
      <c r="B3849" s="116"/>
      <c r="C3849" s="116"/>
      <c r="D3849" s="116"/>
    </row>
    <row r="3850" spans="1:4">
      <c r="A3850" s="116"/>
      <c r="B3850" s="116"/>
      <c r="C3850" s="116"/>
      <c r="D3850" s="116"/>
    </row>
    <row r="3851" spans="1:4">
      <c r="A3851" s="116"/>
      <c r="B3851" s="116"/>
      <c r="C3851" s="116"/>
      <c r="D3851" s="116"/>
    </row>
    <row r="3852" spans="1:4">
      <c r="A3852" s="116"/>
      <c r="B3852" s="116"/>
      <c r="C3852" s="116"/>
      <c r="D3852" s="116"/>
    </row>
    <row r="3853" spans="1:4">
      <c r="A3853" s="116"/>
      <c r="B3853" s="116"/>
      <c r="C3853" s="116"/>
      <c r="D3853" s="116"/>
    </row>
    <row r="3854" spans="1:4">
      <c r="A3854" s="116"/>
      <c r="B3854" s="116"/>
      <c r="C3854" s="116"/>
      <c r="D3854" s="116"/>
    </row>
    <row r="3855" spans="1:4">
      <c r="A3855" s="116"/>
      <c r="B3855" s="116"/>
      <c r="C3855" s="116"/>
      <c r="D3855" s="116"/>
    </row>
    <row r="3856" spans="1:4">
      <c r="A3856" s="116"/>
      <c r="B3856" s="116"/>
      <c r="C3856" s="116"/>
      <c r="D3856" s="116"/>
    </row>
    <row r="3857" spans="1:4">
      <c r="A3857" s="116"/>
      <c r="B3857" s="116"/>
      <c r="C3857" s="116"/>
      <c r="D3857" s="116"/>
    </row>
    <row r="3858" spans="1:4">
      <c r="A3858" s="116"/>
      <c r="B3858" s="116"/>
      <c r="C3858" s="116"/>
      <c r="D3858" s="116"/>
    </row>
    <row r="3859" spans="1:4">
      <c r="A3859" s="116"/>
      <c r="B3859" s="116"/>
      <c r="C3859" s="116"/>
      <c r="D3859" s="116"/>
    </row>
    <row r="3860" spans="1:4">
      <c r="A3860" s="116"/>
      <c r="B3860" s="116"/>
      <c r="C3860" s="116"/>
      <c r="D3860" s="116"/>
    </row>
    <row r="3861" spans="1:4">
      <c r="A3861" s="116"/>
      <c r="B3861" s="116"/>
      <c r="C3861" s="116"/>
      <c r="D3861" s="116"/>
    </row>
    <row r="3862" spans="1:4">
      <c r="A3862" s="116"/>
      <c r="B3862" s="116"/>
      <c r="C3862" s="116"/>
      <c r="D3862" s="116"/>
    </row>
    <row r="3863" spans="1:4">
      <c r="A3863" s="116"/>
      <c r="B3863" s="116"/>
      <c r="C3863" s="116"/>
      <c r="D3863" s="116"/>
    </row>
    <row r="3864" spans="1:4">
      <c r="A3864" s="116"/>
      <c r="B3864" s="116"/>
      <c r="C3864" s="116"/>
      <c r="D3864" s="116"/>
    </row>
    <row r="3865" spans="1:4">
      <c r="A3865" s="116"/>
      <c r="B3865" s="116"/>
      <c r="C3865" s="116"/>
      <c r="D3865" s="116"/>
    </row>
    <row r="3866" spans="1:4">
      <c r="A3866" s="116"/>
      <c r="B3866" s="116"/>
      <c r="C3866" s="116"/>
      <c r="D3866" s="116"/>
    </row>
    <row r="3867" spans="1:4">
      <c r="A3867" s="116"/>
      <c r="B3867" s="116"/>
      <c r="C3867" s="116"/>
      <c r="D3867" s="116"/>
    </row>
    <row r="3868" spans="1:4">
      <c r="A3868" s="116"/>
      <c r="B3868" s="116"/>
      <c r="C3868" s="116"/>
      <c r="D3868" s="116"/>
    </row>
    <row r="3869" spans="1:4">
      <c r="A3869" s="116"/>
      <c r="B3869" s="116"/>
      <c r="C3869" s="116"/>
      <c r="D3869" s="116"/>
    </row>
    <row r="3870" spans="1:4">
      <c r="A3870" s="116"/>
      <c r="B3870" s="116"/>
      <c r="C3870" s="116"/>
      <c r="D3870" s="116"/>
    </row>
    <row r="3871" spans="1:4">
      <c r="A3871" s="116"/>
      <c r="B3871" s="116"/>
      <c r="C3871" s="116"/>
      <c r="D3871" s="116"/>
    </row>
    <row r="3872" spans="1:4">
      <c r="A3872" s="116"/>
      <c r="B3872" s="116"/>
      <c r="C3872" s="116"/>
      <c r="D3872" s="116"/>
    </row>
    <row r="3873" spans="1:4">
      <c r="A3873" s="116"/>
      <c r="B3873" s="116"/>
      <c r="C3873" s="116"/>
      <c r="D3873" s="116"/>
    </row>
    <row r="3874" spans="1:4">
      <c r="A3874" s="116"/>
      <c r="B3874" s="116"/>
      <c r="C3874" s="116"/>
      <c r="D3874" s="116"/>
    </row>
    <row r="3875" spans="1:4">
      <c r="A3875" s="116"/>
      <c r="B3875" s="116"/>
      <c r="C3875" s="116"/>
      <c r="D3875" s="116"/>
    </row>
    <row r="3876" spans="1:4">
      <c r="A3876" s="116"/>
      <c r="B3876" s="116"/>
      <c r="C3876" s="116"/>
      <c r="D3876" s="116"/>
    </row>
    <row r="3877" spans="1:4">
      <c r="A3877" s="116"/>
      <c r="B3877" s="116"/>
      <c r="C3877" s="116"/>
      <c r="D3877" s="116"/>
    </row>
    <row r="3878" spans="1:4">
      <c r="A3878" s="116"/>
      <c r="B3878" s="116"/>
      <c r="C3878" s="116"/>
      <c r="D3878" s="116"/>
    </row>
    <row r="3879" spans="1:4">
      <c r="A3879" s="116"/>
      <c r="B3879" s="116"/>
      <c r="C3879" s="116"/>
      <c r="D3879" s="116"/>
    </row>
    <row r="3880" spans="1:4">
      <c r="A3880" s="116"/>
      <c r="B3880" s="116"/>
      <c r="C3880" s="116"/>
      <c r="D3880" s="116"/>
    </row>
    <row r="3881" spans="1:4">
      <c r="A3881" s="116"/>
      <c r="B3881" s="116"/>
      <c r="C3881" s="116"/>
      <c r="D3881" s="116"/>
    </row>
    <row r="3882" spans="1:4">
      <c r="A3882" s="116"/>
      <c r="B3882" s="116"/>
      <c r="C3882" s="116"/>
      <c r="D3882" s="116"/>
    </row>
    <row r="3883" spans="1:4">
      <c r="A3883" s="116"/>
      <c r="B3883" s="116"/>
      <c r="C3883" s="116"/>
      <c r="D3883" s="116"/>
    </row>
    <row r="3884" spans="1:4">
      <c r="A3884" s="116"/>
      <c r="B3884" s="116"/>
      <c r="C3884" s="116"/>
      <c r="D3884" s="116"/>
    </row>
    <row r="3885" spans="1:4">
      <c r="A3885" s="116"/>
      <c r="B3885" s="116"/>
      <c r="C3885" s="116"/>
      <c r="D3885" s="116"/>
    </row>
    <row r="3886" spans="1:4">
      <c r="A3886" s="116"/>
      <c r="B3886" s="116"/>
      <c r="C3886" s="116"/>
      <c r="D3886" s="116"/>
    </row>
    <row r="3887" spans="1:4">
      <c r="A3887" s="116"/>
      <c r="B3887" s="116"/>
      <c r="C3887" s="116"/>
      <c r="D3887" s="116"/>
    </row>
    <row r="3888" spans="1:4">
      <c r="A3888" s="116"/>
      <c r="B3888" s="116"/>
      <c r="C3888" s="116"/>
      <c r="D3888" s="116"/>
    </row>
    <row r="3889" spans="1:4">
      <c r="A3889" s="116"/>
      <c r="B3889" s="116"/>
      <c r="C3889" s="116"/>
      <c r="D3889" s="116"/>
    </row>
    <row r="3890" spans="1:4">
      <c r="A3890" s="116"/>
      <c r="B3890" s="116"/>
      <c r="C3890" s="116"/>
      <c r="D3890" s="116"/>
    </row>
    <row r="3891" spans="1:4">
      <c r="A3891" s="116"/>
      <c r="B3891" s="116"/>
      <c r="C3891" s="116"/>
      <c r="D3891" s="116"/>
    </row>
    <row r="3892" spans="1:4">
      <c r="A3892" s="116"/>
      <c r="B3892" s="116"/>
      <c r="C3892" s="116"/>
      <c r="D3892" s="116"/>
    </row>
    <row r="3893" spans="1:4">
      <c r="A3893" s="116"/>
      <c r="B3893" s="116"/>
      <c r="C3893" s="116"/>
      <c r="D3893" s="116"/>
    </row>
    <row r="3894" spans="1:4">
      <c r="A3894" s="116"/>
      <c r="B3894" s="116"/>
      <c r="C3894" s="116"/>
      <c r="D3894" s="116"/>
    </row>
    <row r="3895" spans="1:4">
      <c r="A3895" s="116"/>
      <c r="B3895" s="116"/>
      <c r="C3895" s="116"/>
      <c r="D3895" s="116"/>
    </row>
    <row r="3896" spans="1:4">
      <c r="A3896" s="116"/>
      <c r="B3896" s="116"/>
      <c r="C3896" s="116"/>
      <c r="D3896" s="116"/>
    </row>
    <row r="3897" spans="1:4">
      <c r="A3897" s="116"/>
      <c r="B3897" s="116"/>
      <c r="C3897" s="116"/>
      <c r="D3897" s="116"/>
    </row>
    <row r="3898" spans="1:4">
      <c r="A3898" s="116"/>
      <c r="B3898" s="116"/>
      <c r="C3898" s="116"/>
      <c r="D3898" s="116"/>
    </row>
    <row r="3899" spans="1:4">
      <c r="A3899" s="116"/>
      <c r="B3899" s="116"/>
      <c r="C3899" s="116"/>
      <c r="D3899" s="116"/>
    </row>
    <row r="3900" spans="1:4">
      <c r="A3900" s="116"/>
      <c r="B3900" s="116"/>
      <c r="C3900" s="116"/>
      <c r="D3900" s="116"/>
    </row>
    <row r="3901" spans="1:4">
      <c r="A3901" s="116"/>
      <c r="B3901" s="116"/>
      <c r="C3901" s="116"/>
      <c r="D3901" s="116"/>
    </row>
    <row r="3902" spans="1:4">
      <c r="A3902" s="116"/>
      <c r="B3902" s="116"/>
      <c r="C3902" s="116"/>
      <c r="D3902" s="116"/>
    </row>
    <row r="3903" spans="1:4">
      <c r="A3903" s="116"/>
      <c r="B3903" s="116"/>
      <c r="C3903" s="116"/>
      <c r="D3903" s="116"/>
    </row>
    <row r="3904" spans="1:4">
      <c r="A3904" s="116"/>
      <c r="B3904" s="116"/>
      <c r="C3904" s="116"/>
      <c r="D3904" s="116"/>
    </row>
    <row r="3905" spans="1:4">
      <c r="A3905" s="116"/>
      <c r="B3905" s="116"/>
      <c r="C3905" s="116"/>
      <c r="D3905" s="116"/>
    </row>
    <row r="3906" spans="1:4">
      <c r="A3906" s="116"/>
      <c r="B3906" s="116"/>
      <c r="C3906" s="116"/>
      <c r="D3906" s="116"/>
    </row>
    <row r="3907" spans="1:4">
      <c r="A3907" s="116"/>
      <c r="B3907" s="116"/>
      <c r="C3907" s="116"/>
      <c r="D3907" s="116"/>
    </row>
    <row r="3908" spans="1:4">
      <c r="A3908" s="116"/>
      <c r="B3908" s="116"/>
      <c r="C3908" s="116"/>
      <c r="D3908" s="116"/>
    </row>
    <row r="3909" spans="1:4">
      <c r="A3909" s="116"/>
      <c r="B3909" s="116"/>
      <c r="C3909" s="116"/>
      <c r="D3909" s="116"/>
    </row>
    <row r="3910" spans="1:4">
      <c r="A3910" s="116"/>
      <c r="B3910" s="116"/>
      <c r="C3910" s="116"/>
      <c r="D3910" s="116"/>
    </row>
    <row r="3911" spans="1:4">
      <c r="A3911" s="116"/>
      <c r="B3911" s="116"/>
      <c r="C3911" s="116"/>
      <c r="D3911" s="116"/>
    </row>
    <row r="3912" spans="1:4">
      <c r="A3912" s="116"/>
      <c r="B3912" s="116"/>
      <c r="C3912" s="116"/>
      <c r="D3912" s="116"/>
    </row>
    <row r="3913" spans="1:4">
      <c r="A3913" s="116"/>
      <c r="B3913" s="116"/>
      <c r="C3913" s="116"/>
      <c r="D3913" s="116"/>
    </row>
    <row r="3914" spans="1:4">
      <c r="A3914" s="116"/>
      <c r="B3914" s="116"/>
      <c r="C3914" s="116"/>
      <c r="D3914" s="116"/>
    </row>
    <row r="3915" spans="1:4">
      <c r="A3915" s="116"/>
      <c r="B3915" s="116"/>
      <c r="C3915" s="116"/>
      <c r="D3915" s="116"/>
    </row>
    <row r="3916" spans="1:4">
      <c r="A3916" s="116"/>
      <c r="B3916" s="116"/>
      <c r="C3916" s="116"/>
      <c r="D3916" s="116"/>
    </row>
    <row r="3917" spans="1:4">
      <c r="A3917" s="116"/>
      <c r="B3917" s="116"/>
      <c r="C3917" s="116"/>
      <c r="D3917" s="116"/>
    </row>
    <row r="3918" spans="1:4">
      <c r="A3918" s="116"/>
      <c r="B3918" s="116"/>
      <c r="C3918" s="116"/>
      <c r="D3918" s="116"/>
    </row>
    <row r="3919" spans="1:4">
      <c r="A3919" s="116"/>
      <c r="B3919" s="116"/>
      <c r="C3919" s="116"/>
      <c r="D3919" s="116"/>
    </row>
    <row r="3920" spans="1:4">
      <c r="A3920" s="116"/>
      <c r="B3920" s="116"/>
      <c r="C3920" s="116"/>
      <c r="D3920" s="116"/>
    </row>
    <row r="3921" spans="1:4">
      <c r="A3921" s="116"/>
      <c r="B3921" s="116"/>
      <c r="C3921" s="116"/>
      <c r="D3921" s="116"/>
    </row>
    <row r="3922" spans="1:4">
      <c r="A3922" s="116"/>
      <c r="B3922" s="116"/>
      <c r="C3922" s="116"/>
      <c r="D3922" s="116"/>
    </row>
    <row r="3923" spans="1:4">
      <c r="A3923" s="116"/>
      <c r="B3923" s="116"/>
      <c r="C3923" s="116"/>
      <c r="D3923" s="116"/>
    </row>
    <row r="3924" spans="1:4">
      <c r="A3924" s="116"/>
      <c r="B3924" s="116"/>
      <c r="C3924" s="116"/>
      <c r="D3924" s="116"/>
    </row>
    <row r="3925" spans="1:4">
      <c r="A3925" s="116"/>
      <c r="B3925" s="116"/>
      <c r="C3925" s="116"/>
      <c r="D3925" s="116"/>
    </row>
    <row r="3926" spans="1:4">
      <c r="A3926" s="116"/>
      <c r="B3926" s="116"/>
      <c r="C3926" s="116"/>
      <c r="D3926" s="116"/>
    </row>
    <row r="3927" spans="1:4">
      <c r="A3927" s="116"/>
      <c r="B3927" s="116"/>
      <c r="C3927" s="116"/>
      <c r="D3927" s="116"/>
    </row>
    <row r="3928" spans="1:4">
      <c r="A3928" s="116"/>
      <c r="B3928" s="116"/>
      <c r="C3928" s="116"/>
      <c r="D3928" s="116"/>
    </row>
    <row r="3929" spans="1:4">
      <c r="A3929" s="116"/>
      <c r="B3929" s="116"/>
      <c r="C3929" s="116"/>
      <c r="D3929" s="116"/>
    </row>
    <row r="3930" spans="1:4">
      <c r="A3930" s="116"/>
      <c r="B3930" s="116"/>
      <c r="C3930" s="116"/>
      <c r="D3930" s="116"/>
    </row>
    <row r="3931" spans="1:4">
      <c r="A3931" s="116"/>
      <c r="B3931" s="116"/>
      <c r="C3931" s="116"/>
      <c r="D3931" s="116"/>
    </row>
    <row r="3932" spans="1:4">
      <c r="A3932" s="116"/>
      <c r="B3932" s="116"/>
      <c r="C3932" s="116"/>
      <c r="D3932" s="116"/>
    </row>
    <row r="3933" spans="1:4">
      <c r="A3933" s="116"/>
      <c r="B3933" s="116"/>
      <c r="C3933" s="116"/>
      <c r="D3933" s="116"/>
    </row>
    <row r="3934" spans="1:4">
      <c r="A3934" s="116"/>
      <c r="B3934" s="116"/>
      <c r="C3934" s="116"/>
      <c r="D3934" s="116"/>
    </row>
    <row r="3935" spans="1:4">
      <c r="A3935" s="116"/>
      <c r="B3935" s="116"/>
      <c r="C3935" s="116"/>
      <c r="D3935" s="116"/>
    </row>
    <row r="3936" spans="1:4">
      <c r="A3936" s="116"/>
      <c r="B3936" s="116"/>
      <c r="C3936" s="116"/>
      <c r="D3936" s="116"/>
    </row>
    <row r="3937" spans="1:4">
      <c r="A3937" s="116"/>
      <c r="B3937" s="116"/>
      <c r="C3937" s="116"/>
      <c r="D3937" s="116"/>
    </row>
    <row r="3938" spans="1:4">
      <c r="A3938" s="116"/>
      <c r="B3938" s="116"/>
      <c r="C3938" s="116"/>
      <c r="D3938" s="116"/>
    </row>
    <row r="3939" spans="1:4">
      <c r="A3939" s="116"/>
      <c r="B3939" s="116"/>
      <c r="C3939" s="116"/>
      <c r="D3939" s="116"/>
    </row>
    <row r="3940" spans="1:4">
      <c r="A3940" s="116"/>
      <c r="B3940" s="116"/>
      <c r="C3940" s="116"/>
      <c r="D3940" s="116"/>
    </row>
    <row r="3941" spans="1:4">
      <c r="A3941" s="116"/>
      <c r="B3941" s="116"/>
      <c r="C3941" s="116"/>
      <c r="D3941" s="116"/>
    </row>
    <row r="3942" spans="1:4">
      <c r="A3942" s="116"/>
      <c r="B3942" s="116"/>
      <c r="C3942" s="116"/>
      <c r="D3942" s="116"/>
    </row>
    <row r="3943" spans="1:4">
      <c r="A3943" s="116"/>
      <c r="B3943" s="116"/>
      <c r="C3943" s="116"/>
      <c r="D3943" s="116"/>
    </row>
    <row r="3944" spans="1:4">
      <c r="A3944" s="116"/>
      <c r="B3944" s="116"/>
      <c r="C3944" s="116"/>
      <c r="D3944" s="116"/>
    </row>
    <row r="3945" spans="1:4">
      <c r="A3945" s="116"/>
      <c r="B3945" s="116"/>
      <c r="C3945" s="116"/>
      <c r="D3945" s="116"/>
    </row>
    <row r="3946" spans="1:4">
      <c r="A3946" s="116"/>
      <c r="B3946" s="116"/>
      <c r="C3946" s="116"/>
      <c r="D3946" s="116"/>
    </row>
    <row r="3947" spans="1:4">
      <c r="A3947" s="116"/>
      <c r="B3947" s="116"/>
      <c r="C3947" s="116"/>
      <c r="D3947" s="116"/>
    </row>
    <row r="3948" spans="1:4">
      <c r="A3948" s="116"/>
      <c r="B3948" s="116"/>
      <c r="C3948" s="116"/>
      <c r="D3948" s="116"/>
    </row>
    <row r="3949" spans="1:4">
      <c r="A3949" s="116"/>
      <c r="B3949" s="116"/>
      <c r="C3949" s="116"/>
      <c r="D3949" s="116"/>
    </row>
    <row r="3950" spans="1:4">
      <c r="A3950" s="116"/>
      <c r="B3950" s="116"/>
      <c r="C3950" s="116"/>
      <c r="D3950" s="116"/>
    </row>
    <row r="3951" spans="1:4">
      <c r="A3951" s="116"/>
      <c r="B3951" s="116"/>
      <c r="C3951" s="116"/>
      <c r="D3951" s="116"/>
    </row>
    <row r="3952" spans="1:4">
      <c r="A3952" s="116"/>
      <c r="B3952" s="116"/>
      <c r="C3952" s="116"/>
      <c r="D3952" s="116"/>
    </row>
    <row r="3953" spans="1:4">
      <c r="A3953" s="116"/>
      <c r="B3953" s="116"/>
      <c r="C3953" s="116"/>
      <c r="D3953" s="116"/>
    </row>
    <row r="3954" spans="1:4">
      <c r="A3954" s="116"/>
      <c r="B3954" s="116"/>
      <c r="C3954" s="116"/>
      <c r="D3954" s="116"/>
    </row>
    <row r="3955" spans="1:4">
      <c r="A3955" s="116"/>
      <c r="B3955" s="116"/>
      <c r="C3955" s="116"/>
      <c r="D3955" s="116"/>
    </row>
    <row r="3956" spans="1:4">
      <c r="A3956" s="116"/>
      <c r="B3956" s="116"/>
      <c r="C3956" s="116"/>
      <c r="D3956" s="116"/>
    </row>
    <row r="3957" spans="1:4">
      <c r="A3957" s="116"/>
      <c r="B3957" s="116"/>
      <c r="C3957" s="116"/>
      <c r="D3957" s="116"/>
    </row>
    <row r="3958" spans="1:4">
      <c r="A3958" s="116"/>
      <c r="B3958" s="116"/>
      <c r="C3958" s="116"/>
      <c r="D3958" s="116"/>
    </row>
    <row r="3959" spans="1:4">
      <c r="A3959" s="116"/>
      <c r="B3959" s="116"/>
      <c r="C3959" s="116"/>
      <c r="D3959" s="116"/>
    </row>
    <row r="3960" spans="1:4">
      <c r="A3960" s="116"/>
      <c r="B3960" s="116"/>
      <c r="C3960" s="116"/>
      <c r="D3960" s="116"/>
    </row>
    <row r="3961" spans="1:4">
      <c r="A3961" s="116"/>
      <c r="B3961" s="116"/>
      <c r="C3961" s="116"/>
      <c r="D3961" s="116"/>
    </row>
    <row r="3962" spans="1:4">
      <c r="A3962" s="116"/>
      <c r="B3962" s="116"/>
      <c r="C3962" s="116"/>
      <c r="D3962" s="116"/>
    </row>
    <row r="3963" spans="1:4">
      <c r="A3963" s="116"/>
      <c r="B3963" s="116"/>
      <c r="C3963" s="116"/>
      <c r="D3963" s="116"/>
    </row>
    <row r="3964" spans="1:4">
      <c r="A3964" s="116"/>
      <c r="B3964" s="116"/>
      <c r="C3964" s="116"/>
      <c r="D3964" s="116"/>
    </row>
    <row r="3965" spans="1:4">
      <c r="A3965" s="116"/>
      <c r="B3965" s="116"/>
      <c r="C3965" s="116"/>
      <c r="D3965" s="116"/>
    </row>
    <row r="3966" spans="1:4">
      <c r="A3966" s="116"/>
      <c r="B3966" s="116"/>
      <c r="C3966" s="116"/>
      <c r="D3966" s="116"/>
    </row>
    <row r="3967" spans="1:4">
      <c r="A3967" s="116"/>
      <c r="B3967" s="116"/>
      <c r="C3967" s="116"/>
      <c r="D3967" s="116"/>
    </row>
    <row r="3968" spans="1:4">
      <c r="A3968" s="116"/>
      <c r="B3968" s="116"/>
      <c r="C3968" s="116"/>
      <c r="D3968" s="116"/>
    </row>
    <row r="3969" spans="1:4">
      <c r="A3969" s="116"/>
      <c r="B3969" s="116"/>
      <c r="C3969" s="116"/>
      <c r="D3969" s="116"/>
    </row>
    <row r="3970" spans="1:4">
      <c r="A3970" s="116"/>
      <c r="B3970" s="116"/>
      <c r="C3970" s="116"/>
      <c r="D3970" s="116"/>
    </row>
    <row r="3971" spans="1:4">
      <c r="A3971" s="116"/>
      <c r="B3971" s="116"/>
      <c r="C3971" s="116"/>
      <c r="D3971" s="116"/>
    </row>
    <row r="3972" spans="1:4">
      <c r="A3972" s="116"/>
      <c r="B3972" s="116"/>
      <c r="C3972" s="116"/>
      <c r="D3972" s="116"/>
    </row>
    <row r="3973" spans="1:4">
      <c r="A3973" s="116"/>
      <c r="B3973" s="116"/>
      <c r="C3973" s="116"/>
      <c r="D3973" s="116"/>
    </row>
    <row r="3974" spans="1:4">
      <c r="A3974" s="116"/>
      <c r="B3974" s="116"/>
      <c r="C3974" s="116"/>
      <c r="D3974" s="116"/>
    </row>
    <row r="3975" spans="1:4">
      <c r="A3975" s="116"/>
      <c r="B3975" s="116"/>
      <c r="C3975" s="116"/>
      <c r="D3975" s="116"/>
    </row>
    <row r="3976" spans="1:4">
      <c r="A3976" s="116"/>
      <c r="B3976" s="116"/>
      <c r="C3976" s="116"/>
      <c r="D3976" s="116"/>
    </row>
    <row r="3977" spans="1:4">
      <c r="A3977" s="116"/>
      <c r="B3977" s="116"/>
      <c r="C3977" s="116"/>
      <c r="D3977" s="116"/>
    </row>
    <row r="3978" spans="1:4">
      <c r="A3978" s="116"/>
      <c r="B3978" s="116"/>
      <c r="C3978" s="116"/>
      <c r="D3978" s="116"/>
    </row>
    <row r="3979" spans="1:4">
      <c r="A3979" s="116"/>
      <c r="B3979" s="116"/>
      <c r="C3979" s="116"/>
      <c r="D3979" s="116"/>
    </row>
    <row r="3980" spans="1:4">
      <c r="A3980" s="116"/>
      <c r="B3980" s="116"/>
      <c r="C3980" s="116"/>
      <c r="D3980" s="116"/>
    </row>
    <row r="3981" spans="1:4">
      <c r="A3981" s="116"/>
      <c r="B3981" s="116"/>
      <c r="C3981" s="116"/>
      <c r="D3981" s="116"/>
    </row>
    <row r="3982" spans="1:4">
      <c r="A3982" s="116"/>
      <c r="B3982" s="116"/>
      <c r="C3982" s="116"/>
      <c r="D3982" s="116"/>
    </row>
    <row r="3983" spans="1:4">
      <c r="A3983" s="116"/>
      <c r="B3983" s="116"/>
      <c r="C3983" s="116"/>
      <c r="D3983" s="116"/>
    </row>
    <row r="3984" spans="1:4">
      <c r="A3984" s="116"/>
      <c r="B3984" s="116"/>
      <c r="C3984" s="116"/>
      <c r="D3984" s="116"/>
    </row>
    <row r="3985" spans="1:4">
      <c r="A3985" s="116"/>
      <c r="B3985" s="116"/>
      <c r="C3985" s="116"/>
      <c r="D3985" s="116"/>
    </row>
    <row r="3986" spans="1:4">
      <c r="A3986" s="116"/>
      <c r="B3986" s="116"/>
      <c r="C3986" s="116"/>
      <c r="D3986" s="116"/>
    </row>
    <row r="3987" spans="1:4">
      <c r="A3987" s="116"/>
      <c r="B3987" s="116"/>
      <c r="C3987" s="116"/>
      <c r="D3987" s="116"/>
    </row>
    <row r="3988" spans="1:4">
      <c r="A3988" s="116"/>
      <c r="B3988" s="116"/>
      <c r="C3988" s="116"/>
      <c r="D3988" s="116"/>
    </row>
    <row r="3989" spans="1:4">
      <c r="A3989" s="116"/>
      <c r="B3989" s="116"/>
      <c r="C3989" s="116"/>
      <c r="D3989" s="116"/>
    </row>
    <row r="3990" spans="1:4">
      <c r="A3990" s="116"/>
      <c r="B3990" s="116"/>
      <c r="C3990" s="116"/>
      <c r="D3990" s="116"/>
    </row>
    <row r="3991" spans="1:4">
      <c r="A3991" s="116"/>
      <c r="B3991" s="116"/>
      <c r="C3991" s="116"/>
      <c r="D3991" s="116"/>
    </row>
    <row r="3992" spans="1:4">
      <c r="A3992" s="116"/>
      <c r="B3992" s="116"/>
      <c r="C3992" s="116"/>
      <c r="D3992" s="116"/>
    </row>
    <row r="3993" spans="1:4">
      <c r="A3993" s="116"/>
      <c r="B3993" s="116"/>
      <c r="C3993" s="116"/>
      <c r="D3993" s="116"/>
    </row>
    <row r="3994" spans="1:4">
      <c r="A3994" s="116"/>
      <c r="B3994" s="116"/>
      <c r="C3994" s="116"/>
      <c r="D3994" s="116"/>
    </row>
    <row r="3995" spans="1:4">
      <c r="A3995" s="116"/>
      <c r="B3995" s="116"/>
      <c r="C3995" s="116"/>
      <c r="D3995" s="116"/>
    </row>
    <row r="3996" spans="1:4">
      <c r="A3996" s="116"/>
      <c r="B3996" s="116"/>
      <c r="C3996" s="116"/>
      <c r="D3996" s="116"/>
    </row>
    <row r="3997" spans="1:4">
      <c r="A3997" s="116"/>
      <c r="B3997" s="116"/>
      <c r="C3997" s="116"/>
      <c r="D3997" s="116"/>
    </row>
    <row r="3998" spans="1:4">
      <c r="A3998" s="116"/>
      <c r="B3998" s="116"/>
      <c r="C3998" s="116"/>
      <c r="D3998" s="116"/>
    </row>
    <row r="3999" spans="1:4">
      <c r="A3999" s="116"/>
      <c r="B3999" s="116"/>
      <c r="C3999" s="116"/>
      <c r="D3999" s="116"/>
    </row>
    <row r="4000" spans="1:4">
      <c r="A4000" s="116"/>
      <c r="B4000" s="116"/>
      <c r="C4000" s="116"/>
      <c r="D4000" s="116"/>
    </row>
    <row r="4001" spans="1:4">
      <c r="A4001" s="116"/>
      <c r="B4001" s="116"/>
      <c r="C4001" s="116"/>
      <c r="D4001" s="116"/>
    </row>
    <row r="4002" spans="1:4">
      <c r="A4002" s="116"/>
      <c r="B4002" s="116"/>
      <c r="C4002" s="116"/>
      <c r="D4002" s="116"/>
    </row>
    <row r="4003" spans="1:4">
      <c r="A4003" s="116"/>
      <c r="B4003" s="116"/>
      <c r="C4003" s="116"/>
      <c r="D4003" s="116"/>
    </row>
    <row r="4004" spans="1:4">
      <c r="A4004" s="116"/>
      <c r="B4004" s="116"/>
      <c r="C4004" s="116"/>
      <c r="D4004" s="116"/>
    </row>
    <row r="4005" spans="1:4">
      <c r="A4005" s="116"/>
      <c r="B4005" s="116"/>
      <c r="C4005" s="116"/>
      <c r="D4005" s="116"/>
    </row>
    <row r="4006" spans="1:4">
      <c r="A4006" s="116"/>
      <c r="B4006" s="116"/>
      <c r="C4006" s="116"/>
      <c r="D4006" s="116"/>
    </row>
    <row r="4007" spans="1:4">
      <c r="A4007" s="116"/>
      <c r="B4007" s="116"/>
      <c r="C4007" s="116"/>
      <c r="D4007" s="116"/>
    </row>
    <row r="4008" spans="1:4">
      <c r="A4008" s="116"/>
      <c r="B4008" s="116"/>
      <c r="C4008" s="116"/>
      <c r="D4008" s="116"/>
    </row>
    <row r="4009" spans="1:4">
      <c r="A4009" s="116"/>
      <c r="B4009" s="116"/>
      <c r="C4009" s="116"/>
      <c r="D4009" s="116"/>
    </row>
    <row r="4010" spans="1:4">
      <c r="A4010" s="116"/>
      <c r="B4010" s="116"/>
      <c r="C4010" s="116"/>
      <c r="D4010" s="116"/>
    </row>
    <row r="4011" spans="1:4">
      <c r="A4011" s="116"/>
      <c r="B4011" s="116"/>
      <c r="C4011" s="116"/>
      <c r="D4011" s="116"/>
    </row>
    <row r="4012" spans="1:4">
      <c r="A4012" s="116"/>
      <c r="B4012" s="116"/>
      <c r="C4012" s="116"/>
      <c r="D4012" s="116"/>
    </row>
    <row r="4013" spans="1:4">
      <c r="A4013" s="116"/>
      <c r="B4013" s="116"/>
      <c r="C4013" s="116"/>
      <c r="D4013" s="116"/>
    </row>
    <row r="4014" spans="1:4">
      <c r="A4014" s="116"/>
      <c r="B4014" s="116"/>
      <c r="C4014" s="116"/>
      <c r="D4014" s="116"/>
    </row>
    <row r="4015" spans="1:4">
      <c r="A4015" s="116"/>
      <c r="B4015" s="116"/>
      <c r="C4015" s="116"/>
      <c r="D4015" s="116"/>
    </row>
    <row r="4016" spans="1:4">
      <c r="A4016" s="116"/>
      <c r="B4016" s="116"/>
      <c r="C4016" s="116"/>
      <c r="D4016" s="116"/>
    </row>
    <row r="4017" spans="1:4">
      <c r="A4017" s="116"/>
      <c r="B4017" s="116"/>
      <c r="C4017" s="116"/>
      <c r="D4017" s="116"/>
    </row>
    <row r="4018" spans="1:4">
      <c r="A4018" s="116"/>
      <c r="B4018" s="116"/>
      <c r="C4018" s="116"/>
      <c r="D4018" s="116"/>
    </row>
    <row r="4019" spans="1:4">
      <c r="A4019" s="116"/>
      <c r="B4019" s="116"/>
      <c r="C4019" s="116"/>
      <c r="D4019" s="116"/>
    </row>
    <row r="4020" spans="1:4">
      <c r="A4020" s="116"/>
      <c r="B4020" s="116"/>
      <c r="C4020" s="116"/>
      <c r="D4020" s="116"/>
    </row>
    <row r="4021" spans="1:4">
      <c r="A4021" s="116"/>
      <c r="B4021" s="116"/>
      <c r="C4021" s="116"/>
      <c r="D4021" s="116"/>
    </row>
    <row r="4022" spans="1:4">
      <c r="A4022" s="116"/>
      <c r="B4022" s="116"/>
      <c r="C4022" s="116"/>
      <c r="D4022" s="116"/>
    </row>
    <row r="4023" spans="1:4">
      <c r="A4023" s="116"/>
      <c r="B4023" s="116"/>
      <c r="C4023" s="116"/>
      <c r="D4023" s="116"/>
    </row>
    <row r="4024" spans="1:4">
      <c r="A4024" s="116"/>
      <c r="B4024" s="116"/>
      <c r="C4024" s="116"/>
      <c r="D4024" s="116"/>
    </row>
    <row r="4025" spans="1:4">
      <c r="A4025" s="116"/>
      <c r="B4025" s="116"/>
      <c r="C4025" s="116"/>
      <c r="D4025" s="116"/>
    </row>
    <row r="4026" spans="1:4">
      <c r="A4026" s="116"/>
      <c r="B4026" s="116"/>
      <c r="C4026" s="116"/>
      <c r="D4026" s="116"/>
    </row>
    <row r="4027" spans="1:4">
      <c r="A4027" s="116"/>
      <c r="B4027" s="116"/>
      <c r="C4027" s="116"/>
      <c r="D4027" s="116"/>
    </row>
    <row r="4028" spans="1:4">
      <c r="A4028" s="116"/>
      <c r="B4028" s="116"/>
      <c r="C4028" s="116"/>
      <c r="D4028" s="116"/>
    </row>
    <row r="4029" spans="1:4">
      <c r="A4029" s="116"/>
      <c r="B4029" s="116"/>
      <c r="C4029" s="116"/>
      <c r="D4029" s="116"/>
    </row>
    <row r="4030" spans="1:4">
      <c r="A4030" s="116"/>
      <c r="B4030" s="116"/>
      <c r="C4030" s="116"/>
      <c r="D4030" s="116"/>
    </row>
    <row r="4031" spans="1:4">
      <c r="A4031" s="116"/>
      <c r="B4031" s="116"/>
      <c r="C4031" s="116"/>
      <c r="D4031" s="116"/>
    </row>
    <row r="4032" spans="1:4">
      <c r="A4032" s="116"/>
      <c r="B4032" s="116"/>
      <c r="C4032" s="116"/>
      <c r="D4032" s="116"/>
    </row>
    <row r="4033" spans="1:4">
      <c r="A4033" s="116"/>
      <c r="B4033" s="116"/>
      <c r="C4033" s="116"/>
      <c r="D4033" s="116"/>
    </row>
    <row r="4034" spans="1:4">
      <c r="A4034" s="116"/>
      <c r="B4034" s="116"/>
      <c r="C4034" s="116"/>
      <c r="D4034" s="116"/>
    </row>
    <row r="4035" spans="1:4">
      <c r="A4035" s="116"/>
      <c r="B4035" s="116"/>
      <c r="C4035" s="116"/>
      <c r="D4035" s="116"/>
    </row>
    <row r="4036" spans="1:4">
      <c r="A4036" s="116"/>
      <c r="B4036" s="116"/>
      <c r="C4036" s="116"/>
      <c r="D4036" s="116"/>
    </row>
    <row r="4037" spans="1:4">
      <c r="A4037" s="116"/>
      <c r="B4037" s="116"/>
      <c r="C4037" s="116"/>
      <c r="D4037" s="116"/>
    </row>
    <row r="4038" spans="1:4">
      <c r="A4038" s="116"/>
      <c r="B4038" s="116"/>
      <c r="C4038" s="116"/>
      <c r="D4038" s="116"/>
    </row>
    <row r="4039" spans="1:4">
      <c r="A4039" s="116"/>
      <c r="B4039" s="116"/>
      <c r="C4039" s="116"/>
      <c r="D4039" s="116"/>
    </row>
    <row r="4040" spans="1:4">
      <c r="A4040" s="116"/>
      <c r="B4040" s="116"/>
      <c r="C4040" s="116"/>
      <c r="D4040" s="116"/>
    </row>
    <row r="4041" spans="1:4">
      <c r="A4041" s="116"/>
      <c r="B4041" s="116"/>
      <c r="C4041" s="116"/>
      <c r="D4041" s="116"/>
    </row>
    <row r="4042" spans="1:4">
      <c r="A4042" s="116"/>
      <c r="B4042" s="116"/>
      <c r="C4042" s="116"/>
      <c r="D4042" s="116"/>
    </row>
    <row r="4043" spans="1:4">
      <c r="A4043" s="116"/>
      <c r="B4043" s="116"/>
      <c r="C4043" s="116"/>
      <c r="D4043" s="116"/>
    </row>
    <row r="4044" spans="1:4">
      <c r="A4044" s="116"/>
      <c r="B4044" s="116"/>
      <c r="C4044" s="116"/>
      <c r="D4044" s="116"/>
    </row>
    <row r="4045" spans="1:4">
      <c r="A4045" s="116"/>
      <c r="B4045" s="116"/>
      <c r="C4045" s="116"/>
      <c r="D4045" s="116"/>
    </row>
    <row r="4046" spans="1:4">
      <c r="A4046" s="116"/>
      <c r="B4046" s="116"/>
      <c r="C4046" s="116"/>
      <c r="D4046" s="116"/>
    </row>
    <row r="4047" spans="1:4">
      <c r="A4047" s="116"/>
      <c r="B4047" s="116"/>
      <c r="C4047" s="116"/>
      <c r="D4047" s="116"/>
    </row>
    <row r="4048" spans="1:4">
      <c r="A4048" s="116"/>
      <c r="B4048" s="116"/>
      <c r="C4048" s="116"/>
      <c r="D4048" s="116"/>
    </row>
    <row r="4049" spans="1:4">
      <c r="A4049" s="116"/>
      <c r="B4049" s="116"/>
      <c r="C4049" s="116"/>
      <c r="D4049" s="116"/>
    </row>
    <row r="4050" spans="1:4">
      <c r="A4050" s="116"/>
      <c r="B4050" s="116"/>
      <c r="C4050" s="116"/>
      <c r="D4050" s="116"/>
    </row>
    <row r="4051" spans="1:4">
      <c r="A4051" s="116"/>
      <c r="B4051" s="116"/>
      <c r="C4051" s="116"/>
      <c r="D4051" s="116"/>
    </row>
    <row r="4052" spans="1:4">
      <c r="A4052" s="116"/>
      <c r="B4052" s="116"/>
      <c r="C4052" s="116"/>
      <c r="D4052" s="116"/>
    </row>
    <row r="4053" spans="1:4">
      <c r="A4053" s="116"/>
      <c r="B4053" s="116"/>
      <c r="C4053" s="116"/>
      <c r="D4053" s="116"/>
    </row>
    <row r="4054" spans="1:4">
      <c r="A4054" s="116"/>
      <c r="B4054" s="116"/>
      <c r="C4054" s="116"/>
      <c r="D4054" s="116"/>
    </row>
    <row r="4055" spans="1:4">
      <c r="A4055" s="116"/>
      <c r="B4055" s="116"/>
      <c r="C4055" s="116"/>
      <c r="D4055" s="116"/>
    </row>
    <row r="4056" spans="1:4">
      <c r="A4056" s="116"/>
      <c r="B4056" s="116"/>
      <c r="C4056" s="116"/>
      <c r="D4056" s="116"/>
    </row>
    <row r="4057" spans="1:4">
      <c r="A4057" s="116"/>
      <c r="B4057" s="116"/>
      <c r="C4057" s="116"/>
      <c r="D4057" s="116"/>
    </row>
    <row r="4058" spans="1:4">
      <c r="A4058" s="116"/>
      <c r="B4058" s="116"/>
      <c r="C4058" s="116"/>
      <c r="D4058" s="116"/>
    </row>
    <row r="4059" spans="1:4">
      <c r="A4059" s="116"/>
      <c r="B4059" s="116"/>
      <c r="C4059" s="116"/>
      <c r="D4059" s="116"/>
    </row>
    <row r="4060" spans="1:4">
      <c r="A4060" s="116"/>
      <c r="B4060" s="116"/>
      <c r="C4060" s="116"/>
      <c r="D4060" s="116"/>
    </row>
    <row r="4061" spans="1:4">
      <c r="A4061" s="116"/>
      <c r="B4061" s="116"/>
      <c r="C4061" s="116"/>
      <c r="D4061" s="116"/>
    </row>
    <row r="4062" spans="1:4">
      <c r="A4062" s="116"/>
      <c r="B4062" s="116"/>
      <c r="C4062" s="116"/>
      <c r="D4062" s="116"/>
    </row>
    <row r="4063" spans="1:4">
      <c r="A4063" s="116"/>
      <c r="B4063" s="116"/>
      <c r="C4063" s="116"/>
      <c r="D4063" s="116"/>
    </row>
    <row r="4064" spans="1:4">
      <c r="A4064" s="116"/>
      <c r="B4064" s="116"/>
      <c r="C4064" s="116"/>
      <c r="D4064" s="116"/>
    </row>
    <row r="4065" spans="1:4">
      <c r="A4065" s="116"/>
      <c r="B4065" s="116"/>
      <c r="C4065" s="116"/>
      <c r="D4065" s="116"/>
    </row>
    <row r="4066" spans="1:4">
      <c r="A4066" s="116"/>
      <c r="B4066" s="116"/>
      <c r="C4066" s="116"/>
      <c r="D4066" s="116"/>
    </row>
    <row r="4067" spans="1:4">
      <c r="A4067" s="116"/>
      <c r="B4067" s="116"/>
      <c r="C4067" s="116"/>
      <c r="D4067" s="116"/>
    </row>
    <row r="4068" spans="1:4">
      <c r="A4068" s="116"/>
      <c r="B4068" s="116"/>
      <c r="C4068" s="116"/>
      <c r="D4068" s="116"/>
    </row>
    <row r="4069" spans="1:4">
      <c r="A4069" s="116"/>
      <c r="B4069" s="116"/>
      <c r="C4069" s="116"/>
      <c r="D4069" s="116"/>
    </row>
    <row r="4070" spans="1:4">
      <c r="A4070" s="116"/>
      <c r="B4070" s="116"/>
      <c r="C4070" s="116"/>
      <c r="D4070" s="116"/>
    </row>
    <row r="4071" spans="1:4">
      <c r="A4071" s="116"/>
      <c r="B4071" s="116"/>
      <c r="C4071" s="116"/>
      <c r="D4071" s="116"/>
    </row>
    <row r="4072" spans="1:4">
      <c r="A4072" s="116"/>
      <c r="B4072" s="116"/>
      <c r="C4072" s="116"/>
      <c r="D4072" s="116"/>
    </row>
    <row r="4073" spans="1:4">
      <c r="A4073" s="116"/>
      <c r="B4073" s="116"/>
      <c r="C4073" s="116"/>
      <c r="D4073" s="116"/>
    </row>
    <row r="4074" spans="1:4">
      <c r="A4074" s="116"/>
      <c r="B4074" s="116"/>
      <c r="C4074" s="116"/>
      <c r="D4074" s="116"/>
    </row>
    <row r="4075" spans="1:4">
      <c r="A4075" s="116"/>
      <c r="B4075" s="116"/>
      <c r="C4075" s="116"/>
      <c r="D4075" s="116"/>
    </row>
    <row r="4076" spans="1:4">
      <c r="A4076" s="116"/>
      <c r="B4076" s="116"/>
      <c r="C4076" s="116"/>
      <c r="D4076" s="116"/>
    </row>
    <row r="4077" spans="1:4">
      <c r="A4077" s="116"/>
      <c r="B4077" s="116"/>
      <c r="C4077" s="116"/>
      <c r="D4077" s="116"/>
    </row>
    <row r="4078" spans="1:4">
      <c r="A4078" s="116"/>
      <c r="B4078" s="116"/>
      <c r="C4078" s="116"/>
      <c r="D4078" s="116"/>
    </row>
    <row r="4079" spans="1:4">
      <c r="A4079" s="116"/>
      <c r="B4079" s="116"/>
      <c r="C4079" s="116"/>
      <c r="D4079" s="116"/>
    </row>
    <row r="4080" spans="1:4">
      <c r="A4080" s="116"/>
      <c r="B4080" s="116"/>
      <c r="C4080" s="116"/>
      <c r="D4080" s="116"/>
    </row>
    <row r="4081" spans="1:4">
      <c r="A4081" s="116"/>
      <c r="B4081" s="116"/>
      <c r="C4081" s="116"/>
      <c r="D4081" s="116"/>
    </row>
    <row r="4082" spans="1:4">
      <c r="A4082" s="116"/>
      <c r="B4082" s="116"/>
      <c r="C4082" s="116"/>
      <c r="D4082" s="116"/>
    </row>
    <row r="4083" spans="1:4">
      <c r="A4083" s="116"/>
      <c r="B4083" s="116"/>
      <c r="C4083" s="116"/>
      <c r="D4083" s="116"/>
    </row>
    <row r="4084" spans="1:4">
      <c r="A4084" s="116"/>
      <c r="B4084" s="116"/>
      <c r="C4084" s="116"/>
      <c r="D4084" s="116"/>
    </row>
    <row r="4085" spans="1:4">
      <c r="A4085" s="116"/>
      <c r="B4085" s="116"/>
      <c r="C4085" s="116"/>
      <c r="D4085" s="116"/>
    </row>
    <row r="4086" spans="1:4">
      <c r="A4086" s="116"/>
      <c r="B4086" s="116"/>
      <c r="C4086" s="116"/>
      <c r="D4086" s="116"/>
    </row>
    <row r="4087" spans="1:4">
      <c r="A4087" s="116"/>
      <c r="B4087" s="116"/>
      <c r="C4087" s="116"/>
      <c r="D4087" s="116"/>
    </row>
    <row r="4088" spans="1:4">
      <c r="A4088" s="116"/>
      <c r="B4088" s="116"/>
      <c r="C4088" s="116"/>
      <c r="D4088" s="116"/>
    </row>
    <row r="4089" spans="1:4">
      <c r="A4089" s="116"/>
      <c r="B4089" s="116"/>
      <c r="C4089" s="116"/>
      <c r="D4089" s="116"/>
    </row>
    <row r="4090" spans="1:4">
      <c r="A4090" s="116"/>
      <c r="B4090" s="116"/>
      <c r="C4090" s="116"/>
      <c r="D4090" s="116"/>
    </row>
    <row r="4091" spans="1:4">
      <c r="A4091" s="116"/>
      <c r="B4091" s="116"/>
      <c r="C4091" s="116"/>
      <c r="D4091" s="116"/>
    </row>
    <row r="4092" spans="1:4">
      <c r="A4092" s="116"/>
      <c r="B4092" s="116"/>
      <c r="C4092" s="116"/>
      <c r="D4092" s="116"/>
    </row>
    <row r="4093" spans="1:4">
      <c r="A4093" s="116"/>
      <c r="B4093" s="116"/>
      <c r="C4093" s="116"/>
      <c r="D4093" s="116"/>
    </row>
    <row r="4094" spans="1:4">
      <c r="A4094" s="116"/>
      <c r="B4094" s="116"/>
      <c r="C4094" s="116"/>
      <c r="D4094" s="116"/>
    </row>
    <row r="4095" spans="1:4">
      <c r="A4095" s="116"/>
      <c r="B4095" s="116"/>
      <c r="C4095" s="116"/>
      <c r="D4095" s="116"/>
    </row>
    <row r="4096" spans="1:4">
      <c r="A4096" s="116"/>
      <c r="B4096" s="116"/>
      <c r="C4096" s="116"/>
      <c r="D4096" s="116"/>
    </row>
    <row r="4097" spans="1:4">
      <c r="A4097" s="116"/>
      <c r="B4097" s="116"/>
      <c r="C4097" s="116"/>
      <c r="D4097" s="116"/>
    </row>
    <row r="4098" spans="1:4">
      <c r="A4098" s="116"/>
      <c r="B4098" s="116"/>
      <c r="C4098" s="116"/>
      <c r="D4098" s="116"/>
    </row>
    <row r="4099" spans="1:4">
      <c r="A4099" s="116"/>
      <c r="B4099" s="116"/>
      <c r="C4099" s="116"/>
      <c r="D4099" s="116"/>
    </row>
    <row r="4100" spans="1:4">
      <c r="A4100" s="116"/>
      <c r="B4100" s="116"/>
      <c r="C4100" s="116"/>
      <c r="D4100" s="116"/>
    </row>
    <row r="4101" spans="1:4">
      <c r="A4101" s="116"/>
      <c r="B4101" s="116"/>
      <c r="C4101" s="116"/>
      <c r="D4101" s="116"/>
    </row>
    <row r="4102" spans="1:4">
      <c r="A4102" s="116"/>
      <c r="B4102" s="116"/>
      <c r="C4102" s="116"/>
      <c r="D4102" s="116"/>
    </row>
    <row r="4103" spans="1:4">
      <c r="A4103" s="116"/>
      <c r="B4103" s="116"/>
      <c r="C4103" s="116"/>
      <c r="D4103" s="116"/>
    </row>
    <row r="4104" spans="1:4">
      <c r="A4104" s="116"/>
      <c r="B4104" s="116"/>
      <c r="C4104" s="116"/>
      <c r="D4104" s="116"/>
    </row>
    <row r="4105" spans="1:4">
      <c r="A4105" s="116"/>
      <c r="B4105" s="116"/>
      <c r="C4105" s="116"/>
      <c r="D4105" s="116"/>
    </row>
    <row r="4106" spans="1:4">
      <c r="A4106" s="116"/>
      <c r="B4106" s="116"/>
      <c r="C4106" s="116"/>
      <c r="D4106" s="116"/>
    </row>
    <row r="4107" spans="1:4">
      <c r="A4107" s="116"/>
      <c r="B4107" s="116"/>
      <c r="C4107" s="116"/>
      <c r="D4107" s="116"/>
    </row>
    <row r="4108" spans="1:4">
      <c r="A4108" s="116"/>
      <c r="B4108" s="116"/>
      <c r="C4108" s="116"/>
      <c r="D4108" s="116"/>
    </row>
    <row r="4109" spans="1:4">
      <c r="A4109" s="116"/>
      <c r="B4109" s="116"/>
      <c r="C4109" s="116"/>
      <c r="D4109" s="116"/>
    </row>
    <row r="4110" spans="1:4">
      <c r="A4110" s="116"/>
      <c r="B4110" s="116"/>
      <c r="C4110" s="116"/>
      <c r="D4110" s="116"/>
    </row>
    <row r="4111" spans="1:4">
      <c r="A4111" s="116"/>
      <c r="B4111" s="116"/>
      <c r="C4111" s="116"/>
      <c r="D4111" s="116"/>
    </row>
    <row r="4112" spans="1:4">
      <c r="A4112" s="116"/>
      <c r="B4112" s="116"/>
      <c r="C4112" s="116"/>
      <c r="D4112" s="116"/>
    </row>
    <row r="4113" spans="1:4">
      <c r="A4113" s="116"/>
      <c r="B4113" s="116"/>
      <c r="C4113" s="116"/>
      <c r="D4113" s="116"/>
    </row>
    <row r="4114" spans="1:4">
      <c r="A4114" s="116"/>
      <c r="B4114" s="116"/>
      <c r="C4114" s="116"/>
      <c r="D4114" s="116"/>
    </row>
    <row r="4115" spans="1:4">
      <c r="A4115" s="116"/>
      <c r="B4115" s="116"/>
      <c r="C4115" s="116"/>
      <c r="D4115" s="116"/>
    </row>
    <row r="4116" spans="1:4">
      <c r="A4116" s="116"/>
      <c r="B4116" s="116"/>
      <c r="C4116" s="116"/>
      <c r="D4116" s="116"/>
    </row>
    <row r="4117" spans="1:4">
      <c r="A4117" s="116"/>
      <c r="B4117" s="116"/>
      <c r="C4117" s="116"/>
      <c r="D4117" s="116"/>
    </row>
    <row r="4118" spans="1:4">
      <c r="A4118" s="116"/>
      <c r="B4118" s="116"/>
      <c r="C4118" s="116"/>
      <c r="D4118" s="116"/>
    </row>
    <row r="4119" spans="1:4">
      <c r="A4119" s="116"/>
      <c r="B4119" s="116"/>
      <c r="C4119" s="116"/>
      <c r="D4119" s="116"/>
    </row>
    <row r="4120" spans="1:4">
      <c r="A4120" s="116"/>
      <c r="B4120" s="116"/>
      <c r="C4120" s="116"/>
      <c r="D4120" s="116"/>
    </row>
    <row r="4121" spans="1:4">
      <c r="A4121" s="116"/>
      <c r="B4121" s="116"/>
      <c r="C4121" s="116"/>
      <c r="D4121" s="116"/>
    </row>
    <row r="4122" spans="1:4">
      <c r="A4122" s="116"/>
      <c r="B4122" s="116"/>
      <c r="C4122" s="116"/>
      <c r="D4122" s="116"/>
    </row>
    <row r="4123" spans="1:4">
      <c r="A4123" s="116"/>
      <c r="B4123" s="116"/>
      <c r="C4123" s="116"/>
      <c r="D4123" s="116"/>
    </row>
    <row r="4124" spans="1:4">
      <c r="A4124" s="116"/>
      <c r="B4124" s="116"/>
      <c r="C4124" s="116"/>
      <c r="D4124" s="116"/>
    </row>
    <row r="4125" spans="1:4">
      <c r="A4125" s="116"/>
      <c r="B4125" s="116"/>
      <c r="C4125" s="116"/>
      <c r="D4125" s="116"/>
    </row>
    <row r="4126" spans="1:4">
      <c r="A4126" s="116"/>
      <c r="B4126" s="116"/>
      <c r="C4126" s="116"/>
      <c r="D4126" s="116"/>
    </row>
    <row r="4127" spans="1:4">
      <c r="A4127" s="116"/>
      <c r="B4127" s="116"/>
      <c r="C4127" s="116"/>
      <c r="D4127" s="116"/>
    </row>
    <row r="4128" spans="1:4">
      <c r="A4128" s="116"/>
      <c r="B4128" s="116"/>
      <c r="C4128" s="116"/>
      <c r="D4128" s="116"/>
    </row>
    <row r="4129" spans="1:4">
      <c r="A4129" s="116"/>
      <c r="B4129" s="116"/>
      <c r="C4129" s="116"/>
      <c r="D4129" s="116"/>
    </row>
    <row r="4130" spans="1:4">
      <c r="A4130" s="116"/>
      <c r="B4130" s="116"/>
      <c r="C4130" s="116"/>
      <c r="D4130" s="116"/>
    </row>
    <row r="4131" spans="1:4">
      <c r="A4131" s="116"/>
      <c r="B4131" s="116"/>
      <c r="C4131" s="116"/>
      <c r="D4131" s="116"/>
    </row>
    <row r="4132" spans="1:4">
      <c r="A4132" s="116"/>
      <c r="B4132" s="116"/>
      <c r="C4132" s="116"/>
      <c r="D4132" s="116"/>
    </row>
    <row r="4133" spans="1:4">
      <c r="A4133" s="116"/>
      <c r="B4133" s="116"/>
      <c r="C4133" s="116"/>
      <c r="D4133" s="116"/>
    </row>
    <row r="4134" spans="1:4">
      <c r="A4134" s="116"/>
      <c r="B4134" s="116"/>
      <c r="C4134" s="116"/>
      <c r="D4134" s="116"/>
    </row>
    <row r="4135" spans="1:4">
      <c r="A4135" s="116"/>
      <c r="B4135" s="116"/>
      <c r="C4135" s="116"/>
      <c r="D4135" s="116"/>
    </row>
    <row r="4136" spans="1:4">
      <c r="A4136" s="116"/>
      <c r="B4136" s="116"/>
      <c r="C4136" s="116"/>
      <c r="D4136" s="116"/>
    </row>
    <row r="4137" spans="1:4">
      <c r="A4137" s="116"/>
      <c r="B4137" s="116"/>
      <c r="C4137" s="116"/>
      <c r="D4137" s="116"/>
    </row>
    <row r="4138" spans="1:4">
      <c r="A4138" s="116"/>
      <c r="B4138" s="116"/>
      <c r="C4138" s="116"/>
      <c r="D4138" s="116"/>
    </row>
    <row r="4139" spans="1:4">
      <c r="A4139" s="116"/>
      <c r="B4139" s="116"/>
      <c r="C4139" s="116"/>
      <c r="D4139" s="116"/>
    </row>
    <row r="4140" spans="1:4">
      <c r="A4140" s="116"/>
      <c r="B4140" s="116"/>
      <c r="C4140" s="116"/>
      <c r="D4140" s="116"/>
    </row>
    <row r="4141" spans="1:4">
      <c r="A4141" s="116"/>
      <c r="B4141" s="116"/>
      <c r="C4141" s="116"/>
      <c r="D4141" s="116"/>
    </row>
    <row r="4142" spans="1:4">
      <c r="A4142" s="116"/>
      <c r="B4142" s="116"/>
      <c r="C4142" s="116"/>
      <c r="D4142" s="116"/>
    </row>
    <row r="4143" spans="1:4">
      <c r="A4143" s="116"/>
      <c r="B4143" s="116"/>
      <c r="C4143" s="116"/>
      <c r="D4143" s="116"/>
    </row>
    <row r="4144" spans="1:4">
      <c r="A4144" s="116"/>
      <c r="B4144" s="116"/>
      <c r="C4144" s="116"/>
      <c r="D4144" s="116"/>
    </row>
    <row r="4145" spans="1:4">
      <c r="A4145" s="116"/>
      <c r="B4145" s="116"/>
      <c r="C4145" s="116"/>
      <c r="D4145" s="116"/>
    </row>
    <row r="4146" spans="1:4">
      <c r="A4146" s="116"/>
      <c r="B4146" s="116"/>
      <c r="C4146" s="116"/>
      <c r="D4146" s="116"/>
    </row>
    <row r="4147" spans="1:4">
      <c r="A4147" s="116"/>
      <c r="B4147" s="116"/>
      <c r="C4147" s="116"/>
      <c r="D4147" s="116"/>
    </row>
    <row r="4148" spans="1:4">
      <c r="A4148" s="116"/>
      <c r="B4148" s="116"/>
      <c r="C4148" s="116"/>
      <c r="D4148" s="116"/>
    </row>
    <row r="4149" spans="1:4">
      <c r="A4149" s="116"/>
      <c r="B4149" s="116"/>
      <c r="C4149" s="116"/>
      <c r="D4149" s="116"/>
    </row>
    <row r="4150" spans="1:4">
      <c r="A4150" s="116"/>
      <c r="B4150" s="116"/>
      <c r="C4150" s="116"/>
      <c r="D4150" s="116"/>
    </row>
    <row r="4151" spans="1:4">
      <c r="A4151" s="116"/>
      <c r="B4151" s="116"/>
      <c r="C4151" s="116"/>
      <c r="D4151" s="116"/>
    </row>
    <row r="4152" spans="1:4">
      <c r="A4152" s="116"/>
      <c r="B4152" s="116"/>
      <c r="C4152" s="116"/>
      <c r="D4152" s="116"/>
    </row>
    <row r="4153" spans="1:4">
      <c r="A4153" s="116"/>
      <c r="B4153" s="116"/>
      <c r="C4153" s="116"/>
      <c r="D4153" s="116"/>
    </row>
    <row r="4154" spans="1:4">
      <c r="A4154" s="116"/>
      <c r="B4154" s="116"/>
      <c r="C4154" s="116"/>
      <c r="D4154" s="116"/>
    </row>
    <row r="4155" spans="1:4">
      <c r="A4155" s="116"/>
      <c r="B4155" s="116"/>
      <c r="C4155" s="116"/>
      <c r="D4155" s="116"/>
    </row>
    <row r="4156" spans="1:4">
      <c r="A4156" s="116"/>
      <c r="B4156" s="116"/>
      <c r="C4156" s="116"/>
      <c r="D4156" s="116"/>
    </row>
    <row r="4157" spans="1:4">
      <c r="A4157" s="116"/>
      <c r="B4157" s="116"/>
      <c r="C4157" s="116"/>
      <c r="D4157" s="116"/>
    </row>
    <row r="4158" spans="1:4">
      <c r="A4158" s="116"/>
      <c r="B4158" s="116"/>
      <c r="C4158" s="116"/>
      <c r="D4158" s="116"/>
    </row>
    <row r="4159" spans="1:4">
      <c r="A4159" s="116"/>
      <c r="B4159" s="116"/>
      <c r="C4159" s="116"/>
      <c r="D4159" s="116"/>
    </row>
    <row r="4160" spans="1:4">
      <c r="A4160" s="116"/>
      <c r="B4160" s="116"/>
      <c r="C4160" s="116"/>
      <c r="D4160" s="116"/>
    </row>
    <row r="4161" spans="1:4">
      <c r="A4161" s="116"/>
      <c r="B4161" s="116"/>
      <c r="C4161" s="116"/>
      <c r="D4161" s="116"/>
    </row>
    <row r="4162" spans="1:4">
      <c r="A4162" s="116"/>
      <c r="B4162" s="116"/>
      <c r="C4162" s="116"/>
      <c r="D4162" s="116"/>
    </row>
    <row r="4163" spans="1:4">
      <c r="A4163" s="116"/>
      <c r="B4163" s="116"/>
      <c r="C4163" s="116"/>
      <c r="D4163" s="116"/>
    </row>
    <row r="4164" spans="1:4">
      <c r="A4164" s="116"/>
      <c r="B4164" s="116"/>
      <c r="C4164" s="116"/>
      <c r="D4164" s="116"/>
    </row>
    <row r="4165" spans="1:4">
      <c r="A4165" s="116"/>
      <c r="B4165" s="116"/>
      <c r="C4165" s="116"/>
      <c r="D4165" s="116"/>
    </row>
    <row r="4166" spans="1:4">
      <c r="A4166" s="116"/>
      <c r="B4166" s="116"/>
      <c r="C4166" s="116"/>
      <c r="D4166" s="116"/>
    </row>
    <row r="4167" spans="1:4">
      <c r="A4167" s="116"/>
      <c r="B4167" s="116"/>
      <c r="C4167" s="116"/>
      <c r="D4167" s="116"/>
    </row>
    <row r="4168" spans="1:4">
      <c r="A4168" s="116"/>
      <c r="B4168" s="116"/>
      <c r="C4168" s="116"/>
      <c r="D4168" s="116"/>
    </row>
    <row r="4169" spans="1:4">
      <c r="A4169" s="116"/>
      <c r="B4169" s="116"/>
      <c r="C4169" s="116"/>
      <c r="D4169" s="116"/>
    </row>
    <row r="4170" spans="1:4">
      <c r="A4170" s="116"/>
      <c r="B4170" s="116"/>
      <c r="C4170" s="116"/>
      <c r="D4170" s="116"/>
    </row>
    <row r="4171" spans="1:4">
      <c r="A4171" s="116"/>
      <c r="B4171" s="116"/>
      <c r="C4171" s="116"/>
      <c r="D4171" s="116"/>
    </row>
    <row r="4172" spans="1:4">
      <c r="A4172" s="116"/>
      <c r="B4172" s="116"/>
      <c r="C4172" s="116"/>
      <c r="D4172" s="116"/>
    </row>
    <row r="4173" spans="1:4">
      <c r="A4173" s="116"/>
      <c r="B4173" s="116"/>
      <c r="C4173" s="116"/>
      <c r="D4173" s="116"/>
    </row>
    <row r="4174" spans="1:4">
      <c r="A4174" s="116"/>
      <c r="B4174" s="116"/>
      <c r="C4174" s="116"/>
      <c r="D4174" s="116"/>
    </row>
    <row r="4175" spans="1:4">
      <c r="A4175" s="116"/>
      <c r="B4175" s="116"/>
      <c r="C4175" s="116"/>
      <c r="D4175" s="116"/>
    </row>
    <row r="4176" spans="1:4">
      <c r="A4176" s="116"/>
      <c r="B4176" s="116"/>
      <c r="C4176" s="116"/>
      <c r="D4176" s="116"/>
    </row>
    <row r="4177" spans="1:4">
      <c r="A4177" s="116"/>
      <c r="B4177" s="116"/>
      <c r="C4177" s="116"/>
      <c r="D4177" s="116"/>
    </row>
    <row r="4178" spans="1:4">
      <c r="A4178" s="116"/>
      <c r="B4178" s="116"/>
      <c r="C4178" s="116"/>
      <c r="D4178" s="116"/>
    </row>
    <row r="4179" spans="1:4">
      <c r="A4179" s="116"/>
      <c r="B4179" s="116"/>
      <c r="C4179" s="116"/>
      <c r="D4179" s="116"/>
    </row>
    <row r="4180" spans="1:4">
      <c r="A4180" s="116"/>
      <c r="B4180" s="116"/>
      <c r="C4180" s="116"/>
      <c r="D4180" s="116"/>
    </row>
    <row r="4181" spans="1:4">
      <c r="A4181" s="116"/>
      <c r="B4181" s="116"/>
      <c r="C4181" s="116"/>
      <c r="D4181" s="116"/>
    </row>
    <row r="4182" spans="1:4">
      <c r="A4182" s="116"/>
      <c r="B4182" s="116"/>
      <c r="C4182" s="116"/>
      <c r="D4182" s="116"/>
    </row>
    <row r="4183" spans="1:4">
      <c r="A4183" s="116"/>
      <c r="B4183" s="116"/>
      <c r="C4183" s="116"/>
      <c r="D4183" s="116"/>
    </row>
    <row r="4184" spans="1:4">
      <c r="A4184" s="116"/>
      <c r="B4184" s="116"/>
      <c r="C4184" s="116"/>
      <c r="D4184" s="116"/>
    </row>
    <row r="4185" spans="1:4">
      <c r="A4185" s="116"/>
      <c r="B4185" s="116"/>
      <c r="C4185" s="116"/>
      <c r="D4185" s="116"/>
    </row>
    <row r="4186" spans="1:4">
      <c r="A4186" s="116"/>
      <c r="B4186" s="116"/>
      <c r="C4186" s="116"/>
      <c r="D4186" s="116"/>
    </row>
    <row r="4187" spans="1:4">
      <c r="A4187" s="116"/>
      <c r="B4187" s="116"/>
      <c r="C4187" s="116"/>
      <c r="D4187" s="116"/>
    </row>
    <row r="4188" spans="1:4">
      <c r="A4188" s="116"/>
      <c r="B4188" s="116"/>
      <c r="C4188" s="116"/>
      <c r="D4188" s="116"/>
    </row>
    <row r="4189" spans="1:4">
      <c r="A4189" s="116"/>
      <c r="B4189" s="116"/>
      <c r="C4189" s="116"/>
      <c r="D4189" s="116"/>
    </row>
    <row r="4190" spans="1:4">
      <c r="A4190" s="116"/>
      <c r="B4190" s="116"/>
      <c r="C4190" s="116"/>
      <c r="D4190" s="116"/>
    </row>
    <row r="4191" spans="1:4">
      <c r="A4191" s="116"/>
      <c r="B4191" s="116"/>
      <c r="C4191" s="116"/>
      <c r="D4191" s="116"/>
    </row>
    <row r="4192" spans="1:4">
      <c r="A4192" s="116"/>
      <c r="B4192" s="116"/>
      <c r="C4192" s="116"/>
      <c r="D4192" s="116"/>
    </row>
    <row r="4193" spans="1:4">
      <c r="A4193" s="116"/>
      <c r="B4193" s="116"/>
      <c r="C4193" s="116"/>
      <c r="D4193" s="116"/>
    </row>
    <row r="4194" spans="1:4">
      <c r="A4194" s="116"/>
      <c r="B4194" s="116"/>
      <c r="C4194" s="116"/>
      <c r="D4194" s="116"/>
    </row>
    <row r="4195" spans="1:4">
      <c r="A4195" s="116"/>
      <c r="B4195" s="116"/>
      <c r="C4195" s="116"/>
      <c r="D4195" s="116"/>
    </row>
    <row r="4196" spans="1:4">
      <c r="A4196" s="116"/>
      <c r="B4196" s="116"/>
      <c r="C4196" s="116"/>
      <c r="D4196" s="116"/>
    </row>
    <row r="4197" spans="1:4">
      <c r="A4197" s="116"/>
      <c r="B4197" s="116"/>
      <c r="C4197" s="116"/>
      <c r="D4197" s="116"/>
    </row>
    <row r="4198" spans="1:4">
      <c r="A4198" s="116"/>
      <c r="B4198" s="116"/>
      <c r="C4198" s="116"/>
      <c r="D4198" s="116"/>
    </row>
    <row r="4199" spans="1:4">
      <c r="A4199" s="116"/>
      <c r="B4199" s="116"/>
      <c r="C4199" s="116"/>
      <c r="D4199" s="116"/>
    </row>
    <row r="4200" spans="1:4">
      <c r="A4200" s="116"/>
      <c r="B4200" s="116"/>
      <c r="C4200" s="116"/>
      <c r="D4200" s="116"/>
    </row>
    <row r="4201" spans="1:4">
      <c r="A4201" s="116"/>
      <c r="B4201" s="116"/>
      <c r="C4201" s="116"/>
      <c r="D4201" s="116"/>
    </row>
    <row r="4202" spans="1:4">
      <c r="A4202" s="116"/>
      <c r="B4202" s="116"/>
      <c r="C4202" s="116"/>
      <c r="D4202" s="116"/>
    </row>
    <row r="4203" spans="1:4">
      <c r="A4203" s="116"/>
      <c r="B4203" s="116"/>
      <c r="C4203" s="116"/>
      <c r="D4203" s="116"/>
    </row>
    <row r="4204" spans="1:4">
      <c r="A4204" s="116"/>
      <c r="B4204" s="116"/>
      <c r="C4204" s="116"/>
      <c r="D4204" s="116"/>
    </row>
    <row r="4205" spans="1:4">
      <c r="A4205" s="116"/>
      <c r="B4205" s="116"/>
      <c r="C4205" s="116"/>
      <c r="D4205" s="116"/>
    </row>
    <row r="4206" spans="1:4">
      <c r="A4206" s="116"/>
      <c r="B4206" s="116"/>
      <c r="C4206" s="116"/>
      <c r="D4206" s="116"/>
    </row>
    <row r="4207" spans="1:4">
      <c r="A4207" s="116"/>
      <c r="B4207" s="116"/>
      <c r="C4207" s="116"/>
      <c r="D4207" s="116"/>
    </row>
    <row r="4208" spans="1:4">
      <c r="A4208" s="116"/>
      <c r="B4208" s="116"/>
      <c r="C4208" s="116"/>
      <c r="D4208" s="116"/>
    </row>
    <row r="4209" spans="1:4">
      <c r="A4209" s="116"/>
      <c r="B4209" s="116"/>
      <c r="C4209" s="116"/>
      <c r="D4209" s="116"/>
    </row>
    <row r="4210" spans="1:4">
      <c r="A4210" s="116"/>
      <c r="B4210" s="116"/>
      <c r="C4210" s="116"/>
      <c r="D4210" s="116"/>
    </row>
    <row r="4211" spans="1:4">
      <c r="A4211" s="116"/>
      <c r="B4211" s="116"/>
      <c r="C4211" s="116"/>
      <c r="D4211" s="116"/>
    </row>
    <row r="4212" spans="1:4">
      <c r="A4212" s="116"/>
      <c r="B4212" s="116"/>
      <c r="C4212" s="116"/>
      <c r="D4212" s="116"/>
    </row>
    <row r="4213" spans="1:4">
      <c r="A4213" s="116"/>
      <c r="B4213" s="116"/>
      <c r="C4213" s="116"/>
      <c r="D4213" s="116"/>
    </row>
    <row r="4214" spans="1:4">
      <c r="A4214" s="116"/>
      <c r="B4214" s="116"/>
      <c r="C4214" s="116"/>
      <c r="D4214" s="116"/>
    </row>
    <row r="4215" spans="1:4">
      <c r="A4215" s="116"/>
      <c r="B4215" s="116"/>
      <c r="C4215" s="116"/>
      <c r="D4215" s="116"/>
    </row>
    <row r="4216" spans="1:4">
      <c r="A4216" s="116"/>
      <c r="B4216" s="116"/>
      <c r="C4216" s="116"/>
      <c r="D4216" s="116"/>
    </row>
    <row r="4217" spans="1:4">
      <c r="A4217" s="116"/>
      <c r="B4217" s="116"/>
      <c r="C4217" s="116"/>
      <c r="D4217" s="116"/>
    </row>
    <row r="4218" spans="1:4">
      <c r="A4218" s="116"/>
      <c r="B4218" s="116"/>
      <c r="C4218" s="116"/>
      <c r="D4218" s="116"/>
    </row>
    <row r="4219" spans="1:4">
      <c r="A4219" s="116"/>
      <c r="B4219" s="116"/>
      <c r="C4219" s="116"/>
      <c r="D4219" s="116"/>
    </row>
    <row r="4220" spans="1:4">
      <c r="A4220" s="116"/>
      <c r="B4220" s="116"/>
      <c r="C4220" s="116"/>
      <c r="D4220" s="116"/>
    </row>
    <row r="4221" spans="1:4">
      <c r="A4221" s="116"/>
      <c r="B4221" s="116"/>
      <c r="C4221" s="116"/>
      <c r="D4221" s="116"/>
    </row>
    <row r="4222" spans="1:4">
      <c r="A4222" s="116"/>
      <c r="B4222" s="116"/>
      <c r="C4222" s="116"/>
      <c r="D4222" s="116"/>
    </row>
    <row r="4223" spans="1:4">
      <c r="A4223" s="116"/>
      <c r="B4223" s="116"/>
      <c r="C4223" s="116"/>
      <c r="D4223" s="116"/>
    </row>
    <row r="4224" spans="1:4">
      <c r="A4224" s="116"/>
      <c r="B4224" s="116"/>
      <c r="C4224" s="116"/>
      <c r="D4224" s="116"/>
    </row>
    <row r="4225" spans="1:4">
      <c r="A4225" s="116"/>
      <c r="B4225" s="116"/>
      <c r="C4225" s="116"/>
      <c r="D4225" s="116"/>
    </row>
    <row r="4226" spans="1:4">
      <c r="A4226" s="116"/>
      <c r="B4226" s="116"/>
      <c r="C4226" s="116"/>
      <c r="D4226" s="116"/>
    </row>
    <row r="4227" spans="1:4">
      <c r="A4227" s="116"/>
      <c r="B4227" s="116"/>
      <c r="C4227" s="116"/>
      <c r="D4227" s="116"/>
    </row>
    <row r="4228" spans="1:4">
      <c r="A4228" s="116"/>
      <c r="B4228" s="116"/>
      <c r="C4228" s="116"/>
      <c r="D4228" s="116"/>
    </row>
    <row r="4229" spans="1:4">
      <c r="A4229" s="116"/>
      <c r="B4229" s="116"/>
      <c r="C4229" s="116"/>
      <c r="D4229" s="116"/>
    </row>
    <row r="4230" spans="1:4">
      <c r="A4230" s="116"/>
      <c r="B4230" s="116"/>
      <c r="C4230" s="116"/>
      <c r="D4230" s="116"/>
    </row>
    <row r="4231" spans="1:4">
      <c r="A4231" s="116"/>
      <c r="B4231" s="116"/>
      <c r="C4231" s="116"/>
      <c r="D4231" s="116"/>
    </row>
    <row r="4232" spans="1:4">
      <c r="A4232" s="116"/>
      <c r="B4232" s="116"/>
      <c r="C4232" s="116"/>
      <c r="D4232" s="116"/>
    </row>
    <row r="4233" spans="1:4">
      <c r="A4233" s="116"/>
      <c r="B4233" s="116"/>
      <c r="C4233" s="116"/>
      <c r="D4233" s="116"/>
    </row>
    <row r="4234" spans="1:4">
      <c r="A4234" s="116"/>
      <c r="B4234" s="116"/>
      <c r="C4234" s="116"/>
      <c r="D4234" s="116"/>
    </row>
    <row r="4235" spans="1:4">
      <c r="A4235" s="116"/>
      <c r="B4235" s="116"/>
      <c r="C4235" s="116"/>
      <c r="D4235" s="116"/>
    </row>
    <row r="4236" spans="1:4">
      <c r="A4236" s="116"/>
      <c r="B4236" s="116"/>
      <c r="C4236" s="116"/>
      <c r="D4236" s="116"/>
    </row>
    <row r="4237" spans="1:4">
      <c r="A4237" s="116"/>
      <c r="B4237" s="116"/>
      <c r="C4237" s="116"/>
      <c r="D4237" s="116"/>
    </row>
    <row r="4238" spans="1:4">
      <c r="A4238" s="116"/>
      <c r="B4238" s="116"/>
      <c r="C4238" s="116"/>
      <c r="D4238" s="116"/>
    </row>
    <row r="4239" spans="1:4">
      <c r="A4239" s="116"/>
      <c r="B4239" s="116"/>
      <c r="C4239" s="116"/>
      <c r="D4239" s="116"/>
    </row>
    <row r="4240" spans="1:4">
      <c r="A4240" s="116"/>
      <c r="B4240" s="116"/>
      <c r="C4240" s="116"/>
      <c r="D4240" s="116"/>
    </row>
    <row r="4241" spans="1:4">
      <c r="A4241" s="116"/>
      <c r="B4241" s="116"/>
      <c r="C4241" s="116"/>
      <c r="D4241" s="116"/>
    </row>
    <row r="4242" spans="1:4">
      <c r="A4242" s="116"/>
      <c r="B4242" s="116"/>
      <c r="C4242" s="116"/>
      <c r="D4242" s="116"/>
    </row>
    <row r="4243" spans="1:4">
      <c r="A4243" s="116"/>
      <c r="B4243" s="116"/>
      <c r="C4243" s="116"/>
      <c r="D4243" s="116"/>
    </row>
    <row r="4244" spans="1:4">
      <c r="A4244" s="116"/>
      <c r="B4244" s="116"/>
      <c r="C4244" s="116"/>
      <c r="D4244" s="116"/>
    </row>
    <row r="4245" spans="1:4">
      <c r="A4245" s="116"/>
      <c r="B4245" s="116"/>
      <c r="C4245" s="116"/>
      <c r="D4245" s="116"/>
    </row>
    <row r="4246" spans="1:4">
      <c r="A4246" s="116"/>
      <c r="B4246" s="116"/>
      <c r="C4246" s="116"/>
      <c r="D4246" s="116"/>
    </row>
    <row r="4247" spans="1:4">
      <c r="A4247" s="116"/>
      <c r="B4247" s="116"/>
      <c r="C4247" s="116"/>
      <c r="D4247" s="116"/>
    </row>
    <row r="4248" spans="1:4">
      <c r="A4248" s="116"/>
      <c r="B4248" s="116"/>
      <c r="C4248" s="116"/>
      <c r="D4248" s="116"/>
    </row>
    <row r="4249" spans="1:4">
      <c r="A4249" s="116"/>
      <c r="B4249" s="116"/>
      <c r="C4249" s="116"/>
      <c r="D4249" s="116"/>
    </row>
    <row r="4250" spans="1:4">
      <c r="A4250" s="116"/>
      <c r="B4250" s="116"/>
      <c r="C4250" s="116"/>
      <c r="D4250" s="116"/>
    </row>
    <row r="4251" spans="1:4">
      <c r="A4251" s="116"/>
      <c r="B4251" s="116"/>
      <c r="C4251" s="116"/>
      <c r="D4251" s="116"/>
    </row>
    <row r="4252" spans="1:4">
      <c r="A4252" s="116"/>
      <c r="B4252" s="116"/>
      <c r="C4252" s="116"/>
      <c r="D4252" s="116"/>
    </row>
    <row r="4253" spans="1:4">
      <c r="A4253" s="116"/>
      <c r="B4253" s="116"/>
      <c r="C4253" s="116"/>
      <c r="D4253" s="116"/>
    </row>
    <row r="4254" spans="1:4">
      <c r="A4254" s="116"/>
      <c r="B4254" s="116"/>
      <c r="C4254" s="116"/>
      <c r="D4254" s="116"/>
    </row>
    <row r="4255" spans="1:4">
      <c r="A4255" s="116"/>
      <c r="B4255" s="116"/>
      <c r="C4255" s="116"/>
      <c r="D4255" s="116"/>
    </row>
    <row r="4256" spans="1:4">
      <c r="A4256" s="116"/>
      <c r="B4256" s="116"/>
      <c r="C4256" s="116"/>
      <c r="D4256" s="116"/>
    </row>
    <row r="4257" spans="1:4">
      <c r="A4257" s="116"/>
      <c r="B4257" s="116"/>
      <c r="C4257" s="116"/>
      <c r="D4257" s="116"/>
    </row>
    <row r="4258" spans="1:4">
      <c r="A4258" s="116"/>
      <c r="B4258" s="116"/>
      <c r="C4258" s="116"/>
      <c r="D4258" s="116"/>
    </row>
    <row r="4259" spans="1:4">
      <c r="A4259" s="116"/>
      <c r="B4259" s="116"/>
      <c r="C4259" s="116"/>
      <c r="D4259" s="116"/>
    </row>
    <row r="4260" spans="1:4">
      <c r="A4260" s="116"/>
      <c r="B4260" s="116"/>
      <c r="C4260" s="116"/>
      <c r="D4260" s="116"/>
    </row>
    <row r="4261" spans="1:4">
      <c r="A4261" s="116"/>
      <c r="B4261" s="116"/>
      <c r="C4261" s="116"/>
      <c r="D4261" s="116"/>
    </row>
    <row r="4262" spans="1:4">
      <c r="A4262" s="116"/>
      <c r="B4262" s="116"/>
      <c r="C4262" s="116"/>
      <c r="D4262" s="116"/>
    </row>
    <row r="4263" spans="1:4">
      <c r="A4263" s="116"/>
      <c r="B4263" s="116"/>
      <c r="C4263" s="116"/>
      <c r="D4263" s="116"/>
    </row>
    <row r="4264" spans="1:4">
      <c r="A4264" s="116"/>
      <c r="B4264" s="116"/>
      <c r="C4264" s="116"/>
      <c r="D4264" s="116"/>
    </row>
    <row r="4265" spans="1:4">
      <c r="A4265" s="116"/>
      <c r="B4265" s="116"/>
      <c r="C4265" s="116"/>
      <c r="D4265" s="116"/>
    </row>
    <row r="4266" spans="1:4">
      <c r="A4266" s="116"/>
      <c r="B4266" s="116"/>
      <c r="C4266" s="116"/>
      <c r="D4266" s="116"/>
    </row>
    <row r="4267" spans="1:4">
      <c r="A4267" s="116"/>
      <c r="B4267" s="116"/>
      <c r="C4267" s="116"/>
      <c r="D4267" s="116"/>
    </row>
    <row r="4268" spans="1:4">
      <c r="A4268" s="116"/>
      <c r="B4268" s="116"/>
      <c r="C4268" s="116"/>
      <c r="D4268" s="116"/>
    </row>
    <row r="4269" spans="1:4">
      <c r="A4269" s="116"/>
      <c r="B4269" s="116"/>
      <c r="C4269" s="116"/>
      <c r="D4269" s="116"/>
    </row>
    <row r="4270" spans="1:4">
      <c r="A4270" s="116"/>
      <c r="B4270" s="116"/>
      <c r="C4270" s="116"/>
      <c r="D4270" s="116"/>
    </row>
    <row r="4271" spans="1:4">
      <c r="A4271" s="116"/>
      <c r="B4271" s="116"/>
      <c r="C4271" s="116"/>
      <c r="D4271" s="116"/>
    </row>
    <row r="4272" spans="1:4">
      <c r="A4272" s="116"/>
      <c r="B4272" s="116"/>
      <c r="C4272" s="116"/>
      <c r="D4272" s="116"/>
    </row>
    <row r="4273" spans="1:4">
      <c r="A4273" s="116"/>
      <c r="B4273" s="116"/>
      <c r="C4273" s="116"/>
      <c r="D4273" s="116"/>
    </row>
    <row r="4274" spans="1:4">
      <c r="A4274" s="116"/>
      <c r="B4274" s="116"/>
      <c r="C4274" s="116"/>
      <c r="D4274" s="116"/>
    </row>
    <row r="4275" spans="1:4">
      <c r="A4275" s="116"/>
      <c r="B4275" s="116"/>
      <c r="C4275" s="116"/>
      <c r="D4275" s="116"/>
    </row>
    <row r="4276" spans="1:4">
      <c r="A4276" s="116"/>
      <c r="B4276" s="116"/>
      <c r="C4276" s="116"/>
      <c r="D4276" s="116"/>
    </row>
    <row r="4277" spans="1:4">
      <c r="A4277" s="116"/>
      <c r="B4277" s="116"/>
      <c r="C4277" s="116"/>
      <c r="D4277" s="116"/>
    </row>
    <row r="4278" spans="1:4">
      <c r="A4278" s="116"/>
      <c r="B4278" s="116"/>
      <c r="C4278" s="116"/>
      <c r="D4278" s="116"/>
    </row>
    <row r="4279" spans="1:4">
      <c r="A4279" s="116"/>
      <c r="B4279" s="116"/>
      <c r="C4279" s="116"/>
      <c r="D4279" s="116"/>
    </row>
    <row r="4280" spans="1:4">
      <c r="A4280" s="116"/>
      <c r="B4280" s="116"/>
      <c r="C4280" s="116"/>
      <c r="D4280" s="116"/>
    </row>
    <row r="4281" spans="1:4">
      <c r="A4281" s="116"/>
      <c r="B4281" s="116"/>
      <c r="C4281" s="116"/>
      <c r="D4281" s="116"/>
    </row>
    <row r="4282" spans="1:4">
      <c r="A4282" s="116"/>
      <c r="B4282" s="116"/>
      <c r="C4282" s="116"/>
      <c r="D4282" s="116"/>
    </row>
    <row r="4283" spans="1:4">
      <c r="A4283" s="116"/>
      <c r="B4283" s="116"/>
      <c r="C4283" s="116"/>
      <c r="D4283" s="116"/>
    </row>
    <row r="4284" spans="1:4">
      <c r="A4284" s="116"/>
      <c r="B4284" s="116"/>
      <c r="C4284" s="116"/>
      <c r="D4284" s="116"/>
    </row>
    <row r="4285" spans="1:4">
      <c r="A4285" s="116"/>
      <c r="B4285" s="116"/>
      <c r="C4285" s="116"/>
      <c r="D4285" s="116"/>
    </row>
    <row r="4286" spans="1:4">
      <c r="A4286" s="116"/>
      <c r="B4286" s="116"/>
      <c r="C4286" s="116"/>
      <c r="D4286" s="116"/>
    </row>
    <row r="4287" spans="1:4">
      <c r="A4287" s="116"/>
      <c r="B4287" s="116"/>
      <c r="C4287" s="116"/>
      <c r="D4287" s="116"/>
    </row>
    <row r="4288" spans="1:4">
      <c r="A4288" s="116"/>
      <c r="B4288" s="116"/>
      <c r="C4288" s="116"/>
      <c r="D4288" s="116"/>
    </row>
    <row r="4289" spans="1:4">
      <c r="A4289" s="116"/>
      <c r="B4289" s="116"/>
      <c r="C4289" s="116"/>
      <c r="D4289" s="116"/>
    </row>
    <row r="4290" spans="1:4">
      <c r="A4290" s="116"/>
      <c r="B4290" s="116"/>
      <c r="C4290" s="116"/>
      <c r="D4290" s="116"/>
    </row>
    <row r="4291" spans="1:4">
      <c r="A4291" s="116"/>
      <c r="B4291" s="116"/>
      <c r="C4291" s="116"/>
      <c r="D4291" s="116"/>
    </row>
    <row r="4292" spans="1:4">
      <c r="A4292" s="116"/>
      <c r="B4292" s="116"/>
      <c r="C4292" s="116"/>
      <c r="D4292" s="116"/>
    </row>
    <row r="4293" spans="1:4">
      <c r="A4293" s="116"/>
      <c r="B4293" s="116"/>
      <c r="C4293" s="116"/>
      <c r="D4293" s="116"/>
    </row>
    <row r="4294" spans="1:4">
      <c r="A4294" s="116"/>
      <c r="B4294" s="116"/>
      <c r="C4294" s="116"/>
      <c r="D4294" s="116"/>
    </row>
    <row r="4295" spans="1:4">
      <c r="A4295" s="116"/>
      <c r="B4295" s="116"/>
      <c r="C4295" s="116"/>
      <c r="D4295" s="116"/>
    </row>
    <row r="4296" spans="1:4">
      <c r="A4296" s="116"/>
      <c r="B4296" s="116"/>
      <c r="C4296" s="116"/>
      <c r="D4296" s="116"/>
    </row>
    <row r="4297" spans="1:4">
      <c r="A4297" s="116"/>
      <c r="B4297" s="116"/>
      <c r="C4297" s="116"/>
      <c r="D4297" s="116"/>
    </row>
    <row r="4298" spans="1:4">
      <c r="A4298" s="116"/>
      <c r="B4298" s="116"/>
      <c r="C4298" s="116"/>
      <c r="D4298" s="116"/>
    </row>
    <row r="4299" spans="1:4">
      <c r="A4299" s="116"/>
      <c r="B4299" s="116"/>
      <c r="C4299" s="116"/>
      <c r="D4299" s="116"/>
    </row>
    <row r="4300" spans="1:4">
      <c r="A4300" s="116"/>
      <c r="B4300" s="116"/>
      <c r="C4300" s="116"/>
      <c r="D4300" s="116"/>
    </row>
    <row r="4301" spans="1:4">
      <c r="A4301" s="116"/>
      <c r="B4301" s="116"/>
      <c r="C4301" s="116"/>
      <c r="D4301" s="116"/>
    </row>
    <row r="4302" spans="1:4">
      <c r="A4302" s="116"/>
      <c r="B4302" s="116"/>
      <c r="C4302" s="116"/>
      <c r="D4302" s="116"/>
    </row>
    <row r="4303" spans="1:4">
      <c r="A4303" s="116"/>
      <c r="B4303" s="116"/>
      <c r="C4303" s="116"/>
      <c r="D4303" s="116"/>
    </row>
    <row r="4304" spans="1:4">
      <c r="A4304" s="116"/>
      <c r="B4304" s="116"/>
      <c r="C4304" s="116"/>
      <c r="D4304" s="116"/>
    </row>
    <row r="4305" spans="1:4">
      <c r="A4305" s="116"/>
      <c r="B4305" s="116"/>
      <c r="C4305" s="116"/>
      <c r="D4305" s="116"/>
    </row>
    <row r="4306" spans="1:4">
      <c r="A4306" s="116"/>
      <c r="B4306" s="116"/>
      <c r="C4306" s="116"/>
      <c r="D4306" s="116"/>
    </row>
    <row r="4307" spans="1:4">
      <c r="A4307" s="116"/>
      <c r="B4307" s="116"/>
      <c r="C4307" s="116"/>
      <c r="D4307" s="116"/>
    </row>
    <row r="4308" spans="1:4">
      <c r="A4308" s="116"/>
      <c r="B4308" s="116"/>
      <c r="C4308" s="116"/>
      <c r="D4308" s="116"/>
    </row>
    <row r="4309" spans="1:4">
      <c r="A4309" s="116"/>
      <c r="B4309" s="116"/>
      <c r="C4309" s="116"/>
      <c r="D4309" s="116"/>
    </row>
    <row r="4310" spans="1:4">
      <c r="A4310" s="116"/>
      <c r="B4310" s="116"/>
      <c r="C4310" s="116"/>
      <c r="D4310" s="116"/>
    </row>
    <row r="4311" spans="1:4">
      <c r="A4311" s="116"/>
      <c r="B4311" s="116"/>
      <c r="C4311" s="116"/>
      <c r="D4311" s="116"/>
    </row>
    <row r="4312" spans="1:4">
      <c r="A4312" s="116"/>
      <c r="B4312" s="116"/>
      <c r="C4312" s="116"/>
      <c r="D4312" s="116"/>
    </row>
    <row r="4313" spans="1:4">
      <c r="A4313" s="116"/>
      <c r="B4313" s="116"/>
      <c r="C4313" s="116"/>
      <c r="D4313" s="116"/>
    </row>
    <row r="4314" spans="1:4">
      <c r="A4314" s="116"/>
      <c r="B4314" s="116"/>
      <c r="C4314" s="116"/>
      <c r="D4314" s="116"/>
    </row>
    <row r="4315" spans="1:4">
      <c r="A4315" s="116"/>
      <c r="B4315" s="116"/>
      <c r="C4315" s="116"/>
      <c r="D4315" s="116"/>
    </row>
    <row r="4316" spans="1:4">
      <c r="A4316" s="116"/>
      <c r="B4316" s="116"/>
      <c r="C4316" s="116"/>
      <c r="D4316" s="116"/>
    </row>
    <row r="4317" spans="1:4">
      <c r="A4317" s="116"/>
      <c r="B4317" s="116"/>
      <c r="C4317" s="116"/>
      <c r="D4317" s="116"/>
    </row>
    <row r="4318" spans="1:4">
      <c r="A4318" s="116"/>
      <c r="B4318" s="116"/>
      <c r="C4318" s="116"/>
      <c r="D4318" s="116"/>
    </row>
    <row r="4319" spans="1:4">
      <c r="A4319" s="116"/>
      <c r="B4319" s="116"/>
      <c r="C4319" s="116"/>
      <c r="D4319" s="116"/>
    </row>
    <row r="4320" spans="1:4">
      <c r="A4320" s="116"/>
      <c r="B4320" s="116"/>
      <c r="C4320" s="116"/>
      <c r="D4320" s="116"/>
    </row>
    <row r="4321" spans="1:4">
      <c r="A4321" s="116"/>
      <c r="B4321" s="116"/>
      <c r="C4321" s="116"/>
      <c r="D4321" s="116"/>
    </row>
    <row r="4322" spans="1:4">
      <c r="A4322" s="116"/>
      <c r="B4322" s="116"/>
      <c r="C4322" s="116"/>
      <c r="D4322" s="116"/>
    </row>
    <row r="4323" spans="1:4">
      <c r="A4323" s="116"/>
      <c r="B4323" s="116"/>
      <c r="C4323" s="116"/>
      <c r="D4323" s="116"/>
    </row>
    <row r="4324" spans="1:4">
      <c r="A4324" s="116"/>
      <c r="B4324" s="116"/>
      <c r="C4324" s="116"/>
      <c r="D4324" s="116"/>
    </row>
    <row r="4325" spans="1:4">
      <c r="A4325" s="116"/>
      <c r="B4325" s="116"/>
      <c r="C4325" s="116"/>
      <c r="D4325" s="116"/>
    </row>
    <row r="4326" spans="1:4">
      <c r="A4326" s="116"/>
      <c r="B4326" s="116"/>
      <c r="C4326" s="116"/>
      <c r="D4326" s="116"/>
    </row>
    <row r="4327" spans="1:4">
      <c r="A4327" s="116"/>
      <c r="B4327" s="116"/>
      <c r="C4327" s="116"/>
      <c r="D4327" s="116"/>
    </row>
    <row r="4328" spans="1:4">
      <c r="A4328" s="116"/>
      <c r="B4328" s="116"/>
      <c r="C4328" s="116"/>
      <c r="D4328" s="116"/>
    </row>
    <row r="4329" spans="1:4">
      <c r="A4329" s="116"/>
      <c r="B4329" s="116"/>
      <c r="C4329" s="116"/>
      <c r="D4329" s="116"/>
    </row>
    <row r="4330" spans="1:4">
      <c r="A4330" s="116"/>
      <c r="B4330" s="116"/>
      <c r="C4330" s="116"/>
      <c r="D4330" s="116"/>
    </row>
    <row r="4331" spans="1:4">
      <c r="A4331" s="116"/>
      <c r="B4331" s="116"/>
      <c r="C4331" s="116"/>
      <c r="D4331" s="116"/>
    </row>
    <row r="4332" spans="1:4">
      <c r="A4332" s="116"/>
      <c r="B4332" s="116"/>
      <c r="C4332" s="116"/>
      <c r="D4332" s="116"/>
    </row>
    <row r="4333" spans="1:4">
      <c r="A4333" s="116"/>
      <c r="B4333" s="116"/>
      <c r="C4333" s="116"/>
      <c r="D4333" s="116"/>
    </row>
    <row r="4334" spans="1:4">
      <c r="A4334" s="116"/>
      <c r="B4334" s="116"/>
      <c r="C4334" s="116"/>
      <c r="D4334" s="116"/>
    </row>
    <row r="4335" spans="1:4">
      <c r="A4335" s="116"/>
      <c r="B4335" s="116"/>
      <c r="C4335" s="116"/>
      <c r="D4335" s="116"/>
    </row>
    <row r="4336" spans="1:4">
      <c r="A4336" s="116"/>
      <c r="B4336" s="116"/>
      <c r="C4336" s="116"/>
      <c r="D4336" s="116"/>
    </row>
    <row r="4337" spans="1:4">
      <c r="A4337" s="116"/>
      <c r="B4337" s="116"/>
      <c r="C4337" s="116"/>
      <c r="D4337" s="116"/>
    </row>
    <row r="4338" spans="1:4">
      <c r="A4338" s="116"/>
      <c r="B4338" s="116"/>
      <c r="C4338" s="116"/>
      <c r="D4338" s="116"/>
    </row>
    <row r="4339" spans="1:4">
      <c r="A4339" s="116"/>
      <c r="B4339" s="116"/>
      <c r="C4339" s="116"/>
      <c r="D4339" s="116"/>
    </row>
    <row r="4340" spans="1:4">
      <c r="A4340" s="116"/>
      <c r="B4340" s="116"/>
      <c r="C4340" s="116"/>
      <c r="D4340" s="116"/>
    </row>
    <row r="4341" spans="1:4">
      <c r="A4341" s="116"/>
      <c r="B4341" s="116"/>
      <c r="C4341" s="116"/>
      <c r="D4341" s="116"/>
    </row>
    <row r="4342" spans="1:4">
      <c r="A4342" s="116"/>
      <c r="B4342" s="116"/>
      <c r="C4342" s="116"/>
      <c r="D4342" s="116"/>
    </row>
    <row r="4343" spans="1:4">
      <c r="A4343" s="116"/>
      <c r="B4343" s="116"/>
      <c r="C4343" s="116"/>
      <c r="D4343" s="116"/>
    </row>
    <row r="4344" spans="1:4">
      <c r="A4344" s="116"/>
      <c r="B4344" s="116"/>
      <c r="C4344" s="116"/>
      <c r="D4344" s="116"/>
    </row>
    <row r="4345" spans="1:4">
      <c r="A4345" s="116"/>
      <c r="B4345" s="116"/>
      <c r="C4345" s="116"/>
      <c r="D4345" s="116"/>
    </row>
    <row r="4346" spans="1:4">
      <c r="A4346" s="116"/>
      <c r="B4346" s="116"/>
      <c r="C4346" s="116"/>
      <c r="D4346" s="116"/>
    </row>
    <row r="4347" spans="1:4">
      <c r="A4347" s="116"/>
      <c r="B4347" s="116"/>
      <c r="C4347" s="116"/>
      <c r="D4347" s="116"/>
    </row>
    <row r="4348" spans="1:4">
      <c r="A4348" s="116"/>
      <c r="B4348" s="116"/>
      <c r="C4348" s="116"/>
      <c r="D4348" s="116"/>
    </row>
    <row r="4349" spans="1:4">
      <c r="A4349" s="116"/>
      <c r="B4349" s="116"/>
      <c r="C4349" s="116"/>
      <c r="D4349" s="116"/>
    </row>
    <row r="4350" spans="1:4">
      <c r="A4350" s="116"/>
      <c r="B4350" s="116"/>
      <c r="C4350" s="116"/>
      <c r="D4350" s="116"/>
    </row>
    <row r="4351" spans="1:4">
      <c r="A4351" s="116"/>
      <c r="B4351" s="116"/>
      <c r="C4351" s="116"/>
      <c r="D4351" s="116"/>
    </row>
    <row r="4352" spans="1:4">
      <c r="A4352" s="116"/>
      <c r="B4352" s="116"/>
      <c r="C4352" s="116"/>
      <c r="D4352" s="116"/>
    </row>
    <row r="4353" spans="1:4">
      <c r="A4353" s="116"/>
      <c r="B4353" s="116"/>
      <c r="C4353" s="116"/>
      <c r="D4353" s="116"/>
    </row>
    <row r="4354" spans="1:4">
      <c r="A4354" s="116"/>
      <c r="B4354" s="116"/>
      <c r="C4354" s="116"/>
      <c r="D4354" s="116"/>
    </row>
    <row r="4355" spans="1:4">
      <c r="A4355" s="116"/>
      <c r="B4355" s="116"/>
      <c r="C4355" s="116"/>
      <c r="D4355" s="116"/>
    </row>
    <row r="4356" spans="1:4">
      <c r="A4356" s="116"/>
      <c r="B4356" s="116"/>
      <c r="C4356" s="116"/>
      <c r="D4356" s="116"/>
    </row>
    <row r="4357" spans="1:4">
      <c r="A4357" s="116"/>
      <c r="B4357" s="116"/>
      <c r="C4357" s="116"/>
      <c r="D4357" s="116"/>
    </row>
    <row r="4358" spans="1:4">
      <c r="A4358" s="116"/>
      <c r="B4358" s="116"/>
      <c r="C4358" s="116"/>
      <c r="D4358" s="116"/>
    </row>
    <row r="4359" spans="1:4">
      <c r="A4359" s="116"/>
      <c r="B4359" s="116"/>
      <c r="C4359" s="116"/>
      <c r="D4359" s="116"/>
    </row>
    <row r="4360" spans="1:4">
      <c r="A4360" s="116"/>
      <c r="B4360" s="116"/>
      <c r="C4360" s="116"/>
      <c r="D4360" s="116"/>
    </row>
    <row r="4361" spans="1:4">
      <c r="A4361" s="116"/>
      <c r="B4361" s="116"/>
      <c r="C4361" s="116"/>
      <c r="D4361" s="116"/>
    </row>
    <row r="4362" spans="1:4">
      <c r="A4362" s="116"/>
      <c r="B4362" s="116"/>
      <c r="C4362" s="116"/>
      <c r="D4362" s="116"/>
    </row>
    <row r="4363" spans="1:4">
      <c r="A4363" s="116"/>
      <c r="B4363" s="116"/>
      <c r="C4363" s="116"/>
      <c r="D4363" s="116"/>
    </row>
    <row r="4364" spans="1:4">
      <c r="A4364" s="116"/>
      <c r="B4364" s="116"/>
      <c r="C4364" s="116"/>
      <c r="D4364" s="116"/>
    </row>
    <row r="4365" spans="1:4">
      <c r="A4365" s="116"/>
      <c r="B4365" s="116"/>
      <c r="C4365" s="116"/>
      <c r="D4365" s="116"/>
    </row>
    <row r="4366" spans="1:4">
      <c r="A4366" s="116"/>
      <c r="B4366" s="116"/>
      <c r="C4366" s="116"/>
      <c r="D4366" s="116"/>
    </row>
    <row r="4367" spans="1:4">
      <c r="A4367" s="116"/>
      <c r="B4367" s="116"/>
      <c r="C4367" s="116"/>
      <c r="D4367" s="116"/>
    </row>
    <row r="4368" spans="1:4">
      <c r="A4368" s="116"/>
      <c r="B4368" s="116"/>
      <c r="C4368" s="116"/>
      <c r="D4368" s="116"/>
    </row>
    <row r="4369" spans="1:4">
      <c r="A4369" s="116"/>
      <c r="B4369" s="116"/>
      <c r="C4369" s="116"/>
      <c r="D4369" s="116"/>
    </row>
    <row r="4370" spans="1:4">
      <c r="A4370" s="116"/>
      <c r="B4370" s="116"/>
      <c r="C4370" s="116"/>
      <c r="D4370" s="116"/>
    </row>
    <row r="4371" spans="1:4">
      <c r="A4371" s="116"/>
      <c r="B4371" s="116"/>
      <c r="C4371" s="116"/>
      <c r="D4371" s="116"/>
    </row>
    <row r="4372" spans="1:4">
      <c r="A4372" s="116"/>
      <c r="B4372" s="116"/>
      <c r="C4372" s="116"/>
      <c r="D4372" s="116"/>
    </row>
    <row r="4373" spans="1:4">
      <c r="A4373" s="116"/>
      <c r="B4373" s="116"/>
      <c r="C4373" s="116"/>
      <c r="D4373" s="116"/>
    </row>
    <row r="4374" spans="1:4">
      <c r="A4374" s="116"/>
      <c r="B4374" s="116"/>
      <c r="C4374" s="116"/>
      <c r="D4374" s="116"/>
    </row>
    <row r="4375" spans="1:4">
      <c r="A4375" s="116"/>
      <c r="B4375" s="116"/>
      <c r="C4375" s="116"/>
      <c r="D4375" s="116"/>
    </row>
    <row r="4376" spans="1:4">
      <c r="A4376" s="116"/>
      <c r="B4376" s="116"/>
      <c r="C4376" s="116"/>
      <c r="D4376" s="116"/>
    </row>
    <row r="4377" spans="1:4">
      <c r="A4377" s="116"/>
      <c r="B4377" s="116"/>
      <c r="C4377" s="116"/>
      <c r="D4377" s="116"/>
    </row>
    <row r="4378" spans="1:4">
      <c r="A4378" s="116"/>
      <c r="B4378" s="116"/>
      <c r="C4378" s="116"/>
      <c r="D4378" s="116"/>
    </row>
    <row r="4379" spans="1:4">
      <c r="A4379" s="116"/>
      <c r="B4379" s="116"/>
      <c r="C4379" s="116"/>
      <c r="D4379" s="116"/>
    </row>
    <row r="4380" spans="1:4">
      <c r="A4380" s="116"/>
      <c r="B4380" s="116"/>
      <c r="C4380" s="116"/>
      <c r="D4380" s="116"/>
    </row>
    <row r="4381" spans="1:4">
      <c r="A4381" s="116"/>
      <c r="B4381" s="116"/>
      <c r="C4381" s="116"/>
      <c r="D4381" s="116"/>
    </row>
    <row r="4382" spans="1:4">
      <c r="A4382" s="116"/>
      <c r="B4382" s="116"/>
      <c r="C4382" s="116"/>
      <c r="D4382" s="116"/>
    </row>
    <row r="4383" spans="1:4">
      <c r="A4383" s="116"/>
      <c r="B4383" s="116"/>
      <c r="C4383" s="116"/>
      <c r="D4383" s="116"/>
    </row>
    <row r="4384" spans="1:4">
      <c r="A4384" s="116"/>
      <c r="B4384" s="116"/>
      <c r="C4384" s="116"/>
      <c r="D4384" s="116"/>
    </row>
    <row r="4385" spans="1:4">
      <c r="A4385" s="116"/>
      <c r="B4385" s="116"/>
      <c r="C4385" s="116"/>
      <c r="D4385" s="116"/>
    </row>
    <row r="4386" spans="1:4">
      <c r="A4386" s="116"/>
      <c r="B4386" s="116"/>
      <c r="C4386" s="116"/>
      <c r="D4386" s="116"/>
    </row>
    <row r="4387" spans="1:4">
      <c r="A4387" s="116"/>
      <c r="B4387" s="116"/>
      <c r="C4387" s="116"/>
      <c r="D4387" s="116"/>
    </row>
    <row r="4388" spans="1:4">
      <c r="A4388" s="116"/>
      <c r="B4388" s="116"/>
      <c r="C4388" s="116"/>
      <c r="D4388" s="116"/>
    </row>
    <row r="4389" spans="1:4">
      <c r="A4389" s="116"/>
      <c r="B4389" s="116"/>
      <c r="C4389" s="116"/>
      <c r="D4389" s="116"/>
    </row>
    <row r="4390" spans="1:4">
      <c r="A4390" s="116"/>
      <c r="B4390" s="116"/>
      <c r="C4390" s="116"/>
      <c r="D4390" s="116"/>
    </row>
    <row r="4391" spans="1:4">
      <c r="A4391" s="116"/>
      <c r="B4391" s="116"/>
      <c r="C4391" s="116"/>
      <c r="D4391" s="116"/>
    </row>
    <row r="4392" spans="1:4">
      <c r="A4392" s="116"/>
      <c r="B4392" s="116"/>
      <c r="C4392" s="116"/>
      <c r="D4392" s="116"/>
    </row>
    <row r="4393" spans="1:4">
      <c r="A4393" s="116"/>
      <c r="B4393" s="116"/>
      <c r="C4393" s="116"/>
      <c r="D4393" s="116"/>
    </row>
    <row r="4394" spans="1:4">
      <c r="A4394" s="116"/>
      <c r="B4394" s="116"/>
      <c r="C4394" s="116"/>
      <c r="D4394" s="116"/>
    </row>
    <row r="4395" spans="1:4">
      <c r="A4395" s="116"/>
      <c r="B4395" s="116"/>
      <c r="C4395" s="116"/>
      <c r="D4395" s="116"/>
    </row>
    <row r="4396" spans="1:4">
      <c r="A4396" s="116"/>
      <c r="B4396" s="116"/>
      <c r="C4396" s="116"/>
      <c r="D4396" s="116"/>
    </row>
    <row r="4397" spans="1:4">
      <c r="A4397" s="116"/>
      <c r="B4397" s="116"/>
      <c r="C4397" s="116"/>
      <c r="D4397" s="116"/>
    </row>
    <row r="4398" spans="1:4">
      <c r="A4398" s="116"/>
      <c r="B4398" s="116"/>
      <c r="C4398" s="116"/>
      <c r="D4398" s="116"/>
    </row>
    <row r="4399" spans="1:4">
      <c r="A4399" s="116"/>
      <c r="B4399" s="116"/>
      <c r="C4399" s="116"/>
      <c r="D4399" s="116"/>
    </row>
    <row r="4400" spans="1:4">
      <c r="A4400" s="116"/>
      <c r="B4400" s="116"/>
      <c r="C4400" s="116"/>
      <c r="D4400" s="116"/>
    </row>
    <row r="4401" spans="1:4">
      <c r="A4401" s="116"/>
      <c r="B4401" s="116"/>
      <c r="C4401" s="116"/>
      <c r="D4401" s="116"/>
    </row>
    <row r="4402" spans="1:4">
      <c r="A4402" s="116"/>
      <c r="B4402" s="116"/>
      <c r="C4402" s="116"/>
      <c r="D4402" s="116"/>
    </row>
    <row r="4403" spans="1:4">
      <c r="A4403" s="116"/>
      <c r="B4403" s="116"/>
      <c r="C4403" s="116"/>
      <c r="D4403" s="116"/>
    </row>
    <row r="4404" spans="1:4">
      <c r="A4404" s="116"/>
      <c r="B4404" s="116"/>
      <c r="C4404" s="116"/>
      <c r="D4404" s="116"/>
    </row>
    <row r="4405" spans="1:4">
      <c r="A4405" s="116"/>
      <c r="B4405" s="116"/>
      <c r="C4405" s="116"/>
      <c r="D4405" s="116"/>
    </row>
    <row r="4406" spans="1:4">
      <c r="A4406" s="116"/>
      <c r="B4406" s="116"/>
      <c r="C4406" s="116"/>
      <c r="D4406" s="116"/>
    </row>
    <row r="4407" spans="1:4">
      <c r="A4407" s="116"/>
      <c r="B4407" s="116"/>
      <c r="C4407" s="116"/>
      <c r="D4407" s="116"/>
    </row>
    <row r="4408" spans="1:4">
      <c r="A4408" s="116"/>
      <c r="B4408" s="116"/>
      <c r="C4408" s="116"/>
      <c r="D4408" s="116"/>
    </row>
    <row r="4409" spans="1:4">
      <c r="A4409" s="116"/>
      <c r="B4409" s="116"/>
      <c r="C4409" s="116"/>
      <c r="D4409" s="116"/>
    </row>
    <row r="4410" spans="1:4">
      <c r="A4410" s="116"/>
      <c r="B4410" s="116"/>
      <c r="C4410" s="116"/>
      <c r="D4410" s="116"/>
    </row>
    <row r="4411" spans="1:4">
      <c r="A4411" s="116"/>
      <c r="B4411" s="116"/>
      <c r="C4411" s="116"/>
      <c r="D4411" s="116"/>
    </row>
    <row r="4412" spans="1:4">
      <c r="A4412" s="116"/>
      <c r="B4412" s="116"/>
      <c r="C4412" s="116"/>
      <c r="D4412" s="116"/>
    </row>
    <row r="4413" spans="1:4">
      <c r="A4413" s="116"/>
      <c r="B4413" s="116"/>
      <c r="C4413" s="116"/>
      <c r="D4413" s="116"/>
    </row>
    <row r="4414" spans="1:4">
      <c r="A4414" s="116"/>
      <c r="B4414" s="116"/>
      <c r="C4414" s="116"/>
      <c r="D4414" s="116"/>
    </row>
    <row r="4415" spans="1:4">
      <c r="A4415" s="116"/>
      <c r="B4415" s="116"/>
      <c r="C4415" s="116"/>
      <c r="D4415" s="116"/>
    </row>
    <row r="4416" spans="1:4">
      <c r="A4416" s="116"/>
      <c r="B4416" s="116"/>
      <c r="C4416" s="116"/>
      <c r="D4416" s="116"/>
    </row>
    <row r="4417" spans="1:4">
      <c r="A4417" s="116"/>
      <c r="B4417" s="116"/>
      <c r="C4417" s="116"/>
      <c r="D4417" s="116"/>
    </row>
    <row r="4418" spans="1:4">
      <c r="A4418" s="116"/>
      <c r="B4418" s="116"/>
      <c r="C4418" s="116"/>
      <c r="D4418" s="116"/>
    </row>
    <row r="4419" spans="1:4">
      <c r="A4419" s="116"/>
      <c r="B4419" s="116"/>
      <c r="C4419" s="116"/>
      <c r="D4419" s="116"/>
    </row>
    <row r="4420" spans="1:4">
      <c r="A4420" s="116"/>
      <c r="B4420" s="116"/>
      <c r="C4420" s="116"/>
      <c r="D4420" s="116"/>
    </row>
    <row r="4421" spans="1:4">
      <c r="A4421" s="116"/>
      <c r="B4421" s="116"/>
      <c r="C4421" s="116"/>
      <c r="D4421" s="116"/>
    </row>
    <row r="4422" spans="1:4">
      <c r="A4422" s="116"/>
      <c r="B4422" s="116"/>
      <c r="C4422" s="116"/>
      <c r="D4422" s="116"/>
    </row>
    <row r="4423" spans="1:4">
      <c r="A4423" s="116"/>
      <c r="B4423" s="116"/>
      <c r="C4423" s="116"/>
      <c r="D4423" s="116"/>
    </row>
    <row r="4424" spans="1:4">
      <c r="A4424" s="116"/>
      <c r="B4424" s="116"/>
      <c r="C4424" s="116"/>
      <c r="D4424" s="116"/>
    </row>
    <row r="4425" spans="1:4">
      <c r="A4425" s="116"/>
      <c r="B4425" s="116"/>
      <c r="C4425" s="116"/>
      <c r="D4425" s="116"/>
    </row>
    <row r="4426" spans="1:4">
      <c r="A4426" s="116"/>
      <c r="B4426" s="116"/>
      <c r="C4426" s="116"/>
      <c r="D4426" s="116"/>
    </row>
    <row r="4427" spans="1:4">
      <c r="A4427" s="116"/>
      <c r="B4427" s="116"/>
      <c r="C4427" s="116"/>
      <c r="D4427" s="116"/>
    </row>
    <row r="4428" spans="1:4">
      <c r="A4428" s="116"/>
      <c r="B4428" s="116"/>
      <c r="C4428" s="116"/>
      <c r="D4428" s="116"/>
    </row>
    <row r="4429" spans="1:4">
      <c r="A4429" s="116"/>
      <c r="B4429" s="116"/>
      <c r="C4429" s="116"/>
      <c r="D4429" s="116"/>
    </row>
    <row r="4430" spans="1:4">
      <c r="A4430" s="116"/>
      <c r="B4430" s="116"/>
      <c r="C4430" s="116"/>
      <c r="D4430" s="116"/>
    </row>
    <row r="4431" spans="1:4">
      <c r="A4431" s="116"/>
      <c r="B4431" s="116"/>
      <c r="C4431" s="116"/>
      <c r="D4431" s="116"/>
    </row>
    <row r="4432" spans="1:4">
      <c r="A4432" s="116"/>
      <c r="B4432" s="116"/>
      <c r="C4432" s="116"/>
      <c r="D4432" s="116"/>
    </row>
    <row r="4433" spans="1:4">
      <c r="A4433" s="116"/>
      <c r="B4433" s="116"/>
      <c r="C4433" s="116"/>
      <c r="D4433" s="116"/>
    </row>
    <row r="4434" spans="1:4">
      <c r="A4434" s="116"/>
      <c r="B4434" s="116"/>
      <c r="C4434" s="116"/>
      <c r="D4434" s="116"/>
    </row>
    <row r="4435" spans="1:4">
      <c r="A4435" s="116"/>
      <c r="B4435" s="116"/>
      <c r="C4435" s="116"/>
      <c r="D4435" s="116"/>
    </row>
    <row r="4436" spans="1:4">
      <c r="A4436" s="116"/>
      <c r="B4436" s="116"/>
      <c r="C4436" s="116"/>
      <c r="D4436" s="116"/>
    </row>
    <row r="4437" spans="1:4">
      <c r="A4437" s="116"/>
      <c r="B4437" s="116"/>
      <c r="C4437" s="116"/>
      <c r="D4437" s="116"/>
    </row>
    <row r="4438" spans="1:4">
      <c r="A4438" s="116"/>
      <c r="B4438" s="116"/>
      <c r="C4438" s="116"/>
      <c r="D4438" s="116"/>
    </row>
    <row r="4439" spans="1:4">
      <c r="A4439" s="116"/>
      <c r="B4439" s="116"/>
      <c r="C4439" s="116"/>
      <c r="D4439" s="116"/>
    </row>
    <row r="4440" spans="1:4">
      <c r="A4440" s="116"/>
      <c r="B4440" s="116"/>
      <c r="C4440" s="116"/>
      <c r="D4440" s="116"/>
    </row>
    <row r="4441" spans="1:4">
      <c r="A4441" s="116"/>
      <c r="B4441" s="116"/>
      <c r="C4441" s="116"/>
      <c r="D4441" s="116"/>
    </row>
    <row r="4442" spans="1:4">
      <c r="A4442" s="116"/>
      <c r="B4442" s="116"/>
      <c r="C4442" s="116"/>
      <c r="D4442" s="116"/>
    </row>
    <row r="4443" spans="1:4">
      <c r="A4443" s="116"/>
      <c r="B4443" s="116"/>
      <c r="C4443" s="116"/>
      <c r="D4443" s="116"/>
    </row>
    <row r="4444" spans="1:4">
      <c r="A4444" s="116"/>
      <c r="B4444" s="116"/>
      <c r="C4444" s="116"/>
      <c r="D4444" s="116"/>
    </row>
    <row r="4445" spans="1:4">
      <c r="A4445" s="116"/>
      <c r="B4445" s="116"/>
      <c r="C4445" s="116"/>
      <c r="D4445" s="116"/>
    </row>
    <row r="4446" spans="1:4">
      <c r="A4446" s="116"/>
      <c r="B4446" s="116"/>
      <c r="C4446" s="116"/>
      <c r="D4446" s="116"/>
    </row>
    <row r="4447" spans="1:4">
      <c r="A4447" s="116"/>
      <c r="B4447" s="116"/>
      <c r="C4447" s="116"/>
      <c r="D4447" s="116"/>
    </row>
    <row r="4448" spans="1:4">
      <c r="A4448" s="116"/>
      <c r="B4448" s="116"/>
      <c r="C4448" s="116"/>
      <c r="D4448" s="116"/>
    </row>
    <row r="4449" spans="1:4">
      <c r="A4449" s="116"/>
      <c r="B4449" s="116"/>
      <c r="C4449" s="116"/>
      <c r="D4449" s="116"/>
    </row>
    <row r="4450" spans="1:4">
      <c r="A4450" s="116"/>
      <c r="B4450" s="116"/>
      <c r="C4450" s="116"/>
      <c r="D4450" s="116"/>
    </row>
    <row r="4451" spans="1:4">
      <c r="A4451" s="116"/>
      <c r="B4451" s="116"/>
      <c r="C4451" s="116"/>
      <c r="D4451" s="116"/>
    </row>
    <row r="4452" spans="1:4">
      <c r="A4452" s="116"/>
      <c r="B4452" s="116"/>
      <c r="C4452" s="116"/>
      <c r="D4452" s="116"/>
    </row>
    <row r="4453" spans="1:4">
      <c r="A4453" s="116"/>
      <c r="B4453" s="116"/>
      <c r="C4453" s="116"/>
      <c r="D4453" s="116"/>
    </row>
    <row r="4454" spans="1:4">
      <c r="A4454" s="116"/>
      <c r="B4454" s="116"/>
      <c r="C4454" s="116"/>
      <c r="D4454" s="116"/>
    </row>
    <row r="4455" spans="1:4">
      <c r="A4455" s="116"/>
      <c r="B4455" s="116"/>
      <c r="C4455" s="116"/>
      <c r="D4455" s="116"/>
    </row>
    <row r="4456" spans="1:4">
      <c r="A4456" s="116"/>
      <c r="B4456" s="116"/>
      <c r="C4456" s="116"/>
      <c r="D4456" s="116"/>
    </row>
    <row r="4457" spans="1:4">
      <c r="A4457" s="116"/>
      <c r="B4457" s="116"/>
      <c r="C4457" s="116"/>
      <c r="D4457" s="116"/>
    </row>
    <row r="4458" spans="1:4">
      <c r="A4458" s="116"/>
      <c r="B4458" s="116"/>
      <c r="C4458" s="116"/>
      <c r="D4458" s="116"/>
    </row>
    <row r="4459" spans="1:4">
      <c r="A4459" s="116"/>
      <c r="B4459" s="116"/>
      <c r="C4459" s="116"/>
      <c r="D4459" s="116"/>
    </row>
    <row r="4460" spans="1:4">
      <c r="A4460" s="116"/>
      <c r="B4460" s="116"/>
      <c r="C4460" s="116"/>
      <c r="D4460" s="116"/>
    </row>
    <row r="4461" spans="1:4">
      <c r="A4461" s="116"/>
      <c r="B4461" s="116"/>
      <c r="C4461" s="116"/>
      <c r="D4461" s="116"/>
    </row>
    <row r="4462" spans="1:4">
      <c r="A4462" s="116"/>
      <c r="B4462" s="116"/>
      <c r="C4462" s="116"/>
      <c r="D4462" s="116"/>
    </row>
    <row r="4463" spans="1:4">
      <c r="A4463" s="116"/>
      <c r="B4463" s="116"/>
      <c r="C4463" s="116"/>
      <c r="D4463" s="116"/>
    </row>
    <row r="4464" spans="1:4">
      <c r="A4464" s="116"/>
      <c r="B4464" s="116"/>
      <c r="C4464" s="116"/>
      <c r="D4464" s="116"/>
    </row>
    <row r="4465" spans="1:4">
      <c r="A4465" s="116"/>
      <c r="B4465" s="116"/>
      <c r="C4465" s="116"/>
      <c r="D4465" s="116"/>
    </row>
    <row r="4466" spans="1:4">
      <c r="A4466" s="116"/>
      <c r="B4466" s="116"/>
      <c r="C4466" s="116"/>
      <c r="D4466" s="116"/>
    </row>
    <row r="4467" spans="1:4">
      <c r="A4467" s="116"/>
      <c r="B4467" s="116"/>
      <c r="C4467" s="116"/>
      <c r="D4467" s="116"/>
    </row>
    <row r="4468" spans="1:4">
      <c r="A4468" s="116"/>
      <c r="B4468" s="116"/>
      <c r="C4468" s="116"/>
      <c r="D4468" s="116"/>
    </row>
    <row r="4469" spans="1:4">
      <c r="A4469" s="116"/>
      <c r="B4469" s="116"/>
      <c r="C4469" s="116"/>
      <c r="D4469" s="116"/>
    </row>
    <row r="4470" spans="1:4">
      <c r="A4470" s="116"/>
      <c r="B4470" s="116"/>
      <c r="C4470" s="116"/>
      <c r="D4470" s="116"/>
    </row>
    <row r="4471" spans="1:4">
      <c r="A4471" s="116"/>
      <c r="B4471" s="116"/>
      <c r="C4471" s="116"/>
      <c r="D4471" s="116"/>
    </row>
    <row r="4472" spans="1:4">
      <c r="A4472" s="116"/>
      <c r="B4472" s="116"/>
      <c r="C4472" s="116"/>
      <c r="D4472" s="116"/>
    </row>
    <row r="4473" spans="1:4">
      <c r="A4473" s="116"/>
      <c r="B4473" s="116"/>
      <c r="C4473" s="116"/>
      <c r="D4473" s="116"/>
    </row>
    <row r="4474" spans="1:4">
      <c r="A4474" s="116"/>
      <c r="B4474" s="116"/>
      <c r="C4474" s="116"/>
      <c r="D4474" s="116"/>
    </row>
    <row r="4475" spans="1:4">
      <c r="A4475" s="116"/>
      <c r="B4475" s="116"/>
      <c r="C4475" s="116"/>
      <c r="D4475" s="116"/>
    </row>
    <row r="4476" spans="1:4">
      <c r="A4476" s="116"/>
      <c r="B4476" s="116"/>
      <c r="C4476" s="116"/>
      <c r="D4476" s="116"/>
    </row>
    <row r="4477" spans="1:4">
      <c r="A4477" s="116"/>
      <c r="B4477" s="116"/>
      <c r="C4477" s="116"/>
      <c r="D4477" s="116"/>
    </row>
    <row r="4478" spans="1:4">
      <c r="A4478" s="116"/>
      <c r="B4478" s="116"/>
      <c r="C4478" s="116"/>
      <c r="D4478" s="116"/>
    </row>
    <row r="4479" spans="1:4">
      <c r="A4479" s="116"/>
      <c r="B4479" s="116"/>
      <c r="C4479" s="116"/>
      <c r="D4479" s="116"/>
    </row>
    <row r="4480" spans="1:4">
      <c r="A4480" s="116"/>
      <c r="B4480" s="116"/>
      <c r="C4480" s="116"/>
      <c r="D4480" s="116"/>
    </row>
    <row r="4481" spans="1:4">
      <c r="A4481" s="116"/>
      <c r="B4481" s="116"/>
      <c r="C4481" s="116"/>
      <c r="D4481" s="116"/>
    </row>
    <row r="4482" spans="1:4">
      <c r="A4482" s="116"/>
      <c r="B4482" s="116"/>
      <c r="C4482" s="116"/>
      <c r="D4482" s="116"/>
    </row>
    <row r="4483" spans="1:4">
      <c r="A4483" s="116"/>
      <c r="B4483" s="116"/>
      <c r="C4483" s="116"/>
      <c r="D4483" s="116"/>
    </row>
    <row r="4484" spans="1:4">
      <c r="A4484" s="116"/>
      <c r="B4484" s="116"/>
      <c r="C4484" s="116"/>
      <c r="D4484" s="116"/>
    </row>
    <row r="4485" spans="1:4">
      <c r="A4485" s="116"/>
      <c r="B4485" s="116"/>
      <c r="C4485" s="116"/>
      <c r="D4485" s="116"/>
    </row>
    <row r="4486" spans="1:4">
      <c r="A4486" s="116"/>
      <c r="B4486" s="116"/>
      <c r="C4486" s="116"/>
      <c r="D4486" s="116"/>
    </row>
    <row r="4487" spans="1:4">
      <c r="A4487" s="116"/>
      <c r="B4487" s="116"/>
      <c r="C4487" s="116"/>
      <c r="D4487" s="116"/>
    </row>
    <row r="4488" spans="1:4">
      <c r="A4488" s="116"/>
      <c r="B4488" s="116"/>
      <c r="C4488" s="116"/>
      <c r="D4488" s="116"/>
    </row>
    <row r="4489" spans="1:4">
      <c r="A4489" s="116"/>
      <c r="B4489" s="116"/>
      <c r="C4489" s="116"/>
      <c r="D4489" s="116"/>
    </row>
    <row r="4490" spans="1:4">
      <c r="A4490" s="116"/>
      <c r="B4490" s="116"/>
      <c r="C4490" s="116"/>
      <c r="D4490" s="116"/>
    </row>
    <row r="4491" spans="1:4">
      <c r="A4491" s="116"/>
      <c r="B4491" s="116"/>
      <c r="C4491" s="116"/>
      <c r="D4491" s="116"/>
    </row>
    <row r="4492" spans="1:4">
      <c r="A4492" s="116"/>
      <c r="B4492" s="116"/>
      <c r="C4492" s="116"/>
      <c r="D4492" s="116"/>
    </row>
    <row r="4493" spans="1:4">
      <c r="A4493" s="116"/>
      <c r="B4493" s="116"/>
      <c r="C4493" s="116"/>
      <c r="D4493" s="116"/>
    </row>
    <row r="4494" spans="1:4">
      <c r="A4494" s="116"/>
      <c r="B4494" s="116"/>
      <c r="C4494" s="116"/>
      <c r="D4494" s="116"/>
    </row>
    <row r="4495" spans="1:4">
      <c r="A4495" s="116"/>
      <c r="B4495" s="116"/>
      <c r="C4495" s="116"/>
      <c r="D4495" s="116"/>
    </row>
    <row r="4496" spans="1:4">
      <c r="A4496" s="116"/>
      <c r="B4496" s="116"/>
      <c r="C4496" s="116"/>
      <c r="D4496" s="116"/>
    </row>
    <row r="4497" spans="1:4">
      <c r="A4497" s="116"/>
      <c r="B4497" s="116"/>
      <c r="C4497" s="116"/>
      <c r="D4497" s="116"/>
    </row>
    <row r="4498" spans="1:4">
      <c r="A4498" s="116"/>
      <c r="B4498" s="116"/>
      <c r="C4498" s="116"/>
      <c r="D4498" s="116"/>
    </row>
    <row r="4499" spans="1:4">
      <c r="A4499" s="116"/>
      <c r="B4499" s="116"/>
      <c r="C4499" s="116"/>
      <c r="D4499" s="116"/>
    </row>
    <row r="4500" spans="1:4">
      <c r="A4500" s="116"/>
      <c r="B4500" s="116"/>
      <c r="C4500" s="116"/>
      <c r="D4500" s="116"/>
    </row>
    <row r="4501" spans="1:4">
      <c r="A4501" s="116"/>
      <c r="B4501" s="116"/>
      <c r="C4501" s="116"/>
      <c r="D4501" s="116"/>
    </row>
    <row r="4502" spans="1:4">
      <c r="A4502" s="116"/>
      <c r="B4502" s="116"/>
      <c r="C4502" s="116"/>
      <c r="D4502" s="116"/>
    </row>
    <row r="4503" spans="1:4">
      <c r="A4503" s="116"/>
      <c r="B4503" s="116"/>
      <c r="C4503" s="116"/>
      <c r="D4503" s="116"/>
    </row>
    <row r="4504" spans="1:4">
      <c r="A4504" s="116"/>
      <c r="B4504" s="116"/>
      <c r="C4504" s="116"/>
      <c r="D4504" s="116"/>
    </row>
    <row r="4505" spans="1:4">
      <c r="A4505" s="116"/>
      <c r="B4505" s="116"/>
      <c r="C4505" s="116"/>
      <c r="D4505" s="116"/>
    </row>
    <row r="4506" spans="1:4">
      <c r="A4506" s="116"/>
      <c r="B4506" s="116"/>
      <c r="C4506" s="116"/>
      <c r="D4506" s="116"/>
    </row>
    <row r="4507" spans="1:4">
      <c r="A4507" s="116"/>
      <c r="B4507" s="116"/>
      <c r="C4507" s="116"/>
      <c r="D4507" s="116"/>
    </row>
    <row r="4508" spans="1:4">
      <c r="A4508" s="116"/>
      <c r="B4508" s="116"/>
      <c r="C4508" s="116"/>
      <c r="D4508" s="116"/>
    </row>
    <row r="4509" spans="1:4">
      <c r="A4509" s="116"/>
      <c r="B4509" s="116"/>
      <c r="C4509" s="116"/>
      <c r="D4509" s="116"/>
    </row>
    <row r="4510" spans="1:4">
      <c r="A4510" s="116"/>
      <c r="B4510" s="116"/>
      <c r="C4510" s="116"/>
      <c r="D4510" s="116"/>
    </row>
    <row r="4511" spans="1:4">
      <c r="A4511" s="116"/>
      <c r="B4511" s="116"/>
      <c r="C4511" s="116"/>
      <c r="D4511" s="116"/>
    </row>
    <row r="4512" spans="1:4">
      <c r="A4512" s="116"/>
      <c r="B4512" s="116"/>
      <c r="C4512" s="116"/>
      <c r="D4512" s="116"/>
    </row>
    <row r="4513" spans="1:4">
      <c r="A4513" s="116"/>
      <c r="B4513" s="116"/>
      <c r="C4513" s="116"/>
      <c r="D4513" s="116"/>
    </row>
    <row r="4514" spans="1:4">
      <c r="A4514" s="116"/>
      <c r="B4514" s="116"/>
      <c r="C4514" s="116"/>
      <c r="D4514" s="116"/>
    </row>
    <row r="4515" spans="1:4">
      <c r="A4515" s="116"/>
      <c r="B4515" s="116"/>
      <c r="C4515" s="116"/>
      <c r="D4515" s="116"/>
    </row>
    <row r="4516" spans="1:4">
      <c r="A4516" s="116"/>
      <c r="B4516" s="116"/>
      <c r="C4516" s="116"/>
      <c r="D4516" s="116"/>
    </row>
    <row r="4517" spans="1:4">
      <c r="A4517" s="116"/>
      <c r="B4517" s="116"/>
      <c r="C4517" s="116"/>
      <c r="D4517" s="116"/>
    </row>
    <row r="4518" spans="1:4">
      <c r="A4518" s="116"/>
      <c r="B4518" s="116"/>
      <c r="C4518" s="116"/>
      <c r="D4518" s="116"/>
    </row>
    <row r="4519" spans="1:4">
      <c r="A4519" s="116"/>
      <c r="B4519" s="116"/>
      <c r="C4519" s="116"/>
      <c r="D4519" s="116"/>
    </row>
    <row r="4520" spans="1:4">
      <c r="A4520" s="116"/>
      <c r="B4520" s="116"/>
      <c r="C4520" s="116"/>
      <c r="D4520" s="116"/>
    </row>
    <row r="4521" spans="1:4">
      <c r="A4521" s="116"/>
      <c r="B4521" s="116"/>
      <c r="C4521" s="116"/>
      <c r="D4521" s="116"/>
    </row>
    <row r="4522" spans="1:4">
      <c r="A4522" s="116"/>
      <c r="B4522" s="116"/>
      <c r="C4522" s="116"/>
      <c r="D4522" s="116"/>
    </row>
    <row r="4523" spans="1:4">
      <c r="A4523" s="116"/>
      <c r="B4523" s="116"/>
      <c r="C4523" s="116"/>
      <c r="D4523" s="116"/>
    </row>
    <row r="4524" spans="1:4">
      <c r="A4524" s="116"/>
      <c r="B4524" s="116"/>
      <c r="C4524" s="116"/>
      <c r="D4524" s="116"/>
    </row>
    <row r="4525" spans="1:4">
      <c r="A4525" s="116"/>
      <c r="B4525" s="116"/>
      <c r="C4525" s="116"/>
      <c r="D4525" s="116"/>
    </row>
    <row r="4526" spans="1:4">
      <c r="A4526" s="116"/>
      <c r="B4526" s="116"/>
      <c r="C4526" s="116"/>
      <c r="D4526" s="116"/>
    </row>
    <row r="4527" spans="1:4">
      <c r="A4527" s="116"/>
      <c r="B4527" s="116"/>
      <c r="C4527" s="116"/>
      <c r="D4527" s="116"/>
    </row>
    <row r="4528" spans="1:4">
      <c r="A4528" s="116"/>
      <c r="B4528" s="116"/>
      <c r="C4528" s="116"/>
      <c r="D4528" s="116"/>
    </row>
    <row r="4529" spans="1:4">
      <c r="A4529" s="116"/>
      <c r="B4529" s="116"/>
      <c r="C4529" s="116"/>
      <c r="D4529" s="116"/>
    </row>
    <row r="4530" spans="1:4">
      <c r="A4530" s="116"/>
      <c r="B4530" s="116"/>
      <c r="C4530" s="116"/>
      <c r="D4530" s="116"/>
    </row>
    <row r="4531" spans="1:4">
      <c r="A4531" s="116"/>
      <c r="B4531" s="116"/>
      <c r="C4531" s="116"/>
      <c r="D4531" s="116"/>
    </row>
    <row r="4532" spans="1:4">
      <c r="A4532" s="116"/>
      <c r="B4532" s="116"/>
      <c r="C4532" s="116"/>
      <c r="D4532" s="116"/>
    </row>
    <row r="4533" spans="1:4">
      <c r="A4533" s="116"/>
      <c r="B4533" s="116"/>
      <c r="C4533" s="116"/>
      <c r="D4533" s="116"/>
    </row>
    <row r="4534" spans="1:4">
      <c r="A4534" s="116"/>
      <c r="B4534" s="116"/>
      <c r="C4534" s="116"/>
      <c r="D4534" s="116"/>
    </row>
    <row r="4535" spans="1:4">
      <c r="A4535" s="116"/>
      <c r="B4535" s="116"/>
      <c r="C4535" s="116"/>
      <c r="D4535" s="116"/>
    </row>
    <row r="4536" spans="1:4">
      <c r="A4536" s="116"/>
      <c r="B4536" s="116"/>
      <c r="C4536" s="116"/>
      <c r="D4536" s="116"/>
    </row>
    <row r="4537" spans="1:4">
      <c r="A4537" s="116"/>
      <c r="B4537" s="116"/>
      <c r="C4537" s="116"/>
      <c r="D4537" s="116"/>
    </row>
    <row r="4538" spans="1:4">
      <c r="A4538" s="116"/>
      <c r="B4538" s="116"/>
      <c r="C4538" s="116"/>
      <c r="D4538" s="116"/>
    </row>
    <row r="4539" spans="1:4">
      <c r="A4539" s="116"/>
      <c r="B4539" s="116"/>
      <c r="C4539" s="116"/>
      <c r="D4539" s="116"/>
    </row>
    <row r="4540" spans="1:4">
      <c r="A4540" s="116"/>
      <c r="B4540" s="116"/>
      <c r="C4540" s="116"/>
      <c r="D4540" s="116"/>
    </row>
    <row r="4541" spans="1:4">
      <c r="A4541" s="116"/>
      <c r="B4541" s="116"/>
      <c r="C4541" s="116"/>
      <c r="D4541" s="116"/>
    </row>
    <row r="4542" spans="1:4">
      <c r="A4542" s="116"/>
      <c r="B4542" s="116"/>
      <c r="C4542" s="116"/>
      <c r="D4542" s="116"/>
    </row>
    <row r="4543" spans="1:4">
      <c r="A4543" s="116"/>
      <c r="B4543" s="116"/>
      <c r="C4543" s="116"/>
      <c r="D4543" s="116"/>
    </row>
    <row r="4544" spans="1:4">
      <c r="A4544" s="116"/>
      <c r="B4544" s="116"/>
      <c r="C4544" s="116"/>
      <c r="D4544" s="116"/>
    </row>
    <row r="4545" spans="1:4">
      <c r="A4545" s="116"/>
      <c r="B4545" s="116"/>
      <c r="C4545" s="116"/>
      <c r="D4545" s="116"/>
    </row>
    <row r="4546" spans="1:4">
      <c r="A4546" s="116"/>
      <c r="B4546" s="116"/>
      <c r="C4546" s="116"/>
      <c r="D4546" s="116"/>
    </row>
    <row r="4547" spans="1:4">
      <c r="A4547" s="116"/>
      <c r="B4547" s="116"/>
      <c r="C4547" s="116"/>
      <c r="D4547" s="116"/>
    </row>
    <row r="4548" spans="1:4">
      <c r="A4548" s="116"/>
      <c r="B4548" s="116"/>
      <c r="C4548" s="116"/>
      <c r="D4548" s="116"/>
    </row>
    <row r="4549" spans="1:4">
      <c r="A4549" s="116"/>
      <c r="B4549" s="116"/>
      <c r="C4549" s="116"/>
      <c r="D4549" s="116"/>
    </row>
    <row r="4550" spans="1:4">
      <c r="A4550" s="116"/>
      <c r="B4550" s="116"/>
      <c r="C4550" s="116"/>
      <c r="D4550" s="116"/>
    </row>
    <row r="4551" spans="1:4">
      <c r="A4551" s="116"/>
      <c r="B4551" s="116"/>
      <c r="C4551" s="116"/>
      <c r="D4551" s="116"/>
    </row>
    <row r="4552" spans="1:4">
      <c r="A4552" s="116"/>
      <c r="B4552" s="116"/>
      <c r="C4552" s="116"/>
      <c r="D4552" s="116"/>
    </row>
    <row r="4553" spans="1:4">
      <c r="A4553" s="116"/>
      <c r="B4553" s="116"/>
      <c r="C4553" s="116"/>
      <c r="D4553" s="116"/>
    </row>
    <row r="4554" spans="1:4">
      <c r="A4554" s="116"/>
      <c r="B4554" s="116"/>
      <c r="C4554" s="116"/>
      <c r="D4554" s="116"/>
    </row>
    <row r="4555" spans="1:4">
      <c r="A4555" s="116"/>
      <c r="B4555" s="116"/>
      <c r="C4555" s="116"/>
      <c r="D4555" s="116"/>
    </row>
    <row r="4556" spans="1:4">
      <c r="A4556" s="116"/>
      <c r="B4556" s="116"/>
      <c r="C4556" s="116"/>
      <c r="D4556" s="116"/>
    </row>
    <row r="4557" spans="1:4">
      <c r="A4557" s="116"/>
      <c r="B4557" s="116"/>
      <c r="C4557" s="116"/>
      <c r="D4557" s="116"/>
    </row>
    <row r="4558" spans="1:4">
      <c r="A4558" s="116"/>
      <c r="B4558" s="116"/>
      <c r="C4558" s="116"/>
      <c r="D4558" s="116"/>
    </row>
    <row r="4559" spans="1:4">
      <c r="A4559" s="116"/>
      <c r="B4559" s="116"/>
      <c r="C4559" s="116"/>
      <c r="D4559" s="116"/>
    </row>
    <row r="4560" spans="1:4">
      <c r="A4560" s="116"/>
      <c r="B4560" s="116"/>
      <c r="C4560" s="116"/>
      <c r="D4560" s="116"/>
    </row>
    <row r="4561" spans="1:4">
      <c r="A4561" s="116"/>
      <c r="B4561" s="116"/>
      <c r="C4561" s="116"/>
      <c r="D4561" s="116"/>
    </row>
    <row r="4562" spans="1:4">
      <c r="A4562" s="116"/>
      <c r="B4562" s="116"/>
      <c r="C4562" s="116"/>
      <c r="D4562" s="116"/>
    </row>
    <row r="4563" spans="1:4">
      <c r="A4563" s="116"/>
      <c r="B4563" s="116"/>
      <c r="C4563" s="116"/>
      <c r="D4563" s="116"/>
    </row>
    <row r="4564" spans="1:4">
      <c r="A4564" s="116"/>
      <c r="B4564" s="116"/>
      <c r="C4564" s="116"/>
      <c r="D4564" s="116"/>
    </row>
    <row r="4565" spans="1:4">
      <c r="A4565" s="116"/>
      <c r="B4565" s="116"/>
      <c r="C4565" s="116"/>
      <c r="D4565" s="116"/>
    </row>
    <row r="4566" spans="1:4">
      <c r="A4566" s="116"/>
      <c r="B4566" s="116"/>
      <c r="C4566" s="116"/>
      <c r="D4566" s="116"/>
    </row>
    <row r="4567" spans="1:4">
      <c r="A4567" s="116"/>
      <c r="B4567" s="116"/>
      <c r="C4567" s="116"/>
      <c r="D4567" s="116"/>
    </row>
    <row r="4568" spans="1:4">
      <c r="A4568" s="116"/>
      <c r="B4568" s="116"/>
      <c r="C4568" s="116"/>
      <c r="D4568" s="116"/>
    </row>
    <row r="4569" spans="1:4">
      <c r="A4569" s="116"/>
      <c r="B4569" s="116"/>
      <c r="C4569" s="116"/>
      <c r="D4569" s="116"/>
    </row>
    <row r="4570" spans="1:4">
      <c r="A4570" s="116"/>
      <c r="B4570" s="116"/>
      <c r="C4570" s="116"/>
      <c r="D4570" s="116"/>
    </row>
    <row r="4571" spans="1:4">
      <c r="A4571" s="116"/>
      <c r="B4571" s="116"/>
      <c r="C4571" s="116"/>
      <c r="D4571" s="116"/>
    </row>
    <row r="4572" spans="1:4">
      <c r="A4572" s="116"/>
      <c r="B4572" s="116"/>
      <c r="C4572" s="116"/>
      <c r="D4572" s="116"/>
    </row>
    <row r="4573" spans="1:4">
      <c r="A4573" s="116"/>
      <c r="B4573" s="116"/>
      <c r="C4573" s="116"/>
      <c r="D4573" s="116"/>
    </row>
    <row r="4574" spans="1:4">
      <c r="A4574" s="116"/>
      <c r="B4574" s="116"/>
      <c r="C4574" s="116"/>
      <c r="D4574" s="116"/>
    </row>
    <row r="4575" spans="1:4">
      <c r="A4575" s="116"/>
      <c r="B4575" s="116"/>
      <c r="C4575" s="116"/>
      <c r="D4575" s="116"/>
    </row>
    <row r="4576" spans="1:4">
      <c r="A4576" s="116"/>
      <c r="B4576" s="116"/>
      <c r="C4576" s="116"/>
      <c r="D4576" s="116"/>
    </row>
    <row r="4577" spans="1:4">
      <c r="A4577" s="116"/>
      <c r="B4577" s="116"/>
      <c r="C4577" s="116"/>
      <c r="D4577" s="116"/>
    </row>
    <row r="4578" spans="1:4">
      <c r="A4578" s="116"/>
      <c r="B4578" s="116"/>
      <c r="C4578" s="116"/>
      <c r="D4578" s="116"/>
    </row>
    <row r="4579" spans="1:4">
      <c r="A4579" s="116"/>
      <c r="B4579" s="116"/>
      <c r="C4579" s="116"/>
      <c r="D4579" s="116"/>
    </row>
    <row r="4580" spans="1:4">
      <c r="A4580" s="116"/>
      <c r="B4580" s="116"/>
      <c r="C4580" s="116"/>
      <c r="D4580" s="116"/>
    </row>
    <row r="4581" spans="1:4">
      <c r="A4581" s="116"/>
      <c r="B4581" s="116"/>
      <c r="C4581" s="116"/>
      <c r="D4581" s="116"/>
    </row>
    <row r="4582" spans="1:4">
      <c r="A4582" s="116"/>
      <c r="B4582" s="116"/>
      <c r="C4582" s="116"/>
      <c r="D4582" s="116"/>
    </row>
    <row r="4583" spans="1:4">
      <c r="A4583" s="116"/>
      <c r="B4583" s="116"/>
      <c r="C4583" s="116"/>
      <c r="D4583" s="116"/>
    </row>
    <row r="4584" spans="1:4">
      <c r="A4584" s="116"/>
      <c r="B4584" s="116"/>
      <c r="C4584" s="116"/>
      <c r="D4584" s="116"/>
    </row>
    <row r="4585" spans="1:4">
      <c r="A4585" s="116"/>
      <c r="B4585" s="116"/>
      <c r="C4585" s="116"/>
      <c r="D4585" s="116"/>
    </row>
    <row r="4586" spans="1:4">
      <c r="A4586" s="116"/>
      <c r="B4586" s="116"/>
      <c r="C4586" s="116"/>
      <c r="D4586" s="116"/>
    </row>
    <row r="4587" spans="1:4">
      <c r="A4587" s="116"/>
      <c r="B4587" s="116"/>
      <c r="C4587" s="116"/>
      <c r="D4587" s="116"/>
    </row>
    <row r="4588" spans="1:4">
      <c r="A4588" s="116"/>
      <c r="B4588" s="116"/>
      <c r="C4588" s="116"/>
      <c r="D4588" s="116"/>
    </row>
    <row r="4589" spans="1:4">
      <c r="A4589" s="116"/>
      <c r="B4589" s="116"/>
      <c r="C4589" s="116"/>
      <c r="D4589" s="116"/>
    </row>
    <row r="4590" spans="1:4">
      <c r="A4590" s="116"/>
      <c r="B4590" s="116"/>
      <c r="C4590" s="116"/>
      <c r="D4590" s="116"/>
    </row>
    <row r="4591" spans="1:4">
      <c r="A4591" s="116"/>
      <c r="B4591" s="116"/>
      <c r="C4591" s="116"/>
      <c r="D4591" s="116"/>
    </row>
    <row r="4592" spans="1:4">
      <c r="A4592" s="116"/>
      <c r="B4592" s="116"/>
      <c r="C4592" s="116"/>
      <c r="D4592" s="116"/>
    </row>
    <row r="4593" spans="1:4">
      <c r="A4593" s="116"/>
      <c r="B4593" s="116"/>
      <c r="C4593" s="116"/>
      <c r="D4593" s="116"/>
    </row>
    <row r="4594" spans="1:4">
      <c r="A4594" s="116"/>
      <c r="B4594" s="116"/>
      <c r="C4594" s="116"/>
      <c r="D4594" s="116"/>
    </row>
    <row r="4595" spans="1:4">
      <c r="A4595" s="116"/>
      <c r="B4595" s="116"/>
      <c r="C4595" s="116"/>
      <c r="D4595" s="116"/>
    </row>
    <row r="4596" spans="1:4">
      <c r="A4596" s="116"/>
      <c r="B4596" s="116"/>
      <c r="C4596" s="116"/>
      <c r="D4596" s="116"/>
    </row>
    <row r="4597" spans="1:4">
      <c r="A4597" s="116"/>
      <c r="B4597" s="116"/>
      <c r="C4597" s="116"/>
      <c r="D4597" s="116"/>
    </row>
    <row r="4598" spans="1:4">
      <c r="A4598" s="116"/>
      <c r="B4598" s="116"/>
      <c r="C4598" s="116"/>
      <c r="D4598" s="116"/>
    </row>
    <row r="4599" spans="1:4">
      <c r="A4599" s="116"/>
      <c r="B4599" s="116"/>
      <c r="C4599" s="116"/>
      <c r="D4599" s="116"/>
    </row>
    <row r="4600" spans="1:4">
      <c r="A4600" s="116"/>
      <c r="B4600" s="116"/>
      <c r="C4600" s="116"/>
      <c r="D4600" s="116"/>
    </row>
    <row r="4601" spans="1:4">
      <c r="A4601" s="116"/>
      <c r="B4601" s="116"/>
      <c r="C4601" s="116"/>
      <c r="D4601" s="116"/>
    </row>
    <row r="4602" spans="1:4">
      <c r="A4602" s="116"/>
      <c r="B4602" s="116"/>
      <c r="C4602" s="116"/>
      <c r="D4602" s="116"/>
    </row>
    <row r="4603" spans="1:4">
      <c r="A4603" s="116"/>
      <c r="B4603" s="116"/>
      <c r="C4603" s="116"/>
      <c r="D4603" s="116"/>
    </row>
    <row r="4604" spans="1:4">
      <c r="A4604" s="116"/>
      <c r="B4604" s="116"/>
      <c r="C4604" s="116"/>
      <c r="D4604" s="116"/>
    </row>
    <row r="4605" spans="1:4">
      <c r="A4605" s="116"/>
      <c r="B4605" s="116"/>
      <c r="C4605" s="116"/>
      <c r="D4605" s="116"/>
    </row>
    <row r="4606" spans="1:4">
      <c r="A4606" s="116"/>
      <c r="B4606" s="116"/>
      <c r="C4606" s="116"/>
      <c r="D4606" s="116"/>
    </row>
    <row r="4607" spans="1:4">
      <c r="A4607" s="116"/>
      <c r="B4607" s="116"/>
      <c r="C4607" s="116"/>
      <c r="D4607" s="116"/>
    </row>
    <row r="4608" spans="1:4">
      <c r="A4608" s="116"/>
      <c r="B4608" s="116"/>
      <c r="C4608" s="116"/>
      <c r="D4608" s="116"/>
    </row>
    <row r="4609" spans="1:4">
      <c r="A4609" s="116"/>
      <c r="B4609" s="116"/>
      <c r="C4609" s="116"/>
      <c r="D4609" s="116"/>
    </row>
    <row r="4610" spans="1:4">
      <c r="A4610" s="116"/>
      <c r="B4610" s="116"/>
      <c r="C4610" s="116"/>
      <c r="D4610" s="116"/>
    </row>
    <row r="4611" spans="1:4">
      <c r="A4611" s="116"/>
      <c r="B4611" s="116"/>
      <c r="C4611" s="116"/>
      <c r="D4611" s="116"/>
    </row>
    <row r="4612" spans="1:4">
      <c r="A4612" s="116"/>
      <c r="B4612" s="116"/>
      <c r="C4612" s="116"/>
      <c r="D4612" s="116"/>
    </row>
    <row r="4613" spans="1:4">
      <c r="A4613" s="116"/>
      <c r="B4613" s="116"/>
      <c r="C4613" s="116"/>
      <c r="D4613" s="116"/>
    </row>
    <row r="4614" spans="1:4">
      <c r="A4614" s="116"/>
      <c r="B4614" s="116"/>
      <c r="C4614" s="116"/>
      <c r="D4614" s="116"/>
    </row>
    <row r="4615" spans="1:4">
      <c r="A4615" s="116"/>
      <c r="B4615" s="116"/>
      <c r="C4615" s="116"/>
      <c r="D4615" s="116"/>
    </row>
    <row r="4616" spans="1:4">
      <c r="A4616" s="116"/>
      <c r="B4616" s="116"/>
      <c r="C4616" s="116"/>
      <c r="D4616" s="116"/>
    </row>
    <row r="4617" spans="1:4">
      <c r="A4617" s="116"/>
      <c r="B4617" s="116"/>
      <c r="C4617" s="116"/>
      <c r="D4617" s="116"/>
    </row>
    <row r="4618" spans="1:4">
      <c r="A4618" s="116"/>
      <c r="B4618" s="116"/>
      <c r="C4618" s="116"/>
      <c r="D4618" s="116"/>
    </row>
    <row r="4619" spans="1:4">
      <c r="A4619" s="116"/>
      <c r="B4619" s="116"/>
      <c r="C4619" s="116"/>
      <c r="D4619" s="116"/>
    </row>
    <row r="4620" spans="1:4">
      <c r="A4620" s="116"/>
      <c r="B4620" s="116"/>
      <c r="C4620" s="116"/>
      <c r="D4620" s="116"/>
    </row>
    <row r="4621" spans="1:4">
      <c r="A4621" s="116"/>
      <c r="B4621" s="116"/>
      <c r="C4621" s="116"/>
      <c r="D4621" s="116"/>
    </row>
    <row r="4622" spans="1:4">
      <c r="A4622" s="116"/>
      <c r="B4622" s="116"/>
      <c r="C4622" s="116"/>
      <c r="D4622" s="116"/>
    </row>
    <row r="4623" spans="1:4">
      <c r="A4623" s="116"/>
      <c r="B4623" s="116"/>
      <c r="C4623" s="116"/>
      <c r="D4623" s="116"/>
    </row>
    <row r="4624" spans="1:4">
      <c r="A4624" s="116"/>
      <c r="B4624" s="116"/>
      <c r="C4624" s="116"/>
      <c r="D4624" s="116"/>
    </row>
    <row r="4625" spans="1:4">
      <c r="A4625" s="116"/>
      <c r="B4625" s="116"/>
      <c r="C4625" s="116"/>
      <c r="D4625" s="116"/>
    </row>
    <row r="4626" spans="1:4">
      <c r="A4626" s="116"/>
      <c r="B4626" s="116"/>
      <c r="C4626" s="116"/>
      <c r="D4626" s="116"/>
    </row>
    <row r="4627" spans="1:4">
      <c r="A4627" s="116"/>
      <c r="B4627" s="116"/>
      <c r="C4627" s="116"/>
      <c r="D4627" s="116"/>
    </row>
    <row r="4628" spans="1:4">
      <c r="A4628" s="116"/>
      <c r="B4628" s="116"/>
      <c r="C4628" s="116"/>
      <c r="D4628" s="116"/>
    </row>
    <row r="4629" spans="1:4">
      <c r="A4629" s="116"/>
      <c r="B4629" s="116"/>
      <c r="C4629" s="116"/>
      <c r="D4629" s="116"/>
    </row>
    <row r="4630" spans="1:4">
      <c r="A4630" s="116"/>
      <c r="B4630" s="116"/>
      <c r="C4630" s="116"/>
      <c r="D4630" s="116"/>
    </row>
    <row r="4631" spans="1:4">
      <c r="A4631" s="116"/>
      <c r="B4631" s="116"/>
      <c r="C4631" s="116"/>
      <c r="D4631" s="116"/>
    </row>
    <row r="4632" spans="1:4">
      <c r="A4632" s="116"/>
      <c r="B4632" s="116"/>
      <c r="C4632" s="116"/>
      <c r="D4632" s="116"/>
    </row>
    <row r="4633" spans="1:4">
      <c r="A4633" s="116"/>
      <c r="B4633" s="116"/>
      <c r="C4633" s="116"/>
      <c r="D4633" s="116"/>
    </row>
    <row r="4634" spans="1:4">
      <c r="A4634" s="116"/>
      <c r="B4634" s="116"/>
      <c r="C4634" s="116"/>
      <c r="D4634" s="116"/>
    </row>
    <row r="4635" spans="1:4">
      <c r="A4635" s="116"/>
      <c r="B4635" s="116"/>
      <c r="C4635" s="116"/>
      <c r="D4635" s="116"/>
    </row>
    <row r="4636" spans="1:4">
      <c r="A4636" s="116"/>
      <c r="B4636" s="116"/>
      <c r="C4636" s="116"/>
      <c r="D4636" s="116"/>
    </row>
    <row r="4637" spans="1:4">
      <c r="A4637" s="116"/>
      <c r="B4637" s="116"/>
      <c r="C4637" s="116"/>
      <c r="D4637" s="116"/>
    </row>
    <row r="4638" spans="1:4">
      <c r="A4638" s="116"/>
      <c r="B4638" s="116"/>
      <c r="C4638" s="116"/>
      <c r="D4638" s="116"/>
    </row>
    <row r="4639" spans="1:4">
      <c r="A4639" s="116"/>
      <c r="B4639" s="116"/>
      <c r="C4639" s="116"/>
      <c r="D4639" s="116"/>
    </row>
    <row r="4640" spans="1:4">
      <c r="A4640" s="116"/>
      <c r="B4640" s="116"/>
      <c r="C4640" s="116"/>
      <c r="D4640" s="116"/>
    </row>
    <row r="4641" spans="1:4">
      <c r="A4641" s="116"/>
      <c r="B4641" s="116"/>
      <c r="C4641" s="116"/>
      <c r="D4641" s="116"/>
    </row>
    <row r="4642" spans="1:4">
      <c r="A4642" s="116"/>
      <c r="B4642" s="116"/>
      <c r="C4642" s="116"/>
      <c r="D4642" s="116"/>
    </row>
    <row r="4643" spans="1:4">
      <c r="A4643" s="116"/>
      <c r="B4643" s="116"/>
      <c r="C4643" s="116"/>
      <c r="D4643" s="116"/>
    </row>
    <row r="4644" spans="1:4">
      <c r="A4644" s="116"/>
      <c r="B4644" s="116"/>
      <c r="C4644" s="116"/>
      <c r="D4644" s="116"/>
    </row>
    <row r="4645" spans="1:4">
      <c r="A4645" s="116"/>
      <c r="B4645" s="116"/>
      <c r="C4645" s="116"/>
      <c r="D4645" s="116"/>
    </row>
    <row r="4646" spans="1:4">
      <c r="A4646" s="116"/>
      <c r="B4646" s="116"/>
      <c r="C4646" s="116"/>
      <c r="D4646" s="116"/>
    </row>
    <row r="4647" spans="1:4">
      <c r="A4647" s="116"/>
      <c r="B4647" s="116"/>
      <c r="C4647" s="116"/>
      <c r="D4647" s="116"/>
    </row>
    <row r="4648" spans="1:4">
      <c r="A4648" s="116"/>
      <c r="B4648" s="116"/>
      <c r="C4648" s="116"/>
      <c r="D4648" s="116"/>
    </row>
    <row r="4649" spans="1:4">
      <c r="A4649" s="116"/>
      <c r="B4649" s="116"/>
      <c r="C4649" s="116"/>
      <c r="D4649" s="116"/>
    </row>
    <row r="4650" spans="1:4">
      <c r="A4650" s="116"/>
      <c r="B4650" s="116"/>
      <c r="C4650" s="116"/>
      <c r="D4650" s="116"/>
    </row>
    <row r="4651" spans="1:4">
      <c r="A4651" s="116"/>
      <c r="B4651" s="116"/>
      <c r="C4651" s="116"/>
      <c r="D4651" s="116"/>
    </row>
    <row r="4652" spans="1:4">
      <c r="A4652" s="116"/>
      <c r="B4652" s="116"/>
      <c r="C4652" s="116"/>
      <c r="D4652" s="116"/>
    </row>
    <row r="4653" spans="1:4">
      <c r="A4653" s="116"/>
      <c r="B4653" s="116"/>
      <c r="C4653" s="116"/>
      <c r="D4653" s="116"/>
    </row>
    <row r="4654" spans="1:4">
      <c r="A4654" s="116"/>
      <c r="B4654" s="116"/>
      <c r="C4654" s="116"/>
      <c r="D4654" s="116"/>
    </row>
    <row r="4655" spans="1:4">
      <c r="A4655" s="116"/>
      <c r="B4655" s="116"/>
      <c r="C4655" s="116"/>
      <c r="D4655" s="116"/>
    </row>
    <row r="4656" spans="1:4">
      <c r="A4656" s="116"/>
      <c r="B4656" s="116"/>
      <c r="C4656" s="116"/>
      <c r="D4656" s="116"/>
    </row>
    <row r="4657" spans="1:4">
      <c r="A4657" s="116"/>
      <c r="B4657" s="116"/>
      <c r="C4657" s="116"/>
      <c r="D4657" s="116"/>
    </row>
    <row r="4658" spans="1:4">
      <c r="A4658" s="116"/>
      <c r="B4658" s="116"/>
      <c r="C4658" s="116"/>
      <c r="D4658" s="116"/>
    </row>
    <row r="4659" spans="1:4">
      <c r="A4659" s="116"/>
      <c r="B4659" s="116"/>
      <c r="C4659" s="116"/>
      <c r="D4659" s="116"/>
    </row>
    <row r="4660" spans="1:4">
      <c r="A4660" s="116"/>
      <c r="B4660" s="116"/>
      <c r="C4660" s="116"/>
      <c r="D4660" s="116"/>
    </row>
    <row r="4661" spans="1:4">
      <c r="A4661" s="116"/>
      <c r="B4661" s="116"/>
      <c r="C4661" s="116"/>
      <c r="D4661" s="116"/>
    </row>
    <row r="4662" spans="1:4">
      <c r="A4662" s="116"/>
      <c r="B4662" s="116"/>
      <c r="C4662" s="116"/>
      <c r="D4662" s="116"/>
    </row>
    <row r="4663" spans="1:4">
      <c r="A4663" s="116"/>
      <c r="B4663" s="116"/>
      <c r="C4663" s="116"/>
      <c r="D4663" s="116"/>
    </row>
    <row r="4664" spans="1:4">
      <c r="A4664" s="116"/>
      <c r="B4664" s="116"/>
      <c r="C4664" s="116"/>
      <c r="D4664" s="116"/>
    </row>
    <row r="4665" spans="1:4">
      <c r="A4665" s="116"/>
      <c r="B4665" s="116"/>
      <c r="C4665" s="116"/>
      <c r="D4665" s="116"/>
    </row>
    <row r="4666" spans="1:4">
      <c r="A4666" s="116"/>
      <c r="B4666" s="116"/>
      <c r="C4666" s="116"/>
      <c r="D4666" s="116"/>
    </row>
    <row r="4667" spans="1:4">
      <c r="A4667" s="116"/>
      <c r="B4667" s="116"/>
      <c r="C4667" s="116"/>
      <c r="D4667" s="116"/>
    </row>
    <row r="4668" spans="1:4">
      <c r="A4668" s="116"/>
      <c r="B4668" s="116"/>
      <c r="C4668" s="116"/>
      <c r="D4668" s="116"/>
    </row>
    <row r="4669" spans="1:4">
      <c r="A4669" s="116"/>
      <c r="B4669" s="116"/>
      <c r="C4669" s="116"/>
      <c r="D4669" s="116"/>
    </row>
    <row r="4670" spans="1:4">
      <c r="A4670" s="116"/>
      <c r="B4670" s="116"/>
      <c r="C4670" s="116"/>
      <c r="D4670" s="116"/>
    </row>
    <row r="4671" spans="1:4">
      <c r="A4671" s="116"/>
      <c r="B4671" s="116"/>
      <c r="C4671" s="116"/>
      <c r="D4671" s="116"/>
    </row>
    <row r="4672" spans="1:4">
      <c r="A4672" s="116"/>
      <c r="B4672" s="116"/>
      <c r="C4672" s="116"/>
      <c r="D4672" s="116"/>
    </row>
    <row r="4673" spans="1:4">
      <c r="A4673" s="116"/>
      <c r="B4673" s="116"/>
      <c r="C4673" s="116"/>
      <c r="D4673" s="116"/>
    </row>
    <row r="4674" spans="1:4">
      <c r="A4674" s="116"/>
      <c r="B4674" s="116"/>
      <c r="C4674" s="116"/>
      <c r="D4674" s="116"/>
    </row>
    <row r="4675" spans="1:4">
      <c r="A4675" s="116"/>
      <c r="B4675" s="116"/>
      <c r="C4675" s="116"/>
      <c r="D4675" s="116"/>
    </row>
    <row r="4676" spans="1:4">
      <c r="A4676" s="116"/>
      <c r="B4676" s="116"/>
      <c r="C4676" s="116"/>
      <c r="D4676" s="116"/>
    </row>
    <row r="4677" spans="1:4">
      <c r="A4677" s="116"/>
      <c r="B4677" s="116"/>
      <c r="C4677" s="116"/>
      <c r="D4677" s="116"/>
    </row>
    <row r="4678" spans="1:4">
      <c r="A4678" s="116"/>
      <c r="B4678" s="116"/>
      <c r="C4678" s="116"/>
      <c r="D4678" s="116"/>
    </row>
    <row r="4679" spans="1:4">
      <c r="A4679" s="116"/>
      <c r="B4679" s="116"/>
      <c r="C4679" s="116"/>
      <c r="D4679" s="116"/>
    </row>
    <row r="4680" spans="1:4">
      <c r="A4680" s="116"/>
      <c r="B4680" s="116"/>
      <c r="C4680" s="116"/>
      <c r="D4680" s="116"/>
    </row>
    <row r="4681" spans="1:4">
      <c r="A4681" s="116"/>
      <c r="B4681" s="116"/>
      <c r="C4681" s="116"/>
      <c r="D4681" s="116"/>
    </row>
    <row r="4682" spans="1:4">
      <c r="A4682" s="116"/>
      <c r="B4682" s="116"/>
      <c r="C4682" s="116"/>
      <c r="D4682" s="116"/>
    </row>
    <row r="4683" spans="1:4">
      <c r="A4683" s="116"/>
      <c r="B4683" s="116"/>
      <c r="C4683" s="116"/>
      <c r="D4683" s="116"/>
    </row>
    <row r="4684" spans="1:4">
      <c r="A4684" s="116"/>
      <c r="B4684" s="116"/>
      <c r="C4684" s="116"/>
      <c r="D4684" s="116"/>
    </row>
    <row r="4685" spans="1:4">
      <c r="A4685" s="116"/>
      <c r="B4685" s="116"/>
      <c r="C4685" s="116"/>
      <c r="D4685" s="116"/>
    </row>
    <row r="4686" spans="1:4">
      <c r="A4686" s="116"/>
      <c r="B4686" s="116"/>
      <c r="C4686" s="116"/>
      <c r="D4686" s="116"/>
    </row>
    <row r="4687" spans="1:4">
      <c r="A4687" s="116"/>
      <c r="B4687" s="116"/>
      <c r="C4687" s="116"/>
      <c r="D4687" s="116"/>
    </row>
    <row r="4688" spans="1:4">
      <c r="A4688" s="116"/>
      <c r="B4688" s="116"/>
      <c r="C4688" s="116"/>
      <c r="D4688" s="116"/>
    </row>
    <row r="4689" spans="1:4">
      <c r="A4689" s="116"/>
      <c r="B4689" s="116"/>
      <c r="C4689" s="116"/>
      <c r="D4689" s="116"/>
    </row>
    <row r="4690" spans="1:4">
      <c r="A4690" s="116"/>
      <c r="B4690" s="116"/>
      <c r="C4690" s="116"/>
      <c r="D4690" s="116"/>
    </row>
    <row r="4691" spans="1:4">
      <c r="A4691" s="116"/>
      <c r="B4691" s="116"/>
      <c r="C4691" s="116"/>
      <c r="D4691" s="116"/>
    </row>
    <row r="4692" spans="1:4">
      <c r="A4692" s="116"/>
      <c r="B4692" s="116"/>
      <c r="C4692" s="116"/>
      <c r="D4692" s="116"/>
    </row>
    <row r="4693" spans="1:4">
      <c r="A4693" s="116"/>
      <c r="B4693" s="116"/>
      <c r="C4693" s="116"/>
      <c r="D4693" s="116"/>
    </row>
    <row r="4694" spans="1:4">
      <c r="A4694" s="116"/>
      <c r="B4694" s="116"/>
      <c r="C4694" s="116"/>
      <c r="D4694" s="116"/>
    </row>
    <row r="4695" spans="1:4">
      <c r="A4695" s="116"/>
      <c r="B4695" s="116"/>
      <c r="C4695" s="116"/>
      <c r="D4695" s="116"/>
    </row>
    <row r="4696" spans="1:4">
      <c r="A4696" s="116"/>
      <c r="B4696" s="116"/>
      <c r="C4696" s="116"/>
      <c r="D4696" s="116"/>
    </row>
    <row r="4697" spans="1:4">
      <c r="A4697" s="116"/>
      <c r="B4697" s="116"/>
      <c r="C4697" s="116"/>
      <c r="D4697" s="116"/>
    </row>
    <row r="4698" spans="1:4">
      <c r="A4698" s="116"/>
      <c r="B4698" s="116"/>
      <c r="C4698" s="116"/>
      <c r="D4698" s="116"/>
    </row>
    <row r="4699" spans="1:4">
      <c r="A4699" s="116"/>
      <c r="B4699" s="116"/>
      <c r="C4699" s="116"/>
      <c r="D4699" s="116"/>
    </row>
    <row r="4700" spans="1:4">
      <c r="A4700" s="116"/>
      <c r="B4700" s="116"/>
      <c r="C4700" s="116"/>
      <c r="D4700" s="116"/>
    </row>
    <row r="4701" spans="1:4">
      <c r="A4701" s="116"/>
      <c r="B4701" s="116"/>
      <c r="C4701" s="116"/>
      <c r="D4701" s="116"/>
    </row>
    <row r="4702" spans="1:4">
      <c r="A4702" s="116"/>
      <c r="B4702" s="116"/>
      <c r="C4702" s="116"/>
      <c r="D4702" s="116"/>
    </row>
    <row r="4703" spans="1:4">
      <c r="A4703" s="116"/>
      <c r="B4703" s="116"/>
      <c r="C4703" s="116"/>
      <c r="D4703" s="116"/>
    </row>
    <row r="4704" spans="1:4">
      <c r="A4704" s="116"/>
      <c r="B4704" s="116"/>
      <c r="C4704" s="116"/>
      <c r="D4704" s="116"/>
    </row>
    <row r="4705" spans="1:4">
      <c r="A4705" s="116"/>
      <c r="B4705" s="116"/>
      <c r="C4705" s="116"/>
      <c r="D4705" s="116"/>
    </row>
    <row r="4706" spans="1:4">
      <c r="A4706" s="116"/>
      <c r="B4706" s="116"/>
      <c r="C4706" s="116"/>
      <c r="D4706" s="116"/>
    </row>
    <row r="4707" spans="1:4">
      <c r="A4707" s="116"/>
      <c r="B4707" s="116"/>
      <c r="C4707" s="116"/>
      <c r="D4707" s="116"/>
    </row>
    <row r="4708" spans="1:4">
      <c r="A4708" s="116"/>
      <c r="B4708" s="116"/>
      <c r="C4708" s="116"/>
      <c r="D4708" s="116"/>
    </row>
    <row r="4709" spans="1:4">
      <c r="A4709" s="116"/>
      <c r="B4709" s="116"/>
      <c r="C4709" s="116"/>
      <c r="D4709" s="116"/>
    </row>
    <row r="4710" spans="1:4">
      <c r="A4710" s="116"/>
      <c r="B4710" s="116"/>
      <c r="C4710" s="116"/>
      <c r="D4710" s="116"/>
    </row>
    <row r="4711" spans="1:4">
      <c r="A4711" s="116"/>
      <c r="B4711" s="116"/>
      <c r="C4711" s="116"/>
      <c r="D4711" s="116"/>
    </row>
    <row r="4712" spans="1:4">
      <c r="A4712" s="116"/>
      <c r="B4712" s="116"/>
      <c r="C4712" s="116"/>
      <c r="D4712" s="116"/>
    </row>
    <row r="4713" spans="1:4">
      <c r="A4713" s="116"/>
      <c r="B4713" s="116"/>
      <c r="C4713" s="116"/>
      <c r="D4713" s="116"/>
    </row>
    <row r="4714" spans="1:4">
      <c r="A4714" s="116"/>
      <c r="B4714" s="116"/>
      <c r="C4714" s="116"/>
      <c r="D4714" s="116"/>
    </row>
    <row r="4715" spans="1:4">
      <c r="A4715" s="116"/>
      <c r="B4715" s="116"/>
      <c r="C4715" s="116"/>
      <c r="D4715" s="116"/>
    </row>
    <row r="4716" spans="1:4">
      <c r="A4716" s="116"/>
      <c r="B4716" s="116"/>
      <c r="C4716" s="116"/>
      <c r="D4716" s="116"/>
    </row>
    <row r="4717" spans="1:4">
      <c r="A4717" s="116"/>
      <c r="B4717" s="116"/>
      <c r="C4717" s="116"/>
      <c r="D4717" s="116"/>
    </row>
    <row r="4718" spans="1:4">
      <c r="A4718" s="116"/>
      <c r="B4718" s="116"/>
      <c r="C4718" s="116"/>
      <c r="D4718" s="116"/>
    </row>
    <row r="4719" spans="1:4">
      <c r="A4719" s="116"/>
      <c r="B4719" s="116"/>
      <c r="C4719" s="116"/>
      <c r="D4719" s="116"/>
    </row>
    <row r="4720" spans="1:4">
      <c r="A4720" s="116"/>
      <c r="B4720" s="116"/>
      <c r="C4720" s="116"/>
      <c r="D4720" s="116"/>
    </row>
    <row r="4721" spans="1:4">
      <c r="A4721" s="116"/>
      <c r="B4721" s="116"/>
      <c r="C4721" s="116"/>
      <c r="D4721" s="116"/>
    </row>
    <row r="4722" spans="1:4">
      <c r="A4722" s="116"/>
      <c r="B4722" s="116"/>
      <c r="C4722" s="116"/>
      <c r="D4722" s="116"/>
    </row>
    <row r="4723" spans="1:4">
      <c r="A4723" s="116"/>
      <c r="B4723" s="116"/>
      <c r="C4723" s="116"/>
      <c r="D4723" s="116"/>
    </row>
    <row r="4724" spans="1:4">
      <c r="A4724" s="116"/>
      <c r="B4724" s="116"/>
      <c r="C4724" s="116"/>
      <c r="D4724" s="116"/>
    </row>
    <row r="4725" spans="1:4">
      <c r="A4725" s="116"/>
      <c r="B4725" s="116"/>
      <c r="C4725" s="116"/>
      <c r="D4725" s="116"/>
    </row>
    <row r="4726" spans="1:4">
      <c r="A4726" s="116"/>
      <c r="B4726" s="116"/>
      <c r="C4726" s="116"/>
      <c r="D4726" s="116"/>
    </row>
    <row r="4727" spans="1:4">
      <c r="A4727" s="116"/>
      <c r="B4727" s="116"/>
      <c r="C4727" s="116"/>
      <c r="D4727" s="116"/>
    </row>
    <row r="4728" spans="1:4">
      <c r="A4728" s="116"/>
      <c r="B4728" s="116"/>
      <c r="C4728" s="116"/>
      <c r="D4728" s="116"/>
    </row>
    <row r="4729" spans="1:4">
      <c r="A4729" s="116"/>
      <c r="B4729" s="116"/>
      <c r="C4729" s="116"/>
      <c r="D4729" s="116"/>
    </row>
    <row r="4730" spans="1:4">
      <c r="A4730" s="116"/>
      <c r="B4730" s="116"/>
      <c r="C4730" s="116"/>
      <c r="D4730" s="116"/>
    </row>
    <row r="4731" spans="1:4">
      <c r="A4731" s="116"/>
      <c r="B4731" s="116"/>
      <c r="C4731" s="116"/>
      <c r="D4731" s="116"/>
    </row>
    <row r="4732" spans="1:4">
      <c r="A4732" s="116"/>
      <c r="B4732" s="116"/>
      <c r="C4732" s="116"/>
      <c r="D4732" s="116"/>
    </row>
    <row r="4733" spans="1:4">
      <c r="A4733" s="116"/>
      <c r="B4733" s="116"/>
      <c r="C4733" s="116"/>
      <c r="D4733" s="116"/>
    </row>
    <row r="4734" spans="1:4">
      <c r="A4734" s="116"/>
      <c r="B4734" s="116"/>
      <c r="C4734" s="116"/>
      <c r="D4734" s="116"/>
    </row>
    <row r="4735" spans="1:4">
      <c r="A4735" s="116"/>
      <c r="B4735" s="116"/>
      <c r="C4735" s="116"/>
      <c r="D4735" s="116"/>
    </row>
    <row r="4736" spans="1:4">
      <c r="A4736" s="116"/>
      <c r="B4736" s="116"/>
      <c r="C4736" s="116"/>
      <c r="D4736" s="116"/>
    </row>
    <row r="4737" spans="1:4">
      <c r="A4737" s="116"/>
      <c r="B4737" s="116"/>
      <c r="C4737" s="116"/>
      <c r="D4737" s="116"/>
    </row>
    <row r="4738" spans="1:4">
      <c r="A4738" s="116"/>
      <c r="B4738" s="116"/>
      <c r="C4738" s="116"/>
      <c r="D4738" s="116"/>
    </row>
    <row r="4739" spans="1:4">
      <c r="A4739" s="116"/>
      <c r="B4739" s="116"/>
      <c r="C4739" s="116"/>
      <c r="D4739" s="116"/>
    </row>
    <row r="4740" spans="1:4">
      <c r="A4740" s="116"/>
      <c r="B4740" s="116"/>
      <c r="C4740" s="116"/>
      <c r="D4740" s="116"/>
    </row>
    <row r="4741" spans="1:4">
      <c r="A4741" s="116"/>
      <c r="B4741" s="116"/>
      <c r="C4741" s="116"/>
      <c r="D4741" s="116"/>
    </row>
    <row r="4742" spans="1:4">
      <c r="A4742" s="116"/>
      <c r="B4742" s="116"/>
      <c r="C4742" s="116"/>
      <c r="D4742" s="116"/>
    </row>
    <row r="4743" spans="1:4">
      <c r="A4743" s="116"/>
      <c r="B4743" s="116"/>
      <c r="C4743" s="116"/>
      <c r="D4743" s="116"/>
    </row>
    <row r="4744" spans="1:4">
      <c r="A4744" s="116"/>
      <c r="B4744" s="116"/>
      <c r="C4744" s="116"/>
      <c r="D4744" s="116"/>
    </row>
    <row r="4745" spans="1:4">
      <c r="A4745" s="116"/>
      <c r="B4745" s="116"/>
      <c r="C4745" s="116"/>
      <c r="D4745" s="116"/>
    </row>
    <row r="4746" spans="1:4">
      <c r="A4746" s="116"/>
      <c r="B4746" s="116"/>
      <c r="C4746" s="116"/>
      <c r="D4746" s="116"/>
    </row>
    <row r="4747" spans="1:4">
      <c r="A4747" s="116"/>
      <c r="B4747" s="116"/>
      <c r="C4747" s="116"/>
      <c r="D4747" s="116"/>
    </row>
    <row r="4748" spans="1:4">
      <c r="A4748" s="116"/>
      <c r="B4748" s="116"/>
      <c r="C4748" s="116"/>
      <c r="D4748" s="116"/>
    </row>
    <row r="4749" spans="1:4">
      <c r="A4749" s="116"/>
      <c r="B4749" s="116"/>
      <c r="C4749" s="116"/>
      <c r="D4749" s="116"/>
    </row>
    <row r="4750" spans="1:4">
      <c r="A4750" s="116"/>
      <c r="B4750" s="116"/>
      <c r="C4750" s="116"/>
      <c r="D4750" s="116"/>
    </row>
    <row r="4751" spans="1:4">
      <c r="A4751" s="116"/>
      <c r="B4751" s="116"/>
      <c r="C4751" s="116"/>
      <c r="D4751" s="116"/>
    </row>
    <row r="4752" spans="1:4">
      <c r="A4752" s="116"/>
      <c r="B4752" s="116"/>
      <c r="C4752" s="116"/>
      <c r="D4752" s="116"/>
    </row>
    <row r="4753" spans="1:4">
      <c r="A4753" s="116"/>
      <c r="B4753" s="116"/>
      <c r="C4753" s="116"/>
      <c r="D4753" s="116"/>
    </row>
    <row r="4754" spans="1:4">
      <c r="A4754" s="116"/>
      <c r="B4754" s="116"/>
      <c r="C4754" s="116"/>
      <c r="D4754" s="116"/>
    </row>
    <row r="4755" spans="1:4">
      <c r="A4755" s="116"/>
      <c r="B4755" s="116"/>
      <c r="C4755" s="116"/>
      <c r="D4755" s="116"/>
    </row>
    <row r="4756" spans="1:4">
      <c r="A4756" s="116"/>
      <c r="B4756" s="116"/>
      <c r="C4756" s="116"/>
      <c r="D4756" s="116"/>
    </row>
    <row r="4757" spans="1:4">
      <c r="A4757" s="116"/>
      <c r="B4757" s="116"/>
      <c r="C4757" s="116"/>
      <c r="D4757" s="116"/>
    </row>
    <row r="4758" spans="1:4">
      <c r="A4758" s="116"/>
      <c r="B4758" s="116"/>
      <c r="C4758" s="116"/>
      <c r="D4758" s="116"/>
    </row>
    <row r="4759" spans="1:4">
      <c r="A4759" s="116"/>
      <c r="B4759" s="116"/>
      <c r="C4759" s="116"/>
      <c r="D4759" s="116"/>
    </row>
    <row r="4760" spans="1:4">
      <c r="A4760" s="116"/>
      <c r="B4760" s="116"/>
      <c r="C4760" s="116"/>
      <c r="D4760" s="116"/>
    </row>
    <row r="4761" spans="1:4">
      <c r="A4761" s="116"/>
      <c r="B4761" s="116"/>
      <c r="C4761" s="116"/>
      <c r="D4761" s="116"/>
    </row>
    <row r="4762" spans="1:4">
      <c r="A4762" s="116"/>
      <c r="B4762" s="116"/>
      <c r="C4762" s="116"/>
      <c r="D4762" s="116"/>
    </row>
    <row r="4763" spans="1:4">
      <c r="A4763" s="116"/>
      <c r="B4763" s="116"/>
      <c r="C4763" s="116"/>
      <c r="D4763" s="116"/>
    </row>
    <row r="4764" spans="1:4">
      <c r="A4764" s="116"/>
      <c r="B4764" s="116"/>
      <c r="C4764" s="116"/>
      <c r="D4764" s="116"/>
    </row>
    <row r="4765" spans="1:4">
      <c r="A4765" s="116"/>
      <c r="B4765" s="116"/>
      <c r="C4765" s="116"/>
      <c r="D4765" s="116"/>
    </row>
    <row r="4766" spans="1:4">
      <c r="A4766" s="116"/>
      <c r="B4766" s="116"/>
      <c r="C4766" s="116"/>
      <c r="D4766" s="116"/>
    </row>
    <row r="4767" spans="1:4">
      <c r="A4767" s="116"/>
      <c r="B4767" s="116"/>
      <c r="C4767" s="116"/>
      <c r="D4767" s="116"/>
    </row>
    <row r="4768" spans="1:4">
      <c r="A4768" s="116"/>
      <c r="B4768" s="116"/>
      <c r="C4768" s="116"/>
      <c r="D4768" s="116"/>
    </row>
    <row r="4769" spans="1:4">
      <c r="A4769" s="116"/>
      <c r="B4769" s="116"/>
      <c r="C4769" s="116"/>
      <c r="D4769" s="116"/>
    </row>
    <row r="4770" spans="1:4">
      <c r="A4770" s="116"/>
      <c r="B4770" s="116"/>
      <c r="C4770" s="116"/>
      <c r="D4770" s="116"/>
    </row>
    <row r="4771" spans="1:4">
      <c r="A4771" s="116"/>
      <c r="B4771" s="116"/>
      <c r="C4771" s="116"/>
      <c r="D4771" s="116"/>
    </row>
    <row r="4772" spans="1:4">
      <c r="A4772" s="116"/>
      <c r="B4772" s="116"/>
      <c r="C4772" s="116"/>
      <c r="D4772" s="116"/>
    </row>
    <row r="4773" spans="1:4">
      <c r="A4773" s="116"/>
      <c r="B4773" s="116"/>
      <c r="C4773" s="116"/>
      <c r="D4773" s="116"/>
    </row>
    <row r="4774" spans="1:4">
      <c r="A4774" s="116"/>
      <c r="B4774" s="116"/>
      <c r="C4774" s="116"/>
      <c r="D4774" s="116"/>
    </row>
    <row r="4775" spans="1:4">
      <c r="A4775" s="116"/>
      <c r="B4775" s="116"/>
      <c r="C4775" s="116"/>
      <c r="D4775" s="116"/>
    </row>
    <row r="4776" spans="1:4">
      <c r="A4776" s="116"/>
      <c r="B4776" s="116"/>
      <c r="C4776" s="116"/>
      <c r="D4776" s="116"/>
    </row>
    <row r="4777" spans="1:4">
      <c r="A4777" s="116"/>
      <c r="B4777" s="116"/>
      <c r="C4777" s="116"/>
      <c r="D4777" s="116"/>
    </row>
    <row r="4778" spans="1:4">
      <c r="A4778" s="116"/>
      <c r="B4778" s="116"/>
      <c r="C4778" s="116"/>
      <c r="D4778" s="116"/>
    </row>
    <row r="4779" spans="1:4">
      <c r="A4779" s="116"/>
      <c r="B4779" s="116"/>
      <c r="C4779" s="116"/>
      <c r="D4779" s="116"/>
    </row>
    <row r="4780" spans="1:4">
      <c r="A4780" s="116"/>
      <c r="B4780" s="116"/>
      <c r="C4780" s="116"/>
      <c r="D4780" s="116"/>
    </row>
    <row r="4781" spans="1:4">
      <c r="A4781" s="116"/>
      <c r="B4781" s="116"/>
      <c r="C4781" s="116"/>
      <c r="D4781" s="116"/>
    </row>
    <row r="4782" spans="1:4">
      <c r="A4782" s="116"/>
      <c r="B4782" s="116"/>
      <c r="C4782" s="116"/>
      <c r="D4782" s="116"/>
    </row>
    <row r="4783" spans="1:4">
      <c r="A4783" s="116"/>
      <c r="B4783" s="116"/>
      <c r="C4783" s="116"/>
      <c r="D4783" s="116"/>
    </row>
    <row r="4784" spans="1:4">
      <c r="A4784" s="116"/>
      <c r="B4784" s="116"/>
      <c r="C4784" s="116"/>
      <c r="D4784" s="116"/>
    </row>
    <row r="4785" spans="1:4">
      <c r="A4785" s="116"/>
      <c r="B4785" s="116"/>
      <c r="C4785" s="116"/>
      <c r="D4785" s="116"/>
    </row>
    <row r="4786" spans="1:4">
      <c r="A4786" s="116"/>
      <c r="B4786" s="116"/>
      <c r="C4786" s="116"/>
      <c r="D4786" s="116"/>
    </row>
    <row r="4787" spans="1:4">
      <c r="A4787" s="116"/>
      <c r="B4787" s="116"/>
      <c r="C4787" s="116"/>
      <c r="D4787" s="116"/>
    </row>
    <row r="4788" spans="1:4">
      <c r="A4788" s="116"/>
      <c r="B4788" s="116"/>
      <c r="C4788" s="116"/>
      <c r="D4788" s="116"/>
    </row>
    <row r="4789" spans="1:4">
      <c r="A4789" s="116"/>
      <c r="B4789" s="116"/>
      <c r="C4789" s="116"/>
      <c r="D4789" s="116"/>
    </row>
    <row r="4790" spans="1:4">
      <c r="A4790" s="116"/>
      <c r="B4790" s="116"/>
      <c r="C4790" s="116"/>
      <c r="D4790" s="116"/>
    </row>
    <row r="4791" spans="1:4">
      <c r="A4791" s="116"/>
      <c r="B4791" s="116"/>
      <c r="C4791" s="116"/>
      <c r="D4791" s="116"/>
    </row>
    <row r="4792" spans="1:4">
      <c r="A4792" s="116"/>
      <c r="B4792" s="116"/>
      <c r="C4792" s="116"/>
      <c r="D4792" s="116"/>
    </row>
    <row r="4793" spans="1:4">
      <c r="A4793" s="116"/>
      <c r="B4793" s="116"/>
      <c r="C4793" s="116"/>
      <c r="D4793" s="116"/>
    </row>
    <row r="4794" spans="1:4">
      <c r="A4794" s="116"/>
      <c r="B4794" s="116"/>
      <c r="C4794" s="116"/>
      <c r="D4794" s="116"/>
    </row>
    <row r="4795" spans="1:4">
      <c r="A4795" s="116"/>
      <c r="B4795" s="116"/>
      <c r="C4795" s="116"/>
      <c r="D4795" s="116"/>
    </row>
    <row r="4796" spans="1:4">
      <c r="A4796" s="116"/>
      <c r="B4796" s="116"/>
      <c r="C4796" s="116"/>
      <c r="D4796" s="116"/>
    </row>
    <row r="4797" spans="1:4">
      <c r="A4797" s="116"/>
      <c r="B4797" s="116"/>
      <c r="C4797" s="116"/>
      <c r="D4797" s="116"/>
    </row>
    <row r="4798" spans="1:4">
      <c r="A4798" s="116"/>
      <c r="B4798" s="116"/>
      <c r="C4798" s="116"/>
      <c r="D4798" s="116"/>
    </row>
    <row r="4799" spans="1:4">
      <c r="A4799" s="116"/>
      <c r="B4799" s="116"/>
      <c r="C4799" s="116"/>
      <c r="D4799" s="116"/>
    </row>
    <row r="4800" spans="1:4">
      <c r="A4800" s="116"/>
      <c r="B4800" s="116"/>
      <c r="C4800" s="116"/>
      <c r="D4800" s="116"/>
    </row>
    <row r="4801" spans="1:4">
      <c r="A4801" s="116"/>
      <c r="B4801" s="116"/>
      <c r="C4801" s="116"/>
      <c r="D4801" s="116"/>
    </row>
    <row r="4802" spans="1:4">
      <c r="A4802" s="116"/>
      <c r="B4802" s="116"/>
      <c r="C4802" s="116"/>
      <c r="D4802" s="116"/>
    </row>
    <row r="4803" spans="1:4">
      <c r="A4803" s="116"/>
      <c r="B4803" s="116"/>
      <c r="C4803" s="116"/>
      <c r="D4803" s="116"/>
    </row>
    <row r="4804" spans="1:4">
      <c r="A4804" s="116"/>
      <c r="B4804" s="116"/>
      <c r="C4804" s="116"/>
      <c r="D4804" s="116"/>
    </row>
    <row r="4805" spans="1:4">
      <c r="A4805" s="116"/>
      <c r="B4805" s="116"/>
      <c r="C4805" s="116"/>
      <c r="D4805" s="116"/>
    </row>
    <row r="4806" spans="1:4">
      <c r="A4806" s="116"/>
      <c r="B4806" s="116"/>
      <c r="C4806" s="116"/>
      <c r="D4806" s="116"/>
    </row>
    <row r="4807" spans="1:4">
      <c r="A4807" s="116"/>
      <c r="B4807" s="116"/>
      <c r="C4807" s="116"/>
      <c r="D4807" s="116"/>
    </row>
    <row r="4808" spans="1:4">
      <c r="A4808" s="116"/>
      <c r="B4808" s="116"/>
      <c r="C4808" s="116"/>
      <c r="D4808" s="116"/>
    </row>
    <row r="4809" spans="1:4">
      <c r="A4809" s="116"/>
      <c r="B4809" s="116"/>
      <c r="C4809" s="116"/>
      <c r="D4809" s="116"/>
    </row>
    <row r="4810" spans="1:4">
      <c r="A4810" s="116"/>
      <c r="B4810" s="116"/>
      <c r="C4810" s="116"/>
      <c r="D4810" s="116"/>
    </row>
    <row r="4811" spans="1:4">
      <c r="A4811" s="116"/>
      <c r="B4811" s="116"/>
      <c r="C4811" s="116"/>
      <c r="D4811" s="116"/>
    </row>
    <row r="4812" spans="1:4">
      <c r="A4812" s="116"/>
      <c r="B4812" s="116"/>
      <c r="C4812" s="116"/>
      <c r="D4812" s="116"/>
    </row>
    <row r="4813" spans="1:4">
      <c r="A4813" s="116"/>
      <c r="B4813" s="116"/>
      <c r="C4813" s="116"/>
      <c r="D4813" s="116"/>
    </row>
    <row r="4814" spans="1:4">
      <c r="A4814" s="116"/>
      <c r="B4814" s="116"/>
      <c r="C4814" s="116"/>
      <c r="D4814" s="116"/>
    </row>
    <row r="4815" spans="1:4">
      <c r="A4815" s="116"/>
      <c r="B4815" s="116"/>
      <c r="C4815" s="116"/>
      <c r="D4815" s="116"/>
    </row>
    <row r="4816" spans="1:4">
      <c r="A4816" s="116"/>
      <c r="B4816" s="116"/>
      <c r="C4816" s="116"/>
      <c r="D4816" s="116"/>
    </row>
    <row r="4817" spans="1:4">
      <c r="A4817" s="116"/>
      <c r="B4817" s="116"/>
      <c r="C4817" s="116"/>
      <c r="D4817" s="116"/>
    </row>
    <row r="4818" spans="1:4">
      <c r="A4818" s="116"/>
      <c r="B4818" s="116"/>
      <c r="C4818" s="116"/>
      <c r="D4818" s="116"/>
    </row>
    <row r="4819" spans="1:4">
      <c r="A4819" s="116"/>
      <c r="B4819" s="116"/>
      <c r="C4819" s="116"/>
      <c r="D4819" s="116"/>
    </row>
    <row r="4820" spans="1:4">
      <c r="A4820" s="116"/>
      <c r="B4820" s="116"/>
      <c r="C4820" s="116"/>
      <c r="D4820" s="116"/>
    </row>
    <row r="4821" spans="1:4">
      <c r="A4821" s="116"/>
      <c r="B4821" s="116"/>
      <c r="C4821" s="116"/>
      <c r="D4821" s="116"/>
    </row>
    <row r="4822" spans="1:4">
      <c r="A4822" s="116"/>
      <c r="B4822" s="116"/>
      <c r="C4822" s="116"/>
      <c r="D4822" s="116"/>
    </row>
    <row r="4823" spans="1:4">
      <c r="A4823" s="116"/>
      <c r="B4823" s="116"/>
      <c r="C4823" s="116"/>
      <c r="D4823" s="116"/>
    </row>
    <row r="4824" spans="1:4">
      <c r="A4824" s="116"/>
      <c r="B4824" s="116"/>
      <c r="C4824" s="116"/>
      <c r="D4824" s="116"/>
    </row>
    <row r="4825" spans="1:4">
      <c r="A4825" s="116"/>
      <c r="B4825" s="116"/>
      <c r="C4825" s="116"/>
      <c r="D4825" s="116"/>
    </row>
    <row r="4826" spans="1:4">
      <c r="A4826" s="116"/>
      <c r="B4826" s="116"/>
      <c r="C4826" s="116"/>
      <c r="D4826" s="116"/>
    </row>
    <row r="4827" spans="1:4">
      <c r="A4827" s="116"/>
      <c r="B4827" s="116"/>
      <c r="C4827" s="116"/>
      <c r="D4827" s="116"/>
    </row>
    <row r="4828" spans="1:4">
      <c r="A4828" s="116"/>
      <c r="B4828" s="116"/>
      <c r="C4828" s="116"/>
      <c r="D4828" s="116"/>
    </row>
    <row r="4829" spans="1:4">
      <c r="A4829" s="116"/>
      <c r="B4829" s="116"/>
      <c r="C4829" s="116"/>
      <c r="D4829" s="116"/>
    </row>
    <row r="4830" spans="1:4">
      <c r="A4830" s="116"/>
      <c r="B4830" s="116"/>
      <c r="C4830" s="116"/>
      <c r="D4830" s="116"/>
    </row>
    <row r="4831" spans="1:4">
      <c r="A4831" s="116"/>
      <c r="B4831" s="116"/>
      <c r="C4831" s="116"/>
      <c r="D4831" s="116"/>
    </row>
    <row r="4832" spans="1:4">
      <c r="A4832" s="116"/>
      <c r="B4832" s="116"/>
      <c r="C4832" s="116"/>
      <c r="D4832" s="116"/>
    </row>
    <row r="4833" spans="1:4">
      <c r="A4833" s="116"/>
      <c r="B4833" s="116"/>
      <c r="C4833" s="116"/>
      <c r="D4833" s="116"/>
    </row>
    <row r="4834" spans="1:4">
      <c r="A4834" s="116"/>
      <c r="B4834" s="116"/>
      <c r="C4834" s="116"/>
      <c r="D4834" s="116"/>
    </row>
    <row r="4835" spans="1:4">
      <c r="A4835" s="116"/>
      <c r="B4835" s="116"/>
      <c r="C4835" s="116"/>
      <c r="D4835" s="116"/>
    </row>
    <row r="4836" spans="1:4">
      <c r="A4836" s="116"/>
      <c r="B4836" s="116"/>
      <c r="C4836" s="116"/>
      <c r="D4836" s="116"/>
    </row>
    <row r="4837" spans="1:4">
      <c r="A4837" s="116"/>
      <c r="B4837" s="116"/>
      <c r="C4837" s="116"/>
      <c r="D4837" s="116"/>
    </row>
    <row r="4838" spans="1:4">
      <c r="A4838" s="116"/>
      <c r="B4838" s="116"/>
      <c r="C4838" s="116"/>
      <c r="D4838" s="116"/>
    </row>
    <row r="4839" spans="1:4">
      <c r="A4839" s="116"/>
      <c r="B4839" s="116"/>
      <c r="C4839" s="116"/>
      <c r="D4839" s="116"/>
    </row>
    <row r="4840" spans="1:4">
      <c r="A4840" s="116"/>
      <c r="B4840" s="116"/>
      <c r="C4840" s="116"/>
      <c r="D4840" s="116"/>
    </row>
    <row r="4841" spans="1:4">
      <c r="A4841" s="116"/>
      <c r="B4841" s="116"/>
      <c r="C4841" s="116"/>
      <c r="D4841" s="116"/>
    </row>
    <row r="4842" spans="1:4">
      <c r="A4842" s="116"/>
      <c r="B4842" s="116"/>
      <c r="C4842" s="116"/>
      <c r="D4842" s="116"/>
    </row>
    <row r="4843" spans="1:4">
      <c r="A4843" s="116"/>
      <c r="B4843" s="116"/>
      <c r="C4843" s="116"/>
      <c r="D4843" s="116"/>
    </row>
    <row r="4844" spans="1:4">
      <c r="A4844" s="116"/>
      <c r="B4844" s="116"/>
      <c r="C4844" s="116"/>
      <c r="D4844" s="116"/>
    </row>
    <row r="4845" spans="1:4">
      <c r="A4845" s="116"/>
      <c r="B4845" s="116"/>
      <c r="C4845" s="116"/>
      <c r="D4845" s="116"/>
    </row>
    <row r="4846" spans="1:4">
      <c r="A4846" s="116"/>
      <c r="B4846" s="116"/>
      <c r="C4846" s="116"/>
      <c r="D4846" s="116"/>
    </row>
    <row r="4847" spans="1:4">
      <c r="A4847" s="116"/>
      <c r="B4847" s="116"/>
      <c r="C4847" s="116"/>
      <c r="D4847" s="116"/>
    </row>
    <row r="4848" spans="1:4">
      <c r="A4848" s="116"/>
      <c r="B4848" s="116"/>
      <c r="C4848" s="116"/>
      <c r="D4848" s="116"/>
    </row>
    <row r="4849" spans="1:4">
      <c r="A4849" s="116"/>
      <c r="B4849" s="116"/>
      <c r="C4849" s="116"/>
      <c r="D4849" s="116"/>
    </row>
    <row r="4850" spans="1:4">
      <c r="A4850" s="116"/>
      <c r="B4850" s="116"/>
      <c r="C4850" s="116"/>
      <c r="D4850" s="116"/>
    </row>
    <row r="4851" spans="1:4">
      <c r="A4851" s="116"/>
      <c r="B4851" s="116"/>
      <c r="C4851" s="116"/>
      <c r="D4851" s="116"/>
    </row>
    <row r="4852" spans="1:4">
      <c r="A4852" s="116"/>
      <c r="B4852" s="116"/>
      <c r="C4852" s="116"/>
      <c r="D4852" s="116"/>
    </row>
    <row r="4853" spans="1:4">
      <c r="A4853" s="116"/>
      <c r="B4853" s="116"/>
      <c r="C4853" s="116"/>
      <c r="D4853" s="116"/>
    </row>
    <row r="4854" spans="1:4">
      <c r="A4854" s="116"/>
      <c r="B4854" s="116"/>
      <c r="C4854" s="116"/>
      <c r="D4854" s="116"/>
    </row>
    <row r="4855" spans="1:4">
      <c r="A4855" s="116"/>
      <c r="B4855" s="116"/>
      <c r="C4855" s="116"/>
      <c r="D4855" s="116"/>
    </row>
    <row r="4856" spans="1:4">
      <c r="A4856" s="116"/>
      <c r="B4856" s="116"/>
      <c r="C4856" s="116"/>
      <c r="D4856" s="116"/>
    </row>
    <row r="4857" spans="1:4">
      <c r="A4857" s="116"/>
      <c r="B4857" s="116"/>
      <c r="C4857" s="116"/>
      <c r="D4857" s="116"/>
    </row>
    <row r="4858" spans="1:4">
      <c r="A4858" s="116"/>
      <c r="B4858" s="116"/>
      <c r="C4858" s="116"/>
      <c r="D4858" s="116"/>
    </row>
    <row r="4859" spans="1:4">
      <c r="A4859" s="116"/>
      <c r="B4859" s="116"/>
      <c r="C4859" s="116"/>
      <c r="D4859" s="116"/>
    </row>
    <row r="4860" spans="1:4">
      <c r="A4860" s="116"/>
      <c r="B4860" s="116"/>
      <c r="C4860" s="116"/>
      <c r="D4860" s="116"/>
    </row>
    <row r="4861" spans="1:4">
      <c r="A4861" s="116"/>
      <c r="B4861" s="116"/>
      <c r="C4861" s="116"/>
      <c r="D4861" s="116"/>
    </row>
    <row r="4862" spans="1:4">
      <c r="A4862" s="116"/>
      <c r="B4862" s="116"/>
      <c r="C4862" s="116"/>
      <c r="D4862" s="116"/>
    </row>
    <row r="4863" spans="1:4">
      <c r="A4863" s="116"/>
      <c r="B4863" s="116"/>
      <c r="C4863" s="116"/>
      <c r="D4863" s="116"/>
    </row>
    <row r="4864" spans="1:4">
      <c r="A4864" s="116"/>
      <c r="B4864" s="116"/>
      <c r="C4864" s="116"/>
      <c r="D4864" s="116"/>
    </row>
    <row r="4865" spans="1:4">
      <c r="A4865" s="116"/>
      <c r="B4865" s="116"/>
      <c r="C4865" s="116"/>
      <c r="D4865" s="116"/>
    </row>
    <row r="4866" spans="1:4">
      <c r="A4866" s="116"/>
      <c r="B4866" s="116"/>
      <c r="C4866" s="116"/>
      <c r="D4866" s="116"/>
    </row>
    <row r="4867" spans="1:4">
      <c r="A4867" s="116"/>
      <c r="B4867" s="116"/>
      <c r="C4867" s="116"/>
      <c r="D4867" s="116"/>
    </row>
    <row r="4868" spans="1:4">
      <c r="A4868" s="116"/>
      <c r="B4868" s="116"/>
      <c r="C4868" s="116"/>
      <c r="D4868" s="116"/>
    </row>
    <row r="4869" spans="1:4">
      <c r="A4869" s="116"/>
      <c r="B4869" s="116"/>
      <c r="C4869" s="116"/>
      <c r="D4869" s="116"/>
    </row>
    <row r="4870" spans="1:4">
      <c r="A4870" s="116"/>
      <c r="B4870" s="116"/>
      <c r="C4870" s="116"/>
      <c r="D4870" s="116"/>
    </row>
    <row r="4871" spans="1:4">
      <c r="A4871" s="116"/>
      <c r="B4871" s="116"/>
      <c r="C4871" s="116"/>
      <c r="D4871" s="116"/>
    </row>
    <row r="4872" spans="1:4">
      <c r="A4872" s="116"/>
      <c r="B4872" s="116"/>
      <c r="C4872" s="116"/>
      <c r="D4872" s="116"/>
    </row>
    <row r="4873" spans="1:4">
      <c r="A4873" s="116"/>
      <c r="B4873" s="116"/>
      <c r="C4873" s="116"/>
      <c r="D4873" s="116"/>
    </row>
    <row r="4874" spans="1:4">
      <c r="A4874" s="116"/>
      <c r="B4874" s="116"/>
      <c r="C4874" s="116"/>
      <c r="D4874" s="116"/>
    </row>
    <row r="4875" spans="1:4">
      <c r="A4875" s="116"/>
      <c r="B4875" s="116"/>
      <c r="C4875" s="116"/>
      <c r="D4875" s="116"/>
    </row>
    <row r="4876" spans="1:4">
      <c r="A4876" s="116"/>
      <c r="B4876" s="116"/>
      <c r="C4876" s="116"/>
      <c r="D4876" s="116"/>
    </row>
    <row r="4877" spans="1:4">
      <c r="A4877" s="116"/>
      <c r="B4877" s="116"/>
      <c r="C4877" s="116"/>
      <c r="D4877" s="116"/>
    </row>
    <row r="4878" spans="1:4">
      <c r="A4878" s="116"/>
      <c r="B4878" s="116"/>
      <c r="C4878" s="116"/>
      <c r="D4878" s="116"/>
    </row>
    <row r="4879" spans="1:4">
      <c r="A4879" s="116"/>
      <c r="B4879" s="116"/>
      <c r="C4879" s="116"/>
      <c r="D4879" s="116"/>
    </row>
    <row r="4880" spans="1:4">
      <c r="A4880" s="116"/>
      <c r="B4880" s="116"/>
      <c r="C4880" s="116"/>
      <c r="D4880" s="116"/>
    </row>
    <row r="4881" spans="1:4">
      <c r="A4881" s="116"/>
      <c r="B4881" s="116"/>
      <c r="C4881" s="116"/>
      <c r="D4881" s="116"/>
    </row>
    <row r="4882" spans="1:4">
      <c r="A4882" s="116"/>
      <c r="B4882" s="116"/>
      <c r="C4882" s="116"/>
      <c r="D4882" s="116"/>
    </row>
    <row r="4883" spans="1:4">
      <c r="A4883" s="116"/>
      <c r="B4883" s="116"/>
      <c r="C4883" s="116"/>
      <c r="D4883" s="116"/>
    </row>
    <row r="4884" spans="1:4">
      <c r="A4884" s="116"/>
      <c r="B4884" s="116"/>
      <c r="C4884" s="116"/>
      <c r="D4884" s="116"/>
    </row>
    <row r="4885" spans="1:4">
      <c r="A4885" s="116"/>
      <c r="B4885" s="116"/>
      <c r="C4885" s="116"/>
      <c r="D4885" s="116"/>
    </row>
    <row r="4886" spans="1:4">
      <c r="A4886" s="116"/>
      <c r="B4886" s="116"/>
      <c r="C4886" s="116"/>
      <c r="D4886" s="116"/>
    </row>
    <row r="4887" spans="1:4">
      <c r="A4887" s="116"/>
      <c r="B4887" s="116"/>
      <c r="C4887" s="116"/>
      <c r="D4887" s="116"/>
    </row>
    <row r="4888" spans="1:4">
      <c r="A4888" s="116"/>
      <c r="B4888" s="116"/>
      <c r="C4888" s="116"/>
      <c r="D4888" s="116"/>
    </row>
    <row r="4889" spans="1:4">
      <c r="A4889" s="116"/>
      <c r="B4889" s="116"/>
      <c r="C4889" s="116"/>
      <c r="D4889" s="116"/>
    </row>
    <row r="4890" spans="1:4">
      <c r="A4890" s="116"/>
      <c r="B4890" s="116"/>
      <c r="C4890" s="116"/>
      <c r="D4890" s="116"/>
    </row>
    <row r="4891" spans="1:4">
      <c r="A4891" s="116"/>
      <c r="B4891" s="116"/>
      <c r="C4891" s="116"/>
      <c r="D4891" s="116"/>
    </row>
    <row r="4892" spans="1:4">
      <c r="A4892" s="116"/>
      <c r="B4892" s="116"/>
      <c r="C4892" s="116"/>
      <c r="D4892" s="116"/>
    </row>
    <row r="4893" spans="1:4">
      <c r="A4893" s="116"/>
      <c r="B4893" s="116"/>
      <c r="C4893" s="116"/>
      <c r="D4893" s="116"/>
    </row>
    <row r="4894" spans="1:4">
      <c r="A4894" s="116"/>
      <c r="B4894" s="116"/>
      <c r="C4894" s="116"/>
      <c r="D4894" s="116"/>
    </row>
    <row r="4895" spans="1:4">
      <c r="A4895" s="116"/>
      <c r="B4895" s="116"/>
      <c r="C4895" s="116"/>
      <c r="D4895" s="116"/>
    </row>
    <row r="4896" spans="1:4">
      <c r="A4896" s="116"/>
      <c r="B4896" s="116"/>
      <c r="C4896" s="116"/>
      <c r="D4896" s="116"/>
    </row>
    <row r="4897" spans="1:4">
      <c r="A4897" s="116"/>
      <c r="B4897" s="116"/>
      <c r="C4897" s="116"/>
      <c r="D4897" s="116"/>
    </row>
    <row r="4898" spans="1:4">
      <c r="A4898" s="116"/>
      <c r="B4898" s="116"/>
      <c r="C4898" s="116"/>
      <c r="D4898" s="116"/>
    </row>
    <row r="4899" spans="1:4">
      <c r="A4899" s="116"/>
      <c r="B4899" s="116"/>
      <c r="C4899" s="116"/>
      <c r="D4899" s="116"/>
    </row>
    <row r="4900" spans="1:4">
      <c r="A4900" s="116"/>
      <c r="B4900" s="116"/>
      <c r="C4900" s="116"/>
      <c r="D4900" s="116"/>
    </row>
    <row r="4901" spans="1:4">
      <c r="A4901" s="116"/>
      <c r="B4901" s="116"/>
      <c r="C4901" s="116"/>
      <c r="D4901" s="116"/>
    </row>
    <row r="4902" spans="1:4">
      <c r="A4902" s="116"/>
      <c r="B4902" s="116"/>
      <c r="C4902" s="116"/>
      <c r="D4902" s="116"/>
    </row>
    <row r="4903" spans="1:4">
      <c r="A4903" s="116"/>
      <c r="B4903" s="116"/>
      <c r="C4903" s="116"/>
      <c r="D4903" s="116"/>
    </row>
    <row r="4904" spans="1:4">
      <c r="A4904" s="116"/>
      <c r="B4904" s="116"/>
      <c r="C4904" s="116"/>
      <c r="D4904" s="116"/>
    </row>
    <row r="4905" spans="1:4">
      <c r="A4905" s="116"/>
      <c r="B4905" s="116"/>
      <c r="C4905" s="116"/>
      <c r="D4905" s="116"/>
    </row>
    <row r="4906" spans="1:4">
      <c r="A4906" s="116"/>
      <c r="B4906" s="116"/>
      <c r="C4906" s="116"/>
      <c r="D4906" s="116"/>
    </row>
    <row r="4907" spans="1:4">
      <c r="A4907" s="116"/>
      <c r="B4907" s="116"/>
      <c r="C4907" s="116"/>
      <c r="D4907" s="116"/>
    </row>
    <row r="4908" spans="1:4">
      <c r="A4908" s="116"/>
      <c r="B4908" s="116"/>
      <c r="C4908" s="116"/>
      <c r="D4908" s="116"/>
    </row>
    <row r="4909" spans="1:4">
      <c r="A4909" s="116"/>
      <c r="B4909" s="116"/>
      <c r="C4909" s="116"/>
      <c r="D4909" s="116"/>
    </row>
    <row r="4910" spans="1:4">
      <c r="A4910" s="116"/>
      <c r="B4910" s="116"/>
      <c r="C4910" s="116"/>
      <c r="D4910" s="116"/>
    </row>
    <row r="4911" spans="1:4">
      <c r="A4911" s="116"/>
      <c r="B4911" s="116"/>
      <c r="C4911" s="116"/>
      <c r="D4911" s="116"/>
    </row>
    <row r="4912" spans="1:4">
      <c r="A4912" s="116"/>
      <c r="B4912" s="116"/>
      <c r="C4912" s="116"/>
      <c r="D4912" s="116"/>
    </row>
    <row r="4913" spans="1:4">
      <c r="A4913" s="116"/>
      <c r="B4913" s="116"/>
      <c r="C4913" s="116"/>
      <c r="D4913" s="116"/>
    </row>
    <row r="4914" spans="1:4">
      <c r="A4914" s="116"/>
      <c r="B4914" s="116"/>
      <c r="C4914" s="116"/>
      <c r="D4914" s="116"/>
    </row>
    <row r="4915" spans="1:4">
      <c r="A4915" s="116"/>
      <c r="B4915" s="116"/>
      <c r="C4915" s="116"/>
      <c r="D4915" s="116"/>
    </row>
    <row r="4916" spans="1:4">
      <c r="A4916" s="116"/>
      <c r="B4916" s="116"/>
      <c r="C4916" s="116"/>
      <c r="D4916" s="116"/>
    </row>
    <row r="4917" spans="1:4">
      <c r="A4917" s="116"/>
      <c r="B4917" s="116"/>
      <c r="C4917" s="116"/>
      <c r="D4917" s="116"/>
    </row>
    <row r="4918" spans="1:4">
      <c r="A4918" s="116"/>
      <c r="B4918" s="116"/>
      <c r="C4918" s="116"/>
      <c r="D4918" s="116"/>
    </row>
    <row r="4919" spans="1:4">
      <c r="A4919" s="116"/>
      <c r="B4919" s="116"/>
      <c r="C4919" s="116"/>
      <c r="D4919" s="116"/>
    </row>
    <row r="4920" spans="1:4">
      <c r="A4920" s="116"/>
      <c r="B4920" s="116"/>
      <c r="C4920" s="116"/>
      <c r="D4920" s="116"/>
    </row>
    <row r="4921" spans="1:4">
      <c r="A4921" s="116"/>
      <c r="B4921" s="116"/>
      <c r="C4921" s="116"/>
      <c r="D4921" s="116"/>
    </row>
    <row r="4922" spans="1:4">
      <c r="A4922" s="116"/>
      <c r="B4922" s="116"/>
      <c r="C4922" s="116"/>
      <c r="D4922" s="116"/>
    </row>
    <row r="4923" spans="1:4">
      <c r="A4923" s="116"/>
      <c r="B4923" s="116"/>
      <c r="C4923" s="116"/>
      <c r="D4923" s="116"/>
    </row>
    <row r="4924" spans="1:4">
      <c r="A4924" s="116"/>
      <c r="B4924" s="116"/>
      <c r="C4924" s="116"/>
      <c r="D4924" s="116"/>
    </row>
    <row r="4925" spans="1:4">
      <c r="A4925" s="116"/>
      <c r="B4925" s="116"/>
      <c r="C4925" s="116"/>
      <c r="D4925" s="116"/>
    </row>
    <row r="4926" spans="1:4">
      <c r="A4926" s="116"/>
      <c r="B4926" s="116"/>
      <c r="C4926" s="116"/>
      <c r="D4926" s="116"/>
    </row>
    <row r="4927" spans="1:4">
      <c r="A4927" s="116"/>
      <c r="B4927" s="116"/>
      <c r="C4927" s="116"/>
      <c r="D4927" s="116"/>
    </row>
    <row r="4928" spans="1:4">
      <c r="A4928" s="116"/>
      <c r="B4928" s="116"/>
      <c r="C4928" s="116"/>
      <c r="D4928" s="116"/>
    </row>
    <row r="4929" spans="1:4">
      <c r="A4929" s="116"/>
      <c r="B4929" s="116"/>
      <c r="C4929" s="116"/>
      <c r="D4929" s="116"/>
    </row>
    <row r="4930" spans="1:4">
      <c r="A4930" s="116"/>
      <c r="B4930" s="116"/>
      <c r="C4930" s="116"/>
      <c r="D4930" s="116"/>
    </row>
    <row r="4931" spans="1:4">
      <c r="A4931" s="116"/>
      <c r="B4931" s="116"/>
      <c r="C4931" s="116"/>
      <c r="D4931" s="116"/>
    </row>
    <row r="4932" spans="1:4">
      <c r="A4932" s="116"/>
      <c r="B4932" s="116"/>
      <c r="C4932" s="116"/>
      <c r="D4932" s="116"/>
    </row>
    <row r="4933" spans="1:4">
      <c r="A4933" s="116"/>
      <c r="B4933" s="116"/>
      <c r="C4933" s="116"/>
      <c r="D4933" s="116"/>
    </row>
    <row r="4934" spans="1:4">
      <c r="A4934" s="116"/>
      <c r="B4934" s="116"/>
      <c r="C4934" s="116"/>
      <c r="D4934" s="116"/>
    </row>
    <row r="4935" spans="1:4">
      <c r="A4935" s="116"/>
      <c r="B4935" s="116"/>
      <c r="C4935" s="116"/>
      <c r="D4935" s="116"/>
    </row>
    <row r="4936" spans="1:4">
      <c r="A4936" s="116"/>
      <c r="B4936" s="116"/>
      <c r="C4936" s="116"/>
      <c r="D4936" s="116"/>
    </row>
    <row r="4937" spans="1:4">
      <c r="A4937" s="116"/>
      <c r="B4937" s="116"/>
      <c r="C4937" s="116"/>
      <c r="D4937" s="116"/>
    </row>
    <row r="4938" spans="1:4">
      <c r="A4938" s="116"/>
      <c r="B4938" s="116"/>
      <c r="C4938" s="116"/>
      <c r="D4938" s="116"/>
    </row>
    <row r="4939" spans="1:4">
      <c r="A4939" s="116"/>
      <c r="B4939" s="116"/>
      <c r="C4939" s="116"/>
      <c r="D4939" s="116"/>
    </row>
    <row r="4940" spans="1:4">
      <c r="A4940" s="116"/>
      <c r="B4940" s="116"/>
      <c r="C4940" s="116"/>
      <c r="D4940" s="116"/>
    </row>
    <row r="4941" spans="1:4">
      <c r="A4941" s="116"/>
      <c r="B4941" s="116"/>
      <c r="C4941" s="116"/>
      <c r="D4941" s="116"/>
    </row>
    <row r="4942" spans="1:4">
      <c r="A4942" s="116"/>
      <c r="B4942" s="116"/>
      <c r="C4942" s="116"/>
      <c r="D4942" s="116"/>
    </row>
    <row r="4943" spans="1:4">
      <c r="A4943" s="116"/>
      <c r="B4943" s="116"/>
      <c r="C4943" s="116"/>
      <c r="D4943" s="116"/>
    </row>
    <row r="4944" spans="1:4">
      <c r="A4944" s="116"/>
      <c r="B4944" s="116"/>
      <c r="C4944" s="116"/>
      <c r="D4944" s="116"/>
    </row>
    <row r="4945" spans="1:4">
      <c r="A4945" s="116"/>
      <c r="B4945" s="116"/>
      <c r="C4945" s="116"/>
      <c r="D4945" s="116"/>
    </row>
    <row r="4946" spans="1:4">
      <c r="A4946" s="116"/>
      <c r="B4946" s="116"/>
      <c r="C4946" s="116"/>
      <c r="D4946" s="116"/>
    </row>
    <row r="4947" spans="1:4">
      <c r="A4947" s="116"/>
      <c r="B4947" s="116"/>
      <c r="C4947" s="116"/>
      <c r="D4947" s="116"/>
    </row>
    <row r="4948" spans="1:4">
      <c r="A4948" s="116"/>
      <c r="B4948" s="116"/>
      <c r="C4948" s="116"/>
      <c r="D4948" s="116"/>
    </row>
    <row r="4949" spans="1:4">
      <c r="A4949" s="116"/>
      <c r="B4949" s="116"/>
      <c r="C4949" s="116"/>
      <c r="D4949" s="116"/>
    </row>
    <row r="4950" spans="1:4">
      <c r="A4950" s="116"/>
      <c r="B4950" s="116"/>
      <c r="C4950" s="116"/>
      <c r="D4950" s="116"/>
    </row>
    <row r="4951" spans="1:4">
      <c r="A4951" s="116"/>
      <c r="B4951" s="116"/>
      <c r="C4951" s="116"/>
      <c r="D4951" s="116"/>
    </row>
    <row r="4952" spans="1:4">
      <c r="A4952" s="116"/>
      <c r="B4952" s="116"/>
      <c r="C4952" s="116"/>
      <c r="D4952" s="116"/>
    </row>
    <row r="4953" spans="1:4">
      <c r="A4953" s="116"/>
      <c r="B4953" s="116"/>
      <c r="C4953" s="116"/>
      <c r="D4953" s="116"/>
    </row>
    <row r="4954" spans="1:4">
      <c r="A4954" s="116"/>
      <c r="B4954" s="116"/>
      <c r="C4954" s="116"/>
      <c r="D4954" s="116"/>
    </row>
    <row r="4955" spans="1:4">
      <c r="A4955" s="116"/>
      <c r="B4955" s="116"/>
      <c r="C4955" s="116"/>
      <c r="D4955" s="116"/>
    </row>
    <row r="4956" spans="1:4">
      <c r="A4956" s="116"/>
      <c r="B4956" s="116"/>
      <c r="C4956" s="116"/>
      <c r="D4956" s="116"/>
    </row>
    <row r="4957" spans="1:4">
      <c r="A4957" s="116"/>
      <c r="B4957" s="116"/>
      <c r="C4957" s="116"/>
      <c r="D4957" s="116"/>
    </row>
    <row r="4958" spans="1:4">
      <c r="A4958" s="116"/>
      <c r="B4958" s="116"/>
      <c r="C4958" s="116"/>
      <c r="D4958" s="116"/>
    </row>
    <row r="4959" spans="1:4">
      <c r="A4959" s="116"/>
      <c r="B4959" s="116"/>
      <c r="C4959" s="116"/>
      <c r="D4959" s="116"/>
    </row>
    <row r="4960" spans="1:4">
      <c r="A4960" s="116"/>
      <c r="B4960" s="116"/>
      <c r="C4960" s="116"/>
      <c r="D4960" s="116"/>
    </row>
    <row r="4961" spans="1:4">
      <c r="A4961" s="116"/>
      <c r="B4961" s="116"/>
      <c r="C4961" s="116"/>
      <c r="D4961" s="116"/>
    </row>
    <row r="4962" spans="1:4">
      <c r="A4962" s="116"/>
      <c r="B4962" s="116"/>
      <c r="C4962" s="116"/>
      <c r="D4962" s="116"/>
    </row>
    <row r="4963" spans="1:4">
      <c r="A4963" s="116"/>
      <c r="B4963" s="116"/>
      <c r="C4963" s="116"/>
      <c r="D4963" s="116"/>
    </row>
    <row r="4964" spans="1:4">
      <c r="A4964" s="116"/>
      <c r="B4964" s="116"/>
      <c r="C4964" s="116"/>
      <c r="D4964" s="116"/>
    </row>
    <row r="4965" spans="1:4">
      <c r="A4965" s="116"/>
      <c r="B4965" s="116"/>
      <c r="C4965" s="116"/>
      <c r="D4965" s="116"/>
    </row>
    <row r="4966" spans="1:4">
      <c r="A4966" s="116"/>
      <c r="B4966" s="116"/>
      <c r="C4966" s="116"/>
      <c r="D4966" s="116"/>
    </row>
    <row r="4967" spans="1:4">
      <c r="A4967" s="116"/>
      <c r="B4967" s="116"/>
      <c r="C4967" s="116"/>
      <c r="D4967" s="116"/>
    </row>
    <row r="4968" spans="1:4">
      <c r="A4968" s="116"/>
      <c r="B4968" s="116"/>
      <c r="C4968" s="116"/>
      <c r="D4968" s="116"/>
    </row>
    <row r="4969" spans="1:4">
      <c r="A4969" s="116"/>
      <c r="B4969" s="116"/>
      <c r="C4969" s="116"/>
      <c r="D4969" s="116"/>
    </row>
    <row r="4970" spans="1:4">
      <c r="A4970" s="116"/>
      <c r="B4970" s="116"/>
      <c r="C4970" s="116"/>
      <c r="D4970" s="116"/>
    </row>
    <row r="4971" spans="1:4">
      <c r="A4971" s="116"/>
      <c r="B4971" s="116"/>
      <c r="C4971" s="116"/>
      <c r="D4971" s="116"/>
    </row>
    <row r="4972" spans="1:4">
      <c r="A4972" s="116"/>
      <c r="B4972" s="116"/>
      <c r="C4972" s="116"/>
      <c r="D4972" s="116"/>
    </row>
    <row r="4973" spans="1:4">
      <c r="A4973" s="116"/>
      <c r="B4973" s="116"/>
      <c r="C4973" s="116"/>
      <c r="D4973" s="116"/>
    </row>
    <row r="4974" spans="1:4">
      <c r="A4974" s="116"/>
      <c r="B4974" s="116"/>
      <c r="C4974" s="116"/>
      <c r="D4974" s="116"/>
    </row>
    <row r="4975" spans="1:4">
      <c r="A4975" s="116"/>
      <c r="B4975" s="116"/>
      <c r="C4975" s="116"/>
      <c r="D4975" s="116"/>
    </row>
    <row r="4976" spans="1:4">
      <c r="A4976" s="116"/>
      <c r="B4976" s="116"/>
      <c r="C4976" s="116"/>
      <c r="D4976" s="116"/>
    </row>
    <row r="4977" spans="1:4">
      <c r="A4977" s="116"/>
      <c r="B4977" s="116"/>
      <c r="C4977" s="116"/>
      <c r="D4977" s="116"/>
    </row>
    <row r="4978" spans="1:4">
      <c r="A4978" s="116"/>
      <c r="B4978" s="116"/>
      <c r="C4978" s="116"/>
      <c r="D4978" s="116"/>
    </row>
    <row r="4979" spans="1:4">
      <c r="A4979" s="116"/>
      <c r="B4979" s="116"/>
      <c r="C4979" s="116"/>
      <c r="D4979" s="116"/>
    </row>
    <row r="4980" spans="1:4">
      <c r="A4980" s="116"/>
      <c r="B4980" s="116"/>
      <c r="C4980" s="116"/>
      <c r="D4980" s="116"/>
    </row>
    <row r="4981" spans="1:4">
      <c r="A4981" s="116"/>
      <c r="B4981" s="116"/>
      <c r="C4981" s="116"/>
      <c r="D4981" s="116"/>
    </row>
    <row r="4982" spans="1:4">
      <c r="A4982" s="116"/>
      <c r="B4982" s="116"/>
      <c r="C4982" s="116"/>
      <c r="D4982" s="116"/>
    </row>
    <row r="4983" spans="1:4">
      <c r="A4983" s="116"/>
      <c r="B4983" s="116"/>
      <c r="C4983" s="116"/>
      <c r="D4983" s="116"/>
    </row>
    <row r="4984" spans="1:4">
      <c r="A4984" s="116"/>
      <c r="B4984" s="116"/>
      <c r="C4984" s="116"/>
      <c r="D4984" s="116"/>
    </row>
    <row r="4985" spans="1:4">
      <c r="A4985" s="116"/>
      <c r="B4985" s="116"/>
      <c r="C4985" s="116"/>
      <c r="D4985" s="116"/>
    </row>
    <row r="4986" spans="1:4">
      <c r="A4986" s="116"/>
      <c r="B4986" s="116"/>
      <c r="C4986" s="116"/>
      <c r="D4986" s="116"/>
    </row>
    <row r="4987" spans="1:4">
      <c r="A4987" s="116"/>
      <c r="B4987" s="116"/>
      <c r="C4987" s="116"/>
      <c r="D4987" s="116"/>
    </row>
    <row r="4988" spans="1:4">
      <c r="A4988" s="116"/>
      <c r="B4988" s="116"/>
      <c r="C4988" s="116"/>
      <c r="D4988" s="116"/>
    </row>
    <row r="4989" spans="1:4">
      <c r="A4989" s="116"/>
      <c r="B4989" s="116"/>
      <c r="C4989" s="116"/>
      <c r="D4989" s="116"/>
    </row>
    <row r="4990" spans="1:4">
      <c r="A4990" s="116"/>
      <c r="B4990" s="116"/>
      <c r="C4990" s="116"/>
      <c r="D4990" s="116"/>
    </row>
    <row r="4991" spans="1:4">
      <c r="A4991" s="116"/>
      <c r="B4991" s="116"/>
      <c r="C4991" s="116"/>
      <c r="D4991" s="116"/>
    </row>
    <row r="4992" spans="1:4">
      <c r="A4992" s="116"/>
      <c r="B4992" s="116"/>
      <c r="C4992" s="116"/>
      <c r="D4992" s="116"/>
    </row>
    <row r="4993" spans="1:4">
      <c r="A4993" s="116"/>
      <c r="B4993" s="116"/>
      <c r="C4993" s="116"/>
      <c r="D4993" s="116"/>
    </row>
    <row r="4994" spans="1:4">
      <c r="A4994" s="116"/>
      <c r="B4994" s="116"/>
      <c r="C4994" s="116"/>
      <c r="D4994" s="116"/>
    </row>
    <row r="4995" spans="1:4">
      <c r="A4995" s="116"/>
      <c r="B4995" s="116"/>
      <c r="C4995" s="116"/>
      <c r="D4995" s="116"/>
    </row>
    <row r="4996" spans="1:4">
      <c r="A4996" s="116"/>
      <c r="B4996" s="116"/>
      <c r="C4996" s="116"/>
      <c r="D4996" s="116"/>
    </row>
    <row r="4997" spans="1:4">
      <c r="A4997" s="116"/>
      <c r="B4997" s="116"/>
      <c r="C4997" s="116"/>
      <c r="D4997" s="116"/>
    </row>
    <row r="4998" spans="1:4">
      <c r="A4998" s="116"/>
      <c r="B4998" s="116"/>
      <c r="C4998" s="116"/>
      <c r="D4998" s="116"/>
    </row>
    <row r="4999" spans="1:4">
      <c r="A4999" s="116"/>
      <c r="B4999" s="116"/>
      <c r="C4999" s="116"/>
      <c r="D4999" s="116"/>
    </row>
    <row r="5000" spans="1:4">
      <c r="A5000" s="116"/>
      <c r="B5000" s="116"/>
      <c r="C5000" s="116"/>
      <c r="D5000" s="116"/>
    </row>
    <row r="5001" spans="1:4">
      <c r="A5001" s="116"/>
      <c r="B5001" s="116"/>
      <c r="C5001" s="116"/>
      <c r="D5001" s="116"/>
    </row>
    <row r="5002" spans="1:4">
      <c r="A5002" s="116"/>
      <c r="B5002" s="116"/>
      <c r="C5002" s="116"/>
      <c r="D5002" s="116"/>
    </row>
    <row r="5003" spans="1:4">
      <c r="A5003" s="116"/>
      <c r="B5003" s="116"/>
      <c r="C5003" s="116"/>
      <c r="D5003" s="116"/>
    </row>
    <row r="5004" spans="1:4">
      <c r="A5004" s="116"/>
      <c r="B5004" s="116"/>
      <c r="C5004" s="116"/>
      <c r="D5004" s="116"/>
    </row>
    <row r="5005" spans="1:4">
      <c r="A5005" s="116"/>
      <c r="B5005" s="116"/>
      <c r="C5005" s="116"/>
      <c r="D5005" s="116"/>
    </row>
    <row r="5006" spans="1:4">
      <c r="A5006" s="116"/>
      <c r="B5006" s="116"/>
      <c r="C5006" s="116"/>
      <c r="D5006" s="116"/>
    </row>
    <row r="5007" spans="1:4">
      <c r="A5007" s="116"/>
      <c r="B5007" s="116"/>
      <c r="C5007" s="116"/>
      <c r="D5007" s="116"/>
    </row>
    <row r="5008" spans="1:4">
      <c r="A5008" s="116"/>
      <c r="B5008" s="116"/>
      <c r="C5008" s="116"/>
      <c r="D5008" s="116"/>
    </row>
    <row r="5009" spans="1:4">
      <c r="A5009" s="116"/>
      <c r="B5009" s="116"/>
      <c r="C5009" s="116"/>
      <c r="D5009" s="116"/>
    </row>
    <row r="5010" spans="1:4">
      <c r="A5010" s="116"/>
      <c r="B5010" s="116"/>
      <c r="C5010" s="116"/>
      <c r="D5010" s="116"/>
    </row>
    <row r="5011" spans="1:4">
      <c r="A5011" s="116"/>
      <c r="B5011" s="116"/>
      <c r="C5011" s="116"/>
      <c r="D5011" s="116"/>
    </row>
    <row r="5012" spans="1:4">
      <c r="A5012" s="116"/>
      <c r="B5012" s="116"/>
      <c r="C5012" s="116"/>
      <c r="D5012" s="116"/>
    </row>
    <row r="5013" spans="1:4">
      <c r="A5013" s="116"/>
      <c r="B5013" s="116"/>
      <c r="C5013" s="116"/>
      <c r="D5013" s="116"/>
    </row>
    <row r="5014" spans="1:4">
      <c r="A5014" s="116"/>
      <c r="B5014" s="116"/>
      <c r="C5014" s="116"/>
      <c r="D5014" s="116"/>
    </row>
    <row r="5015" spans="1:4">
      <c r="A5015" s="116"/>
      <c r="B5015" s="116"/>
      <c r="C5015" s="116"/>
      <c r="D5015" s="116"/>
    </row>
    <row r="5016" spans="1:4">
      <c r="A5016" s="116"/>
      <c r="B5016" s="116"/>
      <c r="C5016" s="116"/>
      <c r="D5016" s="116"/>
    </row>
    <row r="5017" spans="1:4">
      <c r="A5017" s="116"/>
      <c r="B5017" s="116"/>
      <c r="C5017" s="116"/>
      <c r="D5017" s="116"/>
    </row>
    <row r="5018" spans="1:4">
      <c r="A5018" s="116"/>
      <c r="B5018" s="116"/>
      <c r="C5018" s="116"/>
      <c r="D5018" s="116"/>
    </row>
    <row r="5019" spans="1:4">
      <c r="A5019" s="116"/>
      <c r="B5019" s="116"/>
      <c r="C5019" s="116"/>
      <c r="D5019" s="116"/>
    </row>
    <row r="5020" spans="1:4">
      <c r="A5020" s="116"/>
      <c r="B5020" s="116"/>
      <c r="C5020" s="116"/>
      <c r="D5020" s="116"/>
    </row>
    <row r="5021" spans="1:4">
      <c r="A5021" s="116"/>
      <c r="B5021" s="116"/>
      <c r="C5021" s="116"/>
      <c r="D5021" s="116"/>
    </row>
    <row r="5022" spans="1:4">
      <c r="A5022" s="116"/>
      <c r="B5022" s="116"/>
      <c r="C5022" s="116"/>
      <c r="D5022" s="116"/>
    </row>
    <row r="5023" spans="1:4">
      <c r="A5023" s="116"/>
      <c r="B5023" s="116"/>
      <c r="C5023" s="116"/>
      <c r="D5023" s="116"/>
    </row>
    <row r="5024" spans="1:4">
      <c r="A5024" s="116"/>
      <c r="B5024" s="116"/>
      <c r="C5024" s="116"/>
      <c r="D5024" s="116"/>
    </row>
    <row r="5025" spans="1:4">
      <c r="A5025" s="116"/>
      <c r="B5025" s="116"/>
      <c r="C5025" s="116"/>
      <c r="D5025" s="116"/>
    </row>
    <row r="5026" spans="1:4">
      <c r="A5026" s="116"/>
      <c r="B5026" s="116"/>
      <c r="C5026" s="116"/>
      <c r="D5026" s="116"/>
    </row>
    <row r="5027" spans="1:4">
      <c r="A5027" s="116"/>
      <c r="B5027" s="116"/>
      <c r="C5027" s="116"/>
      <c r="D5027" s="116"/>
    </row>
    <row r="5028" spans="1:4">
      <c r="A5028" s="116"/>
      <c r="B5028" s="116"/>
      <c r="C5028" s="116"/>
      <c r="D5028" s="116"/>
    </row>
    <row r="5029" spans="1:4">
      <c r="A5029" s="116"/>
      <c r="B5029" s="116"/>
      <c r="C5029" s="116"/>
      <c r="D5029" s="116"/>
    </row>
    <row r="5030" spans="1:4">
      <c r="A5030" s="116"/>
      <c r="B5030" s="116"/>
      <c r="C5030" s="116"/>
      <c r="D5030" s="116"/>
    </row>
    <row r="5031" spans="1:4">
      <c r="A5031" s="116"/>
      <c r="B5031" s="116"/>
      <c r="C5031" s="116"/>
      <c r="D5031" s="116"/>
    </row>
    <row r="5032" spans="1:4">
      <c r="A5032" s="116"/>
      <c r="B5032" s="116"/>
      <c r="C5032" s="116"/>
      <c r="D5032" s="116"/>
    </row>
    <row r="5033" spans="1:4">
      <c r="A5033" s="116"/>
      <c r="B5033" s="116"/>
      <c r="C5033" s="116"/>
      <c r="D5033" s="116"/>
    </row>
    <row r="5034" spans="1:4">
      <c r="A5034" s="116"/>
      <c r="B5034" s="116"/>
      <c r="C5034" s="116"/>
      <c r="D5034" s="116"/>
    </row>
    <row r="5035" spans="1:4">
      <c r="A5035" s="116"/>
      <c r="B5035" s="116"/>
      <c r="C5035" s="116"/>
      <c r="D5035" s="116"/>
    </row>
    <row r="5036" spans="1:4">
      <c r="A5036" s="116"/>
      <c r="B5036" s="116"/>
      <c r="C5036" s="116"/>
      <c r="D5036" s="116"/>
    </row>
    <row r="5037" spans="1:4">
      <c r="A5037" s="116"/>
      <c r="B5037" s="116"/>
      <c r="C5037" s="116"/>
      <c r="D5037" s="116"/>
    </row>
    <row r="5038" spans="1:4">
      <c r="A5038" s="116"/>
      <c r="B5038" s="116"/>
      <c r="C5038" s="116"/>
      <c r="D5038" s="116"/>
    </row>
    <row r="5039" spans="1:4">
      <c r="A5039" s="116"/>
      <c r="B5039" s="116"/>
      <c r="C5039" s="116"/>
      <c r="D5039" s="116"/>
    </row>
    <row r="5040" spans="1:4">
      <c r="A5040" s="116"/>
      <c r="B5040" s="116"/>
      <c r="C5040" s="116"/>
      <c r="D5040" s="116"/>
    </row>
    <row r="5041" spans="1:4">
      <c r="A5041" s="116"/>
      <c r="B5041" s="116"/>
      <c r="C5041" s="116"/>
      <c r="D5041" s="116"/>
    </row>
    <row r="5042" spans="1:4">
      <c r="A5042" s="116"/>
      <c r="B5042" s="116"/>
      <c r="C5042" s="116"/>
      <c r="D5042" s="116"/>
    </row>
    <row r="5043" spans="1:4">
      <c r="A5043" s="116"/>
      <c r="B5043" s="116"/>
      <c r="C5043" s="116"/>
      <c r="D5043" s="116"/>
    </row>
    <row r="5044" spans="1:4">
      <c r="A5044" s="116"/>
      <c r="B5044" s="116"/>
      <c r="C5044" s="116"/>
      <c r="D5044" s="116"/>
    </row>
    <row r="5045" spans="1:4">
      <c r="A5045" s="116"/>
      <c r="B5045" s="116"/>
      <c r="C5045" s="116"/>
      <c r="D5045" s="116"/>
    </row>
    <row r="5046" spans="1:4">
      <c r="A5046" s="116"/>
      <c r="B5046" s="116"/>
      <c r="C5046" s="116"/>
      <c r="D5046" s="116"/>
    </row>
    <row r="5047" spans="1:4">
      <c r="A5047" s="116"/>
      <c r="B5047" s="116"/>
      <c r="C5047" s="116"/>
      <c r="D5047" s="116"/>
    </row>
    <row r="5048" spans="1:4">
      <c r="A5048" s="116"/>
      <c r="B5048" s="116"/>
      <c r="C5048" s="116"/>
      <c r="D5048" s="116"/>
    </row>
    <row r="5049" spans="1:4">
      <c r="A5049" s="116"/>
      <c r="B5049" s="116"/>
      <c r="C5049" s="116"/>
      <c r="D5049" s="116"/>
    </row>
    <row r="5050" spans="1:4">
      <c r="A5050" s="116"/>
      <c r="B5050" s="116"/>
      <c r="C5050" s="116"/>
      <c r="D5050" s="116"/>
    </row>
    <row r="5051" spans="1:4">
      <c r="A5051" s="116"/>
      <c r="B5051" s="116"/>
      <c r="C5051" s="116"/>
      <c r="D5051" s="116"/>
    </row>
    <row r="5052" spans="1:4">
      <c r="A5052" s="116"/>
      <c r="B5052" s="116"/>
      <c r="C5052" s="116"/>
      <c r="D5052" s="116"/>
    </row>
    <row r="5053" spans="1:4">
      <c r="A5053" s="116"/>
      <c r="B5053" s="116"/>
      <c r="C5053" s="116"/>
      <c r="D5053" s="116"/>
    </row>
    <row r="5054" spans="1:4">
      <c r="A5054" s="116"/>
      <c r="B5054" s="116"/>
      <c r="C5054" s="116"/>
      <c r="D5054" s="116"/>
    </row>
    <row r="5055" spans="1:4">
      <c r="A5055" s="116"/>
      <c r="B5055" s="116"/>
      <c r="C5055" s="116"/>
      <c r="D5055" s="116"/>
    </row>
    <row r="5056" spans="1:4">
      <c r="A5056" s="116"/>
      <c r="B5056" s="116"/>
      <c r="C5056" s="116"/>
      <c r="D5056" s="116"/>
    </row>
    <row r="5057" spans="1:4">
      <c r="A5057" s="116"/>
      <c r="B5057" s="116"/>
      <c r="C5057" s="116"/>
      <c r="D5057" s="116"/>
    </row>
    <row r="5058" spans="1:4">
      <c r="A5058" s="116"/>
      <c r="B5058" s="116"/>
      <c r="C5058" s="116"/>
      <c r="D5058" s="116"/>
    </row>
    <row r="5059" spans="1:4">
      <c r="A5059" s="116"/>
      <c r="B5059" s="116"/>
      <c r="C5059" s="116"/>
      <c r="D5059" s="116"/>
    </row>
    <row r="5060" spans="1:4">
      <c r="A5060" s="116"/>
      <c r="B5060" s="116"/>
      <c r="C5060" s="116"/>
      <c r="D5060" s="116"/>
    </row>
    <row r="5061" spans="1:4">
      <c r="A5061" s="116"/>
      <c r="B5061" s="116"/>
      <c r="C5061" s="116"/>
      <c r="D5061" s="116"/>
    </row>
    <row r="5062" spans="1:4">
      <c r="A5062" s="116"/>
      <c r="B5062" s="116"/>
      <c r="C5062" s="116"/>
      <c r="D5062" s="116"/>
    </row>
    <row r="5063" spans="1:4">
      <c r="A5063" s="116"/>
      <c r="B5063" s="116"/>
      <c r="C5063" s="116"/>
      <c r="D5063" s="116"/>
    </row>
    <row r="5064" spans="1:4">
      <c r="A5064" s="116"/>
      <c r="B5064" s="116"/>
      <c r="C5064" s="116"/>
      <c r="D5064" s="116"/>
    </row>
    <row r="5065" spans="1:4">
      <c r="A5065" s="116"/>
      <c r="B5065" s="116"/>
      <c r="C5065" s="116"/>
      <c r="D5065" s="116"/>
    </row>
    <row r="5066" spans="1:4">
      <c r="A5066" s="116"/>
      <c r="B5066" s="116"/>
      <c r="C5066" s="116"/>
      <c r="D5066" s="116"/>
    </row>
    <row r="5067" spans="1:4">
      <c r="A5067" s="116"/>
      <c r="B5067" s="116"/>
      <c r="C5067" s="116"/>
      <c r="D5067" s="116"/>
    </row>
    <row r="5068" spans="1:4">
      <c r="A5068" s="116"/>
      <c r="B5068" s="116"/>
      <c r="C5068" s="116"/>
      <c r="D5068" s="116"/>
    </row>
    <row r="5069" spans="1:4">
      <c r="A5069" s="116"/>
      <c r="B5069" s="116"/>
      <c r="C5069" s="116"/>
      <c r="D5069" s="116"/>
    </row>
    <row r="5070" spans="1:4">
      <c r="A5070" s="116"/>
      <c r="B5070" s="116"/>
      <c r="C5070" s="116"/>
      <c r="D5070" s="116"/>
    </row>
    <row r="5071" spans="1:4">
      <c r="A5071" s="116"/>
      <c r="B5071" s="116"/>
      <c r="C5071" s="116"/>
      <c r="D5071" s="116"/>
    </row>
    <row r="5072" spans="1:4">
      <c r="A5072" s="116"/>
      <c r="B5072" s="116"/>
      <c r="C5072" s="116"/>
      <c r="D5072" s="116"/>
    </row>
    <row r="5073" spans="1:4">
      <c r="A5073" s="116"/>
      <c r="B5073" s="116"/>
      <c r="C5073" s="116"/>
      <c r="D5073" s="116"/>
    </row>
    <row r="5074" spans="1:4">
      <c r="A5074" s="116"/>
      <c r="B5074" s="116"/>
      <c r="C5074" s="116"/>
      <c r="D5074" s="116"/>
    </row>
    <row r="5075" spans="1:4">
      <c r="A5075" s="116"/>
      <c r="B5075" s="116"/>
      <c r="C5075" s="116"/>
      <c r="D5075" s="116"/>
    </row>
    <row r="5076" spans="1:4">
      <c r="A5076" s="116"/>
      <c r="B5076" s="116"/>
      <c r="C5076" s="116"/>
      <c r="D5076" s="116"/>
    </row>
    <row r="5077" spans="1:4">
      <c r="A5077" s="116"/>
      <c r="B5077" s="116"/>
      <c r="C5077" s="116"/>
      <c r="D5077" s="116"/>
    </row>
    <row r="5078" spans="1:4">
      <c r="A5078" s="116"/>
      <c r="B5078" s="116"/>
      <c r="C5078" s="116"/>
      <c r="D5078" s="116"/>
    </row>
    <row r="5079" spans="1:4">
      <c r="A5079" s="116"/>
      <c r="B5079" s="116"/>
      <c r="C5079" s="116"/>
      <c r="D5079" s="116"/>
    </row>
    <row r="5080" spans="1:4">
      <c r="A5080" s="116"/>
      <c r="B5080" s="116"/>
      <c r="C5080" s="116"/>
      <c r="D5080" s="116"/>
    </row>
    <row r="5081" spans="1:4">
      <c r="A5081" s="116"/>
      <c r="B5081" s="116"/>
      <c r="C5081" s="116"/>
      <c r="D5081" s="116"/>
    </row>
    <row r="5082" spans="1:4">
      <c r="A5082" s="116"/>
      <c r="B5082" s="116"/>
      <c r="C5082" s="116"/>
      <c r="D5082" s="116"/>
    </row>
    <row r="5083" spans="1:4">
      <c r="A5083" s="116"/>
      <c r="B5083" s="116"/>
      <c r="C5083" s="116"/>
      <c r="D5083" s="116"/>
    </row>
    <row r="5084" spans="1:4">
      <c r="A5084" s="116"/>
      <c r="B5084" s="116"/>
      <c r="C5084" s="116"/>
      <c r="D5084" s="116"/>
    </row>
    <row r="5085" spans="1:4">
      <c r="A5085" s="116"/>
      <c r="B5085" s="116"/>
      <c r="C5085" s="116"/>
      <c r="D5085" s="116"/>
    </row>
    <row r="5086" spans="1:4">
      <c r="A5086" s="116"/>
      <c r="B5086" s="116"/>
      <c r="C5086" s="116"/>
      <c r="D5086" s="116"/>
    </row>
    <row r="5087" spans="1:4">
      <c r="A5087" s="116"/>
      <c r="B5087" s="116"/>
      <c r="C5087" s="116"/>
      <c r="D5087" s="116"/>
    </row>
    <row r="5088" spans="1:4">
      <c r="A5088" s="116"/>
      <c r="B5088" s="116"/>
      <c r="C5088" s="116"/>
      <c r="D5088" s="116"/>
    </row>
    <row r="5089" spans="1:4">
      <c r="A5089" s="116"/>
      <c r="B5089" s="116"/>
      <c r="C5089" s="116"/>
      <c r="D5089" s="116"/>
    </row>
    <row r="5090" spans="1:4">
      <c r="A5090" s="116"/>
      <c r="B5090" s="116"/>
      <c r="C5090" s="116"/>
      <c r="D5090" s="116"/>
    </row>
    <row r="5091" spans="1:4">
      <c r="A5091" s="116"/>
      <c r="B5091" s="116"/>
      <c r="C5091" s="116"/>
      <c r="D5091" s="116"/>
    </row>
    <row r="5092" spans="1:4">
      <c r="A5092" s="116"/>
      <c r="B5092" s="116"/>
      <c r="C5092" s="116"/>
      <c r="D5092" s="116"/>
    </row>
    <row r="5093" spans="1:4">
      <c r="A5093" s="116"/>
      <c r="B5093" s="116"/>
      <c r="C5093" s="116"/>
      <c r="D5093" s="116"/>
    </row>
    <row r="5094" spans="1:4">
      <c r="A5094" s="116"/>
      <c r="B5094" s="116"/>
      <c r="C5094" s="116"/>
      <c r="D5094" s="116"/>
    </row>
    <row r="5095" spans="1:4">
      <c r="A5095" s="116"/>
      <c r="B5095" s="116"/>
      <c r="C5095" s="116"/>
      <c r="D5095" s="116"/>
    </row>
    <row r="5096" spans="1:4">
      <c r="A5096" s="116"/>
      <c r="B5096" s="116"/>
      <c r="C5096" s="116"/>
      <c r="D5096" s="116"/>
    </row>
    <row r="5097" spans="1:4">
      <c r="A5097" s="116"/>
      <c r="B5097" s="116"/>
      <c r="C5097" s="116"/>
      <c r="D5097" s="116"/>
    </row>
    <row r="5098" spans="1:4">
      <c r="A5098" s="116"/>
      <c r="B5098" s="116"/>
      <c r="C5098" s="116"/>
      <c r="D5098" s="116"/>
    </row>
    <row r="5099" spans="1:4">
      <c r="A5099" s="116"/>
      <c r="B5099" s="116"/>
      <c r="C5099" s="116"/>
      <c r="D5099" s="116"/>
    </row>
    <row r="5100" spans="1:4">
      <c r="A5100" s="116"/>
      <c r="B5100" s="116"/>
      <c r="C5100" s="116"/>
      <c r="D5100" s="116"/>
    </row>
    <row r="5101" spans="1:4">
      <c r="A5101" s="116"/>
      <c r="B5101" s="116"/>
      <c r="C5101" s="116"/>
      <c r="D5101" s="116"/>
    </row>
    <row r="5102" spans="1:4">
      <c r="A5102" s="116"/>
      <c r="B5102" s="116"/>
      <c r="C5102" s="116"/>
      <c r="D5102" s="116"/>
    </row>
    <row r="5103" spans="1:4">
      <c r="A5103" s="116"/>
      <c r="B5103" s="116"/>
      <c r="C5103" s="116"/>
      <c r="D5103" s="116"/>
    </row>
    <row r="5104" spans="1:4">
      <c r="A5104" s="116"/>
      <c r="B5104" s="116"/>
      <c r="C5104" s="116"/>
      <c r="D5104" s="116"/>
    </row>
    <row r="5105" spans="1:4">
      <c r="A5105" s="116"/>
      <c r="B5105" s="116"/>
      <c r="C5105" s="116"/>
      <c r="D5105" s="116"/>
    </row>
    <row r="5106" spans="1:4">
      <c r="A5106" s="116"/>
      <c r="B5106" s="116"/>
      <c r="C5106" s="116"/>
      <c r="D5106" s="116"/>
    </row>
    <row r="5107" spans="1:4">
      <c r="A5107" s="116"/>
      <c r="B5107" s="116"/>
      <c r="C5107" s="116"/>
      <c r="D5107" s="116"/>
    </row>
    <row r="5108" spans="1:4">
      <c r="A5108" s="116"/>
      <c r="B5108" s="116"/>
      <c r="C5108" s="116"/>
      <c r="D5108" s="116"/>
    </row>
    <row r="5109" spans="1:4">
      <c r="A5109" s="116"/>
      <c r="B5109" s="116"/>
      <c r="C5109" s="116"/>
      <c r="D5109" s="116"/>
    </row>
    <row r="5110" spans="1:4">
      <c r="A5110" s="116"/>
      <c r="B5110" s="116"/>
      <c r="C5110" s="116"/>
      <c r="D5110" s="116"/>
    </row>
    <row r="5111" spans="1:4">
      <c r="A5111" s="116"/>
      <c r="B5111" s="116"/>
      <c r="C5111" s="116"/>
      <c r="D5111" s="116"/>
    </row>
    <row r="5112" spans="1:4">
      <c r="A5112" s="116"/>
      <c r="B5112" s="116"/>
      <c r="C5112" s="116"/>
      <c r="D5112" s="116"/>
    </row>
    <row r="5113" spans="1:4">
      <c r="A5113" s="116"/>
      <c r="B5113" s="116"/>
      <c r="C5113" s="116"/>
      <c r="D5113" s="116"/>
    </row>
    <row r="5114" spans="1:4">
      <c r="A5114" s="116"/>
      <c r="B5114" s="116"/>
      <c r="C5114" s="116"/>
      <c r="D5114" s="116"/>
    </row>
    <row r="5115" spans="1:4">
      <c r="A5115" s="116"/>
      <c r="B5115" s="116"/>
      <c r="C5115" s="116"/>
      <c r="D5115" s="116"/>
    </row>
    <row r="5116" spans="1:4">
      <c r="A5116" s="116"/>
      <c r="B5116" s="116"/>
      <c r="C5116" s="116"/>
      <c r="D5116" s="116"/>
    </row>
    <row r="5117" spans="1:4">
      <c r="A5117" s="116"/>
      <c r="B5117" s="116"/>
      <c r="C5117" s="116"/>
      <c r="D5117" s="116"/>
    </row>
    <row r="5118" spans="1:4">
      <c r="A5118" s="116"/>
      <c r="B5118" s="116"/>
      <c r="C5118" s="116"/>
      <c r="D5118" s="116"/>
    </row>
    <row r="5119" spans="1:4">
      <c r="A5119" s="116"/>
      <c r="B5119" s="116"/>
      <c r="C5119" s="116"/>
      <c r="D5119" s="116"/>
    </row>
    <row r="5120" spans="1:4">
      <c r="A5120" s="116"/>
      <c r="B5120" s="116"/>
      <c r="C5120" s="116"/>
      <c r="D5120" s="116"/>
    </row>
    <row r="5121" spans="1:4">
      <c r="A5121" s="116"/>
      <c r="B5121" s="116"/>
      <c r="C5121" s="116"/>
      <c r="D5121" s="116"/>
    </row>
    <row r="5122" spans="1:4">
      <c r="A5122" s="116"/>
      <c r="B5122" s="116"/>
      <c r="C5122" s="116"/>
      <c r="D5122" s="116"/>
    </row>
    <row r="5123" spans="1:4">
      <c r="A5123" s="116"/>
      <c r="B5123" s="116"/>
      <c r="C5123" s="116"/>
      <c r="D5123" s="116"/>
    </row>
    <row r="5124" spans="1:4">
      <c r="A5124" s="116"/>
      <c r="B5124" s="116"/>
      <c r="C5124" s="116"/>
      <c r="D5124" s="116"/>
    </row>
    <row r="5125" spans="1:4">
      <c r="A5125" s="116"/>
      <c r="B5125" s="116"/>
      <c r="C5125" s="116"/>
      <c r="D5125" s="116"/>
    </row>
    <row r="5126" spans="1:4">
      <c r="A5126" s="116"/>
      <c r="B5126" s="116"/>
      <c r="C5126" s="116"/>
      <c r="D5126" s="116"/>
    </row>
    <row r="5127" spans="1:4">
      <c r="A5127" s="116"/>
      <c r="B5127" s="116"/>
      <c r="C5127" s="116"/>
      <c r="D5127" s="116"/>
    </row>
    <row r="5128" spans="1:4">
      <c r="A5128" s="116"/>
      <c r="B5128" s="116"/>
      <c r="C5128" s="116"/>
      <c r="D5128" s="116"/>
    </row>
    <row r="5129" spans="1:4">
      <c r="A5129" s="116"/>
      <c r="B5129" s="116"/>
      <c r="C5129" s="116"/>
      <c r="D5129" s="116"/>
    </row>
    <row r="5130" spans="1:4">
      <c r="A5130" s="116"/>
      <c r="B5130" s="116"/>
      <c r="C5130" s="116"/>
      <c r="D5130" s="116"/>
    </row>
    <row r="5131" spans="1:4">
      <c r="A5131" s="116"/>
      <c r="B5131" s="116"/>
      <c r="C5131" s="116"/>
      <c r="D5131" s="116"/>
    </row>
    <row r="5132" spans="1:4">
      <c r="A5132" s="116"/>
      <c r="B5132" s="116"/>
      <c r="C5132" s="116"/>
      <c r="D5132" s="116"/>
    </row>
    <row r="5133" spans="1:4">
      <c r="A5133" s="116"/>
      <c r="B5133" s="116"/>
      <c r="C5133" s="116"/>
      <c r="D5133" s="116"/>
    </row>
    <row r="5134" spans="1:4">
      <c r="A5134" s="116"/>
      <c r="B5134" s="116"/>
      <c r="C5134" s="116"/>
      <c r="D5134" s="116"/>
    </row>
    <row r="5135" spans="1:4">
      <c r="A5135" s="116"/>
      <c r="B5135" s="116"/>
      <c r="C5135" s="116"/>
      <c r="D5135" s="116"/>
    </row>
    <row r="5136" spans="1:4">
      <c r="A5136" s="116"/>
      <c r="B5136" s="116"/>
      <c r="C5136" s="116"/>
      <c r="D5136" s="116"/>
    </row>
    <row r="5137" spans="1:4">
      <c r="A5137" s="116"/>
      <c r="B5137" s="116"/>
      <c r="C5137" s="116"/>
      <c r="D5137" s="116"/>
    </row>
    <row r="5138" spans="1:4">
      <c r="A5138" s="116"/>
      <c r="B5138" s="116"/>
      <c r="C5138" s="116"/>
      <c r="D5138" s="116"/>
    </row>
    <row r="5139" spans="1:4">
      <c r="A5139" s="116"/>
      <c r="B5139" s="116"/>
      <c r="C5139" s="116"/>
      <c r="D5139" s="116"/>
    </row>
    <row r="5140" spans="1:4">
      <c r="A5140" s="116"/>
      <c r="B5140" s="116"/>
      <c r="C5140" s="116"/>
      <c r="D5140" s="116"/>
    </row>
    <row r="5141" spans="1:4">
      <c r="A5141" s="116"/>
      <c r="B5141" s="116"/>
      <c r="C5141" s="116"/>
      <c r="D5141" s="116"/>
    </row>
    <row r="5142" spans="1:4">
      <c r="A5142" s="116"/>
      <c r="B5142" s="116"/>
      <c r="C5142" s="116"/>
      <c r="D5142" s="116"/>
    </row>
    <row r="5143" spans="1:4">
      <c r="A5143" s="116"/>
      <c r="B5143" s="116"/>
      <c r="C5143" s="116"/>
      <c r="D5143" s="116"/>
    </row>
    <row r="5144" spans="1:4">
      <c r="A5144" s="116"/>
      <c r="B5144" s="116"/>
      <c r="C5144" s="116"/>
      <c r="D5144" s="116"/>
    </row>
    <row r="5145" spans="1:4">
      <c r="A5145" s="116"/>
      <c r="B5145" s="116"/>
      <c r="C5145" s="116"/>
      <c r="D5145" s="116"/>
    </row>
    <row r="5146" spans="1:4">
      <c r="A5146" s="116"/>
      <c r="B5146" s="116"/>
      <c r="C5146" s="116"/>
      <c r="D5146" s="116"/>
    </row>
    <row r="5147" spans="1:4">
      <c r="A5147" s="116"/>
      <c r="B5147" s="116"/>
      <c r="C5147" s="116"/>
      <c r="D5147" s="116"/>
    </row>
    <row r="5148" spans="1:4">
      <c r="A5148" s="116"/>
      <c r="B5148" s="116"/>
      <c r="C5148" s="116"/>
      <c r="D5148" s="116"/>
    </row>
    <row r="5149" spans="1:4">
      <c r="A5149" s="116"/>
      <c r="B5149" s="116"/>
      <c r="C5149" s="116"/>
      <c r="D5149" s="116"/>
    </row>
    <row r="5150" spans="1:4">
      <c r="A5150" s="116"/>
      <c r="B5150" s="116"/>
      <c r="C5150" s="116"/>
      <c r="D5150" s="116"/>
    </row>
    <row r="5151" spans="1:4">
      <c r="A5151" s="116"/>
      <c r="B5151" s="116"/>
      <c r="C5151" s="116"/>
      <c r="D5151" s="116"/>
    </row>
    <row r="5152" spans="1:4">
      <c r="A5152" s="116"/>
      <c r="B5152" s="116"/>
      <c r="C5152" s="116"/>
      <c r="D5152" s="116"/>
    </row>
    <row r="5153" spans="1:4">
      <c r="A5153" s="116"/>
      <c r="B5153" s="116"/>
      <c r="C5153" s="116"/>
      <c r="D5153" s="116"/>
    </row>
    <row r="5154" spans="1:4">
      <c r="A5154" s="116"/>
      <c r="B5154" s="116"/>
      <c r="C5154" s="116"/>
      <c r="D5154" s="116"/>
    </row>
    <row r="5155" spans="1:4">
      <c r="A5155" s="116"/>
      <c r="B5155" s="116"/>
      <c r="C5155" s="116"/>
      <c r="D5155" s="116"/>
    </row>
    <row r="5156" spans="1:4">
      <c r="A5156" s="116"/>
      <c r="B5156" s="116"/>
      <c r="C5156" s="116"/>
      <c r="D5156" s="116"/>
    </row>
    <row r="5157" spans="1:4">
      <c r="A5157" s="116"/>
      <c r="B5157" s="116"/>
      <c r="C5157" s="116"/>
      <c r="D5157" s="116"/>
    </row>
    <row r="5158" spans="1:4">
      <c r="A5158" s="116"/>
      <c r="B5158" s="116"/>
      <c r="C5158" s="116"/>
      <c r="D5158" s="116"/>
    </row>
    <row r="5159" spans="1:4">
      <c r="A5159" s="116"/>
      <c r="B5159" s="116"/>
      <c r="C5159" s="116"/>
      <c r="D5159" s="116"/>
    </row>
    <row r="5160" spans="1:4">
      <c r="A5160" s="116"/>
      <c r="B5160" s="116"/>
      <c r="C5160" s="116"/>
      <c r="D5160" s="116"/>
    </row>
    <row r="5161" spans="1:4">
      <c r="A5161" s="116"/>
      <c r="B5161" s="116"/>
      <c r="C5161" s="116"/>
      <c r="D5161" s="116"/>
    </row>
    <row r="5162" spans="1:4">
      <c r="A5162" s="116"/>
      <c r="B5162" s="116"/>
      <c r="C5162" s="116"/>
      <c r="D5162" s="116"/>
    </row>
    <row r="5163" spans="1:4">
      <c r="A5163" s="116"/>
      <c r="B5163" s="116"/>
      <c r="C5163" s="116"/>
      <c r="D5163" s="116"/>
    </row>
    <row r="5164" spans="1:4">
      <c r="A5164" s="116"/>
      <c r="B5164" s="116"/>
      <c r="C5164" s="116"/>
      <c r="D5164" s="116"/>
    </row>
    <row r="5165" spans="1:4">
      <c r="A5165" s="116"/>
      <c r="B5165" s="116"/>
      <c r="C5165" s="116"/>
      <c r="D5165" s="116"/>
    </row>
    <row r="5166" spans="1:4">
      <c r="A5166" s="116"/>
      <c r="B5166" s="116"/>
      <c r="C5166" s="116"/>
      <c r="D5166" s="116"/>
    </row>
    <row r="5167" spans="1:4">
      <c r="A5167" s="116"/>
      <c r="B5167" s="116"/>
      <c r="C5167" s="116"/>
      <c r="D5167" s="116"/>
    </row>
    <row r="5168" spans="1:4">
      <c r="A5168" s="116"/>
      <c r="B5168" s="116"/>
      <c r="C5168" s="116"/>
      <c r="D5168" s="116"/>
    </row>
    <row r="5169" spans="1:4">
      <c r="A5169" s="116"/>
      <c r="B5169" s="116"/>
      <c r="C5169" s="116"/>
      <c r="D5169" s="116"/>
    </row>
    <row r="5170" spans="1:4">
      <c r="A5170" s="116"/>
      <c r="B5170" s="116"/>
      <c r="C5170" s="116"/>
      <c r="D5170" s="116"/>
    </row>
    <row r="5171" spans="1:4">
      <c r="A5171" s="116"/>
      <c r="B5171" s="116"/>
      <c r="C5171" s="116"/>
      <c r="D5171" s="116"/>
    </row>
    <row r="5172" spans="1:4">
      <c r="A5172" s="116"/>
      <c r="B5172" s="116"/>
      <c r="C5172" s="116"/>
      <c r="D5172" s="116"/>
    </row>
    <row r="5173" spans="1:4">
      <c r="A5173" s="116"/>
      <c r="B5173" s="116"/>
      <c r="C5173" s="116"/>
      <c r="D5173" s="116"/>
    </row>
    <row r="5174" spans="1:4">
      <c r="A5174" s="116"/>
      <c r="B5174" s="116"/>
      <c r="C5174" s="116"/>
      <c r="D5174" s="116"/>
    </row>
    <row r="5175" spans="1:4">
      <c r="A5175" s="116"/>
      <c r="B5175" s="116"/>
      <c r="C5175" s="116"/>
      <c r="D5175" s="116"/>
    </row>
    <row r="5176" spans="1:4">
      <c r="A5176" s="116"/>
      <c r="B5176" s="116"/>
      <c r="C5176" s="116"/>
      <c r="D5176" s="116"/>
    </row>
    <row r="5177" spans="1:4">
      <c r="A5177" s="116"/>
      <c r="B5177" s="116"/>
      <c r="C5177" s="116"/>
      <c r="D5177" s="116"/>
    </row>
    <row r="5178" spans="1:4">
      <c r="A5178" s="116"/>
      <c r="B5178" s="116"/>
      <c r="C5178" s="116"/>
      <c r="D5178" s="116"/>
    </row>
    <row r="5179" spans="1:4">
      <c r="A5179" s="116"/>
      <c r="B5179" s="116"/>
      <c r="C5179" s="116"/>
      <c r="D5179" s="116"/>
    </row>
    <row r="5180" spans="1:4">
      <c r="A5180" s="116"/>
      <c r="B5180" s="116"/>
      <c r="C5180" s="116"/>
      <c r="D5180" s="116"/>
    </row>
    <row r="5181" spans="1:4">
      <c r="A5181" s="116"/>
      <c r="B5181" s="116"/>
      <c r="C5181" s="116"/>
      <c r="D5181" s="116"/>
    </row>
    <row r="5182" spans="1:4">
      <c r="A5182" s="116"/>
      <c r="B5182" s="116"/>
      <c r="C5182" s="116"/>
      <c r="D5182" s="116"/>
    </row>
    <row r="5183" spans="1:4">
      <c r="A5183" s="116"/>
      <c r="B5183" s="116"/>
      <c r="C5183" s="116"/>
      <c r="D5183" s="116"/>
    </row>
    <row r="5184" spans="1:4">
      <c r="A5184" s="116"/>
      <c r="B5184" s="116"/>
      <c r="C5184" s="116"/>
      <c r="D5184" s="116"/>
    </row>
    <row r="5185" spans="1:4">
      <c r="A5185" s="116"/>
      <c r="B5185" s="116"/>
      <c r="C5185" s="116"/>
      <c r="D5185" s="116"/>
    </row>
    <row r="5186" spans="1:4">
      <c r="A5186" s="116"/>
      <c r="B5186" s="116"/>
      <c r="C5186" s="116"/>
      <c r="D5186" s="116"/>
    </row>
    <row r="5187" spans="1:4">
      <c r="A5187" s="116"/>
      <c r="B5187" s="116"/>
      <c r="C5187" s="116"/>
      <c r="D5187" s="116"/>
    </row>
    <row r="5188" spans="1:4">
      <c r="A5188" s="116"/>
      <c r="B5188" s="116"/>
      <c r="C5188" s="116"/>
      <c r="D5188" s="116"/>
    </row>
    <row r="5189" spans="1:4">
      <c r="A5189" s="116"/>
      <c r="B5189" s="116"/>
      <c r="C5189" s="116"/>
      <c r="D5189" s="116"/>
    </row>
    <row r="5190" spans="1:4">
      <c r="A5190" s="116"/>
      <c r="B5190" s="116"/>
      <c r="C5190" s="116"/>
      <c r="D5190" s="116"/>
    </row>
    <row r="5191" spans="1:4">
      <c r="A5191" s="116"/>
      <c r="B5191" s="116"/>
      <c r="C5191" s="116"/>
      <c r="D5191" s="116"/>
    </row>
    <row r="5192" spans="1:4">
      <c r="A5192" s="116"/>
      <c r="B5192" s="116"/>
      <c r="C5192" s="116"/>
      <c r="D5192" s="116"/>
    </row>
    <row r="5193" spans="1:4">
      <c r="A5193" s="116"/>
      <c r="B5193" s="116"/>
      <c r="C5193" s="116"/>
      <c r="D5193" s="116"/>
    </row>
    <row r="5194" spans="1:4">
      <c r="A5194" s="116"/>
      <c r="B5194" s="116"/>
      <c r="C5194" s="116"/>
      <c r="D5194" s="116"/>
    </row>
    <row r="5195" spans="1:4">
      <c r="A5195" s="116"/>
      <c r="B5195" s="116"/>
      <c r="C5195" s="116"/>
      <c r="D5195" s="116"/>
    </row>
    <row r="5196" spans="1:4">
      <c r="A5196" s="116"/>
      <c r="B5196" s="116"/>
      <c r="C5196" s="116"/>
      <c r="D5196" s="116"/>
    </row>
    <row r="5197" spans="1:4">
      <c r="A5197" s="116"/>
      <c r="B5197" s="116"/>
      <c r="C5197" s="116"/>
      <c r="D5197" s="116"/>
    </row>
    <row r="5198" spans="1:4">
      <c r="A5198" s="116"/>
      <c r="B5198" s="116"/>
      <c r="C5198" s="116"/>
      <c r="D5198" s="116"/>
    </row>
    <row r="5199" spans="1:4">
      <c r="A5199" s="116"/>
      <c r="B5199" s="116"/>
      <c r="C5199" s="116"/>
      <c r="D5199" s="116"/>
    </row>
    <row r="5200" spans="1:4">
      <c r="A5200" s="116"/>
      <c r="B5200" s="116"/>
      <c r="C5200" s="116"/>
      <c r="D5200" s="116"/>
    </row>
    <row r="5201" spans="1:4">
      <c r="A5201" s="116"/>
      <c r="B5201" s="116"/>
      <c r="C5201" s="116"/>
      <c r="D5201" s="116"/>
    </row>
    <row r="5202" spans="1:4">
      <c r="A5202" s="116"/>
      <c r="B5202" s="116"/>
      <c r="C5202" s="116"/>
      <c r="D5202" s="116"/>
    </row>
    <row r="5203" spans="1:4">
      <c r="A5203" s="116"/>
      <c r="B5203" s="116"/>
      <c r="C5203" s="116"/>
      <c r="D5203" s="116"/>
    </row>
    <row r="5204" spans="1:4">
      <c r="A5204" s="116"/>
      <c r="B5204" s="116"/>
      <c r="C5204" s="116"/>
      <c r="D5204" s="116"/>
    </row>
    <row r="5205" spans="1:4">
      <c r="A5205" s="116"/>
      <c r="B5205" s="116"/>
      <c r="C5205" s="116"/>
      <c r="D5205" s="116"/>
    </row>
    <row r="5206" spans="1:4">
      <c r="A5206" s="116"/>
      <c r="B5206" s="116"/>
      <c r="C5206" s="116"/>
      <c r="D5206" s="116"/>
    </row>
    <row r="5207" spans="1:4">
      <c r="A5207" s="116"/>
      <c r="B5207" s="116"/>
      <c r="C5207" s="116"/>
      <c r="D5207" s="116"/>
    </row>
    <row r="5208" spans="1:4">
      <c r="A5208" s="116"/>
      <c r="B5208" s="116"/>
      <c r="C5208" s="116"/>
      <c r="D5208" s="116"/>
    </row>
    <row r="5209" spans="1:4">
      <c r="A5209" s="116"/>
      <c r="B5209" s="116"/>
      <c r="C5209" s="116"/>
      <c r="D5209" s="116"/>
    </row>
    <row r="5210" spans="1:4">
      <c r="A5210" s="116"/>
      <c r="B5210" s="116"/>
      <c r="C5210" s="116"/>
      <c r="D5210" s="116"/>
    </row>
    <row r="5211" spans="1:4">
      <c r="A5211" s="116"/>
      <c r="B5211" s="116"/>
      <c r="C5211" s="116"/>
      <c r="D5211" s="116"/>
    </row>
    <row r="5212" spans="1:4">
      <c r="A5212" s="116"/>
      <c r="B5212" s="116"/>
      <c r="C5212" s="116"/>
      <c r="D5212" s="116"/>
    </row>
    <row r="5213" spans="1:4">
      <c r="A5213" s="116"/>
      <c r="B5213" s="116"/>
      <c r="C5213" s="116"/>
      <c r="D5213" s="116"/>
    </row>
    <row r="5214" spans="1:4">
      <c r="A5214" s="116"/>
      <c r="B5214" s="116"/>
      <c r="C5214" s="116"/>
      <c r="D5214" s="116"/>
    </row>
    <row r="5215" spans="1:4">
      <c r="A5215" s="116"/>
      <c r="B5215" s="116"/>
      <c r="C5215" s="116"/>
      <c r="D5215" s="116"/>
    </row>
    <row r="5216" spans="1:4">
      <c r="A5216" s="116"/>
      <c r="B5216" s="116"/>
      <c r="C5216" s="116"/>
      <c r="D5216" s="116"/>
    </row>
    <row r="5217" spans="1:4">
      <c r="A5217" s="116"/>
      <c r="B5217" s="116"/>
      <c r="C5217" s="116"/>
      <c r="D5217" s="116"/>
    </row>
    <row r="5218" spans="1:4">
      <c r="A5218" s="116"/>
      <c r="B5218" s="116"/>
      <c r="C5218" s="116"/>
      <c r="D5218" s="116"/>
    </row>
    <row r="5219" spans="1:4">
      <c r="A5219" s="116"/>
      <c r="B5219" s="116"/>
      <c r="C5219" s="116"/>
      <c r="D5219" s="116"/>
    </row>
    <row r="5220" spans="1:4">
      <c r="A5220" s="116"/>
      <c r="B5220" s="116"/>
      <c r="C5220" s="116"/>
      <c r="D5220" s="116"/>
    </row>
    <row r="5221" spans="1:4">
      <c r="A5221" s="116"/>
      <c r="B5221" s="116"/>
      <c r="C5221" s="116"/>
      <c r="D5221" s="116"/>
    </row>
    <row r="5222" spans="1:4">
      <c r="A5222" s="116"/>
      <c r="B5222" s="116"/>
      <c r="C5222" s="116"/>
      <c r="D5222" s="116"/>
    </row>
    <row r="5223" spans="1:4">
      <c r="A5223" s="116"/>
      <c r="B5223" s="116"/>
      <c r="C5223" s="116"/>
      <c r="D5223" s="116"/>
    </row>
    <row r="5224" spans="1:4">
      <c r="A5224" s="116"/>
      <c r="B5224" s="116"/>
      <c r="C5224" s="116"/>
      <c r="D5224" s="116"/>
    </row>
    <row r="5225" spans="1:4">
      <c r="A5225" s="116"/>
      <c r="B5225" s="116"/>
      <c r="C5225" s="116"/>
      <c r="D5225" s="116"/>
    </row>
    <row r="5226" spans="1:4">
      <c r="A5226" s="116"/>
      <c r="B5226" s="116"/>
      <c r="C5226" s="116"/>
      <c r="D5226" s="116"/>
    </row>
    <row r="5227" spans="1:4">
      <c r="A5227" s="116"/>
      <c r="B5227" s="116"/>
      <c r="C5227" s="116"/>
      <c r="D5227" s="116"/>
    </row>
    <row r="5228" spans="1:4">
      <c r="A5228" s="116"/>
      <c r="B5228" s="116"/>
      <c r="C5228" s="116"/>
      <c r="D5228" s="116"/>
    </row>
    <row r="5229" spans="1:4">
      <c r="A5229" s="116"/>
      <c r="B5229" s="116"/>
      <c r="C5229" s="116"/>
      <c r="D5229" s="116"/>
    </row>
    <row r="5230" spans="1:4">
      <c r="A5230" s="116"/>
      <c r="B5230" s="116"/>
      <c r="C5230" s="116"/>
      <c r="D5230" s="116"/>
    </row>
    <row r="5231" spans="1:4">
      <c r="A5231" s="116"/>
      <c r="B5231" s="116"/>
      <c r="C5231" s="116"/>
      <c r="D5231" s="116"/>
    </row>
    <row r="5232" spans="1:4">
      <c r="A5232" s="116"/>
      <c r="B5232" s="116"/>
      <c r="C5232" s="116"/>
      <c r="D5232" s="116"/>
    </row>
    <row r="5233" spans="1:4">
      <c r="A5233" s="116"/>
      <c r="B5233" s="116"/>
      <c r="C5233" s="116"/>
      <c r="D5233" s="116"/>
    </row>
    <row r="5234" spans="1:4">
      <c r="A5234" s="116"/>
      <c r="B5234" s="116"/>
      <c r="C5234" s="116"/>
      <c r="D5234" s="116"/>
    </row>
    <row r="5235" spans="1:4">
      <c r="A5235" s="116"/>
      <c r="B5235" s="116"/>
      <c r="C5235" s="116"/>
      <c r="D5235" s="116"/>
    </row>
    <row r="5236" spans="1:4">
      <c r="A5236" s="116"/>
      <c r="B5236" s="116"/>
      <c r="C5236" s="116"/>
      <c r="D5236" s="116"/>
    </row>
    <row r="5237" spans="1:4">
      <c r="A5237" s="116"/>
      <c r="B5237" s="116"/>
      <c r="C5237" s="116"/>
      <c r="D5237" s="116"/>
    </row>
    <row r="5238" spans="1:4">
      <c r="A5238" s="116"/>
      <c r="B5238" s="116"/>
      <c r="C5238" s="116"/>
      <c r="D5238" s="116"/>
    </row>
    <row r="5239" spans="1:4">
      <c r="A5239" s="116"/>
      <c r="B5239" s="116"/>
      <c r="C5239" s="116"/>
      <c r="D5239" s="116"/>
    </row>
    <row r="5240" spans="1:4">
      <c r="A5240" s="116"/>
      <c r="B5240" s="116"/>
      <c r="C5240" s="116"/>
      <c r="D5240" s="116"/>
    </row>
    <row r="5241" spans="1:4">
      <c r="A5241" s="116"/>
      <c r="B5241" s="116"/>
      <c r="C5241" s="116"/>
      <c r="D5241" s="116"/>
    </row>
    <row r="5242" spans="1:4">
      <c r="A5242" s="116"/>
      <c r="B5242" s="116"/>
      <c r="C5242" s="116"/>
      <c r="D5242" s="116"/>
    </row>
    <row r="5243" spans="1:4">
      <c r="A5243" s="116"/>
      <c r="B5243" s="116"/>
      <c r="C5243" s="116"/>
      <c r="D5243" s="116"/>
    </row>
    <row r="5244" spans="1:4">
      <c r="A5244" s="116"/>
      <c r="B5244" s="116"/>
      <c r="C5244" s="116"/>
      <c r="D5244" s="116"/>
    </row>
    <row r="5245" spans="1:4">
      <c r="A5245" s="116"/>
      <c r="B5245" s="116"/>
      <c r="C5245" s="116"/>
      <c r="D5245" s="116"/>
    </row>
    <row r="5246" spans="1:4">
      <c r="A5246" s="116"/>
      <c r="B5246" s="116"/>
      <c r="C5246" s="116"/>
      <c r="D5246" s="116"/>
    </row>
    <row r="5247" spans="1:4">
      <c r="A5247" s="116"/>
      <c r="B5247" s="116"/>
      <c r="C5247" s="116"/>
      <c r="D5247" s="116"/>
    </row>
    <row r="5248" spans="1:4">
      <c r="A5248" s="116"/>
      <c r="B5248" s="116"/>
      <c r="C5248" s="116"/>
      <c r="D5248" s="116"/>
    </row>
    <row r="5249" spans="1:4">
      <c r="A5249" s="116"/>
      <c r="B5249" s="116"/>
      <c r="C5249" s="116"/>
      <c r="D5249" s="116"/>
    </row>
    <row r="5250" spans="1:4">
      <c r="A5250" s="116"/>
      <c r="B5250" s="116"/>
      <c r="C5250" s="116"/>
      <c r="D5250" s="116"/>
    </row>
    <row r="5251" spans="1:4">
      <c r="A5251" s="116"/>
      <c r="B5251" s="116"/>
      <c r="C5251" s="116"/>
      <c r="D5251" s="116"/>
    </row>
    <row r="5252" spans="1:4">
      <c r="A5252" s="116"/>
      <c r="B5252" s="116"/>
      <c r="C5252" s="116"/>
      <c r="D5252" s="116"/>
    </row>
    <row r="5253" spans="1:4">
      <c r="A5253" s="116"/>
      <c r="B5253" s="116"/>
      <c r="C5253" s="116"/>
      <c r="D5253" s="116"/>
    </row>
    <row r="5254" spans="1:4">
      <c r="A5254" s="116"/>
      <c r="B5254" s="116"/>
      <c r="C5254" s="116"/>
      <c r="D5254" s="116"/>
    </row>
    <row r="5255" spans="1:4">
      <c r="A5255" s="116"/>
      <c r="B5255" s="116"/>
      <c r="C5255" s="116"/>
      <c r="D5255" s="116"/>
    </row>
    <row r="5256" spans="1:4">
      <c r="A5256" s="116"/>
      <c r="B5256" s="116"/>
      <c r="C5256" s="116"/>
      <c r="D5256" s="116"/>
    </row>
    <row r="5257" spans="1:4">
      <c r="A5257" s="116"/>
      <c r="B5257" s="116"/>
      <c r="C5257" s="116"/>
      <c r="D5257" s="116"/>
    </row>
    <row r="5258" spans="1:4">
      <c r="A5258" s="116"/>
      <c r="B5258" s="116"/>
      <c r="C5258" s="116"/>
      <c r="D5258" s="116"/>
    </row>
    <row r="5259" spans="1:4">
      <c r="A5259" s="116"/>
      <c r="B5259" s="116"/>
      <c r="C5259" s="116"/>
      <c r="D5259" s="116"/>
    </row>
    <row r="5260" spans="1:4">
      <c r="A5260" s="116"/>
      <c r="B5260" s="116"/>
      <c r="C5260" s="116"/>
      <c r="D5260" s="116"/>
    </row>
    <row r="5261" spans="1:4">
      <c r="A5261" s="116"/>
      <c r="B5261" s="116"/>
      <c r="C5261" s="116"/>
      <c r="D5261" s="116"/>
    </row>
    <row r="5262" spans="1:4">
      <c r="A5262" s="116"/>
      <c r="B5262" s="116"/>
      <c r="C5262" s="116"/>
      <c r="D5262" s="116"/>
    </row>
    <row r="5263" spans="1:4">
      <c r="A5263" s="116"/>
      <c r="B5263" s="116"/>
      <c r="C5263" s="116"/>
      <c r="D5263" s="116"/>
    </row>
    <row r="5264" spans="1:4">
      <c r="A5264" s="116"/>
      <c r="B5264" s="116"/>
      <c r="C5264" s="116"/>
      <c r="D5264" s="116"/>
    </row>
    <row r="5265" spans="1:4">
      <c r="A5265" s="116"/>
      <c r="B5265" s="116"/>
      <c r="C5265" s="116"/>
      <c r="D5265" s="116"/>
    </row>
    <row r="5266" spans="1:4">
      <c r="A5266" s="116"/>
      <c r="B5266" s="116"/>
      <c r="C5266" s="116"/>
      <c r="D5266" s="116"/>
    </row>
    <row r="5267" spans="1:4">
      <c r="A5267" s="116"/>
      <c r="B5267" s="116"/>
      <c r="C5267" s="116"/>
      <c r="D5267" s="116"/>
    </row>
    <row r="5268" spans="1:4">
      <c r="A5268" s="116"/>
      <c r="B5268" s="116"/>
      <c r="C5268" s="116"/>
      <c r="D5268" s="116"/>
    </row>
    <row r="5269" spans="1:4">
      <c r="A5269" s="116"/>
      <c r="B5269" s="116"/>
      <c r="C5269" s="116"/>
      <c r="D5269" s="116"/>
    </row>
    <row r="5270" spans="1:4">
      <c r="A5270" s="116"/>
      <c r="B5270" s="116"/>
      <c r="C5270" s="116"/>
      <c r="D5270" s="116"/>
    </row>
    <row r="5271" spans="1:4">
      <c r="A5271" s="116"/>
      <c r="B5271" s="116"/>
      <c r="C5271" s="116"/>
      <c r="D5271" s="116"/>
    </row>
    <row r="5272" spans="1:4">
      <c r="A5272" s="116"/>
      <c r="B5272" s="116"/>
      <c r="C5272" s="116"/>
      <c r="D5272" s="116"/>
    </row>
    <row r="5273" spans="1:4">
      <c r="A5273" s="116"/>
      <c r="B5273" s="116"/>
      <c r="C5273" s="116"/>
      <c r="D5273" s="116"/>
    </row>
    <row r="5274" spans="1:4">
      <c r="A5274" s="116"/>
      <c r="B5274" s="116"/>
      <c r="C5274" s="116"/>
      <c r="D5274" s="116"/>
    </row>
    <row r="5275" spans="1:4">
      <c r="A5275" s="116"/>
      <c r="B5275" s="116"/>
      <c r="C5275" s="116"/>
      <c r="D5275" s="116"/>
    </row>
    <row r="5276" spans="1:4">
      <c r="A5276" s="116"/>
      <c r="B5276" s="116"/>
      <c r="C5276" s="116"/>
      <c r="D5276" s="116"/>
    </row>
    <row r="5277" spans="1:4">
      <c r="A5277" s="116"/>
      <c r="B5277" s="116"/>
      <c r="C5277" s="116"/>
      <c r="D5277" s="116"/>
    </row>
    <row r="5278" spans="1:4">
      <c r="A5278" s="116"/>
      <c r="B5278" s="116"/>
      <c r="C5278" s="116"/>
      <c r="D5278" s="116"/>
    </row>
    <row r="5279" spans="1:4">
      <c r="A5279" s="116"/>
      <c r="B5279" s="116"/>
      <c r="C5279" s="116"/>
      <c r="D5279" s="116"/>
    </row>
    <row r="5280" spans="1:4">
      <c r="A5280" s="116"/>
      <c r="B5280" s="116"/>
      <c r="C5280" s="116"/>
      <c r="D5280" s="116"/>
    </row>
    <row r="5281" spans="1:4">
      <c r="A5281" s="116"/>
      <c r="B5281" s="116"/>
      <c r="C5281" s="116"/>
      <c r="D5281" s="116"/>
    </row>
    <row r="5282" spans="1:4">
      <c r="A5282" s="116"/>
      <c r="B5282" s="116"/>
      <c r="C5282" s="116"/>
      <c r="D5282" s="116"/>
    </row>
    <row r="5283" spans="1:4">
      <c r="A5283" s="116"/>
      <c r="B5283" s="116"/>
      <c r="C5283" s="116"/>
      <c r="D5283" s="116"/>
    </row>
    <row r="5284" spans="1:4">
      <c r="A5284" s="116"/>
      <c r="B5284" s="116"/>
      <c r="C5284" s="116"/>
      <c r="D5284" s="116"/>
    </row>
    <row r="5285" spans="1:4">
      <c r="A5285" s="116"/>
      <c r="B5285" s="116"/>
      <c r="C5285" s="116"/>
      <c r="D5285" s="116"/>
    </row>
    <row r="5286" spans="1:4">
      <c r="A5286" s="116"/>
      <c r="B5286" s="116"/>
      <c r="C5286" s="116"/>
      <c r="D5286" s="116"/>
    </row>
    <row r="5287" spans="1:4">
      <c r="A5287" s="116"/>
      <c r="B5287" s="116"/>
      <c r="C5287" s="116"/>
      <c r="D5287" s="116"/>
    </row>
    <row r="5288" spans="1:4">
      <c r="A5288" s="116"/>
      <c r="B5288" s="116"/>
      <c r="C5288" s="116"/>
      <c r="D5288" s="116"/>
    </row>
    <row r="5289" spans="1:4">
      <c r="A5289" s="116"/>
      <c r="B5289" s="116"/>
      <c r="C5289" s="116"/>
      <c r="D5289" s="116"/>
    </row>
    <row r="5290" spans="1:4">
      <c r="A5290" s="116"/>
      <c r="B5290" s="116"/>
      <c r="C5290" s="116"/>
      <c r="D5290" s="116"/>
    </row>
    <row r="5291" spans="1:4">
      <c r="A5291" s="116"/>
      <c r="B5291" s="116"/>
      <c r="C5291" s="116"/>
      <c r="D5291" s="116"/>
    </row>
    <row r="5292" spans="1:4">
      <c r="A5292" s="116"/>
      <c r="B5292" s="116"/>
      <c r="C5292" s="116"/>
      <c r="D5292" s="116"/>
    </row>
    <row r="5293" spans="1:4">
      <c r="A5293" s="116"/>
      <c r="B5293" s="116"/>
      <c r="C5293" s="116"/>
      <c r="D5293" s="116"/>
    </row>
    <row r="5294" spans="1:4">
      <c r="A5294" s="116"/>
      <c r="B5294" s="116"/>
      <c r="C5294" s="116"/>
      <c r="D5294" s="116"/>
    </row>
    <row r="5295" spans="1:4">
      <c r="A5295" s="116"/>
      <c r="B5295" s="116"/>
      <c r="C5295" s="116"/>
      <c r="D5295" s="116"/>
    </row>
    <row r="5296" spans="1:4">
      <c r="A5296" s="116"/>
      <c r="B5296" s="116"/>
      <c r="C5296" s="116"/>
      <c r="D5296" s="116"/>
    </row>
    <row r="5297" spans="1:4">
      <c r="A5297" s="116"/>
      <c r="B5297" s="116"/>
      <c r="C5297" s="116"/>
      <c r="D5297" s="116"/>
    </row>
    <row r="5298" spans="1:4">
      <c r="A5298" s="116"/>
      <c r="B5298" s="116"/>
      <c r="C5298" s="116"/>
      <c r="D5298" s="116"/>
    </row>
    <row r="5299" spans="1:4">
      <c r="A5299" s="116"/>
      <c r="B5299" s="116"/>
      <c r="C5299" s="116"/>
      <c r="D5299" s="116"/>
    </row>
    <row r="5300" spans="1:4">
      <c r="A5300" s="116"/>
      <c r="B5300" s="116"/>
      <c r="C5300" s="116"/>
      <c r="D5300" s="116"/>
    </row>
    <row r="5301" spans="1:4">
      <c r="A5301" s="116"/>
      <c r="B5301" s="116"/>
      <c r="C5301" s="116"/>
      <c r="D5301" s="116"/>
    </row>
    <row r="5302" spans="1:4">
      <c r="A5302" s="116"/>
      <c r="B5302" s="116"/>
      <c r="C5302" s="116"/>
      <c r="D5302" s="116"/>
    </row>
    <row r="5303" spans="1:4">
      <c r="A5303" s="116"/>
      <c r="B5303" s="116"/>
      <c r="C5303" s="116"/>
      <c r="D5303" s="116"/>
    </row>
    <row r="5304" spans="1:4">
      <c r="A5304" s="116"/>
      <c r="B5304" s="116"/>
      <c r="C5304" s="116"/>
      <c r="D5304" s="116"/>
    </row>
    <row r="5305" spans="1:4">
      <c r="A5305" s="116"/>
      <c r="B5305" s="116"/>
      <c r="C5305" s="116"/>
      <c r="D5305" s="116"/>
    </row>
    <row r="5306" spans="1:4">
      <c r="A5306" s="116"/>
      <c r="B5306" s="116"/>
      <c r="C5306" s="116"/>
      <c r="D5306" s="116"/>
    </row>
    <row r="5307" spans="1:4">
      <c r="A5307" s="116"/>
      <c r="B5307" s="116"/>
      <c r="C5307" s="116"/>
      <c r="D5307" s="116"/>
    </row>
    <row r="5308" spans="1:4">
      <c r="A5308" s="116"/>
      <c r="B5308" s="116"/>
      <c r="C5308" s="116"/>
      <c r="D5308" s="116"/>
    </row>
    <row r="5309" spans="1:4">
      <c r="A5309" s="116"/>
      <c r="B5309" s="116"/>
      <c r="C5309" s="116"/>
      <c r="D5309" s="116"/>
    </row>
    <row r="5310" spans="1:4">
      <c r="A5310" s="116"/>
      <c r="B5310" s="116"/>
      <c r="C5310" s="116"/>
      <c r="D5310" s="116"/>
    </row>
    <row r="5311" spans="1:4">
      <c r="A5311" s="116"/>
      <c r="B5311" s="116"/>
      <c r="C5311" s="116"/>
      <c r="D5311" s="116"/>
    </row>
    <row r="5312" spans="1:4">
      <c r="A5312" s="116"/>
      <c r="B5312" s="116"/>
      <c r="C5312" s="116"/>
      <c r="D5312" s="116"/>
    </row>
    <row r="5313" spans="1:4">
      <c r="A5313" s="116"/>
      <c r="B5313" s="116"/>
      <c r="C5313" s="116"/>
      <c r="D5313" s="116"/>
    </row>
    <row r="5314" spans="1:4">
      <c r="A5314" s="116"/>
      <c r="B5314" s="116"/>
      <c r="C5314" s="116"/>
      <c r="D5314" s="116"/>
    </row>
    <row r="5315" spans="1:4">
      <c r="A5315" s="116"/>
      <c r="B5315" s="116"/>
      <c r="C5315" s="116"/>
      <c r="D5315" s="116"/>
    </row>
    <row r="5316" spans="1:4">
      <c r="A5316" s="116"/>
      <c r="B5316" s="116"/>
      <c r="C5316" s="116"/>
      <c r="D5316" s="116"/>
    </row>
    <row r="5317" spans="1:4">
      <c r="A5317" s="116"/>
      <c r="B5317" s="116"/>
      <c r="C5317" s="116"/>
      <c r="D5317" s="116"/>
    </row>
    <row r="5318" spans="1:4">
      <c r="A5318" s="116"/>
      <c r="B5318" s="116"/>
      <c r="C5318" s="116"/>
      <c r="D5318" s="116"/>
    </row>
    <row r="5319" spans="1:4">
      <c r="A5319" s="116"/>
      <c r="B5319" s="116"/>
      <c r="C5319" s="116"/>
      <c r="D5319" s="116"/>
    </row>
    <row r="5320" spans="1:4">
      <c r="A5320" s="116"/>
      <c r="B5320" s="116"/>
      <c r="C5320" s="116"/>
      <c r="D5320" s="116"/>
    </row>
    <row r="5321" spans="1:4">
      <c r="A5321" s="116"/>
      <c r="B5321" s="116"/>
      <c r="C5321" s="116"/>
      <c r="D5321" s="116"/>
    </row>
    <row r="5322" spans="1:4">
      <c r="A5322" s="116"/>
      <c r="B5322" s="116"/>
      <c r="C5322" s="116"/>
      <c r="D5322" s="116"/>
    </row>
    <row r="5323" spans="1:4">
      <c r="A5323" s="116"/>
      <c r="B5323" s="116"/>
      <c r="C5323" s="116"/>
      <c r="D5323" s="116"/>
    </row>
    <row r="5324" spans="1:4">
      <c r="A5324" s="116"/>
      <c r="B5324" s="116"/>
      <c r="C5324" s="116"/>
      <c r="D5324" s="116"/>
    </row>
    <row r="5325" spans="1:4">
      <c r="A5325" s="116"/>
      <c r="B5325" s="116"/>
      <c r="C5325" s="116"/>
      <c r="D5325" s="116"/>
    </row>
    <row r="5326" spans="1:4">
      <c r="A5326" s="116"/>
      <c r="B5326" s="116"/>
      <c r="C5326" s="116"/>
      <c r="D5326" s="116"/>
    </row>
    <row r="5327" spans="1:4">
      <c r="A5327" s="116"/>
      <c r="B5327" s="116"/>
      <c r="C5327" s="116"/>
      <c r="D5327" s="116"/>
    </row>
    <row r="5328" spans="1:4">
      <c r="A5328" s="116"/>
      <c r="B5328" s="116"/>
      <c r="C5328" s="116"/>
      <c r="D5328" s="116"/>
    </row>
    <row r="5329" spans="1:4">
      <c r="A5329" s="116"/>
      <c r="B5329" s="116"/>
      <c r="C5329" s="116"/>
      <c r="D5329" s="116"/>
    </row>
    <row r="5330" spans="1:4">
      <c r="A5330" s="116"/>
      <c r="B5330" s="116"/>
      <c r="C5330" s="116"/>
      <c r="D5330" s="116"/>
    </row>
    <row r="5331" spans="1:4">
      <c r="A5331" s="116"/>
      <c r="B5331" s="116"/>
      <c r="C5331" s="116"/>
      <c r="D5331" s="116"/>
    </row>
    <row r="5332" spans="1:4">
      <c r="A5332" s="116"/>
      <c r="B5332" s="116"/>
      <c r="C5332" s="116"/>
      <c r="D5332" s="116"/>
    </row>
    <row r="5333" spans="1:4">
      <c r="A5333" s="116"/>
      <c r="B5333" s="116"/>
      <c r="C5333" s="116"/>
      <c r="D5333" s="116"/>
    </row>
    <row r="5334" spans="1:4">
      <c r="A5334" s="116"/>
      <c r="B5334" s="116"/>
      <c r="C5334" s="116"/>
      <c r="D5334" s="116"/>
    </row>
    <row r="5335" spans="1:4">
      <c r="A5335" s="116"/>
      <c r="B5335" s="116"/>
      <c r="C5335" s="116"/>
      <c r="D5335" s="116"/>
    </row>
    <row r="5336" spans="1:4">
      <c r="A5336" s="116"/>
      <c r="B5336" s="116"/>
      <c r="C5336" s="116"/>
      <c r="D5336" s="116"/>
    </row>
    <row r="5337" spans="1:4">
      <c r="A5337" s="116"/>
      <c r="B5337" s="116"/>
      <c r="C5337" s="116"/>
      <c r="D5337" s="116"/>
    </row>
    <row r="5338" spans="1:4">
      <c r="A5338" s="116"/>
      <c r="B5338" s="116"/>
      <c r="C5338" s="116"/>
      <c r="D5338" s="116"/>
    </row>
    <row r="5339" spans="1:4">
      <c r="A5339" s="116"/>
      <c r="B5339" s="116"/>
      <c r="C5339" s="116"/>
      <c r="D5339" s="116"/>
    </row>
    <row r="5340" spans="1:4">
      <c r="A5340" s="116"/>
      <c r="B5340" s="116"/>
      <c r="C5340" s="116"/>
      <c r="D5340" s="116"/>
    </row>
    <row r="5341" spans="1:4">
      <c r="A5341" s="116"/>
      <c r="B5341" s="116"/>
      <c r="C5341" s="116"/>
      <c r="D5341" s="116"/>
    </row>
    <row r="5342" spans="1:4">
      <c r="A5342" s="116"/>
      <c r="B5342" s="116"/>
      <c r="C5342" s="116"/>
      <c r="D5342" s="116"/>
    </row>
    <row r="5343" spans="1:4">
      <c r="A5343" s="116"/>
      <c r="B5343" s="116"/>
      <c r="C5343" s="116"/>
      <c r="D5343" s="116"/>
    </row>
    <row r="5344" spans="1:4">
      <c r="A5344" s="116"/>
      <c r="B5344" s="116"/>
      <c r="C5344" s="116"/>
      <c r="D5344" s="116"/>
    </row>
    <row r="5345" spans="1:4">
      <c r="A5345" s="116"/>
      <c r="B5345" s="116"/>
      <c r="C5345" s="116"/>
      <c r="D5345" s="116"/>
    </row>
    <row r="5346" spans="1:4">
      <c r="A5346" s="116"/>
      <c r="B5346" s="116"/>
      <c r="C5346" s="116"/>
      <c r="D5346" s="116"/>
    </row>
    <row r="5347" spans="1:4">
      <c r="A5347" s="116"/>
      <c r="B5347" s="116"/>
      <c r="C5347" s="116"/>
      <c r="D5347" s="116"/>
    </row>
    <row r="5348" spans="1:4">
      <c r="A5348" s="116"/>
      <c r="B5348" s="116"/>
      <c r="C5348" s="116"/>
      <c r="D5348" s="116"/>
    </row>
    <row r="5349" spans="1:4">
      <c r="A5349" s="116"/>
      <c r="B5349" s="116"/>
      <c r="C5349" s="116"/>
      <c r="D5349" s="116"/>
    </row>
    <row r="5350" spans="1:4">
      <c r="A5350" s="116"/>
      <c r="B5350" s="116"/>
      <c r="C5350" s="116"/>
      <c r="D5350" s="116"/>
    </row>
    <row r="5351" spans="1:4">
      <c r="A5351" s="116"/>
      <c r="B5351" s="116"/>
      <c r="C5351" s="116"/>
      <c r="D5351" s="116"/>
    </row>
    <row r="5352" spans="1:4">
      <c r="A5352" s="116"/>
      <c r="B5352" s="116"/>
      <c r="C5352" s="116"/>
      <c r="D5352" s="116"/>
    </row>
    <row r="5353" spans="1:4">
      <c r="A5353" s="116"/>
      <c r="B5353" s="116"/>
      <c r="C5353" s="116"/>
      <c r="D5353" s="116"/>
    </row>
    <row r="5354" spans="1:4">
      <c r="A5354" s="116"/>
      <c r="B5354" s="116"/>
      <c r="C5354" s="116"/>
      <c r="D5354" s="116"/>
    </row>
    <row r="5355" spans="1:4">
      <c r="A5355" s="116"/>
      <c r="B5355" s="116"/>
      <c r="C5355" s="116"/>
      <c r="D5355" s="116"/>
    </row>
    <row r="5356" spans="1:4">
      <c r="A5356" s="116"/>
      <c r="B5356" s="116"/>
      <c r="C5356" s="116"/>
      <c r="D5356" s="116"/>
    </row>
    <row r="5357" spans="1:4">
      <c r="A5357" s="116"/>
      <c r="B5357" s="116"/>
      <c r="C5357" s="116"/>
      <c r="D5357" s="116"/>
    </row>
    <row r="5358" spans="1:4">
      <c r="A5358" s="116"/>
      <c r="B5358" s="116"/>
      <c r="C5358" s="116"/>
      <c r="D5358" s="116"/>
    </row>
    <row r="5359" spans="1:4">
      <c r="A5359" s="116"/>
      <c r="B5359" s="116"/>
      <c r="C5359" s="116"/>
      <c r="D5359" s="116"/>
    </row>
    <row r="5360" spans="1:4">
      <c r="A5360" s="116"/>
      <c r="B5360" s="116"/>
      <c r="C5360" s="116"/>
      <c r="D5360" s="116"/>
    </row>
    <row r="5361" spans="1:4">
      <c r="A5361" s="116"/>
      <c r="B5361" s="116"/>
      <c r="C5361" s="116"/>
      <c r="D5361" s="116"/>
    </row>
    <row r="5362" spans="1:4">
      <c r="A5362" s="116"/>
      <c r="B5362" s="116"/>
      <c r="C5362" s="116"/>
      <c r="D5362" s="116"/>
    </row>
    <row r="5363" spans="1:4">
      <c r="A5363" s="116"/>
      <c r="B5363" s="116"/>
      <c r="C5363" s="116"/>
      <c r="D5363" s="116"/>
    </row>
    <row r="5364" spans="1:4">
      <c r="A5364" s="116"/>
      <c r="B5364" s="116"/>
      <c r="C5364" s="116"/>
      <c r="D5364" s="116"/>
    </row>
    <row r="5365" spans="1:4">
      <c r="A5365" s="116"/>
      <c r="B5365" s="116"/>
      <c r="C5365" s="116"/>
      <c r="D5365" s="116"/>
    </row>
    <row r="5366" spans="1:4">
      <c r="A5366" s="116"/>
      <c r="B5366" s="116"/>
      <c r="C5366" s="116"/>
      <c r="D5366" s="116"/>
    </row>
    <row r="5367" spans="1:4">
      <c r="A5367" s="116"/>
      <c r="B5367" s="116"/>
      <c r="C5367" s="116"/>
      <c r="D5367" s="116"/>
    </row>
    <row r="5368" spans="1:4">
      <c r="A5368" s="116"/>
      <c r="B5368" s="116"/>
      <c r="C5368" s="116"/>
      <c r="D5368" s="116"/>
    </row>
    <row r="5369" spans="1:4">
      <c r="A5369" s="116"/>
      <c r="B5369" s="116"/>
      <c r="C5369" s="116"/>
      <c r="D5369" s="116"/>
    </row>
    <row r="5370" spans="1:4">
      <c r="A5370" s="116"/>
      <c r="B5370" s="116"/>
      <c r="C5370" s="116"/>
      <c r="D5370" s="116"/>
    </row>
    <row r="5371" spans="1:4">
      <c r="A5371" s="116"/>
      <c r="B5371" s="116"/>
      <c r="C5371" s="116"/>
      <c r="D5371" s="116"/>
    </row>
    <row r="5372" spans="1:4">
      <c r="A5372" s="116"/>
      <c r="B5372" s="116"/>
      <c r="C5372" s="116"/>
      <c r="D5372" s="116"/>
    </row>
    <row r="5373" spans="1:4">
      <c r="A5373" s="116"/>
      <c r="B5373" s="116"/>
      <c r="C5373" s="116"/>
      <c r="D5373" s="116"/>
    </row>
    <row r="5374" spans="1:4">
      <c r="A5374" s="116"/>
      <c r="B5374" s="116"/>
      <c r="C5374" s="116"/>
      <c r="D5374" s="116"/>
    </row>
    <row r="5375" spans="1:4">
      <c r="A5375" s="116"/>
      <c r="B5375" s="116"/>
      <c r="C5375" s="116"/>
      <c r="D5375" s="116"/>
    </row>
    <row r="5376" spans="1:4">
      <c r="A5376" s="116"/>
      <c r="B5376" s="116"/>
      <c r="C5376" s="116"/>
      <c r="D5376" s="116"/>
    </row>
    <row r="5377" spans="1:4">
      <c r="A5377" s="116"/>
      <c r="B5377" s="116"/>
      <c r="C5377" s="116"/>
      <c r="D5377" s="116"/>
    </row>
    <row r="5378" spans="1:4">
      <c r="A5378" s="116"/>
      <c r="B5378" s="116"/>
      <c r="C5378" s="116"/>
      <c r="D5378" s="116"/>
    </row>
    <row r="5379" spans="1:4">
      <c r="A5379" s="116"/>
      <c r="B5379" s="116"/>
      <c r="C5379" s="116"/>
      <c r="D5379" s="116"/>
    </row>
    <row r="5380" spans="1:4">
      <c r="A5380" s="116"/>
      <c r="B5380" s="116"/>
      <c r="C5380" s="116"/>
      <c r="D5380" s="116"/>
    </row>
    <row r="5381" spans="1:4">
      <c r="A5381" s="116"/>
      <c r="B5381" s="116"/>
      <c r="C5381" s="116"/>
      <c r="D5381" s="116"/>
    </row>
    <row r="5382" spans="1:4">
      <c r="A5382" s="116"/>
      <c r="B5382" s="116"/>
      <c r="C5382" s="116"/>
      <c r="D5382" s="116"/>
    </row>
    <row r="5383" spans="1:4">
      <c r="A5383" s="116"/>
      <c r="B5383" s="116"/>
      <c r="C5383" s="116"/>
      <c r="D5383" s="116"/>
    </row>
    <row r="5384" spans="1:4">
      <c r="A5384" s="116"/>
      <c r="B5384" s="116"/>
      <c r="C5384" s="116"/>
      <c r="D5384" s="116"/>
    </row>
    <row r="5385" spans="1:4">
      <c r="A5385" s="116"/>
      <c r="B5385" s="116"/>
      <c r="C5385" s="116"/>
      <c r="D5385" s="116"/>
    </row>
    <row r="5386" spans="1:4">
      <c r="A5386" s="116"/>
      <c r="B5386" s="116"/>
      <c r="C5386" s="116"/>
      <c r="D5386" s="116"/>
    </row>
    <row r="5387" spans="1:4">
      <c r="A5387" s="116"/>
      <c r="B5387" s="116"/>
      <c r="C5387" s="116"/>
      <c r="D5387" s="116"/>
    </row>
    <row r="5388" spans="1:4">
      <c r="A5388" s="116"/>
      <c r="B5388" s="116"/>
      <c r="C5388" s="116"/>
      <c r="D5388" s="116"/>
    </row>
    <row r="5389" spans="1:4">
      <c r="A5389" s="116"/>
      <c r="B5389" s="116"/>
      <c r="C5389" s="116"/>
      <c r="D5389" s="116"/>
    </row>
    <row r="5390" spans="1:4">
      <c r="A5390" s="116"/>
      <c r="B5390" s="116"/>
      <c r="C5390" s="116"/>
      <c r="D5390" s="116"/>
    </row>
    <row r="5391" spans="1:4">
      <c r="A5391" s="116"/>
      <c r="B5391" s="116"/>
      <c r="C5391" s="116"/>
      <c r="D5391" s="116"/>
    </row>
    <row r="5392" spans="1:4">
      <c r="A5392" s="116"/>
      <c r="B5392" s="116"/>
      <c r="C5392" s="116"/>
      <c r="D5392" s="116"/>
    </row>
    <row r="5393" spans="1:4">
      <c r="A5393" s="116"/>
      <c r="B5393" s="116"/>
      <c r="C5393" s="116"/>
      <c r="D5393" s="116"/>
    </row>
    <row r="5394" spans="1:4">
      <c r="A5394" s="116"/>
      <c r="B5394" s="116"/>
      <c r="C5394" s="116"/>
      <c r="D5394" s="116"/>
    </row>
    <row r="5395" spans="1:4">
      <c r="A5395" s="116"/>
      <c r="B5395" s="116"/>
      <c r="C5395" s="116"/>
      <c r="D5395" s="116"/>
    </row>
    <row r="5396" spans="1:4">
      <c r="A5396" s="116"/>
      <c r="B5396" s="116"/>
      <c r="C5396" s="116"/>
      <c r="D5396" s="116"/>
    </row>
    <row r="5397" spans="1:4">
      <c r="A5397" s="116"/>
      <c r="B5397" s="116"/>
      <c r="C5397" s="116"/>
      <c r="D5397" s="116"/>
    </row>
    <row r="5398" spans="1:4">
      <c r="A5398" s="116"/>
      <c r="B5398" s="116"/>
      <c r="C5398" s="116"/>
      <c r="D5398" s="116"/>
    </row>
    <row r="5399" spans="1:4">
      <c r="A5399" s="116"/>
      <c r="B5399" s="116"/>
      <c r="C5399" s="116"/>
      <c r="D5399" s="116"/>
    </row>
    <row r="5400" spans="1:4">
      <c r="A5400" s="116"/>
      <c r="B5400" s="116"/>
      <c r="C5400" s="116"/>
      <c r="D5400" s="116"/>
    </row>
    <row r="5401" spans="1:4">
      <c r="A5401" s="116"/>
      <c r="B5401" s="116"/>
      <c r="C5401" s="116"/>
      <c r="D5401" s="116"/>
    </row>
    <row r="5402" spans="1:4">
      <c r="A5402" s="116"/>
      <c r="B5402" s="116"/>
      <c r="C5402" s="116"/>
      <c r="D5402" s="116"/>
    </row>
    <row r="5403" spans="1:4">
      <c r="A5403" s="116"/>
      <c r="B5403" s="116"/>
      <c r="C5403" s="116"/>
      <c r="D5403" s="116"/>
    </row>
    <row r="5404" spans="1:4">
      <c r="A5404" s="116"/>
      <c r="B5404" s="116"/>
      <c r="C5404" s="116"/>
      <c r="D5404" s="116"/>
    </row>
    <row r="5405" spans="1:4">
      <c r="A5405" s="116"/>
      <c r="B5405" s="116"/>
      <c r="C5405" s="116"/>
      <c r="D5405" s="116"/>
    </row>
    <row r="5406" spans="1:4">
      <c r="A5406" s="116"/>
      <c r="B5406" s="116"/>
      <c r="C5406" s="116"/>
      <c r="D5406" s="116"/>
    </row>
    <row r="5407" spans="1:4">
      <c r="A5407" s="116"/>
      <c r="B5407" s="116"/>
      <c r="C5407" s="116"/>
      <c r="D5407" s="116"/>
    </row>
    <row r="5408" spans="1:4">
      <c r="A5408" s="116"/>
      <c r="B5408" s="116"/>
      <c r="C5408" s="116"/>
      <c r="D5408" s="116"/>
    </row>
    <row r="5409" spans="1:4">
      <c r="A5409" s="116"/>
      <c r="B5409" s="116"/>
      <c r="C5409" s="116"/>
      <c r="D5409" s="116"/>
    </row>
    <row r="5410" spans="1:4">
      <c r="A5410" s="116"/>
      <c r="B5410" s="116"/>
      <c r="C5410" s="116"/>
      <c r="D5410" s="116"/>
    </row>
    <row r="5411" spans="1:4">
      <c r="A5411" s="116"/>
      <c r="B5411" s="116"/>
      <c r="C5411" s="116"/>
      <c r="D5411" s="116"/>
    </row>
    <row r="5412" spans="1:4">
      <c r="A5412" s="116"/>
      <c r="B5412" s="116"/>
      <c r="C5412" s="116"/>
      <c r="D5412" s="116"/>
    </row>
    <row r="5413" spans="1:4">
      <c r="A5413" s="116"/>
      <c r="B5413" s="116"/>
      <c r="C5413" s="116"/>
      <c r="D5413" s="116"/>
    </row>
    <row r="5414" spans="1:4">
      <c r="A5414" s="116"/>
      <c r="B5414" s="116"/>
      <c r="C5414" s="116"/>
      <c r="D5414" s="116"/>
    </row>
    <row r="5415" spans="1:4">
      <c r="A5415" s="116"/>
      <c r="B5415" s="116"/>
      <c r="C5415" s="116"/>
      <c r="D5415" s="116"/>
    </row>
    <row r="5416" spans="1:4">
      <c r="A5416" s="116"/>
      <c r="B5416" s="116"/>
      <c r="C5416" s="116"/>
      <c r="D5416" s="116"/>
    </row>
    <row r="5417" spans="1:4">
      <c r="A5417" s="116"/>
      <c r="B5417" s="116"/>
      <c r="C5417" s="116"/>
      <c r="D5417" s="116"/>
    </row>
    <row r="5418" spans="1:4">
      <c r="A5418" s="116"/>
      <c r="B5418" s="116"/>
      <c r="C5418" s="116"/>
      <c r="D5418" s="116"/>
    </row>
    <row r="5419" spans="1:4">
      <c r="A5419" s="116"/>
      <c r="B5419" s="116"/>
      <c r="C5419" s="116"/>
      <c r="D5419" s="116"/>
    </row>
    <row r="5420" spans="1:4">
      <c r="A5420" s="116"/>
      <c r="B5420" s="116"/>
      <c r="C5420" s="116"/>
      <c r="D5420" s="116"/>
    </row>
    <row r="5421" spans="1:4">
      <c r="A5421" s="116"/>
      <c r="B5421" s="116"/>
      <c r="C5421" s="116"/>
      <c r="D5421" s="116"/>
    </row>
    <row r="5422" spans="1:4">
      <c r="A5422" s="116"/>
      <c r="B5422" s="116"/>
      <c r="C5422" s="116"/>
      <c r="D5422" s="116"/>
    </row>
    <row r="5423" spans="1:4">
      <c r="A5423" s="116"/>
      <c r="B5423" s="116"/>
      <c r="C5423" s="116"/>
      <c r="D5423" s="116"/>
    </row>
    <row r="5424" spans="1:4">
      <c r="A5424" s="116"/>
      <c r="B5424" s="116"/>
      <c r="C5424" s="116"/>
      <c r="D5424" s="116"/>
    </row>
    <row r="5425" spans="1:4">
      <c r="A5425" s="116"/>
      <c r="B5425" s="116"/>
      <c r="C5425" s="116"/>
      <c r="D5425" s="116"/>
    </row>
    <row r="5426" spans="1:4">
      <c r="A5426" s="116"/>
      <c r="B5426" s="116"/>
      <c r="C5426" s="116"/>
      <c r="D5426" s="116"/>
    </row>
    <row r="5427" spans="1:4">
      <c r="A5427" s="116"/>
      <c r="B5427" s="116"/>
      <c r="C5427" s="116"/>
      <c r="D5427" s="116"/>
    </row>
    <row r="5428" spans="1:4">
      <c r="A5428" s="116"/>
      <c r="B5428" s="116"/>
      <c r="C5428" s="116"/>
      <c r="D5428" s="116"/>
    </row>
    <row r="5429" spans="1:4">
      <c r="A5429" s="116"/>
      <c r="B5429" s="116"/>
      <c r="C5429" s="116"/>
      <c r="D5429" s="116"/>
    </row>
    <row r="5430" spans="1:4">
      <c r="A5430" s="116"/>
      <c r="B5430" s="116"/>
      <c r="C5430" s="116"/>
      <c r="D5430" s="116"/>
    </row>
    <row r="5431" spans="1:4">
      <c r="A5431" s="116"/>
      <c r="B5431" s="116"/>
      <c r="C5431" s="116"/>
      <c r="D5431" s="116"/>
    </row>
    <row r="5432" spans="1:4">
      <c r="A5432" s="116"/>
      <c r="B5432" s="116"/>
      <c r="C5432" s="116"/>
      <c r="D5432" s="116"/>
    </row>
    <row r="5433" spans="1:4">
      <c r="A5433" s="116"/>
      <c r="B5433" s="116"/>
      <c r="C5433" s="116"/>
      <c r="D5433" s="116"/>
    </row>
    <row r="5434" spans="1:4">
      <c r="A5434" s="116"/>
      <c r="B5434" s="116"/>
      <c r="C5434" s="116"/>
      <c r="D5434" s="116"/>
    </row>
    <row r="5435" spans="1:4">
      <c r="A5435" s="116"/>
      <c r="B5435" s="116"/>
      <c r="C5435" s="116"/>
      <c r="D5435" s="116"/>
    </row>
    <row r="5436" spans="1:4">
      <c r="A5436" s="116"/>
      <c r="B5436" s="116"/>
      <c r="C5436" s="116"/>
      <c r="D5436" s="116"/>
    </row>
    <row r="5437" spans="1:4">
      <c r="A5437" s="116"/>
      <c r="B5437" s="116"/>
      <c r="C5437" s="116"/>
      <c r="D5437" s="116"/>
    </row>
    <row r="5438" spans="1:4">
      <c r="A5438" s="116"/>
      <c r="B5438" s="116"/>
      <c r="C5438" s="116"/>
      <c r="D5438" s="116"/>
    </row>
    <row r="5439" spans="1:4">
      <c r="A5439" s="116"/>
      <c r="B5439" s="116"/>
      <c r="C5439" s="116"/>
      <c r="D5439" s="116"/>
    </row>
    <row r="5440" spans="1:4">
      <c r="A5440" s="116"/>
      <c r="B5440" s="116"/>
      <c r="C5440" s="116"/>
      <c r="D5440" s="116"/>
    </row>
    <row r="5441" spans="1:4">
      <c r="A5441" s="116"/>
      <c r="B5441" s="116"/>
      <c r="C5441" s="116"/>
      <c r="D5441" s="116"/>
    </row>
    <row r="5442" spans="1:4">
      <c r="A5442" s="116"/>
      <c r="B5442" s="116"/>
      <c r="C5442" s="116"/>
      <c r="D5442" s="116"/>
    </row>
    <row r="5443" spans="1:4">
      <c r="A5443" s="116"/>
      <c r="B5443" s="116"/>
      <c r="C5443" s="116"/>
      <c r="D5443" s="116"/>
    </row>
    <row r="5444" spans="1:4">
      <c r="A5444" s="116"/>
      <c r="B5444" s="116"/>
      <c r="C5444" s="116"/>
      <c r="D5444" s="116"/>
    </row>
    <row r="5445" spans="1:4">
      <c r="A5445" s="116"/>
      <c r="B5445" s="116"/>
      <c r="C5445" s="116"/>
      <c r="D5445" s="116"/>
    </row>
    <row r="5446" spans="1:4">
      <c r="A5446" s="116"/>
      <c r="B5446" s="116"/>
      <c r="C5446" s="116"/>
      <c r="D5446" s="116"/>
    </row>
    <row r="5447" spans="1:4">
      <c r="A5447" s="116"/>
      <c r="B5447" s="116"/>
      <c r="C5447" s="116"/>
      <c r="D5447" s="116"/>
    </row>
    <row r="5448" spans="1:4">
      <c r="A5448" s="116"/>
      <c r="B5448" s="116"/>
      <c r="C5448" s="116"/>
      <c r="D5448" s="116"/>
    </row>
    <row r="5449" spans="1:4">
      <c r="A5449" s="116"/>
      <c r="B5449" s="116"/>
      <c r="C5449" s="116"/>
      <c r="D5449" s="116"/>
    </row>
    <row r="5450" spans="1:4">
      <c r="A5450" s="116"/>
      <c r="B5450" s="116"/>
      <c r="C5450" s="116"/>
      <c r="D5450" s="116"/>
    </row>
    <row r="5451" spans="1:4">
      <c r="A5451" s="116"/>
      <c r="B5451" s="116"/>
      <c r="C5451" s="116"/>
      <c r="D5451" s="116"/>
    </row>
    <row r="5452" spans="1:4">
      <c r="A5452" s="116"/>
      <c r="B5452" s="116"/>
      <c r="C5452" s="116"/>
      <c r="D5452" s="116"/>
    </row>
    <row r="5453" spans="1:4">
      <c r="A5453" s="116"/>
      <c r="B5453" s="116"/>
      <c r="C5453" s="116"/>
      <c r="D5453" s="116"/>
    </row>
    <row r="5454" spans="1:4">
      <c r="A5454" s="116"/>
      <c r="B5454" s="116"/>
      <c r="C5454" s="116"/>
      <c r="D5454" s="116"/>
    </row>
    <row r="5455" spans="1:4">
      <c r="A5455" s="116"/>
      <c r="B5455" s="116"/>
      <c r="C5455" s="116"/>
      <c r="D5455" s="116"/>
    </row>
    <row r="5456" spans="1:4">
      <c r="A5456" s="116"/>
      <c r="B5456" s="116"/>
      <c r="C5456" s="116"/>
      <c r="D5456" s="116"/>
    </row>
    <row r="5457" spans="1:4">
      <c r="A5457" s="116"/>
      <c r="B5457" s="116"/>
      <c r="C5457" s="116"/>
      <c r="D5457" s="116"/>
    </row>
    <row r="5458" spans="1:4">
      <c r="A5458" s="116"/>
      <c r="B5458" s="116"/>
      <c r="C5458" s="116"/>
      <c r="D5458" s="116"/>
    </row>
    <row r="5459" spans="1:4">
      <c r="A5459" s="116"/>
      <c r="B5459" s="116"/>
      <c r="C5459" s="116"/>
      <c r="D5459" s="116"/>
    </row>
    <row r="5460" spans="1:4">
      <c r="A5460" s="116"/>
      <c r="B5460" s="116"/>
      <c r="C5460" s="116"/>
      <c r="D5460" s="116"/>
    </row>
    <row r="5461" spans="1:4">
      <c r="A5461" s="116"/>
      <c r="B5461" s="116"/>
      <c r="C5461" s="116"/>
      <c r="D5461" s="116"/>
    </row>
    <row r="5462" spans="1:4">
      <c r="A5462" s="116"/>
      <c r="B5462" s="116"/>
      <c r="C5462" s="116"/>
      <c r="D5462" s="116"/>
    </row>
    <row r="5463" spans="1:4">
      <c r="A5463" s="116"/>
      <c r="B5463" s="116"/>
      <c r="C5463" s="116"/>
      <c r="D5463" s="116"/>
    </row>
    <row r="5464" spans="1:4">
      <c r="A5464" s="116"/>
      <c r="B5464" s="116"/>
      <c r="C5464" s="116"/>
      <c r="D5464" s="116"/>
    </row>
    <row r="5465" spans="1:4">
      <c r="A5465" s="116"/>
      <c r="B5465" s="116"/>
      <c r="C5465" s="116"/>
      <c r="D5465" s="116"/>
    </row>
    <row r="5466" spans="1:4">
      <c r="A5466" s="116"/>
      <c r="B5466" s="116"/>
      <c r="C5466" s="116"/>
      <c r="D5466" s="116"/>
    </row>
    <row r="5467" spans="1:4">
      <c r="A5467" s="116"/>
      <c r="B5467" s="116"/>
      <c r="C5467" s="116"/>
      <c r="D5467" s="116"/>
    </row>
    <row r="5468" spans="1:4">
      <c r="A5468" s="116"/>
      <c r="B5468" s="116"/>
      <c r="C5468" s="116"/>
      <c r="D5468" s="116"/>
    </row>
    <row r="5469" spans="1:4">
      <c r="A5469" s="116"/>
      <c r="B5469" s="116"/>
      <c r="C5469" s="116"/>
      <c r="D5469" s="116"/>
    </row>
    <row r="5470" spans="1:4">
      <c r="A5470" s="116"/>
      <c r="B5470" s="116"/>
      <c r="C5470" s="116"/>
      <c r="D5470" s="116"/>
    </row>
    <row r="5471" spans="1:4">
      <c r="A5471" s="116"/>
      <c r="B5471" s="116"/>
      <c r="C5471" s="116"/>
      <c r="D5471" s="116"/>
    </row>
    <row r="5472" spans="1:4">
      <c r="A5472" s="116"/>
      <c r="B5472" s="116"/>
      <c r="C5472" s="116"/>
      <c r="D5472" s="116"/>
    </row>
    <row r="5473" spans="1:4">
      <c r="A5473" s="116"/>
      <c r="B5473" s="116"/>
      <c r="C5473" s="116"/>
      <c r="D5473" s="116"/>
    </row>
    <row r="5474" spans="1:4">
      <c r="A5474" s="116"/>
      <c r="B5474" s="116"/>
      <c r="C5474" s="116"/>
      <c r="D5474" s="116"/>
    </row>
    <row r="5475" spans="1:4">
      <c r="A5475" s="116"/>
      <c r="B5475" s="116"/>
      <c r="C5475" s="116"/>
      <c r="D5475" s="116"/>
    </row>
    <row r="5476" spans="1:4">
      <c r="A5476" s="116"/>
      <c r="B5476" s="116"/>
      <c r="C5476" s="116"/>
      <c r="D5476" s="116"/>
    </row>
    <row r="5477" spans="1:4">
      <c r="A5477" s="116"/>
      <c r="B5477" s="116"/>
      <c r="C5477" s="116"/>
      <c r="D5477" s="116"/>
    </row>
    <row r="5478" spans="1:4">
      <c r="A5478" s="116"/>
      <c r="B5478" s="116"/>
      <c r="C5478" s="116"/>
      <c r="D5478" s="116"/>
    </row>
    <row r="5479" spans="1:4">
      <c r="A5479" s="116"/>
      <c r="B5479" s="116"/>
      <c r="C5479" s="116"/>
      <c r="D5479" s="116"/>
    </row>
    <row r="5480" spans="1:4">
      <c r="A5480" s="116"/>
      <c r="B5480" s="116"/>
      <c r="C5480" s="116"/>
      <c r="D5480" s="116"/>
    </row>
    <row r="5481" spans="1:4">
      <c r="A5481" s="116"/>
      <c r="B5481" s="116"/>
      <c r="C5481" s="116"/>
      <c r="D5481" s="116"/>
    </row>
    <row r="5482" spans="1:4">
      <c r="A5482" s="116"/>
      <c r="B5482" s="116"/>
      <c r="C5482" s="116"/>
      <c r="D5482" s="116"/>
    </row>
    <row r="5483" spans="1:4">
      <c r="A5483" s="116"/>
      <c r="B5483" s="116"/>
      <c r="C5483" s="116"/>
      <c r="D5483" s="116"/>
    </row>
    <row r="5484" spans="1:4">
      <c r="A5484" s="116"/>
      <c r="B5484" s="116"/>
      <c r="C5484" s="116"/>
      <c r="D5484" s="116"/>
    </row>
    <row r="5485" spans="1:4">
      <c r="A5485" s="116"/>
      <c r="B5485" s="116"/>
      <c r="C5485" s="116"/>
      <c r="D5485" s="116"/>
    </row>
    <row r="5486" spans="1:4">
      <c r="A5486" s="116"/>
      <c r="B5486" s="116"/>
      <c r="C5486" s="116"/>
      <c r="D5486" s="116"/>
    </row>
    <row r="5487" spans="1:4">
      <c r="A5487" s="116"/>
      <c r="B5487" s="116"/>
      <c r="C5487" s="116"/>
      <c r="D5487" s="116"/>
    </row>
    <row r="5488" spans="1:4">
      <c r="A5488" s="116"/>
      <c r="B5488" s="116"/>
      <c r="C5488" s="116"/>
      <c r="D5488" s="116"/>
    </row>
    <row r="5489" spans="1:4">
      <c r="A5489" s="116"/>
      <c r="B5489" s="116"/>
      <c r="C5489" s="116"/>
      <c r="D5489" s="116"/>
    </row>
    <row r="5490" spans="1:4">
      <c r="A5490" s="116"/>
      <c r="B5490" s="116"/>
      <c r="C5490" s="116"/>
      <c r="D5490" s="116"/>
    </row>
    <row r="5491" spans="1:4">
      <c r="A5491" s="116"/>
      <c r="B5491" s="116"/>
      <c r="C5491" s="116"/>
      <c r="D5491" s="116"/>
    </row>
    <row r="5492" spans="1:4">
      <c r="A5492" s="116"/>
      <c r="B5492" s="116"/>
      <c r="C5492" s="116"/>
      <c r="D5492" s="116"/>
    </row>
    <row r="5493" spans="1:4">
      <c r="A5493" s="116"/>
      <c r="B5493" s="116"/>
      <c r="C5493" s="116"/>
      <c r="D5493" s="116"/>
    </row>
    <row r="5494" spans="1:4">
      <c r="A5494" s="116"/>
      <c r="B5494" s="116"/>
      <c r="C5494" s="116"/>
      <c r="D5494" s="116"/>
    </row>
    <row r="5495" spans="1:4">
      <c r="A5495" s="116"/>
      <c r="B5495" s="116"/>
      <c r="C5495" s="116"/>
      <c r="D5495" s="116"/>
    </row>
    <row r="5496" spans="1:4">
      <c r="A5496" s="116"/>
      <c r="B5496" s="116"/>
      <c r="C5496" s="116"/>
      <c r="D5496" s="116"/>
    </row>
    <row r="5497" spans="1:4">
      <c r="A5497" s="116"/>
      <c r="B5497" s="116"/>
      <c r="C5497" s="116"/>
      <c r="D5497" s="116"/>
    </row>
    <row r="5498" spans="1:4">
      <c r="A5498" s="116"/>
      <c r="B5498" s="116"/>
      <c r="C5498" s="116"/>
      <c r="D5498" s="116"/>
    </row>
    <row r="5499" spans="1:4">
      <c r="A5499" s="116"/>
      <c r="B5499" s="116"/>
      <c r="C5499" s="116"/>
      <c r="D5499" s="116"/>
    </row>
    <row r="5500" spans="1:4">
      <c r="A5500" s="116"/>
      <c r="B5500" s="116"/>
      <c r="C5500" s="116"/>
      <c r="D5500" s="116"/>
    </row>
    <row r="5501" spans="1:4">
      <c r="A5501" s="116"/>
      <c r="B5501" s="116"/>
      <c r="C5501" s="116"/>
      <c r="D5501" s="116"/>
    </row>
    <row r="5502" spans="1:4">
      <c r="A5502" s="116"/>
      <c r="B5502" s="116"/>
      <c r="C5502" s="116"/>
      <c r="D5502" s="116"/>
    </row>
    <row r="5503" spans="1:4">
      <c r="A5503" s="116"/>
      <c r="B5503" s="116"/>
      <c r="C5503" s="116"/>
      <c r="D5503" s="116"/>
    </row>
    <row r="5504" spans="1:4">
      <c r="A5504" s="116"/>
      <c r="B5504" s="116"/>
      <c r="C5504" s="116"/>
      <c r="D5504" s="116"/>
    </row>
    <row r="5505" spans="1:4">
      <c r="A5505" s="116"/>
      <c r="B5505" s="116"/>
      <c r="C5505" s="116"/>
      <c r="D5505" s="116"/>
    </row>
    <row r="5506" spans="1:4">
      <c r="A5506" s="116"/>
      <c r="B5506" s="116"/>
      <c r="C5506" s="116"/>
      <c r="D5506" s="116"/>
    </row>
    <row r="5507" spans="1:4">
      <c r="A5507" s="116"/>
      <c r="B5507" s="116"/>
      <c r="C5507" s="116"/>
      <c r="D5507" s="116"/>
    </row>
    <row r="5508" spans="1:4">
      <c r="A5508" s="116"/>
      <c r="B5508" s="116"/>
      <c r="C5508" s="116"/>
      <c r="D5508" s="116"/>
    </row>
    <row r="5509" spans="1:4">
      <c r="A5509" s="116"/>
      <c r="B5509" s="116"/>
      <c r="C5509" s="116"/>
      <c r="D5509" s="116"/>
    </row>
    <row r="5510" spans="1:4">
      <c r="A5510" s="116"/>
      <c r="B5510" s="116"/>
      <c r="C5510" s="116"/>
      <c r="D5510" s="116"/>
    </row>
    <row r="5511" spans="1:4">
      <c r="A5511" s="116"/>
      <c r="B5511" s="116"/>
      <c r="C5511" s="116"/>
      <c r="D5511" s="116"/>
    </row>
    <row r="5512" spans="1:4">
      <c r="A5512" s="116"/>
      <c r="B5512" s="116"/>
      <c r="C5512" s="116"/>
      <c r="D5512" s="116"/>
    </row>
    <row r="5513" spans="1:4">
      <c r="A5513" s="116"/>
      <c r="B5513" s="116"/>
      <c r="C5513" s="116"/>
      <c r="D5513" s="116"/>
    </row>
    <row r="5514" spans="1:4">
      <c r="A5514" s="116"/>
      <c r="B5514" s="116"/>
      <c r="C5514" s="116"/>
      <c r="D5514" s="116"/>
    </row>
    <row r="5515" spans="1:4">
      <c r="A5515" s="116"/>
      <c r="B5515" s="116"/>
      <c r="C5515" s="116"/>
      <c r="D5515" s="116"/>
    </row>
    <row r="5516" spans="1:4">
      <c r="A5516" s="116"/>
      <c r="B5516" s="116"/>
      <c r="C5516" s="116"/>
      <c r="D5516" s="116"/>
    </row>
    <row r="5517" spans="1:4">
      <c r="A5517" s="116"/>
      <c r="B5517" s="116"/>
      <c r="C5517" s="116"/>
      <c r="D5517" s="116"/>
    </row>
    <row r="5518" spans="1:4">
      <c r="A5518" s="116"/>
      <c r="B5518" s="116"/>
      <c r="C5518" s="116"/>
      <c r="D5518" s="116"/>
    </row>
    <row r="5519" spans="1:4">
      <c r="A5519" s="116"/>
      <c r="B5519" s="116"/>
      <c r="C5519" s="116"/>
      <c r="D5519" s="116"/>
    </row>
    <row r="5520" spans="1:4">
      <c r="A5520" s="116"/>
      <c r="B5520" s="116"/>
      <c r="C5520" s="116"/>
      <c r="D5520" s="116"/>
    </row>
    <row r="5521" spans="1:4">
      <c r="A5521" s="116"/>
      <c r="B5521" s="116"/>
      <c r="C5521" s="116"/>
      <c r="D5521" s="116"/>
    </row>
    <row r="5522" spans="1:4">
      <c r="A5522" s="116"/>
      <c r="B5522" s="116"/>
      <c r="C5522" s="116"/>
      <c r="D5522" s="116"/>
    </row>
    <row r="5523" spans="1:4">
      <c r="A5523" s="116"/>
      <c r="B5523" s="116"/>
      <c r="C5523" s="116"/>
      <c r="D5523" s="116"/>
    </row>
    <row r="5524" spans="1:4">
      <c r="A5524" s="116"/>
      <c r="B5524" s="116"/>
      <c r="C5524" s="116"/>
      <c r="D5524" s="116"/>
    </row>
    <row r="5525" spans="1:4">
      <c r="A5525" s="116"/>
      <c r="B5525" s="116"/>
      <c r="C5525" s="116"/>
      <c r="D5525" s="116"/>
    </row>
    <row r="5526" spans="1:4">
      <c r="A5526" s="116"/>
      <c r="B5526" s="116"/>
      <c r="C5526" s="116"/>
      <c r="D5526" s="116"/>
    </row>
    <row r="5527" spans="1:4">
      <c r="A5527" s="116"/>
      <c r="B5527" s="116"/>
      <c r="C5527" s="116"/>
      <c r="D5527" s="116"/>
    </row>
    <row r="5528" spans="1:4">
      <c r="A5528" s="116"/>
      <c r="B5528" s="116"/>
      <c r="C5528" s="116"/>
      <c r="D5528" s="116"/>
    </row>
    <row r="5529" spans="1:4">
      <c r="A5529" s="116"/>
      <c r="B5529" s="116"/>
      <c r="C5529" s="116"/>
      <c r="D5529" s="116"/>
    </row>
    <row r="5530" spans="1:4">
      <c r="A5530" s="116"/>
      <c r="B5530" s="116"/>
      <c r="C5530" s="116"/>
      <c r="D5530" s="116"/>
    </row>
    <row r="5531" spans="1:4">
      <c r="A5531" s="116"/>
      <c r="B5531" s="116"/>
      <c r="C5531" s="116"/>
      <c r="D5531" s="116"/>
    </row>
    <row r="5532" spans="1:4">
      <c r="A5532" s="116"/>
      <c r="B5532" s="116"/>
      <c r="C5532" s="116"/>
      <c r="D5532" s="116"/>
    </row>
    <row r="5533" spans="1:4">
      <c r="A5533" s="116"/>
      <c r="B5533" s="116"/>
      <c r="C5533" s="116"/>
      <c r="D5533" s="116"/>
    </row>
    <row r="5534" spans="1:4">
      <c r="A5534" s="116"/>
      <c r="B5534" s="116"/>
      <c r="C5534" s="116"/>
      <c r="D5534" s="116"/>
    </row>
    <row r="5535" spans="1:4">
      <c r="A5535" s="116"/>
      <c r="B5535" s="116"/>
      <c r="C5535" s="116"/>
      <c r="D5535" s="116"/>
    </row>
    <row r="5536" spans="1:4">
      <c r="A5536" s="116"/>
      <c r="B5536" s="116"/>
      <c r="C5536" s="116"/>
      <c r="D5536" s="116"/>
    </row>
    <row r="5537" spans="1:4">
      <c r="A5537" s="116"/>
      <c r="B5537" s="116"/>
      <c r="C5537" s="116"/>
      <c r="D5537" s="116"/>
    </row>
    <row r="5538" spans="1:4">
      <c r="A5538" s="116"/>
      <c r="B5538" s="116"/>
      <c r="C5538" s="116"/>
      <c r="D5538" s="116"/>
    </row>
    <row r="5539" spans="1:4">
      <c r="A5539" s="116"/>
      <c r="B5539" s="116"/>
      <c r="C5539" s="116"/>
      <c r="D5539" s="116"/>
    </row>
    <row r="5540" spans="1:4">
      <c r="A5540" s="116"/>
      <c r="B5540" s="116"/>
      <c r="C5540" s="116"/>
      <c r="D5540" s="116"/>
    </row>
    <row r="5541" spans="1:4">
      <c r="A5541" s="116"/>
      <c r="B5541" s="116"/>
      <c r="C5541" s="116"/>
      <c r="D5541" s="116"/>
    </row>
    <row r="5542" spans="1:4">
      <c r="A5542" s="116"/>
      <c r="B5542" s="116"/>
      <c r="C5542" s="116"/>
      <c r="D5542" s="116"/>
    </row>
    <row r="5543" spans="1:4">
      <c r="A5543" s="116"/>
      <c r="B5543" s="116"/>
      <c r="C5543" s="116"/>
      <c r="D5543" s="116"/>
    </row>
    <row r="5544" spans="1:4">
      <c r="A5544" s="116"/>
      <c r="B5544" s="116"/>
      <c r="C5544" s="116"/>
      <c r="D5544" s="116"/>
    </row>
    <row r="5545" spans="1:4">
      <c r="A5545" s="116"/>
      <c r="B5545" s="116"/>
      <c r="C5545" s="116"/>
      <c r="D5545" s="116"/>
    </row>
    <row r="5546" spans="1:4">
      <c r="A5546" s="116"/>
      <c r="B5546" s="116"/>
      <c r="C5546" s="116"/>
      <c r="D5546" s="116"/>
    </row>
    <row r="5547" spans="1:4">
      <c r="A5547" s="116"/>
      <c r="B5547" s="116"/>
      <c r="C5547" s="116"/>
      <c r="D5547" s="116"/>
    </row>
    <row r="5548" spans="1:4">
      <c r="A5548" s="116"/>
      <c r="B5548" s="116"/>
      <c r="C5548" s="116"/>
      <c r="D5548" s="116"/>
    </row>
    <row r="5549" spans="1:4">
      <c r="A5549" s="116"/>
      <c r="B5549" s="116"/>
      <c r="C5549" s="116"/>
      <c r="D5549" s="116"/>
    </row>
    <row r="5550" spans="1:4">
      <c r="A5550" s="116"/>
      <c r="B5550" s="116"/>
      <c r="C5550" s="116"/>
      <c r="D5550" s="116"/>
    </row>
    <row r="5551" spans="1:4">
      <c r="A5551" s="116"/>
      <c r="B5551" s="116"/>
      <c r="C5551" s="116"/>
      <c r="D5551" s="116"/>
    </row>
    <row r="5552" spans="1:4">
      <c r="A5552" s="116"/>
      <c r="B5552" s="116"/>
      <c r="C5552" s="116"/>
      <c r="D5552" s="116"/>
    </row>
    <row r="5553" spans="1:4">
      <c r="A5553" s="116"/>
      <c r="B5553" s="116"/>
      <c r="C5553" s="116"/>
      <c r="D5553" s="116"/>
    </row>
    <row r="5554" spans="1:4">
      <c r="A5554" s="116"/>
      <c r="B5554" s="116"/>
      <c r="C5554" s="116"/>
      <c r="D5554" s="116"/>
    </row>
    <row r="5555" spans="1:4">
      <c r="A5555" s="116"/>
      <c r="B5555" s="116"/>
      <c r="C5555" s="116"/>
      <c r="D5555" s="116"/>
    </row>
    <row r="5556" spans="1:4">
      <c r="A5556" s="116"/>
      <c r="B5556" s="116"/>
      <c r="C5556" s="116"/>
      <c r="D5556" s="116"/>
    </row>
    <row r="5557" spans="1:4">
      <c r="A5557" s="116"/>
      <c r="B5557" s="116"/>
      <c r="C5557" s="116"/>
      <c r="D5557" s="116"/>
    </row>
    <row r="5558" spans="1:4">
      <c r="A5558" s="116"/>
      <c r="B5558" s="116"/>
      <c r="C5558" s="116"/>
      <c r="D5558" s="116"/>
    </row>
    <row r="5559" spans="1:4">
      <c r="A5559" s="116"/>
      <c r="B5559" s="116"/>
      <c r="C5559" s="116"/>
      <c r="D5559" s="116"/>
    </row>
    <row r="5560" spans="1:4">
      <c r="A5560" s="116"/>
      <c r="B5560" s="116"/>
      <c r="C5560" s="116"/>
      <c r="D5560" s="116"/>
    </row>
    <row r="5561" spans="1:4">
      <c r="A5561" s="116"/>
      <c r="B5561" s="116"/>
      <c r="C5561" s="116"/>
      <c r="D5561" s="116"/>
    </row>
    <row r="5562" spans="1:4">
      <c r="A5562" s="116"/>
      <c r="B5562" s="116"/>
      <c r="C5562" s="116"/>
      <c r="D5562" s="116"/>
    </row>
    <row r="5563" spans="1:4">
      <c r="A5563" s="116"/>
      <c r="B5563" s="116"/>
      <c r="C5563" s="116"/>
      <c r="D5563" s="116"/>
    </row>
    <row r="5564" spans="1:4">
      <c r="A5564" s="116"/>
      <c r="B5564" s="116"/>
      <c r="C5564" s="116"/>
      <c r="D5564" s="116"/>
    </row>
    <row r="5565" spans="1:4">
      <c r="A5565" s="116"/>
      <c r="B5565" s="116"/>
      <c r="C5565" s="116"/>
      <c r="D5565" s="116"/>
    </row>
    <row r="5566" spans="1:4">
      <c r="A5566" s="116"/>
      <c r="B5566" s="116"/>
      <c r="C5566" s="116"/>
      <c r="D5566" s="116"/>
    </row>
    <row r="5567" spans="1:4">
      <c r="A5567" s="116"/>
      <c r="B5567" s="116"/>
      <c r="C5567" s="116"/>
      <c r="D5567" s="116"/>
    </row>
    <row r="5568" spans="1:4">
      <c r="A5568" s="116"/>
      <c r="B5568" s="116"/>
      <c r="C5568" s="116"/>
      <c r="D5568" s="116"/>
    </row>
    <row r="5569" spans="1:4">
      <c r="A5569" s="116"/>
      <c r="B5569" s="116"/>
      <c r="C5569" s="116"/>
      <c r="D5569" s="116"/>
    </row>
    <row r="5570" spans="1:4">
      <c r="A5570" s="116"/>
      <c r="B5570" s="116"/>
      <c r="C5570" s="116"/>
      <c r="D5570" s="116"/>
    </row>
    <row r="5571" spans="1:4">
      <c r="A5571" s="116"/>
      <c r="B5571" s="116"/>
      <c r="C5571" s="116"/>
      <c r="D5571" s="116"/>
    </row>
    <row r="5572" spans="1:4">
      <c r="A5572" s="116"/>
      <c r="B5572" s="116"/>
      <c r="C5572" s="116"/>
      <c r="D5572" s="116"/>
    </row>
    <row r="5573" spans="1:4">
      <c r="A5573" s="116"/>
      <c r="B5573" s="116"/>
      <c r="C5573" s="116"/>
      <c r="D5573" s="116"/>
    </row>
    <row r="5574" spans="1:4">
      <c r="A5574" s="116"/>
      <c r="B5574" s="116"/>
      <c r="C5574" s="116"/>
      <c r="D5574" s="116"/>
    </row>
    <row r="5575" spans="1:4">
      <c r="A5575" s="116"/>
      <c r="B5575" s="116"/>
      <c r="C5575" s="116"/>
      <c r="D5575" s="116"/>
    </row>
    <row r="5576" spans="1:4">
      <c r="A5576" s="116"/>
      <c r="B5576" s="116"/>
      <c r="C5576" s="116"/>
      <c r="D5576" s="116"/>
    </row>
    <row r="5577" spans="1:4">
      <c r="A5577" s="116"/>
      <c r="B5577" s="116"/>
      <c r="C5577" s="116"/>
      <c r="D5577" s="116"/>
    </row>
    <row r="5578" spans="1:4">
      <c r="A5578" s="116"/>
      <c r="B5578" s="116"/>
      <c r="C5578" s="116"/>
      <c r="D5578" s="116"/>
    </row>
    <row r="5579" spans="1:4">
      <c r="A5579" s="116"/>
      <c r="B5579" s="116"/>
      <c r="C5579" s="116"/>
      <c r="D5579" s="116"/>
    </row>
    <row r="5580" spans="1:4">
      <c r="A5580" s="116"/>
      <c r="B5580" s="116"/>
      <c r="C5580" s="116"/>
      <c r="D5580" s="116"/>
    </row>
    <row r="5581" spans="1:4">
      <c r="A5581" s="116"/>
      <c r="B5581" s="116"/>
      <c r="C5581" s="116"/>
      <c r="D5581" s="116"/>
    </row>
    <row r="5582" spans="1:4">
      <c r="A5582" s="116"/>
      <c r="B5582" s="116"/>
      <c r="C5582" s="116"/>
      <c r="D5582" s="116"/>
    </row>
    <row r="5583" spans="1:4">
      <c r="A5583" s="116"/>
      <c r="B5583" s="116"/>
      <c r="C5583" s="116"/>
      <c r="D5583" s="116"/>
    </row>
    <row r="5584" spans="1:4">
      <c r="A5584" s="116"/>
      <c r="B5584" s="116"/>
      <c r="C5584" s="116"/>
      <c r="D5584" s="116"/>
    </row>
    <row r="5585" spans="1:4">
      <c r="A5585" s="116"/>
      <c r="B5585" s="116"/>
      <c r="C5585" s="116"/>
      <c r="D5585" s="116"/>
    </row>
    <row r="5586" spans="1:4">
      <c r="A5586" s="116"/>
      <c r="B5586" s="116"/>
      <c r="C5586" s="116"/>
      <c r="D5586" s="116"/>
    </row>
    <row r="5587" spans="1:4">
      <c r="A5587" s="116"/>
      <c r="B5587" s="116"/>
      <c r="C5587" s="116"/>
      <c r="D5587" s="116"/>
    </row>
    <row r="5588" spans="1:4">
      <c r="A5588" s="116"/>
      <c r="B5588" s="116"/>
      <c r="C5588" s="116"/>
      <c r="D5588" s="116"/>
    </row>
    <row r="5589" spans="1:4">
      <c r="A5589" s="116"/>
      <c r="B5589" s="116"/>
      <c r="C5589" s="116"/>
      <c r="D5589" s="116"/>
    </row>
    <row r="5590" spans="1:4">
      <c r="A5590" s="116"/>
      <c r="B5590" s="116"/>
      <c r="C5590" s="116"/>
      <c r="D5590" s="116"/>
    </row>
    <row r="5591" spans="1:4">
      <c r="A5591" s="116"/>
      <c r="B5591" s="116"/>
      <c r="C5591" s="116"/>
      <c r="D5591" s="116"/>
    </row>
    <row r="5592" spans="1:4">
      <c r="A5592" s="116"/>
      <c r="B5592" s="116"/>
      <c r="C5592" s="116"/>
      <c r="D5592" s="116"/>
    </row>
    <row r="5593" spans="1:4">
      <c r="A5593" s="116"/>
      <c r="B5593" s="116"/>
      <c r="C5593" s="116"/>
      <c r="D5593" s="116"/>
    </row>
    <row r="5594" spans="1:4">
      <c r="A5594" s="116"/>
      <c r="B5594" s="116"/>
      <c r="C5594" s="116"/>
      <c r="D5594" s="116"/>
    </row>
    <row r="5595" spans="1:4">
      <c r="A5595" s="116"/>
      <c r="B5595" s="116"/>
      <c r="C5595" s="116"/>
      <c r="D5595" s="116"/>
    </row>
    <row r="5596" spans="1:4">
      <c r="A5596" s="116"/>
      <c r="B5596" s="116"/>
      <c r="C5596" s="116"/>
      <c r="D5596" s="116"/>
    </row>
    <row r="5597" spans="1:4">
      <c r="A5597" s="116"/>
      <c r="B5597" s="116"/>
      <c r="C5597" s="116"/>
      <c r="D5597" s="116"/>
    </row>
    <row r="5598" spans="1:4">
      <c r="A5598" s="116"/>
      <c r="B5598" s="116"/>
      <c r="C5598" s="116"/>
      <c r="D5598" s="116"/>
    </row>
    <row r="5599" spans="1:4">
      <c r="A5599" s="116"/>
      <c r="B5599" s="116"/>
      <c r="C5599" s="116"/>
      <c r="D5599" s="116"/>
    </row>
    <row r="5600" spans="1:4">
      <c r="A5600" s="116"/>
      <c r="B5600" s="116"/>
      <c r="C5600" s="116"/>
      <c r="D5600" s="116"/>
    </row>
    <row r="5601" spans="1:4">
      <c r="A5601" s="116"/>
      <c r="B5601" s="116"/>
      <c r="C5601" s="116"/>
      <c r="D5601" s="116"/>
    </row>
    <row r="5602" spans="1:4">
      <c r="A5602" s="116"/>
      <c r="B5602" s="116"/>
      <c r="C5602" s="116"/>
      <c r="D5602" s="116"/>
    </row>
    <row r="5603" spans="1:4">
      <c r="A5603" s="116"/>
      <c r="B5603" s="116"/>
      <c r="C5603" s="116"/>
      <c r="D5603" s="116"/>
    </row>
    <row r="5604" spans="1:4">
      <c r="A5604" s="116"/>
      <c r="B5604" s="116"/>
      <c r="C5604" s="116"/>
      <c r="D5604" s="116"/>
    </row>
    <row r="5605" spans="1:4">
      <c r="A5605" s="116"/>
      <c r="B5605" s="116"/>
      <c r="C5605" s="116"/>
      <c r="D5605" s="116"/>
    </row>
    <row r="5606" spans="1:4">
      <c r="A5606" s="116"/>
      <c r="B5606" s="116"/>
      <c r="C5606" s="116"/>
      <c r="D5606" s="116"/>
    </row>
    <row r="5607" spans="1:4">
      <c r="A5607" s="116"/>
      <c r="B5607" s="116"/>
      <c r="C5607" s="116"/>
      <c r="D5607" s="116"/>
    </row>
    <row r="5608" spans="1:4">
      <c r="A5608" s="116"/>
      <c r="B5608" s="116"/>
      <c r="C5608" s="116"/>
      <c r="D5608" s="116"/>
    </row>
    <row r="5609" spans="1:4">
      <c r="A5609" s="116"/>
      <c r="B5609" s="116"/>
      <c r="C5609" s="116"/>
      <c r="D5609" s="116"/>
    </row>
    <row r="5610" spans="1:4">
      <c r="A5610" s="116"/>
      <c r="B5610" s="116"/>
      <c r="C5610" s="116"/>
      <c r="D5610" s="116"/>
    </row>
    <row r="5611" spans="1:4">
      <c r="A5611" s="116"/>
      <c r="B5611" s="116"/>
      <c r="C5611" s="116"/>
      <c r="D5611" s="116"/>
    </row>
    <row r="5612" spans="1:4">
      <c r="A5612" s="116"/>
      <c r="B5612" s="116"/>
      <c r="C5612" s="116"/>
      <c r="D5612" s="116"/>
    </row>
    <row r="5613" spans="1:4">
      <c r="A5613" s="116"/>
      <c r="B5613" s="116"/>
      <c r="C5613" s="116"/>
      <c r="D5613" s="116"/>
    </row>
    <row r="5614" spans="1:4">
      <c r="A5614" s="116"/>
      <c r="B5614" s="116"/>
      <c r="C5614" s="116"/>
      <c r="D5614" s="116"/>
    </row>
    <row r="5615" spans="1:4">
      <c r="A5615" s="116"/>
      <c r="B5615" s="116"/>
      <c r="C5615" s="116"/>
      <c r="D5615" s="116"/>
    </row>
    <row r="5616" spans="1:4">
      <c r="A5616" s="116"/>
      <c r="B5616" s="116"/>
      <c r="C5616" s="116"/>
      <c r="D5616" s="116"/>
    </row>
    <row r="5617" spans="1:4">
      <c r="A5617" s="116"/>
      <c r="B5617" s="116"/>
      <c r="C5617" s="116"/>
      <c r="D5617" s="116"/>
    </row>
    <row r="5618" spans="1:4">
      <c r="A5618" s="116"/>
      <c r="B5618" s="116"/>
      <c r="C5618" s="116"/>
      <c r="D5618" s="116"/>
    </row>
    <row r="5619" spans="1:4">
      <c r="A5619" s="116"/>
      <c r="B5619" s="116"/>
      <c r="C5619" s="116"/>
      <c r="D5619" s="116"/>
    </row>
    <row r="5620" spans="1:4">
      <c r="A5620" s="116"/>
      <c r="B5620" s="116"/>
      <c r="C5620" s="116"/>
      <c r="D5620" s="116"/>
    </row>
    <row r="5621" spans="1:4">
      <c r="A5621" s="116"/>
      <c r="B5621" s="116"/>
      <c r="C5621" s="116"/>
      <c r="D5621" s="116"/>
    </row>
    <row r="5622" spans="1:4">
      <c r="A5622" s="116"/>
      <c r="B5622" s="116"/>
      <c r="C5622" s="116"/>
      <c r="D5622" s="116"/>
    </row>
    <row r="5623" spans="1:4">
      <c r="A5623" s="116"/>
      <c r="B5623" s="116"/>
      <c r="C5623" s="116"/>
      <c r="D5623" s="116"/>
    </row>
    <row r="5624" spans="1:4">
      <c r="A5624" s="116"/>
      <c r="B5624" s="116"/>
      <c r="C5624" s="116"/>
      <c r="D5624" s="116"/>
    </row>
    <row r="5625" spans="1:4">
      <c r="A5625" s="116"/>
      <c r="B5625" s="116"/>
      <c r="C5625" s="116"/>
      <c r="D5625" s="116"/>
    </row>
    <row r="5626" spans="1:4">
      <c r="A5626" s="116"/>
      <c r="B5626" s="116"/>
      <c r="C5626" s="116"/>
      <c r="D5626" s="116"/>
    </row>
    <row r="5627" spans="1:4">
      <c r="A5627" s="116"/>
      <c r="B5627" s="116"/>
      <c r="C5627" s="116"/>
      <c r="D5627" s="116"/>
    </row>
    <row r="5628" spans="1:4">
      <c r="A5628" s="116"/>
      <c r="B5628" s="116"/>
      <c r="C5628" s="116"/>
      <c r="D5628" s="116"/>
    </row>
    <row r="5629" spans="1:4">
      <c r="A5629" s="116"/>
      <c r="B5629" s="116"/>
      <c r="C5629" s="116"/>
      <c r="D5629" s="116"/>
    </row>
    <row r="5630" spans="1:4">
      <c r="A5630" s="116"/>
      <c r="B5630" s="116"/>
      <c r="C5630" s="116"/>
      <c r="D5630" s="116"/>
    </row>
    <row r="5631" spans="1:4">
      <c r="A5631" s="116"/>
      <c r="B5631" s="116"/>
      <c r="C5631" s="116"/>
      <c r="D5631" s="116"/>
    </row>
    <row r="5632" spans="1:4">
      <c r="A5632" s="116"/>
      <c r="B5632" s="116"/>
      <c r="C5632" s="116"/>
      <c r="D5632" s="116"/>
    </row>
    <row r="5633" spans="1:4">
      <c r="A5633" s="116"/>
      <c r="B5633" s="116"/>
      <c r="C5633" s="116"/>
      <c r="D5633" s="116"/>
    </row>
    <row r="5634" spans="1:4">
      <c r="A5634" s="116"/>
      <c r="B5634" s="116"/>
      <c r="C5634" s="116"/>
      <c r="D5634" s="116"/>
    </row>
    <row r="5635" spans="1:4">
      <c r="A5635" s="116"/>
      <c r="B5635" s="116"/>
      <c r="C5635" s="116"/>
      <c r="D5635" s="116"/>
    </row>
    <row r="5636" spans="1:4">
      <c r="A5636" s="116"/>
      <c r="B5636" s="116"/>
      <c r="C5636" s="116"/>
      <c r="D5636" s="116"/>
    </row>
    <row r="5637" spans="1:4">
      <c r="A5637" s="116"/>
      <c r="B5637" s="116"/>
      <c r="C5637" s="116"/>
      <c r="D5637" s="116"/>
    </row>
    <row r="5638" spans="1:4">
      <c r="A5638" s="116"/>
      <c r="B5638" s="116"/>
      <c r="C5638" s="116"/>
      <c r="D5638" s="116"/>
    </row>
    <row r="5639" spans="1:4">
      <c r="A5639" s="116"/>
      <c r="B5639" s="116"/>
      <c r="C5639" s="116"/>
      <c r="D5639" s="116"/>
    </row>
    <row r="5640" spans="1:4">
      <c r="A5640" s="116"/>
      <c r="B5640" s="116"/>
      <c r="C5640" s="116"/>
      <c r="D5640" s="116"/>
    </row>
    <row r="5641" spans="1:4">
      <c r="A5641" s="116"/>
      <c r="B5641" s="116"/>
      <c r="C5641" s="116"/>
      <c r="D5641" s="116"/>
    </row>
    <row r="5642" spans="1:4">
      <c r="A5642" s="116"/>
      <c r="B5642" s="116"/>
      <c r="C5642" s="116"/>
      <c r="D5642" s="116"/>
    </row>
    <row r="5643" spans="1:4">
      <c r="A5643" s="116"/>
      <c r="B5643" s="116"/>
      <c r="C5643" s="116"/>
      <c r="D5643" s="116"/>
    </row>
    <row r="5644" spans="1:4">
      <c r="A5644" s="116"/>
      <c r="B5644" s="116"/>
      <c r="C5644" s="116"/>
      <c r="D5644" s="116"/>
    </row>
    <row r="5645" spans="1:4">
      <c r="A5645" s="116"/>
      <c r="B5645" s="116"/>
      <c r="C5645" s="116"/>
      <c r="D5645" s="116"/>
    </row>
    <row r="5646" spans="1:4">
      <c r="A5646" s="116"/>
      <c r="B5646" s="116"/>
      <c r="C5646" s="116"/>
      <c r="D5646" s="116"/>
    </row>
    <row r="5647" spans="1:4">
      <c r="A5647" s="116"/>
      <c r="B5647" s="116"/>
      <c r="C5647" s="116"/>
      <c r="D5647" s="116"/>
    </row>
    <row r="5648" spans="1:4">
      <c r="A5648" s="116"/>
      <c r="B5648" s="116"/>
      <c r="C5648" s="116"/>
      <c r="D5648" s="116"/>
    </row>
    <row r="5649" spans="1:4">
      <c r="A5649" s="116"/>
      <c r="B5649" s="116"/>
      <c r="C5649" s="116"/>
      <c r="D5649" s="116"/>
    </row>
    <row r="5650" spans="1:4">
      <c r="A5650" s="116"/>
      <c r="B5650" s="116"/>
      <c r="C5650" s="116"/>
      <c r="D5650" s="116"/>
    </row>
    <row r="5651" spans="1:4">
      <c r="A5651" s="116"/>
      <c r="B5651" s="116"/>
      <c r="C5651" s="116"/>
      <c r="D5651" s="116"/>
    </row>
    <row r="5652" spans="1:4">
      <c r="A5652" s="116"/>
      <c r="B5652" s="116"/>
      <c r="C5652" s="116"/>
      <c r="D5652" s="116"/>
    </row>
    <row r="5653" spans="1:4">
      <c r="A5653" s="116"/>
      <c r="B5653" s="116"/>
      <c r="C5653" s="116"/>
      <c r="D5653" s="116"/>
    </row>
    <row r="5654" spans="1:4">
      <c r="A5654" s="116"/>
      <c r="B5654" s="116"/>
      <c r="C5654" s="116"/>
      <c r="D5654" s="116"/>
    </row>
    <row r="5655" spans="1:4">
      <c r="A5655" s="116"/>
      <c r="B5655" s="116"/>
      <c r="C5655" s="116"/>
      <c r="D5655" s="116"/>
    </row>
    <row r="5656" spans="1:4">
      <c r="A5656" s="116"/>
      <c r="B5656" s="116"/>
      <c r="C5656" s="116"/>
      <c r="D5656" s="116"/>
    </row>
    <row r="5657" spans="1:4">
      <c r="A5657" s="116"/>
      <c r="B5657" s="116"/>
      <c r="C5657" s="116"/>
      <c r="D5657" s="116"/>
    </row>
    <row r="5658" spans="1:4">
      <c r="A5658" s="116"/>
      <c r="B5658" s="116"/>
      <c r="C5658" s="116"/>
      <c r="D5658" s="116"/>
    </row>
    <row r="5659" spans="1:4">
      <c r="A5659" s="116"/>
      <c r="B5659" s="116"/>
      <c r="C5659" s="116"/>
      <c r="D5659" s="116"/>
    </row>
    <row r="5660" spans="1:4">
      <c r="A5660" s="116"/>
      <c r="B5660" s="116"/>
      <c r="C5660" s="116"/>
      <c r="D5660" s="116"/>
    </row>
    <row r="5661" spans="1:4">
      <c r="A5661" s="116"/>
      <c r="B5661" s="116"/>
      <c r="C5661" s="116"/>
      <c r="D5661" s="116"/>
    </row>
    <row r="5662" spans="1:4">
      <c r="A5662" s="116"/>
      <c r="B5662" s="116"/>
      <c r="C5662" s="116"/>
      <c r="D5662" s="116"/>
    </row>
    <row r="5663" spans="1:4">
      <c r="A5663" s="116"/>
      <c r="B5663" s="116"/>
      <c r="C5663" s="116"/>
      <c r="D5663" s="116"/>
    </row>
    <row r="5664" spans="1:4">
      <c r="A5664" s="116"/>
      <c r="B5664" s="116"/>
      <c r="C5664" s="116"/>
      <c r="D5664" s="116"/>
    </row>
    <row r="5665" spans="1:4">
      <c r="A5665" s="116"/>
      <c r="B5665" s="116"/>
      <c r="C5665" s="116"/>
      <c r="D5665" s="116"/>
    </row>
    <row r="5666" spans="1:4">
      <c r="A5666" s="116"/>
      <c r="B5666" s="116"/>
      <c r="C5666" s="116"/>
      <c r="D5666" s="116"/>
    </row>
    <row r="5667" spans="1:4">
      <c r="A5667" s="116"/>
      <c r="B5667" s="116"/>
      <c r="C5667" s="116"/>
      <c r="D5667" s="116"/>
    </row>
    <row r="5668" spans="1:4">
      <c r="A5668" s="116"/>
      <c r="B5668" s="116"/>
      <c r="C5668" s="116"/>
      <c r="D5668" s="116"/>
    </row>
    <row r="5669" spans="1:4">
      <c r="A5669" s="116"/>
      <c r="B5669" s="116"/>
      <c r="C5669" s="116"/>
      <c r="D5669" s="116"/>
    </row>
    <row r="5670" spans="1:4">
      <c r="A5670" s="116"/>
      <c r="B5670" s="116"/>
      <c r="C5670" s="116"/>
      <c r="D5670" s="116"/>
    </row>
    <row r="5671" spans="1:4">
      <c r="A5671" s="116"/>
      <c r="B5671" s="116"/>
      <c r="C5671" s="116"/>
      <c r="D5671" s="116"/>
    </row>
    <row r="5672" spans="1:4">
      <c r="A5672" s="116"/>
      <c r="B5672" s="116"/>
      <c r="C5672" s="116"/>
      <c r="D5672" s="116"/>
    </row>
    <row r="5673" spans="1:4">
      <c r="A5673" s="116"/>
      <c r="B5673" s="116"/>
      <c r="C5673" s="116"/>
      <c r="D5673" s="116"/>
    </row>
    <row r="5674" spans="1:4">
      <c r="A5674" s="116"/>
      <c r="B5674" s="116"/>
      <c r="C5674" s="116"/>
      <c r="D5674" s="116"/>
    </row>
    <row r="5675" spans="1:4">
      <c r="A5675" s="116"/>
      <c r="B5675" s="116"/>
      <c r="C5675" s="116"/>
      <c r="D5675" s="116"/>
    </row>
    <row r="5676" spans="1:4">
      <c r="A5676" s="116"/>
      <c r="B5676" s="116"/>
      <c r="C5676" s="116"/>
      <c r="D5676" s="116"/>
    </row>
    <row r="5677" spans="1:4">
      <c r="A5677" s="116"/>
      <c r="B5677" s="116"/>
      <c r="C5677" s="116"/>
      <c r="D5677" s="116"/>
    </row>
    <row r="5678" spans="1:4">
      <c r="A5678" s="116"/>
      <c r="B5678" s="116"/>
      <c r="C5678" s="116"/>
      <c r="D5678" s="116"/>
    </row>
    <row r="5679" spans="1:4">
      <c r="A5679" s="116"/>
      <c r="B5679" s="116"/>
      <c r="C5679" s="116"/>
      <c r="D5679" s="116"/>
    </row>
    <row r="5680" spans="1:4">
      <c r="A5680" s="116"/>
      <c r="B5680" s="116"/>
      <c r="C5680" s="116"/>
      <c r="D5680" s="116"/>
    </row>
    <row r="5681" spans="1:4">
      <c r="A5681" s="116"/>
      <c r="B5681" s="116"/>
      <c r="C5681" s="116"/>
      <c r="D5681" s="116"/>
    </row>
    <row r="5682" spans="1:4">
      <c r="A5682" s="116"/>
      <c r="B5682" s="116"/>
      <c r="C5682" s="116"/>
      <c r="D5682" s="116"/>
    </row>
    <row r="5683" spans="1:4">
      <c r="A5683" s="116"/>
      <c r="B5683" s="116"/>
      <c r="C5683" s="116"/>
      <c r="D5683" s="116"/>
    </row>
    <row r="5684" spans="1:4">
      <c r="A5684" s="116"/>
      <c r="B5684" s="116"/>
      <c r="C5684" s="116"/>
      <c r="D5684" s="116"/>
    </row>
    <row r="5685" spans="1:4">
      <c r="A5685" s="116"/>
      <c r="B5685" s="116"/>
      <c r="C5685" s="116"/>
      <c r="D5685" s="116"/>
    </row>
    <row r="5686" spans="1:4">
      <c r="A5686" s="116"/>
      <c r="B5686" s="116"/>
      <c r="C5686" s="116"/>
      <c r="D5686" s="116"/>
    </row>
    <row r="5687" spans="1:4">
      <c r="A5687" s="116"/>
      <c r="B5687" s="116"/>
      <c r="C5687" s="116"/>
      <c r="D5687" s="116"/>
    </row>
    <row r="5688" spans="1:4">
      <c r="A5688" s="116"/>
      <c r="B5688" s="116"/>
      <c r="C5688" s="116"/>
      <c r="D5688" s="116"/>
    </row>
    <row r="5689" spans="1:4">
      <c r="A5689" s="116"/>
      <c r="B5689" s="116"/>
      <c r="C5689" s="116"/>
      <c r="D5689" s="116"/>
    </row>
    <row r="5690" spans="1:4">
      <c r="A5690" s="116"/>
      <c r="B5690" s="116"/>
      <c r="C5690" s="116"/>
      <c r="D5690" s="116"/>
    </row>
    <row r="5691" spans="1:4">
      <c r="A5691" s="116"/>
      <c r="B5691" s="116"/>
      <c r="C5691" s="116"/>
      <c r="D5691" s="116"/>
    </row>
    <row r="5692" spans="1:4">
      <c r="A5692" s="116"/>
      <c r="B5692" s="116"/>
      <c r="C5692" s="116"/>
      <c r="D5692" s="116"/>
    </row>
    <row r="5693" spans="1:4">
      <c r="A5693" s="116"/>
      <c r="B5693" s="116"/>
      <c r="C5693" s="116"/>
      <c r="D5693" s="116"/>
    </row>
    <row r="5694" spans="1:4">
      <c r="A5694" s="116"/>
      <c r="B5694" s="116"/>
      <c r="C5694" s="116"/>
      <c r="D5694" s="116"/>
    </row>
    <row r="5695" spans="1:4">
      <c r="A5695" s="116"/>
      <c r="B5695" s="116"/>
      <c r="C5695" s="116"/>
      <c r="D5695" s="116"/>
    </row>
    <row r="5696" spans="1:4">
      <c r="A5696" s="116"/>
      <c r="B5696" s="116"/>
      <c r="C5696" s="116"/>
      <c r="D5696" s="116"/>
    </row>
    <row r="5697" spans="1:4">
      <c r="A5697" s="116"/>
      <c r="B5697" s="116"/>
      <c r="C5697" s="116"/>
      <c r="D5697" s="116"/>
    </row>
    <row r="5698" spans="1:4">
      <c r="A5698" s="116"/>
      <c r="B5698" s="116"/>
      <c r="C5698" s="116"/>
      <c r="D5698" s="116"/>
    </row>
    <row r="5699" spans="1:4">
      <c r="A5699" s="116"/>
      <c r="B5699" s="116"/>
      <c r="C5699" s="116"/>
      <c r="D5699" s="116"/>
    </row>
    <row r="5700" spans="1:4">
      <c r="A5700" s="116"/>
      <c r="B5700" s="116"/>
      <c r="C5700" s="116"/>
      <c r="D5700" s="116"/>
    </row>
    <row r="5701" spans="1:4">
      <c r="A5701" s="116"/>
      <c r="B5701" s="116"/>
      <c r="C5701" s="116"/>
      <c r="D5701" s="116"/>
    </row>
    <row r="5702" spans="1:4">
      <c r="A5702" s="116"/>
      <c r="B5702" s="116"/>
      <c r="C5702" s="116"/>
      <c r="D5702" s="116"/>
    </row>
    <row r="5703" spans="1:4">
      <c r="A5703" s="116"/>
      <c r="B5703" s="116"/>
      <c r="C5703" s="116"/>
      <c r="D5703" s="116"/>
    </row>
    <row r="5704" spans="1:4">
      <c r="A5704" s="116"/>
      <c r="B5704" s="116"/>
      <c r="C5704" s="116"/>
      <c r="D5704" s="116"/>
    </row>
    <row r="5705" spans="1:4">
      <c r="A5705" s="116"/>
      <c r="B5705" s="116"/>
      <c r="C5705" s="116"/>
      <c r="D5705" s="116"/>
    </row>
    <row r="5706" spans="1:4">
      <c r="A5706" s="116"/>
      <c r="B5706" s="116"/>
      <c r="C5706" s="116"/>
      <c r="D5706" s="116"/>
    </row>
    <row r="5707" spans="1:4">
      <c r="A5707" s="116"/>
      <c r="B5707" s="116"/>
      <c r="C5707" s="116"/>
      <c r="D5707" s="116"/>
    </row>
    <row r="5708" spans="1:4">
      <c r="A5708" s="116"/>
      <c r="B5708" s="116"/>
      <c r="C5708" s="116"/>
      <c r="D5708" s="116"/>
    </row>
    <row r="5709" spans="1:4">
      <c r="A5709" s="116"/>
      <c r="B5709" s="116"/>
      <c r="C5709" s="116"/>
      <c r="D5709" s="116"/>
    </row>
    <row r="5710" spans="1:4">
      <c r="A5710" s="116"/>
      <c r="B5710" s="116"/>
      <c r="C5710" s="116"/>
      <c r="D5710" s="116"/>
    </row>
    <row r="5711" spans="1:4">
      <c r="A5711" s="116"/>
      <c r="B5711" s="116"/>
      <c r="C5711" s="116"/>
      <c r="D5711" s="116"/>
    </row>
    <row r="5712" spans="1:4">
      <c r="A5712" s="116"/>
      <c r="B5712" s="116"/>
      <c r="C5712" s="116"/>
      <c r="D5712" s="116"/>
    </row>
    <row r="5713" spans="1:4">
      <c r="A5713" s="116"/>
      <c r="B5713" s="116"/>
      <c r="C5713" s="116"/>
      <c r="D5713" s="116"/>
    </row>
    <row r="5714" spans="1:4">
      <c r="A5714" s="116"/>
      <c r="B5714" s="116"/>
      <c r="C5714" s="116"/>
      <c r="D5714" s="116"/>
    </row>
    <row r="5715" spans="1:4">
      <c r="A5715" s="116"/>
      <c r="B5715" s="116"/>
      <c r="C5715" s="116"/>
      <c r="D5715" s="116"/>
    </row>
    <row r="5716" spans="1:4">
      <c r="A5716" s="116"/>
      <c r="B5716" s="116"/>
      <c r="C5716" s="116"/>
      <c r="D5716" s="116"/>
    </row>
    <row r="5717" spans="1:4">
      <c r="A5717" s="116"/>
      <c r="B5717" s="116"/>
      <c r="C5717" s="116"/>
      <c r="D5717" s="116"/>
    </row>
    <row r="5718" spans="1:4">
      <c r="A5718" s="116"/>
      <c r="B5718" s="116"/>
      <c r="C5718" s="116"/>
      <c r="D5718" s="116"/>
    </row>
    <row r="5719" spans="1:4">
      <c r="A5719" s="116"/>
      <c r="B5719" s="116"/>
      <c r="C5719" s="116"/>
      <c r="D5719" s="116"/>
    </row>
    <row r="5720" spans="1:4">
      <c r="A5720" s="116"/>
      <c r="B5720" s="116"/>
      <c r="C5720" s="116"/>
      <c r="D5720" s="116"/>
    </row>
    <row r="5721" spans="1:4">
      <c r="A5721" s="116"/>
      <c r="B5721" s="116"/>
      <c r="C5721" s="116"/>
      <c r="D5721" s="116"/>
    </row>
    <row r="5722" spans="1:4">
      <c r="A5722" s="116"/>
      <c r="B5722" s="116"/>
      <c r="C5722" s="116"/>
      <c r="D5722" s="116"/>
    </row>
    <row r="5723" spans="1:4">
      <c r="A5723" s="116"/>
      <c r="B5723" s="116"/>
      <c r="C5723" s="116"/>
      <c r="D5723" s="116"/>
    </row>
    <row r="5724" spans="1:4">
      <c r="A5724" s="116"/>
      <c r="B5724" s="116"/>
      <c r="C5724" s="116"/>
      <c r="D5724" s="116"/>
    </row>
    <row r="5725" spans="1:4">
      <c r="A5725" s="116"/>
      <c r="B5725" s="116"/>
      <c r="C5725" s="116"/>
      <c r="D5725" s="116"/>
    </row>
    <row r="5726" spans="1:4">
      <c r="A5726" s="116"/>
      <c r="B5726" s="116"/>
      <c r="C5726" s="116"/>
      <c r="D5726" s="116"/>
    </row>
    <row r="5727" spans="1:4">
      <c r="A5727" s="116"/>
      <c r="B5727" s="116"/>
      <c r="C5727" s="116"/>
      <c r="D5727" s="116"/>
    </row>
    <row r="5728" spans="1:4">
      <c r="A5728" s="116"/>
      <c r="B5728" s="116"/>
      <c r="C5728" s="116"/>
      <c r="D5728" s="116"/>
    </row>
    <row r="5729" spans="1:4">
      <c r="A5729" s="116"/>
      <c r="B5729" s="116"/>
      <c r="C5729" s="116"/>
      <c r="D5729" s="116"/>
    </row>
    <row r="5730" spans="1:4">
      <c r="A5730" s="116"/>
      <c r="B5730" s="116"/>
      <c r="C5730" s="116"/>
      <c r="D5730" s="116"/>
    </row>
    <row r="5731" spans="1:4">
      <c r="A5731" s="116"/>
      <c r="B5731" s="116"/>
      <c r="C5731" s="116"/>
      <c r="D5731" s="116"/>
    </row>
    <row r="5732" spans="1:4">
      <c r="A5732" s="116"/>
      <c r="B5732" s="116"/>
      <c r="C5732" s="116"/>
      <c r="D5732" s="116"/>
    </row>
    <row r="5733" spans="1:4">
      <c r="A5733" s="116"/>
      <c r="B5733" s="116"/>
      <c r="C5733" s="116"/>
      <c r="D5733" s="116"/>
    </row>
    <row r="5734" spans="1:4">
      <c r="A5734" s="116"/>
      <c r="B5734" s="116"/>
      <c r="C5734" s="116"/>
      <c r="D5734" s="116"/>
    </row>
    <row r="5735" spans="1:4">
      <c r="A5735" s="116"/>
      <c r="B5735" s="116"/>
      <c r="C5735" s="116"/>
      <c r="D5735" s="116"/>
    </row>
    <row r="5736" spans="1:4">
      <c r="A5736" s="116"/>
      <c r="B5736" s="116"/>
      <c r="C5736" s="116"/>
      <c r="D5736" s="116"/>
    </row>
    <row r="5737" spans="1:4">
      <c r="A5737" s="116"/>
      <c r="B5737" s="116"/>
      <c r="C5737" s="116"/>
      <c r="D5737" s="116"/>
    </row>
    <row r="5738" spans="1:4">
      <c r="A5738" s="116"/>
      <c r="B5738" s="116"/>
      <c r="C5738" s="116"/>
      <c r="D5738" s="116"/>
    </row>
    <row r="5739" spans="1:4">
      <c r="A5739" s="116"/>
      <c r="B5739" s="116"/>
      <c r="C5739" s="116"/>
      <c r="D5739" s="116"/>
    </row>
    <row r="5740" spans="1:4">
      <c r="A5740" s="116"/>
      <c r="B5740" s="116"/>
      <c r="C5740" s="116"/>
      <c r="D5740" s="116"/>
    </row>
    <row r="5741" spans="1:4">
      <c r="A5741" s="116"/>
      <c r="B5741" s="116"/>
      <c r="C5741" s="116"/>
      <c r="D5741" s="116"/>
    </row>
    <row r="5742" spans="1:4">
      <c r="A5742" s="116"/>
      <c r="B5742" s="116"/>
      <c r="C5742" s="116"/>
      <c r="D5742" s="116"/>
    </row>
    <row r="5743" spans="1:4">
      <c r="A5743" s="116"/>
      <c r="B5743" s="116"/>
      <c r="C5743" s="116"/>
      <c r="D5743" s="116"/>
    </row>
    <row r="5744" spans="1:4">
      <c r="A5744" s="116"/>
      <c r="B5744" s="116"/>
      <c r="C5744" s="116"/>
      <c r="D5744" s="116"/>
    </row>
    <row r="5745" spans="1:4">
      <c r="A5745" s="116"/>
      <c r="B5745" s="116"/>
      <c r="C5745" s="116"/>
      <c r="D5745" s="116"/>
    </row>
    <row r="5746" spans="1:4">
      <c r="A5746" s="116"/>
      <c r="B5746" s="116"/>
      <c r="C5746" s="116"/>
      <c r="D5746" s="116"/>
    </row>
    <row r="5747" spans="1:4">
      <c r="A5747" s="116"/>
      <c r="B5747" s="116"/>
      <c r="C5747" s="116"/>
      <c r="D5747" s="116"/>
    </row>
    <row r="5748" spans="1:4">
      <c r="A5748" s="116"/>
      <c r="B5748" s="116"/>
      <c r="C5748" s="116"/>
      <c r="D5748" s="116"/>
    </row>
    <row r="5749" spans="1:4">
      <c r="A5749" s="116"/>
      <c r="B5749" s="116"/>
      <c r="C5749" s="116"/>
      <c r="D5749" s="116"/>
    </row>
    <row r="5750" spans="1:4">
      <c r="A5750" s="116"/>
      <c r="B5750" s="116"/>
      <c r="C5750" s="116"/>
      <c r="D5750" s="116"/>
    </row>
    <row r="5751" spans="1:4">
      <c r="A5751" s="116"/>
      <c r="B5751" s="116"/>
      <c r="C5751" s="116"/>
      <c r="D5751" s="116"/>
    </row>
    <row r="5752" spans="1:4">
      <c r="A5752" s="116"/>
      <c r="B5752" s="116"/>
      <c r="C5752" s="116"/>
      <c r="D5752" s="116"/>
    </row>
    <row r="5753" spans="1:4">
      <c r="A5753" s="116"/>
      <c r="B5753" s="116"/>
      <c r="C5753" s="116"/>
      <c r="D5753" s="116"/>
    </row>
    <row r="5754" spans="1:4">
      <c r="A5754" s="116"/>
      <c r="B5754" s="116"/>
      <c r="C5754" s="116"/>
      <c r="D5754" s="116"/>
    </row>
    <row r="5755" spans="1:4">
      <c r="A5755" s="116"/>
      <c r="B5755" s="116"/>
      <c r="C5755" s="116"/>
      <c r="D5755" s="116"/>
    </row>
    <row r="5756" spans="1:4">
      <c r="A5756" s="116"/>
      <c r="B5756" s="116"/>
      <c r="C5756" s="116"/>
      <c r="D5756" s="116"/>
    </row>
    <row r="5757" spans="1:4">
      <c r="A5757" s="116"/>
      <c r="B5757" s="116"/>
      <c r="C5757" s="116"/>
      <c r="D5757" s="116"/>
    </row>
    <row r="5758" spans="1:4">
      <c r="A5758" s="116"/>
      <c r="B5758" s="116"/>
      <c r="C5758" s="116"/>
      <c r="D5758" s="116"/>
    </row>
    <row r="5759" spans="1:4">
      <c r="A5759" s="116"/>
      <c r="B5759" s="116"/>
      <c r="C5759" s="116"/>
      <c r="D5759" s="116"/>
    </row>
    <row r="5760" spans="1:4">
      <c r="A5760" s="116"/>
      <c r="B5760" s="116"/>
      <c r="C5760" s="116"/>
      <c r="D5760" s="116"/>
    </row>
    <row r="5761" spans="1:4">
      <c r="A5761" s="116"/>
      <c r="B5761" s="116"/>
      <c r="C5761" s="116"/>
      <c r="D5761" s="116"/>
    </row>
    <row r="5762" spans="1:4">
      <c r="A5762" s="116"/>
      <c r="B5762" s="116"/>
      <c r="C5762" s="116"/>
      <c r="D5762" s="116"/>
    </row>
    <row r="5763" spans="1:4">
      <c r="A5763" s="116"/>
      <c r="B5763" s="116"/>
      <c r="C5763" s="116"/>
      <c r="D5763" s="116"/>
    </row>
    <row r="5764" spans="1:4">
      <c r="A5764" s="116"/>
      <c r="B5764" s="116"/>
      <c r="C5764" s="116"/>
      <c r="D5764" s="116"/>
    </row>
    <row r="5765" spans="1:4">
      <c r="A5765" s="116"/>
      <c r="B5765" s="116"/>
      <c r="C5765" s="116"/>
      <c r="D5765" s="116"/>
    </row>
    <row r="5766" spans="1:4">
      <c r="A5766" s="116"/>
      <c r="B5766" s="116"/>
      <c r="C5766" s="116"/>
      <c r="D5766" s="116"/>
    </row>
    <row r="5767" spans="1:4">
      <c r="A5767" s="116"/>
      <c r="B5767" s="116"/>
      <c r="C5767" s="116"/>
      <c r="D5767" s="116"/>
    </row>
    <row r="5768" spans="1:4">
      <c r="A5768" s="116"/>
      <c r="B5768" s="116"/>
      <c r="C5768" s="116"/>
      <c r="D5768" s="116"/>
    </row>
    <row r="5769" spans="1:4">
      <c r="A5769" s="116"/>
      <c r="B5769" s="116"/>
      <c r="C5769" s="116"/>
      <c r="D5769" s="116"/>
    </row>
    <row r="5770" spans="1:4">
      <c r="A5770" s="116"/>
      <c r="B5770" s="116"/>
      <c r="C5770" s="116"/>
      <c r="D5770" s="116"/>
    </row>
    <row r="5771" spans="1:4">
      <c r="A5771" s="116"/>
      <c r="B5771" s="116"/>
      <c r="C5771" s="116"/>
      <c r="D5771" s="116"/>
    </row>
    <row r="5772" spans="1:4">
      <c r="A5772" s="116"/>
      <c r="B5772" s="116"/>
      <c r="C5772" s="116"/>
      <c r="D5772" s="116"/>
    </row>
    <row r="5773" spans="1:4">
      <c r="A5773" s="116"/>
      <c r="B5773" s="116"/>
      <c r="C5773" s="116"/>
      <c r="D5773" s="116"/>
    </row>
    <row r="5774" spans="1:4">
      <c r="A5774" s="116"/>
      <c r="B5774" s="116"/>
      <c r="C5774" s="116"/>
      <c r="D5774" s="116"/>
    </row>
    <row r="5775" spans="1:4">
      <c r="A5775" s="116"/>
      <c r="B5775" s="116"/>
      <c r="C5775" s="116"/>
      <c r="D5775" s="116"/>
    </row>
    <row r="5776" spans="1:4">
      <c r="A5776" s="116"/>
      <c r="B5776" s="116"/>
      <c r="C5776" s="116"/>
      <c r="D5776" s="116"/>
    </row>
    <row r="5777" spans="1:4">
      <c r="A5777" s="116"/>
      <c r="B5777" s="116"/>
      <c r="C5777" s="116"/>
      <c r="D5777" s="116"/>
    </row>
    <row r="5778" spans="1:4">
      <c r="A5778" s="116"/>
      <c r="B5778" s="116"/>
      <c r="C5778" s="116"/>
      <c r="D5778" s="116"/>
    </row>
    <row r="5779" spans="1:4">
      <c r="A5779" s="116"/>
      <c r="B5779" s="116"/>
      <c r="C5779" s="116"/>
      <c r="D5779" s="116"/>
    </row>
    <row r="5780" spans="1:4">
      <c r="A5780" s="116"/>
      <c r="B5780" s="116"/>
      <c r="C5780" s="116"/>
      <c r="D5780" s="116"/>
    </row>
    <row r="5781" spans="1:4">
      <c r="A5781" s="116"/>
      <c r="B5781" s="116"/>
      <c r="C5781" s="116"/>
      <c r="D5781" s="116"/>
    </row>
    <row r="5782" spans="1:4">
      <c r="A5782" s="116"/>
      <c r="B5782" s="116"/>
      <c r="C5782" s="116"/>
      <c r="D5782" s="116"/>
    </row>
    <row r="5783" spans="1:4">
      <c r="A5783" s="116"/>
      <c r="B5783" s="116"/>
      <c r="C5783" s="116"/>
      <c r="D5783" s="116"/>
    </row>
    <row r="5784" spans="1:4">
      <c r="A5784" s="116"/>
      <c r="B5784" s="116"/>
      <c r="C5784" s="116"/>
      <c r="D5784" s="116"/>
    </row>
    <row r="5785" spans="1:4">
      <c r="A5785" s="116"/>
      <c r="B5785" s="116"/>
      <c r="C5785" s="116"/>
      <c r="D5785" s="116"/>
    </row>
    <row r="5786" spans="1:4">
      <c r="A5786" s="116"/>
      <c r="B5786" s="116"/>
      <c r="C5786" s="116"/>
      <c r="D5786" s="116"/>
    </row>
    <row r="5787" spans="1:4">
      <c r="A5787" s="116"/>
      <c r="B5787" s="116"/>
      <c r="C5787" s="116"/>
      <c r="D5787" s="116"/>
    </row>
    <row r="5788" spans="1:4">
      <c r="A5788" s="116"/>
      <c r="B5788" s="116"/>
      <c r="C5788" s="116"/>
      <c r="D5788" s="116"/>
    </row>
    <row r="5789" spans="1:4">
      <c r="A5789" s="116"/>
      <c r="B5789" s="116"/>
      <c r="C5789" s="116"/>
      <c r="D5789" s="116"/>
    </row>
    <row r="5790" spans="1:4">
      <c r="A5790" s="116"/>
      <c r="B5790" s="116"/>
      <c r="C5790" s="116"/>
      <c r="D5790" s="116"/>
    </row>
    <row r="5791" spans="1:4">
      <c r="A5791" s="116"/>
      <c r="B5791" s="116"/>
      <c r="C5791" s="116"/>
      <c r="D5791" s="116"/>
    </row>
    <row r="5792" spans="1:4">
      <c r="A5792" s="116"/>
      <c r="B5792" s="116"/>
      <c r="C5792" s="116"/>
      <c r="D5792" s="116"/>
    </row>
    <row r="5793" spans="1:4">
      <c r="A5793" s="116"/>
      <c r="B5793" s="116"/>
      <c r="C5793" s="116"/>
      <c r="D5793" s="116"/>
    </row>
    <row r="5794" spans="1:4">
      <c r="A5794" s="116"/>
      <c r="B5794" s="116"/>
      <c r="C5794" s="116"/>
      <c r="D5794" s="116"/>
    </row>
    <row r="5795" spans="1:4">
      <c r="A5795" s="116"/>
      <c r="B5795" s="116"/>
      <c r="C5795" s="116"/>
      <c r="D5795" s="116"/>
    </row>
    <row r="5796" spans="1:4">
      <c r="A5796" s="116"/>
      <c r="B5796" s="116"/>
      <c r="C5796" s="116"/>
      <c r="D5796" s="116"/>
    </row>
    <row r="5797" spans="1:4">
      <c r="A5797" s="116"/>
      <c r="B5797" s="116"/>
      <c r="C5797" s="116"/>
      <c r="D5797" s="116"/>
    </row>
    <row r="5798" spans="1:4">
      <c r="A5798" s="116"/>
      <c r="B5798" s="116"/>
      <c r="C5798" s="116"/>
      <c r="D5798" s="116"/>
    </row>
    <row r="5799" spans="1:4">
      <c r="A5799" s="116"/>
      <c r="B5799" s="116"/>
      <c r="C5799" s="116"/>
      <c r="D5799" s="116"/>
    </row>
    <row r="5800" spans="1:4">
      <c r="A5800" s="116"/>
      <c r="B5800" s="116"/>
      <c r="C5800" s="116"/>
      <c r="D5800" s="116"/>
    </row>
    <row r="5801" spans="1:4">
      <c r="A5801" s="116"/>
      <c r="B5801" s="116"/>
      <c r="C5801" s="116"/>
      <c r="D5801" s="116"/>
    </row>
    <row r="5802" spans="1:4">
      <c r="A5802" s="116"/>
      <c r="B5802" s="116"/>
      <c r="C5802" s="116"/>
      <c r="D5802" s="116"/>
    </row>
    <row r="5803" spans="1:4">
      <c r="A5803" s="116"/>
      <c r="B5803" s="116"/>
      <c r="C5803" s="116"/>
      <c r="D5803" s="116"/>
    </row>
    <row r="5804" spans="1:4">
      <c r="A5804" s="116"/>
      <c r="B5804" s="116"/>
      <c r="C5804" s="116"/>
      <c r="D5804" s="116"/>
    </row>
    <row r="5805" spans="1:4">
      <c r="A5805" s="116"/>
      <c r="B5805" s="116"/>
      <c r="C5805" s="116"/>
      <c r="D5805" s="116"/>
    </row>
    <row r="5806" spans="1:4">
      <c r="A5806" s="116"/>
      <c r="B5806" s="116"/>
      <c r="C5806" s="116"/>
      <c r="D5806" s="116"/>
    </row>
    <row r="5807" spans="1:4">
      <c r="A5807" s="116"/>
      <c r="B5807" s="116"/>
      <c r="C5807" s="116"/>
      <c r="D5807" s="116"/>
    </row>
    <row r="5808" spans="1:4">
      <c r="A5808" s="116"/>
      <c r="B5808" s="116"/>
      <c r="C5808" s="116"/>
      <c r="D5808" s="116"/>
    </row>
    <row r="5809" spans="1:4">
      <c r="A5809" s="116"/>
      <c r="B5809" s="116"/>
      <c r="C5809" s="116"/>
      <c r="D5809" s="116"/>
    </row>
    <row r="5810" spans="1:4">
      <c r="A5810" s="116"/>
      <c r="B5810" s="116"/>
      <c r="C5810" s="116"/>
      <c r="D5810" s="116"/>
    </row>
    <row r="5811" spans="1:4">
      <c r="A5811" s="116"/>
      <c r="B5811" s="116"/>
      <c r="C5811" s="116"/>
      <c r="D5811" s="116"/>
    </row>
    <row r="5812" spans="1:4">
      <c r="A5812" s="116"/>
      <c r="B5812" s="116"/>
      <c r="C5812" s="116"/>
      <c r="D5812" s="116"/>
    </row>
    <row r="5813" spans="1:4">
      <c r="A5813" s="116"/>
      <c r="B5813" s="116"/>
      <c r="C5813" s="116"/>
      <c r="D5813" s="116"/>
    </row>
    <row r="5814" spans="1:4">
      <c r="A5814" s="116"/>
      <c r="B5814" s="116"/>
      <c r="C5814" s="116"/>
      <c r="D5814" s="116"/>
    </row>
    <row r="5815" spans="1:4">
      <c r="A5815" s="116"/>
      <c r="B5815" s="116"/>
      <c r="C5815" s="116"/>
      <c r="D5815" s="116"/>
    </row>
    <row r="5816" spans="1:4">
      <c r="A5816" s="116"/>
      <c r="B5816" s="116"/>
      <c r="C5816" s="116"/>
      <c r="D5816" s="116"/>
    </row>
    <row r="5817" spans="1:4">
      <c r="A5817" s="116"/>
      <c r="B5817" s="116"/>
      <c r="C5817" s="116"/>
      <c r="D5817" s="116"/>
    </row>
    <row r="5818" spans="1:4">
      <c r="A5818" s="116"/>
      <c r="B5818" s="116"/>
      <c r="C5818" s="116"/>
      <c r="D5818" s="116"/>
    </row>
    <row r="5819" spans="1:4">
      <c r="A5819" s="116"/>
      <c r="B5819" s="116"/>
      <c r="C5819" s="116"/>
      <c r="D5819" s="116"/>
    </row>
    <row r="5820" spans="1:4">
      <c r="A5820" s="116"/>
      <c r="B5820" s="116"/>
      <c r="C5820" s="116"/>
      <c r="D5820" s="116"/>
    </row>
    <row r="5821" spans="1:4">
      <c r="A5821" s="116"/>
      <c r="B5821" s="116"/>
      <c r="C5821" s="116"/>
      <c r="D5821" s="116"/>
    </row>
    <row r="5822" spans="1:4">
      <c r="A5822" s="116"/>
      <c r="B5822" s="116"/>
      <c r="C5822" s="116"/>
      <c r="D5822" s="116"/>
    </row>
    <row r="5823" spans="1:4">
      <c r="A5823" s="116"/>
      <c r="B5823" s="116"/>
      <c r="C5823" s="116"/>
      <c r="D5823" s="116"/>
    </row>
    <row r="5824" spans="1:4">
      <c r="A5824" s="116"/>
      <c r="B5824" s="116"/>
      <c r="C5824" s="116"/>
      <c r="D5824" s="116"/>
    </row>
    <row r="5825" spans="1:4">
      <c r="A5825" s="116"/>
      <c r="B5825" s="116"/>
      <c r="C5825" s="116"/>
      <c r="D5825" s="116"/>
    </row>
    <row r="5826" spans="1:4">
      <c r="A5826" s="116"/>
      <c r="B5826" s="116"/>
      <c r="C5826" s="116"/>
      <c r="D5826" s="116"/>
    </row>
    <row r="5827" spans="1:4">
      <c r="A5827" s="116"/>
      <c r="B5827" s="116"/>
      <c r="C5827" s="116"/>
      <c r="D5827" s="116"/>
    </row>
    <row r="5828" spans="1:4">
      <c r="A5828" s="116"/>
      <c r="B5828" s="116"/>
      <c r="C5828" s="116"/>
      <c r="D5828" s="116"/>
    </row>
    <row r="5829" spans="1:4">
      <c r="A5829" s="116"/>
      <c r="B5829" s="116"/>
      <c r="C5829" s="116"/>
      <c r="D5829" s="116"/>
    </row>
    <row r="5830" spans="1:4">
      <c r="A5830" s="116"/>
      <c r="B5830" s="116"/>
      <c r="C5830" s="116"/>
      <c r="D5830" s="116"/>
    </row>
    <row r="5831" spans="1:4">
      <c r="A5831" s="116"/>
      <c r="B5831" s="116"/>
      <c r="C5831" s="116"/>
      <c r="D5831" s="116"/>
    </row>
    <row r="5832" spans="1:4">
      <c r="A5832" s="116"/>
      <c r="B5832" s="116"/>
      <c r="C5832" s="116"/>
      <c r="D5832" s="116"/>
    </row>
    <row r="5833" spans="1:4">
      <c r="A5833" s="116"/>
      <c r="B5833" s="116"/>
      <c r="C5833" s="116"/>
      <c r="D5833" s="116"/>
    </row>
    <row r="5834" spans="1:4">
      <c r="A5834" s="116"/>
      <c r="B5834" s="116"/>
      <c r="C5834" s="116"/>
      <c r="D5834" s="116"/>
    </row>
    <row r="5835" spans="1:4">
      <c r="A5835" s="116"/>
      <c r="B5835" s="116"/>
      <c r="C5835" s="116"/>
      <c r="D5835" s="116"/>
    </row>
    <row r="5836" spans="1:4">
      <c r="A5836" s="116"/>
      <c r="B5836" s="116"/>
      <c r="C5836" s="116"/>
      <c r="D5836" s="116"/>
    </row>
    <row r="5837" spans="1:4">
      <c r="A5837" s="116"/>
      <c r="B5837" s="116"/>
      <c r="C5837" s="116"/>
      <c r="D5837" s="116"/>
    </row>
    <row r="5838" spans="1:4">
      <c r="A5838" s="116"/>
      <c r="B5838" s="116"/>
      <c r="C5838" s="116"/>
      <c r="D5838" s="116"/>
    </row>
    <row r="5839" spans="1:4">
      <c r="A5839" s="116"/>
      <c r="B5839" s="116"/>
      <c r="C5839" s="116"/>
      <c r="D5839" s="116"/>
    </row>
    <row r="5840" spans="1:4">
      <c r="A5840" s="116"/>
      <c r="B5840" s="116"/>
      <c r="C5840" s="116"/>
      <c r="D5840" s="116"/>
    </row>
    <row r="5841" spans="1:4">
      <c r="A5841" s="116"/>
      <c r="B5841" s="116"/>
      <c r="C5841" s="116"/>
      <c r="D5841" s="116"/>
    </row>
    <row r="5842" spans="1:4">
      <c r="A5842" s="116"/>
      <c r="B5842" s="116"/>
      <c r="C5842" s="116"/>
      <c r="D5842" s="116"/>
    </row>
    <row r="5843" spans="1:4">
      <c r="A5843" s="116"/>
      <c r="B5843" s="116"/>
      <c r="C5843" s="116"/>
      <c r="D5843" s="116"/>
    </row>
    <row r="5844" spans="1:4">
      <c r="A5844" s="116"/>
      <c r="B5844" s="116"/>
      <c r="C5844" s="116"/>
      <c r="D5844" s="116"/>
    </row>
    <row r="5845" spans="1:4">
      <c r="A5845" s="116"/>
      <c r="B5845" s="116"/>
      <c r="C5845" s="116"/>
      <c r="D5845" s="116"/>
    </row>
    <row r="5846" spans="1:4">
      <c r="A5846" s="116"/>
      <c r="B5846" s="116"/>
      <c r="C5846" s="116"/>
      <c r="D5846" s="116"/>
    </row>
    <row r="5847" spans="1:4">
      <c r="A5847" s="116"/>
      <c r="B5847" s="116"/>
      <c r="C5847" s="116"/>
      <c r="D5847" s="116"/>
    </row>
    <row r="5848" spans="1:4">
      <c r="A5848" s="116"/>
      <c r="B5848" s="116"/>
      <c r="C5848" s="116"/>
      <c r="D5848" s="116"/>
    </row>
    <row r="5849" spans="1:4">
      <c r="A5849" s="116"/>
      <c r="B5849" s="116"/>
      <c r="C5849" s="116"/>
      <c r="D5849" s="116"/>
    </row>
    <row r="5850" spans="1:4">
      <c r="A5850" s="116"/>
      <c r="B5850" s="116"/>
      <c r="C5850" s="116"/>
      <c r="D5850" s="116"/>
    </row>
    <row r="5851" spans="1:4">
      <c r="A5851" s="116"/>
      <c r="B5851" s="116"/>
      <c r="C5851" s="116"/>
      <c r="D5851" s="116"/>
    </row>
    <row r="5852" spans="1:4">
      <c r="A5852" s="116"/>
      <c r="B5852" s="116"/>
      <c r="C5852" s="116"/>
      <c r="D5852" s="116"/>
    </row>
    <row r="5853" spans="1:4">
      <c r="A5853" s="116"/>
      <c r="B5853" s="116"/>
      <c r="C5853" s="116"/>
      <c r="D5853" s="116"/>
    </row>
    <row r="5854" spans="1:4">
      <c r="A5854" s="116"/>
      <c r="B5854" s="116"/>
      <c r="C5854" s="116"/>
      <c r="D5854" s="116"/>
    </row>
    <row r="5855" spans="1:4">
      <c r="A5855" s="116"/>
      <c r="B5855" s="116"/>
      <c r="C5855" s="116"/>
      <c r="D5855" s="116"/>
    </row>
    <row r="5856" spans="1:4">
      <c r="A5856" s="116"/>
      <c r="B5856" s="116"/>
      <c r="C5856" s="116"/>
      <c r="D5856" s="116"/>
    </row>
    <row r="5857" spans="1:4">
      <c r="A5857" s="116"/>
      <c r="B5857" s="116"/>
      <c r="C5857" s="116"/>
      <c r="D5857" s="116"/>
    </row>
    <row r="5858" spans="1:4">
      <c r="A5858" s="116"/>
      <c r="B5858" s="116"/>
      <c r="C5858" s="116"/>
      <c r="D5858" s="116"/>
    </row>
    <row r="5859" spans="1:4">
      <c r="A5859" s="116"/>
      <c r="B5859" s="116"/>
      <c r="C5859" s="116"/>
      <c r="D5859" s="116"/>
    </row>
    <row r="5860" spans="1:4">
      <c r="A5860" s="116"/>
      <c r="B5860" s="116"/>
      <c r="C5860" s="116"/>
      <c r="D5860" s="116"/>
    </row>
    <row r="5861" spans="1:4">
      <c r="A5861" s="116"/>
      <c r="B5861" s="116"/>
      <c r="C5861" s="116"/>
      <c r="D5861" s="116"/>
    </row>
    <row r="5862" spans="1:4">
      <c r="A5862" s="116"/>
      <c r="B5862" s="116"/>
      <c r="C5862" s="116"/>
      <c r="D5862" s="116"/>
    </row>
    <row r="5863" spans="1:4">
      <c r="A5863" s="116"/>
      <c r="B5863" s="116"/>
      <c r="C5863" s="116"/>
      <c r="D5863" s="116"/>
    </row>
    <row r="5864" spans="1:4">
      <c r="A5864" s="116"/>
      <c r="B5864" s="116"/>
      <c r="C5864" s="116"/>
      <c r="D5864" s="116"/>
    </row>
    <row r="5865" spans="1:4">
      <c r="A5865" s="116"/>
      <c r="B5865" s="116"/>
      <c r="C5865" s="116"/>
      <c r="D5865" s="116"/>
    </row>
    <row r="5866" spans="1:4">
      <c r="A5866" s="116"/>
      <c r="B5866" s="116"/>
      <c r="C5866" s="116"/>
      <c r="D5866" s="116"/>
    </row>
    <row r="5867" spans="1:4">
      <c r="A5867" s="116"/>
      <c r="B5867" s="116"/>
      <c r="C5867" s="116"/>
      <c r="D5867" s="116"/>
    </row>
    <row r="5868" spans="1:4">
      <c r="A5868" s="116"/>
      <c r="B5868" s="116"/>
      <c r="C5868" s="116"/>
      <c r="D5868" s="116"/>
    </row>
    <row r="5869" spans="1:4">
      <c r="A5869" s="116"/>
      <c r="B5869" s="116"/>
      <c r="C5869" s="116"/>
      <c r="D5869" s="116"/>
    </row>
    <row r="5870" spans="1:4">
      <c r="A5870" s="116"/>
      <c r="B5870" s="116"/>
      <c r="C5870" s="116"/>
      <c r="D5870" s="116"/>
    </row>
    <row r="5871" spans="1:4">
      <c r="A5871" s="116"/>
      <c r="B5871" s="116"/>
      <c r="C5871" s="116"/>
      <c r="D5871" s="116"/>
    </row>
    <row r="5872" spans="1:4">
      <c r="A5872" s="116"/>
      <c r="B5872" s="116"/>
      <c r="C5872" s="116"/>
      <c r="D5872" s="116"/>
    </row>
    <row r="5873" spans="1:4">
      <c r="A5873" s="116"/>
      <c r="B5873" s="116"/>
      <c r="C5873" s="116"/>
      <c r="D5873" s="116"/>
    </row>
    <row r="5874" spans="1:4">
      <c r="A5874" s="116"/>
      <c r="B5874" s="116"/>
      <c r="C5874" s="116"/>
      <c r="D5874" s="116"/>
    </row>
    <row r="5875" spans="1:4">
      <c r="A5875" s="116"/>
      <c r="B5875" s="116"/>
      <c r="C5875" s="116"/>
      <c r="D5875" s="116"/>
    </row>
    <row r="5876" spans="1:4">
      <c r="A5876" s="116"/>
      <c r="B5876" s="116"/>
      <c r="C5876" s="116"/>
      <c r="D5876" s="116"/>
    </row>
    <row r="5877" spans="1:4">
      <c r="A5877" s="116"/>
      <c r="B5877" s="116"/>
      <c r="C5877" s="116"/>
      <c r="D5877" s="116"/>
    </row>
    <row r="5878" spans="1:4">
      <c r="A5878" s="116"/>
      <c r="B5878" s="116"/>
      <c r="C5878" s="116"/>
      <c r="D5878" s="116"/>
    </row>
    <row r="5879" spans="1:4">
      <c r="A5879" s="116"/>
      <c r="B5879" s="116"/>
      <c r="C5879" s="116"/>
      <c r="D5879" s="116"/>
    </row>
    <row r="5880" spans="1:4">
      <c r="A5880" s="116"/>
      <c r="B5880" s="116"/>
      <c r="C5880" s="116"/>
      <c r="D5880" s="116"/>
    </row>
    <row r="5881" spans="1:4">
      <c r="A5881" s="116"/>
      <c r="B5881" s="116"/>
      <c r="C5881" s="116"/>
      <c r="D5881" s="116"/>
    </row>
    <row r="5882" spans="1:4">
      <c r="A5882" s="116"/>
      <c r="B5882" s="116"/>
      <c r="C5882" s="116"/>
      <c r="D5882" s="116"/>
    </row>
    <row r="5883" spans="1:4">
      <c r="A5883" s="116"/>
      <c r="B5883" s="116"/>
      <c r="C5883" s="116"/>
      <c r="D5883" s="116"/>
    </row>
    <row r="5884" spans="1:4">
      <c r="A5884" s="116"/>
      <c r="B5884" s="116"/>
      <c r="C5884" s="116"/>
      <c r="D5884" s="116"/>
    </row>
    <row r="5885" spans="1:4">
      <c r="A5885" s="116"/>
      <c r="B5885" s="116"/>
      <c r="C5885" s="116"/>
      <c r="D5885" s="116"/>
    </row>
    <row r="5886" spans="1:4">
      <c r="A5886" s="116"/>
      <c r="B5886" s="116"/>
      <c r="C5886" s="116"/>
      <c r="D5886" s="116"/>
    </row>
    <row r="5887" spans="1:4">
      <c r="A5887" s="116"/>
      <c r="B5887" s="116"/>
      <c r="C5887" s="116"/>
      <c r="D5887" s="116"/>
    </row>
    <row r="5888" spans="1:4">
      <c r="A5888" s="116"/>
      <c r="B5888" s="116"/>
      <c r="C5888" s="116"/>
      <c r="D5888" s="116"/>
    </row>
    <row r="5889" spans="1:4">
      <c r="A5889" s="116"/>
      <c r="B5889" s="116"/>
      <c r="C5889" s="116"/>
      <c r="D5889" s="116"/>
    </row>
    <row r="5890" spans="1:4">
      <c r="A5890" s="116"/>
      <c r="B5890" s="116"/>
      <c r="C5890" s="116"/>
      <c r="D5890" s="116"/>
    </row>
    <row r="5891" spans="1:4">
      <c r="A5891" s="116"/>
      <c r="B5891" s="116"/>
      <c r="C5891" s="116"/>
      <c r="D5891" s="116"/>
    </row>
    <row r="5892" spans="1:4">
      <c r="A5892" s="116"/>
      <c r="B5892" s="116"/>
      <c r="C5892" s="116"/>
      <c r="D5892" s="116"/>
    </row>
    <row r="5893" spans="1:4">
      <c r="A5893" s="116"/>
      <c r="B5893" s="116"/>
      <c r="C5893" s="116"/>
      <c r="D5893" s="116"/>
    </row>
    <row r="5894" spans="1:4">
      <c r="A5894" s="116"/>
      <c r="B5894" s="116"/>
      <c r="C5894" s="116"/>
      <c r="D5894" s="116"/>
    </row>
    <row r="5895" spans="1:4">
      <c r="A5895" s="116"/>
      <c r="B5895" s="116"/>
      <c r="C5895" s="116"/>
      <c r="D5895" s="116"/>
    </row>
    <row r="5896" spans="1:4">
      <c r="A5896" s="116"/>
      <c r="B5896" s="116"/>
      <c r="C5896" s="116"/>
      <c r="D5896" s="116"/>
    </row>
    <row r="5897" spans="1:4">
      <c r="A5897" s="116"/>
      <c r="B5897" s="116"/>
      <c r="C5897" s="116"/>
      <c r="D5897" s="116"/>
    </row>
    <row r="5898" spans="1:4">
      <c r="A5898" s="116"/>
      <c r="B5898" s="116"/>
      <c r="C5898" s="116"/>
      <c r="D5898" s="116"/>
    </row>
    <row r="5899" spans="1:4">
      <c r="A5899" s="116"/>
      <c r="B5899" s="116"/>
      <c r="C5899" s="116"/>
      <c r="D5899" s="116"/>
    </row>
    <row r="5900" spans="1:4">
      <c r="A5900" s="116"/>
      <c r="B5900" s="116"/>
      <c r="C5900" s="116"/>
      <c r="D5900" s="116"/>
    </row>
    <row r="5901" spans="1:4">
      <c r="A5901" s="116"/>
      <c r="B5901" s="116"/>
      <c r="C5901" s="116"/>
      <c r="D5901" s="116"/>
    </row>
    <row r="5902" spans="1:4">
      <c r="A5902" s="116"/>
      <c r="B5902" s="116"/>
      <c r="C5902" s="116"/>
      <c r="D5902" s="116"/>
    </row>
    <row r="5903" spans="1:4">
      <c r="A5903" s="116"/>
      <c r="B5903" s="116"/>
      <c r="C5903" s="116"/>
      <c r="D5903" s="116"/>
    </row>
    <row r="5904" spans="1:4">
      <c r="A5904" s="116"/>
      <c r="B5904" s="116"/>
      <c r="C5904" s="116"/>
      <c r="D5904" s="116"/>
    </row>
    <row r="5905" spans="1:4">
      <c r="A5905" s="116"/>
      <c r="B5905" s="116"/>
      <c r="C5905" s="116"/>
      <c r="D5905" s="116"/>
    </row>
    <row r="5906" spans="1:4">
      <c r="A5906" s="116"/>
      <c r="B5906" s="116"/>
      <c r="C5906" s="116"/>
      <c r="D5906" s="116"/>
    </row>
    <row r="5907" spans="1:4">
      <c r="A5907" s="116"/>
      <c r="B5907" s="116"/>
      <c r="C5907" s="116"/>
      <c r="D5907" s="116"/>
    </row>
    <row r="5908" spans="1:4">
      <c r="A5908" s="116"/>
      <c r="B5908" s="116"/>
      <c r="C5908" s="116"/>
      <c r="D5908" s="116"/>
    </row>
    <row r="5909" spans="1:4">
      <c r="A5909" s="116"/>
      <c r="B5909" s="116"/>
      <c r="C5909" s="116"/>
      <c r="D5909" s="116"/>
    </row>
    <row r="5910" spans="1:4">
      <c r="A5910" s="116"/>
      <c r="B5910" s="116"/>
      <c r="C5910" s="116"/>
      <c r="D5910" s="116"/>
    </row>
    <row r="5911" spans="1:4">
      <c r="A5911" s="116"/>
      <c r="B5911" s="116"/>
      <c r="C5911" s="116"/>
      <c r="D5911" s="116"/>
    </row>
    <row r="5912" spans="1:4">
      <c r="A5912" s="116"/>
      <c r="B5912" s="116"/>
      <c r="C5912" s="116"/>
      <c r="D5912" s="116"/>
    </row>
    <row r="5913" spans="1:4">
      <c r="A5913" s="116"/>
      <c r="B5913" s="116"/>
      <c r="C5913" s="116"/>
      <c r="D5913" s="116"/>
    </row>
    <row r="5914" spans="1:4">
      <c r="A5914" s="116"/>
      <c r="B5914" s="116"/>
      <c r="C5914" s="116"/>
      <c r="D5914" s="116"/>
    </row>
    <row r="5915" spans="1:4">
      <c r="A5915" s="116"/>
      <c r="B5915" s="116"/>
      <c r="C5915" s="116"/>
      <c r="D5915" s="116"/>
    </row>
    <row r="5916" spans="1:4">
      <c r="A5916" s="116"/>
      <c r="B5916" s="116"/>
      <c r="C5916" s="116"/>
      <c r="D5916" s="116"/>
    </row>
    <row r="5917" spans="1:4">
      <c r="A5917" s="116"/>
      <c r="B5917" s="116"/>
      <c r="C5917" s="116"/>
      <c r="D5917" s="116"/>
    </row>
    <row r="5918" spans="1:4">
      <c r="A5918" s="116"/>
      <c r="B5918" s="116"/>
      <c r="C5918" s="116"/>
      <c r="D5918" s="116"/>
    </row>
    <row r="5919" spans="1:4">
      <c r="A5919" s="116"/>
      <c r="B5919" s="116"/>
      <c r="C5919" s="116"/>
      <c r="D5919" s="116"/>
    </row>
    <row r="5920" spans="1:4">
      <c r="A5920" s="116"/>
      <c r="B5920" s="116"/>
      <c r="C5920" s="116"/>
      <c r="D5920" s="116"/>
    </row>
    <row r="5921" spans="1:4">
      <c r="A5921" s="116"/>
      <c r="B5921" s="116"/>
      <c r="C5921" s="116"/>
      <c r="D5921" s="116"/>
    </row>
    <row r="5922" spans="1:4">
      <c r="A5922" s="116"/>
      <c r="B5922" s="116"/>
      <c r="C5922" s="116"/>
      <c r="D5922" s="116"/>
    </row>
    <row r="5923" spans="1:4">
      <c r="A5923" s="116"/>
      <c r="B5923" s="116"/>
      <c r="C5923" s="116"/>
      <c r="D5923" s="116"/>
    </row>
    <row r="5924" spans="1:4">
      <c r="A5924" s="116"/>
      <c r="B5924" s="116"/>
      <c r="C5924" s="116"/>
      <c r="D5924" s="116"/>
    </row>
    <row r="5925" spans="1:4">
      <c r="A5925" s="116"/>
      <c r="B5925" s="116"/>
      <c r="C5925" s="116"/>
      <c r="D5925" s="116"/>
    </row>
    <row r="5926" spans="1:4">
      <c r="A5926" s="116"/>
      <c r="B5926" s="116"/>
      <c r="C5926" s="116"/>
      <c r="D5926" s="116"/>
    </row>
    <row r="5927" spans="1:4">
      <c r="A5927" s="116"/>
      <c r="B5927" s="116"/>
      <c r="C5927" s="116"/>
      <c r="D5927" s="116"/>
    </row>
    <row r="5928" spans="1:4">
      <c r="A5928" s="116"/>
      <c r="B5928" s="116"/>
      <c r="C5928" s="116"/>
      <c r="D5928" s="116"/>
    </row>
    <row r="5929" spans="1:4">
      <c r="A5929" s="116"/>
      <c r="B5929" s="116"/>
      <c r="C5929" s="116"/>
      <c r="D5929" s="116"/>
    </row>
    <row r="5930" spans="1:4">
      <c r="A5930" s="116"/>
      <c r="B5930" s="116"/>
      <c r="C5930" s="116"/>
      <c r="D5930" s="116"/>
    </row>
    <row r="5931" spans="1:4">
      <c r="A5931" s="116"/>
      <c r="B5931" s="116"/>
      <c r="C5931" s="116"/>
      <c r="D5931" s="116"/>
    </row>
    <row r="5932" spans="1:4">
      <c r="A5932" s="116"/>
      <c r="B5932" s="116"/>
      <c r="C5932" s="116"/>
      <c r="D5932" s="116"/>
    </row>
    <row r="5933" spans="1:4">
      <c r="A5933" s="116"/>
      <c r="B5933" s="116"/>
      <c r="C5933" s="116"/>
      <c r="D5933" s="116"/>
    </row>
    <row r="5934" spans="1:4">
      <c r="A5934" s="116"/>
      <c r="B5934" s="116"/>
      <c r="C5934" s="116"/>
      <c r="D5934" s="116"/>
    </row>
    <row r="5935" spans="1:4">
      <c r="A5935" s="116"/>
      <c r="B5935" s="116"/>
      <c r="C5935" s="116"/>
      <c r="D5935" s="116"/>
    </row>
    <row r="5936" spans="1:4">
      <c r="A5936" s="116"/>
      <c r="B5936" s="116"/>
      <c r="C5936" s="116"/>
      <c r="D5936" s="116"/>
    </row>
    <row r="5937" spans="1:4">
      <c r="A5937" s="116"/>
      <c r="B5937" s="116"/>
      <c r="C5937" s="116"/>
      <c r="D5937" s="116"/>
    </row>
    <row r="5938" spans="1:4">
      <c r="A5938" s="116"/>
      <c r="B5938" s="116"/>
      <c r="C5938" s="116"/>
      <c r="D5938" s="116"/>
    </row>
    <row r="5939" spans="1:4">
      <c r="A5939" s="116"/>
      <c r="B5939" s="116"/>
      <c r="C5939" s="116"/>
      <c r="D5939" s="116"/>
    </row>
    <row r="5940" spans="1:4">
      <c r="A5940" s="116"/>
      <c r="B5940" s="116"/>
      <c r="C5940" s="116"/>
      <c r="D5940" s="116"/>
    </row>
    <row r="5941" spans="1:4">
      <c r="A5941" s="116"/>
      <c r="B5941" s="116"/>
      <c r="C5941" s="116"/>
      <c r="D5941" s="116"/>
    </row>
    <row r="5942" spans="1:4">
      <c r="A5942" s="116"/>
      <c r="B5942" s="116"/>
      <c r="C5942" s="116"/>
      <c r="D5942" s="116"/>
    </row>
    <row r="5943" spans="1:4">
      <c r="A5943" s="116"/>
      <c r="B5943" s="116"/>
      <c r="C5943" s="116"/>
      <c r="D5943" s="116"/>
    </row>
    <row r="5944" spans="1:4">
      <c r="A5944" s="116"/>
      <c r="B5944" s="116"/>
      <c r="C5944" s="116"/>
      <c r="D5944" s="116"/>
    </row>
    <row r="5945" spans="1:4">
      <c r="A5945" s="116"/>
      <c r="B5945" s="116"/>
      <c r="C5945" s="116"/>
      <c r="D5945" s="116"/>
    </row>
    <row r="5946" spans="1:4">
      <c r="A5946" s="116"/>
      <c r="B5946" s="116"/>
      <c r="C5946" s="116"/>
      <c r="D5946" s="116"/>
    </row>
    <row r="5947" spans="1:4">
      <c r="A5947" s="116"/>
      <c r="B5947" s="116"/>
      <c r="C5947" s="116"/>
      <c r="D5947" s="116"/>
    </row>
    <row r="5948" spans="1:4">
      <c r="A5948" s="116"/>
      <c r="B5948" s="116"/>
      <c r="C5948" s="116"/>
      <c r="D5948" s="116"/>
    </row>
    <row r="5949" spans="1:4">
      <c r="A5949" s="116"/>
      <c r="B5949" s="116"/>
      <c r="C5949" s="116"/>
      <c r="D5949" s="116"/>
    </row>
    <row r="5950" spans="1:4">
      <c r="A5950" s="116"/>
      <c r="B5950" s="116"/>
      <c r="C5950" s="116"/>
      <c r="D5950" s="116"/>
    </row>
    <row r="5951" spans="1:4">
      <c r="A5951" s="116"/>
      <c r="B5951" s="116"/>
      <c r="C5951" s="116"/>
      <c r="D5951" s="116"/>
    </row>
    <row r="5952" spans="1:4">
      <c r="A5952" s="116"/>
      <c r="B5952" s="116"/>
      <c r="C5952" s="116"/>
      <c r="D5952" s="116"/>
    </row>
    <row r="5953" spans="1:4">
      <c r="A5953" s="116"/>
      <c r="B5953" s="116"/>
      <c r="C5953" s="116"/>
      <c r="D5953" s="116"/>
    </row>
    <row r="5954" spans="1:4">
      <c r="A5954" s="116"/>
      <c r="B5954" s="116"/>
      <c r="C5954" s="116"/>
      <c r="D5954" s="116"/>
    </row>
    <row r="5955" spans="1:4">
      <c r="A5955" s="116"/>
      <c r="B5955" s="116"/>
      <c r="C5955" s="116"/>
      <c r="D5955" s="116"/>
    </row>
    <row r="5956" spans="1:4">
      <c r="A5956" s="116"/>
      <c r="B5956" s="116"/>
      <c r="C5956" s="116"/>
      <c r="D5956" s="116"/>
    </row>
    <row r="5957" spans="1:4">
      <c r="A5957" s="116"/>
      <c r="B5957" s="116"/>
      <c r="C5957" s="116"/>
      <c r="D5957" s="116"/>
    </row>
    <row r="5958" spans="1:4">
      <c r="A5958" s="116"/>
      <c r="B5958" s="116"/>
      <c r="C5958" s="116"/>
      <c r="D5958" s="116"/>
    </row>
    <row r="5959" spans="1:4">
      <c r="A5959" s="116"/>
      <c r="B5959" s="116"/>
      <c r="C5959" s="116"/>
      <c r="D5959" s="116"/>
    </row>
    <row r="5960" spans="1:4">
      <c r="A5960" s="116"/>
      <c r="B5960" s="116"/>
      <c r="C5960" s="116"/>
      <c r="D5960" s="116"/>
    </row>
    <row r="5961" spans="1:4">
      <c r="A5961" s="116"/>
      <c r="B5961" s="116"/>
      <c r="C5961" s="116"/>
      <c r="D5961" s="116"/>
    </row>
    <row r="5962" spans="1:4">
      <c r="A5962" s="116"/>
      <c r="B5962" s="116"/>
      <c r="C5962" s="116"/>
      <c r="D5962" s="116"/>
    </row>
    <row r="5963" spans="1:4">
      <c r="A5963" s="116"/>
      <c r="B5963" s="116"/>
      <c r="C5963" s="116"/>
      <c r="D5963" s="116"/>
    </row>
    <row r="5964" spans="1:4">
      <c r="A5964" s="116"/>
      <c r="B5964" s="116"/>
      <c r="C5964" s="116"/>
      <c r="D5964" s="116"/>
    </row>
    <row r="5965" spans="1:4">
      <c r="A5965" s="116"/>
      <c r="B5965" s="116"/>
      <c r="C5965" s="116"/>
      <c r="D5965" s="116"/>
    </row>
    <row r="5966" spans="1:4">
      <c r="A5966" s="116"/>
      <c r="B5966" s="116"/>
      <c r="C5966" s="116"/>
      <c r="D5966" s="116"/>
    </row>
    <row r="5967" spans="1:4">
      <c r="A5967" s="116"/>
      <c r="B5967" s="116"/>
      <c r="C5967" s="116"/>
      <c r="D5967" s="116"/>
    </row>
    <row r="5968" spans="1:4">
      <c r="A5968" s="116"/>
      <c r="B5968" s="116"/>
      <c r="C5968" s="116"/>
      <c r="D5968" s="116"/>
    </row>
    <row r="5969" spans="1:4">
      <c r="A5969" s="116"/>
      <c r="B5969" s="116"/>
      <c r="C5969" s="116"/>
      <c r="D5969" s="116"/>
    </row>
    <row r="5970" spans="1:4">
      <c r="A5970" s="116"/>
      <c r="B5970" s="116"/>
      <c r="C5970" s="116"/>
      <c r="D5970" s="116"/>
    </row>
    <row r="5971" spans="1:4">
      <c r="A5971" s="116"/>
      <c r="B5971" s="116"/>
      <c r="C5971" s="116"/>
      <c r="D5971" s="116"/>
    </row>
    <row r="5972" spans="1:4">
      <c r="A5972" s="116"/>
      <c r="B5972" s="116"/>
      <c r="C5972" s="116"/>
      <c r="D5972" s="116"/>
    </row>
    <row r="5973" spans="1:4">
      <c r="A5973" s="116"/>
      <c r="B5973" s="116"/>
      <c r="C5973" s="116"/>
      <c r="D5973" s="116"/>
    </row>
    <row r="5974" spans="1:4">
      <c r="A5974" s="116"/>
      <c r="B5974" s="116"/>
      <c r="C5974" s="116"/>
      <c r="D5974" s="116"/>
    </row>
    <row r="5975" spans="1:4">
      <c r="A5975" s="116"/>
      <c r="B5975" s="116"/>
      <c r="C5975" s="116"/>
      <c r="D5975" s="116"/>
    </row>
    <row r="5976" spans="1:4">
      <c r="A5976" s="116"/>
      <c r="B5976" s="116"/>
      <c r="C5976" s="116"/>
      <c r="D5976" s="116"/>
    </row>
    <row r="5977" spans="1:4">
      <c r="A5977" s="116"/>
      <c r="B5977" s="116"/>
      <c r="C5977" s="116"/>
      <c r="D5977" s="116"/>
    </row>
    <row r="5978" spans="1:4">
      <c r="A5978" s="116"/>
      <c r="B5978" s="116"/>
      <c r="C5978" s="116"/>
      <c r="D5978" s="116"/>
    </row>
    <row r="5979" spans="1:4">
      <c r="A5979" s="116"/>
      <c r="B5979" s="116"/>
      <c r="C5979" s="116"/>
      <c r="D5979" s="116"/>
    </row>
    <row r="5980" spans="1:4">
      <c r="A5980" s="116"/>
      <c r="B5980" s="116"/>
      <c r="C5980" s="116"/>
      <c r="D5980" s="116"/>
    </row>
    <row r="5981" spans="1:4">
      <c r="A5981" s="116"/>
      <c r="B5981" s="116"/>
      <c r="C5981" s="116"/>
      <c r="D5981" s="116"/>
    </row>
    <row r="5982" spans="1:4">
      <c r="A5982" s="116"/>
      <c r="B5982" s="116"/>
      <c r="C5982" s="116"/>
      <c r="D5982" s="116"/>
    </row>
    <row r="5983" spans="1:4">
      <c r="A5983" s="116"/>
      <c r="B5983" s="116"/>
      <c r="C5983" s="116"/>
      <c r="D5983" s="116"/>
    </row>
    <row r="5984" spans="1:4">
      <c r="A5984" s="116"/>
      <c r="B5984" s="116"/>
      <c r="C5984" s="116"/>
      <c r="D5984" s="116"/>
    </row>
    <row r="5985" spans="1:4">
      <c r="A5985" s="116"/>
      <c r="B5985" s="116"/>
      <c r="C5985" s="116"/>
      <c r="D5985" s="116"/>
    </row>
    <row r="5986" spans="1:4">
      <c r="A5986" s="116"/>
      <c r="B5986" s="116"/>
      <c r="C5986" s="116"/>
      <c r="D5986" s="116"/>
    </row>
    <row r="5987" spans="1:4">
      <c r="A5987" s="116"/>
      <c r="B5987" s="116"/>
      <c r="C5987" s="116"/>
      <c r="D5987" s="116"/>
    </row>
    <row r="5988" spans="1:4">
      <c r="A5988" s="116"/>
      <c r="B5988" s="116"/>
      <c r="C5988" s="116"/>
      <c r="D5988" s="116"/>
    </row>
    <row r="5989" spans="1:4">
      <c r="A5989" s="116"/>
      <c r="B5989" s="116"/>
      <c r="C5989" s="116"/>
      <c r="D5989" s="116"/>
    </row>
    <row r="5990" spans="1:4">
      <c r="A5990" s="116"/>
      <c r="B5990" s="116"/>
      <c r="C5990" s="116"/>
      <c r="D5990" s="116"/>
    </row>
    <row r="5991" spans="1:4">
      <c r="A5991" s="116"/>
      <c r="B5991" s="116"/>
      <c r="C5991" s="116"/>
      <c r="D5991" s="116"/>
    </row>
    <row r="5992" spans="1:4">
      <c r="A5992" s="116"/>
      <c r="B5992" s="116"/>
      <c r="C5992" s="116"/>
      <c r="D5992" s="116"/>
    </row>
    <row r="5993" spans="1:4">
      <c r="A5993" s="116"/>
      <c r="B5993" s="116"/>
      <c r="C5993" s="116"/>
      <c r="D5993" s="116"/>
    </row>
    <row r="5994" spans="1:4">
      <c r="A5994" s="116"/>
      <c r="B5994" s="116"/>
      <c r="C5994" s="116"/>
      <c r="D5994" s="116"/>
    </row>
    <row r="5995" spans="1:4">
      <c r="A5995" s="116"/>
      <c r="B5995" s="116"/>
      <c r="C5995" s="116"/>
      <c r="D5995" s="116"/>
    </row>
    <row r="5996" spans="1:4">
      <c r="A5996" s="116"/>
      <c r="B5996" s="116"/>
      <c r="C5996" s="116"/>
      <c r="D5996" s="116"/>
    </row>
    <row r="5997" spans="1:4">
      <c r="A5997" s="116"/>
      <c r="B5997" s="116"/>
      <c r="C5997" s="116"/>
      <c r="D5997" s="116"/>
    </row>
    <row r="5998" spans="1:4">
      <c r="A5998" s="116"/>
      <c r="B5998" s="116"/>
      <c r="C5998" s="116"/>
      <c r="D5998" s="116"/>
    </row>
    <row r="5999" spans="1:4">
      <c r="A5999" s="116"/>
      <c r="B5999" s="116"/>
      <c r="C5999" s="116"/>
      <c r="D5999" s="116"/>
    </row>
    <row r="6000" spans="1:4">
      <c r="A6000" s="116"/>
      <c r="B6000" s="116"/>
      <c r="C6000" s="116"/>
      <c r="D6000" s="116"/>
    </row>
    <row r="6001" spans="1:4">
      <c r="A6001" s="116"/>
      <c r="B6001" s="116"/>
      <c r="C6001" s="116"/>
      <c r="D6001" s="116"/>
    </row>
    <row r="6002" spans="1:4">
      <c r="A6002" s="116"/>
      <c r="B6002" s="116"/>
      <c r="C6002" s="116"/>
      <c r="D6002" s="116"/>
    </row>
    <row r="6003" spans="1:4">
      <c r="A6003" s="116"/>
      <c r="B6003" s="116"/>
      <c r="C6003" s="116"/>
      <c r="D6003" s="116"/>
    </row>
    <row r="6004" spans="1:4">
      <c r="A6004" s="116"/>
      <c r="B6004" s="116"/>
      <c r="C6004" s="116"/>
      <c r="D6004" s="116"/>
    </row>
    <row r="6005" spans="1:4">
      <c r="A6005" s="116"/>
      <c r="B6005" s="116"/>
      <c r="C6005" s="116"/>
      <c r="D6005" s="116"/>
    </row>
    <row r="6006" spans="1:4">
      <c r="A6006" s="116"/>
      <c r="B6006" s="116"/>
      <c r="C6006" s="116"/>
      <c r="D6006" s="116"/>
    </row>
    <row r="6007" spans="1:4">
      <c r="A6007" s="116"/>
      <c r="B6007" s="116"/>
      <c r="C6007" s="116"/>
      <c r="D6007" s="116"/>
    </row>
    <row r="6008" spans="1:4">
      <c r="A6008" s="116"/>
      <c r="B6008" s="116"/>
      <c r="C6008" s="116"/>
      <c r="D6008" s="116"/>
    </row>
    <row r="6009" spans="1:4">
      <c r="A6009" s="116"/>
      <c r="B6009" s="116"/>
      <c r="C6009" s="116"/>
      <c r="D6009" s="116"/>
    </row>
    <row r="6010" spans="1:4">
      <c r="A6010" s="116"/>
      <c r="B6010" s="116"/>
      <c r="C6010" s="116"/>
      <c r="D6010" s="116"/>
    </row>
    <row r="6011" spans="1:4">
      <c r="A6011" s="116"/>
      <c r="B6011" s="116"/>
      <c r="C6011" s="116"/>
      <c r="D6011" s="116"/>
    </row>
    <row r="6012" spans="1:4">
      <c r="A6012" s="116"/>
      <c r="B6012" s="116"/>
      <c r="C6012" s="116"/>
      <c r="D6012" s="116"/>
    </row>
    <row r="6013" spans="1:4">
      <c r="A6013" s="116"/>
      <c r="B6013" s="116"/>
      <c r="C6013" s="116"/>
      <c r="D6013" s="116"/>
    </row>
    <row r="6014" spans="1:4">
      <c r="A6014" s="116"/>
      <c r="B6014" s="116"/>
      <c r="C6014" s="116"/>
      <c r="D6014" s="116"/>
    </row>
    <row r="6015" spans="1:4">
      <c r="A6015" s="116"/>
      <c r="B6015" s="116"/>
      <c r="C6015" s="116"/>
      <c r="D6015" s="116"/>
    </row>
    <row r="6016" spans="1:4">
      <c r="A6016" s="116"/>
      <c r="B6016" s="116"/>
      <c r="C6016" s="116"/>
      <c r="D6016" s="116"/>
    </row>
    <row r="6017" spans="1:4">
      <c r="A6017" s="116"/>
      <c r="B6017" s="116"/>
      <c r="C6017" s="116"/>
      <c r="D6017" s="116"/>
    </row>
    <row r="6018" spans="1:4">
      <c r="A6018" s="116"/>
      <c r="B6018" s="116"/>
      <c r="C6018" s="116"/>
      <c r="D6018" s="116"/>
    </row>
    <row r="6019" spans="1:4">
      <c r="A6019" s="116"/>
      <c r="B6019" s="116"/>
      <c r="C6019" s="116"/>
      <c r="D6019" s="116"/>
    </row>
    <row r="6020" spans="1:4">
      <c r="A6020" s="116"/>
      <c r="B6020" s="116"/>
      <c r="C6020" s="116"/>
      <c r="D6020" s="116"/>
    </row>
    <row r="6021" spans="1:4">
      <c r="A6021" s="116"/>
      <c r="B6021" s="116"/>
      <c r="C6021" s="116"/>
      <c r="D6021" s="116"/>
    </row>
    <row r="6022" spans="1:4">
      <c r="A6022" s="116"/>
      <c r="B6022" s="116"/>
      <c r="C6022" s="116"/>
      <c r="D6022" s="116"/>
    </row>
    <row r="6023" spans="1:4">
      <c r="A6023" s="116"/>
      <c r="B6023" s="116"/>
      <c r="C6023" s="116"/>
      <c r="D6023" s="116"/>
    </row>
    <row r="6024" spans="1:4">
      <c r="A6024" s="116"/>
      <c r="B6024" s="116"/>
      <c r="C6024" s="116"/>
      <c r="D6024" s="116"/>
    </row>
    <row r="6025" spans="1:4">
      <c r="A6025" s="116"/>
      <c r="B6025" s="116"/>
      <c r="C6025" s="116"/>
      <c r="D6025" s="116"/>
    </row>
    <row r="6026" spans="1:4">
      <c r="A6026" s="116"/>
      <c r="B6026" s="116"/>
      <c r="C6026" s="116"/>
      <c r="D6026" s="116"/>
    </row>
    <row r="6027" spans="1:4">
      <c r="A6027" s="116"/>
      <c r="B6027" s="116"/>
      <c r="C6027" s="116"/>
      <c r="D6027" s="116"/>
    </row>
    <row r="6028" spans="1:4">
      <c r="A6028" s="116"/>
      <c r="B6028" s="116"/>
      <c r="C6028" s="116"/>
      <c r="D6028" s="116"/>
    </row>
    <row r="6029" spans="1:4">
      <c r="A6029" s="116"/>
      <c r="B6029" s="116"/>
      <c r="C6029" s="116"/>
      <c r="D6029" s="116"/>
    </row>
    <row r="6030" spans="1:4">
      <c r="A6030" s="116"/>
      <c r="B6030" s="116"/>
      <c r="C6030" s="116"/>
      <c r="D6030" s="116"/>
    </row>
    <row r="6031" spans="1:4">
      <c r="A6031" s="116"/>
      <c r="B6031" s="116"/>
      <c r="C6031" s="116"/>
      <c r="D6031" s="116"/>
    </row>
    <row r="6032" spans="1:4">
      <c r="A6032" s="116"/>
      <c r="B6032" s="116"/>
      <c r="C6032" s="116"/>
      <c r="D6032" s="116"/>
    </row>
    <row r="6033" spans="1:4">
      <c r="A6033" s="116"/>
      <c r="B6033" s="116"/>
      <c r="C6033" s="116"/>
      <c r="D6033" s="116"/>
    </row>
    <row r="6034" spans="1:4">
      <c r="A6034" s="116"/>
      <c r="B6034" s="116"/>
      <c r="C6034" s="116"/>
      <c r="D6034" s="116"/>
    </row>
    <row r="6035" spans="1:4">
      <c r="A6035" s="116"/>
      <c r="B6035" s="116"/>
      <c r="C6035" s="116"/>
      <c r="D6035" s="116"/>
    </row>
    <row r="6036" spans="1:4">
      <c r="A6036" s="116"/>
      <c r="B6036" s="116"/>
      <c r="C6036" s="116"/>
      <c r="D6036" s="116"/>
    </row>
    <row r="6037" spans="1:4">
      <c r="A6037" s="116"/>
      <c r="B6037" s="116"/>
      <c r="C6037" s="116"/>
      <c r="D6037" s="116"/>
    </row>
    <row r="6038" spans="1:4">
      <c r="A6038" s="116"/>
      <c r="B6038" s="116"/>
      <c r="C6038" s="116"/>
      <c r="D6038" s="116"/>
    </row>
    <row r="6039" spans="1:4">
      <c r="A6039" s="116"/>
      <c r="B6039" s="116"/>
      <c r="C6039" s="116"/>
      <c r="D6039" s="116"/>
    </row>
    <row r="6040" spans="1:4">
      <c r="A6040" s="116"/>
      <c r="B6040" s="116"/>
      <c r="C6040" s="116"/>
      <c r="D6040" s="116"/>
    </row>
    <row r="6041" spans="1:4">
      <c r="A6041" s="116"/>
      <c r="B6041" s="116"/>
      <c r="C6041" s="116"/>
      <c r="D6041" s="116"/>
    </row>
    <row r="6042" spans="1:4">
      <c r="A6042" s="116"/>
      <c r="B6042" s="116"/>
      <c r="C6042" s="116"/>
      <c r="D6042" s="116"/>
    </row>
    <row r="6043" spans="1:4">
      <c r="A6043" s="116"/>
      <c r="B6043" s="116"/>
      <c r="C6043" s="116"/>
      <c r="D6043" s="116"/>
    </row>
    <row r="6044" spans="1:4">
      <c r="A6044" s="116"/>
      <c r="B6044" s="116"/>
      <c r="C6044" s="116"/>
      <c r="D6044" s="116"/>
    </row>
    <row r="6045" spans="1:4">
      <c r="A6045" s="116"/>
      <c r="B6045" s="116"/>
      <c r="C6045" s="116"/>
      <c r="D6045" s="116"/>
    </row>
    <row r="6046" spans="1:4">
      <c r="A6046" s="116"/>
      <c r="B6046" s="116"/>
      <c r="C6046" s="116"/>
      <c r="D6046" s="116"/>
    </row>
    <row r="6047" spans="1:4">
      <c r="A6047" s="116"/>
      <c r="B6047" s="116"/>
      <c r="C6047" s="116"/>
      <c r="D6047" s="116"/>
    </row>
    <row r="6048" spans="1:4">
      <c r="A6048" s="116"/>
      <c r="B6048" s="116"/>
      <c r="C6048" s="116"/>
      <c r="D6048" s="116"/>
    </row>
    <row r="6049" spans="1:4">
      <c r="A6049" s="116"/>
      <c r="B6049" s="116"/>
      <c r="C6049" s="116"/>
      <c r="D6049" s="116"/>
    </row>
    <row r="6050" spans="1:4">
      <c r="A6050" s="116"/>
      <c r="B6050" s="116"/>
      <c r="C6050" s="116"/>
      <c r="D6050" s="116"/>
    </row>
    <row r="6051" spans="1:4">
      <c r="A6051" s="116"/>
      <c r="B6051" s="116"/>
      <c r="C6051" s="116"/>
      <c r="D6051" s="116"/>
    </row>
    <row r="6052" spans="1:4">
      <c r="A6052" s="116"/>
      <c r="B6052" s="116"/>
      <c r="C6052" s="116"/>
      <c r="D6052" s="116"/>
    </row>
    <row r="6053" spans="1:4">
      <c r="A6053" s="116"/>
      <c r="B6053" s="116"/>
      <c r="C6053" s="116"/>
      <c r="D6053" s="116"/>
    </row>
    <row r="6054" spans="1:4">
      <c r="A6054" s="116"/>
      <c r="B6054" s="116"/>
      <c r="C6054" s="116"/>
      <c r="D6054" s="116"/>
    </row>
    <row r="6055" spans="1:4">
      <c r="A6055" s="116"/>
      <c r="B6055" s="116"/>
      <c r="C6055" s="116"/>
      <c r="D6055" s="116"/>
    </row>
    <row r="6056" spans="1:4">
      <c r="A6056" s="116"/>
      <c r="B6056" s="116"/>
      <c r="C6056" s="116"/>
      <c r="D6056" s="116"/>
    </row>
    <row r="6057" spans="1:4">
      <c r="A6057" s="116"/>
      <c r="B6057" s="116"/>
      <c r="C6057" s="116"/>
      <c r="D6057" s="116"/>
    </row>
    <row r="6058" spans="1:4">
      <c r="A6058" s="116"/>
      <c r="B6058" s="116"/>
      <c r="C6058" s="116"/>
      <c r="D6058" s="116"/>
    </row>
    <row r="6059" spans="1:4">
      <c r="A6059" s="116"/>
      <c r="B6059" s="116"/>
      <c r="C6059" s="116"/>
      <c r="D6059" s="116"/>
    </row>
    <row r="6060" spans="1:4">
      <c r="A6060" s="116"/>
      <c r="B6060" s="116"/>
      <c r="C6060" s="116"/>
      <c r="D6060" s="116"/>
    </row>
    <row r="6061" spans="1:4">
      <c r="A6061" s="116"/>
      <c r="B6061" s="116"/>
      <c r="C6061" s="116"/>
      <c r="D6061" s="116"/>
    </row>
    <row r="6062" spans="1:4">
      <c r="A6062" s="116"/>
      <c r="B6062" s="116"/>
      <c r="C6062" s="116"/>
      <c r="D6062" s="116"/>
    </row>
    <row r="6063" spans="1:4">
      <c r="A6063" s="116"/>
      <c r="B6063" s="116"/>
      <c r="C6063" s="116"/>
      <c r="D6063" s="116"/>
    </row>
    <row r="6064" spans="1:4">
      <c r="A6064" s="116"/>
      <c r="B6064" s="116"/>
      <c r="C6064" s="116"/>
      <c r="D6064" s="116"/>
    </row>
    <row r="6065" spans="1:4">
      <c r="A6065" s="116"/>
      <c r="B6065" s="116"/>
      <c r="C6065" s="116"/>
      <c r="D6065" s="116"/>
    </row>
    <row r="6066" spans="1:4">
      <c r="A6066" s="116"/>
      <c r="B6066" s="116"/>
      <c r="C6066" s="116"/>
      <c r="D6066" s="116"/>
    </row>
    <row r="6067" spans="1:4">
      <c r="A6067" s="116"/>
      <c r="B6067" s="116"/>
      <c r="C6067" s="116"/>
      <c r="D6067" s="116"/>
    </row>
    <row r="6068" spans="1:4">
      <c r="A6068" s="116"/>
      <c r="B6068" s="116"/>
      <c r="C6068" s="116"/>
      <c r="D6068" s="116"/>
    </row>
    <row r="6069" spans="1:4">
      <c r="A6069" s="116"/>
      <c r="B6069" s="116"/>
      <c r="C6069" s="116"/>
      <c r="D6069" s="116"/>
    </row>
    <row r="6070" spans="1:4">
      <c r="A6070" s="116"/>
      <c r="B6070" s="116"/>
      <c r="C6070" s="116"/>
      <c r="D6070" s="116"/>
    </row>
    <row r="6071" spans="1:4">
      <c r="A6071" s="116"/>
      <c r="B6071" s="116"/>
      <c r="C6071" s="116"/>
      <c r="D6071" s="116"/>
    </row>
    <row r="6072" spans="1:4">
      <c r="A6072" s="116"/>
      <c r="B6072" s="116"/>
      <c r="C6072" s="116"/>
      <c r="D6072" s="116"/>
    </row>
    <row r="6073" spans="1:4">
      <c r="A6073" s="116"/>
      <c r="B6073" s="116"/>
      <c r="C6073" s="116"/>
      <c r="D6073" s="116"/>
    </row>
    <row r="6074" spans="1:4">
      <c r="A6074" s="116"/>
      <c r="B6074" s="116"/>
      <c r="C6074" s="116"/>
      <c r="D6074" s="116"/>
    </row>
    <row r="6075" spans="1:4">
      <c r="A6075" s="116"/>
      <c r="B6075" s="116"/>
      <c r="C6075" s="116"/>
      <c r="D6075" s="116"/>
    </row>
    <row r="6076" spans="1:4">
      <c r="A6076" s="116"/>
      <c r="B6076" s="116"/>
      <c r="C6076" s="116"/>
      <c r="D6076" s="116"/>
    </row>
    <row r="6077" spans="1:4">
      <c r="A6077" s="116"/>
      <c r="B6077" s="116"/>
      <c r="C6077" s="116"/>
      <c r="D6077" s="116"/>
    </row>
    <row r="6078" spans="1:4">
      <c r="A6078" s="116"/>
      <c r="B6078" s="116"/>
      <c r="C6078" s="116"/>
      <c r="D6078" s="116"/>
    </row>
    <row r="6079" spans="1:4">
      <c r="A6079" s="116"/>
      <c r="B6079" s="116"/>
      <c r="C6079" s="116"/>
      <c r="D6079" s="116"/>
    </row>
    <row r="6080" spans="1:4">
      <c r="A6080" s="116"/>
      <c r="B6080" s="116"/>
      <c r="C6080" s="116"/>
      <c r="D6080" s="116"/>
    </row>
    <row r="6081" spans="1:4">
      <c r="A6081" s="116"/>
      <c r="B6081" s="116"/>
      <c r="C6081" s="116"/>
      <c r="D6081" s="116"/>
    </row>
    <row r="6082" spans="1:4">
      <c r="A6082" s="116"/>
      <c r="B6082" s="116"/>
      <c r="C6082" s="116"/>
      <c r="D6082" s="116"/>
    </row>
    <row r="6083" spans="1:4">
      <c r="A6083" s="116"/>
      <c r="B6083" s="116"/>
      <c r="C6083" s="116"/>
      <c r="D6083" s="116"/>
    </row>
    <row r="6084" spans="1:4">
      <c r="A6084" s="116"/>
      <c r="B6084" s="116"/>
      <c r="C6084" s="116"/>
      <c r="D6084" s="116"/>
    </row>
    <row r="6085" spans="1:4">
      <c r="A6085" s="116"/>
      <c r="B6085" s="116"/>
      <c r="C6085" s="116"/>
      <c r="D6085" s="116"/>
    </row>
    <row r="6086" spans="1:4">
      <c r="A6086" s="116"/>
      <c r="B6086" s="116"/>
      <c r="C6086" s="116"/>
      <c r="D6086" s="116"/>
    </row>
    <row r="6087" spans="1:4">
      <c r="A6087" s="116"/>
      <c r="B6087" s="116"/>
      <c r="C6087" s="116"/>
      <c r="D6087" s="116"/>
    </row>
    <row r="6088" spans="1:4">
      <c r="A6088" s="116"/>
      <c r="B6088" s="116"/>
      <c r="C6088" s="116"/>
      <c r="D6088" s="116"/>
    </row>
    <row r="6089" spans="1:4">
      <c r="A6089" s="116"/>
      <c r="B6089" s="116"/>
      <c r="C6089" s="116"/>
      <c r="D6089" s="116"/>
    </row>
    <row r="6090" spans="1:4">
      <c r="A6090" s="116"/>
      <c r="B6090" s="116"/>
      <c r="C6090" s="116"/>
      <c r="D6090" s="116"/>
    </row>
    <row r="6091" spans="1:4">
      <c r="A6091" s="116"/>
      <c r="B6091" s="116"/>
      <c r="C6091" s="116"/>
      <c r="D6091" s="116"/>
    </row>
    <row r="6092" spans="1:4">
      <c r="A6092" s="116"/>
      <c r="B6092" s="116"/>
      <c r="C6092" s="116"/>
      <c r="D6092" s="116"/>
    </row>
    <row r="6093" spans="1:4">
      <c r="A6093" s="116"/>
      <c r="B6093" s="116"/>
      <c r="C6093" s="116"/>
      <c r="D6093" s="116"/>
    </row>
    <row r="6094" spans="1:4">
      <c r="A6094" s="116"/>
      <c r="B6094" s="116"/>
      <c r="C6094" s="116"/>
      <c r="D6094" s="116"/>
    </row>
    <row r="6095" spans="1:4">
      <c r="A6095" s="116"/>
      <c r="B6095" s="116"/>
      <c r="C6095" s="116"/>
      <c r="D6095" s="116"/>
    </row>
    <row r="6096" spans="1:4">
      <c r="A6096" s="116"/>
      <c r="B6096" s="116"/>
      <c r="C6096" s="116"/>
      <c r="D6096" s="116"/>
    </row>
    <row r="6097" spans="1:4">
      <c r="A6097" s="116"/>
      <c r="B6097" s="116"/>
      <c r="C6097" s="116"/>
      <c r="D6097" s="116"/>
    </row>
    <row r="6098" spans="1:4">
      <c r="A6098" s="116"/>
      <c r="B6098" s="116"/>
      <c r="C6098" s="116"/>
      <c r="D6098" s="116"/>
    </row>
    <row r="6099" spans="1:4">
      <c r="A6099" s="116"/>
      <c r="B6099" s="116"/>
      <c r="C6099" s="116"/>
      <c r="D6099" s="116"/>
    </row>
    <row r="6100" spans="1:4">
      <c r="A6100" s="116"/>
      <c r="B6100" s="116"/>
      <c r="C6100" s="116"/>
      <c r="D6100" s="116"/>
    </row>
    <row r="6101" spans="1:4">
      <c r="A6101" s="116"/>
      <c r="B6101" s="116"/>
      <c r="C6101" s="116"/>
      <c r="D6101" s="116"/>
    </row>
    <row r="6102" spans="1:4">
      <c r="A6102" s="116"/>
      <c r="B6102" s="116"/>
      <c r="C6102" s="116"/>
      <c r="D6102" s="116"/>
    </row>
    <row r="6103" spans="1:4">
      <c r="A6103" s="116"/>
      <c r="B6103" s="116"/>
      <c r="C6103" s="116"/>
      <c r="D6103" s="116"/>
    </row>
    <row r="6104" spans="1:4">
      <c r="A6104" s="116"/>
      <c r="B6104" s="116"/>
      <c r="C6104" s="116"/>
      <c r="D6104" s="116"/>
    </row>
    <row r="6105" spans="1:4">
      <c r="A6105" s="116"/>
      <c r="B6105" s="116"/>
      <c r="C6105" s="116"/>
      <c r="D6105" s="116"/>
    </row>
    <row r="6106" spans="1:4">
      <c r="A6106" s="116"/>
      <c r="B6106" s="116"/>
      <c r="C6106" s="116"/>
      <c r="D6106" s="116"/>
    </row>
    <row r="6107" spans="1:4">
      <c r="A6107" s="116"/>
      <c r="B6107" s="116"/>
      <c r="C6107" s="116"/>
      <c r="D6107" s="116"/>
    </row>
    <row r="6108" spans="1:4">
      <c r="A6108" s="116"/>
      <c r="B6108" s="116"/>
      <c r="C6108" s="116"/>
      <c r="D6108" s="116"/>
    </row>
    <row r="6109" spans="1:4">
      <c r="A6109" s="116"/>
      <c r="B6109" s="116"/>
      <c r="C6109" s="116"/>
      <c r="D6109" s="116"/>
    </row>
    <row r="6110" spans="1:4">
      <c r="A6110" s="116"/>
      <c r="B6110" s="116"/>
      <c r="C6110" s="116"/>
      <c r="D6110" s="116"/>
    </row>
    <row r="6111" spans="1:4">
      <c r="A6111" s="116"/>
      <c r="B6111" s="116"/>
      <c r="C6111" s="116"/>
      <c r="D6111" s="116"/>
    </row>
    <row r="6112" spans="1:4">
      <c r="A6112" s="116"/>
      <c r="B6112" s="116"/>
      <c r="C6112" s="116"/>
      <c r="D6112" s="116"/>
    </row>
    <row r="6113" spans="1:4">
      <c r="A6113" s="116"/>
      <c r="B6113" s="116"/>
      <c r="C6113" s="116"/>
      <c r="D6113" s="116"/>
    </row>
    <row r="6114" spans="1:4">
      <c r="A6114" s="116"/>
      <c r="B6114" s="116"/>
      <c r="C6114" s="116"/>
      <c r="D6114" s="116"/>
    </row>
    <row r="6115" spans="1:4">
      <c r="A6115" s="116"/>
      <c r="B6115" s="116"/>
      <c r="C6115" s="116"/>
      <c r="D6115" s="116"/>
    </row>
    <row r="6116" spans="1:4">
      <c r="A6116" s="116"/>
      <c r="B6116" s="116"/>
      <c r="C6116" s="116"/>
      <c r="D6116" s="116"/>
    </row>
    <row r="6117" spans="1:4">
      <c r="A6117" s="116"/>
      <c r="B6117" s="116"/>
      <c r="C6117" s="116"/>
      <c r="D6117" s="116"/>
    </row>
    <row r="6118" spans="1:4">
      <c r="A6118" s="116"/>
      <c r="B6118" s="116"/>
      <c r="C6118" s="116"/>
      <c r="D6118" s="116"/>
    </row>
    <row r="6119" spans="1:4">
      <c r="A6119" s="116"/>
      <c r="B6119" s="116"/>
      <c r="C6119" s="116"/>
      <c r="D6119" s="116"/>
    </row>
    <row r="6120" spans="1:4">
      <c r="A6120" s="116"/>
      <c r="B6120" s="116"/>
      <c r="C6120" s="116"/>
      <c r="D6120" s="116"/>
    </row>
    <row r="6121" spans="1:4">
      <c r="A6121" s="116"/>
      <c r="B6121" s="116"/>
      <c r="C6121" s="116"/>
      <c r="D6121" s="116"/>
    </row>
    <row r="6122" spans="1:4">
      <c r="A6122" s="116"/>
      <c r="B6122" s="116"/>
      <c r="C6122" s="116"/>
      <c r="D6122" s="116"/>
    </row>
    <row r="6123" spans="1:4">
      <c r="A6123" s="116"/>
      <c r="B6123" s="116"/>
      <c r="C6123" s="116"/>
      <c r="D6123" s="116"/>
    </row>
    <row r="6124" spans="1:4">
      <c r="A6124" s="116"/>
      <c r="B6124" s="116"/>
      <c r="C6124" s="116"/>
      <c r="D6124" s="116"/>
    </row>
    <row r="6125" spans="1:4">
      <c r="A6125" s="116"/>
      <c r="B6125" s="116"/>
      <c r="C6125" s="116"/>
      <c r="D6125" s="116"/>
    </row>
    <row r="6126" spans="1:4">
      <c r="A6126" s="116"/>
      <c r="B6126" s="116"/>
      <c r="C6126" s="116"/>
      <c r="D6126" s="116"/>
    </row>
    <row r="6127" spans="1:4">
      <c r="A6127" s="116"/>
      <c r="B6127" s="116"/>
      <c r="C6127" s="116"/>
      <c r="D6127" s="116"/>
    </row>
    <row r="6128" spans="1:4">
      <c r="A6128" s="116"/>
      <c r="B6128" s="116"/>
      <c r="C6128" s="116"/>
      <c r="D6128" s="116"/>
    </row>
    <row r="6129" spans="1:4">
      <c r="A6129" s="116"/>
      <c r="B6129" s="116"/>
      <c r="C6129" s="116"/>
      <c r="D6129" s="116"/>
    </row>
    <row r="6130" spans="1:4">
      <c r="A6130" s="116"/>
      <c r="B6130" s="116"/>
      <c r="C6130" s="116"/>
      <c r="D6130" s="116"/>
    </row>
    <row r="6131" spans="1:4">
      <c r="A6131" s="116"/>
      <c r="B6131" s="116"/>
      <c r="C6131" s="116"/>
      <c r="D6131" s="116"/>
    </row>
    <row r="6132" spans="1:4">
      <c r="A6132" s="116"/>
      <c r="B6132" s="116"/>
      <c r="C6132" s="116"/>
      <c r="D6132" s="116"/>
    </row>
    <row r="6133" spans="1:4">
      <c r="A6133" s="116"/>
      <c r="B6133" s="116"/>
      <c r="C6133" s="116"/>
      <c r="D6133" s="116"/>
    </row>
    <row r="6134" spans="1:4">
      <c r="A6134" s="116"/>
      <c r="B6134" s="116"/>
      <c r="C6134" s="116"/>
      <c r="D6134" s="116"/>
    </row>
    <row r="6135" spans="1:4">
      <c r="A6135" s="116"/>
      <c r="B6135" s="116"/>
      <c r="C6135" s="116"/>
      <c r="D6135" s="116"/>
    </row>
    <row r="6136" spans="1:4">
      <c r="A6136" s="116"/>
      <c r="B6136" s="116"/>
      <c r="C6136" s="116"/>
      <c r="D6136" s="116"/>
    </row>
    <row r="6137" spans="1:4">
      <c r="A6137" s="116"/>
      <c r="B6137" s="116"/>
      <c r="C6137" s="116"/>
      <c r="D6137" s="116"/>
    </row>
    <row r="6138" spans="1:4">
      <c r="A6138" s="116"/>
      <c r="B6138" s="116"/>
      <c r="C6138" s="116"/>
      <c r="D6138" s="116"/>
    </row>
    <row r="6139" spans="1:4">
      <c r="A6139" s="116"/>
      <c r="B6139" s="116"/>
      <c r="C6139" s="116"/>
      <c r="D6139" s="116"/>
    </row>
    <row r="6140" spans="1:4">
      <c r="A6140" s="116"/>
      <c r="B6140" s="116"/>
      <c r="C6140" s="116"/>
      <c r="D6140" s="116"/>
    </row>
    <row r="6141" spans="1:4">
      <c r="A6141" s="116"/>
      <c r="B6141" s="116"/>
      <c r="C6141" s="116"/>
      <c r="D6141" s="116"/>
    </row>
    <row r="6142" spans="1:4">
      <c r="A6142" s="116"/>
      <c r="B6142" s="116"/>
      <c r="C6142" s="116"/>
      <c r="D6142" s="116"/>
    </row>
    <row r="6143" spans="1:4">
      <c r="A6143" s="116"/>
      <c r="B6143" s="116"/>
      <c r="C6143" s="116"/>
      <c r="D6143" s="116"/>
    </row>
    <row r="6144" spans="1:4">
      <c r="A6144" s="116"/>
      <c r="B6144" s="116"/>
      <c r="C6144" s="116"/>
      <c r="D6144" s="116"/>
    </row>
    <row r="6145" spans="1:4">
      <c r="A6145" s="116"/>
      <c r="B6145" s="116"/>
      <c r="C6145" s="116"/>
      <c r="D6145" s="116"/>
    </row>
    <row r="6146" spans="1:4">
      <c r="A6146" s="116"/>
      <c r="B6146" s="116"/>
      <c r="C6146" s="116"/>
      <c r="D6146" s="116"/>
    </row>
    <row r="6147" spans="1:4">
      <c r="A6147" s="116"/>
      <c r="B6147" s="116"/>
      <c r="C6147" s="116"/>
      <c r="D6147" s="116"/>
    </row>
    <row r="6148" spans="1:4">
      <c r="A6148" s="116"/>
      <c r="B6148" s="116"/>
      <c r="C6148" s="116"/>
      <c r="D6148" s="116"/>
    </row>
    <row r="6149" spans="1:4">
      <c r="A6149" s="116"/>
      <c r="B6149" s="116"/>
      <c r="C6149" s="116"/>
      <c r="D6149" s="116"/>
    </row>
    <row r="6150" spans="1:4">
      <c r="A6150" s="116"/>
      <c r="B6150" s="116"/>
      <c r="C6150" s="116"/>
      <c r="D6150" s="116"/>
    </row>
    <row r="6151" spans="1:4">
      <c r="A6151" s="116"/>
      <c r="B6151" s="116"/>
      <c r="C6151" s="116"/>
      <c r="D6151" s="116"/>
    </row>
    <row r="6152" spans="1:4">
      <c r="A6152" s="116"/>
      <c r="B6152" s="116"/>
      <c r="C6152" s="116"/>
      <c r="D6152" s="116"/>
    </row>
    <row r="6153" spans="1:4">
      <c r="A6153" s="116"/>
      <c r="B6153" s="116"/>
      <c r="C6153" s="116"/>
      <c r="D6153" s="116"/>
    </row>
    <row r="6154" spans="1:4">
      <c r="A6154" s="116"/>
      <c r="B6154" s="116"/>
      <c r="C6154" s="116"/>
      <c r="D6154" s="116"/>
    </row>
    <row r="6155" spans="1:4">
      <c r="A6155" s="116"/>
      <c r="B6155" s="116"/>
      <c r="C6155" s="116"/>
      <c r="D6155" s="116"/>
    </row>
    <row r="6156" spans="1:4">
      <c r="A6156" s="116"/>
      <c r="B6156" s="116"/>
      <c r="C6156" s="116"/>
      <c r="D6156" s="116"/>
    </row>
    <row r="6157" spans="1:4">
      <c r="A6157" s="116"/>
      <c r="B6157" s="116"/>
      <c r="C6157" s="116"/>
      <c r="D6157" s="116"/>
    </row>
    <row r="6158" spans="1:4">
      <c r="A6158" s="116"/>
      <c r="B6158" s="116"/>
      <c r="C6158" s="116"/>
      <c r="D6158" s="116"/>
    </row>
    <row r="6159" spans="1:4">
      <c r="A6159" s="116"/>
      <c r="B6159" s="116"/>
      <c r="C6159" s="116"/>
      <c r="D6159" s="116"/>
    </row>
    <row r="6160" spans="1:4">
      <c r="A6160" s="116"/>
      <c r="B6160" s="116"/>
      <c r="C6160" s="116"/>
      <c r="D6160" s="116"/>
    </row>
    <row r="6161" spans="1:4">
      <c r="A6161" s="116"/>
      <c r="B6161" s="116"/>
      <c r="C6161" s="116"/>
      <c r="D6161" s="116"/>
    </row>
    <row r="6162" spans="1:4">
      <c r="A6162" s="116"/>
      <c r="B6162" s="116"/>
      <c r="C6162" s="116"/>
      <c r="D6162" s="116"/>
    </row>
    <row r="6163" spans="1:4">
      <c r="A6163" s="116"/>
      <c r="B6163" s="116"/>
      <c r="C6163" s="116"/>
      <c r="D6163" s="116"/>
    </row>
    <row r="6164" spans="1:4">
      <c r="A6164" s="116"/>
      <c r="B6164" s="116"/>
      <c r="C6164" s="116"/>
      <c r="D6164" s="116"/>
    </row>
    <row r="6165" spans="1:4">
      <c r="A6165" s="116"/>
      <c r="B6165" s="116"/>
      <c r="C6165" s="116"/>
      <c r="D6165" s="116"/>
    </row>
    <row r="6166" spans="1:4">
      <c r="A6166" s="116"/>
      <c r="B6166" s="116"/>
      <c r="C6166" s="116"/>
      <c r="D6166" s="116"/>
    </row>
    <row r="6167" spans="1:4">
      <c r="A6167" s="116"/>
      <c r="B6167" s="116"/>
      <c r="C6167" s="116"/>
      <c r="D6167" s="116"/>
    </row>
    <row r="6168" spans="1:4">
      <c r="A6168" s="116"/>
      <c r="B6168" s="116"/>
      <c r="C6168" s="116"/>
      <c r="D6168" s="116"/>
    </row>
    <row r="6169" spans="1:4">
      <c r="A6169" s="116"/>
      <c r="B6169" s="116"/>
      <c r="C6169" s="116"/>
      <c r="D6169" s="116"/>
    </row>
    <row r="6170" spans="1:4">
      <c r="A6170" s="116"/>
      <c r="B6170" s="116"/>
      <c r="C6170" s="116"/>
      <c r="D6170" s="116"/>
    </row>
    <row r="6171" spans="1:4">
      <c r="A6171" s="116"/>
      <c r="B6171" s="116"/>
      <c r="C6171" s="116"/>
      <c r="D6171" s="116"/>
    </row>
    <row r="6172" spans="1:4">
      <c r="A6172" s="116"/>
      <c r="B6172" s="116"/>
      <c r="C6172" s="116"/>
      <c r="D6172" s="116"/>
    </row>
    <row r="6173" spans="1:4">
      <c r="A6173" s="116"/>
      <c r="B6173" s="116"/>
      <c r="C6173" s="116"/>
      <c r="D6173" s="116"/>
    </row>
    <row r="6174" spans="1:4">
      <c r="A6174" s="116"/>
      <c r="B6174" s="116"/>
      <c r="C6174" s="116"/>
      <c r="D6174" s="116"/>
    </row>
    <row r="6175" spans="1:4">
      <c r="A6175" s="116"/>
      <c r="B6175" s="116"/>
      <c r="C6175" s="116"/>
      <c r="D6175" s="116"/>
    </row>
    <row r="6176" spans="1:4">
      <c r="A6176" s="116"/>
      <c r="B6176" s="116"/>
      <c r="C6176" s="116"/>
      <c r="D6176" s="116"/>
    </row>
    <row r="6177" spans="1:4">
      <c r="A6177" s="116"/>
      <c r="B6177" s="116"/>
      <c r="C6177" s="116"/>
      <c r="D6177" s="116"/>
    </row>
    <row r="6178" spans="1:4">
      <c r="A6178" s="116"/>
      <c r="B6178" s="116"/>
      <c r="C6178" s="116"/>
      <c r="D6178" s="116"/>
    </row>
    <row r="6179" spans="1:4">
      <c r="A6179" s="116"/>
      <c r="B6179" s="116"/>
      <c r="C6179" s="116"/>
      <c r="D6179" s="116"/>
    </row>
    <row r="6180" spans="1:4">
      <c r="A6180" s="116"/>
      <c r="B6180" s="116"/>
      <c r="C6180" s="116"/>
      <c r="D6180" s="116"/>
    </row>
    <row r="6181" spans="1:4">
      <c r="A6181" s="116"/>
      <c r="B6181" s="116"/>
      <c r="C6181" s="116"/>
      <c r="D6181" s="116"/>
    </row>
    <row r="6182" spans="1:4">
      <c r="A6182" s="116"/>
      <c r="B6182" s="116"/>
      <c r="C6182" s="116"/>
      <c r="D6182" s="116"/>
    </row>
    <row r="6183" spans="1:4">
      <c r="A6183" s="116"/>
      <c r="B6183" s="116"/>
      <c r="C6183" s="116"/>
      <c r="D6183" s="116"/>
    </row>
    <row r="6184" spans="1:4">
      <c r="A6184" s="116"/>
      <c r="B6184" s="116"/>
      <c r="C6184" s="116"/>
      <c r="D6184" s="116"/>
    </row>
    <row r="6185" spans="1:4">
      <c r="A6185" s="116"/>
      <c r="B6185" s="116"/>
      <c r="C6185" s="116"/>
      <c r="D6185" s="116"/>
    </row>
    <row r="6186" spans="1:4">
      <c r="A6186" s="116"/>
      <c r="B6186" s="116"/>
      <c r="C6186" s="116"/>
      <c r="D6186" s="116"/>
    </row>
    <row r="6187" spans="1:4">
      <c r="A6187" s="116"/>
      <c r="B6187" s="116"/>
      <c r="C6187" s="116"/>
      <c r="D6187" s="116"/>
    </row>
    <row r="6188" spans="1:4">
      <c r="A6188" s="116"/>
      <c r="B6188" s="116"/>
      <c r="C6188" s="116"/>
      <c r="D6188" s="116"/>
    </row>
    <row r="6189" spans="1:4">
      <c r="A6189" s="116"/>
      <c r="B6189" s="116"/>
      <c r="C6189" s="116"/>
      <c r="D6189" s="116"/>
    </row>
    <row r="6190" spans="1:4">
      <c r="A6190" s="116"/>
      <c r="B6190" s="116"/>
      <c r="C6190" s="116"/>
      <c r="D6190" s="116"/>
    </row>
    <row r="6191" spans="1:4">
      <c r="A6191" s="116"/>
      <c r="B6191" s="116"/>
      <c r="C6191" s="116"/>
      <c r="D6191" s="116"/>
    </row>
    <row r="6192" spans="1:4">
      <c r="A6192" s="116"/>
      <c r="B6192" s="116"/>
      <c r="C6192" s="116"/>
      <c r="D6192" s="116"/>
    </row>
    <row r="6193" spans="1:4">
      <c r="A6193" s="116"/>
      <c r="B6193" s="116"/>
      <c r="C6193" s="116"/>
      <c r="D6193" s="116"/>
    </row>
    <row r="6194" spans="1:4">
      <c r="A6194" s="116"/>
      <c r="B6194" s="116"/>
      <c r="C6194" s="116"/>
      <c r="D6194" s="116"/>
    </row>
    <row r="6195" spans="1:4">
      <c r="A6195" s="116"/>
      <c r="B6195" s="116"/>
      <c r="C6195" s="116"/>
      <c r="D6195" s="116"/>
    </row>
    <row r="6196" spans="1:4">
      <c r="A6196" s="116"/>
      <c r="B6196" s="116"/>
      <c r="C6196" s="116"/>
      <c r="D6196" s="116"/>
    </row>
    <row r="6197" spans="1:4">
      <c r="A6197" s="116"/>
      <c r="B6197" s="116"/>
      <c r="C6197" s="116"/>
      <c r="D6197" s="116"/>
    </row>
    <row r="6198" spans="1:4">
      <c r="A6198" s="116"/>
      <c r="B6198" s="116"/>
      <c r="C6198" s="116"/>
      <c r="D6198" s="116"/>
    </row>
    <row r="6199" spans="1:4">
      <c r="A6199" s="116"/>
      <c r="B6199" s="116"/>
      <c r="C6199" s="116"/>
      <c r="D6199" s="116"/>
    </row>
    <row r="6200" spans="1:4">
      <c r="A6200" s="116"/>
      <c r="B6200" s="116"/>
      <c r="C6200" s="116"/>
      <c r="D6200" s="116"/>
    </row>
    <row r="6201" spans="1:4">
      <c r="A6201" s="116"/>
      <c r="B6201" s="116"/>
      <c r="C6201" s="116"/>
      <c r="D6201" s="116"/>
    </row>
    <row r="6202" spans="1:4">
      <c r="A6202" s="116"/>
      <c r="B6202" s="116"/>
      <c r="C6202" s="116"/>
      <c r="D6202" s="116"/>
    </row>
    <row r="6203" spans="1:4">
      <c r="A6203" s="116"/>
      <c r="B6203" s="116"/>
      <c r="C6203" s="116"/>
      <c r="D6203" s="116"/>
    </row>
    <row r="6204" spans="1:4">
      <c r="A6204" s="116"/>
      <c r="B6204" s="116"/>
      <c r="C6204" s="116"/>
      <c r="D6204" s="116"/>
    </row>
    <row r="6205" spans="1:4">
      <c r="A6205" s="116"/>
      <c r="B6205" s="116"/>
      <c r="C6205" s="116"/>
      <c r="D6205" s="116"/>
    </row>
    <row r="6206" spans="1:4">
      <c r="A6206" s="116"/>
      <c r="B6206" s="116"/>
      <c r="C6206" s="116"/>
      <c r="D6206" s="116"/>
    </row>
    <row r="6207" spans="1:4">
      <c r="A6207" s="116"/>
      <c r="B6207" s="116"/>
      <c r="C6207" s="116"/>
      <c r="D6207" s="116"/>
    </row>
    <row r="6208" spans="1:4">
      <c r="A6208" s="116"/>
      <c r="B6208" s="116"/>
      <c r="C6208" s="116"/>
      <c r="D6208" s="116"/>
    </row>
    <row r="6209" spans="1:4">
      <c r="A6209" s="116"/>
      <c r="B6209" s="116"/>
      <c r="C6209" s="116"/>
      <c r="D6209" s="116"/>
    </row>
    <row r="6210" spans="1:4">
      <c r="A6210" s="116"/>
      <c r="B6210" s="116"/>
      <c r="C6210" s="116"/>
      <c r="D6210" s="116"/>
    </row>
    <row r="6211" spans="1:4">
      <c r="A6211" s="116"/>
      <c r="B6211" s="116"/>
      <c r="C6211" s="116"/>
      <c r="D6211" s="116"/>
    </row>
    <row r="6212" spans="1:4">
      <c r="A6212" s="116"/>
      <c r="B6212" s="116"/>
      <c r="C6212" s="116"/>
      <c r="D6212" s="116"/>
    </row>
    <row r="6213" spans="1:4">
      <c r="A6213" s="116"/>
      <c r="B6213" s="116"/>
      <c r="C6213" s="116"/>
      <c r="D6213" s="116"/>
    </row>
    <row r="6214" spans="1:4">
      <c r="A6214" s="116"/>
      <c r="B6214" s="116"/>
      <c r="C6214" s="116"/>
      <c r="D6214" s="116"/>
    </row>
    <row r="6215" spans="1:4">
      <c r="A6215" s="116"/>
      <c r="B6215" s="116"/>
      <c r="C6215" s="116"/>
      <c r="D6215" s="116"/>
    </row>
    <row r="6216" spans="1:4">
      <c r="A6216" s="116"/>
      <c r="B6216" s="116"/>
      <c r="C6216" s="116"/>
      <c r="D6216" s="116"/>
    </row>
    <row r="6217" spans="1:4">
      <c r="A6217" s="116"/>
      <c r="B6217" s="116"/>
      <c r="C6217" s="116"/>
      <c r="D6217" s="116"/>
    </row>
    <row r="6218" spans="1:4">
      <c r="A6218" s="116"/>
      <c r="B6218" s="116"/>
      <c r="C6218" s="116"/>
      <c r="D6218" s="116"/>
    </row>
    <row r="6219" spans="1:4">
      <c r="A6219" s="116"/>
      <c r="B6219" s="116"/>
      <c r="C6219" s="116"/>
      <c r="D6219" s="116"/>
    </row>
    <row r="6220" spans="1:4">
      <c r="A6220" s="116"/>
      <c r="B6220" s="116"/>
      <c r="C6220" s="116"/>
      <c r="D6220" s="116"/>
    </row>
    <row r="6221" spans="1:4">
      <c r="A6221" s="116"/>
      <c r="B6221" s="116"/>
      <c r="C6221" s="116"/>
      <c r="D6221" s="116"/>
    </row>
    <row r="6222" spans="1:4">
      <c r="A6222" s="116"/>
      <c r="B6222" s="116"/>
      <c r="C6222" s="116"/>
      <c r="D6222" s="116"/>
    </row>
    <row r="6223" spans="1:4">
      <c r="A6223" s="116"/>
      <c r="B6223" s="116"/>
      <c r="C6223" s="116"/>
      <c r="D6223" s="116"/>
    </row>
    <row r="6224" spans="1:4">
      <c r="A6224" s="116"/>
      <c r="B6224" s="116"/>
      <c r="C6224" s="116"/>
      <c r="D6224" s="116"/>
    </row>
    <row r="6225" spans="1:4">
      <c r="A6225" s="116"/>
      <c r="B6225" s="116"/>
      <c r="C6225" s="116"/>
      <c r="D6225" s="116"/>
    </row>
    <row r="6226" spans="1:4">
      <c r="A6226" s="116"/>
      <c r="B6226" s="116"/>
      <c r="C6226" s="116"/>
      <c r="D6226" s="116"/>
    </row>
    <row r="6227" spans="1:4">
      <c r="A6227" s="116"/>
      <c r="B6227" s="116"/>
      <c r="C6227" s="116"/>
      <c r="D6227" s="116"/>
    </row>
    <row r="6228" spans="1:4">
      <c r="A6228" s="116"/>
      <c r="B6228" s="116"/>
      <c r="C6228" s="116"/>
      <c r="D6228" s="116"/>
    </row>
    <row r="6229" spans="1:4">
      <c r="A6229" s="116"/>
      <c r="B6229" s="116"/>
      <c r="C6229" s="116"/>
      <c r="D6229" s="116"/>
    </row>
    <row r="6230" spans="1:4">
      <c r="A6230" s="116"/>
      <c r="B6230" s="116"/>
      <c r="C6230" s="116"/>
      <c r="D6230" s="116"/>
    </row>
    <row r="6231" spans="1:4">
      <c r="A6231" s="116"/>
      <c r="B6231" s="116"/>
      <c r="C6231" s="116"/>
      <c r="D6231" s="116"/>
    </row>
    <row r="6232" spans="1:4">
      <c r="A6232" s="116"/>
      <c r="B6232" s="116"/>
      <c r="C6232" s="116"/>
      <c r="D6232" s="116"/>
    </row>
    <row r="6233" spans="1:4">
      <c r="A6233" s="116"/>
      <c r="B6233" s="116"/>
      <c r="C6233" s="116"/>
      <c r="D6233" s="116"/>
    </row>
    <row r="6234" spans="1:4">
      <c r="A6234" s="116"/>
      <c r="B6234" s="116"/>
      <c r="C6234" s="116"/>
      <c r="D6234" s="116"/>
    </row>
    <row r="6235" spans="1:4">
      <c r="A6235" s="116"/>
      <c r="B6235" s="116"/>
      <c r="C6235" s="116"/>
      <c r="D6235" s="116"/>
    </row>
    <row r="6236" spans="1:4">
      <c r="A6236" s="116"/>
      <c r="B6236" s="116"/>
      <c r="C6236" s="116"/>
      <c r="D6236" s="116"/>
    </row>
    <row r="6237" spans="1:4">
      <c r="A6237" s="116"/>
      <c r="B6237" s="116"/>
      <c r="C6237" s="116"/>
      <c r="D6237" s="116"/>
    </row>
    <row r="6238" spans="1:4">
      <c r="A6238" s="116"/>
      <c r="B6238" s="116"/>
      <c r="C6238" s="116"/>
      <c r="D6238" s="116"/>
    </row>
    <row r="6239" spans="1:4">
      <c r="A6239" s="116"/>
      <c r="B6239" s="116"/>
      <c r="C6239" s="116"/>
      <c r="D6239" s="116"/>
    </row>
    <row r="6240" spans="1:4">
      <c r="A6240" s="116"/>
      <c r="B6240" s="116"/>
      <c r="C6240" s="116"/>
      <c r="D6240" s="116"/>
    </row>
    <row r="6241" spans="1:4">
      <c r="A6241" s="116"/>
      <c r="B6241" s="116"/>
      <c r="C6241" s="116"/>
      <c r="D6241" s="116"/>
    </row>
    <row r="6242" spans="1:4">
      <c r="A6242" s="116"/>
      <c r="B6242" s="116"/>
      <c r="C6242" s="116"/>
      <c r="D6242" s="116"/>
    </row>
    <row r="6243" spans="1:4">
      <c r="A6243" s="116"/>
      <c r="B6243" s="116"/>
      <c r="C6243" s="116"/>
      <c r="D6243" s="116"/>
    </row>
    <row r="6244" spans="1:4">
      <c r="A6244" s="116"/>
      <c r="B6244" s="116"/>
      <c r="C6244" s="116"/>
      <c r="D6244" s="116"/>
    </row>
    <row r="6245" spans="1:4">
      <c r="A6245" s="116"/>
      <c r="B6245" s="116"/>
      <c r="C6245" s="116"/>
      <c r="D6245" s="116"/>
    </row>
    <row r="6246" spans="1:4">
      <c r="A6246" s="116"/>
      <c r="B6246" s="116"/>
      <c r="C6246" s="116"/>
      <c r="D6246" s="116"/>
    </row>
    <row r="6247" spans="1:4">
      <c r="A6247" s="116"/>
      <c r="B6247" s="116"/>
      <c r="C6247" s="116"/>
      <c r="D6247" s="116"/>
    </row>
    <row r="6248" spans="1:4">
      <c r="A6248" s="116"/>
      <c r="B6248" s="116"/>
      <c r="C6248" s="116"/>
      <c r="D6248" s="116"/>
    </row>
    <row r="6249" spans="1:4">
      <c r="A6249" s="116"/>
      <c r="B6249" s="116"/>
      <c r="C6249" s="116"/>
      <c r="D6249" s="116"/>
    </row>
    <row r="6250" spans="1:4">
      <c r="A6250" s="116"/>
      <c r="B6250" s="116"/>
      <c r="C6250" s="116"/>
      <c r="D6250" s="116"/>
    </row>
    <row r="6251" spans="1:4">
      <c r="A6251" s="116"/>
      <c r="B6251" s="116"/>
      <c r="C6251" s="116"/>
      <c r="D6251" s="116"/>
    </row>
    <row r="6252" spans="1:4">
      <c r="A6252" s="116"/>
      <c r="B6252" s="116"/>
      <c r="C6252" s="116"/>
      <c r="D6252" s="116"/>
    </row>
    <row r="6253" spans="1:4">
      <c r="A6253" s="116"/>
      <c r="B6253" s="116"/>
      <c r="C6253" s="116"/>
      <c r="D6253" s="116"/>
    </row>
    <row r="6254" spans="1:4">
      <c r="A6254" s="116"/>
      <c r="B6254" s="116"/>
      <c r="C6254" s="116"/>
      <c r="D6254" s="116"/>
    </row>
    <row r="6255" spans="1:4">
      <c r="A6255" s="116"/>
      <c r="B6255" s="116"/>
      <c r="C6255" s="116"/>
      <c r="D6255" s="116"/>
    </row>
    <row r="6256" spans="1:4">
      <c r="A6256" s="116"/>
      <c r="B6256" s="116"/>
      <c r="C6256" s="116"/>
      <c r="D6256" s="116"/>
    </row>
    <row r="6257" spans="1:4">
      <c r="A6257" s="116"/>
      <c r="B6257" s="116"/>
      <c r="C6257" s="116"/>
      <c r="D6257" s="116"/>
    </row>
    <row r="6258" spans="1:4">
      <c r="A6258" s="116"/>
      <c r="B6258" s="116"/>
      <c r="C6258" s="116"/>
      <c r="D6258" s="116"/>
    </row>
    <row r="6259" spans="1:4">
      <c r="A6259" s="116"/>
      <c r="B6259" s="116"/>
      <c r="C6259" s="116"/>
      <c r="D6259" s="116"/>
    </row>
    <row r="6260" spans="1:4">
      <c r="A6260" s="116"/>
      <c r="B6260" s="116"/>
      <c r="C6260" s="116"/>
      <c r="D6260" s="116"/>
    </row>
    <row r="6261" spans="1:4">
      <c r="A6261" s="116"/>
      <c r="B6261" s="116"/>
      <c r="C6261" s="116"/>
      <c r="D6261" s="116"/>
    </row>
    <row r="6262" spans="1:4">
      <c r="A6262" s="116"/>
      <c r="B6262" s="116"/>
      <c r="C6262" s="116"/>
      <c r="D6262" s="116"/>
    </row>
    <row r="6263" spans="1:4">
      <c r="A6263" s="116"/>
      <c r="B6263" s="116"/>
      <c r="C6263" s="116"/>
      <c r="D6263" s="116"/>
    </row>
    <row r="6264" spans="1:4">
      <c r="A6264" s="116"/>
      <c r="B6264" s="116"/>
      <c r="C6264" s="116"/>
      <c r="D6264" s="116"/>
    </row>
    <row r="6265" spans="1:4">
      <c r="A6265" s="116"/>
      <c r="B6265" s="116"/>
      <c r="C6265" s="116"/>
      <c r="D6265" s="116"/>
    </row>
    <row r="6266" spans="1:4">
      <c r="A6266" s="116"/>
      <c r="B6266" s="116"/>
      <c r="C6266" s="116"/>
      <c r="D6266" s="116"/>
    </row>
    <row r="6267" spans="1:4">
      <c r="A6267" s="116"/>
      <c r="B6267" s="116"/>
      <c r="C6267" s="116"/>
      <c r="D6267" s="116"/>
    </row>
    <row r="6268" spans="1:4">
      <c r="A6268" s="116"/>
      <c r="B6268" s="116"/>
      <c r="C6268" s="116"/>
      <c r="D6268" s="116"/>
    </row>
    <row r="6269" spans="1:4">
      <c r="A6269" s="116"/>
      <c r="B6269" s="116"/>
      <c r="C6269" s="116"/>
      <c r="D6269" s="116"/>
    </row>
    <row r="6270" spans="1:4">
      <c r="A6270" s="116"/>
      <c r="B6270" s="116"/>
      <c r="C6270" s="116"/>
      <c r="D6270" s="116"/>
    </row>
    <row r="6271" spans="1:4">
      <c r="A6271" s="116"/>
      <c r="B6271" s="116"/>
      <c r="C6271" s="116"/>
      <c r="D6271" s="116"/>
    </row>
    <row r="6272" spans="1:4">
      <c r="A6272" s="116"/>
      <c r="B6272" s="116"/>
      <c r="C6272" s="116"/>
      <c r="D6272" s="116"/>
    </row>
    <row r="6273" spans="1:4">
      <c r="A6273" s="116"/>
      <c r="B6273" s="116"/>
      <c r="C6273" s="116"/>
      <c r="D6273" s="116"/>
    </row>
    <row r="6274" spans="1:4">
      <c r="A6274" s="116"/>
      <c r="B6274" s="116"/>
      <c r="C6274" s="116"/>
      <c r="D6274" s="116"/>
    </row>
    <row r="6275" spans="1:4">
      <c r="A6275" s="116"/>
      <c r="B6275" s="116"/>
      <c r="C6275" s="116"/>
      <c r="D6275" s="116"/>
    </row>
    <row r="6276" spans="1:4">
      <c r="A6276" s="116"/>
      <c r="B6276" s="116"/>
      <c r="C6276" s="116"/>
      <c r="D6276" s="116"/>
    </row>
    <row r="6277" spans="1:4">
      <c r="A6277" s="116"/>
      <c r="B6277" s="116"/>
      <c r="C6277" s="116"/>
      <c r="D6277" s="116"/>
    </row>
    <row r="6278" spans="1:4">
      <c r="A6278" s="116"/>
      <c r="B6278" s="116"/>
      <c r="C6278" s="116"/>
      <c r="D6278" s="116"/>
    </row>
    <row r="6279" spans="1:4">
      <c r="A6279" s="116"/>
      <c r="B6279" s="116"/>
      <c r="C6279" s="116"/>
      <c r="D6279" s="116"/>
    </row>
    <row r="6280" spans="1:4">
      <c r="A6280" s="116"/>
      <c r="B6280" s="116"/>
      <c r="C6280" s="116"/>
      <c r="D6280" s="116"/>
    </row>
    <row r="6281" spans="1:4">
      <c r="A6281" s="116"/>
      <c r="B6281" s="116"/>
      <c r="C6281" s="116"/>
      <c r="D6281" s="116"/>
    </row>
    <row r="6282" spans="1:4">
      <c r="A6282" s="116"/>
      <c r="B6282" s="116"/>
      <c r="C6282" s="116"/>
      <c r="D6282" s="116"/>
    </row>
    <row r="6283" spans="1:4">
      <c r="A6283" s="116"/>
      <c r="B6283" s="116"/>
      <c r="C6283" s="116"/>
      <c r="D6283" s="116"/>
    </row>
    <row r="6284" spans="1:4">
      <c r="A6284" s="116"/>
      <c r="B6284" s="116"/>
      <c r="C6284" s="116"/>
      <c r="D6284" s="116"/>
    </row>
    <row r="6285" spans="1:4">
      <c r="A6285" s="116"/>
      <c r="B6285" s="116"/>
      <c r="C6285" s="116"/>
      <c r="D6285" s="116"/>
    </row>
    <row r="6286" spans="1:4">
      <c r="A6286" s="116"/>
      <c r="B6286" s="116"/>
      <c r="C6286" s="116"/>
      <c r="D6286" s="116"/>
    </row>
    <row r="6287" spans="1:4">
      <c r="A6287" s="116"/>
      <c r="B6287" s="116"/>
      <c r="C6287" s="116"/>
      <c r="D6287" s="116"/>
    </row>
    <row r="6288" spans="1:4">
      <c r="A6288" s="116"/>
      <c r="B6288" s="116"/>
      <c r="C6288" s="116"/>
      <c r="D6288" s="116"/>
    </row>
    <row r="6289" spans="1:4">
      <c r="A6289" s="116"/>
      <c r="B6289" s="116"/>
      <c r="C6289" s="116"/>
      <c r="D6289" s="116"/>
    </row>
    <row r="6290" spans="1:4">
      <c r="A6290" s="116"/>
      <c r="B6290" s="116"/>
      <c r="C6290" s="116"/>
      <c r="D6290" s="116"/>
    </row>
    <row r="6291" spans="1:4">
      <c r="A6291" s="116"/>
      <c r="B6291" s="116"/>
      <c r="C6291" s="116"/>
      <c r="D6291" s="116"/>
    </row>
    <row r="6292" spans="1:4">
      <c r="A6292" s="116"/>
      <c r="B6292" s="116"/>
      <c r="C6292" s="116"/>
      <c r="D6292" s="116"/>
    </row>
    <row r="6293" spans="1:4">
      <c r="A6293" s="116"/>
      <c r="B6293" s="116"/>
      <c r="C6293" s="116"/>
      <c r="D6293" s="116"/>
    </row>
    <row r="6294" spans="1:4">
      <c r="A6294" s="116"/>
      <c r="B6294" s="116"/>
      <c r="C6294" s="116"/>
      <c r="D6294" s="116"/>
    </row>
    <row r="6295" spans="1:4">
      <c r="A6295" s="116"/>
      <c r="B6295" s="116"/>
      <c r="C6295" s="116"/>
      <c r="D6295" s="116"/>
    </row>
    <row r="6296" spans="1:4">
      <c r="A6296" s="116"/>
      <c r="B6296" s="116"/>
      <c r="C6296" s="116"/>
      <c r="D6296" s="116"/>
    </row>
    <row r="6297" spans="1:4">
      <c r="A6297" s="116"/>
      <c r="B6297" s="116"/>
      <c r="C6297" s="116"/>
      <c r="D6297" s="116"/>
    </row>
    <row r="6298" spans="1:4">
      <c r="A6298" s="116"/>
      <c r="B6298" s="116"/>
      <c r="C6298" s="116"/>
      <c r="D6298" s="116"/>
    </row>
    <row r="6299" spans="1:4">
      <c r="A6299" s="116"/>
      <c r="B6299" s="116"/>
      <c r="C6299" s="116"/>
      <c r="D6299" s="116"/>
    </row>
    <row r="6300" spans="1:4">
      <c r="A6300" s="116"/>
      <c r="B6300" s="116"/>
      <c r="C6300" s="116"/>
      <c r="D6300" s="116"/>
    </row>
    <row r="6301" spans="1:4">
      <c r="A6301" s="116"/>
      <c r="B6301" s="116"/>
      <c r="C6301" s="116"/>
      <c r="D6301" s="116"/>
    </row>
    <row r="6302" spans="1:4">
      <c r="A6302" s="116"/>
      <c r="B6302" s="116"/>
      <c r="C6302" s="116"/>
      <c r="D6302" s="116"/>
    </row>
    <row r="6303" spans="1:4">
      <c r="A6303" s="116"/>
      <c r="B6303" s="116"/>
      <c r="C6303" s="116"/>
      <c r="D6303" s="116"/>
    </row>
    <row r="6304" spans="1:4">
      <c r="A6304" s="116"/>
      <c r="B6304" s="116"/>
      <c r="C6304" s="116"/>
      <c r="D6304" s="116"/>
    </row>
    <row r="6305" spans="1:4">
      <c r="A6305" s="116"/>
      <c r="B6305" s="116"/>
      <c r="C6305" s="116"/>
      <c r="D6305" s="116"/>
    </row>
    <row r="6306" spans="1:4">
      <c r="A6306" s="116"/>
      <c r="B6306" s="116"/>
      <c r="C6306" s="116"/>
      <c r="D6306" s="116"/>
    </row>
    <row r="6307" spans="1:4">
      <c r="A6307" s="116"/>
      <c r="B6307" s="116"/>
      <c r="C6307" s="116"/>
      <c r="D6307" s="116"/>
    </row>
    <row r="6308" spans="1:4">
      <c r="A6308" s="116"/>
      <c r="B6308" s="116"/>
      <c r="C6308" s="116"/>
      <c r="D6308" s="116"/>
    </row>
    <row r="6309" spans="1:4">
      <c r="A6309" s="116"/>
      <c r="B6309" s="116"/>
      <c r="C6309" s="116"/>
      <c r="D6309" s="116"/>
    </row>
    <row r="6310" spans="1:4">
      <c r="A6310" s="116"/>
      <c r="B6310" s="116"/>
      <c r="C6310" s="116"/>
      <c r="D6310" s="116"/>
    </row>
    <row r="6311" spans="1:4">
      <c r="A6311" s="116"/>
      <c r="B6311" s="116"/>
      <c r="C6311" s="116"/>
      <c r="D6311" s="116"/>
    </row>
    <row r="6312" spans="1:4">
      <c r="A6312" s="116"/>
      <c r="B6312" s="116"/>
      <c r="C6312" s="116"/>
      <c r="D6312" s="116"/>
    </row>
    <row r="6313" spans="1:4">
      <c r="A6313" s="116"/>
      <c r="B6313" s="116"/>
      <c r="C6313" s="116"/>
      <c r="D6313" s="116"/>
    </row>
    <row r="6314" spans="1:4">
      <c r="A6314" s="116"/>
      <c r="B6314" s="116"/>
      <c r="C6314" s="116"/>
      <c r="D6314" s="116"/>
    </row>
    <row r="6315" spans="1:4">
      <c r="A6315" s="116"/>
      <c r="B6315" s="116"/>
      <c r="C6315" s="116"/>
      <c r="D6315" s="116"/>
    </row>
    <row r="6316" spans="1:4">
      <c r="A6316" s="116"/>
      <c r="B6316" s="116"/>
      <c r="C6316" s="116"/>
      <c r="D6316" s="116"/>
    </row>
    <row r="6317" spans="1:4">
      <c r="A6317" s="116"/>
      <c r="B6317" s="116"/>
      <c r="C6317" s="116"/>
      <c r="D6317" s="116"/>
    </row>
    <row r="6318" spans="1:4">
      <c r="A6318" s="116"/>
      <c r="B6318" s="116"/>
      <c r="C6318" s="116"/>
      <c r="D6318" s="116"/>
    </row>
    <row r="6319" spans="1:4">
      <c r="A6319" s="116"/>
      <c r="B6319" s="116"/>
      <c r="C6319" s="116"/>
      <c r="D6319" s="116"/>
    </row>
    <row r="6320" spans="1:4">
      <c r="A6320" s="116"/>
      <c r="B6320" s="116"/>
      <c r="C6320" s="116"/>
      <c r="D6320" s="116"/>
    </row>
    <row r="6321" spans="1:4">
      <c r="A6321" s="116"/>
      <c r="B6321" s="116"/>
      <c r="C6321" s="116"/>
      <c r="D6321" s="116"/>
    </row>
    <row r="6322" spans="1:4">
      <c r="A6322" s="116"/>
      <c r="B6322" s="116"/>
      <c r="C6322" s="116"/>
      <c r="D6322" s="116"/>
    </row>
    <row r="6323" spans="1:4">
      <c r="A6323" s="116"/>
      <c r="B6323" s="116"/>
      <c r="C6323" s="116"/>
      <c r="D6323" s="116"/>
    </row>
    <row r="6324" spans="1:4">
      <c r="A6324" s="116"/>
      <c r="B6324" s="116"/>
      <c r="C6324" s="116"/>
      <c r="D6324" s="116"/>
    </row>
    <row r="6325" spans="1:4">
      <c r="A6325" s="116"/>
      <c r="B6325" s="116"/>
      <c r="C6325" s="116"/>
      <c r="D6325" s="116"/>
    </row>
    <row r="6326" spans="1:4">
      <c r="A6326" s="116"/>
      <c r="B6326" s="116"/>
      <c r="C6326" s="116"/>
      <c r="D6326" s="116"/>
    </row>
    <row r="6327" spans="1:4">
      <c r="A6327" s="116"/>
      <c r="B6327" s="116"/>
      <c r="C6327" s="116"/>
      <c r="D6327" s="116"/>
    </row>
    <row r="6328" spans="1:4">
      <c r="A6328" s="116"/>
      <c r="B6328" s="116"/>
      <c r="C6328" s="116"/>
      <c r="D6328" s="116"/>
    </row>
    <row r="6329" spans="1:4">
      <c r="A6329" s="116"/>
      <c r="B6329" s="116"/>
      <c r="C6329" s="116"/>
      <c r="D6329" s="116"/>
    </row>
    <row r="6330" spans="1:4">
      <c r="A6330" s="116"/>
      <c r="B6330" s="116"/>
      <c r="C6330" s="116"/>
      <c r="D6330" s="116"/>
    </row>
    <row r="6331" spans="1:4">
      <c r="A6331" s="116"/>
      <c r="B6331" s="116"/>
      <c r="C6331" s="116"/>
      <c r="D6331" s="116"/>
    </row>
    <row r="6332" spans="1:4">
      <c r="A6332" s="116"/>
      <c r="B6332" s="116"/>
      <c r="C6332" s="116"/>
      <c r="D6332" s="116"/>
    </row>
    <row r="6333" spans="1:4">
      <c r="A6333" s="116"/>
      <c r="B6333" s="116"/>
      <c r="C6333" s="116"/>
      <c r="D6333" s="116"/>
    </row>
    <row r="6334" spans="1:4">
      <c r="A6334" s="116"/>
      <c r="B6334" s="116"/>
      <c r="C6334" s="116"/>
      <c r="D6334" s="116"/>
    </row>
    <row r="6335" spans="1:4">
      <c r="A6335" s="116"/>
      <c r="B6335" s="116"/>
      <c r="C6335" s="116"/>
      <c r="D6335" s="116"/>
    </row>
    <row r="6336" spans="1:4">
      <c r="A6336" s="116"/>
      <c r="B6336" s="116"/>
      <c r="C6336" s="116"/>
      <c r="D6336" s="116"/>
    </row>
    <row r="6337" spans="1:4">
      <c r="A6337" s="116"/>
      <c r="B6337" s="116"/>
      <c r="C6337" s="116"/>
      <c r="D6337" s="116"/>
    </row>
    <row r="6338" spans="1:4">
      <c r="A6338" s="116"/>
      <c r="B6338" s="116"/>
      <c r="C6338" s="116"/>
      <c r="D6338" s="116"/>
    </row>
    <row r="6339" spans="1:4">
      <c r="A6339" s="116"/>
      <c r="B6339" s="116"/>
      <c r="C6339" s="116"/>
      <c r="D6339" s="116"/>
    </row>
    <row r="6340" spans="1:4">
      <c r="A6340" s="116"/>
      <c r="B6340" s="116"/>
      <c r="C6340" s="116"/>
      <c r="D6340" s="116"/>
    </row>
    <row r="6341" spans="1:4">
      <c r="A6341" s="116"/>
      <c r="B6341" s="116"/>
      <c r="C6341" s="116"/>
      <c r="D6341" s="116"/>
    </row>
    <row r="6342" spans="1:4">
      <c r="A6342" s="116"/>
      <c r="B6342" s="116"/>
      <c r="C6342" s="116"/>
      <c r="D6342" s="116"/>
    </row>
    <row r="6343" spans="1:4">
      <c r="A6343" s="116"/>
      <c r="B6343" s="116"/>
      <c r="C6343" s="116"/>
      <c r="D6343" s="116"/>
    </row>
    <row r="6344" spans="1:4">
      <c r="A6344" s="116"/>
      <c r="B6344" s="116"/>
      <c r="C6344" s="116"/>
      <c r="D6344" s="116"/>
    </row>
    <row r="6345" spans="1:4">
      <c r="A6345" s="116"/>
      <c r="B6345" s="116"/>
      <c r="C6345" s="116"/>
      <c r="D6345" s="116"/>
    </row>
    <row r="6346" spans="1:4">
      <c r="A6346" s="116"/>
      <c r="B6346" s="116"/>
      <c r="C6346" s="116"/>
      <c r="D6346" s="116"/>
    </row>
    <row r="6347" spans="1:4">
      <c r="A6347" s="116"/>
      <c r="B6347" s="116"/>
      <c r="C6347" s="116"/>
      <c r="D6347" s="116"/>
    </row>
    <row r="6348" spans="1:4">
      <c r="A6348" s="116"/>
      <c r="B6348" s="116"/>
      <c r="C6348" s="116"/>
      <c r="D6348" s="116"/>
    </row>
    <row r="6349" spans="1:4">
      <c r="A6349" s="116"/>
      <c r="B6349" s="116"/>
      <c r="C6349" s="116"/>
      <c r="D6349" s="116"/>
    </row>
    <row r="6350" spans="1:4">
      <c r="A6350" s="116"/>
      <c r="B6350" s="116"/>
      <c r="C6350" s="116"/>
      <c r="D6350" s="116"/>
    </row>
    <row r="6351" spans="1:4">
      <c r="A6351" s="116"/>
      <c r="B6351" s="116"/>
      <c r="C6351" s="116"/>
      <c r="D6351" s="116"/>
    </row>
    <row r="6352" spans="1:4">
      <c r="A6352" s="116"/>
      <c r="B6352" s="116"/>
      <c r="C6352" s="116"/>
      <c r="D6352" s="116"/>
    </row>
    <row r="6353" spans="1:4">
      <c r="A6353" s="116"/>
      <c r="B6353" s="116"/>
      <c r="C6353" s="116"/>
      <c r="D6353" s="116"/>
    </row>
    <row r="6354" spans="1:4">
      <c r="A6354" s="116"/>
      <c r="B6354" s="116"/>
      <c r="C6354" s="116"/>
      <c r="D6354" s="116"/>
    </row>
    <row r="6355" spans="1:4">
      <c r="A6355" s="116"/>
      <c r="B6355" s="116"/>
      <c r="C6355" s="116"/>
      <c r="D6355" s="116"/>
    </row>
    <row r="6356" spans="1:4">
      <c r="A6356" s="116"/>
      <c r="B6356" s="116"/>
      <c r="C6356" s="116"/>
      <c r="D6356" s="116"/>
    </row>
    <row r="6357" spans="1:4">
      <c r="A6357" s="116"/>
      <c r="B6357" s="116"/>
      <c r="C6357" s="116"/>
      <c r="D6357" s="116"/>
    </row>
    <row r="6358" spans="1:4">
      <c r="A6358" s="116"/>
      <c r="B6358" s="116"/>
      <c r="C6358" s="116"/>
      <c r="D6358" s="116"/>
    </row>
    <row r="6359" spans="1:4">
      <c r="A6359" s="116"/>
      <c r="B6359" s="116"/>
      <c r="C6359" s="116"/>
      <c r="D6359" s="116"/>
    </row>
    <row r="6360" spans="1:4">
      <c r="A6360" s="116"/>
      <c r="B6360" s="116"/>
      <c r="C6360" s="116"/>
      <c r="D6360" s="116"/>
    </row>
    <row r="6361" spans="1:4">
      <c r="A6361" s="116"/>
      <c r="B6361" s="116"/>
      <c r="C6361" s="116"/>
      <c r="D6361" s="116"/>
    </row>
    <row r="6362" spans="1:4">
      <c r="A6362" s="116"/>
      <c r="B6362" s="116"/>
      <c r="C6362" s="116"/>
      <c r="D6362" s="116"/>
    </row>
    <row r="6363" spans="1:4">
      <c r="A6363" s="116"/>
      <c r="B6363" s="116"/>
      <c r="C6363" s="116"/>
      <c r="D6363" s="116"/>
    </row>
    <row r="6364" spans="1:4">
      <c r="A6364" s="116"/>
      <c r="B6364" s="116"/>
      <c r="C6364" s="116"/>
      <c r="D6364" s="116"/>
    </row>
    <row r="6365" spans="1:4">
      <c r="A6365" s="116"/>
      <c r="B6365" s="116"/>
      <c r="C6365" s="116"/>
      <c r="D6365" s="116"/>
    </row>
    <row r="6366" spans="1:4">
      <c r="A6366" s="116"/>
      <c r="B6366" s="116"/>
      <c r="C6366" s="116"/>
      <c r="D6366" s="116"/>
    </row>
    <row r="6367" spans="1:4">
      <c r="A6367" s="116"/>
      <c r="B6367" s="116"/>
      <c r="C6367" s="116"/>
      <c r="D6367" s="116"/>
    </row>
    <row r="6368" spans="1:4">
      <c r="A6368" s="116"/>
      <c r="B6368" s="116"/>
      <c r="C6368" s="116"/>
      <c r="D6368" s="116"/>
    </row>
    <row r="6369" spans="1:4">
      <c r="A6369" s="116"/>
      <c r="B6369" s="116"/>
      <c r="C6369" s="116"/>
      <c r="D6369" s="116"/>
    </row>
    <row r="6370" spans="1:4">
      <c r="A6370" s="116"/>
      <c r="B6370" s="116"/>
      <c r="C6370" s="116"/>
      <c r="D6370" s="116"/>
    </row>
    <row r="6371" spans="1:4">
      <c r="A6371" s="116"/>
      <c r="B6371" s="116"/>
      <c r="C6371" s="116"/>
      <c r="D6371" s="116"/>
    </row>
    <row r="6372" spans="1:4">
      <c r="A6372" s="116"/>
      <c r="B6372" s="116"/>
      <c r="C6372" s="116"/>
      <c r="D6372" s="116"/>
    </row>
    <row r="6373" spans="1:4">
      <c r="A6373" s="116"/>
      <c r="B6373" s="116"/>
      <c r="C6373" s="116"/>
      <c r="D6373" s="116"/>
    </row>
    <row r="6374" spans="1:4">
      <c r="A6374" s="116"/>
      <c r="B6374" s="116"/>
      <c r="C6374" s="116"/>
      <c r="D6374" s="116"/>
    </row>
    <row r="6375" spans="1:4">
      <c r="A6375" s="116"/>
      <c r="B6375" s="116"/>
      <c r="C6375" s="116"/>
      <c r="D6375" s="116"/>
    </row>
    <row r="6376" spans="1:4">
      <c r="A6376" s="116"/>
      <c r="B6376" s="116"/>
      <c r="C6376" s="116"/>
      <c r="D6376" s="116"/>
    </row>
    <row r="6377" spans="1:4">
      <c r="A6377" s="116"/>
      <c r="B6377" s="116"/>
      <c r="C6377" s="116"/>
      <c r="D6377" s="116"/>
    </row>
    <row r="6378" spans="1:4">
      <c r="A6378" s="116"/>
      <c r="B6378" s="116"/>
      <c r="C6378" s="116"/>
      <c r="D6378" s="116"/>
    </row>
    <row r="6379" spans="1:4">
      <c r="A6379" s="116"/>
      <c r="B6379" s="116"/>
      <c r="C6379" s="116"/>
      <c r="D6379" s="116"/>
    </row>
    <row r="6380" spans="1:4">
      <c r="A6380" s="116"/>
      <c r="B6380" s="116"/>
      <c r="C6380" s="116"/>
      <c r="D6380" s="116"/>
    </row>
    <row r="6381" spans="1:4">
      <c r="A6381" s="116"/>
      <c r="B6381" s="116"/>
      <c r="C6381" s="116"/>
      <c r="D6381" s="116"/>
    </row>
    <row r="6382" spans="1:4">
      <c r="A6382" s="116"/>
      <c r="B6382" s="116"/>
      <c r="C6382" s="116"/>
      <c r="D6382" s="116"/>
    </row>
    <row r="6383" spans="1:4">
      <c r="A6383" s="116"/>
      <c r="B6383" s="116"/>
      <c r="C6383" s="116"/>
      <c r="D6383" s="116"/>
    </row>
    <row r="6384" spans="1:4">
      <c r="A6384" s="116"/>
      <c r="B6384" s="116"/>
      <c r="C6384" s="116"/>
      <c r="D6384" s="116"/>
    </row>
    <row r="6385" spans="1:4">
      <c r="A6385" s="116"/>
      <c r="B6385" s="116"/>
      <c r="C6385" s="116"/>
      <c r="D6385" s="116"/>
    </row>
    <row r="6386" spans="1:4">
      <c r="A6386" s="116"/>
      <c r="B6386" s="116"/>
      <c r="C6386" s="116"/>
      <c r="D6386" s="116"/>
    </row>
    <row r="6387" spans="1:4">
      <c r="A6387" s="116"/>
      <c r="B6387" s="116"/>
      <c r="C6387" s="116"/>
      <c r="D6387" s="116"/>
    </row>
    <row r="6388" spans="1:4">
      <c r="A6388" s="116"/>
      <c r="B6388" s="116"/>
      <c r="C6388" s="116"/>
      <c r="D6388" s="116"/>
    </row>
    <row r="6389" spans="1:4">
      <c r="A6389" s="116"/>
      <c r="B6389" s="116"/>
      <c r="C6389" s="116"/>
      <c r="D6389" s="116"/>
    </row>
    <row r="6390" spans="1:4">
      <c r="A6390" s="116"/>
      <c r="B6390" s="116"/>
      <c r="C6390" s="116"/>
      <c r="D6390" s="116"/>
    </row>
    <row r="6391" spans="1:4">
      <c r="A6391" s="116"/>
      <c r="B6391" s="116"/>
      <c r="C6391" s="116"/>
      <c r="D6391" s="116"/>
    </row>
    <row r="6392" spans="1:4">
      <c r="A6392" s="116"/>
      <c r="B6392" s="116"/>
      <c r="C6392" s="116"/>
      <c r="D6392" s="116"/>
    </row>
    <row r="6393" spans="1:4">
      <c r="A6393" s="116"/>
      <c r="B6393" s="116"/>
      <c r="C6393" s="116"/>
      <c r="D6393" s="116"/>
    </row>
    <row r="6394" spans="1:4">
      <c r="A6394" s="116"/>
      <c r="B6394" s="116"/>
      <c r="C6394" s="116"/>
      <c r="D6394" s="116"/>
    </row>
    <row r="6395" spans="1:4">
      <c r="A6395" s="116"/>
      <c r="B6395" s="116"/>
      <c r="C6395" s="116"/>
      <c r="D6395" s="116"/>
    </row>
    <row r="6396" spans="1:4">
      <c r="A6396" s="116"/>
      <c r="B6396" s="116"/>
      <c r="C6396" s="116"/>
      <c r="D6396" s="116"/>
    </row>
    <row r="6397" spans="1:4">
      <c r="A6397" s="116"/>
      <c r="B6397" s="116"/>
      <c r="C6397" s="116"/>
      <c r="D6397" s="116"/>
    </row>
    <row r="6398" spans="1:4">
      <c r="A6398" s="116"/>
      <c r="B6398" s="116"/>
      <c r="C6398" s="116"/>
      <c r="D6398" s="116"/>
    </row>
    <row r="6399" spans="1:4">
      <c r="A6399" s="116"/>
      <c r="B6399" s="116"/>
      <c r="C6399" s="116"/>
      <c r="D6399" s="116"/>
    </row>
    <row r="6400" spans="1:4">
      <c r="A6400" s="116"/>
      <c r="B6400" s="116"/>
      <c r="C6400" s="116"/>
      <c r="D6400" s="116"/>
    </row>
    <row r="6401" spans="1:4">
      <c r="A6401" s="116"/>
      <c r="B6401" s="116"/>
      <c r="C6401" s="116"/>
      <c r="D6401" s="116"/>
    </row>
    <row r="6402" spans="1:4">
      <c r="A6402" s="116"/>
      <c r="B6402" s="116"/>
      <c r="C6402" s="116"/>
      <c r="D6402" s="116"/>
    </row>
    <row r="6403" spans="1:4">
      <c r="A6403" s="116"/>
      <c r="B6403" s="116"/>
      <c r="C6403" s="116"/>
      <c r="D6403" s="116"/>
    </row>
    <row r="6404" spans="1:4">
      <c r="A6404" s="116"/>
      <c r="B6404" s="116"/>
      <c r="C6404" s="116"/>
      <c r="D6404" s="116"/>
    </row>
    <row r="6405" spans="1:4">
      <c r="A6405" s="116"/>
      <c r="B6405" s="116"/>
      <c r="C6405" s="116"/>
      <c r="D6405" s="116"/>
    </row>
    <row r="6406" spans="1:4">
      <c r="A6406" s="116"/>
      <c r="B6406" s="116"/>
      <c r="C6406" s="116"/>
      <c r="D6406" s="116"/>
    </row>
    <row r="6407" spans="1:4">
      <c r="A6407" s="116"/>
      <c r="B6407" s="116"/>
      <c r="C6407" s="116"/>
      <c r="D6407" s="116"/>
    </row>
    <row r="6408" spans="1:4">
      <c r="A6408" s="116"/>
      <c r="B6408" s="116"/>
      <c r="C6408" s="116"/>
      <c r="D6408" s="116"/>
    </row>
    <row r="6409" spans="1:4">
      <c r="A6409" s="116"/>
      <c r="B6409" s="116"/>
      <c r="C6409" s="116"/>
      <c r="D6409" s="116"/>
    </row>
    <row r="6410" spans="1:4">
      <c r="A6410" s="116"/>
      <c r="B6410" s="116"/>
      <c r="C6410" s="116"/>
      <c r="D6410" s="116"/>
    </row>
    <row r="6411" spans="1:4">
      <c r="A6411" s="116"/>
      <c r="B6411" s="116"/>
      <c r="C6411" s="116"/>
      <c r="D6411" s="116"/>
    </row>
    <row r="6412" spans="1:4">
      <c r="A6412" s="116"/>
      <c r="B6412" s="116"/>
      <c r="C6412" s="116"/>
      <c r="D6412" s="116"/>
    </row>
    <row r="6413" spans="1:4">
      <c r="A6413" s="116"/>
      <c r="B6413" s="116"/>
      <c r="C6413" s="116"/>
      <c r="D6413" s="116"/>
    </row>
    <row r="6414" spans="1:4">
      <c r="A6414" s="116"/>
      <c r="B6414" s="116"/>
      <c r="C6414" s="116"/>
      <c r="D6414" s="116"/>
    </row>
    <row r="6415" spans="1:4">
      <c r="A6415" s="116"/>
      <c r="B6415" s="116"/>
      <c r="C6415" s="116"/>
      <c r="D6415" s="116"/>
    </row>
    <row r="6416" spans="1:4">
      <c r="A6416" s="116"/>
      <c r="B6416" s="116"/>
      <c r="C6416" s="116"/>
      <c r="D6416" s="116"/>
    </row>
    <row r="6417" spans="1:4">
      <c r="A6417" s="116"/>
      <c r="B6417" s="116"/>
      <c r="C6417" s="116"/>
      <c r="D6417" s="116"/>
    </row>
    <row r="6418" spans="1:4">
      <c r="A6418" s="116"/>
      <c r="B6418" s="116"/>
      <c r="C6418" s="116"/>
      <c r="D6418" s="116"/>
    </row>
    <row r="6419" spans="1:4">
      <c r="A6419" s="116"/>
      <c r="B6419" s="116"/>
      <c r="C6419" s="116"/>
      <c r="D6419" s="116"/>
    </row>
    <row r="6420" spans="1:4">
      <c r="A6420" s="116"/>
      <c r="B6420" s="116"/>
      <c r="C6420" s="116"/>
      <c r="D6420" s="116"/>
    </row>
    <row r="6421" spans="1:4">
      <c r="A6421" s="116"/>
      <c r="B6421" s="116"/>
      <c r="C6421" s="116"/>
      <c r="D6421" s="116"/>
    </row>
    <row r="6422" spans="1:4">
      <c r="A6422" s="116"/>
      <c r="B6422" s="116"/>
      <c r="C6422" s="116"/>
      <c r="D6422" s="116"/>
    </row>
    <row r="6423" spans="1:4">
      <c r="A6423" s="116"/>
      <c r="B6423" s="116"/>
      <c r="C6423" s="116"/>
      <c r="D6423" s="116"/>
    </row>
    <row r="6424" spans="1:4">
      <c r="A6424" s="116"/>
      <c r="B6424" s="116"/>
      <c r="C6424" s="116"/>
      <c r="D6424" s="116"/>
    </row>
    <row r="6425" spans="1:4">
      <c r="A6425" s="116"/>
      <c r="B6425" s="116"/>
      <c r="C6425" s="116"/>
      <c r="D6425" s="116"/>
    </row>
    <row r="6426" spans="1:4">
      <c r="A6426" s="116"/>
      <c r="B6426" s="116"/>
      <c r="C6426" s="116"/>
      <c r="D6426" s="116"/>
    </row>
    <row r="6427" spans="1:4">
      <c r="A6427" s="116"/>
      <c r="B6427" s="116"/>
      <c r="C6427" s="116"/>
      <c r="D6427" s="116"/>
    </row>
    <row r="6428" spans="1:4">
      <c r="A6428" s="116"/>
      <c r="B6428" s="116"/>
      <c r="C6428" s="116"/>
      <c r="D6428" s="116"/>
    </row>
    <row r="6429" spans="1:4">
      <c r="A6429" s="116"/>
      <c r="B6429" s="116"/>
      <c r="C6429" s="116"/>
      <c r="D6429" s="116"/>
    </row>
    <row r="6430" spans="1:4">
      <c r="A6430" s="116"/>
      <c r="B6430" s="116"/>
      <c r="C6430" s="116"/>
      <c r="D6430" s="116"/>
    </row>
    <row r="6431" spans="1:4">
      <c r="A6431" s="116"/>
      <c r="B6431" s="116"/>
      <c r="C6431" s="116"/>
      <c r="D6431" s="116"/>
    </row>
    <row r="6432" spans="1:4">
      <c r="A6432" s="116"/>
      <c r="B6432" s="116"/>
      <c r="C6432" s="116"/>
      <c r="D6432" s="116"/>
    </row>
    <row r="6433" spans="1:4">
      <c r="A6433" s="116"/>
      <c r="B6433" s="116"/>
      <c r="C6433" s="116"/>
      <c r="D6433" s="116"/>
    </row>
    <row r="6434" spans="1:4">
      <c r="A6434" s="116"/>
      <c r="B6434" s="116"/>
      <c r="C6434" s="116"/>
      <c r="D6434" s="116"/>
    </row>
    <row r="6435" spans="1:4">
      <c r="A6435" s="116"/>
      <c r="B6435" s="116"/>
      <c r="C6435" s="116"/>
      <c r="D6435" s="116"/>
    </row>
    <row r="6436" spans="1:4">
      <c r="A6436" s="116"/>
      <c r="B6436" s="116"/>
      <c r="C6436" s="116"/>
      <c r="D6436" s="116"/>
    </row>
    <row r="6437" spans="1:4">
      <c r="A6437" s="116"/>
      <c r="B6437" s="116"/>
      <c r="C6437" s="116"/>
      <c r="D6437" s="116"/>
    </row>
    <row r="6438" spans="1:4">
      <c r="A6438" s="116"/>
      <c r="B6438" s="116"/>
      <c r="C6438" s="116"/>
      <c r="D6438" s="116"/>
    </row>
    <row r="6439" spans="1:4">
      <c r="A6439" s="116"/>
      <c r="B6439" s="116"/>
      <c r="C6439" s="116"/>
      <c r="D6439" s="116"/>
    </row>
    <row r="6440" spans="1:4">
      <c r="A6440" s="116"/>
      <c r="B6440" s="116"/>
      <c r="C6440" s="116"/>
      <c r="D6440" s="116"/>
    </row>
    <row r="6441" spans="1:4">
      <c r="A6441" s="116"/>
      <c r="B6441" s="116"/>
      <c r="C6441" s="116"/>
      <c r="D6441" s="116"/>
    </row>
    <row r="6442" spans="1:4">
      <c r="A6442" s="116"/>
      <c r="B6442" s="116"/>
      <c r="C6442" s="116"/>
      <c r="D6442" s="116"/>
    </row>
    <row r="6443" spans="1:4">
      <c r="A6443" s="116"/>
      <c r="B6443" s="116"/>
      <c r="C6443" s="116"/>
      <c r="D6443" s="116"/>
    </row>
    <row r="6444" spans="1:4">
      <c r="A6444" s="116"/>
      <c r="B6444" s="116"/>
      <c r="C6444" s="116"/>
      <c r="D6444" s="116"/>
    </row>
    <row r="6445" spans="1:4">
      <c r="A6445" s="116"/>
      <c r="B6445" s="116"/>
      <c r="C6445" s="116"/>
      <c r="D6445" s="116"/>
    </row>
    <row r="6446" spans="1:4">
      <c r="A6446" s="116"/>
      <c r="B6446" s="116"/>
      <c r="C6446" s="116"/>
      <c r="D6446" s="116"/>
    </row>
    <row r="6447" spans="1:4">
      <c r="A6447" s="116"/>
      <c r="B6447" s="116"/>
      <c r="C6447" s="116"/>
      <c r="D6447" s="116"/>
    </row>
    <row r="6448" spans="1:4">
      <c r="A6448" s="116"/>
      <c r="B6448" s="116"/>
      <c r="C6448" s="116"/>
      <c r="D6448" s="116"/>
    </row>
    <row r="6449" spans="1:4">
      <c r="A6449" s="116"/>
      <c r="B6449" s="116"/>
      <c r="C6449" s="116"/>
      <c r="D6449" s="116"/>
    </row>
    <row r="6450" spans="1:4">
      <c r="A6450" s="116"/>
      <c r="B6450" s="116"/>
      <c r="C6450" s="116"/>
      <c r="D6450" s="116"/>
    </row>
    <row r="6451" spans="1:4">
      <c r="A6451" s="116"/>
      <c r="B6451" s="116"/>
      <c r="C6451" s="116"/>
      <c r="D6451" s="116"/>
    </row>
    <row r="6452" spans="1:4">
      <c r="A6452" s="116"/>
      <c r="B6452" s="116"/>
      <c r="C6452" s="116"/>
      <c r="D6452" s="116"/>
    </row>
    <row r="6453" spans="1:4">
      <c r="A6453" s="116"/>
      <c r="B6453" s="116"/>
      <c r="C6453" s="116"/>
      <c r="D6453" s="116"/>
    </row>
    <row r="6454" spans="1:4">
      <c r="A6454" s="116"/>
      <c r="B6454" s="116"/>
      <c r="C6454" s="116"/>
      <c r="D6454" s="116"/>
    </row>
    <row r="6455" spans="1:4">
      <c r="A6455" s="116"/>
      <c r="B6455" s="116"/>
      <c r="C6455" s="116"/>
      <c r="D6455" s="116"/>
    </row>
    <row r="6456" spans="1:4">
      <c r="A6456" s="116"/>
      <c r="B6456" s="116"/>
      <c r="C6456" s="116"/>
      <c r="D6456" s="116"/>
    </row>
    <row r="6457" spans="1:4">
      <c r="A6457" s="116"/>
      <c r="B6457" s="116"/>
      <c r="C6457" s="116"/>
      <c r="D6457" s="116"/>
    </row>
    <row r="6458" spans="1:4">
      <c r="A6458" s="116"/>
      <c r="B6458" s="116"/>
      <c r="C6458" s="116"/>
      <c r="D6458" s="116"/>
    </row>
    <row r="6459" spans="1:4">
      <c r="A6459" s="116"/>
      <c r="B6459" s="116"/>
      <c r="C6459" s="116"/>
      <c r="D6459" s="116"/>
    </row>
    <row r="6460" spans="1:4">
      <c r="A6460" s="116"/>
      <c r="B6460" s="116"/>
      <c r="C6460" s="116"/>
      <c r="D6460" s="116"/>
    </row>
    <row r="6461" spans="1:4">
      <c r="A6461" s="116"/>
      <c r="B6461" s="116"/>
      <c r="C6461" s="116"/>
      <c r="D6461" s="116"/>
    </row>
    <row r="6462" spans="1:4">
      <c r="A6462" s="116"/>
      <c r="B6462" s="116"/>
      <c r="C6462" s="116"/>
      <c r="D6462" s="116"/>
    </row>
    <row r="6463" spans="1:4">
      <c r="A6463" s="116"/>
      <c r="B6463" s="116"/>
      <c r="C6463" s="116"/>
      <c r="D6463" s="116"/>
    </row>
    <row r="6464" spans="1:4">
      <c r="A6464" s="116"/>
      <c r="B6464" s="116"/>
      <c r="C6464" s="116"/>
      <c r="D6464" s="116"/>
    </row>
    <row r="6465" spans="1:4">
      <c r="A6465" s="116"/>
      <c r="B6465" s="116"/>
      <c r="C6465" s="116"/>
      <c r="D6465" s="116"/>
    </row>
    <row r="6466" spans="1:4">
      <c r="A6466" s="116"/>
      <c r="B6466" s="116"/>
      <c r="C6466" s="116"/>
      <c r="D6466" s="116"/>
    </row>
    <row r="6467" spans="1:4">
      <c r="A6467" s="116"/>
      <c r="B6467" s="116"/>
      <c r="C6467" s="116"/>
      <c r="D6467" s="116"/>
    </row>
    <row r="6468" spans="1:4">
      <c r="A6468" s="116"/>
      <c r="B6468" s="116"/>
      <c r="C6468" s="116"/>
      <c r="D6468" s="116"/>
    </row>
    <row r="6469" spans="1:4">
      <c r="A6469" s="116"/>
      <c r="B6469" s="116"/>
      <c r="C6469" s="116"/>
      <c r="D6469" s="116"/>
    </row>
    <row r="6470" spans="1:4">
      <c r="A6470" s="116"/>
      <c r="B6470" s="116"/>
      <c r="C6470" s="116"/>
      <c r="D6470" s="116"/>
    </row>
    <row r="6471" spans="1:4">
      <c r="A6471" s="116"/>
      <c r="B6471" s="116"/>
      <c r="C6471" s="116"/>
      <c r="D6471" s="116"/>
    </row>
    <row r="6472" spans="1:4">
      <c r="A6472" s="116"/>
      <c r="B6472" s="116"/>
      <c r="C6472" s="116"/>
      <c r="D6472" s="116"/>
    </row>
    <row r="6473" spans="1:4">
      <c r="A6473" s="116"/>
      <c r="B6473" s="116"/>
      <c r="C6473" s="116"/>
      <c r="D6473" s="116"/>
    </row>
    <row r="6474" spans="1:4">
      <c r="A6474" s="116"/>
      <c r="B6474" s="116"/>
      <c r="C6474" s="116"/>
      <c r="D6474" s="116"/>
    </row>
    <row r="6475" spans="1:4">
      <c r="A6475" s="116"/>
      <c r="B6475" s="116"/>
      <c r="C6475" s="116"/>
      <c r="D6475" s="116"/>
    </row>
    <row r="6476" spans="1:4">
      <c r="A6476" s="116"/>
      <c r="B6476" s="116"/>
      <c r="C6476" s="116"/>
      <c r="D6476" s="116"/>
    </row>
    <row r="6477" spans="1:4">
      <c r="A6477" s="116"/>
      <c r="B6477" s="116"/>
      <c r="C6477" s="116"/>
      <c r="D6477" s="116"/>
    </row>
    <row r="6478" spans="1:4">
      <c r="A6478" s="116"/>
      <c r="B6478" s="116"/>
      <c r="C6478" s="116"/>
      <c r="D6478" s="116"/>
    </row>
    <row r="6479" spans="1:4">
      <c r="A6479" s="116"/>
      <c r="B6479" s="116"/>
      <c r="C6479" s="116"/>
      <c r="D6479" s="116"/>
    </row>
    <row r="6480" spans="1:4">
      <c r="A6480" s="116"/>
      <c r="B6480" s="116"/>
      <c r="C6480" s="116"/>
      <c r="D6480" s="116"/>
    </row>
    <row r="6481" spans="1:4">
      <c r="A6481" s="116"/>
      <c r="B6481" s="116"/>
      <c r="C6481" s="116"/>
      <c r="D6481" s="116"/>
    </row>
    <row r="6482" spans="1:4">
      <c r="A6482" s="116"/>
      <c r="B6482" s="116"/>
      <c r="C6482" s="116"/>
      <c r="D6482" s="116"/>
    </row>
    <row r="6483" spans="1:4">
      <c r="A6483" s="116"/>
      <c r="B6483" s="116"/>
      <c r="C6483" s="116"/>
      <c r="D6483" s="116"/>
    </row>
    <row r="6484" spans="1:4">
      <c r="A6484" s="116"/>
      <c r="B6484" s="116"/>
      <c r="C6484" s="116"/>
      <c r="D6484" s="116"/>
    </row>
    <row r="6485" spans="1:4">
      <c r="A6485" s="116"/>
      <c r="B6485" s="116"/>
      <c r="C6485" s="116"/>
      <c r="D6485" s="116"/>
    </row>
    <row r="6486" spans="1:4">
      <c r="A6486" s="116"/>
      <c r="B6486" s="116"/>
      <c r="C6486" s="116"/>
      <c r="D6486" s="116"/>
    </row>
    <row r="6487" spans="1:4">
      <c r="A6487" s="116"/>
      <c r="B6487" s="116"/>
      <c r="C6487" s="116"/>
      <c r="D6487" s="116"/>
    </row>
    <row r="6488" spans="1:4">
      <c r="A6488" s="116"/>
      <c r="B6488" s="116"/>
      <c r="C6488" s="116"/>
      <c r="D6488" s="116"/>
    </row>
    <row r="6489" spans="1:4">
      <c r="A6489" s="116"/>
      <c r="B6489" s="116"/>
      <c r="C6489" s="116"/>
      <c r="D6489" s="116"/>
    </row>
    <row r="6490" spans="1:4">
      <c r="A6490" s="116"/>
      <c r="B6490" s="116"/>
      <c r="C6490" s="116"/>
      <c r="D6490" s="116"/>
    </row>
    <row r="6491" spans="1:4">
      <c r="A6491" s="116"/>
      <c r="B6491" s="116"/>
      <c r="C6491" s="116"/>
      <c r="D6491" s="116"/>
    </row>
    <row r="6492" spans="1:4">
      <c r="A6492" s="116"/>
      <c r="B6492" s="116"/>
      <c r="C6492" s="116"/>
      <c r="D6492" s="116"/>
    </row>
    <row r="6493" spans="1:4">
      <c r="A6493" s="116"/>
      <c r="B6493" s="116"/>
      <c r="C6493" s="116"/>
      <c r="D6493" s="116"/>
    </row>
    <row r="6494" spans="1:4">
      <c r="A6494" s="116"/>
      <c r="B6494" s="116"/>
      <c r="C6494" s="116"/>
      <c r="D6494" s="116"/>
    </row>
    <row r="6495" spans="1:4">
      <c r="A6495" s="116"/>
      <c r="B6495" s="116"/>
      <c r="C6495" s="116"/>
      <c r="D6495" s="116"/>
    </row>
    <row r="6496" spans="1:4">
      <c r="A6496" s="116"/>
      <c r="B6496" s="116"/>
      <c r="C6496" s="116"/>
      <c r="D6496" s="116"/>
    </row>
    <row r="6497" spans="1:4">
      <c r="A6497" s="116"/>
      <c r="B6497" s="116"/>
      <c r="C6497" s="116"/>
      <c r="D6497" s="116"/>
    </row>
    <row r="6498" spans="1:4">
      <c r="A6498" s="116"/>
      <c r="B6498" s="116"/>
      <c r="C6498" s="116"/>
      <c r="D6498" s="116"/>
    </row>
    <row r="6499" spans="1:4">
      <c r="A6499" s="116"/>
      <c r="B6499" s="116"/>
      <c r="C6499" s="116"/>
      <c r="D6499" s="116"/>
    </row>
    <row r="6500" spans="1:4">
      <c r="A6500" s="116"/>
      <c r="B6500" s="116"/>
      <c r="C6500" s="116"/>
      <c r="D6500" s="116"/>
    </row>
    <row r="6501" spans="1:4">
      <c r="A6501" s="116"/>
      <c r="B6501" s="116"/>
      <c r="C6501" s="116"/>
      <c r="D6501" s="116"/>
    </row>
    <row r="6502" spans="1:4">
      <c r="A6502" s="116"/>
      <c r="B6502" s="116"/>
      <c r="C6502" s="116"/>
      <c r="D6502" s="116"/>
    </row>
    <row r="6503" spans="1:4">
      <c r="A6503" s="116"/>
      <c r="B6503" s="116"/>
      <c r="C6503" s="116"/>
      <c r="D6503" s="116"/>
    </row>
    <row r="6504" spans="1:4">
      <c r="A6504" s="116"/>
      <c r="B6504" s="116"/>
      <c r="C6504" s="116"/>
      <c r="D6504" s="116"/>
    </row>
    <row r="6505" spans="1:4">
      <c r="A6505" s="116"/>
      <c r="B6505" s="116"/>
      <c r="C6505" s="116"/>
      <c r="D6505" s="116"/>
    </row>
    <row r="6506" spans="1:4">
      <c r="A6506" s="116"/>
      <c r="B6506" s="116"/>
      <c r="C6506" s="116"/>
      <c r="D6506" s="116"/>
    </row>
    <row r="6507" spans="1:4">
      <c r="A6507" s="116"/>
      <c r="B6507" s="116"/>
      <c r="C6507" s="116"/>
      <c r="D6507" s="116"/>
    </row>
    <row r="6508" spans="1:4">
      <c r="A6508" s="116"/>
      <c r="B6508" s="116"/>
      <c r="C6508" s="116"/>
      <c r="D6508" s="116"/>
    </row>
    <row r="6509" spans="1:4">
      <c r="A6509" s="116"/>
      <c r="B6509" s="116"/>
      <c r="C6509" s="116"/>
      <c r="D6509" s="116"/>
    </row>
    <row r="6510" spans="1:4">
      <c r="A6510" s="116"/>
      <c r="B6510" s="116"/>
      <c r="C6510" s="116"/>
      <c r="D6510" s="116"/>
    </row>
    <row r="6511" spans="1:4">
      <c r="A6511" s="116"/>
      <c r="B6511" s="116"/>
      <c r="C6511" s="116"/>
      <c r="D6511" s="116"/>
    </row>
    <row r="6512" spans="1:4">
      <c r="A6512" s="116"/>
      <c r="B6512" s="116"/>
      <c r="C6512" s="116"/>
      <c r="D6512" s="116"/>
    </row>
    <row r="6513" spans="1:4">
      <c r="A6513" s="116"/>
      <c r="B6513" s="116"/>
      <c r="C6513" s="116"/>
      <c r="D6513" s="116"/>
    </row>
    <row r="6514" spans="1:4">
      <c r="A6514" s="116"/>
      <c r="B6514" s="116"/>
      <c r="C6514" s="116"/>
      <c r="D6514" s="116"/>
    </row>
    <row r="6515" spans="1:4">
      <c r="A6515" s="116"/>
      <c r="B6515" s="116"/>
      <c r="C6515" s="116"/>
      <c r="D6515" s="116"/>
    </row>
    <row r="6516" spans="1:4">
      <c r="A6516" s="116"/>
      <c r="B6516" s="116"/>
      <c r="C6516" s="116"/>
      <c r="D6516" s="116"/>
    </row>
    <row r="6517" spans="1:4">
      <c r="A6517" s="116"/>
      <c r="B6517" s="116"/>
      <c r="C6517" s="116"/>
      <c r="D6517" s="116"/>
    </row>
    <row r="6518" spans="1:4">
      <c r="A6518" s="116"/>
      <c r="B6518" s="116"/>
      <c r="C6518" s="116"/>
      <c r="D6518" s="116"/>
    </row>
    <row r="6519" spans="1:4">
      <c r="A6519" s="116"/>
      <c r="B6519" s="116"/>
      <c r="C6519" s="116"/>
      <c r="D6519" s="116"/>
    </row>
    <row r="6520" spans="1:4">
      <c r="A6520" s="116"/>
      <c r="B6520" s="116"/>
      <c r="C6520" s="116"/>
      <c r="D6520" s="116"/>
    </row>
    <row r="6521" spans="1:4">
      <c r="A6521" s="116"/>
      <c r="B6521" s="116"/>
      <c r="C6521" s="116"/>
      <c r="D6521" s="116"/>
    </row>
    <row r="6522" spans="1:4">
      <c r="A6522" s="116"/>
      <c r="B6522" s="116"/>
      <c r="C6522" s="116"/>
      <c r="D6522" s="116"/>
    </row>
    <row r="6523" spans="1:4">
      <c r="A6523" s="116"/>
      <c r="B6523" s="116"/>
      <c r="C6523" s="116"/>
      <c r="D6523" s="116"/>
    </row>
    <row r="6524" spans="1:4">
      <c r="A6524" s="116"/>
      <c r="B6524" s="116"/>
      <c r="C6524" s="116"/>
      <c r="D6524" s="116"/>
    </row>
    <row r="6525" spans="1:4">
      <c r="A6525" s="116"/>
      <c r="B6525" s="116"/>
      <c r="C6525" s="116"/>
      <c r="D6525" s="116"/>
    </row>
    <row r="6526" spans="1:4">
      <c r="A6526" s="116"/>
      <c r="B6526" s="116"/>
      <c r="C6526" s="116"/>
      <c r="D6526" s="116"/>
    </row>
    <row r="6527" spans="1:4">
      <c r="A6527" s="116"/>
      <c r="B6527" s="116"/>
      <c r="C6527" s="116"/>
      <c r="D6527" s="116"/>
    </row>
    <row r="6528" spans="1:4">
      <c r="A6528" s="116"/>
      <c r="B6528" s="116"/>
      <c r="C6528" s="116"/>
      <c r="D6528" s="116"/>
    </row>
    <row r="6529" spans="1:4">
      <c r="A6529" s="116"/>
      <c r="B6529" s="116"/>
      <c r="C6529" s="116"/>
      <c r="D6529" s="116"/>
    </row>
    <row r="6530" spans="1:4">
      <c r="A6530" s="116"/>
      <c r="B6530" s="116"/>
      <c r="C6530" s="116"/>
      <c r="D6530" s="116"/>
    </row>
    <row r="6531" spans="1:4">
      <c r="A6531" s="116"/>
      <c r="B6531" s="116"/>
      <c r="C6531" s="116"/>
      <c r="D6531" s="116"/>
    </row>
    <row r="6532" spans="1:4">
      <c r="A6532" s="116"/>
      <c r="B6532" s="116"/>
      <c r="C6532" s="116"/>
      <c r="D6532" s="116"/>
    </row>
    <row r="6533" spans="1:4">
      <c r="A6533" s="116"/>
      <c r="B6533" s="116"/>
      <c r="C6533" s="116"/>
      <c r="D6533" s="116"/>
    </row>
    <row r="6534" spans="1:4">
      <c r="A6534" s="116"/>
      <c r="B6534" s="116"/>
      <c r="C6534" s="116"/>
      <c r="D6534" s="116"/>
    </row>
    <row r="6535" spans="1:4">
      <c r="A6535" s="116"/>
      <c r="B6535" s="116"/>
      <c r="C6535" s="116"/>
      <c r="D6535" s="116"/>
    </row>
    <row r="6536" spans="1:4">
      <c r="A6536" s="116"/>
      <c r="B6536" s="116"/>
      <c r="C6536" s="116"/>
      <c r="D6536" s="116"/>
    </row>
    <row r="6537" spans="1:4">
      <c r="A6537" s="116"/>
      <c r="B6537" s="116"/>
      <c r="C6537" s="116"/>
      <c r="D6537" s="116"/>
    </row>
    <row r="6538" spans="1:4">
      <c r="A6538" s="116"/>
      <c r="B6538" s="116"/>
      <c r="C6538" s="116"/>
      <c r="D6538" s="116"/>
    </row>
    <row r="6539" spans="1:4">
      <c r="A6539" s="116"/>
      <c r="B6539" s="116"/>
      <c r="C6539" s="116"/>
      <c r="D6539" s="116"/>
    </row>
    <row r="6540" spans="1:4">
      <c r="A6540" s="116"/>
      <c r="B6540" s="116"/>
      <c r="C6540" s="116"/>
      <c r="D6540" s="116"/>
    </row>
    <row r="6541" spans="1:4">
      <c r="A6541" s="116"/>
      <c r="B6541" s="116"/>
      <c r="C6541" s="116"/>
      <c r="D6541" s="116"/>
    </row>
    <row r="6542" spans="1:4">
      <c r="A6542" s="116"/>
      <c r="B6542" s="116"/>
      <c r="C6542" s="116"/>
      <c r="D6542" s="116"/>
    </row>
    <row r="6543" spans="1:4">
      <c r="A6543" s="116"/>
      <c r="B6543" s="116"/>
      <c r="C6543" s="116"/>
      <c r="D6543" s="116"/>
    </row>
    <row r="6544" spans="1:4">
      <c r="A6544" s="116"/>
      <c r="B6544" s="116"/>
      <c r="C6544" s="116"/>
      <c r="D6544" s="116"/>
    </row>
    <row r="6545" spans="1:4">
      <c r="A6545" s="116"/>
      <c r="B6545" s="116"/>
      <c r="C6545" s="116"/>
      <c r="D6545" s="116"/>
    </row>
    <row r="6546" spans="1:4">
      <c r="A6546" s="116"/>
      <c r="B6546" s="116"/>
      <c r="C6546" s="116"/>
      <c r="D6546" s="116"/>
    </row>
    <row r="6547" spans="1:4">
      <c r="A6547" s="116"/>
      <c r="B6547" s="116"/>
      <c r="C6547" s="116"/>
      <c r="D6547" s="116"/>
    </row>
    <row r="6548" spans="1:4">
      <c r="A6548" s="116"/>
      <c r="B6548" s="116"/>
      <c r="C6548" s="116"/>
      <c r="D6548" s="116"/>
    </row>
    <row r="6549" spans="1:4">
      <c r="A6549" s="116"/>
      <c r="B6549" s="116"/>
      <c r="C6549" s="116"/>
      <c r="D6549" s="116"/>
    </row>
    <row r="6550" spans="1:4">
      <c r="A6550" s="116"/>
      <c r="B6550" s="116"/>
      <c r="C6550" s="116"/>
      <c r="D6550" s="116"/>
    </row>
    <row r="6551" spans="1:4">
      <c r="A6551" s="116"/>
      <c r="B6551" s="116"/>
      <c r="C6551" s="116"/>
      <c r="D6551" s="116"/>
    </row>
    <row r="6552" spans="1:4">
      <c r="A6552" s="116"/>
      <c r="B6552" s="116"/>
      <c r="C6552" s="116"/>
      <c r="D6552" s="116"/>
    </row>
    <row r="6553" spans="1:4">
      <c r="A6553" s="116"/>
      <c r="B6553" s="116"/>
      <c r="C6553" s="116"/>
      <c r="D6553" s="116"/>
    </row>
    <row r="6554" spans="1:4">
      <c r="A6554" s="116"/>
      <c r="B6554" s="116"/>
      <c r="C6554" s="116"/>
      <c r="D6554" s="116"/>
    </row>
    <row r="6555" spans="1:4">
      <c r="A6555" s="116"/>
      <c r="B6555" s="116"/>
      <c r="C6555" s="116"/>
      <c r="D6555" s="116"/>
    </row>
    <row r="6556" spans="1:4">
      <c r="A6556" s="116"/>
      <c r="B6556" s="116"/>
      <c r="C6556" s="116"/>
      <c r="D6556" s="116"/>
    </row>
    <row r="6557" spans="1:4">
      <c r="A6557" s="116"/>
      <c r="B6557" s="116"/>
      <c r="C6557" s="116"/>
      <c r="D6557" s="116"/>
    </row>
    <row r="6558" spans="1:4">
      <c r="A6558" s="116"/>
      <c r="B6558" s="116"/>
      <c r="C6558" s="116"/>
      <c r="D6558" s="116"/>
    </row>
    <row r="6559" spans="1:4">
      <c r="A6559" s="116"/>
      <c r="B6559" s="116"/>
      <c r="C6559" s="116"/>
      <c r="D6559" s="116"/>
    </row>
    <row r="6560" spans="1:4">
      <c r="A6560" s="116"/>
      <c r="B6560" s="116"/>
      <c r="C6560" s="116"/>
      <c r="D6560" s="116"/>
    </row>
    <row r="6561" spans="1:4">
      <c r="A6561" s="116"/>
      <c r="B6561" s="116"/>
      <c r="C6561" s="116"/>
      <c r="D6561" s="116"/>
    </row>
    <row r="6562" spans="1:4">
      <c r="A6562" s="116"/>
      <c r="B6562" s="116"/>
      <c r="C6562" s="116"/>
      <c r="D6562" s="116"/>
    </row>
    <row r="6563" spans="1:4">
      <c r="A6563" s="116"/>
      <c r="B6563" s="116"/>
      <c r="C6563" s="116"/>
      <c r="D6563" s="116"/>
    </row>
    <row r="6564" spans="1:4">
      <c r="A6564" s="116"/>
      <c r="B6564" s="116"/>
      <c r="C6564" s="116"/>
      <c r="D6564" s="116"/>
    </row>
    <row r="6565" spans="1:4">
      <c r="A6565" s="116"/>
      <c r="B6565" s="116"/>
      <c r="C6565" s="116"/>
      <c r="D6565" s="116"/>
    </row>
    <row r="6566" spans="1:4">
      <c r="A6566" s="116"/>
      <c r="B6566" s="116"/>
      <c r="C6566" s="116"/>
      <c r="D6566" s="116"/>
    </row>
    <row r="6567" spans="1:4">
      <c r="A6567" s="116"/>
      <c r="B6567" s="116"/>
      <c r="C6567" s="116"/>
      <c r="D6567" s="116"/>
    </row>
    <row r="6568" spans="1:4">
      <c r="A6568" s="116"/>
      <c r="B6568" s="116"/>
      <c r="C6568" s="116"/>
      <c r="D6568" s="116"/>
    </row>
    <row r="6569" spans="1:4">
      <c r="A6569" s="116"/>
      <c r="B6569" s="116"/>
      <c r="C6569" s="116"/>
      <c r="D6569" s="116"/>
    </row>
    <row r="6570" spans="1:4">
      <c r="A6570" s="116"/>
      <c r="B6570" s="116"/>
      <c r="C6570" s="116"/>
      <c r="D6570" s="116"/>
    </row>
    <row r="6571" spans="1:4">
      <c r="A6571" s="116"/>
      <c r="B6571" s="116"/>
      <c r="C6571" s="116"/>
      <c r="D6571" s="116"/>
    </row>
    <row r="6572" spans="1:4">
      <c r="A6572" s="116"/>
      <c r="B6572" s="116"/>
      <c r="C6572" s="116"/>
      <c r="D6572" s="116"/>
    </row>
    <row r="6573" spans="1:4">
      <c r="A6573" s="116"/>
      <c r="B6573" s="116"/>
      <c r="C6573" s="116"/>
      <c r="D6573" s="116"/>
    </row>
    <row r="6574" spans="1:4">
      <c r="A6574" s="116"/>
      <c r="B6574" s="116"/>
      <c r="C6574" s="116"/>
      <c r="D6574" s="116"/>
    </row>
    <row r="6575" spans="1:4">
      <c r="A6575" s="116"/>
      <c r="B6575" s="116"/>
      <c r="C6575" s="116"/>
      <c r="D6575" s="116"/>
    </row>
    <row r="6576" spans="1:4">
      <c r="A6576" s="116"/>
      <c r="B6576" s="116"/>
      <c r="C6576" s="116"/>
      <c r="D6576" s="116"/>
    </row>
    <row r="6577" spans="1:4">
      <c r="A6577" s="116"/>
      <c r="B6577" s="116"/>
      <c r="C6577" s="116"/>
      <c r="D6577" s="116"/>
    </row>
    <row r="6578" spans="1:4">
      <c r="A6578" s="116"/>
      <c r="B6578" s="116"/>
      <c r="C6578" s="116"/>
      <c r="D6578" s="116"/>
    </row>
    <row r="6579" spans="1:4">
      <c r="A6579" s="116"/>
      <c r="B6579" s="116"/>
      <c r="C6579" s="116"/>
      <c r="D6579" s="116"/>
    </row>
    <row r="6580" spans="1:4">
      <c r="A6580" s="116"/>
      <c r="B6580" s="116"/>
      <c r="C6580" s="116"/>
      <c r="D6580" s="116"/>
    </row>
    <row r="6581" spans="1:4">
      <c r="A6581" s="116"/>
      <c r="B6581" s="116"/>
      <c r="C6581" s="116"/>
      <c r="D6581" s="116"/>
    </row>
    <row r="6582" spans="1:4">
      <c r="A6582" s="116"/>
      <c r="B6582" s="116"/>
      <c r="C6582" s="116"/>
      <c r="D6582" s="116"/>
    </row>
    <row r="6583" spans="1:4">
      <c r="A6583" s="116"/>
      <c r="B6583" s="116"/>
      <c r="C6583" s="116"/>
      <c r="D6583" s="116"/>
    </row>
    <row r="6584" spans="1:4">
      <c r="A6584" s="116"/>
      <c r="B6584" s="116"/>
      <c r="C6584" s="116"/>
      <c r="D6584" s="116"/>
    </row>
    <row r="6585" spans="1:4">
      <c r="A6585" s="116"/>
      <c r="B6585" s="116"/>
      <c r="C6585" s="116"/>
      <c r="D6585" s="116"/>
    </row>
    <row r="6586" spans="1:4">
      <c r="A6586" s="116"/>
      <c r="B6586" s="116"/>
      <c r="C6586" s="116"/>
      <c r="D6586" s="116"/>
    </row>
    <row r="6587" spans="1:4">
      <c r="A6587" s="116"/>
      <c r="B6587" s="116"/>
      <c r="C6587" s="116"/>
      <c r="D6587" s="116"/>
    </row>
    <row r="6588" spans="1:4">
      <c r="A6588" s="116"/>
      <c r="B6588" s="116"/>
      <c r="C6588" s="116"/>
      <c r="D6588" s="116"/>
    </row>
    <row r="6589" spans="1:4">
      <c r="A6589" s="116"/>
      <c r="B6589" s="116"/>
      <c r="C6589" s="116"/>
      <c r="D6589" s="116"/>
    </row>
    <row r="6590" spans="1:4">
      <c r="A6590" s="116"/>
      <c r="B6590" s="116"/>
      <c r="C6590" s="116"/>
      <c r="D6590" s="116"/>
    </row>
    <row r="6591" spans="1:4">
      <c r="A6591" s="116"/>
      <c r="B6591" s="116"/>
      <c r="C6591" s="116"/>
      <c r="D6591" s="116"/>
    </row>
    <row r="6592" spans="1:4">
      <c r="A6592" s="116"/>
      <c r="B6592" s="116"/>
      <c r="C6592" s="116"/>
      <c r="D6592" s="116"/>
    </row>
    <row r="6593" spans="1:4">
      <c r="A6593" s="116"/>
      <c r="B6593" s="116"/>
      <c r="C6593" s="116"/>
      <c r="D6593" s="116"/>
    </row>
    <row r="6594" spans="1:4">
      <c r="A6594" s="116"/>
      <c r="B6594" s="116"/>
      <c r="C6594" s="116"/>
      <c r="D6594" s="116"/>
    </row>
    <row r="6595" spans="1:4">
      <c r="A6595" s="116"/>
      <c r="B6595" s="116"/>
      <c r="C6595" s="116"/>
      <c r="D6595" s="116"/>
    </row>
    <row r="6596" spans="1:4">
      <c r="A6596" s="116"/>
      <c r="B6596" s="116"/>
      <c r="C6596" s="116"/>
      <c r="D6596" s="116"/>
    </row>
    <row r="6597" spans="1:4">
      <c r="A6597" s="116"/>
      <c r="B6597" s="116"/>
      <c r="C6597" s="116"/>
      <c r="D6597" s="116"/>
    </row>
    <row r="6598" spans="1:4">
      <c r="A6598" s="116"/>
      <c r="B6598" s="116"/>
      <c r="C6598" s="116"/>
      <c r="D6598" s="116"/>
    </row>
    <row r="6599" spans="1:4">
      <c r="A6599" s="116"/>
      <c r="B6599" s="116"/>
      <c r="C6599" s="116"/>
      <c r="D6599" s="116"/>
    </row>
    <row r="6600" spans="1:4">
      <c r="A6600" s="116"/>
      <c r="B6600" s="116"/>
      <c r="C6600" s="116"/>
      <c r="D6600" s="116"/>
    </row>
    <row r="6601" spans="1:4">
      <c r="A6601" s="116"/>
      <c r="B6601" s="116"/>
      <c r="C6601" s="116"/>
      <c r="D6601" s="116"/>
    </row>
    <row r="6602" spans="1:4">
      <c r="A6602" s="116"/>
      <c r="B6602" s="116"/>
      <c r="C6602" s="116"/>
      <c r="D6602" s="116"/>
    </row>
    <row r="6603" spans="1:4">
      <c r="A6603" s="116"/>
      <c r="B6603" s="116"/>
      <c r="C6603" s="116"/>
      <c r="D6603" s="116"/>
    </row>
    <row r="6604" spans="1:4">
      <c r="A6604" s="116"/>
      <c r="B6604" s="116"/>
      <c r="C6604" s="116"/>
      <c r="D6604" s="116"/>
    </row>
    <row r="6605" spans="1:4">
      <c r="A6605" s="116"/>
      <c r="B6605" s="116"/>
      <c r="C6605" s="116"/>
      <c r="D6605" s="116"/>
    </row>
    <row r="6606" spans="1:4">
      <c r="A6606" s="116"/>
      <c r="B6606" s="116"/>
      <c r="C6606" s="116"/>
      <c r="D6606" s="116"/>
    </row>
    <row r="6607" spans="1:4">
      <c r="A6607" s="116"/>
      <c r="B6607" s="116"/>
      <c r="C6607" s="116"/>
      <c r="D6607" s="116"/>
    </row>
    <row r="6608" spans="1:4">
      <c r="A6608" s="116"/>
      <c r="B6608" s="116"/>
      <c r="C6608" s="116"/>
      <c r="D6608" s="116"/>
    </row>
    <row r="6609" spans="1:4">
      <c r="A6609" s="116"/>
      <c r="B6609" s="116"/>
      <c r="C6609" s="116"/>
      <c r="D6609" s="116"/>
    </row>
    <row r="6610" spans="1:4">
      <c r="A6610" s="116"/>
      <c r="B6610" s="116"/>
      <c r="C6610" s="116"/>
      <c r="D6610" s="116"/>
    </row>
    <row r="6611" spans="1:4">
      <c r="A6611" s="116"/>
      <c r="B6611" s="116"/>
      <c r="C6611" s="116"/>
      <c r="D6611" s="116"/>
    </row>
    <row r="6612" spans="1:4">
      <c r="A6612" s="116"/>
      <c r="B6612" s="116"/>
      <c r="C6612" s="116"/>
      <c r="D6612" s="116"/>
    </row>
    <row r="6613" spans="1:4">
      <c r="A6613" s="116"/>
      <c r="B6613" s="116"/>
      <c r="C6613" s="116"/>
      <c r="D6613" s="116"/>
    </row>
    <row r="6614" spans="1:4">
      <c r="A6614" s="116"/>
      <c r="B6614" s="116"/>
      <c r="C6614" s="116"/>
      <c r="D6614" s="116"/>
    </row>
    <row r="6615" spans="1:4">
      <c r="A6615" s="116"/>
      <c r="B6615" s="116"/>
      <c r="C6615" s="116"/>
      <c r="D6615" s="116"/>
    </row>
    <row r="6616" spans="1:4">
      <c r="A6616" s="116"/>
      <c r="B6616" s="116"/>
      <c r="C6616" s="116"/>
      <c r="D6616" s="116"/>
    </row>
    <row r="6617" spans="1:4">
      <c r="A6617" s="116"/>
      <c r="B6617" s="116"/>
      <c r="C6617" s="116"/>
      <c r="D6617" s="116"/>
    </row>
    <row r="6618" spans="1:4">
      <c r="A6618" s="116"/>
      <c r="B6618" s="116"/>
      <c r="C6618" s="116"/>
      <c r="D6618" s="116"/>
    </row>
    <row r="6619" spans="1:4">
      <c r="A6619" s="116"/>
      <c r="B6619" s="116"/>
      <c r="C6619" s="116"/>
      <c r="D6619" s="116"/>
    </row>
    <row r="6620" spans="1:4">
      <c r="A6620" s="116"/>
      <c r="B6620" s="116"/>
      <c r="C6620" s="116"/>
      <c r="D6620" s="116"/>
    </row>
    <row r="6621" spans="1:4">
      <c r="A6621" s="116"/>
      <c r="B6621" s="116"/>
      <c r="C6621" s="116"/>
      <c r="D6621" s="116"/>
    </row>
    <row r="6622" spans="1:4">
      <c r="A6622" s="116"/>
      <c r="B6622" s="116"/>
      <c r="C6622" s="116"/>
      <c r="D6622" s="116"/>
    </row>
    <row r="6623" spans="1:4">
      <c r="A6623" s="116"/>
      <c r="B6623" s="116"/>
      <c r="C6623" s="116"/>
      <c r="D6623" s="116"/>
    </row>
    <row r="6624" spans="1:4">
      <c r="A6624" s="116"/>
      <c r="B6624" s="116"/>
      <c r="C6624" s="116"/>
      <c r="D6624" s="116"/>
    </row>
    <row r="6625" spans="1:4">
      <c r="A6625" s="116"/>
      <c r="B6625" s="116"/>
      <c r="C6625" s="116"/>
      <c r="D6625" s="116"/>
    </row>
    <row r="6626" spans="1:4">
      <c r="A6626" s="116"/>
      <c r="B6626" s="116"/>
      <c r="C6626" s="116"/>
      <c r="D6626" s="116"/>
    </row>
    <row r="6627" spans="1:4">
      <c r="A6627" s="116"/>
      <c r="B6627" s="116"/>
      <c r="C6627" s="116"/>
      <c r="D6627" s="116"/>
    </row>
    <row r="6628" spans="1:4">
      <c r="A6628" s="116"/>
      <c r="B6628" s="116"/>
      <c r="C6628" s="116"/>
      <c r="D6628" s="116"/>
    </row>
    <row r="6629" spans="1:4">
      <c r="A6629" s="116"/>
      <c r="B6629" s="116"/>
      <c r="C6629" s="116"/>
      <c r="D6629" s="116"/>
    </row>
    <row r="6630" spans="1:4">
      <c r="A6630" s="116"/>
      <c r="B6630" s="116"/>
      <c r="C6630" s="116"/>
      <c r="D6630" s="116"/>
    </row>
    <row r="6631" spans="1:4">
      <c r="A6631" s="116"/>
      <c r="B6631" s="116"/>
      <c r="C6631" s="116"/>
      <c r="D6631" s="116"/>
    </row>
    <row r="6632" spans="1:4">
      <c r="A6632" s="116"/>
      <c r="B6632" s="116"/>
      <c r="C6632" s="116"/>
      <c r="D6632" s="116"/>
    </row>
    <row r="6633" spans="1:4">
      <c r="A6633" s="116"/>
      <c r="B6633" s="116"/>
      <c r="C6633" s="116"/>
      <c r="D6633" s="116"/>
    </row>
    <row r="6634" spans="1:4">
      <c r="A6634" s="116"/>
      <c r="B6634" s="116"/>
      <c r="C6634" s="116"/>
      <c r="D6634" s="116"/>
    </row>
    <row r="6635" spans="1:4">
      <c r="A6635" s="116"/>
      <c r="B6635" s="116"/>
      <c r="C6635" s="116"/>
      <c r="D6635" s="116"/>
    </row>
    <row r="6636" spans="1:4">
      <c r="A6636" s="116"/>
      <c r="B6636" s="116"/>
      <c r="C6636" s="116"/>
      <c r="D6636" s="116"/>
    </row>
    <row r="6637" spans="1:4">
      <c r="A6637" s="116"/>
      <c r="B6637" s="116"/>
      <c r="C6637" s="116"/>
      <c r="D6637" s="116"/>
    </row>
    <row r="6638" spans="1:4">
      <c r="A6638" s="116"/>
      <c r="B6638" s="116"/>
      <c r="C6638" s="116"/>
      <c r="D6638" s="116"/>
    </row>
    <row r="6639" spans="1:4">
      <c r="A6639" s="116"/>
      <c r="B6639" s="116"/>
      <c r="C6639" s="116"/>
      <c r="D6639" s="116"/>
    </row>
    <row r="6640" spans="1:4">
      <c r="A6640" s="116"/>
      <c r="B6640" s="116"/>
      <c r="C6640" s="116"/>
      <c r="D6640" s="116"/>
    </row>
    <row r="6641" spans="1:4">
      <c r="A6641" s="116"/>
      <c r="B6641" s="116"/>
      <c r="C6641" s="116"/>
      <c r="D6641" s="116"/>
    </row>
    <row r="6642" spans="1:4">
      <c r="A6642" s="116"/>
      <c r="B6642" s="116"/>
      <c r="C6642" s="116"/>
      <c r="D6642" s="116"/>
    </row>
    <row r="6643" spans="1:4">
      <c r="A6643" s="116"/>
      <c r="B6643" s="116"/>
      <c r="C6643" s="116"/>
      <c r="D6643" s="116"/>
    </row>
    <row r="6644" spans="1:4">
      <c r="A6644" s="116"/>
      <c r="B6644" s="116"/>
      <c r="C6644" s="116"/>
      <c r="D6644" s="116"/>
    </row>
    <row r="6645" spans="1:4">
      <c r="A6645" s="116"/>
      <c r="B6645" s="116"/>
      <c r="C6645" s="116"/>
      <c r="D6645" s="116"/>
    </row>
    <row r="6646" spans="1:4">
      <c r="A6646" s="116"/>
      <c r="B6646" s="116"/>
      <c r="C6646" s="116"/>
      <c r="D6646" s="116"/>
    </row>
    <row r="6647" spans="1:4">
      <c r="A6647" s="116"/>
      <c r="B6647" s="116"/>
      <c r="C6647" s="116"/>
      <c r="D6647" s="116"/>
    </row>
    <row r="6648" spans="1:4">
      <c r="A6648" s="116"/>
      <c r="B6648" s="116"/>
      <c r="C6648" s="116"/>
      <c r="D6648" s="116"/>
    </row>
    <row r="6649" spans="1:4">
      <c r="A6649" s="116"/>
      <c r="B6649" s="116"/>
      <c r="C6649" s="116"/>
      <c r="D6649" s="116"/>
    </row>
    <row r="6650" spans="1:4">
      <c r="A6650" s="116"/>
      <c r="B6650" s="116"/>
      <c r="C6650" s="116"/>
      <c r="D6650" s="116"/>
    </row>
    <row r="6651" spans="1:4">
      <c r="A6651" s="116"/>
      <c r="B6651" s="116"/>
      <c r="C6651" s="116"/>
      <c r="D6651" s="116"/>
    </row>
    <row r="6652" spans="1:4">
      <c r="A6652" s="116"/>
      <c r="B6652" s="116"/>
      <c r="C6652" s="116"/>
      <c r="D6652" s="116"/>
    </row>
    <row r="6653" spans="1:4">
      <c r="A6653" s="116"/>
      <c r="B6653" s="116"/>
      <c r="C6653" s="116"/>
      <c r="D6653" s="116"/>
    </row>
    <row r="6654" spans="1:4">
      <c r="A6654" s="116"/>
      <c r="B6654" s="116"/>
      <c r="C6654" s="116"/>
      <c r="D6654" s="116"/>
    </row>
    <row r="6655" spans="1:4">
      <c r="A6655" s="116"/>
      <c r="B6655" s="116"/>
      <c r="C6655" s="116"/>
      <c r="D6655" s="116"/>
    </row>
    <row r="6656" spans="1:4">
      <c r="A6656" s="116"/>
      <c r="B6656" s="116"/>
      <c r="C6656" s="116"/>
      <c r="D6656" s="116"/>
    </row>
    <row r="6657" spans="1:4">
      <c r="A6657" s="116"/>
      <c r="B6657" s="116"/>
      <c r="C6657" s="116"/>
      <c r="D6657" s="116"/>
    </row>
    <row r="6658" spans="1:4">
      <c r="A6658" s="116"/>
      <c r="B6658" s="116"/>
      <c r="C6658" s="116"/>
      <c r="D6658" s="116"/>
    </row>
    <row r="6659" spans="1:4">
      <c r="A6659" s="116"/>
      <c r="B6659" s="116"/>
      <c r="C6659" s="116"/>
      <c r="D6659" s="116"/>
    </row>
    <row r="6660" spans="1:4">
      <c r="A6660" s="116"/>
      <c r="B6660" s="116"/>
      <c r="C6660" s="116"/>
      <c r="D6660" s="116"/>
    </row>
    <row r="6661" spans="1:4">
      <c r="A6661" s="116"/>
      <c r="B6661" s="116"/>
      <c r="C6661" s="116"/>
      <c r="D6661" s="116"/>
    </row>
    <row r="6662" spans="1:4">
      <c r="A6662" s="116"/>
      <c r="B6662" s="116"/>
      <c r="C6662" s="116"/>
      <c r="D6662" s="116"/>
    </row>
    <row r="6663" spans="1:4">
      <c r="A6663" s="116"/>
      <c r="B6663" s="116"/>
      <c r="C6663" s="116"/>
      <c r="D6663" s="116"/>
    </row>
    <row r="6664" spans="1:4">
      <c r="A6664" s="116"/>
      <c r="B6664" s="116"/>
      <c r="C6664" s="116"/>
      <c r="D6664" s="116"/>
    </row>
    <row r="6665" spans="1:4">
      <c r="A6665" s="116"/>
      <c r="B6665" s="116"/>
      <c r="C6665" s="116"/>
      <c r="D6665" s="116"/>
    </row>
    <row r="6666" spans="1:4">
      <c r="A6666" s="116"/>
      <c r="B6666" s="116"/>
      <c r="C6666" s="116"/>
      <c r="D6666" s="116"/>
    </row>
    <row r="6667" spans="1:4">
      <c r="A6667" s="116"/>
      <c r="B6667" s="116"/>
      <c r="C6667" s="116"/>
      <c r="D6667" s="116"/>
    </row>
    <row r="6668" spans="1:4">
      <c r="A6668" s="116"/>
      <c r="B6668" s="116"/>
      <c r="C6668" s="116"/>
      <c r="D6668" s="116"/>
    </row>
    <row r="6669" spans="1:4">
      <c r="A6669" s="116"/>
      <c r="B6669" s="116"/>
      <c r="C6669" s="116"/>
      <c r="D6669" s="116"/>
    </row>
    <row r="6670" spans="1:4">
      <c r="A6670" s="116"/>
      <c r="B6670" s="116"/>
      <c r="C6670" s="116"/>
      <c r="D6670" s="116"/>
    </row>
    <row r="6671" spans="1:4">
      <c r="A6671" s="116"/>
      <c r="B6671" s="116"/>
      <c r="C6671" s="116"/>
      <c r="D6671" s="116"/>
    </row>
    <row r="6672" spans="1:4">
      <c r="A6672" s="116"/>
      <c r="B6672" s="116"/>
      <c r="C6672" s="116"/>
      <c r="D6672" s="116"/>
    </row>
    <row r="6673" spans="1:4">
      <c r="A6673" s="116"/>
      <c r="B6673" s="116"/>
      <c r="C6673" s="116"/>
      <c r="D6673" s="116"/>
    </row>
    <row r="6674" spans="1:4">
      <c r="A6674" s="116"/>
      <c r="B6674" s="116"/>
      <c r="C6674" s="116"/>
      <c r="D6674" s="116"/>
    </row>
    <row r="6675" spans="1:4">
      <c r="A6675" s="116"/>
      <c r="B6675" s="116"/>
      <c r="C6675" s="116"/>
      <c r="D6675" s="116"/>
    </row>
    <row r="6676" spans="1:4">
      <c r="A6676" s="116"/>
      <c r="B6676" s="116"/>
      <c r="C6676" s="116"/>
      <c r="D6676" s="116"/>
    </row>
    <row r="6677" spans="1:4">
      <c r="A6677" s="116"/>
      <c r="B6677" s="116"/>
      <c r="C6677" s="116"/>
      <c r="D6677" s="116"/>
    </row>
    <row r="6678" spans="1:4">
      <c r="A6678" s="116"/>
      <c r="B6678" s="116"/>
      <c r="C6678" s="116"/>
      <c r="D6678" s="116"/>
    </row>
    <row r="6679" spans="1:4">
      <c r="A6679" s="116"/>
      <c r="B6679" s="116"/>
      <c r="C6679" s="116"/>
      <c r="D6679" s="116"/>
    </row>
    <row r="6680" spans="1:4">
      <c r="A6680" s="116"/>
      <c r="B6680" s="116"/>
      <c r="C6680" s="116"/>
      <c r="D6680" s="116"/>
    </row>
    <row r="6681" spans="1:4">
      <c r="A6681" s="116"/>
      <c r="B6681" s="116"/>
      <c r="C6681" s="116"/>
      <c r="D6681" s="116"/>
    </row>
    <row r="6682" spans="1:4">
      <c r="A6682" s="116"/>
      <c r="B6682" s="116"/>
      <c r="C6682" s="116"/>
      <c r="D6682" s="116"/>
    </row>
    <row r="6683" spans="1:4">
      <c r="A6683" s="116"/>
      <c r="B6683" s="116"/>
      <c r="C6683" s="116"/>
      <c r="D6683" s="116"/>
    </row>
    <row r="6684" spans="1:4">
      <c r="A6684" s="116"/>
      <c r="B6684" s="116"/>
      <c r="C6684" s="116"/>
      <c r="D6684" s="116"/>
    </row>
    <row r="6685" spans="1:4">
      <c r="A6685" s="116"/>
      <c r="B6685" s="116"/>
      <c r="C6685" s="116"/>
      <c r="D6685" s="116"/>
    </row>
    <row r="6686" spans="1:4">
      <c r="A6686" s="116"/>
      <c r="B6686" s="116"/>
      <c r="C6686" s="116"/>
      <c r="D6686" s="116"/>
    </row>
    <row r="6687" spans="1:4">
      <c r="A6687" s="116"/>
      <c r="B6687" s="116"/>
      <c r="C6687" s="116"/>
      <c r="D6687" s="116"/>
    </row>
    <row r="6688" spans="1:4">
      <c r="A6688" s="116"/>
      <c r="B6688" s="116"/>
      <c r="C6688" s="116"/>
      <c r="D6688" s="116"/>
    </row>
    <row r="6689" spans="1:4">
      <c r="A6689" s="116"/>
      <c r="B6689" s="116"/>
      <c r="C6689" s="116"/>
      <c r="D6689" s="116"/>
    </row>
    <row r="6690" spans="1:4">
      <c r="A6690" s="116"/>
      <c r="B6690" s="116"/>
      <c r="C6690" s="116"/>
      <c r="D6690" s="116"/>
    </row>
    <row r="6691" spans="1:4">
      <c r="A6691" s="116"/>
      <c r="B6691" s="116"/>
      <c r="C6691" s="116"/>
      <c r="D6691" s="116"/>
    </row>
    <row r="6692" spans="1:4">
      <c r="A6692" s="116"/>
      <c r="B6692" s="116"/>
      <c r="C6692" s="116"/>
      <c r="D6692" s="116"/>
    </row>
    <row r="6693" spans="1:4">
      <c r="A6693" s="116"/>
      <c r="B6693" s="116"/>
      <c r="C6693" s="116"/>
      <c r="D6693" s="116"/>
    </row>
    <row r="6694" spans="1:4">
      <c r="A6694" s="116"/>
      <c r="B6694" s="116"/>
      <c r="C6694" s="116"/>
      <c r="D6694" s="116"/>
    </row>
    <row r="6695" spans="1:4">
      <c r="A6695" s="116"/>
      <c r="B6695" s="116"/>
      <c r="C6695" s="116"/>
      <c r="D6695" s="116"/>
    </row>
    <row r="6696" spans="1:4">
      <c r="A6696" s="116"/>
      <c r="B6696" s="116"/>
      <c r="C6696" s="116"/>
      <c r="D6696" s="116"/>
    </row>
    <row r="6697" spans="1:4">
      <c r="A6697" s="116"/>
      <c r="B6697" s="116"/>
      <c r="C6697" s="116"/>
      <c r="D6697" s="116"/>
    </row>
    <row r="6698" spans="1:4">
      <c r="A6698" s="116"/>
      <c r="B6698" s="116"/>
      <c r="C6698" s="116"/>
      <c r="D6698" s="116"/>
    </row>
    <row r="6699" spans="1:4">
      <c r="A6699" s="116"/>
      <c r="B6699" s="116"/>
      <c r="C6699" s="116"/>
      <c r="D6699" s="116"/>
    </row>
    <row r="6700" spans="1:4">
      <c r="A6700" s="116"/>
      <c r="B6700" s="116"/>
      <c r="C6700" s="116"/>
      <c r="D6700" s="116"/>
    </row>
    <row r="6701" spans="1:4">
      <c r="A6701" s="116"/>
      <c r="B6701" s="116"/>
      <c r="C6701" s="116"/>
      <c r="D6701" s="116"/>
    </row>
    <row r="6702" spans="1:4">
      <c r="A6702" s="116"/>
      <c r="B6702" s="116"/>
      <c r="C6702" s="116"/>
      <c r="D6702" s="116"/>
    </row>
    <row r="6703" spans="1:4">
      <c r="A6703" s="116"/>
      <c r="B6703" s="116"/>
      <c r="C6703" s="116"/>
      <c r="D6703" s="116"/>
    </row>
    <row r="6704" spans="1:4">
      <c r="A6704" s="116"/>
      <c r="B6704" s="116"/>
      <c r="C6704" s="116"/>
      <c r="D6704" s="116"/>
    </row>
    <row r="6705" spans="1:4">
      <c r="A6705" s="116"/>
      <c r="B6705" s="116"/>
      <c r="C6705" s="116"/>
      <c r="D6705" s="116"/>
    </row>
    <row r="6706" spans="1:4">
      <c r="A6706" s="116"/>
      <c r="B6706" s="116"/>
      <c r="C6706" s="116"/>
      <c r="D6706" s="116"/>
    </row>
    <row r="6707" spans="1:4">
      <c r="A6707" s="116"/>
      <c r="B6707" s="116"/>
      <c r="C6707" s="116"/>
      <c r="D6707" s="116"/>
    </row>
    <row r="6708" spans="1:4">
      <c r="A6708" s="116"/>
      <c r="B6708" s="116"/>
      <c r="C6708" s="116"/>
      <c r="D6708" s="116"/>
    </row>
    <row r="6709" spans="1:4">
      <c r="A6709" s="116"/>
      <c r="B6709" s="116"/>
      <c r="C6709" s="116"/>
      <c r="D6709" s="116"/>
    </row>
    <row r="6710" spans="1:4">
      <c r="A6710" s="116"/>
      <c r="B6710" s="116"/>
      <c r="C6710" s="116"/>
      <c r="D6710" s="116"/>
    </row>
    <row r="6711" spans="1:4">
      <c r="A6711" s="116"/>
      <c r="B6711" s="116"/>
      <c r="C6711" s="116"/>
      <c r="D6711" s="116"/>
    </row>
    <row r="6712" spans="1:4">
      <c r="A6712" s="116"/>
      <c r="B6712" s="116"/>
      <c r="C6712" s="116"/>
      <c r="D6712" s="116"/>
    </row>
    <row r="6713" spans="1:4">
      <c r="A6713" s="116"/>
      <c r="B6713" s="116"/>
      <c r="C6713" s="116"/>
      <c r="D6713" s="116"/>
    </row>
    <row r="6714" spans="1:4">
      <c r="A6714" s="116"/>
      <c r="B6714" s="116"/>
      <c r="C6714" s="116"/>
      <c r="D6714" s="116"/>
    </row>
    <row r="6715" spans="1:4">
      <c r="A6715" s="116"/>
      <c r="B6715" s="116"/>
      <c r="C6715" s="116"/>
      <c r="D6715" s="116"/>
    </row>
    <row r="6716" spans="1:4">
      <c r="A6716" s="116"/>
      <c r="B6716" s="116"/>
      <c r="C6716" s="116"/>
      <c r="D6716" s="116"/>
    </row>
    <row r="6717" spans="1:4">
      <c r="A6717" s="116"/>
      <c r="B6717" s="116"/>
      <c r="C6717" s="116"/>
      <c r="D6717" s="116"/>
    </row>
    <row r="6718" spans="1:4">
      <c r="A6718" s="116"/>
      <c r="B6718" s="116"/>
      <c r="C6718" s="116"/>
      <c r="D6718" s="116"/>
    </row>
    <row r="6719" spans="1:4">
      <c r="A6719" s="116"/>
      <c r="B6719" s="116"/>
      <c r="C6719" s="116"/>
      <c r="D6719" s="116"/>
    </row>
    <row r="6720" spans="1:4">
      <c r="A6720" s="116"/>
      <c r="B6720" s="116"/>
      <c r="C6720" s="116"/>
      <c r="D6720" s="116"/>
    </row>
    <row r="6721" spans="1:4">
      <c r="A6721" s="116"/>
      <c r="B6721" s="116"/>
      <c r="C6721" s="116"/>
      <c r="D6721" s="116"/>
    </row>
    <row r="6722" spans="1:4">
      <c r="A6722" s="116"/>
      <c r="B6722" s="116"/>
      <c r="C6722" s="116"/>
      <c r="D6722" s="116"/>
    </row>
    <row r="6723" spans="1:4">
      <c r="A6723" s="116"/>
      <c r="B6723" s="116"/>
      <c r="C6723" s="116"/>
      <c r="D6723" s="116"/>
    </row>
    <row r="6724" spans="1:4">
      <c r="A6724" s="116"/>
      <c r="B6724" s="116"/>
      <c r="C6724" s="116"/>
      <c r="D6724" s="116"/>
    </row>
    <row r="6725" spans="1:4">
      <c r="A6725" s="116"/>
      <c r="B6725" s="116"/>
      <c r="C6725" s="116"/>
      <c r="D6725" s="116"/>
    </row>
    <row r="6726" spans="1:4">
      <c r="A6726" s="116"/>
      <c r="B6726" s="116"/>
      <c r="C6726" s="116"/>
      <c r="D6726" s="116"/>
    </row>
    <row r="6727" spans="1:4">
      <c r="A6727" s="116"/>
      <c r="B6727" s="116"/>
      <c r="C6727" s="116"/>
      <c r="D6727" s="116"/>
    </row>
    <row r="6728" spans="1:4">
      <c r="A6728" s="116"/>
      <c r="B6728" s="116"/>
      <c r="C6728" s="116"/>
      <c r="D6728" s="116"/>
    </row>
    <row r="6729" spans="1:4">
      <c r="A6729" s="116"/>
      <c r="B6729" s="116"/>
      <c r="C6729" s="116"/>
      <c r="D6729" s="116"/>
    </row>
    <row r="6730" spans="1:4">
      <c r="A6730" s="116"/>
      <c r="B6730" s="116"/>
      <c r="C6730" s="116"/>
      <c r="D6730" s="116"/>
    </row>
    <row r="6731" spans="1:4">
      <c r="A6731" s="116"/>
      <c r="B6731" s="116"/>
      <c r="C6731" s="116"/>
      <c r="D6731" s="116"/>
    </row>
    <row r="6732" spans="1:4">
      <c r="A6732" s="116"/>
      <c r="B6732" s="116"/>
      <c r="C6732" s="116"/>
      <c r="D6732" s="116"/>
    </row>
    <row r="6733" spans="1:4">
      <c r="A6733" s="116"/>
      <c r="B6733" s="116"/>
      <c r="C6733" s="116"/>
      <c r="D6733" s="116"/>
    </row>
    <row r="6734" spans="1:4">
      <c r="A6734" s="116"/>
      <c r="B6734" s="116"/>
      <c r="C6734" s="116"/>
      <c r="D6734" s="116"/>
    </row>
    <row r="6735" spans="1:4">
      <c r="A6735" s="116"/>
      <c r="B6735" s="116"/>
      <c r="C6735" s="116"/>
      <c r="D6735" s="116"/>
    </row>
    <row r="6736" spans="1:4">
      <c r="A6736" s="116"/>
      <c r="B6736" s="116"/>
      <c r="C6736" s="116"/>
      <c r="D6736" s="116"/>
    </row>
    <row r="6737" spans="1:4">
      <c r="A6737" s="116"/>
      <c r="B6737" s="116"/>
      <c r="C6737" s="116"/>
      <c r="D6737" s="116"/>
    </row>
    <row r="6738" spans="1:4">
      <c r="A6738" s="116"/>
      <c r="B6738" s="116"/>
      <c r="C6738" s="116"/>
      <c r="D6738" s="116"/>
    </row>
    <row r="6739" spans="1:4">
      <c r="A6739" s="116"/>
      <c r="B6739" s="116"/>
      <c r="C6739" s="116"/>
      <c r="D6739" s="116"/>
    </row>
    <row r="6740" spans="1:4">
      <c r="A6740" s="116"/>
      <c r="B6740" s="116"/>
      <c r="C6740" s="116"/>
      <c r="D6740" s="116"/>
    </row>
    <row r="6741" spans="1:4">
      <c r="A6741" s="116"/>
      <c r="B6741" s="116"/>
      <c r="C6741" s="116"/>
      <c r="D6741" s="116"/>
    </row>
    <row r="6742" spans="1:4">
      <c r="A6742" s="116"/>
      <c r="B6742" s="116"/>
      <c r="C6742" s="116"/>
      <c r="D6742" s="116"/>
    </row>
    <row r="6743" spans="1:4">
      <c r="A6743" s="116"/>
      <c r="B6743" s="116"/>
      <c r="C6743" s="116"/>
      <c r="D6743" s="116"/>
    </row>
    <row r="6744" spans="1:4">
      <c r="A6744" s="116"/>
      <c r="B6744" s="116"/>
      <c r="C6744" s="116"/>
      <c r="D6744" s="116"/>
    </row>
    <row r="6745" spans="1:4">
      <c r="A6745" s="116"/>
      <c r="B6745" s="116"/>
      <c r="C6745" s="116"/>
      <c r="D6745" s="116"/>
    </row>
    <row r="6746" spans="1:4">
      <c r="A6746" s="116"/>
      <c r="B6746" s="116"/>
      <c r="C6746" s="116"/>
      <c r="D6746" s="116"/>
    </row>
    <row r="6747" spans="1:4">
      <c r="A6747" s="116"/>
      <c r="B6747" s="116"/>
      <c r="C6747" s="116"/>
      <c r="D6747" s="116"/>
    </row>
    <row r="6748" spans="1:4">
      <c r="A6748" s="116"/>
      <c r="B6748" s="116"/>
      <c r="C6748" s="116"/>
      <c r="D6748" s="116"/>
    </row>
    <row r="6749" spans="1:4">
      <c r="A6749" s="116"/>
      <c r="B6749" s="116"/>
      <c r="C6749" s="116"/>
      <c r="D6749" s="116"/>
    </row>
    <row r="6750" spans="1:4">
      <c r="A6750" s="116"/>
      <c r="B6750" s="116"/>
      <c r="C6750" s="116"/>
      <c r="D6750" s="116"/>
    </row>
    <row r="6751" spans="1:4">
      <c r="A6751" s="116"/>
      <c r="B6751" s="116"/>
      <c r="C6751" s="116"/>
      <c r="D6751" s="116"/>
    </row>
    <row r="6752" spans="1:4">
      <c r="A6752" s="116"/>
      <c r="B6752" s="116"/>
      <c r="C6752" s="116"/>
      <c r="D6752" s="116"/>
    </row>
    <row r="6753" spans="1:4">
      <c r="A6753" s="116"/>
      <c r="B6753" s="116"/>
      <c r="C6753" s="116"/>
      <c r="D6753" s="116"/>
    </row>
    <row r="6754" spans="1:4">
      <c r="A6754" s="116"/>
      <c r="B6754" s="116"/>
      <c r="C6754" s="116"/>
      <c r="D6754" s="116"/>
    </row>
    <row r="6755" spans="1:4">
      <c r="A6755" s="116"/>
      <c r="B6755" s="116"/>
      <c r="C6755" s="116"/>
      <c r="D6755" s="116"/>
    </row>
    <row r="6756" spans="1:4">
      <c r="A6756" s="116"/>
      <c r="B6756" s="116"/>
      <c r="C6756" s="116"/>
      <c r="D6756" s="116"/>
    </row>
    <row r="6757" spans="1:4">
      <c r="A6757" s="116"/>
      <c r="B6757" s="116"/>
      <c r="C6757" s="116"/>
      <c r="D6757" s="116"/>
    </row>
    <row r="6758" spans="1:4">
      <c r="A6758" s="116"/>
      <c r="B6758" s="116"/>
      <c r="C6758" s="116"/>
      <c r="D6758" s="116"/>
    </row>
    <row r="6759" spans="1:4">
      <c r="A6759" s="116"/>
      <c r="B6759" s="116"/>
      <c r="C6759" s="116"/>
      <c r="D6759" s="116"/>
    </row>
    <row r="6760" spans="1:4">
      <c r="A6760" s="116"/>
      <c r="B6760" s="116"/>
      <c r="C6760" s="116"/>
      <c r="D6760" s="116"/>
    </row>
    <row r="6761" spans="1:4">
      <c r="A6761" s="116"/>
      <c r="B6761" s="116"/>
      <c r="C6761" s="116"/>
      <c r="D6761" s="116"/>
    </row>
    <row r="6762" spans="1:4">
      <c r="A6762" s="116"/>
      <c r="B6762" s="116"/>
      <c r="C6762" s="116"/>
      <c r="D6762" s="116"/>
    </row>
    <row r="6763" spans="1:4">
      <c r="A6763" s="116"/>
      <c r="B6763" s="116"/>
      <c r="C6763" s="116"/>
      <c r="D6763" s="116"/>
    </row>
    <row r="6764" spans="1:4">
      <c r="A6764" s="116"/>
      <c r="B6764" s="116"/>
      <c r="C6764" s="116"/>
      <c r="D6764" s="116"/>
    </row>
    <row r="6765" spans="1:4">
      <c r="A6765" s="116"/>
      <c r="B6765" s="116"/>
      <c r="C6765" s="116"/>
      <c r="D6765" s="116"/>
    </row>
    <row r="6766" spans="1:4">
      <c r="A6766" s="116"/>
      <c r="B6766" s="116"/>
      <c r="C6766" s="116"/>
      <c r="D6766" s="116"/>
    </row>
    <row r="6767" spans="1:4">
      <c r="A6767" s="116"/>
      <c r="B6767" s="116"/>
      <c r="C6767" s="116"/>
      <c r="D6767" s="116"/>
    </row>
    <row r="6768" spans="1:4">
      <c r="A6768" s="116"/>
      <c r="B6768" s="116"/>
      <c r="C6768" s="116"/>
      <c r="D6768" s="116"/>
    </row>
    <row r="6769" spans="1:4">
      <c r="A6769" s="116"/>
      <c r="B6769" s="116"/>
      <c r="C6769" s="116"/>
      <c r="D6769" s="116"/>
    </row>
    <row r="6770" spans="1:4">
      <c r="A6770" s="116"/>
      <c r="B6770" s="116"/>
      <c r="C6770" s="116"/>
      <c r="D6770" s="116"/>
    </row>
    <row r="6771" spans="1:4">
      <c r="A6771" s="116"/>
      <c r="B6771" s="116"/>
      <c r="C6771" s="116"/>
      <c r="D6771" s="116"/>
    </row>
    <row r="6772" spans="1:4">
      <c r="A6772" s="116"/>
      <c r="B6772" s="116"/>
      <c r="C6772" s="116"/>
      <c r="D6772" s="116"/>
    </row>
    <row r="6773" spans="1:4">
      <c r="A6773" s="116"/>
      <c r="B6773" s="116"/>
      <c r="C6773" s="116"/>
      <c r="D6773" s="116"/>
    </row>
    <row r="6774" spans="1:4">
      <c r="A6774" s="116"/>
      <c r="B6774" s="116"/>
      <c r="C6774" s="116"/>
      <c r="D6774" s="116"/>
    </row>
    <row r="6775" spans="1:4">
      <c r="A6775" s="116"/>
      <c r="B6775" s="116"/>
      <c r="C6775" s="116"/>
      <c r="D6775" s="116"/>
    </row>
    <row r="6776" spans="1:4">
      <c r="A6776" s="116"/>
      <c r="B6776" s="116"/>
      <c r="C6776" s="116"/>
      <c r="D6776" s="116"/>
    </row>
    <row r="6777" spans="1:4">
      <c r="A6777" s="116"/>
      <c r="B6777" s="116"/>
      <c r="C6777" s="116"/>
      <c r="D6777" s="116"/>
    </row>
    <row r="6778" spans="1:4">
      <c r="A6778" s="116"/>
      <c r="B6778" s="116"/>
      <c r="C6778" s="116"/>
      <c r="D6778" s="116"/>
    </row>
    <row r="6779" spans="1:4">
      <c r="A6779" s="116"/>
      <c r="B6779" s="116"/>
      <c r="C6779" s="116"/>
      <c r="D6779" s="116"/>
    </row>
    <row r="6780" spans="1:4">
      <c r="A6780" s="116"/>
      <c r="B6780" s="116"/>
      <c r="C6780" s="116"/>
      <c r="D6780" s="116"/>
    </row>
    <row r="6781" spans="1:4">
      <c r="A6781" s="116"/>
      <c r="B6781" s="116"/>
      <c r="C6781" s="116"/>
      <c r="D6781" s="116"/>
    </row>
    <row r="6782" spans="1:4">
      <c r="A6782" s="116"/>
      <c r="B6782" s="116"/>
      <c r="C6782" s="116"/>
      <c r="D6782" s="116"/>
    </row>
    <row r="6783" spans="1:4">
      <c r="A6783" s="116"/>
      <c r="B6783" s="116"/>
      <c r="C6783" s="116"/>
      <c r="D6783" s="116"/>
    </row>
    <row r="6784" spans="1:4">
      <c r="A6784" s="116"/>
      <c r="B6784" s="116"/>
      <c r="C6784" s="116"/>
      <c r="D6784" s="116"/>
    </row>
    <row r="6785" spans="1:4">
      <c r="A6785" s="116"/>
      <c r="B6785" s="116"/>
      <c r="C6785" s="116"/>
      <c r="D6785" s="116"/>
    </row>
    <row r="6786" spans="1:4">
      <c r="A6786" s="116"/>
      <c r="B6786" s="116"/>
      <c r="C6786" s="116"/>
      <c r="D6786" s="116"/>
    </row>
    <row r="6787" spans="1:4">
      <c r="A6787" s="116"/>
      <c r="B6787" s="116"/>
      <c r="C6787" s="116"/>
      <c r="D6787" s="116"/>
    </row>
    <row r="6788" spans="1:4">
      <c r="A6788" s="116"/>
      <c r="B6788" s="116"/>
      <c r="C6788" s="116"/>
      <c r="D6788" s="116"/>
    </row>
    <row r="6789" spans="1:4">
      <c r="A6789" s="116"/>
      <c r="B6789" s="116"/>
      <c r="C6789" s="116"/>
      <c r="D6789" s="116"/>
    </row>
    <row r="6790" spans="1:4">
      <c r="A6790" s="116"/>
      <c r="B6790" s="116"/>
      <c r="C6790" s="116"/>
      <c r="D6790" s="116"/>
    </row>
    <row r="6791" spans="1:4">
      <c r="A6791" s="116"/>
      <c r="B6791" s="116"/>
      <c r="C6791" s="116"/>
      <c r="D6791" s="116"/>
    </row>
    <row r="6792" spans="1:4">
      <c r="A6792" s="116"/>
      <c r="B6792" s="116"/>
      <c r="C6792" s="116"/>
      <c r="D6792" s="116"/>
    </row>
    <row r="6793" spans="1:4">
      <c r="A6793" s="116"/>
      <c r="B6793" s="116"/>
      <c r="C6793" s="116"/>
      <c r="D6793" s="116"/>
    </row>
    <row r="6794" spans="1:4">
      <c r="A6794" s="116"/>
      <c r="B6794" s="116"/>
      <c r="C6794" s="116"/>
      <c r="D6794" s="116"/>
    </row>
    <row r="6795" spans="1:4">
      <c r="A6795" s="116"/>
      <c r="B6795" s="116"/>
      <c r="C6795" s="116"/>
      <c r="D6795" s="116"/>
    </row>
    <row r="6796" spans="1:4">
      <c r="A6796" s="116"/>
      <c r="B6796" s="116"/>
      <c r="C6796" s="116"/>
      <c r="D6796" s="116"/>
    </row>
    <row r="6797" spans="1:4">
      <c r="A6797" s="116"/>
      <c r="B6797" s="116"/>
      <c r="C6797" s="116"/>
      <c r="D6797" s="116"/>
    </row>
    <row r="6798" spans="1:4">
      <c r="A6798" s="116"/>
      <c r="B6798" s="116"/>
      <c r="C6798" s="116"/>
      <c r="D6798" s="116"/>
    </row>
    <row r="6799" spans="1:4">
      <c r="A6799" s="116"/>
      <c r="B6799" s="116"/>
      <c r="C6799" s="116"/>
      <c r="D6799" s="116"/>
    </row>
    <row r="6800" spans="1:4">
      <c r="A6800" s="116"/>
      <c r="B6800" s="116"/>
      <c r="C6800" s="116"/>
      <c r="D6800" s="116"/>
    </row>
    <row r="6801" spans="1:4">
      <c r="A6801" s="116"/>
      <c r="B6801" s="116"/>
      <c r="C6801" s="116"/>
      <c r="D6801" s="116"/>
    </row>
    <row r="6802" spans="1:4">
      <c r="A6802" s="116"/>
      <c r="B6802" s="116"/>
      <c r="C6802" s="116"/>
      <c r="D6802" s="116"/>
    </row>
    <row r="6803" spans="1:4">
      <c r="A6803" s="116"/>
      <c r="B6803" s="116"/>
      <c r="C6803" s="116"/>
      <c r="D6803" s="116"/>
    </row>
    <row r="6804" spans="1:4">
      <c r="A6804" s="116"/>
      <c r="B6804" s="116"/>
      <c r="C6804" s="116"/>
      <c r="D6804" s="116"/>
    </row>
    <row r="6805" spans="1:4">
      <c r="A6805" s="116"/>
      <c r="B6805" s="116"/>
      <c r="C6805" s="116"/>
      <c r="D6805" s="116"/>
    </row>
    <row r="6806" spans="1:4">
      <c r="A6806" s="116"/>
      <c r="B6806" s="116"/>
      <c r="C6806" s="116"/>
      <c r="D6806" s="116"/>
    </row>
    <row r="6807" spans="1:4">
      <c r="A6807" s="116"/>
      <c r="B6807" s="116"/>
      <c r="C6807" s="116"/>
      <c r="D6807" s="116"/>
    </row>
    <row r="6808" spans="1:4">
      <c r="A6808" s="116"/>
      <c r="B6808" s="116"/>
      <c r="C6808" s="116"/>
      <c r="D6808" s="116"/>
    </row>
    <row r="6809" spans="1:4">
      <c r="A6809" s="116"/>
      <c r="B6809" s="116"/>
      <c r="C6809" s="116"/>
      <c r="D6809" s="116"/>
    </row>
    <row r="6810" spans="1:4">
      <c r="A6810" s="116"/>
      <c r="B6810" s="116"/>
      <c r="C6810" s="116"/>
      <c r="D6810" s="116"/>
    </row>
    <row r="6811" spans="1:4">
      <c r="A6811" s="116"/>
      <c r="B6811" s="116"/>
      <c r="C6811" s="116"/>
      <c r="D6811" s="116"/>
    </row>
    <row r="6812" spans="1:4">
      <c r="A6812" s="116"/>
      <c r="B6812" s="116"/>
      <c r="C6812" s="116"/>
      <c r="D6812" s="116"/>
    </row>
    <row r="6813" spans="1:4">
      <c r="A6813" s="116"/>
      <c r="B6813" s="116"/>
      <c r="C6813" s="116"/>
      <c r="D6813" s="116"/>
    </row>
    <row r="6814" spans="1:4">
      <c r="A6814" s="116"/>
      <c r="B6814" s="116"/>
      <c r="C6814" s="116"/>
      <c r="D6814" s="116"/>
    </row>
    <row r="6815" spans="1:4">
      <c r="A6815" s="116"/>
      <c r="B6815" s="116"/>
      <c r="C6815" s="116"/>
      <c r="D6815" s="116"/>
    </row>
    <row r="6816" spans="1:4">
      <c r="A6816" s="116"/>
      <c r="B6816" s="116"/>
      <c r="C6816" s="116"/>
      <c r="D6816" s="116"/>
    </row>
    <row r="6817" spans="1:4">
      <c r="A6817" s="116"/>
      <c r="B6817" s="116"/>
      <c r="C6817" s="116"/>
      <c r="D6817" s="116"/>
    </row>
    <row r="6818" spans="1:4">
      <c r="A6818" s="116"/>
      <c r="B6818" s="116"/>
      <c r="C6818" s="116"/>
      <c r="D6818" s="116"/>
    </row>
    <row r="6819" spans="1:4">
      <c r="A6819" s="116"/>
      <c r="B6819" s="116"/>
      <c r="C6819" s="116"/>
      <c r="D6819" s="116"/>
    </row>
    <row r="6820" spans="1:4">
      <c r="A6820" s="116"/>
      <c r="B6820" s="116"/>
      <c r="C6820" s="116"/>
      <c r="D6820" s="116"/>
    </row>
    <row r="6821" spans="1:4">
      <c r="A6821" s="116"/>
      <c r="B6821" s="116"/>
      <c r="C6821" s="116"/>
      <c r="D6821" s="116"/>
    </row>
    <row r="6822" spans="1:4">
      <c r="A6822" s="116"/>
      <c r="B6822" s="116"/>
      <c r="C6822" s="116"/>
      <c r="D6822" s="116"/>
    </row>
    <row r="6823" spans="1:4">
      <c r="A6823" s="116"/>
      <c r="B6823" s="116"/>
      <c r="C6823" s="116"/>
      <c r="D6823" s="116"/>
    </row>
    <row r="6824" spans="1:4">
      <c r="A6824" s="116"/>
      <c r="B6824" s="116"/>
      <c r="C6824" s="116"/>
      <c r="D6824" s="116"/>
    </row>
    <row r="6825" spans="1:4">
      <c r="A6825" s="116"/>
      <c r="B6825" s="116"/>
      <c r="C6825" s="116"/>
      <c r="D6825" s="116"/>
    </row>
    <row r="6826" spans="1:4">
      <c r="A6826" s="116"/>
      <c r="B6826" s="116"/>
      <c r="C6826" s="116"/>
      <c r="D6826" s="116"/>
    </row>
    <row r="6827" spans="1:4">
      <c r="A6827" s="116"/>
      <c r="B6827" s="116"/>
      <c r="C6827" s="116"/>
      <c r="D6827" s="116"/>
    </row>
    <row r="6828" spans="1:4">
      <c r="A6828" s="116"/>
      <c r="B6828" s="116"/>
      <c r="C6828" s="116"/>
      <c r="D6828" s="116"/>
    </row>
    <row r="6829" spans="1:4">
      <c r="A6829" s="116"/>
      <c r="B6829" s="116"/>
      <c r="C6829" s="116"/>
      <c r="D6829" s="116"/>
    </row>
    <row r="6830" spans="1:4">
      <c r="A6830" s="116"/>
      <c r="B6830" s="116"/>
      <c r="C6830" s="116"/>
      <c r="D6830" s="116"/>
    </row>
    <row r="6831" spans="1:4">
      <c r="A6831" s="116"/>
      <c r="B6831" s="116"/>
      <c r="C6831" s="116"/>
      <c r="D6831" s="116"/>
    </row>
    <row r="6832" spans="1:4">
      <c r="A6832" s="116"/>
      <c r="B6832" s="116"/>
      <c r="C6832" s="116"/>
      <c r="D6832" s="116"/>
    </row>
    <row r="6833" spans="1:4">
      <c r="A6833" s="116"/>
      <c r="B6833" s="116"/>
      <c r="C6833" s="116"/>
      <c r="D6833" s="116"/>
    </row>
    <row r="6834" spans="1:4">
      <c r="A6834" s="116"/>
      <c r="B6834" s="116"/>
      <c r="C6834" s="116"/>
      <c r="D6834" s="116"/>
    </row>
    <row r="6835" spans="1:4">
      <c r="A6835" s="116"/>
      <c r="B6835" s="116"/>
      <c r="C6835" s="116"/>
      <c r="D6835" s="116"/>
    </row>
    <row r="6836" spans="1:4">
      <c r="A6836" s="116"/>
      <c r="B6836" s="116"/>
      <c r="C6836" s="116"/>
      <c r="D6836" s="116"/>
    </row>
    <row r="6837" spans="1:4">
      <c r="A6837" s="116"/>
      <c r="B6837" s="116"/>
      <c r="C6837" s="116"/>
      <c r="D6837" s="116"/>
    </row>
    <row r="6838" spans="1:4">
      <c r="A6838" s="116"/>
      <c r="B6838" s="116"/>
      <c r="C6838" s="116"/>
      <c r="D6838" s="116"/>
    </row>
    <row r="6839" spans="1:4">
      <c r="A6839" s="116"/>
      <c r="B6839" s="116"/>
      <c r="C6839" s="116"/>
      <c r="D6839" s="116"/>
    </row>
    <row r="6840" spans="1:4">
      <c r="A6840" s="116"/>
      <c r="B6840" s="116"/>
      <c r="C6840" s="116"/>
      <c r="D6840" s="116"/>
    </row>
    <row r="6841" spans="1:4">
      <c r="A6841" s="116"/>
      <c r="B6841" s="116"/>
      <c r="C6841" s="116"/>
      <c r="D6841" s="116"/>
    </row>
    <row r="6842" spans="1:4">
      <c r="A6842" s="116"/>
      <c r="B6842" s="116"/>
      <c r="C6842" s="116"/>
      <c r="D6842" s="116"/>
    </row>
    <row r="6843" spans="1:4">
      <c r="A6843" s="116"/>
      <c r="B6843" s="116"/>
      <c r="C6843" s="116"/>
      <c r="D6843" s="116"/>
    </row>
    <row r="6844" spans="1:4">
      <c r="A6844" s="116"/>
      <c r="B6844" s="116"/>
      <c r="C6844" s="116"/>
      <c r="D6844" s="116"/>
    </row>
    <row r="6845" spans="1:4">
      <c r="A6845" s="116"/>
      <c r="B6845" s="116"/>
      <c r="C6845" s="116"/>
      <c r="D6845" s="116"/>
    </row>
    <row r="6846" spans="1:4">
      <c r="A6846" s="116"/>
      <c r="B6846" s="116"/>
      <c r="C6846" s="116"/>
      <c r="D6846" s="116"/>
    </row>
    <row r="6847" spans="1:4">
      <c r="A6847" s="116"/>
      <c r="B6847" s="116"/>
      <c r="C6847" s="116"/>
      <c r="D6847" s="116"/>
    </row>
    <row r="6848" spans="1:4">
      <c r="A6848" s="116"/>
      <c r="B6848" s="116"/>
      <c r="C6848" s="116"/>
      <c r="D6848" s="116"/>
    </row>
    <row r="6849" spans="1:4">
      <c r="A6849" s="116"/>
      <c r="B6849" s="116"/>
      <c r="C6849" s="116"/>
      <c r="D6849" s="116"/>
    </row>
    <row r="6850" spans="1:4">
      <c r="A6850" s="116"/>
      <c r="B6850" s="116"/>
      <c r="C6850" s="116"/>
      <c r="D6850" s="116"/>
    </row>
    <row r="6851" spans="1:4">
      <c r="A6851" s="116"/>
      <c r="B6851" s="116"/>
      <c r="C6851" s="116"/>
      <c r="D6851" s="116"/>
    </row>
    <row r="6852" spans="1:4">
      <c r="A6852" s="116"/>
      <c r="B6852" s="116"/>
      <c r="C6852" s="116"/>
      <c r="D6852" s="116"/>
    </row>
    <row r="6853" spans="1:4">
      <c r="A6853" s="116"/>
      <c r="B6853" s="116"/>
      <c r="C6853" s="116"/>
      <c r="D6853" s="116"/>
    </row>
    <row r="6854" spans="1:4">
      <c r="A6854" s="116"/>
      <c r="B6854" s="116"/>
      <c r="C6854" s="116"/>
      <c r="D6854" s="116"/>
    </row>
    <row r="6855" spans="1:4">
      <c r="A6855" s="116"/>
      <c r="B6855" s="116"/>
      <c r="C6855" s="116"/>
      <c r="D6855" s="116"/>
    </row>
    <row r="6856" spans="1:4">
      <c r="A6856" s="116"/>
      <c r="B6856" s="116"/>
      <c r="C6856" s="116"/>
      <c r="D6856" s="116"/>
    </row>
    <row r="6857" spans="1:4">
      <c r="A6857" s="116"/>
      <c r="B6857" s="116"/>
      <c r="C6857" s="116"/>
      <c r="D6857" s="116"/>
    </row>
    <row r="6858" spans="1:4">
      <c r="A6858" s="116"/>
      <c r="B6858" s="116"/>
      <c r="C6858" s="116"/>
      <c r="D6858" s="116"/>
    </row>
    <row r="6859" spans="1:4">
      <c r="A6859" s="116"/>
      <c r="B6859" s="116"/>
      <c r="C6859" s="116"/>
      <c r="D6859" s="116"/>
    </row>
    <row r="6860" spans="1:4">
      <c r="A6860" s="116"/>
      <c r="B6860" s="116"/>
      <c r="C6860" s="116"/>
      <c r="D6860" s="116"/>
    </row>
    <row r="6861" spans="1:4">
      <c r="A6861" s="116"/>
      <c r="B6861" s="116"/>
      <c r="C6861" s="116"/>
      <c r="D6861" s="116"/>
    </row>
    <row r="6862" spans="1:4">
      <c r="A6862" s="116"/>
      <c r="B6862" s="116"/>
      <c r="C6862" s="116"/>
      <c r="D6862" s="116"/>
    </row>
    <row r="6863" spans="1:4">
      <c r="A6863" s="116"/>
      <c r="B6863" s="116"/>
      <c r="C6863" s="116"/>
      <c r="D6863" s="116"/>
    </row>
    <row r="6864" spans="1:4">
      <c r="A6864" s="116"/>
      <c r="B6864" s="116"/>
      <c r="C6864" s="116"/>
      <c r="D6864" s="116"/>
    </row>
    <row r="6865" spans="1:4">
      <c r="A6865" s="116"/>
      <c r="B6865" s="116"/>
      <c r="C6865" s="116"/>
      <c r="D6865" s="116"/>
    </row>
    <row r="6866" spans="1:4">
      <c r="A6866" s="116"/>
      <c r="B6866" s="116"/>
      <c r="C6866" s="116"/>
      <c r="D6866" s="116"/>
    </row>
    <row r="6867" spans="1:4">
      <c r="A6867" s="116"/>
      <c r="B6867" s="116"/>
      <c r="C6867" s="116"/>
      <c r="D6867" s="116"/>
    </row>
    <row r="6868" spans="1:4">
      <c r="A6868" s="116"/>
      <c r="B6868" s="116"/>
      <c r="C6868" s="116"/>
      <c r="D6868" s="116"/>
    </row>
    <row r="6869" spans="1:4">
      <c r="A6869" s="116"/>
      <c r="B6869" s="116"/>
      <c r="C6869" s="116"/>
      <c r="D6869" s="116"/>
    </row>
    <row r="6870" spans="1:4">
      <c r="A6870" s="116"/>
      <c r="B6870" s="116"/>
      <c r="C6870" s="116"/>
      <c r="D6870" s="116"/>
    </row>
    <row r="6871" spans="1:4">
      <c r="A6871" s="116"/>
      <c r="B6871" s="116"/>
      <c r="C6871" s="116"/>
      <c r="D6871" s="116"/>
    </row>
    <row r="6872" spans="1:4">
      <c r="A6872" s="116"/>
      <c r="B6872" s="116"/>
      <c r="C6872" s="116"/>
      <c r="D6872" s="116"/>
    </row>
    <row r="6873" spans="1:4">
      <c r="A6873" s="116"/>
      <c r="B6873" s="116"/>
      <c r="C6873" s="116"/>
      <c r="D6873" s="116"/>
    </row>
    <row r="6874" spans="1:4">
      <c r="A6874" s="116"/>
      <c r="B6874" s="116"/>
      <c r="C6874" s="116"/>
      <c r="D6874" s="116"/>
    </row>
    <row r="6875" spans="1:4">
      <c r="A6875" s="116"/>
      <c r="B6875" s="116"/>
      <c r="C6875" s="116"/>
      <c r="D6875" s="116"/>
    </row>
    <row r="6876" spans="1:4">
      <c r="A6876" s="116"/>
      <c r="B6876" s="116"/>
      <c r="C6876" s="116"/>
      <c r="D6876" s="116"/>
    </row>
    <row r="6877" spans="1:4">
      <c r="A6877" s="116"/>
      <c r="B6877" s="116"/>
      <c r="C6877" s="116"/>
      <c r="D6877" s="116"/>
    </row>
    <row r="6878" spans="1:4">
      <c r="A6878" s="116"/>
      <c r="B6878" s="116"/>
      <c r="C6878" s="116"/>
      <c r="D6878" s="116"/>
    </row>
    <row r="6879" spans="1:4">
      <c r="A6879" s="116"/>
      <c r="B6879" s="116"/>
      <c r="C6879" s="116"/>
      <c r="D6879" s="116"/>
    </row>
    <row r="6880" spans="1:4">
      <c r="A6880" s="116"/>
      <c r="B6880" s="116"/>
      <c r="C6880" s="116"/>
      <c r="D6880" s="116"/>
    </row>
    <row r="6881" spans="1:4">
      <c r="A6881" s="116"/>
      <c r="B6881" s="116"/>
      <c r="C6881" s="116"/>
      <c r="D6881" s="116"/>
    </row>
    <row r="6882" spans="1:4">
      <c r="A6882" s="116"/>
      <c r="B6882" s="116"/>
      <c r="C6882" s="116"/>
      <c r="D6882" s="116"/>
    </row>
    <row r="6883" spans="1:4">
      <c r="A6883" s="116"/>
      <c r="B6883" s="116"/>
      <c r="C6883" s="116"/>
      <c r="D6883" s="116"/>
    </row>
    <row r="6884" spans="1:4">
      <c r="A6884" s="116"/>
      <c r="B6884" s="116"/>
      <c r="C6884" s="116"/>
      <c r="D6884" s="116"/>
    </row>
    <row r="6885" spans="1:4">
      <c r="A6885" s="116"/>
      <c r="B6885" s="116"/>
      <c r="C6885" s="116"/>
      <c r="D6885" s="116"/>
    </row>
    <row r="6886" spans="1:4">
      <c r="A6886" s="116"/>
      <c r="B6886" s="116"/>
      <c r="C6886" s="116"/>
      <c r="D6886" s="116"/>
    </row>
    <row r="6887" spans="1:4">
      <c r="A6887" s="116"/>
      <c r="B6887" s="116"/>
      <c r="C6887" s="116"/>
      <c r="D6887" s="116"/>
    </row>
    <row r="6888" spans="1:4">
      <c r="A6888" s="116"/>
      <c r="B6888" s="116"/>
      <c r="C6888" s="116"/>
      <c r="D6888" s="116"/>
    </row>
    <row r="6889" spans="1:4">
      <c r="A6889" s="116"/>
      <c r="B6889" s="116"/>
      <c r="C6889" s="116"/>
      <c r="D6889" s="116"/>
    </row>
    <row r="6890" spans="1:4">
      <c r="A6890" s="116"/>
      <c r="B6890" s="116"/>
      <c r="C6890" s="116"/>
      <c r="D6890" s="116"/>
    </row>
    <row r="6891" spans="1:4">
      <c r="A6891" s="116"/>
      <c r="B6891" s="116"/>
      <c r="C6891" s="116"/>
      <c r="D6891" s="116"/>
    </row>
    <row r="6892" spans="1:4">
      <c r="A6892" s="116"/>
      <c r="B6892" s="116"/>
      <c r="C6892" s="116"/>
      <c r="D6892" s="116"/>
    </row>
    <row r="6893" spans="1:4">
      <c r="A6893" s="116"/>
      <c r="B6893" s="116"/>
      <c r="C6893" s="116"/>
      <c r="D6893" s="116"/>
    </row>
    <row r="6894" spans="1:4">
      <c r="A6894" s="116"/>
      <c r="B6894" s="116"/>
      <c r="C6894" s="116"/>
      <c r="D6894" s="116"/>
    </row>
    <row r="6895" spans="1:4">
      <c r="A6895" s="116"/>
      <c r="B6895" s="116"/>
      <c r="C6895" s="116"/>
      <c r="D6895" s="116"/>
    </row>
    <row r="6896" spans="1:4">
      <c r="A6896" s="116"/>
      <c r="B6896" s="116"/>
      <c r="C6896" s="116"/>
      <c r="D6896" s="116"/>
    </row>
    <row r="6897" spans="1:4">
      <c r="A6897" s="116"/>
      <c r="B6897" s="116"/>
      <c r="C6897" s="116"/>
      <c r="D6897" s="116"/>
    </row>
    <row r="6898" spans="1:4">
      <c r="A6898" s="116"/>
      <c r="B6898" s="116"/>
      <c r="C6898" s="116"/>
      <c r="D6898" s="116"/>
    </row>
    <row r="6899" spans="1:4">
      <c r="A6899" s="116"/>
      <c r="B6899" s="116"/>
      <c r="C6899" s="116"/>
      <c r="D6899" s="116"/>
    </row>
    <row r="6900" spans="1:4">
      <c r="A6900" s="116"/>
      <c r="B6900" s="116"/>
      <c r="C6900" s="116"/>
      <c r="D6900" s="116"/>
    </row>
    <row r="6901" spans="1:4">
      <c r="A6901" s="116"/>
      <c r="B6901" s="116"/>
      <c r="C6901" s="116"/>
      <c r="D6901" s="116"/>
    </row>
    <row r="6902" spans="1:4">
      <c r="A6902" s="116"/>
      <c r="B6902" s="116"/>
      <c r="C6902" s="116"/>
      <c r="D6902" s="116"/>
    </row>
    <row r="6903" spans="1:4">
      <c r="A6903" s="116"/>
      <c r="B6903" s="116"/>
      <c r="C6903" s="116"/>
      <c r="D6903" s="116"/>
    </row>
    <row r="6904" spans="1:4">
      <c r="A6904" s="116"/>
      <c r="B6904" s="116"/>
      <c r="C6904" s="116"/>
      <c r="D6904" s="116"/>
    </row>
    <row r="6905" spans="1:4">
      <c r="A6905" s="116"/>
      <c r="B6905" s="116"/>
      <c r="C6905" s="116"/>
      <c r="D6905" s="116"/>
    </row>
    <row r="6906" spans="1:4">
      <c r="A6906" s="116"/>
      <c r="B6906" s="116"/>
      <c r="C6906" s="116"/>
      <c r="D6906" s="116"/>
    </row>
    <row r="6907" spans="1:4">
      <c r="A6907" s="116"/>
      <c r="B6907" s="116"/>
      <c r="C6907" s="116"/>
      <c r="D6907" s="116"/>
    </row>
    <row r="6908" spans="1:4">
      <c r="A6908" s="116"/>
      <c r="B6908" s="116"/>
      <c r="C6908" s="116"/>
      <c r="D6908" s="116"/>
    </row>
    <row r="6909" spans="1:4">
      <c r="A6909" s="116"/>
      <c r="B6909" s="116"/>
      <c r="C6909" s="116"/>
      <c r="D6909" s="116"/>
    </row>
    <row r="6910" spans="1:4">
      <c r="A6910" s="116"/>
      <c r="B6910" s="116"/>
      <c r="C6910" s="116"/>
      <c r="D6910" s="116"/>
    </row>
    <row r="6911" spans="1:4">
      <c r="A6911" s="116"/>
      <c r="B6911" s="116"/>
      <c r="C6911" s="116"/>
      <c r="D6911" s="116"/>
    </row>
    <row r="6912" spans="1:4">
      <c r="A6912" s="116"/>
      <c r="B6912" s="116"/>
      <c r="C6912" s="116"/>
      <c r="D6912" s="116"/>
    </row>
    <row r="6913" spans="1:4">
      <c r="A6913" s="116"/>
      <c r="B6913" s="116"/>
      <c r="C6913" s="116"/>
      <c r="D6913" s="116"/>
    </row>
    <row r="6914" spans="1:4">
      <c r="A6914" s="116"/>
      <c r="B6914" s="116"/>
      <c r="C6914" s="116"/>
      <c r="D6914" s="116"/>
    </row>
    <row r="6915" spans="1:4">
      <c r="A6915" s="116"/>
      <c r="B6915" s="116"/>
      <c r="C6915" s="116"/>
      <c r="D6915" s="116"/>
    </row>
    <row r="6916" spans="1:4">
      <c r="A6916" s="116"/>
      <c r="B6916" s="116"/>
      <c r="C6916" s="116"/>
      <c r="D6916" s="116"/>
    </row>
    <row r="6917" spans="1:4">
      <c r="A6917" s="116"/>
      <c r="B6917" s="116"/>
      <c r="C6917" s="116"/>
      <c r="D6917" s="116"/>
    </row>
    <row r="6918" spans="1:4">
      <c r="A6918" s="116"/>
      <c r="B6918" s="116"/>
      <c r="C6918" s="116"/>
      <c r="D6918" s="116"/>
    </row>
    <row r="6919" spans="1:4">
      <c r="A6919" s="116"/>
      <c r="B6919" s="116"/>
      <c r="C6919" s="116"/>
      <c r="D6919" s="116"/>
    </row>
    <row r="6920" spans="1:4">
      <c r="A6920" s="116"/>
      <c r="B6920" s="116"/>
      <c r="C6920" s="116"/>
      <c r="D6920" s="116"/>
    </row>
    <row r="6921" spans="1:4">
      <c r="A6921" s="116"/>
      <c r="B6921" s="116"/>
      <c r="C6921" s="116"/>
      <c r="D6921" s="116"/>
    </row>
    <row r="6922" spans="1:4">
      <c r="A6922" s="116"/>
      <c r="B6922" s="116"/>
      <c r="C6922" s="116"/>
      <c r="D6922" s="116"/>
    </row>
    <row r="6923" spans="1:4">
      <c r="A6923" s="116"/>
      <c r="B6923" s="116"/>
      <c r="C6923" s="116"/>
      <c r="D6923" s="116"/>
    </row>
    <row r="6924" spans="1:4">
      <c r="A6924" s="116"/>
      <c r="B6924" s="116"/>
      <c r="C6924" s="116"/>
      <c r="D6924" s="116"/>
    </row>
    <row r="6925" spans="1:4">
      <c r="A6925" s="116"/>
      <c r="B6925" s="116"/>
      <c r="C6925" s="116"/>
      <c r="D6925" s="116"/>
    </row>
    <row r="6926" spans="1:4">
      <c r="A6926" s="116"/>
      <c r="B6926" s="116"/>
      <c r="C6926" s="116"/>
      <c r="D6926" s="116"/>
    </row>
    <row r="6927" spans="1:4">
      <c r="A6927" s="116"/>
      <c r="B6927" s="116"/>
      <c r="C6927" s="116"/>
      <c r="D6927" s="116"/>
    </row>
    <row r="6928" spans="1:4">
      <c r="A6928" s="116"/>
      <c r="B6928" s="116"/>
      <c r="C6928" s="116"/>
      <c r="D6928" s="116"/>
    </row>
    <row r="6929" spans="1:4">
      <c r="A6929" s="116"/>
      <c r="B6929" s="116"/>
      <c r="C6929" s="116"/>
      <c r="D6929" s="116"/>
    </row>
    <row r="6930" spans="1:4">
      <c r="A6930" s="116"/>
      <c r="B6930" s="116"/>
      <c r="C6930" s="116"/>
      <c r="D6930" s="116"/>
    </row>
    <row r="6931" spans="1:4">
      <c r="A6931" s="116"/>
      <c r="B6931" s="116"/>
      <c r="C6931" s="116"/>
      <c r="D6931" s="116"/>
    </row>
    <row r="6932" spans="1:4">
      <c r="A6932" s="116"/>
      <c r="B6932" s="116"/>
      <c r="C6932" s="116"/>
      <c r="D6932" s="116"/>
    </row>
    <row r="6933" spans="1:4">
      <c r="A6933" s="116"/>
      <c r="B6933" s="116"/>
      <c r="C6933" s="116"/>
      <c r="D6933" s="116"/>
    </row>
    <row r="6934" spans="1:4">
      <c r="A6934" s="116"/>
      <c r="B6934" s="116"/>
      <c r="C6934" s="116"/>
      <c r="D6934" s="116"/>
    </row>
    <row r="6935" spans="1:4">
      <c r="A6935" s="116"/>
      <c r="B6935" s="116"/>
      <c r="C6935" s="116"/>
      <c r="D6935" s="116"/>
    </row>
    <row r="6936" spans="1:4">
      <c r="A6936" s="116"/>
      <c r="B6936" s="116"/>
      <c r="C6936" s="116"/>
      <c r="D6936" s="116"/>
    </row>
    <row r="6937" spans="1:4">
      <c r="A6937" s="116"/>
      <c r="B6937" s="116"/>
      <c r="C6937" s="116"/>
      <c r="D6937" s="116"/>
    </row>
    <row r="6938" spans="1:4">
      <c r="A6938" s="116"/>
      <c r="B6938" s="116"/>
      <c r="C6938" s="116"/>
      <c r="D6938" s="116"/>
    </row>
    <row r="6939" spans="1:4">
      <c r="A6939" s="116"/>
      <c r="B6939" s="116"/>
      <c r="C6939" s="116"/>
      <c r="D6939" s="116"/>
    </row>
    <row r="6940" spans="1:4">
      <c r="A6940" s="116"/>
      <c r="B6940" s="116"/>
      <c r="C6940" s="116"/>
      <c r="D6940" s="116"/>
    </row>
    <row r="6941" spans="1:4">
      <c r="A6941" s="116"/>
      <c r="B6941" s="116"/>
      <c r="C6941" s="116"/>
      <c r="D6941" s="116"/>
    </row>
    <row r="6942" spans="1:4">
      <c r="A6942" s="116"/>
      <c r="B6942" s="116"/>
      <c r="C6942" s="116"/>
      <c r="D6942" s="116"/>
    </row>
    <row r="6943" spans="1:4">
      <c r="A6943" s="116"/>
      <c r="B6943" s="116"/>
      <c r="C6943" s="116"/>
      <c r="D6943" s="116"/>
    </row>
    <row r="6944" spans="1:4">
      <c r="A6944" s="116"/>
      <c r="B6944" s="116"/>
      <c r="C6944" s="116"/>
      <c r="D6944" s="116"/>
    </row>
    <row r="6945" spans="1:4">
      <c r="A6945" s="116"/>
      <c r="B6945" s="116"/>
      <c r="C6945" s="116"/>
      <c r="D6945" s="116"/>
    </row>
    <row r="6946" spans="1:4">
      <c r="A6946" s="116"/>
      <c r="B6946" s="116"/>
      <c r="C6946" s="116"/>
      <c r="D6946" s="116"/>
    </row>
    <row r="6947" spans="1:4">
      <c r="A6947" s="116"/>
      <c r="B6947" s="116"/>
      <c r="C6947" s="116"/>
      <c r="D6947" s="116"/>
    </row>
    <row r="6948" spans="1:4">
      <c r="A6948" s="116"/>
      <c r="B6948" s="116"/>
      <c r="C6948" s="116"/>
      <c r="D6948" s="116"/>
    </row>
    <row r="6949" spans="1:4">
      <c r="A6949" s="116"/>
      <c r="B6949" s="116"/>
      <c r="C6949" s="116"/>
      <c r="D6949" s="116"/>
    </row>
    <row r="6950" spans="1:4">
      <c r="A6950" s="116"/>
      <c r="B6950" s="116"/>
      <c r="C6950" s="116"/>
      <c r="D6950" s="116"/>
    </row>
    <row r="6951" spans="1:4">
      <c r="A6951" s="116"/>
      <c r="B6951" s="116"/>
      <c r="C6951" s="116"/>
      <c r="D6951" s="116"/>
    </row>
    <row r="6952" spans="1:4">
      <c r="A6952" s="116"/>
      <c r="B6952" s="116"/>
      <c r="C6952" s="116"/>
      <c r="D6952" s="116"/>
    </row>
    <row r="6953" spans="1:4">
      <c r="A6953" s="116"/>
      <c r="B6953" s="116"/>
      <c r="C6953" s="116"/>
      <c r="D6953" s="116"/>
    </row>
    <row r="6954" spans="1:4">
      <c r="A6954" s="116"/>
      <c r="B6954" s="116"/>
      <c r="C6954" s="116"/>
      <c r="D6954" s="116"/>
    </row>
    <row r="6955" spans="1:4">
      <c r="A6955" s="116"/>
      <c r="B6955" s="116"/>
      <c r="C6955" s="116"/>
      <c r="D6955" s="116"/>
    </row>
    <row r="6956" spans="1:4">
      <c r="A6956" s="116"/>
      <c r="B6956" s="116"/>
      <c r="C6956" s="116"/>
      <c r="D6956" s="116"/>
    </row>
    <row r="6957" spans="1:4">
      <c r="A6957" s="116"/>
      <c r="B6957" s="116"/>
      <c r="C6957" s="116"/>
      <c r="D6957" s="116"/>
    </row>
    <row r="6958" spans="1:4">
      <c r="A6958" s="116"/>
      <c r="B6958" s="116"/>
      <c r="C6958" s="116"/>
      <c r="D6958" s="116"/>
    </row>
    <row r="6959" spans="1:4">
      <c r="A6959" s="116"/>
      <c r="B6959" s="116"/>
      <c r="C6959" s="116"/>
      <c r="D6959" s="116"/>
    </row>
    <row r="6960" spans="1:4">
      <c r="A6960" s="116"/>
      <c r="B6960" s="116"/>
      <c r="C6960" s="116"/>
      <c r="D6960" s="116"/>
    </row>
    <row r="6961" spans="1:4">
      <c r="A6961" s="116"/>
      <c r="B6961" s="116"/>
      <c r="C6961" s="116"/>
      <c r="D6961" s="116"/>
    </row>
    <row r="6962" spans="1:4">
      <c r="A6962" s="116"/>
      <c r="B6962" s="116"/>
      <c r="C6962" s="116"/>
      <c r="D6962" s="116"/>
    </row>
    <row r="6963" spans="1:4">
      <c r="A6963" s="116"/>
      <c r="B6963" s="116"/>
      <c r="C6963" s="116"/>
      <c r="D6963" s="116"/>
    </row>
    <row r="6964" spans="1:4">
      <c r="A6964" s="116"/>
      <c r="B6964" s="116"/>
      <c r="C6964" s="116"/>
      <c r="D6964" s="116"/>
    </row>
    <row r="6965" spans="1:4">
      <c r="A6965" s="116"/>
      <c r="B6965" s="116"/>
      <c r="C6965" s="116"/>
      <c r="D6965" s="116"/>
    </row>
    <row r="6966" spans="1:4">
      <c r="A6966" s="116"/>
      <c r="B6966" s="116"/>
      <c r="C6966" s="116"/>
      <c r="D6966" s="116"/>
    </row>
    <row r="6967" spans="1:4">
      <c r="A6967" s="116"/>
      <c r="B6967" s="116"/>
      <c r="C6967" s="116"/>
      <c r="D6967" s="116"/>
    </row>
    <row r="6968" spans="1:4">
      <c r="A6968" s="116"/>
      <c r="B6968" s="116"/>
      <c r="C6968" s="116"/>
      <c r="D6968" s="116"/>
    </row>
    <row r="6969" spans="1:4">
      <c r="A6969" s="116"/>
      <c r="B6969" s="116"/>
      <c r="C6969" s="116"/>
      <c r="D6969" s="116"/>
    </row>
    <row r="6970" spans="1:4">
      <c r="A6970" s="116"/>
      <c r="B6970" s="116"/>
      <c r="C6970" s="116"/>
      <c r="D6970" s="116"/>
    </row>
    <row r="6971" spans="1:4">
      <c r="A6971" s="116"/>
      <c r="B6971" s="116"/>
      <c r="C6971" s="116"/>
      <c r="D6971" s="116"/>
    </row>
    <row r="6972" spans="1:4">
      <c r="A6972" s="116"/>
      <c r="B6972" s="116"/>
      <c r="C6972" s="116"/>
      <c r="D6972" s="116"/>
    </row>
    <row r="6973" spans="1:4">
      <c r="A6973" s="116"/>
      <c r="B6973" s="116"/>
      <c r="C6973" s="116"/>
      <c r="D6973" s="116"/>
    </row>
    <row r="6974" spans="1:4">
      <c r="A6974" s="116"/>
      <c r="B6974" s="116"/>
      <c r="C6974" s="116"/>
      <c r="D6974" s="116"/>
    </row>
    <row r="6975" spans="1:4">
      <c r="A6975" s="116"/>
      <c r="B6975" s="116"/>
      <c r="C6975" s="116"/>
      <c r="D6975" s="116"/>
    </row>
    <row r="6976" spans="1:4">
      <c r="A6976" s="116"/>
      <c r="B6976" s="116"/>
      <c r="C6976" s="116"/>
      <c r="D6976" s="116"/>
    </row>
    <row r="6977" spans="1:4">
      <c r="A6977" s="116"/>
      <c r="B6977" s="116"/>
      <c r="C6977" s="116"/>
      <c r="D6977" s="116"/>
    </row>
    <row r="6978" spans="1:4">
      <c r="A6978" s="116"/>
      <c r="B6978" s="116"/>
      <c r="C6978" s="116"/>
      <c r="D6978" s="116"/>
    </row>
    <row r="6979" spans="1:4">
      <c r="A6979" s="116"/>
      <c r="B6979" s="116"/>
      <c r="C6979" s="116"/>
      <c r="D6979" s="116"/>
    </row>
    <row r="6980" spans="1:4">
      <c r="A6980" s="116"/>
      <c r="B6980" s="116"/>
      <c r="C6980" s="116"/>
      <c r="D6980" s="116"/>
    </row>
    <row r="6981" spans="1:4">
      <c r="A6981" s="116"/>
      <c r="B6981" s="116"/>
      <c r="C6981" s="116"/>
      <c r="D6981" s="116"/>
    </row>
    <row r="6982" spans="1:4">
      <c r="A6982" s="116"/>
      <c r="B6982" s="116"/>
      <c r="C6982" s="116"/>
      <c r="D6982" s="116"/>
    </row>
    <row r="6983" spans="1:4">
      <c r="A6983" s="116"/>
      <c r="B6983" s="116"/>
      <c r="C6983" s="116"/>
      <c r="D6983" s="116"/>
    </row>
    <row r="6984" spans="1:4">
      <c r="A6984" s="116"/>
      <c r="B6984" s="116"/>
      <c r="C6984" s="116"/>
      <c r="D6984" s="116"/>
    </row>
    <row r="6985" spans="1:4">
      <c r="A6985" s="116"/>
      <c r="B6985" s="116"/>
      <c r="C6985" s="116"/>
      <c r="D6985" s="116"/>
    </row>
    <row r="6986" spans="1:4">
      <c r="A6986" s="116"/>
      <c r="B6986" s="116"/>
      <c r="C6986" s="116"/>
      <c r="D6986" s="116"/>
    </row>
    <row r="6987" spans="1:4">
      <c r="A6987" s="116"/>
      <c r="B6987" s="116"/>
      <c r="C6987" s="116"/>
      <c r="D6987" s="116"/>
    </row>
    <row r="6988" spans="1:4">
      <c r="A6988" s="116"/>
      <c r="B6988" s="116"/>
      <c r="C6988" s="116"/>
      <c r="D6988" s="116"/>
    </row>
    <row r="6989" spans="1:4">
      <c r="A6989" s="116"/>
      <c r="B6989" s="116"/>
      <c r="C6989" s="116"/>
      <c r="D6989" s="116"/>
    </row>
    <row r="6990" spans="1:4">
      <c r="A6990" s="116"/>
      <c r="B6990" s="116"/>
      <c r="C6990" s="116"/>
      <c r="D6990" s="116"/>
    </row>
    <row r="6991" spans="1:4">
      <c r="A6991" s="116"/>
      <c r="B6991" s="116"/>
      <c r="C6991" s="116"/>
      <c r="D6991" s="116"/>
    </row>
    <row r="6992" spans="1:4">
      <c r="A6992" s="116"/>
      <c r="B6992" s="116"/>
      <c r="C6992" s="116"/>
      <c r="D6992" s="116"/>
    </row>
    <row r="6993" spans="1:4">
      <c r="A6993" s="116"/>
      <c r="B6993" s="116"/>
      <c r="C6993" s="116"/>
      <c r="D6993" s="116"/>
    </row>
    <row r="6994" spans="1:4">
      <c r="A6994" s="116"/>
      <c r="B6994" s="116"/>
      <c r="C6994" s="116"/>
      <c r="D6994" s="116"/>
    </row>
    <row r="6995" spans="1:4">
      <c r="A6995" s="116"/>
      <c r="B6995" s="116"/>
      <c r="C6995" s="116"/>
      <c r="D6995" s="116"/>
    </row>
    <row r="6996" spans="1:4">
      <c r="A6996" s="116"/>
      <c r="B6996" s="116"/>
      <c r="C6996" s="116"/>
      <c r="D6996" s="116"/>
    </row>
    <row r="6997" spans="1:4">
      <c r="A6997" s="116"/>
      <c r="B6997" s="116"/>
      <c r="C6997" s="116"/>
      <c r="D6997" s="116"/>
    </row>
    <row r="6998" spans="1:4">
      <c r="A6998" s="116"/>
      <c r="B6998" s="116"/>
      <c r="C6998" s="116"/>
      <c r="D6998" s="116"/>
    </row>
    <row r="6999" spans="1:4">
      <c r="A6999" s="116"/>
      <c r="B6999" s="116"/>
      <c r="C6999" s="116"/>
      <c r="D6999" s="116"/>
    </row>
    <row r="7000" spans="1:4">
      <c r="A7000" s="116"/>
      <c r="B7000" s="116"/>
      <c r="C7000" s="116"/>
      <c r="D7000" s="116"/>
    </row>
    <row r="7001" spans="1:4">
      <c r="A7001" s="116"/>
      <c r="B7001" s="116"/>
      <c r="C7001" s="116"/>
      <c r="D7001" s="116"/>
    </row>
    <row r="7002" spans="1:4">
      <c r="A7002" s="116"/>
      <c r="B7002" s="116"/>
      <c r="C7002" s="116"/>
      <c r="D7002" s="116"/>
    </row>
    <row r="7003" spans="1:4">
      <c r="A7003" s="116"/>
      <c r="B7003" s="116"/>
      <c r="C7003" s="116"/>
      <c r="D7003" s="116"/>
    </row>
    <row r="7004" spans="1:4">
      <c r="A7004" s="116"/>
      <c r="B7004" s="116"/>
      <c r="C7004" s="116"/>
      <c r="D7004" s="116"/>
    </row>
    <row r="7005" spans="1:4">
      <c r="A7005" s="116"/>
      <c r="B7005" s="116"/>
      <c r="C7005" s="116"/>
      <c r="D7005" s="116"/>
    </row>
    <row r="7006" spans="1:4">
      <c r="A7006" s="116"/>
      <c r="B7006" s="116"/>
      <c r="C7006" s="116"/>
      <c r="D7006" s="116"/>
    </row>
    <row r="7007" spans="1:4">
      <c r="A7007" s="116"/>
      <c r="B7007" s="116"/>
      <c r="C7007" s="116"/>
      <c r="D7007" s="116"/>
    </row>
    <row r="7008" spans="1:4">
      <c r="A7008" s="116"/>
      <c r="B7008" s="116"/>
      <c r="C7008" s="116"/>
      <c r="D7008" s="116"/>
    </row>
    <row r="7009" spans="1:4">
      <c r="A7009" s="116"/>
      <c r="B7009" s="116"/>
      <c r="C7009" s="116"/>
      <c r="D7009" s="116"/>
    </row>
    <row r="7010" spans="1:4">
      <c r="A7010" s="116"/>
      <c r="B7010" s="116"/>
      <c r="C7010" s="116"/>
      <c r="D7010" s="116"/>
    </row>
    <row r="7011" spans="1:4">
      <c r="A7011" s="116"/>
      <c r="B7011" s="116"/>
      <c r="C7011" s="116"/>
      <c r="D7011" s="116"/>
    </row>
    <row r="7012" spans="1:4">
      <c r="A7012" s="116"/>
      <c r="B7012" s="116"/>
      <c r="C7012" s="116"/>
      <c r="D7012" s="116"/>
    </row>
    <row r="7013" spans="1:4">
      <c r="A7013" s="116"/>
      <c r="B7013" s="116"/>
      <c r="C7013" s="116"/>
      <c r="D7013" s="116"/>
    </row>
    <row r="7014" spans="1:4">
      <c r="A7014" s="116"/>
      <c r="B7014" s="116"/>
      <c r="C7014" s="116"/>
      <c r="D7014" s="116"/>
    </row>
    <row r="7015" spans="1:4">
      <c r="A7015" s="116"/>
      <c r="B7015" s="116"/>
      <c r="C7015" s="116"/>
      <c r="D7015" s="116"/>
    </row>
    <row r="7016" spans="1:4">
      <c r="A7016" s="116"/>
      <c r="B7016" s="116"/>
      <c r="C7016" s="116"/>
      <c r="D7016" s="116"/>
    </row>
    <row r="7017" spans="1:4">
      <c r="A7017" s="116"/>
      <c r="B7017" s="116"/>
      <c r="C7017" s="116"/>
      <c r="D7017" s="116"/>
    </row>
    <row r="7018" spans="1:4">
      <c r="A7018" s="116"/>
      <c r="B7018" s="116"/>
      <c r="C7018" s="116"/>
      <c r="D7018" s="116"/>
    </row>
    <row r="7019" spans="1:4">
      <c r="A7019" s="116"/>
      <c r="B7019" s="116"/>
      <c r="C7019" s="116"/>
      <c r="D7019" s="116"/>
    </row>
    <row r="7020" spans="1:4">
      <c r="A7020" s="116"/>
      <c r="B7020" s="116"/>
      <c r="C7020" s="116"/>
      <c r="D7020" s="116"/>
    </row>
    <row r="7021" spans="1:4">
      <c r="A7021" s="116"/>
      <c r="B7021" s="116"/>
      <c r="C7021" s="116"/>
      <c r="D7021" s="116"/>
    </row>
    <row r="7022" spans="1:4">
      <c r="A7022" s="116"/>
      <c r="B7022" s="116"/>
      <c r="C7022" s="116"/>
      <c r="D7022" s="116"/>
    </row>
    <row r="7023" spans="1:4">
      <c r="A7023" s="116"/>
      <c r="B7023" s="116"/>
      <c r="C7023" s="116"/>
      <c r="D7023" s="116"/>
    </row>
    <row r="7024" spans="1:4">
      <c r="A7024" s="116"/>
      <c r="B7024" s="116"/>
      <c r="C7024" s="116"/>
      <c r="D7024" s="116"/>
    </row>
    <row r="7025" spans="1:4">
      <c r="A7025" s="116"/>
      <c r="B7025" s="116"/>
      <c r="C7025" s="116"/>
      <c r="D7025" s="116"/>
    </row>
    <row r="7026" spans="1:4">
      <c r="A7026" s="116"/>
      <c r="B7026" s="116"/>
      <c r="C7026" s="116"/>
      <c r="D7026" s="116"/>
    </row>
    <row r="7027" spans="1:4">
      <c r="A7027" s="116"/>
      <c r="B7027" s="116"/>
      <c r="C7027" s="116"/>
      <c r="D7027" s="116"/>
    </row>
    <row r="7028" spans="1:4">
      <c r="A7028" s="116"/>
      <c r="B7028" s="116"/>
      <c r="C7028" s="116"/>
      <c r="D7028" s="116"/>
    </row>
    <row r="7029" spans="1:4">
      <c r="A7029" s="116"/>
      <c r="B7029" s="116"/>
      <c r="C7029" s="116"/>
      <c r="D7029" s="116"/>
    </row>
    <row r="7030" spans="1:4">
      <c r="A7030" s="116"/>
      <c r="B7030" s="116"/>
      <c r="C7030" s="116"/>
      <c r="D7030" s="116"/>
    </row>
    <row r="7031" spans="1:4">
      <c r="A7031" s="116"/>
      <c r="B7031" s="116"/>
      <c r="C7031" s="116"/>
      <c r="D7031" s="116"/>
    </row>
    <row r="7032" spans="1:4">
      <c r="A7032" s="116"/>
      <c r="B7032" s="116"/>
      <c r="C7032" s="116"/>
      <c r="D7032" s="116"/>
    </row>
    <row r="7033" spans="1:4">
      <c r="A7033" s="116"/>
      <c r="B7033" s="116"/>
      <c r="C7033" s="116"/>
      <c r="D7033" s="116"/>
    </row>
    <row r="7034" spans="1:4">
      <c r="A7034" s="116"/>
      <c r="B7034" s="116"/>
      <c r="C7034" s="116"/>
      <c r="D7034" s="116"/>
    </row>
    <row r="7035" spans="1:4">
      <c r="A7035" s="116"/>
      <c r="B7035" s="116"/>
      <c r="C7035" s="116"/>
      <c r="D7035" s="116"/>
    </row>
    <row r="7036" spans="1:4">
      <c r="A7036" s="116"/>
      <c r="B7036" s="116"/>
      <c r="C7036" s="116"/>
      <c r="D7036" s="116"/>
    </row>
    <row r="7037" spans="1:4">
      <c r="A7037" s="116"/>
      <c r="B7037" s="116"/>
      <c r="C7037" s="116"/>
      <c r="D7037" s="116"/>
    </row>
    <row r="7038" spans="1:4">
      <c r="A7038" s="116"/>
      <c r="B7038" s="116"/>
      <c r="C7038" s="116"/>
      <c r="D7038" s="116"/>
    </row>
    <row r="7039" spans="1:4">
      <c r="A7039" s="116"/>
      <c r="B7039" s="116"/>
      <c r="C7039" s="116"/>
      <c r="D7039" s="116"/>
    </row>
    <row r="7040" spans="1:4">
      <c r="A7040" s="116"/>
      <c r="B7040" s="116"/>
      <c r="C7040" s="116"/>
      <c r="D7040" s="116"/>
    </row>
    <row r="7041" spans="1:4">
      <c r="A7041" s="116"/>
      <c r="B7041" s="116"/>
      <c r="C7041" s="116"/>
      <c r="D7041" s="116"/>
    </row>
    <row r="7042" spans="1:4">
      <c r="A7042" s="116"/>
      <c r="B7042" s="116"/>
      <c r="C7042" s="116"/>
      <c r="D7042" s="116"/>
    </row>
    <row r="7043" spans="1:4">
      <c r="A7043" s="116"/>
      <c r="B7043" s="116"/>
      <c r="C7043" s="116"/>
      <c r="D7043" s="116"/>
    </row>
    <row r="7044" spans="1:4">
      <c r="A7044" s="116"/>
      <c r="B7044" s="116"/>
      <c r="C7044" s="116"/>
      <c r="D7044" s="116"/>
    </row>
    <row r="7045" spans="1:4">
      <c r="A7045" s="116"/>
      <c r="B7045" s="116"/>
      <c r="C7045" s="116"/>
      <c r="D7045" s="116"/>
    </row>
    <row r="7046" spans="1:4">
      <c r="A7046" s="116"/>
      <c r="B7046" s="116"/>
      <c r="C7046" s="116"/>
      <c r="D7046" s="116"/>
    </row>
    <row r="7047" spans="1:4">
      <c r="A7047" s="116"/>
      <c r="B7047" s="116"/>
      <c r="C7047" s="116"/>
      <c r="D7047" s="116"/>
    </row>
    <row r="7048" spans="1:4">
      <c r="A7048" s="116"/>
      <c r="B7048" s="116"/>
      <c r="C7048" s="116"/>
      <c r="D7048" s="116"/>
    </row>
    <row r="7049" spans="1:4">
      <c r="A7049" s="116"/>
      <c r="B7049" s="116"/>
      <c r="C7049" s="116"/>
      <c r="D7049" s="116"/>
    </row>
    <row r="7050" spans="1:4">
      <c r="A7050" s="116"/>
      <c r="B7050" s="116"/>
      <c r="C7050" s="116"/>
      <c r="D7050" s="116"/>
    </row>
    <row r="7051" spans="1:4">
      <c r="A7051" s="116"/>
      <c r="B7051" s="116"/>
      <c r="C7051" s="116"/>
      <c r="D7051" s="116"/>
    </row>
    <row r="7052" spans="1:4">
      <c r="A7052" s="116"/>
      <c r="B7052" s="116"/>
      <c r="C7052" s="116"/>
      <c r="D7052" s="116"/>
    </row>
    <row r="7053" spans="1:4">
      <c r="A7053" s="116"/>
      <c r="B7053" s="116"/>
      <c r="C7053" s="116"/>
      <c r="D7053" s="116"/>
    </row>
    <row r="7054" spans="1:4">
      <c r="A7054" s="116"/>
      <c r="B7054" s="116"/>
      <c r="C7054" s="116"/>
      <c r="D7054" s="116"/>
    </row>
    <row r="7055" spans="1:4">
      <c r="A7055" s="116"/>
      <c r="B7055" s="116"/>
      <c r="C7055" s="116"/>
      <c r="D7055" s="116"/>
    </row>
    <row r="7056" spans="1:4">
      <c r="A7056" s="116"/>
      <c r="B7056" s="116"/>
      <c r="C7056" s="116"/>
      <c r="D7056" s="116"/>
    </row>
    <row r="7057" spans="1:4">
      <c r="A7057" s="116"/>
      <c r="B7057" s="116"/>
      <c r="C7057" s="116"/>
      <c r="D7057" s="116"/>
    </row>
    <row r="7058" spans="1:4">
      <c r="A7058" s="116"/>
      <c r="B7058" s="116"/>
      <c r="C7058" s="116"/>
      <c r="D7058" s="116"/>
    </row>
    <row r="7059" spans="1:4">
      <c r="A7059" s="116"/>
      <c r="B7059" s="116"/>
      <c r="C7059" s="116"/>
      <c r="D7059" s="116"/>
    </row>
    <row r="7060" spans="1:4">
      <c r="A7060" s="116"/>
      <c r="B7060" s="116"/>
      <c r="C7060" s="116"/>
      <c r="D7060" s="116"/>
    </row>
    <row r="7061" spans="1:4">
      <c r="A7061" s="116"/>
      <c r="B7061" s="116"/>
      <c r="C7061" s="116"/>
      <c r="D7061" s="116"/>
    </row>
    <row r="7062" spans="1:4">
      <c r="A7062" s="116"/>
      <c r="B7062" s="116"/>
      <c r="C7062" s="116"/>
      <c r="D7062" s="116"/>
    </row>
    <row r="7063" spans="1:4">
      <c r="A7063" s="116"/>
      <c r="B7063" s="116"/>
      <c r="C7063" s="116"/>
      <c r="D7063" s="116"/>
    </row>
    <row r="7064" spans="1:4">
      <c r="A7064" s="116"/>
      <c r="B7064" s="116"/>
      <c r="C7064" s="116"/>
      <c r="D7064" s="116"/>
    </row>
    <row r="7065" spans="1:4">
      <c r="A7065" s="116"/>
      <c r="B7065" s="116"/>
      <c r="C7065" s="116"/>
      <c r="D7065" s="116"/>
    </row>
    <row r="7066" spans="1:4">
      <c r="A7066" s="116"/>
      <c r="B7066" s="116"/>
      <c r="C7066" s="116"/>
      <c r="D7066" s="116"/>
    </row>
    <row r="7067" spans="1:4">
      <c r="A7067" s="116"/>
      <c r="B7067" s="116"/>
      <c r="C7067" s="116"/>
      <c r="D7067" s="116"/>
    </row>
    <row r="7068" spans="1:4">
      <c r="A7068" s="116"/>
      <c r="B7068" s="116"/>
      <c r="C7068" s="116"/>
      <c r="D7068" s="116"/>
    </row>
    <row r="7069" spans="1:4">
      <c r="A7069" s="116"/>
      <c r="B7069" s="116"/>
      <c r="C7069" s="116"/>
      <c r="D7069" s="116"/>
    </row>
    <row r="7070" spans="1:4">
      <c r="A7070" s="116"/>
      <c r="B7070" s="116"/>
      <c r="C7070" s="116"/>
      <c r="D7070" s="116"/>
    </row>
    <row r="7071" spans="1:4">
      <c r="A7071" s="116"/>
      <c r="B7071" s="116"/>
      <c r="C7071" s="116"/>
      <c r="D7071" s="116"/>
    </row>
    <row r="7072" spans="1:4">
      <c r="A7072" s="116"/>
      <c r="B7072" s="116"/>
      <c r="C7072" s="116"/>
      <c r="D7072" s="116"/>
    </row>
    <row r="7073" spans="1:4">
      <c r="A7073" s="116"/>
      <c r="B7073" s="116"/>
      <c r="C7073" s="116"/>
      <c r="D7073" s="116"/>
    </row>
    <row r="7074" spans="1:4">
      <c r="A7074" s="116"/>
      <c r="B7074" s="116"/>
      <c r="C7074" s="116"/>
      <c r="D7074" s="116"/>
    </row>
    <row r="7075" spans="1:4">
      <c r="A7075" s="116"/>
      <c r="B7075" s="116"/>
      <c r="C7075" s="116"/>
      <c r="D7075" s="116"/>
    </row>
    <row r="7076" spans="1:4">
      <c r="A7076" s="116"/>
      <c r="B7076" s="116"/>
      <c r="C7076" s="116"/>
      <c r="D7076" s="116"/>
    </row>
    <row r="7077" spans="1:4">
      <c r="A7077" s="116"/>
      <c r="B7077" s="116"/>
      <c r="C7077" s="116"/>
      <c r="D7077" s="116"/>
    </row>
    <row r="7078" spans="1:4">
      <c r="A7078" s="116"/>
      <c r="B7078" s="116"/>
      <c r="C7078" s="116"/>
      <c r="D7078" s="116"/>
    </row>
    <row r="7079" spans="1:4">
      <c r="A7079" s="116"/>
      <c r="B7079" s="116"/>
      <c r="C7079" s="116"/>
      <c r="D7079" s="116"/>
    </row>
    <row r="7080" spans="1:4">
      <c r="A7080" s="116"/>
      <c r="B7080" s="116"/>
      <c r="C7080" s="116"/>
      <c r="D7080" s="116"/>
    </row>
    <row r="7081" spans="1:4">
      <c r="A7081" s="116"/>
      <c r="B7081" s="116"/>
      <c r="C7081" s="116"/>
      <c r="D7081" s="116"/>
    </row>
    <row r="7082" spans="1:4">
      <c r="A7082" s="116"/>
      <c r="B7082" s="116"/>
      <c r="C7082" s="116"/>
      <c r="D7082" s="116"/>
    </row>
    <row r="7083" spans="1:4">
      <c r="A7083" s="116"/>
      <c r="B7083" s="116"/>
      <c r="C7083" s="116"/>
      <c r="D7083" s="116"/>
    </row>
    <row r="7084" spans="1:4">
      <c r="A7084" s="116"/>
      <c r="B7084" s="116"/>
      <c r="C7084" s="116"/>
      <c r="D7084" s="116"/>
    </row>
    <row r="7085" spans="1:4">
      <c r="A7085" s="116"/>
      <c r="B7085" s="116"/>
      <c r="C7085" s="116"/>
      <c r="D7085" s="116"/>
    </row>
    <row r="7086" spans="1:4">
      <c r="A7086" s="116"/>
      <c r="B7086" s="116"/>
      <c r="C7086" s="116"/>
      <c r="D7086" s="116"/>
    </row>
    <row r="7087" spans="1:4">
      <c r="A7087" s="116"/>
      <c r="B7087" s="116"/>
      <c r="C7087" s="116"/>
      <c r="D7087" s="116"/>
    </row>
    <row r="7088" spans="1:4">
      <c r="A7088" s="116"/>
      <c r="B7088" s="116"/>
      <c r="C7088" s="116"/>
      <c r="D7088" s="116"/>
    </row>
    <row r="7089" spans="1:4">
      <c r="A7089" s="116"/>
      <c r="B7089" s="116"/>
      <c r="C7089" s="116"/>
      <c r="D7089" s="116"/>
    </row>
    <row r="7090" spans="1:4">
      <c r="A7090" s="116"/>
      <c r="B7090" s="116"/>
      <c r="C7090" s="116"/>
      <c r="D7090" s="116"/>
    </row>
    <row r="7091" spans="1:4">
      <c r="A7091" s="116"/>
      <c r="B7091" s="116"/>
      <c r="C7091" s="116"/>
      <c r="D7091" s="116"/>
    </row>
    <row r="7092" spans="1:4">
      <c r="A7092" s="116"/>
      <c r="B7092" s="116"/>
      <c r="C7092" s="116"/>
      <c r="D7092" s="116"/>
    </row>
    <row r="7093" spans="1:4">
      <c r="A7093" s="116"/>
      <c r="B7093" s="116"/>
      <c r="C7093" s="116"/>
      <c r="D7093" s="116"/>
    </row>
    <row r="7094" spans="1:4">
      <c r="A7094" s="116"/>
      <c r="B7094" s="116"/>
      <c r="C7094" s="116"/>
      <c r="D7094" s="116"/>
    </row>
    <row r="7095" spans="1:4">
      <c r="A7095" s="116"/>
      <c r="B7095" s="116"/>
      <c r="C7095" s="116"/>
      <c r="D7095" s="116"/>
    </row>
    <row r="7096" spans="1:4">
      <c r="A7096" s="116"/>
      <c r="B7096" s="116"/>
      <c r="C7096" s="116"/>
      <c r="D7096" s="116"/>
    </row>
    <row r="7097" spans="1:4">
      <c r="A7097" s="116"/>
      <c r="B7097" s="116"/>
      <c r="C7097" s="116"/>
      <c r="D7097" s="116"/>
    </row>
    <row r="7098" spans="1:4">
      <c r="A7098" s="116"/>
      <c r="B7098" s="116"/>
      <c r="C7098" s="116"/>
      <c r="D7098" s="116"/>
    </row>
    <row r="7099" spans="1:4">
      <c r="A7099" s="116"/>
      <c r="B7099" s="116"/>
      <c r="C7099" s="116"/>
      <c r="D7099" s="116"/>
    </row>
    <row r="7100" spans="1:4">
      <c r="A7100" s="116"/>
      <c r="B7100" s="116"/>
      <c r="C7100" s="116"/>
      <c r="D7100" s="116"/>
    </row>
    <row r="7101" spans="1:4">
      <c r="A7101" s="116"/>
      <c r="B7101" s="116"/>
      <c r="C7101" s="116"/>
      <c r="D7101" s="116"/>
    </row>
    <row r="7102" spans="1:4">
      <c r="A7102" s="116"/>
      <c r="B7102" s="116"/>
      <c r="C7102" s="116"/>
      <c r="D7102" s="116"/>
    </row>
    <row r="7103" spans="1:4">
      <c r="A7103" s="116"/>
      <c r="B7103" s="116"/>
      <c r="C7103" s="116"/>
      <c r="D7103" s="116"/>
    </row>
    <row r="7104" spans="1:4">
      <c r="A7104" s="116"/>
      <c r="B7104" s="116"/>
      <c r="C7104" s="116"/>
      <c r="D7104" s="116"/>
    </row>
    <row r="7105" spans="1:4">
      <c r="A7105" s="116"/>
      <c r="B7105" s="116"/>
      <c r="C7105" s="116"/>
      <c r="D7105" s="116"/>
    </row>
    <row r="7106" spans="1:4">
      <c r="A7106" s="116"/>
      <c r="B7106" s="116"/>
      <c r="C7106" s="116"/>
      <c r="D7106" s="116"/>
    </row>
    <row r="7107" spans="1:4">
      <c r="A7107" s="116"/>
      <c r="B7107" s="116"/>
      <c r="C7107" s="116"/>
      <c r="D7107" s="116"/>
    </row>
    <row r="7108" spans="1:4">
      <c r="A7108" s="116"/>
      <c r="B7108" s="116"/>
      <c r="C7108" s="116"/>
      <c r="D7108" s="116"/>
    </row>
    <row r="7109" spans="1:4">
      <c r="A7109" s="116"/>
      <c r="B7109" s="116"/>
      <c r="C7109" s="116"/>
      <c r="D7109" s="116"/>
    </row>
    <row r="7110" spans="1:4">
      <c r="A7110" s="116"/>
      <c r="B7110" s="116"/>
      <c r="C7110" s="116"/>
      <c r="D7110" s="116"/>
    </row>
    <row r="7111" spans="1:4">
      <c r="A7111" s="116"/>
      <c r="B7111" s="116"/>
      <c r="C7111" s="116"/>
      <c r="D7111" s="116"/>
    </row>
    <row r="7112" spans="1:4">
      <c r="A7112" s="116"/>
      <c r="B7112" s="116"/>
      <c r="C7112" s="116"/>
      <c r="D7112" s="116"/>
    </row>
    <row r="7113" spans="1:4">
      <c r="A7113" s="116"/>
      <c r="B7113" s="116"/>
      <c r="C7113" s="116"/>
      <c r="D7113" s="116"/>
    </row>
    <row r="7114" spans="1:4">
      <c r="A7114" s="116"/>
      <c r="B7114" s="116"/>
      <c r="C7114" s="116"/>
      <c r="D7114" s="116"/>
    </row>
    <row r="7115" spans="1:4">
      <c r="A7115" s="116"/>
      <c r="B7115" s="116"/>
      <c r="C7115" s="116"/>
      <c r="D7115" s="116"/>
    </row>
    <row r="7116" spans="1:4">
      <c r="A7116" s="116"/>
      <c r="B7116" s="116"/>
      <c r="C7116" s="116"/>
      <c r="D7116" s="116"/>
    </row>
    <row r="7117" spans="1:4">
      <c r="A7117" s="116"/>
      <c r="B7117" s="116"/>
      <c r="C7117" s="116"/>
      <c r="D7117" s="116"/>
    </row>
    <row r="7118" spans="1:4">
      <c r="A7118" s="116"/>
      <c r="B7118" s="116"/>
      <c r="C7118" s="116"/>
      <c r="D7118" s="116"/>
    </row>
    <row r="7119" spans="1:4">
      <c r="A7119" s="116"/>
      <c r="B7119" s="116"/>
      <c r="C7119" s="116"/>
      <c r="D7119" s="116"/>
    </row>
    <row r="7120" spans="1:4">
      <c r="A7120" s="116"/>
      <c r="B7120" s="116"/>
      <c r="C7120" s="116"/>
      <c r="D7120" s="116"/>
    </row>
    <row r="7121" spans="1:4">
      <c r="A7121" s="116"/>
      <c r="B7121" s="116"/>
      <c r="C7121" s="116"/>
      <c r="D7121" s="116"/>
    </row>
    <row r="7122" spans="1:4">
      <c r="A7122" s="116"/>
      <c r="B7122" s="116"/>
      <c r="C7122" s="116"/>
      <c r="D7122" s="116"/>
    </row>
    <row r="7123" spans="1:4">
      <c r="A7123" s="116"/>
      <c r="B7123" s="116"/>
      <c r="C7123" s="116"/>
      <c r="D7123" s="116"/>
    </row>
    <row r="7124" spans="1:4">
      <c r="A7124" s="116"/>
      <c r="B7124" s="116"/>
      <c r="C7124" s="116"/>
      <c r="D7124" s="116"/>
    </row>
    <row r="7125" spans="1:4">
      <c r="A7125" s="116"/>
      <c r="B7125" s="116"/>
      <c r="C7125" s="116"/>
      <c r="D7125" s="116"/>
    </row>
    <row r="7126" spans="1:4">
      <c r="A7126" s="116"/>
      <c r="B7126" s="116"/>
      <c r="C7126" s="116"/>
      <c r="D7126" s="116"/>
    </row>
    <row r="7127" spans="1:4">
      <c r="A7127" s="116"/>
      <c r="B7127" s="116"/>
      <c r="C7127" s="116"/>
      <c r="D7127" s="116"/>
    </row>
    <row r="7128" spans="1:4">
      <c r="A7128" s="116"/>
      <c r="B7128" s="116"/>
      <c r="C7128" s="116"/>
      <c r="D7128" s="116"/>
    </row>
    <row r="7129" spans="1:4">
      <c r="A7129" s="116"/>
      <c r="B7129" s="116"/>
      <c r="C7129" s="116"/>
      <c r="D7129" s="116"/>
    </row>
    <row r="7130" spans="1:4">
      <c r="A7130" s="116"/>
      <c r="B7130" s="116"/>
      <c r="C7130" s="116"/>
      <c r="D7130" s="116"/>
    </row>
    <row r="7131" spans="1:4">
      <c r="A7131" s="116"/>
      <c r="B7131" s="116"/>
      <c r="C7131" s="116"/>
      <c r="D7131" s="116"/>
    </row>
    <row r="7132" spans="1:4">
      <c r="A7132" s="116"/>
      <c r="B7132" s="116"/>
      <c r="C7132" s="116"/>
      <c r="D7132" s="116"/>
    </row>
    <row r="7133" spans="1:4">
      <c r="A7133" s="116"/>
      <c r="B7133" s="116"/>
      <c r="C7133" s="116"/>
      <c r="D7133" s="116"/>
    </row>
    <row r="7134" spans="1:4">
      <c r="A7134" s="116"/>
      <c r="B7134" s="116"/>
      <c r="C7134" s="116"/>
      <c r="D7134" s="116"/>
    </row>
    <row r="7135" spans="1:4">
      <c r="A7135" s="116"/>
      <c r="B7135" s="116"/>
      <c r="C7135" s="116"/>
      <c r="D7135" s="116"/>
    </row>
    <row r="7136" spans="1:4">
      <c r="A7136" s="116"/>
      <c r="B7136" s="116"/>
      <c r="C7136" s="116"/>
      <c r="D7136" s="116"/>
    </row>
    <row r="7137" spans="1:4">
      <c r="A7137" s="116"/>
      <c r="B7137" s="116"/>
      <c r="C7137" s="116"/>
      <c r="D7137" s="116"/>
    </row>
    <row r="7138" spans="1:4">
      <c r="A7138" s="116"/>
      <c r="B7138" s="116"/>
      <c r="C7138" s="116"/>
      <c r="D7138" s="116"/>
    </row>
    <row r="7139" spans="1:4">
      <c r="A7139" s="116"/>
      <c r="B7139" s="116"/>
      <c r="C7139" s="116"/>
      <c r="D7139" s="116"/>
    </row>
    <row r="7140" spans="1:4">
      <c r="A7140" s="116"/>
      <c r="B7140" s="116"/>
      <c r="C7140" s="116"/>
      <c r="D7140" s="116"/>
    </row>
    <row r="7141" spans="1:4">
      <c r="A7141" s="116"/>
      <c r="B7141" s="116"/>
      <c r="C7141" s="116"/>
      <c r="D7141" s="116"/>
    </row>
    <row r="7142" spans="1:4">
      <c r="A7142" s="116"/>
      <c r="B7142" s="116"/>
      <c r="C7142" s="116"/>
      <c r="D7142" s="116"/>
    </row>
    <row r="7143" spans="1:4">
      <c r="A7143" s="116"/>
      <c r="B7143" s="116"/>
      <c r="C7143" s="116"/>
      <c r="D7143" s="116"/>
    </row>
    <row r="7144" spans="1:4">
      <c r="A7144" s="116"/>
      <c r="B7144" s="116"/>
      <c r="C7144" s="116"/>
      <c r="D7144" s="116"/>
    </row>
    <row r="7145" spans="1:4">
      <c r="A7145" s="116"/>
      <c r="B7145" s="116"/>
      <c r="C7145" s="116"/>
      <c r="D7145" s="116"/>
    </row>
    <row r="7146" spans="1:4">
      <c r="A7146" s="116"/>
      <c r="B7146" s="116"/>
      <c r="C7146" s="116"/>
      <c r="D7146" s="116"/>
    </row>
    <row r="7147" spans="1:4">
      <c r="A7147" s="116"/>
      <c r="B7147" s="116"/>
      <c r="C7147" s="116"/>
      <c r="D7147" s="116"/>
    </row>
    <row r="7148" spans="1:4">
      <c r="A7148" s="116"/>
      <c r="B7148" s="116"/>
      <c r="C7148" s="116"/>
      <c r="D7148" s="116"/>
    </row>
    <row r="7149" spans="1:4">
      <c r="A7149" s="116"/>
      <c r="B7149" s="116"/>
      <c r="C7149" s="116"/>
      <c r="D7149" s="116"/>
    </row>
    <row r="7150" spans="1:4">
      <c r="A7150" s="116"/>
      <c r="B7150" s="116"/>
      <c r="C7150" s="116"/>
      <c r="D7150" s="116"/>
    </row>
    <row r="7151" spans="1:4">
      <c r="A7151" s="116"/>
      <c r="B7151" s="116"/>
      <c r="C7151" s="116"/>
      <c r="D7151" s="116"/>
    </row>
    <row r="7152" spans="1:4">
      <c r="A7152" s="116"/>
      <c r="B7152" s="116"/>
      <c r="C7152" s="116"/>
      <c r="D7152" s="116"/>
    </row>
    <row r="7153" spans="1:4">
      <c r="A7153" s="116"/>
      <c r="B7153" s="116"/>
      <c r="C7153" s="116"/>
      <c r="D7153" s="116"/>
    </row>
    <row r="7154" spans="1:4">
      <c r="A7154" s="116"/>
      <c r="B7154" s="116"/>
      <c r="C7154" s="116"/>
      <c r="D7154" s="116"/>
    </row>
    <row r="7155" spans="1:4">
      <c r="A7155" s="116"/>
      <c r="B7155" s="116"/>
      <c r="C7155" s="116"/>
      <c r="D7155" s="116"/>
    </row>
    <row r="7156" spans="1:4">
      <c r="A7156" s="116"/>
      <c r="B7156" s="116"/>
      <c r="C7156" s="116"/>
      <c r="D7156" s="116"/>
    </row>
    <row r="7157" spans="1:4">
      <c r="A7157" s="116"/>
      <c r="B7157" s="116"/>
      <c r="C7157" s="116"/>
      <c r="D7157" s="116"/>
    </row>
    <row r="7158" spans="1:4">
      <c r="A7158" s="116"/>
      <c r="B7158" s="116"/>
      <c r="C7158" s="116"/>
      <c r="D7158" s="116"/>
    </row>
    <row r="7159" spans="1:4">
      <c r="A7159" s="116"/>
      <c r="B7159" s="116"/>
      <c r="C7159" s="116"/>
      <c r="D7159" s="116"/>
    </row>
    <row r="7160" spans="1:4">
      <c r="A7160" s="116"/>
      <c r="B7160" s="116"/>
      <c r="C7160" s="116"/>
      <c r="D7160" s="116"/>
    </row>
    <row r="7161" spans="1:4">
      <c r="A7161" s="116"/>
      <c r="B7161" s="116"/>
      <c r="C7161" s="116"/>
      <c r="D7161" s="116"/>
    </row>
    <row r="7162" spans="1:4">
      <c r="A7162" s="116"/>
      <c r="B7162" s="116"/>
      <c r="C7162" s="116"/>
      <c r="D7162" s="116"/>
    </row>
    <row r="7163" spans="1:4">
      <c r="A7163" s="116"/>
      <c r="B7163" s="116"/>
      <c r="C7163" s="116"/>
      <c r="D7163" s="116"/>
    </row>
    <row r="7164" spans="1:4">
      <c r="A7164" s="116"/>
      <c r="B7164" s="116"/>
      <c r="C7164" s="116"/>
      <c r="D7164" s="116"/>
    </row>
    <row r="7165" spans="1:4">
      <c r="A7165" s="116"/>
      <c r="B7165" s="116"/>
      <c r="C7165" s="116"/>
      <c r="D7165" s="116"/>
    </row>
    <row r="7166" spans="1:4">
      <c r="A7166" s="116"/>
      <c r="B7166" s="116"/>
      <c r="C7166" s="116"/>
      <c r="D7166" s="116"/>
    </row>
    <row r="7167" spans="1:4">
      <c r="A7167" s="116"/>
      <c r="B7167" s="116"/>
      <c r="C7167" s="116"/>
      <c r="D7167" s="116"/>
    </row>
    <row r="7168" spans="1:4">
      <c r="A7168" s="116"/>
      <c r="B7168" s="116"/>
      <c r="C7168" s="116"/>
      <c r="D7168" s="116"/>
    </row>
    <row r="7169" spans="1:4">
      <c r="A7169" s="116"/>
      <c r="B7169" s="116"/>
      <c r="C7169" s="116"/>
      <c r="D7169" s="116"/>
    </row>
    <row r="7170" spans="1:4">
      <c r="A7170" s="116"/>
      <c r="B7170" s="116"/>
      <c r="C7170" s="116"/>
      <c r="D7170" s="116"/>
    </row>
    <row r="7171" spans="1:4">
      <c r="A7171" s="116"/>
      <c r="B7171" s="116"/>
      <c r="C7171" s="116"/>
      <c r="D7171" s="116"/>
    </row>
    <row r="7172" spans="1:4">
      <c r="A7172" s="116"/>
      <c r="B7172" s="116"/>
      <c r="C7172" s="116"/>
      <c r="D7172" s="116"/>
    </row>
    <row r="7173" spans="1:4">
      <c r="A7173" s="116"/>
      <c r="B7173" s="116"/>
      <c r="C7173" s="116"/>
      <c r="D7173" s="116"/>
    </row>
    <row r="7174" spans="1:4">
      <c r="A7174" s="116"/>
      <c r="B7174" s="116"/>
      <c r="C7174" s="116"/>
      <c r="D7174" s="116"/>
    </row>
    <row r="7175" spans="1:4">
      <c r="A7175" s="116"/>
      <c r="B7175" s="116"/>
      <c r="C7175" s="116"/>
      <c r="D7175" s="116"/>
    </row>
    <row r="7176" spans="1:4">
      <c r="A7176" s="116"/>
      <c r="B7176" s="116"/>
      <c r="C7176" s="116"/>
      <c r="D7176" s="116"/>
    </row>
    <row r="7177" spans="1:4">
      <c r="A7177" s="116"/>
      <c r="B7177" s="116"/>
      <c r="C7177" s="116"/>
      <c r="D7177" s="116"/>
    </row>
    <row r="7178" spans="1:4">
      <c r="A7178" s="116"/>
      <c r="B7178" s="116"/>
      <c r="C7178" s="116"/>
      <c r="D7178" s="116"/>
    </row>
    <row r="7179" spans="1:4">
      <c r="A7179" s="116"/>
      <c r="B7179" s="116"/>
      <c r="C7179" s="116"/>
      <c r="D7179" s="116"/>
    </row>
    <row r="7180" spans="1:4">
      <c r="A7180" s="116"/>
      <c r="B7180" s="116"/>
      <c r="C7180" s="116"/>
      <c r="D7180" s="116"/>
    </row>
    <row r="7181" spans="1:4">
      <c r="A7181" s="116"/>
      <c r="B7181" s="116"/>
      <c r="C7181" s="116"/>
      <c r="D7181" s="116"/>
    </row>
    <row r="7182" spans="1:4">
      <c r="A7182" s="116"/>
      <c r="B7182" s="116"/>
      <c r="C7182" s="116"/>
      <c r="D7182" s="116"/>
    </row>
    <row r="7183" spans="1:4">
      <c r="A7183" s="116"/>
      <c r="B7183" s="116"/>
      <c r="C7183" s="116"/>
      <c r="D7183" s="116"/>
    </row>
    <row r="7184" spans="1:4">
      <c r="A7184" s="116"/>
      <c r="B7184" s="116"/>
      <c r="C7184" s="116"/>
      <c r="D7184" s="116"/>
    </row>
    <row r="7185" spans="1:4">
      <c r="A7185" s="116"/>
      <c r="B7185" s="116"/>
      <c r="C7185" s="116"/>
      <c r="D7185" s="116"/>
    </row>
    <row r="7186" spans="1:4">
      <c r="A7186" s="116"/>
      <c r="B7186" s="116"/>
      <c r="C7186" s="116"/>
      <c r="D7186" s="116"/>
    </row>
    <row r="7187" spans="1:4">
      <c r="A7187" s="116"/>
      <c r="B7187" s="116"/>
      <c r="C7187" s="116"/>
      <c r="D7187" s="116"/>
    </row>
    <row r="7188" spans="1:4">
      <c r="A7188" s="116"/>
      <c r="B7188" s="116"/>
      <c r="C7188" s="116"/>
      <c r="D7188" s="116"/>
    </row>
    <row r="7189" spans="1:4">
      <c r="A7189" s="116"/>
      <c r="B7189" s="116"/>
      <c r="C7189" s="116"/>
      <c r="D7189" s="116"/>
    </row>
    <row r="7190" spans="1:4">
      <c r="A7190" s="116"/>
      <c r="B7190" s="116"/>
      <c r="C7190" s="116"/>
      <c r="D7190" s="116"/>
    </row>
    <row r="7191" spans="1:4">
      <c r="A7191" s="116"/>
      <c r="B7191" s="116"/>
      <c r="C7191" s="116"/>
      <c r="D7191" s="116"/>
    </row>
    <row r="7192" spans="1:4">
      <c r="A7192" s="116"/>
      <c r="B7192" s="116"/>
      <c r="C7192" s="116"/>
      <c r="D7192" s="116"/>
    </row>
    <row r="7193" spans="1:4">
      <c r="A7193" s="116"/>
      <c r="B7193" s="116"/>
      <c r="C7193" s="116"/>
      <c r="D7193" s="116"/>
    </row>
    <row r="7194" spans="1:4">
      <c r="A7194" s="116"/>
      <c r="B7194" s="116"/>
      <c r="C7194" s="116"/>
      <c r="D7194" s="116"/>
    </row>
    <row r="7195" spans="1:4">
      <c r="A7195" s="116"/>
      <c r="B7195" s="116"/>
      <c r="C7195" s="116"/>
      <c r="D7195" s="116"/>
    </row>
    <row r="7196" spans="1:4">
      <c r="A7196" s="116"/>
      <c r="B7196" s="116"/>
      <c r="C7196" s="116"/>
      <c r="D7196" s="116"/>
    </row>
    <row r="7197" spans="1:4">
      <c r="A7197" s="116"/>
      <c r="B7197" s="116"/>
      <c r="C7197" s="116"/>
      <c r="D7197" s="116"/>
    </row>
    <row r="7198" spans="1:4">
      <c r="A7198" s="116"/>
      <c r="B7198" s="116"/>
      <c r="C7198" s="116"/>
      <c r="D7198" s="116"/>
    </row>
    <row r="7199" spans="1:4">
      <c r="A7199" s="116"/>
      <c r="B7199" s="116"/>
      <c r="C7199" s="116"/>
      <c r="D7199" s="116"/>
    </row>
    <row r="7200" spans="1:4">
      <c r="A7200" s="116"/>
      <c r="B7200" s="116"/>
      <c r="C7200" s="116"/>
      <c r="D7200" s="116"/>
    </row>
    <row r="7201" spans="1:4">
      <c r="A7201" s="116"/>
      <c r="B7201" s="116"/>
      <c r="C7201" s="116"/>
      <c r="D7201" s="116"/>
    </row>
    <row r="7202" spans="1:4">
      <c r="A7202" s="116"/>
      <c r="B7202" s="116"/>
      <c r="C7202" s="116"/>
      <c r="D7202" s="116"/>
    </row>
    <row r="7203" spans="1:4">
      <c r="A7203" s="116"/>
      <c r="B7203" s="116"/>
      <c r="C7203" s="116"/>
      <c r="D7203" s="116"/>
    </row>
    <row r="7204" spans="1:4">
      <c r="A7204" s="116"/>
      <c r="B7204" s="116"/>
      <c r="C7204" s="116"/>
      <c r="D7204" s="116"/>
    </row>
    <row r="7205" spans="1:4">
      <c r="A7205" s="116"/>
      <c r="B7205" s="116"/>
      <c r="C7205" s="116"/>
      <c r="D7205" s="116"/>
    </row>
    <row r="7206" spans="1:4">
      <c r="A7206" s="116"/>
      <c r="B7206" s="116"/>
      <c r="C7206" s="116"/>
      <c r="D7206" s="116"/>
    </row>
    <row r="7207" spans="1:4">
      <c r="A7207" s="116"/>
      <c r="B7207" s="116"/>
      <c r="C7207" s="116"/>
      <c r="D7207" s="116"/>
    </row>
    <row r="7208" spans="1:4">
      <c r="A7208" s="116"/>
      <c r="B7208" s="116"/>
      <c r="C7208" s="116"/>
      <c r="D7208" s="116"/>
    </row>
    <row r="7209" spans="1:4">
      <c r="A7209" s="116"/>
      <c r="B7209" s="116"/>
      <c r="C7209" s="116"/>
      <c r="D7209" s="116"/>
    </row>
    <row r="7210" spans="1:4">
      <c r="A7210" s="116"/>
      <c r="B7210" s="116"/>
      <c r="C7210" s="116"/>
      <c r="D7210" s="116"/>
    </row>
    <row r="7211" spans="1:4">
      <c r="A7211" s="116"/>
      <c r="B7211" s="116"/>
      <c r="C7211" s="116"/>
      <c r="D7211" s="116"/>
    </row>
    <row r="7212" spans="1:4">
      <c r="A7212" s="116"/>
      <c r="B7212" s="116"/>
      <c r="C7212" s="116"/>
      <c r="D7212" s="116"/>
    </row>
    <row r="7213" spans="1:4">
      <c r="A7213" s="116"/>
      <c r="B7213" s="116"/>
      <c r="C7213" s="116"/>
      <c r="D7213" s="116"/>
    </row>
    <row r="7214" spans="1:4">
      <c r="A7214" s="116"/>
      <c r="B7214" s="116"/>
      <c r="C7214" s="116"/>
      <c r="D7214" s="116"/>
    </row>
    <row r="7215" spans="1:4">
      <c r="A7215" s="116"/>
      <c r="B7215" s="116"/>
      <c r="C7215" s="116"/>
      <c r="D7215" s="116"/>
    </row>
    <row r="7216" spans="1:4">
      <c r="A7216" s="116"/>
      <c r="B7216" s="116"/>
      <c r="C7216" s="116"/>
      <c r="D7216" s="116"/>
    </row>
    <row r="7217" spans="1:4">
      <c r="A7217" s="116"/>
      <c r="B7217" s="116"/>
      <c r="C7217" s="116"/>
      <c r="D7217" s="116"/>
    </row>
    <row r="7218" spans="1:4">
      <c r="A7218" s="116"/>
      <c r="B7218" s="116"/>
      <c r="C7218" s="116"/>
      <c r="D7218" s="116"/>
    </row>
    <row r="7219" spans="1:4">
      <c r="A7219" s="116"/>
      <c r="B7219" s="116"/>
      <c r="C7219" s="116"/>
      <c r="D7219" s="116"/>
    </row>
    <row r="7220" spans="1:4">
      <c r="A7220" s="116"/>
      <c r="B7220" s="116"/>
      <c r="C7220" s="116"/>
      <c r="D7220" s="116"/>
    </row>
    <row r="7221" spans="1:4">
      <c r="A7221" s="116"/>
      <c r="B7221" s="116"/>
      <c r="C7221" s="116"/>
      <c r="D7221" s="116"/>
    </row>
    <row r="7222" spans="1:4">
      <c r="A7222" s="116"/>
      <c r="B7222" s="116"/>
      <c r="C7222" s="116"/>
      <c r="D7222" s="116"/>
    </row>
    <row r="7223" spans="1:4">
      <c r="A7223" s="116"/>
      <c r="B7223" s="116"/>
      <c r="C7223" s="116"/>
      <c r="D7223" s="116"/>
    </row>
    <row r="7224" spans="1:4">
      <c r="A7224" s="116"/>
      <c r="B7224" s="116"/>
      <c r="C7224" s="116"/>
      <c r="D7224" s="116"/>
    </row>
    <row r="7225" spans="1:4">
      <c r="A7225" s="116"/>
      <c r="B7225" s="116"/>
      <c r="C7225" s="116"/>
      <c r="D7225" s="116"/>
    </row>
    <row r="7226" spans="1:4">
      <c r="A7226" s="116"/>
      <c r="B7226" s="116"/>
      <c r="C7226" s="116"/>
      <c r="D7226" s="116"/>
    </row>
    <row r="7227" spans="1:4">
      <c r="A7227" s="116"/>
      <c r="B7227" s="116"/>
      <c r="C7227" s="116"/>
      <c r="D7227" s="116"/>
    </row>
    <row r="7228" spans="1:4">
      <c r="A7228" s="116"/>
      <c r="B7228" s="116"/>
      <c r="C7228" s="116"/>
      <c r="D7228" s="116"/>
    </row>
    <row r="7229" spans="1:4">
      <c r="A7229" s="116"/>
      <c r="B7229" s="116"/>
      <c r="C7229" s="116"/>
      <c r="D7229" s="116"/>
    </row>
    <row r="7230" spans="1:4">
      <c r="A7230" s="116"/>
      <c r="B7230" s="116"/>
      <c r="C7230" s="116"/>
      <c r="D7230" s="116"/>
    </row>
    <row r="7231" spans="1:4">
      <c r="A7231" s="116"/>
      <c r="B7231" s="116"/>
      <c r="C7231" s="116"/>
      <c r="D7231" s="116"/>
    </row>
    <row r="7232" spans="1:4">
      <c r="A7232" s="116"/>
      <c r="B7232" s="116"/>
      <c r="C7232" s="116"/>
      <c r="D7232" s="116"/>
    </row>
    <row r="7233" spans="1:4">
      <c r="A7233" s="116"/>
      <c r="B7233" s="116"/>
      <c r="C7233" s="116"/>
      <c r="D7233" s="116"/>
    </row>
    <row r="7234" spans="1:4">
      <c r="A7234" s="116"/>
      <c r="B7234" s="116"/>
      <c r="C7234" s="116"/>
      <c r="D7234" s="116"/>
    </row>
    <row r="7235" spans="1:4">
      <c r="A7235" s="116"/>
      <c r="B7235" s="116"/>
      <c r="C7235" s="116"/>
      <c r="D7235" s="116"/>
    </row>
    <row r="7236" spans="1:4">
      <c r="A7236" s="116"/>
      <c r="B7236" s="116"/>
      <c r="C7236" s="116"/>
      <c r="D7236" s="116"/>
    </row>
    <row r="7237" spans="1:4">
      <c r="A7237" s="116"/>
      <c r="B7237" s="116"/>
      <c r="C7237" s="116"/>
      <c r="D7237" s="116"/>
    </row>
    <row r="7238" spans="1:4">
      <c r="A7238" s="116"/>
      <c r="B7238" s="116"/>
      <c r="C7238" s="116"/>
      <c r="D7238" s="116"/>
    </row>
    <row r="7239" spans="1:4">
      <c r="A7239" s="116"/>
      <c r="B7239" s="116"/>
      <c r="C7239" s="116"/>
      <c r="D7239" s="116"/>
    </row>
    <row r="7240" spans="1:4">
      <c r="A7240" s="116"/>
      <c r="B7240" s="116"/>
      <c r="C7240" s="116"/>
      <c r="D7240" s="116"/>
    </row>
    <row r="7241" spans="1:4">
      <c r="A7241" s="116"/>
      <c r="B7241" s="116"/>
      <c r="C7241" s="116"/>
      <c r="D7241" s="116"/>
    </row>
    <row r="7242" spans="1:4">
      <c r="A7242" s="116"/>
      <c r="B7242" s="116"/>
      <c r="C7242" s="116"/>
      <c r="D7242" s="116"/>
    </row>
    <row r="7243" spans="1:4">
      <c r="A7243" s="116"/>
      <c r="B7243" s="116"/>
      <c r="C7243" s="116"/>
      <c r="D7243" s="116"/>
    </row>
    <row r="7244" spans="1:4">
      <c r="A7244" s="116"/>
      <c r="B7244" s="116"/>
      <c r="C7244" s="116"/>
      <c r="D7244" s="116"/>
    </row>
    <row r="7245" spans="1:4">
      <c r="A7245" s="116"/>
      <c r="B7245" s="116"/>
      <c r="C7245" s="116"/>
      <c r="D7245" s="116"/>
    </row>
    <row r="7246" spans="1:4">
      <c r="A7246" s="116"/>
      <c r="B7246" s="116"/>
      <c r="C7246" s="116"/>
      <c r="D7246" s="116"/>
    </row>
    <row r="7247" spans="1:4">
      <c r="A7247" s="116"/>
      <c r="B7247" s="116"/>
      <c r="C7247" s="116"/>
      <c r="D7247" s="116"/>
    </row>
    <row r="7248" spans="1:4">
      <c r="A7248" s="116"/>
      <c r="B7248" s="116"/>
      <c r="C7248" s="116"/>
      <c r="D7248" s="116"/>
    </row>
    <row r="7249" spans="1:4">
      <c r="A7249" s="116"/>
      <c r="B7249" s="116"/>
      <c r="C7249" s="116"/>
      <c r="D7249" s="116"/>
    </row>
    <row r="7250" spans="1:4">
      <c r="A7250" s="116"/>
      <c r="B7250" s="116"/>
      <c r="C7250" s="116"/>
      <c r="D7250" s="116"/>
    </row>
    <row r="7251" spans="1:4">
      <c r="A7251" s="116"/>
      <c r="B7251" s="116"/>
      <c r="C7251" s="116"/>
      <c r="D7251" s="116"/>
    </row>
    <row r="7252" spans="1:4">
      <c r="A7252" s="116"/>
      <c r="B7252" s="116"/>
      <c r="C7252" s="116"/>
      <c r="D7252" s="116"/>
    </row>
    <row r="7253" spans="1:4">
      <c r="A7253" s="116"/>
      <c r="B7253" s="116"/>
      <c r="C7253" s="116"/>
      <c r="D7253" s="116"/>
    </row>
    <row r="7254" spans="1:4">
      <c r="A7254" s="116"/>
      <c r="B7254" s="116"/>
      <c r="C7254" s="116"/>
      <c r="D7254" s="116"/>
    </row>
    <row r="7255" spans="1:4">
      <c r="A7255" s="116"/>
      <c r="B7255" s="116"/>
      <c r="C7255" s="116"/>
      <c r="D7255" s="116"/>
    </row>
    <row r="7256" spans="1:4">
      <c r="A7256" s="116"/>
      <c r="B7256" s="116"/>
      <c r="C7256" s="116"/>
      <c r="D7256" s="116"/>
    </row>
    <row r="7257" spans="1:4">
      <c r="A7257" s="116"/>
      <c r="B7257" s="116"/>
      <c r="C7257" s="116"/>
      <c r="D7257" s="116"/>
    </row>
    <row r="7258" spans="1:4">
      <c r="A7258" s="116"/>
      <c r="B7258" s="116"/>
      <c r="C7258" s="116"/>
      <c r="D7258" s="116"/>
    </row>
    <row r="7259" spans="1:4">
      <c r="A7259" s="116"/>
      <c r="B7259" s="116"/>
      <c r="C7259" s="116"/>
      <c r="D7259" s="116"/>
    </row>
    <row r="7260" spans="1:4">
      <c r="A7260" s="116"/>
      <c r="B7260" s="116"/>
      <c r="C7260" s="116"/>
      <c r="D7260" s="116"/>
    </row>
    <row r="7261" spans="1:4">
      <c r="A7261" s="116"/>
      <c r="B7261" s="116"/>
      <c r="C7261" s="116"/>
      <c r="D7261" s="116"/>
    </row>
    <row r="7262" spans="1:4">
      <c r="A7262" s="116"/>
      <c r="B7262" s="116"/>
      <c r="C7262" s="116"/>
      <c r="D7262" s="116"/>
    </row>
    <row r="7263" spans="1:4">
      <c r="A7263" s="116"/>
      <c r="B7263" s="116"/>
      <c r="C7263" s="116"/>
      <c r="D7263" s="116"/>
    </row>
    <row r="7264" spans="1:4">
      <c r="A7264" s="116"/>
      <c r="B7264" s="116"/>
      <c r="C7264" s="116"/>
      <c r="D7264" s="116"/>
    </row>
    <row r="7265" spans="1:4">
      <c r="A7265" s="116"/>
      <c r="B7265" s="116"/>
      <c r="C7265" s="116"/>
      <c r="D7265" s="116"/>
    </row>
    <row r="7266" spans="1:4">
      <c r="A7266" s="116"/>
      <c r="B7266" s="116"/>
      <c r="C7266" s="116"/>
      <c r="D7266" s="116"/>
    </row>
    <row r="7267" spans="1:4">
      <c r="A7267" s="116"/>
      <c r="B7267" s="116"/>
      <c r="C7267" s="116"/>
      <c r="D7267" s="116"/>
    </row>
    <row r="7268" spans="1:4">
      <c r="A7268" s="116"/>
      <c r="B7268" s="116"/>
      <c r="C7268" s="116"/>
      <c r="D7268" s="116"/>
    </row>
    <row r="7269" spans="1:4">
      <c r="A7269" s="116"/>
      <c r="B7269" s="116"/>
      <c r="C7269" s="116"/>
      <c r="D7269" s="116"/>
    </row>
    <row r="7270" spans="1:4">
      <c r="A7270" s="116"/>
      <c r="B7270" s="116"/>
      <c r="C7270" s="116"/>
      <c r="D7270" s="116"/>
    </row>
    <row r="7271" spans="1:4">
      <c r="A7271" s="116"/>
      <c r="B7271" s="116"/>
      <c r="C7271" s="116"/>
      <c r="D7271" s="116"/>
    </row>
    <row r="7272" spans="1:4">
      <c r="A7272" s="116"/>
      <c r="B7272" s="116"/>
      <c r="C7272" s="116"/>
      <c r="D7272" s="116"/>
    </row>
    <row r="7273" spans="1:4">
      <c r="A7273" s="116"/>
      <c r="B7273" s="116"/>
      <c r="C7273" s="116"/>
      <c r="D7273" s="116"/>
    </row>
    <row r="7274" spans="1:4">
      <c r="A7274" s="116"/>
      <c r="B7274" s="116"/>
      <c r="C7274" s="116"/>
      <c r="D7274" s="116"/>
    </row>
    <row r="7275" spans="1:4">
      <c r="A7275" s="116"/>
      <c r="B7275" s="116"/>
      <c r="C7275" s="116"/>
      <c r="D7275" s="116"/>
    </row>
    <row r="7276" spans="1:4">
      <c r="A7276" s="116"/>
      <c r="B7276" s="116"/>
      <c r="C7276" s="116"/>
      <c r="D7276" s="116"/>
    </row>
    <row r="7277" spans="1:4">
      <c r="A7277" s="116"/>
      <c r="B7277" s="116"/>
      <c r="C7277" s="116"/>
      <c r="D7277" s="116"/>
    </row>
    <row r="7278" spans="1:4">
      <c r="A7278" s="116"/>
      <c r="B7278" s="116"/>
      <c r="C7278" s="116"/>
      <c r="D7278" s="116"/>
    </row>
    <row r="7279" spans="1:4">
      <c r="A7279" s="116"/>
      <c r="B7279" s="116"/>
      <c r="C7279" s="116"/>
      <c r="D7279" s="116"/>
    </row>
    <row r="7280" spans="1:4">
      <c r="A7280" s="116"/>
      <c r="B7280" s="116"/>
      <c r="C7280" s="116"/>
      <c r="D7280" s="116"/>
    </row>
    <row r="7281" spans="1:4">
      <c r="A7281" s="116"/>
      <c r="B7281" s="116"/>
      <c r="C7281" s="116"/>
      <c r="D7281" s="116"/>
    </row>
    <row r="7282" spans="1:4">
      <c r="A7282" s="116"/>
      <c r="B7282" s="116"/>
      <c r="C7282" s="116"/>
      <c r="D7282" s="116"/>
    </row>
    <row r="7283" spans="1:4">
      <c r="A7283" s="116"/>
      <c r="B7283" s="116"/>
      <c r="C7283" s="116"/>
      <c r="D7283" s="116"/>
    </row>
    <row r="7284" spans="1:4">
      <c r="A7284" s="116"/>
      <c r="B7284" s="116"/>
      <c r="C7284" s="116"/>
      <c r="D7284" s="116"/>
    </row>
    <row r="7285" spans="1:4">
      <c r="A7285" s="116"/>
      <c r="B7285" s="116"/>
      <c r="C7285" s="116"/>
      <c r="D7285" s="116"/>
    </row>
    <row r="7286" spans="1:4">
      <c r="A7286" s="116"/>
      <c r="B7286" s="116"/>
      <c r="C7286" s="116"/>
      <c r="D7286" s="116"/>
    </row>
    <row r="7287" spans="1:4">
      <c r="A7287" s="116"/>
      <c r="B7287" s="116"/>
      <c r="C7287" s="116"/>
      <c r="D7287" s="116"/>
    </row>
    <row r="7288" spans="1:4">
      <c r="A7288" s="116"/>
      <c r="B7288" s="116"/>
      <c r="C7288" s="116"/>
      <c r="D7288" s="116"/>
    </row>
    <row r="7289" spans="1:4">
      <c r="A7289" s="116"/>
      <c r="B7289" s="116"/>
      <c r="C7289" s="116"/>
      <c r="D7289" s="116"/>
    </row>
    <row r="7290" spans="1:4">
      <c r="A7290" s="116"/>
      <c r="B7290" s="116"/>
      <c r="C7290" s="116"/>
      <c r="D7290" s="116"/>
    </row>
    <row r="7291" spans="1:4">
      <c r="A7291" s="116"/>
      <c r="B7291" s="116"/>
      <c r="C7291" s="116"/>
      <c r="D7291" s="116"/>
    </row>
    <row r="7292" spans="1:4">
      <c r="A7292" s="116"/>
      <c r="B7292" s="116"/>
      <c r="C7292" s="116"/>
      <c r="D7292" s="116"/>
    </row>
    <row r="7293" spans="1:4">
      <c r="A7293" s="116"/>
      <c r="B7293" s="116"/>
      <c r="C7293" s="116"/>
      <c r="D7293" s="116"/>
    </row>
    <row r="7294" spans="1:4">
      <c r="A7294" s="116"/>
      <c r="B7294" s="116"/>
      <c r="C7294" s="116"/>
      <c r="D7294" s="116"/>
    </row>
    <row r="7295" spans="1:4">
      <c r="A7295" s="116"/>
      <c r="B7295" s="116"/>
      <c r="C7295" s="116"/>
      <c r="D7295" s="116"/>
    </row>
    <row r="7296" spans="1:4">
      <c r="A7296" s="116"/>
      <c r="B7296" s="116"/>
      <c r="C7296" s="116"/>
      <c r="D7296" s="116"/>
    </row>
    <row r="7297" spans="1:4">
      <c r="A7297" s="116"/>
      <c r="B7297" s="116"/>
      <c r="C7297" s="116"/>
      <c r="D7297" s="116"/>
    </row>
    <row r="7298" spans="1:4">
      <c r="A7298" s="116"/>
      <c r="B7298" s="116"/>
      <c r="C7298" s="116"/>
      <c r="D7298" s="116"/>
    </row>
    <row r="7299" spans="1:4">
      <c r="A7299" s="116"/>
      <c r="B7299" s="116"/>
      <c r="C7299" s="116"/>
      <c r="D7299" s="116"/>
    </row>
    <row r="7300" spans="1:4">
      <c r="A7300" s="116"/>
      <c r="B7300" s="116"/>
      <c r="C7300" s="116"/>
      <c r="D7300" s="116"/>
    </row>
    <row r="7301" spans="1:4">
      <c r="A7301" s="116"/>
      <c r="B7301" s="116"/>
      <c r="C7301" s="116"/>
      <c r="D7301" s="116"/>
    </row>
    <row r="7302" spans="1:4">
      <c r="A7302" s="116"/>
      <c r="B7302" s="116"/>
      <c r="C7302" s="116"/>
      <c r="D7302" s="116"/>
    </row>
    <row r="7303" spans="1:4">
      <c r="A7303" s="116"/>
      <c r="B7303" s="116"/>
      <c r="C7303" s="116"/>
      <c r="D7303" s="116"/>
    </row>
    <row r="7304" spans="1:4">
      <c r="A7304" s="116"/>
      <c r="B7304" s="116"/>
      <c r="C7304" s="116"/>
      <c r="D7304" s="116"/>
    </row>
    <row r="7305" spans="1:4">
      <c r="A7305" s="116"/>
      <c r="B7305" s="116"/>
      <c r="C7305" s="116"/>
      <c r="D7305" s="116"/>
    </row>
    <row r="7306" spans="1:4">
      <c r="A7306" s="116"/>
      <c r="B7306" s="116"/>
      <c r="C7306" s="116"/>
      <c r="D7306" s="116"/>
    </row>
    <row r="7307" spans="1:4">
      <c r="A7307" s="116"/>
      <c r="B7307" s="116"/>
      <c r="C7307" s="116"/>
      <c r="D7307" s="116"/>
    </row>
    <row r="7308" spans="1:4">
      <c r="A7308" s="116"/>
      <c r="B7308" s="116"/>
      <c r="C7308" s="116"/>
      <c r="D7308" s="116"/>
    </row>
    <row r="7309" spans="1:4">
      <c r="A7309" s="116"/>
      <c r="B7309" s="116"/>
      <c r="C7309" s="116"/>
      <c r="D7309" s="116"/>
    </row>
    <row r="7310" spans="1:4">
      <c r="A7310" s="116"/>
      <c r="B7310" s="116"/>
      <c r="C7310" s="116"/>
      <c r="D7310" s="116"/>
    </row>
    <row r="7311" spans="1:4">
      <c r="A7311" s="116"/>
      <c r="B7311" s="116"/>
      <c r="C7311" s="116"/>
      <c r="D7311" s="116"/>
    </row>
    <row r="7312" spans="1:4">
      <c r="A7312" s="116"/>
      <c r="B7312" s="116"/>
      <c r="C7312" s="116"/>
      <c r="D7312" s="116"/>
    </row>
    <row r="7313" spans="1:4">
      <c r="A7313" s="116"/>
      <c r="B7313" s="116"/>
      <c r="C7313" s="116"/>
      <c r="D7313" s="116"/>
    </row>
    <row r="7314" spans="1:4">
      <c r="A7314" s="116"/>
      <c r="B7314" s="116"/>
      <c r="C7314" s="116"/>
      <c r="D7314" s="116"/>
    </row>
    <row r="7315" spans="1:4">
      <c r="A7315" s="116"/>
      <c r="B7315" s="116"/>
      <c r="C7315" s="116"/>
      <c r="D7315" s="116"/>
    </row>
    <row r="7316" spans="1:4">
      <c r="A7316" s="116"/>
      <c r="B7316" s="116"/>
      <c r="C7316" s="116"/>
      <c r="D7316" s="116"/>
    </row>
    <row r="7317" spans="1:4">
      <c r="A7317" s="116"/>
      <c r="B7317" s="116"/>
      <c r="C7317" s="116"/>
      <c r="D7317" s="116"/>
    </row>
    <row r="7318" spans="1:4">
      <c r="A7318" s="116"/>
      <c r="B7318" s="116"/>
      <c r="C7318" s="116"/>
      <c r="D7318" s="116"/>
    </row>
    <row r="7319" spans="1:4">
      <c r="A7319" s="116"/>
      <c r="B7319" s="116"/>
      <c r="C7319" s="116"/>
      <c r="D7319" s="116"/>
    </row>
    <row r="7320" spans="1:4">
      <c r="A7320" s="116"/>
      <c r="B7320" s="116"/>
      <c r="C7320" s="116"/>
      <c r="D7320" s="116"/>
    </row>
    <row r="7321" spans="1:4">
      <c r="A7321" s="116"/>
      <c r="B7321" s="116"/>
      <c r="C7321" s="116"/>
      <c r="D7321" s="116"/>
    </row>
    <row r="7322" spans="1:4">
      <c r="A7322" s="116"/>
      <c r="B7322" s="116"/>
      <c r="C7322" s="116"/>
      <c r="D7322" s="116"/>
    </row>
    <row r="7323" spans="1:4">
      <c r="A7323" s="116"/>
      <c r="B7323" s="116"/>
      <c r="C7323" s="116"/>
      <c r="D7323" s="116"/>
    </row>
    <row r="7324" spans="1:4">
      <c r="A7324" s="116"/>
      <c r="B7324" s="116"/>
      <c r="C7324" s="116"/>
      <c r="D7324" s="116"/>
    </row>
    <row r="7325" spans="1:4">
      <c r="A7325" s="116"/>
      <c r="B7325" s="116"/>
      <c r="C7325" s="116"/>
      <c r="D7325" s="116"/>
    </row>
    <row r="7326" spans="1:4">
      <c r="A7326" s="116"/>
      <c r="B7326" s="116"/>
      <c r="C7326" s="116"/>
      <c r="D7326" s="116"/>
    </row>
    <row r="7327" spans="1:4">
      <c r="A7327" s="116"/>
      <c r="B7327" s="116"/>
      <c r="C7327" s="116"/>
      <c r="D7327" s="116"/>
    </row>
    <row r="7328" spans="1:4">
      <c r="A7328" s="116"/>
      <c r="B7328" s="116"/>
      <c r="C7328" s="116"/>
      <c r="D7328" s="116"/>
    </row>
    <row r="7329" spans="1:4">
      <c r="A7329" s="116"/>
      <c r="B7329" s="116"/>
      <c r="C7329" s="116"/>
      <c r="D7329" s="116"/>
    </row>
    <row r="7330" spans="1:4">
      <c r="A7330" s="116"/>
      <c r="B7330" s="116"/>
      <c r="C7330" s="116"/>
      <c r="D7330" s="116"/>
    </row>
    <row r="7331" spans="1:4">
      <c r="A7331" s="116"/>
      <c r="B7331" s="116"/>
      <c r="C7331" s="116"/>
      <c r="D7331" s="116"/>
    </row>
    <row r="7332" spans="1:4">
      <c r="A7332" s="116"/>
      <c r="B7332" s="116"/>
      <c r="C7332" s="116"/>
      <c r="D7332" s="116"/>
    </row>
    <row r="7333" spans="1:4">
      <c r="A7333" s="116"/>
      <c r="B7333" s="116"/>
      <c r="C7333" s="116"/>
      <c r="D7333" s="116"/>
    </row>
    <row r="7334" spans="1:4">
      <c r="A7334" s="116"/>
      <c r="B7334" s="116"/>
      <c r="C7334" s="116"/>
      <c r="D7334" s="116"/>
    </row>
    <row r="7335" spans="1:4">
      <c r="A7335" s="116"/>
      <c r="B7335" s="116"/>
      <c r="C7335" s="116"/>
      <c r="D7335" s="116"/>
    </row>
    <row r="7336" spans="1:4">
      <c r="A7336" s="116"/>
      <c r="B7336" s="116"/>
      <c r="C7336" s="116"/>
      <c r="D7336" s="116"/>
    </row>
    <row r="7337" spans="1:4">
      <c r="A7337" s="116"/>
      <c r="B7337" s="116"/>
      <c r="C7337" s="116"/>
      <c r="D7337" s="116"/>
    </row>
    <row r="7338" spans="1:4">
      <c r="A7338" s="116"/>
      <c r="B7338" s="116"/>
      <c r="C7338" s="116"/>
      <c r="D7338" s="116"/>
    </row>
    <row r="7339" spans="1:4">
      <c r="A7339" s="116"/>
      <c r="B7339" s="116"/>
      <c r="C7339" s="116"/>
      <c r="D7339" s="116"/>
    </row>
    <row r="7340" spans="1:4">
      <c r="A7340" s="116"/>
      <c r="B7340" s="116"/>
      <c r="C7340" s="116"/>
      <c r="D7340" s="116"/>
    </row>
    <row r="7341" spans="1:4">
      <c r="A7341" s="116"/>
      <c r="B7341" s="116"/>
      <c r="C7341" s="116"/>
      <c r="D7341" s="116"/>
    </row>
    <row r="7342" spans="1:4">
      <c r="A7342" s="116"/>
      <c r="B7342" s="116"/>
      <c r="C7342" s="116"/>
      <c r="D7342" s="116"/>
    </row>
    <row r="7343" spans="1:4">
      <c r="A7343" s="116"/>
      <c r="B7343" s="116"/>
      <c r="C7343" s="116"/>
      <c r="D7343" s="116"/>
    </row>
    <row r="7344" spans="1:4">
      <c r="A7344" s="116"/>
      <c r="B7344" s="116"/>
      <c r="C7344" s="116"/>
      <c r="D7344" s="116"/>
    </row>
    <row r="7345" spans="1:4">
      <c r="A7345" s="116"/>
      <c r="B7345" s="116"/>
      <c r="C7345" s="116"/>
      <c r="D7345" s="116"/>
    </row>
    <row r="7346" spans="1:4">
      <c r="A7346" s="116"/>
      <c r="B7346" s="116"/>
      <c r="C7346" s="116"/>
      <c r="D7346" s="116"/>
    </row>
    <row r="7347" spans="1:4">
      <c r="A7347" s="116"/>
      <c r="B7347" s="116"/>
      <c r="C7347" s="116"/>
      <c r="D7347" s="116"/>
    </row>
    <row r="7348" spans="1:4">
      <c r="A7348" s="116"/>
      <c r="B7348" s="116"/>
      <c r="C7348" s="116"/>
      <c r="D7348" s="116"/>
    </row>
    <row r="7349" spans="1:4">
      <c r="A7349" s="116"/>
      <c r="B7349" s="116"/>
      <c r="C7349" s="116"/>
      <c r="D7349" s="116"/>
    </row>
    <row r="7350" spans="1:4">
      <c r="A7350" s="116"/>
      <c r="B7350" s="116"/>
      <c r="C7350" s="116"/>
      <c r="D7350" s="116"/>
    </row>
    <row r="7351" spans="1:4">
      <c r="A7351" s="116"/>
      <c r="B7351" s="116"/>
      <c r="C7351" s="116"/>
      <c r="D7351" s="116"/>
    </row>
    <row r="7352" spans="1:4">
      <c r="A7352" s="116"/>
      <c r="B7352" s="116"/>
      <c r="C7352" s="116"/>
      <c r="D7352" s="116"/>
    </row>
    <row r="7353" spans="1:4">
      <c r="A7353" s="116"/>
      <c r="B7353" s="116"/>
      <c r="C7353" s="116"/>
      <c r="D7353" s="116"/>
    </row>
    <row r="7354" spans="1:4">
      <c r="A7354" s="116"/>
      <c r="B7354" s="116"/>
      <c r="C7354" s="116"/>
      <c r="D7354" s="116"/>
    </row>
    <row r="7355" spans="1:4">
      <c r="A7355" s="116"/>
      <c r="B7355" s="116"/>
      <c r="C7355" s="116"/>
      <c r="D7355" s="116"/>
    </row>
    <row r="7356" spans="1:4">
      <c r="A7356" s="116"/>
      <c r="B7356" s="116"/>
      <c r="C7356" s="116"/>
      <c r="D7356" s="116"/>
    </row>
    <row r="7357" spans="1:4">
      <c r="A7357" s="116"/>
      <c r="B7357" s="116"/>
      <c r="C7357" s="116"/>
      <c r="D7357" s="116"/>
    </row>
    <row r="7358" spans="1:4">
      <c r="A7358" s="116"/>
      <c r="B7358" s="116"/>
      <c r="C7358" s="116"/>
      <c r="D7358" s="116"/>
    </row>
    <row r="7359" spans="1:4">
      <c r="A7359" s="116"/>
      <c r="B7359" s="116"/>
      <c r="C7359" s="116"/>
      <c r="D7359" s="116"/>
    </row>
    <row r="7360" spans="1:4">
      <c r="A7360" s="116"/>
      <c r="B7360" s="116"/>
      <c r="C7360" s="116"/>
      <c r="D7360" s="116"/>
    </row>
    <row r="7361" spans="1:4">
      <c r="A7361" s="116"/>
      <c r="B7361" s="116"/>
      <c r="C7361" s="116"/>
      <c r="D7361" s="116"/>
    </row>
    <row r="7362" spans="1:4">
      <c r="A7362" s="116"/>
      <c r="B7362" s="116"/>
      <c r="C7362" s="116"/>
      <c r="D7362" s="116"/>
    </row>
    <row r="7363" spans="1:4">
      <c r="A7363" s="116"/>
      <c r="B7363" s="116"/>
      <c r="C7363" s="116"/>
      <c r="D7363" s="116"/>
    </row>
    <row r="7364" spans="1:4">
      <c r="A7364" s="116"/>
      <c r="B7364" s="116"/>
      <c r="C7364" s="116"/>
      <c r="D7364" s="116"/>
    </row>
    <row r="7365" spans="1:4">
      <c r="A7365" s="116"/>
      <c r="B7365" s="116"/>
      <c r="C7365" s="116"/>
      <c r="D7365" s="116"/>
    </row>
    <row r="7366" spans="1:4">
      <c r="A7366" s="116"/>
      <c r="B7366" s="116"/>
      <c r="C7366" s="116"/>
      <c r="D7366" s="116"/>
    </row>
    <row r="7367" spans="1:4">
      <c r="A7367" s="116"/>
      <c r="B7367" s="116"/>
      <c r="C7367" s="116"/>
      <c r="D7367" s="116"/>
    </row>
    <row r="7368" spans="1:4">
      <c r="A7368" s="116"/>
      <c r="B7368" s="116"/>
      <c r="C7368" s="116"/>
      <c r="D7368" s="116"/>
    </row>
    <row r="7369" spans="1:4">
      <c r="A7369" s="116"/>
      <c r="B7369" s="116"/>
      <c r="C7369" s="116"/>
      <c r="D7369" s="116"/>
    </row>
    <row r="7370" spans="1:4">
      <c r="A7370" s="116"/>
      <c r="B7370" s="116"/>
      <c r="C7370" s="116"/>
      <c r="D7370" s="116"/>
    </row>
    <row r="7371" spans="1:4">
      <c r="A7371" s="116"/>
      <c r="B7371" s="116"/>
      <c r="C7371" s="116"/>
      <c r="D7371" s="116"/>
    </row>
    <row r="7372" spans="1:4">
      <c r="A7372" s="116"/>
      <c r="B7372" s="116"/>
      <c r="C7372" s="116"/>
      <c r="D7372" s="116"/>
    </row>
    <row r="7373" spans="1:4">
      <c r="A7373" s="116"/>
      <c r="B7373" s="116"/>
      <c r="C7373" s="116"/>
      <c r="D7373" s="116"/>
    </row>
    <row r="7374" spans="1:4">
      <c r="A7374" s="116"/>
      <c r="B7374" s="116"/>
      <c r="C7374" s="116"/>
      <c r="D7374" s="116"/>
    </row>
    <row r="7375" spans="1:4">
      <c r="A7375" s="116"/>
      <c r="B7375" s="116"/>
      <c r="C7375" s="116"/>
      <c r="D7375" s="116"/>
    </row>
    <row r="7376" spans="1:4">
      <c r="A7376" s="116"/>
      <c r="B7376" s="116"/>
      <c r="C7376" s="116"/>
      <c r="D7376" s="116"/>
    </row>
    <row r="7377" spans="1:4">
      <c r="A7377" s="116"/>
      <c r="B7377" s="116"/>
      <c r="C7377" s="116"/>
      <c r="D7377" s="116"/>
    </row>
    <row r="7378" spans="1:4">
      <c r="A7378" s="116"/>
      <c r="B7378" s="116"/>
      <c r="C7378" s="116"/>
      <c r="D7378" s="116"/>
    </row>
    <row r="7379" spans="1:4">
      <c r="A7379" s="116"/>
      <c r="B7379" s="116"/>
      <c r="C7379" s="116"/>
      <c r="D7379" s="116"/>
    </row>
    <row r="7380" spans="1:4">
      <c r="A7380" s="116"/>
      <c r="B7380" s="116"/>
      <c r="C7380" s="116"/>
      <c r="D7380" s="116"/>
    </row>
    <row r="7381" spans="1:4">
      <c r="A7381" s="116"/>
      <c r="B7381" s="116"/>
      <c r="C7381" s="116"/>
      <c r="D7381" s="116"/>
    </row>
    <row r="7382" spans="1:4">
      <c r="A7382" s="116"/>
      <c r="B7382" s="116"/>
      <c r="C7382" s="116"/>
      <c r="D7382" s="116"/>
    </row>
    <row r="7383" spans="1:4">
      <c r="A7383" s="116"/>
      <c r="B7383" s="116"/>
      <c r="C7383" s="116"/>
      <c r="D7383" s="116"/>
    </row>
    <row r="7384" spans="1:4">
      <c r="A7384" s="116"/>
      <c r="B7384" s="116"/>
      <c r="C7384" s="116"/>
      <c r="D7384" s="116"/>
    </row>
    <row r="7385" spans="1:4">
      <c r="A7385" s="116"/>
      <c r="B7385" s="116"/>
      <c r="C7385" s="116"/>
      <c r="D7385" s="116"/>
    </row>
    <row r="7386" spans="1:4">
      <c r="A7386" s="116"/>
      <c r="B7386" s="116"/>
      <c r="C7386" s="116"/>
      <c r="D7386" s="116"/>
    </row>
    <row r="7387" spans="1:4">
      <c r="A7387" s="116"/>
      <c r="B7387" s="116"/>
      <c r="C7387" s="116"/>
      <c r="D7387" s="116"/>
    </row>
    <row r="7388" spans="1:4">
      <c r="A7388" s="116"/>
      <c r="B7388" s="116"/>
      <c r="C7388" s="116"/>
      <c r="D7388" s="116"/>
    </row>
    <row r="7389" spans="1:4">
      <c r="A7389" s="116"/>
      <c r="B7389" s="116"/>
      <c r="C7389" s="116"/>
      <c r="D7389" s="116"/>
    </row>
    <row r="7390" spans="1:4">
      <c r="A7390" s="116"/>
      <c r="B7390" s="116"/>
      <c r="C7390" s="116"/>
      <c r="D7390" s="116"/>
    </row>
    <row r="7391" spans="1:4">
      <c r="A7391" s="116"/>
      <c r="B7391" s="116"/>
      <c r="C7391" s="116"/>
      <c r="D7391" s="116"/>
    </row>
    <row r="7392" spans="1:4">
      <c r="A7392" s="116"/>
      <c r="B7392" s="116"/>
      <c r="C7392" s="116"/>
      <c r="D7392" s="116"/>
    </row>
    <row r="7393" spans="1:4">
      <c r="A7393" s="116"/>
      <c r="B7393" s="116"/>
      <c r="C7393" s="116"/>
      <c r="D7393" s="116"/>
    </row>
    <row r="7394" spans="1:4">
      <c r="A7394" s="116"/>
      <c r="B7394" s="116"/>
      <c r="C7394" s="116"/>
      <c r="D7394" s="116"/>
    </row>
    <row r="7395" spans="1:4">
      <c r="A7395" s="116"/>
      <c r="B7395" s="116"/>
      <c r="C7395" s="116"/>
      <c r="D7395" s="116"/>
    </row>
    <row r="7396" spans="1:4">
      <c r="A7396" s="116"/>
      <c r="B7396" s="116"/>
      <c r="C7396" s="116"/>
      <c r="D7396" s="116"/>
    </row>
    <row r="7397" spans="1:4">
      <c r="A7397" s="116"/>
      <c r="B7397" s="116"/>
      <c r="C7397" s="116"/>
      <c r="D7397" s="116"/>
    </row>
    <row r="7398" spans="1:4">
      <c r="A7398" s="116"/>
      <c r="B7398" s="116"/>
      <c r="C7398" s="116"/>
      <c r="D7398" s="116"/>
    </row>
    <row r="7399" spans="1:4">
      <c r="A7399" s="116"/>
      <c r="B7399" s="116"/>
      <c r="C7399" s="116"/>
      <c r="D7399" s="116"/>
    </row>
    <row r="7400" spans="1:4">
      <c r="A7400" s="116"/>
      <c r="B7400" s="116"/>
      <c r="C7400" s="116"/>
      <c r="D7400" s="116"/>
    </row>
    <row r="7401" spans="1:4">
      <c r="A7401" s="116"/>
      <c r="B7401" s="116"/>
      <c r="C7401" s="116"/>
      <c r="D7401" s="116"/>
    </row>
    <row r="7402" spans="1:4">
      <c r="A7402" s="116"/>
      <c r="B7402" s="116"/>
      <c r="C7402" s="116"/>
      <c r="D7402" s="116"/>
    </row>
    <row r="7403" spans="1:4">
      <c r="A7403" s="116"/>
      <c r="B7403" s="116"/>
      <c r="C7403" s="116"/>
      <c r="D7403" s="116"/>
    </row>
    <row r="7404" spans="1:4">
      <c r="A7404" s="116"/>
      <c r="B7404" s="116"/>
      <c r="C7404" s="116"/>
      <c r="D7404" s="116"/>
    </row>
    <row r="7405" spans="1:4">
      <c r="A7405" s="116"/>
      <c r="B7405" s="116"/>
      <c r="C7405" s="116"/>
      <c r="D7405" s="116"/>
    </row>
    <row r="7406" spans="1:4">
      <c r="A7406" s="116"/>
      <c r="B7406" s="116"/>
      <c r="C7406" s="116"/>
      <c r="D7406" s="116"/>
    </row>
    <row r="7407" spans="1:4">
      <c r="A7407" s="116"/>
      <c r="B7407" s="116"/>
      <c r="C7407" s="116"/>
      <c r="D7407" s="116"/>
    </row>
    <row r="7408" spans="1:4">
      <c r="A7408" s="116"/>
      <c r="B7408" s="116"/>
      <c r="C7408" s="116"/>
      <c r="D7408" s="116"/>
    </row>
    <row r="7409" spans="1:4">
      <c r="A7409" s="116"/>
      <c r="B7409" s="116"/>
      <c r="C7409" s="116"/>
      <c r="D7409" s="116"/>
    </row>
    <row r="7410" spans="1:4">
      <c r="A7410" s="116"/>
      <c r="B7410" s="116"/>
      <c r="C7410" s="116"/>
      <c r="D7410" s="116"/>
    </row>
    <row r="7411" spans="1:4">
      <c r="A7411" s="116"/>
      <c r="B7411" s="116"/>
      <c r="C7411" s="116"/>
      <c r="D7411" s="116"/>
    </row>
    <row r="7412" spans="1:4">
      <c r="A7412" s="116"/>
      <c r="B7412" s="116"/>
      <c r="C7412" s="116"/>
      <c r="D7412" s="116"/>
    </row>
    <row r="7413" spans="1:4">
      <c r="A7413" s="116"/>
      <c r="B7413" s="116"/>
      <c r="C7413" s="116"/>
      <c r="D7413" s="116"/>
    </row>
    <row r="7414" spans="1:4">
      <c r="A7414" s="116"/>
      <c r="B7414" s="116"/>
      <c r="C7414" s="116"/>
      <c r="D7414" s="116"/>
    </row>
    <row r="7415" spans="1:4">
      <c r="A7415" s="116"/>
      <c r="B7415" s="116"/>
      <c r="C7415" s="116"/>
      <c r="D7415" s="116"/>
    </row>
    <row r="7416" spans="1:4">
      <c r="A7416" s="116"/>
      <c r="B7416" s="116"/>
      <c r="C7416" s="116"/>
      <c r="D7416" s="116"/>
    </row>
    <row r="7417" spans="1:4">
      <c r="A7417" s="116"/>
      <c r="B7417" s="116"/>
      <c r="C7417" s="116"/>
      <c r="D7417" s="116"/>
    </row>
    <row r="7418" spans="1:4">
      <c r="A7418" s="116"/>
      <c r="B7418" s="116"/>
      <c r="C7418" s="116"/>
      <c r="D7418" s="116"/>
    </row>
    <row r="7419" spans="1:4">
      <c r="A7419" s="116"/>
      <c r="B7419" s="116"/>
      <c r="C7419" s="116"/>
      <c r="D7419" s="116"/>
    </row>
    <row r="7420" spans="1:4">
      <c r="A7420" s="116"/>
      <c r="B7420" s="116"/>
      <c r="C7420" s="116"/>
      <c r="D7420" s="116"/>
    </row>
    <row r="7421" spans="1:4">
      <c r="A7421" s="116"/>
      <c r="B7421" s="116"/>
      <c r="C7421" s="116"/>
      <c r="D7421" s="116"/>
    </row>
    <row r="7422" spans="1:4">
      <c r="A7422" s="116"/>
      <c r="B7422" s="116"/>
      <c r="C7422" s="116"/>
      <c r="D7422" s="116"/>
    </row>
    <row r="7423" spans="1:4">
      <c r="A7423" s="116"/>
      <c r="B7423" s="116"/>
      <c r="C7423" s="116"/>
      <c r="D7423" s="116"/>
    </row>
    <row r="7424" spans="1:4">
      <c r="A7424" s="116"/>
      <c r="B7424" s="116"/>
      <c r="C7424" s="116"/>
      <c r="D7424" s="116"/>
    </row>
    <row r="7425" spans="1:4">
      <c r="A7425" s="116"/>
      <c r="B7425" s="116"/>
      <c r="C7425" s="116"/>
      <c r="D7425" s="116"/>
    </row>
    <row r="7426" spans="1:4">
      <c r="A7426" s="116"/>
      <c r="B7426" s="116"/>
      <c r="C7426" s="116"/>
      <c r="D7426" s="116"/>
    </row>
    <row r="7427" spans="1:4">
      <c r="A7427" s="116"/>
      <c r="B7427" s="116"/>
      <c r="C7427" s="116"/>
      <c r="D7427" s="116"/>
    </row>
    <row r="7428" spans="1:4">
      <c r="A7428" s="116"/>
      <c r="B7428" s="116"/>
      <c r="C7428" s="116"/>
      <c r="D7428" s="116"/>
    </row>
    <row r="7429" spans="1:4">
      <c r="A7429" s="116"/>
      <c r="B7429" s="116"/>
      <c r="C7429" s="116"/>
      <c r="D7429" s="116"/>
    </row>
    <row r="7430" spans="1:4">
      <c r="A7430" s="116"/>
      <c r="B7430" s="116"/>
      <c r="C7430" s="116"/>
      <c r="D7430" s="116"/>
    </row>
    <row r="7431" spans="1:4">
      <c r="A7431" s="116"/>
      <c r="B7431" s="116"/>
      <c r="C7431" s="116"/>
      <c r="D7431" s="116"/>
    </row>
    <row r="7432" spans="1:4">
      <c r="A7432" s="116"/>
      <c r="B7432" s="116"/>
      <c r="C7432" s="116"/>
      <c r="D7432" s="116"/>
    </row>
    <row r="7433" spans="1:4">
      <c r="A7433" s="116"/>
      <c r="B7433" s="116"/>
      <c r="C7433" s="116"/>
      <c r="D7433" s="116"/>
    </row>
    <row r="7434" spans="1:4">
      <c r="A7434" s="116"/>
      <c r="B7434" s="116"/>
      <c r="C7434" s="116"/>
      <c r="D7434" s="116"/>
    </row>
    <row r="7435" spans="1:4">
      <c r="A7435" s="116"/>
      <c r="B7435" s="116"/>
      <c r="C7435" s="116"/>
      <c r="D7435" s="116"/>
    </row>
    <row r="7436" spans="1:4">
      <c r="A7436" s="116"/>
      <c r="B7436" s="116"/>
      <c r="C7436" s="116"/>
      <c r="D7436" s="116"/>
    </row>
    <row r="7437" spans="1:4">
      <c r="A7437" s="116"/>
      <c r="B7437" s="116"/>
      <c r="C7437" s="116"/>
      <c r="D7437" s="116"/>
    </row>
    <row r="7438" spans="1:4">
      <c r="A7438" s="116"/>
      <c r="B7438" s="116"/>
      <c r="C7438" s="116"/>
      <c r="D7438" s="116"/>
    </row>
    <row r="7439" spans="1:4">
      <c r="A7439" s="116"/>
      <c r="B7439" s="116"/>
      <c r="C7439" s="116"/>
      <c r="D7439" s="116"/>
    </row>
    <row r="7440" spans="1:4">
      <c r="A7440" s="116"/>
      <c r="B7440" s="116"/>
      <c r="C7440" s="116"/>
      <c r="D7440" s="116"/>
    </row>
    <row r="7441" spans="1:4">
      <c r="A7441" s="116"/>
      <c r="B7441" s="116"/>
      <c r="C7441" s="116"/>
      <c r="D7441" s="116"/>
    </row>
    <row r="7442" spans="1:4">
      <c r="A7442" s="116"/>
      <c r="B7442" s="116"/>
      <c r="C7442" s="116"/>
      <c r="D7442" s="116"/>
    </row>
    <row r="7443" spans="1:4">
      <c r="A7443" s="116"/>
      <c r="B7443" s="116"/>
      <c r="C7443" s="116"/>
      <c r="D7443" s="116"/>
    </row>
    <row r="7444" spans="1:4">
      <c r="A7444" s="116"/>
      <c r="B7444" s="116"/>
      <c r="C7444" s="116"/>
      <c r="D7444" s="116"/>
    </row>
    <row r="7445" spans="1:4">
      <c r="A7445" s="116"/>
      <c r="B7445" s="116"/>
      <c r="C7445" s="116"/>
      <c r="D7445" s="116"/>
    </row>
    <row r="7446" spans="1:4">
      <c r="A7446" s="116"/>
      <c r="B7446" s="116"/>
      <c r="C7446" s="116"/>
      <c r="D7446" s="116"/>
    </row>
    <row r="7447" spans="1:4">
      <c r="A7447" s="116"/>
      <c r="B7447" s="116"/>
      <c r="C7447" s="116"/>
      <c r="D7447" s="116"/>
    </row>
    <row r="7448" spans="1:4">
      <c r="A7448" s="116"/>
      <c r="B7448" s="116"/>
      <c r="C7448" s="116"/>
      <c r="D7448" s="116"/>
    </row>
    <row r="7449" spans="1:4">
      <c r="A7449" s="116"/>
      <c r="B7449" s="116"/>
      <c r="C7449" s="116"/>
      <c r="D7449" s="116"/>
    </row>
    <row r="7450" spans="1:4">
      <c r="A7450" s="116"/>
      <c r="B7450" s="116"/>
      <c r="C7450" s="116"/>
      <c r="D7450" s="116"/>
    </row>
    <row r="7451" spans="1:4">
      <c r="A7451" s="116"/>
      <c r="B7451" s="116"/>
      <c r="C7451" s="116"/>
      <c r="D7451" s="116"/>
    </row>
    <row r="7452" spans="1:4">
      <c r="A7452" s="116"/>
      <c r="B7452" s="116"/>
      <c r="C7452" s="116"/>
      <c r="D7452" s="116"/>
    </row>
    <row r="7453" spans="1:4">
      <c r="A7453" s="116"/>
      <c r="B7453" s="116"/>
      <c r="C7453" s="116"/>
      <c r="D7453" s="116"/>
    </row>
    <row r="7454" spans="1:4">
      <c r="A7454" s="116"/>
      <c r="B7454" s="116"/>
      <c r="C7454" s="116"/>
      <c r="D7454" s="116"/>
    </row>
    <row r="7455" spans="1:4">
      <c r="A7455" s="116"/>
      <c r="B7455" s="116"/>
      <c r="C7455" s="116"/>
      <c r="D7455" s="116"/>
    </row>
    <row r="7456" spans="1:4">
      <c r="A7456" s="116"/>
      <c r="B7456" s="116"/>
      <c r="C7456" s="116"/>
      <c r="D7456" s="116"/>
    </row>
    <row r="7457" spans="1:4">
      <c r="A7457" s="116"/>
      <c r="B7457" s="116"/>
      <c r="C7457" s="116"/>
      <c r="D7457" s="116"/>
    </row>
    <row r="7458" spans="1:4">
      <c r="A7458" s="116"/>
      <c r="B7458" s="116"/>
      <c r="C7458" s="116"/>
      <c r="D7458" s="116"/>
    </row>
    <row r="7459" spans="1:4">
      <c r="A7459" s="116"/>
      <c r="B7459" s="116"/>
      <c r="C7459" s="116"/>
      <c r="D7459" s="116"/>
    </row>
    <row r="7460" spans="1:4">
      <c r="A7460" s="116"/>
      <c r="B7460" s="116"/>
      <c r="C7460" s="116"/>
      <c r="D7460" s="116"/>
    </row>
    <row r="7461" spans="1:4">
      <c r="A7461" s="116"/>
      <c r="B7461" s="116"/>
      <c r="C7461" s="116"/>
      <c r="D7461" s="116"/>
    </row>
    <row r="7462" spans="1:4">
      <c r="A7462" s="116"/>
      <c r="B7462" s="116"/>
      <c r="C7462" s="116"/>
      <c r="D7462" s="116"/>
    </row>
    <row r="7463" spans="1:4">
      <c r="A7463" s="116"/>
      <c r="B7463" s="116"/>
      <c r="C7463" s="116"/>
      <c r="D7463" s="116"/>
    </row>
    <row r="7464" spans="1:4">
      <c r="A7464" s="116"/>
      <c r="B7464" s="116"/>
      <c r="C7464" s="116"/>
      <c r="D7464" s="116"/>
    </row>
    <row r="7465" spans="1:4">
      <c r="A7465" s="116"/>
      <c r="B7465" s="116"/>
      <c r="C7465" s="116"/>
      <c r="D7465" s="116"/>
    </row>
    <row r="7466" spans="1:4">
      <c r="A7466" s="116"/>
      <c r="B7466" s="116"/>
      <c r="C7466" s="116"/>
      <c r="D7466" s="116"/>
    </row>
    <row r="7467" spans="1:4">
      <c r="A7467" s="116"/>
      <c r="B7467" s="116"/>
      <c r="C7467" s="116"/>
      <c r="D7467" s="116"/>
    </row>
    <row r="7468" spans="1:4">
      <c r="A7468" s="116"/>
      <c r="B7468" s="116"/>
      <c r="C7468" s="116"/>
      <c r="D7468" s="116"/>
    </row>
    <row r="7469" spans="1:4">
      <c r="A7469" s="116"/>
      <c r="B7469" s="116"/>
      <c r="C7469" s="116"/>
      <c r="D7469" s="116"/>
    </row>
    <row r="7470" spans="1:4">
      <c r="A7470" s="116"/>
      <c r="B7470" s="116"/>
      <c r="C7470" s="116"/>
      <c r="D7470" s="116"/>
    </row>
    <row r="7471" spans="1:4">
      <c r="A7471" s="116"/>
      <c r="B7471" s="116"/>
      <c r="C7471" s="116"/>
      <c r="D7471" s="116"/>
    </row>
    <row r="7472" spans="1:4">
      <c r="A7472" s="116"/>
      <c r="B7472" s="116"/>
      <c r="C7472" s="116"/>
      <c r="D7472" s="116"/>
    </row>
    <row r="7473" spans="1:4">
      <c r="A7473" s="116"/>
      <c r="B7473" s="116"/>
      <c r="C7473" s="116"/>
      <c r="D7473" s="116"/>
    </row>
    <row r="7474" spans="1:4">
      <c r="A7474" s="116"/>
      <c r="B7474" s="116"/>
      <c r="C7474" s="116"/>
      <c r="D7474" s="116"/>
    </row>
    <row r="7475" spans="1:4">
      <c r="A7475" s="116"/>
      <c r="B7475" s="116"/>
      <c r="C7475" s="116"/>
      <c r="D7475" s="116"/>
    </row>
    <row r="7476" spans="1:4">
      <c r="A7476" s="116"/>
      <c r="B7476" s="116"/>
      <c r="C7476" s="116"/>
      <c r="D7476" s="116"/>
    </row>
    <row r="7477" spans="1:4">
      <c r="A7477" s="116"/>
      <c r="B7477" s="116"/>
      <c r="C7477" s="116"/>
      <c r="D7477" s="116"/>
    </row>
    <row r="7478" spans="1:4">
      <c r="A7478" s="116"/>
      <c r="B7478" s="116"/>
      <c r="C7478" s="116"/>
      <c r="D7478" s="116"/>
    </row>
    <row r="7479" spans="1:4">
      <c r="A7479" s="116"/>
      <c r="B7479" s="116"/>
      <c r="C7479" s="116"/>
      <c r="D7479" s="116"/>
    </row>
    <row r="7480" spans="1:4">
      <c r="A7480" s="116"/>
      <c r="B7480" s="116"/>
      <c r="C7480" s="116"/>
      <c r="D7480" s="116"/>
    </row>
    <row r="7481" spans="1:4">
      <c r="A7481" s="116"/>
      <c r="B7481" s="116"/>
      <c r="C7481" s="116"/>
      <c r="D7481" s="116"/>
    </row>
    <row r="7482" spans="1:4">
      <c r="A7482" s="116"/>
      <c r="B7482" s="116"/>
      <c r="C7482" s="116"/>
      <c r="D7482" s="116"/>
    </row>
    <row r="7483" spans="1:4">
      <c r="A7483" s="116"/>
      <c r="B7483" s="116"/>
      <c r="C7483" s="116"/>
      <c r="D7483" s="116"/>
    </row>
    <row r="7484" spans="1:4">
      <c r="A7484" s="116"/>
      <c r="B7484" s="116"/>
      <c r="C7484" s="116"/>
      <c r="D7484" s="116"/>
    </row>
    <row r="7485" spans="1:4">
      <c r="A7485" s="116"/>
      <c r="B7485" s="116"/>
      <c r="C7485" s="116"/>
      <c r="D7485" s="116"/>
    </row>
    <row r="7486" spans="1:4">
      <c r="A7486" s="116"/>
      <c r="B7486" s="116"/>
      <c r="C7486" s="116"/>
      <c r="D7486" s="116"/>
    </row>
    <row r="7487" spans="1:4">
      <c r="A7487" s="116"/>
      <c r="B7487" s="116"/>
      <c r="C7487" s="116"/>
      <c r="D7487" s="116"/>
    </row>
    <row r="7488" spans="1:4">
      <c r="A7488" s="116"/>
      <c r="B7488" s="116"/>
      <c r="C7488" s="116"/>
      <c r="D7488" s="116"/>
    </row>
    <row r="7489" spans="1:4">
      <c r="A7489" s="116"/>
      <c r="B7489" s="116"/>
      <c r="C7489" s="116"/>
      <c r="D7489" s="116"/>
    </row>
    <row r="7490" spans="1:4">
      <c r="A7490" s="116"/>
      <c r="B7490" s="116"/>
      <c r="C7490" s="116"/>
      <c r="D7490" s="116"/>
    </row>
    <row r="7491" spans="1:4">
      <c r="A7491" s="116"/>
      <c r="B7491" s="116"/>
      <c r="C7491" s="116"/>
      <c r="D7491" s="116"/>
    </row>
    <row r="7492" spans="1:4">
      <c r="A7492" s="116"/>
      <c r="B7492" s="116"/>
      <c r="C7492" s="116"/>
      <c r="D7492" s="116"/>
    </row>
    <row r="7493" spans="1:4">
      <c r="A7493" s="116"/>
      <c r="B7493" s="116"/>
      <c r="C7493" s="116"/>
      <c r="D7493" s="116"/>
    </row>
    <row r="7494" spans="1:4">
      <c r="A7494" s="116"/>
      <c r="B7494" s="116"/>
      <c r="C7494" s="116"/>
      <c r="D7494" s="116"/>
    </row>
    <row r="7495" spans="1:4">
      <c r="A7495" s="116"/>
      <c r="B7495" s="116"/>
      <c r="C7495" s="116"/>
      <c r="D7495" s="116"/>
    </row>
    <row r="7496" spans="1:4">
      <c r="A7496" s="116"/>
      <c r="B7496" s="116"/>
      <c r="C7496" s="116"/>
      <c r="D7496" s="116"/>
    </row>
    <row r="7497" spans="1:4">
      <c r="A7497" s="116"/>
      <c r="B7497" s="116"/>
      <c r="C7497" s="116"/>
      <c r="D7497" s="116"/>
    </row>
    <row r="7498" spans="1:4">
      <c r="A7498" s="116"/>
      <c r="B7498" s="116"/>
      <c r="C7498" s="116"/>
      <c r="D7498" s="116"/>
    </row>
    <row r="7499" spans="1:4">
      <c r="A7499" s="116"/>
      <c r="B7499" s="116"/>
      <c r="C7499" s="116"/>
      <c r="D7499" s="116"/>
    </row>
    <row r="7500" spans="1:4">
      <c r="A7500" s="116"/>
      <c r="B7500" s="116"/>
      <c r="C7500" s="116"/>
      <c r="D7500" s="116"/>
    </row>
    <row r="7501" spans="1:4">
      <c r="A7501" s="116"/>
      <c r="B7501" s="116"/>
      <c r="C7501" s="116"/>
      <c r="D7501" s="116"/>
    </row>
    <row r="7502" spans="1:4">
      <c r="A7502" s="116"/>
      <c r="B7502" s="116"/>
      <c r="C7502" s="116"/>
      <c r="D7502" s="116"/>
    </row>
    <row r="7503" spans="1:4">
      <c r="A7503" s="116"/>
      <c r="B7503" s="116"/>
      <c r="C7503" s="116"/>
      <c r="D7503" s="116"/>
    </row>
    <row r="7504" spans="1:4">
      <c r="A7504" s="116"/>
      <c r="B7504" s="116"/>
      <c r="C7504" s="116"/>
      <c r="D7504" s="116"/>
    </row>
    <row r="7505" spans="1:4">
      <c r="A7505" s="116"/>
      <c r="B7505" s="116"/>
      <c r="C7505" s="116"/>
      <c r="D7505" s="116"/>
    </row>
    <row r="7506" spans="1:4">
      <c r="A7506" s="116"/>
      <c r="B7506" s="116"/>
      <c r="C7506" s="116"/>
      <c r="D7506" s="116"/>
    </row>
    <row r="7507" spans="1:4">
      <c r="A7507" s="116"/>
      <c r="B7507" s="116"/>
      <c r="C7507" s="116"/>
      <c r="D7507" s="116"/>
    </row>
    <row r="7508" spans="1:4">
      <c r="A7508" s="116"/>
      <c r="B7508" s="116"/>
      <c r="C7508" s="116"/>
      <c r="D7508" s="116"/>
    </row>
    <row r="7509" spans="1:4">
      <c r="A7509" s="116"/>
      <c r="B7509" s="116"/>
      <c r="C7509" s="116"/>
      <c r="D7509" s="116"/>
    </row>
    <row r="7510" spans="1:4">
      <c r="A7510" s="116"/>
      <c r="B7510" s="116"/>
      <c r="C7510" s="116"/>
      <c r="D7510" s="116"/>
    </row>
    <row r="7511" spans="1:4">
      <c r="A7511" s="116"/>
      <c r="B7511" s="116"/>
      <c r="C7511" s="116"/>
      <c r="D7511" s="116"/>
    </row>
    <row r="7512" spans="1:4">
      <c r="A7512" s="116"/>
      <c r="B7512" s="116"/>
      <c r="C7512" s="116"/>
      <c r="D7512" s="116"/>
    </row>
    <row r="7513" spans="1:4">
      <c r="A7513" s="116"/>
      <c r="B7513" s="116"/>
      <c r="C7513" s="116"/>
      <c r="D7513" s="116"/>
    </row>
    <row r="7514" spans="1:4">
      <c r="A7514" s="116"/>
      <c r="B7514" s="116"/>
      <c r="C7514" s="116"/>
      <c r="D7514" s="116"/>
    </row>
    <row r="7515" spans="1:4">
      <c r="A7515" s="116"/>
      <c r="B7515" s="116"/>
      <c r="C7515" s="116"/>
      <c r="D7515" s="116"/>
    </row>
    <row r="7516" spans="1:4">
      <c r="A7516" s="116"/>
      <c r="B7516" s="116"/>
      <c r="C7516" s="116"/>
      <c r="D7516" s="116"/>
    </row>
    <row r="7517" spans="1:4">
      <c r="A7517" s="116"/>
      <c r="B7517" s="116"/>
      <c r="C7517" s="116"/>
      <c r="D7517" s="116"/>
    </row>
    <row r="7518" spans="1:4">
      <c r="A7518" s="116"/>
      <c r="B7518" s="116"/>
      <c r="C7518" s="116"/>
      <c r="D7518" s="116"/>
    </row>
    <row r="7519" spans="1:4">
      <c r="A7519" s="116"/>
      <c r="B7519" s="116"/>
      <c r="C7519" s="116"/>
      <c r="D7519" s="116"/>
    </row>
    <row r="7520" spans="1:4">
      <c r="A7520" s="116"/>
      <c r="B7520" s="116"/>
      <c r="C7520" s="116"/>
      <c r="D7520" s="116"/>
    </row>
    <row r="7521" spans="1:4">
      <c r="A7521" s="116"/>
      <c r="B7521" s="116"/>
      <c r="C7521" s="116"/>
      <c r="D7521" s="116"/>
    </row>
    <row r="7522" spans="1:4">
      <c r="A7522" s="116"/>
      <c r="B7522" s="116"/>
      <c r="C7522" s="116"/>
      <c r="D7522" s="116"/>
    </row>
    <row r="7523" spans="1:4">
      <c r="A7523" s="116"/>
      <c r="B7523" s="116"/>
      <c r="C7523" s="116"/>
      <c r="D7523" s="116"/>
    </row>
    <row r="7524" spans="1:4">
      <c r="A7524" s="116"/>
      <c r="B7524" s="116"/>
      <c r="C7524" s="116"/>
      <c r="D7524" s="116"/>
    </row>
    <row r="7525" spans="1:4">
      <c r="A7525" s="116"/>
      <c r="B7525" s="116"/>
      <c r="C7525" s="116"/>
      <c r="D7525" s="116"/>
    </row>
    <row r="7526" spans="1:4">
      <c r="A7526" s="116"/>
      <c r="B7526" s="116"/>
      <c r="C7526" s="116"/>
      <c r="D7526" s="116"/>
    </row>
    <row r="7527" spans="1:4">
      <c r="A7527" s="116"/>
      <c r="B7527" s="116"/>
      <c r="C7527" s="116"/>
      <c r="D7527" s="116"/>
    </row>
    <row r="7528" spans="1:4">
      <c r="A7528" s="116"/>
      <c r="B7528" s="116"/>
      <c r="C7528" s="116"/>
      <c r="D7528" s="116"/>
    </row>
    <row r="7529" spans="1:4">
      <c r="A7529" s="116"/>
      <c r="B7529" s="116"/>
      <c r="C7529" s="116"/>
      <c r="D7529" s="116"/>
    </row>
    <row r="7530" spans="1:4">
      <c r="A7530" s="116"/>
      <c r="B7530" s="116"/>
      <c r="C7530" s="116"/>
      <c r="D7530" s="116"/>
    </row>
    <row r="7531" spans="1:4">
      <c r="A7531" s="116"/>
      <c r="B7531" s="116"/>
      <c r="C7531" s="116"/>
      <c r="D7531" s="116"/>
    </row>
    <row r="7532" spans="1:4">
      <c r="A7532" s="116"/>
      <c r="B7532" s="116"/>
      <c r="C7532" s="116"/>
      <c r="D7532" s="116"/>
    </row>
    <row r="7533" spans="1:4">
      <c r="A7533" s="116"/>
      <c r="B7533" s="116"/>
      <c r="C7533" s="116"/>
      <c r="D7533" s="116"/>
    </row>
    <row r="7534" spans="1:4">
      <c r="A7534" s="116"/>
      <c r="B7534" s="116"/>
      <c r="C7534" s="116"/>
      <c r="D7534" s="116"/>
    </row>
    <row r="7535" spans="1:4">
      <c r="A7535" s="116"/>
      <c r="B7535" s="116"/>
      <c r="C7535" s="116"/>
      <c r="D7535" s="116"/>
    </row>
    <row r="7536" spans="1:4">
      <c r="A7536" s="116"/>
      <c r="B7536" s="116"/>
      <c r="C7536" s="116"/>
      <c r="D7536" s="116"/>
    </row>
    <row r="7537" spans="1:4">
      <c r="A7537" s="116"/>
      <c r="B7537" s="116"/>
      <c r="C7537" s="116"/>
      <c r="D7537" s="116"/>
    </row>
    <row r="7538" spans="1:4">
      <c r="A7538" s="116"/>
      <c r="B7538" s="116"/>
      <c r="C7538" s="116"/>
      <c r="D7538" s="116"/>
    </row>
    <row r="7539" spans="1:4">
      <c r="A7539" s="116"/>
      <c r="B7539" s="116"/>
      <c r="C7539" s="116"/>
      <c r="D7539" s="116"/>
    </row>
    <row r="7540" spans="1:4">
      <c r="A7540" s="116"/>
      <c r="B7540" s="116"/>
      <c r="C7540" s="116"/>
      <c r="D7540" s="116"/>
    </row>
    <row r="7541" spans="1:4">
      <c r="A7541" s="116"/>
      <c r="B7541" s="116"/>
      <c r="C7541" s="116"/>
      <c r="D7541" s="116"/>
    </row>
    <row r="7542" spans="1:4">
      <c r="A7542" s="116"/>
      <c r="B7542" s="116"/>
      <c r="C7542" s="116"/>
      <c r="D7542" s="116"/>
    </row>
    <row r="7543" spans="1:4">
      <c r="A7543" s="116"/>
      <c r="B7543" s="116"/>
      <c r="C7543" s="116"/>
      <c r="D7543" s="116"/>
    </row>
    <row r="7544" spans="1:4">
      <c r="A7544" s="116"/>
      <c r="B7544" s="116"/>
      <c r="C7544" s="116"/>
      <c r="D7544" s="116"/>
    </row>
    <row r="7545" spans="1:4">
      <c r="A7545" s="116"/>
      <c r="B7545" s="116"/>
      <c r="C7545" s="116"/>
      <c r="D7545" s="116"/>
    </row>
    <row r="7546" spans="1:4">
      <c r="A7546" s="116"/>
      <c r="B7546" s="116"/>
      <c r="C7546" s="116"/>
      <c r="D7546" s="116"/>
    </row>
    <row r="7547" spans="1:4">
      <c r="A7547" s="116"/>
      <c r="B7547" s="116"/>
      <c r="C7547" s="116"/>
      <c r="D7547" s="116"/>
    </row>
    <row r="7548" spans="1:4">
      <c r="A7548" s="116"/>
      <c r="B7548" s="116"/>
      <c r="C7548" s="116"/>
      <c r="D7548" s="116"/>
    </row>
    <row r="7549" spans="1:4">
      <c r="A7549" s="116"/>
      <c r="B7549" s="116"/>
      <c r="C7549" s="116"/>
      <c r="D7549" s="116"/>
    </row>
    <row r="7550" spans="1:4">
      <c r="A7550" s="116"/>
      <c r="B7550" s="116"/>
      <c r="C7550" s="116"/>
      <c r="D7550" s="116"/>
    </row>
    <row r="7551" spans="1:4">
      <c r="A7551" s="116"/>
      <c r="B7551" s="116"/>
      <c r="C7551" s="116"/>
      <c r="D7551" s="116"/>
    </row>
    <row r="7552" spans="1:4">
      <c r="A7552" s="116"/>
      <c r="B7552" s="116"/>
      <c r="C7552" s="116"/>
      <c r="D7552" s="116"/>
    </row>
    <row r="7553" spans="1:4">
      <c r="A7553" s="116"/>
      <c r="B7553" s="116"/>
      <c r="C7553" s="116"/>
      <c r="D7553" s="116"/>
    </row>
    <row r="7554" spans="1:4">
      <c r="A7554" s="116"/>
      <c r="B7554" s="116"/>
      <c r="C7554" s="116"/>
      <c r="D7554" s="116"/>
    </row>
    <row r="7555" spans="1:4">
      <c r="A7555" s="116"/>
      <c r="B7555" s="116"/>
      <c r="C7555" s="116"/>
      <c r="D7555" s="116"/>
    </row>
    <row r="7556" spans="1:4">
      <c r="A7556" s="116"/>
      <c r="B7556" s="116"/>
      <c r="C7556" s="116"/>
      <c r="D7556" s="116"/>
    </row>
    <row r="7557" spans="1:4">
      <c r="A7557" s="116"/>
      <c r="B7557" s="116"/>
      <c r="C7557" s="116"/>
      <c r="D7557" s="116"/>
    </row>
    <row r="7558" spans="1:4">
      <c r="A7558" s="116"/>
      <c r="B7558" s="116"/>
      <c r="C7558" s="116"/>
      <c r="D7558" s="116"/>
    </row>
    <row r="7559" spans="1:4">
      <c r="A7559" s="116"/>
      <c r="B7559" s="116"/>
      <c r="C7559" s="116"/>
      <c r="D7559" s="116"/>
    </row>
    <row r="7560" spans="1:4">
      <c r="A7560" s="116"/>
      <c r="B7560" s="116"/>
      <c r="C7560" s="116"/>
      <c r="D7560" s="116"/>
    </row>
    <row r="7561" spans="1:4">
      <c r="A7561" s="116"/>
      <c r="B7561" s="116"/>
      <c r="C7561" s="116"/>
      <c r="D7561" s="116"/>
    </row>
    <row r="7562" spans="1:4">
      <c r="A7562" s="116"/>
      <c r="B7562" s="116"/>
      <c r="C7562" s="116"/>
      <c r="D7562" s="116"/>
    </row>
    <row r="7563" spans="1:4">
      <c r="A7563" s="116"/>
      <c r="B7563" s="116"/>
      <c r="C7563" s="116"/>
      <c r="D7563" s="116"/>
    </row>
    <row r="7564" spans="1:4">
      <c r="A7564" s="116"/>
      <c r="B7564" s="116"/>
      <c r="C7564" s="116"/>
      <c r="D7564" s="116"/>
    </row>
    <row r="7565" spans="1:4">
      <c r="A7565" s="116"/>
      <c r="B7565" s="116"/>
      <c r="C7565" s="116"/>
      <c r="D7565" s="116"/>
    </row>
    <row r="7566" spans="1:4">
      <c r="A7566" s="116"/>
      <c r="B7566" s="116"/>
      <c r="C7566" s="116"/>
      <c r="D7566" s="116"/>
    </row>
    <row r="7567" spans="1:4">
      <c r="A7567" s="116"/>
      <c r="B7567" s="116"/>
      <c r="C7567" s="116"/>
      <c r="D7567" s="116"/>
    </row>
    <row r="7568" spans="1:4">
      <c r="A7568" s="116"/>
      <c r="B7568" s="116"/>
      <c r="C7568" s="116"/>
      <c r="D7568" s="116"/>
    </row>
    <row r="7569" spans="1:4">
      <c r="A7569" s="116"/>
      <c r="B7569" s="116"/>
      <c r="C7569" s="116"/>
      <c r="D7569" s="116"/>
    </row>
    <row r="7570" spans="1:4">
      <c r="A7570" s="116"/>
      <c r="B7570" s="116"/>
      <c r="C7570" s="116"/>
      <c r="D7570" s="116"/>
    </row>
    <row r="7571" spans="1:4">
      <c r="A7571" s="116"/>
      <c r="B7571" s="116"/>
      <c r="C7571" s="116"/>
      <c r="D7571" s="116"/>
    </row>
    <row r="7572" spans="1:4">
      <c r="A7572" s="116"/>
      <c r="B7572" s="116"/>
      <c r="C7572" s="116"/>
      <c r="D7572" s="116"/>
    </row>
    <row r="7573" spans="1:4">
      <c r="A7573" s="116"/>
      <c r="B7573" s="116"/>
      <c r="C7573" s="116"/>
      <c r="D7573" s="116"/>
    </row>
    <row r="7574" spans="1:4">
      <c r="A7574" s="116"/>
      <c r="B7574" s="116"/>
      <c r="C7574" s="116"/>
      <c r="D7574" s="116"/>
    </row>
    <row r="7575" spans="1:4">
      <c r="A7575" s="116"/>
      <c r="B7575" s="116"/>
      <c r="C7575" s="116"/>
      <c r="D7575" s="116"/>
    </row>
    <row r="7576" spans="1:4">
      <c r="A7576" s="116"/>
      <c r="B7576" s="116"/>
      <c r="C7576" s="116"/>
      <c r="D7576" s="116"/>
    </row>
    <row r="7577" spans="1:4">
      <c r="A7577" s="116"/>
      <c r="B7577" s="116"/>
      <c r="C7577" s="116"/>
      <c r="D7577" s="116"/>
    </row>
    <row r="7578" spans="1:4">
      <c r="A7578" s="116"/>
      <c r="B7578" s="116"/>
      <c r="C7578" s="116"/>
      <c r="D7578" s="116"/>
    </row>
    <row r="7579" spans="1:4">
      <c r="A7579" s="116"/>
      <c r="B7579" s="116"/>
      <c r="C7579" s="116"/>
      <c r="D7579" s="116"/>
    </row>
    <row r="7580" spans="1:4">
      <c r="A7580" s="116"/>
      <c r="B7580" s="116"/>
      <c r="C7580" s="116"/>
      <c r="D7580" s="116"/>
    </row>
    <row r="7581" spans="1:4">
      <c r="A7581" s="116"/>
      <c r="B7581" s="116"/>
      <c r="C7581" s="116"/>
      <c r="D7581" s="116"/>
    </row>
    <row r="7582" spans="1:4">
      <c r="A7582" s="116"/>
      <c r="B7582" s="116"/>
      <c r="C7582" s="116"/>
      <c r="D7582" s="116"/>
    </row>
    <row r="7583" spans="1:4">
      <c r="A7583" s="116"/>
      <c r="B7583" s="116"/>
      <c r="C7583" s="116"/>
      <c r="D7583" s="116"/>
    </row>
    <row r="7584" spans="1:4">
      <c r="A7584" s="116"/>
      <c r="B7584" s="116"/>
      <c r="C7584" s="116"/>
      <c r="D7584" s="116"/>
    </row>
    <row r="7585" spans="1:4">
      <c r="A7585" s="116"/>
      <c r="B7585" s="116"/>
      <c r="C7585" s="116"/>
      <c r="D7585" s="116"/>
    </row>
    <row r="7586" spans="1:4">
      <c r="A7586" s="116"/>
      <c r="B7586" s="116"/>
      <c r="C7586" s="116"/>
      <c r="D7586" s="116"/>
    </row>
    <row r="7587" spans="1:4">
      <c r="A7587" s="116"/>
      <c r="B7587" s="116"/>
      <c r="C7587" s="116"/>
      <c r="D7587" s="116"/>
    </row>
    <row r="7588" spans="1:4">
      <c r="A7588" s="116"/>
      <c r="B7588" s="116"/>
      <c r="C7588" s="116"/>
      <c r="D7588" s="116"/>
    </row>
    <row r="7589" spans="1:4">
      <c r="A7589" s="116"/>
      <c r="B7589" s="116"/>
      <c r="C7589" s="116"/>
      <c r="D7589" s="116"/>
    </row>
    <row r="7590" spans="1:4">
      <c r="A7590" s="116"/>
      <c r="B7590" s="116"/>
      <c r="C7590" s="116"/>
      <c r="D7590" s="116"/>
    </row>
    <row r="7591" spans="1:4">
      <c r="A7591" s="116"/>
      <c r="B7591" s="116"/>
      <c r="C7591" s="116"/>
      <c r="D7591" s="116"/>
    </row>
    <row r="7592" spans="1:4">
      <c r="A7592" s="116"/>
      <c r="B7592" s="116"/>
      <c r="C7592" s="116"/>
      <c r="D7592" s="116"/>
    </row>
    <row r="7593" spans="1:4">
      <c r="A7593" s="116"/>
      <c r="B7593" s="116"/>
      <c r="C7593" s="116"/>
      <c r="D7593" s="116"/>
    </row>
    <row r="7594" spans="1:4">
      <c r="A7594" s="116"/>
      <c r="B7594" s="116"/>
      <c r="C7594" s="116"/>
      <c r="D7594" s="116"/>
    </row>
    <row r="7595" spans="1:4">
      <c r="A7595" s="116"/>
      <c r="B7595" s="116"/>
      <c r="C7595" s="116"/>
      <c r="D7595" s="116"/>
    </row>
    <row r="7596" spans="1:4">
      <c r="A7596" s="116"/>
      <c r="B7596" s="116"/>
      <c r="C7596" s="116"/>
      <c r="D7596" s="116"/>
    </row>
    <row r="7597" spans="1:4">
      <c r="A7597" s="116"/>
      <c r="B7597" s="116"/>
      <c r="C7597" s="116"/>
      <c r="D7597" s="116"/>
    </row>
    <row r="7598" spans="1:4">
      <c r="A7598" s="116"/>
      <c r="B7598" s="116"/>
      <c r="C7598" s="116"/>
      <c r="D7598" s="116"/>
    </row>
    <row r="7599" spans="1:4">
      <c r="A7599" s="116"/>
      <c r="B7599" s="116"/>
      <c r="C7599" s="116"/>
      <c r="D7599" s="116"/>
    </row>
    <row r="7600" spans="1:4">
      <c r="A7600" s="116"/>
      <c r="B7600" s="116"/>
      <c r="C7600" s="116"/>
      <c r="D7600" s="116"/>
    </row>
    <row r="7601" spans="1:4">
      <c r="A7601" s="116"/>
      <c r="B7601" s="116"/>
      <c r="C7601" s="116"/>
      <c r="D7601" s="116"/>
    </row>
    <row r="7602" spans="1:4">
      <c r="A7602" s="116"/>
      <c r="B7602" s="116"/>
      <c r="C7602" s="116"/>
      <c r="D7602" s="116"/>
    </row>
    <row r="7603" spans="1:4">
      <c r="A7603" s="116"/>
      <c r="B7603" s="116"/>
      <c r="C7603" s="116"/>
      <c r="D7603" s="116"/>
    </row>
    <row r="7604" spans="1:4">
      <c r="A7604" s="116"/>
      <c r="B7604" s="116"/>
      <c r="C7604" s="116"/>
      <c r="D7604" s="116"/>
    </row>
    <row r="7605" spans="1:4">
      <c r="A7605" s="116"/>
      <c r="B7605" s="116"/>
      <c r="C7605" s="116"/>
      <c r="D7605" s="116"/>
    </row>
    <row r="7606" spans="1:4">
      <c r="A7606" s="116"/>
      <c r="B7606" s="116"/>
      <c r="C7606" s="116"/>
      <c r="D7606" s="116"/>
    </row>
    <row r="7607" spans="1:4">
      <c r="A7607" s="116"/>
      <c r="B7607" s="116"/>
      <c r="C7607" s="116"/>
      <c r="D7607" s="116"/>
    </row>
    <row r="7608" spans="1:4">
      <c r="A7608" s="116"/>
      <c r="B7608" s="116"/>
      <c r="C7608" s="116"/>
      <c r="D7608" s="116"/>
    </row>
    <row r="7609" spans="1:4">
      <c r="A7609" s="116"/>
      <c r="B7609" s="116"/>
      <c r="C7609" s="116"/>
      <c r="D7609" s="116"/>
    </row>
    <row r="7610" spans="1:4">
      <c r="A7610" s="116"/>
      <c r="B7610" s="116"/>
      <c r="C7610" s="116"/>
      <c r="D7610" s="116"/>
    </row>
    <row r="7611" spans="1:4">
      <c r="A7611" s="116"/>
      <c r="B7611" s="116"/>
      <c r="C7611" s="116"/>
      <c r="D7611" s="116"/>
    </row>
    <row r="7612" spans="1:4">
      <c r="A7612" s="116"/>
      <c r="B7612" s="116"/>
      <c r="C7612" s="116"/>
      <c r="D7612" s="116"/>
    </row>
    <row r="7613" spans="1:4">
      <c r="A7613" s="116"/>
      <c r="B7613" s="116"/>
      <c r="C7613" s="116"/>
      <c r="D7613" s="116"/>
    </row>
    <row r="7614" spans="1:4">
      <c r="A7614" s="116"/>
      <c r="B7614" s="116"/>
      <c r="C7614" s="116"/>
      <c r="D7614" s="116"/>
    </row>
    <row r="7615" spans="1:4">
      <c r="A7615" s="116"/>
      <c r="B7615" s="116"/>
      <c r="C7615" s="116"/>
      <c r="D7615" s="116"/>
    </row>
    <row r="7616" spans="1:4">
      <c r="A7616" s="116"/>
      <c r="B7616" s="116"/>
      <c r="C7616" s="116"/>
      <c r="D7616" s="116"/>
    </row>
    <row r="7617" spans="1:4">
      <c r="A7617" s="116"/>
      <c r="B7617" s="116"/>
      <c r="C7617" s="116"/>
      <c r="D7617" s="116"/>
    </row>
    <row r="7618" spans="1:4">
      <c r="A7618" s="116"/>
      <c r="B7618" s="116"/>
      <c r="C7618" s="116"/>
      <c r="D7618" s="116"/>
    </row>
    <row r="7619" spans="1:4">
      <c r="A7619" s="116"/>
      <c r="B7619" s="116"/>
      <c r="C7619" s="116"/>
      <c r="D7619" s="116"/>
    </row>
    <row r="7620" spans="1:4">
      <c r="A7620" s="116"/>
      <c r="B7620" s="116"/>
      <c r="C7620" s="116"/>
      <c r="D7620" s="116"/>
    </row>
    <row r="7621" spans="1:4">
      <c r="A7621" s="116"/>
      <c r="B7621" s="116"/>
      <c r="C7621" s="116"/>
      <c r="D7621" s="116"/>
    </row>
    <row r="7622" spans="1:4">
      <c r="A7622" s="116"/>
      <c r="B7622" s="116"/>
      <c r="C7622" s="116"/>
      <c r="D7622" s="116"/>
    </row>
    <row r="7623" spans="1:4">
      <c r="A7623" s="116"/>
      <c r="B7623" s="116"/>
      <c r="C7623" s="116"/>
      <c r="D7623" s="116"/>
    </row>
    <row r="7624" spans="1:4">
      <c r="A7624" s="116"/>
      <c r="B7624" s="116"/>
      <c r="C7624" s="116"/>
      <c r="D7624" s="116"/>
    </row>
    <row r="7625" spans="1:4">
      <c r="A7625" s="116"/>
      <c r="B7625" s="116"/>
      <c r="C7625" s="116"/>
      <c r="D7625" s="116"/>
    </row>
    <row r="7626" spans="1:4">
      <c r="A7626" s="116"/>
      <c r="B7626" s="116"/>
      <c r="C7626" s="116"/>
      <c r="D7626" s="116"/>
    </row>
    <row r="7627" spans="1:4">
      <c r="A7627" s="116"/>
      <c r="B7627" s="116"/>
      <c r="C7627" s="116"/>
      <c r="D7627" s="116"/>
    </row>
    <row r="7628" spans="1:4">
      <c r="A7628" s="116"/>
      <c r="B7628" s="116"/>
      <c r="C7628" s="116"/>
      <c r="D7628" s="116"/>
    </row>
    <row r="7629" spans="1:4">
      <c r="A7629" s="116"/>
      <c r="B7629" s="116"/>
      <c r="C7629" s="116"/>
      <c r="D7629" s="116"/>
    </row>
    <row r="7630" spans="1:4">
      <c r="A7630" s="116"/>
      <c r="B7630" s="116"/>
      <c r="C7630" s="116"/>
      <c r="D7630" s="116"/>
    </row>
    <row r="7631" spans="1:4">
      <c r="A7631" s="116"/>
      <c r="B7631" s="116"/>
      <c r="C7631" s="116"/>
      <c r="D7631" s="116"/>
    </row>
    <row r="7632" spans="1:4">
      <c r="A7632" s="116"/>
      <c r="B7632" s="116"/>
      <c r="C7632" s="116"/>
      <c r="D7632" s="116"/>
    </row>
    <row r="7633" spans="1:4">
      <c r="A7633" s="116"/>
      <c r="B7633" s="116"/>
      <c r="C7633" s="116"/>
      <c r="D7633" s="116"/>
    </row>
    <row r="7634" spans="1:4">
      <c r="A7634" s="116"/>
      <c r="B7634" s="116"/>
      <c r="C7634" s="116"/>
      <c r="D7634" s="116"/>
    </row>
    <row r="7635" spans="1:4">
      <c r="A7635" s="116"/>
      <c r="B7635" s="116"/>
      <c r="C7635" s="116"/>
      <c r="D7635" s="116"/>
    </row>
    <row r="7636" spans="1:4">
      <c r="A7636" s="116"/>
      <c r="B7636" s="116"/>
      <c r="C7636" s="116"/>
      <c r="D7636" s="116"/>
    </row>
    <row r="7637" spans="1:4">
      <c r="A7637" s="116"/>
      <c r="B7637" s="116"/>
      <c r="C7637" s="116"/>
      <c r="D7637" s="116"/>
    </row>
    <row r="7638" spans="1:4">
      <c r="A7638" s="116"/>
      <c r="B7638" s="116"/>
      <c r="C7638" s="116"/>
      <c r="D7638" s="116"/>
    </row>
    <row r="7639" spans="1:4">
      <c r="A7639" s="116"/>
      <c r="B7639" s="116"/>
      <c r="C7639" s="116"/>
      <c r="D7639" s="116"/>
    </row>
    <row r="7640" spans="1:4">
      <c r="A7640" s="116"/>
      <c r="B7640" s="116"/>
      <c r="C7640" s="116"/>
      <c r="D7640" s="116"/>
    </row>
    <row r="7641" spans="1:4">
      <c r="A7641" s="116"/>
      <c r="B7641" s="116"/>
      <c r="C7641" s="116"/>
      <c r="D7641" s="116"/>
    </row>
    <row r="7642" spans="1:4">
      <c r="A7642" s="116"/>
      <c r="B7642" s="116"/>
      <c r="C7642" s="116"/>
      <c r="D7642" s="116"/>
    </row>
    <row r="7643" spans="1:4">
      <c r="A7643" s="116"/>
      <c r="B7643" s="116"/>
      <c r="C7643" s="116"/>
      <c r="D7643" s="116"/>
    </row>
    <row r="7644" spans="1:4">
      <c r="A7644" s="116"/>
      <c r="B7644" s="116"/>
      <c r="C7644" s="116"/>
      <c r="D7644" s="116"/>
    </row>
    <row r="7645" spans="1:4">
      <c r="A7645" s="116"/>
      <c r="B7645" s="116"/>
      <c r="C7645" s="116"/>
      <c r="D7645" s="116"/>
    </row>
    <row r="7646" spans="1:4">
      <c r="A7646" s="116"/>
      <c r="B7646" s="116"/>
      <c r="C7646" s="116"/>
      <c r="D7646" s="116"/>
    </row>
    <row r="7647" spans="1:4">
      <c r="A7647" s="116"/>
      <c r="B7647" s="116"/>
      <c r="C7647" s="116"/>
      <c r="D7647" s="116"/>
    </row>
    <row r="7648" spans="1:4">
      <c r="A7648" s="116"/>
      <c r="B7648" s="116"/>
      <c r="C7648" s="116"/>
      <c r="D7648" s="116"/>
    </row>
    <row r="7649" spans="1:4">
      <c r="A7649" s="116"/>
      <c r="B7649" s="116"/>
      <c r="C7649" s="116"/>
      <c r="D7649" s="116"/>
    </row>
    <row r="7650" spans="1:4">
      <c r="A7650" s="116"/>
      <c r="B7650" s="116"/>
      <c r="C7650" s="116"/>
      <c r="D7650" s="116"/>
    </row>
    <row r="7651" spans="1:4">
      <c r="A7651" s="116"/>
      <c r="B7651" s="116"/>
      <c r="C7651" s="116"/>
      <c r="D7651" s="116"/>
    </row>
    <row r="7652" spans="1:4">
      <c r="A7652" s="116"/>
      <c r="B7652" s="116"/>
      <c r="C7652" s="116"/>
      <c r="D7652" s="116"/>
    </row>
    <row r="7653" spans="1:4">
      <c r="A7653" s="116"/>
      <c r="B7653" s="116"/>
      <c r="C7653" s="116"/>
      <c r="D7653" s="116"/>
    </row>
    <row r="7654" spans="1:4">
      <c r="A7654" s="116"/>
      <c r="B7654" s="116"/>
      <c r="C7654" s="116"/>
      <c r="D7654" s="116"/>
    </row>
    <row r="7655" spans="1:4">
      <c r="A7655" s="116"/>
      <c r="B7655" s="116"/>
      <c r="C7655" s="116"/>
      <c r="D7655" s="116"/>
    </row>
    <row r="7656" spans="1:4">
      <c r="A7656" s="116"/>
      <c r="B7656" s="116"/>
      <c r="C7656" s="116"/>
      <c r="D7656" s="116"/>
    </row>
    <row r="7657" spans="1:4">
      <c r="A7657" s="116"/>
      <c r="B7657" s="116"/>
      <c r="C7657" s="116"/>
      <c r="D7657" s="116"/>
    </row>
    <row r="7658" spans="1:4">
      <c r="A7658" s="116"/>
      <c r="B7658" s="116"/>
      <c r="C7658" s="116"/>
      <c r="D7658" s="116"/>
    </row>
    <row r="7659" spans="1:4">
      <c r="A7659" s="116"/>
      <c r="B7659" s="116"/>
      <c r="C7659" s="116"/>
      <c r="D7659" s="116"/>
    </row>
    <row r="7660" spans="1:4">
      <c r="A7660" s="116"/>
      <c r="B7660" s="116"/>
      <c r="C7660" s="116"/>
      <c r="D7660" s="116"/>
    </row>
    <row r="7661" spans="1:4">
      <c r="A7661" s="116"/>
      <c r="B7661" s="116"/>
      <c r="C7661" s="116"/>
      <c r="D7661" s="116"/>
    </row>
    <row r="7662" spans="1:4">
      <c r="A7662" s="116"/>
      <c r="B7662" s="116"/>
      <c r="C7662" s="116"/>
      <c r="D7662" s="116"/>
    </row>
    <row r="7663" spans="1:4">
      <c r="A7663" s="116"/>
      <c r="B7663" s="116"/>
      <c r="C7663" s="116"/>
      <c r="D7663" s="116"/>
    </row>
    <row r="7664" spans="1:4">
      <c r="A7664" s="116"/>
      <c r="B7664" s="116"/>
      <c r="C7664" s="116"/>
      <c r="D7664" s="116"/>
    </row>
    <row r="7665" spans="1:4">
      <c r="A7665" s="116"/>
      <c r="B7665" s="116"/>
      <c r="C7665" s="116"/>
      <c r="D7665" s="116"/>
    </row>
    <row r="7666" spans="1:4">
      <c r="A7666" s="116"/>
      <c r="B7666" s="116"/>
      <c r="C7666" s="116"/>
      <c r="D7666" s="116"/>
    </row>
    <row r="7667" spans="1:4">
      <c r="A7667" s="116"/>
      <c r="B7667" s="116"/>
      <c r="C7667" s="116"/>
      <c r="D7667" s="116"/>
    </row>
    <row r="7668" spans="1:4">
      <c r="A7668" s="116"/>
      <c r="B7668" s="116"/>
      <c r="C7668" s="116"/>
      <c r="D7668" s="116"/>
    </row>
    <row r="7669" spans="1:4">
      <c r="A7669" s="116"/>
      <c r="B7669" s="116"/>
      <c r="C7669" s="116"/>
      <c r="D7669" s="116"/>
    </row>
    <row r="7670" spans="1:4">
      <c r="A7670" s="116"/>
      <c r="B7670" s="116"/>
      <c r="C7670" s="116"/>
      <c r="D7670" s="116"/>
    </row>
    <row r="7671" spans="1:4">
      <c r="A7671" s="116"/>
      <c r="B7671" s="116"/>
      <c r="C7671" s="116"/>
      <c r="D7671" s="116"/>
    </row>
    <row r="7672" spans="1:4">
      <c r="A7672" s="116"/>
      <c r="B7672" s="116"/>
      <c r="C7672" s="116"/>
      <c r="D7672" s="116"/>
    </row>
    <row r="7673" spans="1:4">
      <c r="A7673" s="116"/>
      <c r="B7673" s="116"/>
      <c r="C7673" s="116"/>
      <c r="D7673" s="116"/>
    </row>
    <row r="7674" spans="1:4">
      <c r="A7674" s="116"/>
      <c r="B7674" s="116"/>
      <c r="C7674" s="116"/>
      <c r="D7674" s="116"/>
    </row>
    <row r="7675" spans="1:4">
      <c r="A7675" s="116"/>
      <c r="B7675" s="116"/>
      <c r="C7675" s="116"/>
      <c r="D7675" s="116"/>
    </row>
    <row r="7676" spans="1:4">
      <c r="A7676" s="116"/>
      <c r="B7676" s="116"/>
      <c r="C7676" s="116"/>
      <c r="D7676" s="116"/>
    </row>
    <row r="7677" spans="1:4">
      <c r="A7677" s="116"/>
      <c r="B7677" s="116"/>
      <c r="C7677" s="116"/>
      <c r="D7677" s="116"/>
    </row>
    <row r="7678" spans="1:4">
      <c r="A7678" s="116"/>
      <c r="B7678" s="116"/>
      <c r="C7678" s="116"/>
      <c r="D7678" s="116"/>
    </row>
    <row r="7679" spans="1:4">
      <c r="A7679" s="116"/>
      <c r="B7679" s="116"/>
      <c r="C7679" s="116"/>
      <c r="D7679" s="116"/>
    </row>
    <row r="7680" spans="1:4">
      <c r="A7680" s="116"/>
      <c r="B7680" s="116"/>
      <c r="C7680" s="116"/>
      <c r="D7680" s="116"/>
    </row>
    <row r="7681" spans="1:4">
      <c r="A7681" s="116"/>
      <c r="B7681" s="116"/>
      <c r="C7681" s="116"/>
      <c r="D7681" s="116"/>
    </row>
    <row r="7682" spans="1:4">
      <c r="A7682" s="116"/>
      <c r="B7682" s="116"/>
      <c r="C7682" s="116"/>
      <c r="D7682" s="116"/>
    </row>
    <row r="7683" spans="1:4">
      <c r="A7683" s="116"/>
      <c r="B7683" s="116"/>
      <c r="C7683" s="116"/>
      <c r="D7683" s="116"/>
    </row>
    <row r="7684" spans="1:4">
      <c r="A7684" s="116"/>
      <c r="B7684" s="116"/>
      <c r="C7684" s="116"/>
      <c r="D7684" s="116"/>
    </row>
    <row r="7685" spans="1:4">
      <c r="A7685" s="116"/>
      <c r="B7685" s="116"/>
      <c r="C7685" s="116"/>
      <c r="D7685" s="116"/>
    </row>
    <row r="7686" spans="1:4">
      <c r="A7686" s="116"/>
      <c r="B7686" s="116"/>
      <c r="C7686" s="116"/>
      <c r="D7686" s="116"/>
    </row>
    <row r="7687" spans="1:4">
      <c r="A7687" s="116"/>
      <c r="B7687" s="116"/>
      <c r="C7687" s="116"/>
      <c r="D7687" s="116"/>
    </row>
    <row r="7688" spans="1:4">
      <c r="A7688" s="116"/>
      <c r="B7688" s="116"/>
      <c r="C7688" s="116"/>
      <c r="D7688" s="116"/>
    </row>
    <row r="7689" spans="1:4">
      <c r="A7689" s="116"/>
      <c r="B7689" s="116"/>
      <c r="C7689" s="116"/>
      <c r="D7689" s="116"/>
    </row>
    <row r="7690" spans="1:4">
      <c r="A7690" s="116"/>
      <c r="B7690" s="116"/>
      <c r="C7690" s="116"/>
      <c r="D7690" s="116"/>
    </row>
    <row r="7691" spans="1:4">
      <c r="A7691" s="116"/>
      <c r="B7691" s="116"/>
      <c r="C7691" s="116"/>
      <c r="D7691" s="116"/>
    </row>
    <row r="7692" spans="1:4">
      <c r="A7692" s="116"/>
      <c r="B7692" s="116"/>
      <c r="C7692" s="116"/>
      <c r="D7692" s="116"/>
    </row>
    <row r="7693" spans="1:4">
      <c r="A7693" s="116"/>
      <c r="B7693" s="116"/>
      <c r="C7693" s="116"/>
      <c r="D7693" s="116"/>
    </row>
    <row r="7694" spans="1:4">
      <c r="A7694" s="116"/>
      <c r="B7694" s="116"/>
      <c r="C7694" s="116"/>
      <c r="D7694" s="116"/>
    </row>
    <row r="7695" spans="1:4">
      <c r="A7695" s="116"/>
      <c r="B7695" s="116"/>
      <c r="C7695" s="116"/>
      <c r="D7695" s="116"/>
    </row>
    <row r="7696" spans="1:4">
      <c r="A7696" s="116"/>
      <c r="B7696" s="116"/>
      <c r="C7696" s="116"/>
      <c r="D7696" s="116"/>
    </row>
    <row r="7697" spans="1:4">
      <c r="A7697" s="116"/>
      <c r="B7697" s="116"/>
      <c r="C7697" s="116"/>
      <c r="D7697" s="116"/>
    </row>
    <row r="7698" spans="1:4">
      <c r="A7698" s="116"/>
      <c r="B7698" s="116"/>
      <c r="C7698" s="116"/>
      <c r="D7698" s="116"/>
    </row>
    <row r="7699" spans="1:4">
      <c r="A7699" s="116"/>
      <c r="B7699" s="116"/>
      <c r="C7699" s="116"/>
      <c r="D7699" s="116"/>
    </row>
    <row r="7700" spans="1:4">
      <c r="A7700" s="116"/>
      <c r="B7700" s="116"/>
      <c r="C7700" s="116"/>
      <c r="D7700" s="116"/>
    </row>
    <row r="7701" spans="1:4">
      <c r="A7701" s="116"/>
      <c r="B7701" s="116"/>
      <c r="C7701" s="116"/>
      <c r="D7701" s="116"/>
    </row>
    <row r="7702" spans="1:4">
      <c r="A7702" s="116"/>
      <c r="B7702" s="116"/>
      <c r="C7702" s="116"/>
      <c r="D7702" s="116"/>
    </row>
    <row r="7703" spans="1:4">
      <c r="A7703" s="116"/>
      <c r="B7703" s="116"/>
      <c r="C7703" s="116"/>
      <c r="D7703" s="116"/>
    </row>
    <row r="7704" spans="1:4">
      <c r="A7704" s="116"/>
      <c r="B7704" s="116"/>
      <c r="C7704" s="116"/>
      <c r="D7704" s="116"/>
    </row>
    <row r="7705" spans="1:4">
      <c r="A7705" s="116"/>
      <c r="B7705" s="116"/>
      <c r="C7705" s="116"/>
      <c r="D7705" s="116"/>
    </row>
    <row r="7706" spans="1:4">
      <c r="A7706" s="116"/>
      <c r="B7706" s="116"/>
      <c r="C7706" s="116"/>
      <c r="D7706" s="116"/>
    </row>
    <row r="7707" spans="1:4">
      <c r="A7707" s="116"/>
      <c r="B7707" s="116"/>
      <c r="C7707" s="116"/>
      <c r="D7707" s="116"/>
    </row>
    <row r="7708" spans="1:4">
      <c r="A7708" s="116"/>
      <c r="B7708" s="116"/>
      <c r="C7708" s="116"/>
      <c r="D7708" s="116"/>
    </row>
    <row r="7709" spans="1:4">
      <c r="A7709" s="116"/>
      <c r="B7709" s="116"/>
      <c r="C7709" s="116"/>
      <c r="D7709" s="116"/>
    </row>
    <row r="7710" spans="1:4">
      <c r="A7710" s="116"/>
      <c r="B7710" s="116"/>
      <c r="C7710" s="116"/>
      <c r="D7710" s="116"/>
    </row>
    <row r="7711" spans="1:4">
      <c r="A7711" s="116"/>
      <c r="B7711" s="116"/>
      <c r="C7711" s="116"/>
      <c r="D7711" s="116"/>
    </row>
    <row r="7712" spans="1:4">
      <c r="A7712" s="116"/>
      <c r="B7712" s="116"/>
      <c r="C7712" s="116"/>
      <c r="D7712" s="116"/>
    </row>
    <row r="7713" spans="1:4">
      <c r="A7713" s="116"/>
      <c r="B7713" s="116"/>
      <c r="C7713" s="116"/>
      <c r="D7713" s="116"/>
    </row>
    <row r="7714" spans="1:4">
      <c r="A7714" s="116"/>
      <c r="B7714" s="116"/>
      <c r="C7714" s="116"/>
      <c r="D7714" s="116"/>
    </row>
    <row r="7715" spans="1:4">
      <c r="A7715" s="116"/>
      <c r="B7715" s="116"/>
      <c r="C7715" s="116"/>
      <c r="D7715" s="116"/>
    </row>
    <row r="7716" spans="1:4">
      <c r="A7716" s="116"/>
      <c r="B7716" s="116"/>
      <c r="C7716" s="116"/>
      <c r="D7716" s="116"/>
    </row>
    <row r="7717" spans="1:4">
      <c r="A7717" s="116"/>
      <c r="B7717" s="116"/>
      <c r="C7717" s="116"/>
      <c r="D7717" s="116"/>
    </row>
    <row r="7718" spans="1:4">
      <c r="A7718" s="116"/>
      <c r="B7718" s="116"/>
      <c r="C7718" s="116"/>
      <c r="D7718" s="116"/>
    </row>
    <row r="7719" spans="1:4">
      <c r="A7719" s="116"/>
      <c r="B7719" s="116"/>
      <c r="C7719" s="116"/>
      <c r="D7719" s="116"/>
    </row>
    <row r="7720" spans="1:4">
      <c r="A7720" s="116"/>
      <c r="B7720" s="116"/>
      <c r="C7720" s="116"/>
      <c r="D7720" s="116"/>
    </row>
    <row r="7721" spans="1:4">
      <c r="A7721" s="116"/>
      <c r="B7721" s="116"/>
      <c r="C7721" s="116"/>
      <c r="D7721" s="116"/>
    </row>
    <row r="7722" spans="1:4">
      <c r="A7722" s="116"/>
      <c r="B7722" s="116"/>
      <c r="C7722" s="116"/>
      <c r="D7722" s="116"/>
    </row>
    <row r="7723" spans="1:4">
      <c r="A7723" s="116"/>
      <c r="B7723" s="116"/>
      <c r="C7723" s="116"/>
      <c r="D7723" s="116"/>
    </row>
    <row r="7724" spans="1:4">
      <c r="A7724" s="116"/>
      <c r="B7724" s="116"/>
      <c r="C7724" s="116"/>
      <c r="D7724" s="116"/>
    </row>
    <row r="7725" spans="1:4">
      <c r="A7725" s="116"/>
      <c r="B7725" s="116"/>
      <c r="C7725" s="116"/>
      <c r="D7725" s="116"/>
    </row>
    <row r="7726" spans="1:4">
      <c r="A7726" s="116"/>
      <c r="B7726" s="116"/>
      <c r="C7726" s="116"/>
      <c r="D7726" s="116"/>
    </row>
    <row r="7727" spans="1:4">
      <c r="A7727" s="116"/>
      <c r="B7727" s="116"/>
      <c r="C7727" s="116"/>
      <c r="D7727" s="116"/>
    </row>
    <row r="7728" spans="1:4">
      <c r="A7728" s="116"/>
      <c r="B7728" s="116"/>
      <c r="C7728" s="116"/>
      <c r="D7728" s="116"/>
    </row>
    <row r="7729" spans="1:4">
      <c r="A7729" s="116"/>
      <c r="B7729" s="116"/>
      <c r="C7729" s="116"/>
      <c r="D7729" s="116"/>
    </row>
    <row r="7730" spans="1:4">
      <c r="A7730" s="116"/>
      <c r="B7730" s="116"/>
      <c r="C7730" s="116"/>
      <c r="D7730" s="116"/>
    </row>
    <row r="7731" spans="1:4">
      <c r="A7731" s="116"/>
      <c r="B7731" s="116"/>
      <c r="C7731" s="116"/>
      <c r="D7731" s="116"/>
    </row>
    <row r="7732" spans="1:4">
      <c r="A7732" s="116"/>
      <c r="B7732" s="116"/>
      <c r="C7732" s="116"/>
      <c r="D7732" s="116"/>
    </row>
    <row r="7733" spans="1:4">
      <c r="A7733" s="116"/>
      <c r="B7733" s="116"/>
      <c r="C7733" s="116"/>
      <c r="D7733" s="116"/>
    </row>
    <row r="7734" spans="1:4">
      <c r="A7734" s="116"/>
      <c r="B7734" s="116"/>
      <c r="C7734" s="116"/>
      <c r="D7734" s="116"/>
    </row>
    <row r="7735" spans="1:4">
      <c r="A7735" s="116"/>
      <c r="B7735" s="116"/>
      <c r="C7735" s="116"/>
      <c r="D7735" s="116"/>
    </row>
    <row r="7736" spans="1:4">
      <c r="A7736" s="116"/>
      <c r="B7736" s="116"/>
      <c r="C7736" s="116"/>
      <c r="D7736" s="116"/>
    </row>
    <row r="7737" spans="1:4">
      <c r="A7737" s="116"/>
      <c r="B7737" s="116"/>
      <c r="C7737" s="116"/>
      <c r="D7737" s="116"/>
    </row>
    <row r="7738" spans="1:4">
      <c r="A7738" s="116"/>
      <c r="B7738" s="116"/>
      <c r="C7738" s="116"/>
      <c r="D7738" s="116"/>
    </row>
    <row r="7739" spans="1:4">
      <c r="A7739" s="116"/>
      <c r="B7739" s="116"/>
      <c r="C7739" s="116"/>
      <c r="D7739" s="116"/>
    </row>
    <row r="7740" spans="1:4">
      <c r="A7740" s="116"/>
      <c r="B7740" s="116"/>
      <c r="C7740" s="116"/>
      <c r="D7740" s="116"/>
    </row>
    <row r="7741" spans="1:4">
      <c r="A7741" s="116"/>
      <c r="B7741" s="116"/>
      <c r="C7741" s="116"/>
      <c r="D7741" s="116"/>
    </row>
    <row r="7742" spans="1:4">
      <c r="A7742" s="116"/>
      <c r="B7742" s="116"/>
      <c r="C7742" s="116"/>
      <c r="D7742" s="116"/>
    </row>
    <row r="7743" spans="1:4">
      <c r="A7743" s="116"/>
      <c r="B7743" s="116"/>
      <c r="C7743" s="116"/>
      <c r="D7743" s="116"/>
    </row>
    <row r="7744" spans="1:4">
      <c r="A7744" s="116"/>
      <c r="B7744" s="116"/>
      <c r="C7744" s="116"/>
      <c r="D7744" s="116"/>
    </row>
    <row r="7745" spans="1:4">
      <c r="A7745" s="116"/>
      <c r="B7745" s="116"/>
      <c r="C7745" s="116"/>
      <c r="D7745" s="116"/>
    </row>
    <row r="7746" spans="1:4">
      <c r="A7746" s="116"/>
      <c r="B7746" s="116"/>
      <c r="C7746" s="116"/>
      <c r="D7746" s="116"/>
    </row>
    <row r="7747" spans="1:4">
      <c r="A7747" s="116"/>
      <c r="B7747" s="116"/>
      <c r="C7747" s="116"/>
      <c r="D7747" s="116"/>
    </row>
    <row r="7748" spans="1:4">
      <c r="A7748" s="116"/>
      <c r="B7748" s="116"/>
      <c r="C7748" s="116"/>
      <c r="D7748" s="116"/>
    </row>
    <row r="7749" spans="1:4">
      <c r="A7749" s="116"/>
      <c r="B7749" s="116"/>
      <c r="C7749" s="116"/>
      <c r="D7749" s="116"/>
    </row>
    <row r="7750" spans="1:4">
      <c r="A7750" s="116"/>
      <c r="B7750" s="116"/>
      <c r="C7750" s="116"/>
      <c r="D7750" s="116"/>
    </row>
    <row r="7751" spans="1:4">
      <c r="A7751" s="116"/>
      <c r="B7751" s="116"/>
      <c r="C7751" s="116"/>
      <c r="D7751" s="116"/>
    </row>
    <row r="7752" spans="1:4">
      <c r="A7752" s="116"/>
      <c r="B7752" s="116"/>
      <c r="C7752" s="116"/>
      <c r="D7752" s="116"/>
    </row>
    <row r="7753" spans="1:4">
      <c r="A7753" s="116"/>
      <c r="B7753" s="116"/>
      <c r="C7753" s="116"/>
      <c r="D7753" s="116"/>
    </row>
    <row r="7754" spans="1:4">
      <c r="A7754" s="116"/>
      <c r="B7754" s="116"/>
      <c r="C7754" s="116"/>
      <c r="D7754" s="116"/>
    </row>
    <row r="7755" spans="1:4">
      <c r="A7755" s="116"/>
      <c r="B7755" s="116"/>
      <c r="C7755" s="116"/>
      <c r="D7755" s="116"/>
    </row>
    <row r="7756" spans="1:4">
      <c r="A7756" s="116"/>
      <c r="B7756" s="116"/>
      <c r="C7756" s="116"/>
      <c r="D7756" s="116"/>
    </row>
    <row r="7757" spans="1:4">
      <c r="A7757" s="116"/>
      <c r="B7757" s="116"/>
      <c r="C7757" s="116"/>
      <c r="D7757" s="116"/>
    </row>
    <row r="7758" spans="1:4">
      <c r="A7758" s="116"/>
      <c r="B7758" s="116"/>
      <c r="C7758" s="116"/>
      <c r="D7758" s="116"/>
    </row>
    <row r="7759" spans="1:4">
      <c r="A7759" s="116"/>
      <c r="B7759" s="116"/>
      <c r="C7759" s="116"/>
      <c r="D7759" s="116"/>
    </row>
    <row r="7760" spans="1:4">
      <c r="A7760" s="116"/>
      <c r="B7760" s="116"/>
      <c r="C7760" s="116"/>
      <c r="D7760" s="116"/>
    </row>
    <row r="7761" spans="1:4">
      <c r="A7761" s="116"/>
      <c r="B7761" s="116"/>
      <c r="C7761" s="116"/>
      <c r="D7761" s="116"/>
    </row>
    <row r="7762" spans="1:4">
      <c r="A7762" s="116"/>
      <c r="B7762" s="116"/>
      <c r="C7762" s="116"/>
      <c r="D7762" s="116"/>
    </row>
    <row r="7763" spans="1:4">
      <c r="A7763" s="116"/>
      <c r="B7763" s="116"/>
      <c r="C7763" s="116"/>
      <c r="D7763" s="116"/>
    </row>
    <row r="7764" spans="1:4">
      <c r="A7764" s="116"/>
      <c r="B7764" s="116"/>
      <c r="C7764" s="116"/>
      <c r="D7764" s="116"/>
    </row>
    <row r="7765" spans="1:4">
      <c r="A7765" s="116"/>
      <c r="B7765" s="116"/>
      <c r="C7765" s="116"/>
      <c r="D7765" s="116"/>
    </row>
    <row r="7766" spans="1:4">
      <c r="A7766" s="116"/>
      <c r="B7766" s="116"/>
      <c r="C7766" s="116"/>
      <c r="D7766" s="116"/>
    </row>
    <row r="7767" spans="1:4">
      <c r="A7767" s="116"/>
      <c r="B7767" s="116"/>
      <c r="C7767" s="116"/>
      <c r="D7767" s="116"/>
    </row>
    <row r="7768" spans="1:4">
      <c r="A7768" s="116"/>
      <c r="B7768" s="116"/>
      <c r="C7768" s="116"/>
      <c r="D7768" s="116"/>
    </row>
    <row r="7769" spans="1:4">
      <c r="A7769" s="116"/>
      <c r="B7769" s="116"/>
      <c r="C7769" s="116"/>
      <c r="D7769" s="116"/>
    </row>
    <row r="7770" spans="1:4">
      <c r="A7770" s="116"/>
      <c r="B7770" s="116"/>
      <c r="C7770" s="116"/>
      <c r="D7770" s="116"/>
    </row>
    <row r="7771" spans="1:4">
      <c r="A7771" s="116"/>
      <c r="B7771" s="116"/>
      <c r="C7771" s="116"/>
      <c r="D7771" s="116"/>
    </row>
    <row r="7772" spans="1:4">
      <c r="A7772" s="116"/>
      <c r="B7772" s="116"/>
      <c r="C7772" s="116"/>
      <c r="D7772" s="116"/>
    </row>
    <row r="7773" spans="1:4">
      <c r="A7773" s="116"/>
      <c r="B7773" s="116"/>
      <c r="C7773" s="116"/>
      <c r="D7773" s="116"/>
    </row>
    <row r="7774" spans="1:4">
      <c r="A7774" s="116"/>
      <c r="B7774" s="116"/>
      <c r="C7774" s="116"/>
      <c r="D7774" s="116"/>
    </row>
    <row r="7775" spans="1:4">
      <c r="A7775" s="116"/>
      <c r="B7775" s="116"/>
      <c r="C7775" s="116"/>
      <c r="D7775" s="116"/>
    </row>
    <row r="7776" spans="1:4">
      <c r="A7776" s="116"/>
      <c r="B7776" s="116"/>
      <c r="C7776" s="116"/>
      <c r="D7776" s="116"/>
    </row>
    <row r="7777" spans="1:4">
      <c r="A7777" s="116"/>
      <c r="B7777" s="116"/>
      <c r="C7777" s="116"/>
      <c r="D7777" s="116"/>
    </row>
    <row r="7778" spans="1:4">
      <c r="A7778" s="116"/>
      <c r="B7778" s="116"/>
      <c r="C7778" s="116"/>
      <c r="D7778" s="116"/>
    </row>
    <row r="7779" spans="1:4">
      <c r="A7779" s="116"/>
      <c r="B7779" s="116"/>
      <c r="C7779" s="116"/>
      <c r="D7779" s="116"/>
    </row>
    <row r="7780" spans="1:4">
      <c r="A7780" s="116"/>
      <c r="B7780" s="116"/>
      <c r="C7780" s="116"/>
      <c r="D7780" s="116"/>
    </row>
    <row r="7781" spans="1:4">
      <c r="A7781" s="116"/>
      <c r="B7781" s="116"/>
      <c r="C7781" s="116"/>
      <c r="D7781" s="116"/>
    </row>
    <row r="7782" spans="1:4">
      <c r="A7782" s="116"/>
      <c r="B7782" s="116"/>
      <c r="C7782" s="116"/>
      <c r="D7782" s="116"/>
    </row>
    <row r="7783" spans="1:4">
      <c r="A7783" s="116"/>
      <c r="B7783" s="116"/>
      <c r="C7783" s="116"/>
      <c r="D7783" s="116"/>
    </row>
    <row r="7784" spans="1:4">
      <c r="A7784" s="116"/>
      <c r="B7784" s="116"/>
      <c r="C7784" s="116"/>
      <c r="D7784" s="116"/>
    </row>
    <row r="7785" spans="1:4">
      <c r="A7785" s="116"/>
      <c r="B7785" s="116"/>
      <c r="C7785" s="116"/>
      <c r="D7785" s="116"/>
    </row>
    <row r="7786" spans="1:4">
      <c r="A7786" s="116"/>
      <c r="B7786" s="116"/>
      <c r="C7786" s="116"/>
      <c r="D7786" s="116"/>
    </row>
    <row r="7787" spans="1:4">
      <c r="A7787" s="116"/>
      <c r="B7787" s="116"/>
      <c r="C7787" s="116"/>
      <c r="D7787" s="116"/>
    </row>
    <row r="7788" spans="1:4">
      <c r="A7788" s="116"/>
      <c r="B7788" s="116"/>
      <c r="C7788" s="116"/>
      <c r="D7788" s="116"/>
    </row>
    <row r="7789" spans="1:4">
      <c r="A7789" s="116"/>
      <c r="B7789" s="116"/>
      <c r="C7789" s="116"/>
      <c r="D7789" s="116"/>
    </row>
    <row r="7790" spans="1:4">
      <c r="A7790" s="116"/>
      <c r="B7790" s="116"/>
      <c r="C7790" s="116"/>
      <c r="D7790" s="116"/>
    </row>
    <row r="7791" spans="1:4">
      <c r="A7791" s="116"/>
      <c r="B7791" s="116"/>
      <c r="C7791" s="116"/>
      <c r="D7791" s="116"/>
    </row>
    <row r="7792" spans="1:4">
      <c r="A7792" s="116"/>
      <c r="B7792" s="116"/>
      <c r="C7792" s="116"/>
      <c r="D7792" s="116"/>
    </row>
    <row r="7793" spans="1:4">
      <c r="A7793" s="116"/>
      <c r="B7793" s="116"/>
      <c r="C7793" s="116"/>
      <c r="D7793" s="116"/>
    </row>
    <row r="7794" spans="1:4">
      <c r="A7794" s="116"/>
      <c r="B7794" s="116"/>
      <c r="C7794" s="116"/>
      <c r="D7794" s="116"/>
    </row>
    <row r="7795" spans="1:4">
      <c r="A7795" s="116"/>
      <c r="B7795" s="116"/>
      <c r="C7795" s="116"/>
      <c r="D7795" s="116"/>
    </row>
    <row r="7796" spans="1:4">
      <c r="A7796" s="116"/>
      <c r="B7796" s="116"/>
      <c r="C7796" s="116"/>
      <c r="D7796" s="116"/>
    </row>
    <row r="7797" spans="1:4">
      <c r="A7797" s="116"/>
      <c r="B7797" s="116"/>
      <c r="C7797" s="116"/>
      <c r="D7797" s="116"/>
    </row>
    <row r="7798" spans="1:4">
      <c r="A7798" s="116"/>
      <c r="B7798" s="116"/>
      <c r="C7798" s="116"/>
      <c r="D7798" s="116"/>
    </row>
    <row r="7799" spans="1:4">
      <c r="A7799" s="116"/>
      <c r="B7799" s="116"/>
      <c r="C7799" s="116"/>
      <c r="D7799" s="116"/>
    </row>
    <row r="7800" spans="1:4">
      <c r="A7800" s="116"/>
      <c r="B7800" s="116"/>
      <c r="C7800" s="116"/>
      <c r="D7800" s="116"/>
    </row>
    <row r="7801" spans="1:4">
      <c r="A7801" s="116"/>
      <c r="B7801" s="116"/>
      <c r="C7801" s="116"/>
      <c r="D7801" s="116"/>
    </row>
    <row r="7802" spans="1:4">
      <c r="A7802" s="116"/>
      <c r="B7802" s="116"/>
      <c r="C7802" s="116"/>
      <c r="D7802" s="116"/>
    </row>
    <row r="7803" spans="1:4">
      <c r="A7803" s="116"/>
      <c r="B7803" s="116"/>
      <c r="C7803" s="116"/>
      <c r="D7803" s="116"/>
    </row>
    <row r="7804" spans="1:4">
      <c r="A7804" s="116"/>
      <c r="B7804" s="116"/>
      <c r="C7804" s="116"/>
      <c r="D7804" s="116"/>
    </row>
    <row r="7805" spans="1:4">
      <c r="A7805" s="116"/>
      <c r="B7805" s="116"/>
      <c r="C7805" s="116"/>
      <c r="D7805" s="116"/>
    </row>
    <row r="7806" spans="1:4">
      <c r="A7806" s="116"/>
      <c r="B7806" s="116"/>
      <c r="C7806" s="116"/>
      <c r="D7806" s="116"/>
    </row>
    <row r="7807" spans="1:4">
      <c r="A7807" s="116"/>
      <c r="B7807" s="116"/>
      <c r="C7807" s="116"/>
      <c r="D7807" s="116"/>
    </row>
    <row r="7808" spans="1:4">
      <c r="A7808" s="116"/>
      <c r="B7808" s="116"/>
      <c r="C7808" s="116"/>
      <c r="D7808" s="116"/>
    </row>
    <row r="7809" spans="1:4">
      <c r="A7809" s="116"/>
      <c r="B7809" s="116"/>
      <c r="C7809" s="116"/>
      <c r="D7809" s="116"/>
    </row>
    <row r="7810" spans="1:4">
      <c r="A7810" s="116"/>
      <c r="B7810" s="116"/>
      <c r="C7810" s="116"/>
      <c r="D7810" s="116"/>
    </row>
    <row r="7811" spans="1:4">
      <c r="A7811" s="116"/>
      <c r="B7811" s="116"/>
      <c r="C7811" s="116"/>
      <c r="D7811" s="116"/>
    </row>
    <row r="7812" spans="1:4">
      <c r="A7812" s="116"/>
      <c r="B7812" s="116"/>
      <c r="C7812" s="116"/>
      <c r="D7812" s="116"/>
    </row>
    <row r="7813" spans="1:4">
      <c r="A7813" s="116"/>
      <c r="B7813" s="116"/>
      <c r="C7813" s="116"/>
      <c r="D7813" s="116"/>
    </row>
    <row r="7814" spans="1:4">
      <c r="A7814" s="116"/>
      <c r="B7814" s="116"/>
      <c r="C7814" s="116"/>
      <c r="D7814" s="116"/>
    </row>
    <row r="7815" spans="1:4">
      <c r="A7815" s="116"/>
      <c r="B7815" s="116"/>
      <c r="C7815" s="116"/>
      <c r="D7815" s="116"/>
    </row>
    <row r="7816" spans="1:4">
      <c r="A7816" s="116"/>
      <c r="B7816" s="116"/>
      <c r="C7816" s="116"/>
      <c r="D7816" s="116"/>
    </row>
    <row r="7817" spans="1:4">
      <c r="A7817" s="116"/>
      <c r="B7817" s="116"/>
      <c r="C7817" s="116"/>
      <c r="D7817" s="116"/>
    </row>
    <row r="7818" spans="1:4">
      <c r="A7818" s="116"/>
      <c r="B7818" s="116"/>
      <c r="C7818" s="116"/>
      <c r="D7818" s="116"/>
    </row>
    <row r="7819" spans="1:4">
      <c r="A7819" s="116"/>
      <c r="B7819" s="116"/>
      <c r="C7819" s="116"/>
      <c r="D7819" s="116"/>
    </row>
    <row r="7820" spans="1:4">
      <c r="A7820" s="116"/>
      <c r="B7820" s="116"/>
      <c r="C7820" s="116"/>
      <c r="D7820" s="116"/>
    </row>
    <row r="7821" spans="1:4">
      <c r="A7821" s="116"/>
      <c r="B7821" s="116"/>
      <c r="C7821" s="116"/>
      <c r="D7821" s="116"/>
    </row>
    <row r="7822" spans="1:4">
      <c r="A7822" s="116"/>
      <c r="B7822" s="116"/>
      <c r="C7822" s="116"/>
      <c r="D7822" s="116"/>
    </row>
    <row r="7823" spans="1:4">
      <c r="A7823" s="116"/>
      <c r="B7823" s="116"/>
      <c r="C7823" s="116"/>
      <c r="D7823" s="116"/>
    </row>
    <row r="7824" spans="1:4">
      <c r="A7824" s="116"/>
      <c r="B7824" s="116"/>
      <c r="C7824" s="116"/>
      <c r="D7824" s="116"/>
    </row>
    <row r="7825" spans="1:4">
      <c r="A7825" s="116"/>
      <c r="B7825" s="116"/>
      <c r="C7825" s="116"/>
      <c r="D7825" s="116"/>
    </row>
    <row r="7826" spans="1:4">
      <c r="A7826" s="116"/>
      <c r="B7826" s="116"/>
      <c r="C7826" s="116"/>
      <c r="D7826" s="116"/>
    </row>
    <row r="7827" spans="1:4">
      <c r="A7827" s="116"/>
      <c r="B7827" s="116"/>
      <c r="C7827" s="116"/>
      <c r="D7827" s="116"/>
    </row>
    <row r="7828" spans="1:4">
      <c r="A7828" s="116"/>
      <c r="B7828" s="116"/>
      <c r="C7828" s="116"/>
      <c r="D7828" s="116"/>
    </row>
    <row r="7829" spans="1:4">
      <c r="A7829" s="116"/>
      <c r="B7829" s="116"/>
      <c r="C7829" s="116"/>
      <c r="D7829" s="116"/>
    </row>
    <row r="7830" spans="1:4">
      <c r="A7830" s="116"/>
      <c r="B7830" s="116"/>
      <c r="C7830" s="116"/>
      <c r="D7830" s="116"/>
    </row>
    <row r="7831" spans="1:4">
      <c r="A7831" s="116"/>
      <c r="B7831" s="116"/>
      <c r="C7831" s="116"/>
      <c r="D7831" s="116"/>
    </row>
    <row r="7832" spans="1:4">
      <c r="A7832" s="116"/>
      <c r="B7832" s="116"/>
      <c r="C7832" s="116"/>
      <c r="D7832" s="116"/>
    </row>
    <row r="7833" spans="1:4">
      <c r="A7833" s="116"/>
      <c r="B7833" s="116"/>
      <c r="C7833" s="116"/>
      <c r="D7833" s="116"/>
    </row>
    <row r="7834" spans="1:4">
      <c r="A7834" s="116"/>
      <c r="B7834" s="116"/>
      <c r="C7834" s="116"/>
      <c r="D7834" s="116"/>
    </row>
    <row r="7835" spans="1:4">
      <c r="A7835" s="116"/>
      <c r="B7835" s="116"/>
      <c r="C7835" s="116"/>
      <c r="D7835" s="116"/>
    </row>
    <row r="7836" spans="1:4">
      <c r="A7836" s="116"/>
      <c r="B7836" s="116"/>
      <c r="C7836" s="116"/>
      <c r="D7836" s="116"/>
    </row>
    <row r="7837" spans="1:4">
      <c r="A7837" s="116"/>
      <c r="B7837" s="116"/>
      <c r="C7837" s="116"/>
      <c r="D7837" s="116"/>
    </row>
    <row r="7838" spans="1:4">
      <c r="A7838" s="116"/>
      <c r="B7838" s="116"/>
      <c r="C7838" s="116"/>
      <c r="D7838" s="116"/>
    </row>
    <row r="7839" spans="1:4">
      <c r="A7839" s="116"/>
      <c r="B7839" s="116"/>
      <c r="C7839" s="116"/>
      <c r="D7839" s="116"/>
    </row>
    <row r="7840" spans="1:4">
      <c r="A7840" s="116"/>
      <c r="B7840" s="116"/>
      <c r="C7840" s="116"/>
      <c r="D7840" s="116"/>
    </row>
    <row r="7841" spans="1:4">
      <c r="A7841" s="116"/>
      <c r="B7841" s="116"/>
      <c r="C7841" s="116"/>
      <c r="D7841" s="116"/>
    </row>
    <row r="7842" spans="1:4">
      <c r="A7842" s="116"/>
      <c r="B7842" s="116"/>
      <c r="C7842" s="116"/>
      <c r="D7842" s="116"/>
    </row>
    <row r="7843" spans="1:4">
      <c r="A7843" s="116"/>
      <c r="B7843" s="116"/>
      <c r="C7843" s="116"/>
      <c r="D7843" s="116"/>
    </row>
    <row r="7844" spans="1:4">
      <c r="A7844" s="116"/>
      <c r="B7844" s="116"/>
      <c r="C7844" s="116"/>
      <c r="D7844" s="116"/>
    </row>
    <row r="7845" spans="1:4">
      <c r="A7845" s="116"/>
      <c r="B7845" s="116"/>
      <c r="C7845" s="116"/>
      <c r="D7845" s="116"/>
    </row>
    <row r="7846" spans="1:4">
      <c r="A7846" s="116"/>
      <c r="B7846" s="116"/>
      <c r="C7846" s="116"/>
      <c r="D7846" s="116"/>
    </row>
    <row r="7847" spans="1:4">
      <c r="A7847" s="116"/>
      <c r="B7847" s="116"/>
      <c r="C7847" s="116"/>
      <c r="D7847" s="116"/>
    </row>
    <row r="7848" spans="1:4">
      <c r="A7848" s="116"/>
      <c r="B7848" s="116"/>
      <c r="C7848" s="116"/>
      <c r="D7848" s="116"/>
    </row>
    <row r="7849" spans="1:4">
      <c r="A7849" s="116"/>
      <c r="B7849" s="116"/>
      <c r="C7849" s="116"/>
      <c r="D7849" s="116"/>
    </row>
    <row r="7850" spans="1:4">
      <c r="A7850" s="116"/>
      <c r="B7850" s="116"/>
      <c r="C7850" s="116"/>
      <c r="D7850" s="116"/>
    </row>
    <row r="7851" spans="1:4">
      <c r="A7851" s="116"/>
      <c r="B7851" s="116"/>
      <c r="C7851" s="116"/>
      <c r="D7851" s="116"/>
    </row>
    <row r="7852" spans="1:4">
      <c r="A7852" s="116"/>
      <c r="B7852" s="116"/>
      <c r="C7852" s="116"/>
      <c r="D7852" s="116"/>
    </row>
    <row r="7853" spans="1:4">
      <c r="A7853" s="116"/>
      <c r="B7853" s="116"/>
      <c r="C7853" s="116"/>
      <c r="D7853" s="116"/>
    </row>
    <row r="7854" spans="1:4">
      <c r="A7854" s="116"/>
      <c r="B7854" s="116"/>
      <c r="C7854" s="116"/>
      <c r="D7854" s="116"/>
    </row>
    <row r="7855" spans="1:4">
      <c r="A7855" s="116"/>
      <c r="B7855" s="116"/>
      <c r="C7855" s="116"/>
      <c r="D7855" s="116"/>
    </row>
    <row r="7856" spans="1:4">
      <c r="A7856" s="116"/>
      <c r="B7856" s="116"/>
      <c r="C7856" s="116"/>
      <c r="D7856" s="116"/>
    </row>
    <row r="7857" spans="1:4">
      <c r="A7857" s="116"/>
      <c r="B7857" s="116"/>
      <c r="C7857" s="116"/>
      <c r="D7857" s="116"/>
    </row>
    <row r="7858" spans="1:4">
      <c r="A7858" s="116"/>
      <c r="B7858" s="116"/>
      <c r="C7858" s="116"/>
      <c r="D7858" s="116"/>
    </row>
    <row r="7859" spans="1:4">
      <c r="A7859" s="116"/>
      <c r="B7859" s="116"/>
      <c r="C7859" s="116"/>
      <c r="D7859" s="116"/>
    </row>
    <row r="7860" spans="1:4">
      <c r="A7860" s="116"/>
      <c r="B7860" s="116"/>
      <c r="C7860" s="116"/>
      <c r="D7860" s="116"/>
    </row>
    <row r="7861" spans="1:4">
      <c r="A7861" s="116"/>
      <c r="B7861" s="116"/>
      <c r="C7861" s="116"/>
      <c r="D7861" s="116"/>
    </row>
    <row r="7862" spans="1:4">
      <c r="A7862" s="116"/>
      <c r="B7862" s="116"/>
      <c r="C7862" s="116"/>
      <c r="D7862" s="116"/>
    </row>
    <row r="7863" spans="1:4">
      <c r="A7863" s="116"/>
      <c r="B7863" s="116"/>
      <c r="C7863" s="116"/>
      <c r="D7863" s="116"/>
    </row>
    <row r="7864" spans="1:4">
      <c r="A7864" s="116"/>
      <c r="B7864" s="116"/>
      <c r="C7864" s="116"/>
      <c r="D7864" s="116"/>
    </row>
    <row r="7865" spans="1:4">
      <c r="A7865" s="116"/>
      <c r="B7865" s="116"/>
      <c r="C7865" s="116"/>
      <c r="D7865" s="116"/>
    </row>
    <row r="7866" spans="1:4">
      <c r="A7866" s="116"/>
      <c r="B7866" s="116"/>
      <c r="C7866" s="116"/>
      <c r="D7866" s="116"/>
    </row>
    <row r="7867" spans="1:4">
      <c r="A7867" s="116"/>
      <c r="B7867" s="116"/>
      <c r="C7867" s="116"/>
      <c r="D7867" s="116"/>
    </row>
    <row r="7868" spans="1:4">
      <c r="A7868" s="116"/>
      <c r="B7868" s="116"/>
      <c r="C7868" s="116"/>
      <c r="D7868" s="116"/>
    </row>
    <row r="7869" spans="1:4">
      <c r="A7869" s="116"/>
      <c r="B7869" s="116"/>
      <c r="C7869" s="116"/>
      <c r="D7869" s="116"/>
    </row>
    <row r="7870" spans="1:4">
      <c r="A7870" s="116"/>
      <c r="B7870" s="116"/>
      <c r="C7870" s="116"/>
      <c r="D7870" s="116"/>
    </row>
    <row r="7871" spans="1:4">
      <c r="A7871" s="116"/>
      <c r="B7871" s="116"/>
      <c r="C7871" s="116"/>
      <c r="D7871" s="116"/>
    </row>
    <row r="7872" spans="1:4">
      <c r="A7872" s="116"/>
      <c r="B7872" s="116"/>
      <c r="C7872" s="116"/>
      <c r="D7872" s="116"/>
    </row>
    <row r="7873" spans="1:4">
      <c r="A7873" s="116"/>
      <c r="B7873" s="116"/>
      <c r="C7873" s="116"/>
      <c r="D7873" s="116"/>
    </row>
    <row r="7874" spans="1:4">
      <c r="A7874" s="116"/>
      <c r="B7874" s="116"/>
      <c r="C7874" s="116"/>
      <c r="D7874" s="116"/>
    </row>
    <row r="7875" spans="1:4">
      <c r="A7875" s="116"/>
      <c r="B7875" s="116"/>
      <c r="C7875" s="116"/>
      <c r="D7875" s="116"/>
    </row>
    <row r="7876" spans="1:4">
      <c r="A7876" s="116"/>
      <c r="B7876" s="116"/>
      <c r="C7876" s="116"/>
      <c r="D7876" s="116"/>
    </row>
    <row r="7877" spans="1:4">
      <c r="A7877" s="116"/>
      <c r="B7877" s="116"/>
      <c r="C7877" s="116"/>
      <c r="D7877" s="116"/>
    </row>
    <row r="7878" spans="1:4">
      <c r="A7878" s="116"/>
      <c r="B7878" s="116"/>
      <c r="C7878" s="116"/>
      <c r="D7878" s="116"/>
    </row>
    <row r="7879" spans="1:4">
      <c r="A7879" s="116"/>
      <c r="B7879" s="116"/>
      <c r="C7879" s="116"/>
      <c r="D7879" s="116"/>
    </row>
    <row r="7880" spans="1:4">
      <c r="A7880" s="116"/>
      <c r="B7880" s="116"/>
      <c r="C7880" s="116"/>
      <c r="D7880" s="116"/>
    </row>
    <row r="7881" spans="1:4">
      <c r="A7881" s="116"/>
      <c r="B7881" s="116"/>
      <c r="C7881" s="116"/>
      <c r="D7881" s="116"/>
    </row>
    <row r="7882" spans="1:4">
      <c r="A7882" s="116"/>
      <c r="B7882" s="116"/>
      <c r="C7882" s="116"/>
      <c r="D7882" s="116"/>
    </row>
    <row r="7883" spans="1:4">
      <c r="A7883" s="116"/>
      <c r="B7883" s="116"/>
      <c r="C7883" s="116"/>
      <c r="D7883" s="116"/>
    </row>
    <row r="7884" spans="1:4">
      <c r="A7884" s="116"/>
      <c r="B7884" s="116"/>
      <c r="C7884" s="116"/>
      <c r="D7884" s="116"/>
    </row>
    <row r="7885" spans="1:4">
      <c r="A7885" s="116"/>
      <c r="B7885" s="116"/>
      <c r="C7885" s="116"/>
      <c r="D7885" s="116"/>
    </row>
    <row r="7886" spans="1:4">
      <c r="A7886" s="116"/>
      <c r="B7886" s="116"/>
      <c r="C7886" s="116"/>
      <c r="D7886" s="116"/>
    </row>
    <row r="7887" spans="1:4">
      <c r="A7887" s="116"/>
      <c r="B7887" s="116"/>
      <c r="C7887" s="116"/>
      <c r="D7887" s="116"/>
    </row>
    <row r="7888" spans="1:4">
      <c r="A7888" s="116"/>
      <c r="B7888" s="116"/>
      <c r="C7888" s="116"/>
      <c r="D7888" s="116"/>
    </row>
    <row r="7889" spans="1:4">
      <c r="A7889" s="116"/>
      <c r="B7889" s="116"/>
      <c r="C7889" s="116"/>
      <c r="D7889" s="116"/>
    </row>
    <row r="7890" spans="1:4">
      <c r="A7890" s="116"/>
      <c r="B7890" s="116"/>
      <c r="C7890" s="116"/>
      <c r="D7890" s="116"/>
    </row>
    <row r="7891" spans="1:4">
      <c r="A7891" s="116"/>
      <c r="B7891" s="116"/>
      <c r="C7891" s="116"/>
      <c r="D7891" s="116"/>
    </row>
    <row r="7892" spans="1:4">
      <c r="A7892" s="116"/>
      <c r="B7892" s="116"/>
      <c r="C7892" s="116"/>
      <c r="D7892" s="116"/>
    </row>
    <row r="7893" spans="1:4">
      <c r="A7893" s="116"/>
      <c r="B7893" s="116"/>
      <c r="C7893" s="116"/>
      <c r="D7893" s="116"/>
    </row>
    <row r="7894" spans="1:4">
      <c r="A7894" s="116"/>
      <c r="B7894" s="116"/>
      <c r="C7894" s="116"/>
      <c r="D7894" s="116"/>
    </row>
    <row r="7895" spans="1:4">
      <c r="A7895" s="116"/>
      <c r="B7895" s="116"/>
      <c r="C7895" s="116"/>
      <c r="D7895" s="116"/>
    </row>
    <row r="7896" spans="1:4">
      <c r="A7896" s="116"/>
      <c r="B7896" s="116"/>
      <c r="C7896" s="116"/>
      <c r="D7896" s="116"/>
    </row>
    <row r="7897" spans="1:4">
      <c r="A7897" s="116"/>
      <c r="B7897" s="116"/>
      <c r="C7897" s="116"/>
      <c r="D7897" s="116"/>
    </row>
    <row r="7898" spans="1:4">
      <c r="A7898" s="116"/>
      <c r="B7898" s="116"/>
      <c r="C7898" s="116"/>
      <c r="D7898" s="116"/>
    </row>
    <row r="7899" spans="1:4">
      <c r="A7899" s="116"/>
      <c r="B7899" s="116"/>
      <c r="C7899" s="116"/>
      <c r="D7899" s="116"/>
    </row>
    <row r="7900" spans="1:4">
      <c r="A7900" s="116"/>
      <c r="B7900" s="116"/>
      <c r="C7900" s="116"/>
      <c r="D7900" s="116"/>
    </row>
    <row r="7901" spans="1:4">
      <c r="A7901" s="116"/>
      <c r="B7901" s="116"/>
      <c r="C7901" s="116"/>
      <c r="D7901" s="116"/>
    </row>
    <row r="7902" spans="1:4">
      <c r="A7902" s="116"/>
      <c r="B7902" s="116"/>
      <c r="C7902" s="116"/>
      <c r="D7902" s="116"/>
    </row>
    <row r="7903" spans="1:4">
      <c r="A7903" s="116"/>
      <c r="B7903" s="116"/>
      <c r="C7903" s="116"/>
      <c r="D7903" s="116"/>
    </row>
    <row r="7904" spans="1:4">
      <c r="A7904" s="116"/>
      <c r="B7904" s="116"/>
      <c r="C7904" s="116"/>
      <c r="D7904" s="116"/>
    </row>
    <row r="7905" spans="1:4">
      <c r="A7905" s="116"/>
      <c r="B7905" s="116"/>
      <c r="C7905" s="116"/>
      <c r="D7905" s="116"/>
    </row>
    <row r="7906" spans="1:4">
      <c r="A7906" s="116"/>
      <c r="B7906" s="116"/>
      <c r="C7906" s="116"/>
      <c r="D7906" s="116"/>
    </row>
    <row r="7907" spans="1:4">
      <c r="A7907" s="116"/>
      <c r="B7907" s="116"/>
      <c r="C7907" s="116"/>
      <c r="D7907" s="116"/>
    </row>
    <row r="7908" spans="1:4">
      <c r="A7908" s="116"/>
      <c r="B7908" s="116"/>
      <c r="C7908" s="116"/>
      <c r="D7908" s="116"/>
    </row>
    <row r="7909" spans="1:4">
      <c r="A7909" s="116"/>
      <c r="B7909" s="116"/>
      <c r="C7909" s="116"/>
      <c r="D7909" s="116"/>
    </row>
    <row r="7910" spans="1:4">
      <c r="A7910" s="116"/>
      <c r="B7910" s="116"/>
      <c r="C7910" s="116"/>
      <c r="D7910" s="116"/>
    </row>
    <row r="7911" spans="1:4">
      <c r="A7911" s="116"/>
      <c r="B7911" s="116"/>
      <c r="C7911" s="116"/>
      <c r="D7911" s="116"/>
    </row>
    <row r="7912" spans="1:4">
      <c r="A7912" s="116"/>
      <c r="B7912" s="116"/>
      <c r="C7912" s="116"/>
      <c r="D7912" s="116"/>
    </row>
    <row r="7913" spans="1:4">
      <c r="A7913" s="116"/>
      <c r="B7913" s="116"/>
      <c r="C7913" s="116"/>
      <c r="D7913" s="116"/>
    </row>
    <row r="7914" spans="1:4">
      <c r="A7914" s="116"/>
      <c r="B7914" s="116"/>
      <c r="C7914" s="116"/>
      <c r="D7914" s="116"/>
    </row>
    <row r="7915" spans="1:4">
      <c r="A7915" s="116"/>
      <c r="B7915" s="116"/>
      <c r="C7915" s="116"/>
      <c r="D7915" s="116"/>
    </row>
    <row r="7916" spans="1:4">
      <c r="A7916" s="116"/>
      <c r="B7916" s="116"/>
      <c r="C7916" s="116"/>
      <c r="D7916" s="116"/>
    </row>
    <row r="7917" spans="1:4">
      <c r="A7917" s="116"/>
      <c r="B7917" s="116"/>
      <c r="C7917" s="116"/>
      <c r="D7917" s="116"/>
    </row>
    <row r="7918" spans="1:4">
      <c r="A7918" s="116"/>
      <c r="B7918" s="116"/>
      <c r="C7918" s="116"/>
      <c r="D7918" s="116"/>
    </row>
    <row r="7919" spans="1:4">
      <c r="A7919" s="116"/>
      <c r="B7919" s="116"/>
      <c r="C7919" s="116"/>
      <c r="D7919" s="116"/>
    </row>
    <row r="7920" spans="1:4">
      <c r="A7920" s="116"/>
      <c r="B7920" s="116"/>
      <c r="C7920" s="116"/>
      <c r="D7920" s="116"/>
    </row>
    <row r="7921" spans="1:4">
      <c r="A7921" s="116"/>
      <c r="B7921" s="116"/>
      <c r="C7921" s="116"/>
      <c r="D7921" s="116"/>
    </row>
    <row r="7922" spans="1:4">
      <c r="A7922" s="116"/>
      <c r="B7922" s="116"/>
      <c r="C7922" s="116"/>
      <c r="D7922" s="116"/>
    </row>
    <row r="7923" spans="1:4">
      <c r="A7923" s="116"/>
      <c r="B7923" s="116"/>
      <c r="C7923" s="116"/>
      <c r="D7923" s="116"/>
    </row>
    <row r="7924" spans="1:4">
      <c r="A7924" s="116"/>
      <c r="B7924" s="116"/>
      <c r="C7924" s="116"/>
      <c r="D7924" s="116"/>
    </row>
    <row r="7925" spans="1:4">
      <c r="A7925" s="116"/>
      <c r="B7925" s="116"/>
      <c r="C7925" s="116"/>
      <c r="D7925" s="116"/>
    </row>
    <row r="7926" spans="1:4">
      <c r="A7926" s="116"/>
      <c r="B7926" s="116"/>
      <c r="C7926" s="116"/>
      <c r="D7926" s="116"/>
    </row>
    <row r="7927" spans="1:4">
      <c r="A7927" s="116"/>
      <c r="B7927" s="116"/>
      <c r="C7927" s="116"/>
      <c r="D7927" s="116"/>
    </row>
    <row r="7928" spans="1:4">
      <c r="A7928" s="116"/>
      <c r="B7928" s="116"/>
      <c r="C7928" s="116"/>
      <c r="D7928" s="116"/>
    </row>
    <row r="7929" spans="1:4">
      <c r="A7929" s="116"/>
      <c r="B7929" s="116"/>
      <c r="C7929" s="116"/>
      <c r="D7929" s="116"/>
    </row>
    <row r="7930" spans="1:4">
      <c r="A7930" s="116"/>
      <c r="B7930" s="116"/>
      <c r="C7930" s="116"/>
      <c r="D7930" s="116"/>
    </row>
    <row r="7931" spans="1:4">
      <c r="A7931" s="116"/>
      <c r="B7931" s="116"/>
      <c r="C7931" s="116"/>
      <c r="D7931" s="116"/>
    </row>
    <row r="7932" spans="1:4">
      <c r="A7932" s="116"/>
      <c r="B7932" s="116"/>
      <c r="C7932" s="116"/>
      <c r="D7932" s="116"/>
    </row>
    <row r="7933" spans="1:4">
      <c r="A7933" s="116"/>
      <c r="B7933" s="116"/>
      <c r="C7933" s="116"/>
      <c r="D7933" s="116"/>
    </row>
    <row r="7934" spans="1:4">
      <c r="A7934" s="116"/>
      <c r="B7934" s="116"/>
      <c r="C7934" s="116"/>
      <c r="D7934" s="116"/>
    </row>
    <row r="7935" spans="1:4">
      <c r="A7935" s="116"/>
      <c r="B7935" s="116"/>
      <c r="C7935" s="116"/>
      <c r="D7935" s="116"/>
    </row>
    <row r="7936" spans="1:4">
      <c r="A7936" s="116"/>
      <c r="B7936" s="116"/>
      <c r="C7936" s="116"/>
      <c r="D7936" s="116"/>
    </row>
    <row r="7937" spans="1:4">
      <c r="A7937" s="116"/>
      <c r="B7937" s="116"/>
      <c r="C7937" s="116"/>
      <c r="D7937" s="116"/>
    </row>
    <row r="7938" spans="1:4">
      <c r="A7938" s="116"/>
      <c r="B7938" s="116"/>
      <c r="C7938" s="116"/>
      <c r="D7938" s="116"/>
    </row>
    <row r="7939" spans="1:4">
      <c r="A7939" s="116"/>
      <c r="B7939" s="116"/>
      <c r="C7939" s="116"/>
      <c r="D7939" s="116"/>
    </row>
    <row r="7940" spans="1:4">
      <c r="A7940" s="116"/>
      <c r="B7940" s="116"/>
      <c r="C7940" s="116"/>
      <c r="D7940" s="116"/>
    </row>
    <row r="7941" spans="1:4">
      <c r="A7941" s="116"/>
      <c r="B7941" s="116"/>
      <c r="C7941" s="116"/>
      <c r="D7941" s="116"/>
    </row>
    <row r="7942" spans="1:4">
      <c r="A7942" s="116"/>
      <c r="B7942" s="116"/>
      <c r="C7942" s="116"/>
      <c r="D7942" s="116"/>
    </row>
    <row r="7943" spans="1:4">
      <c r="A7943" s="116"/>
      <c r="B7943" s="116"/>
      <c r="C7943" s="116"/>
      <c r="D7943" s="116"/>
    </row>
    <row r="7944" spans="1:4">
      <c r="A7944" s="116"/>
      <c r="B7944" s="116"/>
      <c r="C7944" s="116"/>
      <c r="D7944" s="116"/>
    </row>
    <row r="7945" spans="1:4">
      <c r="A7945" s="116"/>
      <c r="B7945" s="116"/>
      <c r="C7945" s="116"/>
      <c r="D7945" s="116"/>
    </row>
    <row r="7946" spans="1:4">
      <c r="A7946" s="116"/>
      <c r="B7946" s="116"/>
      <c r="C7946" s="116"/>
      <c r="D7946" s="116"/>
    </row>
    <row r="7947" spans="1:4">
      <c r="A7947" s="116"/>
      <c r="B7947" s="116"/>
      <c r="C7947" s="116"/>
      <c r="D7947" s="116"/>
    </row>
    <row r="7948" spans="1:4">
      <c r="A7948" s="116"/>
      <c r="B7948" s="116"/>
      <c r="C7948" s="116"/>
      <c r="D7948" s="116"/>
    </row>
    <row r="7949" spans="1:4">
      <c r="A7949" s="116"/>
      <c r="B7949" s="116"/>
      <c r="C7949" s="116"/>
      <c r="D7949" s="116"/>
    </row>
    <row r="7950" spans="1:4">
      <c r="A7950" s="116"/>
      <c r="B7950" s="116"/>
      <c r="C7950" s="116"/>
      <c r="D7950" s="116"/>
    </row>
    <row r="7951" spans="1:4">
      <c r="A7951" s="116"/>
      <c r="B7951" s="116"/>
      <c r="C7951" s="116"/>
      <c r="D7951" s="116"/>
    </row>
    <row r="7952" spans="1:4">
      <c r="A7952" s="116"/>
      <c r="B7952" s="116"/>
      <c r="C7952" s="116"/>
      <c r="D7952" s="116"/>
    </row>
    <row r="7953" spans="1:4">
      <c r="A7953" s="116"/>
      <c r="B7953" s="116"/>
      <c r="C7953" s="116"/>
      <c r="D7953" s="116"/>
    </row>
    <row r="7954" spans="1:4">
      <c r="A7954" s="116"/>
      <c r="B7954" s="116"/>
      <c r="C7954" s="116"/>
      <c r="D7954" s="116"/>
    </row>
    <row r="7955" spans="1:4">
      <c r="A7955" s="116"/>
      <c r="B7955" s="116"/>
      <c r="C7955" s="116"/>
      <c r="D7955" s="116"/>
    </row>
    <row r="7956" spans="1:4">
      <c r="A7956" s="116"/>
      <c r="B7956" s="116"/>
      <c r="C7956" s="116"/>
      <c r="D7956" s="116"/>
    </row>
    <row r="7957" spans="1:4">
      <c r="A7957" s="116"/>
      <c r="B7957" s="116"/>
      <c r="C7957" s="116"/>
      <c r="D7957" s="116"/>
    </row>
    <row r="7958" spans="1:4">
      <c r="A7958" s="116"/>
      <c r="B7958" s="116"/>
      <c r="C7958" s="116"/>
      <c r="D7958" s="116"/>
    </row>
    <row r="7959" spans="1:4">
      <c r="A7959" s="116"/>
      <c r="B7959" s="116"/>
      <c r="C7959" s="116"/>
      <c r="D7959" s="116"/>
    </row>
    <row r="7960" spans="1:4">
      <c r="A7960" s="116"/>
      <c r="B7960" s="116"/>
      <c r="C7960" s="116"/>
      <c r="D7960" s="116"/>
    </row>
    <row r="7961" spans="1:4">
      <c r="A7961" s="116"/>
      <c r="B7961" s="116"/>
      <c r="C7961" s="116"/>
      <c r="D7961" s="116"/>
    </row>
    <row r="7962" spans="1:4">
      <c r="A7962" s="116"/>
      <c r="B7962" s="116"/>
      <c r="C7962" s="116"/>
      <c r="D7962" s="116"/>
    </row>
    <row r="7963" spans="1:4">
      <c r="A7963" s="116"/>
      <c r="B7963" s="116"/>
      <c r="C7963" s="116"/>
      <c r="D7963" s="116"/>
    </row>
    <row r="7964" spans="1:4">
      <c r="A7964" s="116"/>
      <c r="B7964" s="116"/>
      <c r="C7964" s="116"/>
      <c r="D7964" s="116"/>
    </row>
    <row r="7965" spans="1:4">
      <c r="A7965" s="116"/>
      <c r="B7965" s="116"/>
      <c r="C7965" s="116"/>
      <c r="D7965" s="116"/>
    </row>
    <row r="7966" spans="1:4">
      <c r="A7966" s="116"/>
      <c r="B7966" s="116"/>
      <c r="C7966" s="116"/>
      <c r="D7966" s="116"/>
    </row>
    <row r="7967" spans="1:4">
      <c r="A7967" s="116"/>
      <c r="B7967" s="116"/>
      <c r="C7967" s="116"/>
      <c r="D7967" s="116"/>
    </row>
    <row r="7968" spans="1:4">
      <c r="A7968" s="116"/>
      <c r="B7968" s="116"/>
      <c r="C7968" s="116"/>
      <c r="D7968" s="116"/>
    </row>
    <row r="7969" spans="1:4">
      <c r="A7969" s="116"/>
      <c r="B7969" s="116"/>
      <c r="C7969" s="116"/>
      <c r="D7969" s="116"/>
    </row>
    <row r="7970" spans="1:4">
      <c r="A7970" s="116"/>
      <c r="B7970" s="116"/>
      <c r="C7970" s="116"/>
      <c r="D7970" s="116"/>
    </row>
    <row r="7971" spans="1:4">
      <c r="A7971" s="116"/>
      <c r="B7971" s="116"/>
      <c r="C7971" s="116"/>
      <c r="D7971" s="116"/>
    </row>
    <row r="7972" spans="1:4">
      <c r="A7972" s="116"/>
      <c r="B7972" s="116"/>
      <c r="C7972" s="116"/>
      <c r="D7972" s="116"/>
    </row>
    <row r="7973" spans="1:4">
      <c r="A7973" s="116"/>
      <c r="B7973" s="116"/>
      <c r="C7973" s="116"/>
      <c r="D7973" s="116"/>
    </row>
    <row r="7974" spans="1:4">
      <c r="A7974" s="116"/>
      <c r="B7974" s="116"/>
      <c r="C7974" s="116"/>
      <c r="D7974" s="116"/>
    </row>
    <row r="7975" spans="1:4">
      <c r="A7975" s="116"/>
      <c r="B7975" s="116"/>
      <c r="C7975" s="116"/>
      <c r="D7975" s="116"/>
    </row>
    <row r="7976" spans="1:4">
      <c r="A7976" s="116"/>
      <c r="B7976" s="116"/>
      <c r="C7976" s="116"/>
      <c r="D7976" s="116"/>
    </row>
    <row r="7977" spans="1:4">
      <c r="A7977" s="116"/>
      <c r="B7977" s="116"/>
      <c r="C7977" s="116"/>
      <c r="D7977" s="116"/>
    </row>
    <row r="7978" spans="1:4">
      <c r="A7978" s="116"/>
      <c r="B7978" s="116"/>
      <c r="C7978" s="116"/>
      <c r="D7978" s="116"/>
    </row>
    <row r="7979" spans="1:4">
      <c r="A7979" s="116"/>
      <c r="B7979" s="116"/>
      <c r="C7979" s="116"/>
      <c r="D7979" s="116"/>
    </row>
    <row r="7980" spans="1:4">
      <c r="A7980" s="116"/>
      <c r="B7980" s="116"/>
      <c r="C7980" s="116"/>
      <c r="D7980" s="116"/>
    </row>
    <row r="7981" spans="1:4">
      <c r="A7981" s="116"/>
      <c r="B7981" s="116"/>
      <c r="C7981" s="116"/>
      <c r="D7981" s="116"/>
    </row>
    <row r="7982" spans="1:4">
      <c r="A7982" s="116"/>
      <c r="B7982" s="116"/>
      <c r="C7982" s="116"/>
      <c r="D7982" s="116"/>
    </row>
    <row r="7983" spans="1:4">
      <c r="A7983" s="116"/>
      <c r="B7983" s="116"/>
      <c r="C7983" s="116"/>
      <c r="D7983" s="116"/>
    </row>
    <row r="7984" spans="1:4">
      <c r="A7984" s="116"/>
      <c r="B7984" s="116"/>
      <c r="C7984" s="116"/>
      <c r="D7984" s="116"/>
    </row>
    <row r="7985" spans="1:4">
      <c r="A7985" s="116"/>
      <c r="B7985" s="116"/>
      <c r="C7985" s="116"/>
      <c r="D7985" s="116"/>
    </row>
    <row r="7986" spans="1:4">
      <c r="A7986" s="116"/>
      <c r="B7986" s="116"/>
      <c r="C7986" s="116"/>
      <c r="D7986" s="116"/>
    </row>
    <row r="7987" spans="1:4">
      <c r="A7987" s="116"/>
      <c r="B7987" s="116"/>
      <c r="C7987" s="116"/>
      <c r="D7987" s="116"/>
    </row>
    <row r="7988" spans="1:4">
      <c r="A7988" s="116"/>
      <c r="B7988" s="116"/>
      <c r="C7988" s="116"/>
      <c r="D7988" s="116"/>
    </row>
    <row r="7989" spans="1:4">
      <c r="A7989" s="116"/>
      <c r="B7989" s="116"/>
      <c r="C7989" s="116"/>
      <c r="D7989" s="116"/>
    </row>
    <row r="7990" spans="1:4">
      <c r="A7990" s="116"/>
      <c r="B7990" s="116"/>
      <c r="C7990" s="116"/>
      <c r="D7990" s="116"/>
    </row>
    <row r="7991" spans="1:4">
      <c r="A7991" s="116"/>
      <c r="B7991" s="116"/>
      <c r="C7991" s="116"/>
      <c r="D7991" s="116"/>
    </row>
    <row r="7992" spans="1:4">
      <c r="A7992" s="116"/>
      <c r="B7992" s="116"/>
      <c r="C7992" s="116"/>
      <c r="D7992" s="116"/>
    </row>
    <row r="7993" spans="1:4">
      <c r="A7993" s="116"/>
      <c r="B7993" s="116"/>
      <c r="C7993" s="116"/>
      <c r="D7993" s="116"/>
    </row>
    <row r="7994" spans="1:4">
      <c r="A7994" s="116"/>
      <c r="B7994" s="116"/>
      <c r="C7994" s="116"/>
      <c r="D7994" s="116"/>
    </row>
    <row r="7995" spans="1:4">
      <c r="A7995" s="116"/>
      <c r="B7995" s="116"/>
      <c r="C7995" s="116"/>
      <c r="D7995" s="116"/>
    </row>
    <row r="7996" spans="1:4">
      <c r="A7996" s="116"/>
      <c r="B7996" s="116"/>
      <c r="C7996" s="116"/>
      <c r="D7996" s="116"/>
    </row>
    <row r="7997" spans="1:4">
      <c r="A7997" s="116"/>
      <c r="B7997" s="116"/>
      <c r="C7997" s="116"/>
      <c r="D7997" s="116"/>
    </row>
    <row r="7998" spans="1:4">
      <c r="A7998" s="116"/>
      <c r="B7998" s="116"/>
      <c r="C7998" s="116"/>
      <c r="D7998" s="116"/>
    </row>
    <row r="7999" spans="1:4">
      <c r="A7999" s="116"/>
      <c r="B7999" s="116"/>
      <c r="C7999" s="116"/>
      <c r="D7999" s="116"/>
    </row>
    <row r="8000" spans="1:4">
      <c r="A8000" s="116"/>
      <c r="B8000" s="116"/>
      <c r="C8000" s="116"/>
      <c r="D8000" s="116"/>
    </row>
    <row r="8001" spans="1:4">
      <c r="A8001" s="116"/>
      <c r="B8001" s="116"/>
      <c r="C8001" s="116"/>
      <c r="D8001" s="116"/>
    </row>
    <row r="8002" spans="1:4">
      <c r="A8002" s="116"/>
      <c r="B8002" s="116"/>
      <c r="C8002" s="116"/>
      <c r="D8002" s="116"/>
    </row>
    <row r="8003" spans="1:4">
      <c r="A8003" s="116"/>
      <c r="B8003" s="116"/>
      <c r="C8003" s="116"/>
      <c r="D8003" s="116"/>
    </row>
    <row r="8004" spans="1:4">
      <c r="A8004" s="116"/>
      <c r="B8004" s="116"/>
      <c r="C8004" s="116"/>
      <c r="D8004" s="116"/>
    </row>
    <row r="8005" spans="1:4">
      <c r="A8005" s="116"/>
      <c r="B8005" s="116"/>
      <c r="C8005" s="116"/>
      <c r="D8005" s="116"/>
    </row>
    <row r="8006" spans="1:4">
      <c r="A8006" s="116"/>
      <c r="B8006" s="116"/>
      <c r="C8006" s="116"/>
      <c r="D8006" s="116"/>
    </row>
    <row r="8007" spans="1:4">
      <c r="A8007" s="116"/>
      <c r="B8007" s="116"/>
      <c r="C8007" s="116"/>
      <c r="D8007" s="116"/>
    </row>
    <row r="8008" spans="1:4">
      <c r="A8008" s="116"/>
      <c r="B8008" s="116"/>
      <c r="C8008" s="116"/>
      <c r="D8008" s="116"/>
    </row>
    <row r="8009" spans="1:4">
      <c r="A8009" s="116"/>
      <c r="B8009" s="116"/>
      <c r="C8009" s="116"/>
      <c r="D8009" s="116"/>
    </row>
    <row r="8010" spans="1:4">
      <c r="A8010" s="116"/>
      <c r="B8010" s="116"/>
      <c r="C8010" s="116"/>
      <c r="D8010" s="116"/>
    </row>
    <row r="8011" spans="1:4">
      <c r="A8011" s="116"/>
      <c r="B8011" s="116"/>
      <c r="C8011" s="116"/>
      <c r="D8011" s="116"/>
    </row>
    <row r="8012" spans="1:4">
      <c r="A8012" s="116"/>
      <c r="B8012" s="116"/>
      <c r="C8012" s="116"/>
      <c r="D8012" s="116"/>
    </row>
    <row r="8013" spans="1:4">
      <c r="A8013" s="116"/>
      <c r="B8013" s="116"/>
      <c r="C8013" s="116"/>
      <c r="D8013" s="116"/>
    </row>
    <row r="8014" spans="1:4">
      <c r="A8014" s="116"/>
      <c r="B8014" s="116"/>
      <c r="C8014" s="116"/>
      <c r="D8014" s="116"/>
    </row>
    <row r="8015" spans="1:4">
      <c r="A8015" s="116"/>
      <c r="B8015" s="116"/>
      <c r="C8015" s="116"/>
      <c r="D8015" s="116"/>
    </row>
    <row r="8016" spans="1:4">
      <c r="A8016" s="116"/>
      <c r="B8016" s="116"/>
      <c r="C8016" s="116"/>
      <c r="D8016" s="116"/>
    </row>
    <row r="8017" spans="1:4">
      <c r="A8017" s="116"/>
      <c r="B8017" s="116"/>
      <c r="C8017" s="116"/>
      <c r="D8017" s="116"/>
    </row>
    <row r="8018" spans="1:4">
      <c r="A8018" s="116"/>
      <c r="B8018" s="116"/>
      <c r="C8018" s="116"/>
      <c r="D8018" s="116"/>
    </row>
    <row r="8019" spans="1:4">
      <c r="A8019" s="116"/>
      <c r="B8019" s="116"/>
      <c r="C8019" s="116"/>
      <c r="D8019" s="116"/>
    </row>
    <row r="8020" spans="1:4">
      <c r="A8020" s="116"/>
      <c r="B8020" s="116"/>
      <c r="C8020" s="116"/>
      <c r="D8020" s="116"/>
    </row>
    <row r="8021" spans="1:4">
      <c r="A8021" s="116"/>
      <c r="B8021" s="116"/>
      <c r="C8021" s="116"/>
      <c r="D8021" s="116"/>
    </row>
    <row r="8022" spans="1:4">
      <c r="A8022" s="116"/>
      <c r="B8022" s="116"/>
      <c r="C8022" s="116"/>
      <c r="D8022" s="116"/>
    </row>
    <row r="8023" spans="1:4">
      <c r="A8023" s="116"/>
      <c r="B8023" s="116"/>
      <c r="C8023" s="116"/>
      <c r="D8023" s="116"/>
    </row>
    <row r="8024" spans="1:4">
      <c r="A8024" s="116"/>
      <c r="B8024" s="116"/>
      <c r="C8024" s="116"/>
      <c r="D8024" s="116"/>
    </row>
    <row r="8025" spans="1:4">
      <c r="A8025" s="116"/>
      <c r="B8025" s="116"/>
      <c r="C8025" s="116"/>
      <c r="D8025" s="116"/>
    </row>
    <row r="8026" spans="1:4">
      <c r="A8026" s="116"/>
      <c r="B8026" s="116"/>
      <c r="C8026" s="116"/>
      <c r="D8026" s="116"/>
    </row>
    <row r="8027" spans="1:4">
      <c r="A8027" s="116"/>
      <c r="B8027" s="116"/>
      <c r="C8027" s="116"/>
      <c r="D8027" s="116"/>
    </row>
    <row r="8028" spans="1:4">
      <c r="A8028" s="116"/>
      <c r="B8028" s="116"/>
      <c r="C8028" s="116"/>
      <c r="D8028" s="116"/>
    </row>
    <row r="8029" spans="1:4">
      <c r="A8029" s="116"/>
      <c r="B8029" s="116"/>
      <c r="C8029" s="116"/>
      <c r="D8029" s="116"/>
    </row>
    <row r="8030" spans="1:4">
      <c r="A8030" s="116"/>
      <c r="B8030" s="116"/>
      <c r="C8030" s="116"/>
      <c r="D8030" s="116"/>
    </row>
    <row r="8031" spans="1:4">
      <c r="A8031" s="116"/>
      <c r="B8031" s="116"/>
      <c r="C8031" s="116"/>
      <c r="D8031" s="116"/>
    </row>
    <row r="8032" spans="1:4">
      <c r="A8032" s="116"/>
      <c r="B8032" s="116"/>
      <c r="C8032" s="116"/>
      <c r="D8032" s="116"/>
    </row>
    <row r="8033" spans="1:4">
      <c r="A8033" s="116"/>
      <c r="B8033" s="116"/>
      <c r="C8033" s="116"/>
      <c r="D8033" s="116"/>
    </row>
    <row r="8034" spans="1:4">
      <c r="A8034" s="116"/>
      <c r="B8034" s="116"/>
      <c r="C8034" s="116"/>
      <c r="D8034" s="116"/>
    </row>
    <row r="8035" spans="1:4">
      <c r="A8035" s="116"/>
      <c r="B8035" s="116"/>
      <c r="C8035" s="116"/>
      <c r="D8035" s="116"/>
    </row>
    <row r="8036" spans="1:4">
      <c r="A8036" s="116"/>
      <c r="B8036" s="116"/>
      <c r="C8036" s="116"/>
      <c r="D8036" s="116"/>
    </row>
    <row r="8037" spans="1:4">
      <c r="A8037" s="116"/>
      <c r="B8037" s="116"/>
      <c r="C8037" s="116"/>
      <c r="D8037" s="116"/>
    </row>
    <row r="8038" spans="1:4">
      <c r="A8038" s="116"/>
      <c r="B8038" s="116"/>
      <c r="C8038" s="116"/>
      <c r="D8038" s="116"/>
    </row>
    <row r="8039" spans="1:4">
      <c r="A8039" s="116"/>
      <c r="B8039" s="116"/>
      <c r="C8039" s="116"/>
      <c r="D8039" s="116"/>
    </row>
    <row r="8040" spans="1:4">
      <c r="A8040" s="116"/>
      <c r="B8040" s="116"/>
      <c r="C8040" s="116"/>
      <c r="D8040" s="116"/>
    </row>
    <row r="8041" spans="1:4">
      <c r="A8041" s="116"/>
      <c r="B8041" s="116"/>
      <c r="C8041" s="116"/>
      <c r="D8041" s="116"/>
    </row>
    <row r="8042" spans="1:4">
      <c r="A8042" s="116"/>
      <c r="B8042" s="116"/>
      <c r="C8042" s="116"/>
      <c r="D8042" s="116"/>
    </row>
    <row r="8043" spans="1:4">
      <c r="A8043" s="116"/>
      <c r="B8043" s="116"/>
      <c r="C8043" s="116"/>
      <c r="D8043" s="116"/>
    </row>
    <row r="8044" spans="1:4">
      <c r="A8044" s="116"/>
      <c r="B8044" s="116"/>
      <c r="C8044" s="116"/>
      <c r="D8044" s="116"/>
    </row>
    <row r="8045" spans="1:4">
      <c r="A8045" s="116"/>
      <c r="B8045" s="116"/>
      <c r="C8045" s="116"/>
      <c r="D8045" s="116"/>
    </row>
    <row r="8046" spans="1:4">
      <c r="A8046" s="116"/>
      <c r="B8046" s="116"/>
      <c r="C8046" s="116"/>
      <c r="D8046" s="116"/>
    </row>
    <row r="8047" spans="1:4">
      <c r="A8047" s="116"/>
      <c r="B8047" s="116"/>
      <c r="C8047" s="116"/>
      <c r="D8047" s="116"/>
    </row>
    <row r="8048" spans="1:4">
      <c r="A8048" s="116"/>
      <c r="B8048" s="116"/>
      <c r="C8048" s="116"/>
      <c r="D8048" s="116"/>
    </row>
    <row r="8049" spans="1:4">
      <c r="A8049" s="116"/>
      <c r="B8049" s="116"/>
      <c r="C8049" s="116"/>
      <c r="D8049" s="116"/>
    </row>
    <row r="8050" spans="1:4">
      <c r="A8050" s="116"/>
      <c r="B8050" s="116"/>
      <c r="C8050" s="116"/>
      <c r="D8050" s="116"/>
    </row>
    <row r="8051" spans="1:4">
      <c r="A8051" s="116"/>
      <c r="B8051" s="116"/>
      <c r="C8051" s="116"/>
      <c r="D8051" s="116"/>
    </row>
    <row r="8052" spans="1:4">
      <c r="A8052" s="116"/>
      <c r="B8052" s="116"/>
      <c r="C8052" s="116"/>
      <c r="D8052" s="116"/>
    </row>
    <row r="8053" spans="1:4">
      <c r="A8053" s="116"/>
      <c r="B8053" s="116"/>
      <c r="C8053" s="116"/>
      <c r="D8053" s="116"/>
    </row>
    <row r="8054" spans="1:4">
      <c r="A8054" s="116"/>
      <c r="B8054" s="116"/>
      <c r="C8054" s="116"/>
      <c r="D8054" s="116"/>
    </row>
    <row r="8055" spans="1:4">
      <c r="A8055" s="116"/>
      <c r="B8055" s="116"/>
      <c r="C8055" s="116"/>
      <c r="D8055" s="116"/>
    </row>
    <row r="8056" spans="1:4">
      <c r="A8056" s="116"/>
      <c r="B8056" s="116"/>
      <c r="C8056" s="116"/>
      <c r="D8056" s="116"/>
    </row>
    <row r="8057" spans="1:4">
      <c r="A8057" s="116"/>
      <c r="B8057" s="116"/>
      <c r="C8057" s="116"/>
      <c r="D8057" s="116"/>
    </row>
    <row r="8058" spans="1:4">
      <c r="A8058" s="116"/>
      <c r="B8058" s="116"/>
      <c r="C8058" s="116"/>
      <c r="D8058" s="116"/>
    </row>
    <row r="8059" spans="1:4">
      <c r="A8059" s="116"/>
      <c r="B8059" s="116"/>
      <c r="C8059" s="116"/>
      <c r="D8059" s="116"/>
    </row>
    <row r="8060" spans="1:4">
      <c r="A8060" s="116"/>
      <c r="B8060" s="116"/>
      <c r="C8060" s="116"/>
      <c r="D8060" s="116"/>
    </row>
    <row r="8061" spans="1:4">
      <c r="A8061" s="116"/>
      <c r="B8061" s="116"/>
      <c r="C8061" s="116"/>
      <c r="D8061" s="116"/>
    </row>
    <row r="8062" spans="1:4">
      <c r="A8062" s="116"/>
      <c r="B8062" s="116"/>
      <c r="C8062" s="116"/>
      <c r="D8062" s="116"/>
    </row>
    <row r="8063" spans="1:4">
      <c r="A8063" s="116"/>
      <c r="B8063" s="116"/>
      <c r="C8063" s="116"/>
      <c r="D8063" s="116"/>
    </row>
    <row r="8064" spans="1:4">
      <c r="A8064" s="116"/>
      <c r="B8064" s="116"/>
      <c r="C8064" s="116"/>
      <c r="D8064" s="116"/>
    </row>
    <row r="8065" spans="1:4">
      <c r="A8065" s="116"/>
      <c r="B8065" s="116"/>
      <c r="C8065" s="116"/>
      <c r="D8065" s="116"/>
    </row>
    <row r="8066" spans="1:4">
      <c r="A8066" s="116"/>
      <c r="B8066" s="116"/>
      <c r="C8066" s="116"/>
      <c r="D8066" s="116"/>
    </row>
    <row r="8067" spans="1:4">
      <c r="A8067" s="116"/>
      <c r="B8067" s="116"/>
      <c r="C8067" s="116"/>
      <c r="D8067" s="116"/>
    </row>
    <row r="8068" spans="1:4">
      <c r="A8068" s="116"/>
      <c r="B8068" s="116"/>
      <c r="C8068" s="116"/>
      <c r="D8068" s="116"/>
    </row>
    <row r="8069" spans="1:4">
      <c r="A8069" s="116"/>
      <c r="B8069" s="116"/>
      <c r="C8069" s="116"/>
      <c r="D8069" s="116"/>
    </row>
    <row r="8070" spans="1:4">
      <c r="A8070" s="116"/>
      <c r="B8070" s="116"/>
      <c r="C8070" s="116"/>
      <c r="D8070" s="116"/>
    </row>
    <row r="8071" spans="1:4">
      <c r="A8071" s="116"/>
      <c r="B8071" s="116"/>
      <c r="C8071" s="116"/>
      <c r="D8071" s="116"/>
    </row>
    <row r="8072" spans="1:4">
      <c r="A8072" s="116"/>
      <c r="B8072" s="116"/>
      <c r="C8072" s="116"/>
      <c r="D8072" s="116"/>
    </row>
    <row r="8073" spans="1:4">
      <c r="A8073" s="116"/>
      <c r="B8073" s="116"/>
      <c r="C8073" s="116"/>
      <c r="D8073" s="116"/>
    </row>
    <row r="8074" spans="1:4">
      <c r="A8074" s="116"/>
      <c r="B8074" s="116"/>
      <c r="C8074" s="116"/>
      <c r="D8074" s="116"/>
    </row>
    <row r="8075" spans="1:4">
      <c r="A8075" s="116"/>
      <c r="B8075" s="116"/>
      <c r="C8075" s="116"/>
      <c r="D8075" s="116"/>
    </row>
    <row r="8076" spans="1:4">
      <c r="A8076" s="116"/>
      <c r="B8076" s="116"/>
      <c r="C8076" s="116"/>
      <c r="D8076" s="116"/>
    </row>
    <row r="8077" spans="1:4">
      <c r="A8077" s="116"/>
      <c r="B8077" s="116"/>
      <c r="C8077" s="116"/>
      <c r="D8077" s="116"/>
    </row>
    <row r="8078" spans="1:4">
      <c r="A8078" s="116"/>
      <c r="B8078" s="116"/>
      <c r="C8078" s="116"/>
      <c r="D8078" s="116"/>
    </row>
    <row r="8079" spans="1:4">
      <c r="A8079" s="116"/>
      <c r="B8079" s="116"/>
      <c r="C8079" s="116"/>
      <c r="D8079" s="116"/>
    </row>
    <row r="8080" spans="1:4">
      <c r="A8080" s="116"/>
      <c r="B8080" s="116"/>
      <c r="C8080" s="116"/>
      <c r="D8080" s="116"/>
    </row>
    <row r="8081" spans="1:4">
      <c r="A8081" s="116"/>
      <c r="B8081" s="116"/>
      <c r="C8081" s="116"/>
      <c r="D8081" s="116"/>
    </row>
    <row r="8082" spans="1:4">
      <c r="A8082" s="116"/>
      <c r="B8082" s="116"/>
      <c r="C8082" s="116"/>
      <c r="D8082" s="116"/>
    </row>
    <row r="8083" spans="1:4">
      <c r="A8083" s="116"/>
      <c r="B8083" s="116"/>
      <c r="C8083" s="116"/>
      <c r="D8083" s="116"/>
    </row>
    <row r="8084" spans="1:4">
      <c r="A8084" s="116"/>
      <c r="B8084" s="116"/>
      <c r="C8084" s="116"/>
      <c r="D8084" s="116"/>
    </row>
    <row r="8085" spans="1:4">
      <c r="A8085" s="116"/>
      <c r="B8085" s="116"/>
      <c r="C8085" s="116"/>
      <c r="D8085" s="116"/>
    </row>
    <row r="8086" spans="1:4">
      <c r="A8086" s="116"/>
      <c r="B8086" s="116"/>
      <c r="C8086" s="116"/>
      <c r="D8086" s="116"/>
    </row>
    <row r="8087" spans="1:4">
      <c r="A8087" s="116"/>
      <c r="B8087" s="116"/>
      <c r="C8087" s="116"/>
      <c r="D8087" s="116"/>
    </row>
    <row r="8088" spans="1:4">
      <c r="A8088" s="116"/>
      <c r="B8088" s="116"/>
      <c r="C8088" s="116"/>
      <c r="D8088" s="116"/>
    </row>
    <row r="8089" spans="1:4">
      <c r="A8089" s="116"/>
      <c r="B8089" s="116"/>
      <c r="C8089" s="116"/>
      <c r="D8089" s="116"/>
    </row>
    <row r="8090" spans="1:4">
      <c r="A8090" s="116"/>
      <c r="B8090" s="116"/>
      <c r="C8090" s="116"/>
      <c r="D8090" s="116"/>
    </row>
    <row r="8091" spans="1:4">
      <c r="A8091" s="116"/>
      <c r="B8091" s="116"/>
      <c r="C8091" s="116"/>
      <c r="D8091" s="116"/>
    </row>
    <row r="8092" spans="1:4">
      <c r="A8092" s="116"/>
      <c r="B8092" s="116"/>
      <c r="C8092" s="116"/>
      <c r="D8092" s="116"/>
    </row>
    <row r="8093" spans="1:4">
      <c r="A8093" s="116"/>
      <c r="B8093" s="116"/>
      <c r="C8093" s="116"/>
      <c r="D8093" s="116"/>
    </row>
    <row r="8094" spans="1:4">
      <c r="A8094" s="116"/>
      <c r="B8094" s="116"/>
      <c r="C8094" s="116"/>
      <c r="D8094" s="116"/>
    </row>
    <row r="8095" spans="1:4">
      <c r="A8095" s="116"/>
      <c r="B8095" s="116"/>
      <c r="C8095" s="116"/>
      <c r="D8095" s="116"/>
    </row>
    <row r="8096" spans="1:4">
      <c r="A8096" s="116"/>
      <c r="B8096" s="116"/>
      <c r="C8096" s="116"/>
      <c r="D8096" s="116"/>
    </row>
    <row r="8097" spans="1:4">
      <c r="A8097" s="116"/>
      <c r="B8097" s="116"/>
      <c r="C8097" s="116"/>
      <c r="D8097" s="116"/>
    </row>
    <row r="8098" spans="1:4">
      <c r="A8098" s="116"/>
      <c r="B8098" s="116"/>
      <c r="C8098" s="116"/>
      <c r="D8098" s="116"/>
    </row>
    <row r="8099" spans="1:4">
      <c r="A8099" s="116"/>
      <c r="B8099" s="116"/>
      <c r="C8099" s="116"/>
      <c r="D8099" s="116"/>
    </row>
    <row r="8100" spans="1:4">
      <c r="A8100" s="116"/>
      <c r="B8100" s="116"/>
      <c r="C8100" s="116"/>
      <c r="D8100" s="116"/>
    </row>
    <row r="8101" spans="1:4">
      <c r="A8101" s="116"/>
      <c r="B8101" s="116"/>
      <c r="C8101" s="116"/>
      <c r="D8101" s="116"/>
    </row>
    <row r="8102" spans="1:4">
      <c r="A8102" s="116"/>
      <c r="B8102" s="116"/>
      <c r="C8102" s="116"/>
      <c r="D8102" s="116"/>
    </row>
    <row r="8103" spans="1:4">
      <c r="A8103" s="116"/>
      <c r="B8103" s="116"/>
      <c r="C8103" s="116"/>
      <c r="D8103" s="116"/>
    </row>
    <row r="8104" spans="1:4">
      <c r="A8104" s="116"/>
      <c r="B8104" s="116"/>
      <c r="C8104" s="116"/>
      <c r="D8104" s="116"/>
    </row>
    <row r="8105" spans="1:4">
      <c r="A8105" s="116"/>
      <c r="B8105" s="116"/>
      <c r="C8105" s="116"/>
      <c r="D8105" s="116"/>
    </row>
    <row r="8106" spans="1:4">
      <c r="A8106" s="116"/>
      <c r="B8106" s="116"/>
      <c r="C8106" s="116"/>
      <c r="D8106" s="116"/>
    </row>
    <row r="8107" spans="1:4">
      <c r="A8107" s="116"/>
      <c r="B8107" s="116"/>
      <c r="C8107" s="116"/>
      <c r="D8107" s="116"/>
    </row>
    <row r="8108" spans="1:4">
      <c r="A8108" s="116"/>
      <c r="B8108" s="116"/>
      <c r="C8108" s="116"/>
      <c r="D8108" s="116"/>
    </row>
    <row r="8109" spans="1:4">
      <c r="A8109" s="116"/>
      <c r="B8109" s="116"/>
      <c r="C8109" s="116"/>
      <c r="D8109" s="116"/>
    </row>
    <row r="8110" spans="1:4">
      <c r="A8110" s="116"/>
      <c r="B8110" s="116"/>
      <c r="C8110" s="116"/>
      <c r="D8110" s="116"/>
    </row>
    <row r="8111" spans="1:4">
      <c r="A8111" s="116"/>
      <c r="B8111" s="116"/>
      <c r="C8111" s="116"/>
      <c r="D8111" s="116"/>
    </row>
    <row r="8112" spans="1:4">
      <c r="A8112" s="116"/>
      <c r="B8112" s="116"/>
      <c r="C8112" s="116"/>
      <c r="D8112" s="116"/>
    </row>
    <row r="8113" spans="1:4">
      <c r="A8113" s="116"/>
      <c r="B8113" s="116"/>
      <c r="C8113" s="116"/>
      <c r="D8113" s="116"/>
    </row>
    <row r="8114" spans="1:4">
      <c r="A8114" s="116"/>
      <c r="B8114" s="116"/>
      <c r="C8114" s="116"/>
      <c r="D8114" s="116"/>
    </row>
    <row r="8115" spans="1:4">
      <c r="A8115" s="116"/>
      <c r="B8115" s="116"/>
      <c r="C8115" s="116"/>
      <c r="D8115" s="116"/>
    </row>
    <row r="8116" spans="1:4">
      <c r="A8116" s="116"/>
      <c r="B8116" s="116"/>
      <c r="C8116" s="116"/>
      <c r="D8116" s="116"/>
    </row>
    <row r="8117" spans="1:4">
      <c r="A8117" s="116"/>
      <c r="B8117" s="116"/>
      <c r="C8117" s="116"/>
      <c r="D8117" s="116"/>
    </row>
    <row r="8118" spans="1:4">
      <c r="A8118" s="116"/>
      <c r="B8118" s="116"/>
      <c r="C8118" s="116"/>
      <c r="D8118" s="116"/>
    </row>
    <row r="8119" spans="1:4">
      <c r="A8119" s="116"/>
      <c r="B8119" s="116"/>
      <c r="C8119" s="116"/>
      <c r="D8119" s="116"/>
    </row>
    <row r="8120" spans="1:4">
      <c r="A8120" s="116"/>
      <c r="B8120" s="116"/>
      <c r="C8120" s="116"/>
      <c r="D8120" s="116"/>
    </row>
    <row r="8121" spans="1:4">
      <c r="A8121" s="116"/>
      <c r="B8121" s="116"/>
      <c r="C8121" s="116"/>
      <c r="D8121" s="116"/>
    </row>
    <row r="8122" spans="1:4">
      <c r="A8122" s="116"/>
      <c r="B8122" s="116"/>
      <c r="C8122" s="116"/>
      <c r="D8122" s="116"/>
    </row>
    <row r="8123" spans="1:4">
      <c r="A8123" s="116"/>
      <c r="B8123" s="116"/>
      <c r="C8123" s="116"/>
      <c r="D8123" s="116"/>
    </row>
    <row r="8124" spans="1:4">
      <c r="A8124" s="116"/>
      <c r="B8124" s="116"/>
      <c r="C8124" s="116"/>
      <c r="D8124" s="116"/>
    </row>
    <row r="8125" spans="1:4">
      <c r="A8125" s="116"/>
      <c r="B8125" s="116"/>
      <c r="C8125" s="116"/>
      <c r="D8125" s="116"/>
    </row>
    <row r="8126" spans="1:4">
      <c r="A8126" s="116"/>
      <c r="B8126" s="116"/>
      <c r="C8126" s="116"/>
      <c r="D8126" s="116"/>
    </row>
    <row r="8127" spans="1:4">
      <c r="A8127" s="116"/>
      <c r="B8127" s="116"/>
      <c r="C8127" s="116"/>
      <c r="D8127" s="116"/>
    </row>
    <row r="8128" spans="1:4">
      <c r="A8128" s="116"/>
      <c r="B8128" s="116"/>
      <c r="C8128" s="116"/>
      <c r="D8128" s="116"/>
    </row>
    <row r="8129" spans="1:4">
      <c r="A8129" s="116"/>
      <c r="B8129" s="116"/>
      <c r="C8129" s="116"/>
      <c r="D8129" s="116"/>
    </row>
    <row r="8130" spans="1:4">
      <c r="A8130" s="116"/>
      <c r="B8130" s="116"/>
      <c r="C8130" s="116"/>
      <c r="D8130" s="116"/>
    </row>
    <row r="8131" spans="1:4">
      <c r="A8131" s="116"/>
      <c r="B8131" s="116"/>
      <c r="C8131" s="116"/>
      <c r="D8131" s="116"/>
    </row>
    <row r="8132" spans="1:4">
      <c r="A8132" s="116"/>
      <c r="B8132" s="116"/>
      <c r="C8132" s="116"/>
      <c r="D8132" s="116"/>
    </row>
    <row r="8133" spans="1:4">
      <c r="A8133" s="116"/>
      <c r="B8133" s="116"/>
      <c r="C8133" s="116"/>
      <c r="D8133" s="116"/>
    </row>
    <row r="8134" spans="1:4">
      <c r="A8134" s="116"/>
      <c r="B8134" s="116"/>
      <c r="C8134" s="116"/>
      <c r="D8134" s="116"/>
    </row>
    <row r="8135" spans="1:4">
      <c r="A8135" s="116"/>
      <c r="B8135" s="116"/>
      <c r="C8135" s="116"/>
      <c r="D8135" s="116"/>
    </row>
    <row r="8136" spans="1:4">
      <c r="A8136" s="116"/>
      <c r="B8136" s="116"/>
      <c r="C8136" s="116"/>
      <c r="D8136" s="116"/>
    </row>
    <row r="8137" spans="1:4">
      <c r="A8137" s="116"/>
      <c r="B8137" s="116"/>
      <c r="C8137" s="116"/>
      <c r="D8137" s="116"/>
    </row>
    <row r="8138" spans="1:4">
      <c r="A8138" s="116"/>
      <c r="B8138" s="116"/>
      <c r="C8138" s="116"/>
      <c r="D8138" s="116"/>
    </row>
    <row r="8139" spans="1:4">
      <c r="A8139" s="116"/>
      <c r="B8139" s="116"/>
      <c r="C8139" s="116"/>
      <c r="D8139" s="116"/>
    </row>
    <row r="8140" spans="1:4">
      <c r="A8140" s="116"/>
      <c r="B8140" s="116"/>
      <c r="C8140" s="116"/>
      <c r="D8140" s="116"/>
    </row>
    <row r="8141" spans="1:4">
      <c r="A8141" s="116"/>
      <c r="B8141" s="116"/>
      <c r="C8141" s="116"/>
      <c r="D8141" s="116"/>
    </row>
    <row r="8142" spans="1:4">
      <c r="A8142" s="116"/>
      <c r="B8142" s="116"/>
      <c r="C8142" s="116"/>
      <c r="D8142" s="116"/>
    </row>
    <row r="8143" spans="1:4">
      <c r="A8143" s="116"/>
      <c r="B8143" s="116"/>
      <c r="C8143" s="116"/>
      <c r="D8143" s="116"/>
    </row>
    <row r="8144" spans="1:4">
      <c r="A8144" s="116"/>
      <c r="B8144" s="116"/>
      <c r="C8144" s="116"/>
      <c r="D8144" s="116"/>
    </row>
    <row r="8145" spans="1:4">
      <c r="A8145" s="116"/>
      <c r="B8145" s="116"/>
      <c r="C8145" s="116"/>
      <c r="D8145" s="116"/>
    </row>
    <row r="8146" spans="1:4">
      <c r="A8146" s="116"/>
      <c r="B8146" s="116"/>
      <c r="C8146" s="116"/>
      <c r="D8146" s="116"/>
    </row>
    <row r="8147" spans="1:4">
      <c r="A8147" s="116"/>
      <c r="B8147" s="116"/>
      <c r="C8147" s="116"/>
      <c r="D8147" s="116"/>
    </row>
    <row r="8148" spans="1:4">
      <c r="A8148" s="116"/>
      <c r="B8148" s="116"/>
      <c r="C8148" s="116"/>
      <c r="D8148" s="116"/>
    </row>
    <row r="8149" spans="1:4">
      <c r="A8149" s="116"/>
      <c r="B8149" s="116"/>
      <c r="C8149" s="116"/>
      <c r="D8149" s="116"/>
    </row>
    <row r="8150" spans="1:4">
      <c r="A8150" s="116"/>
      <c r="B8150" s="116"/>
      <c r="C8150" s="116"/>
      <c r="D8150" s="116"/>
    </row>
    <row r="8151" spans="1:4">
      <c r="A8151" s="116"/>
      <c r="B8151" s="116"/>
      <c r="C8151" s="116"/>
      <c r="D8151" s="116"/>
    </row>
    <row r="8152" spans="1:4">
      <c r="A8152" s="116"/>
      <c r="B8152" s="116"/>
      <c r="C8152" s="116"/>
      <c r="D8152" s="116"/>
    </row>
    <row r="8153" spans="1:4">
      <c r="A8153" s="116"/>
      <c r="B8153" s="116"/>
      <c r="C8153" s="116"/>
      <c r="D8153" s="116"/>
    </row>
    <row r="8154" spans="1:4">
      <c r="A8154" s="116"/>
      <c r="B8154" s="116"/>
      <c r="C8154" s="116"/>
      <c r="D8154" s="116"/>
    </row>
    <row r="8155" spans="1:4">
      <c r="A8155" s="116"/>
      <c r="B8155" s="116"/>
      <c r="C8155" s="116"/>
      <c r="D8155" s="116"/>
    </row>
    <row r="8156" spans="1:4">
      <c r="A8156" s="116"/>
      <c r="B8156" s="116"/>
      <c r="C8156" s="116"/>
      <c r="D8156" s="116"/>
    </row>
    <row r="8157" spans="1:4">
      <c r="A8157" s="116"/>
      <c r="B8157" s="116"/>
      <c r="C8157" s="116"/>
      <c r="D8157" s="116"/>
    </row>
    <row r="8158" spans="1:4">
      <c r="A8158" s="116"/>
      <c r="B8158" s="116"/>
      <c r="C8158" s="116"/>
      <c r="D8158" s="116"/>
    </row>
    <row r="8159" spans="1:4">
      <c r="A8159" s="116"/>
      <c r="B8159" s="116"/>
      <c r="C8159" s="116"/>
      <c r="D8159" s="116"/>
    </row>
    <row r="8160" spans="1:4">
      <c r="A8160" s="116"/>
      <c r="B8160" s="116"/>
      <c r="C8160" s="116"/>
      <c r="D8160" s="116"/>
    </row>
    <row r="8161" spans="1:4">
      <c r="A8161" s="116"/>
      <c r="B8161" s="116"/>
      <c r="C8161" s="116"/>
      <c r="D8161" s="116"/>
    </row>
    <row r="8162" spans="1:4">
      <c r="A8162" s="116"/>
      <c r="B8162" s="116"/>
      <c r="C8162" s="116"/>
      <c r="D8162" s="116"/>
    </row>
    <row r="8163" spans="1:4">
      <c r="A8163" s="116"/>
      <c r="B8163" s="116"/>
      <c r="C8163" s="116"/>
      <c r="D8163" s="116"/>
    </row>
    <row r="8164" spans="1:4">
      <c r="A8164" s="116"/>
      <c r="B8164" s="116"/>
      <c r="C8164" s="116"/>
      <c r="D8164" s="116"/>
    </row>
    <row r="8165" spans="1:4">
      <c r="A8165" s="116"/>
      <c r="B8165" s="116"/>
      <c r="C8165" s="116"/>
      <c r="D8165" s="116"/>
    </row>
    <row r="8166" spans="1:4">
      <c r="A8166" s="116"/>
      <c r="B8166" s="116"/>
      <c r="C8166" s="116"/>
      <c r="D8166" s="116"/>
    </row>
    <row r="8167" spans="1:4">
      <c r="A8167" s="116"/>
      <c r="B8167" s="116"/>
      <c r="C8167" s="116"/>
      <c r="D8167" s="116"/>
    </row>
    <row r="8168" spans="1:4">
      <c r="A8168" s="116"/>
      <c r="B8168" s="116"/>
      <c r="C8168" s="116"/>
      <c r="D8168" s="116"/>
    </row>
    <row r="8169" spans="1:4">
      <c r="A8169" s="116"/>
      <c r="B8169" s="116"/>
      <c r="C8169" s="116"/>
      <c r="D8169" s="116"/>
    </row>
    <row r="8170" spans="1:4">
      <c r="A8170" s="116"/>
      <c r="B8170" s="116"/>
      <c r="C8170" s="116"/>
      <c r="D8170" s="116"/>
    </row>
    <row r="8171" spans="1:4">
      <c r="A8171" s="116"/>
      <c r="B8171" s="116"/>
      <c r="C8171" s="116"/>
      <c r="D8171" s="116"/>
    </row>
    <row r="8172" spans="1:4">
      <c r="A8172" s="116"/>
      <c r="B8172" s="116"/>
      <c r="C8172" s="116"/>
      <c r="D8172" s="116"/>
    </row>
    <row r="8173" spans="1:4">
      <c r="A8173" s="116"/>
      <c r="B8173" s="116"/>
      <c r="C8173" s="116"/>
      <c r="D8173" s="116"/>
    </row>
    <row r="8174" spans="1:4">
      <c r="A8174" s="116"/>
      <c r="B8174" s="116"/>
      <c r="C8174" s="116"/>
      <c r="D8174" s="116"/>
    </row>
    <row r="8175" spans="1:4">
      <c r="A8175" s="116"/>
      <c r="B8175" s="116"/>
      <c r="C8175" s="116"/>
      <c r="D8175" s="116"/>
    </row>
    <row r="8176" spans="1:4">
      <c r="A8176" s="116"/>
      <c r="B8176" s="116"/>
      <c r="C8176" s="116"/>
      <c r="D8176" s="116"/>
    </row>
    <row r="8177" spans="1:4">
      <c r="A8177" s="116"/>
      <c r="B8177" s="116"/>
      <c r="C8177" s="116"/>
      <c r="D8177" s="116"/>
    </row>
    <row r="8178" spans="1:4">
      <c r="A8178" s="116"/>
      <c r="B8178" s="116"/>
      <c r="C8178" s="116"/>
      <c r="D8178" s="116"/>
    </row>
    <row r="8179" spans="1:4">
      <c r="A8179" s="116"/>
      <c r="B8179" s="116"/>
      <c r="C8179" s="116"/>
      <c r="D8179" s="116"/>
    </row>
    <row r="8180" spans="1:4">
      <c r="A8180" s="116"/>
      <c r="B8180" s="116"/>
      <c r="C8180" s="116"/>
      <c r="D8180" s="116"/>
    </row>
    <row r="8181" spans="1:4">
      <c r="A8181" s="116"/>
      <c r="B8181" s="116"/>
      <c r="C8181" s="116"/>
      <c r="D8181" s="116"/>
    </row>
    <row r="8182" spans="1:4">
      <c r="A8182" s="116"/>
      <c r="B8182" s="116"/>
      <c r="C8182" s="116"/>
      <c r="D8182" s="116"/>
    </row>
    <row r="8183" spans="1:4">
      <c r="A8183" s="116"/>
      <c r="B8183" s="116"/>
      <c r="C8183" s="116"/>
      <c r="D8183" s="116"/>
    </row>
    <row r="8184" spans="1:4">
      <c r="A8184" s="116"/>
      <c r="B8184" s="116"/>
      <c r="C8184" s="116"/>
      <c r="D8184" s="116"/>
    </row>
    <row r="8185" spans="1:4">
      <c r="A8185" s="116"/>
      <c r="B8185" s="116"/>
      <c r="C8185" s="116"/>
      <c r="D8185" s="116"/>
    </row>
    <row r="8186" spans="1:4">
      <c r="A8186" s="116"/>
      <c r="B8186" s="116"/>
      <c r="C8186" s="116"/>
      <c r="D8186" s="116"/>
    </row>
    <row r="8187" spans="1:4">
      <c r="A8187" s="116"/>
      <c r="B8187" s="116"/>
      <c r="C8187" s="116"/>
      <c r="D8187" s="116"/>
    </row>
    <row r="8188" spans="1:4">
      <c r="A8188" s="116"/>
      <c r="B8188" s="116"/>
      <c r="C8188" s="116"/>
      <c r="D8188" s="116"/>
    </row>
    <row r="8189" spans="1:4">
      <c r="A8189" s="116"/>
      <c r="B8189" s="116"/>
      <c r="C8189" s="116"/>
      <c r="D8189" s="116"/>
    </row>
    <row r="8190" spans="1:4">
      <c r="A8190" s="116"/>
      <c r="B8190" s="116"/>
      <c r="C8190" s="116"/>
      <c r="D8190" s="116"/>
    </row>
    <row r="8191" spans="1:4">
      <c r="A8191" s="116"/>
      <c r="B8191" s="116"/>
      <c r="C8191" s="116"/>
      <c r="D8191" s="116"/>
    </row>
    <row r="8192" spans="1:4">
      <c r="A8192" s="116"/>
      <c r="B8192" s="116"/>
      <c r="C8192" s="116"/>
      <c r="D8192" s="116"/>
    </row>
    <row r="8193" spans="1:4">
      <c r="A8193" s="116"/>
      <c r="B8193" s="116"/>
      <c r="C8193" s="116"/>
      <c r="D8193" s="116"/>
    </row>
    <row r="8194" spans="1:4">
      <c r="A8194" s="116"/>
      <c r="B8194" s="116"/>
      <c r="C8194" s="116"/>
      <c r="D8194" s="116"/>
    </row>
    <row r="8195" spans="1:4">
      <c r="A8195" s="116"/>
      <c r="B8195" s="116"/>
      <c r="C8195" s="116"/>
      <c r="D8195" s="116"/>
    </row>
    <row r="8196" spans="1:4">
      <c r="A8196" s="116"/>
      <c r="B8196" s="116"/>
      <c r="C8196" s="116"/>
      <c r="D8196" s="116"/>
    </row>
    <row r="8197" spans="1:4">
      <c r="A8197" s="116"/>
      <c r="B8197" s="116"/>
      <c r="C8197" s="116"/>
      <c r="D8197" s="116"/>
    </row>
    <row r="8198" spans="1:4">
      <c r="A8198" s="116"/>
      <c r="B8198" s="116"/>
      <c r="C8198" s="116"/>
      <c r="D8198" s="116"/>
    </row>
    <row r="8199" spans="1:4">
      <c r="A8199" s="116"/>
      <c r="B8199" s="116"/>
      <c r="C8199" s="116"/>
      <c r="D8199" s="116"/>
    </row>
    <row r="8200" spans="1:4">
      <c r="A8200" s="116"/>
      <c r="B8200" s="116"/>
      <c r="C8200" s="116"/>
      <c r="D8200" s="116"/>
    </row>
    <row r="8201" spans="1:4">
      <c r="A8201" s="116"/>
      <c r="B8201" s="116"/>
      <c r="C8201" s="116"/>
      <c r="D8201" s="116"/>
    </row>
    <row r="8202" spans="1:4">
      <c r="A8202" s="116"/>
      <c r="B8202" s="116"/>
      <c r="C8202" s="116"/>
      <c r="D8202" s="116"/>
    </row>
    <row r="8203" spans="1:4">
      <c r="A8203" s="116"/>
      <c r="B8203" s="116"/>
      <c r="C8203" s="116"/>
      <c r="D8203" s="116"/>
    </row>
    <row r="8204" spans="1:4">
      <c r="A8204" s="116"/>
      <c r="B8204" s="116"/>
      <c r="C8204" s="116"/>
      <c r="D8204" s="116"/>
    </row>
    <row r="8205" spans="1:4">
      <c r="A8205" s="116"/>
      <c r="B8205" s="116"/>
      <c r="C8205" s="116"/>
      <c r="D8205" s="116"/>
    </row>
    <row r="8206" spans="1:4">
      <c r="A8206" s="116"/>
      <c r="B8206" s="116"/>
      <c r="C8206" s="116"/>
      <c r="D8206" s="116"/>
    </row>
    <row r="8207" spans="1:4">
      <c r="A8207" s="116"/>
      <c r="B8207" s="116"/>
      <c r="C8207" s="116"/>
      <c r="D8207" s="116"/>
    </row>
    <row r="8208" spans="1:4">
      <c r="A8208" s="116"/>
      <c r="B8208" s="116"/>
      <c r="C8208" s="116"/>
      <c r="D8208" s="116"/>
    </row>
    <row r="8209" spans="1:4">
      <c r="A8209" s="116"/>
      <c r="B8209" s="116"/>
      <c r="C8209" s="116"/>
      <c r="D8209" s="116"/>
    </row>
    <row r="8210" spans="1:4">
      <c r="A8210" s="116"/>
      <c r="B8210" s="116"/>
      <c r="C8210" s="116"/>
      <c r="D8210" s="116"/>
    </row>
    <row r="8211" spans="1:4">
      <c r="A8211" s="116"/>
      <c r="B8211" s="116"/>
      <c r="C8211" s="116"/>
      <c r="D8211" s="116"/>
    </row>
    <row r="8212" spans="1:4">
      <c r="A8212" s="116"/>
      <c r="B8212" s="116"/>
      <c r="C8212" s="116"/>
      <c r="D8212" s="116"/>
    </row>
    <row r="8213" spans="1:4">
      <c r="A8213" s="116"/>
      <c r="B8213" s="116"/>
      <c r="C8213" s="116"/>
      <c r="D8213" s="116"/>
    </row>
    <row r="8214" spans="1:4">
      <c r="A8214" s="116"/>
      <c r="B8214" s="116"/>
      <c r="C8214" s="116"/>
      <c r="D8214" s="116"/>
    </row>
    <row r="8215" spans="1:4">
      <c r="A8215" s="116"/>
      <c r="B8215" s="116"/>
      <c r="C8215" s="116"/>
      <c r="D8215" s="116"/>
    </row>
    <row r="8216" spans="1:4">
      <c r="A8216" s="116"/>
      <c r="B8216" s="116"/>
      <c r="C8216" s="116"/>
      <c r="D8216" s="116"/>
    </row>
    <row r="8217" spans="1:4">
      <c r="A8217" s="116"/>
      <c r="B8217" s="116"/>
      <c r="C8217" s="116"/>
      <c r="D8217" s="116"/>
    </row>
    <row r="8218" spans="1:4">
      <c r="A8218" s="116"/>
      <c r="B8218" s="116"/>
      <c r="C8218" s="116"/>
      <c r="D8218" s="116"/>
    </row>
    <row r="8219" spans="1:4">
      <c r="A8219" s="116"/>
      <c r="B8219" s="116"/>
      <c r="C8219" s="116"/>
      <c r="D8219" s="116"/>
    </row>
    <row r="8220" spans="1:4">
      <c r="A8220" s="116"/>
      <c r="B8220" s="116"/>
      <c r="C8220" s="116"/>
      <c r="D8220" s="116"/>
    </row>
    <row r="8221" spans="1:4">
      <c r="A8221" s="116"/>
      <c r="B8221" s="116"/>
      <c r="C8221" s="116"/>
      <c r="D8221" s="116"/>
    </row>
    <row r="8222" spans="1:4">
      <c r="A8222" s="116"/>
      <c r="B8222" s="116"/>
      <c r="C8222" s="116"/>
      <c r="D8222" s="116"/>
    </row>
    <row r="8223" spans="1:4">
      <c r="A8223" s="116"/>
      <c r="B8223" s="116"/>
      <c r="C8223" s="116"/>
      <c r="D8223" s="116"/>
    </row>
    <row r="8224" spans="1:4">
      <c r="A8224" s="116"/>
      <c r="B8224" s="116"/>
      <c r="C8224" s="116"/>
      <c r="D8224" s="116"/>
    </row>
    <row r="8225" spans="1:4">
      <c r="A8225" s="116"/>
      <c r="B8225" s="116"/>
      <c r="C8225" s="116"/>
      <c r="D8225" s="116"/>
    </row>
    <row r="8226" spans="1:4">
      <c r="A8226" s="116"/>
      <c r="B8226" s="116"/>
      <c r="C8226" s="116"/>
      <c r="D8226" s="116"/>
    </row>
    <row r="8227" spans="1:4">
      <c r="A8227" s="116"/>
      <c r="B8227" s="116"/>
      <c r="C8227" s="116"/>
      <c r="D8227" s="116"/>
    </row>
    <row r="8228" spans="1:4">
      <c r="A8228" s="116"/>
      <c r="B8228" s="116"/>
      <c r="C8228" s="116"/>
      <c r="D8228" s="116"/>
    </row>
    <row r="8229" spans="1:4">
      <c r="A8229" s="116"/>
      <c r="B8229" s="116"/>
      <c r="C8229" s="116"/>
      <c r="D8229" s="116"/>
    </row>
    <row r="8230" spans="1:4">
      <c r="A8230" s="116"/>
      <c r="B8230" s="116"/>
      <c r="C8230" s="116"/>
      <c r="D8230" s="116"/>
    </row>
    <row r="8231" spans="1:4">
      <c r="A8231" s="116"/>
      <c r="B8231" s="116"/>
      <c r="C8231" s="116"/>
      <c r="D8231" s="116"/>
    </row>
    <row r="8232" spans="1:4">
      <c r="A8232" s="116"/>
      <c r="B8232" s="116"/>
      <c r="C8232" s="116"/>
      <c r="D8232" s="116"/>
    </row>
    <row r="8233" spans="1:4">
      <c r="A8233" s="116"/>
      <c r="B8233" s="116"/>
      <c r="C8233" s="116"/>
      <c r="D8233" s="116"/>
    </row>
    <row r="8234" spans="1:4">
      <c r="A8234" s="116"/>
      <c r="B8234" s="116"/>
      <c r="C8234" s="116"/>
      <c r="D8234" s="116"/>
    </row>
    <row r="8235" spans="1:4">
      <c r="A8235" s="116"/>
      <c r="B8235" s="116"/>
      <c r="C8235" s="116"/>
      <c r="D8235" s="116"/>
    </row>
    <row r="8236" spans="1:4">
      <c r="A8236" s="116"/>
      <c r="B8236" s="116"/>
      <c r="C8236" s="116"/>
      <c r="D8236" s="116"/>
    </row>
    <row r="8237" spans="1:4">
      <c r="A8237" s="116"/>
      <c r="B8237" s="116"/>
      <c r="C8237" s="116"/>
      <c r="D8237" s="116"/>
    </row>
    <row r="8238" spans="1:4">
      <c r="A8238" s="116"/>
      <c r="B8238" s="116"/>
      <c r="C8238" s="116"/>
      <c r="D8238" s="116"/>
    </row>
    <row r="8239" spans="1:4">
      <c r="A8239" s="116"/>
      <c r="B8239" s="116"/>
      <c r="C8239" s="116"/>
      <c r="D8239" s="116"/>
    </row>
    <row r="8240" spans="1:4">
      <c r="A8240" s="116"/>
      <c r="B8240" s="116"/>
      <c r="C8240" s="116"/>
      <c r="D8240" s="116"/>
    </row>
    <row r="8241" spans="1:4">
      <c r="A8241" s="116"/>
      <c r="B8241" s="116"/>
      <c r="C8241" s="116"/>
      <c r="D8241" s="116"/>
    </row>
    <row r="8242" spans="1:4">
      <c r="A8242" s="116"/>
      <c r="B8242" s="116"/>
      <c r="C8242" s="116"/>
      <c r="D8242" s="116"/>
    </row>
    <row r="8243" spans="1:4">
      <c r="A8243" s="116"/>
      <c r="B8243" s="116"/>
      <c r="C8243" s="116"/>
      <c r="D8243" s="116"/>
    </row>
    <row r="8244" spans="1:4">
      <c r="A8244" s="116"/>
      <c r="B8244" s="116"/>
      <c r="C8244" s="116"/>
      <c r="D8244" s="116"/>
    </row>
    <row r="8245" spans="1:4">
      <c r="A8245" s="116"/>
      <c r="B8245" s="116"/>
      <c r="C8245" s="116"/>
      <c r="D8245" s="116"/>
    </row>
    <row r="8246" spans="1:4">
      <c r="A8246" s="116"/>
      <c r="B8246" s="116"/>
      <c r="C8246" s="116"/>
      <c r="D8246" s="116"/>
    </row>
    <row r="8247" spans="1:4">
      <c r="A8247" s="116"/>
      <c r="B8247" s="116"/>
      <c r="C8247" s="116"/>
      <c r="D8247" s="116"/>
    </row>
    <row r="8248" spans="1:4">
      <c r="A8248" s="116"/>
      <c r="B8248" s="116"/>
      <c r="C8248" s="116"/>
      <c r="D8248" s="116"/>
    </row>
    <row r="8249" spans="1:4">
      <c r="A8249" s="116"/>
      <c r="B8249" s="116"/>
      <c r="C8249" s="116"/>
      <c r="D8249" s="116"/>
    </row>
    <row r="8250" spans="1:4">
      <c r="A8250" s="116"/>
      <c r="B8250" s="116"/>
      <c r="C8250" s="116"/>
      <c r="D8250" s="116"/>
    </row>
    <row r="8251" spans="1:4">
      <c r="A8251" s="116"/>
      <c r="B8251" s="116"/>
      <c r="C8251" s="116"/>
      <c r="D8251" s="116"/>
    </row>
    <row r="8252" spans="1:4">
      <c r="A8252" s="116"/>
      <c r="B8252" s="116"/>
      <c r="C8252" s="116"/>
      <c r="D8252" s="116"/>
    </row>
    <row r="8253" spans="1:4">
      <c r="A8253" s="116"/>
      <c r="B8253" s="116"/>
      <c r="C8253" s="116"/>
      <c r="D8253" s="116"/>
    </row>
    <row r="8254" spans="1:4">
      <c r="A8254" s="116"/>
      <c r="B8254" s="116"/>
      <c r="C8254" s="116"/>
      <c r="D8254" s="116"/>
    </row>
    <row r="8255" spans="1:4">
      <c r="A8255" s="116"/>
      <c r="B8255" s="116"/>
      <c r="C8255" s="116"/>
      <c r="D8255" s="116"/>
    </row>
    <row r="8256" spans="1:4">
      <c r="A8256" s="116"/>
      <c r="B8256" s="116"/>
      <c r="C8256" s="116"/>
      <c r="D8256" s="116"/>
    </row>
    <row r="8257" spans="1:4">
      <c r="A8257" s="116"/>
      <c r="B8257" s="116"/>
      <c r="C8257" s="116"/>
      <c r="D8257" s="116"/>
    </row>
    <row r="8258" spans="1:4">
      <c r="A8258" s="116"/>
      <c r="B8258" s="116"/>
      <c r="C8258" s="116"/>
      <c r="D8258" s="116"/>
    </row>
    <row r="8259" spans="1:4">
      <c r="A8259" s="116"/>
      <c r="B8259" s="116"/>
      <c r="C8259" s="116"/>
      <c r="D8259" s="116"/>
    </row>
    <row r="8260" spans="1:4">
      <c r="A8260" s="116"/>
      <c r="B8260" s="116"/>
      <c r="C8260" s="116"/>
      <c r="D8260" s="116"/>
    </row>
    <row r="8261" spans="1:4">
      <c r="A8261" s="116"/>
      <c r="B8261" s="116"/>
      <c r="C8261" s="116"/>
      <c r="D8261" s="116"/>
    </row>
    <row r="8262" spans="1:4">
      <c r="A8262" s="116"/>
      <c r="B8262" s="116"/>
      <c r="C8262" s="116"/>
      <c r="D8262" s="116"/>
    </row>
    <row r="8263" spans="1:4">
      <c r="A8263" s="116"/>
      <c r="B8263" s="116"/>
      <c r="C8263" s="116"/>
      <c r="D8263" s="116"/>
    </row>
    <row r="8264" spans="1:4">
      <c r="A8264" s="116"/>
      <c r="B8264" s="116"/>
      <c r="C8264" s="116"/>
      <c r="D8264" s="116"/>
    </row>
    <row r="8265" spans="1:4">
      <c r="A8265" s="116"/>
      <c r="B8265" s="116"/>
      <c r="C8265" s="116"/>
      <c r="D8265" s="116"/>
    </row>
    <row r="8266" spans="1:4">
      <c r="A8266" s="116"/>
      <c r="B8266" s="116"/>
      <c r="C8266" s="116"/>
      <c r="D8266" s="116"/>
    </row>
    <row r="8267" spans="1:4">
      <c r="A8267" s="116"/>
      <c r="B8267" s="116"/>
      <c r="C8267" s="116"/>
      <c r="D8267" s="116"/>
    </row>
    <row r="8268" spans="1:4">
      <c r="A8268" s="116"/>
      <c r="B8268" s="116"/>
      <c r="C8268" s="116"/>
      <c r="D8268" s="116"/>
    </row>
    <row r="8269" spans="1:4">
      <c r="A8269" s="116"/>
      <c r="B8269" s="116"/>
      <c r="C8269" s="116"/>
      <c r="D8269" s="116"/>
    </row>
    <row r="8270" spans="1:4">
      <c r="A8270" s="116"/>
      <c r="B8270" s="116"/>
      <c r="C8270" s="116"/>
      <c r="D8270" s="116"/>
    </row>
    <row r="8271" spans="1:4">
      <c r="A8271" s="116"/>
      <c r="B8271" s="116"/>
      <c r="C8271" s="116"/>
      <c r="D8271" s="116"/>
    </row>
    <row r="8272" spans="1:4">
      <c r="A8272" s="116"/>
      <c r="B8272" s="116"/>
      <c r="C8272" s="116"/>
      <c r="D8272" s="116"/>
    </row>
    <row r="8273" spans="1:4">
      <c r="A8273" s="116"/>
      <c r="B8273" s="116"/>
      <c r="C8273" s="116"/>
      <c r="D8273" s="116"/>
    </row>
    <row r="8274" spans="1:4">
      <c r="A8274" s="116"/>
      <c r="B8274" s="116"/>
      <c r="C8274" s="116"/>
      <c r="D8274" s="116"/>
    </row>
    <row r="8275" spans="1:4">
      <c r="A8275" s="116"/>
      <c r="B8275" s="116"/>
      <c r="C8275" s="116"/>
      <c r="D8275" s="116"/>
    </row>
    <row r="8276" spans="1:4">
      <c r="A8276" s="116"/>
      <c r="B8276" s="116"/>
      <c r="C8276" s="116"/>
      <c r="D8276" s="116"/>
    </row>
    <row r="8277" spans="1:4">
      <c r="A8277" s="116"/>
      <c r="B8277" s="116"/>
      <c r="C8277" s="116"/>
      <c r="D8277" s="116"/>
    </row>
    <row r="8278" spans="1:4">
      <c r="A8278" s="116"/>
      <c r="B8278" s="116"/>
      <c r="C8278" s="116"/>
      <c r="D8278" s="116"/>
    </row>
    <row r="8279" spans="1:4">
      <c r="A8279" s="116"/>
      <c r="B8279" s="116"/>
      <c r="C8279" s="116"/>
      <c r="D8279" s="116"/>
    </row>
    <row r="8280" spans="1:4">
      <c r="A8280" s="116"/>
      <c r="B8280" s="116"/>
      <c r="C8280" s="116"/>
      <c r="D8280" s="116"/>
    </row>
    <row r="8281" spans="1:4">
      <c r="A8281" s="116"/>
      <c r="B8281" s="116"/>
      <c r="C8281" s="116"/>
      <c r="D8281" s="116"/>
    </row>
    <row r="8282" spans="1:4">
      <c r="A8282" s="116"/>
      <c r="B8282" s="116"/>
      <c r="C8282" s="116"/>
      <c r="D8282" s="116"/>
    </row>
    <row r="8283" spans="1:4">
      <c r="A8283" s="116"/>
      <c r="B8283" s="116"/>
      <c r="C8283" s="116"/>
      <c r="D8283" s="116"/>
    </row>
    <row r="8284" spans="1:4">
      <c r="A8284" s="116"/>
      <c r="B8284" s="116"/>
      <c r="C8284" s="116"/>
      <c r="D8284" s="116"/>
    </row>
    <row r="8285" spans="1:4">
      <c r="A8285" s="116"/>
      <c r="B8285" s="116"/>
      <c r="C8285" s="116"/>
      <c r="D8285" s="116"/>
    </row>
    <row r="8286" spans="1:4">
      <c r="A8286" s="116"/>
      <c r="B8286" s="116"/>
      <c r="C8286" s="116"/>
      <c r="D8286" s="116"/>
    </row>
    <row r="8287" spans="1:4">
      <c r="A8287" s="116"/>
      <c r="B8287" s="116"/>
      <c r="C8287" s="116"/>
      <c r="D8287" s="116"/>
    </row>
    <row r="8288" spans="1:4">
      <c r="A8288" s="116"/>
      <c r="B8288" s="116"/>
      <c r="C8288" s="116"/>
      <c r="D8288" s="116"/>
    </row>
    <row r="8289" spans="1:4">
      <c r="A8289" s="116"/>
      <c r="B8289" s="116"/>
      <c r="C8289" s="116"/>
      <c r="D8289" s="116"/>
    </row>
    <row r="8290" spans="1:4">
      <c r="A8290" s="116"/>
      <c r="B8290" s="116"/>
      <c r="C8290" s="116"/>
      <c r="D8290" s="116"/>
    </row>
    <row r="8291" spans="1:4">
      <c r="A8291" s="116"/>
      <c r="B8291" s="116"/>
      <c r="C8291" s="116"/>
      <c r="D8291" s="116"/>
    </row>
    <row r="8292" spans="1:4">
      <c r="A8292" s="116"/>
      <c r="B8292" s="116"/>
      <c r="C8292" s="116"/>
      <c r="D8292" s="116"/>
    </row>
    <row r="8293" spans="1:4">
      <c r="A8293" s="116"/>
      <c r="B8293" s="116"/>
      <c r="C8293" s="116"/>
      <c r="D8293" s="116"/>
    </row>
    <row r="8294" spans="1:4">
      <c r="A8294" s="116"/>
      <c r="B8294" s="116"/>
      <c r="C8294" s="116"/>
      <c r="D8294" s="116"/>
    </row>
    <row r="8295" spans="1:4">
      <c r="A8295" s="116"/>
      <c r="B8295" s="116"/>
      <c r="C8295" s="116"/>
      <c r="D8295" s="116"/>
    </row>
    <row r="8296" spans="1:4">
      <c r="A8296" s="116"/>
      <c r="B8296" s="116"/>
      <c r="C8296" s="116"/>
      <c r="D8296" s="116"/>
    </row>
    <row r="8297" spans="1:4">
      <c r="A8297" s="116"/>
      <c r="B8297" s="116"/>
      <c r="C8297" s="116"/>
      <c r="D8297" s="116"/>
    </row>
    <row r="8298" spans="1:4">
      <c r="A8298" s="116"/>
      <c r="B8298" s="116"/>
      <c r="C8298" s="116"/>
      <c r="D8298" s="116"/>
    </row>
    <row r="8299" spans="1:4">
      <c r="A8299" s="116"/>
      <c r="B8299" s="116"/>
      <c r="C8299" s="116"/>
      <c r="D8299" s="116"/>
    </row>
    <row r="8300" spans="1:4">
      <c r="A8300" s="116"/>
      <c r="B8300" s="116"/>
      <c r="C8300" s="116"/>
      <c r="D8300" s="116"/>
    </row>
    <row r="8301" spans="1:4">
      <c r="A8301" s="116"/>
      <c r="B8301" s="116"/>
      <c r="C8301" s="116"/>
      <c r="D8301" s="116"/>
    </row>
    <row r="8302" spans="1:4">
      <c r="A8302" s="116"/>
      <c r="B8302" s="116"/>
      <c r="C8302" s="116"/>
      <c r="D8302" s="116"/>
    </row>
    <row r="8303" spans="1:4">
      <c r="A8303" s="116"/>
      <c r="B8303" s="116"/>
      <c r="C8303" s="116"/>
      <c r="D8303" s="116"/>
    </row>
    <row r="8304" spans="1:4">
      <c r="A8304" s="116"/>
      <c r="B8304" s="116"/>
      <c r="C8304" s="116"/>
      <c r="D8304" s="116"/>
    </row>
    <row r="8305" spans="1:4">
      <c r="A8305" s="116"/>
      <c r="B8305" s="116"/>
      <c r="C8305" s="116"/>
      <c r="D8305" s="116"/>
    </row>
    <row r="8306" spans="1:4">
      <c r="A8306" s="116"/>
      <c r="B8306" s="116"/>
      <c r="C8306" s="116"/>
      <c r="D8306" s="116"/>
    </row>
    <row r="8307" spans="1:4">
      <c r="A8307" s="116"/>
      <c r="B8307" s="116"/>
      <c r="C8307" s="116"/>
      <c r="D8307" s="116"/>
    </row>
    <row r="8308" spans="1:4">
      <c r="A8308" s="116"/>
      <c r="B8308" s="116"/>
      <c r="C8308" s="116"/>
      <c r="D8308" s="116"/>
    </row>
    <row r="8309" spans="1:4">
      <c r="A8309" s="116"/>
      <c r="B8309" s="116"/>
      <c r="C8309" s="116"/>
      <c r="D8309" s="116"/>
    </row>
    <row r="8310" spans="1:4">
      <c r="A8310" s="116"/>
      <c r="B8310" s="116"/>
      <c r="C8310" s="116"/>
      <c r="D8310" s="116"/>
    </row>
    <row r="8311" spans="1:4">
      <c r="A8311" s="116"/>
      <c r="B8311" s="116"/>
      <c r="C8311" s="116"/>
      <c r="D8311" s="116"/>
    </row>
    <row r="8312" spans="1:4">
      <c r="A8312" s="116"/>
      <c r="B8312" s="116"/>
      <c r="C8312" s="116"/>
      <c r="D8312" s="116"/>
    </row>
    <row r="8313" spans="1:4">
      <c r="A8313" s="116"/>
      <c r="B8313" s="116"/>
      <c r="C8313" s="116"/>
      <c r="D8313" s="116"/>
    </row>
    <row r="8314" spans="1:4">
      <c r="A8314" s="116"/>
      <c r="B8314" s="116"/>
      <c r="C8314" s="116"/>
      <c r="D8314" s="116"/>
    </row>
    <row r="8315" spans="1:4">
      <c r="A8315" s="116"/>
      <c r="B8315" s="116"/>
      <c r="C8315" s="116"/>
      <c r="D8315" s="116"/>
    </row>
    <row r="8316" spans="1:4">
      <c r="A8316" s="116"/>
      <c r="B8316" s="116"/>
      <c r="C8316" s="116"/>
      <c r="D8316" s="116"/>
    </row>
    <row r="8317" spans="1:4">
      <c r="A8317" s="116"/>
      <c r="B8317" s="116"/>
      <c r="C8317" s="116"/>
      <c r="D8317" s="116"/>
    </row>
    <row r="8318" spans="1:4">
      <c r="A8318" s="116"/>
      <c r="B8318" s="116"/>
      <c r="C8318" s="116"/>
      <c r="D8318" s="116"/>
    </row>
    <row r="8319" spans="1:4">
      <c r="A8319" s="116"/>
      <c r="B8319" s="116"/>
      <c r="C8319" s="116"/>
      <c r="D8319" s="116"/>
    </row>
    <row r="8320" spans="1:4">
      <c r="A8320" s="116"/>
      <c r="B8320" s="116"/>
      <c r="C8320" s="116"/>
      <c r="D8320" s="116"/>
    </row>
    <row r="8321" spans="1:4">
      <c r="A8321" s="116"/>
      <c r="B8321" s="116"/>
      <c r="C8321" s="116"/>
      <c r="D8321" s="116"/>
    </row>
    <row r="8322" spans="1:4">
      <c r="A8322" s="116"/>
      <c r="B8322" s="116"/>
      <c r="C8322" s="116"/>
      <c r="D8322" s="116"/>
    </row>
    <row r="8323" spans="1:4">
      <c r="A8323" s="116"/>
      <c r="B8323" s="116"/>
      <c r="C8323" s="116"/>
      <c r="D8323" s="116"/>
    </row>
    <row r="8324" spans="1:4">
      <c r="A8324" s="116"/>
      <c r="B8324" s="116"/>
      <c r="C8324" s="116"/>
      <c r="D8324" s="116"/>
    </row>
    <row r="8325" spans="1:4">
      <c r="A8325" s="116"/>
      <c r="B8325" s="116"/>
      <c r="C8325" s="116"/>
      <c r="D8325" s="116"/>
    </row>
    <row r="8326" spans="1:4">
      <c r="A8326" s="116"/>
      <c r="B8326" s="116"/>
      <c r="C8326" s="116"/>
      <c r="D8326" s="116"/>
    </row>
    <row r="8327" spans="1:4">
      <c r="A8327" s="116"/>
      <c r="B8327" s="116"/>
      <c r="C8327" s="116"/>
      <c r="D8327" s="116"/>
    </row>
    <row r="8328" spans="1:4">
      <c r="A8328" s="116"/>
      <c r="B8328" s="116"/>
      <c r="C8328" s="116"/>
      <c r="D8328" s="116"/>
    </row>
    <row r="8329" spans="1:4">
      <c r="A8329" s="116"/>
      <c r="B8329" s="116"/>
      <c r="C8329" s="116"/>
      <c r="D8329" s="116"/>
    </row>
    <row r="8330" spans="1:4">
      <c r="A8330" s="116"/>
      <c r="B8330" s="116"/>
      <c r="C8330" s="116"/>
      <c r="D8330" s="116"/>
    </row>
    <row r="8331" spans="1:4">
      <c r="A8331" s="116"/>
      <c r="B8331" s="116"/>
      <c r="C8331" s="116"/>
      <c r="D8331" s="116"/>
    </row>
    <row r="8332" spans="1:4">
      <c r="A8332" s="116"/>
      <c r="B8332" s="116"/>
      <c r="C8332" s="116"/>
      <c r="D8332" s="116"/>
    </row>
    <row r="8333" spans="1:4">
      <c r="A8333" s="116"/>
      <c r="B8333" s="116"/>
      <c r="C8333" s="116"/>
      <c r="D8333" s="116"/>
    </row>
    <row r="8334" spans="1:4">
      <c r="A8334" s="116"/>
      <c r="B8334" s="116"/>
      <c r="C8334" s="116"/>
      <c r="D8334" s="116"/>
    </row>
    <row r="8335" spans="1:4">
      <c r="A8335" s="116"/>
      <c r="B8335" s="116"/>
      <c r="C8335" s="116"/>
      <c r="D8335" s="116"/>
    </row>
    <row r="8336" spans="1:4">
      <c r="A8336" s="116"/>
      <c r="B8336" s="116"/>
      <c r="C8336" s="116"/>
      <c r="D8336" s="116"/>
    </row>
    <row r="8337" spans="1:4">
      <c r="A8337" s="116"/>
      <c r="B8337" s="116"/>
      <c r="C8337" s="116"/>
      <c r="D8337" s="116"/>
    </row>
    <row r="8338" spans="1:4">
      <c r="A8338" s="116"/>
      <c r="B8338" s="116"/>
      <c r="C8338" s="116"/>
      <c r="D8338" s="116"/>
    </row>
    <row r="8339" spans="1:4">
      <c r="A8339" s="116"/>
      <c r="B8339" s="116"/>
      <c r="C8339" s="116"/>
      <c r="D8339" s="116"/>
    </row>
    <row r="8340" spans="1:4">
      <c r="A8340" s="116"/>
      <c r="B8340" s="116"/>
      <c r="C8340" s="116"/>
      <c r="D8340" s="116"/>
    </row>
    <row r="8341" spans="1:4">
      <c r="A8341" s="116"/>
      <c r="B8341" s="116"/>
      <c r="C8341" s="116"/>
      <c r="D8341" s="116"/>
    </row>
    <row r="8342" spans="1:4">
      <c r="A8342" s="116"/>
      <c r="B8342" s="116"/>
      <c r="C8342" s="116"/>
      <c r="D8342" s="116"/>
    </row>
    <row r="8343" spans="1:4">
      <c r="A8343" s="116"/>
      <c r="B8343" s="116"/>
      <c r="C8343" s="116"/>
      <c r="D8343" s="116"/>
    </row>
    <row r="8344" spans="1:4">
      <c r="A8344" s="116"/>
      <c r="B8344" s="116"/>
      <c r="C8344" s="116"/>
      <c r="D8344" s="116"/>
    </row>
    <row r="8345" spans="1:4">
      <c r="A8345" s="116"/>
      <c r="B8345" s="116"/>
      <c r="C8345" s="116"/>
      <c r="D8345" s="116"/>
    </row>
    <row r="8346" spans="1:4">
      <c r="A8346" s="116"/>
      <c r="B8346" s="116"/>
      <c r="C8346" s="116"/>
      <c r="D8346" s="116"/>
    </row>
    <row r="8347" spans="1:4">
      <c r="A8347" s="116"/>
      <c r="B8347" s="116"/>
      <c r="C8347" s="116"/>
      <c r="D8347" s="116"/>
    </row>
    <row r="8348" spans="1:4">
      <c r="A8348" s="116"/>
      <c r="B8348" s="116"/>
      <c r="C8348" s="116"/>
      <c r="D8348" s="116"/>
    </row>
    <row r="8349" spans="1:4">
      <c r="A8349" s="116"/>
      <c r="B8349" s="116"/>
      <c r="C8349" s="116"/>
      <c r="D8349" s="116"/>
    </row>
    <row r="8350" spans="1:4">
      <c r="A8350" s="116"/>
      <c r="B8350" s="116"/>
      <c r="C8350" s="116"/>
      <c r="D8350" s="116"/>
    </row>
    <row r="8351" spans="1:4">
      <c r="A8351" s="116"/>
      <c r="B8351" s="116"/>
      <c r="C8351" s="116"/>
      <c r="D8351" s="116"/>
    </row>
    <row r="8352" spans="1:4">
      <c r="A8352" s="116"/>
      <c r="B8352" s="116"/>
      <c r="C8352" s="116"/>
      <c r="D8352" s="116"/>
    </row>
    <row r="8353" spans="1:4">
      <c r="A8353" s="116"/>
      <c r="B8353" s="116"/>
      <c r="C8353" s="116"/>
      <c r="D8353" s="116"/>
    </row>
    <row r="8354" spans="1:4">
      <c r="A8354" s="116"/>
      <c r="B8354" s="116"/>
      <c r="C8354" s="116"/>
      <c r="D8354" s="116"/>
    </row>
    <row r="8355" spans="1:4">
      <c r="A8355" s="116"/>
      <c r="B8355" s="116"/>
      <c r="C8355" s="116"/>
      <c r="D8355" s="116"/>
    </row>
    <row r="8356" spans="1:4">
      <c r="A8356" s="116"/>
      <c r="B8356" s="116"/>
      <c r="C8356" s="116"/>
      <c r="D8356" s="116"/>
    </row>
    <row r="8357" spans="1:4">
      <c r="A8357" s="116"/>
      <c r="B8357" s="116"/>
      <c r="C8357" s="116"/>
      <c r="D8357" s="116"/>
    </row>
    <row r="8358" spans="1:4">
      <c r="A8358" s="116"/>
      <c r="B8358" s="116"/>
      <c r="C8358" s="116"/>
      <c r="D8358" s="116"/>
    </row>
    <row r="8359" spans="1:4">
      <c r="A8359" s="116"/>
      <c r="B8359" s="116"/>
      <c r="C8359" s="116"/>
      <c r="D8359" s="116"/>
    </row>
    <row r="8360" spans="1:4">
      <c r="A8360" s="116"/>
      <c r="B8360" s="116"/>
      <c r="C8360" s="116"/>
      <c r="D8360" s="116"/>
    </row>
    <row r="8361" spans="1:4">
      <c r="A8361" s="116"/>
      <c r="B8361" s="116"/>
      <c r="C8361" s="116"/>
      <c r="D8361" s="116"/>
    </row>
    <row r="8362" spans="1:4">
      <c r="A8362" s="116"/>
      <c r="B8362" s="116"/>
      <c r="C8362" s="116"/>
      <c r="D8362" s="116"/>
    </row>
    <row r="8363" spans="1:4">
      <c r="A8363" s="116"/>
      <c r="B8363" s="116"/>
      <c r="C8363" s="116"/>
      <c r="D8363" s="116"/>
    </row>
    <row r="8364" spans="1:4">
      <c r="A8364" s="116"/>
      <c r="B8364" s="116"/>
      <c r="C8364" s="116"/>
      <c r="D8364" s="116"/>
    </row>
    <row r="8365" spans="1:4">
      <c r="A8365" s="116"/>
      <c r="B8365" s="116"/>
      <c r="C8365" s="116"/>
      <c r="D8365" s="116"/>
    </row>
    <row r="8366" spans="1:4">
      <c r="A8366" s="116"/>
      <c r="B8366" s="116"/>
      <c r="C8366" s="116"/>
      <c r="D8366" s="116"/>
    </row>
    <row r="8367" spans="1:4">
      <c r="A8367" s="116"/>
      <c r="B8367" s="116"/>
      <c r="C8367" s="116"/>
      <c r="D8367" s="116"/>
    </row>
    <row r="8368" spans="1:4">
      <c r="A8368" s="116"/>
      <c r="B8368" s="116"/>
      <c r="C8368" s="116"/>
      <c r="D8368" s="116"/>
    </row>
    <row r="8369" spans="1:4">
      <c r="A8369" s="116"/>
      <c r="B8369" s="116"/>
      <c r="C8369" s="116"/>
      <c r="D8369" s="116"/>
    </row>
    <row r="8370" spans="1:4">
      <c r="A8370" s="116"/>
      <c r="B8370" s="116"/>
      <c r="C8370" s="116"/>
      <c r="D8370" s="116"/>
    </row>
    <row r="8371" spans="1:4">
      <c r="A8371" s="116"/>
      <c r="B8371" s="116"/>
      <c r="C8371" s="116"/>
      <c r="D8371" s="116"/>
    </row>
    <row r="8372" spans="1:4">
      <c r="A8372" s="116"/>
      <c r="B8372" s="116"/>
      <c r="C8372" s="116"/>
      <c r="D8372" s="116"/>
    </row>
    <row r="8373" spans="1:4">
      <c r="A8373" s="116"/>
      <c r="B8373" s="116"/>
      <c r="C8373" s="116"/>
      <c r="D8373" s="116"/>
    </row>
    <row r="8374" spans="1:4">
      <c r="A8374" s="116"/>
      <c r="B8374" s="116"/>
      <c r="C8374" s="116"/>
      <c r="D8374" s="116"/>
    </row>
    <row r="8375" spans="1:4">
      <c r="A8375" s="116"/>
      <c r="B8375" s="116"/>
      <c r="C8375" s="116"/>
      <c r="D8375" s="116"/>
    </row>
    <row r="8376" spans="1:4">
      <c r="A8376" s="116"/>
      <c r="B8376" s="116"/>
      <c r="C8376" s="116"/>
      <c r="D8376" s="116"/>
    </row>
    <row r="8377" spans="1:4">
      <c r="A8377" s="116"/>
      <c r="B8377" s="116"/>
      <c r="C8377" s="116"/>
      <c r="D8377" s="116"/>
    </row>
    <row r="8378" spans="1:4">
      <c r="A8378" s="116"/>
      <c r="B8378" s="116"/>
      <c r="C8378" s="116"/>
      <c r="D8378" s="116"/>
    </row>
    <row r="8379" spans="1:4">
      <c r="A8379" s="116"/>
      <c r="B8379" s="116"/>
      <c r="C8379" s="116"/>
      <c r="D8379" s="116"/>
    </row>
    <row r="8380" spans="1:4">
      <c r="A8380" s="116"/>
      <c r="B8380" s="116"/>
      <c r="C8380" s="116"/>
      <c r="D8380" s="116"/>
    </row>
    <row r="8381" spans="1:4">
      <c r="A8381" s="116"/>
      <c r="B8381" s="116"/>
      <c r="C8381" s="116"/>
      <c r="D8381" s="116"/>
    </row>
    <row r="8382" spans="1:4">
      <c r="A8382" s="116"/>
      <c r="B8382" s="116"/>
      <c r="C8382" s="116"/>
      <c r="D8382" s="116"/>
    </row>
    <row r="8383" spans="1:4">
      <c r="A8383" s="116"/>
      <c r="B8383" s="116"/>
      <c r="C8383" s="116"/>
      <c r="D8383" s="116"/>
    </row>
    <row r="8384" spans="1:4">
      <c r="A8384" s="116"/>
      <c r="B8384" s="116"/>
      <c r="C8384" s="116"/>
      <c r="D8384" s="116"/>
    </row>
    <row r="8385" spans="1:4">
      <c r="A8385" s="116"/>
      <c r="B8385" s="116"/>
      <c r="C8385" s="116"/>
      <c r="D8385" s="116"/>
    </row>
    <row r="8386" spans="1:4">
      <c r="A8386" s="116"/>
      <c r="B8386" s="116"/>
      <c r="C8386" s="116"/>
      <c r="D8386" s="116"/>
    </row>
    <row r="8387" spans="1:4">
      <c r="A8387" s="116"/>
      <c r="B8387" s="116"/>
      <c r="C8387" s="116"/>
      <c r="D8387" s="116"/>
    </row>
    <row r="8388" spans="1:4">
      <c r="A8388" s="116"/>
      <c r="B8388" s="116"/>
      <c r="C8388" s="116"/>
      <c r="D8388" s="116"/>
    </row>
    <row r="8389" spans="1:4">
      <c r="A8389" s="116"/>
      <c r="B8389" s="116"/>
      <c r="C8389" s="116"/>
      <c r="D8389" s="116"/>
    </row>
    <row r="8390" spans="1:4">
      <c r="A8390" s="116"/>
      <c r="B8390" s="116"/>
      <c r="C8390" s="116"/>
      <c r="D8390" s="116"/>
    </row>
    <row r="8391" spans="1:4">
      <c r="A8391" s="116"/>
      <c r="B8391" s="116"/>
      <c r="C8391" s="116"/>
      <c r="D8391" s="116"/>
    </row>
    <row r="8392" spans="1:4">
      <c r="A8392" s="116"/>
      <c r="B8392" s="116"/>
      <c r="C8392" s="116"/>
      <c r="D8392" s="116"/>
    </row>
    <row r="8393" spans="1:4">
      <c r="A8393" s="116"/>
      <c r="B8393" s="116"/>
      <c r="C8393" s="116"/>
      <c r="D8393" s="116"/>
    </row>
    <row r="8394" spans="1:4">
      <c r="A8394" s="116"/>
      <c r="B8394" s="116"/>
      <c r="C8394" s="116"/>
      <c r="D8394" s="116"/>
    </row>
    <row r="8395" spans="1:4">
      <c r="A8395" s="116"/>
      <c r="B8395" s="116"/>
      <c r="C8395" s="116"/>
      <c r="D8395" s="116"/>
    </row>
    <row r="8396" spans="1:4">
      <c r="A8396" s="116"/>
      <c r="B8396" s="116"/>
      <c r="C8396" s="116"/>
      <c r="D8396" s="116"/>
    </row>
    <row r="8397" spans="1:4">
      <c r="A8397" s="116"/>
      <c r="B8397" s="116"/>
      <c r="C8397" s="116"/>
      <c r="D8397" s="116"/>
    </row>
    <row r="8398" spans="1:4">
      <c r="A8398" s="116"/>
      <c r="B8398" s="116"/>
      <c r="C8398" s="116"/>
      <c r="D8398" s="116"/>
    </row>
    <row r="8399" spans="1:4">
      <c r="A8399" s="116"/>
      <c r="B8399" s="116"/>
      <c r="C8399" s="116"/>
      <c r="D8399" s="116"/>
    </row>
    <row r="8400" spans="1:4">
      <c r="A8400" s="116"/>
      <c r="B8400" s="116"/>
      <c r="C8400" s="116"/>
      <c r="D8400" s="116"/>
    </row>
    <row r="8401" spans="1:4">
      <c r="A8401" s="116"/>
      <c r="B8401" s="116"/>
      <c r="C8401" s="116"/>
      <c r="D8401" s="116"/>
    </row>
    <row r="8402" spans="1:4">
      <c r="A8402" s="116"/>
      <c r="B8402" s="116"/>
      <c r="C8402" s="116"/>
      <c r="D8402" s="116"/>
    </row>
    <row r="8403" spans="1:4">
      <c r="A8403" s="116"/>
      <c r="B8403" s="116"/>
      <c r="C8403" s="116"/>
      <c r="D8403" s="116"/>
    </row>
    <row r="8404" spans="1:4">
      <c r="A8404" s="116"/>
      <c r="B8404" s="116"/>
      <c r="C8404" s="116"/>
      <c r="D8404" s="116"/>
    </row>
    <row r="8405" spans="1:4">
      <c r="A8405" s="116"/>
      <c r="B8405" s="116"/>
      <c r="C8405" s="116"/>
      <c r="D8405" s="116"/>
    </row>
    <row r="8406" spans="1:4">
      <c r="A8406" s="116"/>
      <c r="B8406" s="116"/>
      <c r="C8406" s="116"/>
      <c r="D8406" s="116"/>
    </row>
    <row r="8407" spans="1:4">
      <c r="A8407" s="116"/>
      <c r="B8407" s="116"/>
      <c r="C8407" s="116"/>
      <c r="D8407" s="116"/>
    </row>
    <row r="8408" spans="1:4">
      <c r="A8408" s="116"/>
      <c r="B8408" s="116"/>
      <c r="C8408" s="116"/>
      <c r="D8408" s="116"/>
    </row>
    <row r="8409" spans="1:4">
      <c r="A8409" s="116"/>
      <c r="B8409" s="116"/>
      <c r="C8409" s="116"/>
      <c r="D8409" s="116"/>
    </row>
    <row r="8410" spans="1:4">
      <c r="A8410" s="116"/>
      <c r="B8410" s="116"/>
      <c r="C8410" s="116"/>
      <c r="D8410" s="116"/>
    </row>
    <row r="8411" spans="1:4">
      <c r="A8411" s="116"/>
      <c r="B8411" s="116"/>
      <c r="C8411" s="116"/>
      <c r="D8411" s="116"/>
    </row>
    <row r="8412" spans="1:4">
      <c r="A8412" s="116"/>
      <c r="B8412" s="116"/>
      <c r="C8412" s="116"/>
      <c r="D8412" s="116"/>
    </row>
    <row r="8413" spans="1:4">
      <c r="A8413" s="116"/>
      <c r="B8413" s="116"/>
      <c r="C8413" s="116"/>
      <c r="D8413" s="116"/>
    </row>
    <row r="8414" spans="1:4">
      <c r="A8414" s="116"/>
      <c r="B8414" s="116"/>
      <c r="C8414" s="116"/>
      <c r="D8414" s="116"/>
    </row>
    <row r="8415" spans="1:4">
      <c r="A8415" s="116"/>
      <c r="B8415" s="116"/>
      <c r="C8415" s="116"/>
      <c r="D8415" s="116"/>
    </row>
    <row r="8416" spans="1:4">
      <c r="A8416" s="116"/>
      <c r="B8416" s="116"/>
      <c r="C8416" s="116"/>
      <c r="D8416" s="116"/>
    </row>
    <row r="8417" spans="1:4">
      <c r="A8417" s="116"/>
      <c r="B8417" s="116"/>
      <c r="C8417" s="116"/>
      <c r="D8417" s="116"/>
    </row>
    <row r="8418" spans="1:4">
      <c r="A8418" s="116"/>
      <c r="B8418" s="116"/>
      <c r="C8418" s="116"/>
      <c r="D8418" s="116"/>
    </row>
    <row r="8419" spans="1:4">
      <c r="A8419" s="116"/>
      <c r="B8419" s="116"/>
      <c r="C8419" s="116"/>
      <c r="D8419" s="116"/>
    </row>
    <row r="8420" spans="1:4">
      <c r="A8420" s="116"/>
      <c r="B8420" s="116"/>
      <c r="C8420" s="116"/>
      <c r="D8420" s="116"/>
    </row>
    <row r="8421" spans="1:4">
      <c r="A8421" s="116"/>
      <c r="B8421" s="116"/>
      <c r="C8421" s="116"/>
      <c r="D8421" s="116"/>
    </row>
    <row r="8422" spans="1:4">
      <c r="A8422" s="116"/>
      <c r="B8422" s="116"/>
      <c r="C8422" s="116"/>
      <c r="D8422" s="116"/>
    </row>
    <row r="8423" spans="1:4">
      <c r="A8423" s="116"/>
      <c r="B8423" s="116"/>
      <c r="C8423" s="116"/>
      <c r="D8423" s="116"/>
    </row>
    <row r="8424" spans="1:4">
      <c r="A8424" s="116"/>
      <c r="B8424" s="116"/>
      <c r="C8424" s="116"/>
      <c r="D8424" s="116"/>
    </row>
    <row r="8425" spans="1:4">
      <c r="A8425" s="116"/>
      <c r="B8425" s="116"/>
      <c r="C8425" s="116"/>
      <c r="D8425" s="116"/>
    </row>
    <row r="8426" spans="1:4">
      <c r="A8426" s="116"/>
      <c r="B8426" s="116"/>
      <c r="C8426" s="116"/>
      <c r="D8426" s="116"/>
    </row>
    <row r="8427" spans="1:4">
      <c r="A8427" s="116"/>
      <c r="B8427" s="116"/>
      <c r="C8427" s="116"/>
      <c r="D8427" s="116"/>
    </row>
    <row r="8428" spans="1:4">
      <c r="A8428" s="116"/>
      <c r="B8428" s="116"/>
      <c r="C8428" s="116"/>
      <c r="D8428" s="116"/>
    </row>
    <row r="8429" spans="1:4">
      <c r="A8429" s="116"/>
      <c r="B8429" s="116"/>
      <c r="C8429" s="116"/>
      <c r="D8429" s="116"/>
    </row>
    <row r="8430" spans="1:4">
      <c r="A8430" s="116"/>
      <c r="B8430" s="116"/>
      <c r="C8430" s="116"/>
      <c r="D8430" s="116"/>
    </row>
    <row r="8431" spans="1:4">
      <c r="A8431" s="116"/>
      <c r="B8431" s="116"/>
      <c r="C8431" s="116"/>
      <c r="D8431" s="116"/>
    </row>
    <row r="8432" spans="1:4">
      <c r="A8432" s="116"/>
      <c r="B8432" s="116"/>
      <c r="C8432" s="116"/>
      <c r="D8432" s="116"/>
    </row>
    <row r="8433" spans="1:4">
      <c r="A8433" s="116"/>
      <c r="B8433" s="116"/>
      <c r="C8433" s="116"/>
      <c r="D8433" s="116"/>
    </row>
    <row r="8434" spans="1:4">
      <c r="A8434" s="116"/>
      <c r="B8434" s="116"/>
      <c r="C8434" s="116"/>
      <c r="D8434" s="116"/>
    </row>
    <row r="8435" spans="1:4">
      <c r="A8435" s="116"/>
      <c r="B8435" s="116"/>
      <c r="C8435" s="116"/>
      <c r="D8435" s="116"/>
    </row>
    <row r="8436" spans="1:4">
      <c r="A8436" s="116"/>
      <c r="B8436" s="116"/>
      <c r="C8436" s="116"/>
      <c r="D8436" s="116"/>
    </row>
    <row r="8437" spans="1:4">
      <c r="A8437" s="116"/>
      <c r="B8437" s="116"/>
      <c r="C8437" s="116"/>
      <c r="D8437" s="116"/>
    </row>
    <row r="8438" spans="1:4">
      <c r="A8438" s="116"/>
      <c r="B8438" s="116"/>
      <c r="C8438" s="116"/>
      <c r="D8438" s="116"/>
    </row>
    <row r="8439" spans="1:4">
      <c r="A8439" s="116"/>
      <c r="B8439" s="116"/>
      <c r="C8439" s="116"/>
      <c r="D8439" s="116"/>
    </row>
    <row r="8440" spans="1:4">
      <c r="A8440" s="116"/>
      <c r="B8440" s="116"/>
      <c r="C8440" s="116"/>
      <c r="D8440" s="116"/>
    </row>
    <row r="8441" spans="1:4">
      <c r="A8441" s="116"/>
      <c r="B8441" s="116"/>
      <c r="C8441" s="116"/>
      <c r="D8441" s="116"/>
    </row>
    <row r="8442" spans="1:4">
      <c r="A8442" s="116"/>
      <c r="B8442" s="116"/>
      <c r="C8442" s="116"/>
      <c r="D8442" s="116"/>
    </row>
    <row r="8443" spans="1:4">
      <c r="A8443" s="116"/>
      <c r="B8443" s="116"/>
      <c r="C8443" s="116"/>
      <c r="D8443" s="116"/>
    </row>
    <row r="8444" spans="1:4">
      <c r="A8444" s="116"/>
      <c r="B8444" s="116"/>
      <c r="C8444" s="116"/>
      <c r="D8444" s="116"/>
    </row>
    <row r="8445" spans="1:4">
      <c r="A8445" s="116"/>
      <c r="B8445" s="116"/>
      <c r="C8445" s="116"/>
      <c r="D8445" s="116"/>
    </row>
    <row r="8446" spans="1:4">
      <c r="A8446" s="116"/>
      <c r="B8446" s="116"/>
      <c r="C8446" s="116"/>
      <c r="D8446" s="116"/>
    </row>
    <row r="8447" spans="1:4">
      <c r="A8447" s="116"/>
      <c r="B8447" s="116"/>
      <c r="C8447" s="116"/>
      <c r="D8447" s="116"/>
    </row>
    <row r="8448" spans="1:4">
      <c r="A8448" s="116"/>
      <c r="B8448" s="116"/>
      <c r="C8448" s="116"/>
      <c r="D8448" s="116"/>
    </row>
    <row r="8449" spans="1:4">
      <c r="A8449" s="116"/>
      <c r="B8449" s="116"/>
      <c r="C8449" s="116"/>
      <c r="D8449" s="116"/>
    </row>
    <row r="8450" spans="1:4">
      <c r="A8450" s="116"/>
      <c r="B8450" s="116"/>
      <c r="C8450" s="116"/>
      <c r="D8450" s="116"/>
    </row>
    <row r="8451" spans="1:4">
      <c r="A8451" s="116"/>
      <c r="B8451" s="116"/>
      <c r="C8451" s="116"/>
      <c r="D8451" s="116"/>
    </row>
    <row r="8452" spans="1:4">
      <c r="A8452" s="116"/>
      <c r="B8452" s="116"/>
      <c r="C8452" s="116"/>
      <c r="D8452" s="116"/>
    </row>
    <row r="8453" spans="1:4">
      <c r="A8453" s="116"/>
      <c r="B8453" s="116"/>
      <c r="C8453" s="116"/>
      <c r="D8453" s="116"/>
    </row>
    <row r="8454" spans="1:4">
      <c r="A8454" s="116"/>
      <c r="B8454" s="116"/>
      <c r="C8454" s="116"/>
      <c r="D8454" s="116"/>
    </row>
    <row r="8455" spans="1:4">
      <c r="A8455" s="116"/>
      <c r="B8455" s="116"/>
      <c r="C8455" s="116"/>
      <c r="D8455" s="116"/>
    </row>
    <row r="8456" spans="1:4">
      <c r="A8456" s="116"/>
      <c r="B8456" s="116"/>
      <c r="C8456" s="116"/>
      <c r="D8456" s="116"/>
    </row>
    <row r="8457" spans="1:4">
      <c r="A8457" s="116"/>
      <c r="B8457" s="116"/>
      <c r="C8457" s="116"/>
      <c r="D8457" s="116"/>
    </row>
    <row r="8458" spans="1:4">
      <c r="A8458" s="116"/>
      <c r="B8458" s="116"/>
      <c r="C8458" s="116"/>
      <c r="D8458" s="116"/>
    </row>
    <row r="8459" spans="1:4">
      <c r="A8459" s="116"/>
      <c r="B8459" s="116"/>
      <c r="C8459" s="116"/>
      <c r="D8459" s="116"/>
    </row>
    <row r="8460" spans="1:4">
      <c r="A8460" s="116"/>
      <c r="B8460" s="116"/>
      <c r="C8460" s="116"/>
      <c r="D8460" s="116"/>
    </row>
    <row r="8461" spans="1:4">
      <c r="A8461" s="116"/>
      <c r="B8461" s="116"/>
      <c r="C8461" s="116"/>
      <c r="D8461" s="116"/>
    </row>
    <row r="8462" spans="1:4">
      <c r="A8462" s="116"/>
      <c r="B8462" s="116"/>
      <c r="C8462" s="116"/>
      <c r="D8462" s="116"/>
    </row>
    <row r="8463" spans="1:4">
      <c r="A8463" s="116"/>
      <c r="B8463" s="116"/>
      <c r="C8463" s="116"/>
      <c r="D8463" s="116"/>
    </row>
    <row r="8464" spans="1:4">
      <c r="A8464" s="116"/>
      <c r="B8464" s="116"/>
      <c r="C8464" s="116"/>
      <c r="D8464" s="116"/>
    </row>
    <row r="8465" spans="1:4">
      <c r="A8465" s="116"/>
      <c r="B8465" s="116"/>
      <c r="C8465" s="116"/>
      <c r="D8465" s="116"/>
    </row>
    <row r="8466" spans="1:4">
      <c r="A8466" s="116"/>
      <c r="B8466" s="116"/>
      <c r="C8466" s="116"/>
      <c r="D8466" s="116"/>
    </row>
    <row r="8467" spans="1:4">
      <c r="A8467" s="116"/>
      <c r="B8467" s="116"/>
      <c r="C8467" s="116"/>
      <c r="D8467" s="116"/>
    </row>
    <row r="8468" spans="1:4">
      <c r="A8468" s="116"/>
      <c r="B8468" s="116"/>
      <c r="C8468" s="116"/>
      <c r="D8468" s="116"/>
    </row>
    <row r="8469" spans="1:4">
      <c r="A8469" s="116"/>
      <c r="B8469" s="116"/>
      <c r="C8469" s="116"/>
      <c r="D8469" s="116"/>
    </row>
    <row r="8470" spans="1:4">
      <c r="A8470" s="116"/>
      <c r="B8470" s="116"/>
      <c r="C8470" s="116"/>
      <c r="D8470" s="116"/>
    </row>
    <row r="8471" spans="1:4">
      <c r="A8471" s="116"/>
      <c r="B8471" s="116"/>
      <c r="C8471" s="116"/>
      <c r="D8471" s="116"/>
    </row>
    <row r="8472" spans="1:4">
      <c r="A8472" s="116"/>
      <c r="B8472" s="116"/>
      <c r="C8472" s="116"/>
      <c r="D8472" s="116"/>
    </row>
    <row r="8473" spans="1:4">
      <c r="A8473" s="116"/>
      <c r="B8473" s="116"/>
      <c r="C8473" s="116"/>
      <c r="D8473" s="116"/>
    </row>
    <row r="8474" spans="1:4">
      <c r="A8474" s="116"/>
      <c r="B8474" s="116"/>
      <c r="C8474" s="116"/>
      <c r="D8474" s="116"/>
    </row>
    <row r="8475" spans="1:4">
      <c r="A8475" s="116"/>
      <c r="B8475" s="116"/>
      <c r="C8475" s="116"/>
      <c r="D8475" s="116"/>
    </row>
    <row r="8476" spans="1:4">
      <c r="A8476" s="116"/>
      <c r="B8476" s="116"/>
      <c r="C8476" s="116"/>
      <c r="D8476" s="116"/>
    </row>
    <row r="8477" spans="1:4">
      <c r="A8477" s="116"/>
      <c r="B8477" s="116"/>
      <c r="C8477" s="116"/>
      <c r="D8477" s="116"/>
    </row>
    <row r="8478" spans="1:4">
      <c r="A8478" s="116"/>
      <c r="B8478" s="116"/>
      <c r="C8478" s="116"/>
      <c r="D8478" s="116"/>
    </row>
    <row r="8479" spans="1:4">
      <c r="A8479" s="116"/>
      <c r="B8479" s="116"/>
      <c r="C8479" s="116"/>
      <c r="D8479" s="116"/>
    </row>
    <row r="8480" spans="1:4">
      <c r="A8480" s="116"/>
      <c r="B8480" s="116"/>
      <c r="C8480" s="116"/>
      <c r="D8480" s="116"/>
    </row>
    <row r="8481" spans="1:4">
      <c r="A8481" s="116"/>
      <c r="B8481" s="116"/>
      <c r="C8481" s="116"/>
      <c r="D8481" s="116"/>
    </row>
    <row r="8482" spans="1:4">
      <c r="A8482" s="116"/>
      <c r="B8482" s="116"/>
      <c r="C8482" s="116"/>
      <c r="D8482" s="116"/>
    </row>
    <row r="8483" spans="1:4">
      <c r="A8483" s="116"/>
      <c r="B8483" s="116"/>
      <c r="C8483" s="116"/>
      <c r="D8483" s="116"/>
    </row>
    <row r="8484" spans="1:4">
      <c r="A8484" s="116"/>
      <c r="B8484" s="116"/>
      <c r="C8484" s="116"/>
      <c r="D8484" s="116"/>
    </row>
    <row r="8485" spans="1:4">
      <c r="A8485" s="116"/>
      <c r="B8485" s="116"/>
      <c r="C8485" s="116"/>
      <c r="D8485" s="116"/>
    </row>
    <row r="8486" spans="1:4">
      <c r="A8486" s="116"/>
      <c r="B8486" s="116"/>
      <c r="C8486" s="116"/>
      <c r="D8486" s="116"/>
    </row>
    <row r="8487" spans="1:4">
      <c r="A8487" s="116"/>
      <c r="B8487" s="116"/>
      <c r="C8487" s="116"/>
      <c r="D8487" s="116"/>
    </row>
    <row r="8488" spans="1:4">
      <c r="A8488" s="116"/>
      <c r="B8488" s="116"/>
      <c r="C8488" s="116"/>
      <c r="D8488" s="116"/>
    </row>
    <row r="8489" spans="1:4">
      <c r="A8489" s="116"/>
      <c r="B8489" s="116"/>
      <c r="C8489" s="116"/>
      <c r="D8489" s="116"/>
    </row>
    <row r="8490" spans="1:4">
      <c r="A8490" s="116"/>
      <c r="B8490" s="116"/>
      <c r="C8490" s="116"/>
      <c r="D8490" s="116"/>
    </row>
    <row r="8491" spans="1:4">
      <c r="A8491" s="116"/>
      <c r="B8491" s="116"/>
      <c r="C8491" s="116"/>
      <c r="D8491" s="116"/>
    </row>
    <row r="8492" spans="1:4">
      <c r="A8492" s="116"/>
      <c r="B8492" s="116"/>
      <c r="C8492" s="116"/>
      <c r="D8492" s="116"/>
    </row>
    <row r="8493" spans="1:4">
      <c r="A8493" s="116"/>
      <c r="B8493" s="116"/>
      <c r="C8493" s="116"/>
      <c r="D8493" s="116"/>
    </row>
    <row r="8494" spans="1:4">
      <c r="A8494" s="116"/>
      <c r="B8494" s="116"/>
      <c r="C8494" s="116"/>
      <c r="D8494" s="116"/>
    </row>
    <row r="8495" spans="1:4">
      <c r="A8495" s="116"/>
      <c r="B8495" s="116"/>
      <c r="C8495" s="116"/>
      <c r="D8495" s="116"/>
    </row>
    <row r="8496" spans="1:4">
      <c r="A8496" s="116"/>
      <c r="B8496" s="116"/>
      <c r="C8496" s="116"/>
      <c r="D8496" s="116"/>
    </row>
    <row r="8497" spans="1:4">
      <c r="A8497" s="116"/>
      <c r="B8497" s="116"/>
      <c r="C8497" s="116"/>
      <c r="D8497" s="116"/>
    </row>
    <row r="8498" spans="1:4">
      <c r="A8498" s="116"/>
      <c r="B8498" s="116"/>
      <c r="C8498" s="116"/>
      <c r="D8498" s="116"/>
    </row>
    <row r="8499" spans="1:4">
      <c r="A8499" s="116"/>
      <c r="B8499" s="116"/>
      <c r="C8499" s="116"/>
      <c r="D8499" s="116"/>
    </row>
    <row r="8500" spans="1:4">
      <c r="A8500" s="116"/>
      <c r="B8500" s="116"/>
      <c r="C8500" s="116"/>
      <c r="D8500" s="116"/>
    </row>
    <row r="8501" spans="1:4">
      <c r="A8501" s="116"/>
      <c r="B8501" s="116"/>
      <c r="C8501" s="116"/>
      <c r="D8501" s="116"/>
    </row>
    <row r="8502" spans="1:4">
      <c r="A8502" s="116"/>
      <c r="B8502" s="116"/>
      <c r="C8502" s="116"/>
      <c r="D8502" s="116"/>
    </row>
    <row r="8503" spans="1:4">
      <c r="A8503" s="116"/>
      <c r="B8503" s="116"/>
      <c r="C8503" s="116"/>
      <c r="D8503" s="116"/>
    </row>
    <row r="8504" spans="1:4">
      <c r="A8504" s="116"/>
      <c r="B8504" s="116"/>
      <c r="C8504" s="116"/>
      <c r="D8504" s="116"/>
    </row>
    <row r="8505" spans="1:4">
      <c r="A8505" s="116"/>
      <c r="B8505" s="116"/>
      <c r="C8505" s="116"/>
      <c r="D8505" s="116"/>
    </row>
    <row r="8506" spans="1:4">
      <c r="A8506" s="116"/>
      <c r="B8506" s="116"/>
      <c r="C8506" s="116"/>
      <c r="D8506" s="116"/>
    </row>
    <row r="8507" spans="1:4">
      <c r="A8507" s="116"/>
      <c r="B8507" s="116"/>
      <c r="C8507" s="116"/>
      <c r="D8507" s="116"/>
    </row>
    <row r="8508" spans="1:4">
      <c r="A8508" s="116"/>
      <c r="B8508" s="116"/>
      <c r="C8508" s="116"/>
      <c r="D8508" s="116"/>
    </row>
    <row r="8509" spans="1:4">
      <c r="A8509" s="116"/>
      <c r="B8509" s="116"/>
      <c r="C8509" s="116"/>
      <c r="D8509" s="116"/>
    </row>
    <row r="8510" spans="1:4">
      <c r="A8510" s="116"/>
      <c r="B8510" s="116"/>
      <c r="C8510" s="116"/>
      <c r="D8510" s="116"/>
    </row>
    <row r="8511" spans="1:4">
      <c r="A8511" s="116"/>
      <c r="B8511" s="116"/>
      <c r="C8511" s="116"/>
      <c r="D8511" s="116"/>
    </row>
    <row r="8512" spans="1:4">
      <c r="A8512" s="116"/>
      <c r="B8512" s="116"/>
      <c r="C8512" s="116"/>
      <c r="D8512" s="116"/>
    </row>
    <row r="8513" spans="1:4">
      <c r="A8513" s="116"/>
      <c r="B8513" s="116"/>
      <c r="C8513" s="116"/>
      <c r="D8513" s="116"/>
    </row>
    <row r="8514" spans="1:4">
      <c r="A8514" s="116"/>
      <c r="B8514" s="116"/>
      <c r="C8514" s="116"/>
      <c r="D8514" s="116"/>
    </row>
    <row r="8515" spans="1:4">
      <c r="A8515" s="116"/>
      <c r="B8515" s="116"/>
      <c r="C8515" s="116"/>
      <c r="D8515" s="116"/>
    </row>
    <row r="8516" spans="1:4">
      <c r="A8516" s="116"/>
      <c r="B8516" s="116"/>
      <c r="C8516" s="116"/>
      <c r="D8516" s="116"/>
    </row>
    <row r="8517" spans="1:4">
      <c r="A8517" s="116"/>
      <c r="B8517" s="116"/>
      <c r="C8517" s="116"/>
      <c r="D8517" s="116"/>
    </row>
    <row r="8518" spans="1:4">
      <c r="A8518" s="116"/>
      <c r="B8518" s="116"/>
      <c r="C8518" s="116"/>
      <c r="D8518" s="116"/>
    </row>
    <row r="8519" spans="1:4">
      <c r="A8519" s="116"/>
      <c r="B8519" s="116"/>
      <c r="C8519" s="116"/>
      <c r="D8519" s="116"/>
    </row>
    <row r="8520" spans="1:4">
      <c r="A8520" s="116"/>
      <c r="B8520" s="116"/>
      <c r="C8520" s="116"/>
      <c r="D8520" s="116"/>
    </row>
    <row r="8521" spans="1:4">
      <c r="A8521" s="116"/>
      <c r="B8521" s="116"/>
      <c r="C8521" s="116"/>
      <c r="D8521" s="116"/>
    </row>
    <row r="8522" spans="1:4">
      <c r="A8522" s="116"/>
      <c r="B8522" s="116"/>
      <c r="C8522" s="116"/>
      <c r="D8522" s="116"/>
    </row>
    <row r="8523" spans="1:4">
      <c r="A8523" s="116"/>
      <c r="B8523" s="116"/>
      <c r="C8523" s="116"/>
      <c r="D8523" s="116"/>
    </row>
    <row r="8524" spans="1:4">
      <c r="A8524" s="116"/>
      <c r="B8524" s="116"/>
      <c r="C8524" s="116"/>
      <c r="D8524" s="116"/>
    </row>
    <row r="8525" spans="1:4">
      <c r="A8525" s="116"/>
      <c r="B8525" s="116"/>
      <c r="C8525" s="116"/>
      <c r="D8525" s="116"/>
    </row>
    <row r="8526" spans="1:4">
      <c r="A8526" s="116"/>
      <c r="B8526" s="116"/>
      <c r="C8526" s="116"/>
      <c r="D8526" s="116"/>
    </row>
    <row r="8527" spans="1:4">
      <c r="A8527" s="116"/>
      <c r="B8527" s="116"/>
      <c r="C8527" s="116"/>
      <c r="D8527" s="116"/>
    </row>
    <row r="8528" spans="1:4">
      <c r="A8528" s="116"/>
      <c r="B8528" s="116"/>
      <c r="C8528" s="116"/>
      <c r="D8528" s="116"/>
    </row>
    <row r="8529" spans="1:4">
      <c r="A8529" s="116"/>
      <c r="B8529" s="116"/>
      <c r="C8529" s="116"/>
      <c r="D8529" s="116"/>
    </row>
    <row r="8530" spans="1:4">
      <c r="A8530" s="116"/>
      <c r="B8530" s="116"/>
      <c r="C8530" s="116"/>
      <c r="D8530" s="116"/>
    </row>
    <row r="8531" spans="1:4">
      <c r="A8531" s="116"/>
      <c r="B8531" s="116"/>
      <c r="C8531" s="116"/>
      <c r="D8531" s="116"/>
    </row>
    <row r="8532" spans="1:4">
      <c r="A8532" s="116"/>
      <c r="B8532" s="116"/>
      <c r="C8532" s="116"/>
      <c r="D8532" s="116"/>
    </row>
    <row r="8533" spans="1:4">
      <c r="A8533" s="116"/>
      <c r="B8533" s="116"/>
      <c r="C8533" s="116"/>
      <c r="D8533" s="116"/>
    </row>
    <row r="8534" spans="1:4">
      <c r="A8534" s="116"/>
      <c r="B8534" s="116"/>
      <c r="C8534" s="116"/>
      <c r="D8534" s="116"/>
    </row>
    <row r="8535" spans="1:4">
      <c r="A8535" s="116"/>
      <c r="B8535" s="116"/>
      <c r="C8535" s="116"/>
      <c r="D8535" s="116"/>
    </row>
    <row r="8536" spans="1:4">
      <c r="A8536" s="116"/>
      <c r="B8536" s="116"/>
      <c r="C8536" s="116"/>
      <c r="D8536" s="116"/>
    </row>
    <row r="8537" spans="1:4">
      <c r="A8537" s="116"/>
      <c r="B8537" s="116"/>
      <c r="C8537" s="116"/>
      <c r="D8537" s="116"/>
    </row>
    <row r="8538" spans="1:4">
      <c r="A8538" s="116"/>
      <c r="B8538" s="116"/>
      <c r="C8538" s="116"/>
      <c r="D8538" s="116"/>
    </row>
    <row r="8539" spans="1:4">
      <c r="A8539" s="116"/>
      <c r="B8539" s="116"/>
      <c r="C8539" s="116"/>
      <c r="D8539" s="116"/>
    </row>
    <row r="8540" spans="1:4">
      <c r="A8540" s="116"/>
      <c r="B8540" s="116"/>
      <c r="C8540" s="116"/>
      <c r="D8540" s="116"/>
    </row>
    <row r="8541" spans="1:4">
      <c r="A8541" s="116"/>
      <c r="B8541" s="116"/>
      <c r="C8541" s="116"/>
      <c r="D8541" s="116"/>
    </row>
    <row r="8542" spans="1:4">
      <c r="A8542" s="116"/>
      <c r="B8542" s="116"/>
      <c r="C8542" s="116"/>
      <c r="D8542" s="116"/>
    </row>
    <row r="8543" spans="1:4">
      <c r="A8543" s="116"/>
      <c r="B8543" s="116"/>
      <c r="C8543" s="116"/>
      <c r="D8543" s="116"/>
    </row>
    <row r="8544" spans="1:4">
      <c r="A8544" s="116"/>
      <c r="B8544" s="116"/>
      <c r="C8544" s="116"/>
      <c r="D8544" s="116"/>
    </row>
    <row r="8545" spans="1:4">
      <c r="A8545" s="116"/>
      <c r="B8545" s="116"/>
      <c r="C8545" s="116"/>
      <c r="D8545" s="116"/>
    </row>
    <row r="8546" spans="1:4">
      <c r="A8546" s="116"/>
      <c r="B8546" s="116"/>
      <c r="C8546" s="116"/>
      <c r="D8546" s="116"/>
    </row>
    <row r="8547" spans="1:4">
      <c r="A8547" s="116"/>
      <c r="B8547" s="116"/>
      <c r="C8547" s="116"/>
      <c r="D8547" s="116"/>
    </row>
    <row r="8548" spans="1:4">
      <c r="A8548" s="116"/>
      <c r="B8548" s="116"/>
      <c r="C8548" s="116"/>
      <c r="D8548" s="116"/>
    </row>
    <row r="8549" spans="1:4">
      <c r="A8549" s="116"/>
      <c r="B8549" s="116"/>
      <c r="C8549" s="116"/>
      <c r="D8549" s="116"/>
    </row>
    <row r="8550" spans="1:4">
      <c r="A8550" s="116"/>
      <c r="B8550" s="116"/>
      <c r="C8550" s="116"/>
      <c r="D8550" s="116"/>
    </row>
    <row r="8551" spans="1:4">
      <c r="A8551" s="116"/>
      <c r="B8551" s="116"/>
      <c r="C8551" s="116"/>
      <c r="D8551" s="116"/>
    </row>
    <row r="8552" spans="1:4">
      <c r="A8552" s="116"/>
      <c r="B8552" s="116"/>
      <c r="C8552" s="116"/>
      <c r="D8552" s="116"/>
    </row>
    <row r="8553" spans="1:4">
      <c r="A8553" s="116"/>
      <c r="B8553" s="116"/>
      <c r="C8553" s="116"/>
      <c r="D8553" s="116"/>
    </row>
    <row r="8554" spans="1:4">
      <c r="A8554" s="116"/>
      <c r="B8554" s="116"/>
      <c r="C8554" s="116"/>
      <c r="D8554" s="116"/>
    </row>
    <row r="8555" spans="1:4">
      <c r="A8555" s="116"/>
      <c r="B8555" s="116"/>
      <c r="C8555" s="116"/>
      <c r="D8555" s="116"/>
    </row>
    <row r="8556" spans="1:4">
      <c r="A8556" s="116"/>
      <c r="B8556" s="116"/>
      <c r="C8556" s="116"/>
      <c r="D8556" s="116"/>
    </row>
    <row r="8557" spans="1:4">
      <c r="A8557" s="116"/>
      <c r="B8557" s="116"/>
      <c r="C8557" s="116"/>
      <c r="D8557" s="116"/>
    </row>
    <row r="8558" spans="1:4">
      <c r="A8558" s="116"/>
      <c r="B8558" s="116"/>
      <c r="C8558" s="116"/>
      <c r="D8558" s="116"/>
    </row>
    <row r="8559" spans="1:4">
      <c r="A8559" s="116"/>
      <c r="B8559" s="116"/>
      <c r="C8559" s="116"/>
      <c r="D8559" s="116"/>
    </row>
    <row r="8560" spans="1:4">
      <c r="A8560" s="116"/>
      <c r="B8560" s="116"/>
      <c r="C8560" s="116"/>
      <c r="D8560" s="116"/>
    </row>
    <row r="8561" spans="1:4">
      <c r="A8561" s="116"/>
      <c r="B8561" s="116"/>
      <c r="C8561" s="116"/>
      <c r="D8561" s="116"/>
    </row>
    <row r="8562" spans="1:4">
      <c r="A8562" s="116"/>
      <c r="B8562" s="116"/>
      <c r="C8562" s="116"/>
      <c r="D8562" s="116"/>
    </row>
    <row r="8563" spans="1:4">
      <c r="A8563" s="116"/>
      <c r="B8563" s="116"/>
      <c r="C8563" s="116"/>
      <c r="D8563" s="116"/>
    </row>
    <row r="8564" spans="1:4">
      <c r="A8564" s="116"/>
      <c r="B8564" s="116"/>
      <c r="C8564" s="116"/>
      <c r="D8564" s="116"/>
    </row>
    <row r="8565" spans="1:4">
      <c r="A8565" s="116"/>
      <c r="B8565" s="116"/>
      <c r="C8565" s="116"/>
      <c r="D8565" s="116"/>
    </row>
    <row r="8566" spans="1:4">
      <c r="A8566" s="116"/>
      <c r="B8566" s="116"/>
      <c r="C8566" s="116"/>
      <c r="D8566" s="116"/>
    </row>
    <row r="8567" spans="1:4">
      <c r="A8567" s="116"/>
      <c r="B8567" s="116"/>
      <c r="C8567" s="116"/>
      <c r="D8567" s="116"/>
    </row>
    <row r="8568" spans="1:4">
      <c r="A8568" s="116"/>
      <c r="B8568" s="116"/>
      <c r="C8568" s="116"/>
      <c r="D8568" s="116"/>
    </row>
    <row r="8569" spans="1:4">
      <c r="A8569" s="116"/>
      <c r="B8569" s="116"/>
      <c r="C8569" s="116"/>
      <c r="D8569" s="116"/>
    </row>
    <row r="8570" spans="1:4">
      <c r="A8570" s="116"/>
      <c r="B8570" s="116"/>
      <c r="C8570" s="116"/>
      <c r="D8570" s="116"/>
    </row>
    <row r="8571" spans="1:4">
      <c r="A8571" s="116"/>
      <c r="B8571" s="116"/>
      <c r="C8571" s="116"/>
      <c r="D8571" s="116"/>
    </row>
    <row r="8572" spans="1:4">
      <c r="A8572" s="116"/>
      <c r="B8572" s="116"/>
      <c r="C8572" s="116"/>
      <c r="D8572" s="116"/>
    </row>
    <row r="8573" spans="1:4">
      <c r="A8573" s="116"/>
      <c r="B8573" s="116"/>
      <c r="C8573" s="116"/>
      <c r="D8573" s="116"/>
    </row>
    <row r="8574" spans="1:4">
      <c r="A8574" s="116"/>
      <c r="B8574" s="116"/>
      <c r="C8574" s="116"/>
      <c r="D8574" s="116"/>
    </row>
    <row r="8575" spans="1:4">
      <c r="A8575" s="116"/>
      <c r="B8575" s="116"/>
      <c r="C8575" s="116"/>
      <c r="D8575" s="116"/>
    </row>
    <row r="8576" spans="1:4">
      <c r="A8576" s="116"/>
      <c r="B8576" s="116"/>
      <c r="C8576" s="116"/>
      <c r="D8576" s="116"/>
    </row>
    <row r="8577" spans="1:4">
      <c r="A8577" s="116"/>
      <c r="B8577" s="116"/>
      <c r="C8577" s="116"/>
      <c r="D8577" s="116"/>
    </row>
    <row r="8578" spans="1:4">
      <c r="A8578" s="116"/>
      <c r="B8578" s="116"/>
      <c r="C8578" s="116"/>
      <c r="D8578" s="116"/>
    </row>
    <row r="8579" spans="1:4">
      <c r="A8579" s="116"/>
      <c r="B8579" s="116"/>
      <c r="C8579" s="116"/>
      <c r="D8579" s="116"/>
    </row>
    <row r="8580" spans="1:4">
      <c r="A8580" s="116"/>
      <c r="B8580" s="116"/>
      <c r="C8580" s="116"/>
      <c r="D8580" s="116"/>
    </row>
    <row r="8581" spans="1:4">
      <c r="A8581" s="116"/>
      <c r="B8581" s="116"/>
      <c r="C8581" s="116"/>
      <c r="D8581" s="116"/>
    </row>
    <row r="8582" spans="1:4">
      <c r="A8582" s="116"/>
      <c r="B8582" s="116"/>
      <c r="C8582" s="116"/>
      <c r="D8582" s="116"/>
    </row>
    <row r="8583" spans="1:4">
      <c r="A8583" s="116"/>
      <c r="B8583" s="116"/>
      <c r="C8583" s="116"/>
      <c r="D8583" s="116"/>
    </row>
    <row r="8584" spans="1:4">
      <c r="A8584" s="116"/>
      <c r="B8584" s="116"/>
      <c r="C8584" s="116"/>
      <c r="D8584" s="116"/>
    </row>
    <row r="8585" spans="1:4">
      <c r="A8585" s="116"/>
      <c r="B8585" s="116"/>
      <c r="C8585" s="116"/>
      <c r="D8585" s="116"/>
    </row>
    <row r="8586" spans="1:4">
      <c r="A8586" s="116"/>
      <c r="B8586" s="116"/>
      <c r="C8586" s="116"/>
      <c r="D8586" s="116"/>
    </row>
    <row r="8587" spans="1:4">
      <c r="A8587" s="116"/>
      <c r="B8587" s="116"/>
      <c r="C8587" s="116"/>
      <c r="D8587" s="116"/>
    </row>
    <row r="8588" spans="1:4">
      <c r="A8588" s="116"/>
      <c r="B8588" s="116"/>
      <c r="C8588" s="116"/>
      <c r="D8588" s="116"/>
    </row>
    <row r="8589" spans="1:4">
      <c r="A8589" s="116"/>
      <c r="B8589" s="116"/>
      <c r="C8589" s="116"/>
      <c r="D8589" s="116"/>
    </row>
    <row r="8590" spans="1:4">
      <c r="A8590" s="116"/>
      <c r="B8590" s="116"/>
      <c r="C8590" s="116"/>
      <c r="D8590" s="116"/>
    </row>
    <row r="8591" spans="1:4">
      <c r="A8591" s="116"/>
      <c r="B8591" s="116"/>
      <c r="C8591" s="116"/>
      <c r="D8591" s="116"/>
    </row>
    <row r="8592" spans="1:4">
      <c r="A8592" s="116"/>
      <c r="B8592" s="116"/>
      <c r="C8592" s="116"/>
      <c r="D8592" s="116"/>
    </row>
    <row r="8593" spans="1:4">
      <c r="A8593" s="116"/>
      <c r="B8593" s="116"/>
      <c r="C8593" s="116"/>
      <c r="D8593" s="116"/>
    </row>
    <row r="8594" spans="1:4">
      <c r="A8594" s="116"/>
      <c r="B8594" s="116"/>
      <c r="C8594" s="116"/>
      <c r="D8594" s="116"/>
    </row>
    <row r="8595" spans="1:4">
      <c r="A8595" s="116"/>
      <c r="B8595" s="116"/>
      <c r="C8595" s="116"/>
      <c r="D8595" s="116"/>
    </row>
    <row r="8596" spans="1:4">
      <c r="A8596" s="116"/>
      <c r="B8596" s="116"/>
      <c r="C8596" s="116"/>
      <c r="D8596" s="116"/>
    </row>
    <row r="8597" spans="1:4">
      <c r="A8597" s="116"/>
      <c r="B8597" s="116"/>
      <c r="C8597" s="116"/>
      <c r="D8597" s="116"/>
    </row>
    <row r="8598" spans="1:4">
      <c r="A8598" s="116"/>
      <c r="B8598" s="116"/>
      <c r="C8598" s="116"/>
      <c r="D8598" s="116"/>
    </row>
    <row r="8599" spans="1:4">
      <c r="A8599" s="116"/>
      <c r="B8599" s="116"/>
      <c r="C8599" s="116"/>
      <c r="D8599" s="116"/>
    </row>
    <row r="8600" spans="1:4">
      <c r="A8600" s="116"/>
      <c r="B8600" s="116"/>
      <c r="C8600" s="116"/>
      <c r="D8600" s="116"/>
    </row>
    <row r="8601" spans="1:4">
      <c r="A8601" s="116"/>
      <c r="B8601" s="116"/>
      <c r="C8601" s="116"/>
      <c r="D8601" s="116"/>
    </row>
    <row r="8602" spans="1:4">
      <c r="A8602" s="116"/>
      <c r="B8602" s="116"/>
      <c r="C8602" s="116"/>
      <c r="D8602" s="116"/>
    </row>
    <row r="8603" spans="1:4">
      <c r="A8603" s="116"/>
      <c r="B8603" s="116"/>
      <c r="C8603" s="116"/>
      <c r="D8603" s="116"/>
    </row>
    <row r="8604" spans="1:4">
      <c r="A8604" s="116"/>
      <c r="B8604" s="116"/>
      <c r="C8604" s="116"/>
      <c r="D8604" s="116"/>
    </row>
    <row r="8605" spans="1:4">
      <c r="A8605" s="116"/>
      <c r="B8605" s="116"/>
      <c r="C8605" s="116"/>
      <c r="D8605" s="116"/>
    </row>
    <row r="8606" spans="1:4">
      <c r="A8606" s="116"/>
      <c r="B8606" s="116"/>
      <c r="C8606" s="116"/>
      <c r="D8606" s="116"/>
    </row>
    <row r="8607" spans="1:4">
      <c r="A8607" s="116"/>
      <c r="B8607" s="116"/>
      <c r="C8607" s="116"/>
      <c r="D8607" s="116"/>
    </row>
    <row r="8608" spans="1:4">
      <c r="A8608" s="116"/>
      <c r="B8608" s="116"/>
      <c r="C8608" s="116"/>
      <c r="D8608" s="116"/>
    </row>
    <row r="8609" spans="1:4">
      <c r="A8609" s="116"/>
      <c r="B8609" s="116"/>
      <c r="C8609" s="116"/>
      <c r="D8609" s="116"/>
    </row>
    <row r="8610" spans="1:4">
      <c r="A8610" s="116"/>
      <c r="B8610" s="116"/>
      <c r="C8610" s="116"/>
      <c r="D8610" s="116"/>
    </row>
    <row r="8611" spans="1:4">
      <c r="A8611" s="116"/>
      <c r="B8611" s="116"/>
      <c r="C8611" s="116"/>
      <c r="D8611" s="116"/>
    </row>
    <row r="8612" spans="1:4">
      <c r="A8612" s="116"/>
      <c r="B8612" s="116"/>
      <c r="C8612" s="116"/>
      <c r="D8612" s="116"/>
    </row>
    <row r="8613" spans="1:4">
      <c r="A8613" s="116"/>
      <c r="B8613" s="116"/>
      <c r="C8613" s="116"/>
      <c r="D8613" s="116"/>
    </row>
    <row r="8614" spans="1:4">
      <c r="A8614" s="116"/>
      <c r="B8614" s="116"/>
      <c r="C8614" s="116"/>
      <c r="D8614" s="116"/>
    </row>
    <row r="8615" spans="1:4">
      <c r="A8615" s="116"/>
      <c r="B8615" s="116"/>
      <c r="C8615" s="116"/>
      <c r="D8615" s="116"/>
    </row>
    <row r="8616" spans="1:4">
      <c r="A8616" s="116"/>
      <c r="B8616" s="116"/>
      <c r="C8616" s="116"/>
      <c r="D8616" s="116"/>
    </row>
    <row r="8617" spans="1:4">
      <c r="A8617" s="116"/>
      <c r="B8617" s="116"/>
      <c r="C8617" s="116"/>
      <c r="D8617" s="116"/>
    </row>
    <row r="8618" spans="1:4">
      <c r="A8618" s="116"/>
      <c r="B8618" s="116"/>
      <c r="C8618" s="116"/>
      <c r="D8618" s="116"/>
    </row>
    <row r="8619" spans="1:4">
      <c r="A8619" s="116"/>
      <c r="B8619" s="116"/>
      <c r="C8619" s="116"/>
      <c r="D8619" s="116"/>
    </row>
    <row r="8620" spans="1:4">
      <c r="A8620" s="116"/>
      <c r="B8620" s="116"/>
      <c r="C8620" s="116"/>
      <c r="D8620" s="116"/>
    </row>
    <row r="8621" spans="1:4">
      <c r="A8621" s="116"/>
      <c r="B8621" s="116"/>
      <c r="C8621" s="116"/>
      <c r="D8621" s="116"/>
    </row>
    <row r="8622" spans="1:4">
      <c r="A8622" s="116"/>
      <c r="B8622" s="116"/>
      <c r="C8622" s="116"/>
      <c r="D8622" s="116"/>
    </row>
    <row r="8623" spans="1:4">
      <c r="A8623" s="116"/>
      <c r="B8623" s="116"/>
      <c r="C8623" s="116"/>
      <c r="D8623" s="116"/>
    </row>
    <row r="8624" spans="1:4">
      <c r="A8624" s="116"/>
      <c r="B8624" s="116"/>
      <c r="C8624" s="116"/>
      <c r="D8624" s="116"/>
    </row>
    <row r="8625" spans="1:4">
      <c r="A8625" s="116"/>
      <c r="B8625" s="116"/>
      <c r="C8625" s="116"/>
      <c r="D8625" s="116"/>
    </row>
    <row r="8626" spans="1:4">
      <c r="A8626" s="116"/>
      <c r="B8626" s="116"/>
      <c r="C8626" s="116"/>
      <c r="D8626" s="116"/>
    </row>
    <row r="8627" spans="1:4">
      <c r="A8627" s="116"/>
      <c r="B8627" s="116"/>
      <c r="C8627" s="116"/>
      <c r="D8627" s="116"/>
    </row>
    <row r="8628" spans="1:4">
      <c r="A8628" s="116"/>
      <c r="B8628" s="116"/>
      <c r="C8628" s="116"/>
      <c r="D8628" s="116"/>
    </row>
    <row r="8629" spans="1:4">
      <c r="A8629" s="116"/>
      <c r="B8629" s="116"/>
      <c r="C8629" s="116"/>
      <c r="D8629" s="116"/>
    </row>
    <row r="8630" spans="1:4">
      <c r="A8630" s="116"/>
      <c r="B8630" s="116"/>
      <c r="C8630" s="116"/>
      <c r="D8630" s="116"/>
    </row>
    <row r="8631" spans="1:4">
      <c r="A8631" s="116"/>
      <c r="B8631" s="116"/>
      <c r="C8631" s="116"/>
      <c r="D8631" s="116"/>
    </row>
    <row r="8632" spans="1:4">
      <c r="A8632" s="116"/>
      <c r="B8632" s="116"/>
      <c r="C8632" s="116"/>
      <c r="D8632" s="116"/>
    </row>
    <row r="8633" spans="1:4">
      <c r="A8633" s="116"/>
      <c r="B8633" s="116"/>
      <c r="C8633" s="116"/>
      <c r="D8633" s="116"/>
    </row>
    <row r="8634" spans="1:4">
      <c r="A8634" s="116"/>
      <c r="B8634" s="116"/>
      <c r="C8634" s="116"/>
      <c r="D8634" s="116"/>
    </row>
    <row r="8635" spans="1:4">
      <c r="A8635" s="116"/>
      <c r="B8635" s="116"/>
      <c r="C8635" s="116"/>
      <c r="D8635" s="116"/>
    </row>
    <row r="8636" spans="1:4">
      <c r="A8636" s="116"/>
      <c r="B8636" s="116"/>
      <c r="C8636" s="116"/>
      <c r="D8636" s="116"/>
    </row>
    <row r="8637" spans="1:4">
      <c r="A8637" s="116"/>
      <c r="B8637" s="116"/>
      <c r="C8637" s="116"/>
      <c r="D8637" s="116"/>
    </row>
    <row r="8638" spans="1:4">
      <c r="A8638" s="116"/>
      <c r="B8638" s="116"/>
      <c r="C8638" s="116"/>
      <c r="D8638" s="116"/>
    </row>
    <row r="8639" spans="1:4">
      <c r="A8639" s="116"/>
      <c r="B8639" s="116"/>
      <c r="C8639" s="116"/>
      <c r="D8639" s="116"/>
    </row>
    <row r="8640" spans="1:4">
      <c r="A8640" s="116"/>
      <c r="B8640" s="116"/>
      <c r="C8640" s="116"/>
      <c r="D8640" s="116"/>
    </row>
    <row r="8641" spans="1:4">
      <c r="A8641" s="116"/>
      <c r="B8641" s="116"/>
      <c r="C8641" s="116"/>
      <c r="D8641" s="116"/>
    </row>
    <row r="8642" spans="1:4">
      <c r="A8642" s="116"/>
      <c r="B8642" s="116"/>
      <c r="C8642" s="116"/>
      <c r="D8642" s="116"/>
    </row>
    <row r="8643" spans="1:4">
      <c r="A8643" s="116"/>
      <c r="B8643" s="116"/>
      <c r="C8643" s="116"/>
      <c r="D8643" s="116"/>
    </row>
    <row r="8644" spans="1:4">
      <c r="A8644" s="116"/>
      <c r="B8644" s="116"/>
      <c r="C8644" s="116"/>
      <c r="D8644" s="116"/>
    </row>
    <row r="8645" spans="1:4">
      <c r="A8645" s="116"/>
      <c r="B8645" s="116"/>
      <c r="C8645" s="116"/>
      <c r="D8645" s="116"/>
    </row>
    <row r="8646" spans="1:4">
      <c r="A8646" s="116"/>
      <c r="B8646" s="116"/>
      <c r="C8646" s="116"/>
      <c r="D8646" s="116"/>
    </row>
    <row r="8647" spans="1:4">
      <c r="A8647" s="116"/>
      <c r="B8647" s="116"/>
      <c r="C8647" s="116"/>
      <c r="D8647" s="116"/>
    </row>
    <row r="8648" spans="1:4">
      <c r="A8648" s="116"/>
      <c r="B8648" s="116"/>
      <c r="C8648" s="116"/>
      <c r="D8648" s="116"/>
    </row>
    <row r="8649" spans="1:4">
      <c r="A8649" s="116"/>
      <c r="B8649" s="116"/>
      <c r="C8649" s="116"/>
      <c r="D8649" s="116"/>
    </row>
    <row r="8650" spans="1:4">
      <c r="A8650" s="116"/>
      <c r="B8650" s="116"/>
      <c r="C8650" s="116"/>
      <c r="D8650" s="116"/>
    </row>
    <row r="8651" spans="1:4">
      <c r="A8651" s="116"/>
      <c r="B8651" s="116"/>
      <c r="C8651" s="116"/>
      <c r="D8651" s="116"/>
    </row>
    <row r="8652" spans="1:4">
      <c r="A8652" s="116"/>
      <c r="B8652" s="116"/>
      <c r="C8652" s="116"/>
      <c r="D8652" s="116"/>
    </row>
    <row r="8653" spans="1:4">
      <c r="A8653" s="116"/>
      <c r="B8653" s="116"/>
      <c r="C8653" s="116"/>
      <c r="D8653" s="116"/>
    </row>
    <row r="8654" spans="1:4">
      <c r="A8654" s="116"/>
      <c r="B8654" s="116"/>
      <c r="C8654" s="116"/>
      <c r="D8654" s="116"/>
    </row>
    <row r="8655" spans="1:4">
      <c r="A8655" s="116"/>
      <c r="B8655" s="116"/>
      <c r="C8655" s="116"/>
      <c r="D8655" s="116"/>
    </row>
    <row r="8656" spans="1:4">
      <c r="A8656" s="116"/>
      <c r="B8656" s="116"/>
      <c r="C8656" s="116"/>
      <c r="D8656" s="116"/>
    </row>
    <row r="8657" spans="1:4">
      <c r="A8657" s="116"/>
      <c r="B8657" s="116"/>
      <c r="C8657" s="116"/>
      <c r="D8657" s="116"/>
    </row>
    <row r="8658" spans="1:4">
      <c r="A8658" s="116"/>
      <c r="B8658" s="116"/>
      <c r="C8658" s="116"/>
      <c r="D8658" s="116"/>
    </row>
    <row r="8659" spans="1:4">
      <c r="A8659" s="116"/>
      <c r="B8659" s="116"/>
      <c r="C8659" s="116"/>
      <c r="D8659" s="116"/>
    </row>
    <row r="8660" spans="1:4">
      <c r="A8660" s="116"/>
      <c r="B8660" s="116"/>
      <c r="C8660" s="116"/>
      <c r="D8660" s="116"/>
    </row>
    <row r="8661" spans="1:4">
      <c r="A8661" s="116"/>
      <c r="B8661" s="116"/>
      <c r="C8661" s="116"/>
      <c r="D8661" s="116"/>
    </row>
    <row r="8662" spans="1:4">
      <c r="A8662" s="116"/>
      <c r="B8662" s="116"/>
      <c r="C8662" s="116"/>
      <c r="D8662" s="116"/>
    </row>
    <row r="8663" spans="1:4">
      <c r="A8663" s="116"/>
      <c r="B8663" s="116"/>
      <c r="C8663" s="116"/>
      <c r="D8663" s="116"/>
    </row>
    <row r="8664" spans="1:4">
      <c r="A8664" s="116"/>
      <c r="B8664" s="116"/>
      <c r="C8664" s="116"/>
      <c r="D8664" s="116"/>
    </row>
    <row r="8665" spans="1:4">
      <c r="A8665" s="116"/>
      <c r="B8665" s="116"/>
      <c r="C8665" s="116"/>
      <c r="D8665" s="116"/>
    </row>
    <row r="8666" spans="1:4">
      <c r="A8666" s="116"/>
      <c r="B8666" s="116"/>
      <c r="C8666" s="116"/>
      <c r="D8666" s="116"/>
    </row>
    <row r="8667" spans="1:4">
      <c r="A8667" s="116"/>
      <c r="B8667" s="116"/>
      <c r="C8667" s="116"/>
      <c r="D8667" s="116"/>
    </row>
    <row r="8668" spans="1:4">
      <c r="A8668" s="116"/>
      <c r="B8668" s="116"/>
      <c r="C8668" s="116"/>
      <c r="D8668" s="116"/>
    </row>
    <row r="8669" spans="1:4">
      <c r="A8669" s="116"/>
      <c r="B8669" s="116"/>
      <c r="C8669" s="116"/>
      <c r="D8669" s="116"/>
    </row>
    <row r="8670" spans="1:4">
      <c r="A8670" s="116"/>
      <c r="B8670" s="116"/>
      <c r="C8670" s="116"/>
      <c r="D8670" s="116"/>
    </row>
    <row r="8671" spans="1:4">
      <c r="A8671" s="116"/>
      <c r="B8671" s="116"/>
      <c r="C8671" s="116"/>
      <c r="D8671" s="116"/>
    </row>
    <row r="8672" spans="1:4">
      <c r="A8672" s="116"/>
      <c r="B8672" s="116"/>
      <c r="C8672" s="116"/>
      <c r="D8672" s="116"/>
    </row>
    <row r="8673" spans="1:4">
      <c r="A8673" s="116"/>
      <c r="B8673" s="116"/>
      <c r="C8673" s="116"/>
      <c r="D8673" s="116"/>
    </row>
    <row r="8674" spans="1:4">
      <c r="A8674" s="116"/>
      <c r="B8674" s="116"/>
      <c r="C8674" s="116"/>
      <c r="D8674" s="116"/>
    </row>
    <row r="8675" spans="1:4">
      <c r="A8675" s="116"/>
      <c r="B8675" s="116"/>
      <c r="C8675" s="116"/>
      <c r="D8675" s="116"/>
    </row>
    <row r="8676" spans="1:4">
      <c r="A8676" s="116"/>
      <c r="B8676" s="116"/>
      <c r="C8676" s="116"/>
      <c r="D8676" s="116"/>
    </row>
    <row r="8677" spans="1:4">
      <c r="A8677" s="116"/>
      <c r="B8677" s="116"/>
      <c r="C8677" s="116"/>
      <c r="D8677" s="116"/>
    </row>
    <row r="8678" spans="1:4">
      <c r="A8678" s="116"/>
      <c r="B8678" s="116"/>
      <c r="C8678" s="116"/>
      <c r="D8678" s="116"/>
    </row>
    <row r="8679" spans="1:4">
      <c r="A8679" s="116"/>
      <c r="B8679" s="116"/>
      <c r="C8679" s="116"/>
      <c r="D8679" s="116"/>
    </row>
    <row r="8680" spans="1:4">
      <c r="A8680" s="116"/>
      <c r="B8680" s="116"/>
      <c r="C8680" s="116"/>
      <c r="D8680" s="116"/>
    </row>
    <row r="8681" spans="1:4">
      <c r="A8681" s="116"/>
      <c r="B8681" s="116"/>
      <c r="C8681" s="116"/>
      <c r="D8681" s="116"/>
    </row>
    <row r="8682" spans="1:4">
      <c r="A8682" s="116"/>
      <c r="B8682" s="116"/>
      <c r="C8682" s="116"/>
      <c r="D8682" s="116"/>
    </row>
    <row r="8683" spans="1:4">
      <c r="A8683" s="116"/>
      <c r="B8683" s="116"/>
      <c r="C8683" s="116"/>
      <c r="D8683" s="116"/>
    </row>
    <row r="8684" spans="1:4">
      <c r="A8684" s="116"/>
      <c r="B8684" s="116"/>
      <c r="C8684" s="116"/>
      <c r="D8684" s="116"/>
    </row>
    <row r="8685" spans="1:4">
      <c r="A8685" s="116"/>
      <c r="B8685" s="116"/>
      <c r="C8685" s="116"/>
      <c r="D8685" s="116"/>
    </row>
    <row r="8686" spans="1:4">
      <c r="A8686" s="116"/>
      <c r="B8686" s="116"/>
      <c r="C8686" s="116"/>
      <c r="D8686" s="116"/>
    </row>
    <row r="8687" spans="1:4">
      <c r="A8687" s="116"/>
      <c r="B8687" s="116"/>
      <c r="C8687" s="116"/>
      <c r="D8687" s="116"/>
    </row>
    <row r="8688" spans="1:4">
      <c r="A8688" s="116"/>
      <c r="B8688" s="116"/>
      <c r="C8688" s="116"/>
      <c r="D8688" s="116"/>
    </row>
    <row r="8689" spans="1:4">
      <c r="A8689" s="116"/>
      <c r="B8689" s="116"/>
      <c r="C8689" s="116"/>
      <c r="D8689" s="116"/>
    </row>
    <row r="8690" spans="1:4">
      <c r="A8690" s="116"/>
      <c r="B8690" s="116"/>
      <c r="C8690" s="116"/>
      <c r="D8690" s="116"/>
    </row>
    <row r="8691" spans="1:4">
      <c r="A8691" s="116"/>
      <c r="B8691" s="116"/>
      <c r="C8691" s="116"/>
      <c r="D8691" s="116"/>
    </row>
    <row r="8692" spans="1:4">
      <c r="A8692" s="116"/>
      <c r="B8692" s="116"/>
      <c r="C8692" s="116"/>
      <c r="D8692" s="116"/>
    </row>
    <row r="8693" spans="1:4">
      <c r="A8693" s="116"/>
      <c r="B8693" s="116"/>
      <c r="C8693" s="116"/>
      <c r="D8693" s="116"/>
    </row>
    <row r="8694" spans="1:4">
      <c r="A8694" s="116"/>
      <c r="B8694" s="116"/>
      <c r="C8694" s="116"/>
      <c r="D8694" s="116"/>
    </row>
    <row r="8695" spans="1:4">
      <c r="A8695" s="116"/>
      <c r="B8695" s="116"/>
      <c r="C8695" s="116"/>
      <c r="D8695" s="116"/>
    </row>
    <row r="8696" spans="1:4">
      <c r="A8696" s="116"/>
      <c r="B8696" s="116"/>
      <c r="C8696" s="116"/>
      <c r="D8696" s="116"/>
    </row>
    <row r="8697" spans="1:4">
      <c r="A8697" s="116"/>
      <c r="B8697" s="116"/>
      <c r="C8697" s="116"/>
      <c r="D8697" s="116"/>
    </row>
    <row r="8698" spans="1:4">
      <c r="A8698" s="116"/>
      <c r="B8698" s="116"/>
      <c r="C8698" s="116"/>
      <c r="D8698" s="116"/>
    </row>
    <row r="8699" spans="1:4">
      <c r="A8699" s="116"/>
      <c r="B8699" s="116"/>
      <c r="C8699" s="116"/>
      <c r="D8699" s="116"/>
    </row>
    <row r="8700" spans="1:4">
      <c r="A8700" s="116"/>
      <c r="B8700" s="116"/>
      <c r="C8700" s="116"/>
      <c r="D8700" s="116"/>
    </row>
    <row r="8701" spans="1:4">
      <c r="A8701" s="116"/>
      <c r="B8701" s="116"/>
      <c r="C8701" s="116"/>
      <c r="D8701" s="116"/>
    </row>
    <row r="8702" spans="1:4">
      <c r="A8702" s="116"/>
      <c r="B8702" s="116"/>
      <c r="C8702" s="116"/>
      <c r="D8702" s="116"/>
    </row>
    <row r="8703" spans="1:4">
      <c r="A8703" s="116"/>
      <c r="B8703" s="116"/>
      <c r="C8703" s="116"/>
      <c r="D8703" s="116"/>
    </row>
    <row r="8704" spans="1:4">
      <c r="A8704" s="116"/>
      <c r="B8704" s="116"/>
      <c r="C8704" s="116"/>
      <c r="D8704" s="116"/>
    </row>
    <row r="8705" spans="1:4">
      <c r="A8705" s="116"/>
      <c r="B8705" s="116"/>
      <c r="C8705" s="116"/>
      <c r="D8705" s="116"/>
    </row>
    <row r="8706" spans="1:4">
      <c r="A8706" s="116"/>
      <c r="B8706" s="116"/>
      <c r="C8706" s="116"/>
      <c r="D8706" s="116"/>
    </row>
    <row r="8707" spans="1:4">
      <c r="A8707" s="116"/>
      <c r="B8707" s="116"/>
      <c r="C8707" s="116"/>
      <c r="D8707" s="116"/>
    </row>
    <row r="8708" spans="1:4">
      <c r="A8708" s="116"/>
      <c r="B8708" s="116"/>
      <c r="C8708" s="116"/>
      <c r="D8708" s="116"/>
    </row>
    <row r="8709" spans="1:4">
      <c r="A8709" s="116"/>
      <c r="B8709" s="116"/>
      <c r="C8709" s="116"/>
      <c r="D8709" s="116"/>
    </row>
    <row r="8710" spans="1:4">
      <c r="A8710" s="116"/>
      <c r="B8710" s="116"/>
      <c r="C8710" s="116"/>
      <c r="D8710" s="116"/>
    </row>
    <row r="8711" spans="1:4">
      <c r="A8711" s="116"/>
      <c r="B8711" s="116"/>
      <c r="C8711" s="116"/>
      <c r="D8711" s="116"/>
    </row>
    <row r="8712" spans="1:4">
      <c r="A8712" s="116"/>
      <c r="B8712" s="116"/>
      <c r="C8712" s="116"/>
      <c r="D8712" s="116"/>
    </row>
    <row r="8713" spans="1:4">
      <c r="A8713" s="116"/>
      <c r="B8713" s="116"/>
      <c r="C8713" s="116"/>
      <c r="D8713" s="116"/>
    </row>
    <row r="8714" spans="1:4">
      <c r="A8714" s="116"/>
      <c r="B8714" s="116"/>
      <c r="C8714" s="116"/>
      <c r="D8714" s="116"/>
    </row>
    <row r="8715" spans="1:4">
      <c r="A8715" s="116"/>
      <c r="B8715" s="116"/>
      <c r="C8715" s="116"/>
      <c r="D8715" s="116"/>
    </row>
    <row r="8716" spans="1:4">
      <c r="A8716" s="116"/>
      <c r="B8716" s="116"/>
      <c r="C8716" s="116"/>
      <c r="D8716" s="116"/>
    </row>
    <row r="8717" spans="1:4">
      <c r="A8717" s="116"/>
      <c r="B8717" s="116"/>
      <c r="C8717" s="116"/>
      <c r="D8717" s="116"/>
    </row>
    <row r="8718" spans="1:4">
      <c r="A8718" s="116"/>
      <c r="B8718" s="116"/>
      <c r="C8718" s="116"/>
      <c r="D8718" s="116"/>
    </row>
    <row r="8719" spans="1:4">
      <c r="A8719" s="116"/>
      <c r="B8719" s="116"/>
      <c r="C8719" s="116"/>
      <c r="D8719" s="116"/>
    </row>
    <row r="8720" spans="1:4">
      <c r="A8720" s="116"/>
      <c r="B8720" s="116"/>
      <c r="C8720" s="116"/>
      <c r="D8720" s="116"/>
    </row>
    <row r="8721" spans="1:4">
      <c r="A8721" s="116"/>
      <c r="B8721" s="116"/>
      <c r="C8721" s="116"/>
      <c r="D8721" s="116"/>
    </row>
    <row r="8722" spans="1:4">
      <c r="A8722" s="116"/>
      <c r="B8722" s="116"/>
      <c r="C8722" s="116"/>
      <c r="D8722" s="116"/>
    </row>
    <row r="8723" spans="1:4">
      <c r="A8723" s="116"/>
      <c r="B8723" s="116"/>
      <c r="C8723" s="116"/>
      <c r="D8723" s="116"/>
    </row>
    <row r="8724" spans="1:4">
      <c r="A8724" s="116"/>
      <c r="B8724" s="116"/>
      <c r="C8724" s="116"/>
      <c r="D8724" s="116"/>
    </row>
    <row r="8725" spans="1:4">
      <c r="A8725" s="116"/>
      <c r="B8725" s="116"/>
      <c r="C8725" s="116"/>
      <c r="D8725" s="116"/>
    </row>
    <row r="8726" spans="1:4">
      <c r="A8726" s="116"/>
      <c r="B8726" s="116"/>
      <c r="C8726" s="116"/>
      <c r="D8726" s="116"/>
    </row>
    <row r="8727" spans="1:4">
      <c r="A8727" s="116"/>
      <c r="B8727" s="116"/>
      <c r="C8727" s="116"/>
      <c r="D8727" s="116"/>
    </row>
    <row r="8728" spans="1:4">
      <c r="A8728" s="116"/>
      <c r="B8728" s="116"/>
      <c r="C8728" s="116"/>
      <c r="D8728" s="116"/>
    </row>
    <row r="8729" spans="1:4">
      <c r="A8729" s="116"/>
      <c r="B8729" s="116"/>
      <c r="C8729" s="116"/>
      <c r="D8729" s="116"/>
    </row>
    <row r="8730" spans="1:4">
      <c r="A8730" s="116"/>
      <c r="B8730" s="116"/>
      <c r="C8730" s="116"/>
      <c r="D8730" s="116"/>
    </row>
    <row r="8731" spans="1:4">
      <c r="A8731" s="116"/>
      <c r="B8731" s="116"/>
      <c r="C8731" s="116"/>
      <c r="D8731" s="116"/>
    </row>
    <row r="8732" spans="1:4">
      <c r="A8732" s="116"/>
      <c r="B8732" s="116"/>
      <c r="C8732" s="116"/>
      <c r="D8732" s="116"/>
    </row>
    <row r="8733" spans="1:4">
      <c r="A8733" s="116"/>
      <c r="B8733" s="116"/>
      <c r="C8733" s="116"/>
      <c r="D8733" s="116"/>
    </row>
    <row r="8734" spans="1:4">
      <c r="A8734" s="116"/>
      <c r="B8734" s="116"/>
      <c r="C8734" s="116"/>
      <c r="D8734" s="116"/>
    </row>
    <row r="8735" spans="1:4">
      <c r="A8735" s="116"/>
      <c r="B8735" s="116"/>
      <c r="C8735" s="116"/>
      <c r="D8735" s="116"/>
    </row>
    <row r="8736" spans="1:4">
      <c r="A8736" s="116"/>
      <c r="B8736" s="116"/>
      <c r="C8736" s="116"/>
      <c r="D8736" s="116"/>
    </row>
    <row r="8737" spans="1:4">
      <c r="A8737" s="116"/>
      <c r="B8737" s="116"/>
      <c r="C8737" s="116"/>
      <c r="D8737" s="116"/>
    </row>
    <row r="8738" spans="1:4">
      <c r="A8738" s="116"/>
      <c r="B8738" s="116"/>
      <c r="C8738" s="116"/>
      <c r="D8738" s="116"/>
    </row>
    <row r="8739" spans="1:4">
      <c r="A8739" s="116"/>
      <c r="B8739" s="116"/>
      <c r="C8739" s="116"/>
      <c r="D8739" s="116"/>
    </row>
    <row r="8740" spans="1:4">
      <c r="A8740" s="116"/>
      <c r="B8740" s="116"/>
      <c r="C8740" s="116"/>
      <c r="D8740" s="116"/>
    </row>
    <row r="8741" spans="1:4">
      <c r="A8741" s="116"/>
      <c r="B8741" s="116"/>
      <c r="C8741" s="116"/>
      <c r="D8741" s="116"/>
    </row>
    <row r="8742" spans="1:4">
      <c r="A8742" s="116"/>
      <c r="B8742" s="116"/>
      <c r="C8742" s="116"/>
      <c r="D8742" s="116"/>
    </row>
    <row r="8743" spans="1:4">
      <c r="A8743" s="116"/>
      <c r="B8743" s="116"/>
      <c r="C8743" s="116"/>
      <c r="D8743" s="116"/>
    </row>
    <row r="8744" spans="1:4">
      <c r="A8744" s="116"/>
      <c r="B8744" s="116"/>
      <c r="C8744" s="116"/>
      <c r="D8744" s="116"/>
    </row>
    <row r="8745" spans="1:4">
      <c r="A8745" s="116"/>
      <c r="B8745" s="116"/>
      <c r="C8745" s="116"/>
      <c r="D8745" s="116"/>
    </row>
    <row r="8746" spans="1:4">
      <c r="A8746" s="116"/>
      <c r="B8746" s="116"/>
      <c r="C8746" s="116"/>
      <c r="D8746" s="116"/>
    </row>
    <row r="8747" spans="1:4">
      <c r="A8747" s="116"/>
      <c r="B8747" s="116"/>
      <c r="C8747" s="116"/>
      <c r="D8747" s="116"/>
    </row>
    <row r="8748" spans="1:4">
      <c r="A8748" s="116"/>
      <c r="B8748" s="116"/>
      <c r="C8748" s="116"/>
      <c r="D8748" s="116"/>
    </row>
    <row r="8749" spans="1:4">
      <c r="A8749" s="116"/>
      <c r="B8749" s="116"/>
      <c r="C8749" s="116"/>
      <c r="D8749" s="116"/>
    </row>
    <row r="8750" spans="1:4">
      <c r="A8750" s="116"/>
      <c r="B8750" s="116"/>
      <c r="C8750" s="116"/>
      <c r="D8750" s="116"/>
    </row>
    <row r="8751" spans="1:4">
      <c r="A8751" s="116"/>
      <c r="B8751" s="116"/>
      <c r="C8751" s="116"/>
      <c r="D8751" s="116"/>
    </row>
    <row r="8752" spans="1:4">
      <c r="A8752" s="116"/>
      <c r="B8752" s="116"/>
      <c r="C8752" s="116"/>
      <c r="D8752" s="116"/>
    </row>
    <row r="8753" spans="1:4">
      <c r="A8753" s="116"/>
      <c r="B8753" s="116"/>
      <c r="C8753" s="116"/>
      <c r="D8753" s="116"/>
    </row>
    <row r="8754" spans="1:4">
      <c r="A8754" s="116"/>
      <c r="B8754" s="116"/>
      <c r="C8754" s="116"/>
      <c r="D8754" s="116"/>
    </row>
    <row r="8755" spans="1:4">
      <c r="A8755" s="116"/>
      <c r="B8755" s="116"/>
      <c r="C8755" s="116"/>
      <c r="D8755" s="116"/>
    </row>
    <row r="8756" spans="1:4">
      <c r="A8756" s="116"/>
      <c r="B8756" s="116"/>
      <c r="C8756" s="116"/>
      <c r="D8756" s="116"/>
    </row>
    <row r="8757" spans="1:4">
      <c r="A8757" s="116"/>
      <c r="B8757" s="116"/>
      <c r="C8757" s="116"/>
      <c r="D8757" s="116"/>
    </row>
    <row r="8758" spans="1:4">
      <c r="A8758" s="116"/>
      <c r="B8758" s="116"/>
      <c r="C8758" s="116"/>
      <c r="D8758" s="116"/>
    </row>
    <row r="8759" spans="1:4">
      <c r="A8759" s="116"/>
      <c r="B8759" s="116"/>
      <c r="C8759" s="116"/>
      <c r="D8759" s="116"/>
    </row>
    <row r="8760" spans="1:4">
      <c r="A8760" s="116"/>
      <c r="B8760" s="116"/>
      <c r="C8760" s="116"/>
      <c r="D8760" s="116"/>
    </row>
    <row r="8761" spans="1:4">
      <c r="A8761" s="116"/>
      <c r="B8761" s="116"/>
      <c r="C8761" s="116"/>
      <c r="D8761" s="116"/>
    </row>
    <row r="8762" spans="1:4">
      <c r="A8762" s="116"/>
      <c r="B8762" s="116"/>
      <c r="C8762" s="116"/>
      <c r="D8762" s="116"/>
    </row>
    <row r="8763" spans="1:4">
      <c r="A8763" s="116"/>
      <c r="B8763" s="116"/>
      <c r="C8763" s="116"/>
      <c r="D8763" s="116"/>
    </row>
    <row r="8764" spans="1:4">
      <c r="A8764" s="116"/>
      <c r="B8764" s="116"/>
      <c r="C8764" s="116"/>
      <c r="D8764" s="116"/>
    </row>
    <row r="8765" spans="1:4">
      <c r="A8765" s="116"/>
      <c r="B8765" s="116"/>
      <c r="C8765" s="116"/>
      <c r="D8765" s="116"/>
    </row>
    <row r="8766" spans="1:4">
      <c r="A8766" s="116"/>
      <c r="B8766" s="116"/>
      <c r="C8766" s="116"/>
      <c r="D8766" s="116"/>
    </row>
    <row r="8767" spans="1:4">
      <c r="A8767" s="116"/>
      <c r="B8767" s="116"/>
      <c r="C8767" s="116"/>
      <c r="D8767" s="116"/>
    </row>
    <row r="8768" spans="1:4">
      <c r="A8768" s="116"/>
      <c r="B8768" s="116"/>
      <c r="C8768" s="116"/>
      <c r="D8768" s="116"/>
    </row>
    <row r="8769" spans="1:4">
      <c r="A8769" s="116"/>
      <c r="B8769" s="116"/>
      <c r="C8769" s="116"/>
      <c r="D8769" s="116"/>
    </row>
    <row r="8770" spans="1:4">
      <c r="A8770" s="116"/>
      <c r="B8770" s="116"/>
      <c r="C8770" s="116"/>
      <c r="D8770" s="116"/>
    </row>
    <row r="8771" spans="1:4">
      <c r="A8771" s="116"/>
      <c r="B8771" s="116"/>
      <c r="C8771" s="116"/>
      <c r="D8771" s="116"/>
    </row>
    <row r="8772" spans="1:4">
      <c r="A8772" s="116"/>
      <c r="B8772" s="116"/>
      <c r="C8772" s="116"/>
      <c r="D8772" s="116"/>
    </row>
    <row r="8773" spans="1:4">
      <c r="A8773" s="116"/>
      <c r="B8773" s="116"/>
      <c r="C8773" s="116"/>
      <c r="D8773" s="116"/>
    </row>
    <row r="8774" spans="1:4">
      <c r="A8774" s="116"/>
      <c r="B8774" s="116"/>
      <c r="C8774" s="116"/>
      <c r="D8774" s="116"/>
    </row>
    <row r="8775" spans="1:4">
      <c r="A8775" s="116"/>
      <c r="B8775" s="116"/>
      <c r="C8775" s="116"/>
      <c r="D8775" s="116"/>
    </row>
    <row r="8776" spans="1:4">
      <c r="A8776" s="116"/>
      <c r="B8776" s="116"/>
      <c r="C8776" s="116"/>
      <c r="D8776" s="116"/>
    </row>
    <row r="8777" spans="1:4">
      <c r="A8777" s="116"/>
      <c r="B8777" s="116"/>
      <c r="C8777" s="116"/>
      <c r="D8777" s="116"/>
    </row>
    <row r="8778" spans="1:4">
      <c r="A8778" s="116"/>
      <c r="B8778" s="116"/>
      <c r="C8778" s="116"/>
      <c r="D8778" s="116"/>
    </row>
    <row r="8779" spans="1:4">
      <c r="A8779" s="116"/>
      <c r="B8779" s="116"/>
      <c r="C8779" s="116"/>
      <c r="D8779" s="116"/>
    </row>
    <row r="8780" spans="1:4">
      <c r="A8780" s="116"/>
      <c r="B8780" s="116"/>
      <c r="C8780" s="116"/>
      <c r="D8780" s="116"/>
    </row>
    <row r="8781" spans="1:4">
      <c r="A8781" s="116"/>
      <c r="B8781" s="116"/>
      <c r="C8781" s="116"/>
      <c r="D8781" s="116"/>
    </row>
    <row r="8782" spans="1:4">
      <c r="A8782" s="116"/>
      <c r="B8782" s="116"/>
      <c r="C8782" s="116"/>
      <c r="D8782" s="116"/>
    </row>
    <row r="8783" spans="1:4">
      <c r="A8783" s="116"/>
      <c r="B8783" s="116"/>
      <c r="C8783" s="116"/>
      <c r="D8783" s="116"/>
    </row>
    <row r="8784" spans="1:4">
      <c r="A8784" s="116"/>
      <c r="B8784" s="116"/>
      <c r="C8784" s="116"/>
      <c r="D8784" s="116"/>
    </row>
    <row r="8785" spans="1:4">
      <c r="A8785" s="116"/>
      <c r="B8785" s="116"/>
      <c r="C8785" s="116"/>
      <c r="D8785" s="116"/>
    </row>
    <row r="8786" spans="1:4">
      <c r="A8786" s="116"/>
      <c r="B8786" s="116"/>
      <c r="C8786" s="116"/>
      <c r="D8786" s="116"/>
    </row>
    <row r="8787" spans="1:4">
      <c r="A8787" s="116"/>
      <c r="B8787" s="116"/>
      <c r="C8787" s="116"/>
      <c r="D8787" s="116"/>
    </row>
    <row r="8788" spans="1:4">
      <c r="A8788" s="116"/>
      <c r="B8788" s="116"/>
      <c r="C8788" s="116"/>
      <c r="D8788" s="116"/>
    </row>
    <row r="8789" spans="1:4">
      <c r="A8789" s="116"/>
      <c r="B8789" s="116"/>
      <c r="C8789" s="116"/>
      <c r="D8789" s="116"/>
    </row>
    <row r="8790" spans="1:4">
      <c r="A8790" s="116"/>
      <c r="B8790" s="116"/>
      <c r="C8790" s="116"/>
      <c r="D8790" s="116"/>
    </row>
    <row r="8791" spans="1:4">
      <c r="A8791" s="116"/>
      <c r="B8791" s="116"/>
      <c r="C8791" s="116"/>
      <c r="D8791" s="116"/>
    </row>
    <row r="8792" spans="1:4">
      <c r="A8792" s="116"/>
      <c r="B8792" s="116"/>
      <c r="C8792" s="116"/>
      <c r="D8792" s="116"/>
    </row>
    <row r="8793" spans="1:4">
      <c r="A8793" s="116"/>
      <c r="B8793" s="116"/>
      <c r="C8793" s="116"/>
      <c r="D8793" s="116"/>
    </row>
    <row r="8794" spans="1:4">
      <c r="A8794" s="116"/>
      <c r="B8794" s="116"/>
      <c r="C8794" s="116"/>
      <c r="D8794" s="116"/>
    </row>
    <row r="8795" spans="1:4">
      <c r="A8795" s="116"/>
      <c r="B8795" s="116"/>
      <c r="C8795" s="116"/>
      <c r="D8795" s="116"/>
    </row>
    <row r="8796" spans="1:4">
      <c r="A8796" s="116"/>
      <c r="B8796" s="116"/>
      <c r="C8796" s="116"/>
      <c r="D8796" s="116"/>
    </row>
    <row r="8797" spans="1:4">
      <c r="A8797" s="116"/>
      <c r="B8797" s="116"/>
      <c r="C8797" s="116"/>
      <c r="D8797" s="116"/>
    </row>
    <row r="8798" spans="1:4">
      <c r="A8798" s="116"/>
      <c r="B8798" s="116"/>
      <c r="C8798" s="116"/>
      <c r="D8798" s="116"/>
    </row>
    <row r="8799" spans="1:4">
      <c r="A8799" s="116"/>
      <c r="B8799" s="116"/>
      <c r="C8799" s="116"/>
      <c r="D8799" s="116"/>
    </row>
    <row r="8800" spans="1:4">
      <c r="A8800" s="116"/>
      <c r="B8800" s="116"/>
      <c r="C8800" s="116"/>
      <c r="D8800" s="116"/>
    </row>
    <row r="8801" spans="1:4">
      <c r="A8801" s="116"/>
      <c r="B8801" s="116"/>
      <c r="C8801" s="116"/>
      <c r="D8801" s="116"/>
    </row>
    <row r="8802" spans="1:4">
      <c r="A8802" s="116"/>
      <c r="B8802" s="116"/>
      <c r="C8802" s="116"/>
      <c r="D8802" s="116"/>
    </row>
    <row r="8803" spans="1:4">
      <c r="A8803" s="116"/>
      <c r="B8803" s="116"/>
      <c r="C8803" s="116"/>
      <c r="D8803" s="116"/>
    </row>
    <row r="8804" spans="1:4">
      <c r="A8804" s="116"/>
      <c r="B8804" s="116"/>
      <c r="C8804" s="116"/>
      <c r="D8804" s="116"/>
    </row>
    <row r="8805" spans="1:4">
      <c r="A8805" s="116"/>
      <c r="B8805" s="116"/>
      <c r="C8805" s="116"/>
      <c r="D8805" s="116"/>
    </row>
    <row r="8806" spans="1:4">
      <c r="A8806" s="116"/>
      <c r="B8806" s="116"/>
      <c r="C8806" s="116"/>
      <c r="D8806" s="116"/>
    </row>
    <row r="8807" spans="1:4">
      <c r="A8807" s="116"/>
      <c r="B8807" s="116"/>
      <c r="C8807" s="116"/>
      <c r="D8807" s="116"/>
    </row>
    <row r="8808" spans="1:4">
      <c r="A8808" s="116"/>
      <c r="B8808" s="116"/>
      <c r="C8808" s="116"/>
      <c r="D8808" s="116"/>
    </row>
    <row r="8809" spans="1:4">
      <c r="A8809" s="116"/>
      <c r="B8809" s="116"/>
      <c r="C8809" s="116"/>
      <c r="D8809" s="116"/>
    </row>
    <row r="8810" spans="1:4">
      <c r="A8810" s="116"/>
      <c r="B8810" s="116"/>
      <c r="C8810" s="116"/>
      <c r="D8810" s="116"/>
    </row>
    <row r="8811" spans="1:4">
      <c r="A8811" s="116"/>
      <c r="B8811" s="116"/>
      <c r="C8811" s="116"/>
      <c r="D8811" s="116"/>
    </row>
    <row r="8812" spans="1:4">
      <c r="A8812" s="116"/>
      <c r="B8812" s="116"/>
      <c r="C8812" s="116"/>
      <c r="D8812" s="116"/>
    </row>
    <row r="8813" spans="1:4">
      <c r="A8813" s="116"/>
      <c r="B8813" s="116"/>
      <c r="C8813" s="116"/>
      <c r="D8813" s="116"/>
    </row>
    <row r="8814" spans="1:4">
      <c r="A8814" s="116"/>
      <c r="B8814" s="116"/>
      <c r="C8814" s="116"/>
      <c r="D8814" s="116"/>
    </row>
    <row r="8815" spans="1:4">
      <c r="A8815" s="116"/>
      <c r="B8815" s="116"/>
      <c r="C8815" s="116"/>
      <c r="D8815" s="116"/>
    </row>
    <row r="8816" spans="1:4">
      <c r="A8816" s="116"/>
      <c r="B8816" s="116"/>
      <c r="C8816" s="116"/>
      <c r="D8816" s="116"/>
    </row>
    <row r="8817" spans="1:4">
      <c r="A8817" s="116"/>
      <c r="B8817" s="116"/>
      <c r="C8817" s="116"/>
      <c r="D8817" s="116"/>
    </row>
    <row r="8818" spans="1:4">
      <c r="A8818" s="116"/>
      <c r="B8818" s="116"/>
      <c r="C8818" s="116"/>
      <c r="D8818" s="116"/>
    </row>
    <row r="8819" spans="1:4">
      <c r="A8819" s="116"/>
      <c r="B8819" s="116"/>
      <c r="C8819" s="116"/>
      <c r="D8819" s="116"/>
    </row>
    <row r="8820" spans="1:4">
      <c r="A8820" s="116"/>
      <c r="B8820" s="116"/>
      <c r="C8820" s="116"/>
      <c r="D8820" s="116"/>
    </row>
    <row r="8821" spans="1:4">
      <c r="A8821" s="116"/>
      <c r="B8821" s="116"/>
      <c r="C8821" s="116"/>
      <c r="D8821" s="116"/>
    </row>
    <row r="8822" spans="1:4">
      <c r="A8822" s="116"/>
      <c r="B8822" s="116"/>
      <c r="C8822" s="116"/>
      <c r="D8822" s="116"/>
    </row>
    <row r="8823" spans="1:4">
      <c r="A8823" s="116"/>
      <c r="B8823" s="116"/>
      <c r="C8823" s="116"/>
      <c r="D8823" s="116"/>
    </row>
    <row r="8824" spans="1:4">
      <c r="A8824" s="116"/>
      <c r="B8824" s="116"/>
      <c r="C8824" s="116"/>
      <c r="D8824" s="116"/>
    </row>
    <row r="8825" spans="1:4">
      <c r="A8825" s="116"/>
      <c r="B8825" s="116"/>
      <c r="C8825" s="116"/>
      <c r="D8825" s="116"/>
    </row>
    <row r="8826" spans="1:4">
      <c r="A8826" s="116"/>
      <c r="B8826" s="116"/>
      <c r="C8826" s="116"/>
      <c r="D8826" s="116"/>
    </row>
    <row r="8827" spans="1:4">
      <c r="A8827" s="116"/>
      <c r="B8827" s="116"/>
      <c r="C8827" s="116"/>
      <c r="D8827" s="116"/>
    </row>
    <row r="8828" spans="1:4">
      <c r="A8828" s="116"/>
      <c r="B8828" s="116"/>
      <c r="C8828" s="116"/>
      <c r="D8828" s="116"/>
    </row>
    <row r="8829" spans="1:4">
      <c r="A8829" s="116"/>
      <c r="B8829" s="116"/>
      <c r="C8829" s="116"/>
      <c r="D8829" s="116"/>
    </row>
    <row r="8830" spans="1:4">
      <c r="A8830" s="116"/>
      <c r="B8830" s="116"/>
      <c r="C8830" s="116"/>
      <c r="D8830" s="116"/>
    </row>
    <row r="8831" spans="1:4">
      <c r="A8831" s="116"/>
      <c r="B8831" s="116"/>
      <c r="C8831" s="116"/>
      <c r="D8831" s="116"/>
    </row>
    <row r="8832" spans="1:4">
      <c r="A8832" s="116"/>
      <c r="B8832" s="116"/>
      <c r="C8832" s="116"/>
      <c r="D8832" s="116"/>
    </row>
    <row r="8833" spans="1:4">
      <c r="A8833" s="116"/>
      <c r="B8833" s="116"/>
      <c r="C8833" s="116"/>
      <c r="D8833" s="116"/>
    </row>
    <row r="8834" spans="1:4">
      <c r="A8834" s="116"/>
      <c r="B8834" s="116"/>
      <c r="C8834" s="116"/>
      <c r="D8834" s="116"/>
    </row>
    <row r="8835" spans="1:4">
      <c r="A8835" s="116"/>
      <c r="B8835" s="116"/>
      <c r="C8835" s="116"/>
      <c r="D8835" s="116"/>
    </row>
    <row r="8836" spans="1:4">
      <c r="A8836" s="116"/>
      <c r="B8836" s="116"/>
      <c r="C8836" s="116"/>
      <c r="D8836" s="116"/>
    </row>
    <row r="8837" spans="1:4">
      <c r="A8837" s="116"/>
      <c r="B8837" s="116"/>
      <c r="C8837" s="116"/>
      <c r="D8837" s="116"/>
    </row>
    <row r="8838" spans="1:4">
      <c r="A8838" s="116"/>
      <c r="B8838" s="116"/>
      <c r="C8838" s="116"/>
      <c r="D8838" s="116"/>
    </row>
    <row r="8839" spans="1:4">
      <c r="A8839" s="116"/>
      <c r="B8839" s="116"/>
      <c r="C8839" s="116"/>
      <c r="D8839" s="116"/>
    </row>
    <row r="8840" spans="1:4">
      <c r="A8840" s="116"/>
      <c r="B8840" s="116"/>
      <c r="C8840" s="116"/>
      <c r="D8840" s="116"/>
    </row>
    <row r="8841" spans="1:4">
      <c r="A8841" s="116"/>
      <c r="B8841" s="116"/>
      <c r="C8841" s="116"/>
      <c r="D8841" s="116"/>
    </row>
    <row r="8842" spans="1:4">
      <c r="A8842" s="116"/>
      <c r="B8842" s="116"/>
      <c r="C8842" s="116"/>
      <c r="D8842" s="116"/>
    </row>
    <row r="8843" spans="1:4">
      <c r="A8843" s="116"/>
      <c r="B8843" s="116"/>
      <c r="C8843" s="116"/>
      <c r="D8843" s="116"/>
    </row>
    <row r="8844" spans="1:4">
      <c r="A8844" s="116"/>
      <c r="B8844" s="116"/>
      <c r="C8844" s="116"/>
      <c r="D8844" s="116"/>
    </row>
    <row r="8845" spans="1:4">
      <c r="A8845" s="116"/>
      <c r="B8845" s="116"/>
      <c r="C8845" s="116"/>
      <c r="D8845" s="116"/>
    </row>
    <row r="8846" spans="1:4">
      <c r="A8846" s="116"/>
      <c r="B8846" s="116"/>
      <c r="C8846" s="116"/>
      <c r="D8846" s="116"/>
    </row>
    <row r="8847" spans="1:4">
      <c r="A8847" s="116"/>
      <c r="B8847" s="116"/>
      <c r="C8847" s="116"/>
      <c r="D8847" s="116"/>
    </row>
    <row r="8848" spans="1:4">
      <c r="A8848" s="116"/>
      <c r="B8848" s="116"/>
      <c r="C8848" s="116"/>
      <c r="D8848" s="116"/>
    </row>
    <row r="8849" spans="1:4">
      <c r="A8849" s="116"/>
      <c r="B8849" s="116"/>
      <c r="C8849" s="116"/>
      <c r="D8849" s="116"/>
    </row>
    <row r="8850" spans="1:4">
      <c r="A8850" s="116"/>
      <c r="B8850" s="116"/>
      <c r="C8850" s="116"/>
      <c r="D8850" s="116"/>
    </row>
    <row r="8851" spans="1:4">
      <c r="A8851" s="116"/>
      <c r="B8851" s="116"/>
      <c r="C8851" s="116"/>
      <c r="D8851" s="116"/>
    </row>
    <row r="8852" spans="1:4">
      <c r="A8852" s="116"/>
      <c r="B8852" s="116"/>
      <c r="C8852" s="116"/>
      <c r="D8852" s="116"/>
    </row>
    <row r="8853" spans="1:4">
      <c r="A8853" s="116"/>
      <c r="B8853" s="116"/>
      <c r="C8853" s="116"/>
      <c r="D8853" s="116"/>
    </row>
    <row r="8854" spans="1:4">
      <c r="A8854" s="116"/>
      <c r="B8854" s="116"/>
      <c r="C8854" s="116"/>
      <c r="D8854" s="116"/>
    </row>
    <row r="8855" spans="1:4">
      <c r="A8855" s="116"/>
      <c r="B8855" s="116"/>
      <c r="C8855" s="116"/>
      <c r="D8855" s="116"/>
    </row>
    <row r="8856" spans="1:4">
      <c r="A8856" s="116"/>
      <c r="B8856" s="116"/>
      <c r="C8856" s="116"/>
      <c r="D8856" s="116"/>
    </row>
    <row r="8857" spans="1:4">
      <c r="A8857" s="116"/>
      <c r="B8857" s="116"/>
      <c r="C8857" s="116"/>
      <c r="D8857" s="116"/>
    </row>
    <row r="8858" spans="1:4">
      <c r="A8858" s="116"/>
      <c r="B8858" s="116"/>
      <c r="C8858" s="116"/>
      <c r="D8858" s="116"/>
    </row>
    <row r="8859" spans="1:4">
      <c r="A8859" s="116"/>
      <c r="B8859" s="116"/>
      <c r="C8859" s="116"/>
      <c r="D8859" s="116"/>
    </row>
    <row r="8860" spans="1:4">
      <c r="A8860" s="116"/>
      <c r="B8860" s="116"/>
      <c r="C8860" s="116"/>
      <c r="D8860" s="116"/>
    </row>
    <row r="8861" spans="1:4">
      <c r="A8861" s="116"/>
      <c r="B8861" s="116"/>
      <c r="C8861" s="116"/>
      <c r="D8861" s="116"/>
    </row>
    <row r="8862" spans="1:4">
      <c r="A8862" s="116"/>
      <c r="B8862" s="116"/>
      <c r="C8862" s="116"/>
      <c r="D8862" s="116"/>
    </row>
    <row r="8863" spans="1:4">
      <c r="A8863" s="116"/>
      <c r="B8863" s="116"/>
      <c r="C8863" s="116"/>
      <c r="D8863" s="116"/>
    </row>
    <row r="8864" spans="1:4">
      <c r="A8864" s="116"/>
      <c r="B8864" s="116"/>
      <c r="C8864" s="116"/>
      <c r="D8864" s="116"/>
    </row>
    <row r="8865" spans="1:4">
      <c r="A8865" s="116"/>
      <c r="B8865" s="116"/>
      <c r="C8865" s="116"/>
      <c r="D8865" s="116"/>
    </row>
    <row r="8866" spans="1:4">
      <c r="A8866" s="116"/>
      <c r="B8866" s="116"/>
      <c r="C8866" s="116"/>
      <c r="D8866" s="116"/>
    </row>
    <row r="8867" spans="1:4">
      <c r="A8867" s="116"/>
      <c r="B8867" s="116"/>
      <c r="C8867" s="116"/>
      <c r="D8867" s="116"/>
    </row>
    <row r="8868" spans="1:4">
      <c r="A8868" s="116"/>
      <c r="B8868" s="116"/>
      <c r="C8868" s="116"/>
      <c r="D8868" s="116"/>
    </row>
    <row r="8869" spans="1:4">
      <c r="A8869" s="116"/>
      <c r="B8869" s="116"/>
      <c r="C8869" s="116"/>
      <c r="D8869" s="116"/>
    </row>
    <row r="8870" spans="1:4">
      <c r="A8870" s="116"/>
      <c r="B8870" s="116"/>
      <c r="C8870" s="116"/>
      <c r="D8870" s="116"/>
    </row>
    <row r="8871" spans="1:4">
      <c r="A8871" s="116"/>
      <c r="B8871" s="116"/>
      <c r="C8871" s="116"/>
      <c r="D8871" s="116"/>
    </row>
    <row r="8872" spans="1:4">
      <c r="A8872" s="116"/>
      <c r="B8872" s="116"/>
      <c r="C8872" s="116"/>
      <c r="D8872" s="116"/>
    </row>
    <row r="8873" spans="1:4">
      <c r="A8873" s="116"/>
      <c r="B8873" s="116"/>
      <c r="C8873" s="116"/>
      <c r="D8873" s="116"/>
    </row>
    <row r="8874" spans="1:4">
      <c r="A8874" s="116"/>
      <c r="B8874" s="116"/>
      <c r="C8874" s="116"/>
      <c r="D8874" s="116"/>
    </row>
    <row r="8875" spans="1:4">
      <c r="A8875" s="116"/>
      <c r="B8875" s="116"/>
      <c r="C8875" s="116"/>
      <c r="D8875" s="116"/>
    </row>
    <row r="8876" spans="1:4">
      <c r="A8876" s="116"/>
      <c r="B8876" s="116"/>
      <c r="C8876" s="116"/>
      <c r="D8876" s="116"/>
    </row>
    <row r="8877" spans="1:4">
      <c r="A8877" s="116"/>
      <c r="B8877" s="116"/>
      <c r="C8877" s="116"/>
      <c r="D8877" s="116"/>
    </row>
    <row r="8878" spans="1:4">
      <c r="A8878" s="116"/>
      <c r="B8878" s="116"/>
      <c r="C8878" s="116"/>
      <c r="D8878" s="116"/>
    </row>
    <row r="8879" spans="1:4">
      <c r="A8879" s="116"/>
      <c r="B8879" s="116"/>
      <c r="C8879" s="116"/>
      <c r="D8879" s="116"/>
    </row>
    <row r="8880" spans="1:4">
      <c r="A8880" s="116"/>
      <c r="B8880" s="116"/>
      <c r="C8880" s="116"/>
      <c r="D8880" s="116"/>
    </row>
    <row r="8881" spans="1:4">
      <c r="A8881" s="116"/>
      <c r="B8881" s="116"/>
      <c r="C8881" s="116"/>
      <c r="D8881" s="116"/>
    </row>
    <row r="8882" spans="1:4">
      <c r="A8882" s="116"/>
      <c r="B8882" s="116"/>
      <c r="C8882" s="116"/>
      <c r="D8882" s="116"/>
    </row>
    <row r="8883" spans="1:4">
      <c r="A8883" s="116"/>
      <c r="B8883" s="116"/>
      <c r="C8883" s="116"/>
      <c r="D8883" s="116"/>
    </row>
    <row r="8884" spans="1:4">
      <c r="A8884" s="116"/>
      <c r="B8884" s="116"/>
      <c r="C8884" s="116"/>
      <c r="D8884" s="116"/>
    </row>
    <row r="8885" spans="1:4">
      <c r="A8885" s="116"/>
      <c r="B8885" s="116"/>
      <c r="C8885" s="116"/>
      <c r="D8885" s="116"/>
    </row>
    <row r="8886" spans="1:4">
      <c r="A8886" s="116"/>
      <c r="B8886" s="116"/>
      <c r="C8886" s="116"/>
      <c r="D8886" s="116"/>
    </row>
    <row r="8887" spans="1:4">
      <c r="A8887" s="116"/>
      <c r="B8887" s="116"/>
      <c r="C8887" s="116"/>
      <c r="D8887" s="116"/>
    </row>
    <row r="8888" spans="1:4">
      <c r="A8888" s="116"/>
      <c r="B8888" s="116"/>
      <c r="C8888" s="116"/>
      <c r="D8888" s="116"/>
    </row>
    <row r="8889" spans="1:4">
      <c r="A8889" s="116"/>
      <c r="B8889" s="116"/>
      <c r="C8889" s="116"/>
      <c r="D8889" s="116"/>
    </row>
    <row r="8890" spans="1:4">
      <c r="A8890" s="116"/>
      <c r="B8890" s="116"/>
      <c r="C8890" s="116"/>
      <c r="D8890" s="116"/>
    </row>
    <row r="8891" spans="1:4">
      <c r="A8891" s="116"/>
      <c r="B8891" s="116"/>
      <c r="C8891" s="116"/>
      <c r="D8891" s="116"/>
    </row>
    <row r="8892" spans="1:4">
      <c r="A8892" s="116"/>
      <c r="B8892" s="116"/>
      <c r="C8892" s="116"/>
      <c r="D8892" s="116"/>
    </row>
    <row r="8893" spans="1:4">
      <c r="A8893" s="116"/>
      <c r="B8893" s="116"/>
      <c r="C8893" s="116"/>
      <c r="D8893" s="116"/>
    </row>
    <row r="8894" spans="1:4">
      <c r="A8894" s="116"/>
      <c r="B8894" s="116"/>
      <c r="C8894" s="116"/>
      <c r="D8894" s="116"/>
    </row>
    <row r="8895" spans="1:4">
      <c r="A8895" s="116"/>
      <c r="B8895" s="116"/>
      <c r="C8895" s="116"/>
      <c r="D8895" s="116"/>
    </row>
    <row r="8896" spans="1:4">
      <c r="A8896" s="116"/>
      <c r="B8896" s="116"/>
      <c r="C8896" s="116"/>
      <c r="D8896" s="116"/>
    </row>
    <row r="8897" spans="1:4">
      <c r="A8897" s="116"/>
      <c r="B8897" s="116"/>
      <c r="C8897" s="116"/>
      <c r="D8897" s="116"/>
    </row>
    <row r="8898" spans="1:4">
      <c r="A8898" s="116"/>
      <c r="B8898" s="116"/>
      <c r="C8898" s="116"/>
      <c r="D8898" s="116"/>
    </row>
    <row r="8899" spans="1:4">
      <c r="A8899" s="116"/>
      <c r="B8899" s="116"/>
      <c r="C8899" s="116"/>
      <c r="D8899" s="116"/>
    </row>
    <row r="8900" spans="1:4">
      <c r="A8900" s="116"/>
      <c r="B8900" s="116"/>
      <c r="C8900" s="116"/>
      <c r="D8900" s="116"/>
    </row>
    <row r="8901" spans="1:4">
      <c r="A8901" s="116"/>
      <c r="B8901" s="116"/>
      <c r="C8901" s="116"/>
      <c r="D8901" s="116"/>
    </row>
    <row r="8902" spans="1:4">
      <c r="A8902" s="116"/>
      <c r="B8902" s="116"/>
      <c r="C8902" s="116"/>
      <c r="D8902" s="116"/>
    </row>
    <row r="8903" spans="1:4">
      <c r="A8903" s="116"/>
      <c r="B8903" s="116"/>
      <c r="C8903" s="116"/>
      <c r="D8903" s="116"/>
    </row>
    <row r="8904" spans="1:4">
      <c r="A8904" s="116"/>
      <c r="B8904" s="116"/>
      <c r="C8904" s="116"/>
      <c r="D8904" s="116"/>
    </row>
    <row r="8905" spans="1:4">
      <c r="A8905" s="116"/>
      <c r="B8905" s="116"/>
      <c r="C8905" s="116"/>
      <c r="D8905" s="116"/>
    </row>
    <row r="8906" spans="1:4">
      <c r="A8906" s="116"/>
      <c r="B8906" s="116"/>
      <c r="C8906" s="116"/>
      <c r="D8906" s="116"/>
    </row>
    <row r="8907" spans="1:4">
      <c r="A8907" s="116"/>
      <c r="B8907" s="116"/>
      <c r="C8907" s="116"/>
      <c r="D8907" s="116"/>
    </row>
    <row r="8908" spans="1:4">
      <c r="A8908" s="116"/>
      <c r="B8908" s="116"/>
      <c r="C8908" s="116"/>
      <c r="D8908" s="116"/>
    </row>
    <row r="8909" spans="1:4">
      <c r="A8909" s="116"/>
      <c r="B8909" s="116"/>
      <c r="C8909" s="116"/>
      <c r="D8909" s="116"/>
    </row>
    <row r="8910" spans="1:4">
      <c r="A8910" s="116"/>
      <c r="B8910" s="116"/>
      <c r="C8910" s="116"/>
      <c r="D8910" s="116"/>
    </row>
    <row r="8911" spans="1:4">
      <c r="A8911" s="116"/>
      <c r="B8911" s="116"/>
      <c r="C8911" s="116"/>
      <c r="D8911" s="116"/>
    </row>
    <row r="8912" spans="1:4">
      <c r="A8912" s="116"/>
      <c r="B8912" s="116"/>
      <c r="C8912" s="116"/>
      <c r="D8912" s="116"/>
    </row>
    <row r="8913" spans="1:4">
      <c r="A8913" s="116"/>
      <c r="B8913" s="116"/>
      <c r="C8913" s="116"/>
      <c r="D8913" s="116"/>
    </row>
    <row r="8914" spans="1:4">
      <c r="A8914" s="116"/>
      <c r="B8914" s="116"/>
      <c r="C8914" s="116"/>
      <c r="D8914" s="116"/>
    </row>
    <row r="8915" spans="1:4">
      <c r="A8915" s="116"/>
      <c r="B8915" s="116"/>
      <c r="C8915" s="116"/>
      <c r="D8915" s="116"/>
    </row>
    <row r="8916" spans="1:4">
      <c r="A8916" s="116"/>
      <c r="B8916" s="116"/>
      <c r="C8916" s="116"/>
      <c r="D8916" s="116"/>
    </row>
    <row r="8917" spans="1:4">
      <c r="A8917" s="116"/>
      <c r="B8917" s="116"/>
      <c r="C8917" s="116"/>
      <c r="D8917" s="116"/>
    </row>
    <row r="8918" spans="1:4">
      <c r="A8918" s="116"/>
      <c r="B8918" s="116"/>
      <c r="C8918" s="116"/>
      <c r="D8918" s="116"/>
    </row>
    <row r="8919" spans="1:4">
      <c r="A8919" s="116"/>
      <c r="B8919" s="116"/>
      <c r="C8919" s="116"/>
      <c r="D8919" s="116"/>
    </row>
    <row r="8920" spans="1:4">
      <c r="A8920" s="116"/>
      <c r="B8920" s="116"/>
      <c r="C8920" s="116"/>
      <c r="D8920" s="116"/>
    </row>
    <row r="8921" spans="1:4">
      <c r="A8921" s="116"/>
      <c r="B8921" s="116"/>
      <c r="C8921" s="116"/>
      <c r="D8921" s="116"/>
    </row>
    <row r="8922" spans="1:4">
      <c r="A8922" s="116"/>
      <c r="B8922" s="116"/>
      <c r="C8922" s="116"/>
      <c r="D8922" s="116"/>
    </row>
    <row r="8923" spans="1:4">
      <c r="A8923" s="116"/>
      <c r="B8923" s="116"/>
      <c r="C8923" s="116"/>
      <c r="D8923" s="116"/>
    </row>
    <row r="8924" spans="1:4">
      <c r="A8924" s="116"/>
      <c r="B8924" s="116"/>
      <c r="C8924" s="116"/>
      <c r="D8924" s="116"/>
    </row>
    <row r="8925" spans="1:4">
      <c r="A8925" s="116"/>
      <c r="B8925" s="116"/>
      <c r="C8925" s="116"/>
      <c r="D8925" s="116"/>
    </row>
    <row r="8926" spans="1:4">
      <c r="A8926" s="116"/>
      <c r="B8926" s="116"/>
      <c r="C8926" s="116"/>
      <c r="D8926" s="116"/>
    </row>
    <row r="8927" spans="1:4">
      <c r="A8927" s="116"/>
      <c r="B8927" s="116"/>
      <c r="C8927" s="116"/>
      <c r="D8927" s="116"/>
    </row>
    <row r="8928" spans="1:4">
      <c r="A8928" s="116"/>
      <c r="B8928" s="116"/>
      <c r="C8928" s="116"/>
      <c r="D8928" s="116"/>
    </row>
    <row r="8929" spans="1:4">
      <c r="A8929" s="116"/>
      <c r="B8929" s="116"/>
      <c r="C8929" s="116"/>
      <c r="D8929" s="116"/>
    </row>
    <row r="8930" spans="1:4">
      <c r="A8930" s="116"/>
      <c r="B8930" s="116"/>
      <c r="C8930" s="116"/>
      <c r="D8930" s="116"/>
    </row>
    <row r="8931" spans="1:4">
      <c r="A8931" s="116"/>
      <c r="B8931" s="116"/>
      <c r="C8931" s="116"/>
      <c r="D8931" s="116"/>
    </row>
    <row r="8932" spans="1:4">
      <c r="A8932" s="116"/>
      <c r="B8932" s="116"/>
      <c r="C8932" s="116"/>
      <c r="D8932" s="116"/>
    </row>
    <row r="8933" spans="1:4">
      <c r="A8933" s="116"/>
      <c r="B8933" s="116"/>
      <c r="C8933" s="116"/>
      <c r="D8933" s="116"/>
    </row>
    <row r="8934" spans="1:4">
      <c r="A8934" s="116"/>
      <c r="B8934" s="116"/>
      <c r="C8934" s="116"/>
      <c r="D8934" s="116"/>
    </row>
    <row r="8935" spans="1:4">
      <c r="A8935" s="116"/>
      <c r="B8935" s="116"/>
      <c r="C8935" s="116"/>
      <c r="D8935" s="116"/>
    </row>
    <row r="8936" spans="1:4">
      <c r="A8936" s="116"/>
      <c r="B8936" s="116"/>
      <c r="C8936" s="116"/>
      <c r="D8936" s="116"/>
    </row>
    <row r="8937" spans="1:4">
      <c r="A8937" s="116"/>
      <c r="B8937" s="116"/>
      <c r="C8937" s="116"/>
      <c r="D8937" s="116"/>
    </row>
    <row r="8938" spans="1:4">
      <c r="A8938" s="116"/>
      <c r="B8938" s="116"/>
      <c r="C8938" s="116"/>
      <c r="D8938" s="116"/>
    </row>
    <row r="8939" spans="1:4">
      <c r="A8939" s="116"/>
      <c r="B8939" s="116"/>
      <c r="C8939" s="116"/>
      <c r="D8939" s="116"/>
    </row>
    <row r="8940" spans="1:4">
      <c r="A8940" s="116"/>
      <c r="B8940" s="116"/>
      <c r="C8940" s="116"/>
      <c r="D8940" s="116"/>
    </row>
    <row r="8941" spans="1:4">
      <c r="A8941" s="116"/>
      <c r="B8941" s="116"/>
      <c r="C8941" s="116"/>
      <c r="D8941" s="116"/>
    </row>
    <row r="8942" spans="1:4">
      <c r="A8942" s="116"/>
      <c r="B8942" s="116"/>
      <c r="C8942" s="116"/>
      <c r="D8942" s="116"/>
    </row>
    <row r="8943" spans="1:4">
      <c r="A8943" s="116"/>
      <c r="B8943" s="116"/>
      <c r="C8943" s="116"/>
      <c r="D8943" s="116"/>
    </row>
    <row r="8944" spans="1:4">
      <c r="A8944" s="116"/>
      <c r="B8944" s="116"/>
      <c r="C8944" s="116"/>
      <c r="D8944" s="116"/>
    </row>
    <row r="8945" spans="1:4">
      <c r="A8945" s="116"/>
      <c r="B8945" s="116"/>
      <c r="C8945" s="116"/>
      <c r="D8945" s="116"/>
    </row>
    <row r="8946" spans="1:4">
      <c r="A8946" s="116"/>
      <c r="B8946" s="116"/>
      <c r="C8946" s="116"/>
      <c r="D8946" s="116"/>
    </row>
    <row r="8947" spans="1:4">
      <c r="A8947" s="116"/>
      <c r="B8947" s="116"/>
      <c r="C8947" s="116"/>
      <c r="D8947" s="116"/>
    </row>
    <row r="8948" spans="1:4">
      <c r="A8948" s="116"/>
      <c r="B8948" s="116"/>
      <c r="C8948" s="116"/>
      <c r="D8948" s="116"/>
    </row>
    <row r="8949" spans="1:4">
      <c r="A8949" s="116"/>
      <c r="B8949" s="116"/>
      <c r="C8949" s="116"/>
      <c r="D8949" s="116"/>
    </row>
    <row r="8950" spans="1:4">
      <c r="A8950" s="116"/>
      <c r="B8950" s="116"/>
      <c r="C8950" s="116"/>
      <c r="D8950" s="116"/>
    </row>
    <row r="8951" spans="1:4">
      <c r="A8951" s="116"/>
      <c r="B8951" s="116"/>
      <c r="C8951" s="116"/>
      <c r="D8951" s="116"/>
    </row>
    <row r="8952" spans="1:4">
      <c r="A8952" s="116"/>
      <c r="B8952" s="116"/>
      <c r="C8952" s="116"/>
      <c r="D8952" s="116"/>
    </row>
    <row r="8953" spans="1:4">
      <c r="A8953" s="116"/>
      <c r="B8953" s="116"/>
      <c r="C8953" s="116"/>
      <c r="D8953" s="116"/>
    </row>
    <row r="8954" spans="1:4">
      <c r="A8954" s="116"/>
      <c r="B8954" s="116"/>
      <c r="C8954" s="116"/>
      <c r="D8954" s="116"/>
    </row>
    <row r="8955" spans="1:4">
      <c r="A8955" s="116"/>
      <c r="B8955" s="116"/>
      <c r="C8955" s="116"/>
      <c r="D8955" s="116"/>
    </row>
    <row r="8956" spans="1:4">
      <c r="A8956" s="116"/>
      <c r="B8956" s="116"/>
      <c r="C8956" s="116"/>
      <c r="D8956" s="116"/>
    </row>
    <row r="8957" spans="1:4">
      <c r="A8957" s="116"/>
      <c r="B8957" s="116"/>
      <c r="C8957" s="116"/>
      <c r="D8957" s="116"/>
    </row>
    <row r="8958" spans="1:4">
      <c r="A8958" s="116"/>
      <c r="B8958" s="116"/>
      <c r="C8958" s="116"/>
      <c r="D8958" s="116"/>
    </row>
    <row r="8959" spans="1:4">
      <c r="A8959" s="116"/>
      <c r="B8959" s="116"/>
      <c r="C8959" s="116"/>
      <c r="D8959" s="116"/>
    </row>
    <row r="8960" spans="1:4">
      <c r="A8960" s="116"/>
      <c r="B8960" s="116"/>
      <c r="C8960" s="116"/>
      <c r="D8960" s="116"/>
    </row>
    <row r="8961" spans="1:4">
      <c r="A8961" s="116"/>
      <c r="B8961" s="116"/>
      <c r="C8961" s="116"/>
      <c r="D8961" s="116"/>
    </row>
    <row r="8962" spans="1:4">
      <c r="A8962" s="116"/>
      <c r="B8962" s="116"/>
      <c r="C8962" s="116"/>
      <c r="D8962" s="116"/>
    </row>
    <row r="8963" spans="1:4">
      <c r="A8963" s="116"/>
      <c r="B8963" s="116"/>
      <c r="C8963" s="116"/>
      <c r="D8963" s="116"/>
    </row>
    <row r="8964" spans="1:4">
      <c r="A8964" s="116"/>
      <c r="B8964" s="116"/>
      <c r="C8964" s="116"/>
      <c r="D8964" s="116"/>
    </row>
    <row r="8965" spans="1:4">
      <c r="A8965" s="116"/>
      <c r="B8965" s="116"/>
      <c r="C8965" s="116"/>
      <c r="D8965" s="116"/>
    </row>
    <row r="8966" spans="1:4">
      <c r="A8966" s="116"/>
      <c r="B8966" s="116"/>
      <c r="C8966" s="116"/>
      <c r="D8966" s="116"/>
    </row>
    <row r="8967" spans="1:4">
      <c r="A8967" s="116"/>
      <c r="B8967" s="116"/>
      <c r="C8967" s="116"/>
      <c r="D8967" s="116"/>
    </row>
    <row r="8968" spans="1:4">
      <c r="A8968" s="116"/>
      <c r="B8968" s="116"/>
      <c r="C8968" s="116"/>
      <c r="D8968" s="116"/>
    </row>
    <row r="8969" spans="1:4">
      <c r="A8969" s="116"/>
      <c r="B8969" s="116"/>
      <c r="C8969" s="116"/>
      <c r="D8969" s="116"/>
    </row>
    <row r="8970" spans="1:4">
      <c r="A8970" s="116"/>
      <c r="B8970" s="116"/>
      <c r="C8970" s="116"/>
      <c r="D8970" s="116"/>
    </row>
    <row r="8971" spans="1:4">
      <c r="A8971" s="116"/>
      <c r="B8971" s="116"/>
      <c r="C8971" s="116"/>
      <c r="D8971" s="116"/>
    </row>
    <row r="8972" spans="1:4">
      <c r="A8972" s="116"/>
      <c r="B8972" s="116"/>
      <c r="C8972" s="116"/>
      <c r="D8972" s="116"/>
    </row>
    <row r="8973" spans="1:4">
      <c r="A8973" s="116"/>
      <c r="B8973" s="116"/>
      <c r="C8973" s="116"/>
      <c r="D8973" s="116"/>
    </row>
    <row r="8974" spans="1:4">
      <c r="A8974" s="116"/>
      <c r="B8974" s="116"/>
      <c r="C8974" s="116"/>
      <c r="D8974" s="116"/>
    </row>
    <row r="8975" spans="1:4">
      <c r="A8975" s="116"/>
      <c r="B8975" s="116"/>
      <c r="C8975" s="116"/>
      <c r="D8975" s="116"/>
    </row>
    <row r="8976" spans="1:4">
      <c r="A8976" s="116"/>
      <c r="B8976" s="116"/>
      <c r="C8976" s="116"/>
      <c r="D8976" s="116"/>
    </row>
    <row r="8977" spans="1:4">
      <c r="A8977" s="116"/>
      <c r="B8977" s="116"/>
      <c r="C8977" s="116"/>
      <c r="D8977" s="116"/>
    </row>
    <row r="8978" spans="1:4">
      <c r="A8978" s="116"/>
      <c r="B8978" s="116"/>
      <c r="C8978" s="116"/>
      <c r="D8978" s="116"/>
    </row>
    <row r="8979" spans="1:4">
      <c r="A8979" s="116"/>
      <c r="B8979" s="116"/>
      <c r="C8979" s="116"/>
      <c r="D8979" s="116"/>
    </row>
    <row r="8980" spans="1:4">
      <c r="A8980" s="116"/>
      <c r="B8980" s="116"/>
      <c r="C8980" s="116"/>
      <c r="D8980" s="116"/>
    </row>
    <row r="8981" spans="1:4">
      <c r="A8981" s="116"/>
      <c r="B8981" s="116"/>
      <c r="C8981" s="116"/>
      <c r="D8981" s="116"/>
    </row>
    <row r="8982" spans="1:4">
      <c r="A8982" s="116"/>
      <c r="B8982" s="116"/>
      <c r="C8982" s="116"/>
      <c r="D8982" s="116"/>
    </row>
    <row r="8983" spans="1:4">
      <c r="A8983" s="116"/>
      <c r="B8983" s="116"/>
      <c r="C8983" s="116"/>
      <c r="D8983" s="116"/>
    </row>
    <row r="8984" spans="1:4">
      <c r="A8984" s="116"/>
      <c r="B8984" s="116"/>
      <c r="C8984" s="116"/>
      <c r="D8984" s="116"/>
    </row>
    <row r="8985" spans="1:4">
      <c r="A8985" s="116"/>
      <c r="B8985" s="116"/>
      <c r="C8985" s="116"/>
      <c r="D8985" s="116"/>
    </row>
    <row r="8986" spans="1:4">
      <c r="A8986" s="116"/>
      <c r="B8986" s="116"/>
      <c r="C8986" s="116"/>
      <c r="D8986" s="116"/>
    </row>
    <row r="8987" spans="1:4">
      <c r="A8987" s="116"/>
      <c r="B8987" s="116"/>
      <c r="C8987" s="116"/>
      <c r="D8987" s="116"/>
    </row>
    <row r="8988" spans="1:4">
      <c r="A8988" s="116"/>
      <c r="B8988" s="116"/>
      <c r="C8988" s="116"/>
      <c r="D8988" s="116"/>
    </row>
    <row r="8989" spans="1:4">
      <c r="A8989" s="116"/>
      <c r="B8989" s="116"/>
      <c r="C8989" s="116"/>
      <c r="D8989" s="116"/>
    </row>
    <row r="8990" spans="1:4">
      <c r="A8990" s="116"/>
      <c r="B8990" s="116"/>
      <c r="C8990" s="116"/>
      <c r="D8990" s="116"/>
    </row>
    <row r="8991" spans="1:4">
      <c r="A8991" s="116"/>
      <c r="B8991" s="116"/>
      <c r="C8991" s="116"/>
      <c r="D8991" s="116"/>
    </row>
    <row r="8992" spans="1:4">
      <c r="A8992" s="116"/>
      <c r="B8992" s="116"/>
      <c r="C8992" s="116"/>
      <c r="D8992" s="116"/>
    </row>
    <row r="8993" spans="1:4">
      <c r="A8993" s="116"/>
      <c r="B8993" s="116"/>
      <c r="C8993" s="116"/>
      <c r="D8993" s="116"/>
    </row>
    <row r="8994" spans="1:4">
      <c r="A8994" s="116"/>
      <c r="B8994" s="116"/>
      <c r="C8994" s="116"/>
      <c r="D8994" s="116"/>
    </row>
    <row r="8995" spans="1:4">
      <c r="A8995" s="116"/>
      <c r="B8995" s="116"/>
      <c r="C8995" s="116"/>
      <c r="D8995" s="116"/>
    </row>
    <row r="8996" spans="1:4">
      <c r="A8996" s="116"/>
      <c r="B8996" s="116"/>
      <c r="C8996" s="116"/>
      <c r="D8996" s="116"/>
    </row>
    <row r="8997" spans="1:4">
      <c r="A8997" s="116"/>
      <c r="B8997" s="116"/>
      <c r="C8997" s="116"/>
      <c r="D8997" s="116"/>
    </row>
    <row r="8998" spans="1:4">
      <c r="A8998" s="116"/>
      <c r="B8998" s="116"/>
      <c r="C8998" s="116"/>
      <c r="D8998" s="116"/>
    </row>
    <row r="8999" spans="1:4">
      <c r="A8999" s="116"/>
      <c r="B8999" s="116"/>
      <c r="C8999" s="116"/>
      <c r="D8999" s="116"/>
    </row>
    <row r="9000" spans="1:4">
      <c r="A9000" s="116"/>
      <c r="B9000" s="116"/>
      <c r="C9000" s="116"/>
      <c r="D9000" s="116"/>
    </row>
    <row r="9001" spans="1:4">
      <c r="A9001" s="116"/>
      <c r="B9001" s="116"/>
      <c r="C9001" s="116"/>
      <c r="D9001" s="116"/>
    </row>
    <row r="9002" spans="1:4">
      <c r="A9002" s="116"/>
      <c r="B9002" s="116"/>
      <c r="C9002" s="116"/>
      <c r="D9002" s="116"/>
    </row>
    <row r="9003" spans="1:4">
      <c r="A9003" s="116"/>
      <c r="B9003" s="116"/>
      <c r="C9003" s="116"/>
      <c r="D9003" s="116"/>
    </row>
    <row r="9004" spans="1:4">
      <c r="A9004" s="116"/>
      <c r="B9004" s="116"/>
      <c r="C9004" s="116"/>
      <c r="D9004" s="116"/>
    </row>
    <row r="9005" spans="1:4">
      <c r="A9005" s="116"/>
      <c r="B9005" s="116"/>
      <c r="C9005" s="116"/>
      <c r="D9005" s="116"/>
    </row>
    <row r="9006" spans="1:4">
      <c r="A9006" s="116"/>
      <c r="B9006" s="116"/>
      <c r="C9006" s="116"/>
      <c r="D9006" s="116"/>
    </row>
    <row r="9007" spans="1:4">
      <c r="A9007" s="116"/>
      <c r="B9007" s="116"/>
      <c r="C9007" s="116"/>
      <c r="D9007" s="116"/>
    </row>
    <row r="9008" spans="1:4">
      <c r="A9008" s="116"/>
      <c r="B9008" s="116"/>
      <c r="C9008" s="116"/>
      <c r="D9008" s="116"/>
    </row>
    <row r="9009" spans="1:4">
      <c r="A9009" s="116"/>
      <c r="B9009" s="116"/>
      <c r="C9009" s="116"/>
      <c r="D9009" s="116"/>
    </row>
    <row r="9010" spans="1:4">
      <c r="A9010" s="116"/>
      <c r="B9010" s="116"/>
      <c r="C9010" s="116"/>
      <c r="D9010" s="116"/>
    </row>
    <row r="9011" spans="1:4">
      <c r="A9011" s="116"/>
      <c r="B9011" s="116"/>
      <c r="C9011" s="116"/>
      <c r="D9011" s="116"/>
    </row>
    <row r="9012" spans="1:4">
      <c r="A9012" s="116"/>
      <c r="B9012" s="116"/>
      <c r="C9012" s="116"/>
      <c r="D9012" s="116"/>
    </row>
    <row r="9013" spans="1:4">
      <c r="A9013" s="116"/>
      <c r="B9013" s="116"/>
      <c r="C9013" s="116"/>
      <c r="D9013" s="116"/>
    </row>
    <row r="9014" spans="1:4">
      <c r="A9014" s="116"/>
      <c r="B9014" s="116"/>
      <c r="C9014" s="116"/>
      <c r="D9014" s="116"/>
    </row>
    <row r="9015" spans="1:4">
      <c r="A9015" s="116"/>
      <c r="B9015" s="116"/>
      <c r="C9015" s="116"/>
      <c r="D9015" s="116"/>
    </row>
    <row r="9016" spans="1:4">
      <c r="A9016" s="116"/>
      <c r="B9016" s="116"/>
      <c r="C9016" s="116"/>
      <c r="D9016" s="116"/>
    </row>
    <row r="9017" spans="1:4">
      <c r="A9017" s="116"/>
      <c r="B9017" s="116"/>
      <c r="C9017" s="116"/>
      <c r="D9017" s="116"/>
    </row>
    <row r="9018" spans="1:4">
      <c r="A9018" s="116"/>
      <c r="B9018" s="116"/>
      <c r="C9018" s="116"/>
      <c r="D9018" s="116"/>
    </row>
    <row r="9019" spans="1:4">
      <c r="A9019" s="116"/>
      <c r="B9019" s="116"/>
      <c r="C9019" s="116"/>
      <c r="D9019" s="116"/>
    </row>
    <row r="9020" spans="1:4">
      <c r="A9020" s="116"/>
      <c r="B9020" s="116"/>
      <c r="C9020" s="116"/>
      <c r="D9020" s="116"/>
    </row>
    <row r="9021" spans="1:4">
      <c r="A9021" s="116"/>
      <c r="B9021" s="116"/>
      <c r="C9021" s="116"/>
      <c r="D9021" s="116"/>
    </row>
    <row r="9022" spans="1:4">
      <c r="A9022" s="116"/>
      <c r="B9022" s="116"/>
      <c r="C9022" s="116"/>
      <c r="D9022" s="116"/>
    </row>
    <row r="9023" spans="1:4">
      <c r="A9023" s="116"/>
      <c r="B9023" s="116"/>
      <c r="C9023" s="116"/>
      <c r="D9023" s="116"/>
    </row>
    <row r="9024" spans="1:4">
      <c r="A9024" s="116"/>
      <c r="B9024" s="116"/>
      <c r="C9024" s="116"/>
      <c r="D9024" s="116"/>
    </row>
    <row r="9025" spans="1:4">
      <c r="A9025" s="116"/>
      <c r="B9025" s="116"/>
      <c r="C9025" s="116"/>
      <c r="D9025" s="116"/>
    </row>
    <row r="9026" spans="1:4">
      <c r="A9026" s="116"/>
      <c r="B9026" s="116"/>
      <c r="C9026" s="116"/>
      <c r="D9026" s="116"/>
    </row>
    <row r="9027" spans="1:4">
      <c r="A9027" s="116"/>
      <c r="B9027" s="116"/>
      <c r="C9027" s="116"/>
      <c r="D9027" s="116"/>
    </row>
    <row r="9028" spans="1:4">
      <c r="A9028" s="116"/>
      <c r="B9028" s="116"/>
      <c r="C9028" s="116"/>
      <c r="D9028" s="116"/>
    </row>
    <row r="9029" spans="1:4">
      <c r="A9029" s="116"/>
      <c r="B9029" s="116"/>
      <c r="C9029" s="116"/>
      <c r="D9029" s="116"/>
    </row>
    <row r="9030" spans="1:4">
      <c r="A9030" s="116"/>
      <c r="B9030" s="116"/>
      <c r="C9030" s="116"/>
      <c r="D9030" s="116"/>
    </row>
    <row r="9031" spans="1:4">
      <c r="A9031" s="116"/>
      <c r="B9031" s="116"/>
      <c r="C9031" s="116"/>
      <c r="D9031" s="116"/>
    </row>
    <row r="9032" spans="1:4">
      <c r="A9032" s="116"/>
      <c r="B9032" s="116"/>
      <c r="C9032" s="116"/>
      <c r="D9032" s="116"/>
    </row>
    <row r="9033" spans="1:4">
      <c r="A9033" s="116"/>
      <c r="B9033" s="116"/>
      <c r="C9033" s="116"/>
      <c r="D9033" s="116"/>
    </row>
    <row r="9034" spans="1:4">
      <c r="A9034" s="116"/>
      <c r="B9034" s="116"/>
      <c r="C9034" s="116"/>
      <c r="D9034" s="116"/>
    </row>
    <row r="9035" spans="1:4">
      <c r="A9035" s="116"/>
      <c r="B9035" s="116"/>
      <c r="C9035" s="116"/>
      <c r="D9035" s="116"/>
    </row>
    <row r="9036" spans="1:4">
      <c r="A9036" s="116"/>
      <c r="B9036" s="116"/>
      <c r="C9036" s="116"/>
      <c r="D9036" s="116"/>
    </row>
    <row r="9037" spans="1:4">
      <c r="A9037" s="116"/>
      <c r="B9037" s="116"/>
      <c r="C9037" s="116"/>
      <c r="D9037" s="116"/>
    </row>
    <row r="9038" spans="1:4">
      <c r="A9038" s="116"/>
      <c r="B9038" s="116"/>
      <c r="C9038" s="116"/>
      <c r="D9038" s="116"/>
    </row>
    <row r="9039" spans="1:4">
      <c r="A9039" s="116"/>
      <c r="B9039" s="116"/>
      <c r="C9039" s="116"/>
      <c r="D9039" s="116"/>
    </row>
    <row r="9040" spans="1:4">
      <c r="A9040" s="116"/>
      <c r="B9040" s="116"/>
      <c r="C9040" s="116"/>
      <c r="D9040" s="116"/>
    </row>
    <row r="9041" spans="1:4">
      <c r="A9041" s="116"/>
      <c r="B9041" s="116"/>
      <c r="C9041" s="116"/>
      <c r="D9041" s="116"/>
    </row>
    <row r="9042" spans="1:4">
      <c r="A9042" s="116"/>
      <c r="B9042" s="116"/>
      <c r="C9042" s="116"/>
      <c r="D9042" s="116"/>
    </row>
    <row r="9043" spans="1:4">
      <c r="A9043" s="116"/>
      <c r="B9043" s="116"/>
      <c r="C9043" s="116"/>
      <c r="D9043" s="116"/>
    </row>
    <row r="9044" spans="1:4">
      <c r="A9044" s="116"/>
      <c r="B9044" s="116"/>
      <c r="C9044" s="116"/>
      <c r="D9044" s="116"/>
    </row>
    <row r="9045" spans="1:4">
      <c r="A9045" s="116"/>
      <c r="B9045" s="116"/>
      <c r="C9045" s="116"/>
      <c r="D9045" s="116"/>
    </row>
    <row r="9046" spans="1:4">
      <c r="A9046" s="116"/>
      <c r="B9046" s="116"/>
      <c r="C9046" s="116"/>
      <c r="D9046" s="116"/>
    </row>
    <row r="9047" spans="1:4">
      <c r="A9047" s="116"/>
      <c r="B9047" s="116"/>
      <c r="C9047" s="116"/>
      <c r="D9047" s="116"/>
    </row>
    <row r="9048" spans="1:4">
      <c r="A9048" s="116"/>
      <c r="B9048" s="116"/>
      <c r="C9048" s="116"/>
      <c r="D9048" s="116"/>
    </row>
    <row r="9049" spans="1:4">
      <c r="A9049" s="116"/>
      <c r="B9049" s="116"/>
      <c r="C9049" s="116"/>
      <c r="D9049" s="116"/>
    </row>
    <row r="9050" spans="1:4">
      <c r="A9050" s="116"/>
      <c r="B9050" s="116"/>
      <c r="C9050" s="116"/>
      <c r="D9050" s="116"/>
    </row>
    <row r="9051" spans="1:4">
      <c r="A9051" s="116"/>
      <c r="B9051" s="116"/>
      <c r="C9051" s="116"/>
      <c r="D9051" s="116"/>
    </row>
    <row r="9052" spans="1:4">
      <c r="A9052" s="116"/>
      <c r="B9052" s="116"/>
      <c r="C9052" s="116"/>
      <c r="D9052" s="116"/>
    </row>
    <row r="9053" spans="1:4">
      <c r="A9053" s="116"/>
      <c r="B9053" s="116"/>
      <c r="C9053" s="116"/>
      <c r="D9053" s="116"/>
    </row>
    <row r="9054" spans="1:4">
      <c r="A9054" s="116"/>
      <c r="B9054" s="116"/>
      <c r="C9054" s="116"/>
      <c r="D9054" s="116"/>
    </row>
    <row r="9055" spans="1:4">
      <c r="A9055" s="116"/>
      <c r="B9055" s="116"/>
      <c r="C9055" s="116"/>
      <c r="D9055" s="116"/>
    </row>
    <row r="9056" spans="1:4">
      <c r="A9056" s="116"/>
      <c r="B9056" s="116"/>
      <c r="C9056" s="116"/>
      <c r="D9056" s="116"/>
    </row>
    <row r="9057" spans="1:4">
      <c r="A9057" s="116"/>
      <c r="B9057" s="116"/>
      <c r="C9057" s="116"/>
      <c r="D9057" s="116"/>
    </row>
    <row r="9058" spans="1:4">
      <c r="A9058" s="116"/>
      <c r="B9058" s="116"/>
      <c r="C9058" s="116"/>
      <c r="D9058" s="116"/>
    </row>
    <row r="9059" spans="1:4">
      <c r="A9059" s="116"/>
      <c r="B9059" s="116"/>
      <c r="C9059" s="116"/>
      <c r="D9059" s="116"/>
    </row>
    <row r="9060" spans="1:4">
      <c r="A9060" s="116"/>
      <c r="B9060" s="116"/>
      <c r="C9060" s="116"/>
      <c r="D9060" s="116"/>
    </row>
    <row r="9061" spans="1:4">
      <c r="A9061" s="116"/>
      <c r="B9061" s="116"/>
      <c r="C9061" s="116"/>
      <c r="D9061" s="116"/>
    </row>
    <row r="9062" spans="1:4">
      <c r="A9062" s="116"/>
      <c r="B9062" s="116"/>
      <c r="C9062" s="116"/>
      <c r="D9062" s="116"/>
    </row>
    <row r="9063" spans="1:4">
      <c r="A9063" s="116"/>
      <c r="B9063" s="116"/>
      <c r="C9063" s="116"/>
      <c r="D9063" s="116"/>
    </row>
    <row r="9064" spans="1:4">
      <c r="A9064" s="116"/>
      <c r="B9064" s="116"/>
      <c r="C9064" s="116"/>
      <c r="D9064" s="116"/>
    </row>
    <row r="9065" spans="1:4">
      <c r="A9065" s="116"/>
      <c r="B9065" s="116"/>
      <c r="C9065" s="116"/>
      <c r="D9065" s="116"/>
    </row>
    <row r="9066" spans="1:4">
      <c r="A9066" s="116"/>
      <c r="B9066" s="116"/>
      <c r="C9066" s="116"/>
      <c r="D9066" s="116"/>
    </row>
    <row r="9067" spans="1:4">
      <c r="A9067" s="116"/>
      <c r="B9067" s="116"/>
      <c r="C9067" s="116"/>
      <c r="D9067" s="116"/>
    </row>
    <row r="9068" spans="1:4">
      <c r="A9068" s="116"/>
      <c r="B9068" s="116"/>
      <c r="C9068" s="116"/>
      <c r="D9068" s="116"/>
    </row>
    <row r="9069" spans="1:4">
      <c r="A9069" s="116"/>
      <c r="B9069" s="116"/>
      <c r="C9069" s="116"/>
      <c r="D9069" s="116"/>
    </row>
    <row r="9070" spans="1:4">
      <c r="A9070" s="116"/>
      <c r="B9070" s="116"/>
      <c r="C9070" s="116"/>
      <c r="D9070" s="116"/>
    </row>
    <row r="9071" spans="1:4">
      <c r="A9071" s="116"/>
      <c r="B9071" s="116"/>
      <c r="C9071" s="116"/>
      <c r="D9071" s="116"/>
    </row>
    <row r="9072" spans="1:4">
      <c r="A9072" s="116"/>
      <c r="B9072" s="116"/>
      <c r="C9072" s="116"/>
      <c r="D9072" s="116"/>
    </row>
    <row r="9073" spans="1:4">
      <c r="A9073" s="116"/>
      <c r="B9073" s="116"/>
      <c r="C9073" s="116"/>
      <c r="D9073" s="116"/>
    </row>
    <row r="9074" spans="1:4">
      <c r="A9074" s="116"/>
      <c r="B9074" s="116"/>
      <c r="C9074" s="116"/>
      <c r="D9074" s="116"/>
    </row>
    <row r="9075" spans="1:4">
      <c r="A9075" s="116"/>
      <c r="B9075" s="116"/>
      <c r="C9075" s="116"/>
      <c r="D9075" s="116"/>
    </row>
    <row r="9076" spans="1:4">
      <c r="A9076" s="116"/>
      <c r="B9076" s="116"/>
      <c r="C9076" s="116"/>
      <c r="D9076" s="116"/>
    </row>
    <row r="9077" spans="1:4">
      <c r="A9077" s="116"/>
      <c r="B9077" s="116"/>
      <c r="C9077" s="116"/>
      <c r="D9077" s="116"/>
    </row>
    <row r="9078" spans="1:4">
      <c r="A9078" s="116"/>
      <c r="B9078" s="116"/>
      <c r="C9078" s="116"/>
      <c r="D9078" s="116"/>
    </row>
    <row r="9079" spans="1:4">
      <c r="A9079" s="116"/>
      <c r="B9079" s="116"/>
      <c r="C9079" s="116"/>
      <c r="D9079" s="116"/>
    </row>
    <row r="9080" spans="1:4">
      <c r="A9080" s="116"/>
      <c r="B9080" s="116"/>
      <c r="C9080" s="116"/>
      <c r="D9080" s="116"/>
    </row>
    <row r="9081" spans="1:4">
      <c r="A9081" s="116"/>
      <c r="B9081" s="116"/>
      <c r="C9081" s="116"/>
      <c r="D9081" s="116"/>
    </row>
    <row r="9082" spans="1:4">
      <c r="A9082" s="116"/>
      <c r="B9082" s="116"/>
      <c r="C9082" s="116"/>
      <c r="D9082" s="116"/>
    </row>
    <row r="9083" spans="1:4">
      <c r="A9083" s="116"/>
      <c r="B9083" s="116"/>
      <c r="C9083" s="116"/>
      <c r="D9083" s="116"/>
    </row>
    <row r="9084" spans="1:4">
      <c r="A9084" s="116"/>
      <c r="B9084" s="116"/>
      <c r="C9084" s="116"/>
      <c r="D9084" s="116"/>
    </row>
    <row r="9085" spans="1:4">
      <c r="A9085" s="116"/>
      <c r="B9085" s="116"/>
      <c r="C9085" s="116"/>
      <c r="D9085" s="116"/>
    </row>
    <row r="9086" spans="1:4">
      <c r="A9086" s="116"/>
      <c r="B9086" s="116"/>
      <c r="C9086" s="116"/>
      <c r="D9086" s="116"/>
    </row>
    <row r="9087" spans="1:4">
      <c r="A9087" s="116"/>
      <c r="B9087" s="116"/>
      <c r="C9087" s="116"/>
      <c r="D9087" s="116"/>
    </row>
    <row r="9088" spans="1:4">
      <c r="A9088" s="116"/>
      <c r="B9088" s="116"/>
      <c r="C9088" s="116"/>
      <c r="D9088" s="116"/>
    </row>
    <row r="9089" spans="1:4">
      <c r="A9089" s="116"/>
      <c r="B9089" s="116"/>
      <c r="C9089" s="116"/>
      <c r="D9089" s="116"/>
    </row>
    <row r="9090" spans="1:4">
      <c r="A9090" s="116"/>
      <c r="B9090" s="116"/>
      <c r="C9090" s="116"/>
      <c r="D9090" s="116"/>
    </row>
    <row r="9091" spans="1:4">
      <c r="A9091" s="116"/>
      <c r="B9091" s="116"/>
      <c r="C9091" s="116"/>
      <c r="D9091" s="116"/>
    </row>
    <row r="9092" spans="1:4">
      <c r="A9092" s="116"/>
      <c r="B9092" s="116"/>
      <c r="C9092" s="116"/>
      <c r="D9092" s="116"/>
    </row>
    <row r="9093" spans="1:4">
      <c r="A9093" s="116"/>
      <c r="B9093" s="116"/>
      <c r="C9093" s="116"/>
      <c r="D9093" s="116"/>
    </row>
    <row r="9094" spans="1:4">
      <c r="A9094" s="116"/>
      <c r="B9094" s="116"/>
      <c r="C9094" s="116"/>
      <c r="D9094" s="116"/>
    </row>
    <row r="9095" spans="1:4">
      <c r="A9095" s="116"/>
      <c r="B9095" s="116"/>
      <c r="C9095" s="116"/>
      <c r="D9095" s="116"/>
    </row>
    <row r="9096" spans="1:4">
      <c r="A9096" s="116"/>
      <c r="B9096" s="116"/>
      <c r="C9096" s="116"/>
      <c r="D9096" s="116"/>
    </row>
    <row r="9097" spans="1:4">
      <c r="A9097" s="116"/>
      <c r="B9097" s="116"/>
      <c r="C9097" s="116"/>
      <c r="D9097" s="116"/>
    </row>
    <row r="9098" spans="1:4">
      <c r="A9098" s="116"/>
      <c r="B9098" s="116"/>
      <c r="C9098" s="116"/>
      <c r="D9098" s="116"/>
    </row>
    <row r="9099" spans="1:4">
      <c r="A9099" s="116"/>
      <c r="B9099" s="116"/>
      <c r="C9099" s="116"/>
      <c r="D9099" s="116"/>
    </row>
    <row r="9100" spans="1:4">
      <c r="A9100" s="116"/>
      <c r="B9100" s="116"/>
      <c r="C9100" s="116"/>
      <c r="D9100" s="116"/>
    </row>
    <row r="9101" spans="1:4">
      <c r="A9101" s="116"/>
      <c r="B9101" s="116"/>
      <c r="C9101" s="116"/>
      <c r="D9101" s="116"/>
    </row>
    <row r="9102" spans="1:4">
      <c r="A9102" s="116"/>
      <c r="B9102" s="116"/>
      <c r="C9102" s="116"/>
      <c r="D9102" s="116"/>
    </row>
    <row r="9103" spans="1:4">
      <c r="A9103" s="116"/>
      <c r="B9103" s="116"/>
      <c r="C9103" s="116"/>
      <c r="D9103" s="116"/>
    </row>
    <row r="9104" spans="1:4">
      <c r="A9104" s="116"/>
      <c r="B9104" s="116"/>
      <c r="C9104" s="116"/>
      <c r="D9104" s="116"/>
    </row>
    <row r="9105" spans="1:4">
      <c r="A9105" s="116"/>
      <c r="B9105" s="116"/>
      <c r="C9105" s="116"/>
      <c r="D9105" s="116"/>
    </row>
    <row r="9106" spans="1:4">
      <c r="A9106" s="116"/>
      <c r="B9106" s="116"/>
      <c r="C9106" s="116"/>
      <c r="D9106" s="116"/>
    </row>
    <row r="9107" spans="1:4">
      <c r="A9107" s="116"/>
      <c r="B9107" s="116"/>
      <c r="C9107" s="116"/>
      <c r="D9107" s="116"/>
    </row>
    <row r="9108" spans="1:4">
      <c r="A9108" s="116"/>
      <c r="B9108" s="116"/>
      <c r="C9108" s="116"/>
      <c r="D9108" s="116"/>
    </row>
    <row r="9109" spans="1:4">
      <c r="A9109" s="116"/>
      <c r="B9109" s="116"/>
      <c r="C9109" s="116"/>
      <c r="D9109" s="116"/>
    </row>
    <row r="9110" spans="1:4">
      <c r="A9110" s="116"/>
      <c r="B9110" s="116"/>
      <c r="C9110" s="116"/>
      <c r="D9110" s="116"/>
    </row>
    <row r="9111" spans="1:4">
      <c r="A9111" s="116"/>
      <c r="B9111" s="116"/>
      <c r="C9111" s="116"/>
      <c r="D9111" s="116"/>
    </row>
    <row r="9112" spans="1:4">
      <c r="A9112" s="116"/>
      <c r="B9112" s="116"/>
      <c r="C9112" s="116"/>
      <c r="D9112" s="116"/>
    </row>
    <row r="9113" spans="1:4">
      <c r="A9113" s="116"/>
      <c r="B9113" s="116"/>
      <c r="C9113" s="116"/>
      <c r="D9113" s="116"/>
    </row>
    <row r="9114" spans="1:4">
      <c r="A9114" s="116"/>
      <c r="B9114" s="116"/>
      <c r="C9114" s="116"/>
      <c r="D9114" s="116"/>
    </row>
    <row r="9115" spans="1:4">
      <c r="A9115" s="116"/>
      <c r="B9115" s="116"/>
      <c r="C9115" s="116"/>
      <c r="D9115" s="116"/>
    </row>
    <row r="9116" spans="1:4">
      <c r="A9116" s="116"/>
      <c r="B9116" s="116"/>
      <c r="C9116" s="116"/>
      <c r="D9116" s="116"/>
    </row>
    <row r="9117" spans="1:4">
      <c r="A9117" s="116"/>
      <c r="B9117" s="116"/>
      <c r="C9117" s="116"/>
      <c r="D9117" s="116"/>
    </row>
    <row r="9118" spans="1:4">
      <c r="A9118" s="116"/>
      <c r="B9118" s="116"/>
      <c r="C9118" s="116"/>
      <c r="D9118" s="116"/>
    </row>
    <row r="9119" spans="1:4">
      <c r="A9119" s="116"/>
      <c r="B9119" s="116"/>
      <c r="C9119" s="116"/>
      <c r="D9119" s="116"/>
    </row>
    <row r="9120" spans="1:4">
      <c r="A9120" s="116"/>
      <c r="B9120" s="116"/>
      <c r="C9120" s="116"/>
      <c r="D9120" s="116"/>
    </row>
    <row r="9121" spans="1:4">
      <c r="A9121" s="116"/>
      <c r="B9121" s="116"/>
      <c r="C9121" s="116"/>
      <c r="D9121" s="116"/>
    </row>
    <row r="9122" spans="1:4">
      <c r="A9122" s="116"/>
      <c r="B9122" s="116"/>
      <c r="C9122" s="116"/>
      <c r="D9122" s="116"/>
    </row>
    <row r="9123" spans="1:4">
      <c r="A9123" s="116"/>
      <c r="B9123" s="116"/>
      <c r="C9123" s="116"/>
      <c r="D9123" s="116"/>
    </row>
    <row r="9124" spans="1:4">
      <c r="A9124" s="116"/>
      <c r="B9124" s="116"/>
      <c r="C9124" s="116"/>
      <c r="D9124" s="116"/>
    </row>
    <row r="9125" spans="1:4">
      <c r="A9125" s="116"/>
      <c r="B9125" s="116"/>
      <c r="C9125" s="116"/>
      <c r="D9125" s="116"/>
    </row>
    <row r="9126" spans="1:4">
      <c r="A9126" s="116"/>
      <c r="B9126" s="116"/>
      <c r="C9126" s="116"/>
      <c r="D9126" s="116"/>
    </row>
    <row r="9127" spans="1:4">
      <c r="A9127" s="116"/>
      <c r="B9127" s="116"/>
      <c r="C9127" s="116"/>
      <c r="D9127" s="116"/>
    </row>
    <row r="9128" spans="1:4">
      <c r="A9128" s="116"/>
      <c r="B9128" s="116"/>
      <c r="C9128" s="116"/>
      <c r="D9128" s="116"/>
    </row>
    <row r="9129" spans="1:4">
      <c r="A9129" s="116"/>
      <c r="B9129" s="116"/>
      <c r="C9129" s="116"/>
      <c r="D9129" s="116"/>
    </row>
    <row r="9130" spans="1:4">
      <c r="A9130" s="116"/>
      <c r="B9130" s="116"/>
      <c r="C9130" s="116"/>
      <c r="D9130" s="116"/>
    </row>
    <row r="9131" spans="1:4">
      <c r="A9131" s="116"/>
      <c r="B9131" s="116"/>
      <c r="C9131" s="116"/>
      <c r="D9131" s="116"/>
    </row>
    <row r="9132" spans="1:4">
      <c r="A9132" s="116"/>
      <c r="B9132" s="116"/>
      <c r="C9132" s="116"/>
      <c r="D9132" s="116"/>
    </row>
    <row r="9133" spans="1:4">
      <c r="A9133" s="116"/>
      <c r="B9133" s="116"/>
      <c r="C9133" s="116"/>
      <c r="D9133" s="116"/>
    </row>
    <row r="9134" spans="1:4">
      <c r="A9134" s="116"/>
      <c r="B9134" s="116"/>
      <c r="C9134" s="116"/>
      <c r="D9134" s="116"/>
    </row>
    <row r="9135" spans="1:4">
      <c r="A9135" s="116"/>
      <c r="B9135" s="116"/>
      <c r="C9135" s="116"/>
      <c r="D9135" s="116"/>
    </row>
    <row r="9136" spans="1:4">
      <c r="A9136" s="116"/>
      <c r="B9136" s="116"/>
      <c r="C9136" s="116"/>
      <c r="D9136" s="116"/>
    </row>
    <row r="9137" spans="1:4">
      <c r="A9137" s="116"/>
      <c r="B9137" s="116"/>
      <c r="C9137" s="116"/>
      <c r="D9137" s="116"/>
    </row>
    <row r="9138" spans="1:4">
      <c r="A9138" s="116"/>
      <c r="B9138" s="116"/>
      <c r="C9138" s="116"/>
      <c r="D9138" s="116"/>
    </row>
    <row r="9139" spans="1:4">
      <c r="A9139" s="116"/>
      <c r="B9139" s="116"/>
      <c r="C9139" s="116"/>
      <c r="D9139" s="116"/>
    </row>
    <row r="9140" spans="1:4">
      <c r="A9140" s="116"/>
      <c r="B9140" s="116"/>
      <c r="C9140" s="116"/>
      <c r="D9140" s="116"/>
    </row>
    <row r="9141" spans="1:4">
      <c r="A9141" s="116"/>
      <c r="B9141" s="116"/>
      <c r="C9141" s="116"/>
      <c r="D9141" s="116"/>
    </row>
    <row r="9142" spans="1:4">
      <c r="A9142" s="116"/>
      <c r="B9142" s="116"/>
      <c r="C9142" s="116"/>
      <c r="D9142" s="116"/>
    </row>
    <row r="9143" spans="1:4">
      <c r="A9143" s="116"/>
      <c r="B9143" s="116"/>
      <c r="C9143" s="116"/>
      <c r="D9143" s="116"/>
    </row>
    <row r="9144" spans="1:4">
      <c r="A9144" s="116"/>
      <c r="B9144" s="116"/>
      <c r="C9144" s="116"/>
      <c r="D9144" s="116"/>
    </row>
    <row r="9145" spans="1:4">
      <c r="A9145" s="116"/>
      <c r="B9145" s="116"/>
      <c r="C9145" s="116"/>
      <c r="D9145" s="116"/>
    </row>
    <row r="9146" spans="1:4">
      <c r="A9146" s="116"/>
      <c r="B9146" s="116"/>
      <c r="C9146" s="116"/>
      <c r="D9146" s="116"/>
    </row>
    <row r="9147" spans="1:4">
      <c r="A9147" s="116"/>
      <c r="B9147" s="116"/>
      <c r="C9147" s="116"/>
      <c r="D9147" s="116"/>
    </row>
    <row r="9148" spans="1:4">
      <c r="A9148" s="116"/>
      <c r="B9148" s="116"/>
      <c r="C9148" s="116"/>
      <c r="D9148" s="116"/>
    </row>
    <row r="9149" spans="1:4">
      <c r="A9149" s="116"/>
      <c r="B9149" s="116"/>
      <c r="C9149" s="116"/>
      <c r="D9149" s="116"/>
    </row>
    <row r="9150" spans="1:4">
      <c r="A9150" s="116"/>
      <c r="B9150" s="116"/>
      <c r="C9150" s="116"/>
      <c r="D9150" s="116"/>
    </row>
    <row r="9151" spans="1:4">
      <c r="A9151" s="116"/>
      <c r="B9151" s="116"/>
      <c r="C9151" s="116"/>
      <c r="D9151" s="116"/>
    </row>
    <row r="9152" spans="1:4">
      <c r="A9152" s="116"/>
      <c r="B9152" s="116"/>
      <c r="C9152" s="116"/>
      <c r="D9152" s="116"/>
    </row>
    <row r="9153" spans="1:4">
      <c r="A9153" s="116"/>
      <c r="B9153" s="116"/>
      <c r="C9153" s="116"/>
      <c r="D9153" s="116"/>
    </row>
    <row r="9154" spans="1:4">
      <c r="A9154" s="116"/>
      <c r="B9154" s="116"/>
      <c r="C9154" s="116"/>
      <c r="D9154" s="116"/>
    </row>
    <row r="9155" spans="1:4">
      <c r="A9155" s="116"/>
      <c r="B9155" s="116"/>
      <c r="C9155" s="116"/>
      <c r="D9155" s="116"/>
    </row>
    <row r="9156" spans="1:4">
      <c r="A9156" s="116"/>
      <c r="B9156" s="116"/>
      <c r="C9156" s="116"/>
      <c r="D9156" s="116"/>
    </row>
    <row r="9157" spans="1:4">
      <c r="A9157" s="116"/>
      <c r="B9157" s="116"/>
      <c r="C9157" s="116"/>
      <c r="D9157" s="116"/>
    </row>
    <row r="9158" spans="1:4">
      <c r="A9158" s="116"/>
      <c r="B9158" s="116"/>
      <c r="C9158" s="116"/>
      <c r="D9158" s="116"/>
    </row>
    <row r="9159" spans="1:4">
      <c r="A9159" s="116"/>
      <c r="B9159" s="116"/>
      <c r="C9159" s="116"/>
      <c r="D9159" s="116"/>
    </row>
    <row r="9160" spans="1:4">
      <c r="A9160" s="116"/>
      <c r="B9160" s="116"/>
      <c r="C9160" s="116"/>
      <c r="D9160" s="116"/>
    </row>
    <row r="9161" spans="1:4">
      <c r="A9161" s="116"/>
      <c r="B9161" s="116"/>
      <c r="C9161" s="116"/>
      <c r="D9161" s="116"/>
    </row>
    <row r="9162" spans="1:4">
      <c r="A9162" s="116"/>
      <c r="B9162" s="116"/>
      <c r="C9162" s="116"/>
      <c r="D9162" s="116"/>
    </row>
    <row r="9163" spans="1:4">
      <c r="A9163" s="116"/>
      <c r="B9163" s="116"/>
      <c r="C9163" s="116"/>
      <c r="D9163" s="116"/>
    </row>
    <row r="9164" spans="1:4">
      <c r="A9164" s="116"/>
      <c r="B9164" s="116"/>
      <c r="C9164" s="116"/>
      <c r="D9164" s="116"/>
    </row>
    <row r="9165" spans="1:4">
      <c r="A9165" s="116"/>
      <c r="B9165" s="116"/>
      <c r="C9165" s="116"/>
      <c r="D9165" s="116"/>
    </row>
    <row r="9166" spans="1:4">
      <c r="A9166" s="116"/>
      <c r="B9166" s="116"/>
      <c r="C9166" s="116"/>
      <c r="D9166" s="116"/>
    </row>
    <row r="9167" spans="1:4">
      <c r="A9167" s="116"/>
      <c r="B9167" s="116"/>
      <c r="C9167" s="116"/>
      <c r="D9167" s="116"/>
    </row>
    <row r="9168" spans="1:4">
      <c r="A9168" s="116"/>
      <c r="B9168" s="116"/>
      <c r="C9168" s="116"/>
      <c r="D9168" s="116"/>
    </row>
    <row r="9169" spans="1:4">
      <c r="A9169" s="116"/>
      <c r="B9169" s="116"/>
      <c r="C9169" s="116"/>
      <c r="D9169" s="116"/>
    </row>
    <row r="9170" spans="1:4">
      <c r="A9170" s="116"/>
      <c r="B9170" s="116"/>
      <c r="C9170" s="116"/>
      <c r="D9170" s="116"/>
    </row>
    <row r="9171" spans="1:4">
      <c r="A9171" s="116"/>
      <c r="B9171" s="116"/>
      <c r="C9171" s="116"/>
      <c r="D9171" s="116"/>
    </row>
    <row r="9172" spans="1:4">
      <c r="A9172" s="116"/>
      <c r="B9172" s="116"/>
      <c r="C9172" s="116"/>
      <c r="D9172" s="116"/>
    </row>
    <row r="9173" spans="1:4">
      <c r="A9173" s="116"/>
      <c r="B9173" s="116"/>
      <c r="C9173" s="116"/>
      <c r="D9173" s="116"/>
    </row>
    <row r="9174" spans="1:4">
      <c r="A9174" s="116"/>
      <c r="B9174" s="116"/>
      <c r="C9174" s="116"/>
      <c r="D9174" s="116"/>
    </row>
    <row r="9175" spans="1:4">
      <c r="A9175" s="116"/>
      <c r="B9175" s="116"/>
      <c r="C9175" s="116"/>
      <c r="D9175" s="116"/>
    </row>
    <row r="9176" spans="1:4">
      <c r="A9176" s="116"/>
      <c r="B9176" s="116"/>
      <c r="C9176" s="116"/>
      <c r="D9176" s="116"/>
    </row>
    <row r="9177" spans="1:4">
      <c r="A9177" s="116"/>
      <c r="B9177" s="116"/>
      <c r="C9177" s="116"/>
      <c r="D9177" s="116"/>
    </row>
    <row r="9178" spans="1:4">
      <c r="A9178" s="116"/>
      <c r="B9178" s="116"/>
      <c r="C9178" s="116"/>
      <c r="D9178" s="116"/>
    </row>
    <row r="9179" spans="1:4">
      <c r="A9179" s="116"/>
      <c r="B9179" s="116"/>
      <c r="C9179" s="116"/>
      <c r="D9179" s="116"/>
    </row>
    <row r="9180" spans="1:4">
      <c r="A9180" s="116"/>
      <c r="B9180" s="116"/>
      <c r="C9180" s="116"/>
      <c r="D9180" s="116"/>
    </row>
    <row r="9181" spans="1:4">
      <c r="A9181" s="116"/>
      <c r="B9181" s="116"/>
      <c r="C9181" s="116"/>
      <c r="D9181" s="116"/>
    </row>
    <row r="9182" spans="1:4">
      <c r="A9182" s="116"/>
      <c r="B9182" s="116"/>
      <c r="C9182" s="116"/>
      <c r="D9182" s="116"/>
    </row>
    <row r="9183" spans="1:4">
      <c r="A9183" s="116"/>
      <c r="B9183" s="116"/>
      <c r="C9183" s="116"/>
      <c r="D9183" s="116"/>
    </row>
    <row r="9184" spans="1:4">
      <c r="A9184" s="116"/>
      <c r="B9184" s="116"/>
      <c r="C9184" s="116"/>
      <c r="D9184" s="116"/>
    </row>
    <row r="9185" spans="1:4">
      <c r="A9185" s="116"/>
      <c r="B9185" s="116"/>
      <c r="C9185" s="116"/>
      <c r="D9185" s="116"/>
    </row>
    <row r="9186" spans="1:4">
      <c r="A9186" s="116"/>
      <c r="B9186" s="116"/>
      <c r="C9186" s="116"/>
      <c r="D9186" s="116"/>
    </row>
    <row r="9187" spans="1:4">
      <c r="A9187" s="116"/>
      <c r="B9187" s="116"/>
      <c r="C9187" s="116"/>
      <c r="D9187" s="116"/>
    </row>
    <row r="9188" spans="1:4">
      <c r="A9188" s="116"/>
      <c r="B9188" s="116"/>
      <c r="C9188" s="116"/>
      <c r="D9188" s="116"/>
    </row>
    <row r="9189" spans="1:4">
      <c r="A9189" s="116"/>
      <c r="B9189" s="116"/>
      <c r="C9189" s="116"/>
      <c r="D9189" s="116"/>
    </row>
    <row r="9190" spans="1:4">
      <c r="A9190" s="116"/>
      <c r="B9190" s="116"/>
      <c r="C9190" s="116"/>
      <c r="D9190" s="116"/>
    </row>
    <row r="9191" spans="1:4">
      <c r="A9191" s="116"/>
      <c r="B9191" s="116"/>
      <c r="C9191" s="116"/>
      <c r="D9191" s="116"/>
    </row>
    <row r="9192" spans="1:4">
      <c r="A9192" s="116"/>
      <c r="B9192" s="116"/>
      <c r="C9192" s="116"/>
      <c r="D9192" s="116"/>
    </row>
    <row r="9193" spans="1:4">
      <c r="A9193" s="116"/>
      <c r="B9193" s="116"/>
      <c r="C9193" s="116"/>
      <c r="D9193" s="116"/>
    </row>
    <row r="9194" spans="1:4">
      <c r="A9194" s="116"/>
      <c r="B9194" s="116"/>
      <c r="C9194" s="116"/>
      <c r="D9194" s="116"/>
    </row>
    <row r="9195" spans="1:4">
      <c r="A9195" s="116"/>
      <c r="B9195" s="116"/>
      <c r="C9195" s="116"/>
      <c r="D9195" s="116"/>
    </row>
    <row r="9196" spans="1:4">
      <c r="A9196" s="116"/>
      <c r="B9196" s="116"/>
      <c r="C9196" s="116"/>
      <c r="D9196" s="116"/>
    </row>
    <row r="9197" spans="1:4">
      <c r="A9197" s="116"/>
      <c r="B9197" s="116"/>
      <c r="C9197" s="116"/>
      <c r="D9197" s="116"/>
    </row>
    <row r="9198" spans="1:4">
      <c r="A9198" s="116"/>
      <c r="B9198" s="116"/>
      <c r="C9198" s="116"/>
      <c r="D9198" s="116"/>
    </row>
    <row r="9199" spans="1:4">
      <c r="A9199" s="116"/>
      <c r="B9199" s="116"/>
      <c r="C9199" s="116"/>
      <c r="D9199" s="116"/>
    </row>
    <row r="9200" spans="1:4">
      <c r="A9200" s="116"/>
      <c r="B9200" s="116"/>
      <c r="C9200" s="116"/>
      <c r="D9200" s="116"/>
    </row>
    <row r="9201" spans="1:4">
      <c r="A9201" s="116"/>
      <c r="B9201" s="116"/>
      <c r="C9201" s="116"/>
      <c r="D9201" s="116"/>
    </row>
    <row r="9202" spans="1:4">
      <c r="A9202" s="116"/>
      <c r="B9202" s="116"/>
      <c r="C9202" s="116"/>
      <c r="D9202" s="116"/>
    </row>
    <row r="9203" spans="1:4">
      <c r="A9203" s="116"/>
      <c r="B9203" s="116"/>
      <c r="C9203" s="116"/>
      <c r="D9203" s="116"/>
    </row>
    <row r="9204" spans="1:4">
      <c r="A9204" s="116"/>
      <c r="B9204" s="116"/>
      <c r="C9204" s="116"/>
      <c r="D9204" s="116"/>
    </row>
    <row r="9205" spans="1:4">
      <c r="A9205" s="116"/>
      <c r="B9205" s="116"/>
      <c r="C9205" s="116"/>
      <c r="D9205" s="116"/>
    </row>
    <row r="9206" spans="1:4">
      <c r="A9206" s="116"/>
      <c r="B9206" s="116"/>
      <c r="C9206" s="116"/>
      <c r="D9206" s="116"/>
    </row>
    <row r="9207" spans="1:4">
      <c r="A9207" s="116"/>
      <c r="B9207" s="116"/>
      <c r="C9207" s="116"/>
      <c r="D9207" s="116"/>
    </row>
    <row r="9208" spans="1:4">
      <c r="A9208" s="116"/>
      <c r="B9208" s="116"/>
      <c r="C9208" s="116"/>
      <c r="D9208" s="116"/>
    </row>
    <row r="9209" spans="1:4">
      <c r="A9209" s="116"/>
      <c r="B9209" s="116"/>
      <c r="C9209" s="116"/>
      <c r="D9209" s="116"/>
    </row>
    <row r="9210" spans="1:4">
      <c r="A9210" s="116"/>
      <c r="B9210" s="116"/>
      <c r="C9210" s="116"/>
      <c r="D9210" s="116"/>
    </row>
    <row r="9211" spans="1:4">
      <c r="A9211" s="116"/>
      <c r="B9211" s="116"/>
      <c r="C9211" s="116"/>
      <c r="D9211" s="116"/>
    </row>
    <row r="9212" spans="1:4">
      <c r="A9212" s="116"/>
      <c r="B9212" s="116"/>
      <c r="C9212" s="116"/>
      <c r="D9212" s="116"/>
    </row>
    <row r="9213" spans="1:4">
      <c r="A9213" s="116"/>
      <c r="B9213" s="116"/>
      <c r="C9213" s="116"/>
      <c r="D9213" s="116"/>
    </row>
    <row r="9214" spans="1:4">
      <c r="A9214" s="116"/>
      <c r="B9214" s="116"/>
      <c r="C9214" s="116"/>
      <c r="D9214" s="116"/>
    </row>
    <row r="9215" spans="1:4">
      <c r="A9215" s="116"/>
      <c r="B9215" s="116"/>
      <c r="C9215" s="116"/>
      <c r="D9215" s="116"/>
    </row>
    <row r="9216" spans="1:4">
      <c r="A9216" s="116"/>
      <c r="B9216" s="116"/>
      <c r="C9216" s="116"/>
      <c r="D9216" s="116"/>
    </row>
    <row r="9217" spans="1:4">
      <c r="A9217" s="116"/>
      <c r="B9217" s="116"/>
      <c r="C9217" s="116"/>
      <c r="D9217" s="116"/>
    </row>
    <row r="9218" spans="1:4">
      <c r="A9218" s="116"/>
      <c r="B9218" s="116"/>
      <c r="C9218" s="116"/>
      <c r="D9218" s="116"/>
    </row>
    <row r="9219" spans="1:4">
      <c r="A9219" s="116"/>
      <c r="B9219" s="116"/>
      <c r="C9219" s="116"/>
      <c r="D9219" s="116"/>
    </row>
    <row r="9220" spans="1:4">
      <c r="A9220" s="116"/>
      <c r="B9220" s="116"/>
      <c r="C9220" s="116"/>
      <c r="D9220" s="116"/>
    </row>
    <row r="9221" spans="1:4">
      <c r="A9221" s="116"/>
      <c r="B9221" s="116"/>
      <c r="C9221" s="116"/>
      <c r="D9221" s="116"/>
    </row>
    <row r="9222" spans="1:4">
      <c r="A9222" s="116"/>
      <c r="B9222" s="116"/>
      <c r="C9222" s="116"/>
      <c r="D9222" s="116"/>
    </row>
    <row r="9223" spans="1:4">
      <c r="A9223" s="116"/>
      <c r="B9223" s="116"/>
      <c r="C9223" s="116"/>
      <c r="D9223" s="116"/>
    </row>
    <row r="9224" spans="1:4">
      <c r="A9224" s="116"/>
      <c r="B9224" s="116"/>
      <c r="C9224" s="116"/>
      <c r="D9224" s="116"/>
    </row>
    <row r="9225" spans="1:4">
      <c r="A9225" s="116"/>
      <c r="B9225" s="116"/>
      <c r="C9225" s="116"/>
      <c r="D9225" s="116"/>
    </row>
    <row r="9226" spans="1:4">
      <c r="A9226" s="116"/>
      <c r="B9226" s="116"/>
      <c r="C9226" s="116"/>
      <c r="D9226" s="116"/>
    </row>
    <row r="9227" spans="1:4">
      <c r="A9227" s="116"/>
      <c r="B9227" s="116"/>
      <c r="C9227" s="116"/>
      <c r="D9227" s="116"/>
    </row>
    <row r="9228" spans="1:4">
      <c r="A9228" s="116"/>
      <c r="B9228" s="116"/>
      <c r="C9228" s="116"/>
      <c r="D9228" s="116"/>
    </row>
    <row r="9229" spans="1:4">
      <c r="A9229" s="116"/>
      <c r="B9229" s="116"/>
      <c r="C9229" s="116"/>
      <c r="D9229" s="116"/>
    </row>
    <row r="9230" spans="1:4">
      <c r="A9230" s="116"/>
      <c r="B9230" s="116"/>
      <c r="C9230" s="116"/>
      <c r="D9230" s="116"/>
    </row>
    <row r="9231" spans="1:4">
      <c r="A9231" s="116"/>
      <c r="B9231" s="116"/>
      <c r="C9231" s="116"/>
      <c r="D9231" s="116"/>
    </row>
    <row r="9232" spans="1:4">
      <c r="A9232" s="116"/>
      <c r="B9232" s="116"/>
      <c r="C9232" s="116"/>
      <c r="D9232" s="116"/>
    </row>
    <row r="9233" spans="1:4">
      <c r="A9233" s="116"/>
      <c r="B9233" s="116"/>
      <c r="C9233" s="116"/>
      <c r="D9233" s="116"/>
    </row>
    <row r="9234" spans="1:4">
      <c r="A9234" s="116"/>
      <c r="B9234" s="116"/>
      <c r="C9234" s="116"/>
      <c r="D9234" s="116"/>
    </row>
    <row r="9235" spans="1:4">
      <c r="A9235" s="116"/>
      <c r="B9235" s="116"/>
      <c r="C9235" s="116"/>
      <c r="D9235" s="116"/>
    </row>
    <row r="9236" spans="1:4">
      <c r="A9236" s="116"/>
      <c r="B9236" s="116"/>
      <c r="C9236" s="116"/>
      <c r="D9236" s="116"/>
    </row>
    <row r="9237" spans="1:4">
      <c r="A9237" s="116"/>
      <c r="B9237" s="116"/>
      <c r="C9237" s="116"/>
      <c r="D9237" s="116"/>
    </row>
    <row r="9238" spans="1:4">
      <c r="A9238" s="116"/>
      <c r="B9238" s="116"/>
      <c r="C9238" s="116"/>
      <c r="D9238" s="116"/>
    </row>
    <row r="9239" spans="1:4">
      <c r="A9239" s="116"/>
      <c r="B9239" s="116"/>
      <c r="C9239" s="116"/>
      <c r="D9239" s="116"/>
    </row>
    <row r="9240" spans="1:4">
      <c r="A9240" s="116"/>
      <c r="B9240" s="116"/>
      <c r="C9240" s="116"/>
      <c r="D9240" s="116"/>
    </row>
    <row r="9241" spans="1:4">
      <c r="A9241" s="116"/>
      <c r="B9241" s="116"/>
      <c r="C9241" s="116"/>
      <c r="D9241" s="116"/>
    </row>
    <row r="9242" spans="1:4">
      <c r="A9242" s="116"/>
      <c r="B9242" s="116"/>
      <c r="C9242" s="116"/>
      <c r="D9242" s="116"/>
    </row>
    <row r="9243" spans="1:4">
      <c r="A9243" s="116"/>
      <c r="B9243" s="116"/>
      <c r="C9243" s="116"/>
      <c r="D9243" s="116"/>
    </row>
    <row r="9244" spans="1:4">
      <c r="A9244" s="116"/>
      <c r="B9244" s="116"/>
      <c r="C9244" s="116"/>
      <c r="D9244" s="116"/>
    </row>
    <row r="9245" spans="1:4">
      <c r="A9245" s="116"/>
      <c r="B9245" s="116"/>
      <c r="C9245" s="116"/>
      <c r="D9245" s="116"/>
    </row>
    <row r="9246" spans="1:4">
      <c r="A9246" s="116"/>
      <c r="B9246" s="116"/>
      <c r="C9246" s="116"/>
      <c r="D9246" s="116"/>
    </row>
    <row r="9247" spans="1:4">
      <c r="A9247" s="116"/>
      <c r="B9247" s="116"/>
      <c r="C9247" s="116"/>
      <c r="D9247" s="116"/>
    </row>
    <row r="9248" spans="1:4">
      <c r="A9248" s="116"/>
      <c r="B9248" s="116"/>
      <c r="C9248" s="116"/>
      <c r="D9248" s="116"/>
    </row>
    <row r="9249" spans="1:4">
      <c r="A9249" s="116"/>
      <c r="B9249" s="116"/>
      <c r="C9249" s="116"/>
      <c r="D9249" s="116"/>
    </row>
    <row r="9250" spans="1:4">
      <c r="A9250" s="116"/>
      <c r="B9250" s="116"/>
      <c r="C9250" s="116"/>
      <c r="D9250" s="116"/>
    </row>
    <row r="9251" spans="1:4">
      <c r="A9251" s="116"/>
      <c r="B9251" s="116"/>
      <c r="C9251" s="116"/>
      <c r="D9251" s="116"/>
    </row>
    <row r="9252" spans="1:4">
      <c r="A9252" s="116"/>
      <c r="B9252" s="116"/>
      <c r="C9252" s="116"/>
      <c r="D9252" s="116"/>
    </row>
    <row r="9253" spans="1:4">
      <c r="A9253" s="116"/>
      <c r="B9253" s="116"/>
      <c r="C9253" s="116"/>
      <c r="D9253" s="116"/>
    </row>
    <row r="9254" spans="1:4">
      <c r="A9254" s="116"/>
      <c r="B9254" s="116"/>
      <c r="C9254" s="116"/>
      <c r="D9254" s="116"/>
    </row>
    <row r="9255" spans="1:4">
      <c r="A9255" s="116"/>
      <c r="B9255" s="116"/>
      <c r="C9255" s="116"/>
      <c r="D9255" s="116"/>
    </row>
    <row r="9256" spans="1:4">
      <c r="A9256" s="116"/>
      <c r="B9256" s="116"/>
      <c r="C9256" s="116"/>
      <c r="D9256" s="116"/>
    </row>
    <row r="9257" spans="1:4">
      <c r="A9257" s="116"/>
      <c r="B9257" s="116"/>
      <c r="C9257" s="116"/>
      <c r="D9257" s="116"/>
    </row>
    <row r="9258" spans="1:4">
      <c r="A9258" s="116"/>
      <c r="B9258" s="116"/>
      <c r="C9258" s="116"/>
      <c r="D9258" s="116"/>
    </row>
    <row r="9259" spans="1:4">
      <c r="A9259" s="116"/>
      <c r="B9259" s="116"/>
      <c r="C9259" s="116"/>
      <c r="D9259" s="116"/>
    </row>
    <row r="9260" spans="1:4">
      <c r="A9260" s="116"/>
      <c r="B9260" s="116"/>
      <c r="C9260" s="116"/>
      <c r="D9260" s="116"/>
    </row>
    <row r="9261" spans="1:4">
      <c r="A9261" s="116"/>
      <c r="B9261" s="116"/>
      <c r="C9261" s="116"/>
      <c r="D9261" s="116"/>
    </row>
    <row r="9262" spans="1:4">
      <c r="A9262" s="116"/>
      <c r="B9262" s="116"/>
      <c r="C9262" s="116"/>
      <c r="D9262" s="116"/>
    </row>
    <row r="9263" spans="1:4">
      <c r="A9263" s="116"/>
      <c r="B9263" s="116"/>
      <c r="C9263" s="116"/>
      <c r="D9263" s="116"/>
    </row>
    <row r="9264" spans="1:4">
      <c r="A9264" s="116"/>
      <c r="B9264" s="116"/>
      <c r="C9264" s="116"/>
      <c r="D9264" s="116"/>
    </row>
    <row r="9265" spans="1:4">
      <c r="A9265" s="116"/>
      <c r="B9265" s="116"/>
      <c r="C9265" s="116"/>
      <c r="D9265" s="116"/>
    </row>
    <row r="9266" spans="1:4">
      <c r="A9266" s="116"/>
      <c r="B9266" s="116"/>
      <c r="C9266" s="116"/>
      <c r="D9266" s="116"/>
    </row>
    <row r="9267" spans="1:4">
      <c r="A9267" s="116"/>
      <c r="B9267" s="116"/>
      <c r="C9267" s="116"/>
      <c r="D9267" s="116"/>
    </row>
    <row r="9268" spans="1:4">
      <c r="A9268" s="116"/>
      <c r="B9268" s="116"/>
      <c r="C9268" s="116"/>
      <c r="D9268" s="116"/>
    </row>
    <row r="9269" spans="1:4">
      <c r="A9269" s="116"/>
      <c r="B9269" s="116"/>
      <c r="C9269" s="116"/>
      <c r="D9269" s="116"/>
    </row>
    <row r="9270" spans="1:4">
      <c r="A9270" s="116"/>
      <c r="B9270" s="116"/>
      <c r="C9270" s="116"/>
      <c r="D9270" s="116"/>
    </row>
    <row r="9271" spans="1:4">
      <c r="A9271" s="116"/>
      <c r="B9271" s="116"/>
      <c r="C9271" s="116"/>
      <c r="D9271" s="116"/>
    </row>
    <row r="9272" spans="1:4">
      <c r="A9272" s="116"/>
      <c r="B9272" s="116"/>
      <c r="C9272" s="116"/>
      <c r="D9272" s="116"/>
    </row>
    <row r="9273" spans="1:4">
      <c r="A9273" s="116"/>
      <c r="B9273" s="116"/>
      <c r="C9273" s="116"/>
      <c r="D9273" s="116"/>
    </row>
    <row r="9274" spans="1:4">
      <c r="A9274" s="116"/>
      <c r="B9274" s="116"/>
      <c r="C9274" s="116"/>
      <c r="D9274" s="116"/>
    </row>
    <row r="9275" spans="1:4">
      <c r="A9275" s="116"/>
      <c r="B9275" s="116"/>
      <c r="C9275" s="116"/>
      <c r="D9275" s="116"/>
    </row>
    <row r="9276" spans="1:4">
      <c r="A9276" s="116"/>
      <c r="B9276" s="116"/>
      <c r="C9276" s="116"/>
      <c r="D9276" s="116"/>
    </row>
    <row r="9277" spans="1:4">
      <c r="A9277" s="116"/>
      <c r="B9277" s="116"/>
      <c r="C9277" s="116"/>
      <c r="D9277" s="116"/>
    </row>
    <row r="9278" spans="1:4">
      <c r="A9278" s="116"/>
      <c r="B9278" s="116"/>
      <c r="C9278" s="116"/>
      <c r="D9278" s="116"/>
    </row>
    <row r="9279" spans="1:4">
      <c r="A9279" s="116"/>
      <c r="B9279" s="116"/>
      <c r="C9279" s="116"/>
      <c r="D9279" s="116"/>
    </row>
    <row r="9280" spans="1:4">
      <c r="A9280" s="116"/>
      <c r="B9280" s="116"/>
      <c r="C9280" s="116"/>
      <c r="D9280" s="116"/>
    </row>
    <row r="9281" spans="1:4">
      <c r="A9281" s="116"/>
      <c r="B9281" s="116"/>
      <c r="C9281" s="116"/>
      <c r="D9281" s="116"/>
    </row>
    <row r="9282" spans="1:4">
      <c r="A9282" s="116"/>
      <c r="B9282" s="116"/>
      <c r="C9282" s="116"/>
      <c r="D9282" s="116"/>
    </row>
    <row r="9283" spans="1:4">
      <c r="A9283" s="116"/>
      <c r="B9283" s="116"/>
      <c r="C9283" s="116"/>
      <c r="D9283" s="116"/>
    </row>
    <row r="9284" spans="1:4">
      <c r="A9284" s="116"/>
      <c r="B9284" s="116"/>
      <c r="C9284" s="116"/>
      <c r="D9284" s="116"/>
    </row>
    <row r="9285" spans="1:4">
      <c r="A9285" s="116"/>
      <c r="B9285" s="116"/>
      <c r="C9285" s="116"/>
      <c r="D9285" s="116"/>
    </row>
    <row r="9286" spans="1:4">
      <c r="A9286" s="116"/>
      <c r="B9286" s="116"/>
      <c r="C9286" s="116"/>
      <c r="D9286" s="116"/>
    </row>
    <row r="9287" spans="1:4">
      <c r="A9287" s="116"/>
      <c r="B9287" s="116"/>
      <c r="C9287" s="116"/>
      <c r="D9287" s="116"/>
    </row>
    <row r="9288" spans="1:4">
      <c r="A9288" s="116"/>
      <c r="B9288" s="116"/>
      <c r="C9288" s="116"/>
      <c r="D9288" s="116"/>
    </row>
    <row r="9289" spans="1:4">
      <c r="A9289" s="116"/>
      <c r="B9289" s="116"/>
      <c r="C9289" s="116"/>
      <c r="D9289" s="116"/>
    </row>
    <row r="9290" spans="1:4">
      <c r="A9290" s="116"/>
      <c r="B9290" s="116"/>
      <c r="C9290" s="116"/>
      <c r="D9290" s="116"/>
    </row>
    <row r="9291" spans="1:4">
      <c r="A9291" s="116"/>
      <c r="B9291" s="116"/>
      <c r="C9291" s="116"/>
      <c r="D9291" s="116"/>
    </row>
    <row r="9292" spans="1:4">
      <c r="A9292" s="116"/>
      <c r="B9292" s="116"/>
      <c r="C9292" s="116"/>
      <c r="D9292" s="116"/>
    </row>
    <row r="9293" spans="1:4">
      <c r="A9293" s="116"/>
      <c r="B9293" s="116"/>
      <c r="C9293" s="116"/>
      <c r="D9293" s="116"/>
    </row>
    <row r="9294" spans="1:4">
      <c r="A9294" s="116"/>
      <c r="B9294" s="116"/>
      <c r="C9294" s="116"/>
      <c r="D9294" s="116"/>
    </row>
    <row r="9295" spans="1:4">
      <c r="A9295" s="116"/>
      <c r="B9295" s="116"/>
      <c r="C9295" s="116"/>
      <c r="D9295" s="116"/>
    </row>
    <row r="9296" spans="1:4">
      <c r="A9296" s="116"/>
      <c r="B9296" s="116"/>
      <c r="C9296" s="116"/>
      <c r="D9296" s="116"/>
    </row>
    <row r="9297" spans="1:4">
      <c r="A9297" s="116"/>
      <c r="B9297" s="116"/>
      <c r="C9297" s="116"/>
      <c r="D9297" s="116"/>
    </row>
    <row r="9298" spans="1:4">
      <c r="A9298" s="116"/>
      <c r="B9298" s="116"/>
      <c r="C9298" s="116"/>
      <c r="D9298" s="116"/>
    </row>
    <row r="9299" spans="1:4">
      <c r="A9299" s="116"/>
      <c r="B9299" s="116"/>
      <c r="C9299" s="116"/>
      <c r="D9299" s="116"/>
    </row>
    <row r="9300" spans="1:4">
      <c r="A9300" s="116"/>
      <c r="B9300" s="116"/>
      <c r="C9300" s="116"/>
      <c r="D9300" s="116"/>
    </row>
    <row r="9301" spans="1:4">
      <c r="A9301" s="116"/>
      <c r="B9301" s="116"/>
      <c r="C9301" s="116"/>
      <c r="D9301" s="116"/>
    </row>
    <row r="9302" spans="1:4">
      <c r="A9302" s="116"/>
      <c r="B9302" s="116"/>
      <c r="C9302" s="116"/>
      <c r="D9302" s="116"/>
    </row>
    <row r="9303" spans="1:4">
      <c r="A9303" s="116"/>
      <c r="B9303" s="116"/>
      <c r="C9303" s="116"/>
      <c r="D9303" s="116"/>
    </row>
    <row r="9304" spans="1:4">
      <c r="A9304" s="116"/>
      <c r="B9304" s="116"/>
      <c r="C9304" s="116"/>
      <c r="D9304" s="116"/>
    </row>
    <row r="9305" spans="1:4">
      <c r="A9305" s="116"/>
      <c r="B9305" s="116"/>
      <c r="C9305" s="116"/>
      <c r="D9305" s="116"/>
    </row>
    <row r="9306" spans="1:4">
      <c r="A9306" s="116"/>
      <c r="B9306" s="116"/>
      <c r="C9306" s="116"/>
      <c r="D9306" s="116"/>
    </row>
    <row r="9307" spans="1:4">
      <c r="A9307" s="116"/>
      <c r="B9307" s="116"/>
      <c r="C9307" s="116"/>
      <c r="D9307" s="116"/>
    </row>
    <row r="9308" spans="1:4">
      <c r="A9308" s="116"/>
      <c r="B9308" s="116"/>
      <c r="C9308" s="116"/>
      <c r="D9308" s="116"/>
    </row>
    <row r="9309" spans="1:4">
      <c r="A9309" s="116"/>
      <c r="B9309" s="116"/>
      <c r="C9309" s="116"/>
      <c r="D9309" s="116"/>
    </row>
    <row r="9310" spans="1:4">
      <c r="A9310" s="116"/>
      <c r="B9310" s="116"/>
      <c r="C9310" s="116"/>
      <c r="D9310" s="116"/>
    </row>
    <row r="9311" spans="1:4">
      <c r="A9311" s="116"/>
      <c r="B9311" s="116"/>
      <c r="C9311" s="116"/>
      <c r="D9311" s="116"/>
    </row>
    <row r="9312" spans="1:4">
      <c r="A9312" s="116"/>
      <c r="B9312" s="116"/>
      <c r="C9312" s="116"/>
      <c r="D9312" s="116"/>
    </row>
    <row r="9313" spans="1:4">
      <c r="A9313" s="116"/>
      <c r="B9313" s="116"/>
      <c r="C9313" s="116"/>
      <c r="D9313" s="116"/>
    </row>
    <row r="9314" spans="1:4">
      <c r="A9314" s="116"/>
      <c r="B9314" s="116"/>
      <c r="C9314" s="116"/>
      <c r="D9314" s="116"/>
    </row>
    <row r="9315" spans="1:4">
      <c r="A9315" s="116"/>
      <c r="B9315" s="116"/>
      <c r="C9315" s="116"/>
      <c r="D9315" s="116"/>
    </row>
    <row r="9316" spans="1:4">
      <c r="A9316" s="116"/>
      <c r="B9316" s="116"/>
      <c r="C9316" s="116"/>
      <c r="D9316" s="116"/>
    </row>
    <row r="9317" spans="1:4">
      <c r="A9317" s="116"/>
      <c r="B9317" s="116"/>
      <c r="C9317" s="116"/>
      <c r="D9317" s="116"/>
    </row>
    <row r="9318" spans="1:4">
      <c r="A9318" s="116"/>
      <c r="B9318" s="116"/>
      <c r="C9318" s="116"/>
      <c r="D9318" s="116"/>
    </row>
    <row r="9319" spans="1:4">
      <c r="A9319" s="116"/>
      <c r="B9319" s="116"/>
      <c r="C9319" s="116"/>
      <c r="D9319" s="116"/>
    </row>
    <row r="9320" spans="1:4">
      <c r="A9320" s="116"/>
      <c r="B9320" s="116"/>
      <c r="C9320" s="116"/>
      <c r="D9320" s="116"/>
    </row>
    <row r="9321" spans="1:4">
      <c r="A9321" s="116"/>
      <c r="B9321" s="116"/>
      <c r="C9321" s="116"/>
      <c r="D9321" s="116"/>
    </row>
    <row r="9322" spans="1:4">
      <c r="A9322" s="116"/>
      <c r="B9322" s="116"/>
      <c r="C9322" s="116"/>
      <c r="D9322" s="116"/>
    </row>
    <row r="9323" spans="1:4">
      <c r="A9323" s="116"/>
      <c r="B9323" s="116"/>
      <c r="C9323" s="116"/>
      <c r="D9323" s="116"/>
    </row>
    <row r="9324" spans="1:4">
      <c r="A9324" s="116"/>
      <c r="B9324" s="116"/>
      <c r="C9324" s="116"/>
      <c r="D9324" s="116"/>
    </row>
    <row r="9325" spans="1:4">
      <c r="A9325" s="116"/>
      <c r="B9325" s="116"/>
      <c r="C9325" s="116"/>
      <c r="D9325" s="116"/>
    </row>
    <row r="9326" spans="1:4">
      <c r="A9326" s="116"/>
      <c r="B9326" s="116"/>
      <c r="C9326" s="116"/>
      <c r="D9326" s="116"/>
    </row>
    <row r="9327" spans="1:4">
      <c r="A9327" s="116"/>
      <c r="B9327" s="116"/>
      <c r="C9327" s="116"/>
      <c r="D9327" s="116"/>
    </row>
    <row r="9328" spans="1:4">
      <c r="A9328" s="116"/>
      <c r="B9328" s="116"/>
      <c r="C9328" s="116"/>
      <c r="D9328" s="116"/>
    </row>
    <row r="9329" spans="1:4">
      <c r="A9329" s="116"/>
      <c r="B9329" s="116"/>
      <c r="C9329" s="116"/>
      <c r="D9329" s="116"/>
    </row>
    <row r="9330" spans="1:4">
      <c r="A9330" s="116"/>
      <c r="B9330" s="116"/>
      <c r="C9330" s="116"/>
      <c r="D9330" s="116"/>
    </row>
    <row r="9331" spans="1:4">
      <c r="A9331" s="116"/>
      <c r="B9331" s="116"/>
      <c r="C9331" s="116"/>
      <c r="D9331" s="116"/>
    </row>
    <row r="9332" spans="1:4">
      <c r="A9332" s="116"/>
      <c r="B9332" s="116"/>
      <c r="C9332" s="116"/>
      <c r="D9332" s="116"/>
    </row>
    <row r="9333" spans="1:4">
      <c r="A9333" s="116"/>
      <c r="B9333" s="116"/>
      <c r="C9333" s="116"/>
      <c r="D9333" s="116"/>
    </row>
    <row r="9334" spans="1:4">
      <c r="A9334" s="116"/>
      <c r="B9334" s="116"/>
      <c r="C9334" s="116"/>
      <c r="D9334" s="116"/>
    </row>
    <row r="9335" spans="1:4">
      <c r="A9335" s="116"/>
      <c r="B9335" s="116"/>
      <c r="C9335" s="116"/>
      <c r="D9335" s="116"/>
    </row>
    <row r="9336" spans="1:4">
      <c r="A9336" s="116"/>
      <c r="B9336" s="116"/>
      <c r="C9336" s="116"/>
      <c r="D9336" s="116"/>
    </row>
    <row r="9337" spans="1:4">
      <c r="A9337" s="116"/>
      <c r="B9337" s="116"/>
      <c r="C9337" s="116"/>
      <c r="D9337" s="116"/>
    </row>
    <row r="9338" spans="1:4">
      <c r="A9338" s="116"/>
      <c r="B9338" s="116"/>
      <c r="C9338" s="116"/>
      <c r="D9338" s="116"/>
    </row>
    <row r="9339" spans="1:4">
      <c r="A9339" s="116"/>
      <c r="B9339" s="116"/>
      <c r="C9339" s="116"/>
      <c r="D9339" s="116"/>
    </row>
    <row r="9340" spans="1:4">
      <c r="A9340" s="116"/>
      <c r="B9340" s="116"/>
      <c r="C9340" s="116"/>
      <c r="D9340" s="116"/>
    </row>
    <row r="9341" spans="1:4">
      <c r="A9341" s="116"/>
      <c r="B9341" s="116"/>
      <c r="C9341" s="116"/>
      <c r="D9341" s="116"/>
    </row>
    <row r="9342" spans="1:4">
      <c r="A9342" s="116"/>
      <c r="B9342" s="116"/>
      <c r="C9342" s="116"/>
      <c r="D9342" s="116"/>
    </row>
    <row r="9343" spans="1:4">
      <c r="A9343" s="116"/>
      <c r="B9343" s="116"/>
      <c r="C9343" s="116"/>
      <c r="D9343" s="116"/>
    </row>
    <row r="9344" spans="1:4">
      <c r="A9344" s="116"/>
      <c r="B9344" s="116"/>
      <c r="C9344" s="116"/>
      <c r="D9344" s="116"/>
    </row>
    <row r="9345" spans="1:4">
      <c r="A9345" s="116"/>
      <c r="B9345" s="116"/>
      <c r="C9345" s="116"/>
      <c r="D9345" s="116"/>
    </row>
    <row r="9346" spans="1:4">
      <c r="A9346" s="116"/>
      <c r="B9346" s="116"/>
      <c r="C9346" s="116"/>
      <c r="D9346" s="116"/>
    </row>
    <row r="9347" spans="1:4">
      <c r="A9347" s="116"/>
      <c r="B9347" s="116"/>
      <c r="C9347" s="116"/>
      <c r="D9347" s="116"/>
    </row>
    <row r="9348" spans="1:4">
      <c r="A9348" s="116"/>
      <c r="B9348" s="116"/>
      <c r="C9348" s="116"/>
      <c r="D9348" s="116"/>
    </row>
    <row r="9349" spans="1:4">
      <c r="A9349" s="116"/>
      <c r="B9349" s="116"/>
      <c r="C9349" s="116"/>
      <c r="D9349" s="116"/>
    </row>
    <row r="9350" spans="1:4">
      <c r="A9350" s="116"/>
      <c r="B9350" s="116"/>
      <c r="C9350" s="116"/>
      <c r="D9350" s="116"/>
    </row>
    <row r="9351" spans="1:4">
      <c r="A9351" s="116"/>
      <c r="B9351" s="116"/>
      <c r="C9351" s="116"/>
      <c r="D9351" s="116"/>
    </row>
    <row r="9352" spans="1:4">
      <c r="A9352" s="116"/>
      <c r="B9352" s="116"/>
      <c r="C9352" s="116"/>
      <c r="D9352" s="116"/>
    </row>
    <row r="9353" spans="1:4">
      <c r="A9353" s="116"/>
      <c r="B9353" s="116"/>
      <c r="C9353" s="116"/>
      <c r="D9353" s="116"/>
    </row>
    <row r="9354" spans="1:4">
      <c r="A9354" s="116"/>
      <c r="B9354" s="116"/>
      <c r="C9354" s="116"/>
      <c r="D9354" s="116"/>
    </row>
    <row r="9355" spans="1:4">
      <c r="A9355" s="116"/>
      <c r="B9355" s="116"/>
      <c r="C9355" s="116"/>
      <c r="D9355" s="116"/>
    </row>
    <row r="9356" spans="1:4">
      <c r="A9356" s="116"/>
      <c r="B9356" s="116"/>
      <c r="C9356" s="116"/>
      <c r="D9356" s="116"/>
    </row>
    <row r="9357" spans="1:4">
      <c r="A9357" s="116"/>
      <c r="B9357" s="116"/>
      <c r="C9357" s="116"/>
      <c r="D9357" s="116"/>
    </row>
    <row r="9358" spans="1:4">
      <c r="A9358" s="116"/>
      <c r="B9358" s="116"/>
      <c r="C9358" s="116"/>
      <c r="D9358" s="116"/>
    </row>
    <row r="9359" spans="1:4">
      <c r="A9359" s="116"/>
      <c r="B9359" s="116"/>
      <c r="C9359" s="116"/>
      <c r="D9359" s="116"/>
    </row>
    <row r="9360" spans="1:4">
      <c r="A9360" s="116"/>
      <c r="B9360" s="116"/>
      <c r="C9360" s="116"/>
      <c r="D9360" s="116"/>
    </row>
    <row r="9361" spans="1:4">
      <c r="A9361" s="116"/>
      <c r="B9361" s="116"/>
      <c r="C9361" s="116"/>
      <c r="D9361" s="116"/>
    </row>
    <row r="9362" spans="1:4">
      <c r="A9362" s="116"/>
      <c r="B9362" s="116"/>
      <c r="C9362" s="116"/>
      <c r="D9362" s="116"/>
    </row>
    <row r="9363" spans="1:4">
      <c r="A9363" s="116"/>
      <c r="B9363" s="116"/>
      <c r="C9363" s="116"/>
      <c r="D9363" s="116"/>
    </row>
    <row r="9364" spans="1:4">
      <c r="A9364" s="116"/>
      <c r="B9364" s="116"/>
      <c r="C9364" s="116"/>
      <c r="D9364" s="116"/>
    </row>
    <row r="9365" spans="1:4">
      <c r="A9365" s="116"/>
      <c r="B9365" s="116"/>
      <c r="C9365" s="116"/>
      <c r="D9365" s="116"/>
    </row>
    <row r="9366" spans="1:4">
      <c r="A9366" s="116"/>
      <c r="B9366" s="116"/>
      <c r="C9366" s="116"/>
      <c r="D9366" s="116"/>
    </row>
    <row r="9367" spans="1:4">
      <c r="A9367" s="116"/>
      <c r="B9367" s="116"/>
      <c r="C9367" s="116"/>
      <c r="D9367" s="116"/>
    </row>
    <row r="9368" spans="1:4">
      <c r="A9368" s="116"/>
      <c r="B9368" s="116"/>
      <c r="C9368" s="116"/>
      <c r="D9368" s="116"/>
    </row>
    <row r="9369" spans="1:4">
      <c r="A9369" s="116"/>
      <c r="B9369" s="116"/>
      <c r="C9369" s="116"/>
      <c r="D9369" s="116"/>
    </row>
    <row r="9370" spans="1:4">
      <c r="A9370" s="116"/>
      <c r="B9370" s="116"/>
      <c r="C9370" s="116"/>
      <c r="D9370" s="116"/>
    </row>
    <row r="9371" spans="1:4">
      <c r="A9371" s="116"/>
      <c r="B9371" s="116"/>
      <c r="C9371" s="116"/>
      <c r="D9371" s="116"/>
    </row>
    <row r="9372" spans="1:4">
      <c r="A9372" s="116"/>
      <c r="B9372" s="116"/>
      <c r="C9372" s="116"/>
      <c r="D9372" s="116"/>
    </row>
    <row r="9373" spans="1:4">
      <c r="A9373" s="116"/>
      <c r="B9373" s="116"/>
      <c r="C9373" s="116"/>
      <c r="D9373" s="116"/>
    </row>
    <row r="9374" spans="1:4">
      <c r="A9374" s="116"/>
      <c r="B9374" s="116"/>
      <c r="C9374" s="116"/>
      <c r="D9374" s="116"/>
    </row>
    <row r="9375" spans="1:4">
      <c r="A9375" s="116"/>
      <c r="B9375" s="116"/>
      <c r="C9375" s="116"/>
      <c r="D9375" s="116"/>
    </row>
    <row r="9376" spans="1:4">
      <c r="A9376" s="116"/>
      <c r="B9376" s="116"/>
      <c r="C9376" s="116"/>
      <c r="D9376" s="116"/>
    </row>
    <row r="9377" spans="1:4">
      <c r="A9377" s="116"/>
      <c r="B9377" s="116"/>
      <c r="C9377" s="116"/>
      <c r="D9377" s="116"/>
    </row>
    <row r="9378" spans="1:4">
      <c r="A9378" s="116"/>
      <c r="B9378" s="116"/>
      <c r="C9378" s="116"/>
      <c r="D9378" s="116"/>
    </row>
    <row r="9379" spans="1:4">
      <c r="A9379" s="116"/>
      <c r="B9379" s="116"/>
      <c r="C9379" s="116"/>
      <c r="D9379" s="116"/>
    </row>
    <row r="9380" spans="1:4">
      <c r="A9380" s="116"/>
      <c r="B9380" s="116"/>
      <c r="C9380" s="116"/>
      <c r="D9380" s="116"/>
    </row>
    <row r="9381" spans="1:4">
      <c r="A9381" s="116"/>
      <c r="B9381" s="116"/>
      <c r="C9381" s="116"/>
      <c r="D9381" s="116"/>
    </row>
    <row r="9382" spans="1:4">
      <c r="A9382" s="116"/>
      <c r="B9382" s="116"/>
      <c r="C9382" s="116"/>
      <c r="D9382" s="116"/>
    </row>
    <row r="9383" spans="1:4">
      <c r="A9383" s="116"/>
      <c r="B9383" s="116"/>
      <c r="C9383" s="116"/>
      <c r="D9383" s="116"/>
    </row>
    <row r="9384" spans="1:4">
      <c r="A9384" s="116"/>
      <c r="B9384" s="116"/>
      <c r="C9384" s="116"/>
      <c r="D9384" s="116"/>
    </row>
    <row r="9385" spans="1:4">
      <c r="A9385" s="116"/>
      <c r="B9385" s="116"/>
      <c r="C9385" s="116"/>
      <c r="D9385" s="116"/>
    </row>
    <row r="9386" spans="1:4">
      <c r="A9386" s="116"/>
      <c r="B9386" s="116"/>
      <c r="C9386" s="116"/>
      <c r="D9386" s="116"/>
    </row>
    <row r="9387" spans="1:4">
      <c r="A9387" s="116"/>
      <c r="B9387" s="116"/>
      <c r="C9387" s="116"/>
      <c r="D9387" s="116"/>
    </row>
    <row r="9388" spans="1:4">
      <c r="A9388" s="116"/>
      <c r="B9388" s="116"/>
      <c r="C9388" s="116"/>
      <c r="D9388" s="116"/>
    </row>
    <row r="9389" spans="1:4">
      <c r="A9389" s="116"/>
      <c r="B9389" s="116"/>
      <c r="C9389" s="116"/>
      <c r="D9389" s="116"/>
    </row>
    <row r="9390" spans="1:4">
      <c r="A9390" s="116"/>
      <c r="B9390" s="116"/>
      <c r="C9390" s="116"/>
      <c r="D9390" s="116"/>
    </row>
    <row r="9391" spans="1:4">
      <c r="A9391" s="116"/>
      <c r="B9391" s="116"/>
      <c r="C9391" s="116"/>
      <c r="D9391" s="116"/>
    </row>
    <row r="9392" spans="1:4">
      <c r="A9392" s="116"/>
      <c r="B9392" s="116"/>
      <c r="C9392" s="116"/>
      <c r="D9392" s="116"/>
    </row>
    <row r="9393" spans="1:4">
      <c r="A9393" s="116"/>
      <c r="B9393" s="116"/>
      <c r="C9393" s="116"/>
      <c r="D9393" s="116"/>
    </row>
    <row r="9394" spans="1:4">
      <c r="A9394" s="116"/>
      <c r="B9394" s="116"/>
      <c r="C9394" s="116"/>
      <c r="D9394" s="116"/>
    </row>
    <row r="9395" spans="1:4">
      <c r="A9395" s="116"/>
      <c r="B9395" s="116"/>
      <c r="C9395" s="116"/>
      <c r="D9395" s="116"/>
    </row>
    <row r="9396" spans="1:4">
      <c r="A9396" s="116"/>
      <c r="B9396" s="116"/>
      <c r="C9396" s="116"/>
      <c r="D9396" s="116"/>
    </row>
    <row r="9397" spans="1:4">
      <c r="A9397" s="116"/>
      <c r="B9397" s="116"/>
      <c r="C9397" s="116"/>
      <c r="D9397" s="116"/>
    </row>
    <row r="9398" spans="1:4">
      <c r="A9398" s="116"/>
      <c r="B9398" s="116"/>
      <c r="C9398" s="116"/>
      <c r="D9398" s="116"/>
    </row>
    <row r="9399" spans="1:4">
      <c r="A9399" s="116"/>
      <c r="B9399" s="116"/>
      <c r="C9399" s="116"/>
      <c r="D9399" s="116"/>
    </row>
    <row r="9400" spans="1:4">
      <c r="A9400" s="116"/>
      <c r="B9400" s="116"/>
      <c r="C9400" s="116"/>
      <c r="D9400" s="116"/>
    </row>
    <row r="9401" spans="1:4">
      <c r="A9401" s="116"/>
      <c r="B9401" s="116"/>
      <c r="C9401" s="116"/>
      <c r="D9401" s="116"/>
    </row>
    <row r="9402" spans="1:4">
      <c r="A9402" s="116"/>
      <c r="B9402" s="116"/>
      <c r="C9402" s="116"/>
      <c r="D9402" s="116"/>
    </row>
    <row r="9403" spans="1:4">
      <c r="A9403" s="116"/>
      <c r="B9403" s="116"/>
      <c r="C9403" s="116"/>
      <c r="D9403" s="116"/>
    </row>
    <row r="9404" spans="1:4">
      <c r="A9404" s="116"/>
      <c r="B9404" s="116"/>
      <c r="C9404" s="116"/>
      <c r="D9404" s="116"/>
    </row>
    <row r="9405" spans="1:4">
      <c r="A9405" s="116"/>
      <c r="B9405" s="116"/>
      <c r="C9405" s="116"/>
      <c r="D9405" s="116"/>
    </row>
    <row r="9406" spans="1:4">
      <c r="A9406" s="116"/>
      <c r="B9406" s="116"/>
      <c r="C9406" s="116"/>
      <c r="D9406" s="116"/>
    </row>
    <row r="9407" spans="1:4">
      <c r="A9407" s="116"/>
      <c r="B9407" s="116"/>
      <c r="C9407" s="116"/>
      <c r="D9407" s="116"/>
    </row>
    <row r="9408" spans="1:4">
      <c r="A9408" s="116"/>
      <c r="B9408" s="116"/>
      <c r="C9408" s="116"/>
      <c r="D9408" s="116"/>
    </row>
    <row r="9409" spans="1:4">
      <c r="A9409" s="116"/>
      <c r="B9409" s="116"/>
      <c r="C9409" s="116"/>
      <c r="D9409" s="116"/>
    </row>
    <row r="9410" spans="1:4">
      <c r="A9410" s="116"/>
      <c r="B9410" s="116"/>
      <c r="C9410" s="116"/>
      <c r="D9410" s="116"/>
    </row>
    <row r="9411" spans="1:4">
      <c r="A9411" s="116"/>
      <c r="B9411" s="116"/>
      <c r="C9411" s="116"/>
      <c r="D9411" s="116"/>
    </row>
    <row r="9412" spans="1:4">
      <c r="A9412" s="116"/>
      <c r="B9412" s="116"/>
      <c r="C9412" s="116"/>
      <c r="D9412" s="116"/>
    </row>
    <row r="9413" spans="1:4">
      <c r="A9413" s="116"/>
      <c r="B9413" s="116"/>
      <c r="C9413" s="116"/>
      <c r="D9413" s="116"/>
    </row>
    <row r="9414" spans="1:4">
      <c r="A9414" s="116"/>
      <c r="B9414" s="116"/>
      <c r="C9414" s="116"/>
      <c r="D9414" s="116"/>
    </row>
    <row r="9415" spans="1:4">
      <c r="A9415" s="116"/>
      <c r="B9415" s="116"/>
      <c r="C9415" s="116"/>
      <c r="D9415" s="116"/>
    </row>
    <row r="9416" spans="1:4">
      <c r="A9416" s="116"/>
      <c r="B9416" s="116"/>
      <c r="C9416" s="116"/>
      <c r="D9416" s="116"/>
    </row>
    <row r="9417" spans="1:4">
      <c r="A9417" s="116"/>
      <c r="B9417" s="116"/>
      <c r="C9417" s="116"/>
      <c r="D9417" s="116"/>
    </row>
    <row r="9418" spans="1:4">
      <c r="A9418" s="116"/>
      <c r="B9418" s="116"/>
      <c r="C9418" s="116"/>
      <c r="D9418" s="116"/>
    </row>
    <row r="9419" spans="1:4">
      <c r="A9419" s="116"/>
      <c r="B9419" s="116"/>
      <c r="C9419" s="116"/>
      <c r="D9419" s="116"/>
    </row>
    <row r="9420" spans="1:4">
      <c r="A9420" s="116"/>
      <c r="B9420" s="116"/>
      <c r="C9420" s="116"/>
      <c r="D9420" s="116"/>
    </row>
    <row r="9421" spans="1:4">
      <c r="A9421" s="116"/>
      <c r="B9421" s="116"/>
      <c r="C9421" s="116"/>
      <c r="D9421" s="116"/>
    </row>
    <row r="9422" spans="1:4">
      <c r="A9422" s="116"/>
      <c r="B9422" s="116"/>
      <c r="C9422" s="116"/>
      <c r="D9422" s="116"/>
    </row>
    <row r="9423" spans="1:4">
      <c r="A9423" s="116"/>
      <c r="B9423" s="116"/>
      <c r="C9423" s="116"/>
      <c r="D9423" s="116"/>
    </row>
    <row r="9424" spans="1:4">
      <c r="A9424" s="116"/>
      <c r="B9424" s="116"/>
      <c r="C9424" s="116"/>
      <c r="D9424" s="116"/>
    </row>
    <row r="9425" spans="1:4">
      <c r="A9425" s="116"/>
      <c r="B9425" s="116"/>
      <c r="C9425" s="116"/>
      <c r="D9425" s="116"/>
    </row>
    <row r="9426" spans="1:4">
      <c r="A9426" s="116"/>
      <c r="B9426" s="116"/>
      <c r="C9426" s="116"/>
      <c r="D9426" s="116"/>
    </row>
    <row r="9427" spans="1:4">
      <c r="A9427" s="116"/>
      <c r="B9427" s="116"/>
      <c r="C9427" s="116"/>
      <c r="D9427" s="116"/>
    </row>
    <row r="9428" spans="1:4">
      <c r="A9428" s="116"/>
      <c r="B9428" s="116"/>
      <c r="C9428" s="116"/>
      <c r="D9428" s="116"/>
    </row>
    <row r="9429" spans="1:4">
      <c r="A9429" s="116"/>
      <c r="B9429" s="116"/>
      <c r="C9429" s="116"/>
      <c r="D9429" s="116"/>
    </row>
    <row r="9430" spans="1:4">
      <c r="A9430" s="116"/>
      <c r="B9430" s="116"/>
      <c r="C9430" s="116"/>
      <c r="D9430" s="116"/>
    </row>
    <row r="9431" spans="1:4">
      <c r="A9431" s="116"/>
      <c r="B9431" s="116"/>
      <c r="C9431" s="116"/>
      <c r="D9431" s="116"/>
    </row>
    <row r="9432" spans="1:4">
      <c r="A9432" s="116"/>
      <c r="B9432" s="116"/>
      <c r="C9432" s="116"/>
      <c r="D9432" s="116"/>
    </row>
    <row r="9433" spans="1:4">
      <c r="A9433" s="116"/>
      <c r="B9433" s="116"/>
      <c r="C9433" s="116"/>
      <c r="D9433" s="116"/>
    </row>
    <row r="9434" spans="1:4">
      <c r="A9434" s="116"/>
      <c r="B9434" s="116"/>
      <c r="C9434" s="116"/>
      <c r="D9434" s="116"/>
    </row>
    <row r="9435" spans="1:4">
      <c r="A9435" s="116"/>
      <c r="B9435" s="116"/>
      <c r="C9435" s="116"/>
      <c r="D9435" s="116"/>
    </row>
    <row r="9436" spans="1:4">
      <c r="A9436" s="116"/>
      <c r="B9436" s="116"/>
      <c r="C9436" s="116"/>
      <c r="D9436" s="116"/>
    </row>
    <row r="9437" spans="1:4">
      <c r="A9437" s="116"/>
      <c r="B9437" s="116"/>
      <c r="C9437" s="116"/>
      <c r="D9437" s="116"/>
    </row>
    <row r="9438" spans="1:4">
      <c r="A9438" s="116"/>
      <c r="B9438" s="116"/>
      <c r="C9438" s="116"/>
      <c r="D9438" s="116"/>
    </row>
    <row r="9439" spans="1:4">
      <c r="A9439" s="116"/>
      <c r="B9439" s="116"/>
      <c r="C9439" s="116"/>
      <c r="D9439" s="116"/>
    </row>
    <row r="9440" spans="1:4">
      <c r="A9440" s="116"/>
      <c r="B9440" s="116"/>
      <c r="C9440" s="116"/>
      <c r="D9440" s="116"/>
    </row>
    <row r="9441" spans="1:4">
      <c r="A9441" s="116"/>
      <c r="B9441" s="116"/>
      <c r="C9441" s="116"/>
      <c r="D9441" s="116"/>
    </row>
    <row r="9442" spans="1:4">
      <c r="A9442" s="116"/>
      <c r="B9442" s="116"/>
      <c r="C9442" s="116"/>
      <c r="D9442" s="116"/>
    </row>
    <row r="9443" spans="1:4">
      <c r="A9443" s="116"/>
      <c r="B9443" s="116"/>
      <c r="C9443" s="116"/>
      <c r="D9443" s="116"/>
    </row>
    <row r="9444" spans="1:4">
      <c r="A9444" s="116"/>
      <c r="B9444" s="116"/>
      <c r="C9444" s="116"/>
      <c r="D9444" s="116"/>
    </row>
    <row r="9445" spans="1:4">
      <c r="A9445" s="116"/>
      <c r="B9445" s="116"/>
      <c r="C9445" s="116"/>
      <c r="D9445" s="116"/>
    </row>
    <row r="9446" spans="1:4">
      <c r="A9446" s="116"/>
      <c r="B9446" s="116"/>
      <c r="C9446" s="116"/>
      <c r="D9446" s="116"/>
    </row>
    <row r="9447" spans="1:4">
      <c r="A9447" s="116"/>
      <c r="B9447" s="116"/>
      <c r="C9447" s="116"/>
      <c r="D9447" s="116"/>
    </row>
    <row r="9448" spans="1:4">
      <c r="A9448" s="116"/>
      <c r="B9448" s="116"/>
      <c r="C9448" s="116"/>
      <c r="D9448" s="116"/>
    </row>
    <row r="9449" spans="1:4">
      <c r="A9449" s="116"/>
      <c r="B9449" s="116"/>
      <c r="C9449" s="116"/>
      <c r="D9449" s="116"/>
    </row>
    <row r="9450" spans="1:4">
      <c r="A9450" s="116"/>
      <c r="B9450" s="116"/>
      <c r="C9450" s="116"/>
      <c r="D9450" s="116"/>
    </row>
    <row r="9451" spans="1:4">
      <c r="A9451" s="116"/>
      <c r="B9451" s="116"/>
      <c r="C9451" s="116"/>
      <c r="D9451" s="116"/>
    </row>
    <row r="9452" spans="1:4">
      <c r="A9452" s="116"/>
      <c r="B9452" s="116"/>
      <c r="C9452" s="116"/>
      <c r="D9452" s="116"/>
    </row>
    <row r="9453" spans="1:4">
      <c r="A9453" s="116"/>
      <c r="B9453" s="116"/>
      <c r="C9453" s="116"/>
      <c r="D9453" s="116"/>
    </row>
    <row r="9454" spans="1:4">
      <c r="A9454" s="116"/>
      <c r="B9454" s="116"/>
      <c r="C9454" s="116"/>
      <c r="D9454" s="116"/>
    </row>
    <row r="9455" spans="1:4">
      <c r="A9455" s="116"/>
      <c r="B9455" s="116"/>
      <c r="C9455" s="116"/>
      <c r="D9455" s="116"/>
    </row>
    <row r="9456" spans="1:4">
      <c r="A9456" s="116"/>
      <c r="B9456" s="116"/>
      <c r="C9456" s="116"/>
      <c r="D9456" s="116"/>
    </row>
    <row r="9457" spans="1:4">
      <c r="A9457" s="116"/>
      <c r="B9457" s="116"/>
      <c r="C9457" s="116"/>
      <c r="D9457" s="116"/>
    </row>
    <row r="9458" spans="1:4">
      <c r="A9458" s="116"/>
      <c r="B9458" s="116"/>
      <c r="C9458" s="116"/>
      <c r="D9458" s="116"/>
    </row>
    <row r="9459" spans="1:4">
      <c r="A9459" s="116"/>
      <c r="B9459" s="116"/>
      <c r="C9459" s="116"/>
      <c r="D9459" s="116"/>
    </row>
    <row r="9460" spans="1:4">
      <c r="A9460" s="116"/>
      <c r="B9460" s="116"/>
      <c r="C9460" s="116"/>
      <c r="D9460" s="116"/>
    </row>
    <row r="9461" spans="1:4">
      <c r="A9461" s="116"/>
      <c r="B9461" s="116"/>
      <c r="C9461" s="116"/>
      <c r="D9461" s="116"/>
    </row>
    <row r="9462" spans="1:4">
      <c r="A9462" s="116"/>
      <c r="B9462" s="116"/>
      <c r="C9462" s="116"/>
      <c r="D9462" s="116"/>
    </row>
    <row r="9463" spans="1:4">
      <c r="A9463" s="116"/>
      <c r="B9463" s="116"/>
      <c r="C9463" s="116"/>
      <c r="D9463" s="116"/>
    </row>
    <row r="9464" spans="1:4">
      <c r="A9464" s="116"/>
      <c r="B9464" s="116"/>
      <c r="C9464" s="116"/>
      <c r="D9464" s="116"/>
    </row>
    <row r="9465" spans="1:4">
      <c r="A9465" s="116"/>
      <c r="B9465" s="116"/>
      <c r="C9465" s="116"/>
      <c r="D9465" s="116"/>
    </row>
    <row r="9466" spans="1:4">
      <c r="A9466" s="116"/>
      <c r="B9466" s="116"/>
      <c r="C9466" s="116"/>
      <c r="D9466" s="116"/>
    </row>
    <row r="9467" spans="1:4">
      <c r="A9467" s="116"/>
      <c r="B9467" s="116"/>
      <c r="C9467" s="116"/>
      <c r="D9467" s="116"/>
    </row>
    <row r="9468" spans="1:4">
      <c r="A9468" s="116"/>
      <c r="B9468" s="116"/>
      <c r="C9468" s="116"/>
      <c r="D9468" s="116"/>
    </row>
    <row r="9469" spans="1:4">
      <c r="A9469" s="116"/>
      <c r="B9469" s="116"/>
      <c r="C9469" s="116"/>
      <c r="D9469" s="116"/>
    </row>
    <row r="9470" spans="1:4">
      <c r="A9470" s="116"/>
      <c r="B9470" s="116"/>
      <c r="C9470" s="116"/>
      <c r="D9470" s="116"/>
    </row>
    <row r="9471" spans="1:4">
      <c r="A9471" s="116"/>
      <c r="B9471" s="116"/>
      <c r="C9471" s="116"/>
      <c r="D9471" s="116"/>
    </row>
    <row r="9472" spans="1:4">
      <c r="A9472" s="116"/>
      <c r="B9472" s="116"/>
      <c r="C9472" s="116"/>
      <c r="D9472" s="116"/>
    </row>
    <row r="9473" spans="1:4">
      <c r="A9473" s="116"/>
      <c r="B9473" s="116"/>
      <c r="C9473" s="116"/>
      <c r="D9473" s="116"/>
    </row>
    <row r="9474" spans="1:4">
      <c r="A9474" s="116"/>
      <c r="B9474" s="116"/>
      <c r="C9474" s="116"/>
      <c r="D9474" s="116"/>
    </row>
    <row r="9475" spans="1:4">
      <c r="A9475" s="116"/>
      <c r="B9475" s="116"/>
      <c r="C9475" s="116"/>
      <c r="D9475" s="116"/>
    </row>
    <row r="9476" spans="1:4">
      <c r="A9476" s="116"/>
      <c r="B9476" s="116"/>
      <c r="C9476" s="116"/>
      <c r="D9476" s="116"/>
    </row>
    <row r="9477" spans="1:4">
      <c r="A9477" s="116"/>
      <c r="B9477" s="116"/>
      <c r="C9477" s="116"/>
      <c r="D9477" s="116"/>
    </row>
    <row r="9478" spans="1:4">
      <c r="A9478" s="116"/>
      <c r="B9478" s="116"/>
      <c r="C9478" s="116"/>
      <c r="D9478" s="116"/>
    </row>
    <row r="9479" spans="1:4">
      <c r="A9479" s="116"/>
      <c r="B9479" s="116"/>
      <c r="C9479" s="116"/>
      <c r="D9479" s="116"/>
    </row>
    <row r="9480" spans="1:4">
      <c r="A9480" s="116"/>
      <c r="B9480" s="116"/>
      <c r="C9480" s="116"/>
      <c r="D9480" s="116"/>
    </row>
    <row r="9481" spans="1:4">
      <c r="A9481" s="116"/>
      <c r="B9481" s="116"/>
      <c r="C9481" s="116"/>
      <c r="D9481" s="116"/>
    </row>
    <row r="9482" spans="1:4">
      <c r="A9482" s="116"/>
      <c r="B9482" s="116"/>
      <c r="C9482" s="116"/>
      <c r="D9482" s="116"/>
    </row>
    <row r="9483" spans="1:4">
      <c r="A9483" s="116"/>
      <c r="B9483" s="116"/>
      <c r="C9483" s="116"/>
      <c r="D9483" s="116"/>
    </row>
    <row r="9484" spans="1:4">
      <c r="A9484" s="116"/>
      <c r="B9484" s="116"/>
      <c r="C9484" s="116"/>
      <c r="D9484" s="116"/>
    </row>
    <row r="9485" spans="1:4">
      <c r="A9485" s="116"/>
      <c r="B9485" s="116"/>
      <c r="C9485" s="116"/>
      <c r="D9485" s="116"/>
    </row>
    <row r="9486" spans="1:4">
      <c r="A9486" s="116"/>
      <c r="B9486" s="116"/>
      <c r="C9486" s="116"/>
      <c r="D9486" s="116"/>
    </row>
    <row r="9487" spans="1:4">
      <c r="A9487" s="116"/>
      <c r="B9487" s="116"/>
      <c r="C9487" s="116"/>
      <c r="D9487" s="116"/>
    </row>
    <row r="9488" spans="1:4">
      <c r="A9488" s="116"/>
      <c r="B9488" s="116"/>
      <c r="C9488" s="116"/>
      <c r="D9488" s="116"/>
    </row>
    <row r="9489" spans="1:4">
      <c r="A9489" s="116"/>
      <c r="B9489" s="116"/>
      <c r="C9489" s="116"/>
      <c r="D9489" s="116"/>
    </row>
    <row r="9490" spans="1:4">
      <c r="A9490" s="116"/>
      <c r="B9490" s="116"/>
      <c r="C9490" s="116"/>
      <c r="D9490" s="116"/>
    </row>
    <row r="9491" spans="1:4">
      <c r="A9491" s="116"/>
      <c r="B9491" s="116"/>
      <c r="C9491" s="116"/>
      <c r="D9491" s="116"/>
    </row>
    <row r="9492" spans="1:4">
      <c r="A9492" s="116"/>
      <c r="B9492" s="116"/>
      <c r="C9492" s="116"/>
      <c r="D9492" s="116"/>
    </row>
    <row r="9493" spans="1:4">
      <c r="A9493" s="116"/>
      <c r="B9493" s="116"/>
      <c r="C9493" s="116"/>
      <c r="D9493" s="116"/>
    </row>
    <row r="9494" spans="1:4">
      <c r="A9494" s="116"/>
      <c r="B9494" s="116"/>
      <c r="C9494" s="116"/>
      <c r="D9494" s="116"/>
    </row>
    <row r="9495" spans="1:4">
      <c r="A9495" s="116"/>
      <c r="B9495" s="116"/>
      <c r="C9495" s="116"/>
      <c r="D9495" s="116"/>
    </row>
    <row r="9496" spans="1:4">
      <c r="A9496" s="116"/>
      <c r="B9496" s="116"/>
      <c r="C9496" s="116"/>
      <c r="D9496" s="116"/>
    </row>
    <row r="9497" spans="1:4">
      <c r="A9497" s="116"/>
      <c r="B9497" s="116"/>
      <c r="C9497" s="116"/>
      <c r="D9497" s="116"/>
    </row>
    <row r="9498" spans="1:4">
      <c r="A9498" s="116"/>
      <c r="B9498" s="116"/>
      <c r="C9498" s="116"/>
      <c r="D9498" s="116"/>
    </row>
    <row r="9499" spans="1:4">
      <c r="A9499" s="116"/>
      <c r="B9499" s="116"/>
      <c r="C9499" s="116"/>
      <c r="D9499" s="116"/>
    </row>
    <row r="9500" spans="1:4">
      <c r="A9500" s="116"/>
      <c r="B9500" s="116"/>
      <c r="C9500" s="116"/>
      <c r="D9500" s="116"/>
    </row>
    <row r="9501" spans="1:4">
      <c r="A9501" s="116"/>
      <c r="B9501" s="116"/>
      <c r="C9501" s="116"/>
      <c r="D9501" s="116"/>
    </row>
    <row r="9502" spans="1:4">
      <c r="A9502" s="116"/>
      <c r="B9502" s="116"/>
      <c r="C9502" s="116"/>
      <c r="D9502" s="116"/>
    </row>
    <row r="9503" spans="1:4">
      <c r="A9503" s="116"/>
      <c r="B9503" s="116"/>
      <c r="C9503" s="116"/>
      <c r="D9503" s="116"/>
    </row>
    <row r="9504" spans="1:4">
      <c r="A9504" s="116"/>
      <c r="B9504" s="116"/>
      <c r="C9504" s="116"/>
      <c r="D9504" s="116"/>
    </row>
    <row r="9505" spans="1:4">
      <c r="A9505" s="116"/>
      <c r="B9505" s="116"/>
      <c r="C9505" s="116"/>
      <c r="D9505" s="116"/>
    </row>
    <row r="9506" spans="1:4">
      <c r="A9506" s="116"/>
      <c r="B9506" s="116"/>
      <c r="C9506" s="116"/>
      <c r="D9506" s="116"/>
    </row>
    <row r="9507" spans="1:4">
      <c r="A9507" s="116"/>
      <c r="B9507" s="116"/>
      <c r="C9507" s="116"/>
      <c r="D9507" s="116"/>
    </row>
    <row r="9508" spans="1:4">
      <c r="A9508" s="116"/>
      <c r="B9508" s="116"/>
      <c r="C9508" s="116"/>
      <c r="D9508" s="116"/>
    </row>
    <row r="9509" spans="1:4">
      <c r="A9509" s="116"/>
      <c r="B9509" s="116"/>
      <c r="C9509" s="116"/>
      <c r="D9509" s="116"/>
    </row>
    <row r="9510" spans="1:4">
      <c r="A9510" s="116"/>
      <c r="B9510" s="116"/>
      <c r="C9510" s="116"/>
      <c r="D9510" s="116"/>
    </row>
    <row r="9511" spans="1:4">
      <c r="A9511" s="116"/>
      <c r="B9511" s="116"/>
      <c r="C9511" s="116"/>
      <c r="D9511" s="116"/>
    </row>
    <row r="9512" spans="1:4">
      <c r="A9512" s="116"/>
      <c r="B9512" s="116"/>
      <c r="C9512" s="116"/>
      <c r="D9512" s="116"/>
    </row>
    <row r="9513" spans="1:4">
      <c r="A9513" s="116"/>
      <c r="B9513" s="116"/>
      <c r="C9513" s="116"/>
      <c r="D9513" s="116"/>
    </row>
    <row r="9514" spans="1:4">
      <c r="A9514" s="116"/>
      <c r="B9514" s="116"/>
      <c r="C9514" s="116"/>
      <c r="D9514" s="116"/>
    </row>
    <row r="9515" spans="1:4">
      <c r="A9515" s="116"/>
      <c r="B9515" s="116"/>
      <c r="C9515" s="116"/>
      <c r="D9515" s="116"/>
    </row>
    <row r="9516" spans="1:4">
      <c r="A9516" s="116"/>
      <c r="B9516" s="116"/>
      <c r="C9516" s="116"/>
      <c r="D9516" s="116"/>
    </row>
    <row r="9517" spans="1:4">
      <c r="A9517" s="116"/>
      <c r="B9517" s="116"/>
      <c r="C9517" s="116"/>
      <c r="D9517" s="116"/>
    </row>
    <row r="9518" spans="1:4">
      <c r="A9518" s="116"/>
      <c r="B9518" s="116"/>
      <c r="C9518" s="116"/>
      <c r="D9518" s="116"/>
    </row>
    <row r="9519" spans="1:4">
      <c r="A9519" s="116"/>
      <c r="B9519" s="116"/>
      <c r="C9519" s="116"/>
      <c r="D9519" s="116"/>
    </row>
    <row r="9520" spans="1:4">
      <c r="A9520" s="116"/>
      <c r="B9520" s="116"/>
      <c r="C9520" s="116"/>
      <c r="D9520" s="116"/>
    </row>
    <row r="9521" spans="1:4">
      <c r="A9521" s="116"/>
      <c r="B9521" s="116"/>
      <c r="C9521" s="116"/>
      <c r="D9521" s="116"/>
    </row>
    <row r="9522" spans="1:4">
      <c r="A9522" s="116"/>
      <c r="B9522" s="116"/>
      <c r="C9522" s="116"/>
      <c r="D9522" s="116"/>
    </row>
    <row r="9523" spans="1:4">
      <c r="A9523" s="116"/>
      <c r="B9523" s="116"/>
      <c r="C9523" s="116"/>
      <c r="D9523" s="116"/>
    </row>
    <row r="9524" spans="1:4">
      <c r="A9524" s="116"/>
      <c r="B9524" s="116"/>
      <c r="C9524" s="116"/>
      <c r="D9524" s="116"/>
    </row>
    <row r="9525" spans="1:4">
      <c r="A9525" s="116"/>
      <c r="B9525" s="116"/>
      <c r="C9525" s="116"/>
      <c r="D9525" s="116"/>
    </row>
    <row r="9526" spans="1:4">
      <c r="A9526" s="116"/>
      <c r="B9526" s="116"/>
      <c r="C9526" s="116"/>
      <c r="D9526" s="116"/>
    </row>
    <row r="9527" spans="1:4">
      <c r="A9527" s="116"/>
      <c r="B9527" s="116"/>
      <c r="C9527" s="116"/>
      <c r="D9527" s="116"/>
    </row>
    <row r="9528" spans="1:4">
      <c r="A9528" s="116"/>
      <c r="B9528" s="116"/>
      <c r="C9528" s="116"/>
      <c r="D9528" s="116"/>
    </row>
    <row r="9529" spans="1:4">
      <c r="A9529" s="116"/>
      <c r="B9529" s="116"/>
      <c r="C9529" s="116"/>
      <c r="D9529" s="116"/>
    </row>
    <row r="9530" spans="1:4">
      <c r="A9530" s="116"/>
      <c r="B9530" s="116"/>
      <c r="C9530" s="116"/>
      <c r="D9530" s="116"/>
    </row>
    <row r="9531" spans="1:4">
      <c r="A9531" s="116"/>
      <c r="B9531" s="116"/>
      <c r="C9531" s="116"/>
      <c r="D9531" s="116"/>
    </row>
    <row r="9532" spans="1:4">
      <c r="A9532" s="116"/>
      <c r="B9532" s="116"/>
      <c r="C9532" s="116"/>
      <c r="D9532" s="116"/>
    </row>
    <row r="9533" spans="1:4">
      <c r="A9533" s="116"/>
      <c r="B9533" s="116"/>
      <c r="C9533" s="116"/>
      <c r="D9533" s="116"/>
    </row>
    <row r="9534" spans="1:4">
      <c r="A9534" s="116"/>
      <c r="B9534" s="116"/>
      <c r="C9534" s="116"/>
      <c r="D9534" s="116"/>
    </row>
    <row r="9535" spans="1:4">
      <c r="A9535" s="116"/>
      <c r="B9535" s="116"/>
      <c r="C9535" s="116"/>
      <c r="D9535" s="116"/>
    </row>
    <row r="9536" spans="1:4">
      <c r="A9536" s="116"/>
      <c r="B9536" s="116"/>
      <c r="C9536" s="116"/>
      <c r="D9536" s="116"/>
    </row>
    <row r="9537" spans="1:4">
      <c r="A9537" s="116"/>
      <c r="B9537" s="116"/>
      <c r="C9537" s="116"/>
      <c r="D9537" s="116"/>
    </row>
    <row r="9538" spans="1:4">
      <c r="A9538" s="116"/>
      <c r="B9538" s="116"/>
      <c r="C9538" s="116"/>
      <c r="D9538" s="116"/>
    </row>
    <row r="9539" spans="1:4">
      <c r="A9539" s="116"/>
      <c r="B9539" s="116"/>
      <c r="C9539" s="116"/>
      <c r="D9539" s="116"/>
    </row>
    <row r="9540" spans="1:4">
      <c r="A9540" s="116"/>
      <c r="B9540" s="116"/>
      <c r="C9540" s="116"/>
      <c r="D9540" s="116"/>
    </row>
    <row r="9541" spans="1:4">
      <c r="A9541" s="116"/>
      <c r="B9541" s="116"/>
      <c r="C9541" s="116"/>
      <c r="D9541" s="116"/>
    </row>
    <row r="9542" spans="1:4">
      <c r="A9542" s="116"/>
      <c r="B9542" s="116"/>
      <c r="C9542" s="116"/>
      <c r="D9542" s="116"/>
    </row>
    <row r="9543" spans="1:4">
      <c r="A9543" s="116"/>
      <c r="B9543" s="116"/>
      <c r="C9543" s="116"/>
      <c r="D9543" s="116"/>
    </row>
    <row r="9544" spans="1:4">
      <c r="A9544" s="116"/>
      <c r="B9544" s="116"/>
      <c r="C9544" s="116"/>
      <c r="D9544" s="116"/>
    </row>
    <row r="9545" spans="1:4">
      <c r="A9545" s="116"/>
      <c r="B9545" s="116"/>
      <c r="C9545" s="116"/>
      <c r="D9545" s="116"/>
    </row>
    <row r="9546" spans="1:4">
      <c r="A9546" s="116"/>
      <c r="B9546" s="116"/>
      <c r="C9546" s="116"/>
      <c r="D9546" s="116"/>
    </row>
    <row r="9547" spans="1:4">
      <c r="A9547" s="116"/>
      <c r="B9547" s="116"/>
      <c r="C9547" s="116"/>
      <c r="D9547" s="116"/>
    </row>
    <row r="9548" spans="1:4">
      <c r="A9548" s="116"/>
      <c r="B9548" s="116"/>
      <c r="C9548" s="116"/>
      <c r="D9548" s="116"/>
    </row>
    <row r="9549" spans="1:4">
      <c r="A9549" s="116"/>
      <c r="B9549" s="116"/>
      <c r="C9549" s="116"/>
      <c r="D9549" s="116"/>
    </row>
    <row r="9550" spans="1:4">
      <c r="A9550" s="116"/>
      <c r="B9550" s="116"/>
      <c r="C9550" s="116"/>
      <c r="D9550" s="116"/>
    </row>
    <row r="9551" spans="1:4">
      <c r="A9551" s="116"/>
      <c r="B9551" s="116"/>
      <c r="C9551" s="116"/>
      <c r="D9551" s="116"/>
    </row>
    <row r="9552" spans="1:4">
      <c r="A9552" s="116"/>
      <c r="B9552" s="116"/>
      <c r="C9552" s="116"/>
      <c r="D9552" s="116"/>
    </row>
    <row r="9553" spans="1:4">
      <c r="A9553" s="116"/>
      <c r="B9553" s="116"/>
      <c r="C9553" s="116"/>
      <c r="D9553" s="116"/>
    </row>
    <row r="9554" spans="1:4">
      <c r="A9554" s="116"/>
      <c r="B9554" s="116"/>
      <c r="C9554" s="116"/>
      <c r="D9554" s="116"/>
    </row>
    <row r="9555" spans="1:4">
      <c r="A9555" s="116"/>
      <c r="B9555" s="116"/>
      <c r="C9555" s="116"/>
      <c r="D9555" s="116"/>
    </row>
    <row r="9556" spans="1:4">
      <c r="A9556" s="116"/>
      <c r="B9556" s="116"/>
      <c r="C9556" s="116"/>
      <c r="D9556" s="116"/>
    </row>
    <row r="9557" spans="1:4">
      <c r="A9557" s="116"/>
      <c r="B9557" s="116"/>
      <c r="C9557" s="116"/>
      <c r="D9557" s="116"/>
    </row>
    <row r="9558" spans="1:4">
      <c r="A9558" s="116"/>
      <c r="B9558" s="116"/>
      <c r="C9558" s="116"/>
      <c r="D9558" s="116"/>
    </row>
    <row r="9559" spans="1:4">
      <c r="A9559" s="116"/>
      <c r="B9559" s="116"/>
      <c r="C9559" s="116"/>
      <c r="D9559" s="116"/>
    </row>
    <row r="9560" spans="1:4">
      <c r="A9560" s="116"/>
      <c r="B9560" s="116"/>
      <c r="C9560" s="116"/>
      <c r="D9560" s="116"/>
    </row>
    <row r="9561" spans="1:4">
      <c r="A9561" s="116"/>
      <c r="B9561" s="116"/>
      <c r="C9561" s="116"/>
      <c r="D9561" s="116"/>
    </row>
    <row r="9562" spans="1:4">
      <c r="A9562" s="116"/>
      <c r="B9562" s="116"/>
      <c r="C9562" s="116"/>
      <c r="D9562" s="116"/>
    </row>
    <row r="9563" spans="1:4">
      <c r="A9563" s="116"/>
      <c r="B9563" s="116"/>
      <c r="C9563" s="116"/>
      <c r="D9563" s="116"/>
    </row>
    <row r="9564" spans="1:4">
      <c r="A9564" s="116"/>
      <c r="B9564" s="116"/>
      <c r="C9564" s="116"/>
      <c r="D9564" s="116"/>
    </row>
    <row r="9565" spans="1:4">
      <c r="A9565" s="116"/>
      <c r="B9565" s="116"/>
      <c r="C9565" s="116"/>
      <c r="D9565" s="116"/>
    </row>
    <row r="9566" spans="1:4">
      <c r="A9566" s="116"/>
      <c r="B9566" s="116"/>
      <c r="C9566" s="116"/>
      <c r="D9566" s="116"/>
    </row>
    <row r="9567" spans="1:4">
      <c r="A9567" s="116"/>
      <c r="B9567" s="116"/>
      <c r="C9567" s="116"/>
      <c r="D9567" s="116"/>
    </row>
    <row r="9568" spans="1:4">
      <c r="A9568" s="116"/>
      <c r="B9568" s="116"/>
      <c r="C9568" s="116"/>
      <c r="D9568" s="116"/>
    </row>
    <row r="9569" spans="1:4">
      <c r="A9569" s="116"/>
      <c r="B9569" s="116"/>
      <c r="C9569" s="116"/>
      <c r="D9569" s="116"/>
    </row>
    <row r="9570" spans="1:4">
      <c r="A9570" s="116"/>
      <c r="B9570" s="116"/>
      <c r="C9570" s="116"/>
      <c r="D9570" s="116"/>
    </row>
    <row r="9571" spans="1:4">
      <c r="A9571" s="116"/>
      <c r="B9571" s="116"/>
      <c r="C9571" s="116"/>
      <c r="D9571" s="116"/>
    </row>
    <row r="9572" spans="1:4">
      <c r="A9572" s="116"/>
      <c r="B9572" s="116"/>
      <c r="C9572" s="116"/>
      <c r="D9572" s="116"/>
    </row>
    <row r="9573" spans="1:4">
      <c r="A9573" s="116"/>
      <c r="B9573" s="116"/>
      <c r="C9573" s="116"/>
      <c r="D9573" s="116"/>
    </row>
    <row r="9574" spans="1:4">
      <c r="A9574" s="116"/>
      <c r="B9574" s="116"/>
      <c r="C9574" s="116"/>
      <c r="D9574" s="116"/>
    </row>
    <row r="9575" spans="1:4">
      <c r="A9575" s="116"/>
      <c r="B9575" s="116"/>
      <c r="C9575" s="116"/>
      <c r="D9575" s="116"/>
    </row>
    <row r="9576" spans="1:4">
      <c r="A9576" s="116"/>
      <c r="B9576" s="116"/>
      <c r="C9576" s="116"/>
      <c r="D9576" s="116"/>
    </row>
    <row r="9577" spans="1:4">
      <c r="A9577" s="116"/>
      <c r="B9577" s="116"/>
      <c r="C9577" s="116"/>
      <c r="D9577" s="116"/>
    </row>
    <row r="9578" spans="1:4">
      <c r="A9578" s="116"/>
      <c r="B9578" s="116"/>
      <c r="C9578" s="116"/>
      <c r="D9578" s="116"/>
    </row>
    <row r="9579" spans="1:4">
      <c r="A9579" s="116"/>
      <c r="B9579" s="116"/>
      <c r="C9579" s="116"/>
      <c r="D9579" s="116"/>
    </row>
    <row r="9580" spans="1:4">
      <c r="A9580" s="116"/>
      <c r="B9580" s="116"/>
      <c r="C9580" s="116"/>
      <c r="D9580" s="116"/>
    </row>
    <row r="9581" spans="1:4">
      <c r="A9581" s="116"/>
      <c r="B9581" s="116"/>
      <c r="C9581" s="116"/>
      <c r="D9581" s="116"/>
    </row>
    <row r="9582" spans="1:4">
      <c r="A9582" s="116"/>
      <c r="B9582" s="116"/>
      <c r="C9582" s="116"/>
      <c r="D9582" s="116"/>
    </row>
    <row r="9583" spans="1:4">
      <c r="A9583" s="116"/>
      <c r="B9583" s="116"/>
      <c r="C9583" s="116"/>
      <c r="D9583" s="116"/>
    </row>
    <row r="9584" spans="1:4">
      <c r="A9584" s="116"/>
      <c r="B9584" s="116"/>
      <c r="C9584" s="116"/>
      <c r="D9584" s="116"/>
    </row>
    <row r="9585" spans="1:4">
      <c r="A9585" s="116"/>
      <c r="B9585" s="116"/>
      <c r="C9585" s="116"/>
      <c r="D9585" s="116"/>
    </row>
    <row r="9586" spans="1:4">
      <c r="A9586" s="116"/>
      <c r="B9586" s="116"/>
      <c r="C9586" s="116"/>
      <c r="D9586" s="116"/>
    </row>
    <row r="9587" spans="1:4">
      <c r="A9587" s="116"/>
      <c r="B9587" s="116"/>
      <c r="C9587" s="116"/>
      <c r="D9587" s="116"/>
    </row>
    <row r="9588" spans="1:4">
      <c r="A9588" s="116"/>
      <c r="B9588" s="116"/>
      <c r="C9588" s="116"/>
      <c r="D9588" s="116"/>
    </row>
    <row r="9589" spans="1:4">
      <c r="A9589" s="116"/>
      <c r="B9589" s="116"/>
      <c r="C9589" s="116"/>
      <c r="D9589" s="116"/>
    </row>
    <row r="9590" spans="1:4">
      <c r="A9590" s="116"/>
      <c r="B9590" s="116"/>
      <c r="C9590" s="116"/>
      <c r="D9590" s="116"/>
    </row>
    <row r="9591" spans="1:4">
      <c r="A9591" s="116"/>
      <c r="B9591" s="116"/>
      <c r="C9591" s="116"/>
      <c r="D9591" s="116"/>
    </row>
    <row r="9592" spans="1:4">
      <c r="A9592" s="116"/>
      <c r="B9592" s="116"/>
      <c r="C9592" s="116"/>
      <c r="D9592" s="116"/>
    </row>
    <row r="9593" spans="1:4">
      <c r="A9593" s="116"/>
      <c r="B9593" s="116"/>
      <c r="C9593" s="116"/>
      <c r="D9593" s="116"/>
    </row>
    <row r="9594" spans="1:4">
      <c r="A9594" s="116"/>
      <c r="B9594" s="116"/>
      <c r="C9594" s="116"/>
      <c r="D9594" s="116"/>
    </row>
    <row r="9595" spans="1:4">
      <c r="A9595" s="116"/>
      <c r="B9595" s="116"/>
      <c r="C9595" s="116"/>
      <c r="D9595" s="116"/>
    </row>
    <row r="9596" spans="1:4">
      <c r="A9596" s="116"/>
      <c r="B9596" s="116"/>
      <c r="C9596" s="116"/>
      <c r="D9596" s="116"/>
    </row>
    <row r="9597" spans="1:4">
      <c r="A9597" s="116"/>
      <c r="B9597" s="116"/>
      <c r="C9597" s="116"/>
      <c r="D9597" s="116"/>
    </row>
    <row r="9598" spans="1:4">
      <c r="A9598" s="116"/>
      <c r="B9598" s="116"/>
      <c r="C9598" s="116"/>
      <c r="D9598" s="116"/>
    </row>
    <row r="9599" spans="1:4">
      <c r="A9599" s="116"/>
      <c r="B9599" s="116"/>
      <c r="C9599" s="116"/>
      <c r="D9599" s="116"/>
    </row>
    <row r="9600" spans="1:4">
      <c r="A9600" s="116"/>
      <c r="B9600" s="116"/>
      <c r="C9600" s="116"/>
      <c r="D9600" s="116"/>
    </row>
    <row r="9601" spans="1:4">
      <c r="A9601" s="116"/>
      <c r="B9601" s="116"/>
      <c r="C9601" s="116"/>
      <c r="D9601" s="116"/>
    </row>
    <row r="9602" spans="1:4">
      <c r="A9602" s="116"/>
      <c r="B9602" s="116"/>
      <c r="C9602" s="116"/>
      <c r="D9602" s="116"/>
    </row>
    <row r="9603" spans="1:4">
      <c r="A9603" s="116"/>
      <c r="B9603" s="116"/>
      <c r="C9603" s="116"/>
      <c r="D9603" s="116"/>
    </row>
    <row r="9604" spans="1:4">
      <c r="A9604" s="116"/>
      <c r="B9604" s="116"/>
      <c r="C9604" s="116"/>
      <c r="D9604" s="116"/>
    </row>
    <row r="9605" spans="1:4">
      <c r="A9605" s="116"/>
      <c r="B9605" s="116"/>
      <c r="C9605" s="116"/>
      <c r="D9605" s="116"/>
    </row>
    <row r="9606" spans="1:4">
      <c r="A9606" s="116"/>
      <c r="B9606" s="116"/>
      <c r="C9606" s="116"/>
      <c r="D9606" s="116"/>
    </row>
    <row r="9607" spans="1:4">
      <c r="A9607" s="116"/>
      <c r="B9607" s="116"/>
      <c r="C9607" s="116"/>
      <c r="D9607" s="116"/>
    </row>
    <row r="9608" spans="1:4">
      <c r="A9608" s="116"/>
      <c r="B9608" s="116"/>
      <c r="C9608" s="116"/>
      <c r="D9608" s="116"/>
    </row>
    <row r="9609" spans="1:4">
      <c r="A9609" s="116"/>
      <c r="B9609" s="116"/>
      <c r="C9609" s="116"/>
      <c r="D9609" s="116"/>
    </row>
    <row r="9610" spans="1:4">
      <c r="A9610" s="116"/>
      <c r="B9610" s="116"/>
      <c r="C9610" s="116"/>
      <c r="D9610" s="116"/>
    </row>
    <row r="9611" spans="1:4">
      <c r="A9611" s="116"/>
      <c r="B9611" s="116"/>
      <c r="C9611" s="116"/>
      <c r="D9611" s="116"/>
    </row>
    <row r="9612" spans="1:4">
      <c r="A9612" s="116"/>
      <c r="B9612" s="116"/>
      <c r="C9612" s="116"/>
      <c r="D9612" s="116"/>
    </row>
    <row r="9613" spans="1:4">
      <c r="A9613" s="116"/>
      <c r="B9613" s="116"/>
      <c r="C9613" s="116"/>
      <c r="D9613" s="116"/>
    </row>
    <row r="9614" spans="1:4">
      <c r="A9614" s="116"/>
      <c r="B9614" s="116"/>
      <c r="C9614" s="116"/>
      <c r="D9614" s="116"/>
    </row>
    <row r="9615" spans="1:4">
      <c r="A9615" s="116"/>
      <c r="B9615" s="116"/>
      <c r="C9615" s="116"/>
      <c r="D9615" s="116"/>
    </row>
    <row r="9616" spans="1:4">
      <c r="A9616" s="116"/>
      <c r="B9616" s="116"/>
      <c r="C9616" s="116"/>
      <c r="D9616" s="116"/>
    </row>
    <row r="9617" spans="1:4">
      <c r="A9617" s="116"/>
      <c r="B9617" s="116"/>
      <c r="C9617" s="116"/>
      <c r="D9617" s="116"/>
    </row>
    <row r="9618" spans="1:4">
      <c r="A9618" s="116"/>
      <c r="B9618" s="116"/>
      <c r="C9618" s="116"/>
      <c r="D9618" s="116"/>
    </row>
    <row r="9619" spans="1:4">
      <c r="A9619" s="116"/>
      <c r="B9619" s="116"/>
      <c r="C9619" s="116"/>
      <c r="D9619" s="116"/>
    </row>
    <row r="9620" spans="1:4">
      <c r="A9620" s="116"/>
      <c r="B9620" s="116"/>
      <c r="C9620" s="116"/>
      <c r="D9620" s="116"/>
    </row>
    <row r="9621" spans="1:4">
      <c r="A9621" s="116"/>
      <c r="B9621" s="116"/>
      <c r="C9621" s="116"/>
      <c r="D9621" s="116"/>
    </row>
    <row r="9622" spans="1:4">
      <c r="A9622" s="116"/>
      <c r="B9622" s="116"/>
      <c r="C9622" s="116"/>
      <c r="D9622" s="116"/>
    </row>
    <row r="9623" spans="1:4">
      <c r="A9623" s="116"/>
      <c r="B9623" s="116"/>
      <c r="C9623" s="116"/>
      <c r="D9623" s="116"/>
    </row>
    <row r="9624" spans="1:4">
      <c r="A9624" s="116"/>
      <c r="B9624" s="116"/>
      <c r="C9624" s="116"/>
      <c r="D9624" s="116"/>
    </row>
    <row r="9625" spans="1:4">
      <c r="A9625" s="116"/>
      <c r="B9625" s="116"/>
      <c r="C9625" s="116"/>
      <c r="D9625" s="116"/>
    </row>
    <row r="9626" spans="1:4">
      <c r="A9626" s="116"/>
      <c r="B9626" s="116"/>
      <c r="C9626" s="116"/>
      <c r="D9626" s="116"/>
    </row>
    <row r="9627" spans="1:4">
      <c r="A9627" s="116"/>
      <c r="B9627" s="116"/>
      <c r="C9627" s="116"/>
      <c r="D9627" s="116"/>
    </row>
    <row r="9628" spans="1:4">
      <c r="A9628" s="116"/>
      <c r="B9628" s="116"/>
      <c r="C9628" s="116"/>
      <c r="D9628" s="116"/>
    </row>
    <row r="9629" spans="1:4">
      <c r="A9629" s="116"/>
      <c r="B9629" s="116"/>
      <c r="C9629" s="116"/>
      <c r="D9629" s="116"/>
    </row>
    <row r="9630" spans="1:4">
      <c r="A9630" s="116"/>
      <c r="B9630" s="116"/>
      <c r="C9630" s="116"/>
      <c r="D9630" s="116"/>
    </row>
    <row r="9631" spans="1:4">
      <c r="A9631" s="116"/>
      <c r="B9631" s="116"/>
      <c r="C9631" s="116"/>
      <c r="D9631" s="116"/>
    </row>
    <row r="9632" spans="1:4">
      <c r="A9632" s="116"/>
      <c r="B9632" s="116"/>
      <c r="C9632" s="116"/>
      <c r="D9632" s="116"/>
    </row>
    <row r="9633" spans="1:4">
      <c r="A9633" s="116"/>
      <c r="B9633" s="116"/>
      <c r="C9633" s="116"/>
      <c r="D9633" s="116"/>
    </row>
    <row r="9634" spans="1:4">
      <c r="A9634" s="116"/>
      <c r="B9634" s="116"/>
      <c r="C9634" s="116"/>
      <c r="D9634" s="116"/>
    </row>
    <row r="9635" spans="1:4">
      <c r="A9635" s="116"/>
      <c r="B9635" s="116"/>
      <c r="C9635" s="116"/>
      <c r="D9635" s="116"/>
    </row>
    <row r="9636" spans="1:4">
      <c r="A9636" s="116"/>
      <c r="B9636" s="116"/>
      <c r="C9636" s="116"/>
      <c r="D9636" s="116"/>
    </row>
    <row r="9637" spans="1:4">
      <c r="A9637" s="116"/>
      <c r="B9637" s="116"/>
      <c r="C9637" s="116"/>
      <c r="D9637" s="116"/>
    </row>
    <row r="9638" spans="1:4">
      <c r="A9638" s="116"/>
      <c r="B9638" s="116"/>
      <c r="C9638" s="116"/>
      <c r="D9638" s="116"/>
    </row>
    <row r="9639" spans="1:4">
      <c r="A9639" s="116"/>
      <c r="B9639" s="116"/>
      <c r="C9639" s="116"/>
      <c r="D9639" s="116"/>
    </row>
    <row r="9640" spans="1:4">
      <c r="A9640" s="116"/>
      <c r="B9640" s="116"/>
      <c r="C9640" s="116"/>
      <c r="D9640" s="116"/>
    </row>
    <row r="9641" spans="1:4">
      <c r="A9641" s="116"/>
      <c r="B9641" s="116"/>
      <c r="C9641" s="116"/>
      <c r="D9641" s="116"/>
    </row>
    <row r="9642" spans="1:4">
      <c r="A9642" s="116"/>
      <c r="B9642" s="116"/>
      <c r="C9642" s="116"/>
      <c r="D9642" s="116"/>
    </row>
    <row r="9643" spans="1:4">
      <c r="A9643" s="116"/>
      <c r="B9643" s="116"/>
      <c r="C9643" s="116"/>
      <c r="D9643" s="116"/>
    </row>
    <row r="9644" spans="1:4">
      <c r="A9644" s="116"/>
      <c r="B9644" s="116"/>
      <c r="C9644" s="116"/>
      <c r="D9644" s="116"/>
    </row>
    <row r="9645" spans="1:4">
      <c r="A9645" s="116"/>
      <c r="B9645" s="116"/>
      <c r="C9645" s="116"/>
      <c r="D9645" s="116"/>
    </row>
    <row r="9646" spans="1:4">
      <c r="A9646" s="116"/>
      <c r="B9646" s="116"/>
      <c r="C9646" s="116"/>
      <c r="D9646" s="116"/>
    </row>
    <row r="9647" spans="1:4">
      <c r="A9647" s="116"/>
      <c r="B9647" s="116"/>
      <c r="C9647" s="116"/>
      <c r="D9647" s="116"/>
    </row>
    <row r="9648" spans="1:4">
      <c r="A9648" s="116"/>
      <c r="B9648" s="116"/>
      <c r="C9648" s="116"/>
      <c r="D9648" s="116"/>
    </row>
    <row r="9649" spans="1:4">
      <c r="A9649" s="116"/>
      <c r="B9649" s="116"/>
      <c r="C9649" s="116"/>
      <c r="D9649" s="116"/>
    </row>
    <row r="9650" spans="1:4">
      <c r="A9650" s="116"/>
      <c r="B9650" s="116"/>
      <c r="C9650" s="116"/>
      <c r="D9650" s="116"/>
    </row>
    <row r="9651" spans="1:4">
      <c r="A9651" s="116"/>
      <c r="B9651" s="116"/>
      <c r="C9651" s="116"/>
      <c r="D9651" s="116"/>
    </row>
    <row r="9652" spans="1:4">
      <c r="A9652" s="116"/>
      <c r="B9652" s="116"/>
      <c r="C9652" s="116"/>
      <c r="D9652" s="116"/>
    </row>
    <row r="9653" spans="1:4">
      <c r="A9653" s="116"/>
      <c r="B9653" s="116"/>
      <c r="C9653" s="116"/>
      <c r="D9653" s="116"/>
    </row>
    <row r="9654" spans="1:4">
      <c r="A9654" s="116"/>
      <c r="B9654" s="116"/>
      <c r="C9654" s="116"/>
      <c r="D9654" s="116"/>
    </row>
    <row r="9655" spans="1:4">
      <c r="A9655" s="116"/>
      <c r="B9655" s="116"/>
      <c r="C9655" s="116"/>
      <c r="D9655" s="116"/>
    </row>
    <row r="9656" spans="1:4">
      <c r="A9656" s="116"/>
      <c r="B9656" s="116"/>
      <c r="C9656" s="116"/>
      <c r="D9656" s="116"/>
    </row>
    <row r="9657" spans="1:4">
      <c r="A9657" s="116"/>
      <c r="B9657" s="116"/>
      <c r="C9657" s="116"/>
      <c r="D9657" s="116"/>
    </row>
    <row r="9658" spans="1:4">
      <c r="A9658" s="116"/>
      <c r="B9658" s="116"/>
      <c r="C9658" s="116"/>
      <c r="D9658" s="116"/>
    </row>
    <row r="9659" spans="1:4">
      <c r="A9659" s="116"/>
      <c r="B9659" s="116"/>
      <c r="C9659" s="116"/>
      <c r="D9659" s="116"/>
    </row>
    <row r="9660" spans="1:4">
      <c r="A9660" s="116"/>
      <c r="B9660" s="116"/>
      <c r="C9660" s="116"/>
      <c r="D9660" s="116"/>
    </row>
    <row r="9661" spans="1:4">
      <c r="A9661" s="116"/>
      <c r="B9661" s="116"/>
      <c r="C9661" s="116"/>
      <c r="D9661" s="116"/>
    </row>
    <row r="9662" spans="1:4">
      <c r="A9662" s="116"/>
      <c r="B9662" s="116"/>
      <c r="C9662" s="116"/>
      <c r="D9662" s="116"/>
    </row>
    <row r="9663" spans="1:4">
      <c r="A9663" s="116"/>
      <c r="B9663" s="116"/>
      <c r="C9663" s="116"/>
      <c r="D9663" s="116"/>
    </row>
    <row r="9664" spans="1:4">
      <c r="A9664" s="116"/>
      <c r="B9664" s="116"/>
      <c r="C9664" s="116"/>
      <c r="D9664" s="116"/>
    </row>
    <row r="9665" spans="1:4">
      <c r="A9665" s="116"/>
      <c r="B9665" s="116"/>
      <c r="C9665" s="116"/>
      <c r="D9665" s="116"/>
    </row>
    <row r="9666" spans="1:4">
      <c r="A9666" s="116"/>
      <c r="B9666" s="116"/>
      <c r="C9666" s="116"/>
      <c r="D9666" s="116"/>
    </row>
    <row r="9667" spans="1:4">
      <c r="A9667" s="116"/>
      <c r="B9667" s="116"/>
      <c r="C9667" s="116"/>
      <c r="D9667" s="116"/>
    </row>
    <row r="9668" spans="1:4">
      <c r="A9668" s="116"/>
      <c r="B9668" s="116"/>
      <c r="C9668" s="116"/>
      <c r="D9668" s="116"/>
    </row>
    <row r="9669" spans="1:4">
      <c r="A9669" s="116"/>
      <c r="B9669" s="116"/>
      <c r="C9669" s="116"/>
      <c r="D9669" s="116"/>
    </row>
    <row r="9670" spans="1:4">
      <c r="A9670" s="116"/>
      <c r="B9670" s="116"/>
      <c r="C9670" s="116"/>
      <c r="D9670" s="116"/>
    </row>
    <row r="9671" spans="1:4">
      <c r="A9671" s="116"/>
      <c r="B9671" s="116"/>
      <c r="C9671" s="116"/>
      <c r="D9671" s="116"/>
    </row>
    <row r="9672" spans="1:4">
      <c r="A9672" s="116"/>
      <c r="B9672" s="116"/>
      <c r="C9672" s="116"/>
      <c r="D9672" s="116"/>
    </row>
    <row r="9673" spans="1:4">
      <c r="A9673" s="116"/>
      <c r="B9673" s="116"/>
      <c r="C9673" s="116"/>
      <c r="D9673" s="116"/>
    </row>
    <row r="9674" spans="1:4">
      <c r="A9674" s="116"/>
      <c r="B9674" s="116"/>
      <c r="C9674" s="116"/>
      <c r="D9674" s="116"/>
    </row>
    <row r="9675" spans="1:4">
      <c r="A9675" s="116"/>
      <c r="B9675" s="116"/>
      <c r="C9675" s="116"/>
      <c r="D9675" s="116"/>
    </row>
    <row r="9676" spans="1:4">
      <c r="A9676" s="116"/>
      <c r="B9676" s="116"/>
      <c r="C9676" s="116"/>
      <c r="D9676" s="116"/>
    </row>
    <row r="9677" spans="1:4">
      <c r="A9677" s="116"/>
      <c r="B9677" s="116"/>
      <c r="C9677" s="116"/>
      <c r="D9677" s="116"/>
    </row>
    <row r="9678" spans="1:4">
      <c r="A9678" s="116"/>
      <c r="B9678" s="116"/>
      <c r="C9678" s="116"/>
      <c r="D9678" s="116"/>
    </row>
    <row r="9679" spans="1:4">
      <c r="A9679" s="116"/>
      <c r="B9679" s="116"/>
      <c r="C9679" s="116"/>
      <c r="D9679" s="116"/>
    </row>
    <row r="9680" spans="1:4">
      <c r="A9680" s="116"/>
      <c r="B9680" s="116"/>
      <c r="C9680" s="116"/>
      <c r="D9680" s="116"/>
    </row>
    <row r="9681" spans="1:4">
      <c r="A9681" s="116"/>
      <c r="B9681" s="116"/>
      <c r="C9681" s="116"/>
      <c r="D9681" s="116"/>
    </row>
    <row r="9682" spans="1:4">
      <c r="A9682" s="116"/>
      <c r="B9682" s="116"/>
      <c r="C9682" s="116"/>
      <c r="D9682" s="116"/>
    </row>
    <row r="9683" spans="1:4">
      <c r="A9683" s="116"/>
      <c r="B9683" s="116"/>
      <c r="C9683" s="116"/>
      <c r="D9683" s="116"/>
    </row>
    <row r="9684" spans="1:4">
      <c r="A9684" s="116"/>
      <c r="B9684" s="116"/>
      <c r="C9684" s="116"/>
      <c r="D9684" s="116"/>
    </row>
    <row r="9685" spans="1:4">
      <c r="A9685" s="116"/>
      <c r="B9685" s="116"/>
      <c r="C9685" s="116"/>
      <c r="D9685" s="116"/>
    </row>
    <row r="9686" spans="1:4">
      <c r="A9686" s="116"/>
      <c r="B9686" s="116"/>
      <c r="C9686" s="116"/>
      <c r="D9686" s="116"/>
    </row>
    <row r="9687" spans="1:4">
      <c r="A9687" s="116"/>
      <c r="B9687" s="116"/>
      <c r="C9687" s="116"/>
      <c r="D9687" s="116"/>
    </row>
    <row r="9688" spans="1:4">
      <c r="A9688" s="116"/>
      <c r="B9688" s="116"/>
      <c r="C9688" s="116"/>
      <c r="D9688" s="116"/>
    </row>
    <row r="9689" spans="1:4">
      <c r="A9689" s="116"/>
      <c r="B9689" s="116"/>
      <c r="C9689" s="116"/>
      <c r="D9689" s="116"/>
    </row>
    <row r="9690" spans="1:4">
      <c r="A9690" s="116"/>
      <c r="B9690" s="116"/>
      <c r="C9690" s="116"/>
      <c r="D9690" s="116"/>
    </row>
    <row r="9691" spans="1:4">
      <c r="A9691" s="116"/>
      <c r="B9691" s="116"/>
      <c r="C9691" s="116"/>
      <c r="D9691" s="116"/>
    </row>
    <row r="9692" spans="1:4">
      <c r="A9692" s="116"/>
      <c r="B9692" s="116"/>
      <c r="C9692" s="116"/>
      <c r="D9692" s="116"/>
    </row>
    <row r="9693" spans="1:4">
      <c r="A9693" s="116"/>
      <c r="B9693" s="116"/>
      <c r="C9693" s="116"/>
      <c r="D9693" s="116"/>
    </row>
    <row r="9694" spans="1:4">
      <c r="A9694" s="116"/>
      <c r="B9694" s="116"/>
      <c r="C9694" s="116"/>
      <c r="D9694" s="116"/>
    </row>
    <row r="9695" spans="1:4">
      <c r="A9695" s="116"/>
      <c r="B9695" s="116"/>
      <c r="C9695" s="116"/>
      <c r="D9695" s="116"/>
    </row>
    <row r="9696" spans="1:4">
      <c r="A9696" s="116"/>
      <c r="B9696" s="116"/>
      <c r="C9696" s="116"/>
      <c r="D9696" s="116"/>
    </row>
    <row r="9697" spans="1:4">
      <c r="A9697" s="116"/>
      <c r="B9697" s="116"/>
      <c r="C9697" s="116"/>
      <c r="D9697" s="116"/>
    </row>
    <row r="9698" spans="1:4">
      <c r="A9698" s="116"/>
      <c r="B9698" s="116"/>
      <c r="C9698" s="116"/>
      <c r="D9698" s="116"/>
    </row>
    <row r="9699" spans="1:4">
      <c r="A9699" s="116"/>
      <c r="B9699" s="116"/>
      <c r="C9699" s="116"/>
      <c r="D9699" s="116"/>
    </row>
    <row r="9700" spans="1:4">
      <c r="A9700" s="116"/>
      <c r="B9700" s="116"/>
      <c r="C9700" s="116"/>
      <c r="D9700" s="116"/>
    </row>
    <row r="9701" spans="1:4">
      <c r="A9701" s="116"/>
      <c r="B9701" s="116"/>
      <c r="C9701" s="116"/>
      <c r="D9701" s="116"/>
    </row>
    <row r="9702" spans="1:4">
      <c r="A9702" s="116"/>
      <c r="B9702" s="116"/>
      <c r="C9702" s="116"/>
      <c r="D9702" s="116"/>
    </row>
    <row r="9703" spans="1:4">
      <c r="A9703" s="116"/>
      <c r="B9703" s="116"/>
      <c r="C9703" s="116"/>
      <c r="D9703" s="116"/>
    </row>
    <row r="9704" spans="1:4">
      <c r="A9704" s="116"/>
      <c r="B9704" s="116"/>
      <c r="C9704" s="116"/>
      <c r="D9704" s="116"/>
    </row>
    <row r="9705" spans="1:4">
      <c r="A9705" s="116"/>
      <c r="B9705" s="116"/>
      <c r="C9705" s="116"/>
      <c r="D9705" s="116"/>
    </row>
    <row r="9706" spans="1:4">
      <c r="A9706" s="116"/>
      <c r="B9706" s="116"/>
      <c r="C9706" s="116"/>
      <c r="D9706" s="116"/>
    </row>
    <row r="9707" spans="1:4">
      <c r="A9707" s="116"/>
      <c r="B9707" s="116"/>
      <c r="C9707" s="116"/>
      <c r="D9707" s="116"/>
    </row>
    <row r="9708" spans="1:4">
      <c r="A9708" s="116"/>
      <c r="B9708" s="116"/>
      <c r="C9708" s="116"/>
      <c r="D9708" s="116"/>
    </row>
    <row r="9709" spans="1:4">
      <c r="A9709" s="116"/>
      <c r="B9709" s="116"/>
      <c r="C9709" s="116"/>
      <c r="D9709" s="116"/>
    </row>
    <row r="9710" spans="1:4">
      <c r="A9710" s="116"/>
      <c r="B9710" s="116"/>
      <c r="C9710" s="116"/>
      <c r="D9710" s="116"/>
    </row>
    <row r="9711" spans="1:4">
      <c r="A9711" s="116"/>
      <c r="B9711" s="116"/>
      <c r="C9711" s="116"/>
      <c r="D9711" s="116"/>
    </row>
    <row r="9712" spans="1:4">
      <c r="A9712" s="116"/>
      <c r="B9712" s="116"/>
      <c r="C9712" s="116"/>
      <c r="D9712" s="116"/>
    </row>
    <row r="9713" spans="1:4">
      <c r="A9713" s="116"/>
      <c r="B9713" s="116"/>
      <c r="C9713" s="116"/>
      <c r="D9713" s="116"/>
    </row>
    <row r="9714" spans="1:4">
      <c r="A9714" s="116"/>
      <c r="B9714" s="116"/>
      <c r="C9714" s="116"/>
      <c r="D9714" s="116"/>
    </row>
    <row r="9715" spans="1:4">
      <c r="A9715" s="116"/>
      <c r="B9715" s="116"/>
      <c r="C9715" s="116"/>
      <c r="D9715" s="116"/>
    </row>
    <row r="9716" spans="1:4">
      <c r="A9716" s="116"/>
      <c r="B9716" s="116"/>
      <c r="C9716" s="116"/>
      <c r="D9716" s="116"/>
    </row>
    <row r="9717" spans="1:4">
      <c r="A9717" s="116"/>
      <c r="B9717" s="116"/>
      <c r="C9717" s="116"/>
      <c r="D9717" s="116"/>
    </row>
    <row r="9718" spans="1:4">
      <c r="A9718" s="116"/>
      <c r="B9718" s="116"/>
      <c r="C9718" s="116"/>
      <c r="D9718" s="116"/>
    </row>
    <row r="9719" spans="1:4">
      <c r="A9719" s="116"/>
      <c r="B9719" s="116"/>
      <c r="C9719" s="116"/>
      <c r="D9719" s="116"/>
    </row>
    <row r="9720" spans="1:4">
      <c r="A9720" s="116"/>
      <c r="B9720" s="116"/>
      <c r="C9720" s="116"/>
      <c r="D9720" s="116"/>
    </row>
    <row r="9721" spans="1:4">
      <c r="A9721" s="116"/>
      <c r="B9721" s="116"/>
      <c r="C9721" s="116"/>
      <c r="D9721" s="116"/>
    </row>
    <row r="9722" spans="1:4">
      <c r="A9722" s="116"/>
      <c r="B9722" s="116"/>
      <c r="C9722" s="116"/>
      <c r="D9722" s="116"/>
    </row>
    <row r="9723" spans="1:4">
      <c r="A9723" s="116"/>
      <c r="B9723" s="116"/>
      <c r="C9723" s="116"/>
      <c r="D9723" s="116"/>
    </row>
    <row r="9724" spans="1:4">
      <c r="A9724" s="116"/>
      <c r="B9724" s="116"/>
      <c r="C9724" s="116"/>
      <c r="D9724" s="116"/>
    </row>
    <row r="9725" spans="1:4">
      <c r="A9725" s="116"/>
      <c r="B9725" s="116"/>
      <c r="C9725" s="116"/>
      <c r="D9725" s="116"/>
    </row>
    <row r="9726" spans="1:4">
      <c r="A9726" s="116"/>
      <c r="B9726" s="116"/>
      <c r="C9726" s="116"/>
      <c r="D9726" s="116"/>
    </row>
    <row r="9727" spans="1:4">
      <c r="A9727" s="116"/>
      <c r="B9727" s="116"/>
      <c r="C9727" s="116"/>
      <c r="D9727" s="116"/>
    </row>
    <row r="9728" spans="1:4">
      <c r="A9728" s="116"/>
      <c r="B9728" s="116"/>
      <c r="C9728" s="116"/>
      <c r="D9728" s="116"/>
    </row>
    <row r="9729" spans="1:4">
      <c r="A9729" s="116"/>
      <c r="B9729" s="116"/>
      <c r="C9729" s="116"/>
      <c r="D9729" s="116"/>
    </row>
    <row r="9730" spans="1:4">
      <c r="A9730" s="116"/>
      <c r="B9730" s="116"/>
      <c r="C9730" s="116"/>
      <c r="D9730" s="116"/>
    </row>
    <row r="9731" spans="1:4">
      <c r="A9731" s="116"/>
      <c r="B9731" s="116"/>
      <c r="C9731" s="116"/>
      <c r="D9731" s="116"/>
    </row>
    <row r="9732" spans="1:4">
      <c r="A9732" s="116"/>
      <c r="B9732" s="116"/>
      <c r="C9732" s="116"/>
      <c r="D9732" s="116"/>
    </row>
    <row r="9733" spans="1:4">
      <c r="A9733" s="116"/>
      <c r="B9733" s="116"/>
      <c r="C9733" s="116"/>
      <c r="D9733" s="116"/>
    </row>
    <row r="9734" spans="1:4">
      <c r="A9734" s="116"/>
      <c r="B9734" s="116"/>
      <c r="C9734" s="116"/>
      <c r="D9734" s="116"/>
    </row>
    <row r="9735" spans="1:4">
      <c r="A9735" s="116"/>
      <c r="B9735" s="116"/>
      <c r="C9735" s="116"/>
      <c r="D9735" s="116"/>
    </row>
    <row r="9736" spans="1:4">
      <c r="A9736" s="116"/>
      <c r="B9736" s="116"/>
      <c r="C9736" s="116"/>
      <c r="D9736" s="116"/>
    </row>
    <row r="9737" spans="1:4">
      <c r="A9737" s="116"/>
      <c r="B9737" s="116"/>
      <c r="C9737" s="116"/>
      <c r="D9737" s="116"/>
    </row>
    <row r="9738" spans="1:4">
      <c r="A9738" s="116"/>
      <c r="B9738" s="116"/>
      <c r="C9738" s="116"/>
      <c r="D9738" s="116"/>
    </row>
    <row r="9739" spans="1:4">
      <c r="A9739" s="116"/>
      <c r="B9739" s="116"/>
      <c r="C9739" s="116"/>
      <c r="D9739" s="116"/>
    </row>
    <row r="9740" spans="1:4">
      <c r="A9740" s="116"/>
      <c r="B9740" s="116"/>
      <c r="C9740" s="116"/>
      <c r="D9740" s="116"/>
    </row>
    <row r="9741" spans="1:4">
      <c r="A9741" s="116"/>
      <c r="B9741" s="116"/>
      <c r="C9741" s="116"/>
      <c r="D9741" s="116"/>
    </row>
    <row r="9742" spans="1:4">
      <c r="A9742" s="116"/>
      <c r="B9742" s="116"/>
      <c r="C9742" s="116"/>
      <c r="D9742" s="116"/>
    </row>
    <row r="9743" spans="1:4">
      <c r="A9743" s="116"/>
      <c r="B9743" s="116"/>
      <c r="C9743" s="116"/>
      <c r="D9743" s="116"/>
    </row>
    <row r="9744" spans="1:4">
      <c r="A9744" s="116"/>
      <c r="B9744" s="116"/>
      <c r="C9744" s="116"/>
      <c r="D9744" s="116"/>
    </row>
    <row r="9745" spans="1:4">
      <c r="A9745" s="116"/>
      <c r="B9745" s="116"/>
      <c r="C9745" s="116"/>
      <c r="D9745" s="116"/>
    </row>
    <row r="9746" spans="1:4">
      <c r="A9746" s="116"/>
      <c r="B9746" s="116"/>
      <c r="C9746" s="116"/>
      <c r="D9746" s="116"/>
    </row>
    <row r="9747" spans="1:4">
      <c r="A9747" s="116"/>
      <c r="B9747" s="116"/>
      <c r="C9747" s="116"/>
      <c r="D9747" s="116"/>
    </row>
    <row r="9748" spans="1:4">
      <c r="A9748" s="116"/>
      <c r="B9748" s="116"/>
      <c r="C9748" s="116"/>
      <c r="D9748" s="116"/>
    </row>
    <row r="9749" spans="1:4">
      <c r="A9749" s="116"/>
      <c r="B9749" s="116"/>
      <c r="C9749" s="116"/>
      <c r="D9749" s="116"/>
    </row>
    <row r="9750" spans="1:4">
      <c r="A9750" s="116"/>
      <c r="B9750" s="116"/>
      <c r="C9750" s="116"/>
      <c r="D9750" s="116"/>
    </row>
    <row r="9751" spans="1:4">
      <c r="A9751" s="116"/>
      <c r="B9751" s="116"/>
      <c r="C9751" s="116"/>
      <c r="D9751" s="116"/>
    </row>
    <row r="9752" spans="1:4">
      <c r="A9752" s="116"/>
      <c r="B9752" s="116"/>
      <c r="C9752" s="116"/>
      <c r="D9752" s="116"/>
    </row>
    <row r="9753" spans="1:4">
      <c r="A9753" s="116"/>
      <c r="B9753" s="116"/>
      <c r="C9753" s="116"/>
      <c r="D9753" s="116"/>
    </row>
    <row r="9754" spans="1:4">
      <c r="A9754" s="116"/>
      <c r="B9754" s="116"/>
      <c r="C9754" s="116"/>
      <c r="D9754" s="116"/>
    </row>
    <row r="9755" spans="1:4">
      <c r="A9755" s="116"/>
      <c r="B9755" s="116"/>
      <c r="C9755" s="116"/>
      <c r="D9755" s="116"/>
    </row>
    <row r="9756" spans="1:4">
      <c r="A9756" s="116"/>
      <c r="B9756" s="116"/>
      <c r="C9756" s="116"/>
      <c r="D9756" s="116"/>
    </row>
    <row r="9757" spans="1:4">
      <c r="A9757" s="116"/>
      <c r="B9757" s="116"/>
      <c r="C9757" s="116"/>
      <c r="D9757" s="116"/>
    </row>
    <row r="9758" spans="1:4">
      <c r="A9758" s="116"/>
      <c r="B9758" s="116"/>
      <c r="C9758" s="116"/>
      <c r="D9758" s="116"/>
    </row>
    <row r="9759" spans="1:4">
      <c r="A9759" s="116"/>
      <c r="B9759" s="116"/>
      <c r="C9759" s="116"/>
      <c r="D9759" s="116"/>
    </row>
    <row r="9760" spans="1:4">
      <c r="A9760" s="116"/>
      <c r="B9760" s="116"/>
      <c r="C9760" s="116"/>
      <c r="D9760" s="116"/>
    </row>
    <row r="9761" spans="1:4">
      <c r="A9761" s="116"/>
      <c r="B9761" s="116"/>
      <c r="C9761" s="116"/>
      <c r="D9761" s="116"/>
    </row>
    <row r="9762" spans="1:4">
      <c r="A9762" s="116"/>
      <c r="B9762" s="116"/>
      <c r="C9762" s="116"/>
      <c r="D9762" s="116"/>
    </row>
    <row r="9763" spans="1:4">
      <c r="A9763" s="116"/>
      <c r="B9763" s="116"/>
      <c r="C9763" s="116"/>
      <c r="D9763" s="116"/>
    </row>
    <row r="9764" spans="1:4">
      <c r="A9764" s="116"/>
      <c r="B9764" s="116"/>
      <c r="C9764" s="116"/>
      <c r="D9764" s="116"/>
    </row>
    <row r="9765" spans="1:4">
      <c r="A9765" s="116"/>
      <c r="B9765" s="116"/>
      <c r="C9765" s="116"/>
      <c r="D9765" s="116"/>
    </row>
    <row r="9766" spans="1:4">
      <c r="A9766" s="116"/>
      <c r="B9766" s="116"/>
      <c r="C9766" s="116"/>
      <c r="D9766" s="116"/>
    </row>
    <row r="9767" spans="1:4">
      <c r="A9767" s="116"/>
      <c r="B9767" s="116"/>
      <c r="C9767" s="116"/>
      <c r="D9767" s="116"/>
    </row>
    <row r="9768" spans="1:4">
      <c r="A9768" s="116"/>
      <c r="B9768" s="116"/>
      <c r="C9768" s="116"/>
      <c r="D9768" s="116"/>
    </row>
    <row r="9769" spans="1:4">
      <c r="A9769" s="116"/>
      <c r="B9769" s="116"/>
      <c r="C9769" s="116"/>
      <c r="D9769" s="116"/>
    </row>
    <row r="9770" spans="1:4">
      <c r="A9770" s="116"/>
      <c r="B9770" s="116"/>
      <c r="C9770" s="116"/>
      <c r="D9770" s="116"/>
    </row>
    <row r="9771" spans="1:4">
      <c r="A9771" s="116"/>
      <c r="B9771" s="116"/>
      <c r="C9771" s="116"/>
      <c r="D9771" s="116"/>
    </row>
    <row r="9772" spans="1:4">
      <c r="A9772" s="116"/>
      <c r="B9772" s="116"/>
      <c r="C9772" s="116"/>
      <c r="D9772" s="116"/>
    </row>
    <row r="9773" spans="1:4">
      <c r="A9773" s="116"/>
      <c r="B9773" s="116"/>
      <c r="C9773" s="116"/>
      <c r="D9773" s="116"/>
    </row>
    <row r="9774" spans="1:4">
      <c r="A9774" s="116"/>
      <c r="B9774" s="116"/>
      <c r="C9774" s="116"/>
      <c r="D9774" s="116"/>
    </row>
    <row r="9775" spans="1:4">
      <c r="A9775" s="116"/>
      <c r="B9775" s="116"/>
      <c r="C9775" s="116"/>
      <c r="D9775" s="116"/>
    </row>
    <row r="9776" spans="1:4">
      <c r="A9776" s="116"/>
      <c r="B9776" s="116"/>
      <c r="C9776" s="116"/>
      <c r="D9776" s="116"/>
    </row>
    <row r="9777" spans="1:4">
      <c r="A9777" s="116"/>
      <c r="B9777" s="116"/>
      <c r="C9777" s="116"/>
      <c r="D9777" s="116"/>
    </row>
    <row r="9778" spans="1:4">
      <c r="A9778" s="116"/>
      <c r="B9778" s="116"/>
      <c r="C9778" s="116"/>
      <c r="D9778" s="116"/>
    </row>
    <row r="9779" spans="1:4">
      <c r="A9779" s="116"/>
      <c r="B9779" s="116"/>
      <c r="C9779" s="116"/>
      <c r="D9779" s="116"/>
    </row>
    <row r="9780" spans="1:4">
      <c r="A9780" s="116"/>
      <c r="B9780" s="116"/>
      <c r="C9780" s="116"/>
      <c r="D9780" s="116"/>
    </row>
    <row r="9781" spans="1:4">
      <c r="A9781" s="116"/>
      <c r="B9781" s="116"/>
      <c r="C9781" s="116"/>
      <c r="D9781" s="116"/>
    </row>
    <row r="9782" spans="1:4">
      <c r="A9782" s="116"/>
      <c r="B9782" s="116"/>
      <c r="C9782" s="116"/>
      <c r="D9782" s="116"/>
    </row>
    <row r="9783" spans="1:4">
      <c r="A9783" s="116"/>
      <c r="B9783" s="116"/>
      <c r="C9783" s="116"/>
      <c r="D9783" s="116"/>
    </row>
    <row r="9784" spans="1:4">
      <c r="A9784" s="116"/>
      <c r="B9784" s="116"/>
      <c r="C9784" s="116"/>
      <c r="D9784" s="116"/>
    </row>
    <row r="9785" spans="1:4">
      <c r="A9785" s="116"/>
      <c r="B9785" s="116"/>
      <c r="C9785" s="116"/>
      <c r="D9785" s="116"/>
    </row>
    <row r="9786" spans="1:4">
      <c r="A9786" s="116"/>
      <c r="B9786" s="116"/>
      <c r="C9786" s="116"/>
      <c r="D9786" s="116"/>
    </row>
    <row r="9787" spans="1:4">
      <c r="A9787" s="116"/>
      <c r="B9787" s="116"/>
      <c r="C9787" s="116"/>
      <c r="D9787" s="116"/>
    </row>
    <row r="9788" spans="1:4">
      <c r="A9788" s="116"/>
      <c r="B9788" s="116"/>
      <c r="C9788" s="116"/>
      <c r="D9788" s="116"/>
    </row>
    <row r="9789" spans="1:4">
      <c r="A9789" s="116"/>
      <c r="B9789" s="116"/>
      <c r="C9789" s="116"/>
      <c r="D9789" s="116"/>
    </row>
    <row r="9790" spans="1:4">
      <c r="A9790" s="116"/>
      <c r="B9790" s="116"/>
      <c r="C9790" s="116"/>
      <c r="D9790" s="116"/>
    </row>
    <row r="9791" spans="1:4">
      <c r="A9791" s="116"/>
      <c r="B9791" s="116"/>
      <c r="C9791" s="116"/>
      <c r="D9791" s="116"/>
    </row>
    <row r="9792" spans="1:4">
      <c r="A9792" s="116"/>
      <c r="B9792" s="116"/>
      <c r="C9792" s="116"/>
      <c r="D9792" s="116"/>
    </row>
    <row r="9793" spans="1:4">
      <c r="A9793" s="116"/>
      <c r="B9793" s="116"/>
      <c r="C9793" s="116"/>
      <c r="D9793" s="116"/>
    </row>
    <row r="9794" spans="1:4">
      <c r="A9794" s="116"/>
      <c r="B9794" s="116"/>
      <c r="C9794" s="116"/>
      <c r="D9794" s="116"/>
    </row>
    <row r="9795" spans="1:4">
      <c r="A9795" s="116"/>
      <c r="B9795" s="116"/>
      <c r="C9795" s="116"/>
      <c r="D9795" s="116"/>
    </row>
    <row r="9796" spans="1:4">
      <c r="A9796" s="116"/>
      <c r="B9796" s="116"/>
      <c r="C9796" s="116"/>
      <c r="D9796" s="116"/>
    </row>
    <row r="9797" spans="1:4">
      <c r="A9797" s="116"/>
      <c r="B9797" s="116"/>
      <c r="C9797" s="116"/>
      <c r="D9797" s="116"/>
    </row>
    <row r="9798" spans="1:4">
      <c r="A9798" s="116"/>
      <c r="B9798" s="116"/>
      <c r="C9798" s="116"/>
      <c r="D9798" s="116"/>
    </row>
    <row r="9799" spans="1:4">
      <c r="A9799" s="116"/>
      <c r="B9799" s="116"/>
      <c r="C9799" s="116"/>
      <c r="D9799" s="116"/>
    </row>
    <row r="9800" spans="1:4">
      <c r="A9800" s="116"/>
      <c r="B9800" s="116"/>
      <c r="C9800" s="116"/>
      <c r="D9800" s="116"/>
    </row>
    <row r="9801" spans="1:4">
      <c r="A9801" s="116"/>
      <c r="B9801" s="116"/>
      <c r="C9801" s="116"/>
      <c r="D9801" s="116"/>
    </row>
    <row r="9802" spans="1:4">
      <c r="A9802" s="116"/>
      <c r="B9802" s="116"/>
      <c r="C9802" s="116"/>
      <c r="D9802" s="116"/>
    </row>
    <row r="9803" spans="1:4">
      <c r="A9803" s="116"/>
      <c r="B9803" s="116"/>
      <c r="C9803" s="116"/>
      <c r="D9803" s="116"/>
    </row>
    <row r="9804" spans="1:4">
      <c r="A9804" s="116"/>
      <c r="B9804" s="116"/>
      <c r="C9804" s="116"/>
      <c r="D9804" s="116"/>
    </row>
    <row r="9805" spans="1:4">
      <c r="A9805" s="116"/>
      <c r="B9805" s="116"/>
      <c r="C9805" s="116"/>
      <c r="D9805" s="116"/>
    </row>
    <row r="9806" spans="1:4">
      <c r="A9806" s="116"/>
      <c r="B9806" s="116"/>
      <c r="C9806" s="116"/>
      <c r="D9806" s="116"/>
    </row>
    <row r="9807" spans="1:4">
      <c r="A9807" s="116"/>
      <c r="B9807" s="116"/>
      <c r="C9807" s="116"/>
      <c r="D9807" s="116"/>
    </row>
    <row r="9808" spans="1:4">
      <c r="A9808" s="116"/>
      <c r="B9808" s="116"/>
      <c r="C9808" s="116"/>
      <c r="D9808" s="116"/>
    </row>
    <row r="9809" spans="1:4">
      <c r="A9809" s="116"/>
      <c r="B9809" s="116"/>
      <c r="C9809" s="116"/>
      <c r="D9809" s="116"/>
    </row>
    <row r="9810" spans="1:4">
      <c r="A9810" s="116"/>
      <c r="B9810" s="116"/>
      <c r="C9810" s="116"/>
      <c r="D9810" s="116"/>
    </row>
    <row r="9811" spans="1:4">
      <c r="A9811" s="116"/>
      <c r="B9811" s="116"/>
      <c r="C9811" s="116"/>
      <c r="D9811" s="116"/>
    </row>
    <row r="9812" spans="1:4">
      <c r="A9812" s="116"/>
      <c r="B9812" s="116"/>
      <c r="C9812" s="116"/>
      <c r="D9812" s="116"/>
    </row>
    <row r="9813" spans="1:4">
      <c r="A9813" s="116"/>
      <c r="B9813" s="116"/>
      <c r="C9813" s="116"/>
      <c r="D9813" s="116"/>
    </row>
    <row r="9814" spans="1:4">
      <c r="A9814" s="116"/>
      <c r="B9814" s="116"/>
      <c r="C9814" s="116"/>
      <c r="D9814" s="116"/>
    </row>
    <row r="9815" spans="1:4">
      <c r="A9815" s="116"/>
      <c r="B9815" s="116"/>
      <c r="C9815" s="116"/>
      <c r="D9815" s="116"/>
    </row>
    <row r="9816" spans="1:4">
      <c r="A9816" s="116"/>
      <c r="B9816" s="116"/>
      <c r="C9816" s="116"/>
      <c r="D9816" s="116"/>
    </row>
    <row r="9817" spans="1:4">
      <c r="A9817" s="116"/>
      <c r="B9817" s="116"/>
      <c r="C9817" s="116"/>
      <c r="D9817" s="116"/>
    </row>
    <row r="9818" spans="1:4">
      <c r="A9818" s="116"/>
      <c r="B9818" s="116"/>
      <c r="C9818" s="116"/>
      <c r="D9818" s="116"/>
    </row>
    <row r="9819" spans="1:4">
      <c r="A9819" s="116"/>
      <c r="B9819" s="116"/>
      <c r="C9819" s="116"/>
      <c r="D9819" s="116"/>
    </row>
    <row r="9820" spans="1:4">
      <c r="A9820" s="116"/>
      <c r="B9820" s="116"/>
      <c r="C9820" s="116"/>
      <c r="D9820" s="116"/>
    </row>
    <row r="9821" spans="1:4">
      <c r="A9821" s="116"/>
      <c r="B9821" s="116"/>
      <c r="C9821" s="116"/>
      <c r="D9821" s="116"/>
    </row>
    <row r="9822" spans="1:4">
      <c r="A9822" s="116"/>
      <c r="B9822" s="116"/>
      <c r="C9822" s="116"/>
      <c r="D9822" s="116"/>
    </row>
    <row r="9823" spans="1:4">
      <c r="A9823" s="116"/>
      <c r="B9823" s="116"/>
      <c r="C9823" s="116"/>
      <c r="D9823" s="116"/>
    </row>
    <row r="9824" spans="1:4">
      <c r="A9824" s="116"/>
      <c r="B9824" s="116"/>
      <c r="C9824" s="116"/>
      <c r="D9824" s="116"/>
    </row>
    <row r="9825" spans="1:4">
      <c r="A9825" s="116"/>
      <c r="B9825" s="116"/>
      <c r="C9825" s="116"/>
      <c r="D9825" s="116"/>
    </row>
    <row r="9826" spans="1:4">
      <c r="A9826" s="116"/>
      <c r="B9826" s="116"/>
      <c r="C9826" s="116"/>
      <c r="D9826" s="116"/>
    </row>
    <row r="9827" spans="1:4">
      <c r="A9827" s="116"/>
      <c r="B9827" s="116"/>
      <c r="C9827" s="116"/>
      <c r="D9827" s="116"/>
    </row>
    <row r="9828" spans="1:4">
      <c r="A9828" s="116"/>
      <c r="B9828" s="116"/>
      <c r="C9828" s="116"/>
      <c r="D9828" s="116"/>
    </row>
    <row r="9829" spans="1:4">
      <c r="A9829" s="116"/>
      <c r="B9829" s="116"/>
      <c r="C9829" s="116"/>
      <c r="D9829" s="116"/>
    </row>
    <row r="9830" spans="1:4">
      <c r="A9830" s="116"/>
      <c r="B9830" s="116"/>
      <c r="C9830" s="116"/>
      <c r="D9830" s="116"/>
    </row>
    <row r="9831" spans="1:4">
      <c r="A9831" s="116"/>
      <c r="B9831" s="116"/>
      <c r="C9831" s="116"/>
      <c r="D9831" s="116"/>
    </row>
    <row r="9832" spans="1:4">
      <c r="A9832" s="116"/>
      <c r="B9832" s="116"/>
      <c r="C9832" s="116"/>
      <c r="D9832" s="116"/>
    </row>
    <row r="9833" spans="1:4">
      <c r="A9833" s="116"/>
      <c r="B9833" s="116"/>
      <c r="C9833" s="116"/>
      <c r="D9833" s="116"/>
    </row>
    <row r="9834" spans="1:4">
      <c r="A9834" s="116"/>
      <c r="B9834" s="116"/>
      <c r="C9834" s="116"/>
      <c r="D9834" s="116"/>
    </row>
    <row r="9835" spans="1:4">
      <c r="A9835" s="116"/>
      <c r="B9835" s="116"/>
      <c r="C9835" s="116"/>
      <c r="D9835" s="116"/>
    </row>
    <row r="9836" spans="1:4">
      <c r="A9836" s="116"/>
      <c r="B9836" s="116"/>
      <c r="C9836" s="116"/>
      <c r="D9836" s="116"/>
    </row>
    <row r="9837" spans="1:4">
      <c r="A9837" s="116"/>
      <c r="B9837" s="116"/>
      <c r="C9837" s="116"/>
      <c r="D9837" s="116"/>
    </row>
    <row r="9838" spans="1:4">
      <c r="A9838" s="116"/>
      <c r="B9838" s="116"/>
      <c r="C9838" s="116"/>
      <c r="D9838" s="116"/>
    </row>
    <row r="9839" spans="1:4">
      <c r="A9839" s="116"/>
      <c r="B9839" s="116"/>
      <c r="C9839" s="116"/>
      <c r="D9839" s="116"/>
    </row>
    <row r="9840" spans="1:4">
      <c r="A9840" s="116"/>
      <c r="B9840" s="116"/>
      <c r="C9840" s="116"/>
      <c r="D9840" s="116"/>
    </row>
    <row r="9841" spans="1:4">
      <c r="A9841" s="116"/>
      <c r="B9841" s="116"/>
      <c r="C9841" s="116"/>
      <c r="D9841" s="116"/>
    </row>
    <row r="9842" spans="1:4">
      <c r="A9842" s="116"/>
      <c r="B9842" s="116"/>
      <c r="C9842" s="116"/>
      <c r="D9842" s="116"/>
    </row>
    <row r="9843" spans="1:4">
      <c r="A9843" s="116"/>
      <c r="B9843" s="116"/>
      <c r="C9843" s="116"/>
      <c r="D9843" s="116"/>
    </row>
    <row r="9844" spans="1:4">
      <c r="A9844" s="116"/>
      <c r="B9844" s="116"/>
      <c r="C9844" s="116"/>
      <c r="D9844" s="116"/>
    </row>
    <row r="9845" spans="1:4">
      <c r="A9845" s="116"/>
      <c r="B9845" s="116"/>
      <c r="C9845" s="116"/>
      <c r="D9845" s="116"/>
    </row>
    <row r="9846" spans="1:4">
      <c r="A9846" s="116"/>
      <c r="B9846" s="116"/>
      <c r="C9846" s="116"/>
      <c r="D9846" s="116"/>
    </row>
    <row r="9847" spans="1:4">
      <c r="A9847" s="116"/>
      <c r="B9847" s="116"/>
      <c r="C9847" s="116"/>
      <c r="D9847" s="116"/>
    </row>
    <row r="9848" spans="1:4">
      <c r="A9848" s="116"/>
      <c r="B9848" s="116"/>
      <c r="C9848" s="116"/>
      <c r="D9848" s="116"/>
    </row>
    <row r="9849" spans="1:4">
      <c r="A9849" s="116"/>
      <c r="B9849" s="116"/>
      <c r="C9849" s="116"/>
      <c r="D9849" s="116"/>
    </row>
    <row r="9850" spans="1:4">
      <c r="A9850" s="116"/>
      <c r="B9850" s="116"/>
      <c r="C9850" s="116"/>
      <c r="D9850" s="116"/>
    </row>
    <row r="9851" spans="1:4">
      <c r="A9851" s="116"/>
      <c r="B9851" s="116"/>
      <c r="C9851" s="116"/>
      <c r="D9851" s="116"/>
    </row>
    <row r="9852" spans="1:4">
      <c r="A9852" s="116"/>
      <c r="B9852" s="116"/>
      <c r="C9852" s="116"/>
      <c r="D9852" s="116"/>
    </row>
    <row r="9853" spans="1:4">
      <c r="A9853" s="116"/>
      <c r="B9853" s="116"/>
      <c r="C9853" s="116"/>
      <c r="D9853" s="116"/>
    </row>
    <row r="9854" spans="1:4">
      <c r="A9854" s="116"/>
      <c r="B9854" s="116"/>
      <c r="C9854" s="116"/>
      <c r="D9854" s="116"/>
    </row>
    <row r="9855" spans="1:4">
      <c r="A9855" s="116"/>
      <c r="B9855" s="116"/>
      <c r="C9855" s="116"/>
      <c r="D9855" s="116"/>
    </row>
    <row r="9856" spans="1:4">
      <c r="A9856" s="116"/>
      <c r="B9856" s="116"/>
      <c r="C9856" s="116"/>
      <c r="D9856" s="116"/>
    </row>
    <row r="9857" spans="1:4">
      <c r="A9857" s="116"/>
      <c r="B9857" s="116"/>
      <c r="C9857" s="116"/>
      <c r="D9857" s="116"/>
    </row>
    <row r="9858" spans="1:4">
      <c r="A9858" s="116"/>
      <c r="B9858" s="116"/>
      <c r="C9858" s="116"/>
      <c r="D9858" s="116"/>
    </row>
    <row r="9859" spans="1:4">
      <c r="A9859" s="116"/>
      <c r="B9859" s="116"/>
      <c r="C9859" s="116"/>
      <c r="D9859" s="116"/>
    </row>
    <row r="9860" spans="1:4">
      <c r="A9860" s="116"/>
      <c r="B9860" s="116"/>
      <c r="C9860" s="116"/>
      <c r="D9860" s="116"/>
    </row>
    <row r="9861" spans="1:4">
      <c r="A9861" s="116"/>
      <c r="B9861" s="116"/>
      <c r="C9861" s="116"/>
      <c r="D9861" s="116"/>
    </row>
    <row r="9862" spans="1:4">
      <c r="A9862" s="116"/>
      <c r="B9862" s="116"/>
      <c r="C9862" s="116"/>
      <c r="D9862" s="116"/>
    </row>
    <row r="9863" spans="1:4">
      <c r="A9863" s="116"/>
      <c r="B9863" s="116"/>
      <c r="C9863" s="116"/>
      <c r="D9863" s="116"/>
    </row>
    <row r="9864" spans="1:4">
      <c r="A9864" s="116"/>
      <c r="B9864" s="116"/>
      <c r="C9864" s="116"/>
      <c r="D9864" s="116"/>
    </row>
    <row r="9865" spans="1:4">
      <c r="A9865" s="116"/>
      <c r="B9865" s="116"/>
      <c r="C9865" s="116"/>
      <c r="D9865" s="116"/>
    </row>
    <row r="9866" spans="1:4">
      <c r="A9866" s="116"/>
      <c r="B9866" s="116"/>
      <c r="C9866" s="116"/>
      <c r="D9866" s="116"/>
    </row>
    <row r="9867" spans="1:4">
      <c r="A9867" s="116"/>
      <c r="B9867" s="116"/>
      <c r="C9867" s="116"/>
      <c r="D9867" s="116"/>
    </row>
    <row r="9868" spans="1:4">
      <c r="A9868" s="116"/>
      <c r="B9868" s="116"/>
      <c r="C9868" s="116"/>
      <c r="D9868" s="116"/>
    </row>
    <row r="9869" spans="1:4">
      <c r="A9869" s="116"/>
      <c r="B9869" s="116"/>
      <c r="C9869" s="116"/>
      <c r="D9869" s="116"/>
    </row>
    <row r="9870" spans="1:4">
      <c r="A9870" s="116"/>
      <c r="B9870" s="116"/>
      <c r="C9870" s="116"/>
      <c r="D9870" s="116"/>
    </row>
    <row r="9871" spans="1:4">
      <c r="A9871" s="116"/>
      <c r="B9871" s="116"/>
      <c r="C9871" s="116"/>
      <c r="D9871" s="116"/>
    </row>
    <row r="9872" spans="1:4">
      <c r="A9872" s="116"/>
      <c r="B9872" s="116"/>
      <c r="C9872" s="116"/>
      <c r="D9872" s="116"/>
    </row>
    <row r="9873" spans="1:4">
      <c r="A9873" s="116"/>
      <c r="B9873" s="116"/>
      <c r="C9873" s="116"/>
      <c r="D9873" s="116"/>
    </row>
    <row r="9874" spans="1:4">
      <c r="A9874" s="116"/>
      <c r="B9874" s="116"/>
      <c r="C9874" s="116"/>
      <c r="D9874" s="116"/>
    </row>
    <row r="9875" spans="1:4">
      <c r="A9875" s="116"/>
      <c r="B9875" s="116"/>
      <c r="C9875" s="116"/>
      <c r="D9875" s="116"/>
    </row>
    <row r="9876" spans="1:4">
      <c r="A9876" s="116"/>
      <c r="B9876" s="116"/>
      <c r="C9876" s="116"/>
      <c r="D9876" s="116"/>
    </row>
    <row r="9877" spans="1:4">
      <c r="A9877" s="116"/>
      <c r="B9877" s="116"/>
      <c r="C9877" s="116"/>
      <c r="D9877" s="116"/>
    </row>
    <row r="9878" spans="1:4">
      <c r="A9878" s="116"/>
      <c r="B9878" s="116"/>
      <c r="C9878" s="116"/>
      <c r="D9878" s="116"/>
    </row>
    <row r="9879" spans="1:4">
      <c r="A9879" s="116"/>
      <c r="B9879" s="116"/>
      <c r="C9879" s="116"/>
      <c r="D9879" s="116"/>
    </row>
    <row r="9880" spans="1:4">
      <c r="A9880" s="116"/>
      <c r="B9880" s="116"/>
      <c r="C9880" s="116"/>
      <c r="D9880" s="116"/>
    </row>
    <row r="9881" spans="1:4">
      <c r="A9881" s="116"/>
      <c r="B9881" s="116"/>
      <c r="C9881" s="116"/>
      <c r="D9881" s="116"/>
    </row>
    <row r="9882" spans="1:4">
      <c r="A9882" s="116"/>
      <c r="B9882" s="116"/>
      <c r="C9882" s="116"/>
      <c r="D9882" s="116"/>
    </row>
    <row r="9883" spans="1:4">
      <c r="A9883" s="116"/>
      <c r="B9883" s="116"/>
      <c r="C9883" s="116"/>
      <c r="D9883" s="116"/>
    </row>
    <row r="9884" spans="1:4">
      <c r="A9884" s="116"/>
      <c r="B9884" s="116"/>
      <c r="C9884" s="116"/>
      <c r="D9884" s="116"/>
    </row>
    <row r="9885" spans="1:4">
      <c r="A9885" s="116"/>
      <c r="B9885" s="116"/>
      <c r="C9885" s="116"/>
      <c r="D9885" s="116"/>
    </row>
    <row r="9886" spans="1:4">
      <c r="A9886" s="116"/>
      <c r="B9886" s="116"/>
      <c r="C9886" s="116"/>
      <c r="D9886" s="116"/>
    </row>
    <row r="9887" spans="1:4">
      <c r="A9887" s="116"/>
      <c r="B9887" s="116"/>
      <c r="C9887" s="116"/>
      <c r="D9887" s="116"/>
    </row>
    <row r="9888" spans="1:4">
      <c r="A9888" s="116"/>
      <c r="B9888" s="116"/>
      <c r="C9888" s="116"/>
      <c r="D9888" s="116"/>
    </row>
    <row r="9889" spans="1:4">
      <c r="A9889" s="116"/>
      <c r="B9889" s="116"/>
      <c r="C9889" s="116"/>
      <c r="D9889" s="116"/>
    </row>
    <row r="9890" spans="1:4">
      <c r="A9890" s="116"/>
      <c r="B9890" s="116"/>
      <c r="C9890" s="116"/>
      <c r="D9890" s="116"/>
    </row>
    <row r="9891" spans="1:4">
      <c r="A9891" s="116"/>
      <c r="B9891" s="116"/>
      <c r="C9891" s="116"/>
      <c r="D9891" s="116"/>
    </row>
    <row r="9892" spans="1:4">
      <c r="A9892" s="116"/>
      <c r="B9892" s="116"/>
      <c r="C9892" s="116"/>
      <c r="D9892" s="116"/>
    </row>
    <row r="9893" spans="1:4">
      <c r="A9893" s="116"/>
      <c r="B9893" s="116"/>
      <c r="C9893" s="116"/>
      <c r="D9893" s="116"/>
    </row>
    <row r="9894" spans="1:4">
      <c r="A9894" s="116"/>
      <c r="B9894" s="116"/>
      <c r="C9894" s="116"/>
      <c r="D9894" s="116"/>
    </row>
    <row r="9895" spans="1:4">
      <c r="A9895" s="116"/>
      <c r="B9895" s="116"/>
      <c r="C9895" s="116"/>
      <c r="D9895" s="116"/>
    </row>
    <row r="9896" spans="1:4">
      <c r="A9896" s="116"/>
      <c r="B9896" s="116"/>
      <c r="C9896" s="116"/>
      <c r="D9896" s="116"/>
    </row>
    <row r="9897" spans="1:4">
      <c r="A9897" s="116"/>
      <c r="B9897" s="116"/>
      <c r="C9897" s="116"/>
      <c r="D9897" s="116"/>
    </row>
    <row r="9898" spans="1:4">
      <c r="A9898" s="116"/>
      <c r="B9898" s="116"/>
      <c r="C9898" s="116"/>
      <c r="D9898" s="116"/>
    </row>
    <row r="9899" spans="1:4">
      <c r="A9899" s="116"/>
      <c r="B9899" s="116"/>
      <c r="C9899" s="116"/>
      <c r="D9899" s="116"/>
    </row>
    <row r="9900" spans="1:4">
      <c r="A9900" s="116"/>
      <c r="B9900" s="116"/>
      <c r="C9900" s="116"/>
      <c r="D9900" s="116"/>
    </row>
    <row r="9901" spans="1:4">
      <c r="A9901" s="116"/>
      <c r="B9901" s="116"/>
      <c r="C9901" s="116"/>
      <c r="D9901" s="116"/>
    </row>
    <row r="9902" spans="1:4">
      <c r="A9902" s="116"/>
      <c r="B9902" s="116"/>
      <c r="C9902" s="116"/>
      <c r="D9902" s="116"/>
    </row>
    <row r="9903" spans="1:4">
      <c r="A9903" s="116"/>
      <c r="B9903" s="116"/>
      <c r="C9903" s="116"/>
      <c r="D9903" s="116"/>
    </row>
    <row r="9904" spans="1:4">
      <c r="A9904" s="116"/>
      <c r="B9904" s="116"/>
      <c r="C9904" s="116"/>
      <c r="D9904" s="116"/>
    </row>
    <row r="9905" spans="1:4">
      <c r="A9905" s="116"/>
      <c r="B9905" s="116"/>
      <c r="C9905" s="116"/>
      <c r="D9905" s="116"/>
    </row>
    <row r="9906" spans="1:4">
      <c r="A9906" s="116"/>
      <c r="B9906" s="116"/>
      <c r="C9906" s="116"/>
      <c r="D9906" s="116"/>
    </row>
    <row r="9907" spans="1:4">
      <c r="A9907" s="116"/>
      <c r="B9907" s="116"/>
      <c r="C9907" s="116"/>
      <c r="D9907" s="116"/>
    </row>
    <row r="9908" spans="1:4">
      <c r="A9908" s="116"/>
      <c r="B9908" s="116"/>
      <c r="C9908" s="116"/>
      <c r="D9908" s="116"/>
    </row>
    <row r="9909" spans="1:4">
      <c r="A9909" s="116"/>
      <c r="B9909" s="116"/>
      <c r="C9909" s="116"/>
      <c r="D9909" s="116"/>
    </row>
    <row r="9910" spans="1:4">
      <c r="A9910" s="116"/>
      <c r="B9910" s="116"/>
      <c r="C9910" s="116"/>
      <c r="D9910" s="116"/>
    </row>
    <row r="9911" spans="1:4">
      <c r="A9911" s="116"/>
      <c r="B9911" s="116"/>
      <c r="C9911" s="116"/>
      <c r="D9911" s="116"/>
    </row>
    <row r="9912" spans="1:4">
      <c r="A9912" s="116"/>
      <c r="B9912" s="116"/>
      <c r="C9912" s="116"/>
      <c r="D9912" s="116"/>
    </row>
    <row r="9913" spans="1:4">
      <c r="A9913" s="116"/>
      <c r="B9913" s="116"/>
      <c r="C9913" s="116"/>
      <c r="D9913" s="116"/>
    </row>
    <row r="9914" spans="1:4">
      <c r="A9914" s="116"/>
      <c r="B9914" s="116"/>
      <c r="C9914" s="116"/>
      <c r="D9914" s="116"/>
    </row>
    <row r="9915" spans="1:4">
      <c r="A9915" s="116"/>
      <c r="B9915" s="116"/>
      <c r="C9915" s="116"/>
      <c r="D9915" s="116"/>
    </row>
    <row r="9916" spans="1:4">
      <c r="A9916" s="116"/>
      <c r="B9916" s="116"/>
      <c r="C9916" s="116"/>
      <c r="D9916" s="116"/>
    </row>
    <row r="9917" spans="1:4">
      <c r="A9917" s="116"/>
      <c r="B9917" s="116"/>
      <c r="C9917" s="116"/>
      <c r="D9917" s="116"/>
    </row>
    <row r="9918" spans="1:4">
      <c r="A9918" s="116"/>
      <c r="B9918" s="116"/>
      <c r="C9918" s="116"/>
      <c r="D9918" s="116"/>
    </row>
    <row r="9919" spans="1:4">
      <c r="A9919" s="116"/>
      <c r="B9919" s="116"/>
      <c r="C9919" s="116"/>
      <c r="D9919" s="116"/>
    </row>
    <row r="9920" spans="1:4">
      <c r="A9920" s="116"/>
      <c r="B9920" s="116"/>
      <c r="C9920" s="116"/>
      <c r="D9920" s="116"/>
    </row>
    <row r="9921" spans="1:4">
      <c r="A9921" s="116"/>
      <c r="B9921" s="116"/>
      <c r="C9921" s="116"/>
      <c r="D9921" s="116"/>
    </row>
    <row r="9922" spans="1:4">
      <c r="A9922" s="116"/>
      <c r="B9922" s="116"/>
      <c r="C9922" s="116"/>
      <c r="D9922" s="116"/>
    </row>
    <row r="9923" spans="1:4">
      <c r="A9923" s="116"/>
      <c r="B9923" s="116"/>
      <c r="C9923" s="116"/>
      <c r="D9923" s="116"/>
    </row>
    <row r="9924" spans="1:4">
      <c r="A9924" s="116"/>
      <c r="B9924" s="116"/>
      <c r="C9924" s="116"/>
      <c r="D9924" s="116"/>
    </row>
    <row r="9925" spans="1:4">
      <c r="A9925" s="116"/>
      <c r="B9925" s="116"/>
      <c r="C9925" s="116"/>
      <c r="D9925" s="116"/>
    </row>
    <row r="9926" spans="1:4">
      <c r="A9926" s="116"/>
      <c r="B9926" s="116"/>
      <c r="C9926" s="116"/>
      <c r="D9926" s="116"/>
    </row>
    <row r="9927" spans="1:4">
      <c r="A9927" s="116"/>
      <c r="B9927" s="116"/>
      <c r="C9927" s="116"/>
      <c r="D9927" s="116"/>
    </row>
    <row r="9928" spans="1:4">
      <c r="A9928" s="116"/>
      <c r="B9928" s="116"/>
      <c r="C9928" s="116"/>
      <c r="D9928" s="116"/>
    </row>
    <row r="9929" spans="1:4">
      <c r="A9929" s="116"/>
      <c r="B9929" s="116"/>
      <c r="C9929" s="116"/>
      <c r="D9929" s="116"/>
    </row>
    <row r="9930" spans="1:4">
      <c r="A9930" s="116"/>
      <c r="B9930" s="116"/>
      <c r="C9930" s="116"/>
      <c r="D9930" s="116"/>
    </row>
    <row r="9931" spans="1:4">
      <c r="A9931" s="116"/>
      <c r="B9931" s="116"/>
      <c r="C9931" s="116"/>
      <c r="D9931" s="116"/>
    </row>
    <row r="9932" spans="1:4">
      <c r="A9932" s="116"/>
      <c r="B9932" s="116"/>
      <c r="C9932" s="116"/>
      <c r="D9932" s="116"/>
    </row>
    <row r="9933" spans="1:4">
      <c r="A9933" s="116"/>
      <c r="B9933" s="116"/>
      <c r="C9933" s="116"/>
      <c r="D9933" s="116"/>
    </row>
    <row r="9934" spans="1:4">
      <c r="A9934" s="116"/>
      <c r="B9934" s="116"/>
      <c r="C9934" s="116"/>
      <c r="D9934" s="116"/>
    </row>
    <row r="9935" spans="1:4">
      <c r="A9935" s="116"/>
      <c r="B9935" s="116"/>
      <c r="C9935" s="116"/>
      <c r="D9935" s="116"/>
    </row>
    <row r="9936" spans="1:4">
      <c r="A9936" s="116"/>
      <c r="B9936" s="116"/>
      <c r="C9936" s="116"/>
      <c r="D9936" s="116"/>
    </row>
    <row r="9937" spans="1:4">
      <c r="A9937" s="116"/>
      <c r="B9937" s="116"/>
      <c r="C9937" s="116"/>
      <c r="D9937" s="116"/>
    </row>
    <row r="9938" spans="1:4">
      <c r="A9938" s="116"/>
      <c r="B9938" s="116"/>
      <c r="C9938" s="116"/>
      <c r="D9938" s="116"/>
    </row>
    <row r="9939" spans="1:4">
      <c r="A9939" s="116"/>
      <c r="B9939" s="116"/>
      <c r="C9939" s="116"/>
      <c r="D9939" s="116"/>
    </row>
    <row r="9940" spans="1:4">
      <c r="A9940" s="116"/>
      <c r="B9940" s="116"/>
      <c r="C9940" s="116"/>
      <c r="D9940" s="116"/>
    </row>
    <row r="9941" spans="1:4">
      <c r="A9941" s="116"/>
      <c r="B9941" s="116"/>
      <c r="C9941" s="116"/>
      <c r="D9941" s="116"/>
    </row>
    <row r="9942" spans="1:4">
      <c r="A9942" s="116"/>
      <c r="B9942" s="116"/>
      <c r="C9942" s="116"/>
      <c r="D9942" s="116"/>
    </row>
    <row r="9943" spans="1:4">
      <c r="A9943" s="116"/>
      <c r="B9943" s="116"/>
      <c r="C9943" s="116"/>
      <c r="D9943" s="116"/>
    </row>
    <row r="9944" spans="1:4">
      <c r="A9944" s="116"/>
      <c r="B9944" s="116"/>
      <c r="C9944" s="116"/>
      <c r="D9944" s="116"/>
    </row>
    <row r="9945" spans="1:4">
      <c r="A9945" s="116"/>
      <c r="B9945" s="116"/>
      <c r="C9945" s="116"/>
      <c r="D9945" s="116"/>
    </row>
    <row r="9946" spans="1:4">
      <c r="A9946" s="116"/>
      <c r="B9946" s="116"/>
      <c r="C9946" s="116"/>
      <c r="D9946" s="116"/>
    </row>
    <row r="9947" spans="1:4">
      <c r="A9947" s="116"/>
      <c r="B9947" s="116"/>
      <c r="C9947" s="116"/>
      <c r="D9947" s="116"/>
    </row>
    <row r="9948" spans="1:4">
      <c r="A9948" s="116"/>
      <c r="B9948" s="116"/>
      <c r="C9948" s="116"/>
      <c r="D9948" s="116"/>
    </row>
    <row r="9949" spans="1:4">
      <c r="A9949" s="116"/>
      <c r="B9949" s="116"/>
      <c r="C9949" s="116"/>
      <c r="D9949" s="116"/>
    </row>
    <row r="9950" spans="1:4">
      <c r="A9950" s="116"/>
      <c r="B9950" s="116"/>
      <c r="C9950" s="116"/>
      <c r="D9950" s="116"/>
    </row>
    <row r="9951" spans="1:4">
      <c r="A9951" s="116"/>
      <c r="B9951" s="116"/>
      <c r="C9951" s="116"/>
      <c r="D9951" s="116"/>
    </row>
    <row r="9952" spans="1:4">
      <c r="A9952" s="116"/>
      <c r="B9952" s="116"/>
      <c r="C9952" s="116"/>
      <c r="D9952" s="116"/>
    </row>
    <row r="9953" spans="1:4">
      <c r="A9953" s="116"/>
      <c r="B9953" s="116"/>
      <c r="C9953" s="116"/>
      <c r="D9953" s="116"/>
    </row>
    <row r="9954" spans="1:4">
      <c r="A9954" s="116"/>
      <c r="B9954" s="116"/>
      <c r="C9954" s="116"/>
      <c r="D9954" s="116"/>
    </row>
    <row r="9955" spans="1:4">
      <c r="A9955" s="116"/>
      <c r="B9955" s="116"/>
      <c r="C9955" s="116"/>
      <c r="D9955" s="116"/>
    </row>
    <row r="9956" spans="1:4">
      <c r="A9956" s="116"/>
      <c r="B9956" s="116"/>
      <c r="C9956" s="116"/>
      <c r="D9956" s="116"/>
    </row>
    <row r="9957" spans="1:4">
      <c r="A9957" s="116"/>
      <c r="B9957" s="116"/>
      <c r="C9957" s="116"/>
      <c r="D9957" s="116"/>
    </row>
    <row r="9958" spans="1:4">
      <c r="A9958" s="116"/>
      <c r="B9958" s="116"/>
      <c r="C9958" s="116"/>
      <c r="D9958" s="116"/>
    </row>
    <row r="9959" spans="1:4">
      <c r="A9959" s="116"/>
      <c r="B9959" s="116"/>
      <c r="C9959" s="116"/>
      <c r="D9959" s="116"/>
    </row>
    <row r="9960" spans="1:4">
      <c r="A9960" s="116"/>
      <c r="B9960" s="116"/>
      <c r="C9960" s="116"/>
      <c r="D9960" s="116"/>
    </row>
    <row r="9961" spans="1:4">
      <c r="A9961" s="116"/>
      <c r="B9961" s="116"/>
      <c r="C9961" s="116"/>
      <c r="D9961" s="116"/>
    </row>
    <row r="9962" spans="1:4">
      <c r="A9962" s="116"/>
      <c r="B9962" s="116"/>
      <c r="C9962" s="116"/>
      <c r="D9962" s="116"/>
    </row>
    <row r="9963" spans="1:4">
      <c r="A9963" s="116"/>
      <c r="B9963" s="116"/>
      <c r="C9963" s="116"/>
      <c r="D9963" s="116"/>
    </row>
    <row r="9964" spans="1:4">
      <c r="A9964" s="116"/>
      <c r="B9964" s="116"/>
      <c r="C9964" s="116"/>
      <c r="D9964" s="116"/>
    </row>
    <row r="9965" spans="1:4">
      <c r="A9965" s="116"/>
      <c r="B9965" s="116"/>
      <c r="C9965" s="116"/>
      <c r="D9965" s="116"/>
    </row>
    <row r="9966" spans="1:4">
      <c r="A9966" s="116"/>
      <c r="B9966" s="116"/>
      <c r="C9966" s="116"/>
      <c r="D9966" s="116"/>
    </row>
    <row r="9967" spans="1:4">
      <c r="A9967" s="116"/>
      <c r="B9967" s="116"/>
      <c r="C9967" s="116"/>
      <c r="D9967" s="116"/>
    </row>
    <row r="9968" spans="1:4">
      <c r="A9968" s="116"/>
      <c r="B9968" s="116"/>
      <c r="C9968" s="116"/>
      <c r="D9968" s="116"/>
    </row>
    <row r="9969" spans="1:4">
      <c r="A9969" s="116"/>
      <c r="B9969" s="116"/>
      <c r="C9969" s="116"/>
      <c r="D9969" s="116"/>
    </row>
    <row r="9970" spans="1:4">
      <c r="A9970" s="116"/>
      <c r="B9970" s="116"/>
      <c r="C9970" s="116"/>
      <c r="D9970" s="116"/>
    </row>
    <row r="9971" spans="1:4">
      <c r="A9971" s="116"/>
      <c r="B9971" s="116"/>
      <c r="C9971" s="116"/>
      <c r="D9971" s="116"/>
    </row>
    <row r="9972" spans="1:4">
      <c r="A9972" s="116"/>
      <c r="B9972" s="116"/>
      <c r="C9972" s="116"/>
      <c r="D9972" s="116"/>
    </row>
    <row r="9973" spans="1:4">
      <c r="A9973" s="116"/>
      <c r="B9973" s="116"/>
      <c r="C9973" s="116"/>
      <c r="D9973" s="116"/>
    </row>
    <row r="9974" spans="1:4">
      <c r="A9974" s="116"/>
      <c r="B9974" s="116"/>
      <c r="C9974" s="116"/>
      <c r="D9974" s="116"/>
    </row>
    <row r="9975" spans="1:4">
      <c r="A9975" s="116"/>
      <c r="B9975" s="116"/>
      <c r="C9975" s="116"/>
      <c r="D9975" s="116"/>
    </row>
    <row r="9976" spans="1:4">
      <c r="A9976" s="116"/>
      <c r="B9976" s="116"/>
      <c r="C9976" s="116"/>
      <c r="D9976" s="116"/>
    </row>
    <row r="9977" spans="1:4">
      <c r="A9977" s="116"/>
      <c r="B9977" s="116"/>
      <c r="C9977" s="116"/>
      <c r="D9977" s="116"/>
    </row>
    <row r="9978" spans="1:4">
      <c r="A9978" s="116"/>
      <c r="B9978" s="116"/>
      <c r="C9978" s="116"/>
      <c r="D9978" s="116"/>
    </row>
    <row r="9979" spans="1:4">
      <c r="A9979" s="116"/>
      <c r="B9979" s="116"/>
      <c r="C9979" s="116"/>
      <c r="D9979" s="116"/>
    </row>
    <row r="9980" spans="1:4">
      <c r="A9980" s="116"/>
      <c r="B9980" s="116"/>
      <c r="C9980" s="116"/>
      <c r="D9980" s="116"/>
    </row>
    <row r="9981" spans="1:4">
      <c r="A9981" s="116"/>
      <c r="B9981" s="116"/>
      <c r="C9981" s="116"/>
      <c r="D9981" s="116"/>
    </row>
    <row r="9982" spans="1:4">
      <c r="A9982" s="116"/>
      <c r="B9982" s="116"/>
      <c r="C9982" s="116"/>
      <c r="D9982" s="116"/>
    </row>
    <row r="9983" spans="1:4">
      <c r="A9983" s="116"/>
      <c r="B9983" s="116"/>
      <c r="C9983" s="116"/>
      <c r="D9983" s="116"/>
    </row>
    <row r="9984" spans="1:4">
      <c r="A9984" s="116"/>
      <c r="B9984" s="116"/>
      <c r="C9984" s="116"/>
      <c r="D9984" s="116"/>
    </row>
    <row r="9985" spans="1:4">
      <c r="A9985" s="116"/>
      <c r="B9985" s="116"/>
      <c r="C9985" s="116"/>
      <c r="D9985" s="116"/>
    </row>
    <row r="9986" spans="1:4">
      <c r="A9986" s="116"/>
      <c r="B9986" s="116"/>
      <c r="C9986" s="116"/>
      <c r="D9986" s="116"/>
    </row>
    <row r="9987" spans="1:4">
      <c r="A9987" s="116"/>
      <c r="B9987" s="116"/>
      <c r="C9987" s="116"/>
      <c r="D9987" s="116"/>
    </row>
    <row r="9988" spans="1:4">
      <c r="A9988" s="116"/>
      <c r="B9988" s="116"/>
      <c r="C9988" s="116"/>
      <c r="D9988" s="116"/>
    </row>
    <row r="9989" spans="1:4">
      <c r="A9989" s="116"/>
      <c r="B9989" s="116"/>
      <c r="C9989" s="116"/>
      <c r="D9989" s="116"/>
    </row>
    <row r="9990" spans="1:4">
      <c r="A9990" s="116"/>
      <c r="B9990" s="116"/>
      <c r="C9990" s="116"/>
      <c r="D9990" s="116"/>
    </row>
    <row r="9991" spans="1:4">
      <c r="A9991" s="116"/>
      <c r="B9991" s="116"/>
      <c r="C9991" s="116"/>
      <c r="D9991" s="116"/>
    </row>
    <row r="9992" spans="1:4">
      <c r="A9992" s="116"/>
      <c r="B9992" s="116"/>
      <c r="C9992" s="116"/>
      <c r="D9992" s="116"/>
    </row>
    <row r="9993" spans="1:4">
      <c r="A9993" s="116"/>
      <c r="B9993" s="116"/>
      <c r="C9993" s="116"/>
      <c r="D9993" s="116"/>
    </row>
    <row r="9994" spans="1:4">
      <c r="A9994" s="116"/>
      <c r="B9994" s="116"/>
      <c r="C9994" s="116"/>
      <c r="D9994" s="116"/>
    </row>
    <row r="9995" spans="1:4">
      <c r="A9995" s="116"/>
      <c r="B9995" s="116"/>
      <c r="C9995" s="116"/>
      <c r="D9995" s="116"/>
    </row>
    <row r="9996" spans="1:4">
      <c r="A9996" s="116"/>
      <c r="B9996" s="116"/>
      <c r="C9996" s="116"/>
      <c r="D9996" s="116"/>
    </row>
    <row r="9997" spans="1:4">
      <c r="A9997" s="116"/>
      <c r="B9997" s="116"/>
      <c r="C9997" s="116"/>
      <c r="D9997" s="116"/>
    </row>
    <row r="9998" spans="1:4">
      <c r="A9998" s="116"/>
      <c r="B9998" s="116"/>
      <c r="C9998" s="116"/>
      <c r="D9998" s="116"/>
    </row>
    <row r="9999" spans="1:4">
      <c r="A9999" s="116"/>
      <c r="B9999" s="116"/>
      <c r="C9999" s="116"/>
      <c r="D9999" s="116"/>
    </row>
    <row r="10000" spans="1:4">
      <c r="A10000" s="116"/>
      <c r="B10000" s="116"/>
      <c r="C10000" s="116"/>
      <c r="D10000" s="116"/>
    </row>
    <row r="10001" spans="1:4">
      <c r="A10001" s="116"/>
      <c r="B10001" s="116"/>
      <c r="C10001" s="116"/>
      <c r="D10001" s="116"/>
    </row>
    <row r="10002" spans="1:4">
      <c r="A10002" s="116"/>
      <c r="B10002" s="116"/>
      <c r="C10002" s="116"/>
      <c r="D10002" s="116"/>
    </row>
    <row r="10003" spans="1:4">
      <c r="A10003" s="116"/>
      <c r="B10003" s="116"/>
      <c r="C10003" s="116"/>
      <c r="D10003" s="116"/>
    </row>
    <row r="10004" spans="1:4">
      <c r="A10004" s="116"/>
      <c r="B10004" s="116"/>
      <c r="C10004" s="116"/>
      <c r="D10004" s="116"/>
    </row>
    <row r="10005" spans="1:4">
      <c r="A10005" s="116"/>
      <c r="B10005" s="116"/>
      <c r="C10005" s="116"/>
      <c r="D10005" s="116"/>
    </row>
    <row r="10006" spans="1:4">
      <c r="A10006" s="116"/>
      <c r="B10006" s="116"/>
      <c r="C10006" s="116"/>
      <c r="D10006" s="116"/>
    </row>
    <row r="10007" spans="1:4">
      <c r="A10007" s="116"/>
      <c r="B10007" s="116"/>
      <c r="C10007" s="116"/>
      <c r="D10007" s="116"/>
    </row>
    <row r="10008" spans="1:4">
      <c r="A10008" s="116"/>
      <c r="B10008" s="116"/>
      <c r="C10008" s="116"/>
      <c r="D10008" s="116"/>
    </row>
    <row r="10009" spans="1:4">
      <c r="A10009" s="116"/>
      <c r="B10009" s="116"/>
      <c r="C10009" s="116"/>
      <c r="D10009" s="116"/>
    </row>
    <row r="10010" spans="1:4">
      <c r="A10010" s="116"/>
      <c r="B10010" s="116"/>
      <c r="C10010" s="116"/>
      <c r="D10010" s="116"/>
    </row>
    <row r="10011" spans="1:4">
      <c r="A10011" s="116"/>
      <c r="B10011" s="116"/>
      <c r="C10011" s="116"/>
      <c r="D10011" s="116"/>
    </row>
    <row r="10012" spans="1:4">
      <c r="A10012" s="116"/>
      <c r="B10012" s="116"/>
      <c r="C10012" s="116"/>
      <c r="D10012" s="116"/>
    </row>
    <row r="10013" spans="1:4">
      <c r="A10013" s="116"/>
      <c r="B10013" s="116"/>
      <c r="C10013" s="116"/>
      <c r="D10013" s="116"/>
    </row>
    <row r="10014" spans="1:4">
      <c r="A10014" s="116"/>
      <c r="B10014" s="116"/>
      <c r="C10014" s="116"/>
      <c r="D10014" s="116"/>
    </row>
    <row r="10015" spans="1:4">
      <c r="A10015" s="116"/>
      <c r="B10015" s="116"/>
      <c r="C10015" s="116"/>
      <c r="D10015" s="116"/>
    </row>
    <row r="10016" spans="1:4">
      <c r="A10016" s="116"/>
      <c r="B10016" s="116"/>
      <c r="C10016" s="116"/>
      <c r="D10016" s="116"/>
    </row>
    <row r="10017" spans="1:4">
      <c r="A10017" s="116"/>
      <c r="B10017" s="116"/>
      <c r="C10017" s="116"/>
      <c r="D10017" s="116"/>
    </row>
    <row r="10018" spans="1:4">
      <c r="A10018" s="116"/>
      <c r="B10018" s="116"/>
      <c r="C10018" s="116"/>
      <c r="D10018" s="116"/>
    </row>
    <row r="10019" spans="1:4">
      <c r="A10019" s="116"/>
      <c r="B10019" s="116"/>
      <c r="C10019" s="116"/>
      <c r="D10019" s="116"/>
    </row>
    <row r="10020" spans="1:4">
      <c r="A10020" s="116"/>
      <c r="B10020" s="116"/>
      <c r="C10020" s="116"/>
      <c r="D10020" s="116"/>
    </row>
    <row r="10021" spans="1:4">
      <c r="A10021" s="116"/>
      <c r="B10021" s="116"/>
      <c r="C10021" s="116"/>
      <c r="D10021" s="116"/>
    </row>
    <row r="10022" spans="1:4">
      <c r="A10022" s="116"/>
      <c r="B10022" s="116"/>
      <c r="C10022" s="116"/>
      <c r="D10022" s="116"/>
    </row>
    <row r="10023" spans="1:4">
      <c r="A10023" s="116"/>
      <c r="B10023" s="116"/>
      <c r="C10023" s="116"/>
      <c r="D10023" s="116"/>
    </row>
    <row r="10024" spans="1:4">
      <c r="A10024" s="116"/>
      <c r="B10024" s="116"/>
      <c r="C10024" s="116"/>
      <c r="D10024" s="116"/>
    </row>
    <row r="10025" spans="1:4">
      <c r="A10025" s="116"/>
      <c r="B10025" s="116"/>
      <c r="C10025" s="116"/>
      <c r="D10025" s="116"/>
    </row>
    <row r="10026" spans="1:4">
      <c r="A10026" s="116"/>
      <c r="B10026" s="116"/>
      <c r="C10026" s="116"/>
      <c r="D10026" s="116"/>
    </row>
    <row r="10027" spans="1:4">
      <c r="A10027" s="116"/>
      <c r="B10027" s="116"/>
      <c r="C10027" s="116"/>
      <c r="D10027" s="116"/>
    </row>
    <row r="10028" spans="1:4">
      <c r="A10028" s="116"/>
      <c r="B10028" s="116"/>
      <c r="C10028" s="116"/>
      <c r="D10028" s="116"/>
    </row>
    <row r="10029" spans="1:4">
      <c r="A10029" s="116"/>
      <c r="B10029" s="116"/>
      <c r="C10029" s="116"/>
      <c r="D10029" s="116"/>
    </row>
    <row r="10030" spans="1:4">
      <c r="A10030" s="116"/>
      <c r="B10030" s="116"/>
      <c r="C10030" s="116"/>
      <c r="D10030" s="116"/>
    </row>
    <row r="10031" spans="1:4">
      <c r="A10031" s="116"/>
      <c r="B10031" s="116"/>
      <c r="C10031" s="116"/>
      <c r="D10031" s="116"/>
    </row>
    <row r="10032" spans="1:4">
      <c r="A10032" s="116"/>
      <c r="B10032" s="116"/>
      <c r="C10032" s="116"/>
      <c r="D10032" s="116"/>
    </row>
    <row r="10033" spans="1:4">
      <c r="A10033" s="116"/>
      <c r="B10033" s="116"/>
      <c r="C10033" s="116"/>
      <c r="D10033" s="116"/>
    </row>
    <row r="10034" spans="1:4">
      <c r="A10034" s="116"/>
      <c r="B10034" s="116"/>
      <c r="C10034" s="116"/>
      <c r="D10034" s="116"/>
    </row>
    <row r="10035" spans="1:4">
      <c r="A10035" s="116"/>
      <c r="B10035" s="116"/>
      <c r="C10035" s="116"/>
      <c r="D10035" s="116"/>
    </row>
    <row r="10036" spans="1:4">
      <c r="A10036" s="116"/>
      <c r="B10036" s="116"/>
      <c r="C10036" s="116"/>
      <c r="D10036" s="116"/>
    </row>
    <row r="10037" spans="1:4">
      <c r="A10037" s="116"/>
      <c r="B10037" s="116"/>
      <c r="C10037" s="116"/>
      <c r="D10037" s="116"/>
    </row>
    <row r="10038" spans="1:4">
      <c r="A10038" s="116"/>
      <c r="B10038" s="116"/>
      <c r="C10038" s="116"/>
      <c r="D10038" s="116"/>
    </row>
    <row r="10039" spans="1:4">
      <c r="A10039" s="116"/>
      <c r="B10039" s="116"/>
      <c r="C10039" s="116"/>
      <c r="D10039" s="116"/>
    </row>
    <row r="10040" spans="1:4">
      <c r="A10040" s="116"/>
      <c r="B10040" s="116"/>
      <c r="C10040" s="116"/>
      <c r="D10040" s="116"/>
    </row>
    <row r="10041" spans="1:4">
      <c r="A10041" s="116"/>
      <c r="B10041" s="116"/>
      <c r="C10041" s="116"/>
      <c r="D10041" s="116"/>
    </row>
    <row r="10042" spans="1:4">
      <c r="A10042" s="116"/>
      <c r="B10042" s="116"/>
      <c r="C10042" s="116"/>
      <c r="D10042" s="116"/>
    </row>
    <row r="10043" spans="1:4">
      <c r="A10043" s="116"/>
      <c r="B10043" s="116"/>
      <c r="C10043" s="116"/>
      <c r="D10043" s="116"/>
    </row>
    <row r="10044" spans="1:4">
      <c r="A10044" s="116"/>
      <c r="B10044" s="116"/>
      <c r="C10044" s="116"/>
      <c r="D10044" s="116"/>
    </row>
    <row r="10045" spans="1:4">
      <c r="A10045" s="116"/>
      <c r="B10045" s="116"/>
      <c r="C10045" s="116"/>
      <c r="D10045" s="116"/>
    </row>
    <row r="10046" spans="1:4">
      <c r="A10046" s="116"/>
      <c r="B10046" s="116"/>
      <c r="C10046" s="116"/>
      <c r="D10046" s="116"/>
    </row>
    <row r="10047" spans="1:4">
      <c r="A10047" s="116"/>
      <c r="B10047" s="116"/>
      <c r="C10047" s="116"/>
      <c r="D10047" s="116"/>
    </row>
    <row r="10048" spans="1:4">
      <c r="A10048" s="116"/>
      <c r="B10048" s="116"/>
      <c r="C10048" s="116"/>
      <c r="D10048" s="116"/>
    </row>
    <row r="10049" spans="1:4">
      <c r="A10049" s="116"/>
      <c r="B10049" s="116"/>
      <c r="C10049" s="116"/>
      <c r="D10049" s="116"/>
    </row>
    <row r="10050" spans="1:4">
      <c r="A10050" s="116"/>
      <c r="B10050" s="116"/>
      <c r="C10050" s="116"/>
      <c r="D10050" s="116"/>
    </row>
    <row r="10051" spans="1:4">
      <c r="A10051" s="116"/>
      <c r="B10051" s="116"/>
      <c r="C10051" s="116"/>
      <c r="D10051" s="116"/>
    </row>
    <row r="10052" spans="1:4">
      <c r="A10052" s="116"/>
      <c r="B10052" s="116"/>
      <c r="C10052" s="116"/>
      <c r="D10052" s="116"/>
    </row>
    <row r="10053" spans="1:4">
      <c r="A10053" s="116"/>
      <c r="B10053" s="116"/>
      <c r="C10053" s="116"/>
      <c r="D10053" s="116"/>
    </row>
    <row r="10054" spans="1:4">
      <c r="A10054" s="116"/>
      <c r="B10054" s="116"/>
      <c r="C10054" s="116"/>
      <c r="D10054" s="116"/>
    </row>
    <row r="10055" spans="1:4">
      <c r="A10055" s="116"/>
      <c r="B10055" s="116"/>
      <c r="C10055" s="116"/>
      <c r="D10055" s="116"/>
    </row>
    <row r="10056" spans="1:4">
      <c r="A10056" s="116"/>
      <c r="B10056" s="116"/>
      <c r="C10056" s="116"/>
      <c r="D10056" s="116"/>
    </row>
    <row r="10057" spans="1:4">
      <c r="A10057" s="116"/>
      <c r="B10057" s="116"/>
      <c r="C10057" s="116"/>
      <c r="D10057" s="116"/>
    </row>
    <row r="10058" spans="1:4">
      <c r="A10058" s="116"/>
      <c r="B10058" s="116"/>
      <c r="C10058" s="116"/>
      <c r="D10058" s="116"/>
    </row>
    <row r="10059" spans="1:4">
      <c r="A10059" s="116"/>
      <c r="B10059" s="116"/>
      <c r="C10059" s="116"/>
      <c r="D10059" s="116"/>
    </row>
    <row r="10060" spans="1:4">
      <c r="A10060" s="116"/>
      <c r="B10060" s="116"/>
      <c r="C10060" s="116"/>
      <c r="D10060" s="116"/>
    </row>
    <row r="10061" spans="1:4">
      <c r="A10061" s="116"/>
      <c r="B10061" s="116"/>
      <c r="C10061" s="116"/>
      <c r="D10061" s="116"/>
    </row>
    <row r="10062" spans="1:4">
      <c r="A10062" s="116"/>
      <c r="B10062" s="116"/>
      <c r="C10062" s="116"/>
      <c r="D10062" s="116"/>
    </row>
    <row r="10063" spans="1:4">
      <c r="A10063" s="116"/>
      <c r="B10063" s="116"/>
      <c r="C10063" s="116"/>
      <c r="D10063" s="116"/>
    </row>
    <row r="10064" spans="1:4">
      <c r="A10064" s="116"/>
      <c r="B10064" s="116"/>
      <c r="C10064" s="116"/>
      <c r="D10064" s="116"/>
    </row>
    <row r="10065" spans="1:4">
      <c r="A10065" s="116"/>
      <c r="B10065" s="116"/>
      <c r="C10065" s="116"/>
      <c r="D10065" s="116"/>
    </row>
    <row r="10066" spans="1:4">
      <c r="A10066" s="116"/>
      <c r="B10066" s="116"/>
      <c r="C10066" s="116"/>
      <c r="D10066" s="116"/>
    </row>
    <row r="10067" spans="1:4">
      <c r="A10067" s="116"/>
      <c r="B10067" s="116"/>
      <c r="C10067" s="116"/>
      <c r="D10067" s="116"/>
    </row>
    <row r="10068" spans="1:4">
      <c r="A10068" s="116"/>
      <c r="B10068" s="116"/>
      <c r="C10068" s="116"/>
      <c r="D10068" s="116"/>
    </row>
    <row r="10069" spans="1:4">
      <c r="A10069" s="116"/>
      <c r="B10069" s="116"/>
      <c r="C10069" s="116"/>
      <c r="D10069" s="116"/>
    </row>
    <row r="10070" spans="1:4">
      <c r="A10070" s="116"/>
      <c r="B10070" s="116"/>
      <c r="C10070" s="116"/>
      <c r="D10070" s="116"/>
    </row>
    <row r="10071" spans="1:4">
      <c r="A10071" s="116"/>
      <c r="B10071" s="116"/>
      <c r="C10071" s="116"/>
      <c r="D10071" s="116"/>
    </row>
    <row r="10072" spans="1:4">
      <c r="A10072" s="116"/>
      <c r="B10072" s="116"/>
      <c r="C10072" s="116"/>
      <c r="D10072" s="116"/>
    </row>
    <row r="10073" spans="1:4">
      <c r="A10073" s="116"/>
      <c r="B10073" s="116"/>
      <c r="C10073" s="116"/>
      <c r="D10073" s="116"/>
    </row>
    <row r="10074" spans="1:4">
      <c r="A10074" s="116"/>
      <c r="B10074" s="116"/>
      <c r="C10074" s="116"/>
      <c r="D10074" s="116"/>
    </row>
    <row r="10075" spans="1:4">
      <c r="A10075" s="116"/>
      <c r="B10075" s="116"/>
      <c r="C10075" s="116"/>
      <c r="D10075" s="116"/>
    </row>
    <row r="10076" spans="1:4">
      <c r="A10076" s="116"/>
      <c r="B10076" s="116"/>
      <c r="C10076" s="116"/>
      <c r="D10076" s="116"/>
    </row>
    <row r="10077" spans="1:4">
      <c r="A10077" s="116"/>
      <c r="B10077" s="116"/>
      <c r="C10077" s="116"/>
      <c r="D10077" s="116"/>
    </row>
    <row r="10078" spans="1:4">
      <c r="A10078" s="116"/>
      <c r="B10078" s="116"/>
      <c r="C10078" s="116"/>
      <c r="D10078" s="116"/>
    </row>
    <row r="10079" spans="1:4">
      <c r="A10079" s="116"/>
      <c r="B10079" s="116"/>
      <c r="C10079" s="116"/>
      <c r="D10079" s="116"/>
    </row>
    <row r="10080" spans="1:4">
      <c r="A10080" s="116"/>
      <c r="B10080" s="116"/>
      <c r="C10080" s="116"/>
      <c r="D10080" s="116"/>
    </row>
    <row r="10081" spans="1:4">
      <c r="A10081" s="116"/>
      <c r="B10081" s="116"/>
      <c r="C10081" s="116"/>
      <c r="D10081" s="116"/>
    </row>
    <row r="10082" spans="1:4">
      <c r="A10082" s="116"/>
      <c r="B10082" s="116"/>
      <c r="C10082" s="116"/>
      <c r="D10082" s="116"/>
    </row>
    <row r="10083" spans="1:4">
      <c r="A10083" s="116"/>
      <c r="B10083" s="116"/>
      <c r="C10083" s="116"/>
      <c r="D10083" s="116"/>
    </row>
    <row r="10084" spans="1:4">
      <c r="A10084" s="116"/>
      <c r="B10084" s="116"/>
      <c r="C10084" s="116"/>
      <c r="D10084" s="116"/>
    </row>
    <row r="10085" spans="1:4">
      <c r="A10085" s="116"/>
      <c r="B10085" s="116"/>
      <c r="C10085" s="116"/>
      <c r="D10085" s="116"/>
    </row>
    <row r="10086" spans="1:4">
      <c r="A10086" s="116"/>
      <c r="B10086" s="116"/>
      <c r="C10086" s="116"/>
      <c r="D10086" s="116"/>
    </row>
    <row r="10087" spans="1:4">
      <c r="A10087" s="116"/>
      <c r="B10087" s="116"/>
      <c r="C10087" s="116"/>
      <c r="D10087" s="116"/>
    </row>
    <row r="10088" spans="1:4">
      <c r="A10088" s="116"/>
      <c r="B10088" s="116"/>
      <c r="C10088" s="116"/>
      <c r="D10088" s="116"/>
    </row>
    <row r="10089" spans="1:4">
      <c r="A10089" s="116"/>
      <c r="B10089" s="116"/>
      <c r="C10089" s="116"/>
      <c r="D10089" s="116"/>
    </row>
    <row r="10090" spans="1:4">
      <c r="A10090" s="116"/>
      <c r="B10090" s="116"/>
      <c r="C10090" s="116"/>
      <c r="D10090" s="116"/>
    </row>
    <row r="10091" spans="1:4">
      <c r="A10091" s="116"/>
      <c r="B10091" s="116"/>
      <c r="C10091" s="116"/>
      <c r="D10091" s="116"/>
    </row>
    <row r="10092" spans="1:4">
      <c r="A10092" s="116"/>
      <c r="B10092" s="116"/>
      <c r="C10092" s="116"/>
      <c r="D10092" s="116"/>
    </row>
    <row r="10093" spans="1:4">
      <c r="A10093" s="116"/>
      <c r="B10093" s="116"/>
      <c r="C10093" s="116"/>
      <c r="D10093" s="116"/>
    </row>
    <row r="10094" spans="1:4">
      <c r="A10094" s="116"/>
      <c r="B10094" s="116"/>
      <c r="C10094" s="116"/>
      <c r="D10094" s="116"/>
    </row>
    <row r="10095" spans="1:4">
      <c r="A10095" s="116"/>
      <c r="B10095" s="116"/>
      <c r="C10095" s="116"/>
      <c r="D10095" s="116"/>
    </row>
    <row r="10096" spans="1:4">
      <c r="A10096" s="116"/>
      <c r="B10096" s="116"/>
      <c r="C10096" s="116"/>
      <c r="D10096" s="116"/>
    </row>
    <row r="10097" spans="1:4">
      <c r="A10097" s="116"/>
      <c r="B10097" s="116"/>
      <c r="C10097" s="116"/>
      <c r="D10097" s="116"/>
    </row>
    <row r="10098" spans="1:4">
      <c r="A10098" s="116"/>
      <c r="B10098" s="116"/>
      <c r="C10098" s="116"/>
      <c r="D10098" s="116"/>
    </row>
    <row r="10099" spans="1:4">
      <c r="A10099" s="116"/>
      <c r="B10099" s="116"/>
      <c r="C10099" s="116"/>
      <c r="D10099" s="116"/>
    </row>
    <row r="10100" spans="1:4">
      <c r="A10100" s="116"/>
      <c r="B10100" s="116"/>
      <c r="C10100" s="116"/>
      <c r="D10100" s="116"/>
    </row>
    <row r="10101" spans="1:4">
      <c r="A10101" s="116"/>
      <c r="B10101" s="116"/>
      <c r="C10101" s="116"/>
      <c r="D10101" s="116"/>
    </row>
    <row r="10102" spans="1:4">
      <c r="A10102" s="116"/>
      <c r="B10102" s="116"/>
      <c r="C10102" s="116"/>
      <c r="D10102" s="116"/>
    </row>
    <row r="10103" spans="1:4">
      <c r="A10103" s="116"/>
      <c r="B10103" s="116"/>
      <c r="C10103" s="116"/>
      <c r="D10103" s="116"/>
    </row>
    <row r="10104" spans="1:4">
      <c r="A10104" s="116"/>
      <c r="B10104" s="116"/>
      <c r="C10104" s="116"/>
      <c r="D10104" s="116"/>
    </row>
    <row r="10105" spans="1:4">
      <c r="A10105" s="116"/>
      <c r="B10105" s="116"/>
      <c r="C10105" s="116"/>
      <c r="D10105" s="116"/>
    </row>
    <row r="10106" spans="1:4">
      <c r="A10106" s="116"/>
      <c r="B10106" s="116"/>
      <c r="C10106" s="116"/>
      <c r="D10106" s="116"/>
    </row>
    <row r="10107" spans="1:4">
      <c r="A10107" s="116"/>
      <c r="B10107" s="116"/>
      <c r="C10107" s="116"/>
      <c r="D10107" s="116"/>
    </row>
    <row r="10108" spans="1:4">
      <c r="A10108" s="116"/>
      <c r="B10108" s="116"/>
      <c r="C10108" s="116"/>
      <c r="D10108" s="116"/>
    </row>
    <row r="10109" spans="1:4">
      <c r="A10109" s="116"/>
      <c r="B10109" s="116"/>
      <c r="C10109" s="116"/>
      <c r="D10109" s="116"/>
    </row>
    <row r="10110" spans="1:4">
      <c r="A10110" s="116"/>
      <c r="B10110" s="116"/>
      <c r="C10110" s="116"/>
      <c r="D10110" s="116"/>
    </row>
    <row r="10111" spans="1:4">
      <c r="A10111" s="116"/>
      <c r="B10111" s="116"/>
      <c r="C10111" s="116"/>
      <c r="D10111" s="116"/>
    </row>
    <row r="10112" spans="1:4">
      <c r="A10112" s="116"/>
      <c r="B10112" s="116"/>
      <c r="C10112" s="116"/>
      <c r="D10112" s="116"/>
    </row>
    <row r="10113" spans="1:4">
      <c r="A10113" s="116"/>
      <c r="B10113" s="116"/>
      <c r="C10113" s="116"/>
      <c r="D10113" s="116"/>
    </row>
    <row r="10114" spans="1:4">
      <c r="A10114" s="116"/>
      <c r="B10114" s="116"/>
      <c r="C10114" s="116"/>
      <c r="D10114" s="116"/>
    </row>
    <row r="10115" spans="1:4">
      <c r="A10115" s="116"/>
      <c r="B10115" s="116"/>
      <c r="C10115" s="116"/>
      <c r="D10115" s="116"/>
    </row>
    <row r="10116" spans="1:4">
      <c r="A10116" s="116"/>
      <c r="B10116" s="116"/>
      <c r="C10116" s="116"/>
      <c r="D10116" s="116"/>
    </row>
    <row r="10117" spans="1:4">
      <c r="A10117" s="116"/>
      <c r="B10117" s="116"/>
      <c r="C10117" s="116"/>
      <c r="D10117" s="116"/>
    </row>
    <row r="10118" spans="1:4">
      <c r="A10118" s="116"/>
      <c r="B10118" s="116"/>
      <c r="C10118" s="116"/>
      <c r="D10118" s="116"/>
    </row>
    <row r="10119" spans="1:4">
      <c r="A10119" s="116"/>
      <c r="B10119" s="116"/>
      <c r="C10119" s="116"/>
      <c r="D10119" s="116"/>
    </row>
    <row r="10120" spans="1:4">
      <c r="A10120" s="116"/>
      <c r="B10120" s="116"/>
      <c r="C10120" s="116"/>
      <c r="D10120" s="116"/>
    </row>
    <row r="10121" spans="1:4">
      <c r="A10121" s="116"/>
      <c r="B10121" s="116"/>
      <c r="C10121" s="116"/>
      <c r="D10121" s="116"/>
    </row>
    <row r="10122" spans="1:4">
      <c r="A10122" s="116"/>
      <c r="B10122" s="116"/>
      <c r="C10122" s="116"/>
      <c r="D10122" s="116"/>
    </row>
    <row r="10123" spans="1:4">
      <c r="A10123" s="116"/>
      <c r="B10123" s="116"/>
      <c r="C10123" s="116"/>
      <c r="D10123" s="116"/>
    </row>
    <row r="10124" spans="1:4">
      <c r="A10124" s="116"/>
      <c r="B10124" s="116"/>
      <c r="C10124" s="116"/>
      <c r="D10124" s="116"/>
    </row>
    <row r="10125" spans="1:4">
      <c r="A10125" s="116"/>
      <c r="B10125" s="116"/>
      <c r="C10125" s="116"/>
      <c r="D10125" s="116"/>
    </row>
    <row r="10126" spans="1:4">
      <c r="A10126" s="116"/>
      <c r="B10126" s="116"/>
      <c r="C10126" s="116"/>
      <c r="D10126" s="116"/>
    </row>
    <row r="10127" spans="1:4">
      <c r="A10127" s="116"/>
      <c r="B10127" s="116"/>
      <c r="C10127" s="116"/>
      <c r="D10127" s="116"/>
    </row>
    <row r="10128" spans="1:4">
      <c r="A10128" s="116"/>
      <c r="B10128" s="116"/>
      <c r="C10128" s="116"/>
      <c r="D10128" s="116"/>
    </row>
    <row r="10129" spans="1:4">
      <c r="A10129" s="116"/>
      <c r="B10129" s="116"/>
      <c r="C10129" s="116"/>
      <c r="D10129" s="116"/>
    </row>
    <row r="10130" spans="1:4">
      <c r="A10130" s="116"/>
      <c r="B10130" s="116"/>
      <c r="C10130" s="116"/>
      <c r="D10130" s="116"/>
    </row>
    <row r="10131" spans="1:4">
      <c r="A10131" s="116"/>
      <c r="B10131" s="116"/>
      <c r="C10131" s="116"/>
      <c r="D10131" s="116"/>
    </row>
    <row r="10132" spans="1:4">
      <c r="A10132" s="116"/>
      <c r="B10132" s="116"/>
      <c r="C10132" s="116"/>
      <c r="D10132" s="116"/>
    </row>
    <row r="10133" spans="1:4">
      <c r="A10133" s="116"/>
      <c r="B10133" s="116"/>
      <c r="C10133" s="116"/>
      <c r="D10133" s="116"/>
    </row>
    <row r="10134" spans="1:4">
      <c r="A10134" s="116"/>
      <c r="B10134" s="116"/>
      <c r="C10134" s="116"/>
      <c r="D10134" s="116"/>
    </row>
    <row r="10135" spans="1:4">
      <c r="A10135" s="116"/>
      <c r="B10135" s="116"/>
      <c r="C10135" s="116"/>
      <c r="D10135" s="116"/>
    </row>
    <row r="10136" spans="1:4">
      <c r="A10136" s="116"/>
      <c r="B10136" s="116"/>
      <c r="C10136" s="116"/>
      <c r="D10136" s="116"/>
    </row>
    <row r="10137" spans="1:4">
      <c r="A10137" s="116"/>
      <c r="B10137" s="116"/>
      <c r="C10137" s="116"/>
      <c r="D10137" s="116"/>
    </row>
    <row r="10138" spans="1:4">
      <c r="A10138" s="116"/>
      <c r="B10138" s="116"/>
      <c r="C10138" s="116"/>
      <c r="D10138" s="116"/>
    </row>
    <row r="10139" spans="1:4">
      <c r="A10139" s="116"/>
      <c r="B10139" s="116"/>
      <c r="C10139" s="116"/>
      <c r="D10139" s="116"/>
    </row>
    <row r="10140" spans="1:4">
      <c r="A10140" s="116"/>
      <c r="B10140" s="116"/>
      <c r="C10140" s="116"/>
      <c r="D10140" s="116"/>
    </row>
    <row r="10141" spans="1:4">
      <c r="A10141" s="116"/>
      <c r="B10141" s="116"/>
      <c r="C10141" s="116"/>
      <c r="D10141" s="116"/>
    </row>
    <row r="10142" spans="1:4">
      <c r="A10142" s="116"/>
      <c r="B10142" s="116"/>
      <c r="C10142" s="116"/>
      <c r="D10142" s="116"/>
    </row>
    <row r="10143" spans="1:4">
      <c r="A10143" s="116"/>
      <c r="B10143" s="116"/>
      <c r="C10143" s="116"/>
      <c r="D10143" s="116"/>
    </row>
    <row r="10144" spans="1:4">
      <c r="A10144" s="116"/>
      <c r="B10144" s="116"/>
      <c r="C10144" s="116"/>
      <c r="D10144" s="116"/>
    </row>
    <row r="10145" spans="1:4">
      <c r="A10145" s="116"/>
      <c r="B10145" s="116"/>
      <c r="C10145" s="116"/>
      <c r="D10145" s="116"/>
    </row>
    <row r="10146" spans="1:4">
      <c r="A10146" s="116"/>
      <c r="B10146" s="116"/>
      <c r="C10146" s="116"/>
      <c r="D10146" s="116"/>
    </row>
    <row r="10147" spans="1:4">
      <c r="A10147" s="116"/>
      <c r="B10147" s="116"/>
      <c r="C10147" s="116"/>
      <c r="D10147" s="116"/>
    </row>
    <row r="10148" spans="1:4">
      <c r="A10148" s="116"/>
      <c r="B10148" s="116"/>
      <c r="C10148" s="116"/>
      <c r="D10148" s="116"/>
    </row>
    <row r="10149" spans="1:4">
      <c r="A10149" s="116"/>
      <c r="B10149" s="116"/>
      <c r="C10149" s="116"/>
      <c r="D10149" s="116"/>
    </row>
    <row r="10150" spans="1:4">
      <c r="A10150" s="116"/>
      <c r="B10150" s="116"/>
      <c r="C10150" s="116"/>
      <c r="D10150" s="116"/>
    </row>
    <row r="10151" spans="1:4">
      <c r="A10151" s="116"/>
      <c r="B10151" s="116"/>
      <c r="C10151" s="116"/>
      <c r="D10151" s="116"/>
    </row>
    <row r="10152" spans="1:4">
      <c r="A10152" s="116"/>
      <c r="B10152" s="116"/>
      <c r="C10152" s="116"/>
      <c r="D10152" s="116"/>
    </row>
    <row r="10153" spans="1:4">
      <c r="A10153" s="116"/>
      <c r="B10153" s="116"/>
      <c r="C10153" s="116"/>
      <c r="D10153" s="116"/>
    </row>
    <row r="10154" spans="1:4">
      <c r="A10154" s="116"/>
      <c r="B10154" s="116"/>
      <c r="C10154" s="116"/>
      <c r="D10154" s="116"/>
    </row>
    <row r="10155" spans="1:4">
      <c r="A10155" s="116"/>
      <c r="B10155" s="116"/>
      <c r="C10155" s="116"/>
      <c r="D10155" s="116"/>
    </row>
    <row r="10156" spans="1:4">
      <c r="A10156" s="116"/>
      <c r="B10156" s="116"/>
      <c r="C10156" s="116"/>
      <c r="D10156" s="116"/>
    </row>
    <row r="10157" spans="1:4">
      <c r="A10157" s="116"/>
      <c r="B10157" s="116"/>
      <c r="C10157" s="116"/>
      <c r="D10157" s="116"/>
    </row>
    <row r="10158" spans="1:4">
      <c r="A10158" s="116"/>
      <c r="B10158" s="116"/>
      <c r="C10158" s="116"/>
      <c r="D10158" s="116"/>
    </row>
    <row r="10159" spans="1:4">
      <c r="A10159" s="116"/>
      <c r="B10159" s="116"/>
      <c r="C10159" s="116"/>
      <c r="D10159" s="116"/>
    </row>
    <row r="10160" spans="1:4">
      <c r="A10160" s="116"/>
      <c r="B10160" s="116"/>
      <c r="C10160" s="116"/>
      <c r="D10160" s="116"/>
    </row>
    <row r="10161" spans="1:4">
      <c r="A10161" s="116"/>
      <c r="B10161" s="116"/>
      <c r="C10161" s="116"/>
      <c r="D10161" s="116"/>
    </row>
    <row r="10162" spans="1:4">
      <c r="A10162" s="116"/>
      <c r="B10162" s="116"/>
      <c r="C10162" s="116"/>
      <c r="D10162" s="116"/>
    </row>
    <row r="10163" spans="1:4">
      <c r="A10163" s="116"/>
      <c r="B10163" s="116"/>
      <c r="C10163" s="116"/>
      <c r="D10163" s="116"/>
    </row>
    <row r="10164" spans="1:4">
      <c r="A10164" s="116"/>
      <c r="B10164" s="116"/>
      <c r="C10164" s="116"/>
      <c r="D10164" s="116"/>
    </row>
    <row r="10165" spans="1:4">
      <c r="A10165" s="116"/>
      <c r="B10165" s="116"/>
      <c r="C10165" s="116"/>
      <c r="D10165" s="116"/>
    </row>
    <row r="10166" spans="1:4">
      <c r="A10166" s="116"/>
      <c r="B10166" s="116"/>
      <c r="C10166" s="116"/>
      <c r="D10166" s="116"/>
    </row>
    <row r="10167" spans="1:4">
      <c r="A10167" s="116"/>
      <c r="B10167" s="116"/>
      <c r="C10167" s="116"/>
      <c r="D10167" s="116"/>
    </row>
    <row r="10168" spans="1:4">
      <c r="A10168" s="116"/>
      <c r="B10168" s="116"/>
      <c r="C10168" s="116"/>
      <c r="D10168" s="116"/>
    </row>
    <row r="10169" spans="1:4">
      <c r="A10169" s="116"/>
      <c r="B10169" s="116"/>
      <c r="C10169" s="116"/>
      <c r="D10169" s="116"/>
    </row>
    <row r="10170" spans="1:4">
      <c r="A10170" s="116"/>
      <c r="B10170" s="116"/>
      <c r="C10170" s="116"/>
      <c r="D10170" s="116"/>
    </row>
    <row r="10171" spans="1:4">
      <c r="A10171" s="116"/>
      <c r="B10171" s="116"/>
      <c r="C10171" s="116"/>
      <c r="D10171" s="116"/>
    </row>
    <row r="10172" spans="1:4">
      <c r="A10172" s="116"/>
      <c r="B10172" s="116"/>
      <c r="C10172" s="116"/>
      <c r="D10172" s="116"/>
    </row>
    <row r="10173" spans="1:4">
      <c r="A10173" s="116"/>
      <c r="B10173" s="116"/>
      <c r="C10173" s="116"/>
      <c r="D10173" s="116"/>
    </row>
    <row r="10174" spans="1:4">
      <c r="A10174" s="116"/>
      <c r="B10174" s="116"/>
      <c r="C10174" s="116"/>
      <c r="D10174" s="116"/>
    </row>
    <row r="10175" spans="1:4">
      <c r="A10175" s="116"/>
      <c r="B10175" s="116"/>
      <c r="C10175" s="116"/>
      <c r="D10175" s="116"/>
    </row>
    <row r="10176" spans="1:4">
      <c r="A10176" s="116"/>
      <c r="B10176" s="116"/>
      <c r="C10176" s="116"/>
      <c r="D10176" s="116"/>
    </row>
    <row r="10177" spans="1:4">
      <c r="A10177" s="116"/>
      <c r="B10177" s="116"/>
      <c r="C10177" s="116"/>
      <c r="D10177" s="116"/>
    </row>
    <row r="10178" spans="1:4">
      <c r="A10178" s="116"/>
      <c r="B10178" s="116"/>
      <c r="C10178" s="116"/>
      <c r="D10178" s="116"/>
    </row>
    <row r="10179" spans="1:4">
      <c r="A10179" s="116"/>
      <c r="B10179" s="116"/>
      <c r="C10179" s="116"/>
      <c r="D10179" s="116"/>
    </row>
    <row r="10180" spans="1:4">
      <c r="A10180" s="116"/>
      <c r="B10180" s="116"/>
      <c r="C10180" s="116"/>
      <c r="D10180" s="116"/>
    </row>
    <row r="10181" spans="1:4">
      <c r="A10181" s="116"/>
      <c r="B10181" s="116"/>
      <c r="C10181" s="116"/>
      <c r="D10181" s="116"/>
    </row>
    <row r="10182" spans="1:4">
      <c r="A10182" s="116"/>
      <c r="B10182" s="116"/>
      <c r="C10182" s="116"/>
      <c r="D10182" s="116"/>
    </row>
    <row r="10183" spans="1:4">
      <c r="A10183" s="116"/>
      <c r="B10183" s="116"/>
      <c r="C10183" s="116"/>
      <c r="D10183" s="116"/>
    </row>
    <row r="10184" spans="1:4">
      <c r="A10184" s="116"/>
      <c r="B10184" s="116"/>
      <c r="C10184" s="116"/>
      <c r="D10184" s="116"/>
    </row>
    <row r="10185" spans="1:4">
      <c r="A10185" s="116"/>
      <c r="B10185" s="116"/>
      <c r="C10185" s="116"/>
      <c r="D10185" s="116"/>
    </row>
    <row r="10186" spans="1:4">
      <c r="A10186" s="116"/>
      <c r="B10186" s="116"/>
      <c r="C10186" s="116"/>
      <c r="D10186" s="116"/>
    </row>
    <row r="10187" spans="1:4">
      <c r="A10187" s="116"/>
      <c r="B10187" s="116"/>
      <c r="C10187" s="116"/>
      <c r="D10187" s="116"/>
    </row>
    <row r="10188" spans="1:4">
      <c r="A10188" s="116"/>
      <c r="B10188" s="116"/>
      <c r="C10188" s="116"/>
      <c r="D10188" s="116"/>
    </row>
    <row r="10189" spans="1:4">
      <c r="A10189" s="116"/>
      <c r="B10189" s="116"/>
      <c r="C10189" s="116"/>
      <c r="D10189" s="116"/>
    </row>
    <row r="10190" spans="1:4">
      <c r="A10190" s="116"/>
      <c r="B10190" s="116"/>
      <c r="C10190" s="116"/>
      <c r="D10190" s="116"/>
    </row>
    <row r="10191" spans="1:4">
      <c r="A10191" s="116"/>
      <c r="B10191" s="116"/>
      <c r="C10191" s="116"/>
      <c r="D10191" s="116"/>
    </row>
    <row r="10192" spans="1:4">
      <c r="A10192" s="116"/>
      <c r="B10192" s="116"/>
      <c r="C10192" s="116"/>
      <c r="D10192" s="116"/>
    </row>
    <row r="10193" spans="1:4">
      <c r="A10193" s="116"/>
      <c r="B10193" s="116"/>
      <c r="C10193" s="116"/>
      <c r="D10193" s="116"/>
    </row>
    <row r="10194" spans="1:4">
      <c r="A10194" s="116"/>
      <c r="B10194" s="116"/>
      <c r="C10194" s="116"/>
      <c r="D10194" s="116"/>
    </row>
    <row r="10195" spans="1:4">
      <c r="A10195" s="116"/>
      <c r="B10195" s="116"/>
      <c r="C10195" s="116"/>
      <c r="D10195" s="116"/>
    </row>
    <row r="10196" spans="1:4">
      <c r="A10196" s="116"/>
      <c r="B10196" s="116"/>
      <c r="C10196" s="116"/>
      <c r="D10196" s="116"/>
    </row>
    <row r="10197" spans="1:4">
      <c r="A10197" s="116"/>
      <c r="B10197" s="116"/>
      <c r="C10197" s="116"/>
      <c r="D10197" s="116"/>
    </row>
    <row r="10198" spans="1:4">
      <c r="A10198" s="116"/>
      <c r="B10198" s="116"/>
      <c r="C10198" s="116"/>
      <c r="D10198" s="116"/>
    </row>
    <row r="10199" spans="1:4">
      <c r="A10199" s="116"/>
      <c r="B10199" s="116"/>
      <c r="C10199" s="116"/>
      <c r="D10199" s="116"/>
    </row>
    <row r="10200" spans="1:4">
      <c r="A10200" s="116"/>
      <c r="B10200" s="116"/>
      <c r="C10200" s="116"/>
      <c r="D10200" s="116"/>
    </row>
    <row r="10201" spans="1:4">
      <c r="A10201" s="116"/>
      <c r="B10201" s="116"/>
      <c r="C10201" s="116"/>
      <c r="D10201" s="116"/>
    </row>
    <row r="10202" spans="1:4">
      <c r="A10202" s="116"/>
      <c r="B10202" s="116"/>
      <c r="C10202" s="116"/>
      <c r="D10202" s="116"/>
    </row>
    <row r="10203" spans="1:4">
      <c r="A10203" s="116"/>
      <c r="B10203" s="116"/>
      <c r="C10203" s="116"/>
      <c r="D10203" s="116"/>
    </row>
    <row r="10204" spans="1:4">
      <c r="A10204" s="116"/>
      <c r="B10204" s="116"/>
      <c r="C10204" s="116"/>
      <c r="D10204" s="116"/>
    </row>
    <row r="10205" spans="1:4">
      <c r="A10205" s="116"/>
      <c r="B10205" s="116"/>
      <c r="C10205" s="116"/>
      <c r="D10205" s="116"/>
    </row>
    <row r="10206" spans="1:4">
      <c r="A10206" s="116"/>
      <c r="B10206" s="116"/>
      <c r="C10206" s="116"/>
      <c r="D10206" s="116"/>
    </row>
    <row r="10207" spans="1:4">
      <c r="A10207" s="116"/>
      <c r="B10207" s="116"/>
      <c r="C10207" s="116"/>
      <c r="D10207" s="116"/>
    </row>
    <row r="10208" spans="1:4">
      <c r="A10208" s="116"/>
      <c r="B10208" s="116"/>
      <c r="C10208" s="116"/>
      <c r="D10208" s="116"/>
    </row>
    <row r="10209" spans="1:4">
      <c r="A10209" s="116"/>
      <c r="B10209" s="116"/>
      <c r="C10209" s="116"/>
      <c r="D10209" s="116"/>
    </row>
    <row r="10210" spans="1:4">
      <c r="A10210" s="116"/>
      <c r="B10210" s="116"/>
      <c r="C10210" s="116"/>
      <c r="D10210" s="116"/>
    </row>
    <row r="10211" spans="1:4">
      <c r="A10211" s="116"/>
      <c r="B10211" s="116"/>
      <c r="C10211" s="116"/>
      <c r="D10211" s="116"/>
    </row>
    <row r="10212" spans="1:4">
      <c r="A10212" s="116"/>
      <c r="B10212" s="116"/>
      <c r="C10212" s="116"/>
      <c r="D10212" s="116"/>
    </row>
    <row r="10213" spans="1:4">
      <c r="A10213" s="116"/>
      <c r="B10213" s="116"/>
      <c r="C10213" s="116"/>
      <c r="D10213" s="116"/>
    </row>
    <row r="10214" spans="1:4">
      <c r="A10214" s="116"/>
      <c r="B10214" s="116"/>
      <c r="C10214" s="116"/>
      <c r="D10214" s="116"/>
    </row>
    <row r="10215" spans="1:4">
      <c r="A10215" s="116"/>
      <c r="B10215" s="116"/>
      <c r="C10215" s="116"/>
      <c r="D10215" s="116"/>
    </row>
    <row r="10216" spans="1:4">
      <c r="A10216" s="116"/>
      <c r="B10216" s="116"/>
      <c r="C10216" s="116"/>
      <c r="D10216" s="116"/>
    </row>
    <row r="10217" spans="1:4">
      <c r="A10217" s="116"/>
      <c r="B10217" s="116"/>
      <c r="C10217" s="116"/>
      <c r="D10217" s="116"/>
    </row>
    <row r="10218" spans="1:4">
      <c r="A10218" s="116"/>
      <c r="B10218" s="116"/>
      <c r="C10218" s="116"/>
      <c r="D10218" s="116"/>
    </row>
    <row r="10219" spans="1:4">
      <c r="A10219" s="116"/>
      <c r="B10219" s="116"/>
      <c r="C10219" s="116"/>
      <c r="D10219" s="116"/>
    </row>
    <row r="10220" spans="1:4">
      <c r="A10220" s="116"/>
      <c r="B10220" s="116"/>
      <c r="C10220" s="116"/>
      <c r="D10220" s="116"/>
    </row>
    <row r="10221" spans="1:4">
      <c r="A10221" s="116"/>
      <c r="B10221" s="116"/>
      <c r="C10221" s="116"/>
      <c r="D10221" s="116"/>
    </row>
    <row r="10222" spans="1:4">
      <c r="A10222" s="116"/>
      <c r="B10222" s="116"/>
      <c r="C10222" s="116"/>
      <c r="D10222" s="116"/>
    </row>
    <row r="10223" spans="1:4">
      <c r="A10223" s="116"/>
      <c r="B10223" s="116"/>
      <c r="C10223" s="116"/>
      <c r="D10223" s="116"/>
    </row>
    <row r="10224" spans="1:4">
      <c r="A10224" s="116"/>
      <c r="B10224" s="116"/>
      <c r="C10224" s="116"/>
      <c r="D10224" s="116"/>
    </row>
    <row r="10225" spans="1:4">
      <c r="A10225" s="116"/>
      <c r="B10225" s="116"/>
      <c r="C10225" s="116"/>
      <c r="D10225" s="116"/>
    </row>
    <row r="10226" spans="1:4">
      <c r="A10226" s="116"/>
      <c r="B10226" s="116"/>
      <c r="C10226" s="116"/>
      <c r="D10226" s="116"/>
    </row>
    <row r="10227" spans="1:4">
      <c r="A10227" s="116"/>
      <c r="B10227" s="116"/>
      <c r="C10227" s="116"/>
      <c r="D10227" s="116"/>
    </row>
    <row r="10228" spans="1:4">
      <c r="A10228" s="116"/>
      <c r="B10228" s="116"/>
      <c r="C10228" s="116"/>
      <c r="D10228" s="116"/>
    </row>
    <row r="10229" spans="1:4">
      <c r="A10229" s="116"/>
      <c r="B10229" s="116"/>
      <c r="C10229" s="116"/>
      <c r="D10229" s="116"/>
    </row>
    <row r="10230" spans="1:4">
      <c r="A10230" s="116"/>
      <c r="B10230" s="116"/>
      <c r="C10230" s="116"/>
      <c r="D10230" s="116"/>
    </row>
    <row r="10231" spans="1:4">
      <c r="A10231" s="116"/>
      <c r="B10231" s="116"/>
      <c r="C10231" s="116"/>
      <c r="D10231" s="116"/>
    </row>
    <row r="10232" spans="1:4">
      <c r="A10232" s="116"/>
      <c r="B10232" s="116"/>
      <c r="C10232" s="116"/>
      <c r="D10232" s="116"/>
    </row>
    <row r="10233" spans="1:4">
      <c r="A10233" s="116"/>
      <c r="B10233" s="116"/>
      <c r="C10233" s="116"/>
      <c r="D10233" s="116"/>
    </row>
    <row r="10234" spans="1:4">
      <c r="A10234" s="116"/>
      <c r="B10234" s="116"/>
      <c r="C10234" s="116"/>
      <c r="D10234" s="116"/>
    </row>
    <row r="10235" spans="1:4">
      <c r="A10235" s="116"/>
      <c r="B10235" s="116"/>
      <c r="C10235" s="116"/>
      <c r="D10235" s="116"/>
    </row>
    <row r="10236" spans="1:4">
      <c r="A10236" s="116"/>
      <c r="B10236" s="116"/>
      <c r="C10236" s="116"/>
      <c r="D10236" s="116"/>
    </row>
    <row r="10237" spans="1:4">
      <c r="A10237" s="116"/>
      <c r="B10237" s="116"/>
      <c r="C10237" s="116"/>
      <c r="D10237" s="116"/>
    </row>
    <row r="10238" spans="1:4">
      <c r="A10238" s="116"/>
      <c r="B10238" s="116"/>
      <c r="C10238" s="116"/>
      <c r="D10238" s="116"/>
    </row>
    <row r="10239" spans="1:4">
      <c r="A10239" s="116"/>
      <c r="B10239" s="116"/>
      <c r="C10239" s="116"/>
      <c r="D10239" s="116"/>
    </row>
    <row r="10240" spans="1:4">
      <c r="A10240" s="116"/>
      <c r="B10240" s="116"/>
      <c r="C10240" s="116"/>
      <c r="D10240" s="116"/>
    </row>
    <row r="10241" spans="1:4">
      <c r="A10241" s="116"/>
      <c r="B10241" s="116"/>
      <c r="C10241" s="116"/>
      <c r="D10241" s="116"/>
    </row>
    <row r="10242" spans="1:4">
      <c r="A10242" s="116"/>
      <c r="B10242" s="116"/>
      <c r="C10242" s="116"/>
      <c r="D10242" s="116"/>
    </row>
    <row r="10243" spans="1:4">
      <c r="A10243" s="116"/>
      <c r="B10243" s="116"/>
      <c r="C10243" s="116"/>
      <c r="D10243" s="116"/>
    </row>
    <row r="10244" spans="1:4">
      <c r="A10244" s="116"/>
      <c r="B10244" s="116"/>
      <c r="C10244" s="116"/>
      <c r="D10244" s="116"/>
    </row>
    <row r="10245" spans="1:4">
      <c r="A10245" s="116"/>
      <c r="B10245" s="116"/>
      <c r="C10245" s="116"/>
      <c r="D10245" s="116"/>
    </row>
    <row r="10246" spans="1:4">
      <c r="A10246" s="116"/>
      <c r="B10246" s="116"/>
      <c r="C10246" s="116"/>
      <c r="D10246" s="116"/>
    </row>
    <row r="10247" spans="1:4">
      <c r="A10247" s="116"/>
      <c r="B10247" s="116"/>
      <c r="C10247" s="116"/>
      <c r="D10247" s="116"/>
    </row>
    <row r="10248" spans="1:4">
      <c r="A10248" s="116"/>
      <c r="B10248" s="116"/>
      <c r="C10248" s="116"/>
      <c r="D10248" s="116"/>
    </row>
    <row r="10249" spans="1:4">
      <c r="A10249" s="116"/>
      <c r="B10249" s="116"/>
      <c r="C10249" s="116"/>
      <c r="D10249" s="116"/>
    </row>
    <row r="10250" spans="1:4">
      <c r="A10250" s="116"/>
      <c r="B10250" s="116"/>
      <c r="C10250" s="116"/>
      <c r="D10250" s="116"/>
    </row>
    <row r="10251" spans="1:4">
      <c r="A10251" s="116"/>
      <c r="B10251" s="116"/>
      <c r="C10251" s="116"/>
      <c r="D10251" s="116"/>
    </row>
    <row r="10252" spans="1:4">
      <c r="A10252" s="116"/>
      <c r="B10252" s="116"/>
      <c r="C10252" s="116"/>
      <c r="D10252" s="116"/>
    </row>
    <row r="10253" spans="1:4">
      <c r="A10253" s="116"/>
      <c r="B10253" s="116"/>
      <c r="C10253" s="116"/>
      <c r="D10253" s="116"/>
    </row>
    <row r="10254" spans="1:4">
      <c r="A10254" s="116"/>
      <c r="B10254" s="116"/>
      <c r="C10254" s="116"/>
      <c r="D10254" s="116"/>
    </row>
    <row r="10255" spans="1:4">
      <c r="A10255" s="116"/>
      <c r="B10255" s="116"/>
      <c r="C10255" s="116"/>
      <c r="D10255" s="116"/>
    </row>
    <row r="10256" spans="1:4">
      <c r="A10256" s="116"/>
      <c r="B10256" s="116"/>
      <c r="C10256" s="116"/>
      <c r="D10256" s="116"/>
    </row>
    <row r="10257" spans="1:4">
      <c r="A10257" s="116"/>
      <c r="B10257" s="116"/>
      <c r="C10257" s="116"/>
      <c r="D10257" s="116"/>
    </row>
    <row r="10258" spans="1:4">
      <c r="A10258" s="116"/>
      <c r="B10258" s="116"/>
      <c r="C10258" s="116"/>
      <c r="D10258" s="116"/>
    </row>
    <row r="10259" spans="1:4">
      <c r="A10259" s="116"/>
      <c r="B10259" s="116"/>
      <c r="C10259" s="116"/>
      <c r="D10259" s="116"/>
    </row>
    <row r="10260" spans="1:4">
      <c r="A10260" s="116"/>
      <c r="B10260" s="116"/>
      <c r="C10260" s="116"/>
      <c r="D10260" s="116"/>
    </row>
    <row r="10261" spans="1:4">
      <c r="A10261" s="116"/>
      <c r="B10261" s="116"/>
      <c r="C10261" s="116"/>
      <c r="D10261" s="116"/>
    </row>
    <row r="10262" spans="1:4">
      <c r="A10262" s="116"/>
      <c r="B10262" s="116"/>
      <c r="C10262" s="116"/>
      <c r="D10262" s="116"/>
    </row>
    <row r="10263" spans="1:4">
      <c r="A10263" s="116"/>
      <c r="B10263" s="116"/>
      <c r="C10263" s="116"/>
      <c r="D10263" s="116"/>
    </row>
    <row r="10264" spans="1:4">
      <c r="A10264" s="116"/>
      <c r="B10264" s="116"/>
      <c r="C10264" s="116"/>
      <c r="D10264" s="116"/>
    </row>
    <row r="10265" spans="1:4">
      <c r="A10265" s="116"/>
      <c r="B10265" s="116"/>
      <c r="C10265" s="116"/>
      <c r="D10265" s="116"/>
    </row>
    <row r="10266" spans="1:4">
      <c r="A10266" s="116"/>
      <c r="B10266" s="116"/>
      <c r="C10266" s="116"/>
      <c r="D10266" s="116"/>
    </row>
    <row r="10267" spans="1:4">
      <c r="A10267" s="116"/>
      <c r="B10267" s="116"/>
      <c r="C10267" s="116"/>
      <c r="D10267" s="116"/>
    </row>
    <row r="10268" spans="1:4">
      <c r="A10268" s="116"/>
      <c r="B10268" s="116"/>
      <c r="C10268" s="116"/>
      <c r="D10268" s="116"/>
    </row>
    <row r="10269" spans="1:4">
      <c r="A10269" s="116"/>
      <c r="B10269" s="116"/>
      <c r="C10269" s="116"/>
      <c r="D10269" s="116"/>
    </row>
    <row r="10270" spans="1:4">
      <c r="A10270" s="116"/>
      <c r="B10270" s="116"/>
      <c r="C10270" s="116"/>
      <c r="D10270" s="116"/>
    </row>
    <row r="10271" spans="1:4">
      <c r="A10271" s="116"/>
      <c r="B10271" s="116"/>
      <c r="C10271" s="116"/>
      <c r="D10271" s="116"/>
    </row>
    <row r="10272" spans="1:4">
      <c r="A10272" s="116"/>
      <c r="B10272" s="116"/>
      <c r="C10272" s="116"/>
      <c r="D10272" s="116"/>
    </row>
    <row r="10273" spans="1:4">
      <c r="A10273" s="116"/>
      <c r="B10273" s="116"/>
      <c r="C10273" s="116"/>
      <c r="D10273" s="116"/>
    </row>
    <row r="10274" spans="1:4">
      <c r="A10274" s="116"/>
      <c r="B10274" s="116"/>
      <c r="C10274" s="116"/>
      <c r="D10274" s="116"/>
    </row>
    <row r="10275" spans="1:4">
      <c r="A10275" s="116"/>
      <c r="B10275" s="116"/>
      <c r="C10275" s="116"/>
      <c r="D10275" s="116"/>
    </row>
    <row r="10276" spans="1:4">
      <c r="A10276" s="116"/>
      <c r="B10276" s="116"/>
      <c r="C10276" s="116"/>
      <c r="D10276" s="116"/>
    </row>
    <row r="10277" spans="1:4">
      <c r="A10277" s="116"/>
      <c r="B10277" s="116"/>
      <c r="C10277" s="116"/>
      <c r="D10277" s="116"/>
    </row>
    <row r="10278" spans="1:4">
      <c r="A10278" s="116"/>
      <c r="B10278" s="116"/>
      <c r="C10278" s="116"/>
      <c r="D10278" s="116"/>
    </row>
    <row r="10279" spans="1:4">
      <c r="A10279" s="116"/>
      <c r="B10279" s="116"/>
      <c r="C10279" s="116"/>
      <c r="D10279" s="116"/>
    </row>
    <row r="10280" spans="1:4">
      <c r="A10280" s="116"/>
      <c r="B10280" s="116"/>
      <c r="C10280" s="116"/>
      <c r="D10280" s="116"/>
    </row>
    <row r="10281" spans="1:4">
      <c r="A10281" s="116"/>
      <c r="B10281" s="116"/>
      <c r="C10281" s="116"/>
      <c r="D10281" s="116"/>
    </row>
    <row r="10282" spans="1:4">
      <c r="A10282" s="116"/>
      <c r="B10282" s="116"/>
      <c r="C10282" s="116"/>
      <c r="D10282" s="116"/>
    </row>
    <row r="10283" spans="1:4">
      <c r="A10283" s="116"/>
      <c r="B10283" s="116"/>
      <c r="C10283" s="116"/>
      <c r="D10283" s="116"/>
    </row>
    <row r="10284" spans="1:4">
      <c r="A10284" s="116"/>
      <c r="B10284" s="116"/>
      <c r="C10284" s="116"/>
      <c r="D10284" s="116"/>
    </row>
    <row r="10285" spans="1:4">
      <c r="A10285" s="116"/>
      <c r="B10285" s="116"/>
      <c r="C10285" s="116"/>
      <c r="D10285" s="116"/>
    </row>
    <row r="10286" spans="1:4">
      <c r="A10286" s="116"/>
      <c r="B10286" s="116"/>
      <c r="C10286" s="116"/>
      <c r="D10286" s="116"/>
    </row>
    <row r="10287" spans="1:4">
      <c r="A10287" s="116"/>
      <c r="B10287" s="116"/>
      <c r="C10287" s="116"/>
      <c r="D10287" s="116"/>
    </row>
    <row r="10288" spans="1:4">
      <c r="A10288" s="116"/>
      <c r="B10288" s="116"/>
      <c r="C10288" s="116"/>
      <c r="D10288" s="116"/>
    </row>
    <row r="10289" spans="1:4">
      <c r="A10289" s="116"/>
      <c r="B10289" s="116"/>
      <c r="C10289" s="116"/>
      <c r="D10289" s="116"/>
    </row>
    <row r="10290" spans="1:4">
      <c r="A10290" s="116"/>
      <c r="B10290" s="116"/>
      <c r="C10290" s="116"/>
      <c r="D10290" s="116"/>
    </row>
    <row r="10291" spans="1:4">
      <c r="A10291" s="116"/>
      <c r="B10291" s="116"/>
      <c r="C10291" s="116"/>
      <c r="D10291" s="116"/>
    </row>
    <row r="10292" spans="1:4">
      <c r="A10292" s="116"/>
      <c r="B10292" s="116"/>
      <c r="C10292" s="116"/>
      <c r="D10292" s="116"/>
    </row>
    <row r="10293" spans="1:4">
      <c r="A10293" s="116"/>
      <c r="B10293" s="116"/>
      <c r="C10293" s="116"/>
      <c r="D10293" s="116"/>
    </row>
    <row r="10294" spans="1:4">
      <c r="A10294" s="116"/>
      <c r="B10294" s="116"/>
      <c r="C10294" s="116"/>
      <c r="D10294" s="116"/>
    </row>
    <row r="10295" spans="1:4">
      <c r="A10295" s="116"/>
      <c r="B10295" s="116"/>
      <c r="C10295" s="116"/>
      <c r="D10295" s="116"/>
    </row>
    <row r="10296" spans="1:4">
      <c r="A10296" s="116"/>
      <c r="B10296" s="116"/>
      <c r="C10296" s="116"/>
      <c r="D10296" s="116"/>
    </row>
    <row r="10297" spans="1:4">
      <c r="A10297" s="116"/>
      <c r="B10297" s="116"/>
      <c r="C10297" s="116"/>
      <c r="D10297" s="116"/>
    </row>
    <row r="10298" spans="1:4">
      <c r="A10298" s="116"/>
      <c r="B10298" s="116"/>
      <c r="C10298" s="116"/>
      <c r="D10298" s="116"/>
    </row>
    <row r="10299" spans="1:4">
      <c r="A10299" s="116"/>
      <c r="B10299" s="116"/>
      <c r="C10299" s="116"/>
      <c r="D10299" s="116"/>
    </row>
    <row r="10300" spans="1:4">
      <c r="A10300" s="116"/>
      <c r="B10300" s="116"/>
      <c r="C10300" s="116"/>
      <c r="D10300" s="116"/>
    </row>
    <row r="10301" spans="1:4">
      <c r="A10301" s="116"/>
      <c r="B10301" s="116"/>
      <c r="C10301" s="116"/>
      <c r="D10301" s="116"/>
    </row>
    <row r="10302" spans="1:4">
      <c r="A10302" s="116"/>
      <c r="B10302" s="116"/>
      <c r="C10302" s="116"/>
      <c r="D10302" s="116"/>
    </row>
    <row r="10303" spans="1:4">
      <c r="A10303" s="116"/>
      <c r="B10303" s="116"/>
      <c r="C10303" s="116"/>
      <c r="D10303" s="116"/>
    </row>
    <row r="10304" spans="1:4">
      <c r="A10304" s="116"/>
      <c r="B10304" s="116"/>
      <c r="C10304" s="116"/>
      <c r="D10304" s="116"/>
    </row>
    <row r="10305" spans="1:4">
      <c r="A10305" s="116"/>
      <c r="B10305" s="116"/>
      <c r="C10305" s="116"/>
      <c r="D10305" s="116"/>
    </row>
    <row r="10306" spans="1:4">
      <c r="A10306" s="116"/>
      <c r="B10306" s="116"/>
      <c r="C10306" s="116"/>
      <c r="D10306" s="116"/>
    </row>
    <row r="10307" spans="1:4">
      <c r="A10307" s="116"/>
      <c r="B10307" s="116"/>
      <c r="C10307" s="116"/>
      <c r="D10307" s="116"/>
    </row>
    <row r="10308" spans="1:4">
      <c r="A10308" s="116"/>
      <c r="B10308" s="116"/>
      <c r="C10308" s="116"/>
      <c r="D10308" s="116"/>
    </row>
    <row r="10309" spans="1:4">
      <c r="A10309" s="116"/>
      <c r="B10309" s="116"/>
      <c r="C10309" s="116"/>
      <c r="D10309" s="116"/>
    </row>
    <row r="10310" spans="1:4">
      <c r="A10310" s="116"/>
      <c r="B10310" s="116"/>
      <c r="C10310" s="116"/>
      <c r="D10310" s="116"/>
    </row>
    <row r="10311" spans="1:4">
      <c r="A10311" s="116"/>
      <c r="B10311" s="116"/>
      <c r="C10311" s="116"/>
      <c r="D10311" s="116"/>
    </row>
    <row r="10312" spans="1:4">
      <c r="A10312" s="116"/>
      <c r="B10312" s="116"/>
      <c r="C10312" s="116"/>
      <c r="D10312" s="116"/>
    </row>
    <row r="10313" spans="1:4">
      <c r="A10313" s="116"/>
      <c r="B10313" s="116"/>
      <c r="C10313" s="116"/>
      <c r="D10313" s="116"/>
    </row>
    <row r="10314" spans="1:4">
      <c r="A10314" s="116"/>
      <c r="B10314" s="116"/>
      <c r="C10314" s="116"/>
      <c r="D10314" s="116"/>
    </row>
    <row r="10315" spans="1:4">
      <c r="A10315" s="116"/>
      <c r="B10315" s="116"/>
      <c r="C10315" s="116"/>
      <c r="D10315" s="116"/>
    </row>
    <row r="10316" spans="1:4">
      <c r="A10316" s="116"/>
      <c r="B10316" s="116"/>
      <c r="C10316" s="116"/>
      <c r="D10316" s="116"/>
    </row>
    <row r="10317" spans="1:4">
      <c r="A10317" s="116"/>
      <c r="B10317" s="116"/>
      <c r="C10317" s="116"/>
      <c r="D10317" s="116"/>
    </row>
    <row r="10318" spans="1:4">
      <c r="A10318" s="116"/>
      <c r="B10318" s="116"/>
      <c r="C10318" s="116"/>
      <c r="D10318" s="116"/>
    </row>
    <row r="10319" spans="1:4">
      <c r="A10319" s="116"/>
      <c r="B10319" s="116"/>
      <c r="C10319" s="116"/>
      <c r="D10319" s="116"/>
    </row>
    <row r="10320" spans="1:4">
      <c r="A10320" s="116"/>
      <c r="B10320" s="116"/>
      <c r="C10320" s="116"/>
      <c r="D10320" s="116"/>
    </row>
    <row r="10321" spans="1:4">
      <c r="A10321" s="116"/>
      <c r="B10321" s="116"/>
      <c r="C10321" s="116"/>
      <c r="D10321" s="116"/>
    </row>
    <row r="10322" spans="1:4">
      <c r="A10322" s="116"/>
      <c r="B10322" s="116"/>
      <c r="C10322" s="116"/>
      <c r="D10322" s="116"/>
    </row>
    <row r="10323" spans="1:4">
      <c r="A10323" s="116"/>
      <c r="B10323" s="116"/>
      <c r="C10323" s="116"/>
      <c r="D10323" s="116"/>
    </row>
    <row r="10324" spans="1:4">
      <c r="A10324" s="116"/>
      <c r="B10324" s="116"/>
      <c r="C10324" s="116"/>
      <c r="D10324" s="116"/>
    </row>
    <row r="10325" spans="1:4">
      <c r="A10325" s="116"/>
      <c r="B10325" s="116"/>
      <c r="C10325" s="116"/>
      <c r="D10325" s="116"/>
    </row>
    <row r="10326" spans="1:4">
      <c r="A10326" s="116"/>
      <c r="B10326" s="116"/>
      <c r="C10326" s="116"/>
      <c r="D10326" s="116"/>
    </row>
    <row r="10327" spans="1:4">
      <c r="A10327" s="116"/>
      <c r="B10327" s="116"/>
      <c r="C10327" s="116"/>
      <c r="D10327" s="116"/>
    </row>
    <row r="10328" spans="1:4">
      <c r="A10328" s="116"/>
      <c r="B10328" s="116"/>
      <c r="C10328" s="116"/>
      <c r="D10328" s="116"/>
    </row>
    <row r="10329" spans="1:4">
      <c r="A10329" s="116"/>
      <c r="B10329" s="116"/>
      <c r="C10329" s="116"/>
      <c r="D10329" s="116"/>
    </row>
    <row r="10330" spans="1:4">
      <c r="A10330" s="116"/>
      <c r="B10330" s="116"/>
      <c r="C10330" s="116"/>
      <c r="D10330" s="116"/>
    </row>
    <row r="10331" spans="1:4">
      <c r="A10331" s="116"/>
      <c r="B10331" s="116"/>
      <c r="C10331" s="116"/>
      <c r="D10331" s="116"/>
    </row>
    <row r="10332" spans="1:4">
      <c r="A10332" s="116"/>
      <c r="B10332" s="116"/>
      <c r="C10332" s="116"/>
      <c r="D10332" s="116"/>
    </row>
    <row r="10333" spans="1:4">
      <c r="A10333" s="116"/>
      <c r="B10333" s="116"/>
      <c r="C10333" s="116"/>
      <c r="D10333" s="116"/>
    </row>
    <row r="10334" spans="1:4">
      <c r="A10334" s="116"/>
      <c r="B10334" s="116"/>
      <c r="C10334" s="116"/>
      <c r="D10334" s="116"/>
    </row>
    <row r="10335" spans="1:4">
      <c r="A10335" s="116"/>
      <c r="B10335" s="116"/>
      <c r="C10335" s="116"/>
      <c r="D10335" s="116"/>
    </row>
    <row r="10336" spans="1:4">
      <c r="A10336" s="116"/>
      <c r="B10336" s="116"/>
      <c r="C10336" s="116"/>
      <c r="D10336" s="116"/>
    </row>
    <row r="10337" spans="1:4">
      <c r="A10337" s="116"/>
      <c r="B10337" s="116"/>
      <c r="C10337" s="116"/>
      <c r="D10337" s="116"/>
    </row>
    <row r="10338" spans="1:4">
      <c r="A10338" s="116"/>
      <c r="B10338" s="116"/>
      <c r="C10338" s="116"/>
      <c r="D10338" s="116"/>
    </row>
    <row r="10339" spans="1:4">
      <c r="A10339" s="116"/>
      <c r="B10339" s="116"/>
      <c r="C10339" s="116"/>
      <c r="D10339" s="116"/>
    </row>
    <row r="10340" spans="1:4">
      <c r="A10340" s="116"/>
      <c r="B10340" s="116"/>
      <c r="C10340" s="116"/>
      <c r="D10340" s="116"/>
    </row>
    <row r="10341" spans="1:4">
      <c r="A10341" s="116"/>
      <c r="B10341" s="116"/>
      <c r="C10341" s="116"/>
      <c r="D10341" s="116"/>
    </row>
    <row r="10342" spans="1:4">
      <c r="A10342" s="116"/>
      <c r="B10342" s="116"/>
      <c r="C10342" s="116"/>
      <c r="D10342" s="116"/>
    </row>
    <row r="10343" spans="1:4">
      <c r="A10343" s="116"/>
      <c r="B10343" s="116"/>
      <c r="C10343" s="116"/>
      <c r="D10343" s="116"/>
    </row>
    <row r="10344" spans="1:4">
      <c r="A10344" s="116"/>
      <c r="B10344" s="116"/>
      <c r="C10344" s="116"/>
      <c r="D10344" s="116"/>
    </row>
    <row r="10345" spans="1:4">
      <c r="A10345" s="116"/>
      <c r="B10345" s="116"/>
      <c r="C10345" s="116"/>
      <c r="D10345" s="116"/>
    </row>
    <row r="10346" spans="1:4">
      <c r="A10346" s="116"/>
      <c r="B10346" s="116"/>
      <c r="C10346" s="116"/>
      <c r="D10346" s="116"/>
    </row>
    <row r="10347" spans="1:4">
      <c r="A10347" s="116"/>
      <c r="B10347" s="116"/>
      <c r="C10347" s="116"/>
      <c r="D10347" s="116"/>
    </row>
    <row r="10348" spans="1:4">
      <c r="A10348" s="116"/>
      <c r="B10348" s="116"/>
      <c r="C10348" s="116"/>
      <c r="D10348" s="116"/>
    </row>
    <row r="10349" spans="1:4">
      <c r="A10349" s="116"/>
      <c r="B10349" s="116"/>
      <c r="C10349" s="116"/>
      <c r="D10349" s="116"/>
    </row>
    <row r="10350" spans="1:4">
      <c r="A10350" s="116"/>
      <c r="B10350" s="116"/>
      <c r="C10350" s="116"/>
      <c r="D10350" s="116"/>
    </row>
    <row r="10351" spans="1:4">
      <c r="A10351" s="116"/>
      <c r="B10351" s="116"/>
      <c r="C10351" s="116"/>
      <c r="D10351" s="116"/>
    </row>
    <row r="10352" spans="1:4">
      <c r="A10352" s="116"/>
      <c r="B10352" s="116"/>
      <c r="C10352" s="116"/>
      <c r="D10352" s="116"/>
    </row>
    <row r="10353" spans="1:4">
      <c r="A10353" s="116"/>
      <c r="B10353" s="116"/>
      <c r="C10353" s="116"/>
      <c r="D10353" s="116"/>
    </row>
    <row r="10354" spans="1:4">
      <c r="A10354" s="116"/>
      <c r="B10354" s="116"/>
      <c r="C10354" s="116"/>
      <c r="D10354" s="116"/>
    </row>
    <row r="10355" spans="1:4">
      <c r="A10355" s="116"/>
      <c r="B10355" s="116"/>
      <c r="C10355" s="116"/>
      <c r="D10355" s="116"/>
    </row>
    <row r="10356" spans="1:4">
      <c r="A10356" s="116"/>
      <c r="B10356" s="116"/>
      <c r="C10356" s="116"/>
      <c r="D10356" s="116"/>
    </row>
    <row r="10357" spans="1:4">
      <c r="A10357" s="116"/>
      <c r="B10357" s="116"/>
      <c r="C10357" s="116"/>
      <c r="D10357" s="116"/>
    </row>
    <row r="10358" spans="1:4">
      <c r="A10358" s="116"/>
      <c r="B10358" s="116"/>
      <c r="C10358" s="116"/>
      <c r="D10358" s="116"/>
    </row>
    <row r="10359" spans="1:4">
      <c r="A10359" s="116"/>
      <c r="B10359" s="116"/>
      <c r="C10359" s="116"/>
      <c r="D10359" s="116"/>
    </row>
    <row r="10360" spans="1:4">
      <c r="A10360" s="116"/>
      <c r="B10360" s="116"/>
      <c r="C10360" s="116"/>
      <c r="D10360" s="116"/>
    </row>
    <row r="10361" spans="1:4">
      <c r="A10361" s="116"/>
      <c r="B10361" s="116"/>
      <c r="C10361" s="116"/>
      <c r="D10361" s="116"/>
    </row>
    <row r="10362" spans="1:4">
      <c r="A10362" s="116"/>
      <c r="B10362" s="116"/>
      <c r="C10362" s="116"/>
      <c r="D10362" s="116"/>
    </row>
    <row r="10363" spans="1:4">
      <c r="A10363" s="116"/>
      <c r="B10363" s="116"/>
      <c r="C10363" s="116"/>
      <c r="D10363" s="116"/>
    </row>
    <row r="10364" spans="1:4">
      <c r="A10364" s="116"/>
      <c r="B10364" s="116"/>
      <c r="C10364" s="116"/>
      <c r="D10364" s="116"/>
    </row>
    <row r="10365" spans="1:4">
      <c r="A10365" s="116"/>
      <c r="B10365" s="116"/>
      <c r="C10365" s="116"/>
      <c r="D10365" s="116"/>
    </row>
    <row r="10366" spans="1:4">
      <c r="A10366" s="116"/>
      <c r="B10366" s="116"/>
      <c r="C10366" s="116"/>
      <c r="D10366" s="116"/>
    </row>
    <row r="10367" spans="1:4">
      <c r="A10367" s="116"/>
      <c r="B10367" s="116"/>
      <c r="C10367" s="116"/>
      <c r="D10367" s="116"/>
    </row>
    <row r="10368" spans="1:4">
      <c r="A10368" s="116"/>
      <c r="B10368" s="116"/>
      <c r="C10368" s="116"/>
      <c r="D10368" s="116"/>
    </row>
    <row r="10369" spans="1:4">
      <c r="A10369" s="116"/>
      <c r="B10369" s="116"/>
      <c r="C10369" s="116"/>
      <c r="D10369" s="116"/>
    </row>
    <row r="10370" spans="1:4">
      <c r="A10370" s="116"/>
      <c r="B10370" s="116"/>
      <c r="C10370" s="116"/>
      <c r="D10370" s="116"/>
    </row>
    <row r="10371" spans="1:4">
      <c r="A10371" s="116"/>
      <c r="B10371" s="116"/>
      <c r="C10371" s="116"/>
      <c r="D10371" s="116"/>
    </row>
    <row r="10372" spans="1:4">
      <c r="A10372" s="116"/>
      <c r="B10372" s="116"/>
      <c r="C10372" s="116"/>
      <c r="D10372" s="116"/>
    </row>
    <row r="10373" spans="1:4">
      <c r="A10373" s="116"/>
      <c r="B10373" s="116"/>
      <c r="C10373" s="116"/>
      <c r="D10373" s="116"/>
    </row>
    <row r="10374" spans="1:4">
      <c r="A10374" s="116"/>
      <c r="B10374" s="116"/>
      <c r="C10374" s="116"/>
      <c r="D10374" s="116"/>
    </row>
    <row r="10375" spans="1:4">
      <c r="A10375" s="116"/>
      <c r="B10375" s="116"/>
      <c r="C10375" s="116"/>
      <c r="D10375" s="116"/>
    </row>
    <row r="10376" spans="1:4">
      <c r="A10376" s="116"/>
      <c r="B10376" s="116"/>
      <c r="C10376" s="116"/>
      <c r="D10376" s="116"/>
    </row>
    <row r="10377" spans="1:4">
      <c r="A10377" s="116"/>
      <c r="B10377" s="116"/>
      <c r="C10377" s="116"/>
      <c r="D10377" s="116"/>
    </row>
    <row r="10378" spans="1:4">
      <c r="A10378" s="116"/>
      <c r="B10378" s="116"/>
      <c r="C10378" s="116"/>
      <c r="D10378" s="116"/>
    </row>
    <row r="10379" spans="1:4">
      <c r="A10379" s="116"/>
      <c r="B10379" s="116"/>
      <c r="C10379" s="116"/>
      <c r="D10379" s="116"/>
    </row>
    <row r="10380" spans="1:4">
      <c r="A10380" s="116"/>
      <c r="B10380" s="116"/>
      <c r="C10380" s="116"/>
      <c r="D10380" s="116"/>
    </row>
    <row r="10381" spans="1:4">
      <c r="A10381" s="116"/>
      <c r="B10381" s="116"/>
      <c r="C10381" s="116"/>
      <c r="D10381" s="116"/>
    </row>
    <row r="10382" spans="1:4">
      <c r="A10382" s="116"/>
      <c r="B10382" s="116"/>
      <c r="C10382" s="116"/>
      <c r="D10382" s="116"/>
    </row>
    <row r="10383" spans="1:4">
      <c r="A10383" s="116"/>
      <c r="B10383" s="116"/>
      <c r="C10383" s="116"/>
      <c r="D10383" s="116"/>
    </row>
    <row r="10384" spans="1:4">
      <c r="A10384" s="116"/>
      <c r="B10384" s="116"/>
      <c r="C10384" s="116"/>
      <c r="D10384" s="116"/>
    </row>
    <row r="10385" spans="1:4">
      <c r="A10385" s="116"/>
      <c r="B10385" s="116"/>
      <c r="C10385" s="116"/>
      <c r="D10385" s="116"/>
    </row>
    <row r="10386" spans="1:4">
      <c r="A10386" s="116"/>
      <c r="B10386" s="116"/>
      <c r="C10386" s="116"/>
      <c r="D10386" s="116"/>
    </row>
    <row r="10387" spans="1:4">
      <c r="A10387" s="116"/>
      <c r="B10387" s="116"/>
      <c r="C10387" s="116"/>
      <c r="D10387" s="116"/>
    </row>
    <row r="10388" spans="1:4">
      <c r="A10388" s="116"/>
      <c r="B10388" s="116"/>
      <c r="C10388" s="116"/>
      <c r="D10388" s="116"/>
    </row>
    <row r="10389" spans="1:4">
      <c r="A10389" s="116"/>
      <c r="B10389" s="116"/>
      <c r="C10389" s="116"/>
      <c r="D10389" s="116"/>
    </row>
    <row r="10390" spans="1:4">
      <c r="A10390" s="116"/>
      <c r="B10390" s="116"/>
      <c r="C10390" s="116"/>
      <c r="D10390" s="116"/>
    </row>
    <row r="10391" spans="1:4">
      <c r="A10391" s="116"/>
      <c r="B10391" s="116"/>
      <c r="C10391" s="116"/>
      <c r="D10391" s="116"/>
    </row>
    <row r="10392" spans="1:4">
      <c r="A10392" s="116"/>
      <c r="B10392" s="116"/>
      <c r="C10392" s="116"/>
      <c r="D10392" s="116"/>
    </row>
    <row r="10393" spans="1:4">
      <c r="A10393" s="116"/>
      <c r="B10393" s="116"/>
      <c r="C10393" s="116"/>
      <c r="D10393" s="116"/>
    </row>
    <row r="10394" spans="1:4">
      <c r="A10394" s="116"/>
      <c r="B10394" s="116"/>
      <c r="C10394" s="116"/>
      <c r="D10394" s="116"/>
    </row>
    <row r="10395" spans="1:4">
      <c r="A10395" s="116"/>
      <c r="B10395" s="116"/>
      <c r="C10395" s="116"/>
      <c r="D10395" s="116"/>
    </row>
    <row r="10396" spans="1:4">
      <c r="A10396" s="116"/>
      <c r="B10396" s="116"/>
      <c r="C10396" s="116"/>
      <c r="D10396" s="116"/>
    </row>
    <row r="10397" spans="1:4">
      <c r="A10397" s="116"/>
      <c r="B10397" s="116"/>
      <c r="C10397" s="116"/>
      <c r="D10397" s="116"/>
    </row>
    <row r="10398" spans="1:4">
      <c r="A10398" s="116"/>
      <c r="B10398" s="116"/>
      <c r="C10398" s="116"/>
      <c r="D10398" s="116"/>
    </row>
    <row r="10399" spans="1:4">
      <c r="A10399" s="116"/>
      <c r="B10399" s="116"/>
      <c r="C10399" s="116"/>
      <c r="D10399" s="116"/>
    </row>
    <row r="10400" spans="1:4">
      <c r="A10400" s="116"/>
      <c r="B10400" s="116"/>
      <c r="C10400" s="116"/>
      <c r="D10400" s="116"/>
    </row>
    <row r="10401" spans="1:4">
      <c r="A10401" s="116"/>
      <c r="B10401" s="116"/>
      <c r="C10401" s="116"/>
      <c r="D10401" s="116"/>
    </row>
    <row r="10402" spans="1:4">
      <c r="A10402" s="116"/>
      <c r="B10402" s="116"/>
      <c r="C10402" s="116"/>
      <c r="D10402" s="116"/>
    </row>
    <row r="10403" spans="1:4">
      <c r="A10403" s="116"/>
      <c r="B10403" s="116"/>
      <c r="C10403" s="116"/>
      <c r="D10403" s="116"/>
    </row>
    <row r="10404" spans="1:4">
      <c r="A10404" s="116"/>
      <c r="B10404" s="116"/>
      <c r="C10404" s="116"/>
      <c r="D10404" s="116"/>
    </row>
    <row r="10405" spans="1:4">
      <c r="A10405" s="116"/>
      <c r="B10405" s="116"/>
      <c r="C10405" s="116"/>
      <c r="D10405" s="116"/>
    </row>
    <row r="10406" spans="1:4">
      <c r="A10406" s="116"/>
      <c r="B10406" s="116"/>
      <c r="C10406" s="116"/>
      <c r="D10406" s="116"/>
    </row>
    <row r="10407" spans="1:4">
      <c r="A10407" s="116"/>
      <c r="B10407" s="116"/>
      <c r="C10407" s="116"/>
      <c r="D10407" s="116"/>
    </row>
    <row r="10408" spans="1:4">
      <c r="A10408" s="116"/>
      <c r="B10408" s="116"/>
      <c r="C10408" s="116"/>
      <c r="D10408" s="116"/>
    </row>
    <row r="10409" spans="1:4">
      <c r="A10409" s="116"/>
      <c r="B10409" s="116"/>
      <c r="C10409" s="116"/>
      <c r="D10409" s="116"/>
    </row>
    <row r="10410" spans="1:4">
      <c r="A10410" s="116"/>
      <c r="B10410" s="116"/>
      <c r="C10410" s="116"/>
      <c r="D10410" s="116"/>
    </row>
    <row r="10411" spans="1:4">
      <c r="A10411" s="116"/>
      <c r="B10411" s="116"/>
      <c r="C10411" s="116"/>
      <c r="D10411" s="116"/>
    </row>
    <row r="10412" spans="1:4">
      <c r="A10412" s="116"/>
      <c r="B10412" s="116"/>
      <c r="C10412" s="116"/>
      <c r="D10412" s="116"/>
    </row>
    <row r="10413" spans="1:4">
      <c r="A10413" s="116"/>
      <c r="B10413" s="116"/>
      <c r="C10413" s="116"/>
      <c r="D10413" s="116"/>
    </row>
    <row r="10414" spans="1:4">
      <c r="A10414" s="116"/>
      <c r="B10414" s="116"/>
      <c r="C10414" s="116"/>
      <c r="D10414" s="116"/>
    </row>
    <row r="10415" spans="1:4">
      <c r="A10415" s="116"/>
      <c r="B10415" s="116"/>
      <c r="C10415" s="116"/>
      <c r="D10415" s="116"/>
    </row>
    <row r="10416" spans="1:4">
      <c r="A10416" s="116"/>
      <c r="B10416" s="116"/>
      <c r="C10416" s="116"/>
      <c r="D10416" s="116"/>
    </row>
    <row r="10417" spans="1:4">
      <c r="A10417" s="116"/>
      <c r="B10417" s="116"/>
      <c r="C10417" s="116"/>
      <c r="D10417" s="116"/>
    </row>
    <row r="10418" spans="1:4">
      <c r="A10418" s="116"/>
      <c r="B10418" s="116"/>
      <c r="C10418" s="116"/>
      <c r="D10418" s="116"/>
    </row>
    <row r="10419" spans="1:4">
      <c r="A10419" s="116"/>
      <c r="B10419" s="116"/>
      <c r="C10419" s="116"/>
      <c r="D10419" s="116"/>
    </row>
    <row r="10420" spans="1:4">
      <c r="A10420" s="116"/>
      <c r="B10420" s="116"/>
      <c r="C10420" s="116"/>
      <c r="D10420" s="116"/>
    </row>
    <row r="10421" spans="1:4">
      <c r="A10421" s="116"/>
      <c r="B10421" s="116"/>
      <c r="C10421" s="116"/>
      <c r="D10421" s="116"/>
    </row>
    <row r="10422" spans="1:4">
      <c r="A10422" s="116"/>
      <c r="B10422" s="116"/>
      <c r="C10422" s="116"/>
      <c r="D10422" s="116"/>
    </row>
    <row r="10423" spans="1:4">
      <c r="A10423" s="116"/>
      <c r="B10423" s="116"/>
      <c r="C10423" s="116"/>
      <c r="D10423" s="116"/>
    </row>
    <row r="10424" spans="1:4">
      <c r="A10424" s="116"/>
      <c r="B10424" s="116"/>
      <c r="C10424" s="116"/>
      <c r="D10424" s="116"/>
    </row>
    <row r="10425" spans="1:4">
      <c r="A10425" s="116"/>
      <c r="B10425" s="116"/>
      <c r="C10425" s="116"/>
      <c r="D10425" s="116"/>
    </row>
    <row r="10426" spans="1:4">
      <c r="A10426" s="116"/>
      <c r="B10426" s="116"/>
      <c r="C10426" s="116"/>
      <c r="D10426" s="116"/>
    </row>
    <row r="10427" spans="1:4">
      <c r="A10427" s="116"/>
      <c r="B10427" s="116"/>
      <c r="C10427" s="116"/>
      <c r="D10427" s="116"/>
    </row>
    <row r="10428" spans="1:4">
      <c r="A10428" s="116"/>
      <c r="B10428" s="116"/>
      <c r="C10428" s="116"/>
      <c r="D10428" s="116"/>
    </row>
    <row r="10429" spans="1:4">
      <c r="A10429" s="116"/>
      <c r="B10429" s="116"/>
      <c r="C10429" s="116"/>
      <c r="D10429" s="116"/>
    </row>
    <row r="10430" spans="1:4">
      <c r="A10430" s="116"/>
      <c r="B10430" s="116"/>
      <c r="C10430" s="116"/>
      <c r="D10430" s="116"/>
    </row>
    <row r="10431" spans="1:4">
      <c r="A10431" s="116"/>
      <c r="B10431" s="116"/>
      <c r="C10431" s="116"/>
      <c r="D10431" s="116"/>
    </row>
    <row r="10432" spans="1:4">
      <c r="A10432" s="116"/>
      <c r="B10432" s="116"/>
      <c r="C10432" s="116"/>
      <c r="D10432" s="116"/>
    </row>
    <row r="10433" spans="1:4">
      <c r="A10433" s="116"/>
      <c r="B10433" s="116"/>
      <c r="C10433" s="116"/>
      <c r="D10433" s="116"/>
    </row>
    <row r="10434" spans="1:4">
      <c r="A10434" s="116"/>
      <c r="B10434" s="116"/>
      <c r="C10434" s="116"/>
      <c r="D10434" s="116"/>
    </row>
    <row r="10435" spans="1:4">
      <c r="A10435" s="116"/>
      <c r="B10435" s="116"/>
      <c r="C10435" s="116"/>
      <c r="D10435" s="116"/>
    </row>
    <row r="10436" spans="1:4">
      <c r="A10436" s="116"/>
      <c r="B10436" s="116"/>
      <c r="C10436" s="116"/>
      <c r="D10436" s="116"/>
    </row>
    <row r="10437" spans="1:4">
      <c r="A10437" s="116"/>
      <c r="B10437" s="116"/>
      <c r="C10437" s="116"/>
      <c r="D10437" s="116"/>
    </row>
    <row r="10438" spans="1:4">
      <c r="A10438" s="116"/>
      <c r="B10438" s="116"/>
      <c r="C10438" s="116"/>
      <c r="D10438" s="116"/>
    </row>
    <row r="10439" spans="1:4">
      <c r="A10439" s="116"/>
      <c r="B10439" s="116"/>
      <c r="C10439" s="116"/>
      <c r="D10439" s="116"/>
    </row>
    <row r="10440" spans="1:4">
      <c r="A10440" s="116"/>
      <c r="B10440" s="116"/>
      <c r="C10440" s="116"/>
      <c r="D10440" s="116"/>
    </row>
    <row r="10441" spans="1:4">
      <c r="A10441" s="116"/>
      <c r="B10441" s="116"/>
      <c r="C10441" s="116"/>
      <c r="D10441" s="116"/>
    </row>
    <row r="10442" spans="1:4">
      <c r="A10442" s="116"/>
      <c r="B10442" s="116"/>
      <c r="C10442" s="116"/>
      <c r="D10442" s="116"/>
    </row>
    <row r="10443" spans="1:4">
      <c r="A10443" s="116"/>
      <c r="B10443" s="116"/>
      <c r="C10443" s="116"/>
      <c r="D10443" s="116"/>
    </row>
    <row r="10444" spans="1:4">
      <c r="A10444" s="116"/>
      <c r="B10444" s="116"/>
      <c r="C10444" s="116"/>
      <c r="D10444" s="116"/>
    </row>
    <row r="10445" spans="1:4">
      <c r="A10445" s="116"/>
      <c r="B10445" s="116"/>
      <c r="C10445" s="116"/>
      <c r="D10445" s="116"/>
    </row>
    <row r="10446" spans="1:4">
      <c r="A10446" s="116"/>
      <c r="B10446" s="116"/>
      <c r="C10446" s="116"/>
      <c r="D10446" s="116"/>
    </row>
    <row r="10447" spans="1:4">
      <c r="A10447" s="116"/>
      <c r="B10447" s="116"/>
      <c r="C10447" s="116"/>
      <c r="D10447" s="116"/>
    </row>
    <row r="10448" spans="1:4">
      <c r="A10448" s="116"/>
      <c r="B10448" s="116"/>
      <c r="C10448" s="116"/>
      <c r="D10448" s="116"/>
    </row>
    <row r="10449" spans="1:4">
      <c r="A10449" s="116"/>
      <c r="B10449" s="116"/>
      <c r="C10449" s="116"/>
      <c r="D10449" s="116"/>
    </row>
    <row r="10450" spans="1:4">
      <c r="A10450" s="116"/>
      <c r="B10450" s="116"/>
      <c r="C10450" s="116"/>
      <c r="D10450" s="116"/>
    </row>
    <row r="10451" spans="1:4">
      <c r="A10451" s="116"/>
      <c r="B10451" s="116"/>
      <c r="C10451" s="116"/>
      <c r="D10451" s="116"/>
    </row>
    <row r="10452" spans="1:4">
      <c r="A10452" s="116"/>
      <c r="B10452" s="116"/>
      <c r="C10452" s="116"/>
      <c r="D10452" s="116"/>
    </row>
    <row r="10453" spans="1:4">
      <c r="A10453" s="116"/>
      <c r="B10453" s="116"/>
      <c r="C10453" s="116"/>
      <c r="D10453" s="116"/>
    </row>
    <row r="10454" spans="1:4">
      <c r="A10454" s="116"/>
      <c r="B10454" s="116"/>
      <c r="C10454" s="116"/>
      <c r="D10454" s="116"/>
    </row>
    <row r="10455" spans="1:4">
      <c r="A10455" s="116"/>
      <c r="B10455" s="116"/>
      <c r="C10455" s="116"/>
      <c r="D10455" s="116"/>
    </row>
    <row r="10456" spans="1:4">
      <c r="A10456" s="116"/>
      <c r="B10456" s="116"/>
      <c r="C10456" s="116"/>
      <c r="D10456" s="116"/>
    </row>
    <row r="10457" spans="1:4">
      <c r="A10457" s="116"/>
      <c r="B10457" s="116"/>
      <c r="C10457" s="116"/>
      <c r="D10457" s="116"/>
    </row>
    <row r="10458" spans="1:4">
      <c r="A10458" s="116"/>
      <c r="B10458" s="116"/>
      <c r="C10458" s="116"/>
      <c r="D10458" s="116"/>
    </row>
    <row r="10459" spans="1:4">
      <c r="A10459" s="116"/>
      <c r="B10459" s="116"/>
      <c r="C10459" s="116"/>
      <c r="D10459" s="116"/>
    </row>
    <row r="10460" spans="1:4">
      <c r="A10460" s="116"/>
      <c r="B10460" s="116"/>
      <c r="C10460" s="116"/>
      <c r="D10460" s="116"/>
    </row>
    <row r="10461" spans="1:4">
      <c r="A10461" s="116"/>
      <c r="B10461" s="116"/>
      <c r="C10461" s="116"/>
      <c r="D10461" s="116"/>
    </row>
    <row r="10462" spans="1:4">
      <c r="A10462" s="116"/>
      <c r="B10462" s="116"/>
      <c r="C10462" s="116"/>
      <c r="D10462" s="116"/>
    </row>
    <row r="10463" spans="1:4">
      <c r="A10463" s="116"/>
      <c r="B10463" s="116"/>
      <c r="C10463" s="116"/>
      <c r="D10463" s="116"/>
    </row>
    <row r="10464" spans="1:4">
      <c r="A10464" s="116"/>
      <c r="B10464" s="116"/>
      <c r="C10464" s="116"/>
      <c r="D10464" s="116"/>
    </row>
    <row r="10465" spans="1:4">
      <c r="A10465" s="116"/>
      <c r="B10465" s="116"/>
      <c r="C10465" s="116"/>
      <c r="D10465" s="116"/>
    </row>
    <row r="10466" spans="1:4">
      <c r="A10466" s="116"/>
      <c r="B10466" s="116"/>
      <c r="C10466" s="116"/>
      <c r="D10466" s="116"/>
    </row>
    <row r="10467" spans="1:4">
      <c r="A10467" s="116"/>
      <c r="B10467" s="116"/>
      <c r="C10467" s="116"/>
      <c r="D10467" s="116"/>
    </row>
    <row r="10468" spans="1:4">
      <c r="A10468" s="116"/>
      <c r="B10468" s="116"/>
      <c r="C10468" s="116"/>
      <c r="D10468" s="116"/>
    </row>
    <row r="10469" spans="1:4">
      <c r="A10469" s="116"/>
      <c r="B10469" s="116"/>
      <c r="C10469" s="116"/>
      <c r="D10469" s="116"/>
    </row>
    <row r="10470" spans="1:4">
      <c r="A10470" s="116"/>
      <c r="B10470" s="116"/>
      <c r="C10470" s="116"/>
      <c r="D10470" s="116"/>
    </row>
    <row r="10471" spans="1:4">
      <c r="A10471" s="116"/>
      <c r="B10471" s="116"/>
      <c r="C10471" s="116"/>
      <c r="D10471" s="116"/>
    </row>
    <row r="10472" spans="1:4">
      <c r="A10472" s="116"/>
      <c r="B10472" s="116"/>
      <c r="C10472" s="116"/>
      <c r="D10472" s="116"/>
    </row>
    <row r="10473" spans="1:4">
      <c r="A10473" s="116"/>
      <c r="B10473" s="116"/>
      <c r="C10473" s="116"/>
      <c r="D10473" s="116"/>
    </row>
    <row r="10474" spans="1:4">
      <c r="A10474" s="116"/>
      <c r="B10474" s="116"/>
      <c r="C10474" s="116"/>
      <c r="D10474" s="116"/>
    </row>
    <row r="10475" spans="1:4">
      <c r="A10475" s="116"/>
      <c r="B10475" s="116"/>
      <c r="C10475" s="116"/>
      <c r="D10475" s="116"/>
    </row>
    <row r="10476" spans="1:4">
      <c r="A10476" s="116"/>
      <c r="B10476" s="116"/>
      <c r="C10476" s="116"/>
      <c r="D10476" s="116"/>
    </row>
    <row r="10477" spans="1:4">
      <c r="A10477" s="116"/>
      <c r="B10477" s="116"/>
      <c r="C10477" s="116"/>
      <c r="D10477" s="116"/>
    </row>
    <row r="10478" spans="1:4">
      <c r="A10478" s="116"/>
      <c r="B10478" s="116"/>
      <c r="C10478" s="116"/>
      <c r="D10478" s="116"/>
    </row>
    <row r="10479" spans="1:4">
      <c r="A10479" s="116"/>
      <c r="B10479" s="116"/>
      <c r="C10479" s="116"/>
      <c r="D10479" s="116"/>
    </row>
    <row r="10480" spans="1:4">
      <c r="A10480" s="116"/>
      <c r="B10480" s="116"/>
      <c r="C10480" s="116"/>
      <c r="D10480" s="116"/>
    </row>
    <row r="10481" spans="1:4">
      <c r="A10481" s="116"/>
      <c r="B10481" s="116"/>
      <c r="C10481" s="116"/>
      <c r="D10481" s="116"/>
    </row>
    <row r="10482" spans="1:4">
      <c r="A10482" s="116"/>
      <c r="B10482" s="116"/>
      <c r="C10482" s="116"/>
      <c r="D10482" s="116"/>
    </row>
    <row r="10483" spans="1:4">
      <c r="A10483" s="116"/>
      <c r="B10483" s="116"/>
      <c r="C10483" s="116"/>
      <c r="D10483" s="116"/>
    </row>
    <row r="10484" spans="1:4">
      <c r="A10484" s="116"/>
      <c r="B10484" s="116"/>
      <c r="C10484" s="116"/>
      <c r="D10484" s="116"/>
    </row>
    <row r="10485" spans="1:4">
      <c r="A10485" s="116"/>
      <c r="B10485" s="116"/>
      <c r="C10485" s="116"/>
      <c r="D10485" s="116"/>
    </row>
    <row r="10486" spans="1:4">
      <c r="A10486" s="116"/>
      <c r="B10486" s="116"/>
      <c r="C10486" s="116"/>
      <c r="D10486" s="116"/>
    </row>
    <row r="10487" spans="1:4">
      <c r="A10487" s="116"/>
      <c r="B10487" s="116"/>
      <c r="C10487" s="116"/>
      <c r="D10487" s="116"/>
    </row>
    <row r="10488" spans="1:4">
      <c r="A10488" s="116"/>
      <c r="B10488" s="116"/>
      <c r="C10488" s="116"/>
      <c r="D10488" s="116"/>
    </row>
    <row r="10489" spans="1:4">
      <c r="A10489" s="116"/>
      <c r="B10489" s="116"/>
      <c r="C10489" s="116"/>
      <c r="D10489" s="116"/>
    </row>
    <row r="10490" spans="1:4">
      <c r="A10490" s="116"/>
      <c r="B10490" s="116"/>
      <c r="C10490" s="116"/>
      <c r="D10490" s="116"/>
    </row>
    <row r="10491" spans="1:4">
      <c r="A10491" s="116"/>
      <c r="B10491" s="116"/>
      <c r="C10491" s="116"/>
      <c r="D10491" s="116"/>
    </row>
    <row r="10492" spans="1:4">
      <c r="A10492" s="116"/>
      <c r="B10492" s="116"/>
      <c r="C10492" s="116"/>
      <c r="D10492" s="116"/>
    </row>
    <row r="10493" spans="1:4">
      <c r="A10493" s="116"/>
      <c r="B10493" s="116"/>
      <c r="C10493" s="116"/>
      <c r="D10493" s="116"/>
    </row>
    <row r="10494" spans="1:4">
      <c r="A10494" s="116"/>
      <c r="B10494" s="116"/>
      <c r="C10494" s="116"/>
      <c r="D10494" s="116"/>
    </row>
    <row r="10495" spans="1:4">
      <c r="A10495" s="116"/>
      <c r="B10495" s="116"/>
      <c r="C10495" s="116"/>
      <c r="D10495" s="116"/>
    </row>
    <row r="10496" spans="1:4">
      <c r="A10496" s="116"/>
      <c r="B10496" s="116"/>
      <c r="C10496" s="116"/>
      <c r="D10496" s="116"/>
    </row>
    <row r="10497" spans="1:4">
      <c r="A10497" s="116"/>
      <c r="B10497" s="116"/>
      <c r="C10497" s="116"/>
      <c r="D10497" s="116"/>
    </row>
    <row r="10498" spans="1:4">
      <c r="A10498" s="116"/>
      <c r="B10498" s="116"/>
      <c r="C10498" s="116"/>
      <c r="D10498" s="116"/>
    </row>
    <row r="10499" spans="1:4">
      <c r="A10499" s="116"/>
      <c r="B10499" s="116"/>
      <c r="C10499" s="116"/>
      <c r="D10499" s="116"/>
    </row>
    <row r="10500" spans="1:4">
      <c r="A10500" s="116"/>
      <c r="B10500" s="116"/>
      <c r="C10500" s="116"/>
      <c r="D10500" s="116"/>
    </row>
    <row r="10501" spans="1:4">
      <c r="A10501" s="116"/>
      <c r="B10501" s="116"/>
      <c r="C10501" s="116"/>
      <c r="D10501" s="116"/>
    </row>
    <row r="10502" spans="1:4">
      <c r="A10502" s="116"/>
      <c r="B10502" s="116"/>
      <c r="C10502" s="116"/>
      <c r="D10502" s="116"/>
    </row>
    <row r="10503" spans="1:4">
      <c r="A10503" s="116"/>
      <c r="B10503" s="116"/>
      <c r="C10503" s="116"/>
      <c r="D10503" s="116"/>
    </row>
    <row r="10504" spans="1:4">
      <c r="A10504" s="116"/>
      <c r="B10504" s="116"/>
      <c r="C10504" s="116"/>
      <c r="D10504" s="116"/>
    </row>
    <row r="10505" spans="1:4">
      <c r="A10505" s="116"/>
      <c r="B10505" s="116"/>
      <c r="C10505" s="116"/>
      <c r="D10505" s="116"/>
    </row>
    <row r="10506" spans="1:4">
      <c r="A10506" s="116"/>
      <c r="B10506" s="116"/>
      <c r="C10506" s="116"/>
      <c r="D10506" s="116"/>
    </row>
    <row r="10507" spans="1:4">
      <c r="A10507" s="116"/>
      <c r="B10507" s="116"/>
      <c r="C10507" s="116"/>
      <c r="D10507" s="116"/>
    </row>
    <row r="10508" spans="1:4">
      <c r="A10508" s="116"/>
      <c r="B10508" s="116"/>
      <c r="C10508" s="116"/>
      <c r="D10508" s="116"/>
    </row>
    <row r="10509" spans="1:4">
      <c r="A10509" s="116"/>
      <c r="B10509" s="116"/>
      <c r="C10509" s="116"/>
      <c r="D10509" s="116"/>
    </row>
    <row r="10510" spans="1:4">
      <c r="A10510" s="116"/>
      <c r="B10510" s="116"/>
      <c r="C10510" s="116"/>
      <c r="D10510" s="116"/>
    </row>
    <row r="10511" spans="1:4">
      <c r="A10511" s="116"/>
      <c r="B10511" s="116"/>
      <c r="C10511" s="116"/>
      <c r="D10511" s="116"/>
    </row>
    <row r="10512" spans="1:4">
      <c r="A10512" s="116"/>
      <c r="B10512" s="116"/>
      <c r="C10512" s="116"/>
      <c r="D10512" s="116"/>
    </row>
    <row r="10513" spans="1:4">
      <c r="A10513" s="116"/>
      <c r="B10513" s="116"/>
      <c r="C10513" s="116"/>
      <c r="D10513" s="116"/>
    </row>
    <row r="10514" spans="1:4">
      <c r="A10514" s="116"/>
      <c r="B10514" s="116"/>
      <c r="C10514" s="116"/>
      <c r="D10514" s="116"/>
    </row>
    <row r="10515" spans="1:4">
      <c r="A10515" s="116"/>
      <c r="B10515" s="116"/>
      <c r="C10515" s="116"/>
      <c r="D10515" s="116"/>
    </row>
    <row r="10516" spans="1:4">
      <c r="A10516" s="116"/>
      <c r="B10516" s="116"/>
      <c r="C10516" s="116"/>
      <c r="D10516" s="116"/>
    </row>
    <row r="10517" spans="1:4">
      <c r="A10517" s="116"/>
      <c r="B10517" s="116"/>
      <c r="C10517" s="116"/>
      <c r="D10517" s="116"/>
    </row>
    <row r="10518" spans="1:4">
      <c r="A10518" s="116"/>
      <c r="B10518" s="116"/>
      <c r="C10518" s="116"/>
      <c r="D10518" s="116"/>
    </row>
    <row r="10519" spans="1:4">
      <c r="A10519" s="116"/>
      <c r="B10519" s="116"/>
      <c r="C10519" s="116"/>
      <c r="D10519" s="116"/>
    </row>
    <row r="10520" spans="1:4">
      <c r="A10520" s="116"/>
      <c r="B10520" s="116"/>
      <c r="C10520" s="116"/>
      <c r="D10520" s="116"/>
    </row>
    <row r="10521" spans="1:4">
      <c r="A10521" s="116"/>
      <c r="B10521" s="116"/>
      <c r="C10521" s="116"/>
      <c r="D10521" s="116"/>
    </row>
    <row r="10522" spans="1:4">
      <c r="A10522" s="116"/>
      <c r="B10522" s="116"/>
      <c r="C10522" s="116"/>
      <c r="D10522" s="116"/>
    </row>
    <row r="10523" spans="1:4">
      <c r="A10523" s="116"/>
      <c r="B10523" s="116"/>
      <c r="C10523" s="116"/>
      <c r="D10523" s="116"/>
    </row>
    <row r="10524" spans="1:4">
      <c r="A10524" s="116"/>
      <c r="B10524" s="116"/>
      <c r="C10524" s="116"/>
      <c r="D10524" s="116"/>
    </row>
    <row r="10525" spans="1:4">
      <c r="A10525" s="116"/>
      <c r="B10525" s="116"/>
      <c r="C10525" s="116"/>
      <c r="D10525" s="116"/>
    </row>
    <row r="10526" spans="1:4">
      <c r="A10526" s="116"/>
      <c r="B10526" s="116"/>
      <c r="C10526" s="116"/>
      <c r="D10526" s="116"/>
    </row>
    <row r="10527" spans="1:4">
      <c r="A10527" s="116"/>
      <c r="B10527" s="116"/>
      <c r="C10527" s="116"/>
      <c r="D10527" s="116"/>
    </row>
    <row r="10528" spans="1:4">
      <c r="A10528" s="116"/>
      <c r="B10528" s="116"/>
      <c r="C10528" s="116"/>
      <c r="D10528" s="116"/>
    </row>
    <row r="10529" spans="1:4">
      <c r="A10529" s="116"/>
      <c r="B10529" s="116"/>
      <c r="C10529" s="116"/>
      <c r="D10529" s="116"/>
    </row>
    <row r="10530" spans="1:4">
      <c r="A10530" s="116"/>
      <c r="B10530" s="116"/>
      <c r="C10530" s="116"/>
      <c r="D10530" s="116"/>
    </row>
    <row r="10531" spans="1:4">
      <c r="A10531" s="116"/>
      <c r="B10531" s="116"/>
      <c r="C10531" s="116"/>
      <c r="D10531" s="116"/>
    </row>
    <row r="10532" spans="1:4">
      <c r="A10532" s="116"/>
      <c r="B10532" s="116"/>
      <c r="C10532" s="116"/>
      <c r="D10532" s="116"/>
    </row>
    <row r="10533" spans="1:4">
      <c r="A10533" s="116"/>
      <c r="B10533" s="116"/>
      <c r="C10533" s="116"/>
      <c r="D10533" s="116"/>
    </row>
    <row r="10534" spans="1:4">
      <c r="A10534" s="116"/>
      <c r="B10534" s="116"/>
      <c r="C10534" s="116"/>
      <c r="D10534" s="116"/>
    </row>
    <row r="10535" spans="1:4">
      <c r="A10535" s="116"/>
      <c r="B10535" s="116"/>
      <c r="C10535" s="116"/>
      <c r="D10535" s="116"/>
    </row>
    <row r="10536" spans="1:4">
      <c r="A10536" s="116"/>
      <c r="B10536" s="116"/>
      <c r="C10536" s="116"/>
      <c r="D10536" s="116"/>
    </row>
    <row r="10537" spans="1:4">
      <c r="A10537" s="116"/>
      <c r="B10537" s="116"/>
      <c r="C10537" s="116"/>
      <c r="D10537" s="116"/>
    </row>
    <row r="10538" spans="1:4">
      <c r="A10538" s="116"/>
      <c r="B10538" s="116"/>
      <c r="C10538" s="116"/>
      <c r="D10538" s="116"/>
    </row>
    <row r="10539" spans="1:4">
      <c r="A10539" s="116"/>
      <c r="B10539" s="116"/>
      <c r="C10539" s="116"/>
      <c r="D10539" s="116"/>
    </row>
    <row r="10540" spans="1:4">
      <c r="A10540" s="116"/>
      <c r="B10540" s="116"/>
      <c r="C10540" s="116"/>
      <c r="D10540" s="116"/>
    </row>
    <row r="10541" spans="1:4">
      <c r="A10541" s="116"/>
      <c r="B10541" s="116"/>
      <c r="C10541" s="116"/>
      <c r="D10541" s="116"/>
    </row>
    <row r="10542" spans="1:4">
      <c r="A10542" s="116"/>
      <c r="B10542" s="116"/>
      <c r="C10542" s="116"/>
      <c r="D10542" s="116"/>
    </row>
    <row r="10543" spans="1:4">
      <c r="A10543" s="116"/>
      <c r="B10543" s="116"/>
      <c r="C10543" s="116"/>
      <c r="D10543" s="116"/>
    </row>
    <row r="10544" spans="1:4">
      <c r="A10544" s="116"/>
      <c r="B10544" s="116"/>
      <c r="C10544" s="116"/>
      <c r="D10544" s="116"/>
    </row>
    <row r="10545" spans="1:4">
      <c r="A10545" s="116"/>
      <c r="B10545" s="116"/>
      <c r="C10545" s="116"/>
      <c r="D10545" s="116"/>
    </row>
    <row r="10546" spans="1:4">
      <c r="A10546" s="116"/>
      <c r="B10546" s="116"/>
      <c r="C10546" s="116"/>
      <c r="D10546" s="116"/>
    </row>
    <row r="10547" spans="1:4">
      <c r="A10547" s="116"/>
      <c r="B10547" s="116"/>
      <c r="C10547" s="116"/>
      <c r="D10547" s="116"/>
    </row>
    <row r="10548" spans="1:4">
      <c r="A10548" s="116"/>
      <c r="B10548" s="116"/>
      <c r="C10548" s="116"/>
      <c r="D10548" s="116"/>
    </row>
    <row r="10549" spans="1:4">
      <c r="A10549" s="116"/>
      <c r="B10549" s="116"/>
      <c r="C10549" s="116"/>
      <c r="D10549" s="116"/>
    </row>
    <row r="10550" spans="1:4">
      <c r="A10550" s="116"/>
      <c r="B10550" s="116"/>
      <c r="C10550" s="116"/>
      <c r="D10550" s="116"/>
    </row>
    <row r="10551" spans="1:4">
      <c r="A10551" s="116"/>
      <c r="B10551" s="116"/>
      <c r="C10551" s="116"/>
      <c r="D10551" s="116"/>
    </row>
    <row r="10552" spans="1:4">
      <c r="A10552" s="116"/>
      <c r="B10552" s="116"/>
      <c r="C10552" s="116"/>
      <c r="D10552" s="116"/>
    </row>
    <row r="10553" spans="1:4">
      <c r="A10553" s="116"/>
      <c r="B10553" s="116"/>
      <c r="C10553" s="116"/>
      <c r="D10553" s="116"/>
    </row>
    <row r="10554" spans="1:4">
      <c r="A10554" s="116"/>
      <c r="B10554" s="116"/>
      <c r="C10554" s="116"/>
      <c r="D10554" s="116"/>
    </row>
    <row r="10555" spans="1:4">
      <c r="A10555" s="116"/>
      <c r="B10555" s="116"/>
      <c r="C10555" s="116"/>
      <c r="D10555" s="116"/>
    </row>
    <row r="10556" spans="1:4">
      <c r="A10556" s="116"/>
      <c r="B10556" s="116"/>
      <c r="C10556" s="116"/>
      <c r="D10556" s="116"/>
    </row>
    <row r="10557" spans="1:4">
      <c r="A10557" s="116"/>
      <c r="B10557" s="116"/>
      <c r="C10557" s="116"/>
      <c r="D10557" s="116"/>
    </row>
    <row r="10558" spans="1:4">
      <c r="A10558" s="116"/>
      <c r="B10558" s="116"/>
      <c r="C10558" s="116"/>
      <c r="D10558" s="116"/>
    </row>
    <row r="10559" spans="1:4">
      <c r="A10559" s="116"/>
      <c r="B10559" s="116"/>
      <c r="C10559" s="116"/>
      <c r="D10559" s="116"/>
    </row>
    <row r="10560" spans="1:4">
      <c r="A10560" s="116"/>
      <c r="B10560" s="116"/>
      <c r="C10560" s="116"/>
      <c r="D10560" s="116"/>
    </row>
    <row r="10561" spans="1:4">
      <c r="A10561" s="116"/>
      <c r="B10561" s="116"/>
      <c r="C10561" s="116"/>
      <c r="D10561" s="116"/>
    </row>
    <row r="10562" spans="1:4">
      <c r="A10562" s="116"/>
      <c r="B10562" s="116"/>
      <c r="C10562" s="116"/>
      <c r="D10562" s="116"/>
    </row>
    <row r="10563" spans="1:4">
      <c r="A10563" s="116"/>
      <c r="B10563" s="116"/>
      <c r="C10563" s="116"/>
      <c r="D10563" s="116"/>
    </row>
    <row r="10564" spans="1:4">
      <c r="A10564" s="116"/>
      <c r="B10564" s="116"/>
      <c r="C10564" s="116"/>
      <c r="D10564" s="116"/>
    </row>
    <row r="10565" spans="1:4">
      <c r="A10565" s="116"/>
      <c r="B10565" s="116"/>
      <c r="C10565" s="116"/>
      <c r="D10565" s="116"/>
    </row>
    <row r="10566" spans="1:4">
      <c r="A10566" s="116"/>
      <c r="B10566" s="116"/>
      <c r="C10566" s="116"/>
      <c r="D10566" s="116"/>
    </row>
    <row r="10567" spans="1:4">
      <c r="A10567" s="116"/>
      <c r="B10567" s="116"/>
      <c r="C10567" s="116"/>
      <c r="D10567" s="116"/>
    </row>
    <row r="10568" spans="1:4">
      <c r="A10568" s="116"/>
      <c r="B10568" s="116"/>
      <c r="C10568" s="116"/>
      <c r="D10568" s="116"/>
    </row>
    <row r="10569" spans="1:4">
      <c r="A10569" s="116"/>
      <c r="B10569" s="116"/>
      <c r="C10569" s="116"/>
      <c r="D10569" s="116"/>
    </row>
    <row r="10570" spans="1:4">
      <c r="A10570" s="116"/>
      <c r="B10570" s="116"/>
      <c r="C10570" s="116"/>
      <c r="D10570" s="116"/>
    </row>
    <row r="10571" spans="1:4">
      <c r="A10571" s="116"/>
      <c r="B10571" s="116"/>
      <c r="C10571" s="116"/>
      <c r="D10571" s="116"/>
    </row>
    <row r="10572" spans="1:4">
      <c r="A10572" s="116"/>
      <c r="B10572" s="116"/>
      <c r="C10572" s="116"/>
      <c r="D10572" s="116"/>
    </row>
    <row r="10573" spans="1:4">
      <c r="A10573" s="116"/>
      <c r="B10573" s="116"/>
      <c r="C10573" s="116"/>
      <c r="D10573" s="116"/>
    </row>
    <row r="10574" spans="1:4">
      <c r="A10574" s="116"/>
      <c r="B10574" s="116"/>
      <c r="C10574" s="116"/>
      <c r="D10574" s="116"/>
    </row>
    <row r="10575" spans="1:4">
      <c r="A10575" s="116"/>
      <c r="B10575" s="116"/>
      <c r="C10575" s="116"/>
      <c r="D10575" s="116"/>
    </row>
    <row r="10576" spans="1:4">
      <c r="A10576" s="116"/>
      <c r="B10576" s="116"/>
      <c r="C10576" s="116"/>
      <c r="D10576" s="116"/>
    </row>
    <row r="10577" spans="1:4">
      <c r="A10577" s="116"/>
      <c r="B10577" s="116"/>
      <c r="C10577" s="116"/>
      <c r="D10577" s="116"/>
    </row>
    <row r="10578" spans="1:4">
      <c r="A10578" s="116"/>
      <c r="B10578" s="116"/>
      <c r="C10578" s="116"/>
      <c r="D10578" s="116"/>
    </row>
    <row r="10579" spans="1:4">
      <c r="A10579" s="116"/>
      <c r="B10579" s="116"/>
      <c r="C10579" s="116"/>
      <c r="D10579" s="116"/>
    </row>
    <row r="10580" spans="1:4">
      <c r="A10580" s="116"/>
      <c r="B10580" s="116"/>
      <c r="C10580" s="116"/>
      <c r="D10580" s="116"/>
    </row>
    <row r="10581" spans="1:4">
      <c r="A10581" s="116"/>
      <c r="B10581" s="116"/>
      <c r="C10581" s="116"/>
      <c r="D10581" s="116"/>
    </row>
    <row r="10582" spans="1:4">
      <c r="A10582" s="116"/>
      <c r="B10582" s="116"/>
      <c r="C10582" s="116"/>
      <c r="D10582" s="116"/>
    </row>
    <row r="10583" spans="1:4">
      <c r="A10583" s="116"/>
      <c r="B10583" s="116"/>
      <c r="C10583" s="116"/>
      <c r="D10583" s="116"/>
    </row>
    <row r="10584" spans="1:4">
      <c r="A10584" s="116"/>
      <c r="B10584" s="116"/>
      <c r="C10584" s="116"/>
      <c r="D10584" s="116"/>
    </row>
    <row r="10585" spans="1:4">
      <c r="A10585" s="116"/>
      <c r="B10585" s="116"/>
      <c r="C10585" s="116"/>
      <c r="D10585" s="116"/>
    </row>
    <row r="10586" spans="1:4">
      <c r="A10586" s="116"/>
      <c r="B10586" s="116"/>
      <c r="C10586" s="116"/>
      <c r="D10586" s="116"/>
    </row>
    <row r="10587" spans="1:4">
      <c r="A10587" s="116"/>
      <c r="B10587" s="116"/>
      <c r="C10587" s="116"/>
      <c r="D10587" s="116"/>
    </row>
    <row r="10588" spans="1:4">
      <c r="A10588" s="116"/>
      <c r="B10588" s="116"/>
      <c r="C10588" s="116"/>
      <c r="D10588" s="116"/>
    </row>
    <row r="10589" spans="1:4">
      <c r="A10589" s="116"/>
      <c r="B10589" s="116"/>
      <c r="C10589" s="116"/>
      <c r="D10589" s="116"/>
    </row>
    <row r="10590" spans="1:4">
      <c r="A10590" s="116"/>
      <c r="B10590" s="116"/>
      <c r="C10590" s="116"/>
      <c r="D10590" s="116"/>
    </row>
    <row r="10591" spans="1:4">
      <c r="A10591" s="116"/>
      <c r="B10591" s="116"/>
      <c r="C10591" s="116"/>
      <c r="D10591" s="116"/>
    </row>
    <row r="10592" spans="1:4">
      <c r="A10592" s="116"/>
      <c r="B10592" s="116"/>
      <c r="C10592" s="116"/>
      <c r="D10592" s="116"/>
    </row>
    <row r="10593" spans="1:4">
      <c r="A10593" s="116"/>
      <c r="B10593" s="116"/>
      <c r="C10593" s="116"/>
      <c r="D10593" s="116"/>
    </row>
    <row r="10594" spans="1:4">
      <c r="A10594" s="116"/>
      <c r="B10594" s="116"/>
      <c r="C10594" s="116"/>
      <c r="D10594" s="116"/>
    </row>
    <row r="10595" spans="1:4">
      <c r="A10595" s="116"/>
      <c r="B10595" s="116"/>
      <c r="C10595" s="116"/>
      <c r="D10595" s="116"/>
    </row>
    <row r="10596" spans="1:4">
      <c r="A10596" s="116"/>
      <c r="B10596" s="116"/>
      <c r="C10596" s="116"/>
      <c r="D10596" s="116"/>
    </row>
    <row r="10597" spans="1:4">
      <c r="A10597" s="116"/>
      <c r="B10597" s="116"/>
      <c r="C10597" s="116"/>
      <c r="D10597" s="116"/>
    </row>
    <row r="10598" spans="1:4">
      <c r="A10598" s="116"/>
      <c r="B10598" s="116"/>
      <c r="C10598" s="116"/>
      <c r="D10598" s="116"/>
    </row>
    <row r="10599" spans="1:4">
      <c r="A10599" s="116"/>
      <c r="B10599" s="116"/>
      <c r="C10599" s="116"/>
      <c r="D10599" s="116"/>
    </row>
    <row r="10600" spans="1:4">
      <c r="A10600" s="116"/>
      <c r="B10600" s="116"/>
      <c r="C10600" s="116"/>
      <c r="D10600" s="116"/>
    </row>
    <row r="10601" spans="1:4">
      <c r="A10601" s="116"/>
      <c r="B10601" s="116"/>
      <c r="C10601" s="116"/>
      <c r="D10601" s="116"/>
    </row>
    <row r="10602" spans="1:4">
      <c r="A10602" s="116"/>
      <c r="B10602" s="116"/>
      <c r="C10602" s="116"/>
      <c r="D10602" s="116"/>
    </row>
    <row r="10603" spans="1:4">
      <c r="A10603" s="116"/>
      <c r="B10603" s="116"/>
      <c r="C10603" s="116"/>
      <c r="D10603" s="116"/>
    </row>
    <row r="10604" spans="1:4">
      <c r="A10604" s="116"/>
      <c r="B10604" s="116"/>
      <c r="C10604" s="116"/>
      <c r="D10604" s="116"/>
    </row>
    <row r="10605" spans="1:4">
      <c r="A10605" s="116"/>
      <c r="B10605" s="116"/>
      <c r="C10605" s="116"/>
      <c r="D10605" s="116"/>
    </row>
    <row r="10606" spans="1:4">
      <c r="A10606" s="116"/>
      <c r="B10606" s="116"/>
      <c r="C10606" s="116"/>
      <c r="D10606" s="116"/>
    </row>
    <row r="10607" spans="1:4">
      <c r="A10607" s="116"/>
      <c r="B10607" s="116"/>
      <c r="C10607" s="116"/>
      <c r="D10607" s="116"/>
    </row>
    <row r="10608" spans="1:4">
      <c r="A10608" s="116"/>
      <c r="B10608" s="116"/>
      <c r="C10608" s="116"/>
      <c r="D10608" s="116"/>
    </row>
    <row r="10609" spans="1:4">
      <c r="A10609" s="116"/>
      <c r="B10609" s="116"/>
      <c r="C10609" s="116"/>
      <c r="D10609" s="116"/>
    </row>
    <row r="10610" spans="1:4">
      <c r="A10610" s="116"/>
      <c r="B10610" s="116"/>
      <c r="C10610" s="116"/>
      <c r="D10610" s="116"/>
    </row>
    <row r="10611" spans="1:4">
      <c r="A10611" s="116"/>
      <c r="B10611" s="116"/>
      <c r="C10611" s="116"/>
      <c r="D10611" s="116"/>
    </row>
    <row r="10612" spans="1:4">
      <c r="A10612" s="116"/>
      <c r="B10612" s="116"/>
      <c r="C10612" s="116"/>
      <c r="D10612" s="116"/>
    </row>
    <row r="10613" spans="1:4">
      <c r="A10613" s="116"/>
      <c r="B10613" s="116"/>
      <c r="C10613" s="116"/>
      <c r="D10613" s="116"/>
    </row>
    <row r="10614" spans="1:4">
      <c r="A10614" s="116"/>
      <c r="B10614" s="116"/>
      <c r="C10614" s="116"/>
      <c r="D10614" s="116"/>
    </row>
    <row r="10615" spans="1:4">
      <c r="A10615" s="116"/>
      <c r="B10615" s="116"/>
      <c r="C10615" s="116"/>
      <c r="D10615" s="116"/>
    </row>
    <row r="10616" spans="1:4">
      <c r="A10616" s="116"/>
      <c r="B10616" s="116"/>
      <c r="C10616" s="116"/>
      <c r="D10616" s="116"/>
    </row>
    <row r="10617" spans="1:4">
      <c r="A10617" s="116"/>
      <c r="B10617" s="116"/>
      <c r="C10617" s="116"/>
      <c r="D10617" s="116"/>
    </row>
    <row r="10618" spans="1:4">
      <c r="A10618" s="116"/>
      <c r="B10618" s="116"/>
      <c r="C10618" s="116"/>
      <c r="D10618" s="116"/>
    </row>
    <row r="10619" spans="1:4">
      <c r="A10619" s="116"/>
      <c r="B10619" s="116"/>
      <c r="C10619" s="116"/>
      <c r="D10619" s="116"/>
    </row>
    <row r="10620" spans="1:4">
      <c r="A10620" s="116"/>
      <c r="B10620" s="116"/>
      <c r="C10620" s="116"/>
      <c r="D10620" s="116"/>
    </row>
    <row r="10621" spans="1:4">
      <c r="A10621" s="116"/>
      <c r="B10621" s="116"/>
      <c r="C10621" s="116"/>
      <c r="D10621" s="116"/>
    </row>
    <row r="10622" spans="1:4">
      <c r="A10622" s="116"/>
      <c r="B10622" s="116"/>
      <c r="C10622" s="116"/>
      <c r="D10622" s="116"/>
    </row>
    <row r="10623" spans="1:4">
      <c r="A10623" s="116"/>
      <c r="B10623" s="116"/>
      <c r="C10623" s="116"/>
      <c r="D10623" s="116"/>
    </row>
    <row r="10624" spans="1:4">
      <c r="A10624" s="116"/>
      <c r="B10624" s="116"/>
      <c r="C10624" s="116"/>
      <c r="D10624" s="116"/>
    </row>
    <row r="10625" spans="1:4">
      <c r="A10625" s="116"/>
      <c r="B10625" s="116"/>
      <c r="C10625" s="116"/>
      <c r="D10625" s="116"/>
    </row>
    <row r="10626" spans="1:4">
      <c r="A10626" s="116"/>
      <c r="B10626" s="116"/>
      <c r="C10626" s="116"/>
      <c r="D10626" s="116"/>
    </row>
    <row r="10627" spans="1:4">
      <c r="A10627" s="116"/>
      <c r="B10627" s="116"/>
      <c r="C10627" s="116"/>
      <c r="D10627" s="116"/>
    </row>
    <row r="10628" spans="1:4">
      <c r="A10628" s="116"/>
      <c r="B10628" s="116"/>
      <c r="C10628" s="116"/>
      <c r="D10628" s="116"/>
    </row>
    <row r="10629" spans="1:4">
      <c r="A10629" s="116"/>
      <c r="B10629" s="116"/>
      <c r="C10629" s="116"/>
      <c r="D10629" s="116"/>
    </row>
    <row r="10630" spans="1:4">
      <c r="A10630" s="116"/>
      <c r="B10630" s="116"/>
      <c r="C10630" s="116"/>
      <c r="D10630" s="116"/>
    </row>
    <row r="10631" spans="1:4">
      <c r="A10631" s="116"/>
      <c r="B10631" s="116"/>
      <c r="C10631" s="116"/>
      <c r="D10631" s="116"/>
    </row>
    <row r="10632" spans="1:4">
      <c r="A10632" s="116"/>
      <c r="B10632" s="116"/>
      <c r="C10632" s="116"/>
      <c r="D10632" s="116"/>
    </row>
    <row r="10633" spans="1:4">
      <c r="A10633" s="116"/>
      <c r="B10633" s="116"/>
      <c r="C10633" s="116"/>
      <c r="D10633" s="116"/>
    </row>
    <row r="10634" spans="1:4">
      <c r="A10634" s="116"/>
      <c r="B10634" s="116"/>
      <c r="C10634" s="116"/>
      <c r="D10634" s="116"/>
    </row>
    <row r="10635" spans="1:4">
      <c r="A10635" s="116"/>
      <c r="B10635" s="116"/>
      <c r="C10635" s="116"/>
      <c r="D10635" s="116"/>
    </row>
    <row r="10636" spans="1:4">
      <c r="A10636" s="116"/>
      <c r="B10636" s="116"/>
      <c r="C10636" s="116"/>
      <c r="D10636" s="116"/>
    </row>
    <row r="10637" spans="1:4">
      <c r="A10637" s="116"/>
      <c r="B10637" s="116"/>
      <c r="C10637" s="116"/>
      <c r="D10637" s="116"/>
    </row>
    <row r="10638" spans="1:4">
      <c r="A10638" s="116"/>
      <c r="B10638" s="116"/>
      <c r="C10638" s="116"/>
      <c r="D10638" s="116"/>
    </row>
    <row r="10639" spans="1:4">
      <c r="A10639" s="116"/>
      <c r="B10639" s="116"/>
      <c r="C10639" s="116"/>
      <c r="D10639" s="116"/>
    </row>
    <row r="10640" spans="1:4">
      <c r="A10640" s="116"/>
      <c r="B10640" s="116"/>
      <c r="C10640" s="116"/>
      <c r="D10640" s="116"/>
    </row>
    <row r="10641" spans="1:4">
      <c r="A10641" s="116"/>
      <c r="B10641" s="116"/>
      <c r="C10641" s="116"/>
      <c r="D10641" s="116"/>
    </row>
    <row r="10642" spans="1:4">
      <c r="A10642" s="116"/>
      <c r="B10642" s="116"/>
      <c r="C10642" s="116"/>
      <c r="D10642" s="116"/>
    </row>
    <row r="10643" spans="1:4">
      <c r="A10643" s="116"/>
      <c r="B10643" s="116"/>
      <c r="C10643" s="116"/>
      <c r="D10643" s="116"/>
    </row>
    <row r="10644" spans="1:4">
      <c r="A10644" s="116"/>
      <c r="B10644" s="116"/>
      <c r="C10644" s="116"/>
      <c r="D10644" s="116"/>
    </row>
    <row r="10645" spans="1:4">
      <c r="A10645" s="116"/>
      <c r="B10645" s="116"/>
      <c r="C10645" s="116"/>
      <c r="D10645" s="116"/>
    </row>
    <row r="10646" spans="1:4">
      <c r="A10646" s="116"/>
      <c r="B10646" s="116"/>
      <c r="C10646" s="116"/>
      <c r="D10646" s="116"/>
    </row>
    <row r="10647" spans="1:4">
      <c r="A10647" s="116"/>
      <c r="B10647" s="116"/>
      <c r="C10647" s="116"/>
      <c r="D10647" s="116"/>
    </row>
    <row r="10648" spans="1:4">
      <c r="A10648" s="116"/>
      <c r="B10648" s="116"/>
      <c r="C10648" s="116"/>
      <c r="D10648" s="116"/>
    </row>
    <row r="10649" spans="1:4">
      <c r="A10649" s="116"/>
      <c r="B10649" s="116"/>
      <c r="C10649" s="116"/>
      <c r="D10649" s="116"/>
    </row>
    <row r="10650" spans="1:4">
      <c r="A10650" s="116"/>
      <c r="B10650" s="116"/>
      <c r="C10650" s="116"/>
      <c r="D10650" s="116"/>
    </row>
    <row r="10651" spans="1:4">
      <c r="A10651" s="116"/>
      <c r="B10651" s="116"/>
      <c r="C10651" s="116"/>
      <c r="D10651" s="116"/>
    </row>
    <row r="10652" spans="1:4">
      <c r="A10652" s="116"/>
      <c r="B10652" s="116"/>
      <c r="C10652" s="116"/>
      <c r="D10652" s="116"/>
    </row>
    <row r="10653" spans="1:4">
      <c r="A10653" s="116"/>
      <c r="B10653" s="116"/>
      <c r="C10653" s="116"/>
      <c r="D10653" s="116"/>
    </row>
    <row r="10654" spans="1:4">
      <c r="A10654" s="116"/>
      <c r="B10654" s="116"/>
      <c r="C10654" s="116"/>
      <c r="D10654" s="116"/>
    </row>
    <row r="10655" spans="1:4">
      <c r="A10655" s="116"/>
      <c r="B10655" s="116"/>
      <c r="C10655" s="116"/>
      <c r="D10655" s="116"/>
    </row>
    <row r="10656" spans="1:4">
      <c r="A10656" s="116"/>
      <c r="B10656" s="116"/>
      <c r="C10656" s="116"/>
      <c r="D10656" s="116"/>
    </row>
    <row r="10657" spans="1:4">
      <c r="A10657" s="116"/>
      <c r="B10657" s="116"/>
      <c r="C10657" s="116"/>
      <c r="D10657" s="116"/>
    </row>
    <row r="10658" spans="1:4">
      <c r="A10658" s="116"/>
      <c r="B10658" s="116"/>
      <c r="C10658" s="116"/>
      <c r="D10658" s="116"/>
    </row>
    <row r="10659" spans="1:4">
      <c r="A10659" s="116"/>
      <c r="B10659" s="116"/>
      <c r="C10659" s="116"/>
      <c r="D10659" s="116"/>
    </row>
    <row r="10660" spans="1:4">
      <c r="A10660" s="116"/>
      <c r="B10660" s="116"/>
      <c r="C10660" s="116"/>
      <c r="D10660" s="116"/>
    </row>
    <row r="10661" spans="1:4">
      <c r="A10661" s="116"/>
      <c r="B10661" s="116"/>
      <c r="C10661" s="116"/>
      <c r="D10661" s="116"/>
    </row>
    <row r="10662" spans="1:4">
      <c r="A10662" s="116"/>
      <c r="B10662" s="116"/>
      <c r="C10662" s="116"/>
      <c r="D10662" s="116"/>
    </row>
    <row r="10663" spans="1:4">
      <c r="A10663" s="116"/>
      <c r="B10663" s="116"/>
      <c r="C10663" s="116"/>
      <c r="D10663" s="116"/>
    </row>
    <row r="10664" spans="1:4">
      <c r="A10664" s="116"/>
      <c r="B10664" s="116"/>
      <c r="C10664" s="116"/>
      <c r="D10664" s="116"/>
    </row>
    <row r="10665" spans="1:4">
      <c r="A10665" s="116"/>
      <c r="B10665" s="116"/>
      <c r="C10665" s="116"/>
      <c r="D10665" s="116"/>
    </row>
    <row r="10666" spans="1:4">
      <c r="A10666" s="116"/>
      <c r="B10666" s="116"/>
      <c r="C10666" s="116"/>
      <c r="D10666" s="116"/>
    </row>
    <row r="10667" spans="1:4">
      <c r="A10667" s="116"/>
      <c r="B10667" s="116"/>
      <c r="C10667" s="116"/>
      <c r="D10667" s="116"/>
    </row>
    <row r="10668" spans="1:4">
      <c r="A10668" s="116"/>
      <c r="B10668" s="116"/>
      <c r="C10668" s="116"/>
      <c r="D10668" s="116"/>
    </row>
    <row r="10669" spans="1:4">
      <c r="A10669" s="116"/>
      <c r="B10669" s="116"/>
      <c r="C10669" s="116"/>
      <c r="D10669" s="116"/>
    </row>
    <row r="10670" spans="1:4">
      <c r="A10670" s="116"/>
      <c r="B10670" s="116"/>
      <c r="C10670" s="116"/>
      <c r="D10670" s="116"/>
    </row>
    <row r="10671" spans="1:4">
      <c r="A10671" s="116"/>
      <c r="B10671" s="116"/>
      <c r="C10671" s="116"/>
      <c r="D10671" s="116"/>
    </row>
    <row r="10672" spans="1:4">
      <c r="A10672" s="116"/>
      <c r="B10672" s="116"/>
      <c r="C10672" s="116"/>
      <c r="D10672" s="116"/>
    </row>
    <row r="10673" spans="1:4">
      <c r="A10673" s="116"/>
      <c r="B10673" s="116"/>
      <c r="C10673" s="116"/>
      <c r="D10673" s="116"/>
    </row>
    <row r="10674" spans="1:4">
      <c r="A10674" s="116"/>
      <c r="B10674" s="116"/>
      <c r="C10674" s="116"/>
      <c r="D10674" s="116"/>
    </row>
    <row r="10675" spans="1:4">
      <c r="A10675" s="116"/>
      <c r="B10675" s="116"/>
      <c r="C10675" s="116"/>
      <c r="D10675" s="116"/>
    </row>
    <row r="10676" spans="1:4">
      <c r="A10676" s="116"/>
      <c r="B10676" s="116"/>
      <c r="C10676" s="116"/>
      <c r="D10676" s="116"/>
    </row>
    <row r="10677" spans="1:4">
      <c r="A10677" s="116"/>
      <c r="B10677" s="116"/>
      <c r="C10677" s="116"/>
      <c r="D10677" s="116"/>
    </row>
    <row r="10678" spans="1:4">
      <c r="A10678" s="116"/>
      <c r="B10678" s="116"/>
      <c r="C10678" s="116"/>
      <c r="D10678" s="116"/>
    </row>
    <row r="10679" spans="1:4">
      <c r="A10679" s="116"/>
      <c r="B10679" s="116"/>
      <c r="C10679" s="116"/>
      <c r="D10679" s="116"/>
    </row>
    <row r="10680" spans="1:4">
      <c r="A10680" s="116"/>
      <c r="B10680" s="116"/>
      <c r="C10680" s="116"/>
      <c r="D10680" s="116"/>
    </row>
    <row r="10681" spans="1:4">
      <c r="A10681" s="116"/>
      <c r="B10681" s="116"/>
      <c r="C10681" s="116"/>
      <c r="D10681" s="116"/>
    </row>
    <row r="10682" spans="1:4">
      <c r="A10682" s="116"/>
      <c r="B10682" s="116"/>
      <c r="C10682" s="116"/>
      <c r="D10682" s="116"/>
    </row>
    <row r="10683" spans="1:4">
      <c r="A10683" s="116"/>
      <c r="B10683" s="116"/>
      <c r="C10683" s="116"/>
      <c r="D10683" s="116"/>
    </row>
    <row r="10684" spans="1:4">
      <c r="A10684" s="116"/>
      <c r="B10684" s="116"/>
      <c r="C10684" s="116"/>
      <c r="D10684" s="116"/>
    </row>
    <row r="10685" spans="1:4">
      <c r="A10685" s="116"/>
      <c r="B10685" s="116"/>
      <c r="C10685" s="116"/>
      <c r="D10685" s="116"/>
    </row>
    <row r="10686" spans="1:4">
      <c r="A10686" s="116"/>
      <c r="B10686" s="116"/>
      <c r="C10686" s="116"/>
      <c r="D10686" s="116"/>
    </row>
    <row r="10687" spans="1:4">
      <c r="A10687" s="116"/>
      <c r="B10687" s="116"/>
      <c r="C10687" s="116"/>
      <c r="D10687" s="116"/>
    </row>
    <row r="10688" spans="1:4">
      <c r="A10688" s="116"/>
      <c r="B10688" s="116"/>
      <c r="C10688" s="116"/>
      <c r="D10688" s="116"/>
    </row>
    <row r="10689" spans="1:4">
      <c r="A10689" s="116"/>
      <c r="B10689" s="116"/>
      <c r="C10689" s="116"/>
      <c r="D10689" s="116"/>
    </row>
    <row r="10690" spans="1:4">
      <c r="A10690" s="116"/>
      <c r="B10690" s="116"/>
      <c r="C10690" s="116"/>
      <c r="D10690" s="116"/>
    </row>
    <row r="10691" spans="1:4">
      <c r="A10691" s="116"/>
      <c r="B10691" s="116"/>
      <c r="C10691" s="116"/>
      <c r="D10691" s="116"/>
    </row>
    <row r="10692" spans="1:4">
      <c r="A10692" s="116"/>
      <c r="B10692" s="116"/>
      <c r="C10692" s="116"/>
      <c r="D10692" s="116"/>
    </row>
    <row r="10693" spans="1:4">
      <c r="A10693" s="116"/>
      <c r="B10693" s="116"/>
      <c r="C10693" s="116"/>
      <c r="D10693" s="116"/>
    </row>
    <row r="10694" spans="1:4">
      <c r="A10694" s="116"/>
      <c r="B10694" s="116"/>
      <c r="C10694" s="116"/>
      <c r="D10694" s="116"/>
    </row>
    <row r="10695" spans="1:4">
      <c r="A10695" s="116"/>
      <c r="B10695" s="116"/>
      <c r="C10695" s="116"/>
      <c r="D10695" s="116"/>
    </row>
    <row r="10696" spans="1:4">
      <c r="A10696" s="116"/>
      <c r="B10696" s="116"/>
      <c r="C10696" s="116"/>
      <c r="D10696" s="116"/>
    </row>
    <row r="10697" spans="1:4">
      <c r="A10697" s="116"/>
      <c r="B10697" s="116"/>
      <c r="C10697" s="116"/>
      <c r="D10697" s="116"/>
    </row>
    <row r="10698" spans="1:4">
      <c r="A10698" s="116"/>
      <c r="B10698" s="116"/>
      <c r="C10698" s="116"/>
      <c r="D10698" s="116"/>
    </row>
    <row r="10699" spans="1:4">
      <c r="A10699" s="116"/>
      <c r="B10699" s="116"/>
      <c r="C10699" s="116"/>
      <c r="D10699" s="116"/>
    </row>
    <row r="10700" spans="1:4">
      <c r="A10700" s="116"/>
      <c r="B10700" s="116"/>
      <c r="C10700" s="116"/>
      <c r="D10700" s="116"/>
    </row>
    <row r="10701" spans="1:4">
      <c r="A10701" s="116"/>
      <c r="B10701" s="116"/>
      <c r="C10701" s="116"/>
      <c r="D10701" s="116"/>
    </row>
    <row r="10702" spans="1:4">
      <c r="A10702" s="116"/>
      <c r="B10702" s="116"/>
      <c r="C10702" s="116"/>
      <c r="D10702" s="116"/>
    </row>
    <row r="10703" spans="1:4">
      <c r="A10703" s="116"/>
      <c r="B10703" s="116"/>
      <c r="C10703" s="116"/>
      <c r="D10703" s="116"/>
    </row>
    <row r="10704" spans="1:4">
      <c r="A10704" s="116"/>
      <c r="B10704" s="116"/>
      <c r="C10704" s="116"/>
      <c r="D10704" s="116"/>
    </row>
    <row r="10705" spans="1:4">
      <c r="A10705" s="116"/>
      <c r="B10705" s="116"/>
      <c r="C10705" s="116"/>
      <c r="D10705" s="116"/>
    </row>
    <row r="10706" spans="1:4">
      <c r="A10706" s="116"/>
      <c r="B10706" s="116"/>
      <c r="C10706" s="116"/>
      <c r="D10706" s="116"/>
    </row>
    <row r="10707" spans="1:4">
      <c r="A10707" s="116"/>
      <c r="B10707" s="116"/>
      <c r="C10707" s="116"/>
      <c r="D10707" s="116"/>
    </row>
    <row r="10708" spans="1:4">
      <c r="A10708" s="116"/>
      <c r="B10708" s="116"/>
      <c r="C10708" s="116"/>
      <c r="D10708" s="116"/>
    </row>
    <row r="10709" spans="1:4">
      <c r="A10709" s="116"/>
      <c r="B10709" s="116"/>
      <c r="C10709" s="116"/>
      <c r="D10709" s="116"/>
    </row>
    <row r="10710" spans="1:4">
      <c r="A10710" s="116"/>
      <c r="B10710" s="116"/>
      <c r="C10710" s="116"/>
      <c r="D10710" s="116"/>
    </row>
    <row r="10711" spans="1:4">
      <c r="A10711" s="116"/>
      <c r="B10711" s="116"/>
      <c r="C10711" s="116"/>
      <c r="D10711" s="116"/>
    </row>
    <row r="10712" spans="1:4">
      <c r="A10712" s="116"/>
      <c r="B10712" s="116"/>
      <c r="C10712" s="116"/>
      <c r="D10712" s="116"/>
    </row>
    <row r="10713" spans="1:4">
      <c r="A10713" s="116"/>
      <c r="B10713" s="116"/>
      <c r="C10713" s="116"/>
      <c r="D10713" s="116"/>
    </row>
    <row r="10714" spans="1:4">
      <c r="A10714" s="116"/>
      <c r="B10714" s="116"/>
      <c r="C10714" s="116"/>
      <c r="D10714" s="116"/>
    </row>
    <row r="10715" spans="1:4">
      <c r="A10715" s="116"/>
      <c r="B10715" s="116"/>
      <c r="C10715" s="116"/>
      <c r="D10715" s="116"/>
    </row>
    <row r="10716" spans="1:4">
      <c r="A10716" s="116"/>
      <c r="B10716" s="116"/>
      <c r="C10716" s="116"/>
      <c r="D10716" s="116"/>
    </row>
    <row r="10717" spans="1:4">
      <c r="A10717" s="116"/>
      <c r="B10717" s="116"/>
      <c r="C10717" s="116"/>
      <c r="D10717" s="116"/>
    </row>
    <row r="10718" spans="1:4">
      <c r="A10718" s="116"/>
      <c r="B10718" s="116"/>
      <c r="C10718" s="116"/>
      <c r="D10718" s="116"/>
    </row>
    <row r="10719" spans="1:4">
      <c r="A10719" s="116"/>
      <c r="B10719" s="116"/>
      <c r="C10719" s="116"/>
      <c r="D10719" s="116"/>
    </row>
    <row r="10720" spans="1:4">
      <c r="A10720" s="116"/>
      <c r="B10720" s="116"/>
      <c r="C10720" s="116"/>
      <c r="D10720" s="116"/>
    </row>
    <row r="10721" spans="1:4">
      <c r="A10721" s="116"/>
      <c r="B10721" s="116"/>
      <c r="C10721" s="116"/>
      <c r="D10721" s="116"/>
    </row>
    <row r="10722" spans="1:4">
      <c r="A10722" s="116"/>
      <c r="B10722" s="116"/>
      <c r="C10722" s="116"/>
      <c r="D10722" s="116"/>
    </row>
    <row r="10723" spans="1:4">
      <c r="A10723" s="116"/>
      <c r="B10723" s="116"/>
      <c r="C10723" s="116"/>
      <c r="D10723" s="116"/>
    </row>
    <row r="10724" spans="1:4">
      <c r="A10724" s="116"/>
      <c r="B10724" s="116"/>
      <c r="C10724" s="116"/>
      <c r="D10724" s="116"/>
    </row>
    <row r="10725" spans="1:4">
      <c r="A10725" s="116"/>
      <c r="B10725" s="116"/>
      <c r="C10725" s="116"/>
      <c r="D10725" s="116"/>
    </row>
    <row r="10726" spans="1:4">
      <c r="A10726" s="116"/>
      <c r="B10726" s="116"/>
      <c r="C10726" s="116"/>
      <c r="D10726" s="116"/>
    </row>
    <row r="10727" spans="1:4">
      <c r="A10727" s="116"/>
      <c r="B10727" s="116"/>
      <c r="C10727" s="116"/>
      <c r="D10727" s="116"/>
    </row>
    <row r="10728" spans="1:4">
      <c r="A10728" s="116"/>
      <c r="B10728" s="116"/>
      <c r="C10728" s="116"/>
      <c r="D10728" s="116"/>
    </row>
    <row r="10729" spans="1:4">
      <c r="A10729" s="116"/>
      <c r="B10729" s="116"/>
      <c r="C10729" s="116"/>
      <c r="D10729" s="116"/>
    </row>
    <row r="10730" spans="1:4">
      <c r="A10730" s="116"/>
      <c r="B10730" s="116"/>
      <c r="C10730" s="116"/>
      <c r="D10730" s="116"/>
    </row>
    <row r="10731" spans="1:4">
      <c r="A10731" s="116"/>
      <c r="B10731" s="116"/>
      <c r="C10731" s="116"/>
      <c r="D10731" s="116"/>
    </row>
    <row r="10732" spans="1:4">
      <c r="A10732" s="116"/>
      <c r="B10732" s="116"/>
      <c r="C10732" s="116"/>
      <c r="D10732" s="116"/>
    </row>
    <row r="10733" spans="1:4">
      <c r="A10733" s="116"/>
      <c r="B10733" s="116"/>
      <c r="C10733" s="116"/>
      <c r="D10733" s="116"/>
    </row>
    <row r="10734" spans="1:4">
      <c r="A10734" s="116"/>
      <c r="B10734" s="116"/>
      <c r="C10734" s="116"/>
      <c r="D10734" s="116"/>
    </row>
    <row r="10735" spans="1:4">
      <c r="A10735" s="116"/>
      <c r="B10735" s="116"/>
      <c r="C10735" s="116"/>
      <c r="D10735" s="116"/>
    </row>
    <row r="10736" spans="1:4">
      <c r="A10736" s="116"/>
      <c r="B10736" s="116"/>
      <c r="C10736" s="116"/>
      <c r="D10736" s="116"/>
    </row>
    <row r="10737" spans="1:4">
      <c r="A10737" s="116"/>
      <c r="B10737" s="116"/>
      <c r="C10737" s="116"/>
      <c r="D10737" s="116"/>
    </row>
    <row r="10738" spans="1:4">
      <c r="A10738" s="116"/>
      <c r="B10738" s="116"/>
      <c r="C10738" s="116"/>
      <c r="D10738" s="116"/>
    </row>
    <row r="10739" spans="1:4">
      <c r="A10739" s="116"/>
      <c r="B10739" s="116"/>
      <c r="C10739" s="116"/>
      <c r="D10739" s="116"/>
    </row>
    <row r="10740" spans="1:4">
      <c r="A10740" s="116"/>
      <c r="B10740" s="116"/>
      <c r="C10740" s="116"/>
      <c r="D10740" s="116"/>
    </row>
    <row r="10741" spans="1:4">
      <c r="A10741" s="116"/>
      <c r="B10741" s="116"/>
      <c r="C10741" s="116"/>
      <c r="D10741" s="116"/>
    </row>
    <row r="10742" spans="1:4">
      <c r="A10742" s="116"/>
      <c r="B10742" s="116"/>
      <c r="C10742" s="116"/>
      <c r="D10742" s="116"/>
    </row>
    <row r="10743" spans="1:4">
      <c r="A10743" s="116"/>
      <c r="B10743" s="116"/>
      <c r="C10743" s="116"/>
      <c r="D10743" s="116"/>
    </row>
    <row r="10744" spans="1:4">
      <c r="A10744" s="116"/>
      <c r="B10744" s="116"/>
      <c r="C10744" s="116"/>
      <c r="D10744" s="116"/>
    </row>
    <row r="10745" spans="1:4">
      <c r="A10745" s="116"/>
      <c r="B10745" s="116"/>
      <c r="C10745" s="116"/>
      <c r="D10745" s="116"/>
    </row>
    <row r="10746" spans="1:4">
      <c r="A10746" s="116"/>
      <c r="B10746" s="116"/>
      <c r="C10746" s="116"/>
      <c r="D10746" s="116"/>
    </row>
    <row r="10747" spans="1:4">
      <c r="A10747" s="116"/>
      <c r="B10747" s="116"/>
      <c r="C10747" s="116"/>
      <c r="D10747" s="116"/>
    </row>
    <row r="10748" spans="1:4">
      <c r="A10748" s="116"/>
      <c r="B10748" s="116"/>
      <c r="C10748" s="116"/>
      <c r="D10748" s="116"/>
    </row>
    <row r="10749" spans="1:4">
      <c r="A10749" s="116"/>
      <c r="B10749" s="116"/>
      <c r="C10749" s="116"/>
      <c r="D10749" s="116"/>
    </row>
    <row r="10750" spans="1:4">
      <c r="A10750" s="116"/>
      <c r="B10750" s="116"/>
      <c r="C10750" s="116"/>
      <c r="D10750" s="116"/>
    </row>
    <row r="10751" spans="1:4">
      <c r="A10751" s="116"/>
      <c r="B10751" s="116"/>
      <c r="C10751" s="116"/>
      <c r="D10751" s="116"/>
    </row>
    <row r="10752" spans="1:4">
      <c r="A10752" s="116"/>
      <c r="B10752" s="116"/>
      <c r="C10752" s="116"/>
      <c r="D10752" s="116"/>
    </row>
    <row r="10753" spans="1:4">
      <c r="A10753" s="116"/>
      <c r="B10753" s="116"/>
      <c r="C10753" s="116"/>
      <c r="D10753" s="116"/>
    </row>
    <row r="10754" spans="1:4">
      <c r="A10754" s="116"/>
      <c r="B10754" s="116"/>
      <c r="C10754" s="116"/>
      <c r="D10754" s="116"/>
    </row>
    <row r="10755" spans="1:4">
      <c r="A10755" s="116"/>
      <c r="B10755" s="116"/>
      <c r="C10755" s="116"/>
      <c r="D10755" s="116"/>
    </row>
    <row r="10756" spans="1:4">
      <c r="A10756" s="116"/>
      <c r="B10756" s="116"/>
      <c r="C10756" s="116"/>
      <c r="D10756" s="116"/>
    </row>
    <row r="10757" spans="1:4">
      <c r="A10757" s="116"/>
      <c r="B10757" s="116"/>
      <c r="C10757" s="116"/>
      <c r="D10757" s="116"/>
    </row>
    <row r="10758" spans="1:4">
      <c r="A10758" s="116"/>
      <c r="B10758" s="116"/>
      <c r="C10758" s="116"/>
      <c r="D10758" s="116"/>
    </row>
    <row r="10759" spans="1:4">
      <c r="A10759" s="116"/>
      <c r="B10759" s="116"/>
      <c r="C10759" s="116"/>
      <c r="D10759" s="116"/>
    </row>
    <row r="10760" spans="1:4">
      <c r="A10760" s="116"/>
      <c r="B10760" s="116"/>
      <c r="C10760" s="116"/>
      <c r="D10760" s="116"/>
    </row>
    <row r="10761" spans="1:4">
      <c r="A10761" s="116"/>
      <c r="B10761" s="116"/>
      <c r="C10761" s="116"/>
      <c r="D10761" s="116"/>
    </row>
    <row r="10762" spans="1:4">
      <c r="A10762" s="116"/>
      <c r="B10762" s="116"/>
      <c r="C10762" s="116"/>
      <c r="D10762" s="116"/>
    </row>
    <row r="10763" spans="1:4">
      <c r="A10763" s="116"/>
      <c r="B10763" s="116"/>
      <c r="C10763" s="116"/>
      <c r="D10763" s="116"/>
    </row>
    <row r="10764" spans="1:4">
      <c r="A10764" s="116"/>
      <c r="B10764" s="116"/>
      <c r="C10764" s="116"/>
      <c r="D10764" s="116"/>
    </row>
    <row r="10765" spans="1:4">
      <c r="A10765" s="116"/>
      <c r="B10765" s="116"/>
      <c r="C10765" s="116"/>
      <c r="D10765" s="116"/>
    </row>
    <row r="10766" spans="1:4">
      <c r="A10766" s="116"/>
      <c r="B10766" s="116"/>
      <c r="C10766" s="116"/>
      <c r="D10766" s="116"/>
    </row>
    <row r="10767" spans="1:4">
      <c r="A10767" s="116"/>
      <c r="B10767" s="116"/>
      <c r="C10767" s="116"/>
      <c r="D10767" s="116"/>
    </row>
    <row r="10768" spans="1:4">
      <c r="A10768" s="116"/>
      <c r="B10768" s="116"/>
      <c r="C10768" s="116"/>
      <c r="D10768" s="116"/>
    </row>
    <row r="10769" spans="1:4">
      <c r="A10769" s="116"/>
      <c r="B10769" s="116"/>
      <c r="C10769" s="116"/>
      <c r="D10769" s="116"/>
    </row>
    <row r="10770" spans="1:4">
      <c r="A10770" s="116"/>
      <c r="B10770" s="116"/>
      <c r="C10770" s="116"/>
      <c r="D10770" s="116"/>
    </row>
    <row r="10771" spans="1:4">
      <c r="A10771" s="116"/>
      <c r="B10771" s="116"/>
      <c r="C10771" s="116"/>
      <c r="D10771" s="116"/>
    </row>
    <row r="10772" spans="1:4">
      <c r="A10772" s="116"/>
      <c r="B10772" s="116"/>
      <c r="C10772" s="116"/>
      <c r="D10772" s="116"/>
    </row>
    <row r="10773" spans="1:4">
      <c r="A10773" s="116"/>
      <c r="B10773" s="116"/>
      <c r="C10773" s="116"/>
      <c r="D10773" s="116"/>
    </row>
    <row r="10774" spans="1:4">
      <c r="A10774" s="116"/>
      <c r="B10774" s="116"/>
      <c r="C10774" s="116"/>
      <c r="D10774" s="116"/>
    </row>
    <row r="10775" spans="1:4">
      <c r="A10775" s="116"/>
      <c r="B10775" s="116"/>
      <c r="C10775" s="116"/>
      <c r="D10775" s="116"/>
    </row>
    <row r="10776" spans="1:4">
      <c r="A10776" s="116"/>
      <c r="B10776" s="116"/>
      <c r="C10776" s="116"/>
      <c r="D10776" s="116"/>
    </row>
    <row r="10777" spans="1:4">
      <c r="A10777" s="116"/>
      <c r="B10777" s="116"/>
      <c r="C10777" s="116"/>
      <c r="D10777" s="116"/>
    </row>
    <row r="10778" spans="1:4">
      <c r="A10778" s="116"/>
      <c r="B10778" s="116"/>
      <c r="C10778" s="116"/>
      <c r="D10778" s="116"/>
    </row>
    <row r="10779" spans="1:4">
      <c r="A10779" s="116"/>
      <c r="B10779" s="116"/>
      <c r="C10779" s="116"/>
      <c r="D10779" s="116"/>
    </row>
    <row r="10780" spans="1:4">
      <c r="A10780" s="116"/>
      <c r="B10780" s="116"/>
      <c r="C10780" s="116"/>
      <c r="D10780" s="116"/>
    </row>
    <row r="10781" spans="1:4">
      <c r="A10781" s="116"/>
      <c r="B10781" s="116"/>
      <c r="C10781" s="116"/>
      <c r="D10781" s="116"/>
    </row>
    <row r="10782" spans="1:4">
      <c r="A10782" s="116"/>
      <c r="B10782" s="116"/>
      <c r="C10782" s="116"/>
      <c r="D10782" s="116"/>
    </row>
    <row r="10783" spans="1:4">
      <c r="A10783" s="116"/>
      <c r="B10783" s="116"/>
      <c r="C10783" s="116"/>
      <c r="D10783" s="116"/>
    </row>
    <row r="10784" spans="1:4">
      <c r="A10784" s="116"/>
      <c r="B10784" s="116"/>
      <c r="C10784" s="116"/>
      <c r="D10784" s="116"/>
    </row>
    <row r="10785" spans="1:4">
      <c r="A10785" s="116"/>
      <c r="B10785" s="116"/>
      <c r="C10785" s="116"/>
      <c r="D10785" s="116"/>
    </row>
    <row r="10786" spans="1:4">
      <c r="A10786" s="116"/>
      <c r="B10786" s="116"/>
      <c r="C10786" s="116"/>
      <c r="D10786" s="116"/>
    </row>
    <row r="10787" spans="1:4">
      <c r="A10787" s="116"/>
      <c r="B10787" s="116"/>
      <c r="C10787" s="116"/>
      <c r="D10787" s="116"/>
    </row>
    <row r="10788" spans="1:4">
      <c r="A10788" s="116"/>
      <c r="B10788" s="116"/>
      <c r="C10788" s="116"/>
      <c r="D10788" s="116"/>
    </row>
    <row r="10789" spans="1:4">
      <c r="A10789" s="116"/>
      <c r="B10789" s="116"/>
      <c r="C10789" s="116"/>
      <c r="D10789" s="116"/>
    </row>
    <row r="10790" spans="1:4">
      <c r="A10790" s="116"/>
      <c r="B10790" s="116"/>
      <c r="C10790" s="116"/>
      <c r="D10790" s="116"/>
    </row>
    <row r="10791" spans="1:4">
      <c r="A10791" s="116"/>
      <c r="B10791" s="116"/>
      <c r="C10791" s="116"/>
      <c r="D10791" s="116"/>
    </row>
    <row r="10792" spans="1:4">
      <c r="A10792" s="116"/>
      <c r="B10792" s="116"/>
      <c r="C10792" s="116"/>
      <c r="D10792" s="116"/>
    </row>
    <row r="10793" spans="1:4">
      <c r="A10793" s="116"/>
      <c r="B10793" s="116"/>
      <c r="C10793" s="116"/>
      <c r="D10793" s="116"/>
    </row>
    <row r="10794" spans="1:4">
      <c r="A10794" s="116"/>
      <c r="B10794" s="116"/>
      <c r="C10794" s="116"/>
      <c r="D10794" s="116"/>
    </row>
    <row r="10795" spans="1:4">
      <c r="A10795" s="116"/>
      <c r="B10795" s="116"/>
      <c r="C10795" s="116"/>
      <c r="D10795" s="116"/>
    </row>
    <row r="10796" spans="1:4">
      <c r="A10796" s="116"/>
      <c r="B10796" s="116"/>
      <c r="C10796" s="116"/>
      <c r="D10796" s="116"/>
    </row>
    <row r="10797" spans="1:4">
      <c r="A10797" s="116"/>
      <c r="B10797" s="116"/>
      <c r="C10797" s="116"/>
      <c r="D10797" s="116"/>
    </row>
    <row r="10798" spans="1:4">
      <c r="A10798" s="116"/>
      <c r="B10798" s="116"/>
      <c r="C10798" s="116"/>
      <c r="D10798" s="116"/>
    </row>
    <row r="10799" spans="1:4">
      <c r="A10799" s="116"/>
      <c r="B10799" s="116"/>
      <c r="C10799" s="116"/>
      <c r="D10799" s="116"/>
    </row>
    <row r="10800" spans="1:4">
      <c r="A10800" s="116"/>
      <c r="B10800" s="116"/>
      <c r="C10800" s="116"/>
      <c r="D10800" s="116"/>
    </row>
    <row r="10801" spans="1:4">
      <c r="A10801" s="116"/>
      <c r="B10801" s="116"/>
      <c r="C10801" s="116"/>
      <c r="D10801" s="116"/>
    </row>
    <row r="10802" spans="1:4">
      <c r="A10802" s="116"/>
      <c r="B10802" s="116"/>
      <c r="C10802" s="116"/>
      <c r="D10802" s="116"/>
    </row>
    <row r="10803" spans="1:4">
      <c r="A10803" s="116"/>
      <c r="B10803" s="116"/>
      <c r="C10803" s="116"/>
      <c r="D10803" s="116"/>
    </row>
    <row r="10804" spans="1:4">
      <c r="A10804" s="116"/>
      <c r="B10804" s="116"/>
      <c r="C10804" s="116"/>
      <c r="D10804" s="116"/>
    </row>
    <row r="10805" spans="1:4">
      <c r="A10805" s="116"/>
      <c r="B10805" s="116"/>
      <c r="C10805" s="116"/>
      <c r="D10805" s="116"/>
    </row>
    <row r="10806" spans="1:4">
      <c r="A10806" s="116"/>
      <c r="B10806" s="116"/>
      <c r="C10806" s="116"/>
      <c r="D10806" s="116"/>
    </row>
    <row r="10807" spans="1:4">
      <c r="A10807" s="116"/>
      <c r="B10807" s="116"/>
      <c r="C10807" s="116"/>
      <c r="D10807" s="116"/>
    </row>
    <row r="10808" spans="1:4">
      <c r="A10808" s="116"/>
      <c r="B10808" s="116"/>
      <c r="C10808" s="116"/>
      <c r="D10808" s="116"/>
    </row>
    <row r="10809" spans="1:4">
      <c r="A10809" s="116"/>
      <c r="B10809" s="116"/>
      <c r="C10809" s="116"/>
      <c r="D10809" s="116"/>
    </row>
    <row r="10810" spans="1:4">
      <c r="A10810" s="116"/>
      <c r="B10810" s="116"/>
      <c r="C10810" s="116"/>
      <c r="D10810" s="116"/>
    </row>
    <row r="10811" spans="1:4">
      <c r="A10811" s="116"/>
      <c r="B10811" s="116"/>
      <c r="C10811" s="116"/>
      <c r="D10811" s="116"/>
    </row>
    <row r="10812" spans="1:4">
      <c r="A10812" s="116"/>
      <c r="B10812" s="116"/>
      <c r="C10812" s="116"/>
      <c r="D10812" s="116"/>
    </row>
    <row r="10813" spans="1:4">
      <c r="A10813" s="116"/>
      <c r="B10813" s="116"/>
      <c r="C10813" s="116"/>
      <c r="D10813" s="116"/>
    </row>
    <row r="10814" spans="1:4">
      <c r="A10814" s="116"/>
      <c r="B10814" s="116"/>
      <c r="C10814" s="116"/>
      <c r="D10814" s="116"/>
    </row>
    <row r="10815" spans="1:4">
      <c r="A10815" s="116"/>
      <c r="B10815" s="116"/>
      <c r="C10815" s="116"/>
      <c r="D10815" s="116"/>
    </row>
    <row r="10816" spans="1:4">
      <c r="A10816" s="116"/>
      <c r="B10816" s="116"/>
      <c r="C10816" s="116"/>
      <c r="D10816" s="116"/>
    </row>
    <row r="10817" spans="1:4">
      <c r="A10817" s="116"/>
      <c r="B10817" s="116"/>
      <c r="C10817" s="116"/>
      <c r="D10817" s="116"/>
    </row>
    <row r="10818" spans="1:4">
      <c r="A10818" s="116"/>
      <c r="B10818" s="116"/>
      <c r="C10818" s="116"/>
      <c r="D10818" s="116"/>
    </row>
    <row r="10819" spans="1:4">
      <c r="A10819" s="116"/>
      <c r="B10819" s="116"/>
      <c r="C10819" s="116"/>
      <c r="D10819" s="116"/>
    </row>
    <row r="10820" spans="1:4">
      <c r="A10820" s="116"/>
      <c r="B10820" s="116"/>
      <c r="C10820" s="116"/>
      <c r="D10820" s="116"/>
    </row>
    <row r="10821" spans="1:4">
      <c r="A10821" s="116"/>
      <c r="B10821" s="116"/>
      <c r="C10821" s="116"/>
      <c r="D10821" s="116"/>
    </row>
    <row r="10822" spans="1:4">
      <c r="A10822" s="116"/>
      <c r="B10822" s="116"/>
      <c r="C10822" s="116"/>
      <c r="D10822" s="116"/>
    </row>
    <row r="10823" spans="1:4">
      <c r="A10823" s="116"/>
      <c r="B10823" s="116"/>
      <c r="C10823" s="116"/>
      <c r="D10823" s="116"/>
    </row>
    <row r="10824" spans="1:4">
      <c r="A10824" s="116"/>
      <c r="B10824" s="116"/>
      <c r="C10824" s="116"/>
      <c r="D10824" s="116"/>
    </row>
    <row r="10825" spans="1:4">
      <c r="A10825" s="116"/>
      <c r="B10825" s="116"/>
      <c r="C10825" s="116"/>
      <c r="D10825" s="116"/>
    </row>
    <row r="10826" spans="1:4">
      <c r="A10826" s="116"/>
      <c r="B10826" s="116"/>
      <c r="C10826" s="116"/>
      <c r="D10826" s="116"/>
    </row>
    <row r="10827" spans="1:4">
      <c r="A10827" s="116"/>
      <c r="B10827" s="116"/>
      <c r="C10827" s="116"/>
      <c r="D10827" s="116"/>
    </row>
    <row r="10828" spans="1:4">
      <c r="A10828" s="116"/>
      <c r="B10828" s="116"/>
      <c r="C10828" s="116"/>
      <c r="D10828" s="116"/>
    </row>
    <row r="10829" spans="1:4">
      <c r="A10829" s="116"/>
      <c r="B10829" s="116"/>
      <c r="C10829" s="116"/>
      <c r="D10829" s="116"/>
    </row>
    <row r="10830" spans="1:4">
      <c r="A10830" s="116"/>
      <c r="B10830" s="116"/>
      <c r="C10830" s="116"/>
      <c r="D10830" s="116"/>
    </row>
    <row r="10831" spans="1:4">
      <c r="A10831" s="116"/>
      <c r="B10831" s="116"/>
      <c r="C10831" s="116"/>
      <c r="D10831" s="116"/>
    </row>
    <row r="10832" spans="1:4">
      <c r="A10832" s="116"/>
      <c r="B10832" s="116"/>
      <c r="C10832" s="116"/>
      <c r="D10832" s="116"/>
    </row>
    <row r="10833" spans="1:4">
      <c r="A10833" s="116"/>
      <c r="B10833" s="116"/>
      <c r="C10833" s="116"/>
      <c r="D10833" s="116"/>
    </row>
    <row r="10834" spans="1:4">
      <c r="A10834" s="116"/>
      <c r="B10834" s="116"/>
      <c r="C10834" s="116"/>
      <c r="D10834" s="116"/>
    </row>
    <row r="10835" spans="1:4">
      <c r="A10835" s="116"/>
      <c r="B10835" s="116"/>
      <c r="C10835" s="116"/>
      <c r="D10835" s="116"/>
    </row>
    <row r="10836" spans="1:4">
      <c r="A10836" s="116"/>
      <c r="B10836" s="116"/>
      <c r="C10836" s="116"/>
      <c r="D10836" s="116"/>
    </row>
    <row r="10837" spans="1:4">
      <c r="A10837" s="116"/>
      <c r="B10837" s="116"/>
      <c r="C10837" s="116"/>
      <c r="D10837" s="116"/>
    </row>
    <row r="10838" spans="1:4">
      <c r="A10838" s="116"/>
      <c r="B10838" s="116"/>
      <c r="C10838" s="116"/>
      <c r="D10838" s="116"/>
    </row>
    <row r="10839" spans="1:4">
      <c r="A10839" s="116"/>
      <c r="B10839" s="116"/>
      <c r="C10839" s="116"/>
      <c r="D10839" s="116"/>
    </row>
    <row r="10840" spans="1:4">
      <c r="A10840" s="116"/>
      <c r="B10840" s="116"/>
      <c r="C10840" s="116"/>
      <c r="D10840" s="116"/>
    </row>
    <row r="10841" spans="1:4">
      <c r="A10841" s="116"/>
      <c r="B10841" s="116"/>
      <c r="C10841" s="116"/>
      <c r="D10841" s="116"/>
    </row>
    <row r="10842" spans="1:4">
      <c r="A10842" s="116"/>
      <c r="B10842" s="116"/>
      <c r="C10842" s="116"/>
      <c r="D10842" s="116"/>
    </row>
    <row r="10843" spans="1:4">
      <c r="A10843" s="116"/>
      <c r="B10843" s="116"/>
      <c r="C10843" s="116"/>
      <c r="D10843" s="116"/>
    </row>
    <row r="10844" spans="1:4">
      <c r="A10844" s="116"/>
      <c r="B10844" s="116"/>
      <c r="C10844" s="116"/>
      <c r="D10844" s="116"/>
    </row>
    <row r="10845" spans="1:4">
      <c r="A10845" s="116"/>
      <c r="B10845" s="116"/>
      <c r="C10845" s="116"/>
      <c r="D10845" s="116"/>
    </row>
    <row r="10846" spans="1:4">
      <c r="A10846" s="116"/>
      <c r="B10846" s="116"/>
      <c r="C10846" s="116"/>
      <c r="D10846" s="116"/>
    </row>
    <row r="10847" spans="1:4">
      <c r="A10847" s="116"/>
      <c r="B10847" s="116"/>
      <c r="C10847" s="116"/>
      <c r="D10847" s="116"/>
    </row>
    <row r="10848" spans="1:4">
      <c r="A10848" s="116"/>
      <c r="B10848" s="116"/>
      <c r="C10848" s="116"/>
      <c r="D10848" s="116"/>
    </row>
    <row r="10849" spans="1:4">
      <c r="A10849" s="116"/>
      <c r="B10849" s="116"/>
      <c r="C10849" s="116"/>
      <c r="D10849" s="116"/>
    </row>
    <row r="10850" spans="1:4">
      <c r="A10850" s="116"/>
      <c r="B10850" s="116"/>
      <c r="C10850" s="116"/>
      <c r="D10850" s="116"/>
    </row>
    <row r="10851" spans="1:4">
      <c r="A10851" s="116"/>
      <c r="B10851" s="116"/>
      <c r="C10851" s="116"/>
      <c r="D10851" s="116"/>
    </row>
    <row r="10852" spans="1:4">
      <c r="A10852" s="116"/>
      <c r="B10852" s="116"/>
      <c r="C10852" s="116"/>
      <c r="D10852" s="116"/>
    </row>
    <row r="10853" spans="1:4">
      <c r="A10853" s="116"/>
      <c r="B10853" s="116"/>
      <c r="C10853" s="116"/>
      <c r="D10853" s="116"/>
    </row>
    <row r="10854" spans="1:4">
      <c r="A10854" s="116"/>
      <c r="B10854" s="116"/>
      <c r="C10854" s="116"/>
      <c r="D10854" s="116"/>
    </row>
    <row r="10855" spans="1:4">
      <c r="A10855" s="116"/>
      <c r="B10855" s="116"/>
      <c r="C10855" s="116"/>
      <c r="D10855" s="116"/>
    </row>
    <row r="10856" spans="1:4">
      <c r="A10856" s="116"/>
      <c r="B10856" s="116"/>
      <c r="C10856" s="116"/>
      <c r="D10856" s="116"/>
    </row>
    <row r="10857" spans="1:4">
      <c r="A10857" s="116"/>
      <c r="B10857" s="116"/>
      <c r="C10857" s="116"/>
      <c r="D10857" s="116"/>
    </row>
    <row r="10858" spans="1:4">
      <c r="A10858" s="116"/>
      <c r="B10858" s="116"/>
      <c r="C10858" s="116"/>
      <c r="D10858" s="116"/>
    </row>
    <row r="10859" spans="1:4">
      <c r="A10859" s="116"/>
      <c r="B10859" s="116"/>
      <c r="C10859" s="116"/>
      <c r="D10859" s="116"/>
    </row>
    <row r="10860" spans="1:4">
      <c r="A10860" s="116"/>
      <c r="B10860" s="116"/>
      <c r="C10860" s="116"/>
      <c r="D10860" s="116"/>
    </row>
    <row r="10861" spans="1:4">
      <c r="A10861" s="116"/>
      <c r="B10861" s="116"/>
      <c r="C10861" s="116"/>
      <c r="D10861" s="116"/>
    </row>
    <row r="10862" spans="1:4">
      <c r="A10862" s="116"/>
      <c r="B10862" s="116"/>
      <c r="C10862" s="116"/>
      <c r="D10862" s="116"/>
    </row>
    <row r="10863" spans="1:4">
      <c r="A10863" s="116"/>
      <c r="B10863" s="116"/>
      <c r="C10863" s="116"/>
      <c r="D10863" s="116"/>
    </row>
    <row r="10864" spans="1:4">
      <c r="A10864" s="116"/>
      <c r="B10864" s="116"/>
      <c r="C10864" s="116"/>
      <c r="D10864" s="116"/>
    </row>
    <row r="10865" spans="1:4">
      <c r="A10865" s="116"/>
      <c r="B10865" s="116"/>
      <c r="C10865" s="116"/>
      <c r="D10865" s="116"/>
    </row>
    <row r="10866" spans="1:4">
      <c r="A10866" s="116"/>
      <c r="B10866" s="116"/>
      <c r="C10866" s="116"/>
      <c r="D10866" s="116"/>
    </row>
    <row r="10867" spans="1:4">
      <c r="A10867" s="116"/>
      <c r="B10867" s="116"/>
      <c r="C10867" s="116"/>
      <c r="D10867" s="116"/>
    </row>
    <row r="10868" spans="1:4">
      <c r="A10868" s="116"/>
      <c r="B10868" s="116"/>
      <c r="C10868" s="116"/>
      <c r="D10868" s="116"/>
    </row>
    <row r="10869" spans="1:4">
      <c r="A10869" s="116"/>
      <c r="B10869" s="116"/>
      <c r="C10869" s="116"/>
      <c r="D10869" s="116"/>
    </row>
    <row r="10870" spans="1:4">
      <c r="A10870" s="116"/>
      <c r="B10870" s="116"/>
      <c r="C10870" s="116"/>
      <c r="D10870" s="116"/>
    </row>
    <row r="10871" spans="1:4">
      <c r="A10871" s="116"/>
      <c r="B10871" s="116"/>
      <c r="C10871" s="116"/>
      <c r="D10871" s="116"/>
    </row>
    <row r="10872" spans="1:4">
      <c r="A10872" s="116"/>
      <c r="B10872" s="116"/>
      <c r="C10872" s="116"/>
      <c r="D10872" s="116"/>
    </row>
    <row r="10873" spans="1:4">
      <c r="A10873" s="116"/>
      <c r="B10873" s="116"/>
      <c r="C10873" s="116"/>
      <c r="D10873" s="116"/>
    </row>
    <row r="10874" spans="1:4">
      <c r="A10874" s="116"/>
      <c r="B10874" s="116"/>
      <c r="C10874" s="116"/>
      <c r="D10874" s="116"/>
    </row>
    <row r="10875" spans="1:4">
      <c r="A10875" s="116"/>
      <c r="B10875" s="116"/>
      <c r="C10875" s="116"/>
      <c r="D10875" s="116"/>
    </row>
    <row r="10876" spans="1:4">
      <c r="A10876" s="116"/>
      <c r="B10876" s="116"/>
      <c r="C10876" s="116"/>
      <c r="D10876" s="116"/>
    </row>
    <row r="10877" spans="1:4">
      <c r="A10877" s="116"/>
      <c r="B10877" s="116"/>
      <c r="C10877" s="116"/>
      <c r="D10877" s="116"/>
    </row>
    <row r="10878" spans="1:4">
      <c r="A10878" s="116"/>
      <c r="B10878" s="116"/>
      <c r="C10878" s="116"/>
      <c r="D10878" s="116"/>
    </row>
    <row r="10879" spans="1:4">
      <c r="A10879" s="116"/>
      <c r="B10879" s="116"/>
      <c r="C10879" s="116"/>
      <c r="D10879" s="116"/>
    </row>
    <row r="10880" spans="1:4">
      <c r="A10880" s="116"/>
      <c r="B10880" s="116"/>
      <c r="C10880" s="116"/>
      <c r="D10880" s="116"/>
    </row>
    <row r="10881" spans="1:4">
      <c r="A10881" s="116"/>
      <c r="B10881" s="116"/>
      <c r="C10881" s="116"/>
      <c r="D10881" s="116"/>
    </row>
    <row r="10882" spans="1:4">
      <c r="A10882" s="116"/>
      <c r="B10882" s="116"/>
      <c r="C10882" s="116"/>
      <c r="D10882" s="116"/>
    </row>
    <row r="10883" spans="1:4">
      <c r="A10883" s="116"/>
      <c r="B10883" s="116"/>
      <c r="C10883" s="116"/>
      <c r="D10883" s="116"/>
    </row>
    <row r="10884" spans="1:4">
      <c r="A10884" s="116"/>
      <c r="B10884" s="116"/>
      <c r="C10884" s="116"/>
      <c r="D10884" s="116"/>
    </row>
    <row r="10885" spans="1:4">
      <c r="A10885" s="116"/>
      <c r="B10885" s="116"/>
      <c r="C10885" s="116"/>
      <c r="D10885" s="116"/>
    </row>
    <row r="10886" spans="1:4">
      <c r="A10886" s="116"/>
      <c r="B10886" s="116"/>
      <c r="C10886" s="116"/>
      <c r="D10886" s="116"/>
    </row>
    <row r="10887" spans="1:4">
      <c r="A10887" s="116"/>
      <c r="B10887" s="116"/>
      <c r="C10887" s="116"/>
      <c r="D10887" s="116"/>
    </row>
    <row r="10888" spans="1:4">
      <c r="A10888" s="116"/>
      <c r="B10888" s="116"/>
      <c r="C10888" s="116"/>
      <c r="D10888" s="116"/>
    </row>
    <row r="10889" spans="1:4">
      <c r="A10889" s="116"/>
      <c r="B10889" s="116"/>
      <c r="C10889" s="116"/>
      <c r="D10889" s="116"/>
    </row>
    <row r="10890" spans="1:4">
      <c r="A10890" s="116"/>
      <c r="B10890" s="116"/>
      <c r="C10890" s="116"/>
      <c r="D10890" s="116"/>
    </row>
    <row r="10891" spans="1:4">
      <c r="A10891" s="116"/>
      <c r="B10891" s="116"/>
      <c r="C10891" s="116"/>
      <c r="D10891" s="116"/>
    </row>
    <row r="10892" spans="1:4">
      <c r="A10892" s="116"/>
      <c r="B10892" s="116"/>
      <c r="C10892" s="116"/>
      <c r="D10892" s="116"/>
    </row>
    <row r="10893" spans="1:4">
      <c r="A10893" s="116"/>
      <c r="B10893" s="116"/>
      <c r="C10893" s="116"/>
      <c r="D10893" s="116"/>
    </row>
    <row r="10894" spans="1:4">
      <c r="A10894" s="116"/>
      <c r="B10894" s="116"/>
      <c r="C10894" s="116"/>
      <c r="D10894" s="116"/>
    </row>
    <row r="10895" spans="1:4">
      <c r="A10895" s="116"/>
      <c r="B10895" s="116"/>
      <c r="C10895" s="116"/>
      <c r="D10895" s="116"/>
    </row>
    <row r="10896" spans="1:4">
      <c r="A10896" s="116"/>
      <c r="B10896" s="116"/>
      <c r="C10896" s="116"/>
      <c r="D10896" s="116"/>
    </row>
    <row r="10897" spans="1:4">
      <c r="A10897" s="116"/>
      <c r="B10897" s="116"/>
      <c r="C10897" s="116"/>
      <c r="D10897" s="116"/>
    </row>
    <row r="10898" spans="1:4">
      <c r="A10898" s="116"/>
      <c r="B10898" s="116"/>
      <c r="C10898" s="116"/>
      <c r="D10898" s="116"/>
    </row>
    <row r="10899" spans="1:4">
      <c r="A10899" s="116"/>
      <c r="B10899" s="116"/>
      <c r="C10899" s="116"/>
      <c r="D10899" s="116"/>
    </row>
    <row r="10900" spans="1:4">
      <c r="A10900" s="116"/>
      <c r="B10900" s="116"/>
      <c r="C10900" s="116"/>
      <c r="D10900" s="116"/>
    </row>
    <row r="10901" spans="1:4">
      <c r="A10901" s="116"/>
      <c r="B10901" s="116"/>
      <c r="C10901" s="116"/>
      <c r="D10901" s="116"/>
    </row>
    <row r="10902" spans="1:4">
      <c r="A10902" s="116"/>
      <c r="B10902" s="116"/>
      <c r="C10902" s="116"/>
      <c r="D10902" s="116"/>
    </row>
    <row r="10903" spans="1:4">
      <c r="A10903" s="116"/>
      <c r="B10903" s="116"/>
      <c r="C10903" s="116"/>
      <c r="D10903" s="116"/>
    </row>
    <row r="10904" spans="1:4">
      <c r="A10904" s="116"/>
      <c r="B10904" s="116"/>
      <c r="C10904" s="116"/>
      <c r="D10904" s="116"/>
    </row>
    <row r="10905" spans="1:4">
      <c r="A10905" s="116"/>
      <c r="B10905" s="116"/>
      <c r="C10905" s="116"/>
      <c r="D10905" s="116"/>
    </row>
    <row r="10906" spans="1:4">
      <c r="A10906" s="116"/>
      <c r="B10906" s="116"/>
      <c r="C10906" s="116"/>
      <c r="D10906" s="116"/>
    </row>
    <row r="10907" spans="1:4">
      <c r="A10907" s="116"/>
      <c r="B10907" s="116"/>
      <c r="C10907" s="116"/>
      <c r="D10907" s="116"/>
    </row>
    <row r="10908" spans="1:4">
      <c r="A10908" s="116"/>
      <c r="B10908" s="116"/>
      <c r="C10908" s="116"/>
      <c r="D10908" s="116"/>
    </row>
    <row r="10909" spans="1:4">
      <c r="A10909" s="116"/>
      <c r="B10909" s="116"/>
      <c r="C10909" s="116"/>
      <c r="D10909" s="116"/>
    </row>
    <row r="10910" spans="1:4">
      <c r="A10910" s="116"/>
      <c r="B10910" s="116"/>
      <c r="C10910" s="116"/>
      <c r="D10910" s="116"/>
    </row>
    <row r="10911" spans="1:4">
      <c r="A10911" s="116"/>
      <c r="B10911" s="116"/>
      <c r="C10911" s="116"/>
      <c r="D10911" s="116"/>
    </row>
    <row r="10912" spans="1:4">
      <c r="A10912" s="116"/>
      <c r="B10912" s="116"/>
      <c r="C10912" s="116"/>
      <c r="D10912" s="116"/>
    </row>
    <row r="10913" spans="1:4">
      <c r="A10913" s="116"/>
      <c r="B10913" s="116"/>
      <c r="C10913" s="116"/>
      <c r="D10913" s="116"/>
    </row>
    <row r="10914" spans="1:4">
      <c r="A10914" s="116"/>
      <c r="B10914" s="116"/>
      <c r="C10914" s="116"/>
      <c r="D10914" s="116"/>
    </row>
    <row r="10915" spans="1:4">
      <c r="A10915" s="116"/>
      <c r="B10915" s="116"/>
      <c r="C10915" s="116"/>
      <c r="D10915" s="116"/>
    </row>
    <row r="10916" spans="1:4">
      <c r="A10916" s="116"/>
      <c r="B10916" s="116"/>
      <c r="C10916" s="116"/>
      <c r="D10916" s="116"/>
    </row>
    <row r="10917" spans="1:4">
      <c r="A10917" s="116"/>
      <c r="B10917" s="116"/>
      <c r="C10917" s="116"/>
      <c r="D10917" s="116"/>
    </row>
    <row r="10918" spans="1:4">
      <c r="A10918" s="116"/>
      <c r="B10918" s="116"/>
      <c r="C10918" s="116"/>
      <c r="D10918" s="116"/>
    </row>
    <row r="10919" spans="1:4">
      <c r="A10919" s="116"/>
      <c r="B10919" s="116"/>
      <c r="C10919" s="116"/>
      <c r="D10919" s="116"/>
    </row>
    <row r="10920" spans="1:4">
      <c r="A10920" s="116"/>
      <c r="B10920" s="116"/>
      <c r="C10920" s="116"/>
      <c r="D10920" s="116"/>
    </row>
    <row r="10921" spans="1:4">
      <c r="A10921" s="116"/>
      <c r="B10921" s="116"/>
      <c r="C10921" s="116"/>
      <c r="D10921" s="116"/>
    </row>
    <row r="10922" spans="1:4">
      <c r="A10922" s="116"/>
      <c r="B10922" s="116"/>
      <c r="C10922" s="116"/>
      <c r="D10922" s="116"/>
    </row>
    <row r="10923" spans="1:4">
      <c r="A10923" s="116"/>
      <c r="B10923" s="116"/>
      <c r="C10923" s="116"/>
      <c r="D10923" s="116"/>
    </row>
    <row r="10924" spans="1:4">
      <c r="A10924" s="116"/>
      <c r="B10924" s="116"/>
      <c r="C10924" s="116"/>
      <c r="D10924" s="116"/>
    </row>
    <row r="10925" spans="1:4">
      <c r="A10925" s="116"/>
      <c r="B10925" s="116"/>
      <c r="C10925" s="116"/>
      <c r="D10925" s="116"/>
    </row>
    <row r="10926" spans="1:4">
      <c r="A10926" s="116"/>
      <c r="B10926" s="116"/>
      <c r="C10926" s="116"/>
      <c r="D10926" s="116"/>
    </row>
    <row r="10927" spans="1:4">
      <c r="A10927" s="116"/>
      <c r="B10927" s="116"/>
      <c r="C10927" s="116"/>
      <c r="D10927" s="116"/>
    </row>
    <row r="10928" spans="1:4">
      <c r="A10928" s="116"/>
      <c r="B10928" s="116"/>
      <c r="C10928" s="116"/>
      <c r="D10928" s="116"/>
    </row>
    <row r="10929" spans="1:4">
      <c r="A10929" s="116"/>
      <c r="B10929" s="116"/>
      <c r="C10929" s="116"/>
      <c r="D10929" s="116"/>
    </row>
    <row r="10930" spans="1:4">
      <c r="A10930" s="116"/>
      <c r="B10930" s="116"/>
      <c r="C10930" s="116"/>
      <c r="D10930" s="116"/>
    </row>
    <row r="10931" spans="1:4">
      <c r="A10931" s="116"/>
      <c r="B10931" s="116"/>
      <c r="C10931" s="116"/>
      <c r="D10931" s="116"/>
    </row>
    <row r="10932" spans="1:4">
      <c r="A10932" s="116"/>
      <c r="B10932" s="116"/>
      <c r="C10932" s="116"/>
      <c r="D10932" s="116"/>
    </row>
    <row r="10933" spans="1:4">
      <c r="A10933" s="116"/>
      <c r="B10933" s="116"/>
      <c r="C10933" s="116"/>
      <c r="D10933" s="116"/>
    </row>
    <row r="10934" spans="1:4">
      <c r="A10934" s="116"/>
      <c r="B10934" s="116"/>
      <c r="C10934" s="116"/>
      <c r="D10934" s="116"/>
    </row>
    <row r="10935" spans="1:4">
      <c r="A10935" s="116"/>
      <c r="B10935" s="116"/>
      <c r="C10935" s="116"/>
      <c r="D10935" s="116"/>
    </row>
    <row r="10936" spans="1:4">
      <c r="A10936" s="116"/>
      <c r="B10936" s="116"/>
      <c r="C10936" s="116"/>
      <c r="D10936" s="116"/>
    </row>
    <row r="10937" spans="1:4">
      <c r="A10937" s="116"/>
      <c r="B10937" s="116"/>
      <c r="C10937" s="116"/>
      <c r="D10937" s="116"/>
    </row>
    <row r="10938" spans="1:4">
      <c r="A10938" s="116"/>
      <c r="B10938" s="116"/>
      <c r="C10938" s="116"/>
      <c r="D10938" s="116"/>
    </row>
    <row r="10939" spans="1:4">
      <c r="A10939" s="116"/>
      <c r="B10939" s="116"/>
      <c r="C10939" s="116"/>
      <c r="D10939" s="116"/>
    </row>
    <row r="10940" spans="1:4">
      <c r="A10940" s="116"/>
      <c r="B10940" s="116"/>
      <c r="C10940" s="116"/>
      <c r="D10940" s="116"/>
    </row>
    <row r="10941" spans="1:4">
      <c r="A10941" s="116"/>
      <c r="B10941" s="116"/>
      <c r="C10941" s="116"/>
      <c r="D10941" s="116"/>
    </row>
    <row r="10942" spans="1:4">
      <c r="A10942" s="116"/>
      <c r="B10942" s="116"/>
      <c r="C10942" s="116"/>
      <c r="D10942" s="116"/>
    </row>
    <row r="10943" spans="1:4">
      <c r="A10943" s="116"/>
      <c r="B10943" s="116"/>
      <c r="C10943" s="116"/>
      <c r="D10943" s="116"/>
    </row>
    <row r="10944" spans="1:4">
      <c r="A10944" s="116"/>
      <c r="B10944" s="116"/>
      <c r="C10944" s="116"/>
      <c r="D10944" s="116"/>
    </row>
    <row r="10945" spans="1:4">
      <c r="A10945" s="116"/>
      <c r="B10945" s="116"/>
      <c r="C10945" s="116"/>
      <c r="D10945" s="116"/>
    </row>
    <row r="10946" spans="1:4">
      <c r="A10946" s="116"/>
      <c r="B10946" s="116"/>
      <c r="C10946" s="116"/>
      <c r="D10946" s="116"/>
    </row>
    <row r="10947" spans="1:4">
      <c r="A10947" s="116"/>
      <c r="B10947" s="116"/>
      <c r="C10947" s="116"/>
      <c r="D10947" s="116"/>
    </row>
    <row r="10948" spans="1:4">
      <c r="A10948" s="116"/>
      <c r="B10948" s="116"/>
      <c r="C10948" s="116"/>
      <c r="D10948" s="116"/>
    </row>
    <row r="10949" spans="1:4">
      <c r="A10949" s="116"/>
      <c r="B10949" s="116"/>
      <c r="C10949" s="116"/>
      <c r="D10949" s="116"/>
    </row>
    <row r="10950" spans="1:4">
      <c r="A10950" s="116"/>
      <c r="B10950" s="116"/>
      <c r="C10950" s="116"/>
      <c r="D10950" s="116"/>
    </row>
    <row r="10951" spans="1:4">
      <c r="A10951" s="116"/>
      <c r="B10951" s="116"/>
      <c r="C10951" s="116"/>
      <c r="D10951" s="116"/>
    </row>
    <row r="10952" spans="1:4">
      <c r="A10952" s="116"/>
      <c r="B10952" s="116"/>
      <c r="C10952" s="116"/>
      <c r="D10952" s="116"/>
    </row>
    <row r="10953" spans="1:4">
      <c r="A10953" s="116"/>
      <c r="B10953" s="116"/>
      <c r="C10953" s="116"/>
      <c r="D10953" s="116"/>
    </row>
    <row r="10954" spans="1:4">
      <c r="A10954" s="116"/>
      <c r="B10954" s="116"/>
      <c r="C10954" s="116"/>
      <c r="D10954" s="116"/>
    </row>
    <row r="10955" spans="1:4">
      <c r="A10955" s="116"/>
      <c r="B10955" s="116"/>
      <c r="C10955" s="116"/>
      <c r="D10955" s="116"/>
    </row>
    <row r="10956" spans="1:4">
      <c r="A10956" s="116"/>
      <c r="B10956" s="116"/>
      <c r="C10956" s="116"/>
      <c r="D10956" s="116"/>
    </row>
    <row r="10957" spans="1:4">
      <c r="A10957" s="116"/>
      <c r="B10957" s="116"/>
      <c r="C10957" s="116"/>
      <c r="D10957" s="116"/>
    </row>
    <row r="10958" spans="1:4">
      <c r="A10958" s="116"/>
      <c r="B10958" s="116"/>
      <c r="C10958" s="116"/>
      <c r="D10958" s="116"/>
    </row>
    <row r="10959" spans="1:4">
      <c r="A10959" s="116"/>
      <c r="B10959" s="116"/>
      <c r="C10959" s="116"/>
      <c r="D10959" s="116"/>
    </row>
    <row r="10960" spans="1:4">
      <c r="A10960" s="116"/>
      <c r="B10960" s="116"/>
      <c r="C10960" s="116"/>
      <c r="D10960" s="116"/>
    </row>
    <row r="10961" spans="1:4">
      <c r="A10961" s="116"/>
      <c r="B10961" s="116"/>
      <c r="C10961" s="116"/>
      <c r="D10961" s="116"/>
    </row>
    <row r="10962" spans="1:4">
      <c r="A10962" s="116"/>
      <c r="B10962" s="116"/>
      <c r="C10962" s="116"/>
      <c r="D10962" s="116"/>
    </row>
    <row r="10963" spans="1:4">
      <c r="A10963" s="116"/>
      <c r="B10963" s="116"/>
      <c r="C10963" s="116"/>
      <c r="D10963" s="116"/>
    </row>
    <row r="10964" spans="1:4">
      <c r="A10964" s="116"/>
      <c r="B10964" s="116"/>
      <c r="C10964" s="116"/>
      <c r="D10964" s="116"/>
    </row>
    <row r="10965" spans="1:4">
      <c r="A10965" s="116"/>
      <c r="B10965" s="116"/>
      <c r="C10965" s="116"/>
      <c r="D10965" s="116"/>
    </row>
    <row r="10966" spans="1:4">
      <c r="A10966" s="116"/>
      <c r="B10966" s="116"/>
      <c r="C10966" s="116"/>
      <c r="D10966" s="116"/>
    </row>
    <row r="10967" spans="1:4">
      <c r="A10967" s="116"/>
      <c r="B10967" s="116"/>
      <c r="C10967" s="116"/>
      <c r="D10967" s="116"/>
    </row>
    <row r="10968" spans="1:4">
      <c r="A10968" s="116"/>
      <c r="B10968" s="116"/>
      <c r="C10968" s="116"/>
      <c r="D10968" s="116"/>
    </row>
    <row r="10969" spans="1:4">
      <c r="A10969" s="116"/>
      <c r="B10969" s="116"/>
      <c r="C10969" s="116"/>
      <c r="D10969" s="116"/>
    </row>
    <row r="10970" spans="1:4">
      <c r="A10970" s="116"/>
      <c r="B10970" s="116"/>
      <c r="C10970" s="116"/>
      <c r="D10970" s="116"/>
    </row>
    <row r="10971" spans="1:4">
      <c r="A10971" s="116"/>
      <c r="B10971" s="116"/>
      <c r="C10971" s="116"/>
      <c r="D10971" s="116"/>
    </row>
    <row r="10972" spans="1:4">
      <c r="A10972" s="116"/>
      <c r="B10972" s="116"/>
      <c r="C10972" s="116"/>
      <c r="D10972" s="116"/>
    </row>
    <row r="10973" spans="1:4">
      <c r="A10973" s="116"/>
      <c r="B10973" s="116"/>
      <c r="C10973" s="116"/>
      <c r="D10973" s="116"/>
    </row>
    <row r="10974" spans="1:4">
      <c r="A10974" s="116"/>
      <c r="B10974" s="116"/>
      <c r="C10974" s="116"/>
      <c r="D10974" s="116"/>
    </row>
    <row r="10975" spans="1:4">
      <c r="A10975" s="116"/>
      <c r="B10975" s="116"/>
      <c r="C10975" s="116"/>
      <c r="D10975" s="116"/>
    </row>
    <row r="10976" spans="1:4">
      <c r="A10976" s="116"/>
      <c r="B10976" s="116"/>
      <c r="C10976" s="116"/>
      <c r="D10976" s="116"/>
    </row>
    <row r="10977" spans="1:4">
      <c r="A10977" s="116"/>
      <c r="B10977" s="116"/>
      <c r="C10977" s="116"/>
      <c r="D10977" s="116"/>
    </row>
    <row r="10978" spans="1:4">
      <c r="A10978" s="116"/>
      <c r="B10978" s="116"/>
      <c r="C10978" s="116"/>
      <c r="D10978" s="116"/>
    </row>
    <row r="10979" spans="1:4">
      <c r="A10979" s="116"/>
      <c r="B10979" s="116"/>
      <c r="C10979" s="116"/>
      <c r="D10979" s="116"/>
    </row>
    <row r="10980" spans="1:4">
      <c r="A10980" s="116"/>
      <c r="B10980" s="116"/>
      <c r="C10980" s="116"/>
      <c r="D10980" s="116"/>
    </row>
    <row r="10981" spans="1:4">
      <c r="A10981" s="116"/>
      <c r="B10981" s="116"/>
      <c r="C10981" s="116"/>
      <c r="D10981" s="116"/>
    </row>
    <row r="10982" spans="1:4">
      <c r="A10982" s="116"/>
      <c r="B10982" s="116"/>
      <c r="C10982" s="116"/>
      <c r="D10982" s="116"/>
    </row>
    <row r="10983" spans="1:4">
      <c r="A10983" s="116"/>
      <c r="B10983" s="116"/>
      <c r="C10983" s="116"/>
      <c r="D10983" s="116"/>
    </row>
    <row r="10984" spans="1:4">
      <c r="A10984" s="116"/>
      <c r="B10984" s="116"/>
      <c r="C10984" s="116"/>
      <c r="D10984" s="116"/>
    </row>
    <row r="10985" spans="1:4">
      <c r="A10985" s="116"/>
      <c r="B10985" s="116"/>
      <c r="C10985" s="116"/>
      <c r="D10985" s="116"/>
    </row>
    <row r="10986" spans="1:4">
      <c r="A10986" s="116"/>
      <c r="B10986" s="116"/>
      <c r="C10986" s="116"/>
      <c r="D10986" s="116"/>
    </row>
    <row r="10987" spans="1:4">
      <c r="A10987" s="116"/>
      <c r="B10987" s="116"/>
      <c r="C10987" s="116"/>
      <c r="D10987" s="116"/>
    </row>
    <row r="10988" spans="1:4">
      <c r="A10988" s="116"/>
      <c r="B10988" s="116"/>
      <c r="C10988" s="116"/>
      <c r="D10988" s="116"/>
    </row>
    <row r="10989" spans="1:4">
      <c r="A10989" s="116"/>
      <c r="B10989" s="116"/>
      <c r="C10989" s="116"/>
      <c r="D10989" s="116"/>
    </row>
    <row r="10990" spans="1:4">
      <c r="A10990" s="116"/>
      <c r="B10990" s="116"/>
      <c r="C10990" s="116"/>
      <c r="D10990" s="116"/>
    </row>
    <row r="10991" spans="1:4">
      <c r="A10991" s="116"/>
      <c r="B10991" s="116"/>
      <c r="C10991" s="116"/>
      <c r="D10991" s="116"/>
    </row>
    <row r="10992" spans="1:4">
      <c r="A10992" s="116"/>
      <c r="B10992" s="116"/>
      <c r="C10992" s="116"/>
      <c r="D10992" s="116"/>
    </row>
    <row r="10993" spans="1:4">
      <c r="A10993" s="116"/>
      <c r="B10993" s="116"/>
      <c r="C10993" s="116"/>
      <c r="D10993" s="116"/>
    </row>
    <row r="10994" spans="1:4">
      <c r="A10994" s="116"/>
      <c r="B10994" s="116"/>
      <c r="C10994" s="116"/>
      <c r="D10994" s="116"/>
    </row>
    <row r="10995" spans="1:4">
      <c r="A10995" s="116"/>
      <c r="B10995" s="116"/>
      <c r="C10995" s="116"/>
      <c r="D10995" s="116"/>
    </row>
    <row r="10996" spans="1:4">
      <c r="A10996" s="116"/>
      <c r="B10996" s="116"/>
      <c r="C10996" s="116"/>
      <c r="D10996" s="116"/>
    </row>
    <row r="10997" spans="1:4">
      <c r="A10997" s="116"/>
      <c r="B10997" s="116"/>
      <c r="C10997" s="116"/>
      <c r="D10997" s="116"/>
    </row>
    <row r="10998" spans="1:4">
      <c r="A10998" s="116"/>
      <c r="B10998" s="116"/>
      <c r="C10998" s="116"/>
      <c r="D10998" s="116"/>
    </row>
    <row r="10999" spans="1:4">
      <c r="A10999" s="116"/>
      <c r="B10999" s="116"/>
      <c r="C10999" s="116"/>
      <c r="D10999" s="116"/>
    </row>
    <row r="11000" spans="1:4">
      <c r="A11000" s="116"/>
      <c r="B11000" s="116"/>
      <c r="C11000" s="116"/>
      <c r="D11000" s="116"/>
    </row>
    <row r="11001" spans="1:4">
      <c r="A11001" s="116"/>
      <c r="B11001" s="116"/>
      <c r="C11001" s="116"/>
      <c r="D11001" s="116"/>
    </row>
    <row r="11002" spans="1:4">
      <c r="A11002" s="116"/>
      <c r="B11002" s="116"/>
      <c r="C11002" s="116"/>
      <c r="D11002" s="116"/>
    </row>
    <row r="11003" spans="1:4">
      <c r="A11003" s="116"/>
      <c r="B11003" s="116"/>
      <c r="C11003" s="116"/>
      <c r="D11003" s="116"/>
    </row>
    <row r="11004" spans="1:4">
      <c r="A11004" s="116"/>
      <c r="B11004" s="116"/>
      <c r="C11004" s="116"/>
      <c r="D11004" s="116"/>
    </row>
    <row r="11005" spans="1:4">
      <c r="A11005" s="116"/>
      <c r="B11005" s="116"/>
      <c r="C11005" s="116"/>
      <c r="D11005" s="116"/>
    </row>
    <row r="11006" spans="1:4">
      <c r="A11006" s="116"/>
      <c r="B11006" s="116"/>
      <c r="C11006" s="116"/>
      <c r="D11006" s="116"/>
    </row>
    <row r="11007" spans="1:4">
      <c r="A11007" s="116"/>
      <c r="B11007" s="116"/>
      <c r="C11007" s="116"/>
      <c r="D11007" s="116"/>
    </row>
    <row r="11008" spans="1:4">
      <c r="A11008" s="116"/>
      <c r="B11008" s="116"/>
      <c r="C11008" s="116"/>
      <c r="D11008" s="116"/>
    </row>
    <row r="11009" spans="1:4">
      <c r="A11009" s="116"/>
      <c r="B11009" s="116"/>
      <c r="C11009" s="116"/>
      <c r="D11009" s="116"/>
    </row>
    <row r="11010" spans="1:4">
      <c r="A11010" s="116"/>
      <c r="B11010" s="116"/>
      <c r="C11010" s="116"/>
      <c r="D11010" s="116"/>
    </row>
    <row r="11011" spans="1:4">
      <c r="A11011" s="116"/>
      <c r="B11011" s="116"/>
      <c r="C11011" s="116"/>
      <c r="D11011" s="116"/>
    </row>
    <row r="11012" spans="1:4">
      <c r="A11012" s="116"/>
      <c r="B11012" s="116"/>
      <c r="C11012" s="116"/>
      <c r="D11012" s="116"/>
    </row>
    <row r="11013" spans="1:4">
      <c r="A11013" s="116"/>
      <c r="B11013" s="116"/>
      <c r="C11013" s="116"/>
      <c r="D11013" s="116"/>
    </row>
    <row r="11014" spans="1:4">
      <c r="A11014" s="116"/>
      <c r="B11014" s="116"/>
      <c r="C11014" s="116"/>
      <c r="D11014" s="116"/>
    </row>
    <row r="11015" spans="1:4">
      <c r="A11015" s="116"/>
      <c r="B11015" s="116"/>
      <c r="C11015" s="116"/>
      <c r="D11015" s="116"/>
    </row>
    <row r="11016" spans="1:4">
      <c r="A11016" s="116"/>
      <c r="B11016" s="116"/>
      <c r="C11016" s="116"/>
      <c r="D11016" s="116"/>
    </row>
    <row r="11017" spans="1:4">
      <c r="A11017" s="116"/>
      <c r="B11017" s="116"/>
      <c r="C11017" s="116"/>
      <c r="D11017" s="116"/>
    </row>
    <row r="11018" spans="1:4">
      <c r="A11018" s="116"/>
      <c r="B11018" s="116"/>
      <c r="C11018" s="116"/>
      <c r="D11018" s="116"/>
    </row>
    <row r="11019" spans="1:4">
      <c r="A11019" s="116"/>
      <c r="B11019" s="116"/>
      <c r="C11019" s="116"/>
      <c r="D11019" s="116"/>
    </row>
    <row r="11020" spans="1:4">
      <c r="A11020" s="116"/>
      <c r="B11020" s="116"/>
      <c r="C11020" s="116"/>
      <c r="D11020" s="116"/>
    </row>
    <row r="11021" spans="1:4">
      <c r="A11021" s="116"/>
      <c r="B11021" s="116"/>
      <c r="C11021" s="116"/>
      <c r="D11021" s="116"/>
    </row>
    <row r="11022" spans="1:4">
      <c r="A11022" s="116"/>
      <c r="B11022" s="116"/>
      <c r="C11022" s="116"/>
      <c r="D11022" s="116"/>
    </row>
    <row r="11023" spans="1:4">
      <c r="A11023" s="116"/>
      <c r="B11023" s="116"/>
      <c r="C11023" s="116"/>
      <c r="D11023" s="116"/>
    </row>
    <row r="11024" spans="1:4">
      <c r="A11024" s="116"/>
      <c r="B11024" s="116"/>
      <c r="C11024" s="116"/>
      <c r="D11024" s="116"/>
    </row>
    <row r="11025" spans="1:4">
      <c r="A11025" s="116"/>
      <c r="B11025" s="116"/>
      <c r="C11025" s="116"/>
      <c r="D11025" s="116"/>
    </row>
    <row r="11026" spans="1:4">
      <c r="A11026" s="116"/>
      <c r="B11026" s="116"/>
      <c r="C11026" s="116"/>
      <c r="D11026" s="116"/>
    </row>
    <row r="11027" spans="1:4">
      <c r="A11027" s="116"/>
      <c r="B11027" s="116"/>
      <c r="C11027" s="116"/>
      <c r="D11027" s="116"/>
    </row>
    <row r="11028" spans="1:4">
      <c r="A11028" s="116"/>
      <c r="B11028" s="116"/>
      <c r="C11028" s="116"/>
      <c r="D11028" s="116"/>
    </row>
    <row r="11029" spans="1:4">
      <c r="A11029" s="116"/>
      <c r="B11029" s="116"/>
      <c r="C11029" s="116"/>
      <c r="D11029" s="116"/>
    </row>
    <row r="11030" spans="1:4">
      <c r="A11030" s="116"/>
      <c r="B11030" s="116"/>
      <c r="C11030" s="116"/>
      <c r="D11030" s="116"/>
    </row>
    <row r="11031" spans="1:4">
      <c r="A11031" s="116"/>
      <c r="B11031" s="116"/>
      <c r="C11031" s="116"/>
      <c r="D11031" s="116"/>
    </row>
    <row r="11032" spans="1:4">
      <c r="A11032" s="116"/>
      <c r="B11032" s="116"/>
      <c r="C11032" s="116"/>
      <c r="D11032" s="116"/>
    </row>
    <row r="11033" spans="1:4">
      <c r="A11033" s="116"/>
      <c r="B11033" s="116"/>
      <c r="C11033" s="116"/>
      <c r="D11033" s="116"/>
    </row>
    <row r="11034" spans="1:4">
      <c r="A11034" s="116"/>
      <c r="B11034" s="116"/>
      <c r="C11034" s="116"/>
      <c r="D11034" s="116"/>
    </row>
    <row r="11035" spans="1:4">
      <c r="A11035" s="116"/>
      <c r="B11035" s="116"/>
      <c r="C11035" s="116"/>
      <c r="D11035" s="116"/>
    </row>
    <row r="11036" spans="1:4">
      <c r="A11036" s="116"/>
      <c r="B11036" s="116"/>
      <c r="C11036" s="116"/>
      <c r="D11036" s="116"/>
    </row>
    <row r="11037" spans="1:4">
      <c r="A11037" s="116"/>
      <c r="B11037" s="116"/>
      <c r="C11037" s="116"/>
      <c r="D11037" s="116"/>
    </row>
    <row r="11038" spans="1:4">
      <c r="A11038" s="116"/>
      <c r="B11038" s="116"/>
      <c r="C11038" s="116"/>
      <c r="D11038" s="116"/>
    </row>
    <row r="11039" spans="1:4">
      <c r="A11039" s="116"/>
      <c r="B11039" s="116"/>
      <c r="C11039" s="116"/>
      <c r="D11039" s="116"/>
    </row>
    <row r="11040" spans="1:4">
      <c r="A11040" s="116"/>
      <c r="B11040" s="116"/>
      <c r="C11040" s="116"/>
      <c r="D11040" s="116"/>
    </row>
    <row r="11041" spans="1:4">
      <c r="A11041" s="116"/>
      <c r="B11041" s="116"/>
      <c r="C11041" s="116"/>
      <c r="D11041" s="116"/>
    </row>
    <row r="11042" spans="1:4">
      <c r="A11042" s="116"/>
      <c r="B11042" s="116"/>
      <c r="C11042" s="116"/>
      <c r="D11042" s="116"/>
    </row>
    <row r="11043" spans="1:4">
      <c r="A11043" s="116"/>
      <c r="B11043" s="116"/>
      <c r="C11043" s="116"/>
      <c r="D11043" s="116"/>
    </row>
    <row r="11044" spans="1:4">
      <c r="A11044" s="116"/>
      <c r="B11044" s="116"/>
      <c r="C11044" s="116"/>
      <c r="D11044" s="116"/>
    </row>
    <row r="11045" spans="1:4">
      <c r="A11045" s="116"/>
      <c r="B11045" s="116"/>
      <c r="C11045" s="116"/>
      <c r="D11045" s="116"/>
    </row>
    <row r="11046" spans="1:4">
      <c r="A11046" s="116"/>
      <c r="B11046" s="116"/>
      <c r="C11046" s="116"/>
      <c r="D11046" s="116"/>
    </row>
    <row r="11047" spans="1:4">
      <c r="A11047" s="116"/>
      <c r="B11047" s="116"/>
      <c r="C11047" s="116"/>
      <c r="D11047" s="116"/>
    </row>
    <row r="11048" spans="1:4">
      <c r="A11048" s="116"/>
      <c r="B11048" s="116"/>
      <c r="C11048" s="116"/>
      <c r="D11048" s="116"/>
    </row>
    <row r="11049" spans="1:4">
      <c r="A11049" s="116"/>
      <c r="B11049" s="116"/>
      <c r="C11049" s="116"/>
      <c r="D11049" s="116"/>
    </row>
    <row r="11050" spans="1:4">
      <c r="A11050" s="116"/>
      <c r="B11050" s="116"/>
      <c r="C11050" s="116"/>
      <c r="D11050" s="116"/>
    </row>
    <row r="11051" spans="1:4">
      <c r="A11051" s="116"/>
      <c r="B11051" s="116"/>
      <c r="C11051" s="116"/>
      <c r="D11051" s="116"/>
    </row>
    <row r="11052" spans="1:4">
      <c r="A11052" s="116"/>
      <c r="B11052" s="116"/>
      <c r="C11052" s="116"/>
      <c r="D11052" s="116"/>
    </row>
    <row r="11053" spans="1:4">
      <c r="A11053" s="116"/>
      <c r="B11053" s="116"/>
      <c r="C11053" s="116"/>
      <c r="D11053" s="116"/>
    </row>
    <row r="11054" spans="1:4">
      <c r="A11054" s="116"/>
      <c r="B11054" s="116"/>
      <c r="C11054" s="116"/>
      <c r="D11054" s="116"/>
    </row>
    <row r="11055" spans="1:4">
      <c r="A11055" s="116"/>
      <c r="B11055" s="116"/>
      <c r="C11055" s="116"/>
      <c r="D11055" s="116"/>
    </row>
    <row r="11056" spans="1:4">
      <c r="A11056" s="116"/>
      <c r="B11056" s="116"/>
      <c r="C11056" s="116"/>
      <c r="D11056" s="116"/>
    </row>
    <row r="11057" spans="1:4">
      <c r="A11057" s="116"/>
      <c r="B11057" s="116"/>
      <c r="C11057" s="116"/>
      <c r="D11057" s="116"/>
    </row>
    <row r="11058" spans="1:4">
      <c r="A11058" s="116"/>
      <c r="B11058" s="116"/>
      <c r="C11058" s="116"/>
      <c r="D11058" s="116"/>
    </row>
    <row r="11059" spans="1:4">
      <c r="A11059" s="116"/>
      <c r="B11059" s="116"/>
      <c r="C11059" s="116"/>
      <c r="D11059" s="116"/>
    </row>
    <row r="11060" spans="1:4">
      <c r="A11060" s="116"/>
      <c r="B11060" s="116"/>
      <c r="C11060" s="116"/>
      <c r="D11060" s="116"/>
    </row>
    <row r="11061" spans="1:4">
      <c r="A11061" s="116"/>
      <c r="B11061" s="116"/>
      <c r="C11061" s="116"/>
      <c r="D11061" s="116"/>
    </row>
    <row r="11062" spans="1:4">
      <c r="A11062" s="116"/>
      <c r="B11062" s="116"/>
      <c r="C11062" s="116"/>
      <c r="D11062" s="116"/>
    </row>
    <row r="11063" spans="1:4">
      <c r="A11063" s="116"/>
      <c r="B11063" s="116"/>
      <c r="C11063" s="116"/>
      <c r="D11063" s="116"/>
    </row>
    <row r="11064" spans="1:4">
      <c r="A11064" s="116"/>
      <c r="B11064" s="116"/>
      <c r="C11064" s="116"/>
      <c r="D11064" s="116"/>
    </row>
    <row r="11065" spans="1:4">
      <c r="A11065" s="116"/>
      <c r="B11065" s="116"/>
      <c r="C11065" s="116"/>
      <c r="D11065" s="116"/>
    </row>
    <row r="11066" spans="1:4">
      <c r="A11066" s="116"/>
      <c r="B11066" s="116"/>
      <c r="C11066" s="116"/>
      <c r="D11066" s="116"/>
    </row>
    <row r="11067" spans="1:4">
      <c r="A11067" s="116"/>
      <c r="B11067" s="116"/>
      <c r="C11067" s="116"/>
      <c r="D11067" s="116"/>
    </row>
    <row r="11068" spans="1:4">
      <c r="A11068" s="116"/>
      <c r="B11068" s="116"/>
      <c r="C11068" s="116"/>
      <c r="D11068" s="116"/>
    </row>
    <row r="11069" spans="1:4">
      <c r="A11069" s="116"/>
      <c r="B11069" s="116"/>
      <c r="C11069" s="116"/>
      <c r="D11069" s="116"/>
    </row>
    <row r="11070" spans="1:4">
      <c r="A11070" s="116"/>
      <c r="B11070" s="116"/>
      <c r="C11070" s="116"/>
      <c r="D11070" s="116"/>
    </row>
    <row r="11071" spans="1:4">
      <c r="A11071" s="116"/>
      <c r="B11071" s="116"/>
      <c r="C11071" s="116"/>
      <c r="D11071" s="116"/>
    </row>
    <row r="11072" spans="1:4">
      <c r="A11072" s="116"/>
      <c r="B11072" s="116"/>
      <c r="C11072" s="116"/>
      <c r="D11072" s="116"/>
    </row>
    <row r="11073" spans="1:4">
      <c r="A11073" s="116"/>
      <c r="B11073" s="116"/>
      <c r="C11073" s="116"/>
      <c r="D11073" s="116"/>
    </row>
    <row r="11074" spans="1:4">
      <c r="A11074" s="116"/>
      <c r="B11074" s="116"/>
      <c r="C11074" s="116"/>
      <c r="D11074" s="116"/>
    </row>
    <row r="11075" spans="1:4">
      <c r="A11075" s="116"/>
      <c r="B11075" s="116"/>
      <c r="C11075" s="116"/>
      <c r="D11075" s="116"/>
    </row>
    <row r="11076" spans="1:4">
      <c r="A11076" s="116"/>
      <c r="B11076" s="116"/>
      <c r="C11076" s="116"/>
      <c r="D11076" s="116"/>
    </row>
    <row r="11077" spans="1:4">
      <c r="A11077" s="116"/>
      <c r="B11077" s="116"/>
      <c r="C11077" s="116"/>
      <c r="D11077" s="116"/>
    </row>
    <row r="11078" spans="1:4">
      <c r="A11078" s="116"/>
      <c r="B11078" s="116"/>
      <c r="C11078" s="116"/>
      <c r="D11078" s="116"/>
    </row>
    <row r="11079" spans="1:4">
      <c r="A11079" s="116"/>
      <c r="B11079" s="116"/>
      <c r="C11079" s="116"/>
      <c r="D11079" s="116"/>
    </row>
    <row r="11080" spans="1:4">
      <c r="A11080" s="116"/>
      <c r="B11080" s="116"/>
      <c r="C11080" s="116"/>
      <c r="D11080" s="116"/>
    </row>
    <row r="11081" spans="1:4">
      <c r="A11081" s="116"/>
      <c r="B11081" s="116"/>
      <c r="C11081" s="116"/>
      <c r="D11081" s="116"/>
    </row>
    <row r="11082" spans="1:4">
      <c r="A11082" s="116"/>
      <c r="B11082" s="116"/>
      <c r="C11082" s="116"/>
      <c r="D11082" s="116"/>
    </row>
    <row r="11083" spans="1:4">
      <c r="A11083" s="116"/>
      <c r="B11083" s="116"/>
      <c r="C11083" s="116"/>
      <c r="D11083" s="116"/>
    </row>
    <row r="11084" spans="1:4">
      <c r="A11084" s="116"/>
      <c r="B11084" s="116"/>
      <c r="C11084" s="116"/>
      <c r="D11084" s="116"/>
    </row>
    <row r="11085" spans="1:4">
      <c r="A11085" s="116"/>
      <c r="B11085" s="116"/>
      <c r="C11085" s="116"/>
      <c r="D11085" s="116"/>
    </row>
    <row r="11086" spans="1:4">
      <c r="A11086" s="116"/>
      <c r="B11086" s="116"/>
      <c r="C11086" s="116"/>
      <c r="D11086" s="116"/>
    </row>
    <row r="11087" spans="1:4">
      <c r="A11087" s="116"/>
      <c r="B11087" s="116"/>
      <c r="C11087" s="116"/>
      <c r="D11087" s="116"/>
    </row>
    <row r="11088" spans="1:4">
      <c r="A11088" s="116"/>
      <c r="B11088" s="116"/>
      <c r="C11088" s="116"/>
      <c r="D11088" s="116"/>
    </row>
    <row r="11089" spans="1:4">
      <c r="A11089" s="116"/>
      <c r="B11089" s="116"/>
      <c r="C11089" s="116"/>
      <c r="D11089" s="116"/>
    </row>
    <row r="11090" spans="1:4">
      <c r="A11090" s="116"/>
      <c r="B11090" s="116"/>
      <c r="C11090" s="116"/>
      <c r="D11090" s="116"/>
    </row>
    <row r="11091" spans="1:4">
      <c r="A11091" s="116"/>
      <c r="B11091" s="116"/>
      <c r="C11091" s="116"/>
      <c r="D11091" s="116"/>
    </row>
    <row r="11092" spans="1:4">
      <c r="A11092" s="116"/>
      <c r="B11092" s="116"/>
      <c r="C11092" s="116"/>
      <c r="D11092" s="116"/>
    </row>
    <row r="11093" spans="1:4">
      <c r="A11093" s="116"/>
      <c r="B11093" s="116"/>
      <c r="C11093" s="116"/>
      <c r="D11093" s="116"/>
    </row>
    <row r="11094" spans="1:4">
      <c r="A11094" s="116"/>
      <c r="B11094" s="116"/>
      <c r="C11094" s="116"/>
      <c r="D11094" s="116"/>
    </row>
    <row r="11095" spans="1:4">
      <c r="A11095" s="116"/>
      <c r="B11095" s="116"/>
      <c r="C11095" s="116"/>
      <c r="D11095" s="116"/>
    </row>
    <row r="11096" spans="1:4">
      <c r="A11096" s="116"/>
      <c r="B11096" s="116"/>
      <c r="C11096" s="116"/>
      <c r="D11096" s="116"/>
    </row>
    <row r="11097" spans="1:4">
      <c r="A11097" s="116"/>
      <c r="B11097" s="116"/>
      <c r="C11097" s="116"/>
      <c r="D11097" s="116"/>
    </row>
    <row r="11098" spans="1:4">
      <c r="A11098" s="116"/>
      <c r="B11098" s="116"/>
      <c r="C11098" s="116"/>
      <c r="D11098" s="116"/>
    </row>
    <row r="11099" spans="1:4">
      <c r="A11099" s="116"/>
      <c r="B11099" s="116"/>
      <c r="C11099" s="116"/>
      <c r="D11099" s="116"/>
    </row>
    <row r="11100" spans="1:4">
      <c r="A11100" s="116"/>
      <c r="B11100" s="116"/>
      <c r="C11100" s="116"/>
      <c r="D11100" s="116"/>
    </row>
    <row r="11101" spans="1:4">
      <c r="A11101" s="116"/>
      <c r="B11101" s="116"/>
      <c r="C11101" s="116"/>
      <c r="D11101" s="116"/>
    </row>
    <row r="11102" spans="1:4">
      <c r="A11102" s="116"/>
      <c r="B11102" s="116"/>
      <c r="C11102" s="116"/>
      <c r="D11102" s="116"/>
    </row>
    <row r="11103" spans="1:4">
      <c r="A11103" s="116"/>
      <c r="B11103" s="116"/>
      <c r="C11103" s="116"/>
      <c r="D11103" s="116"/>
    </row>
    <row r="11104" spans="1:4">
      <c r="A11104" s="116"/>
      <c r="B11104" s="116"/>
      <c r="C11104" s="116"/>
      <c r="D11104" s="116"/>
    </row>
    <row r="11105" spans="1:4">
      <c r="A11105" s="116"/>
      <c r="B11105" s="116"/>
      <c r="C11105" s="116"/>
      <c r="D11105" s="116"/>
    </row>
    <row r="11106" spans="1:4">
      <c r="A11106" s="116"/>
      <c r="B11106" s="116"/>
      <c r="C11106" s="116"/>
      <c r="D11106" s="116"/>
    </row>
    <row r="11107" spans="1:4">
      <c r="A11107" s="116"/>
      <c r="B11107" s="116"/>
      <c r="C11107" s="116"/>
      <c r="D11107" s="116"/>
    </row>
    <row r="11108" spans="1:4">
      <c r="A11108" s="116"/>
      <c r="B11108" s="116"/>
      <c r="C11108" s="116"/>
      <c r="D11108" s="116"/>
    </row>
    <row r="11109" spans="1:4">
      <c r="A11109" s="116"/>
      <c r="B11109" s="116"/>
      <c r="C11109" s="116"/>
      <c r="D11109" s="116"/>
    </row>
    <row r="11110" spans="1:4">
      <c r="A11110" s="116"/>
      <c r="B11110" s="116"/>
      <c r="C11110" s="116"/>
      <c r="D11110" s="116"/>
    </row>
    <row r="11111" spans="1:4">
      <c r="A11111" s="116"/>
      <c r="B11111" s="116"/>
      <c r="C11111" s="116"/>
      <c r="D11111" s="116"/>
    </row>
    <row r="11112" spans="1:4">
      <c r="A11112" s="116"/>
      <c r="B11112" s="116"/>
      <c r="C11112" s="116"/>
      <c r="D11112" s="116"/>
    </row>
    <row r="11113" spans="1:4">
      <c r="A11113" s="116"/>
      <c r="B11113" s="116"/>
      <c r="C11113" s="116"/>
      <c r="D11113" s="116"/>
    </row>
    <row r="11114" spans="1:4">
      <c r="A11114" s="116"/>
      <c r="B11114" s="116"/>
      <c r="C11114" s="116"/>
      <c r="D11114" s="116"/>
    </row>
    <row r="11115" spans="1:4">
      <c r="A11115" s="116"/>
      <c r="B11115" s="116"/>
      <c r="C11115" s="116"/>
      <c r="D11115" s="116"/>
    </row>
    <row r="11116" spans="1:4">
      <c r="A11116" s="116"/>
      <c r="B11116" s="116"/>
      <c r="C11116" s="116"/>
      <c r="D11116" s="116"/>
    </row>
    <row r="11117" spans="1:4">
      <c r="A11117" s="116"/>
      <c r="B11117" s="116"/>
      <c r="C11117" s="116"/>
      <c r="D11117" s="116"/>
    </row>
    <row r="11118" spans="1:4">
      <c r="A11118" s="116"/>
      <c r="B11118" s="116"/>
      <c r="C11118" s="116"/>
      <c r="D11118" s="116"/>
    </row>
    <row r="11119" spans="1:4">
      <c r="A11119" s="116"/>
      <c r="B11119" s="116"/>
      <c r="C11119" s="116"/>
      <c r="D11119" s="116"/>
    </row>
    <row r="11120" spans="1:4">
      <c r="A11120" s="116"/>
      <c r="B11120" s="116"/>
      <c r="C11120" s="116"/>
      <c r="D11120" s="116"/>
    </row>
    <row r="11121" spans="1:4">
      <c r="A11121" s="116"/>
      <c r="B11121" s="116"/>
      <c r="C11121" s="116"/>
      <c r="D11121" s="116"/>
    </row>
    <row r="11122" spans="1:4">
      <c r="A11122" s="116"/>
      <c r="B11122" s="116"/>
      <c r="C11122" s="116"/>
      <c r="D11122" s="116"/>
    </row>
    <row r="11123" spans="1:4">
      <c r="A11123" s="116"/>
      <c r="B11123" s="116"/>
      <c r="C11123" s="116"/>
      <c r="D11123" s="116"/>
    </row>
    <row r="11124" spans="1:4">
      <c r="A11124" s="116"/>
      <c r="B11124" s="116"/>
      <c r="C11124" s="116"/>
      <c r="D11124" s="116"/>
    </row>
    <row r="11125" spans="1:4">
      <c r="A11125" s="116"/>
      <c r="B11125" s="116"/>
      <c r="C11125" s="116"/>
      <c r="D11125" s="116"/>
    </row>
    <row r="11126" spans="1:4">
      <c r="A11126" s="116"/>
      <c r="B11126" s="116"/>
      <c r="C11126" s="116"/>
      <c r="D11126" s="116"/>
    </row>
    <row r="11127" spans="1:4">
      <c r="A11127" s="116"/>
      <c r="B11127" s="116"/>
      <c r="C11127" s="116"/>
      <c r="D11127" s="116"/>
    </row>
    <row r="11128" spans="1:4">
      <c r="A11128" s="116"/>
      <c r="B11128" s="116"/>
      <c r="C11128" s="116"/>
      <c r="D11128" s="116"/>
    </row>
    <row r="11129" spans="1:4">
      <c r="A11129" s="116"/>
      <c r="B11129" s="116"/>
      <c r="C11129" s="116"/>
      <c r="D11129" s="116"/>
    </row>
    <row r="11130" spans="1:4">
      <c r="A11130" s="116"/>
      <c r="B11130" s="116"/>
      <c r="C11130" s="116"/>
      <c r="D11130" s="116"/>
    </row>
    <row r="11131" spans="1:4">
      <c r="A11131" s="116"/>
      <c r="B11131" s="116"/>
      <c r="C11131" s="116"/>
      <c r="D11131" s="116"/>
    </row>
    <row r="11132" spans="1:4">
      <c r="A11132" s="116"/>
      <c r="B11132" s="116"/>
      <c r="C11132" s="116"/>
      <c r="D11132" s="116"/>
    </row>
    <row r="11133" spans="1:4">
      <c r="A11133" s="116"/>
      <c r="B11133" s="116"/>
      <c r="C11133" s="116"/>
      <c r="D11133" s="116"/>
    </row>
    <row r="11134" spans="1:4">
      <c r="A11134" s="116"/>
      <c r="B11134" s="116"/>
      <c r="C11134" s="116"/>
      <c r="D11134" s="116"/>
    </row>
    <row r="11135" spans="1:4">
      <c r="A11135" s="116"/>
      <c r="B11135" s="116"/>
      <c r="C11135" s="116"/>
      <c r="D11135" s="116"/>
    </row>
    <row r="11136" spans="1:4">
      <c r="A11136" s="116"/>
      <c r="B11136" s="116"/>
      <c r="C11136" s="116"/>
      <c r="D11136" s="116"/>
    </row>
    <row r="11137" spans="1:4">
      <c r="A11137" s="116"/>
      <c r="B11137" s="116"/>
      <c r="C11137" s="116"/>
      <c r="D11137" s="116"/>
    </row>
    <row r="11138" spans="1:4">
      <c r="A11138" s="116"/>
      <c r="B11138" s="116"/>
      <c r="C11138" s="116"/>
      <c r="D11138" s="116"/>
    </row>
    <row r="11139" spans="1:4">
      <c r="A11139" s="116"/>
      <c r="B11139" s="116"/>
      <c r="C11139" s="116"/>
      <c r="D11139" s="116"/>
    </row>
    <row r="11140" spans="1:4">
      <c r="A11140" s="116"/>
      <c r="B11140" s="116"/>
      <c r="C11140" s="116"/>
      <c r="D11140" s="116"/>
    </row>
    <row r="11141" spans="1:4">
      <c r="A11141" s="116"/>
      <c r="B11141" s="116"/>
      <c r="C11141" s="116"/>
      <c r="D11141" s="116"/>
    </row>
    <row r="11142" spans="1:4">
      <c r="A11142" s="116"/>
      <c r="B11142" s="116"/>
      <c r="C11142" s="116"/>
      <c r="D11142" s="116"/>
    </row>
    <row r="11143" spans="1:4">
      <c r="A11143" s="116"/>
      <c r="B11143" s="116"/>
      <c r="C11143" s="116"/>
      <c r="D11143" s="116"/>
    </row>
    <row r="11144" spans="1:4">
      <c r="A11144" s="116"/>
      <c r="B11144" s="116"/>
      <c r="C11144" s="116"/>
      <c r="D11144" s="116"/>
    </row>
    <row r="11145" spans="1:4">
      <c r="A11145" s="116"/>
      <c r="B11145" s="116"/>
      <c r="C11145" s="116"/>
      <c r="D11145" s="116"/>
    </row>
    <row r="11146" spans="1:4">
      <c r="A11146" s="116"/>
      <c r="B11146" s="116"/>
      <c r="C11146" s="116"/>
      <c r="D11146" s="116"/>
    </row>
    <row r="11147" spans="1:4">
      <c r="A11147" s="116"/>
      <c r="B11147" s="116"/>
      <c r="C11147" s="116"/>
      <c r="D11147" s="116"/>
    </row>
    <row r="11148" spans="1:4">
      <c r="A11148" s="116"/>
      <c r="B11148" s="116"/>
      <c r="C11148" s="116"/>
      <c r="D11148" s="116"/>
    </row>
    <row r="11149" spans="1:4">
      <c r="A11149" s="116"/>
      <c r="B11149" s="116"/>
      <c r="C11149" s="116"/>
      <c r="D11149" s="116"/>
    </row>
    <row r="11150" spans="1:4">
      <c r="A11150" s="116"/>
      <c r="B11150" s="116"/>
      <c r="C11150" s="116"/>
      <c r="D11150" s="116"/>
    </row>
    <row r="11151" spans="1:4">
      <c r="A11151" s="116"/>
      <c r="B11151" s="116"/>
      <c r="C11151" s="116"/>
      <c r="D11151" s="116"/>
    </row>
    <row r="11152" spans="1:4">
      <c r="A11152" s="116"/>
      <c r="B11152" s="116"/>
      <c r="C11152" s="116"/>
      <c r="D11152" s="116"/>
    </row>
    <row r="11153" spans="1:4">
      <c r="A11153" s="116"/>
      <c r="B11153" s="116"/>
      <c r="C11153" s="116"/>
      <c r="D11153" s="116"/>
    </row>
    <row r="11154" spans="1:4">
      <c r="A11154" s="116"/>
      <c r="B11154" s="116"/>
      <c r="C11154" s="116"/>
      <c r="D11154" s="116"/>
    </row>
    <row r="11155" spans="1:4">
      <c r="A11155" s="116"/>
      <c r="B11155" s="116"/>
      <c r="C11155" s="116"/>
      <c r="D11155" s="116"/>
    </row>
    <row r="11156" spans="1:4">
      <c r="A11156" s="116"/>
      <c r="B11156" s="116"/>
      <c r="C11156" s="116"/>
      <c r="D11156" s="116"/>
    </row>
    <row r="11157" spans="1:4">
      <c r="A11157" s="116"/>
      <c r="B11157" s="116"/>
      <c r="C11157" s="116"/>
      <c r="D11157" s="116"/>
    </row>
    <row r="11158" spans="1:4">
      <c r="A11158" s="116"/>
      <c r="B11158" s="116"/>
      <c r="C11158" s="116"/>
      <c r="D11158" s="116"/>
    </row>
    <row r="11159" spans="1:4">
      <c r="A11159" s="116"/>
      <c r="B11159" s="116"/>
      <c r="C11159" s="116"/>
      <c r="D11159" s="116"/>
    </row>
    <row r="11160" spans="1:4">
      <c r="A11160" s="116"/>
      <c r="B11160" s="116"/>
      <c r="C11160" s="116"/>
      <c r="D11160" s="116"/>
    </row>
    <row r="11161" spans="1:4">
      <c r="A11161" s="116"/>
      <c r="B11161" s="116"/>
      <c r="C11161" s="116"/>
      <c r="D11161" s="116"/>
    </row>
    <row r="11162" spans="1:4">
      <c r="A11162" s="116"/>
      <c r="B11162" s="116"/>
      <c r="C11162" s="116"/>
      <c r="D11162" s="116"/>
    </row>
    <row r="11163" spans="1:4">
      <c r="A11163" s="116"/>
      <c r="B11163" s="116"/>
      <c r="C11163" s="116"/>
      <c r="D11163" s="116"/>
    </row>
    <row r="11164" spans="1:4">
      <c r="A11164" s="116"/>
      <c r="B11164" s="116"/>
      <c r="C11164" s="116"/>
      <c r="D11164" s="116"/>
    </row>
    <row r="11165" spans="1:4">
      <c r="A11165" s="116"/>
      <c r="B11165" s="116"/>
      <c r="C11165" s="116"/>
      <c r="D11165" s="116"/>
    </row>
    <row r="11166" spans="1:4">
      <c r="A11166" s="116"/>
      <c r="B11166" s="116"/>
      <c r="C11166" s="116"/>
      <c r="D11166" s="116"/>
    </row>
    <row r="11167" spans="1:4">
      <c r="A11167" s="116"/>
      <c r="B11167" s="116"/>
      <c r="C11167" s="116"/>
      <c r="D11167" s="116"/>
    </row>
    <row r="11168" spans="1:4">
      <c r="A11168" s="116"/>
      <c r="B11168" s="116"/>
      <c r="C11168" s="116"/>
      <c r="D11168" s="116"/>
    </row>
    <row r="11169" spans="1:4">
      <c r="A11169" s="116"/>
      <c r="B11169" s="116"/>
      <c r="C11169" s="116"/>
      <c r="D11169" s="116"/>
    </row>
    <row r="11170" spans="1:4">
      <c r="A11170" s="116"/>
      <c r="B11170" s="116"/>
      <c r="C11170" s="116"/>
      <c r="D11170" s="116"/>
    </row>
    <row r="11171" spans="1:4">
      <c r="A11171" s="116"/>
      <c r="B11171" s="116"/>
      <c r="C11171" s="116"/>
      <c r="D11171" s="116"/>
    </row>
    <row r="11172" spans="1:4">
      <c r="A11172" s="116"/>
      <c r="B11172" s="116"/>
      <c r="C11172" s="116"/>
      <c r="D11172" s="116"/>
    </row>
    <row r="11173" spans="1:4">
      <c r="A11173" s="116"/>
      <c r="B11173" s="116"/>
      <c r="C11173" s="116"/>
      <c r="D11173" s="116"/>
    </row>
    <row r="11174" spans="1:4">
      <c r="A11174" s="116"/>
      <c r="B11174" s="116"/>
      <c r="C11174" s="116"/>
      <c r="D11174" s="116"/>
    </row>
    <row r="11175" spans="1:4">
      <c r="A11175" s="116"/>
      <c r="B11175" s="116"/>
      <c r="C11175" s="116"/>
      <c r="D11175" s="116"/>
    </row>
    <row r="11176" spans="1:4">
      <c r="A11176" s="116"/>
      <c r="B11176" s="116"/>
      <c r="C11176" s="116"/>
      <c r="D11176" s="116"/>
    </row>
    <row r="11177" spans="1:4">
      <c r="A11177" s="116"/>
      <c r="B11177" s="116"/>
      <c r="C11177" s="116"/>
      <c r="D11177" s="116"/>
    </row>
    <row r="11178" spans="1:4">
      <c r="A11178" s="116"/>
      <c r="B11178" s="116"/>
      <c r="C11178" s="116"/>
      <c r="D11178" s="116"/>
    </row>
    <row r="11179" spans="1:4">
      <c r="A11179" s="116"/>
      <c r="B11179" s="116"/>
      <c r="C11179" s="116"/>
      <c r="D11179" s="116"/>
    </row>
    <row r="11180" spans="1:4">
      <c r="A11180" s="116"/>
      <c r="B11180" s="116"/>
      <c r="C11180" s="116"/>
      <c r="D11180" s="116"/>
    </row>
    <row r="11181" spans="1:4">
      <c r="A11181" s="116"/>
      <c r="B11181" s="116"/>
      <c r="C11181" s="116"/>
      <c r="D11181" s="116"/>
    </row>
    <row r="11182" spans="1:4">
      <c r="A11182" s="116"/>
      <c r="B11182" s="116"/>
      <c r="C11182" s="116"/>
      <c r="D11182" s="116"/>
    </row>
    <row r="11183" spans="1:4">
      <c r="A11183" s="116"/>
      <c r="B11183" s="116"/>
      <c r="C11183" s="116"/>
      <c r="D11183" s="116"/>
    </row>
    <row r="11184" spans="1:4">
      <c r="A11184" s="116"/>
      <c r="B11184" s="116"/>
      <c r="C11184" s="116"/>
      <c r="D11184" s="116"/>
    </row>
    <row r="11185" spans="1:4">
      <c r="A11185" s="116"/>
      <c r="B11185" s="116"/>
      <c r="C11185" s="116"/>
      <c r="D11185" s="116"/>
    </row>
    <row r="11186" spans="1:4">
      <c r="A11186" s="116"/>
      <c r="B11186" s="116"/>
      <c r="C11186" s="116"/>
      <c r="D11186" s="116"/>
    </row>
    <row r="11187" spans="1:4">
      <c r="A11187" s="116"/>
      <c r="B11187" s="116"/>
      <c r="C11187" s="116"/>
      <c r="D11187" s="116"/>
    </row>
    <row r="11188" spans="1:4">
      <c r="A11188" s="116"/>
      <c r="B11188" s="116"/>
      <c r="C11188" s="116"/>
      <c r="D11188" s="116"/>
    </row>
    <row r="11189" spans="1:4">
      <c r="A11189" s="116"/>
      <c r="B11189" s="116"/>
      <c r="C11189" s="116"/>
      <c r="D11189" s="116"/>
    </row>
    <row r="11190" spans="1:4">
      <c r="A11190" s="116"/>
      <c r="B11190" s="116"/>
      <c r="C11190" s="116"/>
      <c r="D11190" s="116"/>
    </row>
    <row r="11191" spans="1:4">
      <c r="A11191" s="116"/>
      <c r="B11191" s="116"/>
      <c r="C11191" s="116"/>
      <c r="D11191" s="116"/>
    </row>
    <row r="11192" spans="1:4">
      <c r="A11192" s="116"/>
      <c r="B11192" s="116"/>
      <c r="C11192" s="116"/>
      <c r="D11192" s="116"/>
    </row>
    <row r="11193" spans="1:4">
      <c r="A11193" s="116"/>
      <c r="B11193" s="116"/>
      <c r="C11193" s="116"/>
      <c r="D11193" s="116"/>
    </row>
    <row r="11194" spans="1:4">
      <c r="A11194" s="116"/>
      <c r="B11194" s="116"/>
      <c r="C11194" s="116"/>
      <c r="D11194" s="116"/>
    </row>
    <row r="11195" spans="1:4">
      <c r="A11195" s="116"/>
      <c r="B11195" s="116"/>
      <c r="C11195" s="116"/>
      <c r="D11195" s="116"/>
    </row>
    <row r="11196" spans="1:4">
      <c r="A11196" s="116"/>
      <c r="B11196" s="116"/>
      <c r="C11196" s="116"/>
      <c r="D11196" s="116"/>
    </row>
    <row r="11197" spans="1:4">
      <c r="A11197" s="116"/>
      <c r="B11197" s="116"/>
      <c r="C11197" s="116"/>
      <c r="D11197" s="116"/>
    </row>
    <row r="11198" spans="1:4">
      <c r="A11198" s="116"/>
      <c r="B11198" s="116"/>
      <c r="C11198" s="116"/>
      <c r="D11198" s="116"/>
    </row>
    <row r="11199" spans="1:4">
      <c r="A11199" s="116"/>
      <c r="B11199" s="116"/>
      <c r="C11199" s="116"/>
      <c r="D11199" s="116"/>
    </row>
    <row r="11200" spans="1:4">
      <c r="A11200" s="116"/>
      <c r="B11200" s="116"/>
      <c r="C11200" s="116"/>
      <c r="D11200" s="116"/>
    </row>
    <row r="11201" spans="1:4">
      <c r="A11201" s="116"/>
      <c r="B11201" s="116"/>
      <c r="C11201" s="116"/>
      <c r="D11201" s="116"/>
    </row>
    <row r="11202" spans="1:4">
      <c r="A11202" s="116"/>
      <c r="B11202" s="116"/>
      <c r="C11202" s="116"/>
      <c r="D11202" s="116"/>
    </row>
    <row r="11203" spans="1:4">
      <c r="A11203" s="116"/>
      <c r="B11203" s="116"/>
      <c r="C11203" s="116"/>
      <c r="D11203" s="116"/>
    </row>
    <row r="11204" spans="1:4">
      <c r="A11204" s="116"/>
      <c r="B11204" s="116"/>
      <c r="C11204" s="116"/>
      <c r="D11204" s="116"/>
    </row>
    <row r="11205" spans="1:4">
      <c r="A11205" s="116"/>
      <c r="B11205" s="116"/>
      <c r="C11205" s="116"/>
      <c r="D11205" s="116"/>
    </row>
    <row r="11206" spans="1:4">
      <c r="A11206" s="116"/>
      <c r="B11206" s="116"/>
      <c r="C11206" s="116"/>
      <c r="D11206" s="116"/>
    </row>
    <row r="11207" spans="1:4">
      <c r="A11207" s="116"/>
      <c r="B11207" s="116"/>
      <c r="C11207" s="116"/>
      <c r="D11207" s="116"/>
    </row>
    <row r="11208" spans="1:4">
      <c r="A11208" s="116"/>
      <c r="B11208" s="116"/>
      <c r="C11208" s="116"/>
      <c r="D11208" s="116"/>
    </row>
    <row r="11209" spans="1:4">
      <c r="A11209" s="116"/>
      <c r="B11209" s="116"/>
      <c r="C11209" s="116"/>
      <c r="D11209" s="116"/>
    </row>
    <row r="11210" spans="1:4">
      <c r="A11210" s="116"/>
      <c r="B11210" s="116"/>
      <c r="C11210" s="116"/>
      <c r="D11210" s="116"/>
    </row>
    <row r="11211" spans="1:4">
      <c r="A11211" s="116"/>
      <c r="B11211" s="116"/>
      <c r="C11211" s="116"/>
      <c r="D11211" s="116"/>
    </row>
    <row r="11212" spans="1:4">
      <c r="A11212" s="116"/>
      <c r="B11212" s="116"/>
      <c r="C11212" s="116"/>
      <c r="D11212" s="116"/>
    </row>
    <row r="11213" spans="1:4">
      <c r="A11213" s="116"/>
      <c r="B11213" s="116"/>
      <c r="C11213" s="116"/>
      <c r="D11213" s="116"/>
    </row>
    <row r="11214" spans="1:4">
      <c r="A11214" s="116"/>
      <c r="B11214" s="116"/>
      <c r="C11214" s="116"/>
      <c r="D11214" s="116"/>
    </row>
    <row r="11215" spans="1:4">
      <c r="A11215" s="116"/>
      <c r="B11215" s="116"/>
      <c r="C11215" s="116"/>
      <c r="D11215" s="116"/>
    </row>
    <row r="11216" spans="1:4">
      <c r="A11216" s="116"/>
      <c r="B11216" s="116"/>
      <c r="C11216" s="116"/>
      <c r="D11216" s="116"/>
    </row>
    <row r="11217" spans="1:4">
      <c r="A11217" s="116"/>
      <c r="B11217" s="116"/>
      <c r="C11217" s="116"/>
      <c r="D11217" s="116"/>
    </row>
    <row r="11218" spans="1:4">
      <c r="A11218" s="116"/>
      <c r="B11218" s="116"/>
      <c r="C11218" s="116"/>
      <c r="D11218" s="116"/>
    </row>
    <row r="11219" spans="1:4">
      <c r="A11219" s="116"/>
      <c r="B11219" s="116"/>
      <c r="C11219" s="116"/>
      <c r="D11219" s="116"/>
    </row>
    <row r="11220" spans="1:4">
      <c r="A11220" s="116"/>
      <c r="B11220" s="116"/>
      <c r="C11220" s="116"/>
      <c r="D11220" s="116"/>
    </row>
    <row r="11221" spans="1:4">
      <c r="A11221" s="116"/>
      <c r="B11221" s="116"/>
      <c r="C11221" s="116"/>
      <c r="D11221" s="116"/>
    </row>
    <row r="11222" spans="1:4">
      <c r="A11222" s="116"/>
      <c r="B11222" s="116"/>
      <c r="C11222" s="116"/>
      <c r="D11222" s="116"/>
    </row>
    <row r="11223" spans="1:4">
      <c r="A11223" s="116"/>
      <c r="B11223" s="116"/>
      <c r="C11223" s="116"/>
      <c r="D11223" s="116"/>
    </row>
    <row r="11224" spans="1:4">
      <c r="A11224" s="116"/>
      <c r="B11224" s="116"/>
      <c r="C11224" s="116"/>
      <c r="D11224" s="116"/>
    </row>
    <row r="11225" spans="1:4">
      <c r="A11225" s="116"/>
      <c r="B11225" s="116"/>
      <c r="C11225" s="116"/>
      <c r="D11225" s="116"/>
    </row>
    <row r="11226" spans="1:4">
      <c r="A11226" s="116"/>
      <c r="B11226" s="116"/>
      <c r="C11226" s="116"/>
      <c r="D11226" s="116"/>
    </row>
    <row r="11227" spans="1:4">
      <c r="A11227" s="116"/>
      <c r="B11227" s="116"/>
      <c r="C11227" s="116"/>
      <c r="D11227" s="116"/>
    </row>
    <row r="11228" spans="1:4">
      <c r="A11228" s="116"/>
      <c r="B11228" s="116"/>
      <c r="C11228" s="116"/>
      <c r="D11228" s="116"/>
    </row>
    <row r="11229" spans="1:4">
      <c r="A11229" s="116"/>
      <c r="B11229" s="116"/>
      <c r="C11229" s="116"/>
      <c r="D11229" s="116"/>
    </row>
    <row r="11230" spans="1:4">
      <c r="A11230" s="116"/>
      <c r="B11230" s="116"/>
      <c r="C11230" s="116"/>
      <c r="D11230" s="116"/>
    </row>
    <row r="11231" spans="1:4">
      <c r="A11231" s="116"/>
      <c r="B11231" s="116"/>
      <c r="C11231" s="116"/>
      <c r="D11231" s="116"/>
    </row>
    <row r="11232" spans="1:4">
      <c r="A11232" s="116"/>
      <c r="B11232" s="116"/>
      <c r="C11232" s="116"/>
      <c r="D11232" s="116"/>
    </row>
    <row r="11233" spans="1:4">
      <c r="A11233" s="116"/>
      <c r="B11233" s="116"/>
      <c r="C11233" s="116"/>
      <c r="D11233" s="116"/>
    </row>
    <row r="11234" spans="1:4">
      <c r="A11234" s="116"/>
      <c r="B11234" s="116"/>
      <c r="C11234" s="116"/>
      <c r="D11234" s="116"/>
    </row>
    <row r="11235" spans="1:4">
      <c r="A11235" s="116"/>
      <c r="B11235" s="116"/>
      <c r="C11235" s="116"/>
      <c r="D11235" s="116"/>
    </row>
    <row r="11236" spans="1:4">
      <c r="A11236" s="116"/>
      <c r="B11236" s="116"/>
      <c r="C11236" s="116"/>
      <c r="D11236" s="116"/>
    </row>
    <row r="11237" spans="1:4">
      <c r="A11237" s="116"/>
      <c r="B11237" s="116"/>
      <c r="C11237" s="116"/>
      <c r="D11237" s="116"/>
    </row>
    <row r="11238" spans="1:4">
      <c r="A11238" s="116"/>
      <c r="B11238" s="116"/>
      <c r="C11238" s="116"/>
      <c r="D11238" s="116"/>
    </row>
    <row r="11239" spans="1:4">
      <c r="A11239" s="116"/>
      <c r="B11239" s="116"/>
      <c r="C11239" s="116"/>
      <c r="D11239" s="116"/>
    </row>
    <row r="11240" spans="1:4">
      <c r="A11240" s="116"/>
      <c r="B11240" s="116"/>
      <c r="C11240" s="116"/>
      <c r="D11240" s="116"/>
    </row>
    <row r="11241" spans="1:4">
      <c r="A11241" s="116"/>
      <c r="B11241" s="116"/>
      <c r="C11241" s="116"/>
      <c r="D11241" s="116"/>
    </row>
    <row r="11242" spans="1:4">
      <c r="A11242" s="116"/>
      <c r="B11242" s="116"/>
      <c r="C11242" s="116"/>
      <c r="D11242" s="116"/>
    </row>
    <row r="11243" spans="1:4">
      <c r="A11243" s="116"/>
      <c r="B11243" s="116"/>
      <c r="C11243" s="116"/>
      <c r="D11243" s="116"/>
    </row>
    <row r="11244" spans="1:4">
      <c r="A11244" s="116"/>
      <c r="B11244" s="116"/>
      <c r="C11244" s="116"/>
      <c r="D11244" s="116"/>
    </row>
    <row r="11245" spans="1:4">
      <c r="A11245" s="116"/>
      <c r="B11245" s="116"/>
      <c r="C11245" s="116"/>
      <c r="D11245" s="116"/>
    </row>
    <row r="11246" spans="1:4">
      <c r="A11246" s="116"/>
      <c r="B11246" s="116"/>
      <c r="C11246" s="116"/>
      <c r="D11246" s="116"/>
    </row>
    <row r="11247" spans="1:4">
      <c r="A11247" s="116"/>
      <c r="B11247" s="116"/>
      <c r="C11247" s="116"/>
      <c r="D11247" s="116"/>
    </row>
    <row r="11248" spans="1:4">
      <c r="A11248" s="116"/>
      <c r="B11248" s="116"/>
      <c r="C11248" s="116"/>
      <c r="D11248" s="116"/>
    </row>
    <row r="11249" spans="1:4">
      <c r="A11249" s="116"/>
      <c r="B11249" s="116"/>
      <c r="C11249" s="116"/>
      <c r="D11249" s="116"/>
    </row>
    <row r="11250" spans="1:4">
      <c r="A11250" s="116"/>
      <c r="B11250" s="116"/>
      <c r="C11250" s="116"/>
      <c r="D11250" s="116"/>
    </row>
    <row r="11251" spans="1:4">
      <c r="A11251" s="116"/>
      <c r="B11251" s="116"/>
      <c r="C11251" s="116"/>
      <c r="D11251" s="116"/>
    </row>
    <row r="11252" spans="1:4">
      <c r="A11252" s="116"/>
      <c r="B11252" s="116"/>
      <c r="C11252" s="116"/>
      <c r="D11252" s="116"/>
    </row>
    <row r="11253" spans="1:4">
      <c r="A11253" s="116"/>
      <c r="B11253" s="116"/>
      <c r="C11253" s="116"/>
      <c r="D11253" s="116"/>
    </row>
    <row r="11254" spans="1:4">
      <c r="A11254" s="116"/>
      <c r="B11254" s="116"/>
      <c r="C11254" s="116"/>
      <c r="D11254" s="116"/>
    </row>
    <row r="11255" spans="1:4">
      <c r="A11255" s="116"/>
      <c r="B11255" s="116"/>
      <c r="C11255" s="116"/>
      <c r="D11255" s="116"/>
    </row>
    <row r="11256" spans="1:4">
      <c r="A11256" s="116"/>
      <c r="B11256" s="116"/>
      <c r="C11256" s="116"/>
      <c r="D11256" s="116"/>
    </row>
    <row r="11257" spans="1:4">
      <c r="A11257" s="116"/>
      <c r="B11257" s="116"/>
      <c r="C11257" s="116"/>
      <c r="D11257" s="116"/>
    </row>
    <row r="11258" spans="1:4">
      <c r="A11258" s="116"/>
      <c r="B11258" s="116"/>
      <c r="C11258" s="116"/>
      <c r="D11258" s="116"/>
    </row>
    <row r="11259" spans="1:4">
      <c r="A11259" s="116"/>
      <c r="B11259" s="116"/>
      <c r="C11259" s="116"/>
      <c r="D11259" s="116"/>
    </row>
    <row r="11260" spans="1:4">
      <c r="A11260" s="116"/>
      <c r="B11260" s="116"/>
      <c r="C11260" s="116"/>
      <c r="D11260" s="116"/>
    </row>
    <row r="11261" spans="1:4">
      <c r="A11261" s="116"/>
      <c r="B11261" s="116"/>
      <c r="C11261" s="116"/>
      <c r="D11261" s="116"/>
    </row>
    <row r="11262" spans="1:4">
      <c r="A11262" s="116"/>
      <c r="B11262" s="116"/>
      <c r="C11262" s="116"/>
      <c r="D11262" s="116"/>
    </row>
    <row r="11263" spans="1:4">
      <c r="A11263" s="116"/>
      <c r="B11263" s="116"/>
      <c r="C11263" s="116"/>
      <c r="D11263" s="116"/>
    </row>
    <row r="11264" spans="1:4">
      <c r="A11264" s="116"/>
      <c r="B11264" s="116"/>
      <c r="C11264" s="116"/>
      <c r="D11264" s="116"/>
    </row>
    <row r="11265" spans="1:4">
      <c r="A11265" s="116"/>
      <c r="B11265" s="116"/>
      <c r="C11265" s="116"/>
      <c r="D11265" s="116"/>
    </row>
    <row r="11266" spans="1:4">
      <c r="A11266" s="116"/>
      <c r="B11266" s="116"/>
      <c r="C11266" s="116"/>
      <c r="D11266" s="116"/>
    </row>
    <row r="11267" spans="1:4">
      <c r="A11267" s="116"/>
      <c r="B11267" s="116"/>
      <c r="C11267" s="116"/>
      <c r="D11267" s="116"/>
    </row>
    <row r="11268" spans="1:4">
      <c r="A11268" s="116"/>
      <c r="B11268" s="116"/>
      <c r="C11268" s="116"/>
      <c r="D11268" s="116"/>
    </row>
    <row r="11269" spans="1:4">
      <c r="A11269" s="116"/>
      <c r="B11269" s="116"/>
      <c r="C11269" s="116"/>
      <c r="D11269" s="116"/>
    </row>
    <row r="11270" spans="1:4">
      <c r="A11270" s="116"/>
      <c r="B11270" s="116"/>
      <c r="C11270" s="116"/>
      <c r="D11270" s="116"/>
    </row>
    <row r="11271" spans="1:4">
      <c r="A11271" s="116"/>
      <c r="B11271" s="116"/>
      <c r="C11271" s="116"/>
      <c r="D11271" s="116"/>
    </row>
    <row r="11272" spans="1:4">
      <c r="A11272" s="116"/>
      <c r="B11272" s="116"/>
      <c r="C11272" s="116"/>
      <c r="D11272" s="116"/>
    </row>
    <row r="11273" spans="1:4">
      <c r="A11273" s="116"/>
      <c r="B11273" s="116"/>
      <c r="C11273" s="116"/>
      <c r="D11273" s="116"/>
    </row>
    <row r="11274" spans="1:4">
      <c r="A11274" s="116"/>
      <c r="B11274" s="116"/>
      <c r="C11274" s="116"/>
      <c r="D11274" s="116"/>
    </row>
    <row r="11275" spans="1:4">
      <c r="A11275" s="116"/>
      <c r="B11275" s="116"/>
      <c r="C11275" s="116"/>
      <c r="D11275" s="116"/>
    </row>
    <row r="11276" spans="1:4">
      <c r="A11276" s="116"/>
      <c r="B11276" s="116"/>
      <c r="C11276" s="116"/>
      <c r="D11276" s="116"/>
    </row>
    <row r="11277" spans="1:4">
      <c r="A11277" s="116"/>
      <c r="B11277" s="116"/>
      <c r="C11277" s="116"/>
      <c r="D11277" s="116"/>
    </row>
    <row r="11278" spans="1:4">
      <c r="A11278" s="116"/>
      <c r="B11278" s="116"/>
      <c r="C11278" s="116"/>
      <c r="D11278" s="116"/>
    </row>
    <row r="11279" spans="1:4">
      <c r="A11279" s="116"/>
      <c r="B11279" s="116"/>
      <c r="C11279" s="116"/>
      <c r="D11279" s="116"/>
    </row>
    <row r="11280" spans="1:4">
      <c r="A11280" s="116"/>
      <c r="B11280" s="116"/>
      <c r="C11280" s="116"/>
      <c r="D11280" s="116"/>
    </row>
    <row r="11281" spans="1:4">
      <c r="A11281" s="116"/>
      <c r="B11281" s="116"/>
      <c r="C11281" s="116"/>
      <c r="D11281" s="116"/>
    </row>
    <row r="11282" spans="1:4">
      <c r="A11282" s="116"/>
      <c r="B11282" s="116"/>
      <c r="C11282" s="116"/>
      <c r="D11282" s="116"/>
    </row>
    <row r="11283" spans="1:4">
      <c r="A11283" s="116"/>
      <c r="B11283" s="116"/>
      <c r="C11283" s="116"/>
      <c r="D11283" s="116"/>
    </row>
    <row r="11284" spans="1:4">
      <c r="A11284" s="116"/>
      <c r="B11284" s="116"/>
      <c r="C11284" s="116"/>
      <c r="D11284" s="116"/>
    </row>
    <row r="11285" spans="1:4">
      <c r="A11285" s="116"/>
      <c r="B11285" s="116"/>
      <c r="C11285" s="116"/>
      <c r="D11285" s="116"/>
    </row>
    <row r="11286" spans="1:4">
      <c r="A11286" s="116"/>
      <c r="B11286" s="116"/>
      <c r="C11286" s="116"/>
      <c r="D11286" s="116"/>
    </row>
    <row r="11287" spans="1:4">
      <c r="A11287" s="116"/>
      <c r="B11287" s="116"/>
      <c r="C11287" s="116"/>
      <c r="D11287" s="116"/>
    </row>
    <row r="11288" spans="1:4">
      <c r="A11288" s="116"/>
      <c r="B11288" s="116"/>
      <c r="C11288" s="116"/>
      <c r="D11288" s="116"/>
    </row>
    <row r="11289" spans="1:4">
      <c r="A11289" s="116"/>
      <c r="B11289" s="116"/>
      <c r="C11289" s="116"/>
      <c r="D11289" s="116"/>
    </row>
    <row r="11290" spans="1:4">
      <c r="A11290" s="116"/>
      <c r="B11290" s="116"/>
      <c r="C11290" s="116"/>
      <c r="D11290" s="116"/>
    </row>
    <row r="11291" spans="1:4">
      <c r="A11291" s="116"/>
      <c r="B11291" s="116"/>
      <c r="C11291" s="116"/>
      <c r="D11291" s="116"/>
    </row>
    <row r="11292" spans="1:4">
      <c r="A11292" s="116"/>
      <c r="B11292" s="116"/>
      <c r="C11292" s="116"/>
      <c r="D11292" s="116"/>
    </row>
    <row r="11293" spans="1:4">
      <c r="A11293" s="116"/>
      <c r="B11293" s="116"/>
      <c r="C11293" s="116"/>
      <c r="D11293" s="116"/>
    </row>
    <row r="11294" spans="1:4">
      <c r="A11294" s="116"/>
      <c r="B11294" s="116"/>
      <c r="C11294" s="116"/>
      <c r="D11294" s="116"/>
    </row>
    <row r="11295" spans="1:4">
      <c r="A11295" s="116"/>
      <c r="B11295" s="116"/>
      <c r="C11295" s="116"/>
      <c r="D11295" s="116"/>
    </row>
    <row r="11296" spans="1:4">
      <c r="A11296" s="116"/>
      <c r="B11296" s="116"/>
      <c r="C11296" s="116"/>
      <c r="D11296" s="116"/>
    </row>
    <row r="11297" spans="1:4">
      <c r="A11297" s="116"/>
      <c r="B11297" s="116"/>
      <c r="C11297" s="116"/>
      <c r="D11297" s="116"/>
    </row>
    <row r="11298" spans="1:4">
      <c r="A11298" s="116"/>
      <c r="B11298" s="116"/>
      <c r="C11298" s="116"/>
      <c r="D11298" s="116"/>
    </row>
    <row r="11299" spans="1:4">
      <c r="A11299" s="116"/>
      <c r="B11299" s="116"/>
      <c r="C11299" s="116"/>
      <c r="D11299" s="116"/>
    </row>
    <row r="11300" spans="1:4">
      <c r="A11300" s="116"/>
      <c r="B11300" s="116"/>
      <c r="C11300" s="116"/>
      <c r="D11300" s="116"/>
    </row>
    <row r="11301" spans="1:4">
      <c r="A11301" s="116"/>
      <c r="B11301" s="116"/>
      <c r="C11301" s="116"/>
      <c r="D11301" s="116"/>
    </row>
    <row r="11302" spans="1:4">
      <c r="A11302" s="116"/>
      <c r="B11302" s="116"/>
      <c r="C11302" s="116"/>
      <c r="D11302" s="116"/>
    </row>
    <row r="11303" spans="1:4">
      <c r="A11303" s="116"/>
      <c r="B11303" s="116"/>
      <c r="C11303" s="116"/>
      <c r="D11303" s="116"/>
    </row>
    <row r="11304" spans="1:4">
      <c r="A11304" s="116"/>
      <c r="B11304" s="116"/>
      <c r="C11304" s="116"/>
      <c r="D11304" s="116"/>
    </row>
    <row r="11305" spans="1:4">
      <c r="A11305" s="116"/>
      <c r="B11305" s="116"/>
      <c r="C11305" s="116"/>
      <c r="D11305" s="116"/>
    </row>
    <row r="11306" spans="1:4">
      <c r="A11306" s="116"/>
      <c r="B11306" s="116"/>
      <c r="C11306" s="116"/>
      <c r="D11306" s="116"/>
    </row>
    <row r="11307" spans="1:4">
      <c r="A11307" s="116"/>
      <c r="B11307" s="116"/>
      <c r="C11307" s="116"/>
      <c r="D11307" s="116"/>
    </row>
    <row r="11308" spans="1:4">
      <c r="A11308" s="116"/>
      <c r="B11308" s="116"/>
      <c r="C11308" s="116"/>
      <c r="D11308" s="116"/>
    </row>
    <row r="11309" spans="1:4">
      <c r="A11309" s="116"/>
      <c r="B11309" s="116"/>
      <c r="C11309" s="116"/>
      <c r="D11309" s="116"/>
    </row>
    <row r="11310" spans="1:4">
      <c r="A11310" s="116"/>
      <c r="B11310" s="116"/>
      <c r="C11310" s="116"/>
      <c r="D11310" s="116"/>
    </row>
    <row r="11311" spans="1:4">
      <c r="A11311" s="116"/>
      <c r="B11311" s="116"/>
      <c r="C11311" s="116"/>
      <c r="D11311" s="116"/>
    </row>
    <row r="11312" spans="1:4">
      <c r="A11312" s="116"/>
      <c r="B11312" s="116"/>
      <c r="C11312" s="116"/>
      <c r="D11312" s="116"/>
    </row>
    <row r="11313" spans="1:4">
      <c r="A11313" s="116"/>
      <c r="B11313" s="116"/>
      <c r="C11313" s="116"/>
      <c r="D11313" s="116"/>
    </row>
    <row r="11314" spans="1:4">
      <c r="A11314" s="116"/>
      <c r="B11314" s="116"/>
      <c r="C11314" s="116"/>
      <c r="D11314" s="116"/>
    </row>
    <row r="11315" spans="1:4">
      <c r="A11315" s="116"/>
      <c r="B11315" s="116"/>
      <c r="C11315" s="116"/>
      <c r="D11315" s="116"/>
    </row>
    <row r="11316" spans="1:4">
      <c r="A11316" s="116"/>
      <c r="B11316" s="116"/>
      <c r="C11316" s="116"/>
      <c r="D11316" s="116"/>
    </row>
    <row r="11317" spans="1:4">
      <c r="A11317" s="116"/>
      <c r="B11317" s="116"/>
      <c r="C11317" s="116"/>
      <c r="D11317" s="116"/>
    </row>
    <row r="11318" spans="1:4">
      <c r="A11318" s="116"/>
      <c r="B11318" s="116"/>
      <c r="C11318" s="116"/>
      <c r="D11318" s="116"/>
    </row>
    <row r="11319" spans="1:4">
      <c r="A11319" s="116"/>
      <c r="B11319" s="116"/>
      <c r="C11319" s="116"/>
      <c r="D11319" s="116"/>
    </row>
    <row r="11320" spans="1:4">
      <c r="A11320" s="116"/>
      <c r="B11320" s="116"/>
      <c r="C11320" s="116"/>
      <c r="D11320" s="116"/>
    </row>
    <row r="11321" spans="1:4">
      <c r="A11321" s="116"/>
      <c r="B11321" s="116"/>
      <c r="C11321" s="116"/>
      <c r="D11321" s="116"/>
    </row>
    <row r="11322" spans="1:4">
      <c r="A11322" s="116"/>
      <c r="B11322" s="116"/>
      <c r="C11322" s="116"/>
      <c r="D11322" s="116"/>
    </row>
    <row r="11323" spans="1:4">
      <c r="A11323" s="116"/>
      <c r="B11323" s="116"/>
      <c r="C11323" s="116"/>
      <c r="D11323" s="116"/>
    </row>
    <row r="11324" spans="1:4">
      <c r="A11324" s="116"/>
      <c r="B11324" s="116"/>
      <c r="C11324" s="116"/>
      <c r="D11324" s="116"/>
    </row>
    <row r="11325" spans="1:4">
      <c r="A11325" s="116"/>
      <c r="B11325" s="116"/>
      <c r="C11325" s="116"/>
      <c r="D11325" s="116"/>
    </row>
    <row r="11326" spans="1:4">
      <c r="A11326" s="116"/>
      <c r="B11326" s="116"/>
      <c r="C11326" s="116"/>
      <c r="D11326" s="116"/>
    </row>
    <row r="11327" spans="1:4">
      <c r="A11327" s="116"/>
      <c r="B11327" s="116"/>
      <c r="C11327" s="116"/>
      <c r="D11327" s="116"/>
    </row>
    <row r="11328" spans="1:4">
      <c r="A11328" s="116"/>
      <c r="B11328" s="116"/>
      <c r="C11328" s="116"/>
      <c r="D11328" s="116"/>
    </row>
    <row r="11329" spans="1:4">
      <c r="A11329" s="116"/>
      <c r="B11329" s="116"/>
      <c r="C11329" s="116"/>
      <c r="D11329" s="116"/>
    </row>
    <row r="11330" spans="1:4">
      <c r="A11330" s="116"/>
      <c r="B11330" s="116"/>
      <c r="C11330" s="116"/>
      <c r="D11330" s="116"/>
    </row>
    <row r="11331" spans="1:4">
      <c r="A11331" s="116"/>
      <c r="B11331" s="116"/>
      <c r="C11331" s="116"/>
      <c r="D11331" s="116"/>
    </row>
    <row r="11332" spans="1:4">
      <c r="A11332" s="116"/>
      <c r="B11332" s="116"/>
      <c r="C11332" s="116"/>
      <c r="D11332" s="116"/>
    </row>
    <row r="11333" spans="1:4">
      <c r="A11333" s="116"/>
      <c r="B11333" s="116"/>
      <c r="C11333" s="116"/>
      <c r="D11333" s="116"/>
    </row>
    <row r="11334" spans="1:4">
      <c r="A11334" s="116"/>
      <c r="B11334" s="116"/>
      <c r="C11334" s="116"/>
      <c r="D11334" s="116"/>
    </row>
    <row r="11335" spans="1:4">
      <c r="A11335" s="116"/>
      <c r="B11335" s="116"/>
      <c r="C11335" s="116"/>
      <c r="D11335" s="116"/>
    </row>
    <row r="11336" spans="1:4">
      <c r="A11336" s="116"/>
      <c r="B11336" s="116"/>
      <c r="C11336" s="116"/>
      <c r="D11336" s="116"/>
    </row>
    <row r="11337" spans="1:4">
      <c r="A11337" s="116"/>
      <c r="B11337" s="116"/>
      <c r="C11337" s="116"/>
      <c r="D11337" s="116"/>
    </row>
    <row r="11338" spans="1:4">
      <c r="A11338" s="116"/>
      <c r="B11338" s="116"/>
      <c r="C11338" s="116"/>
      <c r="D11338" s="116"/>
    </row>
    <row r="11339" spans="1:4">
      <c r="A11339" s="116"/>
      <c r="B11339" s="116"/>
      <c r="C11339" s="116"/>
      <c r="D11339" s="116"/>
    </row>
    <row r="11340" spans="1:4">
      <c r="A11340" s="116"/>
      <c r="B11340" s="116"/>
      <c r="C11340" s="116"/>
      <c r="D11340" s="116"/>
    </row>
    <row r="11341" spans="1:4">
      <c r="A11341" s="116"/>
      <c r="B11341" s="116"/>
      <c r="C11341" s="116"/>
      <c r="D11341" s="116"/>
    </row>
    <row r="11342" spans="1:4">
      <c r="A11342" s="116"/>
      <c r="B11342" s="116"/>
      <c r="C11342" s="116"/>
      <c r="D11342" s="116"/>
    </row>
    <row r="11343" spans="1:4">
      <c r="A11343" s="116"/>
      <c r="B11343" s="116"/>
      <c r="C11343" s="116"/>
      <c r="D11343" s="116"/>
    </row>
    <row r="11344" spans="1:4">
      <c r="A11344" s="116"/>
      <c r="B11344" s="116"/>
      <c r="C11344" s="116"/>
      <c r="D11344" s="116"/>
    </row>
    <row r="11345" spans="1:4">
      <c r="A11345" s="116"/>
      <c r="B11345" s="116"/>
      <c r="C11345" s="116"/>
      <c r="D11345" s="116"/>
    </row>
    <row r="11346" spans="1:4">
      <c r="A11346" s="116"/>
      <c r="B11346" s="116"/>
      <c r="C11346" s="116"/>
      <c r="D11346" s="116"/>
    </row>
    <row r="11347" spans="1:4">
      <c r="A11347" s="116"/>
      <c r="B11347" s="116"/>
      <c r="C11347" s="116"/>
      <c r="D11347" s="116"/>
    </row>
    <row r="11348" spans="1:4">
      <c r="A11348" s="116"/>
      <c r="B11348" s="116"/>
      <c r="C11348" s="116"/>
      <c r="D11348" s="116"/>
    </row>
    <row r="11349" spans="1:4">
      <c r="A11349" s="116"/>
      <c r="B11349" s="116"/>
      <c r="C11349" s="116"/>
      <c r="D11349" s="116"/>
    </row>
    <row r="11350" spans="1:4">
      <c r="A11350" s="116"/>
      <c r="B11350" s="116"/>
      <c r="C11350" s="116"/>
      <c r="D11350" s="116"/>
    </row>
    <row r="11351" spans="1:4">
      <c r="A11351" s="116"/>
      <c r="B11351" s="116"/>
      <c r="C11351" s="116"/>
      <c r="D11351" s="116"/>
    </row>
    <row r="11352" spans="1:4">
      <c r="A11352" s="116"/>
      <c r="B11352" s="116"/>
      <c r="C11352" s="116"/>
      <c r="D11352" s="116"/>
    </row>
    <row r="11353" spans="1:4">
      <c r="A11353" s="116"/>
      <c r="B11353" s="116"/>
      <c r="C11353" s="116"/>
      <c r="D11353" s="116"/>
    </row>
    <row r="11354" spans="1:4">
      <c r="A11354" s="116"/>
      <c r="B11354" s="116"/>
      <c r="C11354" s="116"/>
      <c r="D11354" s="116"/>
    </row>
    <row r="11355" spans="1:4">
      <c r="A11355" s="116"/>
      <c r="B11355" s="116"/>
      <c r="C11355" s="116"/>
      <c r="D11355" s="116"/>
    </row>
    <row r="11356" spans="1:4">
      <c r="A11356" s="116"/>
      <c r="B11356" s="116"/>
      <c r="C11356" s="116"/>
      <c r="D11356" s="116"/>
    </row>
    <row r="11357" spans="1:4">
      <c r="A11357" s="116"/>
      <c r="B11357" s="116"/>
      <c r="C11357" s="116"/>
      <c r="D11357" s="116"/>
    </row>
    <row r="11358" spans="1:4">
      <c r="A11358" s="116"/>
      <c r="B11358" s="116"/>
      <c r="C11358" s="116"/>
      <c r="D11358" s="116"/>
    </row>
    <row r="11359" spans="1:4">
      <c r="A11359" s="116"/>
      <c r="B11359" s="116"/>
      <c r="C11359" s="116"/>
      <c r="D11359" s="116"/>
    </row>
    <row r="11360" spans="1:4">
      <c r="A11360" s="116"/>
      <c r="B11360" s="116"/>
      <c r="C11360" s="116"/>
      <c r="D11360" s="116"/>
    </row>
    <row r="11361" spans="1:4">
      <c r="A11361" s="116"/>
      <c r="B11361" s="116"/>
      <c r="C11361" s="116"/>
      <c r="D11361" s="116"/>
    </row>
    <row r="11362" spans="1:4">
      <c r="A11362" s="116"/>
      <c r="B11362" s="116"/>
      <c r="C11362" s="116"/>
      <c r="D11362" s="116"/>
    </row>
    <row r="11363" spans="1:4">
      <c r="A11363" s="116"/>
      <c r="B11363" s="116"/>
      <c r="C11363" s="116"/>
      <c r="D11363" s="116"/>
    </row>
    <row r="11364" spans="1:4">
      <c r="A11364" s="116"/>
      <c r="B11364" s="116"/>
      <c r="C11364" s="116"/>
      <c r="D11364" s="116"/>
    </row>
    <row r="11365" spans="1:4">
      <c r="A11365" s="116"/>
      <c r="B11365" s="116"/>
      <c r="C11365" s="116"/>
      <c r="D11365" s="116"/>
    </row>
    <row r="11366" spans="1:4">
      <c r="A11366" s="116"/>
      <c r="B11366" s="116"/>
      <c r="C11366" s="116"/>
      <c r="D11366" s="116"/>
    </row>
    <row r="11367" spans="1:4">
      <c r="A11367" s="116"/>
      <c r="B11367" s="116"/>
      <c r="C11367" s="116"/>
      <c r="D11367" s="116"/>
    </row>
    <row r="11368" spans="1:4">
      <c r="A11368" s="116"/>
      <c r="B11368" s="116"/>
      <c r="C11368" s="116"/>
      <c r="D11368" s="116"/>
    </row>
    <row r="11369" spans="1:4">
      <c r="A11369" s="116"/>
      <c r="B11369" s="116"/>
      <c r="C11369" s="116"/>
      <c r="D11369" s="116"/>
    </row>
    <row r="11370" spans="1:4">
      <c r="A11370" s="116"/>
      <c r="B11370" s="116"/>
      <c r="C11370" s="116"/>
      <c r="D11370" s="116"/>
    </row>
    <row r="11371" spans="1:4">
      <c r="A11371" s="116"/>
      <c r="B11371" s="116"/>
      <c r="C11371" s="116"/>
      <c r="D11371" s="116"/>
    </row>
    <row r="11372" spans="1:4">
      <c r="A11372" s="116"/>
      <c r="B11372" s="116"/>
      <c r="C11372" s="116"/>
      <c r="D11372" s="116"/>
    </row>
    <row r="11373" spans="1:4">
      <c r="A11373" s="116"/>
      <c r="B11373" s="116"/>
      <c r="C11373" s="116"/>
      <c r="D11373" s="116"/>
    </row>
    <row r="11374" spans="1:4">
      <c r="A11374" s="116"/>
      <c r="B11374" s="116"/>
      <c r="C11374" s="116"/>
      <c r="D11374" s="116"/>
    </row>
    <row r="11375" spans="1:4">
      <c r="A11375" s="116"/>
      <c r="B11375" s="116"/>
      <c r="C11375" s="116"/>
      <c r="D11375" s="116"/>
    </row>
    <row r="11376" spans="1:4">
      <c r="A11376" s="116"/>
      <c r="B11376" s="116"/>
      <c r="C11376" s="116"/>
      <c r="D11376" s="116"/>
    </row>
    <row r="11377" spans="1:4">
      <c r="A11377" s="116"/>
      <c r="B11377" s="116"/>
      <c r="C11377" s="116"/>
      <c r="D11377" s="116"/>
    </row>
    <row r="11378" spans="1:4">
      <c r="A11378" s="116"/>
      <c r="B11378" s="116"/>
      <c r="C11378" s="116"/>
      <c r="D11378" s="116"/>
    </row>
    <row r="11379" spans="1:4">
      <c r="A11379" s="116"/>
      <c r="B11379" s="116"/>
      <c r="C11379" s="116"/>
      <c r="D11379" s="116"/>
    </row>
    <row r="11380" spans="1:4">
      <c r="A11380" s="116"/>
      <c r="B11380" s="116"/>
      <c r="C11380" s="116"/>
      <c r="D11380" s="116"/>
    </row>
    <row r="11381" spans="1:4">
      <c r="A11381" s="116"/>
      <c r="B11381" s="116"/>
      <c r="C11381" s="116"/>
      <c r="D11381" s="116"/>
    </row>
    <row r="11382" spans="1:4">
      <c r="A11382" s="116"/>
      <c r="B11382" s="116"/>
      <c r="C11382" s="116"/>
      <c r="D11382" s="116"/>
    </row>
    <row r="11383" spans="1:4">
      <c r="A11383" s="116"/>
      <c r="B11383" s="116"/>
      <c r="C11383" s="116"/>
      <c r="D11383" s="116"/>
    </row>
    <row r="11384" spans="1:4">
      <c r="A11384" s="116"/>
      <c r="B11384" s="116"/>
      <c r="C11384" s="116"/>
      <c r="D11384" s="116"/>
    </row>
    <row r="11385" spans="1:4">
      <c r="A11385" s="116"/>
      <c r="B11385" s="116"/>
      <c r="C11385" s="116"/>
      <c r="D11385" s="116"/>
    </row>
    <row r="11386" spans="1:4">
      <c r="A11386" s="116"/>
      <c r="B11386" s="116"/>
      <c r="C11386" s="116"/>
      <c r="D11386" s="116"/>
    </row>
    <row r="11387" spans="1:4">
      <c r="A11387" s="116"/>
      <c r="B11387" s="116"/>
      <c r="C11387" s="116"/>
      <c r="D11387" s="116"/>
    </row>
    <row r="11388" spans="1:4">
      <c r="A11388" s="116"/>
      <c r="B11388" s="116"/>
      <c r="C11388" s="116"/>
      <c r="D11388" s="116"/>
    </row>
    <row r="11389" spans="1:4">
      <c r="A11389" s="116"/>
      <c r="B11389" s="116"/>
      <c r="C11389" s="116"/>
      <c r="D11389" s="116"/>
    </row>
    <row r="11390" spans="1:4">
      <c r="A11390" s="116"/>
      <c r="B11390" s="116"/>
      <c r="C11390" s="116"/>
      <c r="D11390" s="116"/>
    </row>
    <row r="11391" spans="1:4">
      <c r="A11391" s="116"/>
      <c r="B11391" s="116"/>
      <c r="C11391" s="116"/>
      <c r="D11391" s="116"/>
    </row>
    <row r="11392" spans="1:4">
      <c r="A11392" s="116"/>
      <c r="B11392" s="116"/>
      <c r="C11392" s="116"/>
      <c r="D11392" s="116"/>
    </row>
    <row r="11393" spans="1:4">
      <c r="A11393" s="116"/>
      <c r="B11393" s="116"/>
      <c r="C11393" s="116"/>
      <c r="D11393" s="116"/>
    </row>
    <row r="11394" spans="1:4">
      <c r="A11394" s="116"/>
      <c r="B11394" s="116"/>
      <c r="C11394" s="116"/>
      <c r="D11394" s="116"/>
    </row>
    <row r="11395" spans="1:4">
      <c r="A11395" s="116"/>
      <c r="B11395" s="116"/>
      <c r="C11395" s="116"/>
      <c r="D11395" s="116"/>
    </row>
    <row r="11396" spans="1:4">
      <c r="A11396" s="116"/>
      <c r="B11396" s="116"/>
      <c r="C11396" s="116"/>
      <c r="D11396" s="116"/>
    </row>
    <row r="11397" spans="1:4">
      <c r="A11397" s="116"/>
      <c r="B11397" s="116"/>
      <c r="C11397" s="116"/>
      <c r="D11397" s="116"/>
    </row>
    <row r="11398" spans="1:4">
      <c r="A11398" s="116"/>
      <c r="B11398" s="116"/>
      <c r="C11398" s="116"/>
      <c r="D11398" s="116"/>
    </row>
    <row r="11399" spans="1:4">
      <c r="A11399" s="116"/>
      <c r="B11399" s="116"/>
      <c r="C11399" s="116"/>
      <c r="D11399" s="116"/>
    </row>
    <row r="11400" spans="1:4">
      <c r="A11400" s="116"/>
      <c r="B11400" s="116"/>
      <c r="C11400" s="116"/>
      <c r="D11400" s="116"/>
    </row>
    <row r="11401" spans="1:4">
      <c r="A11401" s="116"/>
      <c r="B11401" s="116"/>
      <c r="C11401" s="116"/>
      <c r="D11401" s="116"/>
    </row>
    <row r="11402" spans="1:4">
      <c r="A11402" s="116"/>
      <c r="B11402" s="116"/>
      <c r="C11402" s="116"/>
      <c r="D11402" s="116"/>
    </row>
    <row r="11403" spans="1:4">
      <c r="A11403" s="116"/>
      <c r="B11403" s="116"/>
      <c r="C11403" s="116"/>
      <c r="D11403" s="116"/>
    </row>
    <row r="11404" spans="1:4">
      <c r="A11404" s="116"/>
      <c r="B11404" s="116"/>
      <c r="C11404" s="116"/>
      <c r="D11404" s="116"/>
    </row>
    <row r="11405" spans="1:4">
      <c r="A11405" s="116"/>
      <c r="B11405" s="116"/>
      <c r="C11405" s="116"/>
      <c r="D11405" s="116"/>
    </row>
    <row r="11406" spans="1:4">
      <c r="A11406" s="116"/>
      <c r="B11406" s="116"/>
      <c r="C11406" s="116"/>
      <c r="D11406" s="116"/>
    </row>
    <row r="11407" spans="1:4">
      <c r="A11407" s="116"/>
      <c r="B11407" s="116"/>
      <c r="C11407" s="116"/>
      <c r="D11407" s="116"/>
    </row>
    <row r="11408" spans="1:4">
      <c r="A11408" s="116"/>
      <c r="B11408" s="116"/>
      <c r="C11408" s="116"/>
      <c r="D11408" s="116"/>
    </row>
    <row r="11409" spans="1:4">
      <c r="A11409" s="116"/>
      <c r="B11409" s="116"/>
      <c r="C11409" s="116"/>
      <c r="D11409" s="116"/>
    </row>
    <row r="11410" spans="1:4">
      <c r="A11410" s="116"/>
      <c r="B11410" s="116"/>
      <c r="C11410" s="116"/>
      <c r="D11410" s="116"/>
    </row>
    <row r="11411" spans="1:4">
      <c r="A11411" s="116"/>
      <c r="B11411" s="116"/>
      <c r="C11411" s="116"/>
      <c r="D11411" s="116"/>
    </row>
    <row r="11412" spans="1:4">
      <c r="A11412" s="116"/>
      <c r="B11412" s="116"/>
      <c r="C11412" s="116"/>
      <c r="D11412" s="116"/>
    </row>
    <row r="11413" spans="1:4">
      <c r="A11413" s="116"/>
      <c r="B11413" s="116"/>
      <c r="C11413" s="116"/>
      <c r="D11413" s="116"/>
    </row>
    <row r="11414" spans="1:4">
      <c r="A11414" s="116"/>
      <c r="B11414" s="116"/>
      <c r="C11414" s="116"/>
      <c r="D11414" s="116"/>
    </row>
    <row r="11415" spans="1:4">
      <c r="A11415" s="116"/>
      <c r="B11415" s="116"/>
      <c r="C11415" s="116"/>
      <c r="D11415" s="116"/>
    </row>
    <row r="11416" spans="1:4">
      <c r="A11416" s="116"/>
      <c r="B11416" s="116"/>
      <c r="C11416" s="116"/>
      <c r="D11416" s="116"/>
    </row>
    <row r="11417" spans="1:4">
      <c r="A11417" s="116"/>
      <c r="B11417" s="116"/>
      <c r="C11417" s="116"/>
      <c r="D11417" s="116"/>
    </row>
    <row r="11418" spans="1:4">
      <c r="A11418" s="116"/>
      <c r="B11418" s="116"/>
      <c r="C11418" s="116"/>
      <c r="D11418" s="116"/>
    </row>
    <row r="11419" spans="1:4">
      <c r="A11419" s="116"/>
      <c r="B11419" s="116"/>
      <c r="C11419" s="116"/>
      <c r="D11419" s="116"/>
    </row>
    <row r="11420" spans="1:4">
      <c r="A11420" s="116"/>
      <c r="B11420" s="116"/>
      <c r="C11420" s="116"/>
      <c r="D11420" s="116"/>
    </row>
    <row r="11421" spans="1:4">
      <c r="A11421" s="116"/>
      <c r="B11421" s="116"/>
      <c r="C11421" s="116"/>
      <c r="D11421" s="116"/>
    </row>
    <row r="11422" spans="1:4">
      <c r="A11422" s="116"/>
      <c r="B11422" s="116"/>
      <c r="C11422" s="116"/>
      <c r="D11422" s="116"/>
    </row>
    <row r="11423" spans="1:4">
      <c r="A11423" s="116"/>
      <c r="B11423" s="116"/>
      <c r="C11423" s="116"/>
      <c r="D11423" s="116"/>
    </row>
    <row r="11424" spans="1:4">
      <c r="A11424" s="116"/>
      <c r="B11424" s="116"/>
      <c r="C11424" s="116"/>
      <c r="D11424" s="116"/>
    </row>
    <row r="11425" spans="1:4">
      <c r="A11425" s="116"/>
      <c r="B11425" s="116"/>
      <c r="C11425" s="116"/>
      <c r="D11425" s="116"/>
    </row>
    <row r="11426" spans="1:4">
      <c r="A11426" s="116"/>
      <c r="B11426" s="116"/>
      <c r="C11426" s="116"/>
      <c r="D11426" s="116"/>
    </row>
    <row r="11427" spans="1:4">
      <c r="A11427" s="116"/>
      <c r="B11427" s="116"/>
      <c r="C11427" s="116"/>
      <c r="D11427" s="116"/>
    </row>
    <row r="11428" spans="1:4">
      <c r="A11428" s="116"/>
      <c r="B11428" s="116"/>
      <c r="C11428" s="116"/>
      <c r="D11428" s="116"/>
    </row>
    <row r="11429" spans="1:4">
      <c r="A11429" s="116"/>
      <c r="B11429" s="116"/>
      <c r="C11429" s="116"/>
      <c r="D11429" s="116"/>
    </row>
    <row r="11430" spans="1:4">
      <c r="A11430" s="116"/>
      <c r="B11430" s="116"/>
      <c r="C11430" s="116"/>
      <c r="D11430" s="116"/>
    </row>
    <row r="11431" spans="1:4">
      <c r="A11431" s="116"/>
      <c r="B11431" s="116"/>
      <c r="C11431" s="116"/>
      <c r="D11431" s="116"/>
    </row>
    <row r="11432" spans="1:4">
      <c r="A11432" s="116"/>
      <c r="B11432" s="116"/>
      <c r="C11432" s="116"/>
      <c r="D11432" s="116"/>
    </row>
    <row r="11433" spans="1:4">
      <c r="A11433" s="116"/>
      <c r="B11433" s="116"/>
      <c r="C11433" s="116"/>
      <c r="D11433" s="116"/>
    </row>
    <row r="11434" spans="1:4">
      <c r="A11434" s="116"/>
      <c r="B11434" s="116"/>
      <c r="C11434" s="116"/>
      <c r="D11434" s="116"/>
    </row>
    <row r="11435" spans="1:4">
      <c r="A11435" s="116"/>
      <c r="B11435" s="116"/>
      <c r="C11435" s="116"/>
      <c r="D11435" s="116"/>
    </row>
    <row r="11436" spans="1:4">
      <c r="A11436" s="116"/>
      <c r="B11436" s="116"/>
      <c r="C11436" s="116"/>
      <c r="D11436" s="116"/>
    </row>
    <row r="11437" spans="1:4">
      <c r="A11437" s="116"/>
      <c r="B11437" s="116"/>
      <c r="C11437" s="116"/>
      <c r="D11437" s="116"/>
    </row>
    <row r="11438" spans="1:4">
      <c r="A11438" s="116"/>
      <c r="B11438" s="116"/>
      <c r="C11438" s="116"/>
      <c r="D11438" s="116"/>
    </row>
    <row r="11439" spans="1:4">
      <c r="A11439" s="116"/>
      <c r="B11439" s="116"/>
      <c r="C11439" s="116"/>
      <c r="D11439" s="116"/>
    </row>
    <row r="11440" spans="1:4">
      <c r="A11440" s="116"/>
      <c r="B11440" s="116"/>
      <c r="C11440" s="116"/>
      <c r="D11440" s="116"/>
    </row>
    <row r="11441" spans="1:4">
      <c r="A11441" s="116"/>
      <c r="B11441" s="116"/>
      <c r="C11441" s="116"/>
      <c r="D11441" s="116"/>
    </row>
    <row r="11442" spans="1:4">
      <c r="A11442" s="116"/>
      <c r="B11442" s="116"/>
      <c r="C11442" s="116"/>
      <c r="D11442" s="116"/>
    </row>
    <row r="11443" spans="1:4">
      <c r="A11443" s="116"/>
      <c r="B11443" s="116"/>
      <c r="C11443" s="116"/>
      <c r="D11443" s="116"/>
    </row>
    <row r="11444" spans="1:4">
      <c r="A11444" s="116"/>
      <c r="B11444" s="116"/>
      <c r="C11444" s="116"/>
      <c r="D11444" s="116"/>
    </row>
    <row r="11445" spans="1:4">
      <c r="A11445" s="116"/>
      <c r="B11445" s="116"/>
      <c r="C11445" s="116"/>
      <c r="D11445" s="116"/>
    </row>
    <row r="11446" spans="1:4">
      <c r="A11446" s="116"/>
      <c r="B11446" s="116"/>
      <c r="C11446" s="116"/>
      <c r="D11446" s="116"/>
    </row>
    <row r="11447" spans="1:4">
      <c r="A11447" s="116"/>
      <c r="B11447" s="116"/>
      <c r="C11447" s="116"/>
      <c r="D11447" s="116"/>
    </row>
    <row r="11448" spans="1:4">
      <c r="A11448" s="116"/>
      <c r="B11448" s="116"/>
      <c r="C11448" s="116"/>
      <c r="D11448" s="116"/>
    </row>
    <row r="11449" spans="1:4">
      <c r="A11449" s="116"/>
      <c r="B11449" s="116"/>
      <c r="C11449" s="116"/>
      <c r="D11449" s="116"/>
    </row>
    <row r="11450" spans="1:4">
      <c r="A11450" s="116"/>
      <c r="B11450" s="116"/>
      <c r="C11450" s="116"/>
      <c r="D11450" s="116"/>
    </row>
    <row r="11451" spans="1:4">
      <c r="A11451" s="116"/>
      <c r="B11451" s="116"/>
      <c r="C11451" s="116"/>
      <c r="D11451" s="116"/>
    </row>
    <row r="11452" spans="1:4">
      <c r="A11452" s="116"/>
      <c r="B11452" s="116"/>
      <c r="C11452" s="116"/>
      <c r="D11452" s="116"/>
    </row>
    <row r="11453" spans="1:4">
      <c r="A11453" s="116"/>
      <c r="B11453" s="116"/>
      <c r="C11453" s="116"/>
      <c r="D11453" s="116"/>
    </row>
    <row r="11454" spans="1:4">
      <c r="A11454" s="116"/>
      <c r="B11454" s="116"/>
      <c r="C11454" s="116"/>
      <c r="D11454" s="116"/>
    </row>
    <row r="11455" spans="1:4">
      <c r="A11455" s="116"/>
      <c r="B11455" s="116"/>
      <c r="C11455" s="116"/>
      <c r="D11455" s="116"/>
    </row>
    <row r="11456" spans="1:4">
      <c r="A11456" s="116"/>
      <c r="B11456" s="116"/>
      <c r="C11456" s="116"/>
      <c r="D11456" s="116"/>
    </row>
    <row r="11457" spans="1:4">
      <c r="A11457" s="116"/>
      <c r="B11457" s="116"/>
      <c r="C11457" s="116"/>
      <c r="D11457" s="116"/>
    </row>
    <row r="11458" spans="1:4">
      <c r="A11458" s="116"/>
      <c r="B11458" s="116"/>
      <c r="C11458" s="116"/>
      <c r="D11458" s="116"/>
    </row>
    <row r="11459" spans="1:4">
      <c r="A11459" s="116"/>
      <c r="B11459" s="116"/>
      <c r="C11459" s="116"/>
      <c r="D11459" s="116"/>
    </row>
    <row r="11460" spans="1:4">
      <c r="A11460" s="116"/>
      <c r="B11460" s="116"/>
      <c r="C11460" s="116"/>
      <c r="D11460" s="116"/>
    </row>
    <row r="11461" spans="1:4">
      <c r="A11461" s="116"/>
      <c r="B11461" s="116"/>
      <c r="C11461" s="116"/>
      <c r="D11461" s="116"/>
    </row>
    <row r="11462" spans="1:4">
      <c r="A11462" s="116"/>
      <c r="B11462" s="116"/>
      <c r="C11462" s="116"/>
      <c r="D11462" s="116"/>
    </row>
    <row r="11463" spans="1:4">
      <c r="A11463" s="116"/>
      <c r="B11463" s="116"/>
      <c r="C11463" s="116"/>
      <c r="D11463" s="116"/>
    </row>
    <row r="11464" spans="1:4">
      <c r="A11464" s="116"/>
      <c r="B11464" s="116"/>
      <c r="C11464" s="116"/>
      <c r="D11464" s="116"/>
    </row>
    <row r="11465" spans="1:4">
      <c r="A11465" s="116"/>
      <c r="B11465" s="116"/>
      <c r="C11465" s="116"/>
      <c r="D11465" s="116"/>
    </row>
    <row r="11466" spans="1:4">
      <c r="A11466" s="116"/>
      <c r="B11466" s="116"/>
      <c r="C11466" s="116"/>
      <c r="D11466" s="116"/>
    </row>
    <row r="11467" spans="1:4">
      <c r="A11467" s="116"/>
      <c r="B11467" s="116"/>
      <c r="C11467" s="116"/>
      <c r="D11467" s="116"/>
    </row>
    <row r="11468" spans="1:4">
      <c r="A11468" s="116"/>
      <c r="B11468" s="116"/>
      <c r="C11468" s="116"/>
      <c r="D11468" s="116"/>
    </row>
    <row r="11469" spans="1:4">
      <c r="A11469" s="116"/>
      <c r="B11469" s="116"/>
      <c r="C11469" s="116"/>
      <c r="D11469" s="116"/>
    </row>
    <row r="11470" spans="1:4">
      <c r="A11470" s="116"/>
      <c r="B11470" s="116"/>
      <c r="C11470" s="116"/>
      <c r="D11470" s="116"/>
    </row>
    <row r="11471" spans="1:4">
      <c r="A11471" s="116"/>
      <c r="B11471" s="116"/>
      <c r="C11471" s="116"/>
      <c r="D11471" s="116"/>
    </row>
    <row r="11472" spans="1:4">
      <c r="A11472" s="116"/>
      <c r="B11472" s="116"/>
      <c r="C11472" s="116"/>
      <c r="D11472" s="116"/>
    </row>
    <row r="11473" spans="1:4">
      <c r="A11473" s="116"/>
      <c r="B11473" s="116"/>
      <c r="C11473" s="116"/>
      <c r="D11473" s="116"/>
    </row>
    <row r="11474" spans="1:4">
      <c r="A11474" s="116"/>
      <c r="B11474" s="116"/>
      <c r="C11474" s="116"/>
      <c r="D11474" s="116"/>
    </row>
    <row r="11475" spans="1:4">
      <c r="A11475" s="116"/>
      <c r="B11475" s="116"/>
      <c r="C11475" s="116"/>
      <c r="D11475" s="116"/>
    </row>
    <row r="11476" spans="1:4">
      <c r="A11476" s="116"/>
      <c r="B11476" s="116"/>
      <c r="C11476" s="116"/>
      <c r="D11476" s="116"/>
    </row>
    <row r="11477" spans="1:4">
      <c r="A11477" s="116"/>
      <c r="B11477" s="116"/>
      <c r="C11477" s="116"/>
      <c r="D11477" s="116"/>
    </row>
    <row r="11478" spans="1:4">
      <c r="A11478" s="116"/>
      <c r="B11478" s="116"/>
      <c r="C11478" s="116"/>
      <c r="D11478" s="116"/>
    </row>
    <row r="11479" spans="1:4">
      <c r="A11479" s="116"/>
      <c r="B11479" s="116"/>
      <c r="C11479" s="116"/>
      <c r="D11479" s="116"/>
    </row>
    <row r="11480" spans="1:4">
      <c r="A11480" s="116"/>
      <c r="B11480" s="116"/>
      <c r="C11480" s="116"/>
      <c r="D11480" s="116"/>
    </row>
    <row r="11481" spans="1:4">
      <c r="A11481" s="116"/>
      <c r="B11481" s="116"/>
      <c r="C11481" s="116"/>
      <c r="D11481" s="116"/>
    </row>
    <row r="11482" spans="1:4">
      <c r="A11482" s="116"/>
      <c r="B11482" s="116"/>
      <c r="C11482" s="116"/>
      <c r="D11482" s="116"/>
    </row>
    <row r="11483" spans="1:4">
      <c r="A11483" s="116"/>
      <c r="B11483" s="116"/>
      <c r="C11483" s="116"/>
      <c r="D11483" s="116"/>
    </row>
    <row r="11484" spans="1:4">
      <c r="A11484" s="116"/>
      <c r="B11484" s="116"/>
      <c r="C11484" s="116"/>
      <c r="D11484" s="116"/>
    </row>
    <row r="11485" spans="1:4">
      <c r="A11485" s="116"/>
      <c r="B11485" s="116"/>
      <c r="C11485" s="116"/>
      <c r="D11485" s="116"/>
    </row>
    <row r="11486" spans="1:4">
      <c r="A11486" s="116"/>
      <c r="B11486" s="116"/>
      <c r="C11486" s="116"/>
      <c r="D11486" s="116"/>
    </row>
    <row r="11487" spans="1:4">
      <c r="A11487" s="116"/>
      <c r="B11487" s="116"/>
      <c r="C11487" s="116"/>
      <c r="D11487" s="116"/>
    </row>
    <row r="11488" spans="1:4">
      <c r="A11488" s="116"/>
      <c r="B11488" s="116"/>
      <c r="C11488" s="116"/>
      <c r="D11488" s="116"/>
    </row>
    <row r="11489" spans="1:4">
      <c r="A11489" s="116"/>
      <c r="B11489" s="116"/>
      <c r="C11489" s="116"/>
      <c r="D11489" s="116"/>
    </row>
    <row r="11490" spans="1:4">
      <c r="A11490" s="116"/>
      <c r="B11490" s="116"/>
      <c r="C11490" s="116"/>
      <c r="D11490" s="116"/>
    </row>
    <row r="11491" spans="1:4">
      <c r="A11491" s="116"/>
      <c r="B11491" s="116"/>
      <c r="C11491" s="116"/>
      <c r="D11491" s="116"/>
    </row>
    <row r="11492" spans="1:4">
      <c r="A11492" s="116"/>
      <c r="B11492" s="116"/>
      <c r="C11492" s="116"/>
      <c r="D11492" s="116"/>
    </row>
    <row r="11493" spans="1:4">
      <c r="A11493" s="116"/>
      <c r="B11493" s="116"/>
      <c r="C11493" s="116"/>
      <c r="D11493" s="116"/>
    </row>
    <row r="11494" spans="1:4">
      <c r="A11494" s="116"/>
      <c r="B11494" s="116"/>
      <c r="C11494" s="116"/>
      <c r="D11494" s="116"/>
    </row>
    <row r="11495" spans="1:4">
      <c r="A11495" s="116"/>
      <c r="B11495" s="116"/>
      <c r="C11495" s="116"/>
      <c r="D11495" s="116"/>
    </row>
    <row r="11496" spans="1:4">
      <c r="A11496" s="116"/>
      <c r="B11496" s="116"/>
      <c r="C11496" s="116"/>
      <c r="D11496" s="116"/>
    </row>
    <row r="11497" spans="1:4">
      <c r="A11497" s="116"/>
      <c r="B11497" s="116"/>
      <c r="C11497" s="116"/>
      <c r="D11497" s="116"/>
    </row>
    <row r="11498" spans="1:4">
      <c r="A11498" s="116"/>
      <c r="B11498" s="116"/>
      <c r="C11498" s="116"/>
      <c r="D11498" s="116"/>
    </row>
    <row r="11499" spans="1:4">
      <c r="A11499" s="116"/>
      <c r="B11499" s="116"/>
      <c r="C11499" s="116"/>
      <c r="D11499" s="116"/>
    </row>
    <row r="11500" spans="1:4">
      <c r="A11500" s="116"/>
      <c r="B11500" s="116"/>
      <c r="C11500" s="116"/>
      <c r="D11500" s="116"/>
    </row>
    <row r="11501" spans="1:4">
      <c r="A11501" s="116"/>
      <c r="B11501" s="116"/>
      <c r="C11501" s="116"/>
      <c r="D11501" s="116"/>
    </row>
    <row r="11502" spans="1:4">
      <c r="A11502" s="116"/>
      <c r="B11502" s="116"/>
      <c r="C11502" s="116"/>
      <c r="D11502" s="116"/>
    </row>
    <row r="11503" spans="1:4">
      <c r="A11503" s="116"/>
      <c r="B11503" s="116"/>
      <c r="C11503" s="116"/>
      <c r="D11503" s="116"/>
    </row>
    <row r="11504" spans="1:4">
      <c r="A11504" s="116"/>
      <c r="B11504" s="116"/>
      <c r="C11504" s="116"/>
      <c r="D11504" s="116"/>
    </row>
    <row r="11505" spans="1:4">
      <c r="A11505" s="116"/>
      <c r="B11505" s="116"/>
      <c r="C11505" s="116"/>
      <c r="D11505" s="116"/>
    </row>
    <row r="11506" spans="1:4">
      <c r="A11506" s="116"/>
      <c r="B11506" s="116"/>
      <c r="C11506" s="116"/>
      <c r="D11506" s="116"/>
    </row>
    <row r="11507" spans="1:4">
      <c r="A11507" s="116"/>
      <c r="B11507" s="116"/>
      <c r="C11507" s="116"/>
      <c r="D11507" s="116"/>
    </row>
    <row r="11508" spans="1:4">
      <c r="A11508" s="116"/>
      <c r="B11508" s="116"/>
      <c r="C11508" s="116"/>
      <c r="D11508" s="116"/>
    </row>
    <row r="11509" spans="1:4">
      <c r="A11509" s="116"/>
      <c r="B11509" s="116"/>
      <c r="C11509" s="116"/>
      <c r="D11509" s="116"/>
    </row>
    <row r="11510" spans="1:4">
      <c r="A11510" s="116"/>
      <c r="B11510" s="116"/>
      <c r="C11510" s="116"/>
      <c r="D11510" s="116"/>
    </row>
    <row r="11511" spans="1:4">
      <c r="A11511" s="116"/>
      <c r="B11511" s="116"/>
      <c r="C11511" s="116"/>
      <c r="D11511" s="116"/>
    </row>
    <row r="11512" spans="1:4">
      <c r="A11512" s="116"/>
      <c r="B11512" s="116"/>
      <c r="C11512" s="116"/>
      <c r="D11512" s="116"/>
    </row>
    <row r="11513" spans="1:4">
      <c r="A11513" s="116"/>
      <c r="B11513" s="116"/>
      <c r="C11513" s="116"/>
      <c r="D11513" s="116"/>
    </row>
    <row r="11514" spans="1:4">
      <c r="A11514" s="116"/>
      <c r="B11514" s="116"/>
      <c r="C11514" s="116"/>
      <c r="D11514" s="116"/>
    </row>
    <row r="11515" spans="1:4">
      <c r="A11515" s="116"/>
      <c r="B11515" s="116"/>
      <c r="C11515" s="116"/>
      <c r="D11515" s="116"/>
    </row>
    <row r="11516" spans="1:4">
      <c r="A11516" s="116"/>
      <c r="B11516" s="116"/>
      <c r="C11516" s="116"/>
      <c r="D11516" s="116"/>
    </row>
    <row r="11517" spans="1:4">
      <c r="A11517" s="116"/>
      <c r="B11517" s="116"/>
      <c r="C11517" s="116"/>
      <c r="D11517" s="116"/>
    </row>
    <row r="11518" spans="1:4">
      <c r="A11518" s="116"/>
      <c r="B11518" s="116"/>
      <c r="C11518" s="116"/>
      <c r="D11518" s="116"/>
    </row>
    <row r="11519" spans="1:4">
      <c r="A11519" s="116"/>
      <c r="B11519" s="116"/>
      <c r="C11519" s="116"/>
      <c r="D11519" s="116"/>
    </row>
    <row r="11520" spans="1:4">
      <c r="A11520" s="116"/>
      <c r="B11520" s="116"/>
      <c r="C11520" s="116"/>
      <c r="D11520" s="116"/>
    </row>
    <row r="11521" spans="1:4">
      <c r="A11521" s="116"/>
      <c r="B11521" s="116"/>
      <c r="C11521" s="116"/>
      <c r="D11521" s="116"/>
    </row>
    <row r="11522" spans="1:4">
      <c r="A11522" s="116"/>
      <c r="B11522" s="116"/>
      <c r="C11522" s="116"/>
      <c r="D11522" s="116"/>
    </row>
    <row r="11523" spans="1:4">
      <c r="A11523" s="116"/>
      <c r="B11523" s="116"/>
      <c r="C11523" s="116"/>
      <c r="D11523" s="116"/>
    </row>
    <row r="11524" spans="1:4">
      <c r="A11524" s="116"/>
      <c r="B11524" s="116"/>
      <c r="C11524" s="116"/>
      <c r="D11524" s="116"/>
    </row>
    <row r="11525" spans="1:4">
      <c r="A11525" s="116"/>
      <c r="B11525" s="116"/>
      <c r="C11525" s="116"/>
      <c r="D11525" s="116"/>
    </row>
    <row r="11526" spans="1:4">
      <c r="A11526" s="116"/>
      <c r="B11526" s="116"/>
      <c r="C11526" s="116"/>
      <c r="D11526" s="116"/>
    </row>
    <row r="11527" spans="1:4">
      <c r="A11527" s="116"/>
      <c r="B11527" s="116"/>
      <c r="C11527" s="116"/>
      <c r="D11527" s="116"/>
    </row>
    <row r="11528" spans="1:4">
      <c r="A11528" s="116"/>
      <c r="B11528" s="116"/>
      <c r="C11528" s="116"/>
      <c r="D11528" s="116"/>
    </row>
    <row r="11529" spans="1:4">
      <c r="A11529" s="116"/>
      <c r="B11529" s="116"/>
      <c r="C11529" s="116"/>
      <c r="D11529" s="116"/>
    </row>
    <row r="11530" spans="1:4">
      <c r="A11530" s="116"/>
      <c r="B11530" s="116"/>
      <c r="C11530" s="116"/>
      <c r="D11530" s="116"/>
    </row>
    <row r="11531" spans="1:4">
      <c r="A11531" s="116"/>
      <c r="B11531" s="116"/>
      <c r="C11531" s="116"/>
      <c r="D11531" s="116"/>
    </row>
    <row r="11532" spans="1:4">
      <c r="A11532" s="116"/>
      <c r="B11532" s="116"/>
      <c r="C11532" s="116"/>
      <c r="D11532" s="116"/>
    </row>
    <row r="11533" spans="1:4">
      <c r="A11533" s="116"/>
      <c r="B11533" s="116"/>
      <c r="C11533" s="116"/>
      <c r="D11533" s="116"/>
    </row>
    <row r="11534" spans="1:4">
      <c r="A11534" s="116"/>
      <c r="B11534" s="116"/>
      <c r="C11534" s="116"/>
      <c r="D11534" s="116"/>
    </row>
    <row r="11535" spans="1:4">
      <c r="A11535" s="116"/>
      <c r="B11535" s="116"/>
      <c r="C11535" s="116"/>
      <c r="D11535" s="116"/>
    </row>
    <row r="11536" spans="1:4">
      <c r="A11536" s="116"/>
      <c r="B11536" s="116"/>
      <c r="C11536" s="116"/>
      <c r="D11536" s="116"/>
    </row>
    <row r="11537" spans="1:4">
      <c r="A11537" s="116"/>
      <c r="B11537" s="116"/>
      <c r="C11537" s="116"/>
      <c r="D11537" s="116"/>
    </row>
    <row r="11538" spans="1:4">
      <c r="A11538" s="116"/>
      <c r="B11538" s="116"/>
      <c r="C11538" s="116"/>
      <c r="D11538" s="116"/>
    </row>
    <row r="11539" spans="1:4">
      <c r="A11539" s="116"/>
      <c r="B11539" s="116"/>
      <c r="C11539" s="116"/>
      <c r="D11539" s="116"/>
    </row>
    <row r="11540" spans="1:4">
      <c r="A11540" s="116"/>
      <c r="B11540" s="116"/>
      <c r="C11540" s="116"/>
      <c r="D11540" s="116"/>
    </row>
    <row r="11541" spans="1:4">
      <c r="A11541" s="116"/>
      <c r="B11541" s="116"/>
      <c r="C11541" s="116"/>
      <c r="D11541" s="116"/>
    </row>
    <row r="11542" spans="1:4">
      <c r="A11542" s="116"/>
      <c r="B11542" s="116"/>
      <c r="C11542" s="116"/>
      <c r="D11542" s="116"/>
    </row>
    <row r="11543" spans="1:4">
      <c r="A11543" s="116"/>
      <c r="B11543" s="116"/>
      <c r="C11543" s="116"/>
      <c r="D11543" s="116"/>
    </row>
    <row r="11544" spans="1:4">
      <c r="A11544" s="116"/>
      <c r="B11544" s="116"/>
      <c r="C11544" s="116"/>
      <c r="D11544" s="116"/>
    </row>
    <row r="11545" spans="1:4">
      <c r="A11545" s="116"/>
      <c r="B11545" s="116"/>
      <c r="C11545" s="116"/>
      <c r="D11545" s="116"/>
    </row>
    <row r="11546" spans="1:4">
      <c r="A11546" s="116"/>
      <c r="B11546" s="116"/>
      <c r="C11546" s="116"/>
      <c r="D11546" s="116"/>
    </row>
    <row r="11547" spans="1:4">
      <c r="A11547" s="116"/>
      <c r="B11547" s="116"/>
      <c r="C11547" s="116"/>
      <c r="D11547" s="116"/>
    </row>
    <row r="11548" spans="1:4">
      <c r="A11548" s="116"/>
      <c r="B11548" s="116"/>
      <c r="C11548" s="116"/>
      <c r="D11548" s="116"/>
    </row>
    <row r="11549" spans="1:4">
      <c r="A11549" s="116"/>
      <c r="B11549" s="116"/>
      <c r="C11549" s="116"/>
      <c r="D11549" s="116"/>
    </row>
    <row r="11550" spans="1:4">
      <c r="A11550" s="116"/>
      <c r="B11550" s="116"/>
      <c r="C11550" s="116"/>
      <c r="D11550" s="116"/>
    </row>
    <row r="11551" spans="1:4">
      <c r="A11551" s="116"/>
      <c r="B11551" s="116"/>
      <c r="C11551" s="116"/>
      <c r="D11551" s="116"/>
    </row>
    <row r="11552" spans="1:4">
      <c r="A11552" s="116"/>
      <c r="B11552" s="116"/>
      <c r="C11552" s="116"/>
      <c r="D11552" s="116"/>
    </row>
    <row r="11553" spans="1:4">
      <c r="A11553" s="116"/>
      <c r="B11553" s="116"/>
      <c r="C11553" s="116"/>
      <c r="D11553" s="116"/>
    </row>
    <row r="11554" spans="1:4">
      <c r="A11554" s="116"/>
      <c r="B11554" s="116"/>
      <c r="C11554" s="116"/>
      <c r="D11554" s="116"/>
    </row>
    <row r="11555" spans="1:4">
      <c r="A11555" s="116"/>
      <c r="B11555" s="116"/>
      <c r="C11555" s="116"/>
      <c r="D11555" s="116"/>
    </row>
    <row r="11556" spans="1:4">
      <c r="A11556" s="116"/>
      <c r="B11556" s="116"/>
      <c r="C11556" s="116"/>
      <c r="D11556" s="116"/>
    </row>
    <row r="11557" spans="1:4">
      <c r="A11557" s="116"/>
      <c r="B11557" s="116"/>
      <c r="C11557" s="116"/>
      <c r="D11557" s="116"/>
    </row>
    <row r="11558" spans="1:4">
      <c r="A11558" s="116"/>
      <c r="B11558" s="116"/>
      <c r="C11558" s="116"/>
      <c r="D11558" s="116"/>
    </row>
    <row r="11559" spans="1:4">
      <c r="A11559" s="116"/>
      <c r="B11559" s="116"/>
      <c r="C11559" s="116"/>
      <c r="D11559" s="116"/>
    </row>
    <row r="11560" spans="1:4">
      <c r="A11560" s="116"/>
      <c r="B11560" s="116"/>
      <c r="C11560" s="116"/>
      <c r="D11560" s="116"/>
    </row>
    <row r="11561" spans="1:4">
      <c r="A11561" s="116"/>
      <c r="B11561" s="116"/>
      <c r="C11561" s="116"/>
      <c r="D11561" s="116"/>
    </row>
    <row r="11562" spans="1:4">
      <c r="A11562" s="116"/>
      <c r="B11562" s="116"/>
      <c r="C11562" s="116"/>
      <c r="D11562" s="116"/>
    </row>
    <row r="11563" spans="1:4">
      <c r="A11563" s="116"/>
      <c r="B11563" s="116"/>
      <c r="C11563" s="116"/>
      <c r="D11563" s="116"/>
    </row>
    <row r="11564" spans="1:4">
      <c r="A11564" s="116"/>
      <c r="B11564" s="116"/>
      <c r="C11564" s="116"/>
      <c r="D11564" s="116"/>
    </row>
    <row r="11565" spans="1:4">
      <c r="A11565" s="116"/>
      <c r="B11565" s="116"/>
      <c r="C11565" s="116"/>
      <c r="D11565" s="116"/>
    </row>
    <row r="11566" spans="1:4">
      <c r="A11566" s="116"/>
      <c r="B11566" s="116"/>
      <c r="C11566" s="116"/>
      <c r="D11566" s="116"/>
    </row>
    <row r="11567" spans="1:4">
      <c r="A11567" s="116"/>
      <c r="B11567" s="116"/>
      <c r="C11567" s="116"/>
      <c r="D11567" s="116"/>
    </row>
    <row r="11568" spans="1:4">
      <c r="A11568" s="116"/>
      <c r="B11568" s="116"/>
      <c r="C11568" s="116"/>
      <c r="D11568" s="116"/>
    </row>
    <row r="11569" spans="1:4">
      <c r="A11569" s="116"/>
      <c r="B11569" s="116"/>
      <c r="C11569" s="116"/>
      <c r="D11569" s="116"/>
    </row>
    <row r="11570" spans="1:4">
      <c r="A11570" s="116"/>
      <c r="B11570" s="116"/>
      <c r="C11570" s="116"/>
      <c r="D11570" s="116"/>
    </row>
    <row r="11571" spans="1:4">
      <c r="A11571" s="116"/>
      <c r="B11571" s="116"/>
      <c r="C11571" s="116"/>
      <c r="D11571" s="116"/>
    </row>
    <row r="11572" spans="1:4">
      <c r="A11572" s="116"/>
      <c r="B11572" s="116"/>
      <c r="C11572" s="116"/>
      <c r="D11572" s="116"/>
    </row>
    <row r="11573" spans="1:4">
      <c r="A11573" s="116"/>
      <c r="B11573" s="116"/>
      <c r="C11573" s="116"/>
      <c r="D11573" s="116"/>
    </row>
    <row r="11574" spans="1:4">
      <c r="A11574" s="116"/>
      <c r="B11574" s="116"/>
      <c r="C11574" s="116"/>
      <c r="D11574" s="116"/>
    </row>
    <row r="11575" spans="1:4">
      <c r="A11575" s="116"/>
      <c r="B11575" s="116"/>
      <c r="C11575" s="116"/>
      <c r="D11575" s="116"/>
    </row>
    <row r="11576" spans="1:4">
      <c r="A11576" s="116"/>
      <c r="B11576" s="116"/>
      <c r="C11576" s="116"/>
      <c r="D11576" s="116"/>
    </row>
    <row r="11577" spans="1:4">
      <c r="A11577" s="116"/>
      <c r="B11577" s="116"/>
      <c r="C11577" s="116"/>
      <c r="D11577" s="116"/>
    </row>
    <row r="11578" spans="1:4">
      <c r="A11578" s="116"/>
      <c r="B11578" s="116"/>
      <c r="C11578" s="116"/>
      <c r="D11578" s="116"/>
    </row>
    <row r="11579" spans="1:4">
      <c r="A11579" s="116"/>
      <c r="B11579" s="116"/>
      <c r="C11579" s="116"/>
      <c r="D11579" s="116"/>
    </row>
    <row r="11580" spans="1:4">
      <c r="A11580" s="116"/>
      <c r="B11580" s="116"/>
      <c r="C11580" s="116"/>
      <c r="D11580" s="116"/>
    </row>
    <row r="11581" spans="1:4">
      <c r="A11581" s="116"/>
      <c r="B11581" s="116"/>
      <c r="C11581" s="116"/>
      <c r="D11581" s="116"/>
    </row>
    <row r="11582" spans="1:4">
      <c r="A11582" s="116"/>
      <c r="B11582" s="116"/>
      <c r="C11582" s="116"/>
      <c r="D11582" s="116"/>
    </row>
    <row r="11583" spans="1:4">
      <c r="A11583" s="116"/>
      <c r="B11583" s="116"/>
      <c r="C11583" s="116"/>
      <c r="D11583" s="116"/>
    </row>
    <row r="11584" spans="1:4">
      <c r="A11584" s="116"/>
      <c r="B11584" s="116"/>
      <c r="C11584" s="116"/>
      <c r="D11584" s="116"/>
    </row>
    <row r="11585" spans="1:4">
      <c r="A11585" s="116"/>
      <c r="B11585" s="116"/>
      <c r="C11585" s="116"/>
      <c r="D11585" s="116"/>
    </row>
    <row r="11586" spans="1:4">
      <c r="A11586" s="116"/>
      <c r="B11586" s="116"/>
      <c r="C11586" s="116"/>
      <c r="D11586" s="116"/>
    </row>
    <row r="11587" spans="1:4">
      <c r="A11587" s="116"/>
      <c r="B11587" s="116"/>
      <c r="C11587" s="116"/>
      <c r="D11587" s="116"/>
    </row>
    <row r="11588" spans="1:4">
      <c r="A11588" s="116"/>
      <c r="B11588" s="116"/>
      <c r="C11588" s="116"/>
      <c r="D11588" s="116"/>
    </row>
    <row r="11589" spans="1:4">
      <c r="A11589" s="116"/>
      <c r="B11589" s="116"/>
      <c r="C11589" s="116"/>
      <c r="D11589" s="116"/>
    </row>
    <row r="11590" spans="1:4">
      <c r="A11590" s="116"/>
      <c r="B11590" s="116"/>
      <c r="C11590" s="116"/>
      <c r="D11590" s="116"/>
    </row>
    <row r="11591" spans="1:4">
      <c r="A11591" s="116"/>
      <c r="B11591" s="116"/>
      <c r="C11591" s="116"/>
      <c r="D11591" s="116"/>
    </row>
    <row r="11592" spans="1:4">
      <c r="A11592" s="116"/>
      <c r="B11592" s="116"/>
      <c r="C11592" s="116"/>
      <c r="D11592" s="116"/>
    </row>
    <row r="11593" spans="1:4">
      <c r="A11593" s="116"/>
      <c r="B11593" s="116"/>
      <c r="C11593" s="116"/>
      <c r="D11593" s="116"/>
    </row>
    <row r="11594" spans="1:4">
      <c r="A11594" s="116"/>
      <c r="B11594" s="116"/>
      <c r="C11594" s="116"/>
      <c r="D11594" s="116"/>
    </row>
    <row r="11595" spans="1:4">
      <c r="A11595" s="116"/>
      <c r="B11595" s="116"/>
      <c r="C11595" s="116"/>
      <c r="D11595" s="116"/>
    </row>
    <row r="11596" spans="1:4">
      <c r="A11596" s="116"/>
      <c r="B11596" s="116"/>
      <c r="C11596" s="116"/>
      <c r="D11596" s="116"/>
    </row>
    <row r="11597" spans="1:4">
      <c r="A11597" s="116"/>
      <c r="B11597" s="116"/>
      <c r="C11597" s="116"/>
      <c r="D11597" s="116"/>
    </row>
    <row r="11598" spans="1:4">
      <c r="A11598" s="116"/>
      <c r="B11598" s="116"/>
      <c r="C11598" s="116"/>
      <c r="D11598" s="116"/>
    </row>
    <row r="11599" spans="1:4">
      <c r="A11599" s="116"/>
      <c r="B11599" s="116"/>
      <c r="C11599" s="116"/>
      <c r="D11599" s="116"/>
    </row>
    <row r="11600" spans="1:4">
      <c r="A11600" s="116"/>
      <c r="B11600" s="116"/>
      <c r="C11600" s="116"/>
      <c r="D11600" s="116"/>
    </row>
    <row r="11601" spans="1:4">
      <c r="A11601" s="116"/>
      <c r="B11601" s="116"/>
      <c r="C11601" s="116"/>
      <c r="D11601" s="116"/>
    </row>
    <row r="11602" spans="1:4">
      <c r="A11602" s="116"/>
      <c r="B11602" s="116"/>
      <c r="C11602" s="116"/>
      <c r="D11602" s="116"/>
    </row>
    <row r="11603" spans="1:4">
      <c r="A11603" s="116"/>
      <c r="B11603" s="116"/>
      <c r="C11603" s="116"/>
      <c r="D11603" s="116"/>
    </row>
    <row r="11604" spans="1:4">
      <c r="A11604" s="116"/>
      <c r="B11604" s="116"/>
      <c r="C11604" s="116"/>
      <c r="D11604" s="116"/>
    </row>
    <row r="11605" spans="1:4">
      <c r="A11605" s="116"/>
      <c r="B11605" s="116"/>
      <c r="C11605" s="116"/>
      <c r="D11605" s="116"/>
    </row>
    <row r="11606" spans="1:4">
      <c r="A11606" s="116"/>
      <c r="B11606" s="116"/>
      <c r="C11606" s="116"/>
      <c r="D11606" s="116"/>
    </row>
    <row r="11607" spans="1:4">
      <c r="A11607" s="116"/>
      <c r="B11607" s="116"/>
      <c r="C11607" s="116"/>
      <c r="D11607" s="116"/>
    </row>
    <row r="11608" spans="1:4">
      <c r="A11608" s="116"/>
      <c r="B11608" s="116"/>
      <c r="C11608" s="116"/>
      <c r="D11608" s="116"/>
    </row>
    <row r="11609" spans="1:4">
      <c r="A11609" s="116"/>
      <c r="B11609" s="116"/>
      <c r="C11609" s="116"/>
      <c r="D11609" s="116"/>
    </row>
    <row r="11610" spans="1:4">
      <c r="A11610" s="116"/>
      <c r="B11610" s="116"/>
      <c r="C11610" s="116"/>
      <c r="D11610" s="116"/>
    </row>
    <row r="11611" spans="1:4">
      <c r="A11611" s="116"/>
      <c r="B11611" s="116"/>
      <c r="C11611" s="116"/>
      <c r="D11611" s="116"/>
    </row>
    <row r="11612" spans="1:4">
      <c r="A11612" s="116"/>
      <c r="B11612" s="116"/>
      <c r="C11612" s="116"/>
      <c r="D11612" s="116"/>
    </row>
    <row r="11613" spans="1:4">
      <c r="A11613" s="116"/>
      <c r="B11613" s="116"/>
      <c r="C11613" s="116"/>
      <c r="D11613" s="116"/>
    </row>
    <row r="11614" spans="1:4">
      <c r="A11614" s="116"/>
      <c r="B11614" s="116"/>
      <c r="C11614" s="116"/>
      <c r="D11614" s="116"/>
    </row>
    <row r="11615" spans="1:4">
      <c r="A11615" s="116"/>
      <c r="B11615" s="116"/>
      <c r="C11615" s="116"/>
      <c r="D11615" s="116"/>
    </row>
    <row r="11616" spans="1:4">
      <c r="A11616" s="116"/>
      <c r="B11616" s="116"/>
      <c r="C11616" s="116"/>
      <c r="D11616" s="116"/>
    </row>
    <row r="11617" spans="1:4">
      <c r="A11617" s="116"/>
      <c r="B11617" s="116"/>
      <c r="C11617" s="116"/>
      <c r="D11617" s="116"/>
    </row>
    <row r="11618" spans="1:4">
      <c r="A11618" s="116"/>
      <c r="B11618" s="116"/>
      <c r="C11618" s="116"/>
      <c r="D11618" s="116"/>
    </row>
    <row r="11619" spans="1:4">
      <c r="A11619" s="116"/>
      <c r="B11619" s="116"/>
      <c r="C11619" s="116"/>
      <c r="D11619" s="116"/>
    </row>
    <row r="11620" spans="1:4">
      <c r="A11620" s="116"/>
      <c r="B11620" s="116"/>
      <c r="C11620" s="116"/>
      <c r="D11620" s="116"/>
    </row>
    <row r="11621" spans="1:4">
      <c r="A11621" s="116"/>
      <c r="B11621" s="116"/>
      <c r="C11621" s="116"/>
      <c r="D11621" s="116"/>
    </row>
    <row r="11622" spans="1:4">
      <c r="A11622" s="116"/>
      <c r="B11622" s="116"/>
      <c r="C11622" s="116"/>
      <c r="D11622" s="116"/>
    </row>
    <row r="11623" spans="1:4">
      <c r="A11623" s="116"/>
      <c r="B11623" s="116"/>
      <c r="C11623" s="116"/>
      <c r="D11623" s="116"/>
    </row>
    <row r="11624" spans="1:4">
      <c r="A11624" s="116"/>
      <c r="B11624" s="116"/>
      <c r="C11624" s="116"/>
      <c r="D11624" s="116"/>
    </row>
    <row r="11625" spans="1:4">
      <c r="A11625" s="116"/>
      <c r="B11625" s="116"/>
      <c r="C11625" s="116"/>
      <c r="D11625" s="116"/>
    </row>
    <row r="11626" spans="1:4">
      <c r="A11626" s="116"/>
      <c r="B11626" s="116"/>
      <c r="C11626" s="116"/>
      <c r="D11626" s="116"/>
    </row>
    <row r="11627" spans="1:4">
      <c r="A11627" s="116"/>
      <c r="B11627" s="116"/>
      <c r="C11627" s="116"/>
      <c r="D11627" s="116"/>
    </row>
    <row r="11628" spans="1:4">
      <c r="A11628" s="116"/>
      <c r="B11628" s="116"/>
      <c r="C11628" s="116"/>
      <c r="D11628" s="116"/>
    </row>
    <row r="11629" spans="1:4">
      <c r="A11629" s="116"/>
      <c r="B11629" s="116"/>
      <c r="C11629" s="116"/>
      <c r="D11629" s="116"/>
    </row>
    <row r="11630" spans="1:4">
      <c r="A11630" s="116"/>
      <c r="B11630" s="116"/>
      <c r="C11630" s="116"/>
      <c r="D11630" s="116"/>
    </row>
    <row r="11631" spans="1:4">
      <c r="A11631" s="116"/>
      <c r="B11631" s="116"/>
      <c r="C11631" s="116"/>
      <c r="D11631" s="116"/>
    </row>
    <row r="11632" spans="1:4">
      <c r="A11632" s="116"/>
      <c r="B11632" s="116"/>
      <c r="C11632" s="116"/>
      <c r="D11632" s="116"/>
    </row>
    <row r="11633" spans="1:4">
      <c r="A11633" s="116"/>
      <c r="B11633" s="116"/>
      <c r="C11633" s="116"/>
      <c r="D11633" s="116"/>
    </row>
    <row r="11634" spans="1:4">
      <c r="A11634" s="116"/>
      <c r="B11634" s="116"/>
      <c r="C11634" s="116"/>
      <c r="D11634" s="116"/>
    </row>
    <row r="11635" spans="1:4">
      <c r="A11635" s="116"/>
      <c r="B11635" s="116"/>
      <c r="C11635" s="116"/>
      <c r="D11635" s="116"/>
    </row>
    <row r="11636" spans="1:4">
      <c r="A11636" s="116"/>
      <c r="B11636" s="116"/>
      <c r="C11636" s="116"/>
      <c r="D11636" s="116"/>
    </row>
    <row r="11637" spans="1:4">
      <c r="A11637" s="116"/>
      <c r="B11637" s="116"/>
      <c r="C11637" s="116"/>
      <c r="D11637" s="116"/>
    </row>
    <row r="11638" spans="1:4">
      <c r="A11638" s="116"/>
      <c r="B11638" s="116"/>
      <c r="C11638" s="116"/>
      <c r="D11638" s="116"/>
    </row>
    <row r="11639" spans="1:4">
      <c r="A11639" s="116"/>
      <c r="B11639" s="116"/>
      <c r="C11639" s="116"/>
      <c r="D11639" s="116"/>
    </row>
    <row r="11640" spans="1:4">
      <c r="A11640" s="116"/>
      <c r="B11640" s="116"/>
      <c r="C11640" s="116"/>
      <c r="D11640" s="116"/>
    </row>
    <row r="11641" spans="1:4">
      <c r="A11641" s="116"/>
      <c r="B11641" s="116"/>
      <c r="C11641" s="116"/>
      <c r="D11641" s="116"/>
    </row>
    <row r="11642" spans="1:4">
      <c r="A11642" s="116"/>
      <c r="B11642" s="116"/>
      <c r="C11642" s="116"/>
      <c r="D11642" s="116"/>
    </row>
    <row r="11643" spans="1:4">
      <c r="A11643" s="116"/>
      <c r="B11643" s="116"/>
      <c r="C11643" s="116"/>
      <c r="D11643" s="116"/>
    </row>
    <row r="11644" spans="1:4">
      <c r="A11644" s="116"/>
      <c r="B11644" s="116"/>
      <c r="C11644" s="116"/>
      <c r="D11644" s="116"/>
    </row>
    <row r="11645" spans="1:4">
      <c r="A11645" s="116"/>
      <c r="B11645" s="116"/>
      <c r="C11645" s="116"/>
      <c r="D11645" s="116"/>
    </row>
    <row r="11646" spans="1:4">
      <c r="A11646" s="116"/>
      <c r="B11646" s="116"/>
      <c r="C11646" s="116"/>
      <c r="D11646" s="116"/>
    </row>
    <row r="11647" spans="1:4">
      <c r="A11647" s="116"/>
      <c r="B11647" s="116"/>
      <c r="C11647" s="116"/>
      <c r="D11647" s="116"/>
    </row>
    <row r="11648" spans="1:4">
      <c r="A11648" s="116"/>
      <c r="B11648" s="116"/>
      <c r="C11648" s="116"/>
      <c r="D11648" s="116"/>
    </row>
    <row r="11649" spans="1:4">
      <c r="A11649" s="116"/>
      <c r="B11649" s="116"/>
      <c r="C11649" s="116"/>
      <c r="D11649" s="116"/>
    </row>
    <row r="11650" spans="1:4">
      <c r="A11650" s="116"/>
      <c r="B11650" s="116"/>
      <c r="C11650" s="116"/>
      <c r="D11650" s="116"/>
    </row>
    <row r="11651" spans="1:4">
      <c r="A11651" s="116"/>
      <c r="B11651" s="116"/>
      <c r="C11651" s="116"/>
      <c r="D11651" s="116"/>
    </row>
    <row r="11652" spans="1:4">
      <c r="A11652" s="116"/>
      <c r="B11652" s="116"/>
      <c r="C11652" s="116"/>
      <c r="D11652" s="116"/>
    </row>
    <row r="11653" spans="1:4">
      <c r="A11653" s="116"/>
      <c r="B11653" s="116"/>
      <c r="C11653" s="116"/>
      <c r="D11653" s="116"/>
    </row>
    <row r="11654" spans="1:4">
      <c r="A11654" s="116"/>
      <c r="B11654" s="116"/>
      <c r="C11654" s="116"/>
      <c r="D11654" s="116"/>
    </row>
    <row r="11655" spans="1:4">
      <c r="A11655" s="116"/>
      <c r="B11655" s="116"/>
      <c r="C11655" s="116"/>
      <c r="D11655" s="116"/>
    </row>
    <row r="11656" spans="1:4">
      <c r="A11656" s="116"/>
      <c r="B11656" s="116"/>
      <c r="C11656" s="116"/>
      <c r="D11656" s="116"/>
    </row>
    <row r="11657" spans="1:4">
      <c r="A11657" s="116"/>
      <c r="B11657" s="116"/>
      <c r="C11657" s="116"/>
      <c r="D11657" s="116"/>
    </row>
    <row r="11658" spans="1:4">
      <c r="A11658" s="116"/>
      <c r="B11658" s="116"/>
      <c r="C11658" s="116"/>
      <c r="D11658" s="116"/>
    </row>
    <row r="11659" spans="1:4">
      <c r="A11659" s="116"/>
      <c r="B11659" s="116"/>
      <c r="C11659" s="116"/>
      <c r="D11659" s="116"/>
    </row>
    <row r="11660" spans="1:4">
      <c r="A11660" s="116"/>
      <c r="B11660" s="116"/>
      <c r="C11660" s="116"/>
      <c r="D11660" s="116"/>
    </row>
    <row r="11661" spans="1:4">
      <c r="A11661" s="116"/>
      <c r="B11661" s="116"/>
      <c r="C11661" s="116"/>
      <c r="D11661" s="116"/>
    </row>
    <row r="11662" spans="1:4">
      <c r="A11662" s="116"/>
      <c r="B11662" s="116"/>
      <c r="C11662" s="116"/>
      <c r="D11662" s="116"/>
    </row>
    <row r="11663" spans="1:4">
      <c r="A11663" s="116"/>
      <c r="B11663" s="116"/>
      <c r="C11663" s="116"/>
      <c r="D11663" s="116"/>
    </row>
    <row r="11664" spans="1:4">
      <c r="A11664" s="116"/>
      <c r="B11664" s="116"/>
      <c r="C11664" s="116"/>
      <c r="D11664" s="116"/>
    </row>
    <row r="11665" spans="1:4">
      <c r="A11665" s="116"/>
      <c r="B11665" s="116"/>
      <c r="C11665" s="116"/>
      <c r="D11665" s="116"/>
    </row>
    <row r="11666" spans="1:4">
      <c r="A11666" s="116"/>
      <c r="B11666" s="116"/>
      <c r="C11666" s="116"/>
      <c r="D11666" s="116"/>
    </row>
    <row r="11667" spans="1:4">
      <c r="A11667" s="116"/>
      <c r="B11667" s="116"/>
      <c r="C11667" s="116"/>
      <c r="D11667" s="116"/>
    </row>
    <row r="11668" spans="1:4">
      <c r="A11668" s="116"/>
      <c r="B11668" s="116"/>
      <c r="C11668" s="116"/>
      <c r="D11668" s="116"/>
    </row>
    <row r="11669" spans="1:4">
      <c r="A11669" s="116"/>
      <c r="B11669" s="116"/>
      <c r="C11669" s="116"/>
      <c r="D11669" s="116"/>
    </row>
    <row r="11670" spans="1:4">
      <c r="A11670" s="116"/>
      <c r="B11670" s="116"/>
      <c r="C11670" s="116"/>
      <c r="D11670" s="116"/>
    </row>
    <row r="11671" spans="1:4">
      <c r="A11671" s="116"/>
      <c r="B11671" s="116"/>
      <c r="C11671" s="116"/>
      <c r="D11671" s="116"/>
    </row>
    <row r="11672" spans="1:4">
      <c r="A11672" s="116"/>
      <c r="B11672" s="116"/>
      <c r="C11672" s="116"/>
      <c r="D11672" s="116"/>
    </row>
    <row r="11673" spans="1:4">
      <c r="A11673" s="116"/>
      <c r="B11673" s="116"/>
      <c r="C11673" s="116"/>
      <c r="D11673" s="116"/>
    </row>
    <row r="11674" spans="1:4">
      <c r="A11674" s="116"/>
      <c r="B11674" s="116"/>
      <c r="C11674" s="116"/>
      <c r="D11674" s="116"/>
    </row>
    <row r="11675" spans="1:4">
      <c r="A11675" s="116"/>
      <c r="B11675" s="116"/>
      <c r="C11675" s="116"/>
      <c r="D11675" s="116"/>
    </row>
    <row r="11676" spans="1:4">
      <c r="A11676" s="116"/>
      <c r="B11676" s="116"/>
      <c r="C11676" s="116"/>
      <c r="D11676" s="116"/>
    </row>
    <row r="11677" spans="1:4">
      <c r="A11677" s="116"/>
      <c r="B11677" s="116"/>
      <c r="C11677" s="116"/>
      <c r="D11677" s="116"/>
    </row>
    <row r="11678" spans="1:4">
      <c r="A11678" s="116"/>
      <c r="B11678" s="116"/>
      <c r="C11678" s="116"/>
      <c r="D11678" s="116"/>
    </row>
    <row r="11679" spans="1:4">
      <c r="A11679" s="116"/>
      <c r="B11679" s="116"/>
      <c r="C11679" s="116"/>
      <c r="D11679" s="116"/>
    </row>
    <row r="11680" spans="1:4">
      <c r="A11680" s="116"/>
      <c r="B11680" s="116"/>
      <c r="C11680" s="116"/>
      <c r="D11680" s="116"/>
    </row>
    <row r="11681" spans="1:4">
      <c r="A11681" s="116"/>
      <c r="B11681" s="116"/>
      <c r="C11681" s="116"/>
      <c r="D11681" s="116"/>
    </row>
    <row r="11682" spans="1:4">
      <c r="A11682" s="116"/>
      <c r="B11682" s="116"/>
      <c r="C11682" s="116"/>
      <c r="D11682" s="116"/>
    </row>
    <row r="11683" spans="1:4">
      <c r="A11683" s="116"/>
      <c r="B11683" s="116"/>
      <c r="C11683" s="116"/>
      <c r="D11683" s="116"/>
    </row>
    <row r="11684" spans="1:4">
      <c r="A11684" s="116"/>
      <c r="B11684" s="116"/>
      <c r="C11684" s="116"/>
      <c r="D11684" s="116"/>
    </row>
    <row r="11685" spans="1:4">
      <c r="A11685" s="116"/>
      <c r="B11685" s="116"/>
      <c r="C11685" s="116"/>
      <c r="D11685" s="116"/>
    </row>
    <row r="11686" spans="1:4">
      <c r="A11686" s="116"/>
      <c r="B11686" s="116"/>
      <c r="C11686" s="116"/>
      <c r="D11686" s="116"/>
    </row>
    <row r="11687" spans="1:4">
      <c r="A11687" s="116"/>
      <c r="B11687" s="116"/>
      <c r="C11687" s="116"/>
      <c r="D11687" s="116"/>
    </row>
    <row r="11688" spans="1:4">
      <c r="A11688" s="116"/>
      <c r="B11688" s="116"/>
      <c r="C11688" s="116"/>
      <c r="D11688" s="116"/>
    </row>
    <row r="11689" spans="1:4">
      <c r="A11689" s="116"/>
      <c r="B11689" s="116"/>
      <c r="C11689" s="116"/>
      <c r="D11689" s="116"/>
    </row>
    <row r="11690" spans="1:4">
      <c r="A11690" s="116"/>
      <c r="B11690" s="116"/>
      <c r="C11690" s="116"/>
      <c r="D11690" s="116"/>
    </row>
    <row r="11691" spans="1:4">
      <c r="A11691" s="116"/>
      <c r="B11691" s="116"/>
      <c r="C11691" s="116"/>
      <c r="D11691" s="116"/>
    </row>
    <row r="11692" spans="1:4">
      <c r="A11692" s="116"/>
      <c r="B11692" s="116"/>
      <c r="C11692" s="116"/>
      <c r="D11692" s="116"/>
    </row>
    <row r="11693" spans="1:4">
      <c r="A11693" s="116"/>
      <c r="B11693" s="116"/>
      <c r="C11693" s="116"/>
      <c r="D11693" s="116"/>
    </row>
    <row r="11694" spans="1:4">
      <c r="A11694" s="116"/>
      <c r="B11694" s="116"/>
      <c r="C11694" s="116"/>
      <c r="D11694" s="116"/>
    </row>
    <row r="11695" spans="1:4">
      <c r="A11695" s="116"/>
      <c r="B11695" s="116"/>
      <c r="C11695" s="116"/>
      <c r="D11695" s="116"/>
    </row>
    <row r="11696" spans="1:4">
      <c r="A11696" s="116"/>
      <c r="B11696" s="116"/>
      <c r="C11696" s="116"/>
      <c r="D11696" s="116"/>
    </row>
    <row r="11697" spans="1:4">
      <c r="A11697" s="116"/>
      <c r="B11697" s="116"/>
      <c r="C11697" s="116"/>
      <c r="D11697" s="116"/>
    </row>
    <row r="11698" spans="1:4">
      <c r="A11698" s="116"/>
      <c r="B11698" s="116"/>
      <c r="C11698" s="116"/>
      <c r="D11698" s="116"/>
    </row>
    <row r="11699" spans="1:4">
      <c r="A11699" s="116"/>
      <c r="B11699" s="116"/>
      <c r="C11699" s="116"/>
      <c r="D11699" s="116"/>
    </row>
    <row r="11700" spans="1:4">
      <c r="A11700" s="116"/>
      <c r="B11700" s="116"/>
      <c r="C11700" s="116"/>
      <c r="D11700" s="116"/>
    </row>
    <row r="11701" spans="1:4">
      <c r="A11701" s="116"/>
      <c r="B11701" s="116"/>
      <c r="C11701" s="116"/>
      <c r="D11701" s="116"/>
    </row>
    <row r="11702" spans="1:4">
      <c r="A11702" s="116"/>
      <c r="B11702" s="116"/>
      <c r="C11702" s="116"/>
      <c r="D11702" s="116"/>
    </row>
    <row r="11703" spans="1:4">
      <c r="A11703" s="116"/>
      <c r="B11703" s="116"/>
      <c r="C11703" s="116"/>
      <c r="D11703" s="116"/>
    </row>
    <row r="11704" spans="1:4">
      <c r="A11704" s="116"/>
      <c r="B11704" s="116"/>
      <c r="C11704" s="116"/>
      <c r="D11704" s="116"/>
    </row>
    <row r="11705" spans="1:4">
      <c r="A11705" s="116"/>
      <c r="B11705" s="116"/>
      <c r="C11705" s="116"/>
      <c r="D11705" s="116"/>
    </row>
    <row r="11706" spans="1:4">
      <c r="A11706" s="116"/>
      <c r="B11706" s="116"/>
      <c r="C11706" s="116"/>
      <c r="D11706" s="116"/>
    </row>
    <row r="11707" spans="1:4">
      <c r="A11707" s="116"/>
      <c r="B11707" s="116"/>
      <c r="C11707" s="116"/>
      <c r="D11707" s="116"/>
    </row>
    <row r="11708" spans="1:4">
      <c r="A11708" s="116"/>
      <c r="B11708" s="116"/>
      <c r="C11708" s="116"/>
      <c r="D11708" s="116"/>
    </row>
    <row r="11709" spans="1:4">
      <c r="A11709" s="116"/>
      <c r="B11709" s="116"/>
      <c r="C11709" s="116"/>
      <c r="D11709" s="116"/>
    </row>
    <row r="11710" spans="1:4">
      <c r="A11710" s="116"/>
      <c r="B11710" s="116"/>
      <c r="C11710" s="116"/>
      <c r="D11710" s="116"/>
    </row>
    <row r="11711" spans="1:4">
      <c r="A11711" s="116"/>
      <c r="B11711" s="116"/>
      <c r="C11711" s="116"/>
      <c r="D11711" s="116"/>
    </row>
    <row r="11712" spans="1:4">
      <c r="A11712" s="116"/>
      <c r="B11712" s="116"/>
      <c r="C11712" s="116"/>
      <c r="D11712" s="116"/>
    </row>
    <row r="11713" spans="1:4">
      <c r="A11713" s="116"/>
      <c r="B11713" s="116"/>
      <c r="C11713" s="116"/>
      <c r="D11713" s="116"/>
    </row>
    <row r="11714" spans="1:4">
      <c r="A11714" s="116"/>
      <c r="B11714" s="116"/>
      <c r="C11714" s="116"/>
      <c r="D11714" s="116"/>
    </row>
    <row r="11715" spans="1:4">
      <c r="A11715" s="116"/>
      <c r="B11715" s="116"/>
      <c r="C11715" s="116"/>
      <c r="D11715" s="116"/>
    </row>
    <row r="11716" spans="1:4">
      <c r="A11716" s="116"/>
      <c r="B11716" s="116"/>
      <c r="C11716" s="116"/>
      <c r="D11716" s="116"/>
    </row>
    <row r="11717" spans="1:4">
      <c r="A11717" s="116"/>
      <c r="B11717" s="116"/>
      <c r="C11717" s="116"/>
      <c r="D11717" s="116"/>
    </row>
    <row r="11718" spans="1:4">
      <c r="A11718" s="116"/>
      <c r="B11718" s="116"/>
      <c r="C11718" s="116"/>
      <c r="D11718" s="116"/>
    </row>
    <row r="11719" spans="1:4">
      <c r="A11719" s="116"/>
      <c r="B11719" s="116"/>
      <c r="C11719" s="116"/>
      <c r="D11719" s="116"/>
    </row>
    <row r="11720" spans="1:4">
      <c r="A11720" s="116"/>
      <c r="B11720" s="116"/>
      <c r="C11720" s="116"/>
      <c r="D11720" s="116"/>
    </row>
    <row r="11721" spans="1:4">
      <c r="A11721" s="116"/>
      <c r="B11721" s="116"/>
      <c r="C11721" s="116"/>
      <c r="D11721" s="116"/>
    </row>
    <row r="11722" spans="1:4">
      <c r="A11722" s="116"/>
      <c r="B11722" s="116"/>
      <c r="C11722" s="116"/>
      <c r="D11722" s="116"/>
    </row>
    <row r="11723" spans="1:4">
      <c r="A11723" s="116"/>
      <c r="B11723" s="116"/>
      <c r="C11723" s="116"/>
      <c r="D11723" s="116"/>
    </row>
    <row r="11724" spans="1:4">
      <c r="A11724" s="116"/>
      <c r="B11724" s="116"/>
      <c r="C11724" s="116"/>
      <c r="D11724" s="116"/>
    </row>
    <row r="11725" spans="1:4">
      <c r="A11725" s="116"/>
      <c r="B11725" s="116"/>
      <c r="C11725" s="116"/>
      <c r="D11725" s="116"/>
    </row>
    <row r="11726" spans="1:4">
      <c r="A11726" s="116"/>
      <c r="B11726" s="116"/>
      <c r="C11726" s="116"/>
      <c r="D11726" s="116"/>
    </row>
    <row r="11727" spans="1:4">
      <c r="A11727" s="116"/>
      <c r="B11727" s="116"/>
      <c r="C11727" s="116"/>
      <c r="D11727" s="116"/>
    </row>
    <row r="11728" spans="1:4">
      <c r="A11728" s="116"/>
      <c r="B11728" s="116"/>
      <c r="C11728" s="116"/>
      <c r="D11728" s="116"/>
    </row>
    <row r="11729" spans="1:4">
      <c r="A11729" s="116"/>
      <c r="B11729" s="116"/>
      <c r="C11729" s="116"/>
      <c r="D11729" s="116"/>
    </row>
    <row r="11730" spans="1:4">
      <c r="A11730" s="116"/>
      <c r="B11730" s="116"/>
      <c r="C11730" s="116"/>
      <c r="D11730" s="116"/>
    </row>
    <row r="11731" spans="1:4">
      <c r="A11731" s="116"/>
      <c r="B11731" s="116"/>
      <c r="C11731" s="116"/>
      <c r="D11731" s="116"/>
    </row>
    <row r="11732" spans="1:4">
      <c r="A11732" s="116"/>
      <c r="B11732" s="116"/>
      <c r="C11732" s="116"/>
      <c r="D11732" s="116"/>
    </row>
    <row r="11733" spans="1:4">
      <c r="A11733" s="116"/>
      <c r="B11733" s="116"/>
      <c r="C11733" s="116"/>
      <c r="D11733" s="116"/>
    </row>
    <row r="11734" spans="1:4">
      <c r="A11734" s="116"/>
      <c r="B11734" s="116"/>
      <c r="C11734" s="116"/>
      <c r="D11734" s="116"/>
    </row>
    <row r="11735" spans="1:4">
      <c r="A11735" s="116"/>
      <c r="B11735" s="116"/>
      <c r="C11735" s="116"/>
      <c r="D11735" s="116"/>
    </row>
    <row r="11736" spans="1:4">
      <c r="A11736" s="116"/>
      <c r="B11736" s="116"/>
      <c r="C11736" s="116"/>
      <c r="D11736" s="116"/>
    </row>
    <row r="11737" spans="1:4">
      <c r="A11737" s="116"/>
      <c r="B11737" s="116"/>
      <c r="C11737" s="116"/>
      <c r="D11737" s="116"/>
    </row>
    <row r="11738" spans="1:4">
      <c r="A11738" s="116"/>
      <c r="B11738" s="116"/>
      <c r="C11738" s="116"/>
      <c r="D11738" s="116"/>
    </row>
    <row r="11739" spans="1:4">
      <c r="A11739" s="116"/>
      <c r="B11739" s="116"/>
      <c r="C11739" s="116"/>
      <c r="D11739" s="116"/>
    </row>
    <row r="11740" spans="1:4">
      <c r="A11740" s="116"/>
      <c r="B11740" s="116"/>
      <c r="C11740" s="116"/>
      <c r="D11740" s="116"/>
    </row>
    <row r="11741" spans="1:4">
      <c r="A11741" s="116"/>
      <c r="B11741" s="116"/>
      <c r="C11741" s="116"/>
      <c r="D11741" s="116"/>
    </row>
    <row r="11742" spans="1:4">
      <c r="A11742" s="116"/>
      <c r="B11742" s="116"/>
      <c r="C11742" s="116"/>
      <c r="D11742" s="116"/>
    </row>
    <row r="11743" spans="1:4">
      <c r="A11743" s="116"/>
      <c r="B11743" s="116"/>
      <c r="C11743" s="116"/>
      <c r="D11743" s="116"/>
    </row>
    <row r="11744" spans="1:4">
      <c r="A11744" s="116"/>
      <c r="B11744" s="116"/>
      <c r="C11744" s="116"/>
      <c r="D11744" s="116"/>
    </row>
    <row r="11745" spans="1:4">
      <c r="A11745" s="116"/>
      <c r="B11745" s="116"/>
      <c r="C11745" s="116"/>
      <c r="D11745" s="116"/>
    </row>
    <row r="11746" spans="1:4">
      <c r="A11746" s="116"/>
      <c r="B11746" s="116"/>
      <c r="C11746" s="116"/>
      <c r="D11746" s="116"/>
    </row>
    <row r="11747" spans="1:4">
      <c r="A11747" s="116"/>
      <c r="B11747" s="116"/>
      <c r="C11747" s="116"/>
      <c r="D11747" s="116"/>
    </row>
    <row r="11748" spans="1:4">
      <c r="A11748" s="116"/>
      <c r="B11748" s="116"/>
      <c r="C11748" s="116"/>
      <c r="D11748" s="116"/>
    </row>
    <row r="11749" spans="1:4">
      <c r="A11749" s="116"/>
      <c r="B11749" s="116"/>
      <c r="C11749" s="116"/>
      <c r="D11749" s="116"/>
    </row>
    <row r="11750" spans="1:4">
      <c r="A11750" s="116"/>
      <c r="B11750" s="116"/>
      <c r="C11750" s="116"/>
      <c r="D11750" s="116"/>
    </row>
    <row r="11751" spans="1:4">
      <c r="A11751" s="116"/>
      <c r="B11751" s="116"/>
      <c r="C11751" s="116"/>
      <c r="D11751" s="116"/>
    </row>
    <row r="11752" spans="1:4">
      <c r="A11752" s="116"/>
      <c r="B11752" s="116"/>
      <c r="C11752" s="116"/>
      <c r="D11752" s="116"/>
    </row>
    <row r="11753" spans="1:4">
      <c r="A11753" s="116"/>
      <c r="B11753" s="116"/>
      <c r="C11753" s="116"/>
      <c r="D11753" s="116"/>
    </row>
    <row r="11754" spans="1:4">
      <c r="A11754" s="116"/>
      <c r="B11754" s="116"/>
      <c r="C11754" s="116"/>
      <c r="D11754" s="116"/>
    </row>
    <row r="11755" spans="1:4">
      <c r="A11755" s="116"/>
      <c r="B11755" s="116"/>
      <c r="C11755" s="116"/>
      <c r="D11755" s="116"/>
    </row>
    <row r="11756" spans="1:4">
      <c r="A11756" s="116"/>
      <c r="B11756" s="116"/>
      <c r="C11756" s="116"/>
      <c r="D11756" s="116"/>
    </row>
    <row r="11757" spans="1:4">
      <c r="A11757" s="116"/>
      <c r="B11757" s="116"/>
      <c r="C11757" s="116"/>
      <c r="D11757" s="116"/>
    </row>
    <row r="11758" spans="1:4">
      <c r="A11758" s="116"/>
      <c r="B11758" s="116"/>
      <c r="C11758" s="116"/>
      <c r="D11758" s="116"/>
    </row>
    <row r="11759" spans="1:4">
      <c r="A11759" s="116"/>
      <c r="B11759" s="116"/>
      <c r="C11759" s="116"/>
      <c r="D11759" s="116"/>
    </row>
    <row r="11760" spans="1:4">
      <c r="A11760" s="116"/>
      <c r="B11760" s="116"/>
      <c r="C11760" s="116"/>
      <c r="D11760" s="116"/>
    </row>
    <row r="11761" spans="1:4">
      <c r="A11761" s="116"/>
      <c r="B11761" s="116"/>
      <c r="C11761" s="116"/>
      <c r="D11761" s="116"/>
    </row>
    <row r="11762" spans="1:4">
      <c r="A11762" s="116"/>
      <c r="B11762" s="116"/>
      <c r="C11762" s="116"/>
      <c r="D11762" s="116"/>
    </row>
    <row r="11763" spans="1:4">
      <c r="A11763" s="116"/>
      <c r="B11763" s="116"/>
      <c r="C11763" s="116"/>
      <c r="D11763" s="116"/>
    </row>
    <row r="11764" spans="1:4">
      <c r="A11764" s="116"/>
      <c r="B11764" s="116"/>
      <c r="C11764" s="116"/>
      <c r="D11764" s="116"/>
    </row>
    <row r="11765" spans="1:4">
      <c r="A11765" s="116"/>
      <c r="B11765" s="116"/>
      <c r="C11765" s="116"/>
      <c r="D11765" s="116"/>
    </row>
    <row r="11766" spans="1:4">
      <c r="A11766" s="116"/>
      <c r="B11766" s="116"/>
      <c r="C11766" s="116"/>
      <c r="D11766" s="116"/>
    </row>
    <row r="11767" spans="1:4">
      <c r="A11767" s="116"/>
      <c r="B11767" s="116"/>
      <c r="C11767" s="116"/>
      <c r="D11767" s="116"/>
    </row>
    <row r="11768" spans="1:4">
      <c r="A11768" s="116"/>
      <c r="B11768" s="116"/>
      <c r="C11768" s="116"/>
      <c r="D11768" s="116"/>
    </row>
    <row r="11769" spans="1:4">
      <c r="A11769" s="116"/>
      <c r="B11769" s="116"/>
      <c r="C11769" s="116"/>
      <c r="D11769" s="116"/>
    </row>
    <row r="11770" spans="1:4">
      <c r="A11770" s="116"/>
      <c r="B11770" s="116"/>
      <c r="C11770" s="116"/>
      <c r="D11770" s="116"/>
    </row>
    <row r="11771" spans="1:4">
      <c r="A11771" s="116"/>
      <c r="B11771" s="116"/>
      <c r="C11771" s="116"/>
      <c r="D11771" s="116"/>
    </row>
    <row r="11772" spans="1:4">
      <c r="A11772" s="116"/>
      <c r="B11772" s="116"/>
      <c r="C11772" s="116"/>
      <c r="D11772" s="116"/>
    </row>
    <row r="11773" spans="1:4">
      <c r="A11773" s="116"/>
      <c r="B11773" s="116"/>
      <c r="C11773" s="116"/>
      <c r="D11773" s="116"/>
    </row>
    <row r="11774" spans="1:4">
      <c r="A11774" s="116"/>
      <c r="B11774" s="116"/>
      <c r="C11774" s="116"/>
      <c r="D11774" s="116"/>
    </row>
    <row r="11775" spans="1:4">
      <c r="A11775" s="116"/>
      <c r="B11775" s="116"/>
      <c r="C11775" s="116"/>
      <c r="D11775" s="116"/>
    </row>
    <row r="11776" spans="1:4">
      <c r="A11776" s="116"/>
      <c r="B11776" s="116"/>
      <c r="C11776" s="116"/>
      <c r="D11776" s="116"/>
    </row>
    <row r="11777" spans="1:4">
      <c r="A11777" s="116"/>
      <c r="B11777" s="116"/>
      <c r="C11777" s="116"/>
      <c r="D11777" s="116"/>
    </row>
    <row r="11778" spans="1:4">
      <c r="A11778" s="116"/>
      <c r="B11778" s="116"/>
      <c r="C11778" s="116"/>
      <c r="D11778" s="116"/>
    </row>
    <row r="11779" spans="1:4">
      <c r="A11779" s="116"/>
      <c r="B11779" s="116"/>
      <c r="C11779" s="116"/>
      <c r="D11779" s="116"/>
    </row>
    <row r="11780" spans="1:4">
      <c r="A11780" s="116"/>
      <c r="B11780" s="116"/>
      <c r="C11780" s="116"/>
      <c r="D11780" s="116"/>
    </row>
    <row r="11781" spans="1:4">
      <c r="A11781" s="116"/>
      <c r="B11781" s="116"/>
      <c r="C11781" s="116"/>
      <c r="D11781" s="116"/>
    </row>
    <row r="11782" spans="1:4">
      <c r="A11782" s="116"/>
      <c r="B11782" s="116"/>
      <c r="C11782" s="116"/>
      <c r="D11782" s="116"/>
    </row>
    <row r="11783" spans="1:4">
      <c r="A11783" s="116"/>
      <c r="B11783" s="116"/>
      <c r="C11783" s="116"/>
      <c r="D11783" s="116"/>
    </row>
    <row r="11784" spans="1:4">
      <c r="A11784" s="116"/>
      <c r="B11784" s="116"/>
      <c r="C11784" s="116"/>
      <c r="D11784" s="116"/>
    </row>
    <row r="11785" spans="1:4">
      <c r="A11785" s="116"/>
      <c r="B11785" s="116"/>
      <c r="C11785" s="116"/>
      <c r="D11785" s="116"/>
    </row>
    <row r="11786" spans="1:4">
      <c r="A11786" s="116"/>
      <c r="B11786" s="116"/>
      <c r="C11786" s="116"/>
      <c r="D11786" s="116"/>
    </row>
    <row r="11787" spans="1:4">
      <c r="A11787" s="116"/>
      <c r="B11787" s="116"/>
      <c r="C11787" s="116"/>
      <c r="D11787" s="116"/>
    </row>
    <row r="11788" spans="1:4">
      <c r="A11788" s="116"/>
      <c r="B11788" s="116"/>
      <c r="C11788" s="116"/>
      <c r="D11788" s="116"/>
    </row>
    <row r="11789" spans="1:4">
      <c r="A11789" s="116"/>
      <c r="B11789" s="116"/>
      <c r="C11789" s="116"/>
      <c r="D11789" s="116"/>
    </row>
    <row r="11790" spans="1:4">
      <c r="A11790" s="116"/>
      <c r="B11790" s="116"/>
      <c r="C11790" s="116"/>
      <c r="D11790" s="116"/>
    </row>
    <row r="11791" spans="1:4">
      <c r="A11791" s="116"/>
      <c r="B11791" s="116"/>
      <c r="C11791" s="116"/>
      <c r="D11791" s="116"/>
    </row>
    <row r="11792" spans="1:4">
      <c r="A11792" s="116"/>
      <c r="B11792" s="116"/>
      <c r="C11792" s="116"/>
      <c r="D11792" s="116"/>
    </row>
    <row r="11793" spans="1:4">
      <c r="A11793" s="116"/>
      <c r="B11793" s="116"/>
      <c r="C11793" s="116"/>
      <c r="D11793" s="116"/>
    </row>
    <row r="11794" spans="1:4">
      <c r="A11794" s="116"/>
      <c r="B11794" s="116"/>
      <c r="C11794" s="116"/>
      <c r="D11794" s="116"/>
    </row>
    <row r="11795" spans="1:4">
      <c r="A11795" s="116"/>
      <c r="B11795" s="116"/>
      <c r="C11795" s="116"/>
      <c r="D11795" s="116"/>
    </row>
    <row r="11796" spans="1:4">
      <c r="A11796" s="116"/>
      <c r="B11796" s="116"/>
      <c r="C11796" s="116"/>
      <c r="D11796" s="116"/>
    </row>
    <row r="11797" spans="1:4">
      <c r="A11797" s="116"/>
      <c r="B11797" s="116"/>
      <c r="C11797" s="116"/>
      <c r="D11797" s="116"/>
    </row>
    <row r="11798" spans="1:4">
      <c r="A11798" s="116"/>
      <c r="B11798" s="116"/>
      <c r="C11798" s="116"/>
      <c r="D11798" s="116"/>
    </row>
    <row r="11799" spans="1:4">
      <c r="A11799" s="116"/>
      <c r="B11799" s="116"/>
      <c r="C11799" s="116"/>
      <c r="D11799" s="116"/>
    </row>
    <row r="11800" spans="1:4">
      <c r="A11800" s="116"/>
      <c r="B11800" s="116"/>
      <c r="C11800" s="116"/>
      <c r="D11800" s="116"/>
    </row>
    <row r="11801" spans="1:4">
      <c r="A11801" s="116"/>
      <c r="B11801" s="116"/>
      <c r="C11801" s="116"/>
      <c r="D11801" s="116"/>
    </row>
    <row r="11802" spans="1:4">
      <c r="A11802" s="116"/>
      <c r="B11802" s="116"/>
      <c r="C11802" s="116"/>
      <c r="D11802" s="116"/>
    </row>
    <row r="11803" spans="1:4">
      <c r="A11803" s="116"/>
      <c r="B11803" s="116"/>
      <c r="C11803" s="116"/>
      <c r="D11803" s="116"/>
    </row>
    <row r="11804" spans="1:4">
      <c r="A11804" s="116"/>
      <c r="B11804" s="116"/>
      <c r="C11804" s="116"/>
      <c r="D11804" s="116"/>
    </row>
    <row r="11805" spans="1:4">
      <c r="A11805" s="116"/>
      <c r="B11805" s="116"/>
      <c r="C11805" s="116"/>
      <c r="D11805" s="116"/>
    </row>
    <row r="11806" spans="1:4">
      <c r="A11806" s="116"/>
      <c r="B11806" s="116"/>
      <c r="C11806" s="116"/>
      <c r="D11806" s="116"/>
    </row>
    <row r="11807" spans="1:4">
      <c r="A11807" s="116"/>
      <c r="B11807" s="116"/>
      <c r="C11807" s="116"/>
      <c r="D11807" s="116"/>
    </row>
    <row r="11808" spans="1:4">
      <c r="A11808" s="116"/>
      <c r="B11808" s="116"/>
      <c r="C11808" s="116"/>
      <c r="D11808" s="116"/>
    </row>
    <row r="11809" spans="1:4">
      <c r="A11809" s="116"/>
      <c r="B11809" s="116"/>
      <c r="C11809" s="116"/>
      <c r="D11809" s="116"/>
    </row>
    <row r="11810" spans="1:4">
      <c r="A11810" s="116"/>
      <c r="B11810" s="116"/>
      <c r="C11810" s="116"/>
      <c r="D11810" s="116"/>
    </row>
    <row r="11811" spans="1:4">
      <c r="A11811" s="116"/>
      <c r="B11811" s="116"/>
      <c r="C11811" s="116"/>
      <c r="D11811" s="116"/>
    </row>
    <row r="11812" spans="1:4">
      <c r="A11812" s="116"/>
      <c r="B11812" s="116"/>
      <c r="C11812" s="116"/>
      <c r="D11812" s="116"/>
    </row>
    <row r="11813" spans="1:4">
      <c r="A11813" s="116"/>
      <c r="B11813" s="116"/>
      <c r="C11813" s="116"/>
      <c r="D11813" s="116"/>
    </row>
    <row r="11814" spans="1:4">
      <c r="A11814" s="116"/>
      <c r="B11814" s="116"/>
      <c r="C11814" s="116"/>
      <c r="D11814" s="116"/>
    </row>
    <row r="11815" spans="1:4">
      <c r="A11815" s="116"/>
      <c r="B11815" s="116"/>
      <c r="C11815" s="116"/>
      <c r="D11815" s="116"/>
    </row>
    <row r="11816" spans="1:4">
      <c r="A11816" s="116"/>
      <c r="B11816" s="116"/>
      <c r="C11816" s="116"/>
      <c r="D11816" s="116"/>
    </row>
    <row r="11817" spans="1:4">
      <c r="A11817" s="116"/>
      <c r="B11817" s="116"/>
      <c r="C11817" s="116"/>
      <c r="D11817" s="116"/>
    </row>
    <row r="11818" spans="1:4">
      <c r="A11818" s="116"/>
      <c r="B11818" s="116"/>
      <c r="C11818" s="116"/>
      <c r="D11818" s="116"/>
    </row>
    <row r="11819" spans="1:4">
      <c r="A11819" s="116"/>
      <c r="B11819" s="116"/>
      <c r="C11819" s="116"/>
      <c r="D11819" s="116"/>
    </row>
    <row r="11820" spans="1:4">
      <c r="A11820" s="116"/>
      <c r="B11820" s="116"/>
      <c r="C11820" s="116"/>
      <c r="D11820" s="116"/>
    </row>
    <row r="11821" spans="1:4">
      <c r="A11821" s="116"/>
      <c r="B11821" s="116"/>
      <c r="C11821" s="116"/>
      <c r="D11821" s="116"/>
    </row>
    <row r="11822" spans="1:4">
      <c r="A11822" s="116"/>
      <c r="B11822" s="116"/>
      <c r="C11822" s="116"/>
      <c r="D11822" s="116"/>
    </row>
    <row r="11823" spans="1:4">
      <c r="A11823" s="116"/>
      <c r="B11823" s="116"/>
      <c r="C11823" s="116"/>
      <c r="D11823" s="116"/>
    </row>
    <row r="11824" spans="1:4">
      <c r="A11824" s="116"/>
      <c r="B11824" s="116"/>
      <c r="C11824" s="116"/>
      <c r="D11824" s="116"/>
    </row>
    <row r="11825" spans="1:4">
      <c r="A11825" s="116"/>
      <c r="B11825" s="116"/>
      <c r="C11825" s="116"/>
      <c r="D11825" s="116"/>
    </row>
    <row r="11826" spans="1:4">
      <c r="A11826" s="116"/>
      <c r="B11826" s="116"/>
      <c r="C11826" s="116"/>
      <c r="D11826" s="116"/>
    </row>
    <row r="11827" spans="1:4">
      <c r="A11827" s="116"/>
      <c r="B11827" s="116"/>
      <c r="C11827" s="116"/>
      <c r="D11827" s="116"/>
    </row>
    <row r="11828" spans="1:4">
      <c r="A11828" s="116"/>
      <c r="B11828" s="116"/>
      <c r="C11828" s="116"/>
      <c r="D11828" s="116"/>
    </row>
    <row r="11829" spans="1:4">
      <c r="A11829" s="116"/>
      <c r="B11829" s="116"/>
      <c r="C11829" s="116"/>
      <c r="D11829" s="116"/>
    </row>
    <row r="11830" spans="1:4">
      <c r="A11830" s="116"/>
      <c r="B11830" s="116"/>
      <c r="C11830" s="116"/>
      <c r="D11830" s="116"/>
    </row>
    <row r="11831" spans="1:4">
      <c r="A11831" s="116"/>
      <c r="B11831" s="116"/>
      <c r="C11831" s="116"/>
      <c r="D11831" s="116"/>
    </row>
    <row r="11832" spans="1:4">
      <c r="A11832" s="116"/>
      <c r="B11832" s="116"/>
      <c r="C11832" s="116"/>
      <c r="D11832" s="116"/>
    </row>
    <row r="11833" spans="1:4">
      <c r="A11833" s="116"/>
      <c r="B11833" s="116"/>
      <c r="C11833" s="116"/>
      <c r="D11833" s="116"/>
    </row>
    <row r="11834" spans="1:4">
      <c r="A11834" s="116"/>
      <c r="B11834" s="116"/>
      <c r="C11834" s="116"/>
      <c r="D11834" s="116"/>
    </row>
    <row r="11835" spans="1:4">
      <c r="A11835" s="116"/>
      <c r="B11835" s="116"/>
      <c r="C11835" s="116"/>
      <c r="D11835" s="116"/>
    </row>
    <row r="11836" spans="1:4">
      <c r="A11836" s="116"/>
      <c r="B11836" s="116"/>
      <c r="C11836" s="116"/>
      <c r="D11836" s="116"/>
    </row>
    <row r="11837" spans="1:4">
      <c r="A11837" s="116"/>
      <c r="B11837" s="116"/>
      <c r="C11837" s="116"/>
      <c r="D11837" s="116"/>
    </row>
    <row r="11838" spans="1:4">
      <c r="A11838" s="116"/>
      <c r="B11838" s="116"/>
      <c r="C11838" s="116"/>
      <c r="D11838" s="116"/>
    </row>
    <row r="11839" spans="1:4">
      <c r="A11839" s="116"/>
      <c r="B11839" s="116"/>
      <c r="C11839" s="116"/>
      <c r="D11839" s="116"/>
    </row>
    <row r="11840" spans="1:4">
      <c r="A11840" s="116"/>
      <c r="B11840" s="116"/>
      <c r="C11840" s="116"/>
      <c r="D11840" s="116"/>
    </row>
    <row r="11841" spans="1:4">
      <c r="A11841" s="116"/>
      <c r="B11841" s="116"/>
      <c r="C11841" s="116"/>
      <c r="D11841" s="116"/>
    </row>
    <row r="11842" spans="1:4">
      <c r="A11842" s="116"/>
      <c r="B11842" s="116"/>
      <c r="C11842" s="116"/>
      <c r="D11842" s="116"/>
    </row>
    <row r="11843" spans="1:4">
      <c r="A11843" s="116"/>
      <c r="B11843" s="116"/>
      <c r="C11843" s="116"/>
      <c r="D11843" s="116"/>
    </row>
    <row r="11844" spans="1:4">
      <c r="A11844" s="116"/>
      <c r="B11844" s="116"/>
      <c r="C11844" s="116"/>
      <c r="D11844" s="116"/>
    </row>
    <row r="11845" spans="1:4">
      <c r="A11845" s="116"/>
      <c r="B11845" s="116"/>
      <c r="C11845" s="116"/>
      <c r="D11845" s="116"/>
    </row>
    <row r="11846" spans="1:4">
      <c r="A11846" s="116"/>
      <c r="B11846" s="116"/>
      <c r="C11846" s="116"/>
      <c r="D11846" s="116"/>
    </row>
    <row r="11847" spans="1:4">
      <c r="A11847" s="116"/>
      <c r="B11847" s="116"/>
      <c r="C11847" s="116"/>
      <c r="D11847" s="116"/>
    </row>
    <row r="11848" spans="1:4">
      <c r="A11848" s="116"/>
      <c r="B11848" s="116"/>
      <c r="C11848" s="116"/>
      <c r="D11848" s="116"/>
    </row>
    <row r="11849" spans="1:4">
      <c r="A11849" s="116"/>
      <c r="B11849" s="116"/>
      <c r="C11849" s="116"/>
      <c r="D11849" s="116"/>
    </row>
    <row r="11850" spans="1:4">
      <c r="A11850" s="116"/>
      <c r="B11850" s="116"/>
      <c r="C11850" s="116"/>
      <c r="D11850" s="116"/>
    </row>
    <row r="11851" spans="1:4">
      <c r="A11851" s="116"/>
      <c r="B11851" s="116"/>
      <c r="C11851" s="116"/>
      <c r="D11851" s="116"/>
    </row>
    <row r="11852" spans="1:4">
      <c r="A11852" s="116"/>
      <c r="B11852" s="116"/>
      <c r="C11852" s="116"/>
      <c r="D11852" s="116"/>
    </row>
    <row r="11853" spans="1:4">
      <c r="A11853" s="116"/>
      <c r="B11853" s="116"/>
      <c r="C11853" s="116"/>
      <c r="D11853" s="116"/>
    </row>
    <row r="11854" spans="1:4">
      <c r="A11854" s="116"/>
      <c r="B11854" s="116"/>
      <c r="C11854" s="116"/>
      <c r="D11854" s="116"/>
    </row>
    <row r="11855" spans="1:4">
      <c r="A11855" s="116"/>
      <c r="B11855" s="116"/>
      <c r="C11855" s="116"/>
      <c r="D11855" s="116"/>
    </row>
    <row r="11856" spans="1:4">
      <c r="A11856" s="116"/>
      <c r="B11856" s="116"/>
      <c r="C11856" s="116"/>
      <c r="D11856" s="116"/>
    </row>
    <row r="11857" spans="1:4">
      <c r="A11857" s="116"/>
      <c r="B11857" s="116"/>
      <c r="C11857" s="116"/>
      <c r="D11857" s="116"/>
    </row>
    <row r="11858" spans="1:4">
      <c r="A11858" s="116"/>
      <c r="B11858" s="116"/>
      <c r="C11858" s="116"/>
      <c r="D11858" s="116"/>
    </row>
    <row r="11859" spans="1:4">
      <c r="A11859" s="116"/>
      <c r="B11859" s="116"/>
      <c r="C11859" s="116"/>
      <c r="D11859" s="116"/>
    </row>
    <row r="11860" spans="1:4">
      <c r="A11860" s="116"/>
      <c r="B11860" s="116"/>
      <c r="C11860" s="116"/>
      <c r="D11860" s="116"/>
    </row>
    <row r="11861" spans="1:4">
      <c r="A11861" s="116"/>
      <c r="B11861" s="116"/>
      <c r="C11861" s="116"/>
      <c r="D11861" s="116"/>
    </row>
    <row r="11862" spans="1:4">
      <c r="A11862" s="116"/>
      <c r="B11862" s="116"/>
      <c r="C11862" s="116"/>
      <c r="D11862" s="116"/>
    </row>
    <row r="11863" spans="1:4">
      <c r="A11863" s="116"/>
      <c r="B11863" s="116"/>
      <c r="C11863" s="116"/>
      <c r="D11863" s="116"/>
    </row>
    <row r="11864" spans="1:4">
      <c r="A11864" s="116"/>
      <c r="B11864" s="116"/>
      <c r="C11864" s="116"/>
      <c r="D11864" s="116"/>
    </row>
    <row r="11865" spans="1:4">
      <c r="A11865" s="116"/>
      <c r="B11865" s="116"/>
      <c r="C11865" s="116"/>
      <c r="D11865" s="116"/>
    </row>
    <row r="11866" spans="1:4">
      <c r="A11866" s="116"/>
      <c r="B11866" s="116"/>
      <c r="C11866" s="116"/>
      <c r="D11866" s="116"/>
    </row>
    <row r="11867" spans="1:4">
      <c r="A11867" s="116"/>
      <c r="B11867" s="116"/>
      <c r="C11867" s="116"/>
      <c r="D11867" s="116"/>
    </row>
    <row r="11868" spans="1:4">
      <c r="A11868" s="116"/>
      <c r="B11868" s="116"/>
      <c r="C11868" s="116"/>
      <c r="D11868" s="116"/>
    </row>
    <row r="11869" spans="1:4">
      <c r="A11869" s="116"/>
      <c r="B11869" s="116"/>
      <c r="C11869" s="116"/>
      <c r="D11869" s="116"/>
    </row>
    <row r="11870" spans="1:4">
      <c r="A11870" s="116"/>
      <c r="B11870" s="116"/>
      <c r="C11870" s="116"/>
      <c r="D11870" s="116"/>
    </row>
    <row r="11871" spans="1:4">
      <c r="A11871" s="116"/>
      <c r="B11871" s="116"/>
      <c r="C11871" s="116"/>
      <c r="D11871" s="116"/>
    </row>
    <row r="11872" spans="1:4">
      <c r="A11872" s="116"/>
      <c r="B11872" s="116"/>
      <c r="C11872" s="116"/>
      <c r="D11872" s="116"/>
    </row>
    <row r="11873" spans="1:4">
      <c r="A11873" s="116"/>
      <c r="B11873" s="116"/>
      <c r="C11873" s="116"/>
      <c r="D11873" s="116"/>
    </row>
    <row r="11874" spans="1:4">
      <c r="A11874" s="116"/>
      <c r="B11874" s="116"/>
      <c r="C11874" s="116"/>
      <c r="D11874" s="116"/>
    </row>
    <row r="11875" spans="1:4">
      <c r="A11875" s="116"/>
      <c r="B11875" s="116"/>
      <c r="C11875" s="116"/>
      <c r="D11875" s="116"/>
    </row>
    <row r="11876" spans="1:4">
      <c r="A11876" s="116"/>
      <c r="B11876" s="116"/>
      <c r="C11876" s="116"/>
      <c r="D11876" s="116"/>
    </row>
    <row r="11877" spans="1:4">
      <c r="A11877" s="116"/>
      <c r="B11877" s="116"/>
      <c r="C11877" s="116"/>
      <c r="D11877" s="116"/>
    </row>
    <row r="11878" spans="1:4">
      <c r="A11878" s="116"/>
      <c r="B11878" s="116"/>
      <c r="C11878" s="116"/>
      <c r="D11878" s="116"/>
    </row>
    <row r="11879" spans="1:4">
      <c r="A11879" s="116"/>
      <c r="B11879" s="116"/>
      <c r="C11879" s="116"/>
      <c r="D11879" s="116"/>
    </row>
    <row r="11880" spans="1:4">
      <c r="A11880" s="116"/>
      <c r="B11880" s="116"/>
      <c r="C11880" s="116"/>
      <c r="D11880" s="116"/>
    </row>
    <row r="11881" spans="1:4">
      <c r="A11881" s="116"/>
      <c r="B11881" s="116"/>
      <c r="C11881" s="116"/>
      <c r="D11881" s="116"/>
    </row>
    <row r="11882" spans="1:4">
      <c r="A11882" s="116"/>
      <c r="B11882" s="116"/>
      <c r="C11882" s="116"/>
      <c r="D11882" s="116"/>
    </row>
    <row r="11883" spans="1:4">
      <c r="A11883" s="116"/>
      <c r="B11883" s="116"/>
      <c r="C11883" s="116"/>
      <c r="D11883" s="116"/>
    </row>
    <row r="11884" spans="1:4">
      <c r="A11884" s="116"/>
      <c r="B11884" s="116"/>
      <c r="C11884" s="116"/>
      <c r="D11884" s="116"/>
    </row>
    <row r="11885" spans="1:4">
      <c r="A11885" s="116"/>
      <c r="B11885" s="116"/>
      <c r="C11885" s="116"/>
      <c r="D11885" s="116"/>
    </row>
    <row r="11886" spans="1:4">
      <c r="A11886" s="116"/>
      <c r="B11886" s="116"/>
      <c r="C11886" s="116"/>
      <c r="D11886" s="116"/>
    </row>
    <row r="11887" spans="1:4">
      <c r="A11887" s="116"/>
      <c r="B11887" s="116"/>
      <c r="C11887" s="116"/>
      <c r="D11887" s="116"/>
    </row>
    <row r="11888" spans="1:4">
      <c r="A11888" s="116"/>
      <c r="B11888" s="116"/>
      <c r="C11888" s="116"/>
      <c r="D11888" s="116"/>
    </row>
    <row r="11889" spans="1:4">
      <c r="A11889" s="116"/>
      <c r="B11889" s="116"/>
      <c r="C11889" s="116"/>
      <c r="D11889" s="116"/>
    </row>
    <row r="11890" spans="1:4">
      <c r="A11890" s="116"/>
      <c r="B11890" s="116"/>
      <c r="C11890" s="116"/>
      <c r="D11890" s="116"/>
    </row>
    <row r="11891" spans="1:4">
      <c r="A11891" s="116"/>
      <c r="B11891" s="116"/>
      <c r="C11891" s="116"/>
      <c r="D11891" s="116"/>
    </row>
    <row r="11892" spans="1:4">
      <c r="A11892" s="116"/>
      <c r="B11892" s="116"/>
      <c r="C11892" s="116"/>
      <c r="D11892" s="116"/>
    </row>
    <row r="11893" spans="1:4">
      <c r="A11893" s="116"/>
      <c r="B11893" s="116"/>
      <c r="C11893" s="116"/>
      <c r="D11893" s="116"/>
    </row>
    <row r="11894" spans="1:4">
      <c r="A11894" s="116"/>
      <c r="B11894" s="116"/>
      <c r="C11894" s="116"/>
      <c r="D11894" s="116"/>
    </row>
    <row r="11895" spans="1:4">
      <c r="A11895" s="116"/>
      <c r="B11895" s="116"/>
      <c r="C11895" s="116"/>
      <c r="D11895" s="116"/>
    </row>
    <row r="11896" spans="1:4">
      <c r="A11896" s="116"/>
      <c r="B11896" s="116"/>
      <c r="C11896" s="116"/>
      <c r="D11896" s="116"/>
    </row>
    <row r="11897" spans="1:4">
      <c r="A11897" s="116"/>
      <c r="B11897" s="116"/>
      <c r="C11897" s="116"/>
      <c r="D11897" s="116"/>
    </row>
    <row r="11898" spans="1:4">
      <c r="A11898" s="116"/>
      <c r="B11898" s="116"/>
      <c r="C11898" s="116"/>
      <c r="D11898" s="116"/>
    </row>
    <row r="11899" spans="1:4">
      <c r="A11899" s="116"/>
      <c r="B11899" s="116"/>
      <c r="C11899" s="116"/>
      <c r="D11899" s="116"/>
    </row>
    <row r="11900" spans="1:4">
      <c r="A11900" s="116"/>
      <c r="B11900" s="116"/>
      <c r="C11900" s="116"/>
      <c r="D11900" s="116"/>
    </row>
    <row r="11901" spans="1:4">
      <c r="A11901" s="116"/>
      <c r="B11901" s="116"/>
      <c r="C11901" s="116"/>
      <c r="D11901" s="116"/>
    </row>
    <row r="11902" spans="1:4">
      <c r="A11902" s="116"/>
      <c r="B11902" s="116"/>
      <c r="C11902" s="116"/>
      <c r="D11902" s="116"/>
    </row>
    <row r="11903" spans="1:4">
      <c r="A11903" s="116"/>
      <c r="B11903" s="116"/>
      <c r="C11903" s="116"/>
      <c r="D11903" s="116"/>
    </row>
    <row r="11904" spans="1:4">
      <c r="A11904" s="116"/>
      <c r="B11904" s="116"/>
      <c r="C11904" s="116"/>
      <c r="D11904" s="116"/>
    </row>
    <row r="11905" spans="1:4">
      <c r="A11905" s="116"/>
      <c r="B11905" s="116"/>
      <c r="C11905" s="116"/>
      <c r="D11905" s="116"/>
    </row>
    <row r="11906" spans="1:4">
      <c r="A11906" s="116"/>
      <c r="B11906" s="116"/>
      <c r="C11906" s="116"/>
      <c r="D11906" s="116"/>
    </row>
    <row r="11907" spans="1:4">
      <c r="A11907" s="116"/>
      <c r="B11907" s="116"/>
      <c r="C11907" s="116"/>
      <c r="D11907" s="116"/>
    </row>
    <row r="11908" spans="1:4">
      <c r="A11908" s="116"/>
      <c r="B11908" s="116"/>
      <c r="C11908" s="116"/>
      <c r="D11908" s="116"/>
    </row>
    <row r="11909" spans="1:4">
      <c r="A11909" s="116"/>
      <c r="B11909" s="116"/>
      <c r="C11909" s="116"/>
      <c r="D11909" s="116"/>
    </row>
    <row r="11910" spans="1:4">
      <c r="A11910" s="116"/>
      <c r="B11910" s="116"/>
      <c r="C11910" s="116"/>
      <c r="D11910" s="116"/>
    </row>
    <row r="11911" spans="1:4">
      <c r="A11911" s="116"/>
      <c r="B11911" s="116"/>
      <c r="C11911" s="116"/>
      <c r="D11911" s="116"/>
    </row>
    <row r="11912" spans="1:4">
      <c r="A11912" s="116"/>
      <c r="B11912" s="116"/>
      <c r="C11912" s="116"/>
      <c r="D11912" s="116"/>
    </row>
    <row r="11913" spans="1:4">
      <c r="A11913" s="116"/>
      <c r="B11913" s="116"/>
      <c r="C11913" s="116"/>
      <c r="D11913" s="116"/>
    </row>
    <row r="11914" spans="1:4">
      <c r="A11914" s="116"/>
      <c r="B11914" s="116"/>
      <c r="C11914" s="116"/>
      <c r="D11914" s="116"/>
    </row>
    <row r="11915" spans="1:4">
      <c r="A11915" s="116"/>
      <c r="B11915" s="116"/>
      <c r="C11915" s="116"/>
      <c r="D11915" s="116"/>
    </row>
    <row r="11916" spans="1:4">
      <c r="A11916" s="116"/>
      <c r="B11916" s="116"/>
      <c r="C11916" s="116"/>
      <c r="D11916" s="116"/>
    </row>
    <row r="11917" spans="1:4">
      <c r="A11917" s="116"/>
      <c r="B11917" s="116"/>
      <c r="C11917" s="116"/>
      <c r="D11917" s="116"/>
    </row>
    <row r="11918" spans="1:4">
      <c r="A11918" s="116"/>
      <c r="B11918" s="116"/>
      <c r="C11918" s="116"/>
      <c r="D11918" s="116"/>
    </row>
    <row r="11919" spans="1:4">
      <c r="A11919" s="116"/>
      <c r="B11919" s="116"/>
      <c r="C11919" s="116"/>
      <c r="D11919" s="116"/>
    </row>
    <row r="11920" spans="1:4">
      <c r="A11920" s="116"/>
      <c r="B11920" s="116"/>
      <c r="C11920" s="116"/>
      <c r="D11920" s="116"/>
    </row>
    <row r="11921" spans="1:4">
      <c r="A11921" s="116"/>
      <c r="B11921" s="116"/>
      <c r="C11921" s="116"/>
      <c r="D11921" s="116"/>
    </row>
    <row r="11922" spans="1:4">
      <c r="A11922" s="116"/>
      <c r="B11922" s="116"/>
      <c r="C11922" s="116"/>
      <c r="D11922" s="116"/>
    </row>
    <row r="11923" spans="1:4">
      <c r="A11923" s="116"/>
      <c r="B11923" s="116"/>
      <c r="C11923" s="116"/>
      <c r="D11923" s="116"/>
    </row>
    <row r="11924" spans="1:4">
      <c r="A11924" s="116"/>
      <c r="B11924" s="116"/>
      <c r="C11924" s="116"/>
      <c r="D11924" s="116"/>
    </row>
    <row r="11925" spans="1:4">
      <c r="A11925" s="116"/>
      <c r="B11925" s="116"/>
      <c r="C11925" s="116"/>
      <c r="D11925" s="116"/>
    </row>
    <row r="11926" spans="1:4">
      <c r="A11926" s="116"/>
      <c r="B11926" s="116"/>
      <c r="C11926" s="116"/>
      <c r="D11926" s="116"/>
    </row>
    <row r="11927" spans="1:4">
      <c r="A11927" s="116"/>
      <c r="B11927" s="116"/>
      <c r="C11927" s="116"/>
      <c r="D11927" s="116"/>
    </row>
    <row r="11928" spans="1:4">
      <c r="A11928" s="116"/>
      <c r="B11928" s="116"/>
      <c r="C11928" s="116"/>
      <c r="D11928" s="116"/>
    </row>
    <row r="11929" spans="1:4">
      <c r="A11929" s="116"/>
      <c r="B11929" s="116"/>
      <c r="C11929" s="116"/>
      <c r="D11929" s="116"/>
    </row>
    <row r="11930" spans="1:4">
      <c r="A11930" s="116"/>
      <c r="B11930" s="116"/>
      <c r="C11930" s="116"/>
      <c r="D11930" s="116"/>
    </row>
    <row r="11931" spans="1:4">
      <c r="A11931" s="116"/>
      <c r="B11931" s="116"/>
      <c r="C11931" s="116"/>
      <c r="D11931" s="116"/>
    </row>
    <row r="11932" spans="1:4">
      <c r="A11932" s="116"/>
      <c r="B11932" s="116"/>
      <c r="C11932" s="116"/>
      <c r="D11932" s="116"/>
    </row>
    <row r="11933" spans="1:4">
      <c r="A11933" s="116"/>
      <c r="B11933" s="116"/>
      <c r="C11933" s="116"/>
      <c r="D11933" s="116"/>
    </row>
    <row r="11934" spans="1:4">
      <c r="A11934" s="116"/>
      <c r="B11934" s="116"/>
      <c r="C11934" s="116"/>
      <c r="D11934" s="116"/>
    </row>
    <row r="11935" spans="1:4">
      <c r="A11935" s="116"/>
      <c r="B11935" s="116"/>
      <c r="C11935" s="116"/>
      <c r="D11935" s="116"/>
    </row>
    <row r="11936" spans="1:4">
      <c r="A11936" s="116"/>
      <c r="B11936" s="116"/>
      <c r="C11936" s="116"/>
      <c r="D11936" s="116"/>
    </row>
    <row r="11937" spans="1:4">
      <c r="A11937" s="116"/>
      <c r="B11937" s="116"/>
      <c r="C11937" s="116"/>
      <c r="D11937" s="116"/>
    </row>
    <row r="11938" spans="1:4">
      <c r="A11938" s="116"/>
      <c r="B11938" s="116"/>
      <c r="C11938" s="116"/>
      <c r="D11938" s="116"/>
    </row>
    <row r="11939" spans="1:4">
      <c r="A11939" s="116"/>
      <c r="B11939" s="116"/>
      <c r="C11939" s="116"/>
      <c r="D11939" s="116"/>
    </row>
    <row r="11940" spans="1:4">
      <c r="A11940" s="116"/>
      <c r="B11940" s="116"/>
      <c r="C11940" s="116"/>
      <c r="D11940" s="116"/>
    </row>
    <row r="11941" spans="1:4">
      <c r="A11941" s="116"/>
      <c r="B11941" s="116"/>
      <c r="C11941" s="116"/>
      <c r="D11941" s="116"/>
    </row>
    <row r="11942" spans="1:4">
      <c r="A11942" s="116"/>
      <c r="B11942" s="116"/>
      <c r="C11942" s="116"/>
      <c r="D11942" s="116"/>
    </row>
    <row r="11943" spans="1:4">
      <c r="A11943" s="116"/>
      <c r="B11943" s="116"/>
      <c r="C11943" s="116"/>
      <c r="D11943" s="116"/>
    </row>
    <row r="11944" spans="1:4">
      <c r="A11944" s="116"/>
      <c r="B11944" s="116"/>
      <c r="C11944" s="116"/>
      <c r="D11944" s="116"/>
    </row>
    <row r="11945" spans="1:4">
      <c r="A11945" s="116"/>
      <c r="B11945" s="116"/>
      <c r="C11945" s="116"/>
      <c r="D11945" s="116"/>
    </row>
    <row r="11946" spans="1:4">
      <c r="A11946" s="116"/>
      <c r="B11946" s="116"/>
      <c r="C11946" s="116"/>
      <c r="D11946" s="116"/>
    </row>
    <row r="11947" spans="1:4">
      <c r="A11947" s="116"/>
      <c r="B11947" s="116"/>
      <c r="C11947" s="116"/>
      <c r="D11947" s="116"/>
    </row>
    <row r="11948" spans="1:4">
      <c r="A11948" s="116"/>
      <c r="B11948" s="116"/>
      <c r="C11948" s="116"/>
      <c r="D11948" s="116"/>
    </row>
    <row r="11949" spans="1:4">
      <c r="A11949" s="116"/>
      <c r="B11949" s="116"/>
      <c r="C11949" s="116"/>
      <c r="D11949" s="116"/>
    </row>
    <row r="11950" spans="1:4">
      <c r="A11950" s="116"/>
      <c r="B11950" s="116"/>
      <c r="C11950" s="116"/>
      <c r="D11950" s="116"/>
    </row>
    <row r="11951" spans="1:4">
      <c r="A11951" s="116"/>
      <c r="B11951" s="116"/>
      <c r="C11951" s="116"/>
      <c r="D11951" s="116"/>
    </row>
    <row r="11952" spans="1:4">
      <c r="A11952" s="116"/>
      <c r="B11952" s="116"/>
      <c r="C11952" s="116"/>
      <c r="D11952" s="116"/>
    </row>
    <row r="11953" spans="1:4">
      <c r="A11953" s="116"/>
      <c r="B11953" s="116"/>
      <c r="C11953" s="116"/>
      <c r="D11953" s="116"/>
    </row>
    <row r="11954" spans="1:4">
      <c r="A11954" s="116"/>
      <c r="B11954" s="116"/>
      <c r="C11954" s="116"/>
      <c r="D11954" s="116"/>
    </row>
    <row r="11955" spans="1:4">
      <c r="A11955" s="116"/>
      <c r="B11955" s="116"/>
      <c r="C11955" s="116"/>
      <c r="D11955" s="116"/>
    </row>
    <row r="11956" spans="1:4">
      <c r="A11956" s="116"/>
      <c r="B11956" s="116"/>
      <c r="C11956" s="116"/>
      <c r="D11956" s="116"/>
    </row>
    <row r="11957" spans="1:4">
      <c r="A11957" s="116"/>
      <c r="B11957" s="116"/>
      <c r="C11957" s="116"/>
      <c r="D11957" s="116"/>
    </row>
    <row r="11958" spans="1:4">
      <c r="A11958" s="116"/>
      <c r="B11958" s="116"/>
      <c r="C11958" s="116"/>
      <c r="D11958" s="116"/>
    </row>
    <row r="11959" spans="1:4">
      <c r="A11959" s="116"/>
      <c r="B11959" s="116"/>
      <c r="C11959" s="116"/>
      <c r="D11959" s="116"/>
    </row>
    <row r="11960" spans="1:4">
      <c r="A11960" s="116"/>
      <c r="B11960" s="116"/>
      <c r="C11960" s="116"/>
      <c r="D11960" s="116"/>
    </row>
    <row r="11961" spans="1:4">
      <c r="A11961" s="116"/>
      <c r="B11961" s="116"/>
      <c r="C11961" s="116"/>
      <c r="D11961" s="116"/>
    </row>
    <row r="11962" spans="1:4">
      <c r="A11962" s="116"/>
      <c r="B11962" s="116"/>
      <c r="C11962" s="116"/>
      <c r="D11962" s="116"/>
    </row>
    <row r="11963" spans="1:4">
      <c r="A11963" s="116"/>
      <c r="B11963" s="116"/>
      <c r="C11963" s="116"/>
      <c r="D11963" s="116"/>
    </row>
    <row r="11964" spans="1:4">
      <c r="A11964" s="116"/>
      <c r="B11964" s="116"/>
      <c r="C11964" s="116"/>
      <c r="D11964" s="116"/>
    </row>
    <row r="11965" spans="1:4">
      <c r="A11965" s="116"/>
      <c r="B11965" s="116"/>
      <c r="C11965" s="116"/>
      <c r="D11965" s="116"/>
    </row>
    <row r="11966" spans="1:4">
      <c r="A11966" s="116"/>
      <c r="B11966" s="116"/>
      <c r="C11966" s="116"/>
      <c r="D11966" s="116"/>
    </row>
    <row r="11967" spans="1:4">
      <c r="A11967" s="116"/>
      <c r="B11967" s="116"/>
      <c r="C11967" s="116"/>
      <c r="D11967" s="116"/>
    </row>
    <row r="11968" spans="1:4">
      <c r="A11968" s="116"/>
      <c r="B11968" s="116"/>
      <c r="C11968" s="116"/>
      <c r="D11968" s="116"/>
    </row>
    <row r="11969" spans="1:4">
      <c r="A11969" s="116"/>
      <c r="B11969" s="116"/>
      <c r="C11969" s="116"/>
      <c r="D11969" s="116"/>
    </row>
    <row r="11970" spans="1:4">
      <c r="A11970" s="116"/>
      <c r="B11970" s="116"/>
      <c r="C11970" s="116"/>
      <c r="D11970" s="116"/>
    </row>
    <row r="11971" spans="1:4">
      <c r="A11971" s="116"/>
      <c r="B11971" s="116"/>
      <c r="C11971" s="116"/>
      <c r="D11971" s="116"/>
    </row>
    <row r="11972" spans="1:4">
      <c r="A11972" s="116"/>
      <c r="B11972" s="116"/>
      <c r="C11972" s="116"/>
      <c r="D11972" s="116"/>
    </row>
    <row r="11973" spans="1:4">
      <c r="A11973" s="116"/>
      <c r="B11973" s="116"/>
      <c r="C11973" s="116"/>
      <c r="D11973" s="116"/>
    </row>
    <row r="11974" spans="1:4">
      <c r="A11974" s="116"/>
      <c r="B11974" s="116"/>
      <c r="C11974" s="116"/>
      <c r="D11974" s="116"/>
    </row>
    <row r="11975" spans="1:4">
      <c r="A11975" s="116"/>
      <c r="B11975" s="116"/>
      <c r="C11975" s="116"/>
      <c r="D11975" s="116"/>
    </row>
    <row r="11976" spans="1:4">
      <c r="A11976" s="116"/>
      <c r="B11976" s="116"/>
      <c r="C11976" s="116"/>
      <c r="D11976" s="116"/>
    </row>
    <row r="11977" spans="1:4">
      <c r="A11977" s="116"/>
      <c r="B11977" s="116"/>
      <c r="C11977" s="116"/>
      <c r="D11977" s="116"/>
    </row>
    <row r="11978" spans="1:4">
      <c r="A11978" s="116"/>
      <c r="B11978" s="116"/>
      <c r="C11978" s="116"/>
      <c r="D11978" s="116"/>
    </row>
    <row r="11979" spans="1:4">
      <c r="A11979" s="116"/>
      <c r="B11979" s="116"/>
      <c r="C11979" s="116"/>
      <c r="D11979" s="116"/>
    </row>
    <row r="11980" spans="1:4">
      <c r="A11980" s="116"/>
      <c r="B11980" s="116"/>
      <c r="C11980" s="116"/>
      <c r="D11980" s="116"/>
    </row>
    <row r="11981" spans="1:4">
      <c r="A11981" s="116"/>
      <c r="B11981" s="116"/>
      <c r="C11981" s="116"/>
      <c r="D11981" s="116"/>
    </row>
    <row r="11982" spans="1:4">
      <c r="A11982" s="116"/>
      <c r="B11982" s="116"/>
      <c r="C11982" s="116"/>
      <c r="D11982" s="116"/>
    </row>
    <row r="11983" spans="1:4">
      <c r="A11983" s="116"/>
      <c r="B11983" s="116"/>
      <c r="C11983" s="116"/>
      <c r="D11983" s="116"/>
    </row>
    <row r="11984" spans="1:4">
      <c r="A11984" s="116"/>
      <c r="B11984" s="116"/>
      <c r="C11984" s="116"/>
      <c r="D11984" s="116"/>
    </row>
    <row r="11985" spans="1:4">
      <c r="A11985" s="116"/>
      <c r="B11985" s="116"/>
      <c r="C11985" s="116"/>
      <c r="D11985" s="116"/>
    </row>
    <row r="11986" spans="1:4">
      <c r="A11986" s="116"/>
      <c r="B11986" s="116"/>
      <c r="C11986" s="116"/>
      <c r="D11986" s="116"/>
    </row>
    <row r="11987" spans="1:4">
      <c r="A11987" s="116"/>
      <c r="B11987" s="116"/>
      <c r="C11987" s="116"/>
      <c r="D11987" s="116"/>
    </row>
    <row r="11988" spans="1:4">
      <c r="A11988" s="116"/>
      <c r="B11988" s="116"/>
      <c r="C11988" s="116"/>
      <c r="D11988" s="116"/>
    </row>
    <row r="11989" spans="1:4">
      <c r="A11989" s="116"/>
      <c r="B11989" s="116"/>
      <c r="C11989" s="116"/>
      <c r="D11989" s="116"/>
    </row>
    <row r="11990" spans="1:4">
      <c r="A11990" s="116"/>
      <c r="B11990" s="116"/>
      <c r="C11990" s="116"/>
      <c r="D11990" s="116"/>
    </row>
    <row r="11991" spans="1:4">
      <c r="A11991" s="116"/>
      <c r="B11991" s="116"/>
      <c r="C11991" s="116"/>
      <c r="D11991" s="116"/>
    </row>
    <row r="11992" spans="1:4">
      <c r="A11992" s="116"/>
      <c r="B11992" s="116"/>
      <c r="C11992" s="116"/>
      <c r="D11992" s="116"/>
    </row>
    <row r="11993" spans="1:4">
      <c r="A11993" s="116"/>
      <c r="B11993" s="116"/>
      <c r="C11993" s="116"/>
      <c r="D11993" s="116"/>
    </row>
    <row r="11994" spans="1:4">
      <c r="A11994" s="116"/>
      <c r="B11994" s="116"/>
      <c r="C11994" s="116"/>
      <c r="D11994" s="116"/>
    </row>
    <row r="11995" spans="1:4">
      <c r="A11995" s="116"/>
      <c r="B11995" s="116"/>
      <c r="C11995" s="116"/>
      <c r="D11995" s="116"/>
    </row>
    <row r="11996" spans="1:4">
      <c r="A11996" s="116"/>
      <c r="B11996" s="116"/>
      <c r="C11996" s="116"/>
      <c r="D11996" s="116"/>
    </row>
    <row r="11997" spans="1:4">
      <c r="A11997" s="116"/>
      <c r="B11997" s="116"/>
      <c r="C11997" s="116"/>
      <c r="D11997" s="116"/>
    </row>
    <row r="11998" spans="1:4">
      <c r="A11998" s="116"/>
      <c r="B11998" s="116"/>
      <c r="C11998" s="116"/>
      <c r="D11998" s="116"/>
    </row>
    <row r="11999" spans="1:4">
      <c r="A11999" s="116"/>
      <c r="B11999" s="116"/>
      <c r="C11999" s="116"/>
      <c r="D11999" s="116"/>
    </row>
    <row r="12000" spans="1:4">
      <c r="A12000" s="116"/>
      <c r="B12000" s="116"/>
      <c r="C12000" s="116"/>
      <c r="D12000" s="116"/>
    </row>
    <row r="12001" spans="1:4">
      <c r="A12001" s="116"/>
      <c r="B12001" s="116"/>
      <c r="C12001" s="116"/>
      <c r="D12001" s="116"/>
    </row>
    <row r="12002" spans="1:4">
      <c r="A12002" s="116"/>
      <c r="B12002" s="116"/>
      <c r="C12002" s="116"/>
      <c r="D12002" s="116"/>
    </row>
    <row r="12003" spans="1:4">
      <c r="A12003" s="116"/>
      <c r="B12003" s="116"/>
      <c r="C12003" s="116"/>
      <c r="D12003" s="116"/>
    </row>
    <row r="12004" spans="1:4">
      <c r="A12004" s="116"/>
      <c r="B12004" s="116"/>
      <c r="C12004" s="116"/>
      <c r="D12004" s="116"/>
    </row>
    <row r="12005" spans="1:4">
      <c r="A12005" s="116"/>
      <c r="B12005" s="116"/>
      <c r="C12005" s="116"/>
      <c r="D12005" s="116"/>
    </row>
    <row r="12006" spans="1:4">
      <c r="A12006" s="116"/>
      <c r="B12006" s="116"/>
      <c r="C12006" s="116"/>
      <c r="D12006" s="116"/>
    </row>
    <row r="12007" spans="1:4">
      <c r="A12007" s="116"/>
      <c r="B12007" s="116"/>
      <c r="C12007" s="116"/>
      <c r="D12007" s="116"/>
    </row>
    <row r="12008" spans="1:4">
      <c r="A12008" s="116"/>
      <c r="B12008" s="116"/>
      <c r="C12008" s="116"/>
      <c r="D12008" s="116"/>
    </row>
    <row r="12009" spans="1:4">
      <c r="A12009" s="116"/>
      <c r="B12009" s="116"/>
      <c r="C12009" s="116"/>
      <c r="D12009" s="116"/>
    </row>
    <row r="12010" spans="1:4">
      <c r="A12010" s="116"/>
      <c r="B12010" s="116"/>
      <c r="C12010" s="116"/>
      <c r="D12010" s="116"/>
    </row>
    <row r="12011" spans="1:4">
      <c r="A12011" s="116"/>
      <c r="B12011" s="116"/>
      <c r="C12011" s="116"/>
      <c r="D12011" s="116"/>
    </row>
    <row r="12012" spans="1:4">
      <c r="A12012" s="116"/>
      <c r="B12012" s="116"/>
      <c r="C12012" s="116"/>
      <c r="D12012" s="116"/>
    </row>
    <row r="12013" spans="1:4">
      <c r="A12013" s="116"/>
      <c r="B12013" s="116"/>
      <c r="C12013" s="116"/>
      <c r="D12013" s="116"/>
    </row>
    <row r="12014" spans="1:4">
      <c r="A12014" s="116"/>
      <c r="B12014" s="116"/>
      <c r="C12014" s="116"/>
      <c r="D12014" s="116"/>
    </row>
    <row r="12015" spans="1:4">
      <c r="A12015" s="116"/>
      <c r="B12015" s="116"/>
      <c r="C12015" s="116"/>
      <c r="D12015" s="116"/>
    </row>
    <row r="12016" spans="1:4">
      <c r="A12016" s="116"/>
      <c r="B12016" s="116"/>
      <c r="C12016" s="116"/>
      <c r="D12016" s="116"/>
    </row>
    <row r="12017" spans="1:4">
      <c r="A12017" s="116"/>
      <c r="B12017" s="116"/>
      <c r="C12017" s="116"/>
      <c r="D12017" s="116"/>
    </row>
    <row r="12018" spans="1:4">
      <c r="A12018" s="116"/>
      <c r="B12018" s="116"/>
      <c r="C12018" s="116"/>
      <c r="D12018" s="116"/>
    </row>
    <row r="12019" spans="1:4">
      <c r="A12019" s="116"/>
      <c r="B12019" s="116"/>
      <c r="C12019" s="116"/>
      <c r="D12019" s="116"/>
    </row>
    <row r="12020" spans="1:4">
      <c r="A12020" s="116"/>
      <c r="B12020" s="116"/>
      <c r="C12020" s="116"/>
      <c r="D12020" s="116"/>
    </row>
    <row r="12021" spans="1:4">
      <c r="A12021" s="116"/>
      <c r="B12021" s="116"/>
      <c r="C12021" s="116"/>
      <c r="D12021" s="116"/>
    </row>
    <row r="12022" spans="1:4">
      <c r="A12022" s="116"/>
      <c r="B12022" s="116"/>
      <c r="C12022" s="116"/>
      <c r="D12022" s="116"/>
    </row>
    <row r="12023" spans="1:4">
      <c r="A12023" s="116"/>
      <c r="B12023" s="116"/>
      <c r="C12023" s="116"/>
      <c r="D12023" s="116"/>
    </row>
    <row r="12024" spans="1:4">
      <c r="A12024" s="116"/>
      <c r="B12024" s="116"/>
      <c r="C12024" s="116"/>
      <c r="D12024" s="116"/>
    </row>
    <row r="12025" spans="1:4">
      <c r="A12025" s="116"/>
      <c r="B12025" s="116"/>
      <c r="C12025" s="116"/>
      <c r="D12025" s="116"/>
    </row>
    <row r="12026" spans="1:4">
      <c r="A12026" s="116"/>
      <c r="B12026" s="116"/>
      <c r="C12026" s="116"/>
      <c r="D12026" s="116"/>
    </row>
    <row r="12027" spans="1:4">
      <c r="A12027" s="116"/>
      <c r="B12027" s="116"/>
      <c r="C12027" s="116"/>
      <c r="D12027" s="116"/>
    </row>
    <row r="12028" spans="1:4">
      <c r="A12028" s="116"/>
      <c r="B12028" s="116"/>
      <c r="C12028" s="116"/>
      <c r="D12028" s="116"/>
    </row>
    <row r="12029" spans="1:4">
      <c r="A12029" s="116"/>
      <c r="B12029" s="116"/>
      <c r="C12029" s="116"/>
      <c r="D12029" s="116"/>
    </row>
    <row r="12030" spans="1:4">
      <c r="A12030" s="116"/>
      <c r="B12030" s="116"/>
      <c r="C12030" s="116"/>
      <c r="D12030" s="116"/>
    </row>
    <row r="12031" spans="1:4">
      <c r="A12031" s="116"/>
      <c r="B12031" s="116"/>
      <c r="C12031" s="116"/>
      <c r="D12031" s="116"/>
    </row>
    <row r="12032" spans="1:4">
      <c r="A12032" s="116"/>
      <c r="B12032" s="116"/>
      <c r="C12032" s="116"/>
      <c r="D12032" s="116"/>
    </row>
    <row r="12033" spans="1:4">
      <c r="A12033" s="116"/>
      <c r="B12033" s="116"/>
      <c r="C12033" s="116"/>
      <c r="D12033" s="116"/>
    </row>
    <row r="12034" spans="1:4">
      <c r="A12034" s="116"/>
      <c r="B12034" s="116"/>
      <c r="C12034" s="116"/>
      <c r="D12034" s="116"/>
    </row>
    <row r="12035" spans="1:4">
      <c r="A12035" s="116"/>
      <c r="B12035" s="116"/>
      <c r="C12035" s="116"/>
      <c r="D12035" s="116"/>
    </row>
    <row r="12036" spans="1:4">
      <c r="A12036" s="116"/>
      <c r="B12036" s="116"/>
      <c r="C12036" s="116"/>
      <c r="D12036" s="116"/>
    </row>
    <row r="12037" spans="1:4">
      <c r="A12037" s="116"/>
      <c r="B12037" s="116"/>
      <c r="C12037" s="116"/>
      <c r="D12037" s="116"/>
    </row>
    <row r="12038" spans="1:4">
      <c r="A12038" s="116"/>
      <c r="B12038" s="116"/>
      <c r="C12038" s="116"/>
      <c r="D12038" s="116"/>
    </row>
    <row r="12039" spans="1:4">
      <c r="A12039" s="116"/>
      <c r="B12039" s="116"/>
      <c r="C12039" s="116"/>
      <c r="D12039" s="116"/>
    </row>
    <row r="12040" spans="1:4">
      <c r="A12040" s="116"/>
      <c r="B12040" s="116"/>
      <c r="C12040" s="116"/>
      <c r="D12040" s="116"/>
    </row>
    <row r="12041" spans="1:4">
      <c r="A12041" s="116"/>
      <c r="B12041" s="116"/>
      <c r="C12041" s="116"/>
      <c r="D12041" s="116"/>
    </row>
    <row r="12042" spans="1:4">
      <c r="A12042" s="116"/>
      <c r="B12042" s="116"/>
      <c r="C12042" s="116"/>
      <c r="D12042" s="116"/>
    </row>
    <row r="12043" spans="1:4">
      <c r="A12043" s="116"/>
      <c r="B12043" s="116"/>
      <c r="C12043" s="116"/>
      <c r="D12043" s="116"/>
    </row>
    <row r="12044" spans="1:4">
      <c r="A12044" s="116"/>
      <c r="B12044" s="116"/>
      <c r="C12044" s="116"/>
      <c r="D12044" s="116"/>
    </row>
    <row r="12045" spans="1:4">
      <c r="A12045" s="116"/>
      <c r="B12045" s="116"/>
      <c r="C12045" s="116"/>
      <c r="D12045" s="116"/>
    </row>
    <row r="12046" spans="1:4">
      <c r="A12046" s="116"/>
      <c r="B12046" s="116"/>
      <c r="C12046" s="116"/>
      <c r="D12046" s="116"/>
    </row>
    <row r="12047" spans="1:4">
      <c r="A12047" s="116"/>
      <c r="B12047" s="116"/>
      <c r="C12047" s="116"/>
      <c r="D12047" s="116"/>
    </row>
    <row r="12048" spans="1:4">
      <c r="A12048" s="116"/>
      <c r="B12048" s="116"/>
      <c r="C12048" s="116"/>
      <c r="D12048" s="116"/>
    </row>
    <row r="12049" spans="1:4">
      <c r="A12049" s="116"/>
      <c r="B12049" s="116"/>
      <c r="C12049" s="116"/>
      <c r="D12049" s="116"/>
    </row>
    <row r="12050" spans="1:4">
      <c r="A12050" s="116"/>
      <c r="B12050" s="116"/>
      <c r="C12050" s="116"/>
      <c r="D12050" s="116"/>
    </row>
    <row r="12051" spans="1:4">
      <c r="A12051" s="116"/>
      <c r="B12051" s="116"/>
      <c r="C12051" s="116"/>
      <c r="D12051" s="116"/>
    </row>
    <row r="12052" spans="1:4">
      <c r="A12052" s="116"/>
      <c r="B12052" s="116"/>
      <c r="C12052" s="116"/>
      <c r="D12052" s="116"/>
    </row>
    <row r="12053" spans="1:4">
      <c r="A12053" s="116"/>
      <c r="B12053" s="116"/>
      <c r="C12053" s="116"/>
      <c r="D12053" s="116"/>
    </row>
    <row r="12054" spans="1:4">
      <c r="A12054" s="116"/>
      <c r="B12054" s="116"/>
      <c r="C12054" s="116"/>
      <c r="D12054" s="116"/>
    </row>
    <row r="12055" spans="1:4">
      <c r="A12055" s="116"/>
      <c r="B12055" s="116"/>
      <c r="C12055" s="116"/>
      <c r="D12055" s="116"/>
    </row>
    <row r="12056" spans="1:4">
      <c r="A12056" s="116"/>
      <c r="B12056" s="116"/>
      <c r="C12056" s="116"/>
      <c r="D12056" s="116"/>
    </row>
    <row r="12057" spans="1:4">
      <c r="A12057" s="116"/>
      <c r="B12057" s="116"/>
      <c r="C12057" s="116"/>
      <c r="D12057" s="116"/>
    </row>
    <row r="12058" spans="1:4">
      <c r="A12058" s="116"/>
      <c r="B12058" s="116"/>
      <c r="C12058" s="116"/>
      <c r="D12058" s="116"/>
    </row>
    <row r="12059" spans="1:4">
      <c r="A12059" s="116"/>
      <c r="B12059" s="116"/>
      <c r="C12059" s="116"/>
      <c r="D12059" s="116"/>
    </row>
    <row r="12060" spans="1:4">
      <c r="A12060" s="116"/>
      <c r="B12060" s="116"/>
      <c r="C12060" s="116"/>
      <c r="D12060" s="116"/>
    </row>
    <row r="12061" spans="1:4">
      <c r="A12061" s="116"/>
      <c r="B12061" s="116"/>
      <c r="C12061" s="116"/>
      <c r="D12061" s="116"/>
    </row>
    <row r="12062" spans="1:4">
      <c r="A12062" s="116"/>
      <c r="B12062" s="116"/>
      <c r="C12062" s="116"/>
      <c r="D12062" s="116"/>
    </row>
    <row r="12063" spans="1:4">
      <c r="A12063" s="116"/>
      <c r="B12063" s="116"/>
      <c r="C12063" s="116"/>
      <c r="D12063" s="116"/>
    </row>
    <row r="12064" spans="1:4">
      <c r="A12064" s="116"/>
      <c r="B12064" s="116"/>
      <c r="C12064" s="116"/>
      <c r="D12064" s="116"/>
    </row>
    <row r="12065" spans="1:4">
      <c r="A12065" s="116"/>
      <c r="B12065" s="116"/>
      <c r="C12065" s="116"/>
      <c r="D12065" s="116"/>
    </row>
    <row r="12066" spans="1:4">
      <c r="A12066" s="116"/>
      <c r="B12066" s="116"/>
      <c r="C12066" s="116"/>
      <c r="D12066" s="116"/>
    </row>
    <row r="12067" spans="1:4">
      <c r="A12067" s="116"/>
      <c r="B12067" s="116"/>
      <c r="C12067" s="116"/>
      <c r="D12067" s="116"/>
    </row>
    <row r="12068" spans="1:4">
      <c r="A12068" s="116"/>
      <c r="B12068" s="116"/>
      <c r="C12068" s="116"/>
      <c r="D12068" s="116"/>
    </row>
    <row r="12069" spans="1:4">
      <c r="A12069" s="116"/>
      <c r="B12069" s="116"/>
      <c r="C12069" s="116"/>
      <c r="D12069" s="116"/>
    </row>
    <row r="12070" spans="1:4">
      <c r="A12070" s="116"/>
      <c r="B12070" s="116"/>
      <c r="C12070" s="116"/>
      <c r="D12070" s="116"/>
    </row>
    <row r="12071" spans="1:4">
      <c r="A12071" s="116"/>
      <c r="B12071" s="116"/>
      <c r="C12071" s="116"/>
      <c r="D12071" s="116"/>
    </row>
    <row r="12072" spans="1:4">
      <c r="A12072" s="116"/>
      <c r="B12072" s="116"/>
      <c r="C12072" s="116"/>
      <c r="D12072" s="116"/>
    </row>
    <row r="12073" spans="1:4">
      <c r="A12073" s="116"/>
      <c r="B12073" s="116"/>
      <c r="C12073" s="116"/>
      <c r="D12073" s="116"/>
    </row>
    <row r="12074" spans="1:4">
      <c r="A12074" s="116"/>
      <c r="B12074" s="116"/>
      <c r="C12074" s="116"/>
      <c r="D12074" s="116"/>
    </row>
    <row r="12075" spans="1:4">
      <c r="A12075" s="116"/>
      <c r="B12075" s="116"/>
      <c r="C12075" s="116"/>
      <c r="D12075" s="116"/>
    </row>
    <row r="12076" spans="1:4">
      <c r="A12076" s="116"/>
      <c r="B12076" s="116"/>
      <c r="C12076" s="116"/>
      <c r="D12076" s="116"/>
    </row>
    <row r="12077" spans="1:4">
      <c r="A12077" s="116"/>
      <c r="B12077" s="116"/>
      <c r="C12077" s="116"/>
      <c r="D12077" s="116"/>
    </row>
    <row r="12078" spans="1:4">
      <c r="A12078" s="116"/>
      <c r="B12078" s="116"/>
      <c r="C12078" s="116"/>
      <c r="D12078" s="116"/>
    </row>
    <row r="12079" spans="1:4">
      <c r="A12079" s="116"/>
      <c r="B12079" s="116"/>
      <c r="C12079" s="116"/>
      <c r="D12079" s="116"/>
    </row>
    <row r="12080" spans="1:4">
      <c r="A12080" s="116"/>
      <c r="B12080" s="116"/>
      <c r="C12080" s="116"/>
      <c r="D12080" s="116"/>
    </row>
    <row r="12081" spans="1:4">
      <c r="A12081" s="116"/>
      <c r="B12081" s="116"/>
      <c r="C12081" s="116"/>
      <c r="D12081" s="116"/>
    </row>
    <row r="12082" spans="1:4">
      <c r="A12082" s="116"/>
      <c r="B12082" s="116"/>
      <c r="C12082" s="116"/>
      <c r="D12082" s="116"/>
    </row>
    <row r="12083" spans="1:4">
      <c r="A12083" s="116"/>
      <c r="B12083" s="116"/>
      <c r="C12083" s="116"/>
      <c r="D12083" s="116"/>
    </row>
    <row r="12084" spans="1:4">
      <c r="A12084" s="116"/>
      <c r="B12084" s="116"/>
      <c r="C12084" s="116"/>
      <c r="D12084" s="116"/>
    </row>
    <row r="12085" spans="1:4">
      <c r="A12085" s="116"/>
      <c r="B12085" s="116"/>
      <c r="C12085" s="116"/>
      <c r="D12085" s="116"/>
    </row>
    <row r="12086" spans="1:4">
      <c r="A12086" s="116"/>
      <c r="B12086" s="116"/>
      <c r="C12086" s="116"/>
      <c r="D12086" s="116"/>
    </row>
    <row r="12087" spans="1:4">
      <c r="A12087" s="116"/>
      <c r="B12087" s="116"/>
      <c r="C12087" s="116"/>
      <c r="D12087" s="116"/>
    </row>
    <row r="12088" spans="1:4">
      <c r="A12088" s="116"/>
      <c r="B12088" s="116"/>
      <c r="C12088" s="116"/>
      <c r="D12088" s="116"/>
    </row>
    <row r="12089" spans="1:4">
      <c r="A12089" s="116"/>
      <c r="B12089" s="116"/>
      <c r="C12089" s="116"/>
      <c r="D12089" s="116"/>
    </row>
    <row r="12090" spans="1:4">
      <c r="A12090" s="116"/>
      <c r="B12090" s="116"/>
      <c r="C12090" s="116"/>
      <c r="D12090" s="116"/>
    </row>
    <row r="12091" spans="1:4">
      <c r="A12091" s="116"/>
      <c r="B12091" s="116"/>
      <c r="C12091" s="116"/>
      <c r="D12091" s="116"/>
    </row>
    <row r="12092" spans="1:4">
      <c r="A12092" s="116"/>
      <c r="B12092" s="116"/>
      <c r="C12092" s="116"/>
      <c r="D12092" s="116"/>
    </row>
    <row r="12093" spans="1:4">
      <c r="A12093" s="116"/>
      <c r="B12093" s="116"/>
      <c r="C12093" s="116"/>
      <c r="D12093" s="116"/>
    </row>
    <row r="12094" spans="1:4">
      <c r="A12094" s="116"/>
      <c r="B12094" s="116"/>
      <c r="C12094" s="116"/>
      <c r="D12094" s="116"/>
    </row>
    <row r="12095" spans="1:4">
      <c r="A12095" s="116"/>
      <c r="B12095" s="116"/>
      <c r="C12095" s="116"/>
      <c r="D12095" s="116"/>
    </row>
    <row r="12096" spans="1:4">
      <c r="A12096" s="116"/>
      <c r="B12096" s="116"/>
      <c r="C12096" s="116"/>
      <c r="D12096" s="116"/>
    </row>
    <row r="12097" spans="1:4">
      <c r="A12097" s="116"/>
      <c r="B12097" s="116"/>
      <c r="C12097" s="116"/>
      <c r="D12097" s="116"/>
    </row>
    <row r="12098" spans="1:4">
      <c r="A12098" s="116"/>
      <c r="B12098" s="116"/>
      <c r="C12098" s="116"/>
      <c r="D12098" s="116"/>
    </row>
    <row r="12099" spans="1:4">
      <c r="A12099" s="116"/>
      <c r="B12099" s="116"/>
      <c r="C12099" s="116"/>
      <c r="D12099" s="116"/>
    </row>
    <row r="12100" spans="1:4">
      <c r="A12100" s="116"/>
      <c r="B12100" s="116"/>
      <c r="C12100" s="116"/>
      <c r="D12100" s="116"/>
    </row>
    <row r="12101" spans="1:4">
      <c r="A12101" s="116"/>
      <c r="B12101" s="116"/>
      <c r="C12101" s="116"/>
      <c r="D12101" s="116"/>
    </row>
    <row r="12102" spans="1:4">
      <c r="A12102" s="116"/>
      <c r="B12102" s="116"/>
      <c r="C12102" s="116"/>
      <c r="D12102" s="116"/>
    </row>
    <row r="12103" spans="1:4">
      <c r="A12103" s="116"/>
      <c r="B12103" s="116"/>
      <c r="C12103" s="116"/>
      <c r="D12103" s="116"/>
    </row>
    <row r="12104" spans="1:4">
      <c r="A12104" s="116"/>
      <c r="B12104" s="116"/>
      <c r="C12104" s="116"/>
      <c r="D12104" s="116"/>
    </row>
    <row r="12105" spans="1:4">
      <c r="A12105" s="116"/>
      <c r="B12105" s="116"/>
      <c r="C12105" s="116"/>
      <c r="D12105" s="116"/>
    </row>
    <row r="12106" spans="1:4">
      <c r="A12106" s="116"/>
      <c r="B12106" s="116"/>
      <c r="C12106" s="116"/>
      <c r="D12106" s="116"/>
    </row>
    <row r="12107" spans="1:4">
      <c r="A12107" s="116"/>
      <c r="B12107" s="116"/>
      <c r="C12107" s="116"/>
      <c r="D12107" s="116"/>
    </row>
    <row r="12108" spans="1:4">
      <c r="A12108" s="116"/>
      <c r="B12108" s="116"/>
      <c r="C12108" s="116"/>
      <c r="D12108" s="116"/>
    </row>
    <row r="12109" spans="1:4">
      <c r="A12109" s="116"/>
      <c r="B12109" s="116"/>
      <c r="C12109" s="116"/>
      <c r="D12109" s="116"/>
    </row>
    <row r="12110" spans="1:4">
      <c r="A12110" s="116"/>
      <c r="B12110" s="116"/>
      <c r="C12110" s="116"/>
      <c r="D12110" s="116"/>
    </row>
    <row r="12111" spans="1:4">
      <c r="A12111" s="116"/>
      <c r="B12111" s="116"/>
      <c r="C12111" s="116"/>
      <c r="D12111" s="116"/>
    </row>
    <row r="12112" spans="1:4">
      <c r="A12112" s="116"/>
      <c r="B12112" s="116"/>
      <c r="C12112" s="116"/>
      <c r="D12112" s="116"/>
    </row>
    <row r="12113" spans="1:4">
      <c r="A12113" s="116"/>
      <c r="B12113" s="116"/>
      <c r="C12113" s="116"/>
      <c r="D12113" s="116"/>
    </row>
    <row r="12114" spans="1:4">
      <c r="A12114" s="116"/>
      <c r="B12114" s="116"/>
      <c r="C12114" s="116"/>
      <c r="D12114" s="116"/>
    </row>
    <row r="12115" spans="1:4">
      <c r="A12115" s="116"/>
      <c r="B12115" s="116"/>
      <c r="C12115" s="116"/>
      <c r="D12115" s="116"/>
    </row>
    <row r="12116" spans="1:4">
      <c r="A12116" s="116"/>
      <c r="B12116" s="116"/>
      <c r="C12116" s="116"/>
      <c r="D12116" s="116"/>
    </row>
    <row r="12117" spans="1:4">
      <c r="A12117" s="116"/>
      <c r="B12117" s="116"/>
      <c r="C12117" s="116"/>
      <c r="D12117" s="116"/>
    </row>
    <row r="12118" spans="1:4">
      <c r="A12118" s="116"/>
      <c r="B12118" s="116"/>
      <c r="C12118" s="116"/>
      <c r="D12118" s="116"/>
    </row>
    <row r="12119" spans="1:4">
      <c r="A12119" s="116"/>
      <c r="B12119" s="116"/>
      <c r="C12119" s="116"/>
      <c r="D12119" s="116"/>
    </row>
    <row r="12120" spans="1:4">
      <c r="A12120" s="116"/>
      <c r="B12120" s="116"/>
      <c r="C12120" s="116"/>
      <c r="D12120" s="116"/>
    </row>
    <row r="12121" spans="1:4">
      <c r="A12121" s="116"/>
      <c r="B12121" s="116"/>
      <c r="C12121" s="116"/>
      <c r="D12121" s="116"/>
    </row>
    <row r="12122" spans="1:4">
      <c r="A12122" s="116"/>
      <c r="B12122" s="116"/>
      <c r="C12122" s="116"/>
      <c r="D12122" s="116"/>
    </row>
    <row r="12123" spans="1:4">
      <c r="A12123" s="116"/>
      <c r="B12123" s="116"/>
      <c r="C12123" s="116"/>
      <c r="D12123" s="116"/>
    </row>
    <row r="12124" spans="1:4">
      <c r="A12124" s="116"/>
      <c r="B12124" s="116"/>
      <c r="C12124" s="116"/>
      <c r="D12124" s="116"/>
    </row>
    <row r="12125" spans="1:4">
      <c r="A12125" s="116"/>
      <c r="B12125" s="116"/>
      <c r="C12125" s="116"/>
      <c r="D12125" s="116"/>
    </row>
    <row r="12126" spans="1:4">
      <c r="A12126" s="116"/>
      <c r="B12126" s="116"/>
      <c r="C12126" s="116"/>
      <c r="D12126" s="116"/>
    </row>
    <row r="12127" spans="1:4">
      <c r="A12127" s="116"/>
      <c r="B12127" s="116"/>
      <c r="C12127" s="116"/>
      <c r="D12127" s="116"/>
    </row>
    <row r="12128" spans="1:4">
      <c r="A12128" s="116"/>
      <c r="B12128" s="116"/>
      <c r="C12128" s="116"/>
      <c r="D12128" s="116"/>
    </row>
    <row r="12129" spans="1:4">
      <c r="A12129" s="116"/>
      <c r="B12129" s="116"/>
      <c r="C12129" s="116"/>
      <c r="D12129" s="116"/>
    </row>
    <row r="12130" spans="1:4">
      <c r="A12130" s="116"/>
      <c r="B12130" s="116"/>
      <c r="C12130" s="116"/>
      <c r="D12130" s="116"/>
    </row>
    <row r="12131" spans="1:4">
      <c r="A12131" s="116"/>
      <c r="B12131" s="116"/>
      <c r="C12131" s="116"/>
      <c r="D12131" s="116"/>
    </row>
    <row r="12132" spans="1:4">
      <c r="A12132" s="116"/>
      <c r="B12132" s="116"/>
      <c r="C12132" s="116"/>
      <c r="D12132" s="116"/>
    </row>
    <row r="12133" spans="1:4">
      <c r="A12133" s="116"/>
      <c r="B12133" s="116"/>
      <c r="C12133" s="116"/>
      <c r="D12133" s="116"/>
    </row>
    <row r="12134" spans="1:4">
      <c r="A12134" s="116"/>
      <c r="B12134" s="116"/>
      <c r="C12134" s="116"/>
      <c r="D12134" s="116"/>
    </row>
    <row r="12135" spans="1:4">
      <c r="A12135" s="116"/>
      <c r="B12135" s="116"/>
      <c r="C12135" s="116"/>
      <c r="D12135" s="116"/>
    </row>
    <row r="12136" spans="1:4">
      <c r="A12136" s="116"/>
      <c r="B12136" s="116"/>
      <c r="C12136" s="116"/>
      <c r="D12136" s="116"/>
    </row>
    <row r="12137" spans="1:4">
      <c r="A12137" s="116"/>
      <c r="B12137" s="116"/>
      <c r="C12137" s="116"/>
      <c r="D12137" s="116"/>
    </row>
    <row r="12138" spans="1:4">
      <c r="A12138" s="116"/>
      <c r="B12138" s="116"/>
      <c r="C12138" s="116"/>
      <c r="D12138" s="116"/>
    </row>
    <row r="12139" spans="1:4">
      <c r="A12139" s="116"/>
      <c r="B12139" s="116"/>
      <c r="C12139" s="116"/>
      <c r="D12139" s="116"/>
    </row>
    <row r="12140" spans="1:4">
      <c r="A12140" s="116"/>
      <c r="B12140" s="116"/>
      <c r="C12140" s="116"/>
      <c r="D12140" s="116"/>
    </row>
    <row r="12141" spans="1:4">
      <c r="A12141" s="116"/>
      <c r="B12141" s="116"/>
      <c r="C12141" s="116"/>
      <c r="D12141" s="116"/>
    </row>
    <row r="12142" spans="1:4">
      <c r="A12142" s="116"/>
      <c r="B12142" s="116"/>
      <c r="C12142" s="116"/>
      <c r="D12142" s="116"/>
    </row>
    <row r="12143" spans="1:4">
      <c r="A12143" s="116"/>
      <c r="B12143" s="116"/>
      <c r="C12143" s="116"/>
      <c r="D12143" s="116"/>
    </row>
    <row r="12144" spans="1:4">
      <c r="A12144" s="116"/>
      <c r="B12144" s="116"/>
      <c r="C12144" s="116"/>
      <c r="D12144" s="116"/>
    </row>
    <row r="12145" spans="1:4">
      <c r="A12145" s="116"/>
      <c r="B12145" s="116"/>
      <c r="C12145" s="116"/>
      <c r="D12145" s="116"/>
    </row>
    <row r="12146" spans="1:4">
      <c r="A12146" s="116"/>
      <c r="B12146" s="116"/>
      <c r="C12146" s="116"/>
      <c r="D12146" s="116"/>
    </row>
    <row r="12147" spans="1:4">
      <c r="A12147" s="116"/>
      <c r="B12147" s="116"/>
      <c r="C12147" s="116"/>
      <c r="D12147" s="116"/>
    </row>
    <row r="12148" spans="1:4">
      <c r="A12148" s="116"/>
      <c r="B12148" s="116"/>
      <c r="C12148" s="116"/>
      <c r="D12148" s="116"/>
    </row>
    <row r="12149" spans="1:4">
      <c r="A12149" s="116"/>
      <c r="B12149" s="116"/>
      <c r="C12149" s="116"/>
      <c r="D12149" s="116"/>
    </row>
    <row r="12150" spans="1:4">
      <c r="A12150" s="116"/>
      <c r="B12150" s="116"/>
      <c r="C12150" s="116"/>
      <c r="D12150" s="116"/>
    </row>
    <row r="12151" spans="1:4">
      <c r="A12151" s="116"/>
      <c r="B12151" s="116"/>
      <c r="C12151" s="116"/>
      <c r="D12151" s="116"/>
    </row>
    <row r="12152" spans="1:4">
      <c r="A12152" s="116"/>
      <c r="B12152" s="116"/>
      <c r="C12152" s="116"/>
      <c r="D12152" s="116"/>
    </row>
    <row r="12153" spans="1:4">
      <c r="A12153" s="116"/>
      <c r="B12153" s="116"/>
      <c r="C12153" s="116"/>
      <c r="D12153" s="116"/>
    </row>
    <row r="12154" spans="1:4">
      <c r="A12154" s="116"/>
      <c r="B12154" s="116"/>
      <c r="C12154" s="116"/>
      <c r="D12154" s="116"/>
    </row>
    <row r="12155" spans="1:4">
      <c r="A12155" s="116"/>
      <c r="B12155" s="116"/>
      <c r="C12155" s="116"/>
      <c r="D12155" s="116"/>
    </row>
    <row r="12156" spans="1:4">
      <c r="A12156" s="116"/>
      <c r="B12156" s="116"/>
      <c r="C12156" s="116"/>
      <c r="D12156" s="116"/>
    </row>
    <row r="12157" spans="1:4">
      <c r="A12157" s="116"/>
      <c r="B12157" s="116"/>
      <c r="C12157" s="116"/>
      <c r="D12157" s="116"/>
    </row>
    <row r="12158" spans="1:4">
      <c r="A12158" s="116"/>
      <c r="B12158" s="116"/>
      <c r="C12158" s="116"/>
      <c r="D12158" s="116"/>
    </row>
    <row r="12159" spans="1:4">
      <c r="A12159" s="116"/>
      <c r="B12159" s="116"/>
      <c r="C12159" s="116"/>
      <c r="D12159" s="116"/>
    </row>
    <row r="12160" spans="1:4">
      <c r="A12160" s="116"/>
      <c r="B12160" s="116"/>
      <c r="C12160" s="116"/>
      <c r="D12160" s="116"/>
    </row>
    <row r="12161" spans="1:4">
      <c r="A12161" s="116"/>
      <c r="B12161" s="116"/>
      <c r="C12161" s="116"/>
      <c r="D12161" s="116"/>
    </row>
    <row r="12162" spans="1:4">
      <c r="A12162" s="116"/>
      <c r="B12162" s="116"/>
      <c r="C12162" s="116"/>
      <c r="D12162" s="116"/>
    </row>
    <row r="12163" spans="1:4">
      <c r="A12163" s="116"/>
      <c r="B12163" s="116"/>
      <c r="C12163" s="116"/>
      <c r="D12163" s="116"/>
    </row>
    <row r="12164" spans="1:4">
      <c r="A12164" s="116"/>
      <c r="B12164" s="116"/>
      <c r="C12164" s="116"/>
      <c r="D12164" s="116"/>
    </row>
    <row r="12165" spans="1:4">
      <c r="A12165" s="116"/>
      <c r="B12165" s="116"/>
      <c r="C12165" s="116"/>
      <c r="D12165" s="116"/>
    </row>
    <row r="12166" spans="1:4">
      <c r="A12166" s="116"/>
      <c r="B12166" s="116"/>
      <c r="C12166" s="116"/>
      <c r="D12166" s="116"/>
    </row>
    <row r="12167" spans="1:4">
      <c r="A12167" s="116"/>
      <c r="B12167" s="116"/>
      <c r="C12167" s="116"/>
      <c r="D12167" s="116"/>
    </row>
    <row r="12168" spans="1:4">
      <c r="A12168" s="116"/>
      <c r="B12168" s="116"/>
      <c r="C12168" s="116"/>
      <c r="D12168" s="116"/>
    </row>
    <row r="12169" spans="1:4">
      <c r="A12169" s="116"/>
      <c r="B12169" s="116"/>
      <c r="C12169" s="116"/>
      <c r="D12169" s="116"/>
    </row>
    <row r="12170" spans="1:4">
      <c r="A12170" s="116"/>
      <c r="B12170" s="116"/>
      <c r="C12170" s="116"/>
      <c r="D12170" s="116"/>
    </row>
    <row r="12171" spans="1:4">
      <c r="A12171" s="116"/>
      <c r="B12171" s="116"/>
      <c r="C12171" s="116"/>
      <c r="D12171" s="116"/>
    </row>
    <row r="12172" spans="1:4">
      <c r="A12172" s="116"/>
      <c r="B12172" s="116"/>
      <c r="C12172" s="116"/>
      <c r="D12172" s="116"/>
    </row>
    <row r="12173" spans="1:4">
      <c r="A12173" s="116"/>
      <c r="B12173" s="116"/>
      <c r="C12173" s="116"/>
      <c r="D12173" s="116"/>
    </row>
    <row r="12174" spans="1:4">
      <c r="A12174" s="116"/>
      <c r="B12174" s="116"/>
      <c r="C12174" s="116"/>
      <c r="D12174" s="116"/>
    </row>
    <row r="12175" spans="1:4">
      <c r="A12175" s="116"/>
      <c r="B12175" s="116"/>
      <c r="C12175" s="116"/>
      <c r="D12175" s="116"/>
    </row>
    <row r="12176" spans="1:4">
      <c r="A12176" s="116"/>
      <c r="B12176" s="116"/>
      <c r="C12176" s="116"/>
      <c r="D12176" s="116"/>
    </row>
    <row r="12177" spans="1:4">
      <c r="A12177" s="116"/>
      <c r="B12177" s="116"/>
      <c r="C12177" s="116"/>
      <c r="D12177" s="116"/>
    </row>
    <row r="12178" spans="1:4">
      <c r="A12178" s="116"/>
      <c r="B12178" s="116"/>
      <c r="C12178" s="116"/>
      <c r="D12178" s="116"/>
    </row>
    <row r="12179" spans="1:4">
      <c r="A12179" s="116"/>
      <c r="B12179" s="116"/>
      <c r="C12179" s="116"/>
      <c r="D12179" s="116"/>
    </row>
    <row r="12180" spans="1:4">
      <c r="A12180" s="116"/>
      <c r="B12180" s="116"/>
      <c r="C12180" s="116"/>
      <c r="D12180" s="116"/>
    </row>
    <row r="12181" spans="1:4">
      <c r="A12181" s="116"/>
      <c r="B12181" s="116"/>
      <c r="C12181" s="116"/>
      <c r="D12181" s="116"/>
    </row>
    <row r="12182" spans="1:4">
      <c r="A12182" s="116"/>
      <c r="B12182" s="116"/>
      <c r="C12182" s="116"/>
      <c r="D12182" s="116"/>
    </row>
    <row r="12183" spans="1:4">
      <c r="A12183" s="116"/>
      <c r="B12183" s="116"/>
      <c r="C12183" s="116"/>
      <c r="D12183" s="116"/>
    </row>
    <row r="12184" spans="1:4">
      <c r="A12184" s="116"/>
      <c r="B12184" s="116"/>
      <c r="C12184" s="116"/>
      <c r="D12184" s="116"/>
    </row>
    <row r="12185" spans="1:4">
      <c r="A12185" s="116"/>
      <c r="B12185" s="116"/>
      <c r="C12185" s="116"/>
      <c r="D12185" s="116"/>
    </row>
    <row r="12186" spans="1:4">
      <c r="A12186" s="116"/>
      <c r="B12186" s="116"/>
      <c r="C12186" s="116"/>
      <c r="D12186" s="116"/>
    </row>
    <row r="12187" spans="1:4">
      <c r="A12187" s="116"/>
      <c r="B12187" s="116"/>
      <c r="C12187" s="116"/>
      <c r="D12187" s="116"/>
    </row>
    <row r="12188" spans="1:4">
      <c r="A12188" s="116"/>
      <c r="B12188" s="116"/>
      <c r="C12188" s="116"/>
      <c r="D12188" s="116"/>
    </row>
    <row r="12189" spans="1:4">
      <c r="A12189" s="116"/>
      <c r="B12189" s="116"/>
      <c r="C12189" s="116"/>
      <c r="D12189" s="116"/>
    </row>
    <row r="12190" spans="1:4">
      <c r="A12190" s="116"/>
      <c r="B12190" s="116"/>
      <c r="C12190" s="116"/>
      <c r="D12190" s="116"/>
    </row>
    <row r="12191" spans="1:4">
      <c r="A12191" s="116"/>
      <c r="B12191" s="116"/>
      <c r="C12191" s="116"/>
      <c r="D12191" s="116"/>
    </row>
    <row r="12192" spans="1:4">
      <c r="A12192" s="116"/>
      <c r="B12192" s="116"/>
      <c r="C12192" s="116"/>
      <c r="D12192" s="116"/>
    </row>
    <row r="12193" spans="1:4">
      <c r="A12193" s="116"/>
      <c r="B12193" s="116"/>
      <c r="C12193" s="116"/>
      <c r="D12193" s="116"/>
    </row>
    <row r="12194" spans="1:4">
      <c r="A12194" s="116"/>
      <c r="B12194" s="116"/>
      <c r="C12194" s="116"/>
      <c r="D12194" s="116"/>
    </row>
    <row r="12195" spans="1:4">
      <c r="A12195" s="116"/>
      <c r="B12195" s="116"/>
      <c r="C12195" s="116"/>
      <c r="D12195" s="116"/>
    </row>
    <row r="12196" spans="1:4">
      <c r="A12196" s="116"/>
      <c r="B12196" s="116"/>
      <c r="C12196" s="116"/>
      <c r="D12196" s="116"/>
    </row>
    <row r="12197" spans="1:4">
      <c r="A12197" s="116"/>
      <c r="B12197" s="116"/>
      <c r="C12197" s="116"/>
      <c r="D12197" s="116"/>
    </row>
    <row r="12198" spans="1:4">
      <c r="A12198" s="116"/>
      <c r="B12198" s="116"/>
      <c r="C12198" s="116"/>
      <c r="D12198" s="116"/>
    </row>
    <row r="12199" spans="1:4">
      <c r="A12199" s="116"/>
      <c r="B12199" s="116"/>
      <c r="C12199" s="116"/>
      <c r="D12199" s="116"/>
    </row>
    <row r="12200" spans="1:4">
      <c r="A12200" s="116"/>
      <c r="B12200" s="116"/>
      <c r="C12200" s="116"/>
      <c r="D12200" s="116"/>
    </row>
    <row r="12201" spans="1:4">
      <c r="A12201" s="116"/>
      <c r="B12201" s="116"/>
      <c r="C12201" s="116"/>
      <c r="D12201" s="116"/>
    </row>
    <row r="12202" spans="1:4">
      <c r="A12202" s="116"/>
      <c r="B12202" s="116"/>
      <c r="C12202" s="116"/>
      <c r="D12202" s="116"/>
    </row>
    <row r="12203" spans="1:4">
      <c r="A12203" s="116"/>
      <c r="B12203" s="116"/>
      <c r="C12203" s="116"/>
      <c r="D12203" s="116"/>
    </row>
    <row r="12204" spans="1:4">
      <c r="A12204" s="116"/>
      <c r="B12204" s="116"/>
      <c r="C12204" s="116"/>
      <c r="D12204" s="116"/>
    </row>
    <row r="12205" spans="1:4">
      <c r="A12205" s="116"/>
      <c r="B12205" s="116"/>
      <c r="C12205" s="116"/>
      <c r="D12205" s="116"/>
    </row>
    <row r="12206" spans="1:4">
      <c r="A12206" s="116"/>
      <c r="B12206" s="116"/>
      <c r="C12206" s="116"/>
      <c r="D12206" s="116"/>
    </row>
    <row r="12207" spans="1:4">
      <c r="A12207" s="116"/>
      <c r="B12207" s="116"/>
      <c r="C12207" s="116"/>
      <c r="D12207" s="116"/>
    </row>
    <row r="12208" spans="1:4">
      <c r="A12208" s="116"/>
      <c r="B12208" s="116"/>
      <c r="C12208" s="116"/>
      <c r="D12208" s="116"/>
    </row>
    <row r="12209" spans="1:4">
      <c r="A12209" s="116"/>
      <c r="B12209" s="116"/>
      <c r="C12209" s="116"/>
      <c r="D12209" s="116"/>
    </row>
    <row r="12210" spans="1:4">
      <c r="A12210" s="116"/>
      <c r="B12210" s="116"/>
      <c r="C12210" s="116"/>
      <c r="D12210" s="116"/>
    </row>
    <row r="12211" spans="1:4">
      <c r="A12211" s="116"/>
      <c r="B12211" s="116"/>
      <c r="C12211" s="116"/>
      <c r="D12211" s="116"/>
    </row>
    <row r="12212" spans="1:4">
      <c r="A12212" s="116"/>
      <c r="B12212" s="116"/>
      <c r="C12212" s="116"/>
      <c r="D12212" s="116"/>
    </row>
    <row r="12213" spans="1:4">
      <c r="A12213" s="116"/>
      <c r="B12213" s="116"/>
      <c r="C12213" s="116"/>
      <c r="D12213" s="116"/>
    </row>
    <row r="12214" spans="1:4">
      <c r="A12214" s="116"/>
      <c r="B12214" s="116"/>
      <c r="C12214" s="116"/>
      <c r="D12214" s="116"/>
    </row>
    <row r="12215" spans="1:4">
      <c r="A12215" s="116"/>
      <c r="B12215" s="116"/>
      <c r="C12215" s="116"/>
      <c r="D12215" s="116"/>
    </row>
    <row r="12216" spans="1:4">
      <c r="A12216" s="116"/>
      <c r="B12216" s="116"/>
      <c r="C12216" s="116"/>
      <c r="D12216" s="116"/>
    </row>
    <row r="12217" spans="1:4">
      <c r="A12217" s="116"/>
      <c r="B12217" s="116"/>
      <c r="C12217" s="116"/>
      <c r="D12217" s="116"/>
    </row>
    <row r="12218" spans="1:4">
      <c r="A12218" s="116"/>
      <c r="B12218" s="116"/>
      <c r="C12218" s="116"/>
      <c r="D12218" s="116"/>
    </row>
    <row r="12219" spans="1:4">
      <c r="A12219" s="116"/>
      <c r="B12219" s="116"/>
      <c r="C12219" s="116"/>
      <c r="D12219" s="116"/>
    </row>
    <row r="12220" spans="1:4">
      <c r="A12220" s="116"/>
      <c r="B12220" s="116"/>
      <c r="C12220" s="116"/>
      <c r="D12220" s="116"/>
    </row>
    <row r="12221" spans="1:4">
      <c r="A12221" s="116"/>
      <c r="B12221" s="116"/>
      <c r="C12221" s="116"/>
      <c r="D12221" s="116"/>
    </row>
    <row r="12222" spans="1:4">
      <c r="A12222" s="116"/>
      <c r="B12222" s="116"/>
      <c r="C12222" s="116"/>
      <c r="D12222" s="116"/>
    </row>
    <row r="12223" spans="1:4">
      <c r="A12223" s="116"/>
      <c r="B12223" s="116"/>
      <c r="C12223" s="116"/>
      <c r="D12223" s="116"/>
    </row>
    <row r="12224" spans="1:4">
      <c r="A12224" s="116"/>
      <c r="B12224" s="116"/>
      <c r="C12224" s="116"/>
      <c r="D12224" s="116"/>
    </row>
    <row r="12225" spans="1:4">
      <c r="A12225" s="116"/>
      <c r="B12225" s="116"/>
      <c r="C12225" s="116"/>
      <c r="D12225" s="116"/>
    </row>
    <row r="12226" spans="1:4">
      <c r="A12226" s="116"/>
      <c r="B12226" s="116"/>
      <c r="C12226" s="116"/>
      <c r="D12226" s="116"/>
    </row>
    <row r="12227" spans="1:4">
      <c r="A12227" s="116"/>
      <c r="B12227" s="116"/>
      <c r="C12227" s="116"/>
      <c r="D12227" s="116"/>
    </row>
    <row r="12228" spans="1:4">
      <c r="A12228" s="116"/>
      <c r="B12228" s="116"/>
      <c r="C12228" s="116"/>
      <c r="D12228" s="116"/>
    </row>
    <row r="12229" spans="1:4">
      <c r="A12229" s="116"/>
      <c r="B12229" s="116"/>
      <c r="C12229" s="116"/>
      <c r="D12229" s="116"/>
    </row>
    <row r="12230" spans="1:4">
      <c r="A12230" s="116"/>
      <c r="B12230" s="116"/>
      <c r="C12230" s="116"/>
      <c r="D12230" s="116"/>
    </row>
    <row r="12231" spans="1:4">
      <c r="A12231" s="116"/>
      <c r="B12231" s="116"/>
      <c r="C12231" s="116"/>
      <c r="D12231" s="116"/>
    </row>
    <row r="12232" spans="1:4">
      <c r="A12232" s="116"/>
      <c r="B12232" s="116"/>
      <c r="C12232" s="116"/>
      <c r="D12232" s="116"/>
    </row>
    <row r="12233" spans="1:4">
      <c r="A12233" s="116"/>
      <c r="B12233" s="116"/>
      <c r="C12233" s="116"/>
      <c r="D12233" s="116"/>
    </row>
    <row r="12234" spans="1:4">
      <c r="A12234" s="116"/>
      <c r="B12234" s="116"/>
      <c r="C12234" s="116"/>
      <c r="D12234" s="116"/>
    </row>
    <row r="12235" spans="1:4">
      <c r="A12235" s="116"/>
      <c r="B12235" s="116"/>
      <c r="C12235" s="116"/>
      <c r="D12235" s="116"/>
    </row>
    <row r="12236" spans="1:4">
      <c r="A12236" s="116"/>
      <c r="B12236" s="116"/>
      <c r="C12236" s="116"/>
      <c r="D12236" s="116"/>
    </row>
    <row r="12237" spans="1:4">
      <c r="A12237" s="116"/>
      <c r="B12237" s="116"/>
      <c r="C12237" s="116"/>
      <c r="D12237" s="116"/>
    </row>
    <row r="12238" spans="1:4">
      <c r="A12238" s="116"/>
      <c r="B12238" s="116"/>
      <c r="C12238" s="116"/>
      <c r="D12238" s="116"/>
    </row>
    <row r="12239" spans="1:4">
      <c r="A12239" s="116"/>
      <c r="B12239" s="116"/>
      <c r="C12239" s="116"/>
      <c r="D12239" s="116"/>
    </row>
    <row r="12240" spans="1:4">
      <c r="A12240" s="116"/>
      <c r="B12240" s="116"/>
      <c r="C12240" s="116"/>
      <c r="D12240" s="116"/>
    </row>
    <row r="12241" spans="1:4">
      <c r="A12241" s="116"/>
      <c r="B12241" s="116"/>
      <c r="C12241" s="116"/>
      <c r="D12241" s="116"/>
    </row>
    <row r="12242" spans="1:4">
      <c r="A12242" s="116"/>
      <c r="B12242" s="116"/>
      <c r="C12242" s="116"/>
      <c r="D12242" s="116"/>
    </row>
    <row r="12243" spans="1:4">
      <c r="A12243" s="116"/>
      <c r="B12243" s="116"/>
      <c r="C12243" s="116"/>
      <c r="D12243" s="116"/>
    </row>
    <row r="12244" spans="1:4">
      <c r="A12244" s="116"/>
      <c r="B12244" s="116"/>
      <c r="C12244" s="116"/>
      <c r="D12244" s="116"/>
    </row>
    <row r="12245" spans="1:4">
      <c r="A12245" s="116"/>
      <c r="B12245" s="116"/>
      <c r="C12245" s="116"/>
      <c r="D12245" s="116"/>
    </row>
    <row r="12246" spans="1:4">
      <c r="A12246" s="116"/>
      <c r="B12246" s="116"/>
      <c r="C12246" s="116"/>
      <c r="D12246" s="116"/>
    </row>
    <row r="12247" spans="1:4">
      <c r="A12247" s="116"/>
      <c r="B12247" s="116"/>
      <c r="C12247" s="116"/>
      <c r="D12247" s="116"/>
    </row>
    <row r="12248" spans="1:4">
      <c r="A12248" s="116"/>
      <c r="B12248" s="116"/>
      <c r="C12248" s="116"/>
      <c r="D12248" s="116"/>
    </row>
    <row r="12249" spans="1:4">
      <c r="A12249" s="116"/>
      <c r="B12249" s="116"/>
      <c r="C12249" s="116"/>
      <c r="D12249" s="116"/>
    </row>
    <row r="12250" spans="1:4">
      <c r="A12250" s="116"/>
      <c r="B12250" s="116"/>
      <c r="C12250" s="116"/>
      <c r="D12250" s="116"/>
    </row>
    <row r="12251" spans="1:4">
      <c r="A12251" s="116"/>
      <c r="B12251" s="116"/>
      <c r="C12251" s="116"/>
      <c r="D12251" s="116"/>
    </row>
    <row r="12252" spans="1:4">
      <c r="A12252" s="116"/>
      <c r="B12252" s="116"/>
      <c r="C12252" s="116"/>
      <c r="D12252" s="116"/>
    </row>
    <row r="12253" spans="1:4">
      <c r="A12253" s="116"/>
      <c r="B12253" s="116"/>
      <c r="C12253" s="116"/>
      <c r="D12253" s="116"/>
    </row>
    <row r="12254" spans="1:4">
      <c r="A12254" s="116"/>
      <c r="B12254" s="116"/>
      <c r="C12254" s="116"/>
      <c r="D12254" s="116"/>
    </row>
    <row r="12255" spans="1:4">
      <c r="A12255" s="116"/>
      <c r="B12255" s="116"/>
      <c r="C12255" s="116"/>
      <c r="D12255" s="116"/>
    </row>
    <row r="12256" spans="1:4">
      <c r="A12256" s="116"/>
      <c r="B12256" s="116"/>
      <c r="C12256" s="116"/>
      <c r="D12256" s="116"/>
    </row>
    <row r="12257" spans="1:4">
      <c r="A12257" s="116"/>
      <c r="B12257" s="116"/>
      <c r="C12257" s="116"/>
      <c r="D12257" s="116"/>
    </row>
    <row r="12258" spans="1:4">
      <c r="A12258" s="116"/>
      <c r="B12258" s="116"/>
      <c r="C12258" s="116"/>
      <c r="D12258" s="116"/>
    </row>
    <row r="12259" spans="1:4">
      <c r="A12259" s="116"/>
      <c r="B12259" s="116"/>
      <c r="C12259" s="116"/>
      <c r="D12259" s="116"/>
    </row>
    <row r="12260" spans="1:4">
      <c r="A12260" s="116"/>
      <c r="B12260" s="116"/>
      <c r="C12260" s="116"/>
      <c r="D12260" s="116"/>
    </row>
    <row r="12261" spans="1:4">
      <c r="A12261" s="116"/>
      <c r="B12261" s="116"/>
      <c r="C12261" s="116"/>
      <c r="D12261" s="116"/>
    </row>
    <row r="12262" spans="1:4">
      <c r="A12262" s="116"/>
      <c r="B12262" s="116"/>
      <c r="C12262" s="116"/>
      <c r="D12262" s="116"/>
    </row>
    <row r="12263" spans="1:4">
      <c r="A12263" s="116"/>
      <c r="B12263" s="116"/>
      <c r="C12263" s="116"/>
      <c r="D12263" s="116"/>
    </row>
    <row r="12264" spans="1:4">
      <c r="A12264" s="116"/>
      <c r="B12264" s="116"/>
      <c r="C12264" s="116"/>
      <c r="D12264" s="116"/>
    </row>
    <row r="12265" spans="1:4">
      <c r="A12265" s="116"/>
      <c r="B12265" s="116"/>
      <c r="C12265" s="116"/>
      <c r="D12265" s="116"/>
    </row>
    <row r="12266" spans="1:4">
      <c r="A12266" s="116"/>
      <c r="B12266" s="116"/>
      <c r="C12266" s="116"/>
      <c r="D12266" s="116"/>
    </row>
    <row r="12267" spans="1:4">
      <c r="A12267" s="116"/>
      <c r="B12267" s="116"/>
      <c r="C12267" s="116"/>
      <c r="D12267" s="116"/>
    </row>
    <row r="12268" spans="1:4">
      <c r="A12268" s="116"/>
      <c r="B12268" s="116"/>
      <c r="C12268" s="116"/>
      <c r="D12268" s="116"/>
    </row>
    <row r="12269" spans="1:4">
      <c r="A12269" s="116"/>
      <c r="B12269" s="116"/>
      <c r="C12269" s="116"/>
      <c r="D12269" s="116"/>
    </row>
    <row r="12270" spans="1:4">
      <c r="A12270" s="116"/>
      <c r="B12270" s="116"/>
      <c r="C12270" s="116"/>
      <c r="D12270" s="116"/>
    </row>
    <row r="12271" spans="1:4">
      <c r="A12271" s="116"/>
      <c r="B12271" s="116"/>
      <c r="C12271" s="116"/>
      <c r="D12271" s="116"/>
    </row>
    <row r="12272" spans="1:4">
      <c r="A12272" s="116"/>
      <c r="B12272" s="116"/>
      <c r="C12272" s="116"/>
      <c r="D12272" s="116"/>
    </row>
    <row r="12273" spans="1:4">
      <c r="A12273" s="116"/>
      <c r="B12273" s="116"/>
      <c r="C12273" s="116"/>
      <c r="D12273" s="116"/>
    </row>
    <row r="12274" spans="1:4">
      <c r="A12274" s="116"/>
      <c r="B12274" s="116"/>
      <c r="C12274" s="116"/>
      <c r="D12274" s="116"/>
    </row>
    <row r="12275" spans="1:4">
      <c r="A12275" s="116"/>
      <c r="B12275" s="116"/>
      <c r="C12275" s="116"/>
      <c r="D12275" s="116"/>
    </row>
    <row r="12276" spans="1:4">
      <c r="A12276" s="116"/>
      <c r="B12276" s="116"/>
      <c r="C12276" s="116"/>
      <c r="D12276" s="116"/>
    </row>
    <row r="12277" spans="1:4">
      <c r="A12277" s="116"/>
      <c r="B12277" s="116"/>
      <c r="C12277" s="116"/>
      <c r="D12277" s="116"/>
    </row>
    <row r="12278" spans="1:4">
      <c r="A12278" s="116"/>
      <c r="B12278" s="116"/>
      <c r="C12278" s="116"/>
      <c r="D12278" s="116"/>
    </row>
    <row r="12279" spans="1:4">
      <c r="A12279" s="116"/>
      <c r="B12279" s="116"/>
      <c r="C12279" s="116"/>
      <c r="D12279" s="116"/>
    </row>
    <row r="12280" spans="1:4">
      <c r="A12280" s="116"/>
      <c r="B12280" s="116"/>
      <c r="C12280" s="116"/>
      <c r="D12280" s="116"/>
    </row>
    <row r="12281" spans="1:4">
      <c r="A12281" s="116"/>
      <c r="B12281" s="116"/>
      <c r="C12281" s="116"/>
      <c r="D12281" s="116"/>
    </row>
    <row r="12282" spans="1:4">
      <c r="A12282" s="116"/>
      <c r="B12282" s="116"/>
      <c r="C12282" s="116"/>
      <c r="D12282" s="116"/>
    </row>
    <row r="12283" spans="1:4">
      <c r="A12283" s="116"/>
      <c r="B12283" s="116"/>
      <c r="C12283" s="116"/>
      <c r="D12283" s="116"/>
    </row>
    <row r="12284" spans="1:4">
      <c r="A12284" s="116"/>
      <c r="B12284" s="116"/>
      <c r="C12284" s="116"/>
      <c r="D12284" s="116"/>
    </row>
    <row r="12285" spans="1:4">
      <c r="A12285" s="116"/>
      <c r="B12285" s="116"/>
      <c r="C12285" s="116"/>
      <c r="D12285" s="116"/>
    </row>
    <row r="12286" spans="1:4">
      <c r="A12286" s="116"/>
      <c r="B12286" s="116"/>
      <c r="C12286" s="116"/>
      <c r="D12286" s="116"/>
    </row>
    <row r="12287" spans="1:4">
      <c r="A12287" s="116"/>
      <c r="B12287" s="116"/>
      <c r="C12287" s="116"/>
      <c r="D12287" s="116"/>
    </row>
    <row r="12288" spans="1:4">
      <c r="A12288" s="116"/>
      <c r="B12288" s="116"/>
      <c r="C12288" s="116"/>
      <c r="D12288" s="116"/>
    </row>
    <row r="12289" spans="1:4">
      <c r="A12289" s="116"/>
      <c r="B12289" s="116"/>
      <c r="C12289" s="116"/>
      <c r="D12289" s="116"/>
    </row>
    <row r="12290" spans="1:4">
      <c r="A12290" s="116"/>
      <c r="B12290" s="116"/>
      <c r="C12290" s="116"/>
      <c r="D12290" s="116"/>
    </row>
    <row r="12291" spans="1:4">
      <c r="A12291" s="116"/>
      <c r="B12291" s="116"/>
      <c r="C12291" s="116"/>
      <c r="D12291" s="116"/>
    </row>
    <row r="12292" spans="1:4">
      <c r="A12292" s="116"/>
      <c r="B12292" s="116"/>
      <c r="C12292" s="116"/>
      <c r="D12292" s="116"/>
    </row>
    <row r="12293" spans="1:4">
      <c r="A12293" s="116"/>
      <c r="B12293" s="116"/>
      <c r="C12293" s="116"/>
      <c r="D12293" s="116"/>
    </row>
    <row r="12294" spans="1:4">
      <c r="A12294" s="116"/>
      <c r="B12294" s="116"/>
      <c r="C12294" s="116"/>
      <c r="D12294" s="116"/>
    </row>
    <row r="12295" spans="1:4">
      <c r="A12295" s="116"/>
      <c r="B12295" s="116"/>
      <c r="C12295" s="116"/>
      <c r="D12295" s="116"/>
    </row>
    <row r="12296" spans="1:4">
      <c r="A12296" s="116"/>
      <c r="B12296" s="116"/>
      <c r="C12296" s="116"/>
      <c r="D12296" s="116"/>
    </row>
    <row r="12297" spans="1:4">
      <c r="A12297" s="116"/>
      <c r="B12297" s="116"/>
      <c r="C12297" s="116"/>
      <c r="D12297" s="116"/>
    </row>
    <row r="12298" spans="1:4">
      <c r="A12298" s="116"/>
      <c r="B12298" s="116"/>
      <c r="C12298" s="116"/>
      <c r="D12298" s="116"/>
    </row>
    <row r="12299" spans="1:4">
      <c r="A12299" s="116"/>
      <c r="B12299" s="116"/>
      <c r="C12299" s="116"/>
      <c r="D12299" s="116"/>
    </row>
    <row r="12300" spans="1:4">
      <c r="A12300" s="116"/>
      <c r="B12300" s="116"/>
      <c r="C12300" s="116"/>
      <c r="D12300" s="116"/>
    </row>
    <row r="12301" spans="1:4">
      <c r="A12301" s="116"/>
      <c r="B12301" s="116"/>
      <c r="C12301" s="116"/>
      <c r="D12301" s="116"/>
    </row>
    <row r="12302" spans="1:4">
      <c r="A12302" s="116"/>
      <c r="B12302" s="116"/>
      <c r="C12302" s="116"/>
      <c r="D12302" s="116"/>
    </row>
    <row r="12303" spans="1:4">
      <c r="A12303" s="116"/>
      <c r="B12303" s="116"/>
      <c r="C12303" s="116"/>
      <c r="D12303" s="116"/>
    </row>
    <row r="12304" spans="1:4">
      <c r="A12304" s="116"/>
      <c r="B12304" s="116"/>
      <c r="C12304" s="116"/>
      <c r="D12304" s="116"/>
    </row>
    <row r="12305" spans="1:4">
      <c r="A12305" s="116"/>
      <c r="B12305" s="116"/>
      <c r="C12305" s="116"/>
      <c r="D12305" s="116"/>
    </row>
    <row r="12306" spans="1:4">
      <c r="A12306" s="116"/>
      <c r="B12306" s="116"/>
      <c r="C12306" s="116"/>
      <c r="D12306" s="116"/>
    </row>
    <row r="12307" spans="1:4">
      <c r="A12307" s="116"/>
      <c r="B12307" s="116"/>
      <c r="C12307" s="116"/>
      <c r="D12307" s="116"/>
    </row>
    <row r="12308" spans="1:4">
      <c r="A12308" s="116"/>
      <c r="B12308" s="116"/>
      <c r="C12308" s="116"/>
      <c r="D12308" s="116"/>
    </row>
    <row r="12309" spans="1:4">
      <c r="A12309" s="116"/>
      <c r="B12309" s="116"/>
      <c r="C12309" s="116"/>
      <c r="D12309" s="116"/>
    </row>
    <row r="12310" spans="1:4">
      <c r="A12310" s="116"/>
      <c r="B12310" s="116"/>
      <c r="C12310" s="116"/>
      <c r="D12310" s="116"/>
    </row>
    <row r="12311" spans="1:4">
      <c r="A12311" s="116"/>
      <c r="B12311" s="116"/>
      <c r="C12311" s="116"/>
      <c r="D12311" s="116"/>
    </row>
    <row r="12312" spans="1:4">
      <c r="A12312" s="116"/>
      <c r="B12312" s="116"/>
      <c r="C12312" s="116"/>
      <c r="D12312" s="116"/>
    </row>
    <row r="12313" spans="1:4">
      <c r="A12313" s="116"/>
      <c r="B12313" s="116"/>
      <c r="C12313" s="116"/>
      <c r="D12313" s="116"/>
    </row>
    <row r="12314" spans="1:4">
      <c r="A12314" s="116"/>
      <c r="B12314" s="116"/>
      <c r="C12314" s="116"/>
      <c r="D12314" s="116"/>
    </row>
    <row r="12315" spans="1:4">
      <c r="A12315" s="116"/>
      <c r="B12315" s="116"/>
      <c r="C12315" s="116"/>
      <c r="D12315" s="116"/>
    </row>
    <row r="12316" spans="1:4">
      <c r="A12316" s="116"/>
      <c r="B12316" s="116"/>
      <c r="C12316" s="116"/>
      <c r="D12316" s="116"/>
    </row>
    <row r="12317" spans="1:4">
      <c r="A12317" s="116"/>
      <c r="B12317" s="116"/>
      <c r="C12317" s="116"/>
      <c r="D12317" s="116"/>
    </row>
    <row r="12318" spans="1:4">
      <c r="A12318" s="116"/>
      <c r="B12318" s="116"/>
      <c r="C12318" s="116"/>
      <c r="D12318" s="116"/>
    </row>
    <row r="12319" spans="1:4">
      <c r="A12319" s="116"/>
      <c r="B12319" s="116"/>
      <c r="C12319" s="116"/>
      <c r="D12319" s="116"/>
    </row>
    <row r="12320" spans="1:4">
      <c r="A12320" s="116"/>
      <c r="B12320" s="116"/>
      <c r="C12320" s="116"/>
      <c r="D12320" s="116"/>
    </row>
    <row r="12321" spans="1:4">
      <c r="A12321" s="116"/>
      <c r="B12321" s="116"/>
      <c r="C12321" s="116"/>
      <c r="D12321" s="116"/>
    </row>
    <row r="12322" spans="1:4">
      <c r="A12322" s="116"/>
      <c r="B12322" s="116"/>
      <c r="C12322" s="116"/>
      <c r="D12322" s="116"/>
    </row>
    <row r="12323" spans="1:4">
      <c r="A12323" s="116"/>
      <c r="B12323" s="116"/>
      <c r="C12323" s="116"/>
      <c r="D12323" s="116"/>
    </row>
    <row r="12324" spans="1:4">
      <c r="A12324" s="116"/>
      <c r="B12324" s="116"/>
      <c r="C12324" s="116"/>
      <c r="D12324" s="116"/>
    </row>
    <row r="12325" spans="1:4">
      <c r="A12325" s="116"/>
      <c r="B12325" s="116"/>
      <c r="C12325" s="116"/>
      <c r="D12325" s="116"/>
    </row>
    <row r="12326" spans="1:4">
      <c r="A12326" s="116"/>
      <c r="B12326" s="116"/>
      <c r="C12326" s="116"/>
      <c r="D12326" s="116"/>
    </row>
    <row r="12327" spans="1:4">
      <c r="A12327" s="116"/>
      <c r="B12327" s="116"/>
      <c r="C12327" s="116"/>
      <c r="D12327" s="116"/>
    </row>
    <row r="12328" spans="1:4">
      <c r="A12328" s="116"/>
      <c r="B12328" s="116"/>
      <c r="C12328" s="116"/>
      <c r="D12328" s="116"/>
    </row>
    <row r="12329" spans="1:4">
      <c r="A12329" s="116"/>
      <c r="B12329" s="116"/>
      <c r="C12329" s="116"/>
      <c r="D12329" s="116"/>
    </row>
    <row r="12330" spans="1:4">
      <c r="A12330" s="116"/>
      <c r="B12330" s="116"/>
      <c r="C12330" s="116"/>
      <c r="D12330" s="116"/>
    </row>
    <row r="12331" spans="1:4">
      <c r="A12331" s="116"/>
      <c r="B12331" s="116"/>
      <c r="C12331" s="116"/>
      <c r="D12331" s="116"/>
    </row>
    <row r="12332" spans="1:4">
      <c r="A12332" s="116"/>
      <c r="B12332" s="116"/>
      <c r="C12332" s="116"/>
      <c r="D12332" s="116"/>
    </row>
    <row r="12333" spans="1:4">
      <c r="A12333" s="116"/>
      <c r="B12333" s="116"/>
      <c r="C12333" s="116"/>
      <c r="D12333" s="116"/>
    </row>
    <row r="12334" spans="1:4">
      <c r="A12334" s="116"/>
      <c r="B12334" s="116"/>
      <c r="C12334" s="116"/>
      <c r="D12334" s="116"/>
    </row>
    <row r="12335" spans="1:4">
      <c r="A12335" s="116"/>
      <c r="B12335" s="116"/>
      <c r="C12335" s="116"/>
      <c r="D12335" s="116"/>
    </row>
    <row r="12336" spans="1:4">
      <c r="A12336" s="116"/>
      <c r="B12336" s="116"/>
      <c r="C12336" s="116"/>
      <c r="D12336" s="116"/>
    </row>
    <row r="12337" spans="1:4">
      <c r="A12337" s="116"/>
      <c r="B12337" s="116"/>
      <c r="C12337" s="116"/>
      <c r="D12337" s="116"/>
    </row>
    <row r="12338" spans="1:4">
      <c r="A12338" s="116"/>
      <c r="B12338" s="116"/>
      <c r="C12338" s="116"/>
      <c r="D12338" s="116"/>
    </row>
    <row r="12339" spans="1:4">
      <c r="A12339" s="116"/>
      <c r="B12339" s="116"/>
      <c r="C12339" s="116"/>
      <c r="D12339" s="116"/>
    </row>
    <row r="12340" spans="1:4">
      <c r="A12340" s="116"/>
      <c r="B12340" s="116"/>
      <c r="C12340" s="116"/>
      <c r="D12340" s="116"/>
    </row>
    <row r="12341" spans="1:4">
      <c r="A12341" s="116"/>
      <c r="B12341" s="116"/>
      <c r="C12341" s="116"/>
      <c r="D12341" s="116"/>
    </row>
    <row r="12342" spans="1:4">
      <c r="A12342" s="116"/>
      <c r="B12342" s="116"/>
      <c r="C12342" s="116"/>
      <c r="D12342" s="116"/>
    </row>
    <row r="12343" spans="1:4">
      <c r="A12343" s="116"/>
      <c r="B12343" s="116"/>
      <c r="C12343" s="116"/>
      <c r="D12343" s="116"/>
    </row>
    <row r="12344" spans="1:4">
      <c r="A12344" s="116"/>
      <c r="B12344" s="116"/>
      <c r="C12344" s="116"/>
      <c r="D12344" s="116"/>
    </row>
    <row r="12345" spans="1:4">
      <c r="A12345" s="116"/>
      <c r="B12345" s="116"/>
      <c r="C12345" s="116"/>
      <c r="D12345" s="116"/>
    </row>
    <row r="12346" spans="1:4">
      <c r="A12346" s="116"/>
      <c r="B12346" s="116"/>
      <c r="C12346" s="116"/>
      <c r="D12346" s="116"/>
    </row>
    <row r="12347" spans="1:4">
      <c r="A12347" s="116"/>
      <c r="B12347" s="116"/>
      <c r="C12347" s="116"/>
      <c r="D12347" s="116"/>
    </row>
    <row r="12348" spans="1:4">
      <c r="A12348" s="116"/>
      <c r="B12348" s="116"/>
      <c r="C12348" s="116"/>
      <c r="D12348" s="116"/>
    </row>
    <row r="12349" spans="1:4">
      <c r="A12349" s="116"/>
      <c r="B12349" s="116"/>
      <c r="C12349" s="116"/>
      <c r="D12349" s="116"/>
    </row>
    <row r="12350" spans="1:4">
      <c r="A12350" s="116"/>
      <c r="B12350" s="116"/>
      <c r="C12350" s="116"/>
      <c r="D12350" s="116"/>
    </row>
    <row r="12351" spans="1:4">
      <c r="A12351" s="116"/>
      <c r="B12351" s="116"/>
      <c r="C12351" s="116"/>
      <c r="D12351" s="116"/>
    </row>
    <row r="12352" spans="1:4">
      <c r="A12352" s="116"/>
      <c r="B12352" s="116"/>
      <c r="C12352" s="116"/>
      <c r="D12352" s="116"/>
    </row>
    <row r="12353" spans="1:4">
      <c r="A12353" s="116"/>
      <c r="B12353" s="116"/>
      <c r="C12353" s="116"/>
      <c r="D12353" s="116"/>
    </row>
    <row r="12354" spans="1:4">
      <c r="A12354" s="116"/>
      <c r="B12354" s="116"/>
      <c r="C12354" s="116"/>
      <c r="D12354" s="116"/>
    </row>
    <row r="12355" spans="1:4">
      <c r="A12355" s="116"/>
      <c r="B12355" s="116"/>
      <c r="C12355" s="116"/>
      <c r="D12355" s="116"/>
    </row>
    <row r="12356" spans="1:4">
      <c r="A12356" s="116"/>
      <c r="B12356" s="116"/>
      <c r="C12356" s="116"/>
      <c r="D12356" s="116"/>
    </row>
    <row r="12357" spans="1:4">
      <c r="A12357" s="116"/>
      <c r="B12357" s="116"/>
      <c r="C12357" s="116"/>
      <c r="D12357" s="116"/>
    </row>
    <row r="12358" spans="1:4">
      <c r="A12358" s="116"/>
      <c r="B12358" s="116"/>
      <c r="C12358" s="116"/>
      <c r="D12358" s="116"/>
    </row>
    <row r="12359" spans="1:4">
      <c r="A12359" s="116"/>
      <c r="B12359" s="116"/>
      <c r="C12359" s="116"/>
      <c r="D12359" s="116"/>
    </row>
    <row r="12360" spans="1:4">
      <c r="A12360" s="116"/>
      <c r="B12360" s="116"/>
      <c r="C12360" s="116"/>
      <c r="D12360" s="116"/>
    </row>
    <row r="12361" spans="1:4">
      <c r="A12361" s="116"/>
      <c r="B12361" s="116"/>
      <c r="C12361" s="116"/>
      <c r="D12361" s="116"/>
    </row>
    <row r="12362" spans="1:4">
      <c r="A12362" s="116"/>
      <c r="B12362" s="116"/>
      <c r="C12362" s="116"/>
      <c r="D12362" s="116"/>
    </row>
    <row r="12363" spans="1:4">
      <c r="A12363" s="116"/>
      <c r="B12363" s="116"/>
      <c r="C12363" s="116"/>
      <c r="D12363" s="116"/>
    </row>
    <row r="12364" spans="1:4">
      <c r="A12364" s="116"/>
      <c r="B12364" s="116"/>
      <c r="C12364" s="116"/>
      <c r="D12364" s="116"/>
    </row>
    <row r="12365" spans="1:4">
      <c r="A12365" s="116"/>
      <c r="B12365" s="116"/>
      <c r="C12365" s="116"/>
      <c r="D12365" s="116"/>
    </row>
    <row r="12366" spans="1:4">
      <c r="A12366" s="116"/>
      <c r="B12366" s="116"/>
      <c r="C12366" s="116"/>
      <c r="D12366" s="116"/>
    </row>
    <row r="12367" spans="1:4">
      <c r="A12367" s="116"/>
      <c r="B12367" s="116"/>
      <c r="C12367" s="116"/>
      <c r="D12367" s="116"/>
    </row>
    <row r="12368" spans="1:4">
      <c r="A12368" s="116"/>
      <c r="B12368" s="116"/>
      <c r="C12368" s="116"/>
      <c r="D12368" s="116"/>
    </row>
    <row r="12369" spans="1:4">
      <c r="A12369" s="116"/>
      <c r="B12369" s="116"/>
      <c r="C12369" s="116"/>
      <c r="D12369" s="116"/>
    </row>
    <row r="12370" spans="1:4">
      <c r="A12370" s="116"/>
      <c r="B12370" s="116"/>
      <c r="C12370" s="116"/>
      <c r="D12370" s="116"/>
    </row>
    <row r="12371" spans="1:4">
      <c r="A12371" s="116"/>
      <c r="B12371" s="116"/>
      <c r="C12371" s="116"/>
      <c r="D12371" s="116"/>
    </row>
    <row r="12372" spans="1:4">
      <c r="A12372" s="116"/>
      <c r="B12372" s="116"/>
      <c r="C12372" s="116"/>
      <c r="D12372" s="116"/>
    </row>
    <row r="12373" spans="1:4">
      <c r="A12373" s="116"/>
      <c r="B12373" s="116"/>
      <c r="C12373" s="116"/>
      <c r="D12373" s="116"/>
    </row>
    <row r="12374" spans="1:4">
      <c r="A12374" s="116"/>
      <c r="B12374" s="116"/>
      <c r="C12374" s="116"/>
      <c r="D12374" s="116"/>
    </row>
    <row r="12375" spans="1:4">
      <c r="A12375" s="116"/>
      <c r="B12375" s="116"/>
      <c r="C12375" s="116"/>
      <c r="D12375" s="116"/>
    </row>
    <row r="12376" spans="1:4">
      <c r="A12376" s="116"/>
      <c r="B12376" s="116"/>
      <c r="C12376" s="116"/>
      <c r="D12376" s="116"/>
    </row>
    <row r="12377" spans="1:4">
      <c r="A12377" s="116"/>
      <c r="B12377" s="116"/>
      <c r="C12377" s="116"/>
      <c r="D12377" s="116"/>
    </row>
    <row r="12378" spans="1:4">
      <c r="A12378" s="116"/>
      <c r="B12378" s="116"/>
      <c r="C12378" s="116"/>
      <c r="D12378" s="116"/>
    </row>
    <row r="12379" spans="1:4">
      <c r="A12379" s="116"/>
      <c r="B12379" s="116"/>
      <c r="C12379" s="116"/>
      <c r="D12379" s="116"/>
    </row>
    <row r="12380" spans="1:4">
      <c r="A12380" s="116"/>
      <c r="B12380" s="116"/>
      <c r="C12380" s="116"/>
      <c r="D12380" s="116"/>
    </row>
    <row r="12381" spans="1:4">
      <c r="A12381" s="116"/>
      <c r="B12381" s="116"/>
      <c r="C12381" s="116"/>
      <c r="D12381" s="116"/>
    </row>
    <row r="12382" spans="1:4">
      <c r="A12382" s="116"/>
      <c r="B12382" s="116"/>
      <c r="C12382" s="116"/>
      <c r="D12382" s="116"/>
    </row>
    <row r="12383" spans="1:4">
      <c r="A12383" s="116"/>
      <c r="B12383" s="116"/>
      <c r="C12383" s="116"/>
      <c r="D12383" s="116"/>
    </row>
    <row r="12384" spans="1:4">
      <c r="A12384" s="116"/>
      <c r="B12384" s="116"/>
      <c r="C12384" s="116"/>
      <c r="D12384" s="116"/>
    </row>
    <row r="12385" spans="1:4">
      <c r="A12385" s="116"/>
      <c r="B12385" s="116"/>
      <c r="C12385" s="116"/>
      <c r="D12385" s="116"/>
    </row>
    <row r="12386" spans="1:4">
      <c r="A12386" s="116"/>
      <c r="B12386" s="116"/>
      <c r="C12386" s="116"/>
      <c r="D12386" s="116"/>
    </row>
    <row r="12387" spans="1:4">
      <c r="A12387" s="116"/>
      <c r="B12387" s="116"/>
      <c r="C12387" s="116"/>
      <c r="D12387" s="116"/>
    </row>
    <row r="12388" spans="1:4">
      <c r="A12388" s="116"/>
      <c r="B12388" s="116"/>
      <c r="C12388" s="116"/>
      <c r="D12388" s="116"/>
    </row>
    <row r="12389" spans="1:4">
      <c r="A12389" s="116"/>
      <c r="B12389" s="116"/>
      <c r="C12389" s="116"/>
      <c r="D12389" s="116"/>
    </row>
    <row r="12390" spans="1:4">
      <c r="A12390" s="116"/>
      <c r="B12390" s="116"/>
      <c r="C12390" s="116"/>
      <c r="D12390" s="116"/>
    </row>
    <row r="12391" spans="1:4">
      <c r="A12391" s="116"/>
      <c r="B12391" s="116"/>
      <c r="C12391" s="116"/>
      <c r="D12391" s="116"/>
    </row>
    <row r="12392" spans="1:4">
      <c r="A12392" s="116"/>
      <c r="B12392" s="116"/>
      <c r="C12392" s="116"/>
      <c r="D12392" s="116"/>
    </row>
    <row r="12393" spans="1:4">
      <c r="A12393" s="116"/>
      <c r="B12393" s="116"/>
      <c r="C12393" s="116"/>
      <c r="D12393" s="116"/>
    </row>
    <row r="12394" spans="1:4">
      <c r="A12394" s="116"/>
      <c r="B12394" s="116"/>
      <c r="C12394" s="116"/>
      <c r="D12394" s="116"/>
    </row>
    <row r="12395" spans="1:4">
      <c r="A12395" s="116"/>
      <c r="B12395" s="116"/>
      <c r="C12395" s="116"/>
      <c r="D12395" s="116"/>
    </row>
    <row r="12396" spans="1:4">
      <c r="A12396" s="116"/>
      <c r="B12396" s="116"/>
      <c r="C12396" s="116"/>
      <c r="D12396" s="116"/>
    </row>
    <row r="12397" spans="1:4">
      <c r="A12397" s="116"/>
      <c r="B12397" s="116"/>
      <c r="C12397" s="116"/>
      <c r="D12397" s="116"/>
    </row>
    <row r="12398" spans="1:4">
      <c r="A12398" s="116"/>
      <c r="B12398" s="116"/>
      <c r="C12398" s="116"/>
      <c r="D12398" s="116"/>
    </row>
    <row r="12399" spans="1:4">
      <c r="A12399" s="116"/>
      <c r="B12399" s="116"/>
      <c r="C12399" s="116"/>
      <c r="D12399" s="116"/>
    </row>
    <row r="12400" spans="1:4">
      <c r="A12400" s="116"/>
      <c r="B12400" s="116"/>
      <c r="C12400" s="116"/>
      <c r="D12400" s="116"/>
    </row>
    <row r="12401" spans="1:4">
      <c r="A12401" s="116"/>
      <c r="B12401" s="116"/>
      <c r="C12401" s="116"/>
      <c r="D12401" s="116"/>
    </row>
    <row r="12402" spans="1:4">
      <c r="A12402" s="116"/>
      <c r="B12402" s="116"/>
      <c r="C12402" s="116"/>
      <c r="D12402" s="116"/>
    </row>
    <row r="12403" spans="1:4">
      <c r="A12403" s="116"/>
      <c r="B12403" s="116"/>
      <c r="C12403" s="116"/>
      <c r="D12403" s="116"/>
    </row>
    <row r="12404" spans="1:4">
      <c r="A12404" s="116"/>
      <c r="B12404" s="116"/>
      <c r="C12404" s="116"/>
      <c r="D12404" s="116"/>
    </row>
    <row r="12405" spans="1:4">
      <c r="A12405" s="116"/>
      <c r="B12405" s="116"/>
      <c r="C12405" s="116"/>
      <c r="D12405" s="116"/>
    </row>
    <row r="12406" spans="1:4">
      <c r="A12406" s="116"/>
      <c r="B12406" s="116"/>
      <c r="C12406" s="116"/>
      <c r="D12406" s="116"/>
    </row>
    <row r="12407" spans="1:4">
      <c r="A12407" s="116"/>
      <c r="B12407" s="116"/>
      <c r="C12407" s="116"/>
      <c r="D12407" s="116"/>
    </row>
    <row r="12408" spans="1:4">
      <c r="A12408" s="116"/>
      <c r="B12408" s="116"/>
      <c r="C12408" s="116"/>
      <c r="D12408" s="116"/>
    </row>
    <row r="12409" spans="1:4">
      <c r="A12409" s="116"/>
      <c r="B12409" s="116"/>
      <c r="C12409" s="116"/>
      <c r="D12409" s="116"/>
    </row>
    <row r="12410" spans="1:4">
      <c r="A12410" s="116"/>
      <c r="B12410" s="116"/>
      <c r="C12410" s="116"/>
      <c r="D12410" s="116"/>
    </row>
    <row r="12411" spans="1:4">
      <c r="A12411" s="116"/>
      <c r="B12411" s="116"/>
      <c r="C12411" s="116"/>
      <c r="D12411" s="116"/>
    </row>
    <row r="12412" spans="1:4">
      <c r="A12412" s="116"/>
      <c r="B12412" s="116"/>
      <c r="C12412" s="116"/>
      <c r="D12412" s="116"/>
    </row>
    <row r="12413" spans="1:4">
      <c r="A12413" s="116"/>
      <c r="B12413" s="116"/>
      <c r="C12413" s="116"/>
      <c r="D12413" s="116"/>
    </row>
    <row r="12414" spans="1:4">
      <c r="A12414" s="116"/>
      <c r="B12414" s="116"/>
      <c r="C12414" s="116"/>
      <c r="D12414" s="116"/>
    </row>
    <row r="12415" spans="1:4">
      <c r="A12415" s="116"/>
      <c r="B12415" s="116"/>
      <c r="C12415" s="116"/>
      <c r="D12415" s="116"/>
    </row>
    <row r="12416" spans="1:4">
      <c r="A12416" s="116"/>
      <c r="B12416" s="116"/>
      <c r="C12416" s="116"/>
      <c r="D12416" s="116"/>
    </row>
    <row r="12417" spans="1:4">
      <c r="A12417" s="116"/>
      <c r="B12417" s="116"/>
      <c r="C12417" s="116"/>
      <c r="D12417" s="116"/>
    </row>
    <row r="12418" spans="1:4">
      <c r="A12418" s="116"/>
      <c r="B12418" s="116"/>
      <c r="C12418" s="116"/>
      <c r="D12418" s="116"/>
    </row>
    <row r="12419" spans="1:4">
      <c r="A12419" s="116"/>
      <c r="B12419" s="116"/>
      <c r="C12419" s="116"/>
      <c r="D12419" s="116"/>
    </row>
    <row r="12420" spans="1:4">
      <c r="A12420" s="116"/>
      <c r="B12420" s="116"/>
      <c r="C12420" s="116"/>
      <c r="D12420" s="116"/>
    </row>
    <row r="12421" spans="1:4">
      <c r="A12421" s="116"/>
      <c r="B12421" s="116"/>
      <c r="C12421" s="116"/>
      <c r="D12421" s="116"/>
    </row>
    <row r="12422" spans="1:4">
      <c r="A12422" s="116"/>
      <c r="B12422" s="116"/>
      <c r="C12422" s="116"/>
      <c r="D12422" s="116"/>
    </row>
    <row r="12423" spans="1:4">
      <c r="A12423" s="116"/>
      <c r="B12423" s="116"/>
      <c r="C12423" s="116"/>
      <c r="D12423" s="116"/>
    </row>
    <row r="12424" spans="1:4">
      <c r="A12424" s="116"/>
      <c r="B12424" s="116"/>
      <c r="C12424" s="116"/>
      <c r="D12424" s="116"/>
    </row>
    <row r="12425" spans="1:4">
      <c r="A12425" s="116"/>
      <c r="B12425" s="116"/>
      <c r="C12425" s="116"/>
      <c r="D12425" s="116"/>
    </row>
    <row r="12426" spans="1:4">
      <c r="A12426" s="116"/>
      <c r="B12426" s="116"/>
      <c r="C12426" s="116"/>
      <c r="D12426" s="116"/>
    </row>
    <row r="12427" spans="1:4">
      <c r="A12427" s="116"/>
      <c r="B12427" s="116"/>
      <c r="C12427" s="116"/>
      <c r="D12427" s="116"/>
    </row>
    <row r="12428" spans="1:4">
      <c r="A12428" s="116"/>
      <c r="B12428" s="116"/>
      <c r="C12428" s="116"/>
      <c r="D12428" s="116"/>
    </row>
    <row r="12429" spans="1:4">
      <c r="A12429" s="116"/>
      <c r="B12429" s="116"/>
      <c r="C12429" s="116"/>
      <c r="D12429" s="116"/>
    </row>
    <row r="12430" spans="1:4">
      <c r="A12430" s="116"/>
      <c r="B12430" s="116"/>
      <c r="C12430" s="116"/>
      <c r="D12430" s="116"/>
    </row>
    <row r="12431" spans="1:4">
      <c r="A12431" s="116"/>
      <c r="B12431" s="116"/>
      <c r="C12431" s="116"/>
      <c r="D12431" s="116"/>
    </row>
    <row r="12432" spans="1:4">
      <c r="A12432" s="116"/>
      <c r="B12432" s="116"/>
      <c r="C12432" s="116"/>
      <c r="D12432" s="116"/>
    </row>
    <row r="12433" spans="1:4">
      <c r="A12433" s="116"/>
      <c r="B12433" s="116"/>
      <c r="C12433" s="116"/>
      <c r="D12433" s="116"/>
    </row>
    <row r="12434" spans="1:4">
      <c r="A12434" s="116"/>
      <c r="B12434" s="116"/>
      <c r="C12434" s="116"/>
      <c r="D12434" s="116"/>
    </row>
    <row r="12435" spans="1:4">
      <c r="A12435" s="116"/>
      <c r="B12435" s="116"/>
      <c r="C12435" s="116"/>
      <c r="D12435" s="116"/>
    </row>
    <row r="12436" spans="1:4">
      <c r="A12436" s="116"/>
      <c r="B12436" s="116"/>
      <c r="C12436" s="116"/>
      <c r="D12436" s="116"/>
    </row>
    <row r="12437" spans="1:4">
      <c r="A12437" s="116"/>
      <c r="B12437" s="116"/>
      <c r="C12437" s="116"/>
      <c r="D12437" s="116"/>
    </row>
    <row r="12438" spans="1:4">
      <c r="A12438" s="116"/>
      <c r="B12438" s="116"/>
      <c r="C12438" s="116"/>
      <c r="D12438" s="116"/>
    </row>
    <row r="12439" spans="1:4">
      <c r="A12439" s="116"/>
      <c r="B12439" s="116"/>
      <c r="C12439" s="116"/>
      <c r="D12439" s="116"/>
    </row>
    <row r="12440" spans="1:4">
      <c r="A12440" s="116"/>
      <c r="B12440" s="116"/>
      <c r="C12440" s="116"/>
      <c r="D12440" s="116"/>
    </row>
    <row r="12441" spans="1:4">
      <c r="A12441" s="116"/>
      <c r="B12441" s="116"/>
      <c r="C12441" s="116"/>
      <c r="D12441" s="116"/>
    </row>
    <row r="12442" spans="1:4">
      <c r="A12442" s="116"/>
      <c r="B12442" s="116"/>
      <c r="C12442" s="116"/>
      <c r="D12442" s="116"/>
    </row>
    <row r="12443" spans="1:4">
      <c r="A12443" s="116"/>
      <c r="B12443" s="116"/>
      <c r="C12443" s="116"/>
      <c r="D12443" s="116"/>
    </row>
    <row r="12444" spans="1:4">
      <c r="A12444" s="116"/>
      <c r="B12444" s="116"/>
      <c r="C12444" s="116"/>
      <c r="D12444" s="116"/>
    </row>
    <row r="12445" spans="1:4">
      <c r="A12445" s="116"/>
      <c r="B12445" s="116"/>
      <c r="C12445" s="116"/>
      <c r="D12445" s="116"/>
    </row>
    <row r="12446" spans="1:4">
      <c r="A12446" s="116"/>
      <c r="B12446" s="116"/>
      <c r="C12446" s="116"/>
      <c r="D12446" s="116"/>
    </row>
    <row r="12447" spans="1:4">
      <c r="A12447" s="116"/>
      <c r="B12447" s="116"/>
      <c r="C12447" s="116"/>
      <c r="D12447" s="116"/>
    </row>
    <row r="12448" spans="1:4">
      <c r="A12448" s="116"/>
      <c r="B12448" s="116"/>
      <c r="C12448" s="116"/>
      <c r="D12448" s="116"/>
    </row>
    <row r="12449" spans="1:4">
      <c r="A12449" s="116"/>
      <c r="B12449" s="116"/>
      <c r="C12449" s="116"/>
      <c r="D12449" s="116"/>
    </row>
    <row r="12450" spans="1:4">
      <c r="A12450" s="116"/>
      <c r="B12450" s="116"/>
      <c r="C12450" s="116"/>
      <c r="D12450" s="116"/>
    </row>
    <row r="12451" spans="1:4">
      <c r="A12451" s="116"/>
      <c r="B12451" s="116"/>
      <c r="C12451" s="116"/>
      <c r="D12451" s="116"/>
    </row>
    <row r="12452" spans="1:4">
      <c r="A12452" s="116"/>
      <c r="B12452" s="116"/>
      <c r="C12452" s="116"/>
      <c r="D12452" s="116"/>
    </row>
    <row r="12453" spans="1:4">
      <c r="A12453" s="116"/>
      <c r="B12453" s="116"/>
      <c r="C12453" s="116"/>
      <c r="D12453" s="116"/>
    </row>
    <row r="12454" spans="1:4">
      <c r="A12454" s="116"/>
      <c r="B12454" s="116"/>
      <c r="C12454" s="116"/>
      <c r="D12454" s="116"/>
    </row>
    <row r="12455" spans="1:4">
      <c r="A12455" s="116"/>
      <c r="B12455" s="116"/>
      <c r="C12455" s="116"/>
      <c r="D12455" s="116"/>
    </row>
    <row r="12456" spans="1:4">
      <c r="A12456" s="116"/>
      <c r="B12456" s="116"/>
      <c r="C12456" s="116"/>
      <c r="D12456" s="116"/>
    </row>
    <row r="12457" spans="1:4">
      <c r="A12457" s="116"/>
      <c r="B12457" s="116"/>
      <c r="C12457" s="116"/>
      <c r="D12457" s="116"/>
    </row>
    <row r="12458" spans="1:4">
      <c r="A12458" s="116"/>
      <c r="B12458" s="116"/>
      <c r="C12458" s="116"/>
      <c r="D12458" s="116"/>
    </row>
    <row r="12459" spans="1:4">
      <c r="A12459" s="116"/>
      <c r="B12459" s="116"/>
      <c r="C12459" s="116"/>
      <c r="D12459" s="116"/>
    </row>
    <row r="12460" spans="1:4">
      <c r="A12460" s="116"/>
      <c r="B12460" s="116"/>
      <c r="C12460" s="116"/>
      <c r="D12460" s="116"/>
    </row>
    <row r="12461" spans="1:4">
      <c r="A12461" s="116"/>
      <c r="B12461" s="116"/>
      <c r="C12461" s="116"/>
      <c r="D12461" s="116"/>
    </row>
    <row r="12462" spans="1:4">
      <c r="A12462" s="116"/>
      <c r="B12462" s="116"/>
      <c r="C12462" s="116"/>
      <c r="D12462" s="116"/>
    </row>
    <row r="12463" spans="1:4">
      <c r="A12463" s="116"/>
      <c r="B12463" s="116"/>
      <c r="C12463" s="116"/>
      <c r="D12463" s="116"/>
    </row>
    <row r="12464" spans="1:4">
      <c r="A12464" s="116"/>
      <c r="B12464" s="116"/>
      <c r="C12464" s="116"/>
      <c r="D12464" s="116"/>
    </row>
    <row r="12465" spans="1:4">
      <c r="A12465" s="116"/>
      <c r="B12465" s="116"/>
      <c r="C12465" s="116"/>
      <c r="D12465" s="116"/>
    </row>
    <row r="12466" spans="1:4">
      <c r="A12466" s="116"/>
      <c r="B12466" s="116"/>
      <c r="C12466" s="116"/>
      <c r="D12466" s="116"/>
    </row>
    <row r="12467" spans="1:4">
      <c r="A12467" s="116"/>
      <c r="B12467" s="116"/>
      <c r="C12467" s="116"/>
      <c r="D12467" s="116"/>
    </row>
    <row r="12468" spans="1:4">
      <c r="A12468" s="116"/>
      <c r="B12468" s="116"/>
      <c r="C12468" s="116"/>
      <c r="D12468" s="116"/>
    </row>
    <row r="12469" spans="1:4">
      <c r="A12469" s="116"/>
      <c r="B12469" s="116"/>
      <c r="C12469" s="116"/>
      <c r="D12469" s="116"/>
    </row>
    <row r="12470" spans="1:4">
      <c r="A12470" s="116"/>
      <c r="B12470" s="116"/>
      <c r="C12470" s="116"/>
      <c r="D12470" s="116"/>
    </row>
    <row r="12471" spans="1:4">
      <c r="A12471" s="116"/>
      <c r="B12471" s="116"/>
      <c r="C12471" s="116"/>
      <c r="D12471" s="116"/>
    </row>
    <row r="12472" spans="1:4">
      <c r="A12472" s="116"/>
      <c r="B12472" s="116"/>
      <c r="C12472" s="116"/>
      <c r="D12472" s="116"/>
    </row>
    <row r="12473" spans="1:4">
      <c r="A12473" s="116"/>
      <c r="B12473" s="116"/>
      <c r="C12473" s="116"/>
      <c r="D12473" s="116"/>
    </row>
    <row r="12474" spans="1:4">
      <c r="A12474" s="116"/>
      <c r="B12474" s="116"/>
      <c r="C12474" s="116"/>
      <c r="D12474" s="116"/>
    </row>
    <row r="12475" spans="1:4">
      <c r="A12475" s="116"/>
      <c r="B12475" s="116"/>
      <c r="C12475" s="116"/>
      <c r="D12475" s="116"/>
    </row>
    <row r="12476" spans="1:4">
      <c r="A12476" s="116"/>
      <c r="B12476" s="116"/>
      <c r="C12476" s="116"/>
      <c r="D12476" s="116"/>
    </row>
    <row r="12477" spans="1:4">
      <c r="A12477" s="116"/>
      <c r="B12477" s="116"/>
      <c r="C12477" s="116"/>
      <c r="D12477" s="116"/>
    </row>
    <row r="12478" spans="1:4">
      <c r="A12478" s="116"/>
      <c r="B12478" s="116"/>
      <c r="C12478" s="116"/>
      <c r="D12478" s="116"/>
    </row>
    <row r="12479" spans="1:4">
      <c r="A12479" s="116"/>
      <c r="B12479" s="116"/>
      <c r="C12479" s="116"/>
      <c r="D12479" s="116"/>
    </row>
    <row r="12480" spans="1:4">
      <c r="A12480" s="116"/>
      <c r="B12480" s="116"/>
      <c r="C12480" s="116"/>
      <c r="D12480" s="116"/>
    </row>
    <row r="12481" spans="1:4">
      <c r="A12481" s="116"/>
      <c r="B12481" s="116"/>
      <c r="C12481" s="116"/>
      <c r="D12481" s="116"/>
    </row>
    <row r="12482" spans="1:4">
      <c r="A12482" s="116"/>
      <c r="B12482" s="116"/>
      <c r="C12482" s="116"/>
      <c r="D12482" s="116"/>
    </row>
    <row r="12483" spans="1:4">
      <c r="A12483" s="116"/>
      <c r="B12483" s="116"/>
      <c r="C12483" s="116"/>
      <c r="D12483" s="116"/>
    </row>
    <row r="12484" spans="1:4">
      <c r="A12484" s="116"/>
      <c r="B12484" s="116"/>
      <c r="C12484" s="116"/>
      <c r="D12484" s="116"/>
    </row>
    <row r="12485" spans="1:4">
      <c r="A12485" s="116"/>
      <c r="B12485" s="116"/>
      <c r="C12485" s="116"/>
      <c r="D12485" s="116"/>
    </row>
    <row r="12486" spans="1:4">
      <c r="A12486" s="116"/>
      <c r="B12486" s="116"/>
      <c r="C12486" s="116"/>
      <c r="D12486" s="116"/>
    </row>
    <row r="12487" spans="1:4">
      <c r="A12487" s="116"/>
      <c r="B12487" s="116"/>
      <c r="C12487" s="116"/>
      <c r="D12487" s="116"/>
    </row>
    <row r="12488" spans="1:4">
      <c r="A12488" s="116"/>
      <c r="B12488" s="116"/>
      <c r="C12488" s="116"/>
      <c r="D12488" s="116"/>
    </row>
    <row r="12489" spans="1:4">
      <c r="A12489" s="116"/>
      <c r="B12489" s="116"/>
      <c r="C12489" s="116"/>
      <c r="D12489" s="116"/>
    </row>
    <row r="12490" spans="1:4">
      <c r="A12490" s="116"/>
      <c r="B12490" s="116"/>
      <c r="C12490" s="116"/>
      <c r="D12490" s="116"/>
    </row>
    <row r="12491" spans="1:4">
      <c r="A12491" s="116"/>
      <c r="B12491" s="116"/>
      <c r="C12491" s="116"/>
      <c r="D12491" s="116"/>
    </row>
    <row r="12492" spans="1:4">
      <c r="A12492" s="116"/>
      <c r="B12492" s="116"/>
      <c r="C12492" s="116"/>
      <c r="D12492" s="116"/>
    </row>
    <row r="12493" spans="1:4">
      <c r="A12493" s="116"/>
      <c r="B12493" s="116"/>
      <c r="C12493" s="116"/>
      <c r="D12493" s="116"/>
    </row>
    <row r="12494" spans="1:4">
      <c r="A12494" s="116"/>
      <c r="B12494" s="116"/>
      <c r="C12494" s="116"/>
      <c r="D12494" s="116"/>
    </row>
    <row r="12495" spans="1:4">
      <c r="A12495" s="116"/>
      <c r="B12495" s="116"/>
      <c r="C12495" s="116"/>
      <c r="D12495" s="116"/>
    </row>
    <row r="12496" spans="1:4">
      <c r="A12496" s="116"/>
      <c r="B12496" s="116"/>
      <c r="C12496" s="116"/>
      <c r="D12496" s="116"/>
    </row>
    <row r="12497" spans="1:4">
      <c r="A12497" s="116"/>
      <c r="B12497" s="116"/>
      <c r="C12497" s="116"/>
      <c r="D12497" s="116"/>
    </row>
    <row r="12498" spans="1:4">
      <c r="A12498" s="116"/>
      <c r="B12498" s="116"/>
      <c r="C12498" s="116"/>
      <c r="D12498" s="116"/>
    </row>
    <row r="12499" spans="1:4">
      <c r="A12499" s="116"/>
      <c r="B12499" s="116"/>
      <c r="C12499" s="116"/>
      <c r="D12499" s="116"/>
    </row>
    <row r="12500" spans="1:4">
      <c r="A12500" s="116"/>
      <c r="B12500" s="116"/>
      <c r="C12500" s="116"/>
      <c r="D12500" s="116"/>
    </row>
    <row r="12501" spans="1:4">
      <c r="A12501" s="116"/>
      <c r="B12501" s="116"/>
      <c r="C12501" s="116"/>
      <c r="D12501" s="116"/>
    </row>
    <row r="12502" spans="1:4">
      <c r="A12502" s="116"/>
      <c r="B12502" s="116"/>
      <c r="C12502" s="116"/>
      <c r="D12502" s="116"/>
    </row>
    <row r="12503" spans="1:4">
      <c r="A12503" s="116"/>
      <c r="B12503" s="116"/>
      <c r="C12503" s="116"/>
      <c r="D12503" s="116"/>
    </row>
    <row r="12504" spans="1:4">
      <c r="A12504" s="116"/>
      <c r="B12504" s="116"/>
      <c r="C12504" s="116"/>
      <c r="D12504" s="116"/>
    </row>
    <row r="12505" spans="1:4">
      <c r="A12505" s="116"/>
      <c r="B12505" s="116"/>
      <c r="C12505" s="116"/>
      <c r="D12505" s="116"/>
    </row>
    <row r="12506" spans="1:4">
      <c r="A12506" s="116"/>
      <c r="B12506" s="116"/>
      <c r="C12506" s="116"/>
      <c r="D12506" s="116"/>
    </row>
    <row r="12507" spans="1:4">
      <c r="A12507" s="116"/>
      <c r="B12507" s="116"/>
      <c r="C12507" s="116"/>
      <c r="D12507" s="116"/>
    </row>
    <row r="12508" spans="1:4">
      <c r="A12508" s="116"/>
      <c r="B12508" s="116"/>
      <c r="C12508" s="116"/>
      <c r="D12508" s="116"/>
    </row>
    <row r="12509" spans="1:4">
      <c r="A12509" s="116"/>
      <c r="B12509" s="116"/>
      <c r="C12509" s="116"/>
      <c r="D12509" s="116"/>
    </row>
    <row r="12510" spans="1:4">
      <c r="A12510" s="116"/>
      <c r="B12510" s="116"/>
      <c r="C12510" s="116"/>
      <c r="D12510" s="116"/>
    </row>
    <row r="12511" spans="1:4">
      <c r="A12511" s="116"/>
      <c r="B12511" s="116"/>
      <c r="C12511" s="116"/>
      <c r="D12511" s="116"/>
    </row>
    <row r="12512" spans="1:4">
      <c r="A12512" s="116"/>
      <c r="B12512" s="116"/>
      <c r="C12512" s="116"/>
      <c r="D12512" s="116"/>
    </row>
    <row r="12513" spans="1:4">
      <c r="A12513" s="116"/>
      <c r="B12513" s="116"/>
      <c r="C12513" s="116"/>
      <c r="D12513" s="116"/>
    </row>
    <row r="12514" spans="1:4">
      <c r="A12514" s="116"/>
      <c r="B12514" s="116"/>
      <c r="C12514" s="116"/>
      <c r="D12514" s="116"/>
    </row>
    <row r="12515" spans="1:4">
      <c r="A12515" s="116"/>
      <c r="B12515" s="116"/>
      <c r="C12515" s="116"/>
      <c r="D12515" s="116"/>
    </row>
    <row r="12516" spans="1:4">
      <c r="A12516" s="116"/>
      <c r="B12516" s="116"/>
      <c r="C12516" s="116"/>
      <c r="D12516" s="116"/>
    </row>
    <row r="12517" spans="1:4">
      <c r="A12517" s="116"/>
      <c r="B12517" s="116"/>
      <c r="C12517" s="116"/>
      <c r="D12517" s="116"/>
    </row>
    <row r="12518" spans="1:4">
      <c r="A12518" s="116"/>
      <c r="B12518" s="116"/>
      <c r="C12518" s="116"/>
      <c r="D12518" s="116"/>
    </row>
    <row r="12519" spans="1:4">
      <c r="A12519" s="116"/>
      <c r="B12519" s="116"/>
      <c r="C12519" s="116"/>
      <c r="D12519" s="116"/>
    </row>
    <row r="12520" spans="1:4">
      <c r="A12520" s="116"/>
      <c r="B12520" s="116"/>
      <c r="C12520" s="116"/>
      <c r="D12520" s="116"/>
    </row>
    <row r="12521" spans="1:4">
      <c r="A12521" s="116"/>
      <c r="B12521" s="116"/>
      <c r="C12521" s="116"/>
      <c r="D12521" s="116"/>
    </row>
    <row r="12522" spans="1:4">
      <c r="A12522" s="116"/>
      <c r="B12522" s="116"/>
      <c r="C12522" s="116"/>
      <c r="D12522" s="116"/>
    </row>
    <row r="12523" spans="1:4">
      <c r="A12523" s="116"/>
      <c r="B12523" s="116"/>
      <c r="C12523" s="116"/>
      <c r="D12523" s="116"/>
    </row>
    <row r="12524" spans="1:4">
      <c r="A12524" s="116"/>
      <c r="B12524" s="116"/>
      <c r="C12524" s="116"/>
      <c r="D12524" s="116"/>
    </row>
    <row r="12525" spans="1:4">
      <c r="A12525" s="116"/>
      <c r="B12525" s="116"/>
      <c r="C12525" s="116"/>
      <c r="D12525" s="116"/>
    </row>
    <row r="12526" spans="1:4">
      <c r="A12526" s="116"/>
      <c r="B12526" s="116"/>
      <c r="C12526" s="116"/>
      <c r="D12526" s="116"/>
    </row>
    <row r="12527" spans="1:4">
      <c r="A12527" s="116"/>
      <c r="B12527" s="116"/>
      <c r="C12527" s="116"/>
      <c r="D12527" s="116"/>
    </row>
    <row r="12528" spans="1:4">
      <c r="A12528" s="116"/>
      <c r="B12528" s="116"/>
      <c r="C12528" s="116"/>
      <c r="D12528" s="116"/>
    </row>
    <row r="12529" spans="1:4">
      <c r="A12529" s="116"/>
      <c r="B12529" s="116"/>
      <c r="C12529" s="116"/>
      <c r="D12529" s="116"/>
    </row>
    <row r="12530" spans="1:4">
      <c r="A12530" s="116"/>
      <c r="B12530" s="116"/>
      <c r="C12530" s="116"/>
      <c r="D12530" s="116"/>
    </row>
    <row r="12531" spans="1:4">
      <c r="A12531" s="116"/>
      <c r="B12531" s="116"/>
      <c r="C12531" s="116"/>
      <c r="D12531" s="116"/>
    </row>
    <row r="12532" spans="1:4">
      <c r="A12532" s="116"/>
      <c r="B12532" s="116"/>
      <c r="C12532" s="116"/>
      <c r="D12532" s="116"/>
    </row>
    <row r="12533" spans="1:4">
      <c r="A12533" s="116"/>
      <c r="B12533" s="116"/>
      <c r="C12533" s="116"/>
      <c r="D12533" s="116"/>
    </row>
    <row r="12534" spans="1:4">
      <c r="A12534" s="116"/>
      <c r="B12534" s="116"/>
      <c r="C12534" s="116"/>
      <c r="D12534" s="116"/>
    </row>
    <row r="12535" spans="1:4">
      <c r="A12535" s="116"/>
      <c r="B12535" s="116"/>
      <c r="C12535" s="116"/>
      <c r="D12535" s="116"/>
    </row>
    <row r="12536" spans="1:4">
      <c r="A12536" s="116"/>
      <c r="B12536" s="116"/>
      <c r="C12536" s="116"/>
      <c r="D12536" s="116"/>
    </row>
    <row r="12537" spans="1:4">
      <c r="A12537" s="116"/>
      <c r="B12537" s="116"/>
      <c r="C12537" s="116"/>
      <c r="D12537" s="116"/>
    </row>
    <row r="12538" spans="1:4">
      <c r="A12538" s="116"/>
      <c r="B12538" s="116"/>
      <c r="C12538" s="116"/>
      <c r="D12538" s="116"/>
    </row>
    <row r="12539" spans="1:4">
      <c r="A12539" s="116"/>
      <c r="B12539" s="116"/>
      <c r="C12539" s="116"/>
      <c r="D12539" s="116"/>
    </row>
    <row r="12540" spans="1:4">
      <c r="A12540" s="116"/>
      <c r="B12540" s="116"/>
      <c r="C12540" s="116"/>
      <c r="D12540" s="116"/>
    </row>
    <row r="12541" spans="1:4">
      <c r="A12541" s="116"/>
      <c r="B12541" s="116"/>
      <c r="C12541" s="116"/>
      <c r="D12541" s="116"/>
    </row>
    <row r="12542" spans="1:4">
      <c r="A12542" s="116"/>
      <c r="B12542" s="116"/>
      <c r="C12542" s="116"/>
      <c r="D12542" s="116"/>
    </row>
    <row r="12543" spans="1:4">
      <c r="A12543" s="116"/>
      <c r="B12543" s="116"/>
      <c r="C12543" s="116"/>
      <c r="D12543" s="116"/>
    </row>
    <row r="12544" spans="1:4">
      <c r="A12544" s="116"/>
      <c r="B12544" s="116"/>
      <c r="C12544" s="116"/>
      <c r="D12544" s="116"/>
    </row>
    <row r="12545" spans="1:4">
      <c r="A12545" s="116"/>
      <c r="B12545" s="116"/>
      <c r="C12545" s="116"/>
      <c r="D12545" s="116"/>
    </row>
    <row r="12546" spans="1:4">
      <c r="A12546" s="116"/>
      <c r="B12546" s="116"/>
      <c r="C12546" s="116"/>
      <c r="D12546" s="116"/>
    </row>
    <row r="12547" spans="1:4">
      <c r="A12547" s="116"/>
      <c r="B12547" s="116"/>
      <c r="C12547" s="116"/>
      <c r="D12547" s="116"/>
    </row>
    <row r="12548" spans="1:4">
      <c r="A12548" s="116"/>
      <c r="B12548" s="116"/>
      <c r="C12548" s="116"/>
      <c r="D12548" s="116"/>
    </row>
    <row r="12549" spans="1:4">
      <c r="A12549" s="116"/>
      <c r="B12549" s="116"/>
      <c r="C12549" s="116"/>
      <c r="D12549" s="116"/>
    </row>
    <row r="12550" spans="1:4">
      <c r="A12550" s="116"/>
      <c r="B12550" s="116"/>
      <c r="C12550" s="116"/>
      <c r="D12550" s="116"/>
    </row>
    <row r="12551" spans="1:4">
      <c r="A12551" s="116"/>
      <c r="B12551" s="116"/>
      <c r="C12551" s="116"/>
      <c r="D12551" s="116"/>
    </row>
    <row r="12552" spans="1:4">
      <c r="A12552" s="116"/>
      <c r="B12552" s="116"/>
      <c r="C12552" s="116"/>
      <c r="D12552" s="116"/>
    </row>
    <row r="12553" spans="1:4">
      <c r="A12553" s="116"/>
      <c r="B12553" s="116"/>
      <c r="C12553" s="116"/>
      <c r="D12553" s="116"/>
    </row>
    <row r="12554" spans="1:4">
      <c r="A12554" s="116"/>
      <c r="B12554" s="116"/>
      <c r="C12554" s="116"/>
      <c r="D12554" s="116"/>
    </row>
    <row r="12555" spans="1:4">
      <c r="A12555" s="116"/>
      <c r="B12555" s="116"/>
      <c r="C12555" s="116"/>
      <c r="D12555" s="116"/>
    </row>
    <row r="12556" spans="1:4">
      <c r="A12556" s="116"/>
      <c r="B12556" s="116"/>
      <c r="C12556" s="116"/>
      <c r="D12556" s="116"/>
    </row>
    <row r="12557" spans="1:4">
      <c r="A12557" s="116"/>
      <c r="B12557" s="116"/>
      <c r="C12557" s="116"/>
      <c r="D12557" s="116"/>
    </row>
    <row r="12558" spans="1:4">
      <c r="A12558" s="116"/>
      <c r="B12558" s="116"/>
      <c r="C12558" s="116"/>
      <c r="D12558" s="116"/>
    </row>
    <row r="12559" spans="1:4">
      <c r="A12559" s="116"/>
      <c r="B12559" s="116"/>
      <c r="C12559" s="116"/>
      <c r="D12559" s="116"/>
    </row>
    <row r="12560" spans="1:4">
      <c r="A12560" s="116"/>
      <c r="B12560" s="116"/>
      <c r="C12560" s="116"/>
      <c r="D12560" s="116"/>
    </row>
    <row r="12561" spans="1:4">
      <c r="A12561" s="116"/>
      <c r="B12561" s="116"/>
      <c r="C12561" s="116"/>
      <c r="D12561" s="116"/>
    </row>
    <row r="12562" spans="1:4">
      <c r="A12562" s="116"/>
      <c r="B12562" s="116"/>
      <c r="C12562" s="116"/>
      <c r="D12562" s="116"/>
    </row>
    <row r="12563" spans="1:4">
      <c r="A12563" s="116"/>
      <c r="B12563" s="116"/>
      <c r="C12563" s="116"/>
      <c r="D12563" s="116"/>
    </row>
    <row r="12564" spans="1:4">
      <c r="A12564" s="116"/>
      <c r="B12564" s="116"/>
      <c r="C12564" s="116"/>
      <c r="D12564" s="116"/>
    </row>
    <row r="12565" spans="1:4">
      <c r="A12565" s="116"/>
      <c r="B12565" s="116"/>
      <c r="C12565" s="116"/>
      <c r="D12565" s="116"/>
    </row>
    <row r="12566" spans="1:4">
      <c r="A12566" s="116"/>
      <c r="B12566" s="116"/>
      <c r="C12566" s="116"/>
      <c r="D12566" s="116"/>
    </row>
    <row r="12567" spans="1:4">
      <c r="A12567" s="116"/>
      <c r="B12567" s="116"/>
      <c r="C12567" s="116"/>
      <c r="D12567" s="116"/>
    </row>
    <row r="12568" spans="1:4">
      <c r="A12568" s="116"/>
      <c r="B12568" s="116"/>
      <c r="C12568" s="116"/>
      <c r="D12568" s="116"/>
    </row>
    <row r="12569" spans="1:4">
      <c r="A12569" s="116"/>
      <c r="B12569" s="116"/>
      <c r="C12569" s="116"/>
      <c r="D12569" s="116"/>
    </row>
    <row r="12570" spans="1:4">
      <c r="A12570" s="116"/>
      <c r="B12570" s="116"/>
      <c r="C12570" s="116"/>
      <c r="D12570" s="116"/>
    </row>
    <row r="12571" spans="1:4">
      <c r="A12571" s="116"/>
      <c r="B12571" s="116"/>
      <c r="C12571" s="116"/>
      <c r="D12571" s="116"/>
    </row>
    <row r="12572" spans="1:4">
      <c r="A12572" s="116"/>
      <c r="B12572" s="116"/>
      <c r="C12572" s="116"/>
      <c r="D12572" s="116"/>
    </row>
    <row r="12573" spans="1:4">
      <c r="A12573" s="116"/>
      <c r="B12573" s="116"/>
      <c r="C12573" s="116"/>
      <c r="D12573" s="116"/>
    </row>
    <row r="12574" spans="1:4">
      <c r="A12574" s="116"/>
      <c r="B12574" s="116"/>
      <c r="C12574" s="116"/>
      <c r="D12574" s="116"/>
    </row>
    <row r="12575" spans="1:4">
      <c r="A12575" s="116"/>
      <c r="B12575" s="116"/>
      <c r="C12575" s="116"/>
      <c r="D12575" s="116"/>
    </row>
    <row r="12576" spans="1:4">
      <c r="A12576" s="116"/>
      <c r="B12576" s="116"/>
      <c r="C12576" s="116"/>
      <c r="D12576" s="116"/>
    </row>
    <row r="12577" spans="1:4">
      <c r="A12577" s="116"/>
      <c r="B12577" s="116"/>
      <c r="C12577" s="116"/>
      <c r="D12577" s="116"/>
    </row>
    <row r="12578" spans="1:4">
      <c r="A12578" s="116"/>
      <c r="B12578" s="116"/>
      <c r="C12578" s="116"/>
      <c r="D12578" s="116"/>
    </row>
    <row r="12579" spans="1:4">
      <c r="A12579" s="116"/>
      <c r="B12579" s="116"/>
      <c r="C12579" s="116"/>
      <c r="D12579" s="116"/>
    </row>
    <row r="12580" spans="1:4">
      <c r="A12580" s="116"/>
      <c r="B12580" s="116"/>
      <c r="C12580" s="116"/>
      <c r="D12580" s="116"/>
    </row>
    <row r="12581" spans="1:4">
      <c r="A12581" s="116"/>
      <c r="B12581" s="116"/>
      <c r="C12581" s="116"/>
      <c r="D12581" s="116"/>
    </row>
    <row r="12582" spans="1:4">
      <c r="A12582" s="116"/>
      <c r="B12582" s="116"/>
      <c r="C12582" s="116"/>
      <c r="D12582" s="116"/>
    </row>
    <row r="12583" spans="1:4">
      <c r="A12583" s="116"/>
      <c r="B12583" s="116"/>
      <c r="C12583" s="116"/>
      <c r="D12583" s="116"/>
    </row>
    <row r="12584" spans="1:4">
      <c r="A12584" s="116"/>
      <c r="B12584" s="116"/>
      <c r="C12584" s="116"/>
      <c r="D12584" s="116"/>
    </row>
    <row r="12585" spans="1:4">
      <c r="A12585" s="116"/>
      <c r="B12585" s="116"/>
      <c r="C12585" s="116"/>
      <c r="D12585" s="116"/>
    </row>
    <row r="12586" spans="1:4">
      <c r="A12586" s="116"/>
      <c r="B12586" s="116"/>
      <c r="C12586" s="116"/>
      <c r="D12586" s="116"/>
    </row>
    <row r="12587" spans="1:4">
      <c r="A12587" s="116"/>
      <c r="B12587" s="116"/>
      <c r="C12587" s="116"/>
      <c r="D12587" s="116"/>
    </row>
    <row r="12588" spans="1:4">
      <c r="A12588" s="116"/>
      <c r="B12588" s="116"/>
      <c r="C12588" s="116"/>
      <c r="D12588" s="116"/>
    </row>
    <row r="12589" spans="1:4">
      <c r="A12589" s="116"/>
      <c r="B12589" s="116"/>
      <c r="C12589" s="116"/>
      <c r="D12589" s="116"/>
    </row>
    <row r="12590" spans="1:4">
      <c r="A12590" s="116"/>
      <c r="B12590" s="116"/>
      <c r="C12590" s="116"/>
      <c r="D12590" s="116"/>
    </row>
    <row r="12591" spans="1:4">
      <c r="A12591" s="116"/>
      <c r="B12591" s="116"/>
      <c r="C12591" s="116"/>
      <c r="D12591" s="116"/>
    </row>
    <row r="12592" spans="1:4">
      <c r="A12592" s="116"/>
      <c r="B12592" s="116"/>
      <c r="C12592" s="116"/>
      <c r="D12592" s="116"/>
    </row>
    <row r="12593" spans="1:4">
      <c r="A12593" s="116"/>
      <c r="B12593" s="116"/>
      <c r="C12593" s="116"/>
      <c r="D12593" s="116"/>
    </row>
    <row r="12594" spans="1:4">
      <c r="A12594" s="116"/>
      <c r="B12594" s="116"/>
      <c r="C12594" s="116"/>
      <c r="D12594" s="116"/>
    </row>
    <row r="12595" spans="1:4">
      <c r="A12595" s="116"/>
      <c r="B12595" s="116"/>
      <c r="C12595" s="116"/>
      <c r="D12595" s="116"/>
    </row>
    <row r="12596" spans="1:4">
      <c r="A12596" s="116"/>
      <c r="B12596" s="116"/>
      <c r="C12596" s="116"/>
      <c r="D12596" s="116"/>
    </row>
    <row r="12597" spans="1:4">
      <c r="A12597" s="116"/>
      <c r="B12597" s="116"/>
      <c r="C12597" s="116"/>
      <c r="D12597" s="116"/>
    </row>
    <row r="12598" spans="1:4">
      <c r="A12598" s="116"/>
      <c r="B12598" s="116"/>
      <c r="C12598" s="116"/>
      <c r="D12598" s="116"/>
    </row>
    <row r="12599" spans="1:4">
      <c r="A12599" s="116"/>
      <c r="B12599" s="116"/>
      <c r="C12599" s="116"/>
      <c r="D12599" s="116"/>
    </row>
    <row r="12600" spans="1:4">
      <c r="A12600" s="116"/>
      <c r="B12600" s="116"/>
      <c r="C12600" s="116"/>
      <c r="D12600" s="116"/>
    </row>
    <row r="12601" spans="1:4">
      <c r="A12601" s="116"/>
      <c r="B12601" s="116"/>
      <c r="C12601" s="116"/>
      <c r="D12601" s="116"/>
    </row>
    <row r="12602" spans="1:4">
      <c r="A12602" s="116"/>
      <c r="B12602" s="116"/>
      <c r="C12602" s="116"/>
      <c r="D12602" s="116"/>
    </row>
    <row r="12603" spans="1:4">
      <c r="A12603" s="116"/>
      <c r="B12603" s="116"/>
      <c r="C12603" s="116"/>
      <c r="D12603" s="116"/>
    </row>
    <row r="12604" spans="1:4">
      <c r="A12604" s="116"/>
      <c r="B12604" s="116"/>
      <c r="C12604" s="116"/>
      <c r="D12604" s="116"/>
    </row>
    <row r="12605" spans="1:4">
      <c r="A12605" s="116"/>
      <c r="B12605" s="116"/>
      <c r="C12605" s="116"/>
      <c r="D12605" s="116"/>
    </row>
    <row r="12606" spans="1:4">
      <c r="A12606" s="116"/>
      <c r="B12606" s="116"/>
      <c r="C12606" s="116"/>
      <c r="D12606" s="116"/>
    </row>
    <row r="12607" spans="1:4">
      <c r="A12607" s="116"/>
      <c r="B12607" s="116"/>
      <c r="C12607" s="116"/>
      <c r="D12607" s="116"/>
    </row>
    <row r="12608" spans="1:4">
      <c r="A12608" s="116"/>
      <c r="B12608" s="116"/>
      <c r="C12608" s="116"/>
      <c r="D12608" s="116"/>
    </row>
    <row r="12609" spans="1:4">
      <c r="A12609" s="116"/>
      <c r="B12609" s="116"/>
      <c r="C12609" s="116"/>
      <c r="D12609" s="116"/>
    </row>
    <row r="12610" spans="1:4">
      <c r="A12610" s="116"/>
      <c r="B12610" s="116"/>
      <c r="C12610" s="116"/>
      <c r="D12610" s="116"/>
    </row>
    <row r="12611" spans="1:4">
      <c r="A12611" s="116"/>
      <c r="B12611" s="116"/>
      <c r="C12611" s="116"/>
      <c r="D12611" s="116"/>
    </row>
    <row r="12612" spans="1:4">
      <c r="A12612" s="116"/>
      <c r="B12612" s="116"/>
      <c r="C12612" s="116"/>
      <c r="D12612" s="116"/>
    </row>
    <row r="12613" spans="1:4">
      <c r="A12613" s="116"/>
      <c r="B12613" s="116"/>
      <c r="C12613" s="116"/>
      <c r="D12613" s="116"/>
    </row>
    <row r="12614" spans="1:4">
      <c r="A12614" s="116"/>
      <c r="B12614" s="116"/>
      <c r="C12614" s="116"/>
      <c r="D12614" s="116"/>
    </row>
    <row r="12615" spans="1:4">
      <c r="A12615" s="116"/>
      <c r="B12615" s="116"/>
      <c r="C12615" s="116"/>
      <c r="D12615" s="116"/>
    </row>
    <row r="12616" spans="1:4">
      <c r="A12616" s="116"/>
      <c r="B12616" s="116"/>
      <c r="C12616" s="116"/>
      <c r="D12616" s="116"/>
    </row>
    <row r="12617" spans="1:4">
      <c r="A12617" s="116"/>
      <c r="B12617" s="116"/>
      <c r="C12617" s="116"/>
      <c r="D12617" s="116"/>
    </row>
    <row r="12618" spans="1:4">
      <c r="A12618" s="116"/>
      <c r="B12618" s="116"/>
      <c r="C12618" s="116"/>
      <c r="D12618" s="116"/>
    </row>
    <row r="12619" spans="1:4">
      <c r="A12619" s="116"/>
      <c r="B12619" s="116"/>
      <c r="C12619" s="116"/>
      <c r="D12619" s="116"/>
    </row>
    <row r="12620" spans="1:4">
      <c r="A12620" s="116"/>
      <c r="B12620" s="116"/>
      <c r="C12620" s="116"/>
      <c r="D12620" s="116"/>
    </row>
    <row r="12621" spans="1:4">
      <c r="A12621" s="116"/>
      <c r="B12621" s="116"/>
      <c r="C12621" s="116"/>
      <c r="D12621" s="116"/>
    </row>
    <row r="12622" spans="1:4">
      <c r="A12622" s="116"/>
      <c r="B12622" s="116"/>
      <c r="C12622" s="116"/>
      <c r="D12622" s="116"/>
    </row>
    <row r="12623" spans="1:4">
      <c r="A12623" s="116"/>
      <c r="B12623" s="116"/>
      <c r="C12623" s="116"/>
      <c r="D12623" s="116"/>
    </row>
    <row r="12624" spans="1:4">
      <c r="A12624" s="116"/>
      <c r="B12624" s="116"/>
      <c r="C12624" s="116"/>
      <c r="D12624" s="116"/>
    </row>
    <row r="12625" spans="1:4">
      <c r="A12625" s="116"/>
      <c r="B12625" s="116"/>
      <c r="C12625" s="116"/>
      <c r="D12625" s="116"/>
    </row>
    <row r="12626" spans="1:4">
      <c r="A12626" s="116"/>
      <c r="B12626" s="116"/>
      <c r="C12626" s="116"/>
      <c r="D12626" s="116"/>
    </row>
    <row r="12627" spans="1:4">
      <c r="A12627" s="116"/>
      <c r="B12627" s="116"/>
      <c r="C12627" s="116"/>
      <c r="D12627" s="116"/>
    </row>
    <row r="12628" spans="1:4">
      <c r="A12628" s="116"/>
      <c r="B12628" s="116"/>
      <c r="C12628" s="116"/>
      <c r="D12628" s="116"/>
    </row>
    <row r="12629" spans="1:4">
      <c r="A12629" s="116"/>
      <c r="B12629" s="116"/>
      <c r="C12629" s="116"/>
      <c r="D12629" s="116"/>
    </row>
    <row r="12630" spans="1:4">
      <c r="A12630" s="116"/>
      <c r="B12630" s="116"/>
      <c r="C12630" s="116"/>
      <c r="D12630" s="116"/>
    </row>
    <row r="12631" spans="1:4">
      <c r="A12631" s="116"/>
      <c r="B12631" s="116"/>
      <c r="C12631" s="116"/>
      <c r="D12631" s="116"/>
    </row>
    <row r="12632" spans="1:4">
      <c r="A12632" s="116"/>
      <c r="B12632" s="116"/>
      <c r="C12632" s="116"/>
      <c r="D12632" s="116"/>
    </row>
    <row r="12633" spans="1:4">
      <c r="A12633" s="116"/>
      <c r="B12633" s="116"/>
      <c r="C12633" s="116"/>
      <c r="D12633" s="116"/>
    </row>
    <row r="12634" spans="1:4">
      <c r="A12634" s="116"/>
      <c r="B12634" s="116"/>
      <c r="C12634" s="116"/>
      <c r="D12634" s="116"/>
    </row>
    <row r="12635" spans="1:4">
      <c r="A12635" s="116"/>
      <c r="B12635" s="116"/>
      <c r="C12635" s="116"/>
      <c r="D12635" s="116"/>
    </row>
    <row r="12636" spans="1:4">
      <c r="A12636" s="116"/>
      <c r="B12636" s="116"/>
      <c r="C12636" s="116"/>
      <c r="D12636" s="116"/>
    </row>
    <row r="12637" spans="1:4">
      <c r="A12637" s="116"/>
      <c r="B12637" s="116"/>
      <c r="C12637" s="116"/>
      <c r="D12637" s="116"/>
    </row>
    <row r="12638" spans="1:4">
      <c r="A12638" s="116"/>
      <c r="B12638" s="116"/>
      <c r="C12638" s="116"/>
      <c r="D12638" s="116"/>
    </row>
    <row r="12639" spans="1:4">
      <c r="A12639" s="116"/>
      <c r="B12639" s="116"/>
      <c r="C12639" s="116"/>
      <c r="D12639" s="116"/>
    </row>
    <row r="12640" spans="1:4">
      <c r="A12640" s="116"/>
      <c r="B12640" s="116"/>
      <c r="C12640" s="116"/>
      <c r="D12640" s="116"/>
    </row>
    <row r="12641" spans="1:4">
      <c r="A12641" s="116"/>
      <c r="B12641" s="116"/>
      <c r="C12641" s="116"/>
      <c r="D12641" s="116"/>
    </row>
    <row r="12642" spans="1:4">
      <c r="A12642" s="116"/>
      <c r="B12642" s="116"/>
      <c r="C12642" s="116"/>
      <c r="D12642" s="116"/>
    </row>
    <row r="12643" spans="1:4">
      <c r="A12643" s="116"/>
      <c r="B12643" s="116"/>
      <c r="C12643" s="116"/>
      <c r="D12643" s="116"/>
    </row>
    <row r="12644" spans="1:4">
      <c r="A12644" s="116"/>
      <c r="B12644" s="116"/>
      <c r="C12644" s="116"/>
      <c r="D12644" s="116"/>
    </row>
    <row r="12645" spans="1:4">
      <c r="A12645" s="116"/>
      <c r="B12645" s="116"/>
      <c r="C12645" s="116"/>
      <c r="D12645" s="116"/>
    </row>
    <row r="12646" spans="1:4">
      <c r="A12646" s="116"/>
      <c r="B12646" s="116"/>
      <c r="C12646" s="116"/>
      <c r="D12646" s="116"/>
    </row>
    <row r="12647" spans="1:4">
      <c r="A12647" s="116"/>
      <c r="B12647" s="116"/>
      <c r="C12647" s="116"/>
      <c r="D12647" s="116"/>
    </row>
    <row r="12648" spans="1:4">
      <c r="A12648" s="116"/>
      <c r="B12648" s="116"/>
      <c r="C12648" s="116"/>
      <c r="D12648" s="116"/>
    </row>
    <row r="12649" spans="1:4">
      <c r="A12649" s="116"/>
      <c r="B12649" s="116"/>
      <c r="C12649" s="116"/>
      <c r="D12649" s="116"/>
    </row>
    <row r="12650" spans="1:4">
      <c r="A12650" s="116"/>
      <c r="B12650" s="116"/>
      <c r="C12650" s="116"/>
      <c r="D12650" s="116"/>
    </row>
    <row r="12651" spans="1:4">
      <c r="A12651" s="116"/>
      <c r="B12651" s="116"/>
      <c r="C12651" s="116"/>
      <c r="D12651" s="116"/>
    </row>
    <row r="12652" spans="1:4">
      <c r="A12652" s="116"/>
      <c r="B12652" s="116"/>
      <c r="C12652" s="116"/>
      <c r="D12652" s="116"/>
    </row>
    <row r="12653" spans="1:4">
      <c r="A12653" s="116"/>
      <c r="B12653" s="116"/>
      <c r="C12653" s="116"/>
      <c r="D12653" s="116"/>
    </row>
    <row r="12654" spans="1:4">
      <c r="A12654" s="116"/>
      <c r="B12654" s="116"/>
      <c r="C12654" s="116"/>
      <c r="D12654" s="116"/>
    </row>
    <row r="12655" spans="1:4">
      <c r="A12655" s="116"/>
      <c r="B12655" s="116"/>
      <c r="C12655" s="116"/>
      <c r="D12655" s="116"/>
    </row>
    <row r="12656" spans="1:4">
      <c r="A12656" s="116"/>
      <c r="B12656" s="116"/>
      <c r="C12656" s="116"/>
      <c r="D12656" s="116"/>
    </row>
    <row r="12657" spans="1:4">
      <c r="A12657" s="116"/>
      <c r="B12657" s="116"/>
      <c r="C12657" s="116"/>
      <c r="D12657" s="116"/>
    </row>
    <row r="12658" spans="1:4">
      <c r="A12658" s="116"/>
      <c r="B12658" s="116"/>
      <c r="C12658" s="116"/>
      <c r="D12658" s="116"/>
    </row>
    <row r="12659" spans="1:4">
      <c r="A12659" s="116"/>
      <c r="B12659" s="116"/>
      <c r="C12659" s="116"/>
      <c r="D12659" s="116"/>
    </row>
    <row r="12660" spans="1:4">
      <c r="A12660" s="116"/>
      <c r="B12660" s="116"/>
      <c r="C12660" s="116"/>
      <c r="D12660" s="116"/>
    </row>
    <row r="12661" spans="1:4">
      <c r="A12661" s="116"/>
      <c r="B12661" s="116"/>
      <c r="C12661" s="116"/>
      <c r="D12661" s="116"/>
    </row>
    <row r="12662" spans="1:4">
      <c r="A12662" s="116"/>
      <c r="B12662" s="116"/>
      <c r="C12662" s="116"/>
      <c r="D12662" s="116"/>
    </row>
    <row r="12663" spans="1:4">
      <c r="A12663" s="116"/>
      <c r="B12663" s="116"/>
      <c r="C12663" s="116"/>
      <c r="D12663" s="116"/>
    </row>
    <row r="12664" spans="1:4">
      <c r="A12664" s="116"/>
      <c r="B12664" s="116"/>
      <c r="C12664" s="116"/>
      <c r="D12664" s="116"/>
    </row>
    <row r="12665" spans="1:4">
      <c r="A12665" s="116"/>
      <c r="B12665" s="116"/>
      <c r="C12665" s="116"/>
      <c r="D12665" s="116"/>
    </row>
    <row r="12666" spans="1:4">
      <c r="A12666" s="116"/>
      <c r="B12666" s="116"/>
      <c r="C12666" s="116"/>
      <c r="D12666" s="116"/>
    </row>
    <row r="12667" spans="1:4">
      <c r="A12667" s="116"/>
      <c r="B12667" s="116"/>
      <c r="C12667" s="116"/>
      <c r="D12667" s="116"/>
    </row>
    <row r="12668" spans="1:4">
      <c r="A12668" s="116"/>
      <c r="B12668" s="116"/>
      <c r="C12668" s="116"/>
      <c r="D12668" s="116"/>
    </row>
    <row r="12669" spans="1:4">
      <c r="A12669" s="116"/>
      <c r="B12669" s="116"/>
      <c r="C12669" s="116"/>
      <c r="D12669" s="116"/>
    </row>
    <row r="12670" spans="1:4">
      <c r="A12670" s="116"/>
      <c r="B12670" s="116"/>
      <c r="C12670" s="116"/>
      <c r="D12670" s="116"/>
    </row>
    <row r="12671" spans="1:4">
      <c r="A12671" s="116"/>
      <c r="B12671" s="116"/>
      <c r="C12671" s="116"/>
      <c r="D12671" s="116"/>
    </row>
    <row r="12672" spans="1:4">
      <c r="A12672" s="116"/>
      <c r="B12672" s="116"/>
      <c r="C12672" s="116"/>
      <c r="D12672" s="116"/>
    </row>
    <row r="12673" spans="1:4">
      <c r="A12673" s="116"/>
      <c r="B12673" s="116"/>
      <c r="C12673" s="116"/>
      <c r="D12673" s="116"/>
    </row>
    <row r="12674" spans="1:4">
      <c r="A12674" s="116"/>
      <c r="B12674" s="116"/>
      <c r="C12674" s="116"/>
      <c r="D12674" s="116"/>
    </row>
    <row r="12675" spans="1:4">
      <c r="A12675" s="116"/>
      <c r="B12675" s="116"/>
      <c r="C12675" s="116"/>
      <c r="D12675" s="116"/>
    </row>
    <row r="12676" spans="1:4">
      <c r="A12676" s="116"/>
      <c r="B12676" s="116"/>
      <c r="C12676" s="116"/>
      <c r="D12676" s="116"/>
    </row>
    <row r="12677" spans="1:4">
      <c r="A12677" s="116"/>
      <c r="B12677" s="116"/>
      <c r="C12677" s="116"/>
      <c r="D12677" s="116"/>
    </row>
    <row r="12678" spans="1:4">
      <c r="A12678" s="116"/>
      <c r="B12678" s="116"/>
      <c r="C12678" s="116"/>
      <c r="D12678" s="116"/>
    </row>
    <row r="12679" spans="1:4">
      <c r="A12679" s="116"/>
      <c r="B12679" s="116"/>
      <c r="C12679" s="116"/>
      <c r="D12679" s="116"/>
    </row>
    <row r="12680" spans="1:4">
      <c r="A12680" s="116"/>
      <c r="B12680" s="116"/>
      <c r="C12680" s="116"/>
      <c r="D12680" s="116"/>
    </row>
    <row r="12681" spans="1:4">
      <c r="A12681" s="116"/>
      <c r="B12681" s="116"/>
      <c r="C12681" s="116"/>
      <c r="D12681" s="116"/>
    </row>
    <row r="12682" spans="1:4">
      <c r="A12682" s="116"/>
      <c r="B12682" s="116"/>
      <c r="C12682" s="116"/>
      <c r="D12682" s="116"/>
    </row>
    <row r="12683" spans="1:4">
      <c r="A12683" s="116"/>
      <c r="B12683" s="116"/>
      <c r="C12683" s="116"/>
      <c r="D12683" s="116"/>
    </row>
    <row r="12684" spans="1:4">
      <c r="A12684" s="116"/>
      <c r="B12684" s="116"/>
      <c r="C12684" s="116"/>
      <c r="D12684" s="116"/>
    </row>
    <row r="12685" spans="1:4">
      <c r="A12685" s="116"/>
      <c r="B12685" s="116"/>
      <c r="C12685" s="116"/>
      <c r="D12685" s="116"/>
    </row>
    <row r="12686" spans="1:4">
      <c r="A12686" s="116"/>
      <c r="B12686" s="116"/>
      <c r="C12686" s="116"/>
      <c r="D12686" s="116"/>
    </row>
    <row r="12687" spans="1:4">
      <c r="A12687" s="116"/>
      <c r="B12687" s="116"/>
      <c r="C12687" s="116"/>
      <c r="D12687" s="116"/>
    </row>
    <row r="12688" spans="1:4">
      <c r="A12688" s="116"/>
      <c r="B12688" s="116"/>
      <c r="C12688" s="116"/>
      <c r="D12688" s="116"/>
    </row>
    <row r="12689" spans="1:4">
      <c r="A12689" s="116"/>
      <c r="B12689" s="116"/>
      <c r="C12689" s="116"/>
      <c r="D12689" s="116"/>
    </row>
    <row r="12690" spans="1:4">
      <c r="A12690" s="116"/>
      <c r="B12690" s="116"/>
      <c r="C12690" s="116"/>
      <c r="D12690" s="116"/>
    </row>
    <row r="12691" spans="1:4">
      <c r="A12691" s="116"/>
      <c r="B12691" s="116"/>
      <c r="C12691" s="116"/>
      <c r="D12691" s="116"/>
    </row>
    <row r="12692" spans="1:4">
      <c r="A12692" s="116"/>
      <c r="B12692" s="116"/>
      <c r="C12692" s="116"/>
      <c r="D12692" s="116"/>
    </row>
    <row r="12693" spans="1:4">
      <c r="A12693" s="116"/>
      <c r="B12693" s="116"/>
      <c r="C12693" s="116"/>
      <c r="D12693" s="116"/>
    </row>
    <row r="12694" spans="1:4">
      <c r="A12694" s="116"/>
      <c r="B12694" s="116"/>
      <c r="C12694" s="116"/>
      <c r="D12694" s="116"/>
    </row>
    <row r="12695" spans="1:4">
      <c r="A12695" s="116"/>
      <c r="B12695" s="116"/>
      <c r="C12695" s="116"/>
      <c r="D12695" s="116"/>
    </row>
    <row r="12696" spans="1:4">
      <c r="A12696" s="116"/>
      <c r="B12696" s="116"/>
      <c r="C12696" s="116"/>
      <c r="D12696" s="116"/>
    </row>
    <row r="12697" spans="1:4">
      <c r="A12697" s="116"/>
      <c r="B12697" s="116"/>
      <c r="C12697" s="116"/>
      <c r="D12697" s="116"/>
    </row>
    <row r="12698" spans="1:4">
      <c r="A12698" s="116"/>
      <c r="B12698" s="116"/>
      <c r="C12698" s="116"/>
      <c r="D12698" s="116"/>
    </row>
    <row r="12699" spans="1:4">
      <c r="A12699" s="116"/>
      <c r="B12699" s="116"/>
      <c r="C12699" s="116"/>
      <c r="D12699" s="116"/>
    </row>
    <row r="12700" spans="1:4">
      <c r="A12700" s="116"/>
      <c r="B12700" s="116"/>
      <c r="C12700" s="116"/>
      <c r="D12700" s="116"/>
    </row>
    <row r="12701" spans="1:4">
      <c r="A12701" s="116"/>
      <c r="B12701" s="116"/>
      <c r="C12701" s="116"/>
      <c r="D12701" s="116"/>
    </row>
    <row r="12702" spans="1:4">
      <c r="A12702" s="116"/>
      <c r="B12702" s="116"/>
      <c r="C12702" s="116"/>
      <c r="D12702" s="116"/>
    </row>
    <row r="12703" spans="1:4">
      <c r="A12703" s="116"/>
      <c r="B12703" s="116"/>
      <c r="C12703" s="116"/>
      <c r="D12703" s="116"/>
    </row>
    <row r="12704" spans="1:4">
      <c r="A12704" s="116"/>
      <c r="B12704" s="116"/>
      <c r="C12704" s="116"/>
      <c r="D12704" s="116"/>
    </row>
    <row r="12705" spans="1:4">
      <c r="A12705" s="116"/>
      <c r="B12705" s="116"/>
      <c r="C12705" s="116"/>
      <c r="D12705" s="116"/>
    </row>
    <row r="12706" spans="1:4">
      <c r="A12706" s="116"/>
      <c r="B12706" s="116"/>
      <c r="C12706" s="116"/>
      <c r="D12706" s="116"/>
    </row>
    <row r="12707" spans="1:4">
      <c r="A12707" s="116"/>
      <c r="B12707" s="116"/>
      <c r="C12707" s="116"/>
      <c r="D12707" s="116"/>
    </row>
    <row r="12708" spans="1:4">
      <c r="A12708" s="116"/>
      <c r="B12708" s="116"/>
      <c r="C12708" s="116"/>
      <c r="D12708" s="116"/>
    </row>
    <row r="12709" spans="1:4">
      <c r="A12709" s="116"/>
      <c r="B12709" s="116"/>
      <c r="C12709" s="116"/>
      <c r="D12709" s="116"/>
    </row>
    <row r="12710" spans="1:4">
      <c r="A12710" s="116"/>
      <c r="B12710" s="116"/>
      <c r="C12710" s="116"/>
      <c r="D12710" s="116"/>
    </row>
    <row r="12711" spans="1:4">
      <c r="A12711" s="116"/>
      <c r="B12711" s="116"/>
      <c r="C12711" s="116"/>
      <c r="D12711" s="116"/>
    </row>
    <row r="12712" spans="1:4">
      <c r="A12712" s="116"/>
      <c r="B12712" s="116"/>
      <c r="C12712" s="116"/>
      <c r="D12712" s="116"/>
    </row>
    <row r="12713" spans="1:4">
      <c r="A12713" s="116"/>
      <c r="B12713" s="116"/>
      <c r="C12713" s="116"/>
      <c r="D12713" s="116"/>
    </row>
    <row r="12714" spans="1:4">
      <c r="A12714" s="116"/>
      <c r="B12714" s="116"/>
      <c r="C12714" s="116"/>
      <c r="D12714" s="116"/>
    </row>
    <row r="12715" spans="1:4">
      <c r="A12715" s="116"/>
      <c r="B12715" s="116"/>
      <c r="C12715" s="116"/>
      <c r="D12715" s="116"/>
    </row>
    <row r="12716" spans="1:4">
      <c r="A12716" s="116"/>
      <c r="B12716" s="116"/>
      <c r="C12716" s="116"/>
      <c r="D12716" s="116"/>
    </row>
    <row r="12717" spans="1:4">
      <c r="A12717" s="116"/>
      <c r="B12717" s="116"/>
      <c r="C12717" s="116"/>
      <c r="D12717" s="116"/>
    </row>
    <row r="12718" spans="1:4">
      <c r="A12718" s="116"/>
      <c r="B12718" s="116"/>
      <c r="C12718" s="116"/>
      <c r="D12718" s="116"/>
    </row>
    <row r="12719" spans="1:4">
      <c r="A12719" s="116"/>
      <c r="B12719" s="116"/>
      <c r="C12719" s="116"/>
      <c r="D12719" s="116"/>
    </row>
    <row r="12720" spans="1:4">
      <c r="A12720" s="116"/>
      <c r="B12720" s="116"/>
      <c r="C12720" s="116"/>
      <c r="D12720" s="116"/>
    </row>
    <row r="12721" spans="1:4">
      <c r="A12721" s="116"/>
      <c r="B12721" s="116"/>
      <c r="C12721" s="116"/>
      <c r="D12721" s="116"/>
    </row>
    <row r="12722" spans="1:4">
      <c r="A12722" s="116"/>
      <c r="B12722" s="116"/>
      <c r="C12722" s="116"/>
      <c r="D12722" s="116"/>
    </row>
    <row r="12723" spans="1:4">
      <c r="A12723" s="116"/>
      <c r="B12723" s="116"/>
      <c r="C12723" s="116"/>
      <c r="D12723" s="116"/>
    </row>
    <row r="12724" spans="1:4">
      <c r="A12724" s="116"/>
      <c r="B12724" s="116"/>
      <c r="C12724" s="116"/>
      <c r="D12724" s="116"/>
    </row>
    <row r="12725" spans="1:4">
      <c r="A12725" s="116"/>
      <c r="B12725" s="116"/>
      <c r="C12725" s="116"/>
      <c r="D12725" s="116"/>
    </row>
    <row r="12726" spans="1:4">
      <c r="A12726" s="116"/>
      <c r="B12726" s="116"/>
      <c r="C12726" s="116"/>
      <c r="D12726" s="116"/>
    </row>
    <row r="12727" spans="1:4">
      <c r="A12727" s="116"/>
      <c r="B12727" s="116"/>
      <c r="C12727" s="116"/>
      <c r="D12727" s="116"/>
    </row>
    <row r="12728" spans="1:4">
      <c r="A12728" s="116"/>
      <c r="B12728" s="116"/>
      <c r="C12728" s="116"/>
      <c r="D12728" s="116"/>
    </row>
    <row r="12729" spans="1:4">
      <c r="A12729" s="116"/>
      <c r="B12729" s="116"/>
      <c r="C12729" s="116"/>
      <c r="D12729" s="116"/>
    </row>
    <row r="12730" spans="1:4">
      <c r="A12730" s="116"/>
      <c r="B12730" s="116"/>
      <c r="C12730" s="116"/>
      <c r="D12730" s="116"/>
    </row>
    <row r="12731" spans="1:4">
      <c r="A12731" s="116"/>
      <c r="B12731" s="116"/>
      <c r="C12731" s="116"/>
      <c r="D12731" s="116"/>
    </row>
    <row r="12732" spans="1:4">
      <c r="A12732" s="116"/>
      <c r="B12732" s="116"/>
      <c r="C12732" s="116"/>
      <c r="D12732" s="116"/>
    </row>
    <row r="12733" spans="1:4">
      <c r="A12733" s="116"/>
      <c r="B12733" s="116"/>
      <c r="C12733" s="116"/>
      <c r="D12733" s="116"/>
    </row>
    <row r="12734" spans="1:4">
      <c r="A12734" s="116"/>
      <c r="B12734" s="116"/>
      <c r="C12734" s="116"/>
      <c r="D12734" s="116"/>
    </row>
    <row r="12735" spans="1:4">
      <c r="A12735" s="116"/>
      <c r="B12735" s="116"/>
      <c r="C12735" s="116"/>
      <c r="D12735" s="116"/>
    </row>
    <row r="12736" spans="1:4">
      <c r="A12736" s="116"/>
      <c r="B12736" s="116"/>
      <c r="C12736" s="116"/>
      <c r="D12736" s="116"/>
    </row>
    <row r="12737" spans="1:4">
      <c r="A12737" s="116"/>
      <c r="B12737" s="116"/>
      <c r="C12737" s="116"/>
      <c r="D12737" s="116"/>
    </row>
    <row r="12738" spans="1:4">
      <c r="A12738" s="116"/>
      <c r="B12738" s="116"/>
      <c r="C12738" s="116"/>
      <c r="D12738" s="116"/>
    </row>
    <row r="12739" spans="1:4">
      <c r="A12739" s="116"/>
      <c r="B12739" s="116"/>
      <c r="C12739" s="116"/>
      <c r="D12739" s="116"/>
    </row>
    <row r="12740" spans="1:4">
      <c r="A12740" s="116"/>
      <c r="B12740" s="116"/>
      <c r="C12740" s="116"/>
      <c r="D12740" s="116"/>
    </row>
    <row r="12741" spans="1:4">
      <c r="A12741" s="116"/>
      <c r="B12741" s="116"/>
      <c r="C12741" s="116"/>
      <c r="D12741" s="116"/>
    </row>
    <row r="12742" spans="1:4">
      <c r="A12742" s="116"/>
      <c r="B12742" s="116"/>
      <c r="C12742" s="116"/>
      <c r="D12742" s="116"/>
    </row>
    <row r="12743" spans="1:4">
      <c r="A12743" s="116"/>
      <c r="B12743" s="116"/>
      <c r="C12743" s="116"/>
      <c r="D12743" s="116"/>
    </row>
    <row r="12744" spans="1:4">
      <c r="A12744" s="116"/>
      <c r="B12744" s="116"/>
      <c r="C12744" s="116"/>
      <c r="D12744" s="116"/>
    </row>
    <row r="12745" spans="1:4">
      <c r="A12745" s="116"/>
      <c r="B12745" s="116"/>
      <c r="C12745" s="116"/>
      <c r="D12745" s="116"/>
    </row>
    <row r="12746" spans="1:4">
      <c r="A12746" s="116"/>
      <c r="B12746" s="116"/>
      <c r="C12746" s="116"/>
      <c r="D12746" s="116"/>
    </row>
    <row r="12747" spans="1:4">
      <c r="A12747" s="116"/>
      <c r="B12747" s="116"/>
      <c r="C12747" s="116"/>
      <c r="D12747" s="116"/>
    </row>
    <row r="12748" spans="1:4">
      <c r="A12748" s="116"/>
      <c r="B12748" s="116"/>
      <c r="C12748" s="116"/>
      <c r="D12748" s="116"/>
    </row>
    <row r="12749" spans="1:4">
      <c r="A12749" s="116"/>
      <c r="B12749" s="116"/>
      <c r="C12749" s="116"/>
      <c r="D12749" s="116"/>
    </row>
    <row r="12750" spans="1:4">
      <c r="A12750" s="116"/>
      <c r="B12750" s="116"/>
      <c r="C12750" s="116"/>
      <c r="D12750" s="116"/>
    </row>
    <row r="12751" spans="1:4">
      <c r="A12751" s="116"/>
      <c r="B12751" s="116"/>
      <c r="C12751" s="116"/>
      <c r="D12751" s="116"/>
    </row>
    <row r="12752" spans="1:4">
      <c r="A12752" s="116"/>
      <c r="B12752" s="116"/>
      <c r="C12752" s="116"/>
      <c r="D12752" s="116"/>
    </row>
    <row r="12753" spans="1:4">
      <c r="A12753" s="116"/>
      <c r="B12753" s="116"/>
      <c r="C12753" s="116"/>
      <c r="D12753" s="116"/>
    </row>
    <row r="12754" spans="1:4">
      <c r="A12754" s="116"/>
      <c r="B12754" s="116"/>
      <c r="C12754" s="116"/>
      <c r="D12754" s="116"/>
    </row>
    <row r="12755" spans="1:4">
      <c r="A12755" s="116"/>
      <c r="B12755" s="116"/>
      <c r="C12755" s="116"/>
      <c r="D12755" s="116"/>
    </row>
    <row r="12756" spans="1:4">
      <c r="A12756" s="116"/>
      <c r="B12756" s="116"/>
      <c r="C12756" s="116"/>
      <c r="D12756" s="116"/>
    </row>
    <row r="12757" spans="1:4">
      <c r="A12757" s="116"/>
      <c r="B12757" s="116"/>
      <c r="C12757" s="116"/>
      <c r="D12757" s="116"/>
    </row>
    <row r="12758" spans="1:4">
      <c r="A12758" s="116"/>
      <c r="B12758" s="116"/>
      <c r="C12758" s="116"/>
      <c r="D12758" s="116"/>
    </row>
    <row r="12759" spans="1:4">
      <c r="A12759" s="116"/>
      <c r="B12759" s="116"/>
      <c r="C12759" s="116"/>
      <c r="D12759" s="116"/>
    </row>
    <row r="12760" spans="1:4">
      <c r="A12760" s="116"/>
      <c r="B12760" s="116"/>
      <c r="C12760" s="116"/>
      <c r="D12760" s="116"/>
    </row>
    <row r="12761" spans="1:4">
      <c r="A12761" s="116"/>
      <c r="B12761" s="116"/>
      <c r="C12761" s="116"/>
      <c r="D12761" s="116"/>
    </row>
    <row r="12762" spans="1:4">
      <c r="A12762" s="116"/>
      <c r="B12762" s="116"/>
      <c r="C12762" s="116"/>
      <c r="D12762" s="116"/>
    </row>
    <row r="12763" spans="1:4">
      <c r="A12763" s="116"/>
      <c r="B12763" s="116"/>
      <c r="C12763" s="116"/>
      <c r="D12763" s="116"/>
    </row>
    <row r="12764" spans="1:4">
      <c r="A12764" s="116"/>
      <c r="B12764" s="116"/>
      <c r="C12764" s="116"/>
      <c r="D12764" s="116"/>
    </row>
    <row r="12765" spans="1:4">
      <c r="A12765" s="116"/>
      <c r="B12765" s="116"/>
      <c r="C12765" s="116"/>
      <c r="D12765" s="116"/>
    </row>
    <row r="12766" spans="1:4">
      <c r="A12766" s="116"/>
      <c r="B12766" s="116"/>
      <c r="C12766" s="116"/>
      <c r="D12766" s="116"/>
    </row>
    <row r="12767" spans="1:4">
      <c r="A12767" s="116"/>
      <c r="B12767" s="116"/>
      <c r="C12767" s="116"/>
      <c r="D12767" s="116"/>
    </row>
    <row r="12768" spans="1:4">
      <c r="A12768" s="116"/>
      <c r="B12768" s="116"/>
      <c r="C12768" s="116"/>
      <c r="D12768" s="116"/>
    </row>
    <row r="12769" spans="1:4">
      <c r="A12769" s="116"/>
      <c r="B12769" s="116"/>
      <c r="C12769" s="116"/>
      <c r="D12769" s="116"/>
    </row>
    <row r="12770" spans="1:4">
      <c r="A12770" s="116"/>
      <c r="B12770" s="116"/>
      <c r="C12770" s="116"/>
      <c r="D12770" s="116"/>
    </row>
    <row r="12771" spans="1:4">
      <c r="A12771" s="116"/>
      <c r="B12771" s="116"/>
      <c r="C12771" s="116"/>
      <c r="D12771" s="116"/>
    </row>
    <row r="12772" spans="1:4">
      <c r="A12772" s="116"/>
      <c r="B12772" s="116"/>
      <c r="C12772" s="116"/>
      <c r="D12772" s="116"/>
    </row>
    <row r="12773" spans="1:4">
      <c r="A12773" s="116"/>
      <c r="B12773" s="116"/>
      <c r="C12773" s="116"/>
      <c r="D12773" s="116"/>
    </row>
    <row r="12774" spans="1:4">
      <c r="A12774" s="116"/>
      <c r="B12774" s="116"/>
      <c r="C12774" s="116"/>
      <c r="D12774" s="116"/>
    </row>
    <row r="12775" spans="1:4">
      <c r="A12775" s="116"/>
      <c r="B12775" s="116"/>
      <c r="C12775" s="116"/>
      <c r="D12775" s="116"/>
    </row>
    <row r="12776" spans="1:4">
      <c r="A12776" s="116"/>
      <c r="B12776" s="116"/>
      <c r="C12776" s="116"/>
      <c r="D12776" s="116"/>
    </row>
    <row r="12777" spans="1:4">
      <c r="A12777" s="116"/>
      <c r="B12777" s="116"/>
      <c r="C12777" s="116"/>
      <c r="D12777" s="116"/>
    </row>
    <row r="12778" spans="1:4">
      <c r="A12778" s="116"/>
      <c r="B12778" s="116"/>
      <c r="C12778" s="116"/>
      <c r="D12778" s="116"/>
    </row>
    <row r="12779" spans="1:4">
      <c r="A12779" s="116"/>
      <c r="B12779" s="116"/>
      <c r="C12779" s="116"/>
      <c r="D12779" s="116"/>
    </row>
    <row r="12780" spans="1:4">
      <c r="A12780" s="116"/>
      <c r="B12780" s="116"/>
      <c r="C12780" s="116"/>
      <c r="D12780" s="116"/>
    </row>
    <row r="12781" spans="1:4">
      <c r="A12781" s="116"/>
      <c r="B12781" s="116"/>
      <c r="C12781" s="116"/>
      <c r="D12781" s="116"/>
    </row>
    <row r="12782" spans="1:4">
      <c r="A12782" s="116"/>
      <c r="B12782" s="116"/>
      <c r="C12782" s="116"/>
      <c r="D12782" s="116"/>
    </row>
    <row r="12783" spans="1:4">
      <c r="A12783" s="116"/>
      <c r="B12783" s="116"/>
      <c r="C12783" s="116"/>
      <c r="D12783" s="116"/>
    </row>
    <row r="12784" spans="1:4">
      <c r="A12784" s="116"/>
      <c r="B12784" s="116"/>
      <c r="C12784" s="116"/>
      <c r="D12784" s="116"/>
    </row>
    <row r="12785" spans="1:4">
      <c r="A12785" s="116"/>
      <c r="B12785" s="116"/>
      <c r="C12785" s="116"/>
      <c r="D12785" s="116"/>
    </row>
    <row r="12786" spans="1:4">
      <c r="A12786" s="116"/>
      <c r="B12786" s="116"/>
      <c r="C12786" s="116"/>
      <c r="D12786" s="116"/>
    </row>
    <row r="12787" spans="1:4">
      <c r="A12787" s="116"/>
      <c r="B12787" s="116"/>
      <c r="C12787" s="116"/>
      <c r="D12787" s="116"/>
    </row>
    <row r="12788" spans="1:4">
      <c r="A12788" s="116"/>
      <c r="B12788" s="116"/>
      <c r="C12788" s="116"/>
      <c r="D12788" s="116"/>
    </row>
    <row r="12789" spans="1:4">
      <c r="A12789" s="116"/>
      <c r="B12789" s="116"/>
      <c r="C12789" s="116"/>
      <c r="D12789" s="116"/>
    </row>
    <row r="12790" spans="1:4">
      <c r="A12790" s="116"/>
      <c r="B12790" s="116"/>
      <c r="C12790" s="116"/>
      <c r="D12790" s="116"/>
    </row>
    <row r="12791" spans="1:4">
      <c r="A12791" s="116"/>
      <c r="B12791" s="116"/>
      <c r="C12791" s="116"/>
      <c r="D12791" s="116"/>
    </row>
    <row r="12792" spans="1:4">
      <c r="A12792" s="116"/>
      <c r="B12792" s="116"/>
      <c r="C12792" s="116"/>
      <c r="D12792" s="116"/>
    </row>
    <row r="12793" spans="1:4">
      <c r="A12793" s="116"/>
      <c r="B12793" s="116"/>
      <c r="C12793" s="116"/>
      <c r="D12793" s="116"/>
    </row>
    <row r="12794" spans="1:4">
      <c r="A12794" s="116"/>
      <c r="B12794" s="116"/>
      <c r="C12794" s="116"/>
      <c r="D12794" s="116"/>
    </row>
    <row r="12795" spans="1:4">
      <c r="A12795" s="116"/>
      <c r="B12795" s="116"/>
      <c r="C12795" s="116"/>
      <c r="D12795" s="116"/>
    </row>
    <row r="12796" spans="1:4">
      <c r="A12796" s="116"/>
      <c r="B12796" s="116"/>
      <c r="C12796" s="116"/>
      <c r="D12796" s="116"/>
    </row>
    <row r="12797" spans="1:4">
      <c r="A12797" s="116"/>
      <c r="B12797" s="116"/>
      <c r="C12797" s="116"/>
      <c r="D12797" s="116"/>
    </row>
    <row r="12798" spans="1:4">
      <c r="A12798" s="116"/>
      <c r="B12798" s="116"/>
      <c r="C12798" s="116"/>
      <c r="D12798" s="116"/>
    </row>
    <row r="12799" spans="1:4">
      <c r="A12799" s="116"/>
      <c r="B12799" s="116"/>
      <c r="C12799" s="116"/>
      <c r="D12799" s="116"/>
    </row>
    <row r="12800" spans="1:4">
      <c r="A12800" s="116"/>
      <c r="B12800" s="116"/>
      <c r="C12800" s="116"/>
      <c r="D12800" s="116"/>
    </row>
    <row r="12801" spans="1:4">
      <c r="A12801" s="116"/>
      <c r="B12801" s="116"/>
      <c r="C12801" s="116"/>
      <c r="D12801" s="116"/>
    </row>
    <row r="12802" spans="1:4">
      <c r="A12802" s="116"/>
      <c r="B12802" s="116"/>
      <c r="C12802" s="116"/>
      <c r="D12802" s="116"/>
    </row>
    <row r="12803" spans="1:4">
      <c r="A12803" s="116"/>
      <c r="B12803" s="116"/>
      <c r="C12803" s="116"/>
      <c r="D12803" s="116"/>
    </row>
    <row r="12804" spans="1:4">
      <c r="A12804" s="116"/>
      <c r="B12804" s="116"/>
      <c r="C12804" s="116"/>
      <c r="D12804" s="116"/>
    </row>
    <row r="12805" spans="1:4">
      <c r="A12805" s="116"/>
      <c r="B12805" s="116"/>
      <c r="C12805" s="116"/>
      <c r="D12805" s="116"/>
    </row>
    <row r="12806" spans="1:4">
      <c r="A12806" s="116"/>
      <c r="B12806" s="116"/>
      <c r="C12806" s="116"/>
      <c r="D12806" s="116"/>
    </row>
    <row r="12807" spans="1:4">
      <c r="A12807" s="116"/>
      <c r="B12807" s="116"/>
      <c r="C12807" s="116"/>
      <c r="D12807" s="116"/>
    </row>
    <row r="12808" spans="1:4">
      <c r="A12808" s="116"/>
      <c r="B12808" s="116"/>
      <c r="C12808" s="116"/>
      <c r="D12808" s="116"/>
    </row>
    <row r="12809" spans="1:4">
      <c r="A12809" s="116"/>
      <c r="B12809" s="116"/>
      <c r="C12809" s="116"/>
      <c r="D12809" s="116"/>
    </row>
    <row r="12810" spans="1:4">
      <c r="A12810" s="116"/>
      <c r="B12810" s="116"/>
      <c r="C12810" s="116"/>
      <c r="D12810" s="116"/>
    </row>
    <row r="12811" spans="1:4">
      <c r="A12811" s="116"/>
      <c r="B12811" s="116"/>
      <c r="C12811" s="116"/>
      <c r="D12811" s="116"/>
    </row>
    <row r="12812" spans="1:4">
      <c r="A12812" s="116"/>
      <c r="B12812" s="116"/>
      <c r="C12812" s="116"/>
      <c r="D12812" s="116"/>
    </row>
    <row r="12813" spans="1:4">
      <c r="A12813" s="116"/>
      <c r="B12813" s="116"/>
      <c r="C12813" s="116"/>
      <c r="D12813" s="116"/>
    </row>
    <row r="12814" spans="1:4">
      <c r="A12814" s="116"/>
      <c r="B12814" s="116"/>
      <c r="C12814" s="116"/>
      <c r="D12814" s="116"/>
    </row>
    <row r="12815" spans="1:4">
      <c r="A12815" s="116"/>
      <c r="B12815" s="116"/>
      <c r="C12815" s="116"/>
      <c r="D12815" s="116"/>
    </row>
    <row r="12816" spans="1:4">
      <c r="A12816" s="116"/>
      <c r="B12816" s="116"/>
      <c r="C12816" s="116"/>
      <c r="D12816" s="116"/>
    </row>
    <row r="12817" spans="1:4">
      <c r="A12817" s="116"/>
      <c r="B12817" s="116"/>
      <c r="C12817" s="116"/>
      <c r="D12817" s="116"/>
    </row>
    <row r="12818" spans="1:4">
      <c r="A12818" s="116"/>
      <c r="B12818" s="116"/>
      <c r="C12818" s="116"/>
      <c r="D12818" s="116"/>
    </row>
    <row r="12819" spans="1:4">
      <c r="A12819" s="116"/>
      <c r="B12819" s="116"/>
      <c r="C12819" s="116"/>
      <c r="D12819" s="116"/>
    </row>
    <row r="12820" spans="1:4">
      <c r="A12820" s="116"/>
      <c r="B12820" s="116"/>
      <c r="C12820" s="116"/>
      <c r="D12820" s="116"/>
    </row>
    <row r="12821" spans="1:4">
      <c r="A12821" s="116"/>
      <c r="B12821" s="116"/>
      <c r="C12821" s="116"/>
      <c r="D12821" s="116"/>
    </row>
    <row r="12822" spans="1:4">
      <c r="A12822" s="116"/>
      <c r="B12822" s="116"/>
      <c r="C12822" s="116"/>
      <c r="D12822" s="116"/>
    </row>
    <row r="12823" spans="1:4">
      <c r="A12823" s="116"/>
      <c r="B12823" s="116"/>
      <c r="C12823" s="116"/>
      <c r="D12823" s="116"/>
    </row>
    <row r="12824" spans="1:4">
      <c r="A12824" s="116"/>
      <c r="B12824" s="116"/>
      <c r="C12824" s="116"/>
      <c r="D12824" s="116"/>
    </row>
    <row r="12825" spans="1:4">
      <c r="A12825" s="116"/>
      <c r="B12825" s="116"/>
      <c r="C12825" s="116"/>
      <c r="D12825" s="116"/>
    </row>
    <row r="12826" spans="1:4">
      <c r="A12826" s="116"/>
      <c r="B12826" s="116"/>
      <c r="C12826" s="116"/>
      <c r="D12826" s="116"/>
    </row>
    <row r="12827" spans="1:4">
      <c r="A12827" s="116"/>
      <c r="B12827" s="116"/>
      <c r="C12827" s="116"/>
      <c r="D12827" s="116"/>
    </row>
    <row r="12828" spans="1:4">
      <c r="A12828" s="116"/>
      <c r="B12828" s="116"/>
      <c r="C12828" s="116"/>
      <c r="D12828" s="116"/>
    </row>
    <row r="12829" spans="1:4">
      <c r="A12829" s="116"/>
      <c r="B12829" s="116"/>
      <c r="C12829" s="116"/>
      <c r="D12829" s="116"/>
    </row>
    <row r="12830" spans="1:4">
      <c r="A12830" s="116"/>
      <c r="B12830" s="116"/>
      <c r="C12830" s="116"/>
      <c r="D12830" s="116"/>
    </row>
    <row r="12831" spans="1:4">
      <c r="A12831" s="116"/>
      <c r="B12831" s="116"/>
      <c r="C12831" s="116"/>
      <c r="D12831" s="116"/>
    </row>
    <row r="12832" spans="1:4">
      <c r="A12832" s="116"/>
      <c r="B12832" s="116"/>
      <c r="C12832" s="116"/>
      <c r="D12832" s="116"/>
    </row>
    <row r="12833" spans="1:4">
      <c r="A12833" s="116"/>
      <c r="B12833" s="116"/>
      <c r="C12833" s="116"/>
      <c r="D12833" s="116"/>
    </row>
    <row r="12834" spans="1:4">
      <c r="A12834" s="116"/>
      <c r="B12834" s="116"/>
      <c r="C12834" s="116"/>
      <c r="D12834" s="116"/>
    </row>
    <row r="12835" spans="1:4">
      <c r="A12835" s="116"/>
      <c r="B12835" s="116"/>
      <c r="C12835" s="116"/>
      <c r="D12835" s="116"/>
    </row>
    <row r="12836" spans="1:4">
      <c r="A12836" s="116"/>
      <c r="B12836" s="116"/>
      <c r="C12836" s="116"/>
      <c r="D12836" s="116"/>
    </row>
    <row r="12837" spans="1:4">
      <c r="A12837" s="116"/>
      <c r="B12837" s="116"/>
      <c r="C12837" s="116"/>
      <c r="D12837" s="116"/>
    </row>
    <row r="12838" spans="1:4">
      <c r="A12838" s="116"/>
      <c r="B12838" s="116"/>
      <c r="C12838" s="116"/>
      <c r="D12838" s="116"/>
    </row>
    <row r="12839" spans="1:4">
      <c r="A12839" s="116"/>
      <c r="B12839" s="116"/>
      <c r="C12839" s="116"/>
      <c r="D12839" s="116"/>
    </row>
    <row r="12840" spans="1:4">
      <c r="A12840" s="116"/>
      <c r="B12840" s="116"/>
      <c r="C12840" s="116"/>
      <c r="D12840" s="116"/>
    </row>
    <row r="12841" spans="1:4">
      <c r="A12841" s="116"/>
      <c r="B12841" s="116"/>
      <c r="C12841" s="116"/>
      <c r="D12841" s="116"/>
    </row>
    <row r="12842" spans="1:4">
      <c r="A12842" s="116"/>
      <c r="B12842" s="116"/>
      <c r="C12842" s="116"/>
      <c r="D12842" s="116"/>
    </row>
    <row r="12843" spans="1:4">
      <c r="A12843" s="116"/>
      <c r="B12843" s="116"/>
      <c r="C12843" s="116"/>
      <c r="D12843" s="116"/>
    </row>
    <row r="12844" spans="1:4">
      <c r="A12844" s="116"/>
      <c r="B12844" s="116"/>
      <c r="C12844" s="116"/>
      <c r="D12844" s="116"/>
    </row>
    <row r="12845" spans="1:4">
      <c r="A12845" s="116"/>
      <c r="B12845" s="116"/>
      <c r="C12845" s="116"/>
      <c r="D12845" s="116"/>
    </row>
    <row r="12846" spans="1:4">
      <c r="A12846" s="116"/>
      <c r="B12846" s="116"/>
      <c r="C12846" s="116"/>
      <c r="D12846" s="116"/>
    </row>
    <row r="12847" spans="1:4">
      <c r="A12847" s="116"/>
      <c r="B12847" s="116"/>
      <c r="C12847" s="116"/>
      <c r="D12847" s="116"/>
    </row>
    <row r="12848" spans="1:4">
      <c r="A12848" s="116"/>
      <c r="B12848" s="116"/>
      <c r="C12848" s="116"/>
      <c r="D12848" s="116"/>
    </row>
    <row r="12849" spans="1:4">
      <c r="A12849" s="116"/>
      <c r="B12849" s="116"/>
      <c r="C12849" s="116"/>
      <c r="D12849" s="116"/>
    </row>
    <row r="12850" spans="1:4">
      <c r="A12850" s="116"/>
      <c r="B12850" s="116"/>
      <c r="C12850" s="116"/>
      <c r="D12850" s="116"/>
    </row>
    <row r="12851" spans="1:4">
      <c r="A12851" s="116"/>
      <c r="B12851" s="116"/>
      <c r="C12851" s="116"/>
      <c r="D12851" s="116"/>
    </row>
    <row r="12852" spans="1:4">
      <c r="A12852" s="116"/>
      <c r="B12852" s="116"/>
      <c r="C12852" s="116"/>
      <c r="D12852" s="116"/>
    </row>
    <row r="12853" spans="1:4">
      <c r="A12853" s="116"/>
      <c r="B12853" s="116"/>
      <c r="C12853" s="116"/>
      <c r="D12853" s="116"/>
    </row>
    <row r="12854" spans="1:4">
      <c r="A12854" s="116"/>
      <c r="B12854" s="116"/>
      <c r="C12854" s="116"/>
      <c r="D12854" s="116"/>
    </row>
    <row r="12855" spans="1:4">
      <c r="A12855" s="116"/>
      <c r="B12855" s="116"/>
      <c r="C12855" s="116"/>
      <c r="D12855" s="116"/>
    </row>
    <row r="12856" spans="1:4">
      <c r="A12856" s="116"/>
      <c r="B12856" s="116"/>
      <c r="C12856" s="116"/>
      <c r="D12856" s="116"/>
    </row>
    <row r="12857" spans="1:4">
      <c r="A12857" s="116"/>
      <c r="B12857" s="116"/>
      <c r="C12857" s="116"/>
      <c r="D12857" s="116"/>
    </row>
    <row r="12858" spans="1:4">
      <c r="A12858" s="116"/>
      <c r="B12858" s="116"/>
      <c r="C12858" s="116"/>
      <c r="D12858" s="116"/>
    </row>
    <row r="12859" spans="1:4">
      <c r="A12859" s="116"/>
      <c r="B12859" s="116"/>
      <c r="C12859" s="116"/>
      <c r="D12859" s="116"/>
    </row>
    <row r="12860" spans="1:4">
      <c r="A12860" s="116"/>
      <c r="B12860" s="116"/>
      <c r="C12860" s="116"/>
      <c r="D12860" s="116"/>
    </row>
    <row r="12861" spans="1:4">
      <c r="A12861" s="116"/>
      <c r="B12861" s="116"/>
      <c r="C12861" s="116"/>
      <c r="D12861" s="116"/>
    </row>
    <row r="12862" spans="1:4">
      <c r="A12862" s="116"/>
      <c r="B12862" s="116"/>
      <c r="C12862" s="116"/>
      <c r="D12862" s="116"/>
    </row>
    <row r="12863" spans="1:4">
      <c r="A12863" s="116"/>
      <c r="B12863" s="116"/>
      <c r="C12863" s="116"/>
      <c r="D12863" s="116"/>
    </row>
    <row r="12864" spans="1:4">
      <c r="A12864" s="116"/>
      <c r="B12864" s="116"/>
      <c r="C12864" s="116"/>
      <c r="D12864" s="116"/>
    </row>
    <row r="12865" spans="1:4">
      <c r="A12865" s="116"/>
      <c r="B12865" s="116"/>
      <c r="C12865" s="116"/>
      <c r="D12865" s="116"/>
    </row>
    <row r="12866" spans="1:4">
      <c r="A12866" s="116"/>
      <c r="B12866" s="116"/>
      <c r="C12866" s="116"/>
      <c r="D12866" s="116"/>
    </row>
    <row r="12867" spans="1:4">
      <c r="A12867" s="116"/>
      <c r="B12867" s="116"/>
      <c r="C12867" s="116"/>
      <c r="D12867" s="116"/>
    </row>
    <row r="12868" spans="1:4">
      <c r="A12868" s="116"/>
      <c r="B12868" s="116"/>
      <c r="C12868" s="116"/>
      <c r="D12868" s="116"/>
    </row>
    <row r="12869" spans="1:4">
      <c r="A12869" s="116"/>
      <c r="B12869" s="116"/>
      <c r="C12869" s="116"/>
      <c r="D12869" s="116"/>
    </row>
    <row r="12870" spans="1:4">
      <c r="A12870" s="116"/>
      <c r="B12870" s="116"/>
      <c r="C12870" s="116"/>
      <c r="D12870" s="116"/>
    </row>
    <row r="12871" spans="1:4">
      <c r="A12871" s="116"/>
      <c r="B12871" s="116"/>
      <c r="C12871" s="116"/>
      <c r="D12871" s="116"/>
    </row>
    <row r="12872" spans="1:4">
      <c r="A12872" s="116"/>
      <c r="B12872" s="116"/>
      <c r="C12872" s="116"/>
      <c r="D12872" s="116"/>
    </row>
    <row r="12873" spans="1:4">
      <c r="A12873" s="116"/>
      <c r="B12873" s="116"/>
      <c r="C12873" s="116"/>
      <c r="D12873" s="116"/>
    </row>
    <row r="12874" spans="1:4">
      <c r="A12874" s="116"/>
      <c r="B12874" s="116"/>
      <c r="C12874" s="116"/>
      <c r="D12874" s="116"/>
    </row>
    <row r="12875" spans="1:4">
      <c r="A12875" s="116"/>
      <c r="B12875" s="116"/>
      <c r="C12875" s="116"/>
      <c r="D12875" s="116"/>
    </row>
    <row r="12876" spans="1:4">
      <c r="A12876" s="116"/>
      <c r="B12876" s="116"/>
      <c r="C12876" s="116"/>
      <c r="D12876" s="116"/>
    </row>
    <row r="12877" spans="1:4">
      <c r="A12877" s="116"/>
      <c r="B12877" s="116"/>
      <c r="C12877" s="116"/>
      <c r="D12877" s="116"/>
    </row>
    <row r="12878" spans="1:4">
      <c r="A12878" s="116"/>
      <c r="B12878" s="116"/>
      <c r="C12878" s="116"/>
      <c r="D12878" s="116"/>
    </row>
    <row r="12879" spans="1:4">
      <c r="A12879" s="116"/>
      <c r="B12879" s="116"/>
      <c r="C12879" s="116"/>
      <c r="D12879" s="116"/>
    </row>
    <row r="12880" spans="1:4">
      <c r="A12880" s="116"/>
      <c r="B12880" s="116"/>
      <c r="C12880" s="116"/>
      <c r="D12880" s="116"/>
    </row>
    <row r="12881" spans="1:4">
      <c r="A12881" s="116"/>
      <c r="B12881" s="116"/>
      <c r="C12881" s="116"/>
      <c r="D12881" s="116"/>
    </row>
    <row r="12882" spans="1:4">
      <c r="A12882" s="116"/>
      <c r="B12882" s="116"/>
      <c r="C12882" s="116"/>
      <c r="D12882" s="116"/>
    </row>
    <row r="12883" spans="1:4">
      <c r="A12883" s="116"/>
      <c r="B12883" s="116"/>
      <c r="C12883" s="116"/>
      <c r="D12883" s="116"/>
    </row>
    <row r="12884" spans="1:4">
      <c r="A12884" s="116"/>
      <c r="B12884" s="116"/>
      <c r="C12884" s="116"/>
      <c r="D12884" s="116"/>
    </row>
    <row r="12885" spans="1:4">
      <c r="A12885" s="116"/>
      <c r="B12885" s="116"/>
      <c r="C12885" s="116"/>
      <c r="D12885" s="116"/>
    </row>
    <row r="12886" spans="1:4">
      <c r="A12886" s="116"/>
      <c r="B12886" s="116"/>
      <c r="C12886" s="116"/>
      <c r="D12886" s="116"/>
    </row>
    <row r="12887" spans="1:4">
      <c r="A12887" s="116"/>
      <c r="B12887" s="116"/>
      <c r="C12887" s="116"/>
      <c r="D12887" s="116"/>
    </row>
    <row r="12888" spans="1:4">
      <c r="A12888" s="116"/>
      <c r="B12888" s="116"/>
      <c r="C12888" s="116"/>
      <c r="D12888" s="116"/>
    </row>
    <row r="12889" spans="1:4">
      <c r="A12889" s="116"/>
      <c r="B12889" s="116"/>
      <c r="C12889" s="116"/>
      <c r="D12889" s="116"/>
    </row>
    <row r="12890" spans="1:4">
      <c r="A12890" s="116"/>
      <c r="B12890" s="116"/>
      <c r="C12890" s="116"/>
      <c r="D12890" s="116"/>
    </row>
    <row r="12891" spans="1:4">
      <c r="A12891" s="116"/>
      <c r="B12891" s="116"/>
      <c r="C12891" s="116"/>
      <c r="D12891" s="116"/>
    </row>
    <row r="12892" spans="1:4">
      <c r="A12892" s="116"/>
      <c r="B12892" s="116"/>
      <c r="C12892" s="116"/>
      <c r="D12892" s="116"/>
    </row>
    <row r="12893" spans="1:4">
      <c r="A12893" s="116"/>
      <c r="B12893" s="116"/>
      <c r="C12893" s="116"/>
      <c r="D12893" s="116"/>
    </row>
    <row r="12894" spans="1:4">
      <c r="A12894" s="116"/>
      <c r="B12894" s="116"/>
      <c r="C12894" s="116"/>
      <c r="D12894" s="116"/>
    </row>
    <row r="12895" spans="1:4">
      <c r="A12895" s="116"/>
      <c r="B12895" s="116"/>
      <c r="C12895" s="116"/>
      <c r="D12895" s="116"/>
    </row>
    <row r="12896" spans="1:4">
      <c r="A12896" s="116"/>
      <c r="B12896" s="116"/>
      <c r="C12896" s="116"/>
      <c r="D12896" s="116"/>
    </row>
    <row r="12897" spans="1:4">
      <c r="A12897" s="116"/>
      <c r="B12897" s="116"/>
      <c r="C12897" s="116"/>
      <c r="D12897" s="116"/>
    </row>
    <row r="12898" spans="1:4">
      <c r="A12898" s="116"/>
      <c r="B12898" s="116"/>
      <c r="C12898" s="116"/>
      <c r="D12898" s="116"/>
    </row>
    <row r="12899" spans="1:4">
      <c r="A12899" s="116"/>
      <c r="B12899" s="116"/>
      <c r="C12899" s="116"/>
      <c r="D12899" s="116"/>
    </row>
    <row r="12900" spans="1:4">
      <c r="A12900" s="116"/>
      <c r="B12900" s="116"/>
      <c r="C12900" s="116"/>
      <c r="D12900" s="116"/>
    </row>
    <row r="12901" spans="1:4">
      <c r="A12901" s="116"/>
      <c r="B12901" s="116"/>
      <c r="C12901" s="116"/>
      <c r="D12901" s="116"/>
    </row>
    <row r="12902" spans="1:4">
      <c r="A12902" s="116"/>
      <c r="B12902" s="116"/>
      <c r="C12902" s="116"/>
      <c r="D12902" s="116"/>
    </row>
    <row r="12903" spans="1:4">
      <c r="A12903" s="116"/>
      <c r="B12903" s="116"/>
      <c r="C12903" s="116"/>
      <c r="D12903" s="116"/>
    </row>
    <row r="12904" spans="1:4">
      <c r="A12904" s="116"/>
      <c r="B12904" s="116"/>
      <c r="C12904" s="116"/>
      <c r="D12904" s="116"/>
    </row>
    <row r="12905" spans="1:4">
      <c r="A12905" s="116"/>
      <c r="B12905" s="116"/>
      <c r="C12905" s="116"/>
      <c r="D12905" s="116"/>
    </row>
    <row r="12906" spans="1:4">
      <c r="A12906" s="116"/>
      <c r="B12906" s="116"/>
      <c r="C12906" s="116"/>
      <c r="D12906" s="116"/>
    </row>
    <row r="12907" spans="1:4">
      <c r="A12907" s="116"/>
      <c r="B12907" s="116"/>
      <c r="C12907" s="116"/>
      <c r="D12907" s="116"/>
    </row>
    <row r="12908" spans="1:4">
      <c r="A12908" s="116"/>
      <c r="B12908" s="116"/>
      <c r="C12908" s="116"/>
      <c r="D12908" s="116"/>
    </row>
    <row r="12909" spans="1:4">
      <c r="A12909" s="116"/>
      <c r="B12909" s="116"/>
      <c r="C12909" s="116"/>
      <c r="D12909" s="116"/>
    </row>
    <row r="12910" spans="1:4">
      <c r="A12910" s="116"/>
      <c r="B12910" s="116"/>
      <c r="C12910" s="116"/>
      <c r="D12910" s="116"/>
    </row>
    <row r="12911" spans="1:4">
      <c r="A12911" s="116"/>
      <c r="B12911" s="116"/>
      <c r="C12911" s="116"/>
      <c r="D12911" s="116"/>
    </row>
    <row r="12912" spans="1:4">
      <c r="A12912" s="116"/>
      <c r="B12912" s="116"/>
      <c r="C12912" s="116"/>
      <c r="D12912" s="116"/>
    </row>
    <row r="12913" spans="1:4">
      <c r="A12913" s="116"/>
      <c r="B12913" s="116"/>
      <c r="C12913" s="116"/>
      <c r="D12913" s="116"/>
    </row>
    <row r="12914" spans="1:4">
      <c r="A12914" s="116"/>
      <c r="B12914" s="116"/>
      <c r="C12914" s="116"/>
      <c r="D12914" s="116"/>
    </row>
    <row r="12915" spans="1:4">
      <c r="A12915" s="116"/>
      <c r="B12915" s="116"/>
      <c r="C12915" s="116"/>
      <c r="D12915" s="116"/>
    </row>
    <row r="12916" spans="1:4">
      <c r="A12916" s="116"/>
      <c r="B12916" s="116"/>
      <c r="C12916" s="116"/>
      <c r="D12916" s="116"/>
    </row>
    <row r="12917" spans="1:4">
      <c r="A12917" s="116"/>
      <c r="B12917" s="116"/>
      <c r="C12917" s="116"/>
      <c r="D12917" s="116"/>
    </row>
    <row r="12918" spans="1:4">
      <c r="A12918" s="116"/>
      <c r="B12918" s="116"/>
      <c r="C12918" s="116"/>
      <c r="D12918" s="116"/>
    </row>
    <row r="12919" spans="1:4">
      <c r="A12919" s="116"/>
      <c r="B12919" s="116"/>
      <c r="C12919" s="116"/>
      <c r="D12919" s="116"/>
    </row>
    <row r="12920" spans="1:4">
      <c r="A12920" s="116"/>
      <c r="B12920" s="116"/>
      <c r="C12920" s="116"/>
      <c r="D12920" s="116"/>
    </row>
    <row r="12921" spans="1:4">
      <c r="A12921" s="116"/>
      <c r="B12921" s="116"/>
      <c r="C12921" s="116"/>
      <c r="D12921" s="116"/>
    </row>
    <row r="12922" spans="1:4">
      <c r="A12922" s="116"/>
      <c r="B12922" s="116"/>
      <c r="C12922" s="116"/>
      <c r="D12922" s="116"/>
    </row>
    <row r="12923" spans="1:4">
      <c r="A12923" s="116"/>
      <c r="B12923" s="116"/>
      <c r="C12923" s="116"/>
      <c r="D12923" s="116"/>
    </row>
    <row r="12924" spans="1:4">
      <c r="A12924" s="116"/>
      <c r="B12924" s="116"/>
      <c r="C12924" s="116"/>
      <c r="D12924" s="116"/>
    </row>
    <row r="12925" spans="1:4">
      <c r="A12925" s="116"/>
      <c r="B12925" s="116"/>
      <c r="C12925" s="116"/>
      <c r="D12925" s="116"/>
    </row>
    <row r="12926" spans="1:4">
      <c r="A12926" s="116"/>
      <c r="B12926" s="116"/>
      <c r="C12926" s="116"/>
      <c r="D12926" s="116"/>
    </row>
    <row r="12927" spans="1:4">
      <c r="A12927" s="116"/>
      <c r="B12927" s="116"/>
      <c r="C12927" s="116"/>
      <c r="D12927" s="116"/>
    </row>
    <row r="12928" spans="1:4">
      <c r="A12928" s="116"/>
      <c r="B12928" s="116"/>
      <c r="C12928" s="116"/>
      <c r="D12928" s="116"/>
    </row>
    <row r="12929" spans="1:4">
      <c r="A12929" s="116"/>
      <c r="B12929" s="116"/>
      <c r="C12929" s="116"/>
      <c r="D12929" s="116"/>
    </row>
    <row r="12930" spans="1:4">
      <c r="A12930" s="116"/>
      <c r="B12930" s="116"/>
      <c r="C12930" s="116"/>
      <c r="D12930" s="116"/>
    </row>
    <row r="12931" spans="1:4">
      <c r="A12931" s="116"/>
      <c r="B12931" s="116"/>
      <c r="C12931" s="116"/>
      <c r="D12931" s="116"/>
    </row>
    <row r="12932" spans="1:4">
      <c r="A12932" s="116"/>
      <c r="B12932" s="116"/>
      <c r="C12932" s="116"/>
      <c r="D12932" s="116"/>
    </row>
    <row r="12933" spans="1:4">
      <c r="A12933" s="116"/>
      <c r="B12933" s="116"/>
      <c r="C12933" s="116"/>
      <c r="D12933" s="116"/>
    </row>
    <row r="12934" spans="1:4">
      <c r="A12934" s="116"/>
      <c r="B12934" s="116"/>
      <c r="C12934" s="116"/>
      <c r="D12934" s="116"/>
    </row>
    <row r="12935" spans="1:4">
      <c r="A12935" s="116"/>
      <c r="B12935" s="116"/>
      <c r="C12935" s="116"/>
      <c r="D12935" s="116"/>
    </row>
    <row r="12936" spans="1:4">
      <c r="A12936" s="116"/>
      <c r="B12936" s="116"/>
      <c r="C12936" s="116"/>
      <c r="D12936" s="116"/>
    </row>
    <row r="12937" spans="1:4">
      <c r="A12937" s="116"/>
      <c r="B12937" s="116"/>
      <c r="C12937" s="116"/>
      <c r="D12937" s="116"/>
    </row>
    <row r="12938" spans="1:4">
      <c r="A12938" s="116"/>
      <c r="B12938" s="116"/>
      <c r="C12938" s="116"/>
      <c r="D12938" s="116"/>
    </row>
    <row r="12939" spans="1:4">
      <c r="A12939" s="116"/>
      <c r="B12939" s="116"/>
      <c r="C12939" s="116"/>
      <c r="D12939" s="116"/>
    </row>
    <row r="12940" spans="1:4">
      <c r="A12940" s="116"/>
      <c r="B12940" s="116"/>
      <c r="C12940" s="116"/>
      <c r="D12940" s="116"/>
    </row>
    <row r="12941" spans="1:4">
      <c r="A12941" s="116"/>
      <c r="B12941" s="116"/>
      <c r="C12941" s="116"/>
      <c r="D12941" s="116"/>
    </row>
    <row r="12942" spans="1:4">
      <c r="A12942" s="116"/>
      <c r="B12942" s="116"/>
      <c r="C12942" s="116"/>
      <c r="D12942" s="116"/>
    </row>
    <row r="12943" spans="1:4">
      <c r="A12943" s="116"/>
      <c r="B12943" s="116"/>
      <c r="C12943" s="116"/>
      <c r="D12943" s="116"/>
    </row>
    <row r="12944" spans="1:4">
      <c r="A12944" s="116"/>
      <c r="B12944" s="116"/>
      <c r="C12944" s="116"/>
      <c r="D12944" s="116"/>
    </row>
    <row r="12945" spans="1:4">
      <c r="A12945" s="116"/>
      <c r="B12945" s="116"/>
      <c r="C12945" s="116"/>
      <c r="D12945" s="116"/>
    </row>
    <row r="12946" spans="1:4">
      <c r="A12946" s="116"/>
      <c r="B12946" s="116"/>
      <c r="C12946" s="116"/>
      <c r="D12946" s="116"/>
    </row>
    <row r="12947" spans="1:4">
      <c r="A12947" s="116"/>
      <c r="B12947" s="116"/>
      <c r="C12947" s="116"/>
      <c r="D12947" s="116"/>
    </row>
    <row r="12948" spans="1:4">
      <c r="A12948" s="116"/>
      <c r="B12948" s="116"/>
      <c r="C12948" s="116"/>
      <c r="D12948" s="116"/>
    </row>
    <row r="12949" spans="1:4">
      <c r="A12949" s="116"/>
      <c r="B12949" s="116"/>
      <c r="C12949" s="116"/>
      <c r="D12949" s="116"/>
    </row>
    <row r="12950" spans="1:4">
      <c r="A12950" s="116"/>
      <c r="B12950" s="116"/>
      <c r="C12950" s="116"/>
      <c r="D12950" s="116"/>
    </row>
    <row r="12951" spans="1:4">
      <c r="A12951" s="116"/>
      <c r="B12951" s="116"/>
      <c r="C12951" s="116"/>
      <c r="D12951" s="116"/>
    </row>
    <row r="12952" spans="1:4">
      <c r="A12952" s="116"/>
      <c r="B12952" s="116"/>
      <c r="C12952" s="116"/>
      <c r="D12952" s="116"/>
    </row>
    <row r="12953" spans="1:4">
      <c r="A12953" s="116"/>
      <c r="B12953" s="116"/>
      <c r="C12953" s="116"/>
      <c r="D12953" s="116"/>
    </row>
    <row r="12954" spans="1:4">
      <c r="A12954" s="116"/>
      <c r="B12954" s="116"/>
      <c r="C12954" s="116"/>
      <c r="D12954" s="116"/>
    </row>
    <row r="12955" spans="1:4">
      <c r="A12955" s="116"/>
      <c r="B12955" s="116"/>
      <c r="C12955" s="116"/>
      <c r="D12955" s="116"/>
    </row>
    <row r="12956" spans="1:4">
      <c r="A12956" s="116"/>
      <c r="B12956" s="116"/>
      <c r="C12956" s="116"/>
      <c r="D12956" s="116"/>
    </row>
    <row r="12957" spans="1:4">
      <c r="A12957" s="116"/>
      <c r="B12957" s="116"/>
      <c r="C12957" s="116"/>
      <c r="D12957" s="116"/>
    </row>
    <row r="12958" spans="1:4">
      <c r="A12958" s="116"/>
      <c r="B12958" s="116"/>
      <c r="C12958" s="116"/>
      <c r="D12958" s="116"/>
    </row>
    <row r="12959" spans="1:4">
      <c r="A12959" s="116"/>
      <c r="B12959" s="116"/>
      <c r="C12959" s="116"/>
      <c r="D12959" s="116"/>
    </row>
    <row r="12960" spans="1:4">
      <c r="A12960" s="116"/>
      <c r="B12960" s="116"/>
      <c r="C12960" s="116"/>
      <c r="D12960" s="116"/>
    </row>
    <row r="12961" spans="1:4">
      <c r="A12961" s="116"/>
      <c r="B12961" s="116"/>
      <c r="C12961" s="116"/>
      <c r="D12961" s="116"/>
    </row>
    <row r="12962" spans="1:4">
      <c r="A12962" s="116"/>
      <c r="B12962" s="116"/>
      <c r="C12962" s="116"/>
      <c r="D12962" s="116"/>
    </row>
    <row r="12963" spans="1:4">
      <c r="A12963" s="116"/>
      <c r="B12963" s="116"/>
      <c r="C12963" s="116"/>
      <c r="D12963" s="116"/>
    </row>
    <row r="12964" spans="1:4">
      <c r="A12964" s="116"/>
      <c r="B12964" s="116"/>
      <c r="C12964" s="116"/>
      <c r="D12964" s="116"/>
    </row>
    <row r="12965" spans="1:4">
      <c r="A12965" s="116"/>
      <c r="B12965" s="116"/>
      <c r="C12965" s="116"/>
      <c r="D12965" s="116"/>
    </row>
    <row r="12966" spans="1:4">
      <c r="A12966" s="116"/>
      <c r="B12966" s="116"/>
      <c r="C12966" s="116"/>
      <c r="D12966" s="116"/>
    </row>
    <row r="12967" spans="1:4">
      <c r="A12967" s="116"/>
      <c r="B12967" s="116"/>
      <c r="C12967" s="116"/>
      <c r="D12967" s="116"/>
    </row>
    <row r="12968" spans="1:4">
      <c r="A12968" s="116"/>
      <c r="B12968" s="116"/>
      <c r="C12968" s="116"/>
      <c r="D12968" s="116"/>
    </row>
    <row r="12969" spans="1:4">
      <c r="A12969" s="116"/>
      <c r="B12969" s="116"/>
      <c r="C12969" s="116"/>
      <c r="D12969" s="116"/>
    </row>
    <row r="12970" spans="1:4">
      <c r="A12970" s="116"/>
      <c r="B12970" s="116"/>
      <c r="C12970" s="116"/>
      <c r="D12970" s="116"/>
    </row>
    <row r="12971" spans="1:4">
      <c r="A12971" s="116"/>
      <c r="B12971" s="116"/>
      <c r="C12971" s="116"/>
      <c r="D12971" s="116"/>
    </row>
    <row r="12972" spans="1:4">
      <c r="A12972" s="116"/>
      <c r="B12972" s="116"/>
      <c r="C12972" s="116"/>
      <c r="D12972" s="116"/>
    </row>
    <row r="12973" spans="1:4">
      <c r="A12973" s="116"/>
      <c r="B12973" s="116"/>
      <c r="C12973" s="116"/>
      <c r="D12973" s="116"/>
    </row>
    <row r="12974" spans="1:4">
      <c r="A12974" s="116"/>
      <c r="B12974" s="116"/>
      <c r="C12974" s="116"/>
      <c r="D12974" s="116"/>
    </row>
    <row r="12975" spans="1:4">
      <c r="A12975" s="116"/>
      <c r="B12975" s="116"/>
      <c r="C12975" s="116"/>
      <c r="D12975" s="116"/>
    </row>
    <row r="12976" spans="1:4">
      <c r="A12976" s="116"/>
      <c r="B12976" s="116"/>
      <c r="C12976" s="116"/>
      <c r="D12976" s="116"/>
    </row>
    <row r="12977" spans="1:4">
      <c r="A12977" s="116"/>
      <c r="B12977" s="116"/>
      <c r="C12977" s="116"/>
      <c r="D12977" s="116"/>
    </row>
    <row r="12978" spans="1:4">
      <c r="A12978" s="116"/>
      <c r="B12978" s="116"/>
      <c r="C12978" s="116"/>
      <c r="D12978" s="116"/>
    </row>
    <row r="12979" spans="1:4">
      <c r="A12979" s="116"/>
      <c r="B12979" s="116"/>
      <c r="C12979" s="116"/>
      <c r="D12979" s="116"/>
    </row>
    <row r="12980" spans="1:4">
      <c r="A12980" s="116"/>
      <c r="B12980" s="116"/>
      <c r="C12980" s="116"/>
      <c r="D12980" s="116"/>
    </row>
    <row r="12981" spans="1:4">
      <c r="A12981" s="116"/>
      <c r="B12981" s="116"/>
      <c r="C12981" s="116"/>
      <c r="D12981" s="116"/>
    </row>
    <row r="12982" spans="1:4">
      <c r="A12982" s="116"/>
      <c r="B12982" s="116"/>
      <c r="C12982" s="116"/>
      <c r="D12982" s="116"/>
    </row>
    <row r="12983" spans="1:4">
      <c r="A12983" s="116"/>
      <c r="B12983" s="116"/>
      <c r="C12983" s="116"/>
      <c r="D12983" s="116"/>
    </row>
    <row r="12984" spans="1:4">
      <c r="A12984" s="116"/>
      <c r="B12984" s="116"/>
      <c r="C12984" s="116"/>
      <c r="D12984" s="116"/>
    </row>
    <row r="12985" spans="1:4">
      <c r="A12985" s="116"/>
      <c r="B12985" s="116"/>
      <c r="C12985" s="116"/>
      <c r="D12985" s="116"/>
    </row>
    <row r="12986" spans="1:4">
      <c r="A12986" s="116"/>
      <c r="B12986" s="116"/>
      <c r="C12986" s="116"/>
      <c r="D12986" s="116"/>
    </row>
    <row r="12987" spans="1:4">
      <c r="A12987" s="116"/>
      <c r="B12987" s="116"/>
      <c r="C12987" s="116"/>
      <c r="D12987" s="116"/>
    </row>
    <row r="12988" spans="1:4">
      <c r="A12988" s="116"/>
      <c r="B12988" s="116"/>
      <c r="C12988" s="116"/>
      <c r="D12988" s="116"/>
    </row>
    <row r="12989" spans="1:4">
      <c r="A12989" s="116"/>
      <c r="B12989" s="116"/>
      <c r="C12989" s="116"/>
      <c r="D12989" s="116"/>
    </row>
    <row r="12990" spans="1:4">
      <c r="A12990" s="116"/>
      <c r="B12990" s="116"/>
      <c r="C12990" s="116"/>
      <c r="D12990" s="116"/>
    </row>
    <row r="12991" spans="1:4">
      <c r="A12991" s="116"/>
      <c r="B12991" s="116"/>
      <c r="C12991" s="116"/>
      <c r="D12991" s="116"/>
    </row>
    <row r="12992" spans="1:4">
      <c r="A12992" s="116"/>
      <c r="B12992" s="116"/>
      <c r="C12992" s="116"/>
      <c r="D12992" s="116"/>
    </row>
    <row r="12993" spans="1:4">
      <c r="A12993" s="116"/>
      <c r="B12993" s="116"/>
      <c r="C12993" s="116"/>
      <c r="D12993" s="116"/>
    </row>
    <row r="12994" spans="1:4">
      <c r="A12994" s="116"/>
      <c r="B12994" s="116"/>
      <c r="C12994" s="116"/>
      <c r="D12994" s="116"/>
    </row>
    <row r="12995" spans="1:4">
      <c r="A12995" s="116"/>
      <c r="B12995" s="116"/>
      <c r="C12995" s="116"/>
      <c r="D12995" s="116"/>
    </row>
    <row r="12996" spans="1:4">
      <c r="A12996" s="116"/>
      <c r="B12996" s="116"/>
      <c r="C12996" s="116"/>
      <c r="D12996" s="116"/>
    </row>
    <row r="12997" spans="1:4">
      <c r="A12997" s="116"/>
      <c r="B12997" s="116"/>
      <c r="C12997" s="116"/>
      <c r="D12997" s="116"/>
    </row>
    <row r="12998" spans="1:4">
      <c r="A12998" s="116"/>
      <c r="B12998" s="116"/>
      <c r="C12998" s="116"/>
      <c r="D12998" s="116"/>
    </row>
    <row r="12999" spans="1:4">
      <c r="A12999" s="116"/>
      <c r="B12999" s="116"/>
      <c r="C12999" s="116"/>
      <c r="D12999" s="116"/>
    </row>
    <row r="13000" spans="1:4">
      <c r="A13000" s="116"/>
      <c r="B13000" s="116"/>
      <c r="C13000" s="116"/>
      <c r="D13000" s="116"/>
    </row>
    <row r="13001" spans="1:4">
      <c r="A13001" s="116"/>
      <c r="B13001" s="116"/>
      <c r="C13001" s="116"/>
      <c r="D13001" s="116"/>
    </row>
    <row r="13002" spans="1:4">
      <c r="A13002" s="116"/>
      <c r="B13002" s="116"/>
      <c r="C13002" s="116"/>
      <c r="D13002" s="116"/>
    </row>
    <row r="13003" spans="1:4">
      <c r="A13003" s="116"/>
      <c r="B13003" s="116"/>
      <c r="C13003" s="116"/>
      <c r="D13003" s="116"/>
    </row>
    <row r="13004" spans="1:4">
      <c r="A13004" s="116"/>
      <c r="B13004" s="116"/>
      <c r="C13004" s="116"/>
      <c r="D13004" s="116"/>
    </row>
    <row r="13005" spans="1:4">
      <c r="A13005" s="116"/>
      <c r="B13005" s="116"/>
      <c r="C13005" s="116"/>
      <c r="D13005" s="116"/>
    </row>
    <row r="13006" spans="1:4">
      <c r="A13006" s="116"/>
      <c r="B13006" s="116"/>
      <c r="C13006" s="116"/>
      <c r="D13006" s="116"/>
    </row>
    <row r="13007" spans="1:4">
      <c r="A13007" s="116"/>
      <c r="B13007" s="116"/>
      <c r="C13007" s="116"/>
      <c r="D13007" s="116"/>
    </row>
    <row r="13008" spans="1:4">
      <c r="A13008" s="116"/>
      <c r="B13008" s="116"/>
      <c r="C13008" s="116"/>
      <c r="D13008" s="116"/>
    </row>
    <row r="13009" spans="1:4">
      <c r="A13009" s="116"/>
      <c r="B13009" s="116"/>
      <c r="C13009" s="116"/>
      <c r="D13009" s="116"/>
    </row>
    <row r="13010" spans="1:4">
      <c r="A13010" s="116"/>
      <c r="B13010" s="116"/>
      <c r="C13010" s="116"/>
      <c r="D13010" s="116"/>
    </row>
    <row r="13011" spans="1:4">
      <c r="A13011" s="116"/>
      <c r="B13011" s="116"/>
      <c r="C13011" s="116"/>
      <c r="D13011" s="116"/>
    </row>
    <row r="13012" spans="1:4">
      <c r="A13012" s="116"/>
      <c r="B13012" s="116"/>
      <c r="C13012" s="116"/>
      <c r="D13012" s="116"/>
    </row>
    <row r="13013" spans="1:4">
      <c r="A13013" s="116"/>
      <c r="B13013" s="116"/>
      <c r="C13013" s="116"/>
      <c r="D13013" s="116"/>
    </row>
    <row r="13014" spans="1:4">
      <c r="A13014" s="116"/>
      <c r="B13014" s="116"/>
      <c r="C13014" s="116"/>
      <c r="D13014" s="116"/>
    </row>
    <row r="13015" spans="1:4">
      <c r="A13015" s="116"/>
      <c r="B13015" s="116"/>
      <c r="C13015" s="116"/>
      <c r="D13015" s="116"/>
    </row>
    <row r="13016" spans="1:4">
      <c r="A13016" s="116"/>
      <c r="B13016" s="116"/>
      <c r="C13016" s="116"/>
      <c r="D13016" s="116"/>
    </row>
    <row r="13017" spans="1:4">
      <c r="A13017" s="116"/>
      <c r="B13017" s="116"/>
      <c r="C13017" s="116"/>
      <c r="D13017" s="116"/>
    </row>
    <row r="13018" spans="1:4">
      <c r="A13018" s="116"/>
      <c r="B13018" s="116"/>
      <c r="C13018" s="116"/>
      <c r="D13018" s="116"/>
    </row>
    <row r="13019" spans="1:4">
      <c r="A13019" s="116"/>
      <c r="B13019" s="116"/>
      <c r="C13019" s="116"/>
      <c r="D13019" s="116"/>
    </row>
    <row r="13020" spans="1:4">
      <c r="A13020" s="116"/>
      <c r="B13020" s="116"/>
      <c r="C13020" s="116"/>
      <c r="D13020" s="116"/>
    </row>
    <row r="13021" spans="1:4">
      <c r="A13021" s="116"/>
      <c r="B13021" s="116"/>
      <c r="C13021" s="116"/>
      <c r="D13021" s="116"/>
    </row>
    <row r="13022" spans="1:4">
      <c r="A13022" s="116"/>
      <c r="B13022" s="116"/>
      <c r="C13022" s="116"/>
      <c r="D13022" s="116"/>
    </row>
    <row r="13023" spans="1:4">
      <c r="A13023" s="116"/>
      <c r="B13023" s="116"/>
      <c r="C13023" s="116"/>
      <c r="D13023" s="116"/>
    </row>
    <row r="13024" spans="1:4">
      <c r="A13024" s="116"/>
      <c r="B13024" s="116"/>
      <c r="C13024" s="116"/>
      <c r="D13024" s="116"/>
    </row>
    <row r="13025" spans="1:4">
      <c r="A13025" s="116"/>
      <c r="B13025" s="116"/>
      <c r="C13025" s="116"/>
      <c r="D13025" s="116"/>
    </row>
    <row r="13026" spans="1:4">
      <c r="A13026" s="116"/>
      <c r="B13026" s="116"/>
      <c r="C13026" s="116"/>
      <c r="D13026" s="116"/>
    </row>
    <row r="13027" spans="1:4">
      <c r="A13027" s="116"/>
      <c r="B13027" s="116"/>
      <c r="C13027" s="116"/>
      <c r="D13027" s="116"/>
    </row>
    <row r="13028" spans="1:4">
      <c r="A13028" s="116"/>
      <c r="B13028" s="116"/>
      <c r="C13028" s="116"/>
      <c r="D13028" s="116"/>
    </row>
    <row r="13029" spans="1:4">
      <c r="A13029" s="116"/>
      <c r="B13029" s="116"/>
      <c r="C13029" s="116"/>
      <c r="D13029" s="116"/>
    </row>
    <row r="13030" spans="1:4">
      <c r="A13030" s="116"/>
      <c r="B13030" s="116"/>
      <c r="C13030" s="116"/>
      <c r="D13030" s="116"/>
    </row>
    <row r="13031" spans="1:4">
      <c r="A13031" s="116"/>
      <c r="B13031" s="116"/>
      <c r="C13031" s="116"/>
      <c r="D13031" s="116"/>
    </row>
    <row r="13032" spans="1:4">
      <c r="A13032" s="116"/>
      <c r="B13032" s="116"/>
      <c r="C13032" s="116"/>
      <c r="D13032" s="116"/>
    </row>
    <row r="13033" spans="1:4">
      <c r="A13033" s="116"/>
      <c r="B13033" s="116"/>
      <c r="C13033" s="116"/>
      <c r="D13033" s="116"/>
    </row>
    <row r="13034" spans="1:4">
      <c r="A13034" s="116"/>
      <c r="B13034" s="116"/>
      <c r="C13034" s="116"/>
      <c r="D13034" s="116"/>
    </row>
    <row r="13035" spans="1:4">
      <c r="A13035" s="116"/>
      <c r="B13035" s="116"/>
      <c r="C13035" s="116"/>
      <c r="D13035" s="116"/>
    </row>
    <row r="13036" spans="1:4">
      <c r="A13036" s="116"/>
      <c r="B13036" s="116"/>
      <c r="C13036" s="116"/>
      <c r="D13036" s="116"/>
    </row>
    <row r="13037" spans="1:4">
      <c r="A13037" s="116"/>
      <c r="B13037" s="116"/>
      <c r="C13037" s="116"/>
      <c r="D13037" s="116"/>
    </row>
    <row r="13038" spans="1:4">
      <c r="A13038" s="116"/>
      <c r="B13038" s="116"/>
      <c r="C13038" s="116"/>
      <c r="D13038" s="116"/>
    </row>
    <row r="13039" spans="1:4">
      <c r="A13039" s="116"/>
      <c r="B13039" s="116"/>
      <c r="C13039" s="116"/>
      <c r="D13039" s="116"/>
    </row>
    <row r="13040" spans="1:4">
      <c r="A13040" s="116"/>
      <c r="B13040" s="116"/>
      <c r="C13040" s="116"/>
      <c r="D13040" s="116"/>
    </row>
    <row r="13041" spans="1:4">
      <c r="A13041" s="116"/>
      <c r="B13041" s="116"/>
      <c r="C13041" s="116"/>
      <c r="D13041" s="116"/>
    </row>
    <row r="13042" spans="1:4">
      <c r="A13042" s="116"/>
      <c r="B13042" s="116"/>
      <c r="C13042" s="116"/>
      <c r="D13042" s="116"/>
    </row>
    <row r="13043" spans="1:4">
      <c r="A13043" s="116"/>
      <c r="B13043" s="116"/>
      <c r="C13043" s="116"/>
      <c r="D13043" s="116"/>
    </row>
    <row r="13044" spans="1:4">
      <c r="A13044" s="116"/>
      <c r="B13044" s="116"/>
      <c r="C13044" s="116"/>
      <c r="D13044" s="116"/>
    </row>
    <row r="13045" spans="1:4">
      <c r="A13045" s="116"/>
      <c r="B13045" s="116"/>
      <c r="C13045" s="116"/>
      <c r="D13045" s="116"/>
    </row>
    <row r="13046" spans="1:4">
      <c r="A13046" s="116"/>
      <c r="B13046" s="116"/>
      <c r="C13046" s="116"/>
      <c r="D13046" s="116"/>
    </row>
    <row r="13047" spans="1:4">
      <c r="A13047" s="116"/>
      <c r="B13047" s="116"/>
      <c r="C13047" s="116"/>
      <c r="D13047" s="116"/>
    </row>
    <row r="13048" spans="1:4">
      <c r="A13048" s="116"/>
      <c r="B13048" s="116"/>
      <c r="C13048" s="116"/>
      <c r="D13048" s="116"/>
    </row>
    <row r="13049" spans="1:4">
      <c r="A13049" s="116"/>
      <c r="B13049" s="116"/>
      <c r="C13049" s="116"/>
      <c r="D13049" s="116"/>
    </row>
    <row r="13050" spans="1:4">
      <c r="A13050" s="116"/>
      <c r="B13050" s="116"/>
      <c r="C13050" s="116"/>
      <c r="D13050" s="116"/>
    </row>
    <row r="13051" spans="1:4">
      <c r="A13051" s="116"/>
      <c r="B13051" s="116"/>
      <c r="C13051" s="116"/>
      <c r="D13051" s="116"/>
    </row>
    <row r="13052" spans="1:4">
      <c r="A13052" s="116"/>
      <c r="B13052" s="116"/>
      <c r="C13052" s="116"/>
      <c r="D13052" s="116"/>
    </row>
    <row r="13053" spans="1:4">
      <c r="A13053" s="116"/>
      <c r="B13053" s="116"/>
      <c r="C13053" s="116"/>
      <c r="D13053" s="116"/>
    </row>
    <row r="13054" spans="1:4">
      <c r="A13054" s="116"/>
      <c r="B13054" s="116"/>
      <c r="C13054" s="116"/>
      <c r="D13054" s="116"/>
    </row>
    <row r="13055" spans="1:4">
      <c r="A13055" s="116"/>
      <c r="B13055" s="116"/>
      <c r="C13055" s="116"/>
      <c r="D13055" s="116"/>
    </row>
    <row r="13056" spans="1:4">
      <c r="A13056" s="116"/>
      <c r="B13056" s="116"/>
      <c r="C13056" s="116"/>
      <c r="D13056" s="116"/>
    </row>
    <row r="13057" spans="1:4">
      <c r="A13057" s="116"/>
      <c r="B13057" s="116"/>
      <c r="C13057" s="116"/>
      <c r="D13057" s="116"/>
    </row>
    <row r="13058" spans="1:4">
      <c r="A13058" s="116"/>
      <c r="B13058" s="116"/>
      <c r="C13058" s="116"/>
      <c r="D13058" s="116"/>
    </row>
    <row r="13059" spans="1:4">
      <c r="A13059" s="116"/>
      <c r="B13059" s="116"/>
      <c r="C13059" s="116"/>
      <c r="D13059" s="116"/>
    </row>
    <row r="13060" spans="1:4">
      <c r="A13060" s="116"/>
      <c r="B13060" s="116"/>
      <c r="C13060" s="116"/>
      <c r="D13060" s="116"/>
    </row>
    <row r="13061" spans="1:4">
      <c r="A13061" s="116"/>
      <c r="B13061" s="116"/>
      <c r="C13061" s="116"/>
      <c r="D13061" s="116"/>
    </row>
    <row r="13062" spans="1:4">
      <c r="A13062" s="116"/>
      <c r="B13062" s="116"/>
      <c r="C13062" s="116"/>
      <c r="D13062" s="116"/>
    </row>
    <row r="13063" spans="1:4">
      <c r="A13063" s="116"/>
      <c r="B13063" s="116"/>
      <c r="C13063" s="116"/>
      <c r="D13063" s="116"/>
    </row>
    <row r="13064" spans="1:4">
      <c r="A13064" s="116"/>
      <c r="B13064" s="116"/>
      <c r="C13064" s="116"/>
      <c r="D13064" s="116"/>
    </row>
    <row r="13065" spans="1:4">
      <c r="A13065" s="116"/>
      <c r="B13065" s="116"/>
      <c r="C13065" s="116"/>
      <c r="D13065" s="116"/>
    </row>
    <row r="13066" spans="1:4">
      <c r="A13066" s="116"/>
      <c r="B13066" s="116"/>
      <c r="C13066" s="116"/>
      <c r="D13066" s="116"/>
    </row>
    <row r="13067" spans="1:4">
      <c r="A13067" s="116"/>
      <c r="B13067" s="116"/>
      <c r="C13067" s="116"/>
      <c r="D13067" s="116"/>
    </row>
    <row r="13068" spans="1:4">
      <c r="A13068" s="116"/>
      <c r="B13068" s="116"/>
      <c r="C13068" s="116"/>
      <c r="D13068" s="116"/>
    </row>
    <row r="13069" spans="1:4">
      <c r="A13069" s="116"/>
      <c r="B13069" s="116"/>
      <c r="C13069" s="116"/>
      <c r="D13069" s="116"/>
    </row>
    <row r="13070" spans="1:4">
      <c r="A13070" s="116"/>
      <c r="B13070" s="116"/>
      <c r="C13070" s="116"/>
      <c r="D13070" s="116"/>
    </row>
    <row r="13071" spans="1:4">
      <c r="A13071" s="116"/>
      <c r="B13071" s="116"/>
      <c r="C13071" s="116"/>
      <c r="D13071" s="116"/>
    </row>
    <row r="13072" spans="1:4">
      <c r="A13072" s="116"/>
      <c r="B13072" s="116"/>
      <c r="C13072" s="116"/>
      <c r="D13072" s="116"/>
    </row>
    <row r="13073" spans="1:4">
      <c r="A13073" s="116"/>
      <c r="B13073" s="116"/>
      <c r="C13073" s="116"/>
      <c r="D13073" s="116"/>
    </row>
    <row r="13074" spans="1:4">
      <c r="A13074" s="116"/>
      <c r="B13074" s="116"/>
      <c r="C13074" s="116"/>
      <c r="D13074" s="116"/>
    </row>
    <row r="13075" spans="1:4">
      <c r="A13075" s="116"/>
      <c r="B13075" s="116"/>
      <c r="C13075" s="116"/>
      <c r="D13075" s="116"/>
    </row>
    <row r="13076" spans="1:4">
      <c r="A13076" s="116"/>
      <c r="B13076" s="116"/>
      <c r="C13076" s="116"/>
      <c r="D13076" s="116"/>
    </row>
    <row r="13077" spans="1:4">
      <c r="A13077" s="116"/>
      <c r="B13077" s="116"/>
      <c r="C13077" s="116"/>
      <c r="D13077" s="116"/>
    </row>
    <row r="13078" spans="1:4">
      <c r="A13078" s="116"/>
      <c r="B13078" s="116"/>
      <c r="C13078" s="116"/>
      <c r="D13078" s="116"/>
    </row>
    <row r="13079" spans="1:4">
      <c r="A13079" s="116"/>
      <c r="B13079" s="116"/>
      <c r="C13079" s="116"/>
      <c r="D13079" s="116"/>
    </row>
    <row r="13080" spans="1:4">
      <c r="A13080" s="116"/>
      <c r="B13080" s="116"/>
      <c r="C13080" s="116"/>
      <c r="D13080" s="116"/>
    </row>
    <row r="13081" spans="1:4">
      <c r="A13081" s="116"/>
      <c r="B13081" s="116"/>
      <c r="C13081" s="116"/>
      <c r="D13081" s="116"/>
    </row>
    <row r="13082" spans="1:4">
      <c r="A13082" s="116"/>
      <c r="B13082" s="116"/>
      <c r="C13082" s="116"/>
      <c r="D13082" s="116"/>
    </row>
    <row r="13083" spans="1:4">
      <c r="A13083" s="116"/>
      <c r="B13083" s="116"/>
      <c r="C13083" s="116"/>
      <c r="D13083" s="116"/>
    </row>
    <row r="13084" spans="1:4">
      <c r="A13084" s="116"/>
      <c r="B13084" s="116"/>
      <c r="C13084" s="116"/>
      <c r="D13084" s="116"/>
    </row>
    <row r="13085" spans="1:4">
      <c r="A13085" s="116"/>
      <c r="B13085" s="116"/>
      <c r="C13085" s="116"/>
      <c r="D13085" s="116"/>
    </row>
    <row r="13086" spans="1:4">
      <c r="A13086" s="116"/>
      <c r="B13086" s="116"/>
      <c r="C13086" s="116"/>
      <c r="D13086" s="116"/>
    </row>
    <row r="13087" spans="1:4">
      <c r="A13087" s="116"/>
      <c r="B13087" s="116"/>
      <c r="C13087" s="116"/>
      <c r="D13087" s="116"/>
    </row>
    <row r="13088" spans="1:4">
      <c r="A13088" s="116"/>
      <c r="B13088" s="116"/>
      <c r="C13088" s="116"/>
      <c r="D13088" s="116"/>
    </row>
    <row r="13089" spans="1:4">
      <c r="A13089" s="116"/>
      <c r="B13089" s="116"/>
      <c r="C13089" s="116"/>
      <c r="D13089" s="116"/>
    </row>
    <row r="13090" spans="1:4">
      <c r="A13090" s="116"/>
      <c r="B13090" s="116"/>
      <c r="C13090" s="116"/>
      <c r="D13090" s="116"/>
    </row>
    <row r="13091" spans="1:4">
      <c r="A13091" s="116"/>
      <c r="B13091" s="116"/>
      <c r="C13091" s="116"/>
      <c r="D13091" s="116"/>
    </row>
    <row r="13092" spans="1:4">
      <c r="A13092" s="116"/>
      <c r="B13092" s="116"/>
      <c r="C13092" s="116"/>
      <c r="D13092" s="116"/>
    </row>
    <row r="13093" spans="1:4">
      <c r="A13093" s="116"/>
      <c r="B13093" s="116"/>
      <c r="C13093" s="116"/>
      <c r="D13093" s="116"/>
    </row>
    <row r="13094" spans="1:4">
      <c r="A13094" s="116"/>
      <c r="B13094" s="116"/>
      <c r="C13094" s="116"/>
      <c r="D13094" s="116"/>
    </row>
    <row r="13095" spans="1:4">
      <c r="A13095" s="116"/>
      <c r="B13095" s="116"/>
      <c r="C13095" s="116"/>
      <c r="D13095" s="116"/>
    </row>
    <row r="13096" spans="1:4">
      <c r="A13096" s="116"/>
      <c r="B13096" s="116"/>
      <c r="C13096" s="116"/>
      <c r="D13096" s="116"/>
    </row>
    <row r="13097" spans="1:4">
      <c r="A13097" s="116"/>
      <c r="B13097" s="116"/>
      <c r="C13097" s="116"/>
      <c r="D13097" s="116"/>
    </row>
    <row r="13098" spans="1:4">
      <c r="A13098" s="116"/>
      <c r="B13098" s="116"/>
      <c r="C13098" s="116"/>
      <c r="D13098" s="116"/>
    </row>
    <row r="13099" spans="1:4">
      <c r="A13099" s="116"/>
      <c r="B13099" s="116"/>
      <c r="C13099" s="116"/>
      <c r="D13099" s="116"/>
    </row>
    <row r="13100" spans="1:4">
      <c r="A13100" s="116"/>
      <c r="B13100" s="116"/>
      <c r="C13100" s="116"/>
      <c r="D13100" s="116"/>
    </row>
    <row r="13101" spans="1:4">
      <c r="A13101" s="116"/>
      <c r="B13101" s="116"/>
      <c r="C13101" s="116"/>
      <c r="D13101" s="116"/>
    </row>
    <row r="13102" spans="1:4">
      <c r="A13102" s="116"/>
      <c r="B13102" s="116"/>
      <c r="C13102" s="116"/>
      <c r="D13102" s="116"/>
    </row>
    <row r="13103" spans="1:4">
      <c r="A13103" s="116"/>
      <c r="B13103" s="116"/>
      <c r="C13103" s="116"/>
      <c r="D13103" s="116"/>
    </row>
    <row r="13104" spans="1:4">
      <c r="A13104" s="116"/>
      <c r="B13104" s="116"/>
      <c r="C13104" s="116"/>
      <c r="D13104" s="116"/>
    </row>
    <row r="13105" spans="1:4">
      <c r="A13105" s="116"/>
      <c r="B13105" s="116"/>
      <c r="C13105" s="116"/>
      <c r="D13105" s="116"/>
    </row>
    <row r="13106" spans="1:4">
      <c r="A13106" s="116"/>
      <c r="B13106" s="116"/>
      <c r="C13106" s="116"/>
      <c r="D13106" s="116"/>
    </row>
    <row r="13107" spans="1:4">
      <c r="A13107" s="116"/>
      <c r="B13107" s="116"/>
      <c r="C13107" s="116"/>
      <c r="D13107" s="116"/>
    </row>
    <row r="13108" spans="1:4">
      <c r="A13108" s="116"/>
      <c r="B13108" s="116"/>
      <c r="C13108" s="116"/>
      <c r="D13108" s="116"/>
    </row>
    <row r="13109" spans="1:4">
      <c r="A13109" s="116"/>
      <c r="B13109" s="116"/>
      <c r="C13109" s="116"/>
      <c r="D13109" s="116"/>
    </row>
    <row r="13110" spans="1:4">
      <c r="A13110" s="116"/>
      <c r="B13110" s="116"/>
      <c r="C13110" s="116"/>
      <c r="D13110" s="116"/>
    </row>
    <row r="13111" spans="1:4">
      <c r="A13111" s="116"/>
      <c r="B13111" s="116"/>
      <c r="C13111" s="116"/>
      <c r="D13111" s="116"/>
    </row>
    <row r="13112" spans="1:4">
      <c r="A13112" s="116"/>
      <c r="B13112" s="116"/>
      <c r="C13112" s="116"/>
      <c r="D13112" s="116"/>
    </row>
    <row r="13113" spans="1:4">
      <c r="A13113" s="116"/>
      <c r="B13113" s="116"/>
      <c r="C13113" s="116"/>
      <c r="D13113" s="116"/>
    </row>
    <row r="13114" spans="1:4">
      <c r="A13114" s="116"/>
      <c r="B13114" s="116"/>
      <c r="C13114" s="116"/>
      <c r="D13114" s="116"/>
    </row>
    <row r="13115" spans="1:4">
      <c r="A13115" s="116"/>
      <c r="B13115" s="116"/>
      <c r="C13115" s="116"/>
      <c r="D13115" s="116"/>
    </row>
    <row r="13116" spans="1:4">
      <c r="A13116" s="116"/>
      <c r="B13116" s="116"/>
      <c r="C13116" s="116"/>
      <c r="D13116" s="116"/>
    </row>
    <row r="13117" spans="1:4">
      <c r="A13117" s="116"/>
      <c r="B13117" s="116"/>
      <c r="C13117" s="116"/>
      <c r="D13117" s="116"/>
    </row>
    <row r="13118" spans="1:4">
      <c r="A13118" s="116"/>
      <c r="B13118" s="116"/>
      <c r="C13118" s="116"/>
      <c r="D13118" s="116"/>
    </row>
    <row r="13119" spans="1:4">
      <c r="A13119" s="116"/>
      <c r="B13119" s="116"/>
      <c r="C13119" s="116"/>
      <c r="D13119" s="116"/>
    </row>
    <row r="13120" spans="1:4">
      <c r="A13120" s="116"/>
      <c r="B13120" s="116"/>
      <c r="C13120" s="116"/>
      <c r="D13120" s="116"/>
    </row>
    <row r="13121" spans="1:4">
      <c r="A13121" s="116"/>
      <c r="B13121" s="116"/>
      <c r="C13121" s="116"/>
      <c r="D13121" s="116"/>
    </row>
    <row r="13122" spans="1:4">
      <c r="A13122" s="116"/>
      <c r="B13122" s="116"/>
      <c r="C13122" s="116"/>
      <c r="D13122" s="116"/>
    </row>
    <row r="13123" spans="1:4">
      <c r="A13123" s="116"/>
      <c r="B13123" s="116"/>
      <c r="C13123" s="116"/>
      <c r="D13123" s="116"/>
    </row>
    <row r="13124" spans="1:4">
      <c r="A13124" s="116"/>
      <c r="B13124" s="116"/>
      <c r="C13124" s="116"/>
      <c r="D13124" s="116"/>
    </row>
    <row r="13125" spans="1:4">
      <c r="A13125" s="116"/>
      <c r="B13125" s="116"/>
      <c r="C13125" s="116"/>
      <c r="D13125" s="116"/>
    </row>
    <row r="13126" spans="1:4">
      <c r="A13126" s="116"/>
      <c r="B13126" s="116"/>
      <c r="C13126" s="116"/>
      <c r="D13126" s="116"/>
    </row>
    <row r="13127" spans="1:4">
      <c r="A13127" s="116"/>
      <c r="B13127" s="116"/>
      <c r="C13127" s="116"/>
      <c r="D13127" s="116"/>
    </row>
    <row r="13128" spans="1:4">
      <c r="A13128" s="116"/>
      <c r="B13128" s="116"/>
      <c r="C13128" s="116"/>
      <c r="D13128" s="116"/>
    </row>
    <row r="13129" spans="1:4">
      <c r="A13129" s="116"/>
      <c r="B13129" s="116"/>
      <c r="C13129" s="116"/>
      <c r="D13129" s="116"/>
    </row>
    <row r="13130" spans="1:4">
      <c r="A13130" s="116"/>
      <c r="B13130" s="116"/>
      <c r="C13130" s="116"/>
      <c r="D13130" s="116"/>
    </row>
    <row r="13131" spans="1:4">
      <c r="A13131" s="116"/>
      <c r="B13131" s="116"/>
      <c r="C13131" s="116"/>
      <c r="D13131" s="116"/>
    </row>
    <row r="13132" spans="1:4">
      <c r="A13132" s="116"/>
      <c r="B13132" s="116"/>
      <c r="C13132" s="116"/>
      <c r="D13132" s="116"/>
    </row>
    <row r="13133" spans="1:4">
      <c r="A13133" s="116"/>
      <c r="B13133" s="116"/>
      <c r="C13133" s="116"/>
      <c r="D13133" s="116"/>
    </row>
    <row r="13134" spans="1:4">
      <c r="A13134" s="116"/>
      <c r="B13134" s="116"/>
      <c r="C13134" s="116"/>
      <c r="D13134" s="116"/>
    </row>
    <row r="13135" spans="1:4">
      <c r="A13135" s="116"/>
      <c r="B13135" s="116"/>
      <c r="C13135" s="116"/>
      <c r="D13135" s="116"/>
    </row>
    <row r="13136" spans="1:4">
      <c r="A13136" s="116"/>
      <c r="B13136" s="116"/>
      <c r="C13136" s="116"/>
      <c r="D13136" s="116"/>
    </row>
    <row r="13137" spans="1:4">
      <c r="A13137" s="116"/>
      <c r="B13137" s="116"/>
      <c r="C13137" s="116"/>
      <c r="D13137" s="116"/>
    </row>
    <row r="13138" spans="1:4">
      <c r="A13138" s="116"/>
      <c r="B13138" s="116"/>
      <c r="C13138" s="116"/>
      <c r="D13138" s="116"/>
    </row>
    <row r="13139" spans="1:4">
      <c r="A13139" s="116"/>
      <c r="B13139" s="116"/>
      <c r="C13139" s="116"/>
      <c r="D13139" s="116"/>
    </row>
    <row r="13140" spans="1:4">
      <c r="A13140" s="116"/>
      <c r="B13140" s="116"/>
      <c r="C13140" s="116"/>
      <c r="D13140" s="116"/>
    </row>
    <row r="13141" spans="1:4">
      <c r="A13141" s="116"/>
      <c r="B13141" s="116"/>
      <c r="C13141" s="116"/>
      <c r="D13141" s="116"/>
    </row>
    <row r="13142" spans="1:4">
      <c r="A13142" s="116"/>
      <c r="B13142" s="116"/>
      <c r="C13142" s="116"/>
      <c r="D13142" s="116"/>
    </row>
    <row r="13143" spans="1:4">
      <c r="A13143" s="116"/>
      <c r="B13143" s="116"/>
      <c r="C13143" s="116"/>
      <c r="D13143" s="116"/>
    </row>
    <row r="13144" spans="1:4">
      <c r="A13144" s="116"/>
      <c r="B13144" s="116"/>
      <c r="C13144" s="116"/>
      <c r="D13144" s="116"/>
    </row>
    <row r="13145" spans="1:4">
      <c r="A13145" s="116"/>
      <c r="B13145" s="116"/>
      <c r="C13145" s="116"/>
      <c r="D13145" s="116"/>
    </row>
    <row r="13146" spans="1:4">
      <c r="A13146" s="116"/>
      <c r="B13146" s="116"/>
      <c r="C13146" s="116"/>
      <c r="D13146" s="116"/>
    </row>
    <row r="13147" spans="1:4">
      <c r="A13147" s="116"/>
      <c r="B13147" s="116"/>
      <c r="C13147" s="116"/>
      <c r="D13147" s="116"/>
    </row>
    <row r="13148" spans="1:4">
      <c r="A13148" s="116"/>
      <c r="B13148" s="116"/>
      <c r="C13148" s="116"/>
      <c r="D13148" s="116"/>
    </row>
    <row r="13149" spans="1:4">
      <c r="A13149" s="116"/>
      <c r="B13149" s="116"/>
      <c r="C13149" s="116"/>
      <c r="D13149" s="116"/>
    </row>
    <row r="13150" spans="1:4">
      <c r="A13150" s="116"/>
      <c r="B13150" s="116"/>
      <c r="C13150" s="116"/>
      <c r="D13150" s="116"/>
    </row>
    <row r="13151" spans="1:4">
      <c r="A13151" s="116"/>
      <c r="B13151" s="116"/>
      <c r="C13151" s="116"/>
      <c r="D13151" s="116"/>
    </row>
    <row r="13152" spans="1:4">
      <c r="A13152" s="116"/>
      <c r="B13152" s="116"/>
      <c r="C13152" s="116"/>
      <c r="D13152" s="116"/>
    </row>
    <row r="13153" spans="1:4">
      <c r="A13153" s="116"/>
      <c r="B13153" s="116"/>
      <c r="C13153" s="116"/>
      <c r="D13153" s="116"/>
    </row>
    <row r="13154" spans="1:4">
      <c r="A13154" s="116"/>
      <c r="B13154" s="116"/>
      <c r="C13154" s="116"/>
      <c r="D13154" s="116"/>
    </row>
    <row r="13155" spans="1:4">
      <c r="A13155" s="116"/>
      <c r="B13155" s="116"/>
      <c r="C13155" s="116"/>
      <c r="D13155" s="116"/>
    </row>
    <row r="13156" spans="1:4">
      <c r="A13156" s="116"/>
      <c r="B13156" s="116"/>
      <c r="C13156" s="116"/>
      <c r="D13156" s="116"/>
    </row>
    <row r="13157" spans="1:4">
      <c r="A13157" s="116"/>
      <c r="B13157" s="116"/>
      <c r="C13157" s="116"/>
      <c r="D13157" s="116"/>
    </row>
    <row r="13158" spans="1:4">
      <c r="A13158" s="116"/>
      <c r="B13158" s="116"/>
      <c r="C13158" s="116"/>
      <c r="D13158" s="116"/>
    </row>
    <row r="13159" spans="1:4">
      <c r="A13159" s="116"/>
      <c r="B13159" s="116"/>
      <c r="C13159" s="116"/>
      <c r="D13159" s="116"/>
    </row>
    <row r="13160" spans="1:4">
      <c r="A13160" s="116"/>
      <c r="B13160" s="116"/>
      <c r="C13160" s="116"/>
      <c r="D13160" s="116"/>
    </row>
    <row r="13161" spans="1:4">
      <c r="A13161" s="116"/>
      <c r="B13161" s="116"/>
      <c r="C13161" s="116"/>
      <c r="D13161" s="116"/>
    </row>
    <row r="13162" spans="1:4">
      <c r="A13162" s="116"/>
      <c r="B13162" s="116"/>
      <c r="C13162" s="116"/>
      <c r="D13162" s="116"/>
    </row>
    <row r="13163" spans="1:4">
      <c r="A13163" s="116"/>
      <c r="B13163" s="116"/>
      <c r="C13163" s="116"/>
      <c r="D13163" s="116"/>
    </row>
    <row r="13164" spans="1:4">
      <c r="A13164" s="116"/>
      <c r="B13164" s="116"/>
      <c r="C13164" s="116"/>
      <c r="D13164" s="116"/>
    </row>
    <row r="13165" spans="1:4">
      <c r="A13165" s="116"/>
      <c r="B13165" s="116"/>
      <c r="C13165" s="116"/>
      <c r="D13165" s="116"/>
    </row>
    <row r="13166" spans="1:4">
      <c r="A13166" s="116"/>
      <c r="B13166" s="116"/>
      <c r="C13166" s="116"/>
      <c r="D13166" s="116"/>
    </row>
    <row r="13167" spans="1:4">
      <c r="A13167" s="116"/>
      <c r="B13167" s="116"/>
      <c r="C13167" s="116"/>
      <c r="D13167" s="116"/>
    </row>
    <row r="13168" spans="1:4">
      <c r="A13168" s="116"/>
      <c r="B13168" s="116"/>
      <c r="C13168" s="116"/>
      <c r="D13168" s="116"/>
    </row>
    <row r="13169" spans="1:4">
      <c r="A13169" s="116"/>
      <c r="B13169" s="116"/>
      <c r="C13169" s="116"/>
      <c r="D13169" s="116"/>
    </row>
    <row r="13170" spans="1:4">
      <c r="A13170" s="116"/>
      <c r="B13170" s="116"/>
      <c r="C13170" s="116"/>
      <c r="D13170" s="116"/>
    </row>
    <row r="13171" spans="1:4">
      <c r="A13171" s="116"/>
      <c r="B13171" s="116"/>
      <c r="C13171" s="116"/>
      <c r="D13171" s="116"/>
    </row>
    <row r="13172" spans="1:4">
      <c r="A13172" s="116"/>
      <c r="B13172" s="116"/>
      <c r="C13172" s="116"/>
      <c r="D13172" s="116"/>
    </row>
    <row r="13173" spans="1:4">
      <c r="A13173" s="116"/>
      <c r="B13173" s="116"/>
      <c r="C13173" s="116"/>
      <c r="D13173" s="116"/>
    </row>
    <row r="13174" spans="1:4">
      <c r="A13174" s="116"/>
      <c r="B13174" s="116"/>
      <c r="C13174" s="116"/>
      <c r="D13174" s="116"/>
    </row>
    <row r="13175" spans="1:4">
      <c r="A13175" s="116"/>
      <c r="B13175" s="116"/>
      <c r="C13175" s="116"/>
      <c r="D13175" s="116"/>
    </row>
    <row r="13176" spans="1:4">
      <c r="A13176" s="116"/>
      <c r="B13176" s="116"/>
      <c r="C13176" s="116"/>
      <c r="D13176" s="116"/>
    </row>
    <row r="13177" spans="1:4">
      <c r="A13177" s="116"/>
      <c r="B13177" s="116"/>
      <c r="C13177" s="116"/>
      <c r="D13177" s="116"/>
    </row>
    <row r="13178" spans="1:4">
      <c r="A13178" s="116"/>
      <c r="B13178" s="116"/>
      <c r="C13178" s="116"/>
      <c r="D13178" s="116"/>
    </row>
    <row r="13179" spans="1:4">
      <c r="A13179" s="116"/>
      <c r="B13179" s="116"/>
      <c r="C13179" s="116"/>
      <c r="D13179" s="116"/>
    </row>
    <row r="13180" spans="1:4">
      <c r="A13180" s="116"/>
      <c r="B13180" s="116"/>
      <c r="C13180" s="116"/>
      <c r="D13180" s="116"/>
    </row>
    <row r="13181" spans="1:4">
      <c r="A13181" s="116"/>
      <c r="B13181" s="116"/>
      <c r="C13181" s="116"/>
      <c r="D13181" s="116"/>
    </row>
    <row r="13182" spans="1:4">
      <c r="A13182" s="116"/>
      <c r="B13182" s="116"/>
      <c r="C13182" s="116"/>
      <c r="D13182" s="116"/>
    </row>
    <row r="13183" spans="1:4">
      <c r="A13183" s="116"/>
      <c r="B13183" s="116"/>
      <c r="C13183" s="116"/>
      <c r="D13183" s="116"/>
    </row>
    <row r="13184" spans="1:4">
      <c r="A13184" s="116"/>
      <c r="B13184" s="116"/>
      <c r="C13184" s="116"/>
      <c r="D13184" s="116"/>
    </row>
    <row r="13185" spans="1:4">
      <c r="A13185" s="116"/>
      <c r="B13185" s="116"/>
      <c r="C13185" s="116"/>
      <c r="D13185" s="116"/>
    </row>
    <row r="13186" spans="1:4">
      <c r="A13186" s="116"/>
      <c r="B13186" s="116"/>
      <c r="C13186" s="116"/>
      <c r="D13186" s="116"/>
    </row>
    <row r="13187" spans="1:4">
      <c r="A13187" s="116"/>
      <c r="B13187" s="116"/>
      <c r="C13187" s="116"/>
      <c r="D13187" s="116"/>
    </row>
    <row r="13188" spans="1:4">
      <c r="A13188" s="116"/>
      <c r="B13188" s="116"/>
      <c r="C13188" s="116"/>
      <c r="D13188" s="116"/>
    </row>
    <row r="13189" spans="1:4">
      <c r="A13189" s="116"/>
      <c r="B13189" s="116"/>
      <c r="C13189" s="116"/>
      <c r="D13189" s="116"/>
    </row>
    <row r="13190" spans="1:4">
      <c r="A13190" s="116"/>
      <c r="B13190" s="116"/>
      <c r="C13190" s="116"/>
      <c r="D13190" s="116"/>
    </row>
    <row r="13191" spans="1:4">
      <c r="A13191" s="116"/>
      <c r="B13191" s="116"/>
      <c r="C13191" s="116"/>
      <c r="D13191" s="116"/>
    </row>
    <row r="13192" spans="1:4">
      <c r="A13192" s="116"/>
      <c r="B13192" s="116"/>
      <c r="C13192" s="116"/>
      <c r="D13192" s="116"/>
    </row>
    <row r="13193" spans="1:4">
      <c r="A13193" s="116"/>
      <c r="B13193" s="116"/>
      <c r="C13193" s="116"/>
      <c r="D13193" s="116"/>
    </row>
    <row r="13194" spans="1:4">
      <c r="A13194" s="116"/>
      <c r="B13194" s="116"/>
      <c r="C13194" s="116"/>
      <c r="D13194" s="116"/>
    </row>
    <row r="13195" spans="1:4">
      <c r="A13195" s="116"/>
      <c r="B13195" s="116"/>
      <c r="C13195" s="116"/>
      <c r="D13195" s="116"/>
    </row>
    <row r="13196" spans="1:4">
      <c r="A13196" s="116"/>
      <c r="B13196" s="116"/>
      <c r="C13196" s="116"/>
      <c r="D13196" s="116"/>
    </row>
    <row r="13197" spans="1:4">
      <c r="A13197" s="116"/>
      <c r="B13197" s="116"/>
      <c r="C13197" s="116"/>
      <c r="D13197" s="116"/>
    </row>
    <row r="13198" spans="1:4">
      <c r="A13198" s="116"/>
      <c r="B13198" s="116"/>
      <c r="C13198" s="116"/>
      <c r="D13198" s="116"/>
    </row>
    <row r="13199" spans="1:4">
      <c r="A13199" s="116"/>
      <c r="B13199" s="116"/>
      <c r="C13199" s="116"/>
      <c r="D13199" s="116"/>
    </row>
    <row r="13200" spans="1:4">
      <c r="A13200" s="116"/>
      <c r="B13200" s="116"/>
      <c r="C13200" s="116"/>
      <c r="D13200" s="116"/>
    </row>
    <row r="13201" spans="1:4">
      <c r="A13201" s="116"/>
      <c r="B13201" s="116"/>
      <c r="C13201" s="116"/>
      <c r="D13201" s="116"/>
    </row>
    <row r="13202" spans="1:4">
      <c r="A13202" s="116"/>
      <c r="B13202" s="116"/>
      <c r="C13202" s="116"/>
      <c r="D13202" s="116"/>
    </row>
    <row r="13203" spans="1:4">
      <c r="A13203" s="116"/>
      <c r="B13203" s="116"/>
      <c r="C13203" s="116"/>
      <c r="D13203" s="116"/>
    </row>
    <row r="13204" spans="1:4">
      <c r="A13204" s="116"/>
      <c r="B13204" s="116"/>
      <c r="C13204" s="116"/>
      <c r="D13204" s="116"/>
    </row>
    <row r="13205" spans="1:4">
      <c r="A13205" s="116"/>
      <c r="B13205" s="116"/>
      <c r="C13205" s="116"/>
      <c r="D13205" s="116"/>
    </row>
    <row r="13206" spans="1:4">
      <c r="A13206" s="116"/>
      <c r="B13206" s="116"/>
      <c r="C13206" s="116"/>
      <c r="D13206" s="116"/>
    </row>
    <row r="13207" spans="1:4">
      <c r="A13207" s="116"/>
      <c r="B13207" s="116"/>
      <c r="C13207" s="116"/>
      <c r="D13207" s="116"/>
    </row>
    <row r="13208" spans="1:4">
      <c r="A13208" s="116"/>
      <c r="B13208" s="116"/>
      <c r="C13208" s="116"/>
      <c r="D13208" s="116"/>
    </row>
    <row r="13209" spans="1:4">
      <c r="A13209" s="116"/>
      <c r="B13209" s="116"/>
      <c r="C13209" s="116"/>
      <c r="D13209" s="116"/>
    </row>
    <row r="13210" spans="1:4">
      <c r="A13210" s="116"/>
      <c r="B13210" s="116"/>
      <c r="C13210" s="116"/>
      <c r="D13210" s="116"/>
    </row>
    <row r="13211" spans="1:4">
      <c r="A13211" s="116"/>
      <c r="B13211" s="116"/>
      <c r="C13211" s="116"/>
      <c r="D13211" s="116"/>
    </row>
    <row r="13212" spans="1:4">
      <c r="A13212" s="116"/>
      <c r="B13212" s="116"/>
      <c r="C13212" s="116"/>
      <c r="D13212" s="116"/>
    </row>
    <row r="13213" spans="1:4">
      <c r="A13213" s="116"/>
      <c r="B13213" s="116"/>
      <c r="C13213" s="116"/>
      <c r="D13213" s="116"/>
    </row>
    <row r="13214" spans="1:4">
      <c r="A13214" s="116"/>
      <c r="B13214" s="116"/>
      <c r="C13214" s="116"/>
      <c r="D13214" s="116"/>
    </row>
    <row r="13215" spans="1:4">
      <c r="A13215" s="116"/>
      <c r="B13215" s="116"/>
      <c r="C13215" s="116"/>
      <c r="D13215" s="116"/>
    </row>
    <row r="13216" spans="1:4">
      <c r="A13216" s="116"/>
      <c r="B13216" s="116"/>
      <c r="C13216" s="116"/>
      <c r="D13216" s="116"/>
    </row>
    <row r="13217" spans="1:4">
      <c r="A13217" s="116"/>
      <c r="B13217" s="116"/>
      <c r="C13217" s="116"/>
      <c r="D13217" s="116"/>
    </row>
    <row r="13218" spans="1:4">
      <c r="A13218" s="116"/>
      <c r="B13218" s="116"/>
      <c r="C13218" s="116"/>
      <c r="D13218" s="116"/>
    </row>
    <row r="13219" spans="1:4">
      <c r="A13219" s="116"/>
      <c r="B13219" s="116"/>
      <c r="C13219" s="116"/>
      <c r="D13219" s="116"/>
    </row>
    <row r="13220" spans="1:4">
      <c r="A13220" s="116"/>
      <c r="B13220" s="116"/>
      <c r="C13220" s="116"/>
      <c r="D13220" s="116"/>
    </row>
    <row r="13221" spans="1:4">
      <c r="A13221" s="116"/>
      <c r="B13221" s="116"/>
      <c r="C13221" s="116"/>
      <c r="D13221" s="116"/>
    </row>
    <row r="13222" spans="1:4">
      <c r="A13222" s="116"/>
      <c r="B13222" s="116"/>
      <c r="C13222" s="116"/>
      <c r="D13222" s="116"/>
    </row>
    <row r="13223" spans="1:4">
      <c r="A13223" s="116"/>
      <c r="B13223" s="116"/>
      <c r="C13223" s="116"/>
      <c r="D13223" s="116"/>
    </row>
    <row r="13224" spans="1:4">
      <c r="A13224" s="116"/>
      <c r="B13224" s="116"/>
      <c r="C13224" s="116"/>
      <c r="D13224" s="116"/>
    </row>
    <row r="13225" spans="1:4">
      <c r="A13225" s="116"/>
      <c r="B13225" s="116"/>
      <c r="C13225" s="116"/>
      <c r="D13225" s="116"/>
    </row>
    <row r="13226" spans="1:4">
      <c r="A13226" s="116"/>
      <c r="B13226" s="116"/>
      <c r="C13226" s="116"/>
      <c r="D13226" s="116"/>
    </row>
    <row r="13227" spans="1:4">
      <c r="A13227" s="116"/>
      <c r="B13227" s="116"/>
      <c r="C13227" s="116"/>
      <c r="D13227" s="116"/>
    </row>
    <row r="13228" spans="1:4">
      <c r="A13228" s="116"/>
      <c r="B13228" s="116"/>
      <c r="C13228" s="116"/>
      <c r="D13228" s="116"/>
    </row>
    <row r="13229" spans="1:4">
      <c r="A13229" s="116"/>
      <c r="B13229" s="116"/>
      <c r="C13229" s="116"/>
      <c r="D13229" s="116"/>
    </row>
    <row r="13230" spans="1:4">
      <c r="A13230" s="116"/>
      <c r="B13230" s="116"/>
      <c r="C13230" s="116"/>
      <c r="D13230" s="116"/>
    </row>
    <row r="13231" spans="1:4">
      <c r="A13231" s="116"/>
      <c r="B13231" s="116"/>
      <c r="C13231" s="116"/>
      <c r="D13231" s="116"/>
    </row>
    <row r="13232" spans="1:4">
      <c r="A13232" s="116"/>
      <c r="B13232" s="116"/>
      <c r="C13232" s="116"/>
      <c r="D13232" s="116"/>
    </row>
    <row r="13233" spans="1:4">
      <c r="A13233" s="116"/>
      <c r="B13233" s="116"/>
      <c r="C13233" s="116"/>
      <c r="D13233" s="116"/>
    </row>
    <row r="13234" spans="1:4">
      <c r="A13234" s="116"/>
      <c r="B13234" s="116"/>
      <c r="C13234" s="116"/>
      <c r="D13234" s="116"/>
    </row>
    <row r="13235" spans="1:4">
      <c r="A13235" s="116"/>
      <c r="B13235" s="116"/>
      <c r="C13235" s="116"/>
      <c r="D13235" s="116"/>
    </row>
    <row r="13236" spans="1:4">
      <c r="A13236" s="116"/>
      <c r="B13236" s="116"/>
      <c r="C13236" s="116"/>
      <c r="D13236" s="116"/>
    </row>
    <row r="13237" spans="1:4">
      <c r="A13237" s="116"/>
      <c r="B13237" s="116"/>
      <c r="C13237" s="116"/>
      <c r="D13237" s="116"/>
    </row>
    <row r="13238" spans="1:4">
      <c r="A13238" s="116"/>
      <c r="B13238" s="116"/>
      <c r="C13238" s="116"/>
      <c r="D13238" s="116"/>
    </row>
    <row r="13239" spans="1:4">
      <c r="A13239" s="116"/>
      <c r="B13239" s="116"/>
      <c r="C13239" s="116"/>
      <c r="D13239" s="116"/>
    </row>
    <row r="13240" spans="1:4">
      <c r="A13240" s="116"/>
      <c r="B13240" s="116"/>
      <c r="C13240" s="116"/>
      <c r="D13240" s="116"/>
    </row>
    <row r="13241" spans="1:4">
      <c r="A13241" s="116"/>
      <c r="B13241" s="116"/>
      <c r="C13241" s="116"/>
      <c r="D13241" s="116"/>
    </row>
    <row r="13242" spans="1:4">
      <c r="A13242" s="116"/>
      <c r="B13242" s="116"/>
      <c r="C13242" s="116"/>
      <c r="D13242" s="116"/>
    </row>
    <row r="13243" spans="1:4">
      <c r="A13243" s="116"/>
      <c r="B13243" s="116"/>
      <c r="C13243" s="116"/>
      <c r="D13243" s="116"/>
    </row>
    <row r="13244" spans="1:4">
      <c r="A13244" s="116"/>
      <c r="B13244" s="116"/>
      <c r="C13244" s="116"/>
      <c r="D13244" s="116"/>
    </row>
    <row r="13245" spans="1:4">
      <c r="A13245" s="116"/>
      <c r="B13245" s="116"/>
      <c r="C13245" s="116"/>
      <c r="D13245" s="116"/>
    </row>
    <row r="13246" spans="1:4">
      <c r="A13246" s="116"/>
      <c r="B13246" s="116"/>
      <c r="C13246" s="116"/>
      <c r="D13246" s="116"/>
    </row>
    <row r="13247" spans="1:4">
      <c r="A13247" s="116"/>
      <c r="B13247" s="116"/>
      <c r="C13247" s="116"/>
      <c r="D13247" s="116"/>
    </row>
    <row r="13248" spans="1:4">
      <c r="A13248" s="116"/>
      <c r="B13248" s="116"/>
      <c r="C13248" s="116"/>
      <c r="D13248" s="116"/>
    </row>
    <row r="13249" spans="1:4">
      <c r="A13249" s="116"/>
      <c r="B13249" s="116"/>
      <c r="C13249" s="116"/>
      <c r="D13249" s="116"/>
    </row>
    <row r="13250" spans="1:4">
      <c r="A13250" s="116"/>
      <c r="B13250" s="116"/>
      <c r="C13250" s="116"/>
      <c r="D13250" s="116"/>
    </row>
    <row r="13251" spans="1:4">
      <c r="A13251" s="116"/>
      <c r="B13251" s="116"/>
      <c r="C13251" s="116"/>
      <c r="D13251" s="116"/>
    </row>
    <row r="13252" spans="1:4">
      <c r="A13252" s="116"/>
      <c r="B13252" s="116"/>
      <c r="C13252" s="116"/>
      <c r="D13252" s="116"/>
    </row>
    <row r="13253" spans="1:4">
      <c r="A13253" s="116"/>
      <c r="B13253" s="116"/>
      <c r="C13253" s="116"/>
      <c r="D13253" s="116"/>
    </row>
    <row r="13254" spans="1:4">
      <c r="A13254" s="116"/>
      <c r="B13254" s="116"/>
      <c r="C13254" s="116"/>
      <c r="D13254" s="116"/>
    </row>
    <row r="13255" spans="1:4">
      <c r="A13255" s="116"/>
      <c r="B13255" s="116"/>
      <c r="C13255" s="116"/>
      <c r="D13255" s="116"/>
    </row>
    <row r="13256" spans="1:4">
      <c r="A13256" s="116"/>
      <c r="B13256" s="116"/>
      <c r="C13256" s="116"/>
      <c r="D13256" s="116"/>
    </row>
    <row r="13257" spans="1:4">
      <c r="A13257" s="116"/>
      <c r="B13257" s="116"/>
      <c r="C13257" s="116"/>
      <c r="D13257" s="116"/>
    </row>
    <row r="13258" spans="1:4">
      <c r="A13258" s="116"/>
      <c r="B13258" s="116"/>
      <c r="C13258" s="116"/>
      <c r="D13258" s="116"/>
    </row>
    <row r="13259" spans="1:4">
      <c r="A13259" s="116"/>
      <c r="B13259" s="116"/>
      <c r="C13259" s="116"/>
      <c r="D13259" s="116"/>
    </row>
    <row r="13260" spans="1:4">
      <c r="A13260" s="116"/>
      <c r="B13260" s="116"/>
      <c r="C13260" s="116"/>
      <c r="D13260" s="116"/>
    </row>
    <row r="13261" spans="1:4">
      <c r="A13261" s="116"/>
      <c r="B13261" s="116"/>
      <c r="C13261" s="116"/>
      <c r="D13261" s="116"/>
    </row>
    <row r="13262" spans="1:4">
      <c r="A13262" s="116"/>
      <c r="B13262" s="116"/>
      <c r="C13262" s="116"/>
      <c r="D13262" s="116"/>
    </row>
    <row r="13263" spans="1:4">
      <c r="A13263" s="116"/>
      <c r="B13263" s="116"/>
      <c r="C13263" s="116"/>
      <c r="D13263" s="116"/>
    </row>
    <row r="13264" spans="1:4">
      <c r="A13264" s="116"/>
      <c r="B13264" s="116"/>
      <c r="C13264" s="116"/>
      <c r="D13264" s="116"/>
    </row>
    <row r="13265" spans="1:4">
      <c r="A13265" s="116"/>
      <c r="B13265" s="116"/>
      <c r="C13265" s="116"/>
      <c r="D13265" s="116"/>
    </row>
    <row r="13266" spans="1:4">
      <c r="A13266" s="116"/>
      <c r="B13266" s="116"/>
      <c r="C13266" s="116"/>
      <c r="D13266" s="116"/>
    </row>
    <row r="13267" spans="1:4">
      <c r="A13267" s="116"/>
      <c r="B13267" s="116"/>
      <c r="C13267" s="116"/>
      <c r="D13267" s="116"/>
    </row>
    <row r="13268" spans="1:4">
      <c r="A13268" s="116"/>
      <c r="B13268" s="116"/>
      <c r="C13268" s="116"/>
      <c r="D13268" s="116"/>
    </row>
    <row r="13269" spans="1:4">
      <c r="A13269" s="116"/>
      <c r="B13269" s="116"/>
      <c r="C13269" s="116"/>
      <c r="D13269" s="116"/>
    </row>
    <row r="13270" spans="1:4">
      <c r="A13270" s="116"/>
      <c r="B13270" s="116"/>
      <c r="C13270" s="116"/>
      <c r="D13270" s="116"/>
    </row>
    <row r="13271" spans="1:4">
      <c r="A13271" s="116"/>
      <c r="B13271" s="116"/>
      <c r="C13271" s="116"/>
      <c r="D13271" s="116"/>
    </row>
    <row r="13272" spans="1:4">
      <c r="A13272" s="116"/>
      <c r="B13272" s="116"/>
      <c r="C13272" s="116"/>
      <c r="D13272" s="116"/>
    </row>
    <row r="13273" spans="1:4">
      <c r="A13273" s="116"/>
      <c r="B13273" s="116"/>
      <c r="C13273" s="116"/>
      <c r="D13273" s="116"/>
    </row>
    <row r="13274" spans="1:4">
      <c r="A13274" s="116"/>
      <c r="B13274" s="116"/>
      <c r="C13274" s="116"/>
      <c r="D13274" s="116"/>
    </row>
    <row r="13275" spans="1:4">
      <c r="A13275" s="116"/>
      <c r="B13275" s="116"/>
      <c r="C13275" s="116"/>
      <c r="D13275" s="116"/>
    </row>
    <row r="13276" spans="1:4">
      <c r="A13276" s="116"/>
      <c r="B13276" s="116"/>
      <c r="C13276" s="116"/>
      <c r="D13276" s="116"/>
    </row>
    <row r="13277" spans="1:4">
      <c r="A13277" s="116"/>
      <c r="B13277" s="116"/>
      <c r="C13277" s="116"/>
      <c r="D13277" s="116"/>
    </row>
    <row r="13278" spans="1:4">
      <c r="A13278" s="116"/>
      <c r="B13278" s="116"/>
      <c r="C13278" s="116"/>
      <c r="D13278" s="116"/>
    </row>
    <row r="13279" spans="1:4">
      <c r="A13279" s="116"/>
      <c r="B13279" s="116"/>
      <c r="C13279" s="116"/>
      <c r="D13279" s="116"/>
    </row>
    <row r="13280" spans="1:4">
      <c r="A13280" s="116"/>
      <c r="B13280" s="116"/>
      <c r="C13280" s="116"/>
      <c r="D13280" s="116"/>
    </row>
    <row r="13281" spans="1:4">
      <c r="A13281" s="116"/>
      <c r="B13281" s="116"/>
      <c r="C13281" s="116"/>
      <c r="D13281" s="116"/>
    </row>
    <row r="13282" spans="1:4">
      <c r="A13282" s="116"/>
      <c r="B13282" s="116"/>
      <c r="C13282" s="116"/>
      <c r="D13282" s="116"/>
    </row>
    <row r="13283" spans="1:4">
      <c r="A13283" s="116"/>
      <c r="B13283" s="116"/>
      <c r="C13283" s="116"/>
      <c r="D13283" s="116"/>
    </row>
    <row r="13284" spans="1:4">
      <c r="A13284" s="116"/>
      <c r="B13284" s="116"/>
      <c r="C13284" s="116"/>
      <c r="D13284" s="116"/>
    </row>
    <row r="13285" spans="1:4">
      <c r="A13285" s="116"/>
      <c r="B13285" s="116"/>
      <c r="C13285" s="116"/>
      <c r="D13285" s="116"/>
    </row>
    <row r="13286" spans="1:4">
      <c r="A13286" s="116"/>
      <c r="B13286" s="116"/>
      <c r="C13286" s="116"/>
      <c r="D13286" s="116"/>
    </row>
    <row r="13287" spans="1:4">
      <c r="A13287" s="116"/>
      <c r="B13287" s="116"/>
      <c r="C13287" s="116"/>
      <c r="D13287" s="116"/>
    </row>
    <row r="13288" spans="1:4">
      <c r="A13288" s="116"/>
      <c r="B13288" s="116"/>
      <c r="C13288" s="116"/>
      <c r="D13288" s="116"/>
    </row>
    <row r="13289" spans="1:4">
      <c r="A13289" s="116"/>
      <c r="B13289" s="116"/>
      <c r="C13289" s="116"/>
      <c r="D13289" s="116"/>
    </row>
    <row r="13290" spans="1:4">
      <c r="A13290" s="116"/>
      <c r="B13290" s="116"/>
      <c r="C13290" s="116"/>
      <c r="D13290" s="116"/>
    </row>
    <row r="13291" spans="1:4">
      <c r="A13291" s="116"/>
      <c r="B13291" s="116"/>
      <c r="C13291" s="116"/>
      <c r="D13291" s="116"/>
    </row>
    <row r="13292" spans="1:4">
      <c r="A13292" s="116"/>
      <c r="B13292" s="116"/>
      <c r="C13292" s="116"/>
      <c r="D13292" s="116"/>
    </row>
    <row r="13293" spans="1:4">
      <c r="A13293" s="116"/>
      <c r="B13293" s="116"/>
      <c r="C13293" s="116"/>
      <c r="D13293" s="116"/>
    </row>
    <row r="13294" spans="1:4">
      <c r="A13294" s="116"/>
      <c r="B13294" s="116"/>
      <c r="C13294" s="116"/>
      <c r="D13294" s="116"/>
    </row>
    <row r="13295" spans="1:4">
      <c r="A13295" s="116"/>
      <c r="B13295" s="116"/>
      <c r="C13295" s="116"/>
      <c r="D13295" s="116"/>
    </row>
    <row r="13296" spans="1:4">
      <c r="A13296" s="116"/>
      <c r="B13296" s="116"/>
      <c r="C13296" s="116"/>
      <c r="D13296" s="116"/>
    </row>
    <row r="13297" spans="1:4">
      <c r="A13297" s="116"/>
      <c r="B13297" s="116"/>
      <c r="C13297" s="116"/>
      <c r="D13297" s="116"/>
    </row>
    <row r="13298" spans="1:4">
      <c r="A13298" s="116"/>
      <c r="B13298" s="116"/>
      <c r="C13298" s="116"/>
      <c r="D13298" s="116"/>
    </row>
    <row r="13299" spans="1:4">
      <c r="A13299" s="116"/>
      <c r="B13299" s="116"/>
      <c r="C13299" s="116"/>
      <c r="D13299" s="116"/>
    </row>
    <row r="13300" spans="1:4">
      <c r="A13300" s="116"/>
      <c r="B13300" s="116"/>
      <c r="C13300" s="116"/>
      <c r="D13300" s="116"/>
    </row>
    <row r="13301" spans="1:4">
      <c r="A13301" s="116"/>
      <c r="B13301" s="116"/>
      <c r="C13301" s="116"/>
      <c r="D13301" s="116"/>
    </row>
    <row r="13302" spans="1:4">
      <c r="A13302" s="116"/>
      <c r="B13302" s="116"/>
      <c r="C13302" s="116"/>
      <c r="D13302" s="116"/>
    </row>
    <row r="13303" spans="1:4">
      <c r="A13303" s="116"/>
      <c r="B13303" s="116"/>
      <c r="C13303" s="116"/>
      <c r="D13303" s="116"/>
    </row>
    <row r="13304" spans="1:4">
      <c r="A13304" s="116"/>
      <c r="B13304" s="116"/>
      <c r="C13304" s="116"/>
      <c r="D13304" s="116"/>
    </row>
    <row r="13305" spans="1:4">
      <c r="A13305" s="116"/>
      <c r="B13305" s="116"/>
      <c r="C13305" s="116"/>
      <c r="D13305" s="116"/>
    </row>
    <row r="13306" spans="1:4">
      <c r="A13306" s="116"/>
      <c r="B13306" s="116"/>
      <c r="C13306" s="116"/>
      <c r="D13306" s="116"/>
    </row>
    <row r="13307" spans="1:4">
      <c r="A13307" s="116"/>
      <c r="B13307" s="116"/>
      <c r="C13307" s="116"/>
      <c r="D13307" s="116"/>
    </row>
    <row r="13308" spans="1:4">
      <c r="A13308" s="116"/>
      <c r="B13308" s="116"/>
      <c r="C13308" s="116"/>
      <c r="D13308" s="116"/>
    </row>
    <row r="13309" spans="1:4">
      <c r="A13309" s="116"/>
      <c r="B13309" s="116"/>
      <c r="C13309" s="116"/>
      <c r="D13309" s="116"/>
    </row>
    <row r="13310" spans="1:4">
      <c r="A13310" s="116"/>
      <c r="B13310" s="116"/>
      <c r="C13310" s="116"/>
      <c r="D13310" s="116"/>
    </row>
    <row r="13311" spans="1:4">
      <c r="A13311" s="116"/>
      <c r="B13311" s="116"/>
      <c r="C13311" s="116"/>
      <c r="D13311" s="116"/>
    </row>
    <row r="13312" spans="1:4">
      <c r="A13312" s="116"/>
      <c r="B13312" s="116"/>
      <c r="C13312" s="116"/>
      <c r="D13312" s="116"/>
    </row>
    <row r="13313" spans="1:4">
      <c r="A13313" s="116"/>
      <c r="B13313" s="116"/>
      <c r="C13313" s="116"/>
      <c r="D13313" s="116"/>
    </row>
    <row r="13314" spans="1:4">
      <c r="A13314" s="116"/>
      <c r="B13314" s="116"/>
      <c r="C13314" s="116"/>
      <c r="D13314" s="116"/>
    </row>
    <row r="13315" spans="1:4">
      <c r="A13315" s="116"/>
      <c r="B13315" s="116"/>
      <c r="C13315" s="116"/>
      <c r="D13315" s="116"/>
    </row>
    <row r="13316" spans="1:4">
      <c r="A13316" s="116"/>
      <c r="B13316" s="116"/>
      <c r="C13316" s="116"/>
      <c r="D13316" s="116"/>
    </row>
    <row r="13317" spans="1:4">
      <c r="A13317" s="116"/>
      <c r="B13317" s="116"/>
      <c r="C13317" s="116"/>
      <c r="D13317" s="116"/>
    </row>
    <row r="13318" spans="1:4">
      <c r="A13318" s="116"/>
      <c r="B13318" s="116"/>
      <c r="C13318" s="116"/>
      <c r="D13318" s="116"/>
    </row>
    <row r="13319" spans="1:4">
      <c r="A13319" s="116"/>
      <c r="B13319" s="116"/>
      <c r="C13319" s="116"/>
      <c r="D13319" s="116"/>
    </row>
    <row r="13320" spans="1:4">
      <c r="A13320" s="116"/>
      <c r="B13320" s="116"/>
      <c r="C13320" s="116"/>
      <c r="D13320" s="116"/>
    </row>
    <row r="13321" spans="1:4">
      <c r="A13321" s="116"/>
      <c r="B13321" s="116"/>
      <c r="C13321" s="116"/>
      <c r="D13321" s="116"/>
    </row>
    <row r="13322" spans="1:4">
      <c r="A13322" s="116"/>
      <c r="B13322" s="116"/>
      <c r="C13322" s="116"/>
      <c r="D13322" s="116"/>
    </row>
    <row r="13323" spans="1:4">
      <c r="A13323" s="116"/>
      <c r="B13323" s="116"/>
      <c r="C13323" s="116"/>
      <c r="D13323" s="116"/>
    </row>
    <row r="13324" spans="1:4">
      <c r="A13324" s="116"/>
      <c r="B13324" s="116"/>
      <c r="C13324" s="116"/>
      <c r="D13324" s="116"/>
    </row>
    <row r="13325" spans="1:4">
      <c r="A13325" s="116"/>
      <c r="B13325" s="116"/>
      <c r="C13325" s="116"/>
      <c r="D13325" s="116"/>
    </row>
    <row r="13326" spans="1:4">
      <c r="A13326" s="116"/>
      <c r="B13326" s="116"/>
      <c r="C13326" s="116"/>
      <c r="D13326" s="116"/>
    </row>
    <row r="13327" spans="1:4">
      <c r="A13327" s="116"/>
      <c r="B13327" s="116"/>
      <c r="C13327" s="116"/>
      <c r="D13327" s="116"/>
    </row>
    <row r="13328" spans="1:4">
      <c r="A13328" s="116"/>
      <c r="B13328" s="116"/>
      <c r="C13328" s="116"/>
      <c r="D13328" s="116"/>
    </row>
    <row r="13329" spans="1:4">
      <c r="A13329" s="116"/>
      <c r="B13329" s="116"/>
      <c r="C13329" s="116"/>
      <c r="D13329" s="116"/>
    </row>
    <row r="13330" spans="1:4">
      <c r="A13330" s="116"/>
      <c r="B13330" s="116"/>
      <c r="C13330" s="116"/>
      <c r="D13330" s="116"/>
    </row>
    <row r="13331" spans="1:4">
      <c r="A13331" s="116"/>
      <c r="B13331" s="116"/>
      <c r="C13331" s="116"/>
      <c r="D13331" s="116"/>
    </row>
    <row r="13332" spans="1:4">
      <c r="A13332" s="116"/>
      <c r="B13332" s="116"/>
      <c r="C13332" s="116"/>
      <c r="D13332" s="116"/>
    </row>
    <row r="13333" spans="1:4">
      <c r="A13333" s="116"/>
      <c r="B13333" s="116"/>
      <c r="C13333" s="116"/>
      <c r="D13333" s="116"/>
    </row>
    <row r="13334" spans="1:4">
      <c r="A13334" s="116"/>
      <c r="B13334" s="116"/>
      <c r="C13334" s="116"/>
      <c r="D13334" s="116"/>
    </row>
    <row r="13335" spans="1:4">
      <c r="A13335" s="116"/>
      <c r="B13335" s="116"/>
      <c r="C13335" s="116"/>
      <c r="D13335" s="116"/>
    </row>
    <row r="13336" spans="1:4">
      <c r="A13336" s="116"/>
      <c r="B13336" s="116"/>
      <c r="C13336" s="116"/>
      <c r="D13336" s="116"/>
    </row>
    <row r="13337" spans="1:4">
      <c r="A13337" s="116"/>
      <c r="B13337" s="116"/>
      <c r="C13337" s="116"/>
      <c r="D13337" s="116"/>
    </row>
    <row r="13338" spans="1:4">
      <c r="A13338" s="116"/>
      <c r="B13338" s="116"/>
      <c r="C13338" s="116"/>
      <c r="D13338" s="116"/>
    </row>
    <row r="13339" spans="1:4">
      <c r="A13339" s="116"/>
      <c r="B13339" s="116"/>
      <c r="C13339" s="116"/>
      <c r="D13339" s="116"/>
    </row>
    <row r="13340" spans="1:4">
      <c r="A13340" s="116"/>
      <c r="B13340" s="116"/>
      <c r="C13340" s="116"/>
      <c r="D13340" s="116"/>
    </row>
    <row r="13341" spans="1:4">
      <c r="A13341" s="116"/>
      <c r="B13341" s="116"/>
      <c r="C13341" s="116"/>
      <c r="D13341" s="116"/>
    </row>
    <row r="13342" spans="1:4">
      <c r="A13342" s="116"/>
      <c r="B13342" s="116"/>
      <c r="C13342" s="116"/>
      <c r="D13342" s="116"/>
    </row>
    <row r="13343" spans="1:4">
      <c r="A13343" s="116"/>
      <c r="B13343" s="116"/>
      <c r="C13343" s="116"/>
      <c r="D13343" s="116"/>
    </row>
    <row r="13344" spans="1:4">
      <c r="A13344" s="116"/>
      <c r="B13344" s="116"/>
      <c r="C13344" s="116"/>
      <c r="D13344" s="116"/>
    </row>
    <row r="13345" spans="1:4">
      <c r="A13345" s="116"/>
      <c r="B13345" s="116"/>
      <c r="C13345" s="116"/>
      <c r="D13345" s="116"/>
    </row>
    <row r="13346" spans="1:4">
      <c r="A13346" s="116"/>
      <c r="B13346" s="116"/>
      <c r="C13346" s="116"/>
      <c r="D13346" s="116"/>
    </row>
    <row r="13347" spans="1:4">
      <c r="A13347" s="116"/>
      <c r="B13347" s="116"/>
      <c r="C13347" s="116"/>
      <c r="D13347" s="116"/>
    </row>
    <row r="13348" spans="1:4">
      <c r="A13348" s="116"/>
      <c r="B13348" s="116"/>
      <c r="C13348" s="116"/>
      <c r="D13348" s="116"/>
    </row>
    <row r="13349" spans="1:4">
      <c r="A13349" s="116"/>
      <c r="B13349" s="116"/>
      <c r="C13349" s="116"/>
      <c r="D13349" s="116"/>
    </row>
    <row r="13350" spans="1:4">
      <c r="A13350" s="116"/>
      <c r="B13350" s="116"/>
      <c r="C13350" s="116"/>
      <c r="D13350" s="116"/>
    </row>
    <row r="13351" spans="1:4">
      <c r="A13351" s="116"/>
      <c r="B13351" s="116"/>
      <c r="C13351" s="116"/>
      <c r="D13351" s="116"/>
    </row>
    <row r="13352" spans="1:4">
      <c r="A13352" s="116"/>
      <c r="B13352" s="116"/>
      <c r="C13352" s="116"/>
      <c r="D13352" s="116"/>
    </row>
    <row r="13353" spans="1:4">
      <c r="A13353" s="116"/>
      <c r="B13353" s="116"/>
      <c r="C13353" s="116"/>
      <c r="D13353" s="116"/>
    </row>
    <row r="13354" spans="1:4">
      <c r="A13354" s="116"/>
      <c r="B13354" s="116"/>
      <c r="C13354" s="116"/>
      <c r="D13354" s="116"/>
    </row>
    <row r="13355" spans="1:4">
      <c r="A13355" s="116"/>
      <c r="B13355" s="116"/>
      <c r="C13355" s="116"/>
      <c r="D13355" s="116"/>
    </row>
    <row r="13356" spans="1:4">
      <c r="A13356" s="116"/>
      <c r="B13356" s="116"/>
      <c r="C13356" s="116"/>
      <c r="D13356" s="116"/>
    </row>
    <row r="13357" spans="1:4">
      <c r="A13357" s="116"/>
      <c r="B13357" s="116"/>
      <c r="C13357" s="116"/>
      <c r="D13357" s="116"/>
    </row>
    <row r="13358" spans="1:4">
      <c r="A13358" s="116"/>
      <c r="B13358" s="116"/>
      <c r="C13358" s="116"/>
      <c r="D13358" s="116"/>
    </row>
    <row r="13359" spans="1:4">
      <c r="A13359" s="116"/>
      <c r="B13359" s="116"/>
      <c r="C13359" s="116"/>
      <c r="D13359" s="116"/>
    </row>
    <row r="13360" spans="1:4">
      <c r="A13360" s="116"/>
      <c r="B13360" s="116"/>
      <c r="C13360" s="116"/>
      <c r="D13360" s="116"/>
    </row>
    <row r="13361" spans="1:4">
      <c r="A13361" s="116"/>
      <c r="B13361" s="116"/>
      <c r="C13361" s="116"/>
      <c r="D13361" s="116"/>
    </row>
    <row r="13362" spans="1:4">
      <c r="A13362" s="116"/>
      <c r="B13362" s="116"/>
      <c r="C13362" s="116"/>
      <c r="D13362" s="116"/>
    </row>
    <row r="13363" spans="1:4">
      <c r="A13363" s="116"/>
      <c r="B13363" s="116"/>
      <c r="C13363" s="116"/>
      <c r="D13363" s="116"/>
    </row>
    <row r="13364" spans="1:4">
      <c r="A13364" s="116"/>
      <c r="B13364" s="116"/>
      <c r="C13364" s="116"/>
      <c r="D13364" s="116"/>
    </row>
    <row r="13365" spans="1:4">
      <c r="A13365" s="116"/>
      <c r="B13365" s="116"/>
      <c r="C13365" s="116"/>
      <c r="D13365" s="116"/>
    </row>
    <row r="13366" spans="1:4">
      <c r="A13366" s="116"/>
      <c r="B13366" s="116"/>
      <c r="C13366" s="116"/>
      <c r="D13366" s="116"/>
    </row>
    <row r="13367" spans="1:4">
      <c r="A13367" s="116"/>
      <c r="B13367" s="116"/>
      <c r="C13367" s="116"/>
      <c r="D13367" s="116"/>
    </row>
    <row r="13368" spans="1:4">
      <c r="A13368" s="116"/>
      <c r="B13368" s="116"/>
      <c r="C13368" s="116"/>
      <c r="D13368" s="116"/>
    </row>
    <row r="13369" spans="1:4">
      <c r="A13369" s="116"/>
      <c r="B13369" s="116"/>
      <c r="C13369" s="116"/>
      <c r="D13369" s="116"/>
    </row>
    <row r="13370" spans="1:4">
      <c r="A13370" s="116"/>
      <c r="B13370" s="116"/>
      <c r="C13370" s="116"/>
      <c r="D13370" s="116"/>
    </row>
    <row r="13371" spans="1:4">
      <c r="A13371" s="116"/>
      <c r="B13371" s="116"/>
      <c r="C13371" s="116"/>
      <c r="D13371" s="116"/>
    </row>
    <row r="13372" spans="1:4">
      <c r="A13372" s="116"/>
      <c r="B13372" s="116"/>
      <c r="C13372" s="116"/>
      <c r="D13372" s="116"/>
    </row>
    <row r="13373" spans="1:4">
      <c r="A13373" s="116"/>
      <c r="B13373" s="116"/>
      <c r="C13373" s="116"/>
      <c r="D13373" s="116"/>
    </row>
    <row r="13374" spans="1:4">
      <c r="A13374" s="116"/>
      <c r="B13374" s="116"/>
      <c r="C13374" s="116"/>
      <c r="D13374" s="116"/>
    </row>
    <row r="13375" spans="1:4">
      <c r="A13375" s="116"/>
      <c r="B13375" s="116"/>
      <c r="C13375" s="116"/>
      <c r="D13375" s="116"/>
    </row>
    <row r="13376" spans="1:4">
      <c r="A13376" s="116"/>
      <c r="B13376" s="116"/>
      <c r="C13376" s="116"/>
      <c r="D13376" s="116"/>
    </row>
    <row r="13377" spans="1:4">
      <c r="A13377" s="116"/>
      <c r="B13377" s="116"/>
      <c r="C13377" s="116"/>
      <c r="D13377" s="116"/>
    </row>
    <row r="13378" spans="1:4">
      <c r="A13378" s="116"/>
      <c r="B13378" s="116"/>
      <c r="C13378" s="116"/>
      <c r="D13378" s="116"/>
    </row>
    <row r="13379" spans="1:4">
      <c r="A13379" s="116"/>
      <c r="B13379" s="116"/>
      <c r="C13379" s="116"/>
      <c r="D13379" s="116"/>
    </row>
    <row r="13380" spans="1:4">
      <c r="A13380" s="116"/>
      <c r="B13380" s="116"/>
      <c r="C13380" s="116"/>
      <c r="D13380" s="116"/>
    </row>
    <row r="13381" spans="1:4">
      <c r="A13381" s="116"/>
      <c r="B13381" s="116"/>
      <c r="C13381" s="116"/>
      <c r="D13381" s="116"/>
    </row>
    <row r="13382" spans="1:4">
      <c r="A13382" s="116"/>
      <c r="B13382" s="116"/>
      <c r="C13382" s="116"/>
      <c r="D13382" s="116"/>
    </row>
    <row r="13383" spans="1:4">
      <c r="A13383" s="116"/>
      <c r="B13383" s="116"/>
      <c r="C13383" s="116"/>
      <c r="D13383" s="116"/>
    </row>
    <row r="13384" spans="1:4">
      <c r="A13384" s="116"/>
      <c r="B13384" s="116"/>
      <c r="C13384" s="116"/>
      <c r="D13384" s="116"/>
    </row>
    <row r="13385" spans="1:4">
      <c r="A13385" s="116"/>
      <c r="B13385" s="116"/>
      <c r="C13385" s="116"/>
      <c r="D13385" s="116"/>
    </row>
    <row r="13386" spans="1:4">
      <c r="A13386" s="116"/>
      <c r="B13386" s="116"/>
      <c r="C13386" s="116"/>
      <c r="D13386" s="116"/>
    </row>
    <row r="13387" spans="1:4">
      <c r="A13387" s="116"/>
      <c r="B13387" s="116"/>
      <c r="C13387" s="116"/>
      <c r="D13387" s="116"/>
    </row>
    <row r="13388" spans="1:4">
      <c r="A13388" s="116"/>
      <c r="B13388" s="116"/>
      <c r="C13388" s="116"/>
      <c r="D13388" s="116"/>
    </row>
    <row r="13389" spans="1:4">
      <c r="A13389" s="116"/>
      <c r="B13389" s="116"/>
      <c r="C13389" s="116"/>
      <c r="D13389" s="116"/>
    </row>
    <row r="13390" spans="1:4">
      <c r="A13390" s="116"/>
      <c r="B13390" s="116"/>
      <c r="C13390" s="116"/>
      <c r="D13390" s="116"/>
    </row>
    <row r="13391" spans="1:4">
      <c r="A13391" s="116"/>
      <c r="B13391" s="116"/>
      <c r="C13391" s="116"/>
      <c r="D13391" s="116"/>
    </row>
    <row r="13392" spans="1:4">
      <c r="A13392" s="116"/>
      <c r="B13392" s="116"/>
      <c r="C13392" s="116"/>
      <c r="D13392" s="116"/>
    </row>
    <row r="13393" spans="1:4">
      <c r="A13393" s="116"/>
      <c r="B13393" s="116"/>
      <c r="C13393" s="116"/>
      <c r="D13393" s="116"/>
    </row>
    <row r="13394" spans="1:4">
      <c r="A13394" s="116"/>
      <c r="B13394" s="116"/>
      <c r="C13394" s="116"/>
      <c r="D13394" s="116"/>
    </row>
    <row r="13395" spans="1:4">
      <c r="A13395" s="116"/>
      <c r="B13395" s="116"/>
      <c r="C13395" s="116"/>
      <c r="D13395" s="116"/>
    </row>
    <row r="13396" spans="1:4">
      <c r="A13396" s="116"/>
      <c r="B13396" s="116"/>
      <c r="C13396" s="116"/>
      <c r="D13396" s="116"/>
    </row>
    <row r="13397" spans="1:4">
      <c r="A13397" s="116"/>
      <c r="B13397" s="116"/>
      <c r="C13397" s="116"/>
      <c r="D13397" s="116"/>
    </row>
    <row r="13398" spans="1:4">
      <c r="A13398" s="116"/>
      <c r="B13398" s="116"/>
      <c r="C13398" s="116"/>
      <c r="D13398" s="116"/>
    </row>
    <row r="13399" spans="1:4">
      <c r="A13399" s="116"/>
      <c r="B13399" s="116"/>
      <c r="C13399" s="116"/>
      <c r="D13399" s="116"/>
    </row>
    <row r="13400" spans="1:4">
      <c r="A13400" s="116"/>
      <c r="B13400" s="116"/>
      <c r="C13400" s="116"/>
      <c r="D13400" s="116"/>
    </row>
    <row r="13401" spans="1:4">
      <c r="A13401" s="116"/>
      <c r="B13401" s="116"/>
      <c r="C13401" s="116"/>
      <c r="D13401" s="116"/>
    </row>
    <row r="13402" spans="1:4">
      <c r="A13402" s="116"/>
      <c r="B13402" s="116"/>
      <c r="C13402" s="116"/>
      <c r="D13402" s="116"/>
    </row>
    <row r="13403" spans="1:4">
      <c r="A13403" s="116"/>
      <c r="B13403" s="116"/>
      <c r="C13403" s="116"/>
      <c r="D13403" s="116"/>
    </row>
    <row r="13404" spans="1:4">
      <c r="A13404" s="116"/>
      <c r="B13404" s="116"/>
      <c r="C13404" s="116"/>
      <c r="D13404" s="116"/>
    </row>
    <row r="13405" spans="1:4">
      <c r="A13405" s="116"/>
      <c r="B13405" s="116"/>
      <c r="C13405" s="116"/>
      <c r="D13405" s="116"/>
    </row>
    <row r="13406" spans="1:4">
      <c r="A13406" s="116"/>
      <c r="B13406" s="116"/>
      <c r="C13406" s="116"/>
      <c r="D13406" s="116"/>
    </row>
    <row r="13407" spans="1:4">
      <c r="A13407" s="116"/>
      <c r="B13407" s="116"/>
      <c r="C13407" s="116"/>
      <c r="D13407" s="116"/>
    </row>
    <row r="13408" spans="1:4">
      <c r="A13408" s="116"/>
      <c r="B13408" s="116"/>
      <c r="C13408" s="116"/>
      <c r="D13408" s="116"/>
    </row>
    <row r="13409" spans="1:4">
      <c r="A13409" s="116"/>
      <c r="B13409" s="116"/>
      <c r="C13409" s="116"/>
      <c r="D13409" s="116"/>
    </row>
    <row r="13410" spans="1:4">
      <c r="A13410" s="116"/>
      <c r="B13410" s="116"/>
      <c r="C13410" s="116"/>
      <c r="D13410" s="116"/>
    </row>
    <row r="13411" spans="1:4">
      <c r="A13411" s="116"/>
      <c r="B13411" s="116"/>
      <c r="C13411" s="116"/>
      <c r="D13411" s="116"/>
    </row>
    <row r="13412" spans="1:4">
      <c r="A13412" s="116"/>
      <c r="B13412" s="116"/>
      <c r="C13412" s="116"/>
      <c r="D13412" s="116"/>
    </row>
    <row r="13413" spans="1:4">
      <c r="A13413" s="116"/>
      <c r="B13413" s="116"/>
      <c r="C13413" s="116"/>
      <c r="D13413" s="116"/>
    </row>
    <row r="13414" spans="1:4">
      <c r="A13414" s="116"/>
      <c r="B13414" s="116"/>
      <c r="C13414" s="116"/>
      <c r="D13414" s="116"/>
    </row>
    <row r="13415" spans="1:4">
      <c r="A13415" s="116"/>
      <c r="B13415" s="116"/>
      <c r="C13415" s="116"/>
      <c r="D13415" s="116"/>
    </row>
    <row r="13416" spans="1:4">
      <c r="A13416" s="116"/>
      <c r="B13416" s="116"/>
      <c r="C13416" s="116"/>
      <c r="D13416" s="116"/>
    </row>
    <row r="13417" spans="1:4">
      <c r="A13417" s="116"/>
      <c r="B13417" s="116"/>
      <c r="C13417" s="116"/>
      <c r="D13417" s="116"/>
    </row>
    <row r="13418" spans="1:4">
      <c r="A13418" s="116"/>
      <c r="B13418" s="116"/>
      <c r="C13418" s="116"/>
      <c r="D13418" s="116"/>
    </row>
    <row r="13419" spans="1:4">
      <c r="A13419" s="116"/>
      <c r="B13419" s="116"/>
      <c r="C13419" s="116"/>
      <c r="D13419" s="116"/>
    </row>
    <row r="13420" spans="1:4">
      <c r="A13420" s="116"/>
      <c r="B13420" s="116"/>
      <c r="C13420" s="116"/>
      <c r="D13420" s="116"/>
    </row>
    <row r="13421" spans="1:4">
      <c r="A13421" s="116"/>
      <c r="B13421" s="116"/>
      <c r="C13421" s="116"/>
      <c r="D13421" s="116"/>
    </row>
    <row r="13422" spans="1:4">
      <c r="A13422" s="116"/>
      <c r="B13422" s="116"/>
      <c r="C13422" s="116"/>
      <c r="D13422" s="116"/>
    </row>
    <row r="13423" spans="1:4">
      <c r="A13423" s="116"/>
      <c r="B13423" s="116"/>
      <c r="C13423" s="116"/>
      <c r="D13423" s="116"/>
    </row>
    <row r="13424" spans="1:4">
      <c r="A13424" s="116"/>
      <c r="B13424" s="116"/>
      <c r="C13424" s="116"/>
      <c r="D13424" s="116"/>
    </row>
    <row r="13425" spans="1:4">
      <c r="A13425" s="116"/>
      <c r="B13425" s="116"/>
      <c r="C13425" s="116"/>
      <c r="D13425" s="116"/>
    </row>
    <row r="13426" spans="1:4">
      <c r="A13426" s="116"/>
      <c r="B13426" s="116"/>
      <c r="C13426" s="116"/>
      <c r="D13426" s="116"/>
    </row>
    <row r="13427" spans="1:4">
      <c r="A13427" s="116"/>
      <c r="B13427" s="116"/>
      <c r="C13427" s="116"/>
      <c r="D13427" s="116"/>
    </row>
    <row r="13428" spans="1:4">
      <c r="A13428" s="116"/>
      <c r="B13428" s="116"/>
      <c r="C13428" s="116"/>
      <c r="D13428" s="116"/>
    </row>
    <row r="13429" spans="1:4">
      <c r="A13429" s="116"/>
      <c r="B13429" s="116"/>
      <c r="C13429" s="116"/>
      <c r="D13429" s="116"/>
    </row>
    <row r="13430" spans="1:4">
      <c r="A13430" s="116"/>
      <c r="B13430" s="116"/>
      <c r="C13430" s="116"/>
      <c r="D13430" s="116"/>
    </row>
    <row r="13431" spans="1:4">
      <c r="A13431" s="116"/>
      <c r="B13431" s="116"/>
      <c r="C13431" s="116"/>
      <c r="D13431" s="116"/>
    </row>
    <row r="13432" spans="1:4">
      <c r="A13432" s="116"/>
      <c r="B13432" s="116"/>
      <c r="C13432" s="116"/>
      <c r="D13432" s="116"/>
    </row>
    <row r="13433" spans="1:4">
      <c r="A13433" s="116"/>
      <c r="B13433" s="116"/>
      <c r="C13433" s="116"/>
      <c r="D13433" s="116"/>
    </row>
    <row r="13434" spans="1:4">
      <c r="A13434" s="116"/>
      <c r="B13434" s="116"/>
      <c r="C13434" s="116"/>
      <c r="D13434" s="116"/>
    </row>
    <row r="13435" spans="1:4">
      <c r="A13435" s="116"/>
      <c r="B13435" s="116"/>
      <c r="C13435" s="116"/>
      <c r="D13435" s="116"/>
    </row>
    <row r="13436" spans="1:4">
      <c r="A13436" s="116"/>
      <c r="B13436" s="116"/>
      <c r="C13436" s="116"/>
      <c r="D13436" s="116"/>
    </row>
    <row r="13437" spans="1:4">
      <c r="A13437" s="116"/>
      <c r="B13437" s="116"/>
      <c r="C13437" s="116"/>
      <c r="D13437" s="116"/>
    </row>
    <row r="13438" spans="1:4">
      <c r="A13438" s="116"/>
      <c r="B13438" s="116"/>
      <c r="C13438" s="116"/>
      <c r="D13438" s="116"/>
    </row>
    <row r="13439" spans="1:4">
      <c r="A13439" s="116"/>
      <c r="B13439" s="116"/>
      <c r="C13439" s="116"/>
      <c r="D13439" s="116"/>
    </row>
    <row r="13440" spans="1:4">
      <c r="A13440" s="116"/>
      <c r="B13440" s="116"/>
      <c r="C13440" s="116"/>
      <c r="D13440" s="116"/>
    </row>
    <row r="13441" spans="1:4">
      <c r="A13441" s="116"/>
      <c r="B13441" s="116"/>
      <c r="C13441" s="116"/>
      <c r="D13441" s="116"/>
    </row>
    <row r="13442" spans="1:4">
      <c r="A13442" s="116"/>
      <c r="B13442" s="116"/>
      <c r="C13442" s="116"/>
      <c r="D13442" s="116"/>
    </row>
    <row r="13443" spans="1:4">
      <c r="A13443" s="116"/>
      <c r="B13443" s="116"/>
      <c r="C13443" s="116"/>
      <c r="D13443" s="116"/>
    </row>
    <row r="13444" spans="1:4">
      <c r="A13444" s="116"/>
      <c r="B13444" s="116"/>
      <c r="C13444" s="116"/>
      <c r="D13444" s="116"/>
    </row>
    <row r="13445" spans="1:4">
      <c r="A13445" s="116"/>
      <c r="B13445" s="116"/>
      <c r="C13445" s="116"/>
      <c r="D13445" s="116"/>
    </row>
    <row r="13446" spans="1:4">
      <c r="A13446" s="116"/>
      <c r="B13446" s="116"/>
      <c r="C13446" s="116"/>
      <c r="D13446" s="116"/>
    </row>
    <row r="13447" spans="1:4">
      <c r="A13447" s="116"/>
      <c r="B13447" s="116"/>
      <c r="C13447" s="116"/>
      <c r="D13447" s="116"/>
    </row>
    <row r="13448" spans="1:4">
      <c r="A13448" s="116"/>
      <c r="B13448" s="116"/>
      <c r="C13448" s="116"/>
      <c r="D13448" s="116"/>
    </row>
    <row r="13449" spans="1:4">
      <c r="A13449" s="116"/>
      <c r="B13449" s="116"/>
      <c r="C13449" s="116"/>
      <c r="D13449" s="116"/>
    </row>
    <row r="13450" spans="1:4">
      <c r="A13450" s="116"/>
      <c r="B13450" s="116"/>
      <c r="C13450" s="116"/>
      <c r="D13450" s="116"/>
    </row>
    <row r="13451" spans="1:4">
      <c r="A13451" s="116"/>
      <c r="B13451" s="116"/>
      <c r="C13451" s="116"/>
      <c r="D13451" s="116"/>
    </row>
    <row r="13452" spans="1:4">
      <c r="A13452" s="116"/>
      <c r="B13452" s="116"/>
      <c r="C13452" s="116"/>
      <c r="D13452" s="116"/>
    </row>
    <row r="13453" spans="1:4">
      <c r="A13453" s="116"/>
      <c r="B13453" s="116"/>
      <c r="C13453" s="116"/>
      <c r="D13453" s="116"/>
    </row>
    <row r="13454" spans="1:4">
      <c r="A13454" s="116"/>
      <c r="B13454" s="116"/>
      <c r="C13454" s="116"/>
      <c r="D13454" s="116"/>
    </row>
    <row r="13455" spans="1:4">
      <c r="A13455" s="116"/>
      <c r="B13455" s="116"/>
      <c r="C13455" s="116"/>
      <c r="D13455" s="116"/>
    </row>
    <row r="13456" spans="1:4">
      <c r="A13456" s="116"/>
      <c r="B13456" s="116"/>
      <c r="C13456" s="116"/>
      <c r="D13456" s="116"/>
    </row>
    <row r="13457" spans="1:4">
      <c r="A13457" s="116"/>
      <c r="B13457" s="116"/>
      <c r="C13457" s="116"/>
      <c r="D13457" s="116"/>
    </row>
    <row r="13458" spans="1:4">
      <c r="A13458" s="116"/>
      <c r="B13458" s="116"/>
      <c r="C13458" s="116"/>
      <c r="D13458" s="116"/>
    </row>
    <row r="13459" spans="1:4">
      <c r="A13459" s="116"/>
      <c r="B13459" s="116"/>
      <c r="C13459" s="116"/>
      <c r="D13459" s="116"/>
    </row>
    <row r="13460" spans="1:4">
      <c r="A13460" s="116"/>
      <c r="B13460" s="116"/>
      <c r="C13460" s="116"/>
      <c r="D13460" s="116"/>
    </row>
    <row r="13461" spans="1:4">
      <c r="A13461" s="116"/>
      <c r="B13461" s="116"/>
      <c r="C13461" s="116"/>
      <c r="D13461" s="116"/>
    </row>
    <row r="13462" spans="1:4">
      <c r="A13462" s="116"/>
      <c r="B13462" s="116"/>
      <c r="C13462" s="116"/>
      <c r="D13462" s="116"/>
    </row>
    <row r="13463" spans="1:4">
      <c r="A13463" s="116"/>
      <c r="B13463" s="116"/>
      <c r="C13463" s="116"/>
      <c r="D13463" s="116"/>
    </row>
    <row r="13464" spans="1:4">
      <c r="A13464" s="116"/>
      <c r="B13464" s="116"/>
      <c r="C13464" s="116"/>
      <c r="D13464" s="116"/>
    </row>
    <row r="13465" spans="1:4">
      <c r="A13465" s="116"/>
      <c r="B13465" s="116"/>
      <c r="C13465" s="116"/>
      <c r="D13465" s="116"/>
    </row>
    <row r="13466" spans="1:4">
      <c r="A13466" s="116"/>
      <c r="B13466" s="116"/>
      <c r="C13466" s="116"/>
      <c r="D13466" s="116"/>
    </row>
    <row r="13467" spans="1:4">
      <c r="A13467" s="116"/>
      <c r="B13467" s="116"/>
      <c r="C13467" s="116"/>
      <c r="D13467" s="116"/>
    </row>
    <row r="13468" spans="1:4">
      <c r="A13468" s="116"/>
      <c r="B13468" s="116"/>
      <c r="C13468" s="116"/>
      <c r="D13468" s="116"/>
    </row>
    <row r="13469" spans="1:4">
      <c r="A13469" s="116"/>
      <c r="B13469" s="116"/>
      <c r="C13469" s="116"/>
      <c r="D13469" s="116"/>
    </row>
    <row r="13470" spans="1:4">
      <c r="A13470" s="116"/>
      <c r="B13470" s="116"/>
      <c r="C13470" s="116"/>
      <c r="D13470" s="116"/>
    </row>
    <row r="13471" spans="1:4">
      <c r="A13471" s="116"/>
      <c r="B13471" s="116"/>
      <c r="C13471" s="116"/>
      <c r="D13471" s="116"/>
    </row>
    <row r="13472" spans="1:4">
      <c r="A13472" s="116"/>
      <c r="B13472" s="116"/>
      <c r="C13472" s="116"/>
      <c r="D13472" s="116"/>
    </row>
    <row r="13473" spans="1:4">
      <c r="A13473" s="116"/>
      <c r="B13473" s="116"/>
      <c r="C13473" s="116"/>
      <c r="D13473" s="116"/>
    </row>
    <row r="13474" spans="1:4">
      <c r="A13474" s="116"/>
      <c r="B13474" s="116"/>
      <c r="C13474" s="116"/>
      <c r="D13474" s="116"/>
    </row>
    <row r="13475" spans="1:4">
      <c r="A13475" s="116"/>
      <c r="B13475" s="116"/>
      <c r="C13475" s="116"/>
      <c r="D13475" s="116"/>
    </row>
    <row r="13476" spans="1:4">
      <c r="A13476" s="116"/>
      <c r="B13476" s="116"/>
      <c r="C13476" s="116"/>
      <c r="D13476" s="116"/>
    </row>
    <row r="13477" spans="1:4">
      <c r="A13477" s="116"/>
      <c r="B13477" s="116"/>
      <c r="C13477" s="116"/>
      <c r="D13477" s="116"/>
    </row>
    <row r="13478" spans="1:4">
      <c r="A13478" s="116"/>
      <c r="B13478" s="116"/>
      <c r="C13478" s="116"/>
      <c r="D13478" s="116"/>
    </row>
    <row r="13479" spans="1:4">
      <c r="A13479" s="116"/>
      <c r="B13479" s="116"/>
      <c r="C13479" s="116"/>
      <c r="D13479" s="116"/>
    </row>
    <row r="13480" spans="1:4">
      <c r="A13480" s="116"/>
      <c r="B13480" s="116"/>
      <c r="C13480" s="116"/>
      <c r="D13480" s="116"/>
    </row>
    <row r="13481" spans="1:4">
      <c r="A13481" s="116"/>
      <c r="B13481" s="116"/>
      <c r="C13481" s="116"/>
      <c r="D13481" s="116"/>
    </row>
    <row r="13482" spans="1:4">
      <c r="A13482" s="116"/>
      <c r="B13482" s="116"/>
      <c r="C13482" s="116"/>
      <c r="D13482" s="116"/>
    </row>
    <row r="13483" spans="1:4">
      <c r="A13483" s="116"/>
      <c r="B13483" s="116"/>
      <c r="C13483" s="116"/>
      <c r="D13483" s="116"/>
    </row>
    <row r="13484" spans="1:4">
      <c r="A13484" s="116"/>
      <c r="B13484" s="116"/>
      <c r="C13484" s="116"/>
      <c r="D13484" s="116"/>
    </row>
    <row r="13485" spans="1:4">
      <c r="A13485" s="116"/>
      <c r="B13485" s="116"/>
      <c r="C13485" s="116"/>
      <c r="D13485" s="116"/>
    </row>
    <row r="13486" spans="1:4">
      <c r="A13486" s="116"/>
      <c r="B13486" s="116"/>
      <c r="C13486" s="116"/>
      <c r="D13486" s="116"/>
    </row>
    <row r="13487" spans="1:4">
      <c r="A13487" s="116"/>
      <c r="B13487" s="116"/>
      <c r="C13487" s="116"/>
      <c r="D13487" s="116"/>
    </row>
    <row r="13488" spans="1:4">
      <c r="A13488" s="116"/>
      <c r="B13488" s="116"/>
      <c r="C13488" s="116"/>
      <c r="D13488" s="116"/>
    </row>
    <row r="13489" spans="1:4">
      <c r="A13489" s="116"/>
      <c r="B13489" s="116"/>
      <c r="C13489" s="116"/>
      <c r="D13489" s="116"/>
    </row>
    <row r="13490" spans="1:4">
      <c r="A13490" s="116"/>
      <c r="B13490" s="116"/>
      <c r="C13490" s="116"/>
      <c r="D13490" s="116"/>
    </row>
    <row r="13491" spans="1:4">
      <c r="A13491" s="116"/>
      <c r="B13491" s="116"/>
      <c r="C13491" s="116"/>
      <c r="D13491" s="116"/>
    </row>
    <row r="13492" spans="1:4">
      <c r="A13492" s="116"/>
      <c r="B13492" s="116"/>
      <c r="C13492" s="116"/>
      <c r="D13492" s="116"/>
    </row>
    <row r="13493" spans="1:4">
      <c r="A13493" s="116"/>
      <c r="B13493" s="116"/>
      <c r="C13493" s="116"/>
      <c r="D13493" s="116"/>
    </row>
    <row r="13494" spans="1:4">
      <c r="A13494" s="116"/>
      <c r="B13494" s="116"/>
      <c r="C13494" s="116"/>
      <c r="D13494" s="116"/>
    </row>
    <row r="13495" spans="1:4">
      <c r="A13495" s="116"/>
      <c r="B13495" s="116"/>
      <c r="C13495" s="116"/>
      <c r="D13495" s="116"/>
    </row>
    <row r="13496" spans="1:4">
      <c r="A13496" s="116"/>
      <c r="B13496" s="116"/>
      <c r="C13496" s="116"/>
      <c r="D13496" s="116"/>
    </row>
    <row r="13497" spans="1:4">
      <c r="A13497" s="116"/>
      <c r="B13497" s="116"/>
      <c r="C13497" s="116"/>
      <c r="D13497" s="116"/>
    </row>
    <row r="13498" spans="1:4">
      <c r="A13498" s="116"/>
      <c r="B13498" s="116"/>
      <c r="C13498" s="116"/>
      <c r="D13498" s="116"/>
    </row>
    <row r="13499" spans="1:4">
      <c r="A13499" s="116"/>
      <c r="B13499" s="116"/>
      <c r="C13499" s="116"/>
      <c r="D13499" s="116"/>
    </row>
    <row r="13500" spans="1:4">
      <c r="A13500" s="116"/>
      <c r="B13500" s="116"/>
      <c r="C13500" s="116"/>
      <c r="D13500" s="116"/>
    </row>
    <row r="13501" spans="1:4">
      <c r="A13501" s="116"/>
      <c r="B13501" s="116"/>
      <c r="C13501" s="116"/>
      <c r="D13501" s="116"/>
    </row>
    <row r="13502" spans="1:4">
      <c r="A13502" s="116"/>
      <c r="B13502" s="116"/>
      <c r="C13502" s="116"/>
      <c r="D13502" s="116"/>
    </row>
    <row r="13503" spans="1:4">
      <c r="A13503" s="116"/>
      <c r="B13503" s="116"/>
      <c r="C13503" s="116"/>
      <c r="D13503" s="116"/>
    </row>
    <row r="13504" spans="1:4">
      <c r="A13504" s="116"/>
      <c r="B13504" s="116"/>
      <c r="C13504" s="116"/>
      <c r="D13504" s="116"/>
    </row>
    <row r="13505" spans="1:4">
      <c r="A13505" s="116"/>
      <c r="B13505" s="116"/>
      <c r="C13505" s="116"/>
      <c r="D13505" s="116"/>
    </row>
    <row r="13506" spans="1:4">
      <c r="A13506" s="116"/>
      <c r="B13506" s="116"/>
      <c r="C13506" s="116"/>
      <c r="D13506" s="116"/>
    </row>
    <row r="13507" spans="1:4">
      <c r="A13507" s="116"/>
      <c r="B13507" s="116"/>
      <c r="C13507" s="116"/>
      <c r="D13507" s="116"/>
    </row>
    <row r="13508" spans="1:4">
      <c r="A13508" s="116"/>
      <c r="B13508" s="116"/>
      <c r="C13508" s="116"/>
      <c r="D13508" s="116"/>
    </row>
    <row r="13509" spans="1:4">
      <c r="A13509" s="116"/>
      <c r="B13509" s="116"/>
      <c r="C13509" s="116"/>
      <c r="D13509" s="116"/>
    </row>
    <row r="13510" spans="1:4">
      <c r="A13510" s="116"/>
      <c r="B13510" s="116"/>
      <c r="C13510" s="116"/>
      <c r="D13510" s="116"/>
    </row>
    <row r="13511" spans="1:4">
      <c r="A13511" s="116"/>
      <c r="B13511" s="116"/>
      <c r="C13511" s="116"/>
      <c r="D13511" s="116"/>
    </row>
    <row r="13512" spans="1:4">
      <c r="A13512" s="116"/>
      <c r="B13512" s="116"/>
      <c r="C13512" s="116"/>
      <c r="D13512" s="116"/>
    </row>
    <row r="13513" spans="1:4">
      <c r="A13513" s="116"/>
      <c r="B13513" s="116"/>
      <c r="C13513" s="116"/>
      <c r="D13513" s="116"/>
    </row>
    <row r="13514" spans="1:4">
      <c r="A13514" s="116"/>
      <c r="B13514" s="116"/>
      <c r="C13514" s="116"/>
      <c r="D13514" s="116"/>
    </row>
    <row r="13515" spans="1:4">
      <c r="A13515" s="116"/>
      <c r="B13515" s="116"/>
      <c r="C13515" s="116"/>
      <c r="D13515" s="116"/>
    </row>
    <row r="13516" spans="1:4">
      <c r="A13516" s="116"/>
      <c r="B13516" s="116"/>
      <c r="C13516" s="116"/>
      <c r="D13516" s="116"/>
    </row>
    <row r="13517" spans="1:4">
      <c r="A13517" s="116"/>
      <c r="B13517" s="116"/>
      <c r="C13517" s="116"/>
      <c r="D13517" s="116"/>
    </row>
    <row r="13518" spans="1:4">
      <c r="A13518" s="116"/>
      <c r="B13518" s="116"/>
      <c r="C13518" s="116"/>
      <c r="D13518" s="116"/>
    </row>
    <row r="13519" spans="1:4">
      <c r="A13519" s="116"/>
      <c r="B13519" s="116"/>
      <c r="C13519" s="116"/>
      <c r="D13519" s="116"/>
    </row>
    <row r="13520" spans="1:4">
      <c r="A13520" s="116"/>
      <c r="B13520" s="116"/>
      <c r="C13520" s="116"/>
      <c r="D13520" s="116"/>
    </row>
    <row r="13521" spans="1:4">
      <c r="A13521" s="116"/>
      <c r="B13521" s="116"/>
      <c r="C13521" s="116"/>
      <c r="D13521" s="116"/>
    </row>
    <row r="13522" spans="1:4">
      <c r="A13522" s="116"/>
      <c r="B13522" s="116"/>
      <c r="C13522" s="116"/>
      <c r="D13522" s="116"/>
    </row>
    <row r="13523" spans="1:4">
      <c r="A13523" s="116"/>
      <c r="B13523" s="116"/>
      <c r="C13523" s="116"/>
      <c r="D13523" s="116"/>
    </row>
    <row r="13524" spans="1:4">
      <c r="A13524" s="116"/>
      <c r="B13524" s="116"/>
      <c r="C13524" s="116"/>
      <c r="D13524" s="116"/>
    </row>
    <row r="13525" spans="1:4">
      <c r="A13525" s="116"/>
      <c r="B13525" s="116"/>
      <c r="C13525" s="116"/>
      <c r="D13525" s="116"/>
    </row>
    <row r="13526" spans="1:4">
      <c r="A13526" s="116"/>
      <c r="B13526" s="116"/>
      <c r="C13526" s="116"/>
      <c r="D13526" s="116"/>
    </row>
    <row r="13527" spans="1:4">
      <c r="A13527" s="116"/>
      <c r="B13527" s="116"/>
      <c r="C13527" s="116"/>
      <c r="D13527" s="116"/>
    </row>
    <row r="13528" spans="1:4">
      <c r="A13528" s="116"/>
      <c r="B13528" s="116"/>
      <c r="C13528" s="116"/>
      <c r="D13528" s="116"/>
    </row>
    <row r="13529" spans="1:4">
      <c r="A13529" s="116"/>
      <c r="B13529" s="116"/>
      <c r="C13529" s="116"/>
      <c r="D13529" s="116"/>
    </row>
    <row r="13530" spans="1:4">
      <c r="A13530" s="116"/>
      <c r="B13530" s="116"/>
      <c r="C13530" s="116"/>
      <c r="D13530" s="116"/>
    </row>
    <row r="13531" spans="1:4">
      <c r="A13531" s="116"/>
      <c r="B13531" s="116"/>
      <c r="C13531" s="116"/>
      <c r="D13531" s="116"/>
    </row>
    <row r="13532" spans="1:4">
      <c r="A13532" s="116"/>
      <c r="B13532" s="116"/>
      <c r="C13532" s="116"/>
      <c r="D13532" s="116"/>
    </row>
    <row r="13533" spans="1:4">
      <c r="A13533" s="116"/>
      <c r="B13533" s="116"/>
      <c r="C13533" s="116"/>
      <c r="D13533" s="116"/>
    </row>
    <row r="13534" spans="1:4">
      <c r="A13534" s="116"/>
      <c r="B13534" s="116"/>
      <c r="C13534" s="116"/>
      <c r="D13534" s="116"/>
    </row>
    <row r="13535" spans="1:4">
      <c r="A13535" s="116"/>
      <c r="B13535" s="116"/>
      <c r="C13535" s="116"/>
      <c r="D13535" s="116"/>
    </row>
    <row r="13536" spans="1:4">
      <c r="A13536" s="116"/>
      <c r="B13536" s="116"/>
      <c r="C13536" s="116"/>
      <c r="D13536" s="116"/>
    </row>
    <row r="13537" spans="1:4">
      <c r="A13537" s="116"/>
      <c r="B13537" s="116"/>
      <c r="C13537" s="116"/>
      <c r="D13537" s="116"/>
    </row>
    <row r="13538" spans="1:4">
      <c r="A13538" s="116"/>
      <c r="B13538" s="116"/>
      <c r="C13538" s="116"/>
      <c r="D13538" s="116"/>
    </row>
    <row r="13539" spans="1:4">
      <c r="A13539" s="116"/>
      <c r="B13539" s="116"/>
      <c r="C13539" s="116"/>
      <c r="D13539" s="116"/>
    </row>
    <row r="13540" spans="1:4">
      <c r="A13540" s="116"/>
      <c r="B13540" s="116"/>
      <c r="C13540" s="116"/>
      <c r="D13540" s="116"/>
    </row>
    <row r="13541" spans="1:4">
      <c r="A13541" s="116"/>
      <c r="B13541" s="116"/>
      <c r="C13541" s="116"/>
      <c r="D13541" s="116"/>
    </row>
    <row r="13542" spans="1:4">
      <c r="A13542" s="116"/>
      <c r="B13542" s="116"/>
      <c r="C13542" s="116"/>
      <c r="D13542" s="116"/>
    </row>
    <row r="13543" spans="1:4">
      <c r="A13543" s="116"/>
      <c r="B13543" s="116"/>
      <c r="C13543" s="116"/>
      <c r="D13543" s="116"/>
    </row>
    <row r="13544" spans="1:4">
      <c r="A13544" s="116"/>
      <c r="B13544" s="116"/>
      <c r="C13544" s="116"/>
      <c r="D13544" s="116"/>
    </row>
    <row r="13545" spans="1:4">
      <c r="A13545" s="116"/>
      <c r="B13545" s="116"/>
      <c r="C13545" s="116"/>
      <c r="D13545" s="116"/>
    </row>
    <row r="13546" spans="1:4">
      <c r="A13546" s="116"/>
      <c r="B13546" s="116"/>
      <c r="C13546" s="116"/>
      <c r="D13546" s="116"/>
    </row>
    <row r="13547" spans="1:4">
      <c r="A13547" s="116"/>
      <c r="B13547" s="116"/>
      <c r="C13547" s="116"/>
      <c r="D13547" s="116"/>
    </row>
    <row r="13548" spans="1:4">
      <c r="A13548" s="116"/>
      <c r="B13548" s="116"/>
      <c r="C13548" s="116"/>
      <c r="D13548" s="116"/>
    </row>
    <row r="13549" spans="1:4">
      <c r="A13549" s="116"/>
      <c r="B13549" s="116"/>
      <c r="C13549" s="116"/>
      <c r="D13549" s="116"/>
    </row>
    <row r="13550" spans="1:4">
      <c r="A13550" s="116"/>
      <c r="B13550" s="116"/>
      <c r="C13550" s="116"/>
      <c r="D13550" s="116"/>
    </row>
    <row r="13551" spans="1:4">
      <c r="A13551" s="116"/>
      <c r="B13551" s="116"/>
      <c r="C13551" s="116"/>
      <c r="D13551" s="116"/>
    </row>
    <row r="13552" spans="1:4">
      <c r="A13552" s="116"/>
      <c r="B13552" s="116"/>
      <c r="C13552" s="116"/>
      <c r="D13552" s="116"/>
    </row>
    <row r="13553" spans="1:4">
      <c r="A13553" s="116"/>
      <c r="B13553" s="116"/>
      <c r="C13553" s="116"/>
      <c r="D13553" s="116"/>
    </row>
    <row r="13554" spans="1:4">
      <c r="A13554" s="116"/>
      <c r="B13554" s="116"/>
      <c r="C13554" s="116"/>
      <c r="D13554" s="116"/>
    </row>
    <row r="13555" spans="1:4">
      <c r="A13555" s="116"/>
      <c r="B13555" s="116"/>
      <c r="C13555" s="116"/>
      <c r="D13555" s="116"/>
    </row>
    <row r="13556" spans="1:4">
      <c r="A13556" s="116"/>
      <c r="B13556" s="116"/>
      <c r="C13556" s="116"/>
      <c r="D13556" s="116"/>
    </row>
    <row r="13557" spans="1:4">
      <c r="A13557" s="116"/>
      <c r="B13557" s="116"/>
      <c r="C13557" s="116"/>
      <c r="D13557" s="116"/>
    </row>
    <row r="13558" spans="1:4">
      <c r="A13558" s="116"/>
      <c r="B13558" s="116"/>
      <c r="C13558" s="116"/>
      <c r="D13558" s="116"/>
    </row>
    <row r="13559" spans="1:4">
      <c r="A13559" s="116"/>
      <c r="B13559" s="116"/>
      <c r="C13559" s="116"/>
      <c r="D13559" s="116"/>
    </row>
    <row r="13560" spans="1:4">
      <c r="A13560" s="116"/>
      <c r="B13560" s="116"/>
      <c r="C13560" s="116"/>
      <c r="D13560" s="116"/>
    </row>
    <row r="13561" spans="1:4">
      <c r="A13561" s="116"/>
      <c r="B13561" s="116"/>
      <c r="C13561" s="116"/>
      <c r="D13561" s="116"/>
    </row>
    <row r="13562" spans="1:4">
      <c r="A13562" s="116"/>
      <c r="B13562" s="116"/>
      <c r="C13562" s="116"/>
      <c r="D13562" s="116"/>
    </row>
    <row r="13563" spans="1:4">
      <c r="A13563" s="116"/>
      <c r="B13563" s="116"/>
      <c r="C13563" s="116"/>
      <c r="D13563" s="116"/>
    </row>
    <row r="13564" spans="1:4">
      <c r="A13564" s="116"/>
      <c r="B13564" s="116"/>
      <c r="C13564" s="116"/>
      <c r="D13564" s="116"/>
    </row>
    <row r="13565" spans="1:4">
      <c r="A13565" s="116"/>
      <c r="B13565" s="116"/>
      <c r="C13565" s="116"/>
      <c r="D13565" s="116"/>
    </row>
    <row r="13566" spans="1:4">
      <c r="A13566" s="116"/>
      <c r="B13566" s="116"/>
      <c r="C13566" s="116"/>
      <c r="D13566" s="116"/>
    </row>
    <row r="13567" spans="1:4">
      <c r="A13567" s="116"/>
      <c r="B13567" s="116"/>
      <c r="C13567" s="116"/>
      <c r="D13567" s="116"/>
    </row>
    <row r="13568" spans="1:4">
      <c r="A13568" s="116"/>
      <c r="B13568" s="116"/>
      <c r="C13568" s="116"/>
      <c r="D13568" s="116"/>
    </row>
    <row r="13569" spans="1:4">
      <c r="A13569" s="116"/>
      <c r="B13569" s="116"/>
      <c r="C13569" s="116"/>
      <c r="D13569" s="116"/>
    </row>
    <row r="13570" spans="1:4">
      <c r="A13570" s="116"/>
      <c r="B13570" s="116"/>
      <c r="C13570" s="116"/>
      <c r="D13570" s="116"/>
    </row>
    <row r="13571" spans="1:4">
      <c r="A13571" s="116"/>
      <c r="B13571" s="116"/>
      <c r="C13571" s="116"/>
      <c r="D13571" s="116"/>
    </row>
    <row r="13572" spans="1:4">
      <c r="A13572" s="116"/>
      <c r="B13572" s="116"/>
      <c r="C13572" s="116"/>
      <c r="D13572" s="116"/>
    </row>
    <row r="13573" spans="1:4">
      <c r="A13573" s="116"/>
      <c r="B13573" s="116"/>
      <c r="C13573" s="116"/>
      <c r="D13573" s="116"/>
    </row>
    <row r="13574" spans="1:4">
      <c r="A13574" s="116"/>
      <c r="B13574" s="116"/>
      <c r="C13574" s="116"/>
      <c r="D13574" s="116"/>
    </row>
    <row r="13575" spans="1:4">
      <c r="A13575" s="116"/>
      <c r="B13575" s="116"/>
      <c r="C13575" s="116"/>
      <c r="D13575" s="116"/>
    </row>
    <row r="13576" spans="1:4">
      <c r="A13576" s="116"/>
      <c r="B13576" s="116"/>
      <c r="C13576" s="116"/>
      <c r="D13576" s="116"/>
    </row>
    <row r="13577" spans="1:4">
      <c r="A13577" s="116"/>
      <c r="B13577" s="116"/>
      <c r="C13577" s="116"/>
      <c r="D13577" s="116"/>
    </row>
    <row r="13578" spans="1:4">
      <c r="A13578" s="116"/>
      <c r="B13578" s="116"/>
      <c r="C13578" s="116"/>
      <c r="D13578" s="116"/>
    </row>
    <row r="13579" spans="1:4">
      <c r="A13579" s="116"/>
      <c r="B13579" s="116"/>
      <c r="C13579" s="116"/>
      <c r="D13579" s="116"/>
    </row>
    <row r="13580" spans="1:4">
      <c r="A13580" s="116"/>
      <c r="B13580" s="116"/>
      <c r="C13580" s="116"/>
      <c r="D13580" s="116"/>
    </row>
    <row r="13581" spans="1:4">
      <c r="A13581" s="116"/>
      <c r="B13581" s="116"/>
      <c r="C13581" s="116"/>
      <c r="D13581" s="116"/>
    </row>
    <row r="13582" spans="1:4">
      <c r="A13582" s="116"/>
      <c r="B13582" s="116"/>
      <c r="C13582" s="116"/>
      <c r="D13582" s="116"/>
    </row>
    <row r="13583" spans="1:4">
      <c r="A13583" s="116"/>
      <c r="B13583" s="116"/>
      <c r="C13583" s="116"/>
      <c r="D13583" s="116"/>
    </row>
    <row r="13584" spans="1:4">
      <c r="A13584" s="116"/>
      <c r="B13584" s="116"/>
      <c r="C13584" s="116"/>
      <c r="D13584" s="116"/>
    </row>
    <row r="13585" spans="1:4">
      <c r="A13585" s="116"/>
      <c r="B13585" s="116"/>
      <c r="C13585" s="116"/>
      <c r="D13585" s="116"/>
    </row>
    <row r="13586" spans="1:4">
      <c r="A13586" s="116"/>
      <c r="B13586" s="116"/>
      <c r="C13586" s="116"/>
      <c r="D13586" s="116"/>
    </row>
    <row r="13587" spans="1:4">
      <c r="A13587" s="116"/>
      <c r="B13587" s="116"/>
      <c r="C13587" s="116"/>
      <c r="D13587" s="116"/>
    </row>
    <row r="13588" spans="1:4">
      <c r="A13588" s="116"/>
      <c r="B13588" s="116"/>
      <c r="C13588" s="116"/>
      <c r="D13588" s="116"/>
    </row>
    <row r="13589" spans="1:4">
      <c r="A13589" s="116"/>
      <c r="B13589" s="116"/>
      <c r="C13589" s="116"/>
      <c r="D13589" s="116"/>
    </row>
    <row r="13590" spans="1:4">
      <c r="A13590" s="116"/>
      <c r="B13590" s="116"/>
      <c r="C13590" s="116"/>
      <c r="D13590" s="116"/>
    </row>
    <row r="13591" spans="1:4">
      <c r="A13591" s="116"/>
      <c r="B13591" s="116"/>
      <c r="C13591" s="116"/>
      <c r="D13591" s="116"/>
    </row>
    <row r="13592" spans="1:4">
      <c r="A13592" s="116"/>
      <c r="B13592" s="116"/>
      <c r="C13592" s="116"/>
      <c r="D13592" s="116"/>
    </row>
    <row r="13593" spans="1:4">
      <c r="A13593" s="116"/>
      <c r="B13593" s="116"/>
      <c r="C13593" s="116"/>
      <c r="D13593" s="116"/>
    </row>
    <row r="13594" spans="1:4">
      <c r="A13594" s="116"/>
      <c r="B13594" s="116"/>
      <c r="C13594" s="116"/>
      <c r="D13594" s="116"/>
    </row>
    <row r="13595" spans="1:4">
      <c r="A13595" s="116"/>
      <c r="B13595" s="116"/>
      <c r="C13595" s="116"/>
      <c r="D13595" s="116"/>
    </row>
    <row r="13596" spans="1:4">
      <c r="A13596" s="116"/>
      <c r="B13596" s="116"/>
      <c r="C13596" s="116"/>
      <c r="D13596" s="116"/>
    </row>
    <row r="13597" spans="1:4">
      <c r="A13597" s="116"/>
      <c r="B13597" s="116"/>
      <c r="C13597" s="116"/>
      <c r="D13597" s="116"/>
    </row>
    <row r="13598" spans="1:4">
      <c r="A13598" s="116"/>
      <c r="B13598" s="116"/>
      <c r="C13598" s="116"/>
      <c r="D13598" s="116"/>
    </row>
    <row r="13599" spans="1:4">
      <c r="A13599" s="116"/>
      <c r="B13599" s="116"/>
      <c r="C13599" s="116"/>
      <c r="D13599" s="116"/>
    </row>
    <row r="13600" spans="1:4">
      <c r="A13600" s="116"/>
      <c r="B13600" s="116"/>
      <c r="C13600" s="116"/>
      <c r="D13600" s="116"/>
    </row>
    <row r="13601" spans="1:4">
      <c r="A13601" s="116"/>
      <c r="B13601" s="116"/>
      <c r="C13601" s="116"/>
      <c r="D13601" s="116"/>
    </row>
    <row r="13602" spans="1:4">
      <c r="A13602" s="116"/>
      <c r="B13602" s="116"/>
      <c r="C13602" s="116"/>
      <c r="D13602" s="116"/>
    </row>
    <row r="13603" spans="1:4">
      <c r="A13603" s="116"/>
      <c r="B13603" s="116"/>
      <c r="C13603" s="116"/>
      <c r="D13603" s="116"/>
    </row>
    <row r="13604" spans="1:4">
      <c r="A13604" s="116"/>
      <c r="B13604" s="116"/>
      <c r="C13604" s="116"/>
      <c r="D13604" s="116"/>
    </row>
    <row r="13605" spans="1:4">
      <c r="A13605" s="116"/>
      <c r="B13605" s="116"/>
      <c r="C13605" s="116"/>
      <c r="D13605" s="116"/>
    </row>
    <row r="13606" spans="1:4">
      <c r="A13606" s="116"/>
      <c r="B13606" s="116"/>
      <c r="C13606" s="116"/>
      <c r="D13606" s="116"/>
    </row>
    <row r="13607" spans="1:4">
      <c r="A13607" s="116"/>
      <c r="B13607" s="116"/>
      <c r="C13607" s="116"/>
      <c r="D13607" s="116"/>
    </row>
    <row r="13608" spans="1:4">
      <c r="A13608" s="116"/>
      <c r="B13608" s="116"/>
      <c r="C13608" s="116"/>
      <c r="D13608" s="116"/>
    </row>
    <row r="13609" spans="1:4">
      <c r="A13609" s="116"/>
      <c r="B13609" s="116"/>
      <c r="C13609" s="116"/>
      <c r="D13609" s="116"/>
    </row>
    <row r="13610" spans="1:4">
      <c r="A13610" s="116"/>
      <c r="B13610" s="116"/>
      <c r="C13610" s="116"/>
      <c r="D13610" s="116"/>
    </row>
    <row r="13611" spans="1:4">
      <c r="A13611" s="116"/>
      <c r="B13611" s="116"/>
      <c r="C13611" s="116"/>
      <c r="D13611" s="116"/>
    </row>
    <row r="13612" spans="1:4">
      <c r="A13612" s="116"/>
      <c r="B13612" s="116"/>
      <c r="C13612" s="116"/>
      <c r="D13612" s="116"/>
    </row>
    <row r="13613" spans="1:4">
      <c r="A13613" s="116"/>
      <c r="B13613" s="116"/>
      <c r="C13613" s="116"/>
      <c r="D13613" s="116"/>
    </row>
    <row r="13614" spans="1:4">
      <c r="A13614" s="116"/>
      <c r="B13614" s="116"/>
      <c r="C13614" s="116"/>
      <c r="D13614" s="116"/>
    </row>
    <row r="13615" spans="1:4">
      <c r="A13615" s="116"/>
      <c r="B13615" s="116"/>
      <c r="C13615" s="116"/>
      <c r="D13615" s="116"/>
    </row>
    <row r="13616" spans="1:4">
      <c r="A13616" s="116"/>
      <c r="B13616" s="116"/>
      <c r="C13616" s="116"/>
      <c r="D13616" s="116"/>
    </row>
    <row r="13617" spans="1:4">
      <c r="A13617" s="116"/>
      <c r="B13617" s="116"/>
      <c r="C13617" s="116"/>
      <c r="D13617" s="116"/>
    </row>
    <row r="13618" spans="1:4">
      <c r="A13618" s="116"/>
      <c r="B13618" s="116"/>
      <c r="C13618" s="116"/>
      <c r="D13618" s="116"/>
    </row>
    <row r="13619" spans="1:4">
      <c r="A13619" s="116"/>
      <c r="B13619" s="116"/>
      <c r="C13619" s="116"/>
      <c r="D13619" s="116"/>
    </row>
    <row r="13620" spans="1:4">
      <c r="A13620" s="116"/>
      <c r="B13620" s="116"/>
      <c r="C13620" s="116"/>
      <c r="D13620" s="116"/>
    </row>
    <row r="13621" spans="1:4">
      <c r="A13621" s="116"/>
      <c r="B13621" s="116"/>
      <c r="C13621" s="116"/>
      <c r="D13621" s="116"/>
    </row>
    <row r="13622" spans="1:4">
      <c r="A13622" s="116"/>
      <c r="B13622" s="116"/>
      <c r="C13622" s="116"/>
      <c r="D13622" s="116"/>
    </row>
    <row r="13623" spans="1:4">
      <c r="A13623" s="116"/>
      <c r="B13623" s="116"/>
      <c r="C13623" s="116"/>
      <c r="D13623" s="116"/>
    </row>
    <row r="13624" spans="1:4">
      <c r="A13624" s="116"/>
      <c r="B13624" s="116"/>
      <c r="C13624" s="116"/>
      <c r="D13624" s="116"/>
    </row>
    <row r="13625" spans="1:4">
      <c r="A13625" s="116"/>
      <c r="B13625" s="116"/>
      <c r="C13625" s="116"/>
      <c r="D13625" s="116"/>
    </row>
    <row r="13626" spans="1:4">
      <c r="A13626" s="116"/>
      <c r="B13626" s="116"/>
      <c r="C13626" s="116"/>
      <c r="D13626" s="116"/>
    </row>
    <row r="13627" spans="1:4">
      <c r="A13627" s="116"/>
      <c r="B13627" s="116"/>
      <c r="C13627" s="116"/>
      <c r="D13627" s="116"/>
    </row>
    <row r="13628" spans="1:4">
      <c r="A13628" s="116"/>
      <c r="B13628" s="116"/>
      <c r="C13628" s="116"/>
      <c r="D13628" s="116"/>
    </row>
    <row r="13629" spans="1:4">
      <c r="A13629" s="116"/>
      <c r="B13629" s="116"/>
      <c r="C13629" s="116"/>
      <c r="D13629" s="116"/>
    </row>
    <row r="13630" spans="1:4">
      <c r="A13630" s="116"/>
      <c r="B13630" s="116"/>
      <c r="C13630" s="116"/>
      <c r="D13630" s="116"/>
    </row>
    <row r="13631" spans="1:4">
      <c r="A13631" s="116"/>
      <c r="B13631" s="116"/>
      <c r="C13631" s="116"/>
      <c r="D13631" s="116"/>
    </row>
    <row r="13632" spans="1:4">
      <c r="A13632" s="116"/>
      <c r="B13632" s="116"/>
      <c r="C13632" s="116"/>
      <c r="D13632" s="116"/>
    </row>
    <row r="13633" spans="1:4">
      <c r="A13633" s="116"/>
      <c r="B13633" s="116"/>
      <c r="C13633" s="116"/>
      <c r="D13633" s="116"/>
    </row>
    <row r="13634" spans="1:4">
      <c r="A13634" s="116"/>
      <c r="B13634" s="116"/>
      <c r="C13634" s="116"/>
      <c r="D13634" s="116"/>
    </row>
    <row r="13635" spans="1:4">
      <c r="A13635" s="116"/>
      <c r="B13635" s="116"/>
      <c r="C13635" s="116"/>
      <c r="D13635" s="116"/>
    </row>
    <row r="13636" spans="1:4">
      <c r="A13636" s="116"/>
      <c r="B13636" s="116"/>
      <c r="C13636" s="116"/>
      <c r="D13636" s="116"/>
    </row>
    <row r="13637" spans="1:4">
      <c r="A13637" s="116"/>
      <c r="B13637" s="116"/>
      <c r="C13637" s="116"/>
      <c r="D13637" s="116"/>
    </row>
    <row r="13638" spans="1:4">
      <c r="A13638" s="116"/>
      <c r="B13638" s="116"/>
      <c r="C13638" s="116"/>
      <c r="D13638" s="116"/>
    </row>
    <row r="13639" spans="1:4">
      <c r="A13639" s="116"/>
      <c r="B13639" s="116"/>
      <c r="C13639" s="116"/>
      <c r="D13639" s="116"/>
    </row>
    <row r="13640" spans="1:4">
      <c r="A13640" s="116"/>
      <c r="B13640" s="116"/>
      <c r="C13640" s="116"/>
      <c r="D13640" s="116"/>
    </row>
    <row r="13641" spans="1:4">
      <c r="A13641" s="116"/>
      <c r="B13641" s="116"/>
      <c r="C13641" s="116"/>
      <c r="D13641" s="116"/>
    </row>
    <row r="13642" spans="1:4">
      <c r="A13642" s="116"/>
      <c r="B13642" s="116"/>
      <c r="C13642" s="116"/>
      <c r="D13642" s="116"/>
    </row>
    <row r="13643" spans="1:4">
      <c r="A13643" s="116"/>
      <c r="B13643" s="116"/>
      <c r="C13643" s="116"/>
      <c r="D13643" s="116"/>
    </row>
    <row r="13644" spans="1:4">
      <c r="A13644" s="116"/>
      <c r="B13644" s="116"/>
      <c r="C13644" s="116"/>
      <c r="D13644" s="116"/>
    </row>
    <row r="13645" spans="1:4">
      <c r="A13645" s="116"/>
      <c r="B13645" s="116"/>
      <c r="C13645" s="116"/>
      <c r="D13645" s="116"/>
    </row>
    <row r="13646" spans="1:4">
      <c r="A13646" s="116"/>
      <c r="B13646" s="116"/>
      <c r="C13646" s="116"/>
      <c r="D13646" s="116"/>
    </row>
    <row r="13647" spans="1:4">
      <c r="A13647" s="116"/>
      <c r="B13647" s="116"/>
      <c r="C13647" s="116"/>
      <c r="D13647" s="116"/>
    </row>
    <row r="13648" spans="1:4">
      <c r="A13648" s="116"/>
      <c r="B13648" s="116"/>
      <c r="C13648" s="116"/>
      <c r="D13648" s="116"/>
    </row>
    <row r="13649" spans="1:4">
      <c r="A13649" s="116"/>
      <c r="B13649" s="116"/>
      <c r="C13649" s="116"/>
      <c r="D13649" s="116"/>
    </row>
    <row r="13650" spans="1:4">
      <c r="A13650" s="116"/>
      <c r="B13650" s="116"/>
      <c r="C13650" s="116"/>
      <c r="D13650" s="116"/>
    </row>
    <row r="13651" spans="1:4">
      <c r="A13651" s="116"/>
      <c r="B13651" s="116"/>
      <c r="C13651" s="116"/>
      <c r="D13651" s="116"/>
    </row>
    <row r="13652" spans="1:4">
      <c r="A13652" s="116"/>
      <c r="B13652" s="116"/>
      <c r="C13652" s="116"/>
      <c r="D13652" s="116"/>
    </row>
    <row r="13653" spans="1:4">
      <c r="A13653" s="116"/>
      <c r="B13653" s="116"/>
      <c r="C13653" s="116"/>
      <c r="D13653" s="116"/>
    </row>
    <row r="13654" spans="1:4">
      <c r="A13654" s="116"/>
      <c r="B13654" s="116"/>
      <c r="C13654" s="116"/>
      <c r="D13654" s="116"/>
    </row>
    <row r="13655" spans="1:4">
      <c r="A13655" s="116"/>
      <c r="B13655" s="116"/>
      <c r="C13655" s="116"/>
      <c r="D13655" s="116"/>
    </row>
    <row r="13656" spans="1:4">
      <c r="A13656" s="116"/>
      <c r="B13656" s="116"/>
      <c r="C13656" s="116"/>
      <c r="D13656" s="116"/>
    </row>
    <row r="13657" spans="1:4">
      <c r="A13657" s="116"/>
      <c r="B13657" s="116"/>
      <c r="C13657" s="116"/>
      <c r="D13657" s="116"/>
    </row>
    <row r="13658" spans="1:4">
      <c r="A13658" s="116"/>
      <c r="B13658" s="116"/>
      <c r="C13658" s="116"/>
      <c r="D13658" s="116"/>
    </row>
    <row r="13659" spans="1:4">
      <c r="A13659" s="116"/>
      <c r="B13659" s="116"/>
      <c r="C13659" s="116"/>
      <c r="D13659" s="116"/>
    </row>
    <row r="13660" spans="1:4">
      <c r="A13660" s="116"/>
      <c r="B13660" s="116"/>
      <c r="C13660" s="116"/>
      <c r="D13660" s="116"/>
    </row>
    <row r="13661" spans="1:4">
      <c r="A13661" s="116"/>
      <c r="B13661" s="116"/>
      <c r="C13661" s="116"/>
      <c r="D13661" s="116"/>
    </row>
    <row r="13662" spans="1:4">
      <c r="A13662" s="116"/>
      <c r="B13662" s="116"/>
      <c r="C13662" s="116"/>
      <c r="D13662" s="116"/>
    </row>
    <row r="13663" spans="1:4">
      <c r="A13663" s="116"/>
      <c r="B13663" s="116"/>
      <c r="C13663" s="116"/>
      <c r="D13663" s="116"/>
    </row>
    <row r="13664" spans="1:4">
      <c r="A13664" s="116"/>
      <c r="B13664" s="116"/>
      <c r="C13664" s="116"/>
      <c r="D13664" s="116"/>
    </row>
    <row r="13665" spans="1:4">
      <c r="A13665" s="116"/>
      <c r="B13665" s="116"/>
      <c r="C13665" s="116"/>
      <c r="D13665" s="116"/>
    </row>
    <row r="13666" spans="1:4">
      <c r="A13666" s="116"/>
      <c r="B13666" s="116"/>
      <c r="C13666" s="116"/>
      <c r="D13666" s="116"/>
    </row>
    <row r="13667" spans="1:4">
      <c r="A13667" s="116"/>
      <c r="B13667" s="116"/>
      <c r="C13667" s="116"/>
      <c r="D13667" s="116"/>
    </row>
    <row r="13668" spans="1:4">
      <c r="A13668" s="116"/>
      <c r="B13668" s="116"/>
      <c r="C13668" s="116"/>
      <c r="D13668" s="116"/>
    </row>
    <row r="13669" spans="1:4">
      <c r="A13669" s="116"/>
      <c r="B13669" s="116"/>
      <c r="C13669" s="116"/>
      <c r="D13669" s="116"/>
    </row>
    <row r="13670" spans="1:4">
      <c r="A13670" s="116"/>
      <c r="B13670" s="116"/>
      <c r="C13670" s="116"/>
      <c r="D13670" s="116"/>
    </row>
    <row r="13671" spans="1:4">
      <c r="A13671" s="116"/>
      <c r="B13671" s="116"/>
      <c r="C13671" s="116"/>
      <c r="D13671" s="116"/>
    </row>
    <row r="13672" spans="1:4">
      <c r="A13672" s="116"/>
      <c r="B13672" s="116"/>
      <c r="C13672" s="116"/>
      <c r="D13672" s="116"/>
    </row>
    <row r="13673" spans="1:4">
      <c r="A13673" s="116"/>
      <c r="B13673" s="116"/>
      <c r="C13673" s="116"/>
      <c r="D13673" s="116"/>
    </row>
    <row r="13674" spans="1:4">
      <c r="A13674" s="116"/>
      <c r="B13674" s="116"/>
      <c r="C13674" s="116"/>
      <c r="D13674" s="116"/>
    </row>
    <row r="13675" spans="1:4">
      <c r="A13675" s="116"/>
      <c r="B13675" s="116"/>
      <c r="C13675" s="116"/>
      <c r="D13675" s="116"/>
    </row>
    <row r="13676" spans="1:4">
      <c r="A13676" s="116"/>
      <c r="B13676" s="116"/>
      <c r="C13676" s="116"/>
      <c r="D13676" s="116"/>
    </row>
    <row r="13677" spans="1:4">
      <c r="A13677" s="116"/>
      <c r="B13677" s="116"/>
      <c r="C13677" s="116"/>
      <c r="D13677" s="116"/>
    </row>
    <row r="13678" spans="1:4">
      <c r="A13678" s="116"/>
      <c r="B13678" s="116"/>
      <c r="C13678" s="116"/>
      <c r="D13678" s="116"/>
    </row>
    <row r="13679" spans="1:4">
      <c r="A13679" s="116"/>
      <c r="B13679" s="116"/>
      <c r="C13679" s="116"/>
      <c r="D13679" s="116"/>
    </row>
    <row r="13680" spans="1:4">
      <c r="A13680" s="116"/>
      <c r="B13680" s="116"/>
      <c r="C13680" s="116"/>
      <c r="D13680" s="116"/>
    </row>
    <row r="13681" spans="1:4">
      <c r="A13681" s="116"/>
      <c r="B13681" s="116"/>
      <c r="C13681" s="116"/>
      <c r="D13681" s="116"/>
    </row>
    <row r="13682" spans="1:4">
      <c r="A13682" s="116"/>
      <c r="B13682" s="116"/>
      <c r="C13682" s="116"/>
      <c r="D13682" s="116"/>
    </row>
    <row r="13683" spans="1:4">
      <c r="A13683" s="116"/>
      <c r="B13683" s="116"/>
      <c r="C13683" s="116"/>
      <c r="D13683" s="116"/>
    </row>
    <row r="13684" spans="1:4">
      <c r="A13684" s="116"/>
      <c r="B13684" s="116"/>
      <c r="C13684" s="116"/>
      <c r="D13684" s="116"/>
    </row>
    <row r="13685" spans="1:4">
      <c r="A13685" s="116"/>
      <c r="B13685" s="116"/>
      <c r="C13685" s="116"/>
      <c r="D13685" s="116"/>
    </row>
    <row r="13686" spans="1:4">
      <c r="A13686" s="116"/>
      <c r="B13686" s="116"/>
      <c r="C13686" s="116"/>
      <c r="D13686" s="116"/>
    </row>
    <row r="13687" spans="1:4">
      <c r="A13687" s="116"/>
      <c r="B13687" s="116"/>
      <c r="C13687" s="116"/>
      <c r="D13687" s="116"/>
    </row>
    <row r="13688" spans="1:4">
      <c r="A13688" s="116"/>
      <c r="B13688" s="116"/>
      <c r="C13688" s="116"/>
      <c r="D13688" s="116"/>
    </row>
    <row r="13689" spans="1:4">
      <c r="A13689" s="116"/>
      <c r="B13689" s="116"/>
      <c r="C13689" s="116"/>
      <c r="D13689" s="116"/>
    </row>
    <row r="13690" spans="1:4">
      <c r="A13690" s="116"/>
      <c r="B13690" s="116"/>
      <c r="C13690" s="116"/>
      <c r="D13690" s="116"/>
    </row>
    <row r="13691" spans="1:4">
      <c r="A13691" s="116"/>
      <c r="B13691" s="116"/>
      <c r="C13691" s="116"/>
      <c r="D13691" s="116"/>
    </row>
    <row r="13692" spans="1:4">
      <c r="A13692" s="116"/>
      <c r="B13692" s="116"/>
      <c r="C13692" s="116"/>
      <c r="D13692" s="116"/>
    </row>
    <row r="13693" spans="1:4">
      <c r="A13693" s="116"/>
      <c r="B13693" s="116"/>
      <c r="C13693" s="116"/>
      <c r="D13693" s="116"/>
    </row>
    <row r="13694" spans="1:4">
      <c r="A13694" s="116"/>
      <c r="B13694" s="116"/>
      <c r="C13694" s="116"/>
      <c r="D13694" s="116"/>
    </row>
    <row r="13695" spans="1:4">
      <c r="A13695" s="116"/>
      <c r="B13695" s="116"/>
      <c r="C13695" s="116"/>
      <c r="D13695" s="116"/>
    </row>
    <row r="13696" spans="1:4">
      <c r="A13696" s="116"/>
      <c r="B13696" s="116"/>
      <c r="C13696" s="116"/>
      <c r="D13696" s="116"/>
    </row>
    <row r="13697" spans="1:4">
      <c r="A13697" s="116"/>
      <c r="B13697" s="116"/>
      <c r="C13697" s="116"/>
      <c r="D13697" s="116"/>
    </row>
    <row r="13698" spans="1:4">
      <c r="A13698" s="116"/>
      <c r="B13698" s="116"/>
      <c r="C13698" s="116"/>
      <c r="D13698" s="116"/>
    </row>
    <row r="13699" spans="1:4">
      <c r="A13699" s="116"/>
      <c r="B13699" s="116"/>
      <c r="C13699" s="116"/>
      <c r="D13699" s="116"/>
    </row>
    <row r="13700" spans="1:4">
      <c r="A13700" s="116"/>
      <c r="B13700" s="116"/>
      <c r="C13700" s="116"/>
      <c r="D13700" s="116"/>
    </row>
    <row r="13701" spans="1:4">
      <c r="A13701" s="116"/>
      <c r="B13701" s="116"/>
      <c r="C13701" s="116"/>
      <c r="D13701" s="116"/>
    </row>
    <row r="13702" spans="1:4">
      <c r="A13702" s="116"/>
      <c r="B13702" s="116"/>
      <c r="C13702" s="116"/>
      <c r="D13702" s="116"/>
    </row>
    <row r="13703" spans="1:4">
      <c r="A13703" s="116"/>
      <c r="B13703" s="116"/>
      <c r="C13703" s="116"/>
      <c r="D13703" s="116"/>
    </row>
    <row r="13704" spans="1:4">
      <c r="A13704" s="116"/>
      <c r="B13704" s="116"/>
      <c r="C13704" s="116"/>
      <c r="D13704" s="116"/>
    </row>
    <row r="13705" spans="1:4">
      <c r="A13705" s="116"/>
      <c r="B13705" s="116"/>
      <c r="C13705" s="116"/>
      <c r="D13705" s="116"/>
    </row>
    <row r="13706" spans="1:4">
      <c r="A13706" s="116"/>
      <c r="B13706" s="116"/>
      <c r="C13706" s="116"/>
      <c r="D13706" s="116"/>
    </row>
    <row r="13707" spans="1:4">
      <c r="A13707" s="116"/>
      <c r="B13707" s="116"/>
      <c r="C13707" s="116"/>
      <c r="D13707" s="116"/>
    </row>
    <row r="13708" spans="1:4">
      <c r="A13708" s="116"/>
      <c r="B13708" s="116"/>
      <c r="C13708" s="116"/>
      <c r="D13708" s="116"/>
    </row>
    <row r="13709" spans="1:4">
      <c r="A13709" s="116"/>
      <c r="B13709" s="116"/>
      <c r="C13709" s="116"/>
      <c r="D13709" s="116"/>
    </row>
    <row r="13710" spans="1:4">
      <c r="A13710" s="116"/>
      <c r="B13710" s="116"/>
      <c r="C13710" s="116"/>
      <c r="D13710" s="116"/>
    </row>
    <row r="13711" spans="1:4">
      <c r="A13711" s="116"/>
      <c r="B13711" s="116"/>
      <c r="C13711" s="116"/>
      <c r="D13711" s="116"/>
    </row>
    <row r="13712" spans="1:4">
      <c r="A13712" s="116"/>
      <c r="B13712" s="116"/>
      <c r="C13712" s="116"/>
      <c r="D13712" s="116"/>
    </row>
    <row r="13713" spans="1:4">
      <c r="A13713" s="116"/>
      <c r="B13713" s="116"/>
      <c r="C13713" s="116"/>
      <c r="D13713" s="116"/>
    </row>
    <row r="13714" spans="1:4">
      <c r="A13714" s="116"/>
      <c r="B13714" s="116"/>
      <c r="C13714" s="116"/>
      <c r="D13714" s="116"/>
    </row>
    <row r="13715" spans="1:4">
      <c r="A13715" s="116"/>
      <c r="B13715" s="116"/>
      <c r="C13715" s="116"/>
      <c r="D13715" s="116"/>
    </row>
    <row r="13716" spans="1:4">
      <c r="A13716" s="116"/>
      <c r="B13716" s="116"/>
      <c r="C13716" s="116"/>
      <c r="D13716" s="116"/>
    </row>
    <row r="13717" spans="1:4">
      <c r="A13717" s="116"/>
      <c r="B13717" s="116"/>
      <c r="C13717" s="116"/>
      <c r="D13717" s="116"/>
    </row>
    <row r="13718" spans="1:4">
      <c r="A13718" s="116"/>
      <c r="B13718" s="116"/>
      <c r="C13718" s="116"/>
      <c r="D13718" s="116"/>
    </row>
    <row r="13719" spans="1:4">
      <c r="A13719" s="116"/>
      <c r="B13719" s="116"/>
      <c r="C13719" s="116"/>
      <c r="D13719" s="116"/>
    </row>
    <row r="13720" spans="1:4">
      <c r="A13720" s="116"/>
      <c r="B13720" s="116"/>
      <c r="C13720" s="116"/>
      <c r="D13720" s="116"/>
    </row>
    <row r="13721" spans="1:4">
      <c r="A13721" s="116"/>
      <c r="B13721" s="116"/>
      <c r="C13721" s="116"/>
      <c r="D13721" s="116"/>
    </row>
    <row r="13722" spans="1:4">
      <c r="A13722" s="116"/>
      <c r="B13722" s="116"/>
      <c r="C13722" s="116"/>
      <c r="D13722" s="116"/>
    </row>
    <row r="13723" spans="1:4">
      <c r="A13723" s="116"/>
      <c r="B13723" s="116"/>
      <c r="C13723" s="116"/>
      <c r="D13723" s="116"/>
    </row>
    <row r="13724" spans="1:4">
      <c r="A13724" s="116"/>
      <c r="B13724" s="116"/>
      <c r="C13724" s="116"/>
      <c r="D13724" s="116"/>
    </row>
    <row r="13725" spans="1:4">
      <c r="A13725" s="116"/>
      <c r="B13725" s="116"/>
      <c r="C13725" s="116"/>
      <c r="D13725" s="116"/>
    </row>
    <row r="13726" spans="1:4">
      <c r="A13726" s="116"/>
      <c r="B13726" s="116"/>
      <c r="C13726" s="116"/>
      <c r="D13726" s="116"/>
    </row>
    <row r="13727" spans="1:4">
      <c r="A13727" s="116"/>
      <c r="B13727" s="116"/>
      <c r="C13727" s="116"/>
      <c r="D13727" s="116"/>
    </row>
    <row r="13728" spans="1:4">
      <c r="A13728" s="116"/>
      <c r="B13728" s="116"/>
      <c r="C13728" s="116"/>
      <c r="D13728" s="116"/>
    </row>
    <row r="13729" spans="1:4">
      <c r="A13729" s="116"/>
      <c r="B13729" s="116"/>
      <c r="C13729" s="116"/>
      <c r="D13729" s="116"/>
    </row>
    <row r="13730" spans="1:4">
      <c r="A13730" s="116"/>
      <c r="B13730" s="116"/>
      <c r="C13730" s="116"/>
      <c r="D13730" s="116"/>
    </row>
    <row r="13731" spans="1:4">
      <c r="A13731" s="116"/>
      <c r="B13731" s="116"/>
      <c r="C13731" s="116"/>
      <c r="D13731" s="116"/>
    </row>
    <row r="13732" spans="1:4">
      <c r="A13732" s="116"/>
      <c r="B13732" s="116"/>
      <c r="C13732" s="116"/>
      <c r="D13732" s="116"/>
    </row>
    <row r="13733" spans="1:4">
      <c r="A13733" s="116"/>
      <c r="B13733" s="116"/>
      <c r="C13733" s="116"/>
      <c r="D13733" s="116"/>
    </row>
    <row r="13734" spans="1:4">
      <c r="A13734" s="116"/>
      <c r="B13734" s="116"/>
      <c r="C13734" s="116"/>
      <c r="D13734" s="116"/>
    </row>
    <row r="13735" spans="1:4">
      <c r="A13735" s="116"/>
      <c r="B13735" s="116"/>
      <c r="C13735" s="116"/>
      <c r="D13735" s="116"/>
    </row>
    <row r="13736" spans="1:4">
      <c r="A13736" s="116"/>
      <c r="B13736" s="116"/>
      <c r="C13736" s="116"/>
      <c r="D13736" s="116"/>
    </row>
    <row r="13737" spans="1:4">
      <c r="A13737" s="116"/>
      <c r="B13737" s="116"/>
      <c r="C13737" s="116"/>
      <c r="D13737" s="116"/>
    </row>
    <row r="13738" spans="1:4">
      <c r="A13738" s="116"/>
      <c r="B13738" s="116"/>
      <c r="C13738" s="116"/>
      <c r="D13738" s="116"/>
    </row>
    <row r="13739" spans="1:4">
      <c r="A13739" s="116"/>
      <c r="B13739" s="116"/>
      <c r="C13739" s="116"/>
      <c r="D13739" s="116"/>
    </row>
    <row r="13740" spans="1:4">
      <c r="A13740" s="116"/>
      <c r="B13740" s="116"/>
      <c r="C13740" s="116"/>
      <c r="D13740" s="116"/>
    </row>
    <row r="13741" spans="1:4">
      <c r="A13741" s="116"/>
      <c r="B13741" s="116"/>
      <c r="C13741" s="116"/>
      <c r="D13741" s="116"/>
    </row>
    <row r="13742" spans="1:4">
      <c r="A13742" s="116"/>
      <c r="B13742" s="116"/>
      <c r="C13742" s="116"/>
      <c r="D13742" s="116"/>
    </row>
    <row r="13743" spans="1:4">
      <c r="A13743" s="116"/>
      <c r="B13743" s="116"/>
      <c r="C13743" s="116"/>
      <c r="D13743" s="116"/>
    </row>
    <row r="13744" spans="1:4">
      <c r="A13744" s="116"/>
      <c r="B13744" s="116"/>
      <c r="C13744" s="116"/>
      <c r="D13744" s="116"/>
    </row>
    <row r="13745" spans="1:4">
      <c r="A13745" s="116"/>
      <c r="B13745" s="116"/>
      <c r="C13745" s="116"/>
      <c r="D13745" s="116"/>
    </row>
    <row r="13746" spans="1:4">
      <c r="A13746" s="116"/>
      <c r="B13746" s="116"/>
      <c r="C13746" s="116"/>
      <c r="D13746" s="116"/>
    </row>
    <row r="13747" spans="1:4">
      <c r="A13747" s="116"/>
      <c r="B13747" s="116"/>
      <c r="C13747" s="116"/>
      <c r="D13747" s="116"/>
    </row>
    <row r="13748" spans="1:4">
      <c r="A13748" s="116"/>
      <c r="B13748" s="116"/>
      <c r="C13748" s="116"/>
      <c r="D13748" s="116"/>
    </row>
    <row r="13749" spans="1:4">
      <c r="A13749" s="116"/>
      <c r="B13749" s="116"/>
      <c r="C13749" s="116"/>
      <c r="D13749" s="116"/>
    </row>
    <row r="13750" spans="1:4">
      <c r="A13750" s="116"/>
      <c r="B13750" s="116"/>
      <c r="C13750" s="116"/>
      <c r="D13750" s="116"/>
    </row>
    <row r="13751" spans="1:4">
      <c r="A13751" s="116"/>
      <c r="B13751" s="116"/>
      <c r="C13751" s="116"/>
      <c r="D13751" s="116"/>
    </row>
    <row r="13752" spans="1:4">
      <c r="A13752" s="116"/>
      <c r="B13752" s="116"/>
      <c r="C13752" s="116"/>
      <c r="D13752" s="116"/>
    </row>
    <row r="13753" spans="1:4">
      <c r="A13753" s="116"/>
      <c r="B13753" s="116"/>
      <c r="C13753" s="116"/>
      <c r="D13753" s="116"/>
    </row>
    <row r="13754" spans="1:4">
      <c r="A13754" s="116"/>
      <c r="B13754" s="116"/>
      <c r="C13754" s="116"/>
      <c r="D13754" s="116"/>
    </row>
    <row r="13755" spans="1:4">
      <c r="A13755" s="116"/>
      <c r="B13755" s="116"/>
      <c r="C13755" s="116"/>
      <c r="D13755" s="116"/>
    </row>
    <row r="13756" spans="1:4">
      <c r="A13756" s="116"/>
      <c r="B13756" s="116"/>
      <c r="C13756" s="116"/>
      <c r="D13756" s="116"/>
    </row>
    <row r="13757" spans="1:4">
      <c r="A13757" s="116"/>
      <c r="B13757" s="116"/>
      <c r="C13757" s="116"/>
      <c r="D13757" s="116"/>
    </row>
    <row r="13758" spans="1:4">
      <c r="A13758" s="116"/>
      <c r="B13758" s="116"/>
      <c r="C13758" s="116"/>
      <c r="D13758" s="116"/>
    </row>
    <row r="13759" spans="1:4">
      <c r="A13759" s="116"/>
      <c r="B13759" s="116"/>
      <c r="C13759" s="116"/>
      <c r="D13759" s="116"/>
    </row>
    <row r="13760" spans="1:4">
      <c r="A13760" s="116"/>
      <c r="B13760" s="116"/>
      <c r="C13760" s="116"/>
      <c r="D13760" s="116"/>
    </row>
    <row r="13761" spans="1:4">
      <c r="A13761" s="116"/>
      <c r="B13761" s="116"/>
      <c r="C13761" s="116"/>
      <c r="D13761" s="116"/>
    </row>
    <row r="13762" spans="1:4">
      <c r="A13762" s="116"/>
      <c r="B13762" s="116"/>
      <c r="C13762" s="116"/>
      <c r="D13762" s="116"/>
    </row>
    <row r="13763" spans="1:4">
      <c r="A13763" s="116"/>
      <c r="B13763" s="116"/>
      <c r="C13763" s="116"/>
      <c r="D13763" s="116"/>
    </row>
    <row r="13764" spans="1:4">
      <c r="A13764" s="116"/>
      <c r="B13764" s="116"/>
      <c r="C13764" s="116"/>
      <c r="D13764" s="116"/>
    </row>
    <row r="13765" spans="1:4">
      <c r="A13765" s="116"/>
      <c r="B13765" s="116"/>
      <c r="C13765" s="116"/>
      <c r="D13765" s="116"/>
    </row>
    <row r="13766" spans="1:4">
      <c r="A13766" s="116"/>
      <c r="B13766" s="116"/>
      <c r="C13766" s="116"/>
      <c r="D13766" s="116"/>
    </row>
    <row r="13767" spans="1:4">
      <c r="A13767" s="116"/>
      <c r="B13767" s="116"/>
      <c r="C13767" s="116"/>
      <c r="D13767" s="116"/>
    </row>
    <row r="13768" spans="1:4">
      <c r="A13768" s="116"/>
      <c r="B13768" s="116"/>
      <c r="C13768" s="116"/>
      <c r="D13768" s="116"/>
    </row>
    <row r="13769" spans="1:4">
      <c r="A13769" s="116"/>
      <c r="B13769" s="116"/>
      <c r="C13769" s="116"/>
      <c r="D13769" s="116"/>
    </row>
    <row r="13770" spans="1:4">
      <c r="A13770" s="116"/>
      <c r="B13770" s="116"/>
      <c r="C13770" s="116"/>
      <c r="D13770" s="116"/>
    </row>
    <row r="13771" spans="1:4">
      <c r="A13771" s="116"/>
      <c r="B13771" s="116"/>
      <c r="C13771" s="116"/>
      <c r="D13771" s="116"/>
    </row>
    <row r="13772" spans="1:4">
      <c r="A13772" s="116"/>
      <c r="B13772" s="116"/>
      <c r="C13772" s="116"/>
      <c r="D13772" s="116"/>
    </row>
    <row r="13773" spans="1:4">
      <c r="A13773" s="116"/>
      <c r="B13773" s="116"/>
      <c r="C13773" s="116"/>
      <c r="D13773" s="116"/>
    </row>
    <row r="13774" spans="1:4">
      <c r="A13774" s="116"/>
      <c r="B13774" s="116"/>
      <c r="C13774" s="116"/>
      <c r="D13774" s="116"/>
    </row>
    <row r="13775" spans="1:4">
      <c r="A13775" s="116"/>
      <c r="B13775" s="116"/>
      <c r="C13775" s="116"/>
      <c r="D13775" s="116"/>
    </row>
    <row r="13776" spans="1:4">
      <c r="A13776" s="116"/>
      <c r="B13776" s="116"/>
      <c r="C13776" s="116"/>
      <c r="D13776" s="116"/>
    </row>
    <row r="13777" spans="1:4">
      <c r="A13777" s="116"/>
      <c r="B13777" s="116"/>
      <c r="C13777" s="116"/>
      <c r="D13777" s="116"/>
    </row>
    <row r="13778" spans="1:4">
      <c r="A13778" s="116"/>
      <c r="B13778" s="116"/>
      <c r="C13778" s="116"/>
      <c r="D13778" s="116"/>
    </row>
    <row r="13779" spans="1:4">
      <c r="A13779" s="116"/>
      <c r="B13779" s="116"/>
      <c r="C13779" s="116"/>
      <c r="D13779" s="116"/>
    </row>
    <row r="13780" spans="1:4">
      <c r="A13780" s="116"/>
      <c r="B13780" s="116"/>
      <c r="C13780" s="116"/>
      <c r="D13780" s="116"/>
    </row>
    <row r="13781" spans="1:4">
      <c r="A13781" s="116"/>
      <c r="B13781" s="116"/>
      <c r="C13781" s="116"/>
      <c r="D13781" s="116"/>
    </row>
    <row r="13782" spans="1:4">
      <c r="A13782" s="116"/>
      <c r="B13782" s="116"/>
      <c r="C13782" s="116"/>
      <c r="D13782" s="116"/>
    </row>
    <row r="13783" spans="1:4">
      <c r="A13783" s="116"/>
      <c r="B13783" s="116"/>
      <c r="C13783" s="116"/>
      <c r="D13783" s="116"/>
    </row>
    <row r="13784" spans="1:4">
      <c r="A13784" s="116"/>
      <c r="B13784" s="116"/>
      <c r="C13784" s="116"/>
      <c r="D13784" s="116"/>
    </row>
    <row r="13785" spans="1:4">
      <c r="A13785" s="116"/>
      <c r="B13785" s="116"/>
      <c r="C13785" s="116"/>
      <c r="D13785" s="116"/>
    </row>
    <row r="13786" spans="1:4">
      <c r="A13786" s="116"/>
      <c r="B13786" s="116"/>
      <c r="C13786" s="116"/>
      <c r="D13786" s="116"/>
    </row>
    <row r="13787" spans="1:4">
      <c r="A13787" s="116"/>
      <c r="B13787" s="116"/>
      <c r="C13787" s="116"/>
      <c r="D13787" s="116"/>
    </row>
    <row r="13788" spans="1:4">
      <c r="A13788" s="116"/>
      <c r="B13788" s="116"/>
      <c r="C13788" s="116"/>
      <c r="D13788" s="116"/>
    </row>
    <row r="13789" spans="1:4">
      <c r="A13789" s="116"/>
      <c r="B13789" s="116"/>
      <c r="C13789" s="116"/>
      <c r="D13789" s="116"/>
    </row>
    <row r="13790" spans="1:4">
      <c r="A13790" s="116"/>
      <c r="B13790" s="116"/>
      <c r="C13790" s="116"/>
      <c r="D13790" s="116"/>
    </row>
    <row r="13791" spans="1:4">
      <c r="A13791" s="116"/>
      <c r="B13791" s="116"/>
      <c r="C13791" s="116"/>
      <c r="D13791" s="116"/>
    </row>
    <row r="13792" spans="1:4">
      <c r="A13792" s="116"/>
      <c r="B13792" s="116"/>
      <c r="C13792" s="116"/>
      <c r="D13792" s="116"/>
    </row>
    <row r="13793" spans="1:4">
      <c r="A13793" s="116"/>
      <c r="B13793" s="116"/>
      <c r="C13793" s="116"/>
      <c r="D13793" s="116"/>
    </row>
    <row r="13794" spans="1:4">
      <c r="A13794" s="116"/>
      <c r="B13794" s="116"/>
      <c r="C13794" s="116"/>
      <c r="D13794" s="116"/>
    </row>
    <row r="13795" spans="1:4">
      <c r="A13795" s="116"/>
      <c r="B13795" s="116"/>
      <c r="C13795" s="116"/>
      <c r="D13795" s="116"/>
    </row>
    <row r="13796" spans="1:4">
      <c r="A13796" s="116"/>
      <c r="B13796" s="116"/>
      <c r="C13796" s="116"/>
      <c r="D13796" s="116"/>
    </row>
    <row r="13797" spans="1:4">
      <c r="A13797" s="116"/>
      <c r="B13797" s="116"/>
      <c r="C13797" s="116"/>
      <c r="D13797" s="116"/>
    </row>
    <row r="13798" spans="1:4">
      <c r="A13798" s="116"/>
      <c r="B13798" s="116"/>
      <c r="C13798" s="116"/>
      <c r="D13798" s="116"/>
    </row>
    <row r="13799" spans="1:4">
      <c r="A13799" s="116"/>
      <c r="B13799" s="116"/>
      <c r="C13799" s="116"/>
      <c r="D13799" s="116"/>
    </row>
    <row r="13800" spans="1:4">
      <c r="A13800" s="116"/>
      <c r="B13800" s="116"/>
      <c r="C13800" s="116"/>
      <c r="D13800" s="116"/>
    </row>
    <row r="13801" spans="1:4">
      <c r="A13801" s="116"/>
      <c r="B13801" s="116"/>
      <c r="C13801" s="116"/>
      <c r="D13801" s="116"/>
    </row>
    <row r="13802" spans="1:4">
      <c r="A13802" s="116"/>
      <c r="B13802" s="116"/>
      <c r="C13802" s="116"/>
      <c r="D13802" s="116"/>
    </row>
    <row r="13803" spans="1:4">
      <c r="A13803" s="116"/>
      <c r="B13803" s="116"/>
      <c r="C13803" s="116"/>
      <c r="D13803" s="116"/>
    </row>
    <row r="13804" spans="1:4">
      <c r="A13804" s="116"/>
      <c r="B13804" s="116"/>
      <c r="C13804" s="116"/>
      <c r="D13804" s="116"/>
    </row>
    <row r="13805" spans="1:4">
      <c r="A13805" s="116"/>
      <c r="B13805" s="116"/>
      <c r="C13805" s="116"/>
      <c r="D13805" s="116"/>
    </row>
    <row r="13806" spans="1:4">
      <c r="A13806" s="116"/>
      <c r="B13806" s="116"/>
      <c r="C13806" s="116"/>
      <c r="D13806" s="116"/>
    </row>
    <row r="13807" spans="1:4">
      <c r="A13807" s="116"/>
      <c r="B13807" s="116"/>
      <c r="C13807" s="116"/>
      <c r="D13807" s="116"/>
    </row>
    <row r="13808" spans="1:4">
      <c r="A13808" s="116"/>
      <c r="B13808" s="116"/>
      <c r="C13808" s="116"/>
      <c r="D13808" s="116"/>
    </row>
    <row r="13809" spans="1:4">
      <c r="A13809" s="116"/>
      <c r="B13809" s="116"/>
      <c r="C13809" s="116"/>
      <c r="D13809" s="116"/>
    </row>
    <row r="13810" spans="1:4">
      <c r="A13810" s="116"/>
      <c r="B13810" s="116"/>
      <c r="C13810" s="116"/>
      <c r="D13810" s="116"/>
    </row>
    <row r="13811" spans="1:4">
      <c r="A13811" s="116"/>
      <c r="B13811" s="116"/>
      <c r="C13811" s="116"/>
      <c r="D13811" s="116"/>
    </row>
    <row r="13812" spans="1:4">
      <c r="A13812" s="116"/>
      <c r="B13812" s="116"/>
      <c r="C13812" s="116"/>
      <c r="D13812" s="116"/>
    </row>
    <row r="13813" spans="1:4">
      <c r="A13813" s="116"/>
      <c r="B13813" s="116"/>
      <c r="C13813" s="116"/>
      <c r="D13813" s="116"/>
    </row>
    <row r="13814" spans="1:4">
      <c r="A13814" s="116"/>
      <c r="B13814" s="116"/>
      <c r="C13814" s="116"/>
      <c r="D13814" s="116"/>
    </row>
    <row r="13815" spans="1:4">
      <c r="A13815" s="116"/>
      <c r="B13815" s="116"/>
      <c r="C13815" s="116"/>
      <c r="D13815" s="116"/>
    </row>
    <row r="13816" spans="1:4">
      <c r="A13816" s="116"/>
      <c r="B13816" s="116"/>
      <c r="C13816" s="116"/>
      <c r="D13816" s="116"/>
    </row>
    <row r="13817" spans="1:4">
      <c r="A13817" s="116"/>
      <c r="B13817" s="116"/>
      <c r="C13817" s="116"/>
      <c r="D13817" s="116"/>
    </row>
    <row r="13818" spans="1:4">
      <c r="A13818" s="116"/>
      <c r="B13818" s="116"/>
      <c r="C13818" s="116"/>
      <c r="D13818" s="116"/>
    </row>
    <row r="13819" spans="1:4">
      <c r="A13819" s="116"/>
      <c r="B13819" s="116"/>
      <c r="C13819" s="116"/>
      <c r="D13819" s="116"/>
    </row>
    <row r="13820" spans="1:4">
      <c r="A13820" s="116"/>
      <c r="B13820" s="116"/>
      <c r="C13820" s="116"/>
      <c r="D13820" s="116"/>
    </row>
    <row r="13821" spans="1:4">
      <c r="A13821" s="116"/>
      <c r="B13821" s="116"/>
      <c r="C13821" s="116"/>
      <c r="D13821" s="116"/>
    </row>
    <row r="13822" spans="1:4">
      <c r="A13822" s="116"/>
      <c r="B13822" s="116"/>
      <c r="C13822" s="116"/>
      <c r="D13822" s="116"/>
    </row>
    <row r="13823" spans="1:4">
      <c r="A13823" s="116"/>
      <c r="B13823" s="116"/>
      <c r="C13823" s="116"/>
      <c r="D13823" s="116"/>
    </row>
    <row r="13824" spans="1:4">
      <c r="A13824" s="116"/>
      <c r="B13824" s="116"/>
      <c r="C13824" s="116"/>
      <c r="D13824" s="116"/>
    </row>
    <row r="13825" spans="1:4">
      <c r="A13825" s="116"/>
      <c r="B13825" s="116"/>
      <c r="C13825" s="116"/>
      <c r="D13825" s="116"/>
    </row>
    <row r="13826" spans="1:4">
      <c r="A13826" s="116"/>
      <c r="B13826" s="116"/>
      <c r="C13826" s="116"/>
      <c r="D13826" s="116"/>
    </row>
    <row r="13827" spans="1:4">
      <c r="A13827" s="116"/>
      <c r="B13827" s="116"/>
      <c r="C13827" s="116"/>
      <c r="D13827" s="116"/>
    </row>
    <row r="13828" spans="1:4">
      <c r="A13828" s="116"/>
      <c r="B13828" s="116"/>
      <c r="C13828" s="116"/>
      <c r="D13828" s="116"/>
    </row>
    <row r="13829" spans="1:4">
      <c r="A13829" s="116"/>
      <c r="B13829" s="116"/>
      <c r="C13829" s="116"/>
      <c r="D13829" s="116"/>
    </row>
    <row r="13830" spans="1:4">
      <c r="A13830" s="116"/>
      <c r="B13830" s="116"/>
      <c r="C13830" s="116"/>
      <c r="D13830" s="116"/>
    </row>
    <row r="13831" spans="1:4">
      <c r="A13831" s="116"/>
      <c r="B13831" s="116"/>
      <c r="C13831" s="116"/>
      <c r="D13831" s="116"/>
    </row>
    <row r="13832" spans="1:4">
      <c r="A13832" s="116"/>
      <c r="B13832" s="116"/>
      <c r="C13832" s="116"/>
      <c r="D13832" s="116"/>
    </row>
    <row r="13833" spans="1:4">
      <c r="A13833" s="116"/>
      <c r="B13833" s="116"/>
      <c r="C13833" s="116"/>
      <c r="D13833" s="116"/>
    </row>
    <row r="13834" spans="1:4">
      <c r="A13834" s="116"/>
      <c r="B13834" s="116"/>
      <c r="C13834" s="116"/>
      <c r="D13834" s="116"/>
    </row>
    <row r="13835" spans="1:4">
      <c r="A13835" s="116"/>
      <c r="B13835" s="116"/>
      <c r="C13835" s="116"/>
      <c r="D13835" s="116"/>
    </row>
    <row r="13836" spans="1:4">
      <c r="A13836" s="116"/>
      <c r="B13836" s="116"/>
      <c r="C13836" s="116"/>
      <c r="D13836" s="116"/>
    </row>
    <row r="13837" spans="1:4">
      <c r="A13837" s="116"/>
      <c r="B13837" s="116"/>
      <c r="C13837" s="116"/>
      <c r="D13837" s="116"/>
    </row>
    <row r="13838" spans="1:4">
      <c r="A13838" s="116"/>
      <c r="B13838" s="116"/>
      <c r="C13838" s="116"/>
      <c r="D13838" s="116"/>
    </row>
    <row r="13839" spans="1:4">
      <c r="A13839" s="116"/>
      <c r="B13839" s="116"/>
      <c r="C13839" s="116"/>
      <c r="D13839" s="116"/>
    </row>
    <row r="13840" spans="1:4">
      <c r="A13840" s="116"/>
      <c r="B13840" s="116"/>
      <c r="C13840" s="116"/>
      <c r="D13840" s="116"/>
    </row>
    <row r="13841" spans="1:4">
      <c r="A13841" s="116"/>
      <c r="B13841" s="116"/>
      <c r="C13841" s="116"/>
      <c r="D13841" s="116"/>
    </row>
    <row r="13842" spans="1:4">
      <c r="A13842" s="116"/>
      <c r="B13842" s="116"/>
      <c r="C13842" s="116"/>
      <c r="D13842" s="116"/>
    </row>
    <row r="13843" spans="1:4">
      <c r="A13843" s="116"/>
      <c r="B13843" s="116"/>
      <c r="C13843" s="116"/>
      <c r="D13843" s="116"/>
    </row>
    <row r="13844" spans="1:4">
      <c r="A13844" s="116"/>
      <c r="B13844" s="116"/>
      <c r="C13844" s="116"/>
      <c r="D13844" s="116"/>
    </row>
    <row r="13845" spans="1:4">
      <c r="A13845" s="116"/>
      <c r="B13845" s="116"/>
      <c r="C13845" s="116"/>
      <c r="D13845" s="116"/>
    </row>
    <row r="13846" spans="1:4">
      <c r="A13846" s="116"/>
      <c r="B13846" s="116"/>
      <c r="C13846" s="116"/>
      <c r="D13846" s="116"/>
    </row>
    <row r="13847" spans="1:4">
      <c r="A13847" s="116"/>
      <c r="B13847" s="116"/>
      <c r="C13847" s="116"/>
      <c r="D13847" s="116"/>
    </row>
    <row r="13848" spans="1:4">
      <c r="A13848" s="116"/>
      <c r="B13848" s="116"/>
      <c r="C13848" s="116"/>
      <c r="D13848" s="116"/>
    </row>
    <row r="13849" spans="1:4">
      <c r="A13849" s="116"/>
      <c r="B13849" s="116"/>
      <c r="C13849" s="116"/>
      <c r="D13849" s="116"/>
    </row>
    <row r="13850" spans="1:4">
      <c r="A13850" s="116"/>
      <c r="B13850" s="116"/>
      <c r="C13850" s="116"/>
      <c r="D13850" s="116"/>
    </row>
    <row r="13851" spans="1:4">
      <c r="A13851" s="116"/>
      <c r="B13851" s="116"/>
      <c r="C13851" s="116"/>
      <c r="D13851" s="116"/>
    </row>
    <row r="13852" spans="1:4">
      <c r="A13852" s="116"/>
      <c r="B13852" s="116"/>
      <c r="C13852" s="116"/>
      <c r="D13852" s="116"/>
    </row>
    <row r="13853" spans="1:4">
      <c r="A13853" s="116"/>
      <c r="B13853" s="116"/>
      <c r="C13853" s="116"/>
      <c r="D13853" s="116"/>
    </row>
    <row r="13854" spans="1:4">
      <c r="A13854" s="116"/>
      <c r="B13854" s="116"/>
      <c r="C13854" s="116"/>
      <c r="D13854" s="116"/>
    </row>
    <row r="13855" spans="1:4">
      <c r="A13855" s="116"/>
      <c r="B13855" s="116"/>
      <c r="C13855" s="116"/>
      <c r="D13855" s="116"/>
    </row>
    <row r="13856" spans="1:4">
      <c r="A13856" s="116"/>
      <c r="B13856" s="116"/>
      <c r="C13856" s="116"/>
      <c r="D13856" s="116"/>
    </row>
    <row r="13857" spans="1:4">
      <c r="A13857" s="116"/>
      <c r="B13857" s="116"/>
      <c r="C13857" s="116"/>
      <c r="D13857" s="116"/>
    </row>
    <row r="13858" spans="1:4">
      <c r="A13858" s="116"/>
      <c r="B13858" s="116"/>
      <c r="C13858" s="116"/>
      <c r="D13858" s="116"/>
    </row>
    <row r="13859" spans="1:4">
      <c r="A13859" s="116"/>
      <c r="B13859" s="116"/>
      <c r="C13859" s="116"/>
      <c r="D13859" s="116"/>
    </row>
    <row r="13860" spans="1:4">
      <c r="A13860" s="116"/>
      <c r="B13860" s="116"/>
      <c r="C13860" s="116"/>
      <c r="D13860" s="116"/>
    </row>
    <row r="13861" spans="1:4">
      <c r="A13861" s="116"/>
      <c r="B13861" s="116"/>
      <c r="C13861" s="116"/>
      <c r="D13861" s="116"/>
    </row>
    <row r="13862" spans="1:4">
      <c r="A13862" s="116"/>
      <c r="B13862" s="116"/>
      <c r="C13862" s="116"/>
      <c r="D13862" s="116"/>
    </row>
    <row r="13863" spans="1:4">
      <c r="A13863" s="116"/>
      <c r="B13863" s="116"/>
      <c r="C13863" s="116"/>
      <c r="D13863" s="116"/>
    </row>
    <row r="13864" spans="1:4">
      <c r="A13864" s="116"/>
      <c r="B13864" s="116"/>
      <c r="C13864" s="116"/>
      <c r="D13864" s="116"/>
    </row>
    <row r="13865" spans="1:4">
      <c r="A13865" s="116"/>
      <c r="B13865" s="116"/>
      <c r="C13865" s="116"/>
      <c r="D13865" s="116"/>
    </row>
    <row r="13866" spans="1:4">
      <c r="A13866" s="116"/>
      <c r="B13866" s="116"/>
      <c r="C13866" s="116"/>
      <c r="D13866" s="116"/>
    </row>
    <row r="13867" spans="1:4">
      <c r="A13867" s="116"/>
      <c r="B13867" s="116"/>
      <c r="C13867" s="116"/>
      <c r="D13867" s="116"/>
    </row>
    <row r="13868" spans="1:4">
      <c r="A13868" s="116"/>
      <c r="B13868" s="116"/>
      <c r="C13868" s="116"/>
      <c r="D13868" s="116"/>
    </row>
    <row r="13869" spans="1:4">
      <c r="A13869" s="116"/>
      <c r="B13869" s="116"/>
      <c r="C13869" s="116"/>
      <c r="D13869" s="116"/>
    </row>
    <row r="13870" spans="1:4">
      <c r="A13870" s="116"/>
      <c r="B13870" s="116"/>
      <c r="C13870" s="116"/>
      <c r="D13870" s="116"/>
    </row>
    <row r="13871" spans="1:4">
      <c r="A13871" s="116"/>
      <c r="B13871" s="116"/>
      <c r="C13871" s="116"/>
      <c r="D13871" s="116"/>
    </row>
    <row r="13872" spans="1:4">
      <c r="A13872" s="116"/>
      <c r="B13872" s="116"/>
      <c r="C13872" s="116"/>
      <c r="D13872" s="116"/>
    </row>
    <row r="13873" spans="1:4">
      <c r="A13873" s="116"/>
      <c r="B13873" s="116"/>
      <c r="C13873" s="116"/>
      <c r="D13873" s="116"/>
    </row>
    <row r="13874" spans="1:4">
      <c r="A13874" s="116"/>
      <c r="B13874" s="116"/>
      <c r="C13874" s="116"/>
      <c r="D13874" s="116"/>
    </row>
    <row r="13875" spans="1:4">
      <c r="A13875" s="116"/>
      <c r="B13875" s="116"/>
      <c r="C13875" s="116"/>
      <c r="D13875" s="116"/>
    </row>
    <row r="13876" spans="1:4">
      <c r="A13876" s="116"/>
      <c r="B13876" s="116"/>
      <c r="C13876" s="116"/>
      <c r="D13876" s="116"/>
    </row>
    <row r="13877" spans="1:4">
      <c r="A13877" s="116"/>
      <c r="B13877" s="116"/>
      <c r="C13877" s="116"/>
      <c r="D13877" s="116"/>
    </row>
    <row r="13878" spans="1:4">
      <c r="A13878" s="116"/>
      <c r="B13878" s="116"/>
      <c r="C13878" s="116"/>
      <c r="D13878" s="116"/>
    </row>
    <row r="13879" spans="1:4">
      <c r="A13879" s="116"/>
      <c r="B13879" s="116"/>
      <c r="C13879" s="116"/>
      <c r="D13879" s="116"/>
    </row>
    <row r="13880" spans="1:4">
      <c r="A13880" s="116"/>
      <c r="B13880" s="116"/>
      <c r="C13880" s="116"/>
      <c r="D13880" s="116"/>
    </row>
    <row r="13881" spans="1:4">
      <c r="A13881" s="116"/>
      <c r="B13881" s="116"/>
      <c r="C13881" s="116"/>
      <c r="D13881" s="116"/>
    </row>
    <row r="13882" spans="1:4">
      <c r="A13882" s="116"/>
      <c r="B13882" s="116"/>
      <c r="C13882" s="116"/>
      <c r="D13882" s="116"/>
    </row>
    <row r="13883" spans="1:4">
      <c r="A13883" s="116"/>
      <c r="B13883" s="116"/>
      <c r="C13883" s="116"/>
      <c r="D13883" s="116"/>
    </row>
    <row r="13884" spans="1:4">
      <c r="A13884" s="116"/>
      <c r="B13884" s="116"/>
      <c r="C13884" s="116"/>
      <c r="D13884" s="116"/>
    </row>
    <row r="13885" spans="1:4">
      <c r="A13885" s="116"/>
      <c r="B13885" s="116"/>
      <c r="C13885" s="116"/>
      <c r="D13885" s="116"/>
    </row>
    <row r="13886" spans="1:4">
      <c r="A13886" s="116"/>
      <c r="B13886" s="116"/>
      <c r="C13886" s="116"/>
      <c r="D13886" s="116"/>
    </row>
    <row r="13887" spans="1:4">
      <c r="A13887" s="116"/>
      <c r="B13887" s="116"/>
      <c r="C13887" s="116"/>
      <c r="D13887" s="116"/>
    </row>
    <row r="13888" spans="1:4">
      <c r="A13888" s="116"/>
      <c r="B13888" s="116"/>
      <c r="C13888" s="116"/>
      <c r="D13888" s="116"/>
    </row>
    <row r="13889" spans="1:4">
      <c r="A13889" s="116"/>
      <c r="B13889" s="116"/>
      <c r="C13889" s="116"/>
      <c r="D13889" s="116"/>
    </row>
    <row r="13890" spans="1:4">
      <c r="A13890" s="116"/>
      <c r="B13890" s="116"/>
      <c r="C13890" s="116"/>
      <c r="D13890" s="116"/>
    </row>
    <row r="13891" spans="1:4">
      <c r="A13891" s="116"/>
      <c r="B13891" s="116"/>
      <c r="C13891" s="116"/>
      <c r="D13891" s="116"/>
    </row>
    <row r="13892" spans="1:4">
      <c r="A13892" s="116"/>
      <c r="B13892" s="116"/>
      <c r="C13892" s="116"/>
      <c r="D13892" s="116"/>
    </row>
    <row r="13893" spans="1:4">
      <c r="A13893" s="116"/>
      <c r="B13893" s="116"/>
      <c r="C13893" s="116"/>
      <c r="D13893" s="116"/>
    </row>
    <row r="13894" spans="1:4">
      <c r="A13894" s="116"/>
      <c r="B13894" s="116"/>
      <c r="C13894" s="116"/>
      <c r="D13894" s="116"/>
    </row>
    <row r="13895" spans="1:4">
      <c r="A13895" s="116"/>
      <c r="B13895" s="116"/>
      <c r="C13895" s="116"/>
      <c r="D13895" s="116"/>
    </row>
    <row r="13896" spans="1:4">
      <c r="A13896" s="116"/>
      <c r="B13896" s="116"/>
      <c r="C13896" s="116"/>
      <c r="D13896" s="116"/>
    </row>
    <row r="13897" spans="1:4">
      <c r="A13897" s="116"/>
      <c r="B13897" s="116"/>
      <c r="C13897" s="116"/>
      <c r="D13897" s="116"/>
    </row>
    <row r="13898" spans="1:4">
      <c r="A13898" s="116"/>
      <c r="B13898" s="116"/>
      <c r="C13898" s="116"/>
      <c r="D13898" s="116"/>
    </row>
    <row r="13899" spans="1:4">
      <c r="A13899" s="116"/>
      <c r="B13899" s="116"/>
      <c r="C13899" s="116"/>
      <c r="D13899" s="116"/>
    </row>
    <row r="13900" spans="1:4">
      <c r="A13900" s="116"/>
      <c r="B13900" s="116"/>
      <c r="C13900" s="116"/>
      <c r="D13900" s="116"/>
    </row>
    <row r="13901" spans="1:4">
      <c r="A13901" s="116"/>
      <c r="B13901" s="116"/>
      <c r="C13901" s="116"/>
      <c r="D13901" s="116"/>
    </row>
    <row r="13902" spans="1:4">
      <c r="A13902" s="116"/>
      <c r="B13902" s="116"/>
      <c r="C13902" s="116"/>
      <c r="D13902" s="116"/>
    </row>
    <row r="13903" spans="1:4">
      <c r="A13903" s="116"/>
      <c r="B13903" s="116"/>
      <c r="C13903" s="116"/>
      <c r="D13903" s="116"/>
    </row>
    <row r="13904" spans="1:4">
      <c r="A13904" s="116"/>
      <c r="B13904" s="116"/>
      <c r="C13904" s="116"/>
      <c r="D13904" s="116"/>
    </row>
    <row r="13905" spans="1:4">
      <c r="A13905" s="116"/>
      <c r="B13905" s="116"/>
      <c r="C13905" s="116"/>
      <c r="D13905" s="116"/>
    </row>
    <row r="13906" spans="1:4">
      <c r="A13906" s="116"/>
      <c r="B13906" s="116"/>
      <c r="C13906" s="116"/>
      <c r="D13906" s="116"/>
    </row>
    <row r="13907" spans="1:4">
      <c r="A13907" s="116"/>
      <c r="B13907" s="116"/>
      <c r="C13907" s="116"/>
      <c r="D13907" s="116"/>
    </row>
    <row r="13908" spans="1:4">
      <c r="A13908" s="116"/>
      <c r="B13908" s="116"/>
      <c r="C13908" s="116"/>
      <c r="D13908" s="116"/>
    </row>
    <row r="13909" spans="1:4">
      <c r="A13909" s="116"/>
      <c r="B13909" s="116"/>
      <c r="C13909" s="116"/>
      <c r="D13909" s="116"/>
    </row>
    <row r="13910" spans="1:4">
      <c r="A13910" s="116"/>
      <c r="B13910" s="116"/>
      <c r="C13910" s="116"/>
      <c r="D13910" s="116"/>
    </row>
    <row r="13911" spans="1:4">
      <c r="A13911" s="116"/>
      <c r="B13911" s="116"/>
      <c r="C13911" s="116"/>
      <c r="D13911" s="116"/>
    </row>
    <row r="13912" spans="1:4">
      <c r="A13912" s="116"/>
      <c r="B13912" s="116"/>
      <c r="C13912" s="116"/>
      <c r="D13912" s="116"/>
    </row>
    <row r="13913" spans="1:4">
      <c r="A13913" s="116"/>
      <c r="B13913" s="116"/>
      <c r="C13913" s="116"/>
      <c r="D13913" s="116"/>
    </row>
    <row r="13914" spans="1:4">
      <c r="A13914" s="116"/>
      <c r="B13914" s="116"/>
      <c r="C13914" s="116"/>
      <c r="D13914" s="116"/>
    </row>
    <row r="13915" spans="1:4">
      <c r="A13915" s="116"/>
      <c r="B13915" s="116"/>
      <c r="C13915" s="116"/>
      <c r="D13915" s="116"/>
    </row>
    <row r="13916" spans="1:4">
      <c r="A13916" s="116"/>
      <c r="B13916" s="116"/>
      <c r="C13916" s="116"/>
      <c r="D13916" s="116"/>
    </row>
    <row r="13917" spans="1:4">
      <c r="A13917" s="116"/>
      <c r="B13917" s="116"/>
      <c r="C13917" s="116"/>
      <c r="D13917" s="116"/>
    </row>
    <row r="13918" spans="1:4">
      <c r="A13918" s="116"/>
      <c r="B13918" s="116"/>
      <c r="C13918" s="116"/>
      <c r="D13918" s="116"/>
    </row>
    <row r="13919" spans="1:4">
      <c r="A13919" s="116"/>
      <c r="B13919" s="116"/>
      <c r="C13919" s="116"/>
      <c r="D13919" s="116"/>
    </row>
    <row r="13920" spans="1:4">
      <c r="A13920" s="116"/>
      <c r="B13920" s="116"/>
      <c r="C13920" s="116"/>
      <c r="D13920" s="116"/>
    </row>
    <row r="13921" spans="1:4">
      <c r="A13921" s="116"/>
      <c r="B13921" s="116"/>
      <c r="C13921" s="116"/>
      <c r="D13921" s="116"/>
    </row>
    <row r="13922" spans="1:4">
      <c r="A13922" s="116"/>
      <c r="B13922" s="116"/>
      <c r="C13922" s="116"/>
      <c r="D13922" s="116"/>
    </row>
    <row r="13923" spans="1:4">
      <c r="A13923" s="116"/>
      <c r="B13923" s="116"/>
      <c r="C13923" s="116"/>
      <c r="D13923" s="116"/>
    </row>
    <row r="13924" spans="1:4">
      <c r="A13924" s="116"/>
      <c r="B13924" s="116"/>
      <c r="C13924" s="116"/>
      <c r="D13924" s="116"/>
    </row>
    <row r="13925" spans="1:4">
      <c r="A13925" s="116"/>
      <c r="B13925" s="116"/>
      <c r="C13925" s="116"/>
      <c r="D13925" s="116"/>
    </row>
    <row r="13926" spans="1:4">
      <c r="A13926" s="116"/>
      <c r="B13926" s="116"/>
      <c r="C13926" s="116"/>
      <c r="D13926" s="116"/>
    </row>
    <row r="13927" spans="1:4">
      <c r="A13927" s="116"/>
      <c r="B13927" s="116"/>
      <c r="C13927" s="116"/>
      <c r="D13927" s="116"/>
    </row>
    <row r="13928" spans="1:4">
      <c r="A13928" s="116"/>
      <c r="B13928" s="116"/>
      <c r="C13928" s="116"/>
      <c r="D13928" s="116"/>
    </row>
    <row r="13929" spans="1:4">
      <c r="A13929" s="116"/>
      <c r="B13929" s="116"/>
      <c r="C13929" s="116"/>
      <c r="D13929" s="116"/>
    </row>
    <row r="13930" spans="1:4">
      <c r="A13930" s="116"/>
      <c r="B13930" s="116"/>
      <c r="C13930" s="116"/>
      <c r="D13930" s="116"/>
    </row>
    <row r="13931" spans="1:4">
      <c r="A13931" s="116"/>
      <c r="B13931" s="116"/>
      <c r="C13931" s="116"/>
      <c r="D13931" s="116"/>
    </row>
    <row r="13932" spans="1:4">
      <c r="A13932" s="116"/>
      <c r="B13932" s="116"/>
      <c r="C13932" s="116"/>
      <c r="D13932" s="116"/>
    </row>
    <row r="13933" spans="1:4">
      <c r="A13933" s="116"/>
      <c r="B13933" s="116"/>
      <c r="C13933" s="116"/>
      <c r="D13933" s="116"/>
    </row>
    <row r="13934" spans="1:4">
      <c r="A13934" s="116"/>
      <c r="B13934" s="116"/>
      <c r="C13934" s="116"/>
      <c r="D13934" s="116"/>
    </row>
    <row r="13935" spans="1:4">
      <c r="A13935" s="116"/>
      <c r="B13935" s="116"/>
      <c r="C13935" s="116"/>
      <c r="D13935" s="116"/>
    </row>
    <row r="13936" spans="1:4">
      <c r="A13936" s="116"/>
      <c r="B13936" s="116"/>
      <c r="C13936" s="116"/>
      <c r="D13936" s="116"/>
    </row>
    <row r="13937" spans="1:4">
      <c r="A13937" s="116"/>
      <c r="B13937" s="116"/>
      <c r="C13937" s="116"/>
      <c r="D13937" s="116"/>
    </row>
    <row r="13938" spans="1:4">
      <c r="A13938" s="116"/>
      <c r="B13938" s="116"/>
      <c r="C13938" s="116"/>
      <c r="D13938" s="116"/>
    </row>
    <row r="13939" spans="1:4">
      <c r="A13939" s="116"/>
      <c r="B13939" s="116"/>
      <c r="C13939" s="116"/>
      <c r="D13939" s="116"/>
    </row>
    <row r="13940" spans="1:4">
      <c r="A13940" s="116"/>
      <c r="B13940" s="116"/>
      <c r="C13940" s="116"/>
      <c r="D13940" s="116"/>
    </row>
    <row r="13941" spans="1:4">
      <c r="A13941" s="116"/>
      <c r="B13941" s="116"/>
      <c r="C13941" s="116"/>
      <c r="D13941" s="116"/>
    </row>
    <row r="13942" spans="1:4">
      <c r="A13942" s="116"/>
      <c r="B13942" s="116"/>
      <c r="C13942" s="116"/>
      <c r="D13942" s="116"/>
    </row>
    <row r="13943" spans="1:4">
      <c r="A13943" s="116"/>
      <c r="B13943" s="116"/>
      <c r="C13943" s="116"/>
      <c r="D13943" s="116"/>
    </row>
    <row r="13944" spans="1:4">
      <c r="A13944" s="116"/>
      <c r="B13944" s="116"/>
      <c r="C13944" s="116"/>
      <c r="D13944" s="116"/>
    </row>
    <row r="13945" spans="1:4">
      <c r="A13945" s="116"/>
      <c r="B13945" s="116"/>
      <c r="C13945" s="116"/>
      <c r="D13945" s="116"/>
    </row>
    <row r="13946" spans="1:4">
      <c r="A13946" s="116"/>
      <c r="B13946" s="116"/>
      <c r="C13946" s="116"/>
      <c r="D13946" s="116"/>
    </row>
    <row r="13947" spans="1:4">
      <c r="A13947" s="116"/>
      <c r="B13947" s="116"/>
      <c r="C13947" s="116"/>
      <c r="D13947" s="116"/>
    </row>
    <row r="13948" spans="1:4">
      <c r="A13948" s="116"/>
      <c r="B13948" s="116"/>
      <c r="C13948" s="116"/>
      <c r="D13948" s="116"/>
    </row>
    <row r="13949" spans="1:4">
      <c r="A13949" s="116"/>
      <c r="B13949" s="116"/>
      <c r="C13949" s="116"/>
      <c r="D13949" s="116"/>
    </row>
    <row r="13950" spans="1:4">
      <c r="A13950" s="116"/>
      <c r="B13950" s="116"/>
      <c r="C13950" s="116"/>
      <c r="D13950" s="116"/>
    </row>
    <row r="13951" spans="1:4">
      <c r="A13951" s="116"/>
      <c r="B13951" s="116"/>
      <c r="C13951" s="116"/>
      <c r="D13951" s="116"/>
    </row>
    <row r="13952" spans="1:4">
      <c r="A13952" s="116"/>
      <c r="B13952" s="116"/>
      <c r="C13952" s="116"/>
      <c r="D13952" s="116"/>
    </row>
    <row r="13953" spans="1:4">
      <c r="A13953" s="116"/>
      <c r="B13953" s="116"/>
      <c r="C13953" s="116"/>
      <c r="D13953" s="116"/>
    </row>
    <row r="13954" spans="1:4">
      <c r="A13954" s="116"/>
      <c r="B13954" s="116"/>
      <c r="C13954" s="116"/>
      <c r="D13954" s="116"/>
    </row>
    <row r="13955" spans="1:4">
      <c r="A13955" s="116"/>
      <c r="B13955" s="116"/>
      <c r="C13955" s="116"/>
      <c r="D13955" s="116"/>
    </row>
    <row r="13956" spans="1:4">
      <c r="A13956" s="116"/>
      <c r="B13956" s="116"/>
      <c r="C13956" s="116"/>
      <c r="D13956" s="116"/>
    </row>
    <row r="13957" spans="1:4">
      <c r="A13957" s="116"/>
      <c r="B13957" s="116"/>
      <c r="C13957" s="116"/>
      <c r="D13957" s="116"/>
    </row>
    <row r="13958" spans="1:4">
      <c r="A13958" s="116"/>
      <c r="B13958" s="116"/>
      <c r="C13958" s="116"/>
      <c r="D13958" s="116"/>
    </row>
    <row r="13959" spans="1:4">
      <c r="A13959" s="116"/>
      <c r="B13959" s="116"/>
      <c r="C13959" s="116"/>
      <c r="D13959" s="116"/>
    </row>
    <row r="13960" spans="1:4">
      <c r="A13960" s="116"/>
      <c r="B13960" s="116"/>
      <c r="C13960" s="116"/>
      <c r="D13960" s="116"/>
    </row>
    <row r="13961" spans="1:4">
      <c r="A13961" s="116"/>
      <c r="B13961" s="116"/>
      <c r="C13961" s="116"/>
      <c r="D13961" s="116"/>
    </row>
    <row r="13962" spans="1:4">
      <c r="A13962" s="116"/>
      <c r="B13962" s="116"/>
      <c r="C13962" s="116"/>
      <c r="D13962" s="116"/>
    </row>
    <row r="13963" spans="1:4">
      <c r="A13963" s="116"/>
      <c r="B13963" s="116"/>
      <c r="C13963" s="116"/>
      <c r="D13963" s="116"/>
    </row>
    <row r="13964" spans="1:4">
      <c r="A13964" s="116"/>
      <c r="B13964" s="116"/>
      <c r="C13964" s="116"/>
      <c r="D13964" s="116"/>
    </row>
    <row r="13965" spans="1:4">
      <c r="A13965" s="116"/>
      <c r="B13965" s="116"/>
      <c r="C13965" s="116"/>
      <c r="D13965" s="116"/>
    </row>
    <row r="13966" spans="1:4">
      <c r="A13966" s="116"/>
      <c r="B13966" s="116"/>
      <c r="C13966" s="116"/>
      <c r="D13966" s="116"/>
    </row>
    <row r="13967" spans="1:4">
      <c r="A13967" s="116"/>
      <c r="B13967" s="116"/>
      <c r="C13967" s="116"/>
      <c r="D13967" s="116"/>
    </row>
    <row r="13968" spans="1:4">
      <c r="A13968" s="116"/>
      <c r="B13968" s="116"/>
      <c r="C13968" s="116"/>
      <c r="D13968" s="116"/>
    </row>
    <row r="13969" spans="1:4">
      <c r="A13969" s="116"/>
      <c r="B13969" s="116"/>
      <c r="C13969" s="116"/>
      <c r="D13969" s="116"/>
    </row>
    <row r="13970" spans="1:4">
      <c r="A13970" s="116"/>
      <c r="B13970" s="116"/>
      <c r="C13970" s="116"/>
      <c r="D13970" s="116"/>
    </row>
    <row r="13971" spans="1:4">
      <c r="A13971" s="116"/>
      <c r="B13971" s="116"/>
      <c r="C13971" s="116"/>
      <c r="D13971" s="116"/>
    </row>
    <row r="13972" spans="1:4">
      <c r="A13972" s="116"/>
      <c r="B13972" s="116"/>
      <c r="C13972" s="116"/>
      <c r="D13972" s="116"/>
    </row>
    <row r="13973" spans="1:4">
      <c r="A13973" s="116"/>
      <c r="B13973" s="116"/>
      <c r="C13973" s="116"/>
      <c r="D13973" s="116"/>
    </row>
    <row r="13974" spans="1:4">
      <c r="A13974" s="116"/>
      <c r="B13974" s="116"/>
      <c r="C13974" s="116"/>
      <c r="D13974" s="116"/>
    </row>
    <row r="13975" spans="1:4">
      <c r="A13975" s="116"/>
      <c r="B13975" s="116"/>
      <c r="C13975" s="116"/>
      <c r="D13975" s="116"/>
    </row>
    <row r="13976" spans="1:4">
      <c r="A13976" s="116"/>
      <c r="B13976" s="116"/>
      <c r="C13976" s="116"/>
      <c r="D13976" s="116"/>
    </row>
    <row r="13977" spans="1:4">
      <c r="A13977" s="116"/>
      <c r="B13977" s="116"/>
      <c r="C13977" s="116"/>
      <c r="D13977" s="116"/>
    </row>
    <row r="13978" spans="1:4">
      <c r="A13978" s="116"/>
      <c r="B13978" s="116"/>
      <c r="C13978" s="116"/>
      <c r="D13978" s="116"/>
    </row>
    <row r="13979" spans="1:4">
      <c r="A13979" s="116"/>
      <c r="B13979" s="116"/>
      <c r="C13979" s="116"/>
      <c r="D13979" s="116"/>
    </row>
    <row r="13980" spans="1:4">
      <c r="A13980" s="116"/>
      <c r="B13980" s="116"/>
      <c r="C13980" s="116"/>
      <c r="D13980" s="116"/>
    </row>
    <row r="13981" spans="1:4">
      <c r="A13981" s="116"/>
      <c r="B13981" s="116"/>
      <c r="C13981" s="116"/>
      <c r="D13981" s="116"/>
    </row>
    <row r="13982" spans="1:4">
      <c r="A13982" s="116"/>
      <c r="B13982" s="116"/>
      <c r="C13982" s="116"/>
      <c r="D13982" s="116"/>
    </row>
    <row r="13983" spans="1:4">
      <c r="A13983" s="116"/>
      <c r="B13983" s="116"/>
      <c r="C13983" s="116"/>
      <c r="D13983" s="116"/>
    </row>
    <row r="13984" spans="1:4">
      <c r="A13984" s="116"/>
      <c r="B13984" s="116"/>
      <c r="C13984" s="116"/>
      <c r="D13984" s="116"/>
    </row>
    <row r="13985" spans="1:4">
      <c r="A13985" s="116"/>
      <c r="B13985" s="116"/>
      <c r="C13985" s="116"/>
      <c r="D13985" s="116"/>
    </row>
    <row r="13986" spans="1:4">
      <c r="A13986" s="116"/>
      <c r="B13986" s="116"/>
      <c r="C13986" s="116"/>
      <c r="D13986" s="116"/>
    </row>
    <row r="13987" spans="1:4">
      <c r="A13987" s="116"/>
      <c r="B13987" s="116"/>
      <c r="C13987" s="116"/>
      <c r="D13987" s="116"/>
    </row>
    <row r="13988" spans="1:4">
      <c r="A13988" s="116"/>
      <c r="B13988" s="116"/>
      <c r="C13988" s="116"/>
      <c r="D13988" s="116"/>
    </row>
    <row r="13989" spans="1:4">
      <c r="A13989" s="116"/>
      <c r="B13989" s="116"/>
      <c r="C13989" s="116"/>
      <c r="D13989" s="116"/>
    </row>
    <row r="13990" spans="1:4">
      <c r="A13990" s="116"/>
      <c r="B13990" s="116"/>
      <c r="C13990" s="116"/>
      <c r="D13990" s="116"/>
    </row>
    <row r="13991" spans="1:4">
      <c r="A13991" s="116"/>
      <c r="B13991" s="116"/>
      <c r="C13991" s="116"/>
      <c r="D13991" s="116"/>
    </row>
    <row r="13992" spans="1:4">
      <c r="A13992" s="116"/>
      <c r="B13992" s="116"/>
      <c r="C13992" s="116"/>
      <c r="D13992" s="116"/>
    </row>
    <row r="13993" spans="1:4">
      <c r="A13993" s="116"/>
      <c r="B13993" s="116"/>
      <c r="C13993" s="116"/>
      <c r="D13993" s="116"/>
    </row>
    <row r="13994" spans="1:4">
      <c r="A13994" s="116"/>
      <c r="B13994" s="116"/>
      <c r="C13994" s="116"/>
      <c r="D13994" s="116"/>
    </row>
    <row r="13995" spans="1:4">
      <c r="A13995" s="116"/>
      <c r="B13995" s="116"/>
      <c r="C13995" s="116"/>
      <c r="D13995" s="116"/>
    </row>
    <row r="13996" spans="1:4">
      <c r="A13996" s="116"/>
      <c r="B13996" s="116"/>
      <c r="C13996" s="116"/>
      <c r="D13996" s="116"/>
    </row>
    <row r="13997" spans="1:4">
      <c r="A13997" s="116"/>
      <c r="B13997" s="116"/>
      <c r="C13997" s="116"/>
      <c r="D13997" s="116"/>
    </row>
    <row r="13998" spans="1:4">
      <c r="A13998" s="116"/>
      <c r="B13998" s="116"/>
      <c r="C13998" s="116"/>
      <c r="D13998" s="116"/>
    </row>
    <row r="13999" spans="1:4">
      <c r="A13999" s="116"/>
      <c r="B13999" s="116"/>
      <c r="C13999" s="116"/>
      <c r="D13999" s="116"/>
    </row>
    <row r="14000" spans="1:4">
      <c r="A14000" s="116"/>
      <c r="B14000" s="116"/>
      <c r="C14000" s="116"/>
      <c r="D14000" s="116"/>
    </row>
    <row r="14001" spans="1:4">
      <c r="A14001" s="116"/>
      <c r="B14001" s="116"/>
      <c r="C14001" s="116"/>
      <c r="D14001" s="116"/>
    </row>
    <row r="14002" spans="1:4">
      <c r="A14002" s="116"/>
      <c r="B14002" s="116"/>
      <c r="C14002" s="116"/>
      <c r="D14002" s="116"/>
    </row>
    <row r="14003" spans="1:4">
      <c r="A14003" s="116"/>
      <c r="B14003" s="116"/>
      <c r="C14003" s="116"/>
      <c r="D14003" s="116"/>
    </row>
    <row r="14004" spans="1:4">
      <c r="A14004" s="116"/>
      <c r="B14004" s="116"/>
      <c r="C14004" s="116"/>
      <c r="D14004" s="116"/>
    </row>
    <row r="14005" spans="1:4">
      <c r="A14005" s="116"/>
      <c r="B14005" s="116"/>
      <c r="C14005" s="116"/>
      <c r="D14005" s="116"/>
    </row>
    <row r="14006" spans="1:4">
      <c r="A14006" s="116"/>
      <c r="B14006" s="116"/>
      <c r="C14006" s="116"/>
      <c r="D14006" s="116"/>
    </row>
    <row r="14007" spans="1:4">
      <c r="A14007" s="116"/>
      <c r="B14007" s="116"/>
      <c r="C14007" s="116"/>
      <c r="D14007" s="116"/>
    </row>
    <row r="14008" spans="1:4">
      <c r="A14008" s="116"/>
      <c r="B14008" s="116"/>
      <c r="C14008" s="116"/>
      <c r="D14008" s="116"/>
    </row>
    <row r="14009" spans="1:4">
      <c r="A14009" s="116"/>
      <c r="B14009" s="116"/>
      <c r="C14009" s="116"/>
      <c r="D14009" s="116"/>
    </row>
    <row r="14010" spans="1:4">
      <c r="A14010" s="116"/>
      <c r="B14010" s="116"/>
      <c r="C14010" s="116"/>
      <c r="D14010" s="116"/>
    </row>
    <row r="14011" spans="1:4">
      <c r="A14011" s="116"/>
      <c r="B14011" s="116"/>
      <c r="C14011" s="116"/>
      <c r="D14011" s="116"/>
    </row>
    <row r="14012" spans="1:4">
      <c r="A14012" s="116"/>
      <c r="B14012" s="116"/>
      <c r="C14012" s="116"/>
      <c r="D14012" s="116"/>
    </row>
    <row r="14013" spans="1:4">
      <c r="A14013" s="116"/>
      <c r="B14013" s="116"/>
      <c r="C14013" s="116"/>
      <c r="D14013" s="116"/>
    </row>
    <row r="14014" spans="1:4">
      <c r="A14014" s="116"/>
      <c r="B14014" s="116"/>
      <c r="C14014" s="116"/>
      <c r="D14014" s="116"/>
    </row>
    <row r="14015" spans="1:4">
      <c r="A14015" s="116"/>
      <c r="B14015" s="116"/>
      <c r="C14015" s="116"/>
      <c r="D14015" s="116"/>
    </row>
    <row r="14016" spans="1:4">
      <c r="A14016" s="116"/>
      <c r="B14016" s="116"/>
      <c r="C14016" s="116"/>
      <c r="D14016" s="116"/>
    </row>
    <row r="14017" spans="1:4">
      <c r="A14017" s="116"/>
      <c r="B14017" s="116"/>
      <c r="C14017" s="116"/>
      <c r="D14017" s="116"/>
    </row>
    <row r="14018" spans="1:4">
      <c r="A14018" s="116"/>
      <c r="B14018" s="116"/>
      <c r="C14018" s="116"/>
      <c r="D14018" s="116"/>
    </row>
    <row r="14019" spans="1:4">
      <c r="A14019" s="116"/>
      <c r="B14019" s="116"/>
      <c r="C14019" s="116"/>
      <c r="D14019" s="116"/>
    </row>
    <row r="14020" spans="1:4">
      <c r="A14020" s="116"/>
      <c r="B14020" s="116"/>
      <c r="C14020" s="116"/>
      <c r="D14020" s="116"/>
    </row>
    <row r="14021" spans="1:4">
      <c r="A14021" s="116"/>
      <c r="B14021" s="116"/>
      <c r="C14021" s="116"/>
      <c r="D14021" s="116"/>
    </row>
    <row r="14022" spans="1:4">
      <c r="A14022" s="116"/>
      <c r="B14022" s="116"/>
      <c r="C14022" s="116"/>
      <c r="D14022" s="116"/>
    </row>
    <row r="14023" spans="1:4">
      <c r="A14023" s="116"/>
      <c r="B14023" s="116"/>
      <c r="C14023" s="116"/>
      <c r="D14023" s="116"/>
    </row>
    <row r="14024" spans="1:4">
      <c r="A14024" s="116"/>
      <c r="B14024" s="116"/>
      <c r="C14024" s="116"/>
      <c r="D14024" s="116"/>
    </row>
    <row r="14025" spans="1:4">
      <c r="A14025" s="116"/>
      <c r="B14025" s="116"/>
      <c r="C14025" s="116"/>
      <c r="D14025" s="116"/>
    </row>
    <row r="14026" spans="1:4">
      <c r="A14026" s="116"/>
      <c r="B14026" s="116"/>
      <c r="C14026" s="116"/>
      <c r="D14026" s="116"/>
    </row>
    <row r="14027" spans="1:4">
      <c r="A14027" s="116"/>
      <c r="B14027" s="116"/>
      <c r="C14027" s="116"/>
      <c r="D14027" s="116"/>
    </row>
    <row r="14028" spans="1:4">
      <c r="A14028" s="116"/>
      <c r="B14028" s="116"/>
      <c r="C14028" s="116"/>
      <c r="D14028" s="116"/>
    </row>
    <row r="14029" spans="1:4">
      <c r="A14029" s="116"/>
      <c r="B14029" s="116"/>
      <c r="C14029" s="116"/>
      <c r="D14029" s="116"/>
    </row>
    <row r="14030" spans="1:4">
      <c r="A14030" s="116"/>
      <c r="B14030" s="116"/>
      <c r="C14030" s="116"/>
      <c r="D14030" s="116"/>
    </row>
    <row r="14031" spans="1:4">
      <c r="A14031" s="116"/>
      <c r="B14031" s="116"/>
      <c r="C14031" s="116"/>
      <c r="D14031" s="116"/>
    </row>
    <row r="14032" spans="1:4">
      <c r="A14032" s="116"/>
      <c r="B14032" s="116"/>
      <c r="C14032" s="116"/>
      <c r="D14032" s="116"/>
    </row>
    <row r="14033" spans="1:4">
      <c r="A14033" s="116"/>
      <c r="B14033" s="116"/>
      <c r="C14033" s="116"/>
      <c r="D14033" s="116"/>
    </row>
    <row r="14034" spans="1:4">
      <c r="A14034" s="116"/>
      <c r="B14034" s="116"/>
      <c r="C14034" s="116"/>
      <c r="D14034" s="116"/>
    </row>
    <row r="14035" spans="1:4">
      <c r="A14035" s="116"/>
      <c r="B14035" s="116"/>
      <c r="C14035" s="116"/>
      <c r="D14035" s="116"/>
    </row>
    <row r="14036" spans="1:4">
      <c r="A14036" s="116"/>
      <c r="B14036" s="116"/>
      <c r="C14036" s="116"/>
      <c r="D14036" s="116"/>
    </row>
    <row r="14037" spans="1:4">
      <c r="A14037" s="116"/>
      <c r="B14037" s="116"/>
      <c r="C14037" s="116"/>
      <c r="D14037" s="116"/>
    </row>
    <row r="14038" spans="1:4">
      <c r="A14038" s="116"/>
      <c r="B14038" s="116"/>
      <c r="C14038" s="116"/>
      <c r="D14038" s="116"/>
    </row>
    <row r="14039" spans="1:4">
      <c r="A14039" s="116"/>
      <c r="B14039" s="116"/>
      <c r="C14039" s="116"/>
      <c r="D14039" s="116"/>
    </row>
    <row r="14040" spans="1:4">
      <c r="A14040" s="116"/>
      <c r="B14040" s="116"/>
      <c r="C14040" s="116"/>
      <c r="D14040" s="116"/>
    </row>
    <row r="14041" spans="1:4">
      <c r="A14041" s="116"/>
      <c r="B14041" s="116"/>
      <c r="C14041" s="116"/>
      <c r="D14041" s="116"/>
    </row>
    <row r="14042" spans="1:4">
      <c r="A14042" s="116"/>
      <c r="B14042" s="116"/>
      <c r="C14042" s="116"/>
      <c r="D14042" s="116"/>
    </row>
    <row r="14043" spans="1:4">
      <c r="A14043" s="116"/>
      <c r="B14043" s="116"/>
      <c r="C14043" s="116"/>
      <c r="D14043" s="116"/>
    </row>
    <row r="14044" spans="1:4">
      <c r="A14044" s="116"/>
      <c r="B14044" s="116"/>
      <c r="C14044" s="116"/>
      <c r="D14044" s="116"/>
    </row>
    <row r="14045" spans="1:4">
      <c r="A14045" s="116"/>
      <c r="B14045" s="116"/>
      <c r="C14045" s="116"/>
      <c r="D14045" s="116"/>
    </row>
    <row r="14046" spans="1:4">
      <c r="A14046" s="116"/>
      <c r="B14046" s="116"/>
      <c r="C14046" s="116"/>
      <c r="D14046" s="116"/>
    </row>
    <row r="14047" spans="1:4">
      <c r="A14047" s="116"/>
      <c r="B14047" s="116"/>
      <c r="C14047" s="116"/>
      <c r="D14047" s="116"/>
    </row>
    <row r="14048" spans="1:4">
      <c r="A14048" s="116"/>
      <c r="B14048" s="116"/>
      <c r="C14048" s="116"/>
      <c r="D14048" s="116"/>
    </row>
    <row r="14049" spans="1:4">
      <c r="A14049" s="116"/>
      <c r="B14049" s="116"/>
      <c r="C14049" s="116"/>
      <c r="D14049" s="116"/>
    </row>
    <row r="14050" spans="1:4">
      <c r="A14050" s="116"/>
      <c r="B14050" s="116"/>
      <c r="C14050" s="116"/>
      <c r="D14050" s="116"/>
    </row>
    <row r="14051" spans="1:4">
      <c r="A14051" s="116"/>
      <c r="B14051" s="116"/>
      <c r="C14051" s="116"/>
      <c r="D14051" s="116"/>
    </row>
    <row r="14052" spans="1:4">
      <c r="A14052" s="116"/>
      <c r="B14052" s="116"/>
      <c r="C14052" s="116"/>
      <c r="D14052" s="116"/>
    </row>
    <row r="14053" spans="1:4">
      <c r="A14053" s="116"/>
      <c r="B14053" s="116"/>
      <c r="C14053" s="116"/>
      <c r="D14053" s="116"/>
    </row>
    <row r="14054" spans="1:4">
      <c r="A14054" s="116"/>
      <c r="B14054" s="116"/>
      <c r="C14054" s="116"/>
      <c r="D14054" s="116"/>
    </row>
    <row r="14055" spans="1:4">
      <c r="A14055" s="116"/>
      <c r="B14055" s="116"/>
      <c r="C14055" s="116"/>
      <c r="D14055" s="116"/>
    </row>
    <row r="14056" spans="1:4">
      <c r="A14056" s="116"/>
      <c r="B14056" s="116"/>
      <c r="C14056" s="116"/>
      <c r="D14056" s="116"/>
    </row>
    <row r="14057" spans="1:4">
      <c r="A14057" s="116"/>
      <c r="B14057" s="116"/>
      <c r="C14057" s="116"/>
      <c r="D14057" s="116"/>
    </row>
    <row r="14058" spans="1:4">
      <c r="A14058" s="116"/>
      <c r="B14058" s="116"/>
      <c r="C14058" s="116"/>
      <c r="D14058" s="116"/>
    </row>
    <row r="14059" spans="1:4">
      <c r="A14059" s="116"/>
      <c r="B14059" s="116"/>
      <c r="C14059" s="116"/>
      <c r="D14059" s="116"/>
    </row>
    <row r="14060" spans="1:4">
      <c r="A14060" s="116"/>
      <c r="B14060" s="116"/>
      <c r="C14060" s="116"/>
      <c r="D14060" s="116"/>
    </row>
    <row r="14061" spans="1:4">
      <c r="A14061" s="116"/>
      <c r="B14061" s="116"/>
      <c r="C14061" s="116"/>
      <c r="D14061" s="116"/>
    </row>
    <row r="14062" spans="1:4">
      <c r="A14062" s="116"/>
      <c r="B14062" s="116"/>
      <c r="C14062" s="116"/>
      <c r="D14062" s="116"/>
    </row>
    <row r="14063" spans="1:4">
      <c r="A14063" s="116"/>
      <c r="B14063" s="116"/>
      <c r="C14063" s="116"/>
      <c r="D14063" s="116"/>
    </row>
    <row r="14064" spans="1:4">
      <c r="A14064" s="116"/>
      <c r="B14064" s="116"/>
      <c r="C14064" s="116"/>
      <c r="D14064" s="116"/>
    </row>
    <row r="14065" spans="1:4">
      <c r="A14065" s="116"/>
      <c r="B14065" s="116"/>
      <c r="C14065" s="116"/>
      <c r="D14065" s="116"/>
    </row>
    <row r="14066" spans="1:4">
      <c r="A14066" s="116"/>
      <c r="B14066" s="116"/>
      <c r="C14066" s="116"/>
      <c r="D14066" s="116"/>
    </row>
    <row r="14067" spans="1:4">
      <c r="A14067" s="116"/>
      <c r="B14067" s="116"/>
      <c r="C14067" s="116"/>
      <c r="D14067" s="116"/>
    </row>
    <row r="14068" spans="1:4">
      <c r="A14068" s="116"/>
      <c r="B14068" s="116"/>
      <c r="C14068" s="116"/>
      <c r="D14068" s="116"/>
    </row>
    <row r="14069" spans="1:4">
      <c r="A14069" s="116"/>
      <c r="B14069" s="116"/>
      <c r="C14069" s="116"/>
      <c r="D14069" s="116"/>
    </row>
    <row r="14070" spans="1:4">
      <c r="A14070" s="116"/>
      <c r="B14070" s="116"/>
      <c r="C14070" s="116"/>
      <c r="D14070" s="116"/>
    </row>
    <row r="14071" spans="1:4">
      <c r="A14071" s="116"/>
      <c r="B14071" s="116"/>
      <c r="C14071" s="116"/>
      <c r="D14071" s="116"/>
    </row>
    <row r="14072" spans="1:4">
      <c r="A14072" s="116"/>
      <c r="B14072" s="116"/>
      <c r="C14072" s="116"/>
      <c r="D14072" s="116"/>
    </row>
    <row r="14073" spans="1:4">
      <c r="A14073" s="116"/>
      <c r="B14073" s="116"/>
      <c r="C14073" s="116"/>
      <c r="D14073" s="116"/>
    </row>
    <row r="14074" spans="1:4">
      <c r="A14074" s="116"/>
      <c r="B14074" s="116"/>
      <c r="C14074" s="116"/>
      <c r="D14074" s="116"/>
    </row>
    <row r="14075" spans="1:4">
      <c r="A14075" s="116"/>
      <c r="B14075" s="116"/>
      <c r="C14075" s="116"/>
      <c r="D14075" s="116"/>
    </row>
    <row r="14076" spans="1:4">
      <c r="A14076" s="116"/>
      <c r="B14076" s="116"/>
      <c r="C14076" s="116"/>
      <c r="D14076" s="116"/>
    </row>
    <row r="14077" spans="1:4">
      <c r="A14077" s="116"/>
      <c r="B14077" s="116"/>
      <c r="C14077" s="116"/>
      <c r="D14077" s="116"/>
    </row>
    <row r="14078" spans="1:4">
      <c r="A14078" s="116"/>
      <c r="B14078" s="116"/>
      <c r="C14078" s="116"/>
      <c r="D14078" s="116"/>
    </row>
    <row r="14079" spans="1:4">
      <c r="A14079" s="116"/>
      <c r="B14079" s="116"/>
      <c r="C14079" s="116"/>
      <c r="D14079" s="116"/>
    </row>
    <row r="14080" spans="1:4">
      <c r="A14080" s="116"/>
      <c r="B14080" s="116"/>
      <c r="C14080" s="116"/>
      <c r="D14080" s="116"/>
    </row>
    <row r="14081" spans="1:4">
      <c r="A14081" s="116"/>
      <c r="B14081" s="116"/>
      <c r="C14081" s="116"/>
      <c r="D14081" s="116"/>
    </row>
    <row r="14082" spans="1:4">
      <c r="A14082" s="116"/>
      <c r="B14082" s="116"/>
      <c r="C14082" s="116"/>
      <c r="D14082" s="116"/>
    </row>
    <row r="14083" spans="1:4">
      <c r="A14083" s="116"/>
      <c r="B14083" s="116"/>
      <c r="C14083" s="116"/>
      <c r="D14083" s="116"/>
    </row>
    <row r="14084" spans="1:4">
      <c r="A14084" s="116"/>
      <c r="B14084" s="116"/>
      <c r="C14084" s="116"/>
      <c r="D14084" s="116"/>
    </row>
    <row r="14085" spans="1:4">
      <c r="A14085" s="116"/>
      <c r="B14085" s="116"/>
      <c r="C14085" s="116"/>
      <c r="D14085" s="116"/>
    </row>
    <row r="14086" spans="1:4">
      <c r="A14086" s="116"/>
      <c r="B14086" s="116"/>
      <c r="C14086" s="116"/>
      <c r="D14086" s="116"/>
    </row>
    <row r="14087" spans="1:4">
      <c r="A14087" s="116"/>
      <c r="B14087" s="116"/>
      <c r="C14087" s="116"/>
      <c r="D14087" s="116"/>
    </row>
    <row r="14088" spans="1:4">
      <c r="A14088" s="116"/>
      <c r="B14088" s="116"/>
      <c r="C14088" s="116"/>
      <c r="D14088" s="116"/>
    </row>
    <row r="14089" spans="1:4">
      <c r="A14089" s="116"/>
      <c r="B14089" s="116"/>
      <c r="C14089" s="116"/>
      <c r="D14089" s="116"/>
    </row>
    <row r="14090" spans="1:4">
      <c r="A14090" s="116"/>
      <c r="B14090" s="116"/>
      <c r="C14090" s="116"/>
      <c r="D14090" s="116"/>
    </row>
    <row r="14091" spans="1:4">
      <c r="A14091" s="116"/>
      <c r="B14091" s="116"/>
      <c r="C14091" s="116"/>
      <c r="D14091" s="116"/>
    </row>
    <row r="14092" spans="1:4">
      <c r="A14092" s="116"/>
      <c r="B14092" s="116"/>
      <c r="C14092" s="116"/>
      <c r="D14092" s="116"/>
    </row>
    <row r="14093" spans="1:4">
      <c r="A14093" s="116"/>
      <c r="B14093" s="116"/>
      <c r="C14093" s="116"/>
      <c r="D14093" s="116"/>
    </row>
    <row r="14094" spans="1:4">
      <c r="A14094" s="116"/>
      <c r="B14094" s="116"/>
      <c r="C14094" s="116"/>
      <c r="D14094" s="116"/>
    </row>
    <row r="14095" spans="1:4">
      <c r="A14095" s="116"/>
      <c r="B14095" s="116"/>
      <c r="C14095" s="116"/>
      <c r="D14095" s="116"/>
    </row>
    <row r="14096" spans="1:4">
      <c r="A14096" s="116"/>
      <c r="B14096" s="116"/>
      <c r="C14096" s="116"/>
      <c r="D14096" s="116"/>
    </row>
    <row r="14097" spans="1:4">
      <c r="A14097" s="116"/>
      <c r="B14097" s="116"/>
      <c r="C14097" s="116"/>
      <c r="D14097" s="116"/>
    </row>
    <row r="14098" spans="1:4">
      <c r="A14098" s="116"/>
      <c r="B14098" s="116"/>
      <c r="C14098" s="116"/>
      <c r="D14098" s="116"/>
    </row>
    <row r="14099" spans="1:4">
      <c r="A14099" s="116"/>
      <c r="B14099" s="116"/>
      <c r="C14099" s="116"/>
      <c r="D14099" s="116"/>
    </row>
    <row r="14100" spans="1:4">
      <c r="A14100" s="116"/>
      <c r="B14100" s="116"/>
      <c r="C14100" s="116"/>
      <c r="D14100" s="116"/>
    </row>
    <row r="14101" spans="1:4">
      <c r="A14101" s="116"/>
      <c r="B14101" s="116"/>
      <c r="C14101" s="116"/>
      <c r="D14101" s="116"/>
    </row>
    <row r="14102" spans="1:4">
      <c r="A14102" s="116"/>
      <c r="B14102" s="116"/>
      <c r="C14102" s="116"/>
      <c r="D14102" s="116"/>
    </row>
    <row r="14103" spans="1:4">
      <c r="A14103" s="116"/>
      <c r="B14103" s="116"/>
      <c r="C14103" s="116"/>
      <c r="D14103" s="116"/>
    </row>
    <row r="14104" spans="1:4">
      <c r="A14104" s="116"/>
      <c r="B14104" s="116"/>
      <c r="C14104" s="116"/>
      <c r="D14104" s="116"/>
    </row>
    <row r="14105" spans="1:4">
      <c r="A14105" s="116"/>
      <c r="B14105" s="116"/>
      <c r="C14105" s="116"/>
      <c r="D14105" s="116"/>
    </row>
    <row r="14106" spans="1:4">
      <c r="A14106" s="116"/>
      <c r="B14106" s="116"/>
      <c r="C14106" s="116"/>
      <c r="D14106" s="116"/>
    </row>
    <row r="14107" spans="1:4">
      <c r="A14107" s="116"/>
      <c r="B14107" s="116"/>
      <c r="C14107" s="116"/>
      <c r="D14107" s="116"/>
    </row>
    <row r="14108" spans="1:4">
      <c r="A14108" s="116"/>
      <c r="B14108" s="116"/>
      <c r="C14108" s="116"/>
      <c r="D14108" s="116"/>
    </row>
    <row r="14109" spans="1:4">
      <c r="A14109" s="116"/>
      <c r="B14109" s="116"/>
      <c r="C14109" s="116"/>
      <c r="D14109" s="116"/>
    </row>
    <row r="14110" spans="1:4">
      <c r="A14110" s="116"/>
      <c r="B14110" s="116"/>
      <c r="C14110" s="116"/>
      <c r="D14110" s="116"/>
    </row>
    <row r="14111" spans="1:4">
      <c r="A14111" s="116"/>
      <c r="B14111" s="116"/>
      <c r="C14111" s="116"/>
      <c r="D14111" s="116"/>
    </row>
    <row r="14112" spans="1:4">
      <c r="A14112" s="116"/>
      <c r="B14112" s="116"/>
      <c r="C14112" s="116"/>
      <c r="D14112" s="116"/>
    </row>
    <row r="14113" spans="1:4">
      <c r="A14113" s="116"/>
      <c r="B14113" s="116"/>
      <c r="C14113" s="116"/>
      <c r="D14113" s="116"/>
    </row>
    <row r="14114" spans="1:4">
      <c r="A14114" s="116"/>
      <c r="B14114" s="116"/>
      <c r="C14114" s="116"/>
      <c r="D14114" s="116"/>
    </row>
    <row r="14115" spans="1:4">
      <c r="A14115" s="116"/>
      <c r="B14115" s="116"/>
      <c r="C14115" s="116"/>
      <c r="D14115" s="116"/>
    </row>
    <row r="14116" spans="1:4">
      <c r="A14116" s="116"/>
      <c r="B14116" s="116"/>
      <c r="C14116" s="116"/>
      <c r="D14116" s="116"/>
    </row>
    <row r="14117" spans="1:4">
      <c r="A14117" s="116"/>
      <c r="B14117" s="116"/>
      <c r="C14117" s="116"/>
      <c r="D14117" s="116"/>
    </row>
    <row r="14118" spans="1:4">
      <c r="A14118" s="116"/>
      <c r="B14118" s="116"/>
      <c r="C14118" s="116"/>
      <c r="D14118" s="116"/>
    </row>
    <row r="14119" spans="1:4">
      <c r="A14119" s="116"/>
      <c r="B14119" s="116"/>
      <c r="C14119" s="116"/>
      <c r="D14119" s="116"/>
    </row>
    <row r="14120" spans="1:4">
      <c r="A14120" s="116"/>
      <c r="B14120" s="116"/>
      <c r="C14120" s="116"/>
      <c r="D14120" s="116"/>
    </row>
    <row r="14121" spans="1:4">
      <c r="A14121" s="116"/>
      <c r="B14121" s="116"/>
      <c r="C14121" s="116"/>
      <c r="D14121" s="116"/>
    </row>
    <row r="14122" spans="1:4">
      <c r="A14122" s="116"/>
      <c r="B14122" s="116"/>
      <c r="C14122" s="116"/>
      <c r="D14122" s="116"/>
    </row>
    <row r="14123" spans="1:4">
      <c r="A14123" s="116"/>
      <c r="B14123" s="116"/>
      <c r="C14123" s="116"/>
      <c r="D14123" s="116"/>
    </row>
    <row r="14124" spans="1:4">
      <c r="A14124" s="116"/>
      <c r="B14124" s="116"/>
      <c r="C14124" s="116"/>
      <c r="D14124" s="116"/>
    </row>
    <row r="14125" spans="1:4">
      <c r="A14125" s="116"/>
      <c r="B14125" s="116"/>
      <c r="C14125" s="116"/>
      <c r="D14125" s="116"/>
    </row>
    <row r="14126" spans="1:4">
      <c r="A14126" s="116"/>
      <c r="B14126" s="116"/>
      <c r="C14126" s="116"/>
      <c r="D14126" s="116"/>
    </row>
    <row r="14127" spans="1:4">
      <c r="A14127" s="116"/>
      <c r="B14127" s="116"/>
      <c r="C14127" s="116"/>
      <c r="D14127" s="116"/>
    </row>
    <row r="14128" spans="1:4">
      <c r="A14128" s="116"/>
      <c r="B14128" s="116"/>
      <c r="C14128" s="116"/>
      <c r="D14128" s="116"/>
    </row>
    <row r="14129" spans="1:4">
      <c r="A14129" s="116"/>
      <c r="B14129" s="116"/>
      <c r="C14129" s="116"/>
      <c r="D14129" s="116"/>
    </row>
    <row r="14130" spans="1:4">
      <c r="A14130" s="116"/>
      <c r="B14130" s="116"/>
      <c r="C14130" s="116"/>
      <c r="D14130" s="116"/>
    </row>
    <row r="14131" spans="1:4">
      <c r="A14131" s="116"/>
      <c r="B14131" s="116"/>
      <c r="C14131" s="116"/>
      <c r="D14131" s="116"/>
    </row>
    <row r="14132" spans="1:4">
      <c r="A14132" s="116"/>
      <c r="B14132" s="116"/>
      <c r="C14132" s="116"/>
      <c r="D14132" s="116"/>
    </row>
    <row r="14133" spans="1:4">
      <c r="A14133" s="116"/>
      <c r="B14133" s="116"/>
      <c r="C14133" s="116"/>
      <c r="D14133" s="116"/>
    </row>
    <row r="14134" spans="1:4">
      <c r="A14134" s="116"/>
      <c r="B14134" s="116"/>
      <c r="C14134" s="116"/>
      <c r="D14134" s="116"/>
    </row>
    <row r="14135" spans="1:4">
      <c r="A14135" s="116"/>
      <c r="B14135" s="116"/>
      <c r="C14135" s="116"/>
      <c r="D14135" s="116"/>
    </row>
    <row r="14136" spans="1:4">
      <c r="A14136" s="116"/>
      <c r="B14136" s="116"/>
      <c r="C14136" s="116"/>
      <c r="D14136" s="116"/>
    </row>
    <row r="14137" spans="1:4">
      <c r="A14137" s="116"/>
      <c r="B14137" s="116"/>
      <c r="C14137" s="116"/>
      <c r="D14137" s="116"/>
    </row>
    <row r="14138" spans="1:4">
      <c r="A14138" s="116"/>
      <c r="B14138" s="116"/>
      <c r="C14138" s="116"/>
      <c r="D14138" s="116"/>
    </row>
    <row r="14139" spans="1:4">
      <c r="A14139" s="116"/>
      <c r="B14139" s="116"/>
      <c r="C14139" s="116"/>
      <c r="D14139" s="116"/>
    </row>
    <row r="14140" spans="1:4">
      <c r="A14140" s="116"/>
      <c r="B14140" s="116"/>
      <c r="C14140" s="116"/>
      <c r="D14140" s="116"/>
    </row>
    <row r="14141" spans="1:4">
      <c r="A14141" s="116"/>
      <c r="B14141" s="116"/>
      <c r="C14141" s="116"/>
      <c r="D14141" s="116"/>
    </row>
    <row r="14142" spans="1:4">
      <c r="A14142" s="116"/>
      <c r="B14142" s="116"/>
      <c r="C14142" s="116"/>
      <c r="D14142" s="116"/>
    </row>
    <row r="14143" spans="1:4">
      <c r="A14143" s="116"/>
      <c r="B14143" s="116"/>
      <c r="C14143" s="116"/>
      <c r="D14143" s="116"/>
    </row>
    <row r="14144" spans="1:4">
      <c r="A14144" s="116"/>
      <c r="B14144" s="116"/>
      <c r="C14144" s="116"/>
      <c r="D14144" s="116"/>
    </row>
    <row r="14145" spans="1:4">
      <c r="A14145" s="116"/>
      <c r="B14145" s="116"/>
      <c r="C14145" s="116"/>
      <c r="D14145" s="116"/>
    </row>
    <row r="14146" spans="1:4">
      <c r="A14146" s="116"/>
      <c r="B14146" s="116"/>
      <c r="C14146" s="116"/>
      <c r="D14146" s="116"/>
    </row>
    <row r="14147" spans="1:4">
      <c r="A14147" s="116"/>
      <c r="B14147" s="116"/>
      <c r="C14147" s="116"/>
      <c r="D14147" s="116"/>
    </row>
    <row r="14148" spans="1:4">
      <c r="A14148" s="116"/>
      <c r="B14148" s="116"/>
      <c r="C14148" s="116"/>
      <c r="D14148" s="116"/>
    </row>
    <row r="14149" spans="1:4">
      <c r="A14149" s="116"/>
      <c r="B14149" s="116"/>
      <c r="C14149" s="116"/>
      <c r="D14149" s="116"/>
    </row>
    <row r="14150" spans="1:4">
      <c r="A14150" s="116"/>
      <c r="B14150" s="116"/>
      <c r="C14150" s="116"/>
      <c r="D14150" s="116"/>
    </row>
    <row r="14151" spans="1:4">
      <c r="A14151" s="116"/>
      <c r="B14151" s="116"/>
      <c r="C14151" s="116"/>
      <c r="D14151" s="116"/>
    </row>
    <row r="14152" spans="1:4">
      <c r="A14152" s="116"/>
      <c r="B14152" s="116"/>
      <c r="C14152" s="116"/>
      <c r="D14152" s="116"/>
    </row>
    <row r="14153" spans="1:4">
      <c r="A14153" s="116"/>
      <c r="B14153" s="116"/>
      <c r="C14153" s="116"/>
      <c r="D14153" s="116"/>
    </row>
    <row r="14154" spans="1:4">
      <c r="A14154" s="116"/>
      <c r="B14154" s="116"/>
      <c r="C14154" s="116"/>
      <c r="D14154" s="116"/>
    </row>
    <row r="14155" spans="1:4">
      <c r="A14155" s="116"/>
      <c r="B14155" s="116"/>
      <c r="C14155" s="116"/>
      <c r="D14155" s="116"/>
    </row>
    <row r="14156" spans="1:4">
      <c r="A14156" s="116"/>
      <c r="B14156" s="116"/>
      <c r="C14156" s="116"/>
      <c r="D14156" s="116"/>
    </row>
    <row r="14157" spans="1:4">
      <c r="A14157" s="116"/>
      <c r="B14157" s="116"/>
      <c r="C14157" s="116"/>
      <c r="D14157" s="116"/>
    </row>
    <row r="14158" spans="1:4">
      <c r="A14158" s="116"/>
      <c r="B14158" s="116"/>
      <c r="C14158" s="116"/>
      <c r="D14158" s="116"/>
    </row>
    <row r="14159" spans="1:4">
      <c r="A14159" s="116"/>
      <c r="B14159" s="116"/>
      <c r="C14159" s="116"/>
      <c r="D14159" s="116"/>
    </row>
    <row r="14160" spans="1:4">
      <c r="A14160" s="116"/>
      <c r="B14160" s="116"/>
      <c r="C14160" s="116"/>
      <c r="D14160" s="116"/>
    </row>
    <row r="14161" spans="1:4">
      <c r="A14161" s="116"/>
      <c r="B14161" s="116"/>
      <c r="C14161" s="116"/>
      <c r="D14161" s="116"/>
    </row>
    <row r="14162" spans="1:4">
      <c r="A14162" s="116"/>
      <c r="B14162" s="116"/>
      <c r="C14162" s="116"/>
      <c r="D14162" s="116"/>
    </row>
    <row r="14163" spans="1:4">
      <c r="A14163" s="116"/>
      <c r="B14163" s="116"/>
      <c r="C14163" s="116"/>
      <c r="D14163" s="116"/>
    </row>
    <row r="14164" spans="1:4">
      <c r="A14164" s="116"/>
      <c r="B14164" s="116"/>
      <c r="C14164" s="116"/>
      <c r="D14164" s="116"/>
    </row>
    <row r="14165" spans="1:4">
      <c r="A14165" s="116"/>
      <c r="B14165" s="116"/>
      <c r="C14165" s="116"/>
      <c r="D14165" s="116"/>
    </row>
    <row r="14166" spans="1:4">
      <c r="A14166" s="116"/>
      <c r="B14166" s="116"/>
      <c r="C14166" s="116"/>
      <c r="D14166" s="116"/>
    </row>
    <row r="14167" spans="1:4">
      <c r="A14167" s="116"/>
      <c r="B14167" s="116"/>
      <c r="C14167" s="116"/>
      <c r="D14167" s="116"/>
    </row>
    <row r="14168" spans="1:4">
      <c r="A14168" s="116"/>
      <c r="B14168" s="116"/>
      <c r="C14168" s="116"/>
      <c r="D14168" s="116"/>
    </row>
    <row r="14169" spans="1:4">
      <c r="A14169" s="116"/>
      <c r="B14169" s="116"/>
      <c r="C14169" s="116"/>
      <c r="D14169" s="116"/>
    </row>
    <row r="14170" spans="1:4">
      <c r="A14170" s="116"/>
      <c r="B14170" s="116"/>
      <c r="C14170" s="116"/>
      <c r="D14170" s="116"/>
    </row>
    <row r="14171" spans="1:4">
      <c r="A14171" s="116"/>
      <c r="B14171" s="116"/>
      <c r="C14171" s="116"/>
      <c r="D14171" s="116"/>
    </row>
    <row r="14172" spans="1:4">
      <c r="A14172" s="116"/>
      <c r="B14172" s="116"/>
      <c r="C14172" s="116"/>
      <c r="D14172" s="116"/>
    </row>
    <row r="14173" spans="1:4">
      <c r="A14173" s="116"/>
      <c r="B14173" s="116"/>
      <c r="C14173" s="116"/>
      <c r="D14173" s="116"/>
    </row>
    <row r="14174" spans="1:4">
      <c r="A14174" s="116"/>
      <c r="B14174" s="116"/>
      <c r="C14174" s="116"/>
      <c r="D14174" s="116"/>
    </row>
    <row r="14175" spans="1:4">
      <c r="A14175" s="116"/>
      <c r="B14175" s="116"/>
      <c r="C14175" s="116"/>
      <c r="D14175" s="116"/>
    </row>
    <row r="14176" spans="1:4">
      <c r="A14176" s="116"/>
      <c r="B14176" s="116"/>
      <c r="C14176" s="116"/>
      <c r="D14176" s="116"/>
    </row>
    <row r="14177" spans="1:4">
      <c r="A14177" s="116"/>
      <c r="B14177" s="116"/>
      <c r="C14177" s="116"/>
      <c r="D14177" s="116"/>
    </row>
    <row r="14178" spans="1:4">
      <c r="A14178" s="116"/>
      <c r="B14178" s="116"/>
      <c r="C14178" s="116"/>
      <c r="D14178" s="116"/>
    </row>
    <row r="14179" spans="1:4">
      <c r="A14179" s="116"/>
      <c r="B14179" s="116"/>
      <c r="C14179" s="116"/>
      <c r="D14179" s="116"/>
    </row>
    <row r="14180" spans="1:4">
      <c r="A14180" s="116"/>
      <c r="B14180" s="116"/>
      <c r="C14180" s="116"/>
      <c r="D14180" s="116"/>
    </row>
    <row r="14181" spans="1:4">
      <c r="A14181" s="116"/>
      <c r="B14181" s="116"/>
      <c r="C14181" s="116"/>
      <c r="D14181" s="116"/>
    </row>
    <row r="14182" spans="1:4">
      <c r="A14182" s="116"/>
      <c r="B14182" s="116"/>
      <c r="C14182" s="116"/>
      <c r="D14182" s="116"/>
    </row>
    <row r="14183" spans="1:4">
      <c r="A14183" s="116"/>
      <c r="B14183" s="116"/>
      <c r="C14183" s="116"/>
      <c r="D14183" s="116"/>
    </row>
    <row r="14184" spans="1:4">
      <c r="A14184" s="116"/>
      <c r="B14184" s="116"/>
      <c r="C14184" s="116"/>
      <c r="D14184" s="116"/>
    </row>
    <row r="14185" spans="1:4">
      <c r="A14185" s="116"/>
      <c r="B14185" s="116"/>
      <c r="C14185" s="116"/>
      <c r="D14185" s="116"/>
    </row>
    <row r="14186" spans="1:4">
      <c r="A14186" s="116"/>
      <c r="B14186" s="116"/>
      <c r="C14186" s="116"/>
      <c r="D14186" s="116"/>
    </row>
    <row r="14187" spans="1:4">
      <c r="A14187" s="116"/>
      <c r="B14187" s="116"/>
      <c r="C14187" s="116"/>
      <c r="D14187" s="116"/>
    </row>
    <row r="14188" spans="1:4">
      <c r="A14188" s="116"/>
      <c r="B14188" s="116"/>
      <c r="C14188" s="116"/>
      <c r="D14188" s="116"/>
    </row>
    <row r="14189" spans="1:4">
      <c r="A14189" s="116"/>
      <c r="B14189" s="116"/>
      <c r="C14189" s="116"/>
      <c r="D14189" s="116"/>
    </row>
    <row r="14190" spans="1:4">
      <c r="A14190" s="116"/>
      <c r="B14190" s="116"/>
      <c r="C14190" s="116"/>
      <c r="D14190" s="116"/>
    </row>
    <row r="14191" spans="1:4">
      <c r="A14191" s="116"/>
      <c r="B14191" s="116"/>
      <c r="C14191" s="116"/>
      <c r="D14191" s="116"/>
    </row>
    <row r="14192" spans="1:4">
      <c r="A14192" s="116"/>
      <c r="B14192" s="116"/>
      <c r="C14192" s="116"/>
      <c r="D14192" s="116"/>
    </row>
    <row r="14193" spans="1:4">
      <c r="A14193" s="116"/>
      <c r="B14193" s="116"/>
      <c r="C14193" s="116"/>
      <c r="D14193" s="116"/>
    </row>
    <row r="14194" spans="1:4">
      <c r="A14194" s="116"/>
      <c r="B14194" s="116"/>
      <c r="C14194" s="116"/>
      <c r="D14194" s="116"/>
    </row>
    <row r="14195" spans="1:4">
      <c r="A14195" s="116"/>
      <c r="B14195" s="116"/>
      <c r="C14195" s="116"/>
      <c r="D14195" s="116"/>
    </row>
    <row r="14196" spans="1:4">
      <c r="A14196" s="116"/>
      <c r="B14196" s="116"/>
      <c r="C14196" s="116"/>
      <c r="D14196" s="116"/>
    </row>
    <row r="14197" spans="1:4">
      <c r="A14197" s="116"/>
      <c r="B14197" s="116"/>
      <c r="C14197" s="116"/>
      <c r="D14197" s="116"/>
    </row>
    <row r="14198" spans="1:4">
      <c r="A14198" s="116"/>
      <c r="B14198" s="116"/>
      <c r="C14198" s="116"/>
      <c r="D14198" s="116"/>
    </row>
    <row r="14199" spans="1:4">
      <c r="A14199" s="116"/>
      <c r="B14199" s="116"/>
      <c r="C14199" s="116"/>
      <c r="D14199" s="116"/>
    </row>
    <row r="14200" spans="1:4">
      <c r="A14200" s="116"/>
      <c r="B14200" s="116"/>
      <c r="C14200" s="116"/>
      <c r="D14200" s="116"/>
    </row>
    <row r="14201" spans="1:4">
      <c r="A14201" s="116"/>
      <c r="B14201" s="116"/>
      <c r="C14201" s="116"/>
      <c r="D14201" s="116"/>
    </row>
    <row r="14202" spans="1:4">
      <c r="A14202" s="116"/>
      <c r="B14202" s="116"/>
      <c r="C14202" s="116"/>
      <c r="D14202" s="116"/>
    </row>
    <row r="14203" spans="1:4">
      <c r="A14203" s="116"/>
      <c r="B14203" s="116"/>
      <c r="C14203" s="116"/>
      <c r="D14203" s="116"/>
    </row>
    <row r="14204" spans="1:4">
      <c r="A14204" s="116"/>
      <c r="B14204" s="116"/>
      <c r="C14204" s="116"/>
      <c r="D14204" s="116"/>
    </row>
    <row r="14205" spans="1:4">
      <c r="A14205" s="116"/>
      <c r="B14205" s="116"/>
      <c r="C14205" s="116"/>
      <c r="D14205" s="116"/>
    </row>
    <row r="14206" spans="1:4">
      <c r="A14206" s="116"/>
      <c r="B14206" s="116"/>
      <c r="C14206" s="116"/>
      <c r="D14206" s="116"/>
    </row>
    <row r="14207" spans="1:4">
      <c r="A14207" s="116"/>
      <c r="B14207" s="116"/>
      <c r="C14207" s="116"/>
      <c r="D14207" s="116"/>
    </row>
    <row r="14208" spans="1:4">
      <c r="A14208" s="116"/>
      <c r="B14208" s="116"/>
      <c r="C14208" s="116"/>
      <c r="D14208" s="116"/>
    </row>
    <row r="14209" spans="1:4">
      <c r="A14209" s="116"/>
      <c r="B14209" s="116"/>
      <c r="C14209" s="116"/>
      <c r="D14209" s="116"/>
    </row>
    <row r="14210" spans="1:4">
      <c r="A14210" s="116"/>
      <c r="B14210" s="116"/>
      <c r="C14210" s="116"/>
      <c r="D14210" s="116"/>
    </row>
    <row r="14211" spans="1:4">
      <c r="A14211" s="116"/>
      <c r="B14211" s="116"/>
      <c r="C14211" s="116"/>
      <c r="D14211" s="116"/>
    </row>
    <row r="14212" spans="1:4">
      <c r="A14212" s="116"/>
      <c r="B14212" s="116"/>
      <c r="C14212" s="116"/>
      <c r="D14212" s="116"/>
    </row>
    <row r="14213" spans="1:4">
      <c r="A14213" s="116"/>
      <c r="B14213" s="116"/>
      <c r="C14213" s="116"/>
      <c r="D14213" s="116"/>
    </row>
    <row r="14214" spans="1:4">
      <c r="A14214" s="116"/>
      <c r="B14214" s="116"/>
      <c r="C14214" s="116"/>
      <c r="D14214" s="116"/>
    </row>
    <row r="14215" spans="1:4">
      <c r="A14215" s="116"/>
      <c r="B14215" s="116"/>
      <c r="C14215" s="116"/>
      <c r="D14215" s="116"/>
    </row>
    <row r="14216" spans="1:4">
      <c r="A14216" s="116"/>
      <c r="B14216" s="116"/>
      <c r="C14216" s="116"/>
      <c r="D14216" s="116"/>
    </row>
    <row r="14217" spans="1:4">
      <c r="A14217" s="116"/>
      <c r="B14217" s="116"/>
      <c r="C14217" s="116"/>
      <c r="D14217" s="116"/>
    </row>
    <row r="14218" spans="1:4">
      <c r="A14218" s="116"/>
      <c r="B14218" s="116"/>
      <c r="C14218" s="116"/>
      <c r="D14218" s="116"/>
    </row>
    <row r="14219" spans="1:4">
      <c r="A14219" s="116"/>
      <c r="B14219" s="116"/>
      <c r="C14219" s="116"/>
      <c r="D14219" s="116"/>
    </row>
    <row r="14220" spans="1:4">
      <c r="A14220" s="116"/>
      <c r="B14220" s="116"/>
      <c r="C14220" s="116"/>
      <c r="D14220" s="116"/>
    </row>
    <row r="14221" spans="1:4">
      <c r="A14221" s="116"/>
      <c r="B14221" s="116"/>
      <c r="C14221" s="116"/>
      <c r="D14221" s="116"/>
    </row>
    <row r="14222" spans="1:4">
      <c r="A14222" s="116"/>
      <c r="B14222" s="116"/>
      <c r="C14222" s="116"/>
      <c r="D14222" s="116"/>
    </row>
    <row r="14223" spans="1:4">
      <c r="A14223" s="116"/>
      <c r="B14223" s="116"/>
      <c r="C14223" s="116"/>
      <c r="D14223" s="116"/>
    </row>
    <row r="14224" spans="1:4">
      <c r="A14224" s="116"/>
      <c r="B14224" s="116"/>
      <c r="C14224" s="116"/>
      <c r="D14224" s="116"/>
    </row>
    <row r="14225" spans="1:4">
      <c r="A14225" s="116"/>
      <c r="B14225" s="116"/>
      <c r="C14225" s="116"/>
      <c r="D14225" s="116"/>
    </row>
    <row r="14226" spans="1:4">
      <c r="A14226" s="116"/>
      <c r="B14226" s="116"/>
      <c r="C14226" s="116"/>
      <c r="D14226" s="116"/>
    </row>
    <row r="14227" spans="1:4">
      <c r="A14227" s="116"/>
      <c r="B14227" s="116"/>
      <c r="C14227" s="116"/>
      <c r="D14227" s="116"/>
    </row>
    <row r="14228" spans="1:4">
      <c r="A14228" s="116"/>
      <c r="B14228" s="116"/>
      <c r="C14228" s="116"/>
      <c r="D14228" s="116"/>
    </row>
    <row r="14229" spans="1:4">
      <c r="A14229" s="116"/>
      <c r="B14229" s="116"/>
      <c r="C14229" s="116"/>
      <c r="D14229" s="116"/>
    </row>
    <row r="14230" spans="1:4">
      <c r="A14230" s="116"/>
      <c r="B14230" s="116"/>
      <c r="C14230" s="116"/>
      <c r="D14230" s="116"/>
    </row>
    <row r="14231" spans="1:4">
      <c r="A14231" s="116"/>
      <c r="B14231" s="116"/>
      <c r="C14231" s="116"/>
      <c r="D14231" s="116"/>
    </row>
    <row r="14232" spans="1:4">
      <c r="A14232" s="116"/>
      <c r="B14232" s="116"/>
      <c r="C14232" s="116"/>
      <c r="D14232" s="116"/>
    </row>
    <row r="14233" spans="1:4">
      <c r="A14233" s="116"/>
      <c r="B14233" s="116"/>
      <c r="C14233" s="116"/>
      <c r="D14233" s="116"/>
    </row>
    <row r="14234" spans="1:4">
      <c r="A14234" s="116"/>
      <c r="B14234" s="116"/>
      <c r="C14234" s="116"/>
      <c r="D14234" s="116"/>
    </row>
    <row r="14235" spans="1:4">
      <c r="A14235" s="116"/>
      <c r="B14235" s="116"/>
      <c r="C14235" s="116"/>
      <c r="D14235" s="116"/>
    </row>
    <row r="14236" spans="1:4">
      <c r="A14236" s="116"/>
      <c r="B14236" s="116"/>
      <c r="C14236" s="116"/>
      <c r="D14236" s="116"/>
    </row>
    <row r="14237" spans="1:4">
      <c r="A14237" s="116"/>
      <c r="B14237" s="116"/>
      <c r="C14237" s="116"/>
      <c r="D14237" s="116"/>
    </row>
    <row r="14238" spans="1:4">
      <c r="A14238" s="116"/>
      <c r="B14238" s="116"/>
      <c r="C14238" s="116"/>
      <c r="D14238" s="116"/>
    </row>
    <row r="14239" spans="1:4">
      <c r="A14239" s="116"/>
      <c r="B14239" s="116"/>
      <c r="C14239" s="116"/>
      <c r="D14239" s="116"/>
    </row>
    <row r="14240" spans="1:4">
      <c r="A14240" s="116"/>
      <c r="B14240" s="116"/>
      <c r="C14240" s="116"/>
      <c r="D14240" s="116"/>
    </row>
    <row r="14241" spans="1:4">
      <c r="A14241" s="116"/>
      <c r="B14241" s="116"/>
      <c r="C14241" s="116"/>
      <c r="D14241" s="116"/>
    </row>
    <row r="14242" spans="1:4">
      <c r="A14242" s="116"/>
      <c r="B14242" s="116"/>
      <c r="C14242" s="116"/>
      <c r="D14242" s="116"/>
    </row>
    <row r="14243" spans="1:4">
      <c r="A14243" s="116"/>
      <c r="B14243" s="116"/>
      <c r="C14243" s="116"/>
      <c r="D14243" s="116"/>
    </row>
    <row r="14244" spans="1:4">
      <c r="A14244" s="116"/>
      <c r="B14244" s="116"/>
      <c r="C14244" s="116"/>
      <c r="D14244" s="116"/>
    </row>
    <row r="14245" spans="1:4">
      <c r="A14245" s="116"/>
      <c r="B14245" s="116"/>
      <c r="C14245" s="116"/>
      <c r="D14245" s="116"/>
    </row>
    <row r="14246" spans="1:4">
      <c r="A14246" s="116"/>
      <c r="B14246" s="116"/>
      <c r="C14246" s="116"/>
      <c r="D14246" s="116"/>
    </row>
    <row r="14247" spans="1:4">
      <c r="A14247" s="116"/>
      <c r="B14247" s="116"/>
      <c r="C14247" s="116"/>
      <c r="D14247" s="116"/>
    </row>
    <row r="14248" spans="1:4">
      <c r="A14248" s="116"/>
      <c r="B14248" s="116"/>
      <c r="C14248" s="116"/>
      <c r="D14248" s="116"/>
    </row>
    <row r="14249" spans="1:4">
      <c r="A14249" s="116"/>
      <c r="B14249" s="116"/>
      <c r="C14249" s="116"/>
      <c r="D14249" s="116"/>
    </row>
    <row r="14250" spans="1:4">
      <c r="A14250" s="116"/>
      <c r="B14250" s="116"/>
      <c r="C14250" s="116"/>
      <c r="D14250" s="116"/>
    </row>
    <row r="14251" spans="1:4">
      <c r="A14251" s="116"/>
      <c r="B14251" s="116"/>
      <c r="C14251" s="116"/>
      <c r="D14251" s="116"/>
    </row>
    <row r="14252" spans="1:4">
      <c r="A14252" s="116"/>
      <c r="B14252" s="116"/>
      <c r="C14252" s="116"/>
      <c r="D14252" s="116"/>
    </row>
    <row r="14253" spans="1:4">
      <c r="A14253" s="116"/>
      <c r="B14253" s="116"/>
      <c r="C14253" s="116"/>
      <c r="D14253" s="116"/>
    </row>
    <row r="14254" spans="1:4">
      <c r="A14254" s="116"/>
      <c r="B14254" s="116"/>
      <c r="C14254" s="116"/>
      <c r="D14254" s="116"/>
    </row>
    <row r="14255" spans="1:4">
      <c r="A14255" s="116"/>
      <c r="B14255" s="116"/>
      <c r="C14255" s="116"/>
      <c r="D14255" s="116"/>
    </row>
    <row r="14256" spans="1:4">
      <c r="A14256" s="116"/>
      <c r="B14256" s="116"/>
      <c r="C14256" s="116"/>
      <c r="D14256" s="116"/>
    </row>
    <row r="14257" spans="1:4">
      <c r="A14257" s="116"/>
      <c r="B14257" s="116"/>
      <c r="C14257" s="116"/>
      <c r="D14257" s="116"/>
    </row>
    <row r="14258" spans="1:4">
      <c r="A14258" s="116"/>
      <c r="B14258" s="116"/>
      <c r="C14258" s="116"/>
      <c r="D14258" s="116"/>
    </row>
    <row r="14259" spans="1:4">
      <c r="A14259" s="116"/>
      <c r="B14259" s="116"/>
      <c r="C14259" s="116"/>
      <c r="D14259" s="116"/>
    </row>
    <row r="14260" spans="1:4">
      <c r="A14260" s="116"/>
      <c r="B14260" s="116"/>
      <c r="C14260" s="116"/>
      <c r="D14260" s="116"/>
    </row>
    <row r="14261" spans="1:4">
      <c r="A14261" s="116"/>
      <c r="B14261" s="116"/>
      <c r="C14261" s="116"/>
      <c r="D14261" s="116"/>
    </row>
    <row r="14262" spans="1:4">
      <c r="A14262" s="116"/>
      <c r="B14262" s="116"/>
      <c r="C14262" s="116"/>
      <c r="D14262" s="116"/>
    </row>
    <row r="14263" spans="1:4">
      <c r="A14263" s="116"/>
      <c r="B14263" s="116"/>
      <c r="C14263" s="116"/>
      <c r="D14263" s="116"/>
    </row>
    <row r="14264" spans="1:4">
      <c r="A14264" s="116"/>
      <c r="B14264" s="116"/>
      <c r="C14264" s="116"/>
      <c r="D14264" s="116"/>
    </row>
    <row r="14265" spans="1:4">
      <c r="A14265" s="116"/>
      <c r="B14265" s="116"/>
      <c r="C14265" s="116"/>
      <c r="D14265" s="116"/>
    </row>
    <row r="14266" spans="1:4">
      <c r="A14266" s="116"/>
      <c r="B14266" s="116"/>
      <c r="C14266" s="116"/>
      <c r="D14266" s="116"/>
    </row>
    <row r="14267" spans="1:4">
      <c r="A14267" s="116"/>
      <c r="B14267" s="116"/>
      <c r="C14267" s="116"/>
      <c r="D14267" s="116"/>
    </row>
    <row r="14268" spans="1:4">
      <c r="A14268" s="116"/>
      <c r="B14268" s="116"/>
      <c r="C14268" s="116"/>
      <c r="D14268" s="116"/>
    </row>
    <row r="14269" spans="1:4">
      <c r="A14269" s="116"/>
      <c r="B14269" s="116"/>
      <c r="C14269" s="116"/>
      <c r="D14269" s="116"/>
    </row>
    <row r="14270" spans="1:4">
      <c r="A14270" s="116"/>
      <c r="B14270" s="116"/>
      <c r="C14270" s="116"/>
      <c r="D14270" s="116"/>
    </row>
    <row r="14271" spans="1:4">
      <c r="A14271" s="116"/>
      <c r="B14271" s="116"/>
      <c r="C14271" s="116"/>
      <c r="D14271" s="116"/>
    </row>
    <row r="14272" spans="1:4">
      <c r="A14272" s="116"/>
      <c r="B14272" s="116"/>
      <c r="C14272" s="116"/>
      <c r="D14272" s="116"/>
    </row>
    <row r="14273" spans="1:4">
      <c r="A14273" s="116"/>
      <c r="B14273" s="116"/>
      <c r="C14273" s="116"/>
      <c r="D14273" s="116"/>
    </row>
    <row r="14274" spans="1:4">
      <c r="A14274" s="116"/>
      <c r="B14274" s="116"/>
      <c r="C14274" s="116"/>
      <c r="D14274" s="116"/>
    </row>
    <row r="14275" spans="1:4">
      <c r="A14275" s="116"/>
      <c r="B14275" s="116"/>
      <c r="C14275" s="116"/>
      <c r="D14275" s="116"/>
    </row>
    <row r="14276" spans="1:4">
      <c r="A14276" s="116"/>
      <c r="B14276" s="116"/>
      <c r="C14276" s="116"/>
      <c r="D14276" s="116"/>
    </row>
    <row r="14277" spans="1:4">
      <c r="A14277" s="116"/>
      <c r="B14277" s="116"/>
      <c r="C14277" s="116"/>
      <c r="D14277" s="116"/>
    </row>
    <row r="14278" spans="1:4">
      <c r="A14278" s="116"/>
      <c r="B14278" s="116"/>
      <c r="C14278" s="116"/>
      <c r="D14278" s="116"/>
    </row>
    <row r="14279" spans="1:4">
      <c r="A14279" s="116"/>
      <c r="B14279" s="116"/>
      <c r="C14279" s="116"/>
      <c r="D14279" s="116"/>
    </row>
    <row r="14280" spans="1:4">
      <c r="A14280" s="116"/>
      <c r="B14280" s="116"/>
      <c r="C14280" s="116"/>
      <c r="D14280" s="116"/>
    </row>
    <row r="14281" spans="1:4">
      <c r="A14281" s="116"/>
      <c r="B14281" s="116"/>
      <c r="C14281" s="116"/>
      <c r="D14281" s="116"/>
    </row>
    <row r="14282" spans="1:4">
      <c r="A14282" s="116"/>
      <c r="B14282" s="116"/>
      <c r="C14282" s="116"/>
      <c r="D14282" s="116"/>
    </row>
    <row r="14283" spans="1:4">
      <c r="A14283" s="116"/>
      <c r="B14283" s="116"/>
      <c r="C14283" s="116"/>
      <c r="D14283" s="116"/>
    </row>
    <row r="14284" spans="1:4">
      <c r="A14284" s="116"/>
      <c r="B14284" s="116"/>
      <c r="C14284" s="116"/>
      <c r="D14284" s="116"/>
    </row>
    <row r="14285" spans="1:4">
      <c r="A14285" s="116"/>
      <c r="B14285" s="116"/>
      <c r="C14285" s="116"/>
      <c r="D14285" s="116"/>
    </row>
    <row r="14286" spans="1:4">
      <c r="A14286" s="116"/>
      <c r="B14286" s="116"/>
      <c r="C14286" s="116"/>
      <c r="D14286" s="116"/>
    </row>
    <row r="14287" spans="1:4">
      <c r="A14287" s="116"/>
      <c r="B14287" s="116"/>
      <c r="C14287" s="116"/>
      <c r="D14287" s="116"/>
    </row>
    <row r="14288" spans="1:4">
      <c r="A14288" s="116"/>
      <c r="B14288" s="116"/>
      <c r="C14288" s="116"/>
      <c r="D14288" s="116"/>
    </row>
    <row r="14289" spans="1:4">
      <c r="A14289" s="116"/>
      <c r="B14289" s="116"/>
      <c r="C14289" s="116"/>
      <c r="D14289" s="116"/>
    </row>
    <row r="14290" spans="1:4">
      <c r="A14290" s="116"/>
      <c r="B14290" s="116"/>
      <c r="C14290" s="116"/>
      <c r="D14290" s="116"/>
    </row>
    <row r="14291" spans="1:4">
      <c r="A14291" s="116"/>
      <c r="B14291" s="116"/>
      <c r="C14291" s="116"/>
      <c r="D14291" s="116"/>
    </row>
    <row r="14292" spans="1:4">
      <c r="A14292" s="116"/>
      <c r="B14292" s="116"/>
      <c r="C14292" s="116"/>
      <c r="D14292" s="116"/>
    </row>
    <row r="14293" spans="1:4">
      <c r="A14293" s="116"/>
      <c r="B14293" s="116"/>
      <c r="C14293" s="116"/>
      <c r="D14293" s="116"/>
    </row>
    <row r="14294" spans="1:4">
      <c r="A14294" s="116"/>
      <c r="B14294" s="116"/>
      <c r="C14294" s="116"/>
      <c r="D14294" s="116"/>
    </row>
    <row r="14295" spans="1:4">
      <c r="A14295" s="116"/>
      <c r="B14295" s="116"/>
      <c r="C14295" s="116"/>
      <c r="D14295" s="116"/>
    </row>
    <row r="14296" spans="1:4">
      <c r="A14296" s="116"/>
      <c r="B14296" s="116"/>
      <c r="C14296" s="116"/>
      <c r="D14296" s="116"/>
    </row>
    <row r="14297" spans="1:4">
      <c r="A14297" s="116"/>
      <c r="B14297" s="116"/>
      <c r="C14297" s="116"/>
      <c r="D14297" s="116"/>
    </row>
    <row r="14298" spans="1:4">
      <c r="A14298" s="116"/>
      <c r="B14298" s="116"/>
      <c r="C14298" s="116"/>
      <c r="D14298" s="116"/>
    </row>
    <row r="14299" spans="1:4">
      <c r="A14299" s="116"/>
      <c r="B14299" s="116"/>
      <c r="C14299" s="116"/>
      <c r="D14299" s="116"/>
    </row>
    <row r="14300" spans="1:4">
      <c r="A14300" s="116"/>
      <c r="B14300" s="116"/>
      <c r="C14300" s="116"/>
      <c r="D14300" s="116"/>
    </row>
    <row r="14301" spans="1:4">
      <c r="A14301" s="116"/>
      <c r="B14301" s="116"/>
      <c r="C14301" s="116"/>
      <c r="D14301" s="116"/>
    </row>
    <row r="14302" spans="1:4">
      <c r="A14302" s="116"/>
      <c r="B14302" s="116"/>
      <c r="C14302" s="116"/>
      <c r="D14302" s="116"/>
    </row>
    <row r="14303" spans="1:4">
      <c r="A14303" s="116"/>
      <c r="B14303" s="116"/>
      <c r="C14303" s="116"/>
      <c r="D14303" s="116"/>
    </row>
    <row r="14304" spans="1:4">
      <c r="A14304" s="116"/>
      <c r="B14304" s="116"/>
      <c r="C14304" s="116"/>
      <c r="D14304" s="116"/>
    </row>
    <row r="14305" spans="1:4">
      <c r="A14305" s="116"/>
      <c r="B14305" s="116"/>
      <c r="C14305" s="116"/>
      <c r="D14305" s="116"/>
    </row>
    <row r="14306" spans="1:4">
      <c r="A14306" s="116"/>
      <c r="B14306" s="116"/>
      <c r="C14306" s="116"/>
      <c r="D14306" s="116"/>
    </row>
    <row r="14307" spans="1:4">
      <c r="A14307" s="116"/>
      <c r="B14307" s="116"/>
      <c r="C14307" s="116"/>
      <c r="D14307" s="116"/>
    </row>
    <row r="14308" spans="1:4">
      <c r="A14308" s="116"/>
      <c r="B14308" s="116"/>
      <c r="C14308" s="116"/>
      <c r="D14308" s="116"/>
    </row>
    <row r="14309" spans="1:4">
      <c r="A14309" s="116"/>
      <c r="B14309" s="116"/>
      <c r="C14309" s="116"/>
      <c r="D14309" s="116"/>
    </row>
    <row r="14310" spans="1:4">
      <c r="A14310" s="116"/>
      <c r="B14310" s="116"/>
      <c r="C14310" s="116"/>
      <c r="D14310" s="116"/>
    </row>
    <row r="14311" spans="1:4">
      <c r="A14311" s="116"/>
      <c r="B14311" s="116"/>
      <c r="C14311" s="116"/>
      <c r="D14311" s="116"/>
    </row>
    <row r="14312" spans="1:4">
      <c r="A14312" s="116"/>
      <c r="B14312" s="116"/>
      <c r="C14312" s="116"/>
      <c r="D14312" s="116"/>
    </row>
    <row r="14313" spans="1:4">
      <c r="A14313" s="116"/>
      <c r="B14313" s="116"/>
      <c r="C14313" s="116"/>
      <c r="D14313" s="116"/>
    </row>
    <row r="14314" spans="1:4">
      <c r="A14314" s="116"/>
      <c r="B14314" s="116"/>
      <c r="C14314" s="116"/>
      <c r="D14314" s="116"/>
    </row>
    <row r="14315" spans="1:4">
      <c r="A14315" s="116"/>
      <c r="B14315" s="116"/>
      <c r="C14315" s="116"/>
      <c r="D14315" s="116"/>
    </row>
    <row r="14316" spans="1:4">
      <c r="A14316" s="116"/>
      <c r="B14316" s="116"/>
      <c r="C14316" s="116"/>
      <c r="D14316" s="116"/>
    </row>
    <row r="14317" spans="1:4">
      <c r="A14317" s="116"/>
      <c r="B14317" s="116"/>
      <c r="C14317" s="116"/>
      <c r="D14317" s="116"/>
    </row>
    <row r="14318" spans="1:4">
      <c r="A14318" s="116"/>
      <c r="B14318" s="116"/>
      <c r="C14318" s="116"/>
      <c r="D14318" s="116"/>
    </row>
    <row r="14319" spans="1:4">
      <c r="A14319" s="116"/>
      <c r="B14319" s="116"/>
      <c r="C14319" s="116"/>
      <c r="D14319" s="116"/>
    </row>
    <row r="14320" spans="1:4">
      <c r="A14320" s="116"/>
      <c r="B14320" s="116"/>
      <c r="C14320" s="116"/>
      <c r="D14320" s="116"/>
    </row>
    <row r="14321" spans="1:4">
      <c r="A14321" s="116"/>
      <c r="B14321" s="116"/>
      <c r="C14321" s="116"/>
      <c r="D14321" s="116"/>
    </row>
    <row r="14322" spans="1:4">
      <c r="A14322" s="116"/>
      <c r="B14322" s="116"/>
      <c r="C14322" s="116"/>
      <c r="D14322" s="116"/>
    </row>
    <row r="14323" spans="1:4">
      <c r="A14323" s="116"/>
      <c r="B14323" s="116"/>
      <c r="C14323" s="116"/>
      <c r="D14323" s="116"/>
    </row>
    <row r="14324" spans="1:4">
      <c r="A14324" s="116"/>
      <c r="B14324" s="116"/>
      <c r="C14324" s="116"/>
      <c r="D14324" s="116"/>
    </row>
    <row r="14325" spans="1:4">
      <c r="A14325" s="116"/>
      <c r="B14325" s="116"/>
      <c r="C14325" s="116"/>
      <c r="D14325" s="116"/>
    </row>
    <row r="14326" spans="1:4">
      <c r="A14326" s="116"/>
      <c r="B14326" s="116"/>
      <c r="C14326" s="116"/>
      <c r="D14326" s="116"/>
    </row>
    <row r="14327" spans="1:4">
      <c r="A14327" s="116"/>
      <c r="B14327" s="116"/>
      <c r="C14327" s="116"/>
      <c r="D14327" s="116"/>
    </row>
    <row r="14328" spans="1:4">
      <c r="A14328" s="116"/>
      <c r="B14328" s="116"/>
      <c r="C14328" s="116"/>
      <c r="D14328" s="116"/>
    </row>
    <row r="14329" spans="1:4">
      <c r="A14329" s="116"/>
      <c r="B14329" s="116"/>
      <c r="C14329" s="116"/>
      <c r="D14329" s="116"/>
    </row>
    <row r="14330" spans="1:4">
      <c r="A14330" s="116"/>
      <c r="B14330" s="116"/>
      <c r="C14330" s="116"/>
      <c r="D14330" s="116"/>
    </row>
    <row r="14331" spans="1:4">
      <c r="A14331" s="116"/>
      <c r="B14331" s="116"/>
      <c r="C14331" s="116"/>
      <c r="D14331" s="116"/>
    </row>
    <row r="14332" spans="1:4">
      <c r="A14332" s="116"/>
      <c r="B14332" s="116"/>
      <c r="C14332" s="116"/>
      <c r="D14332" s="116"/>
    </row>
    <row r="14333" spans="1:4">
      <c r="A14333" s="116"/>
      <c r="B14333" s="116"/>
      <c r="C14333" s="116"/>
      <c r="D14333" s="116"/>
    </row>
    <row r="14334" spans="1:4">
      <c r="A14334" s="116"/>
      <c r="B14334" s="116"/>
      <c r="C14334" s="116"/>
      <c r="D14334" s="116"/>
    </row>
    <row r="14335" spans="1:4">
      <c r="A14335" s="116"/>
      <c r="B14335" s="116"/>
      <c r="C14335" s="116"/>
      <c r="D14335" s="116"/>
    </row>
    <row r="14336" spans="1:4">
      <c r="A14336" s="116"/>
      <c r="B14336" s="116"/>
      <c r="C14336" s="116"/>
      <c r="D14336" s="116"/>
    </row>
    <row r="14337" spans="1:4">
      <c r="A14337" s="116"/>
      <c r="B14337" s="116"/>
      <c r="C14337" s="116"/>
      <c r="D14337" s="116"/>
    </row>
    <row r="14338" spans="1:4">
      <c r="A14338" s="116"/>
      <c r="B14338" s="116"/>
      <c r="C14338" s="116"/>
      <c r="D14338" s="116"/>
    </row>
    <row r="14339" spans="1:4">
      <c r="A14339" s="116"/>
      <c r="B14339" s="116"/>
      <c r="C14339" s="116"/>
      <c r="D14339" s="116"/>
    </row>
    <row r="14340" spans="1:4">
      <c r="A14340" s="116"/>
      <c r="B14340" s="116"/>
      <c r="C14340" s="116"/>
      <c r="D14340" s="116"/>
    </row>
    <row r="14341" spans="1:4">
      <c r="A14341" s="116"/>
      <c r="B14341" s="116"/>
      <c r="C14341" s="116"/>
      <c r="D14341" s="116"/>
    </row>
    <row r="14342" spans="1:4">
      <c r="A14342" s="116"/>
      <c r="B14342" s="116"/>
      <c r="C14342" s="116"/>
      <c r="D14342" s="116"/>
    </row>
    <row r="14343" spans="1:4">
      <c r="A14343" s="116"/>
      <c r="B14343" s="116"/>
      <c r="C14343" s="116"/>
      <c r="D14343" s="116"/>
    </row>
    <row r="14344" spans="1:4">
      <c r="A14344" s="116"/>
      <c r="B14344" s="116"/>
      <c r="C14344" s="116"/>
      <c r="D14344" s="116"/>
    </row>
    <row r="14345" spans="1:4">
      <c r="A14345" s="116"/>
      <c r="B14345" s="116"/>
      <c r="C14345" s="116"/>
      <c r="D14345" s="116"/>
    </row>
    <row r="14346" spans="1:4">
      <c r="A14346" s="116"/>
      <c r="B14346" s="116"/>
      <c r="C14346" s="116"/>
      <c r="D14346" s="116"/>
    </row>
    <row r="14347" spans="1:4">
      <c r="A14347" s="116"/>
      <c r="B14347" s="116"/>
      <c r="C14347" s="116"/>
      <c r="D14347" s="116"/>
    </row>
    <row r="14348" spans="1:4">
      <c r="A14348" s="116"/>
      <c r="B14348" s="116"/>
      <c r="C14348" s="116"/>
      <c r="D14348" s="116"/>
    </row>
    <row r="14349" spans="1:4">
      <c r="A14349" s="116"/>
      <c r="B14349" s="116"/>
      <c r="C14349" s="116"/>
      <c r="D14349" s="116"/>
    </row>
    <row r="14350" spans="1:4">
      <c r="A14350" s="116"/>
      <c r="B14350" s="116"/>
      <c r="C14350" s="116"/>
      <c r="D14350" s="116"/>
    </row>
    <row r="14351" spans="1:4">
      <c r="A14351" s="116"/>
      <c r="B14351" s="116"/>
      <c r="C14351" s="116"/>
      <c r="D14351" s="116"/>
    </row>
    <row r="14352" spans="1:4">
      <c r="A14352" s="116"/>
      <c r="B14352" s="116"/>
      <c r="C14352" s="116"/>
      <c r="D14352" s="116"/>
    </row>
    <row r="14353" spans="1:4">
      <c r="A14353" s="116"/>
      <c r="B14353" s="116"/>
      <c r="C14353" s="116"/>
      <c r="D14353" s="116"/>
    </row>
    <row r="14354" spans="1:4">
      <c r="A14354" s="116"/>
      <c r="B14354" s="116"/>
      <c r="C14354" s="116"/>
      <c r="D14354" s="116"/>
    </row>
    <row r="14355" spans="1:4">
      <c r="A14355" s="116"/>
      <c r="B14355" s="116"/>
      <c r="C14355" s="116"/>
      <c r="D14355" s="116"/>
    </row>
    <row r="14356" spans="1:4">
      <c r="A14356" s="116"/>
      <c r="B14356" s="116"/>
      <c r="C14356" s="116"/>
      <c r="D14356" s="116"/>
    </row>
    <row r="14357" spans="1:4">
      <c r="A14357" s="116"/>
      <c r="B14357" s="116"/>
      <c r="C14357" s="116"/>
      <c r="D14357" s="116"/>
    </row>
    <row r="14358" spans="1:4">
      <c r="A14358" s="116"/>
      <c r="B14358" s="116"/>
      <c r="C14358" s="116"/>
      <c r="D14358" s="116"/>
    </row>
    <row r="14359" spans="1:4">
      <c r="A14359" s="116"/>
      <c r="B14359" s="116"/>
      <c r="C14359" s="116"/>
      <c r="D14359" s="116"/>
    </row>
    <row r="14360" spans="1:4">
      <c r="A14360" s="116"/>
      <c r="B14360" s="116"/>
      <c r="C14360" s="116"/>
      <c r="D14360" s="116"/>
    </row>
    <row r="14361" spans="1:4">
      <c r="A14361" s="116"/>
      <c r="B14361" s="116"/>
      <c r="C14361" s="116"/>
      <c r="D14361" s="116"/>
    </row>
    <row r="14362" spans="1:4">
      <c r="A14362" s="116"/>
      <c r="B14362" s="116"/>
      <c r="C14362" s="116"/>
      <c r="D14362" s="116"/>
    </row>
    <row r="14363" spans="1:4">
      <c r="A14363" s="116"/>
      <c r="B14363" s="116"/>
      <c r="C14363" s="116"/>
      <c r="D14363" s="116"/>
    </row>
    <row r="14364" spans="1:4">
      <c r="A14364" s="116"/>
      <c r="B14364" s="116"/>
      <c r="C14364" s="116"/>
      <c r="D14364" s="116"/>
    </row>
    <row r="14365" spans="1:4">
      <c r="A14365" s="116"/>
      <c r="B14365" s="116"/>
      <c r="C14365" s="116"/>
      <c r="D14365" s="116"/>
    </row>
    <row r="14366" spans="1:4">
      <c r="A14366" s="116"/>
      <c r="B14366" s="116"/>
      <c r="C14366" s="116"/>
      <c r="D14366" s="116"/>
    </row>
    <row r="14367" spans="1:4">
      <c r="A14367" s="116"/>
      <c r="B14367" s="116"/>
      <c r="C14367" s="116"/>
      <c r="D14367" s="116"/>
    </row>
    <row r="14368" spans="1:4">
      <c r="A14368" s="116"/>
      <c r="B14368" s="116"/>
      <c r="C14368" s="116"/>
      <c r="D14368" s="116"/>
    </row>
    <row r="14369" spans="1:4">
      <c r="A14369" s="116"/>
      <c r="B14369" s="116"/>
      <c r="C14369" s="116"/>
      <c r="D14369" s="116"/>
    </row>
    <row r="14370" spans="1:4">
      <c r="A14370" s="116"/>
      <c r="B14370" s="116"/>
      <c r="C14370" s="116"/>
      <c r="D14370" s="116"/>
    </row>
    <row r="14371" spans="1:4">
      <c r="A14371" s="116"/>
      <c r="B14371" s="116"/>
      <c r="C14371" s="116"/>
      <c r="D14371" s="116"/>
    </row>
    <row r="14372" spans="1:4">
      <c r="A14372" s="116"/>
      <c r="B14372" s="116"/>
      <c r="C14372" s="116"/>
      <c r="D14372" s="116"/>
    </row>
    <row r="14373" spans="1:4">
      <c r="A14373" s="116"/>
      <c r="B14373" s="116"/>
      <c r="C14373" s="116"/>
      <c r="D14373" s="116"/>
    </row>
    <row r="14374" spans="1:4">
      <c r="A14374" s="116"/>
      <c r="B14374" s="116"/>
      <c r="C14374" s="116"/>
      <c r="D14374" s="116"/>
    </row>
    <row r="14375" spans="1:4">
      <c r="A14375" s="116"/>
      <c r="B14375" s="116"/>
      <c r="C14375" s="116"/>
      <c r="D14375" s="116"/>
    </row>
    <row r="14376" spans="1:4">
      <c r="A14376" s="116"/>
      <c r="B14376" s="116"/>
      <c r="C14376" s="116"/>
      <c r="D14376" s="116"/>
    </row>
    <row r="14377" spans="1:4">
      <c r="A14377" s="116"/>
      <c r="B14377" s="116"/>
      <c r="C14377" s="116"/>
      <c r="D14377" s="116"/>
    </row>
    <row r="14378" spans="1:4">
      <c r="A14378" s="116"/>
      <c r="B14378" s="116"/>
      <c r="C14378" s="116"/>
      <c r="D14378" s="116"/>
    </row>
    <row r="14379" spans="1:4">
      <c r="A14379" s="116"/>
      <c r="B14379" s="116"/>
      <c r="C14379" s="116"/>
      <c r="D14379" s="116"/>
    </row>
    <row r="14380" spans="1:4">
      <c r="A14380" s="116"/>
      <c r="B14380" s="116"/>
      <c r="C14380" s="116"/>
      <c r="D14380" s="116"/>
    </row>
    <row r="14381" spans="1:4">
      <c r="A14381" s="116"/>
      <c r="B14381" s="116"/>
      <c r="C14381" s="116"/>
      <c r="D14381" s="116"/>
    </row>
    <row r="14382" spans="1:4">
      <c r="A14382" s="116"/>
      <c r="B14382" s="116"/>
      <c r="C14382" s="116"/>
      <c r="D14382" s="116"/>
    </row>
    <row r="14383" spans="1:4">
      <c r="A14383" s="116"/>
      <c r="B14383" s="116"/>
      <c r="C14383" s="116"/>
      <c r="D14383" s="116"/>
    </row>
    <row r="14384" spans="1:4">
      <c r="A14384" s="116"/>
      <c r="B14384" s="116"/>
      <c r="C14384" s="116"/>
      <c r="D14384" s="116"/>
    </row>
    <row r="14385" spans="1:4">
      <c r="A14385" s="116"/>
      <c r="B14385" s="116"/>
      <c r="C14385" s="116"/>
      <c r="D14385" s="116"/>
    </row>
    <row r="14386" spans="1:4">
      <c r="A14386" s="116"/>
      <c r="B14386" s="116"/>
      <c r="C14386" s="116"/>
      <c r="D14386" s="116"/>
    </row>
    <row r="14387" spans="1:4">
      <c r="A14387" s="116"/>
      <c r="B14387" s="116"/>
      <c r="C14387" s="116"/>
      <c r="D14387" s="116"/>
    </row>
    <row r="14388" spans="1:4">
      <c r="A14388" s="116"/>
      <c r="B14388" s="116"/>
      <c r="C14388" s="116"/>
      <c r="D14388" s="116"/>
    </row>
    <row r="14389" spans="1:4">
      <c r="A14389" s="116"/>
      <c r="B14389" s="116"/>
      <c r="C14389" s="116"/>
      <c r="D14389" s="116"/>
    </row>
    <row r="14390" spans="1:4">
      <c r="A14390" s="116"/>
      <c r="B14390" s="116"/>
      <c r="C14390" s="116"/>
      <c r="D14390" s="116"/>
    </row>
    <row r="14391" spans="1:4">
      <c r="A14391" s="116"/>
      <c r="B14391" s="116"/>
      <c r="C14391" s="116"/>
      <c r="D14391" s="116"/>
    </row>
    <row r="14392" spans="1:4">
      <c r="A14392" s="116"/>
      <c r="B14392" s="116"/>
      <c r="C14392" s="116"/>
      <c r="D14392" s="116"/>
    </row>
    <row r="14393" spans="1:4">
      <c r="A14393" s="116"/>
      <c r="B14393" s="116"/>
      <c r="C14393" s="116"/>
      <c r="D14393" s="116"/>
    </row>
    <row r="14394" spans="1:4">
      <c r="A14394" s="116"/>
      <c r="B14394" s="116"/>
      <c r="C14394" s="116"/>
      <c r="D14394" s="116"/>
    </row>
    <row r="14395" spans="1:4">
      <c r="A14395" s="116"/>
      <c r="B14395" s="116"/>
      <c r="C14395" s="116"/>
      <c r="D14395" s="116"/>
    </row>
    <row r="14396" spans="1:4">
      <c r="A14396" s="116"/>
      <c r="B14396" s="116"/>
      <c r="C14396" s="116"/>
      <c r="D14396" s="116"/>
    </row>
    <row r="14397" spans="1:4">
      <c r="A14397" s="116"/>
      <c r="B14397" s="116"/>
      <c r="C14397" s="116"/>
      <c r="D14397" s="116"/>
    </row>
    <row r="14398" spans="1:4">
      <c r="A14398" s="116"/>
      <c r="B14398" s="116"/>
      <c r="C14398" s="116"/>
      <c r="D14398" s="116"/>
    </row>
    <row r="14399" spans="1:4">
      <c r="A14399" s="116"/>
      <c r="B14399" s="116"/>
      <c r="C14399" s="116"/>
      <c r="D14399" s="116"/>
    </row>
    <row r="14400" spans="1:4">
      <c r="A14400" s="116"/>
      <c r="B14400" s="116"/>
      <c r="C14400" s="116"/>
      <c r="D14400" s="116"/>
    </row>
    <row r="14401" spans="1:4">
      <c r="A14401" s="116"/>
      <c r="B14401" s="116"/>
      <c r="C14401" s="116"/>
      <c r="D14401" s="116"/>
    </row>
    <row r="14402" spans="1:4">
      <c r="A14402" s="116"/>
      <c r="B14402" s="116"/>
      <c r="C14402" s="116"/>
      <c r="D14402" s="116"/>
    </row>
    <row r="14403" spans="1:4">
      <c r="A14403" s="116"/>
      <c r="B14403" s="116"/>
      <c r="C14403" s="116"/>
      <c r="D14403" s="116"/>
    </row>
    <row r="14404" spans="1:4">
      <c r="A14404" s="116"/>
      <c r="B14404" s="116"/>
      <c r="C14404" s="116"/>
      <c r="D14404" s="116"/>
    </row>
    <row r="14405" spans="1:4">
      <c r="A14405" s="116"/>
      <c r="B14405" s="116"/>
      <c r="C14405" s="116"/>
      <c r="D14405" s="116"/>
    </row>
    <row r="14406" spans="1:4">
      <c r="A14406" s="116"/>
      <c r="B14406" s="116"/>
      <c r="C14406" s="116"/>
      <c r="D14406" s="116"/>
    </row>
    <row r="14407" spans="1:4">
      <c r="A14407" s="116"/>
      <c r="B14407" s="116"/>
      <c r="C14407" s="116"/>
      <c r="D14407" s="116"/>
    </row>
    <row r="14408" spans="1:4">
      <c r="A14408" s="116"/>
      <c r="B14408" s="116"/>
      <c r="C14408" s="116"/>
      <c r="D14408" s="116"/>
    </row>
    <row r="14409" spans="1:4">
      <c r="A14409" s="116"/>
      <c r="B14409" s="116"/>
      <c r="C14409" s="116"/>
      <c r="D14409" s="116"/>
    </row>
    <row r="14410" spans="1:4">
      <c r="A14410" s="116"/>
      <c r="B14410" s="116"/>
      <c r="C14410" s="116"/>
      <c r="D14410" s="116"/>
    </row>
    <row r="14411" spans="1:4">
      <c r="A14411" s="116"/>
      <c r="B14411" s="116"/>
      <c r="C14411" s="116"/>
      <c r="D14411" s="116"/>
    </row>
    <row r="14412" spans="1:4">
      <c r="A14412" s="116"/>
      <c r="B14412" s="116"/>
      <c r="C14412" s="116"/>
      <c r="D14412" s="116"/>
    </row>
    <row r="14413" spans="1:4">
      <c r="A14413" s="116"/>
      <c r="B14413" s="116"/>
      <c r="C14413" s="116"/>
      <c r="D14413" s="116"/>
    </row>
    <row r="14414" spans="1:4">
      <c r="A14414" s="116"/>
      <c r="B14414" s="116"/>
      <c r="C14414" s="116"/>
      <c r="D14414" s="116"/>
    </row>
    <row r="14415" spans="1:4">
      <c r="A14415" s="116"/>
      <c r="B14415" s="116"/>
      <c r="C14415" s="116"/>
      <c r="D14415" s="116"/>
    </row>
    <row r="14416" spans="1:4">
      <c r="A14416" s="116"/>
      <c r="B14416" s="116"/>
      <c r="C14416" s="116"/>
      <c r="D14416" s="116"/>
    </row>
    <row r="14417" spans="1:4">
      <c r="A14417" s="116"/>
      <c r="B14417" s="116"/>
      <c r="C14417" s="116"/>
      <c r="D14417" s="116"/>
    </row>
    <row r="14418" spans="1:4">
      <c r="A14418" s="116"/>
      <c r="B14418" s="116"/>
      <c r="C14418" s="116"/>
      <c r="D14418" s="116"/>
    </row>
    <row r="14419" spans="1:4">
      <c r="A14419" s="116"/>
      <c r="B14419" s="116"/>
      <c r="C14419" s="116"/>
      <c r="D14419" s="116"/>
    </row>
    <row r="14420" spans="1:4">
      <c r="A14420" s="116"/>
      <c r="B14420" s="116"/>
      <c r="C14420" s="116"/>
      <c r="D14420" s="116"/>
    </row>
    <row r="14421" spans="1:4">
      <c r="A14421" s="116"/>
      <c r="B14421" s="116"/>
      <c r="C14421" s="116"/>
      <c r="D14421" s="116"/>
    </row>
    <row r="14422" spans="1:4">
      <c r="A14422" s="116"/>
      <c r="B14422" s="116"/>
      <c r="C14422" s="116"/>
      <c r="D14422" s="116"/>
    </row>
    <row r="14423" spans="1:4">
      <c r="A14423" s="116"/>
      <c r="B14423" s="116"/>
      <c r="C14423" s="116"/>
      <c r="D14423" s="116"/>
    </row>
    <row r="14424" spans="1:4">
      <c r="A14424" s="116"/>
      <c r="B14424" s="116"/>
      <c r="C14424" s="116"/>
      <c r="D14424" s="116"/>
    </row>
    <row r="14425" spans="1:4">
      <c r="A14425" s="116"/>
      <c r="B14425" s="116"/>
      <c r="C14425" s="116"/>
      <c r="D14425" s="116"/>
    </row>
    <row r="14426" spans="1:4">
      <c r="A14426" s="116"/>
      <c r="B14426" s="116"/>
      <c r="C14426" s="116"/>
      <c r="D14426" s="116"/>
    </row>
    <row r="14427" spans="1:4">
      <c r="A14427" s="116"/>
      <c r="B14427" s="116"/>
      <c r="C14427" s="116"/>
      <c r="D14427" s="116"/>
    </row>
    <row r="14428" spans="1:4">
      <c r="A14428" s="116"/>
      <c r="B14428" s="116"/>
      <c r="C14428" s="116"/>
      <c r="D14428" s="116"/>
    </row>
    <row r="14429" spans="1:4">
      <c r="A14429" s="116"/>
      <c r="B14429" s="116"/>
      <c r="C14429" s="116"/>
      <c r="D14429" s="116"/>
    </row>
    <row r="14430" spans="1:4">
      <c r="A14430" s="116"/>
      <c r="B14430" s="116"/>
      <c r="C14430" s="116"/>
      <c r="D14430" s="116"/>
    </row>
    <row r="14431" spans="1:4">
      <c r="A14431" s="116"/>
      <c r="B14431" s="116"/>
      <c r="C14431" s="116"/>
      <c r="D14431" s="116"/>
    </row>
    <row r="14432" spans="1:4">
      <c r="A14432" s="116"/>
      <c r="B14432" s="116"/>
      <c r="C14432" s="116"/>
      <c r="D14432" s="116"/>
    </row>
    <row r="14433" spans="1:4">
      <c r="A14433" s="116"/>
      <c r="B14433" s="116"/>
      <c r="C14433" s="116"/>
      <c r="D14433" s="116"/>
    </row>
    <row r="14434" spans="1:4">
      <c r="A14434" s="116"/>
      <c r="B14434" s="116"/>
      <c r="C14434" s="116"/>
      <c r="D14434" s="116"/>
    </row>
    <row r="14435" spans="1:4">
      <c r="A14435" s="116"/>
      <c r="B14435" s="116"/>
      <c r="C14435" s="116"/>
      <c r="D14435" s="116"/>
    </row>
    <row r="14436" spans="1:4">
      <c r="A14436" s="116"/>
      <c r="B14436" s="116"/>
      <c r="C14436" s="116"/>
      <c r="D14436" s="116"/>
    </row>
    <row r="14437" spans="1:4">
      <c r="A14437" s="116"/>
      <c r="B14437" s="116"/>
      <c r="C14437" s="116"/>
      <c r="D14437" s="116"/>
    </row>
    <row r="14438" spans="1:4">
      <c r="A14438" s="116"/>
      <c r="B14438" s="116"/>
      <c r="C14438" s="116"/>
      <c r="D14438" s="116"/>
    </row>
    <row r="14439" spans="1:4">
      <c r="A14439" s="116"/>
      <c r="B14439" s="116"/>
      <c r="C14439" s="116"/>
      <c r="D14439" s="116"/>
    </row>
    <row r="14440" spans="1:4">
      <c r="A14440" s="116"/>
      <c r="B14440" s="116"/>
      <c r="C14440" s="116"/>
      <c r="D14440" s="116"/>
    </row>
    <row r="14441" spans="1:4">
      <c r="A14441" s="116"/>
      <c r="B14441" s="116"/>
      <c r="C14441" s="116"/>
      <c r="D14441" s="116"/>
    </row>
    <row r="14442" spans="1:4">
      <c r="A14442" s="116"/>
      <c r="B14442" s="116"/>
      <c r="C14442" s="116"/>
      <c r="D14442" s="116"/>
    </row>
    <row r="14443" spans="1:4">
      <c r="A14443" s="116"/>
      <c r="B14443" s="116"/>
      <c r="C14443" s="116"/>
      <c r="D14443" s="116"/>
    </row>
    <row r="14444" spans="1:4">
      <c r="A14444" s="116"/>
      <c r="B14444" s="116"/>
      <c r="C14444" s="116"/>
      <c r="D14444" s="116"/>
    </row>
    <row r="14445" spans="1:4">
      <c r="A14445" s="116"/>
      <c r="B14445" s="116"/>
      <c r="C14445" s="116"/>
      <c r="D14445" s="116"/>
    </row>
    <row r="14446" spans="1:4">
      <c r="A14446" s="116"/>
      <c r="B14446" s="116"/>
      <c r="C14446" s="116"/>
      <c r="D14446" s="116"/>
    </row>
    <row r="14447" spans="1:4">
      <c r="A14447" s="116"/>
      <c r="B14447" s="116"/>
      <c r="C14447" s="116"/>
      <c r="D14447" s="116"/>
    </row>
    <row r="14448" spans="1:4">
      <c r="A14448" s="116"/>
      <c r="B14448" s="116"/>
      <c r="C14448" s="116"/>
      <c r="D14448" s="116"/>
    </row>
    <row r="14449" spans="1:4">
      <c r="A14449" s="116"/>
      <c r="B14449" s="116"/>
      <c r="C14449" s="116"/>
      <c r="D14449" s="116"/>
    </row>
    <row r="14450" spans="1:4">
      <c r="A14450" s="116"/>
      <c r="B14450" s="116"/>
      <c r="C14450" s="116"/>
      <c r="D14450" s="116"/>
    </row>
    <row r="14451" spans="1:4">
      <c r="A14451" s="116"/>
      <c r="B14451" s="116"/>
      <c r="C14451" s="116"/>
      <c r="D14451" s="116"/>
    </row>
    <row r="14452" spans="1:4">
      <c r="A14452" s="116"/>
      <c r="B14452" s="116"/>
      <c r="C14452" s="116"/>
      <c r="D14452" s="116"/>
    </row>
    <row r="14453" spans="1:4">
      <c r="A14453" s="116"/>
      <c r="B14453" s="116"/>
      <c r="C14453" s="116"/>
      <c r="D14453" s="116"/>
    </row>
    <row r="14454" spans="1:4">
      <c r="A14454" s="116"/>
      <c r="B14454" s="116"/>
      <c r="C14454" s="116"/>
      <c r="D14454" s="116"/>
    </row>
    <row r="14455" spans="1:4">
      <c r="A14455" s="116"/>
      <c r="B14455" s="116"/>
      <c r="C14455" s="116"/>
      <c r="D14455" s="116"/>
    </row>
    <row r="14456" spans="1:4">
      <c r="A14456" s="116"/>
      <c r="B14456" s="116"/>
      <c r="C14456" s="116"/>
      <c r="D14456" s="116"/>
    </row>
    <row r="14457" spans="1:4">
      <c r="A14457" s="116"/>
      <c r="B14457" s="116"/>
      <c r="C14457" s="116"/>
      <c r="D14457" s="116"/>
    </row>
    <row r="14458" spans="1:4">
      <c r="A14458" s="116"/>
      <c r="B14458" s="116"/>
      <c r="C14458" s="116"/>
      <c r="D14458" s="116"/>
    </row>
    <row r="14459" spans="1:4">
      <c r="A14459" s="116"/>
      <c r="B14459" s="116"/>
      <c r="C14459" s="116"/>
      <c r="D14459" s="116"/>
    </row>
    <row r="14460" spans="1:4">
      <c r="A14460" s="116"/>
      <c r="B14460" s="116"/>
      <c r="C14460" s="116"/>
      <c r="D14460" s="116"/>
    </row>
    <row r="14461" spans="1:4">
      <c r="A14461" s="116"/>
      <c r="B14461" s="116"/>
      <c r="C14461" s="116"/>
      <c r="D14461" s="116"/>
    </row>
    <row r="14462" spans="1:4">
      <c r="A14462" s="116"/>
      <c r="B14462" s="116"/>
      <c r="C14462" s="116"/>
      <c r="D14462" s="116"/>
    </row>
    <row r="14463" spans="1:4">
      <c r="A14463" s="116"/>
      <c r="B14463" s="116"/>
      <c r="C14463" s="116"/>
      <c r="D14463" s="116"/>
    </row>
    <row r="14464" spans="1:4">
      <c r="A14464" s="116"/>
      <c r="B14464" s="116"/>
      <c r="C14464" s="116"/>
      <c r="D14464" s="116"/>
    </row>
    <row r="14465" spans="1:4">
      <c r="A14465" s="116"/>
      <c r="B14465" s="116"/>
      <c r="C14465" s="116"/>
      <c r="D14465" s="116"/>
    </row>
    <row r="14466" spans="1:4">
      <c r="A14466" s="116"/>
      <c r="B14466" s="116"/>
      <c r="C14466" s="116"/>
      <c r="D14466" s="116"/>
    </row>
    <row r="14467" spans="1:4">
      <c r="A14467" s="116"/>
      <c r="B14467" s="116"/>
      <c r="C14467" s="116"/>
      <c r="D14467" s="116"/>
    </row>
    <row r="14468" spans="1:4">
      <c r="A14468" s="116"/>
      <c r="B14468" s="116"/>
      <c r="C14468" s="116"/>
      <c r="D14468" s="116"/>
    </row>
    <row r="14469" spans="1:4">
      <c r="A14469" s="116"/>
      <c r="B14469" s="116"/>
      <c r="C14469" s="116"/>
      <c r="D14469" s="116"/>
    </row>
    <row r="14470" spans="1:4">
      <c r="A14470" s="116"/>
      <c r="B14470" s="116"/>
      <c r="C14470" s="116"/>
      <c r="D14470" s="116"/>
    </row>
    <row r="14471" spans="1:4">
      <c r="A14471" s="116"/>
      <c r="B14471" s="116"/>
      <c r="C14471" s="116"/>
      <c r="D14471" s="116"/>
    </row>
    <row r="14472" spans="1:4">
      <c r="A14472" s="116"/>
      <c r="B14472" s="116"/>
      <c r="C14472" s="116"/>
      <c r="D14472" s="116"/>
    </row>
    <row r="14473" spans="1:4">
      <c r="A14473" s="116"/>
      <c r="B14473" s="116"/>
      <c r="C14473" s="116"/>
      <c r="D14473" s="116"/>
    </row>
    <row r="14474" spans="1:4">
      <c r="A14474" s="116"/>
      <c r="B14474" s="116"/>
      <c r="C14474" s="116"/>
      <c r="D14474" s="116"/>
    </row>
    <row r="14475" spans="1:4">
      <c r="A14475" s="116"/>
      <c r="B14475" s="116"/>
      <c r="C14475" s="116"/>
      <c r="D14475" s="116"/>
    </row>
    <row r="14476" spans="1:4">
      <c r="A14476" s="116"/>
      <c r="B14476" s="116"/>
      <c r="C14476" s="116"/>
      <c r="D14476" s="116"/>
    </row>
    <row r="14477" spans="1:4">
      <c r="A14477" s="116"/>
      <c r="B14477" s="116"/>
      <c r="C14477" s="116"/>
      <c r="D14477" s="116"/>
    </row>
    <row r="14478" spans="1:4">
      <c r="A14478" s="116"/>
      <c r="B14478" s="116"/>
      <c r="C14478" s="116"/>
      <c r="D14478" s="116"/>
    </row>
    <row r="14479" spans="1:4">
      <c r="A14479" s="116"/>
      <c r="B14479" s="116"/>
      <c r="C14479" s="116"/>
      <c r="D14479" s="116"/>
    </row>
    <row r="14480" spans="1:4">
      <c r="A14480" s="116"/>
      <c r="B14480" s="116"/>
      <c r="C14480" s="116"/>
      <c r="D14480" s="116"/>
    </row>
    <row r="14481" spans="1:4">
      <c r="A14481" s="116"/>
      <c r="B14481" s="116"/>
      <c r="C14481" s="116"/>
      <c r="D14481" s="116"/>
    </row>
    <row r="14482" spans="1:4">
      <c r="A14482" s="116"/>
      <c r="B14482" s="116"/>
      <c r="C14482" s="116"/>
      <c r="D14482" s="116"/>
    </row>
    <row r="14483" spans="1:4">
      <c r="A14483" s="116"/>
      <c r="B14483" s="116"/>
      <c r="C14483" s="116"/>
      <c r="D14483" s="116"/>
    </row>
    <row r="14484" spans="1:4">
      <c r="A14484" s="116"/>
      <c r="B14484" s="116"/>
      <c r="C14484" s="116"/>
      <c r="D14484" s="116"/>
    </row>
    <row r="14485" spans="1:4">
      <c r="A14485" s="116"/>
      <c r="B14485" s="116"/>
      <c r="C14485" s="116"/>
      <c r="D14485" s="116"/>
    </row>
    <row r="14486" spans="1:4">
      <c r="A14486" s="116"/>
      <c r="B14486" s="116"/>
      <c r="C14486" s="116"/>
      <c r="D14486" s="116"/>
    </row>
    <row r="14487" spans="1:4">
      <c r="A14487" s="116"/>
      <c r="B14487" s="116"/>
      <c r="C14487" s="116"/>
      <c r="D14487" s="116"/>
    </row>
    <row r="14488" spans="1:4">
      <c r="A14488" s="116"/>
      <c r="B14488" s="116"/>
      <c r="C14488" s="116"/>
      <c r="D14488" s="116"/>
    </row>
    <row r="14489" spans="1:4">
      <c r="A14489" s="116"/>
      <c r="B14489" s="116"/>
      <c r="C14489" s="116"/>
      <c r="D14489" s="116"/>
    </row>
    <row r="14490" spans="1:4">
      <c r="A14490" s="116"/>
      <c r="B14490" s="116"/>
      <c r="C14490" s="116"/>
      <c r="D14490" s="116"/>
    </row>
    <row r="14491" spans="1:4">
      <c r="A14491" s="116"/>
      <c r="B14491" s="116"/>
      <c r="C14491" s="116"/>
      <c r="D14491" s="116"/>
    </row>
    <row r="14492" spans="1:4">
      <c r="A14492" s="116"/>
      <c r="B14492" s="116"/>
      <c r="C14492" s="116"/>
      <c r="D14492" s="116"/>
    </row>
    <row r="14493" spans="1:4">
      <c r="A14493" s="116"/>
      <c r="B14493" s="116"/>
      <c r="C14493" s="116"/>
      <c r="D14493" s="116"/>
    </row>
    <row r="14494" spans="1:4">
      <c r="A14494" s="116"/>
      <c r="B14494" s="116"/>
      <c r="C14494" s="116"/>
      <c r="D14494" s="116"/>
    </row>
    <row r="14495" spans="1:4">
      <c r="A14495" s="116"/>
      <c r="B14495" s="116"/>
      <c r="C14495" s="116"/>
      <c r="D14495" s="116"/>
    </row>
    <row r="14496" spans="1:4">
      <c r="A14496" s="116"/>
      <c r="B14496" s="116"/>
      <c r="C14496" s="116"/>
      <c r="D14496" s="116"/>
    </row>
    <row r="14497" spans="1:4">
      <c r="A14497" s="116"/>
      <c r="B14497" s="116"/>
      <c r="C14497" s="116"/>
      <c r="D14497" s="116"/>
    </row>
    <row r="14498" spans="1:4">
      <c r="A14498" s="116"/>
      <c r="B14498" s="116"/>
      <c r="C14498" s="116"/>
      <c r="D14498" s="116"/>
    </row>
    <row r="14499" spans="1:4">
      <c r="A14499" s="116"/>
      <c r="B14499" s="116"/>
      <c r="C14499" s="116"/>
      <c r="D14499" s="116"/>
    </row>
    <row r="14500" spans="1:4">
      <c r="A14500" s="116"/>
      <c r="B14500" s="116"/>
      <c r="C14500" s="116"/>
      <c r="D14500" s="116"/>
    </row>
    <row r="14501" spans="1:4">
      <c r="A14501" s="116"/>
      <c r="B14501" s="116"/>
      <c r="C14501" s="116"/>
      <c r="D14501" s="116"/>
    </row>
    <row r="14502" spans="1:4">
      <c r="A14502" s="116"/>
      <c r="B14502" s="116"/>
      <c r="C14502" s="116"/>
      <c r="D14502" s="116"/>
    </row>
    <row r="14503" spans="1:4">
      <c r="A14503" s="116"/>
      <c r="B14503" s="116"/>
      <c r="C14503" s="116"/>
      <c r="D14503" s="116"/>
    </row>
    <row r="14504" spans="1:4">
      <c r="A14504" s="116"/>
      <c r="B14504" s="116"/>
      <c r="C14504" s="116"/>
      <c r="D14504" s="116"/>
    </row>
    <row r="14505" spans="1:4">
      <c r="A14505" s="116"/>
      <c r="B14505" s="116"/>
      <c r="C14505" s="116"/>
      <c r="D14505" s="116"/>
    </row>
    <row r="14506" spans="1:4">
      <c r="A14506" s="116"/>
      <c r="B14506" s="116"/>
      <c r="C14506" s="116"/>
      <c r="D14506" s="116"/>
    </row>
    <row r="14507" spans="1:4">
      <c r="A14507" s="116"/>
      <c r="B14507" s="116"/>
      <c r="C14507" s="116"/>
      <c r="D14507" s="116"/>
    </row>
    <row r="14508" spans="1:4">
      <c r="A14508" s="116"/>
      <c r="B14508" s="116"/>
      <c r="C14508" s="116"/>
      <c r="D14508" s="116"/>
    </row>
    <row r="14509" spans="1:4">
      <c r="A14509" s="116"/>
      <c r="B14509" s="116"/>
      <c r="C14509" s="116"/>
      <c r="D14509" s="116"/>
    </row>
    <row r="14510" spans="1:4">
      <c r="A14510" s="116"/>
      <c r="B14510" s="116"/>
      <c r="C14510" s="116"/>
      <c r="D14510" s="116"/>
    </row>
    <row r="14511" spans="1:4">
      <c r="A14511" s="116"/>
      <c r="B14511" s="116"/>
      <c r="C14511" s="116"/>
      <c r="D14511" s="116"/>
    </row>
    <row r="14512" spans="1:4">
      <c r="A14512" s="116"/>
      <c r="B14512" s="116"/>
      <c r="C14512" s="116"/>
      <c r="D14512" s="116"/>
    </row>
    <row r="14513" spans="1:4">
      <c r="A14513" s="116"/>
      <c r="B14513" s="116"/>
      <c r="C14513" s="116"/>
      <c r="D14513" s="116"/>
    </row>
    <row r="14514" spans="1:4">
      <c r="A14514" s="116"/>
      <c r="B14514" s="116"/>
      <c r="C14514" s="116"/>
      <c r="D14514" s="116"/>
    </row>
    <row r="14515" spans="1:4">
      <c r="A14515" s="116"/>
      <c r="B14515" s="116"/>
      <c r="C14515" s="116"/>
      <c r="D14515" s="116"/>
    </row>
    <row r="14516" spans="1:4">
      <c r="A14516" s="116"/>
      <c r="B14516" s="116"/>
      <c r="C14516" s="116"/>
      <c r="D14516" s="116"/>
    </row>
    <row r="14517" spans="1:4">
      <c r="A14517" s="116"/>
      <c r="B14517" s="116"/>
      <c r="C14517" s="116"/>
      <c r="D14517" s="116"/>
    </row>
    <row r="14518" spans="1:4">
      <c r="A14518" s="116"/>
      <c r="B14518" s="116"/>
      <c r="C14518" s="116"/>
      <c r="D14518" s="116"/>
    </row>
    <row r="14519" spans="1:4">
      <c r="A14519" s="116"/>
      <c r="B14519" s="116"/>
      <c r="C14519" s="116"/>
      <c r="D14519" s="116"/>
    </row>
    <row r="14520" spans="1:4">
      <c r="A14520" s="116"/>
      <c r="B14520" s="116"/>
      <c r="C14520" s="116"/>
      <c r="D14520" s="116"/>
    </row>
    <row r="14521" spans="1:4">
      <c r="A14521" s="116"/>
      <c r="B14521" s="116"/>
      <c r="C14521" s="116"/>
      <c r="D14521" s="116"/>
    </row>
    <row r="14522" spans="1:4">
      <c r="A14522" s="116"/>
      <c r="B14522" s="116"/>
      <c r="C14522" s="116"/>
      <c r="D14522" s="116"/>
    </row>
    <row r="14523" spans="1:4">
      <c r="A14523" s="116"/>
      <c r="B14523" s="116"/>
      <c r="C14523" s="116"/>
      <c r="D14523" s="116"/>
    </row>
    <row r="14524" spans="1:4">
      <c r="A14524" s="116"/>
      <c r="B14524" s="116"/>
      <c r="C14524" s="116"/>
      <c r="D14524" s="116"/>
    </row>
    <row r="14525" spans="1:4">
      <c r="A14525" s="116"/>
      <c r="B14525" s="116"/>
      <c r="C14525" s="116"/>
      <c r="D14525" s="116"/>
    </row>
    <row r="14526" spans="1:4">
      <c r="A14526" s="116"/>
      <c r="B14526" s="116"/>
      <c r="C14526" s="116"/>
      <c r="D14526" s="116"/>
    </row>
    <row r="14527" spans="1:4">
      <c r="A14527" s="116"/>
      <c r="B14527" s="116"/>
      <c r="C14527" s="116"/>
      <c r="D14527" s="116"/>
    </row>
    <row r="14528" spans="1:4">
      <c r="A14528" s="116"/>
      <c r="B14528" s="116"/>
      <c r="C14528" s="116"/>
      <c r="D14528" s="116"/>
    </row>
    <row r="14529" spans="1:4">
      <c r="A14529" s="116"/>
      <c r="B14529" s="116"/>
      <c r="C14529" s="116"/>
      <c r="D14529" s="116"/>
    </row>
    <row r="14530" spans="1:4">
      <c r="A14530" s="116"/>
      <c r="B14530" s="116"/>
      <c r="C14530" s="116"/>
      <c r="D14530" s="116"/>
    </row>
    <row r="14531" spans="1:4">
      <c r="A14531" s="116"/>
      <c r="B14531" s="116"/>
      <c r="C14531" s="116"/>
      <c r="D14531" s="116"/>
    </row>
    <row r="14532" spans="1:4">
      <c r="A14532" s="116"/>
      <c r="B14532" s="116"/>
      <c r="C14532" s="116"/>
      <c r="D14532" s="116"/>
    </row>
    <row r="14533" spans="1:4">
      <c r="A14533" s="116"/>
      <c r="B14533" s="116"/>
      <c r="C14533" s="116"/>
      <c r="D14533" s="116"/>
    </row>
    <row r="14534" spans="1:4">
      <c r="A14534" s="116"/>
      <c r="B14534" s="116"/>
      <c r="C14534" s="116"/>
      <c r="D14534" s="116"/>
    </row>
    <row r="14535" spans="1:4">
      <c r="A14535" s="116"/>
      <c r="B14535" s="116"/>
      <c r="C14535" s="116"/>
      <c r="D14535" s="116"/>
    </row>
    <row r="14536" spans="1:4">
      <c r="A14536" s="116"/>
      <c r="B14536" s="116"/>
      <c r="C14536" s="116"/>
      <c r="D14536" s="116"/>
    </row>
    <row r="14537" spans="1:4">
      <c r="A14537" s="116"/>
      <c r="B14537" s="116"/>
      <c r="C14537" s="116"/>
      <c r="D14537" s="116"/>
    </row>
    <row r="14538" spans="1:4">
      <c r="A14538" s="116"/>
      <c r="B14538" s="116"/>
      <c r="C14538" s="116"/>
      <c r="D14538" s="116"/>
    </row>
    <row r="14539" spans="1:4">
      <c r="A14539" s="116"/>
      <c r="B14539" s="116"/>
      <c r="C14539" s="116"/>
      <c r="D14539" s="116"/>
    </row>
    <row r="14540" spans="1:4">
      <c r="A14540" s="116"/>
      <c r="B14540" s="116"/>
      <c r="C14540" s="116"/>
      <c r="D14540" s="116"/>
    </row>
    <row r="14541" spans="1:4">
      <c r="A14541" s="116"/>
      <c r="B14541" s="116"/>
      <c r="C14541" s="116"/>
      <c r="D14541" s="116"/>
    </row>
    <row r="14542" spans="1:4">
      <c r="A14542" s="116"/>
      <c r="B14542" s="116"/>
      <c r="C14542" s="116"/>
      <c r="D14542" s="116"/>
    </row>
    <row r="14543" spans="1:4">
      <c r="A14543" s="116"/>
      <c r="B14543" s="116"/>
      <c r="C14543" s="116"/>
      <c r="D14543" s="116"/>
    </row>
    <row r="14544" spans="1:4">
      <c r="A14544" s="116"/>
      <c r="B14544" s="116"/>
      <c r="C14544" s="116"/>
      <c r="D14544" s="116"/>
    </row>
    <row r="14545" spans="1:4">
      <c r="A14545" s="116"/>
      <c r="B14545" s="116"/>
      <c r="C14545" s="116"/>
      <c r="D14545" s="116"/>
    </row>
    <row r="14546" spans="1:4">
      <c r="A14546" s="116"/>
      <c r="B14546" s="116"/>
      <c r="C14546" s="116"/>
      <c r="D14546" s="116"/>
    </row>
    <row r="14547" spans="1:4">
      <c r="A14547" s="116"/>
      <c r="B14547" s="116"/>
      <c r="C14547" s="116"/>
      <c r="D14547" s="116"/>
    </row>
    <row r="14548" spans="1:4">
      <c r="A14548" s="116"/>
      <c r="B14548" s="116"/>
      <c r="C14548" s="116"/>
      <c r="D14548" s="116"/>
    </row>
    <row r="14549" spans="1:4">
      <c r="A14549" s="116"/>
      <c r="B14549" s="116"/>
      <c r="C14549" s="116"/>
      <c r="D14549" s="116"/>
    </row>
    <row r="14550" spans="1:4">
      <c r="A14550" s="116"/>
      <c r="B14550" s="116"/>
      <c r="C14550" s="116"/>
      <c r="D14550" s="116"/>
    </row>
    <row r="14551" spans="1:4">
      <c r="A14551" s="116"/>
      <c r="B14551" s="116"/>
      <c r="C14551" s="116"/>
      <c r="D14551" s="116"/>
    </row>
    <row r="14552" spans="1:4">
      <c r="A14552" s="116"/>
      <c r="B14552" s="116"/>
      <c r="C14552" s="116"/>
      <c r="D14552" s="116"/>
    </row>
    <row r="14553" spans="1:4">
      <c r="A14553" s="116"/>
      <c r="B14553" s="116"/>
      <c r="C14553" s="116"/>
      <c r="D14553" s="116"/>
    </row>
    <row r="14554" spans="1:4">
      <c r="A14554" s="116"/>
      <c r="B14554" s="116"/>
      <c r="C14554" s="116"/>
      <c r="D14554" s="116"/>
    </row>
    <row r="14555" spans="1:4">
      <c r="A14555" s="116"/>
      <c r="B14555" s="116"/>
      <c r="C14555" s="116"/>
      <c r="D14555" s="116"/>
    </row>
    <row r="14556" spans="1:4">
      <c r="A14556" s="116"/>
      <c r="B14556" s="116"/>
      <c r="C14556" s="116"/>
      <c r="D14556" s="116"/>
    </row>
    <row r="14557" spans="1:4">
      <c r="A14557" s="116"/>
      <c r="B14557" s="116"/>
      <c r="C14557" s="116"/>
      <c r="D14557" s="116"/>
    </row>
    <row r="14558" spans="1:4">
      <c r="A14558" s="116"/>
      <c r="B14558" s="116"/>
      <c r="C14558" s="116"/>
      <c r="D14558" s="116"/>
    </row>
    <row r="14559" spans="1:4">
      <c r="A14559" s="116"/>
      <c r="B14559" s="116"/>
      <c r="C14559" s="116"/>
      <c r="D14559" s="116"/>
    </row>
    <row r="14560" spans="1:4">
      <c r="A14560" s="116"/>
      <c r="B14560" s="116"/>
      <c r="C14560" s="116"/>
      <c r="D14560" s="116"/>
    </row>
    <row r="14561" spans="1:4">
      <c r="A14561" s="116"/>
      <c r="B14561" s="116"/>
      <c r="C14561" s="116"/>
      <c r="D14561" s="116"/>
    </row>
    <row r="14562" spans="1:4">
      <c r="A14562" s="116"/>
      <c r="B14562" s="116"/>
      <c r="C14562" s="116"/>
      <c r="D14562" s="116"/>
    </row>
    <row r="14563" spans="1:4">
      <c r="A14563" s="116"/>
      <c r="B14563" s="116"/>
      <c r="C14563" s="116"/>
      <c r="D14563" s="116"/>
    </row>
    <row r="14564" spans="1:4">
      <c r="A14564" s="116"/>
      <c r="B14564" s="116"/>
      <c r="C14564" s="116"/>
      <c r="D14564" s="116"/>
    </row>
    <row r="14565" spans="1:4">
      <c r="A14565" s="116"/>
      <c r="B14565" s="116"/>
      <c r="C14565" s="116"/>
      <c r="D14565" s="116"/>
    </row>
    <row r="14566" spans="1:4">
      <c r="A14566" s="116"/>
      <c r="B14566" s="116"/>
      <c r="C14566" s="116"/>
      <c r="D14566" s="116"/>
    </row>
    <row r="14567" spans="1:4">
      <c r="A14567" s="116"/>
      <c r="B14567" s="116"/>
      <c r="C14567" s="116"/>
      <c r="D14567" s="116"/>
    </row>
    <row r="14568" spans="1:4">
      <c r="A14568" s="116"/>
      <c r="B14568" s="116"/>
      <c r="C14568" s="116"/>
      <c r="D14568" s="116"/>
    </row>
    <row r="14569" spans="1:4">
      <c r="A14569" s="116"/>
      <c r="B14569" s="116"/>
      <c r="C14569" s="116"/>
      <c r="D14569" s="116"/>
    </row>
    <row r="14570" spans="1:4">
      <c r="A14570" s="116"/>
      <c r="B14570" s="116"/>
      <c r="C14570" s="116"/>
      <c r="D14570" s="116"/>
    </row>
    <row r="14571" spans="1:4">
      <c r="A14571" s="116"/>
      <c r="B14571" s="116"/>
      <c r="C14571" s="116"/>
      <c r="D14571" s="116"/>
    </row>
    <row r="14572" spans="1:4">
      <c r="A14572" s="116"/>
      <c r="B14572" s="116"/>
      <c r="C14572" s="116"/>
      <c r="D14572" s="116"/>
    </row>
    <row r="14573" spans="1:4">
      <c r="A14573" s="116"/>
      <c r="B14573" s="116"/>
      <c r="C14573" s="116"/>
      <c r="D14573" s="116"/>
    </row>
    <row r="14574" spans="1:4">
      <c r="A14574" s="116"/>
      <c r="B14574" s="116"/>
      <c r="C14574" s="116"/>
      <c r="D14574" s="116"/>
    </row>
    <row r="14575" spans="1:4">
      <c r="A14575" s="116"/>
      <c r="B14575" s="116"/>
      <c r="C14575" s="116"/>
      <c r="D14575" s="116"/>
    </row>
    <row r="14576" spans="1:4">
      <c r="A14576" s="116"/>
      <c r="B14576" s="116"/>
      <c r="C14576" s="116"/>
      <c r="D14576" s="116"/>
    </row>
    <row r="14577" spans="1:4">
      <c r="A14577" s="116"/>
      <c r="B14577" s="116"/>
      <c r="C14577" s="116"/>
      <c r="D14577" s="116"/>
    </row>
    <row r="14578" spans="1:4">
      <c r="A14578" s="116"/>
      <c r="B14578" s="116"/>
      <c r="C14578" s="116"/>
      <c r="D14578" s="116"/>
    </row>
    <row r="14579" spans="1:4">
      <c r="A14579" s="116"/>
      <c r="B14579" s="116"/>
      <c r="C14579" s="116"/>
      <c r="D14579" s="116"/>
    </row>
    <row r="14580" spans="1:4">
      <c r="A14580" s="116"/>
      <c r="B14580" s="116"/>
      <c r="C14580" s="116"/>
      <c r="D14580" s="116"/>
    </row>
    <row r="14581" spans="1:4">
      <c r="A14581" s="116"/>
      <c r="B14581" s="116"/>
      <c r="C14581" s="116"/>
      <c r="D14581" s="116"/>
    </row>
    <row r="14582" spans="1:4">
      <c r="A14582" s="116"/>
      <c r="B14582" s="116"/>
      <c r="C14582" s="116"/>
      <c r="D14582" s="116"/>
    </row>
    <row r="14583" spans="1:4">
      <c r="A14583" s="116"/>
      <c r="B14583" s="116"/>
      <c r="C14583" s="116"/>
      <c r="D14583" s="116"/>
    </row>
    <row r="14584" spans="1:4">
      <c r="A14584" s="116"/>
      <c r="B14584" s="116"/>
      <c r="C14584" s="116"/>
      <c r="D14584" s="116"/>
    </row>
    <row r="14585" spans="1:4">
      <c r="A14585" s="116"/>
      <c r="B14585" s="116"/>
      <c r="C14585" s="116"/>
      <c r="D14585" s="116"/>
    </row>
    <row r="14586" spans="1:4">
      <c r="A14586" s="116"/>
      <c r="B14586" s="116"/>
      <c r="C14586" s="116"/>
      <c r="D14586" s="116"/>
    </row>
    <row r="14587" spans="1:4">
      <c r="A14587" s="116"/>
      <c r="B14587" s="116"/>
      <c r="C14587" s="116"/>
      <c r="D14587" s="116"/>
    </row>
    <row r="14588" spans="1:4">
      <c r="A14588" s="116"/>
      <c r="B14588" s="116"/>
      <c r="C14588" s="116"/>
      <c r="D14588" s="116"/>
    </row>
    <row r="14589" spans="1:4">
      <c r="A14589" s="116"/>
      <c r="B14589" s="116"/>
      <c r="C14589" s="116"/>
      <c r="D14589" s="116"/>
    </row>
    <row r="14590" spans="1:4">
      <c r="A14590" s="116"/>
      <c r="B14590" s="116"/>
      <c r="C14590" s="116"/>
      <c r="D14590" s="116"/>
    </row>
    <row r="14591" spans="1:4">
      <c r="A14591" s="116"/>
      <c r="B14591" s="116"/>
      <c r="C14591" s="116"/>
      <c r="D14591" s="116"/>
    </row>
    <row r="14592" spans="1:4">
      <c r="A14592" s="116"/>
      <c r="B14592" s="116"/>
      <c r="C14592" s="116"/>
      <c r="D14592" s="116"/>
    </row>
    <row r="14593" spans="1:4">
      <c r="A14593" s="116"/>
      <c r="B14593" s="116"/>
      <c r="C14593" s="116"/>
      <c r="D14593" s="116"/>
    </row>
    <row r="14594" spans="1:4">
      <c r="A14594" s="116"/>
      <c r="B14594" s="116"/>
      <c r="C14594" s="116"/>
      <c r="D14594" s="116"/>
    </row>
    <row r="14595" spans="1:4">
      <c r="A14595" s="116"/>
      <c r="B14595" s="116"/>
      <c r="C14595" s="116"/>
      <c r="D14595" s="116"/>
    </row>
    <row r="14596" spans="1:4">
      <c r="A14596" s="116"/>
      <c r="B14596" s="116"/>
      <c r="C14596" s="116"/>
      <c r="D14596" s="116"/>
    </row>
    <row r="14597" spans="1:4">
      <c r="A14597" s="116"/>
      <c r="B14597" s="116"/>
      <c r="C14597" s="116"/>
      <c r="D14597" s="116"/>
    </row>
    <row r="14598" spans="1:4">
      <c r="A14598" s="116"/>
      <c r="B14598" s="116"/>
      <c r="C14598" s="116"/>
      <c r="D14598" s="116"/>
    </row>
    <row r="14599" spans="1:4">
      <c r="A14599" s="116"/>
      <c r="B14599" s="116"/>
      <c r="C14599" s="116"/>
      <c r="D14599" s="116"/>
    </row>
    <row r="14600" spans="1:4">
      <c r="A14600" s="116"/>
      <c r="B14600" s="116"/>
      <c r="C14600" s="116"/>
      <c r="D14600" s="116"/>
    </row>
    <row r="14601" spans="1:4">
      <c r="A14601" s="116"/>
      <c r="B14601" s="116"/>
      <c r="C14601" s="116"/>
      <c r="D14601" s="116"/>
    </row>
    <row r="14602" spans="1:4">
      <c r="A14602" s="116"/>
      <c r="B14602" s="116"/>
      <c r="C14602" s="116"/>
      <c r="D14602" s="116"/>
    </row>
    <row r="14603" spans="1:4">
      <c r="A14603" s="116"/>
      <c r="B14603" s="116"/>
      <c r="C14603" s="116"/>
      <c r="D14603" s="116"/>
    </row>
    <row r="14604" spans="1:4">
      <c r="A14604" s="116"/>
      <c r="B14604" s="116"/>
      <c r="C14604" s="116"/>
      <c r="D14604" s="116"/>
    </row>
    <row r="14605" spans="1:4">
      <c r="A14605" s="116"/>
      <c r="B14605" s="116"/>
      <c r="C14605" s="116"/>
      <c r="D14605" s="116"/>
    </row>
    <row r="14606" spans="1:4">
      <c r="A14606" s="116"/>
      <c r="B14606" s="116"/>
      <c r="C14606" s="116"/>
      <c r="D14606" s="116"/>
    </row>
    <row r="14607" spans="1:4">
      <c r="A14607" s="116"/>
      <c r="B14607" s="116"/>
      <c r="C14607" s="116"/>
      <c r="D14607" s="116"/>
    </row>
    <row r="14608" spans="1:4">
      <c r="A14608" s="116"/>
      <c r="B14608" s="116"/>
      <c r="C14608" s="116"/>
      <c r="D14608" s="116"/>
    </row>
    <row r="14609" spans="1:4">
      <c r="A14609" s="116"/>
      <c r="B14609" s="116"/>
      <c r="C14609" s="116"/>
      <c r="D14609" s="116"/>
    </row>
    <row r="14610" spans="1:4">
      <c r="A14610" s="116"/>
      <c r="B14610" s="116"/>
      <c r="C14610" s="116"/>
      <c r="D14610" s="116"/>
    </row>
    <row r="14611" spans="1:4">
      <c r="A14611" s="116"/>
      <c r="B14611" s="116"/>
      <c r="C14611" s="116"/>
      <c r="D14611" s="116"/>
    </row>
    <row r="14612" spans="1:4">
      <c r="A14612" s="116"/>
      <c r="B14612" s="116"/>
      <c r="C14612" s="116"/>
      <c r="D14612" s="116"/>
    </row>
    <row r="14613" spans="1:4">
      <c r="A14613" s="116"/>
      <c r="B14613" s="116"/>
      <c r="C14613" s="116"/>
      <c r="D14613" s="116"/>
    </row>
    <row r="14614" spans="1:4">
      <c r="A14614" s="116"/>
      <c r="B14614" s="116"/>
      <c r="C14614" s="116"/>
      <c r="D14614" s="116"/>
    </row>
    <row r="14615" spans="1:4">
      <c r="A14615" s="116"/>
      <c r="B14615" s="116"/>
      <c r="C14615" s="116"/>
      <c r="D14615" s="116"/>
    </row>
    <row r="14616" spans="1:4">
      <c r="A14616" s="116"/>
      <c r="B14616" s="116"/>
      <c r="C14616" s="116"/>
      <c r="D14616" s="116"/>
    </row>
    <row r="14617" spans="1:4">
      <c r="A14617" s="116"/>
      <c r="B14617" s="116"/>
      <c r="C14617" s="116"/>
      <c r="D14617" s="116"/>
    </row>
    <row r="14618" spans="1:4">
      <c r="A14618" s="116"/>
      <c r="B14618" s="116"/>
      <c r="C14618" s="116"/>
      <c r="D14618" s="116"/>
    </row>
    <row r="14619" spans="1:4">
      <c r="A14619" s="116"/>
      <c r="B14619" s="116"/>
      <c r="C14619" s="116"/>
      <c r="D14619" s="116"/>
    </row>
    <row r="14620" spans="1:4">
      <c r="A14620" s="116"/>
      <c r="B14620" s="116"/>
      <c r="C14620" s="116"/>
      <c r="D14620" s="116"/>
    </row>
    <row r="14621" spans="1:4">
      <c r="A14621" s="116"/>
      <c r="B14621" s="116"/>
      <c r="C14621" s="116"/>
      <c r="D14621" s="116"/>
    </row>
    <row r="14622" spans="1:4">
      <c r="A14622" s="116"/>
      <c r="B14622" s="116"/>
      <c r="C14622" s="116"/>
      <c r="D14622" s="116"/>
    </row>
    <row r="14623" spans="1:4">
      <c r="A14623" s="116"/>
      <c r="B14623" s="116"/>
      <c r="C14623" s="116"/>
      <c r="D14623" s="116"/>
    </row>
    <row r="14624" spans="1:4">
      <c r="A14624" s="116"/>
      <c r="B14624" s="116"/>
      <c r="C14624" s="116"/>
      <c r="D14624" s="116"/>
    </row>
    <row r="14625" spans="1:4">
      <c r="A14625" s="116"/>
      <c r="B14625" s="116"/>
      <c r="C14625" s="116"/>
      <c r="D14625" s="116"/>
    </row>
    <row r="14626" spans="1:4">
      <c r="A14626" s="116"/>
      <c r="B14626" s="116"/>
      <c r="C14626" s="116"/>
      <c r="D14626" s="116"/>
    </row>
    <row r="14627" spans="1:4">
      <c r="A14627" s="116"/>
      <c r="B14627" s="116"/>
      <c r="C14627" s="116"/>
      <c r="D14627" s="116"/>
    </row>
    <row r="14628" spans="1:4">
      <c r="A14628" s="116"/>
      <c r="B14628" s="116"/>
      <c r="C14628" s="116"/>
      <c r="D14628" s="116"/>
    </row>
    <row r="14629" spans="1:4">
      <c r="A14629" s="116"/>
      <c r="B14629" s="116"/>
      <c r="C14629" s="116"/>
      <c r="D14629" s="116"/>
    </row>
    <row r="14630" spans="1:4">
      <c r="A14630" s="116"/>
      <c r="B14630" s="116"/>
      <c r="C14630" s="116"/>
      <c r="D14630" s="116"/>
    </row>
    <row r="14631" spans="1:4">
      <c r="A14631" s="116"/>
      <c r="B14631" s="116"/>
      <c r="C14631" s="116"/>
      <c r="D14631" s="116"/>
    </row>
    <row r="14632" spans="1:4">
      <c r="A14632" s="116"/>
      <c r="B14632" s="116"/>
      <c r="C14632" s="116"/>
      <c r="D14632" s="116"/>
    </row>
    <row r="14633" spans="1:4">
      <c r="A14633" s="116"/>
      <c r="B14633" s="116"/>
      <c r="C14633" s="116"/>
      <c r="D14633" s="116"/>
    </row>
    <row r="14634" spans="1:4">
      <c r="A14634" s="116"/>
      <c r="B14634" s="116"/>
      <c r="C14634" s="116"/>
      <c r="D14634" s="116"/>
    </row>
    <row r="14635" spans="1:4">
      <c r="A14635" s="116"/>
      <c r="B14635" s="116"/>
      <c r="C14635" s="116"/>
      <c r="D14635" s="116"/>
    </row>
    <row r="14636" spans="1:4">
      <c r="A14636" s="116"/>
      <c r="B14636" s="116"/>
      <c r="C14636" s="116"/>
      <c r="D14636" s="116"/>
    </row>
    <row r="14637" spans="1:4">
      <c r="A14637" s="116"/>
      <c r="B14637" s="116"/>
      <c r="C14637" s="116"/>
      <c r="D14637" s="116"/>
    </row>
    <row r="14638" spans="1:4">
      <c r="A14638" s="116"/>
      <c r="B14638" s="116"/>
      <c r="C14638" s="116"/>
      <c r="D14638" s="116"/>
    </row>
    <row r="14639" spans="1:4">
      <c r="A14639" s="116"/>
      <c r="B14639" s="116"/>
      <c r="C14639" s="116"/>
      <c r="D14639" s="116"/>
    </row>
    <row r="14640" spans="1:4">
      <c r="A14640" s="116"/>
      <c r="B14640" s="116"/>
      <c r="C14640" s="116"/>
      <c r="D14640" s="116"/>
    </row>
    <row r="14641" spans="1:4">
      <c r="A14641" s="116"/>
      <c r="B14641" s="116"/>
      <c r="C14641" s="116"/>
      <c r="D14641" s="116"/>
    </row>
    <row r="14642" spans="1:4">
      <c r="A14642" s="116"/>
      <c r="B14642" s="116"/>
      <c r="C14642" s="116"/>
      <c r="D14642" s="116"/>
    </row>
    <row r="14643" spans="1:4">
      <c r="A14643" s="116"/>
      <c r="B14643" s="116"/>
      <c r="C14643" s="116"/>
      <c r="D14643" s="116"/>
    </row>
    <row r="14644" spans="1:4">
      <c r="A14644" s="116"/>
      <c r="B14644" s="116"/>
      <c r="C14644" s="116"/>
      <c r="D14644" s="116"/>
    </row>
    <row r="14645" spans="1:4">
      <c r="A14645" s="116"/>
      <c r="B14645" s="116"/>
      <c r="C14645" s="116"/>
      <c r="D14645" s="116"/>
    </row>
    <row r="14646" spans="1:4">
      <c r="A14646" s="116"/>
      <c r="B14646" s="116"/>
      <c r="C14646" s="116"/>
      <c r="D14646" s="116"/>
    </row>
    <row r="14647" spans="1:4">
      <c r="A14647" s="116"/>
      <c r="B14647" s="116"/>
      <c r="C14647" s="116"/>
      <c r="D14647" s="116"/>
    </row>
    <row r="14648" spans="1:4">
      <c r="A14648" s="116"/>
      <c r="B14648" s="116"/>
      <c r="C14648" s="116"/>
      <c r="D14648" s="116"/>
    </row>
    <row r="14649" spans="1:4">
      <c r="A14649" s="116"/>
      <c r="B14649" s="116"/>
      <c r="C14649" s="116"/>
      <c r="D14649" s="116"/>
    </row>
    <row r="14650" spans="1:4">
      <c r="A14650" s="116"/>
      <c r="B14650" s="116"/>
      <c r="C14650" s="116"/>
      <c r="D14650" s="116"/>
    </row>
    <row r="14651" spans="1:4">
      <c r="A14651" s="116"/>
      <c r="B14651" s="116"/>
      <c r="C14651" s="116"/>
      <c r="D14651" s="116"/>
    </row>
    <row r="14652" spans="1:4">
      <c r="A14652" s="116"/>
      <c r="B14652" s="116"/>
      <c r="C14652" s="116"/>
      <c r="D14652" s="116"/>
    </row>
    <row r="14653" spans="1:4">
      <c r="A14653" s="116"/>
      <c r="B14653" s="116"/>
      <c r="C14653" s="116"/>
      <c r="D14653" s="116"/>
    </row>
    <row r="14654" spans="1:4">
      <c r="A14654" s="116"/>
      <c r="B14654" s="116"/>
      <c r="C14654" s="116"/>
      <c r="D14654" s="116"/>
    </row>
    <row r="14655" spans="1:4">
      <c r="A14655" s="116"/>
      <c r="B14655" s="116"/>
      <c r="C14655" s="116"/>
      <c r="D14655" s="116"/>
    </row>
    <row r="14656" spans="1:4">
      <c r="A14656" s="116"/>
      <c r="B14656" s="116"/>
      <c r="C14656" s="116"/>
      <c r="D14656" s="116"/>
    </row>
    <row r="14657" spans="1:4">
      <c r="A14657" s="116"/>
      <c r="B14657" s="116"/>
      <c r="C14657" s="116"/>
      <c r="D14657" s="116"/>
    </row>
    <row r="14658" spans="1:4">
      <c r="A14658" s="116"/>
      <c r="B14658" s="116"/>
      <c r="C14658" s="116"/>
      <c r="D14658" s="116"/>
    </row>
    <row r="14659" spans="1:4">
      <c r="A14659" s="116"/>
      <c r="B14659" s="116"/>
      <c r="C14659" s="116"/>
      <c r="D14659" s="116"/>
    </row>
    <row r="14660" spans="1:4">
      <c r="A14660" s="116"/>
      <c r="B14660" s="116"/>
      <c r="C14660" s="116"/>
      <c r="D14660" s="116"/>
    </row>
    <row r="14661" spans="1:4">
      <c r="A14661" s="116"/>
      <c r="B14661" s="116"/>
      <c r="C14661" s="116"/>
      <c r="D14661" s="116"/>
    </row>
    <row r="14662" spans="1:4">
      <c r="A14662" s="116"/>
      <c r="B14662" s="116"/>
      <c r="C14662" s="116"/>
      <c r="D14662" s="116"/>
    </row>
    <row r="14663" spans="1:4">
      <c r="A14663" s="116"/>
      <c r="B14663" s="116"/>
      <c r="C14663" s="116"/>
      <c r="D14663" s="116"/>
    </row>
    <row r="14664" spans="1:4">
      <c r="A14664" s="116"/>
      <c r="B14664" s="116"/>
      <c r="C14664" s="116"/>
      <c r="D14664" s="116"/>
    </row>
    <row r="14665" spans="1:4">
      <c r="A14665" s="116"/>
      <c r="B14665" s="116"/>
      <c r="C14665" s="116"/>
      <c r="D14665" s="116"/>
    </row>
    <row r="14666" spans="1:4">
      <c r="A14666" s="116"/>
      <c r="B14666" s="116"/>
      <c r="C14666" s="116"/>
      <c r="D14666" s="116"/>
    </row>
    <row r="14667" spans="1:4">
      <c r="A14667" s="116"/>
      <c r="B14667" s="116"/>
      <c r="C14667" s="116"/>
      <c r="D14667" s="116"/>
    </row>
    <row r="14668" spans="1:4">
      <c r="A14668" s="116"/>
      <c r="B14668" s="116"/>
      <c r="C14668" s="116"/>
      <c r="D14668" s="116"/>
    </row>
    <row r="14669" spans="1:4">
      <c r="A14669" s="116"/>
      <c r="B14669" s="116"/>
      <c r="C14669" s="116"/>
      <c r="D14669" s="116"/>
    </row>
    <row r="14670" spans="1:4">
      <c r="A14670" s="116"/>
      <c r="B14670" s="116"/>
      <c r="C14670" s="116"/>
      <c r="D14670" s="116"/>
    </row>
    <row r="14671" spans="1:4">
      <c r="A14671" s="116"/>
      <c r="B14671" s="116"/>
      <c r="C14671" s="116"/>
      <c r="D14671" s="116"/>
    </row>
    <row r="14672" spans="1:4">
      <c r="A14672" s="116"/>
      <c r="B14672" s="116"/>
      <c r="C14672" s="116"/>
      <c r="D14672" s="116"/>
    </row>
    <row r="14673" spans="1:4">
      <c r="A14673" s="116"/>
      <c r="B14673" s="116"/>
      <c r="C14673" s="116"/>
      <c r="D14673" s="116"/>
    </row>
    <row r="14674" spans="1:4">
      <c r="A14674" s="116"/>
      <c r="B14674" s="116"/>
      <c r="C14674" s="116"/>
      <c r="D14674" s="116"/>
    </row>
    <row r="14675" spans="1:4">
      <c r="A14675" s="116"/>
      <c r="B14675" s="116"/>
      <c r="C14675" s="116"/>
      <c r="D14675" s="116"/>
    </row>
    <row r="14676" spans="1:4">
      <c r="A14676" s="116"/>
      <c r="B14676" s="116"/>
      <c r="C14676" s="116"/>
      <c r="D14676" s="116"/>
    </row>
    <row r="14677" spans="1:4">
      <c r="A14677" s="116"/>
      <c r="B14677" s="116"/>
      <c r="C14677" s="116"/>
      <c r="D14677" s="116"/>
    </row>
    <row r="14678" spans="1:4">
      <c r="A14678" s="116"/>
      <c r="B14678" s="116"/>
      <c r="C14678" s="116"/>
      <c r="D14678" s="116"/>
    </row>
    <row r="14679" spans="1:4">
      <c r="A14679" s="116"/>
      <c r="B14679" s="116"/>
      <c r="C14679" s="116"/>
      <c r="D14679" s="116"/>
    </row>
    <row r="14680" spans="1:4">
      <c r="A14680" s="116"/>
      <c r="B14680" s="116"/>
      <c r="C14680" s="116"/>
      <c r="D14680" s="116"/>
    </row>
    <row r="14681" spans="1:4">
      <c r="A14681" s="116"/>
      <c r="B14681" s="116"/>
      <c r="C14681" s="116"/>
      <c r="D14681" s="116"/>
    </row>
    <row r="14682" spans="1:4">
      <c r="A14682" s="116"/>
      <c r="B14682" s="116"/>
      <c r="C14682" s="116"/>
      <c r="D14682" s="116"/>
    </row>
    <row r="14683" spans="1:4">
      <c r="A14683" s="116"/>
      <c r="B14683" s="116"/>
      <c r="C14683" s="116"/>
      <c r="D14683" s="116"/>
    </row>
    <row r="14684" spans="1:4">
      <c r="A14684" s="116"/>
      <c r="B14684" s="116"/>
      <c r="C14684" s="116"/>
      <c r="D14684" s="116"/>
    </row>
    <row r="14685" spans="1:4">
      <c r="A14685" s="116"/>
      <c r="B14685" s="116"/>
      <c r="C14685" s="116"/>
      <c r="D14685" s="116"/>
    </row>
    <row r="14686" spans="1:4">
      <c r="A14686" s="116"/>
      <c r="B14686" s="116"/>
      <c r="C14686" s="116"/>
      <c r="D14686" s="116"/>
    </row>
    <row r="14687" spans="1:4">
      <c r="A14687" s="116"/>
      <c r="B14687" s="116"/>
      <c r="C14687" s="116"/>
      <c r="D14687" s="116"/>
    </row>
    <row r="14688" spans="1:4">
      <c r="A14688" s="116"/>
      <c r="B14688" s="116"/>
      <c r="C14688" s="116"/>
      <c r="D14688" s="116"/>
    </row>
    <row r="14689" spans="1:4">
      <c r="A14689" s="116"/>
      <c r="B14689" s="116"/>
      <c r="C14689" s="116"/>
      <c r="D14689" s="116"/>
    </row>
    <row r="14690" spans="1:4">
      <c r="A14690" s="116"/>
      <c r="B14690" s="116"/>
      <c r="C14690" s="116"/>
      <c r="D14690" s="116"/>
    </row>
    <row r="14691" spans="1:4">
      <c r="A14691" s="116"/>
      <c r="B14691" s="116"/>
      <c r="C14691" s="116"/>
      <c r="D14691" s="116"/>
    </row>
    <row r="14692" spans="1:4">
      <c r="A14692" s="116"/>
      <c r="B14692" s="116"/>
      <c r="C14692" s="116"/>
      <c r="D14692" s="116"/>
    </row>
    <row r="14693" spans="1:4">
      <c r="A14693" s="116"/>
      <c r="B14693" s="116"/>
      <c r="C14693" s="116"/>
      <c r="D14693" s="116"/>
    </row>
    <row r="14694" spans="1:4">
      <c r="A14694" s="116"/>
      <c r="B14694" s="116"/>
      <c r="C14694" s="116"/>
      <c r="D14694" s="116"/>
    </row>
    <row r="14695" spans="1:4">
      <c r="A14695" s="116"/>
      <c r="B14695" s="116"/>
      <c r="C14695" s="116"/>
      <c r="D14695" s="116"/>
    </row>
    <row r="14696" spans="1:4">
      <c r="A14696" s="116"/>
      <c r="B14696" s="116"/>
      <c r="C14696" s="116"/>
      <c r="D14696" s="116"/>
    </row>
    <row r="14697" spans="1:4">
      <c r="A14697" s="116"/>
      <c r="B14697" s="116"/>
      <c r="C14697" s="116"/>
      <c r="D14697" s="116"/>
    </row>
    <row r="14698" spans="1:4">
      <c r="A14698" s="116"/>
      <c r="B14698" s="116"/>
      <c r="C14698" s="116"/>
      <c r="D14698" s="116"/>
    </row>
    <row r="14699" spans="1:4">
      <c r="A14699" s="116"/>
      <c r="B14699" s="116"/>
      <c r="C14699" s="116"/>
      <c r="D14699" s="116"/>
    </row>
    <row r="14700" spans="1:4">
      <c r="A14700" s="116"/>
      <c r="B14700" s="116"/>
      <c r="C14700" s="116"/>
      <c r="D14700" s="116"/>
    </row>
    <row r="14701" spans="1:4">
      <c r="A14701" s="116"/>
      <c r="B14701" s="116"/>
      <c r="C14701" s="116"/>
      <c r="D14701" s="116"/>
    </row>
    <row r="14702" spans="1:4">
      <c r="A14702" s="116"/>
      <c r="B14702" s="116"/>
      <c r="C14702" s="116"/>
      <c r="D14702" s="116"/>
    </row>
    <row r="14703" spans="1:4">
      <c r="A14703" s="116"/>
      <c r="B14703" s="116"/>
      <c r="C14703" s="116"/>
      <c r="D14703" s="116"/>
    </row>
    <row r="14704" spans="1:4">
      <c r="A14704" s="116"/>
      <c r="B14704" s="116"/>
      <c r="C14704" s="116"/>
      <c r="D14704" s="116"/>
    </row>
    <row r="14705" spans="1:4">
      <c r="A14705" s="116"/>
      <c r="B14705" s="116"/>
      <c r="C14705" s="116"/>
      <c r="D14705" s="116"/>
    </row>
    <row r="14706" spans="1:4">
      <c r="A14706" s="116"/>
      <c r="B14706" s="116"/>
      <c r="C14706" s="116"/>
      <c r="D14706" s="116"/>
    </row>
    <row r="14707" spans="1:4">
      <c r="A14707" s="116"/>
      <c r="B14707" s="116"/>
      <c r="C14707" s="116"/>
      <c r="D14707" s="116"/>
    </row>
    <row r="14708" spans="1:4">
      <c r="A14708" s="116"/>
      <c r="B14708" s="116"/>
      <c r="C14708" s="116"/>
      <c r="D14708" s="116"/>
    </row>
    <row r="14709" spans="1:4">
      <c r="A14709" s="116"/>
      <c r="B14709" s="116"/>
      <c r="C14709" s="116"/>
      <c r="D14709" s="116"/>
    </row>
    <row r="14710" spans="1:4">
      <c r="A14710" s="116"/>
      <c r="B14710" s="116"/>
      <c r="C14710" s="116"/>
      <c r="D14710" s="116"/>
    </row>
    <row r="14711" spans="1:4">
      <c r="A14711" s="116"/>
      <c r="B14711" s="116"/>
      <c r="C14711" s="116"/>
      <c r="D14711" s="116"/>
    </row>
    <row r="14712" spans="1:4">
      <c r="A14712" s="116"/>
      <c r="B14712" s="116"/>
      <c r="C14712" s="116"/>
      <c r="D14712" s="116"/>
    </row>
    <row r="14713" spans="1:4">
      <c r="A14713" s="116"/>
      <c r="B14713" s="116"/>
      <c r="C14713" s="116"/>
      <c r="D14713" s="116"/>
    </row>
    <row r="14714" spans="1:4">
      <c r="A14714" s="116"/>
      <c r="B14714" s="116"/>
      <c r="C14714" s="116"/>
      <c r="D14714" s="116"/>
    </row>
    <row r="14715" spans="1:4">
      <c r="A14715" s="116"/>
      <c r="B14715" s="116"/>
      <c r="C14715" s="116"/>
      <c r="D14715" s="116"/>
    </row>
    <row r="14716" spans="1:4">
      <c r="A14716" s="116"/>
      <c r="B14716" s="116"/>
      <c r="C14716" s="116"/>
      <c r="D14716" s="116"/>
    </row>
    <row r="14717" spans="1:4">
      <c r="A14717" s="116"/>
      <c r="B14717" s="116"/>
      <c r="C14717" s="116"/>
      <c r="D14717" s="116"/>
    </row>
    <row r="14718" spans="1:4">
      <c r="A14718" s="116"/>
      <c r="B14718" s="116"/>
      <c r="C14718" s="116"/>
      <c r="D14718" s="116"/>
    </row>
    <row r="14719" spans="1:4">
      <c r="A14719" s="116"/>
      <c r="B14719" s="116"/>
      <c r="C14719" s="116"/>
      <c r="D14719" s="116"/>
    </row>
    <row r="14720" spans="1:4">
      <c r="A14720" s="116"/>
      <c r="B14720" s="116"/>
      <c r="C14720" s="116"/>
      <c r="D14720" s="116"/>
    </row>
    <row r="14721" spans="1:4">
      <c r="A14721" s="116"/>
      <c r="B14721" s="116"/>
      <c r="C14721" s="116"/>
      <c r="D14721" s="116"/>
    </row>
    <row r="14722" spans="1:4">
      <c r="A14722" s="116"/>
      <c r="B14722" s="116"/>
      <c r="C14722" s="116"/>
      <c r="D14722" s="116"/>
    </row>
    <row r="14723" spans="1:4">
      <c r="A14723" s="116"/>
      <c r="B14723" s="116"/>
      <c r="C14723" s="116"/>
      <c r="D14723" s="116"/>
    </row>
    <row r="14724" spans="1:4">
      <c r="A14724" s="116"/>
      <c r="B14724" s="116"/>
      <c r="C14724" s="116"/>
      <c r="D14724" s="116"/>
    </row>
    <row r="14725" spans="1:4">
      <c r="A14725" s="116"/>
      <c r="B14725" s="116"/>
      <c r="C14725" s="116"/>
      <c r="D14725" s="116"/>
    </row>
    <row r="14726" spans="1:4">
      <c r="A14726" s="116"/>
      <c r="B14726" s="116"/>
      <c r="C14726" s="116"/>
      <c r="D14726" s="116"/>
    </row>
    <row r="14727" spans="1:4">
      <c r="A14727" s="116"/>
      <c r="B14727" s="116"/>
      <c r="C14727" s="116"/>
      <c r="D14727" s="116"/>
    </row>
    <row r="14728" spans="1:4">
      <c r="A14728" s="116"/>
      <c r="B14728" s="116"/>
      <c r="C14728" s="116"/>
      <c r="D14728" s="116"/>
    </row>
    <row r="14729" spans="1:4">
      <c r="A14729" s="116"/>
      <c r="B14729" s="116"/>
      <c r="C14729" s="116"/>
      <c r="D14729" s="116"/>
    </row>
    <row r="14730" spans="1:4">
      <c r="A14730" s="116"/>
      <c r="B14730" s="116"/>
      <c r="C14730" s="116"/>
      <c r="D14730" s="116"/>
    </row>
    <row r="14731" spans="1:4">
      <c r="A14731" s="116"/>
      <c r="B14731" s="116"/>
      <c r="C14731" s="116"/>
      <c r="D14731" s="116"/>
    </row>
    <row r="14732" spans="1:4">
      <c r="A14732" s="116"/>
      <c r="B14732" s="116"/>
      <c r="C14732" s="116"/>
      <c r="D14732" s="116"/>
    </row>
    <row r="14733" spans="1:4">
      <c r="A14733" s="116"/>
      <c r="B14733" s="116"/>
      <c r="C14733" s="116"/>
      <c r="D14733" s="116"/>
    </row>
    <row r="14734" spans="1:4">
      <c r="A14734" s="116"/>
      <c r="B14734" s="116"/>
      <c r="C14734" s="116"/>
      <c r="D14734" s="116"/>
    </row>
    <row r="14735" spans="1:4">
      <c r="A14735" s="116"/>
      <c r="B14735" s="116"/>
      <c r="C14735" s="116"/>
      <c r="D14735" s="116"/>
    </row>
    <row r="14736" spans="1:4">
      <c r="A14736" s="116"/>
      <c r="B14736" s="116"/>
      <c r="C14736" s="116"/>
      <c r="D14736" s="116"/>
    </row>
    <row r="14737" spans="1:4">
      <c r="A14737" s="116"/>
      <c r="B14737" s="116"/>
      <c r="C14737" s="116"/>
      <c r="D14737" s="116"/>
    </row>
    <row r="14738" spans="1:4">
      <c r="A14738" s="116"/>
      <c r="B14738" s="116"/>
      <c r="C14738" s="116"/>
      <c r="D14738" s="116"/>
    </row>
    <row r="14739" spans="1:4">
      <c r="A14739" s="116"/>
      <c r="B14739" s="116"/>
      <c r="C14739" s="116"/>
      <c r="D14739" s="116"/>
    </row>
    <row r="14740" spans="1:4">
      <c r="A14740" s="116"/>
      <c r="B14740" s="116"/>
      <c r="C14740" s="116"/>
      <c r="D14740" s="116"/>
    </row>
    <row r="14741" spans="1:4">
      <c r="A14741" s="116"/>
      <c r="B14741" s="116"/>
      <c r="C14741" s="116"/>
      <c r="D14741" s="116"/>
    </row>
    <row r="14742" spans="1:4">
      <c r="A14742" s="116"/>
      <c r="B14742" s="116"/>
      <c r="C14742" s="116"/>
      <c r="D14742" s="116"/>
    </row>
    <row r="14743" spans="1:4">
      <c r="A14743" s="116"/>
      <c r="B14743" s="116"/>
      <c r="C14743" s="116"/>
      <c r="D14743" s="116"/>
    </row>
    <row r="14744" spans="1:4">
      <c r="A14744" s="116"/>
      <c r="B14744" s="116"/>
      <c r="C14744" s="116"/>
      <c r="D14744" s="116"/>
    </row>
    <row r="14745" spans="1:4">
      <c r="A14745" s="116"/>
      <c r="B14745" s="116"/>
      <c r="C14745" s="116"/>
      <c r="D14745" s="116"/>
    </row>
    <row r="14746" spans="1:4">
      <c r="A14746" s="116"/>
      <c r="B14746" s="116"/>
      <c r="C14746" s="116"/>
      <c r="D14746" s="116"/>
    </row>
    <row r="14747" spans="1:4">
      <c r="A14747" s="116"/>
      <c r="B14747" s="116"/>
      <c r="C14747" s="116"/>
      <c r="D14747" s="116"/>
    </row>
    <row r="14748" spans="1:4">
      <c r="A14748" s="116"/>
      <c r="B14748" s="116"/>
      <c r="C14748" s="116"/>
      <c r="D14748" s="116"/>
    </row>
    <row r="14749" spans="1:4">
      <c r="A14749" s="116"/>
      <c r="B14749" s="116"/>
      <c r="C14749" s="116"/>
      <c r="D14749" s="116"/>
    </row>
    <row r="14750" spans="1:4">
      <c r="A14750" s="116"/>
      <c r="B14750" s="116"/>
      <c r="C14750" s="116"/>
      <c r="D14750" s="116"/>
    </row>
    <row r="14751" spans="1:4">
      <c r="A14751" s="116"/>
      <c r="B14751" s="116"/>
      <c r="C14751" s="116"/>
      <c r="D14751" s="116"/>
    </row>
    <row r="14752" spans="1:4">
      <c r="A14752" s="116"/>
      <c r="B14752" s="116"/>
      <c r="C14752" s="116"/>
      <c r="D14752" s="116"/>
    </row>
    <row r="14753" spans="1:4">
      <c r="A14753" s="116"/>
      <c r="B14753" s="116"/>
      <c r="C14753" s="116"/>
      <c r="D14753" s="116"/>
    </row>
    <row r="14754" spans="1:4">
      <c r="A14754" s="116"/>
      <c r="B14754" s="116"/>
      <c r="C14754" s="116"/>
      <c r="D14754" s="116"/>
    </row>
    <row r="14755" spans="1:4">
      <c r="A14755" s="116"/>
      <c r="B14755" s="116"/>
      <c r="C14755" s="116"/>
      <c r="D14755" s="116"/>
    </row>
    <row r="14756" spans="1:4">
      <c r="A14756" s="116"/>
      <c r="B14756" s="116"/>
      <c r="C14756" s="116"/>
      <c r="D14756" s="116"/>
    </row>
    <row r="14757" spans="1:4">
      <c r="A14757" s="116"/>
      <c r="B14757" s="116"/>
      <c r="C14757" s="116"/>
      <c r="D14757" s="116"/>
    </row>
    <row r="14758" spans="1:4">
      <c r="A14758" s="116"/>
      <c r="B14758" s="116"/>
      <c r="C14758" s="116"/>
      <c r="D14758" s="116"/>
    </row>
    <row r="14759" spans="1:4">
      <c r="A14759" s="116"/>
      <c r="B14759" s="116"/>
      <c r="C14759" s="116"/>
      <c r="D14759" s="116"/>
    </row>
    <row r="14760" spans="1:4">
      <c r="A14760" s="116"/>
      <c r="B14760" s="116"/>
      <c r="C14760" s="116"/>
      <c r="D14760" s="116"/>
    </row>
    <row r="14761" spans="1:4">
      <c r="A14761" s="116"/>
      <c r="B14761" s="116"/>
      <c r="C14761" s="116"/>
      <c r="D14761" s="116"/>
    </row>
    <row r="14762" spans="1:4">
      <c r="A14762" s="116"/>
      <c r="B14762" s="116"/>
      <c r="C14762" s="116"/>
      <c r="D14762" s="116"/>
    </row>
    <row r="14763" spans="1:4">
      <c r="A14763" s="116"/>
      <c r="B14763" s="116"/>
      <c r="C14763" s="116"/>
      <c r="D14763" s="116"/>
    </row>
    <row r="14764" spans="1:4">
      <c r="A14764" s="116"/>
      <c r="B14764" s="116"/>
      <c r="C14764" s="116"/>
      <c r="D14764" s="116"/>
    </row>
    <row r="14765" spans="1:4">
      <c r="A14765" s="116"/>
      <c r="B14765" s="116"/>
      <c r="C14765" s="116"/>
      <c r="D14765" s="116"/>
    </row>
    <row r="14766" spans="1:4">
      <c r="A14766" s="116"/>
      <c r="B14766" s="116"/>
      <c r="C14766" s="116"/>
      <c r="D14766" s="116"/>
    </row>
    <row r="14767" spans="1:4">
      <c r="A14767" s="116"/>
      <c r="B14767" s="116"/>
      <c r="C14767" s="116"/>
      <c r="D14767" s="116"/>
    </row>
    <row r="14768" spans="1:4">
      <c r="A14768" s="116"/>
      <c r="B14768" s="116"/>
      <c r="C14768" s="116"/>
      <c r="D14768" s="116"/>
    </row>
    <row r="14769" spans="1:4">
      <c r="A14769" s="116"/>
      <c r="B14769" s="116"/>
      <c r="C14769" s="116"/>
      <c r="D14769" s="116"/>
    </row>
    <row r="14770" spans="1:4">
      <c r="A14770" s="116"/>
      <c r="B14770" s="116"/>
      <c r="C14770" s="116"/>
      <c r="D14770" s="116"/>
    </row>
    <row r="14771" spans="1:4">
      <c r="A14771" s="116"/>
      <c r="B14771" s="116"/>
      <c r="C14771" s="116"/>
      <c r="D14771" s="116"/>
    </row>
    <row r="14772" spans="1:4">
      <c r="A14772" s="116"/>
      <c r="B14772" s="116"/>
      <c r="C14772" s="116"/>
      <c r="D14772" s="116"/>
    </row>
    <row r="14773" spans="1:4">
      <c r="A14773" s="116"/>
      <c r="B14773" s="116"/>
      <c r="C14773" s="116"/>
      <c r="D14773" s="116"/>
    </row>
    <row r="14774" spans="1:4">
      <c r="A14774" s="116"/>
      <c r="B14774" s="116"/>
      <c r="C14774" s="116"/>
      <c r="D14774" s="116"/>
    </row>
    <row r="14775" spans="1:4">
      <c r="A14775" s="116"/>
      <c r="B14775" s="116"/>
      <c r="C14775" s="116"/>
      <c r="D14775" s="116"/>
    </row>
    <row r="14776" spans="1:4">
      <c r="A14776" s="116"/>
      <c r="B14776" s="116"/>
      <c r="C14776" s="116"/>
      <c r="D14776" s="116"/>
    </row>
    <row r="14777" spans="1:4">
      <c r="A14777" s="116"/>
      <c r="B14777" s="116"/>
      <c r="C14777" s="116"/>
      <c r="D14777" s="116"/>
    </row>
    <row r="14778" spans="1:4">
      <c r="A14778" s="116"/>
      <c r="B14778" s="116"/>
      <c r="C14778" s="116"/>
      <c r="D14778" s="116"/>
    </row>
    <row r="14779" spans="1:4">
      <c r="A14779" s="116"/>
      <c r="B14779" s="116"/>
      <c r="C14779" s="116"/>
      <c r="D14779" s="116"/>
    </row>
    <row r="14780" spans="1:4">
      <c r="A14780" s="116"/>
      <c r="B14780" s="116"/>
      <c r="C14780" s="116"/>
      <c r="D14780" s="116"/>
    </row>
    <row r="14781" spans="1:4">
      <c r="A14781" s="116"/>
      <c r="B14781" s="116"/>
      <c r="C14781" s="116"/>
      <c r="D14781" s="116"/>
    </row>
    <row r="14782" spans="1:4">
      <c r="A14782" s="116"/>
      <c r="B14782" s="116"/>
      <c r="C14782" s="116"/>
      <c r="D14782" s="116"/>
    </row>
    <row r="14783" spans="1:4">
      <c r="A14783" s="116"/>
      <c r="B14783" s="116"/>
      <c r="C14783" s="116"/>
      <c r="D14783" s="116"/>
    </row>
    <row r="14784" spans="1:4">
      <c r="A14784" s="116"/>
      <c r="B14784" s="116"/>
      <c r="C14784" s="116"/>
      <c r="D14784" s="116"/>
    </row>
    <row r="14785" spans="1:4">
      <c r="A14785" s="116"/>
      <c r="B14785" s="116"/>
      <c r="C14785" s="116"/>
      <c r="D14785" s="116"/>
    </row>
    <row r="14786" spans="1:4">
      <c r="A14786" s="116"/>
      <c r="B14786" s="116"/>
      <c r="C14786" s="116"/>
      <c r="D14786" s="116"/>
    </row>
    <row r="14787" spans="1:4">
      <c r="A14787" s="116"/>
      <c r="B14787" s="116"/>
      <c r="C14787" s="116"/>
      <c r="D14787" s="116"/>
    </row>
    <row r="14788" spans="1:4">
      <c r="A14788" s="116"/>
      <c r="B14788" s="116"/>
      <c r="C14788" s="116"/>
      <c r="D14788" s="116"/>
    </row>
    <row r="14789" spans="1:4">
      <c r="A14789" s="116"/>
      <c r="B14789" s="116"/>
      <c r="C14789" s="116"/>
      <c r="D14789" s="116"/>
    </row>
    <row r="14790" spans="1:4">
      <c r="A14790" s="116"/>
      <c r="B14790" s="116"/>
      <c r="C14790" s="116"/>
      <c r="D14790" s="116"/>
    </row>
    <row r="14791" spans="1:4">
      <c r="A14791" s="116"/>
      <c r="B14791" s="116"/>
      <c r="C14791" s="116"/>
      <c r="D14791" s="116"/>
    </row>
    <row r="14792" spans="1:4">
      <c r="A14792" s="116"/>
      <c r="B14792" s="116"/>
      <c r="C14792" s="116"/>
      <c r="D14792" s="116"/>
    </row>
    <row r="14793" spans="1:4">
      <c r="A14793" s="116"/>
      <c r="B14793" s="116"/>
      <c r="C14793" s="116"/>
      <c r="D14793" s="116"/>
    </row>
    <row r="14794" spans="1:4">
      <c r="A14794" s="116"/>
      <c r="B14794" s="116"/>
      <c r="C14794" s="116"/>
      <c r="D14794" s="116"/>
    </row>
    <row r="14795" spans="1:4">
      <c r="A14795" s="116"/>
      <c r="B14795" s="116"/>
      <c r="C14795" s="116"/>
      <c r="D14795" s="116"/>
    </row>
    <row r="14796" spans="1:4">
      <c r="A14796" s="116"/>
      <c r="B14796" s="116"/>
      <c r="C14796" s="116"/>
      <c r="D14796" s="116"/>
    </row>
    <row r="14797" spans="1:4">
      <c r="A14797" s="116"/>
      <c r="B14797" s="116"/>
      <c r="C14797" s="116"/>
      <c r="D14797" s="116"/>
    </row>
    <row r="14798" spans="1:4">
      <c r="A14798" s="116"/>
      <c r="B14798" s="116"/>
      <c r="C14798" s="116"/>
      <c r="D14798" s="116"/>
    </row>
    <row r="14799" spans="1:4">
      <c r="A14799" s="116"/>
      <c r="B14799" s="116"/>
      <c r="C14799" s="116"/>
      <c r="D14799" s="116"/>
    </row>
    <row r="14800" spans="1:4">
      <c r="A14800" s="116"/>
      <c r="B14800" s="116"/>
      <c r="C14800" s="116"/>
      <c r="D14800" s="116"/>
    </row>
    <row r="14801" spans="1:4">
      <c r="A14801" s="116"/>
      <c r="B14801" s="116"/>
      <c r="C14801" s="116"/>
      <c r="D14801" s="116"/>
    </row>
    <row r="14802" spans="1:4">
      <c r="A14802" s="116"/>
      <c r="B14802" s="116"/>
      <c r="C14802" s="116"/>
      <c r="D14802" s="116"/>
    </row>
    <row r="14803" spans="1:4">
      <c r="A14803" s="116"/>
      <c r="B14803" s="116"/>
      <c r="C14803" s="116"/>
      <c r="D14803" s="116"/>
    </row>
    <row r="14804" spans="1:4">
      <c r="A14804" s="116"/>
      <c r="B14804" s="116"/>
      <c r="C14804" s="116"/>
      <c r="D14804" s="116"/>
    </row>
    <row r="14805" spans="1:4">
      <c r="A14805" s="116"/>
      <c r="B14805" s="116"/>
      <c r="C14805" s="116"/>
      <c r="D14805" s="116"/>
    </row>
    <row r="14806" spans="1:4">
      <c r="A14806" s="116"/>
      <c r="B14806" s="116"/>
      <c r="C14806" s="116"/>
      <c r="D14806" s="116"/>
    </row>
    <row r="14807" spans="1:4">
      <c r="A14807" s="116"/>
      <c r="B14807" s="116"/>
      <c r="C14807" s="116"/>
      <c r="D14807" s="116"/>
    </row>
    <row r="14808" spans="1:4">
      <c r="A14808" s="116"/>
      <c r="B14808" s="116"/>
      <c r="C14808" s="116"/>
      <c r="D14808" s="116"/>
    </row>
    <row r="14809" spans="1:4">
      <c r="A14809" s="116"/>
      <c r="B14809" s="116"/>
      <c r="C14809" s="116"/>
      <c r="D14809" s="116"/>
    </row>
    <row r="14810" spans="1:4">
      <c r="A14810" s="116"/>
      <c r="B14810" s="116"/>
      <c r="C14810" s="116"/>
      <c r="D14810" s="116"/>
    </row>
    <row r="14811" spans="1:4">
      <c r="A14811" s="116"/>
      <c r="B14811" s="116"/>
      <c r="C14811" s="116"/>
      <c r="D14811" s="116"/>
    </row>
    <row r="14812" spans="1:4">
      <c r="A14812" s="116"/>
      <c r="B14812" s="116"/>
      <c r="C14812" s="116"/>
      <c r="D14812" s="116"/>
    </row>
    <row r="14813" spans="1:4">
      <c r="A14813" s="116"/>
      <c r="B14813" s="116"/>
      <c r="C14813" s="116"/>
      <c r="D14813" s="116"/>
    </row>
    <row r="14814" spans="1:4">
      <c r="A14814" s="116"/>
      <c r="B14814" s="116"/>
      <c r="C14814" s="116"/>
      <c r="D14814" s="116"/>
    </row>
    <row r="14815" spans="1:4">
      <c r="A14815" s="116"/>
      <c r="B14815" s="116"/>
      <c r="C14815" s="116"/>
      <c r="D14815" s="116"/>
    </row>
    <row r="14816" spans="1:4">
      <c r="A14816" s="116"/>
      <c r="B14816" s="116"/>
      <c r="C14816" s="116"/>
      <c r="D14816" s="116"/>
    </row>
    <row r="14817" spans="1:4">
      <c r="A14817" s="116"/>
      <c r="B14817" s="116"/>
      <c r="C14817" s="116"/>
      <c r="D14817" s="116"/>
    </row>
    <row r="14818" spans="1:4">
      <c r="A14818" s="116"/>
      <c r="B14818" s="116"/>
      <c r="C14818" s="116"/>
      <c r="D14818" s="116"/>
    </row>
    <row r="14819" spans="1:4">
      <c r="A14819" s="116"/>
      <c r="B14819" s="116"/>
      <c r="C14819" s="116"/>
      <c r="D14819" s="116"/>
    </row>
    <row r="14820" spans="1:4">
      <c r="A14820" s="116"/>
      <c r="B14820" s="116"/>
      <c r="C14820" s="116"/>
      <c r="D14820" s="116"/>
    </row>
    <row r="14821" spans="1:4">
      <c r="A14821" s="116"/>
      <c r="B14821" s="116"/>
      <c r="C14821" s="116"/>
      <c r="D14821" s="116"/>
    </row>
    <row r="14822" spans="1:4">
      <c r="A14822" s="116"/>
      <c r="B14822" s="116"/>
      <c r="C14822" s="116"/>
      <c r="D14822" s="116"/>
    </row>
    <row r="14823" spans="1:4">
      <c r="A14823" s="116"/>
      <c r="B14823" s="116"/>
      <c r="C14823" s="116"/>
      <c r="D14823" s="116"/>
    </row>
    <row r="14824" spans="1:4">
      <c r="A14824" s="116"/>
      <c r="B14824" s="116"/>
      <c r="C14824" s="116"/>
      <c r="D14824" s="116"/>
    </row>
    <row r="14825" spans="1:4">
      <c r="A14825" s="116"/>
      <c r="B14825" s="116"/>
      <c r="C14825" s="116"/>
      <c r="D14825" s="116"/>
    </row>
    <row r="14826" spans="1:4">
      <c r="A14826" s="116"/>
      <c r="B14826" s="116"/>
      <c r="C14826" s="116"/>
      <c r="D14826" s="116"/>
    </row>
    <row r="14827" spans="1:4">
      <c r="A14827" s="116"/>
      <c r="B14827" s="116"/>
      <c r="C14827" s="116"/>
      <c r="D14827" s="116"/>
    </row>
    <row r="14828" spans="1:4">
      <c r="A14828" s="116"/>
      <c r="B14828" s="116"/>
      <c r="C14828" s="116"/>
      <c r="D14828" s="116"/>
    </row>
    <row r="14829" spans="1:4">
      <c r="A14829" s="116"/>
      <c r="B14829" s="116"/>
      <c r="C14829" s="116"/>
      <c r="D14829" s="116"/>
    </row>
    <row r="14830" spans="1:4">
      <c r="A14830" s="116"/>
      <c r="B14830" s="116"/>
      <c r="C14830" s="116"/>
      <c r="D14830" s="116"/>
    </row>
    <row r="14831" spans="1:4">
      <c r="A14831" s="116"/>
      <c r="B14831" s="116"/>
      <c r="C14831" s="116"/>
      <c r="D14831" s="116"/>
    </row>
    <row r="14832" spans="1:4">
      <c r="A14832" s="116"/>
      <c r="B14832" s="116"/>
      <c r="C14832" s="116"/>
      <c r="D14832" s="116"/>
    </row>
    <row r="14833" spans="1:4">
      <c r="A14833" s="116"/>
      <c r="B14833" s="116"/>
      <c r="C14833" s="116"/>
      <c r="D14833" s="116"/>
    </row>
    <row r="14834" spans="1:4">
      <c r="A14834" s="116"/>
      <c r="B14834" s="116"/>
      <c r="C14834" s="116"/>
      <c r="D14834" s="116"/>
    </row>
    <row r="14835" spans="1:4">
      <c r="A14835" s="116"/>
      <c r="B14835" s="116"/>
      <c r="C14835" s="116"/>
      <c r="D14835" s="116"/>
    </row>
    <row r="14836" spans="1:4">
      <c r="A14836" s="116"/>
      <c r="B14836" s="116"/>
      <c r="C14836" s="116"/>
      <c r="D14836" s="116"/>
    </row>
    <row r="14837" spans="1:4">
      <c r="A14837" s="116"/>
      <c r="B14837" s="116"/>
      <c r="C14837" s="116"/>
      <c r="D14837" s="116"/>
    </row>
    <row r="14838" spans="1:4">
      <c r="A14838" s="116"/>
      <c r="B14838" s="116"/>
      <c r="C14838" s="116"/>
      <c r="D14838" s="116"/>
    </row>
    <row r="14839" spans="1:4">
      <c r="A14839" s="116"/>
      <c r="B14839" s="116"/>
      <c r="C14839" s="116"/>
      <c r="D14839" s="116"/>
    </row>
    <row r="14840" spans="1:4">
      <c r="A14840" s="116"/>
      <c r="B14840" s="116"/>
      <c r="C14840" s="116"/>
      <c r="D14840" s="116"/>
    </row>
    <row r="14841" spans="1:4">
      <c r="A14841" s="116"/>
      <c r="B14841" s="116"/>
      <c r="C14841" s="116"/>
      <c r="D14841" s="116"/>
    </row>
    <row r="14842" spans="1:4">
      <c r="A14842" s="116"/>
      <c r="B14842" s="116"/>
      <c r="C14842" s="116"/>
      <c r="D14842" s="116"/>
    </row>
    <row r="14843" spans="1:4">
      <c r="A14843" s="116"/>
      <c r="B14843" s="116"/>
      <c r="C14843" s="116"/>
      <c r="D14843" s="116"/>
    </row>
    <row r="14844" spans="1:4">
      <c r="A14844" s="116"/>
      <c r="B14844" s="116"/>
      <c r="C14844" s="116"/>
      <c r="D14844" s="116"/>
    </row>
    <row r="14845" spans="1:4">
      <c r="A14845" s="116"/>
      <c r="B14845" s="116"/>
      <c r="C14845" s="116"/>
      <c r="D14845" s="116"/>
    </row>
    <row r="14846" spans="1:4">
      <c r="A14846" s="116"/>
      <c r="B14846" s="116"/>
      <c r="C14846" s="116"/>
      <c r="D14846" s="116"/>
    </row>
    <row r="14847" spans="1:4">
      <c r="A14847" s="116"/>
      <c r="B14847" s="116"/>
      <c r="C14847" s="116"/>
      <c r="D14847" s="116"/>
    </row>
    <row r="14848" spans="1:4">
      <c r="A14848" s="116"/>
      <c r="B14848" s="116"/>
      <c r="C14848" s="116"/>
      <c r="D14848" s="116"/>
    </row>
    <row r="14849" spans="1:4">
      <c r="A14849" s="116"/>
      <c r="B14849" s="116"/>
      <c r="C14849" s="116"/>
      <c r="D14849" s="116"/>
    </row>
    <row r="14850" spans="1:4">
      <c r="A14850" s="116"/>
      <c r="B14850" s="116"/>
      <c r="C14850" s="116"/>
      <c r="D14850" s="116"/>
    </row>
    <row r="14851" spans="1:4">
      <c r="A14851" s="116"/>
      <c r="B14851" s="116"/>
      <c r="C14851" s="116"/>
      <c r="D14851" s="116"/>
    </row>
    <row r="14852" spans="1:4">
      <c r="A14852" s="116"/>
      <c r="B14852" s="116"/>
      <c r="C14852" s="116"/>
      <c r="D14852" s="116"/>
    </row>
    <row r="14853" spans="1:4">
      <c r="A14853" s="116"/>
      <c r="B14853" s="116"/>
      <c r="C14853" s="116"/>
      <c r="D14853" s="116"/>
    </row>
    <row r="14854" spans="1:4">
      <c r="A14854" s="116"/>
      <c r="B14854" s="116"/>
      <c r="C14854" s="116"/>
      <c r="D14854" s="116"/>
    </row>
    <row r="14855" spans="1:4">
      <c r="A14855" s="116"/>
      <c r="B14855" s="116"/>
      <c r="C14855" s="116"/>
      <c r="D14855" s="116"/>
    </row>
    <row r="14856" spans="1:4">
      <c r="A14856" s="116"/>
      <c r="B14856" s="116"/>
      <c r="C14856" s="116"/>
      <c r="D14856" s="116"/>
    </row>
    <row r="14857" spans="1:4">
      <c r="A14857" s="116"/>
      <c r="B14857" s="116"/>
      <c r="C14857" s="116"/>
      <c r="D14857" s="116"/>
    </row>
    <row r="14858" spans="1:4">
      <c r="A14858" s="116"/>
      <c r="B14858" s="116"/>
      <c r="C14858" s="116"/>
      <c r="D14858" s="116"/>
    </row>
    <row r="14859" spans="1:4">
      <c r="A14859" s="116"/>
      <c r="B14859" s="116"/>
      <c r="C14859" s="116"/>
      <c r="D14859" s="116"/>
    </row>
    <row r="14860" spans="1:4">
      <c r="A14860" s="116"/>
      <c r="B14860" s="116"/>
      <c r="C14860" s="116"/>
      <c r="D14860" s="116"/>
    </row>
    <row r="14861" spans="1:4">
      <c r="A14861" s="116"/>
      <c r="B14861" s="116"/>
      <c r="C14861" s="116"/>
      <c r="D14861" s="116"/>
    </row>
    <row r="14862" spans="1:4">
      <c r="A14862" s="116"/>
      <c r="B14862" s="116"/>
      <c r="C14862" s="116"/>
      <c r="D14862" s="116"/>
    </row>
    <row r="14863" spans="1:4">
      <c r="A14863" s="116"/>
      <c r="B14863" s="116"/>
      <c r="C14863" s="116"/>
      <c r="D14863" s="116"/>
    </row>
    <row r="14864" spans="1:4">
      <c r="A14864" s="116"/>
      <c r="B14864" s="116"/>
      <c r="C14864" s="116"/>
      <c r="D14864" s="116"/>
    </row>
    <row r="14865" spans="1:4">
      <c r="A14865" s="116"/>
      <c r="B14865" s="116"/>
      <c r="C14865" s="116"/>
      <c r="D14865" s="116"/>
    </row>
    <row r="14866" spans="1:4">
      <c r="A14866" s="116"/>
      <c r="B14866" s="116"/>
      <c r="C14866" s="116"/>
      <c r="D14866" s="116"/>
    </row>
    <row r="14867" spans="1:4">
      <c r="A14867" s="116"/>
      <c r="B14867" s="116"/>
      <c r="C14867" s="116"/>
      <c r="D14867" s="116"/>
    </row>
    <row r="14868" spans="1:4">
      <c r="A14868" s="116"/>
      <c r="B14868" s="116"/>
      <c r="C14868" s="116"/>
      <c r="D14868" s="116"/>
    </row>
    <row r="14869" spans="1:4">
      <c r="A14869" s="116"/>
      <c r="B14869" s="116"/>
      <c r="C14869" s="116"/>
      <c r="D14869" s="116"/>
    </row>
    <row r="14870" spans="1:4">
      <c r="A14870" s="116"/>
      <c r="B14870" s="116"/>
      <c r="C14870" s="116"/>
      <c r="D14870" s="116"/>
    </row>
    <row r="14871" spans="1:4">
      <c r="A14871" s="116"/>
      <c r="B14871" s="116"/>
      <c r="C14871" s="116"/>
      <c r="D14871" s="116"/>
    </row>
    <row r="14872" spans="1:4">
      <c r="A14872" s="116"/>
      <c r="B14872" s="116"/>
      <c r="C14872" s="116"/>
      <c r="D14872" s="116"/>
    </row>
    <row r="14873" spans="1:4">
      <c r="A14873" s="116"/>
      <c r="B14873" s="116"/>
      <c r="C14873" s="116"/>
      <c r="D14873" s="116"/>
    </row>
    <row r="14874" spans="1:4">
      <c r="A14874" s="116"/>
      <c r="B14874" s="116"/>
      <c r="C14874" s="116"/>
      <c r="D14874" s="116"/>
    </row>
    <row r="14875" spans="1:4">
      <c r="A14875" s="116"/>
      <c r="B14875" s="116"/>
      <c r="C14875" s="116"/>
      <c r="D14875" s="116"/>
    </row>
    <row r="14876" spans="1:4">
      <c r="A14876" s="116"/>
      <c r="B14876" s="116"/>
      <c r="C14876" s="116"/>
      <c r="D14876" s="116"/>
    </row>
    <row r="14877" spans="1:4">
      <c r="A14877" s="116"/>
      <c r="B14877" s="116"/>
      <c r="C14877" s="116"/>
      <c r="D14877" s="116"/>
    </row>
    <row r="14878" spans="1:4">
      <c r="A14878" s="116"/>
      <c r="B14878" s="116"/>
      <c r="C14878" s="116"/>
      <c r="D14878" s="116"/>
    </row>
    <row r="14879" spans="1:4">
      <c r="A14879" s="116"/>
      <c r="B14879" s="116"/>
      <c r="C14879" s="116"/>
      <c r="D14879" s="116"/>
    </row>
    <row r="14880" spans="1:4">
      <c r="A14880" s="116"/>
      <c r="B14880" s="116"/>
      <c r="C14880" s="116"/>
      <c r="D14880" s="116"/>
    </row>
    <row r="14881" spans="1:4">
      <c r="A14881" s="116"/>
      <c r="B14881" s="116"/>
      <c r="C14881" s="116"/>
      <c r="D14881" s="116"/>
    </row>
    <row r="14882" spans="1:4">
      <c r="A14882" s="116"/>
      <c r="B14882" s="116"/>
      <c r="C14882" s="116"/>
      <c r="D14882" s="116"/>
    </row>
    <row r="14883" spans="1:4">
      <c r="A14883" s="116"/>
      <c r="B14883" s="116"/>
      <c r="C14883" s="116"/>
      <c r="D14883" s="116"/>
    </row>
    <row r="14884" spans="1:4">
      <c r="A14884" s="116"/>
      <c r="B14884" s="116"/>
      <c r="C14884" s="116"/>
      <c r="D14884" s="116"/>
    </row>
    <row r="14885" spans="1:4">
      <c r="A14885" s="116"/>
      <c r="B14885" s="116"/>
      <c r="C14885" s="116"/>
      <c r="D14885" s="116"/>
    </row>
    <row r="14886" spans="1:4">
      <c r="A14886" s="116"/>
      <c r="B14886" s="116"/>
      <c r="C14886" s="116"/>
      <c r="D14886" s="116"/>
    </row>
    <row r="14887" spans="1:4">
      <c r="A14887" s="116"/>
      <c r="B14887" s="116"/>
      <c r="C14887" s="116"/>
      <c r="D14887" s="116"/>
    </row>
    <row r="14888" spans="1:4">
      <c r="A14888" s="116"/>
      <c r="B14888" s="116"/>
      <c r="C14888" s="116"/>
      <c r="D14888" s="116"/>
    </row>
    <row r="14889" spans="1:4">
      <c r="A14889" s="116"/>
      <c r="B14889" s="116"/>
      <c r="C14889" s="116"/>
      <c r="D14889" s="116"/>
    </row>
    <row r="14890" spans="1:4">
      <c r="A14890" s="116"/>
      <c r="B14890" s="116"/>
      <c r="C14890" s="116"/>
      <c r="D14890" s="116"/>
    </row>
    <row r="14891" spans="1:4">
      <c r="A14891" s="116"/>
      <c r="B14891" s="116"/>
      <c r="C14891" s="116"/>
      <c r="D14891" s="116"/>
    </row>
    <row r="14892" spans="1:4">
      <c r="A14892" s="116"/>
      <c r="B14892" s="116"/>
      <c r="C14892" s="116"/>
      <c r="D14892" s="116"/>
    </row>
    <row r="14893" spans="1:4">
      <c r="A14893" s="116"/>
      <c r="B14893" s="116"/>
      <c r="C14893" s="116"/>
      <c r="D14893" s="116"/>
    </row>
    <row r="14894" spans="1:4">
      <c r="A14894" s="116"/>
      <c r="B14894" s="116"/>
      <c r="C14894" s="116"/>
      <c r="D14894" s="116"/>
    </row>
    <row r="14895" spans="1:4">
      <c r="A14895" s="116"/>
      <c r="B14895" s="116"/>
      <c r="C14895" s="116"/>
      <c r="D14895" s="116"/>
    </row>
    <row r="14896" spans="1:4">
      <c r="A14896" s="116"/>
      <c r="B14896" s="116"/>
      <c r="C14896" s="116"/>
      <c r="D14896" s="116"/>
    </row>
    <row r="14897" spans="1:4">
      <c r="A14897" s="116"/>
      <c r="B14897" s="116"/>
      <c r="C14897" s="116"/>
      <c r="D14897" s="116"/>
    </row>
    <row r="14898" spans="1:4">
      <c r="A14898" s="116"/>
      <c r="B14898" s="116"/>
      <c r="C14898" s="116"/>
      <c r="D14898" s="116"/>
    </row>
    <row r="14899" spans="1:4">
      <c r="A14899" s="116"/>
      <c r="B14899" s="116"/>
      <c r="C14899" s="116"/>
      <c r="D14899" s="116"/>
    </row>
    <row r="14900" spans="1:4">
      <c r="A14900" s="116"/>
      <c r="B14900" s="116"/>
      <c r="C14900" s="116"/>
      <c r="D14900" s="116"/>
    </row>
    <row r="14901" spans="1:4">
      <c r="A14901" s="116"/>
      <c r="B14901" s="116"/>
      <c r="C14901" s="116"/>
      <c r="D14901" s="116"/>
    </row>
    <row r="14902" spans="1:4">
      <c r="A14902" s="116"/>
      <c r="B14902" s="116"/>
      <c r="C14902" s="116"/>
      <c r="D14902" s="116"/>
    </row>
    <row r="14903" spans="1:4">
      <c r="A14903" s="116"/>
      <c r="B14903" s="116"/>
      <c r="C14903" s="116"/>
      <c r="D14903" s="116"/>
    </row>
    <row r="14904" spans="1:4">
      <c r="A14904" s="116"/>
      <c r="B14904" s="116"/>
      <c r="C14904" s="116"/>
      <c r="D14904" s="116"/>
    </row>
    <row r="14905" spans="1:4">
      <c r="A14905" s="116"/>
      <c r="B14905" s="116"/>
      <c r="C14905" s="116"/>
      <c r="D14905" s="116"/>
    </row>
    <row r="14906" spans="1:4">
      <c r="A14906" s="116"/>
      <c r="B14906" s="116"/>
      <c r="C14906" s="116"/>
      <c r="D14906" s="116"/>
    </row>
    <row r="14907" spans="1:4">
      <c r="A14907" s="116"/>
      <c r="B14907" s="116"/>
      <c r="C14907" s="116"/>
      <c r="D14907" s="116"/>
    </row>
    <row r="14908" spans="1:4">
      <c r="A14908" s="116"/>
      <c r="B14908" s="116"/>
      <c r="C14908" s="116"/>
      <c r="D14908" s="116"/>
    </row>
    <row r="14909" spans="1:4">
      <c r="A14909" s="116"/>
      <c r="B14909" s="116"/>
      <c r="C14909" s="116"/>
      <c r="D14909" s="116"/>
    </row>
    <row r="14910" spans="1:4">
      <c r="A14910" s="116"/>
      <c r="B14910" s="116"/>
      <c r="C14910" s="116"/>
      <c r="D14910" s="116"/>
    </row>
    <row r="14911" spans="1:4">
      <c r="A14911" s="116"/>
      <c r="B14911" s="116"/>
      <c r="C14911" s="116"/>
      <c r="D14911" s="116"/>
    </row>
    <row r="14912" spans="1:4">
      <c r="A14912" s="116"/>
      <c r="B14912" s="116"/>
      <c r="C14912" s="116"/>
      <c r="D14912" s="116"/>
    </row>
    <row r="14913" spans="1:4">
      <c r="A14913" s="116"/>
      <c r="B14913" s="116"/>
      <c r="C14913" s="116"/>
      <c r="D14913" s="116"/>
    </row>
    <row r="14914" spans="1:4">
      <c r="A14914" s="116"/>
      <c r="B14914" s="116"/>
      <c r="C14914" s="116"/>
      <c r="D14914" s="116"/>
    </row>
    <row r="14915" spans="1:4">
      <c r="A14915" s="116"/>
      <c r="B14915" s="116"/>
      <c r="C14915" s="116"/>
      <c r="D14915" s="116"/>
    </row>
    <row r="14916" spans="1:4">
      <c r="A14916" s="116"/>
      <c r="B14916" s="116"/>
      <c r="C14916" s="116"/>
      <c r="D14916" s="116"/>
    </row>
    <row r="14917" spans="1:4">
      <c r="A14917" s="116"/>
      <c r="B14917" s="116"/>
      <c r="C14917" s="116"/>
      <c r="D14917" s="116"/>
    </row>
    <row r="14918" spans="1:4">
      <c r="A14918" s="116"/>
      <c r="B14918" s="116"/>
      <c r="C14918" s="116"/>
      <c r="D14918" s="116"/>
    </row>
    <row r="14919" spans="1:4">
      <c r="A14919" s="116"/>
      <c r="B14919" s="116"/>
      <c r="C14919" s="116"/>
      <c r="D14919" s="116"/>
    </row>
    <row r="14920" spans="1:4">
      <c r="A14920" s="116"/>
      <c r="B14920" s="116"/>
      <c r="C14920" s="116"/>
      <c r="D14920" s="116"/>
    </row>
    <row r="14921" spans="1:4">
      <c r="A14921" s="116"/>
      <c r="B14921" s="116"/>
      <c r="C14921" s="116"/>
      <c r="D14921" s="116"/>
    </row>
    <row r="14922" spans="1:4">
      <c r="A14922" s="116"/>
      <c r="B14922" s="116"/>
      <c r="C14922" s="116"/>
      <c r="D14922" s="116"/>
    </row>
    <row r="14923" spans="1:4">
      <c r="A14923" s="116"/>
      <c r="B14923" s="116"/>
      <c r="C14923" s="116"/>
      <c r="D14923" s="116"/>
    </row>
    <row r="14924" spans="1:4">
      <c r="A14924" s="116"/>
      <c r="B14924" s="116"/>
      <c r="C14924" s="116"/>
      <c r="D14924" s="116"/>
    </row>
    <row r="14925" spans="1:4">
      <c r="A14925" s="116"/>
      <c r="B14925" s="116"/>
      <c r="C14925" s="116"/>
      <c r="D14925" s="116"/>
    </row>
    <row r="14926" spans="1:4">
      <c r="A14926" s="116"/>
      <c r="B14926" s="116"/>
      <c r="C14926" s="116"/>
      <c r="D14926" s="116"/>
    </row>
    <row r="14927" spans="1:4">
      <c r="A14927" s="116"/>
      <c r="B14927" s="116"/>
      <c r="C14927" s="116"/>
      <c r="D14927" s="116"/>
    </row>
    <row r="14928" spans="1:4">
      <c r="A14928" s="116"/>
      <c r="B14928" s="116"/>
      <c r="C14928" s="116"/>
      <c r="D14928" s="116"/>
    </row>
    <row r="14929" spans="1:4">
      <c r="A14929" s="116"/>
      <c r="B14929" s="116"/>
      <c r="C14929" s="116"/>
      <c r="D14929" s="116"/>
    </row>
    <row r="14930" spans="1:4">
      <c r="A14930" s="116"/>
      <c r="B14930" s="116"/>
      <c r="C14930" s="116"/>
      <c r="D14930" s="116"/>
    </row>
    <row r="14931" spans="1:4">
      <c r="A14931" s="116"/>
      <c r="B14931" s="116"/>
      <c r="C14931" s="116"/>
      <c r="D14931" s="116"/>
    </row>
    <row r="14932" spans="1:4">
      <c r="A14932" s="116"/>
      <c r="B14932" s="116"/>
      <c r="C14932" s="116"/>
      <c r="D14932" s="116"/>
    </row>
    <row r="14933" spans="1:4">
      <c r="A14933" s="116"/>
      <c r="B14933" s="116"/>
      <c r="C14933" s="116"/>
      <c r="D14933" s="116"/>
    </row>
    <row r="14934" spans="1:4">
      <c r="A14934" s="116"/>
      <c r="B14934" s="116"/>
      <c r="C14934" s="116"/>
      <c r="D14934" s="116"/>
    </row>
    <row r="14935" spans="1:4">
      <c r="A14935" s="116"/>
      <c r="B14935" s="116"/>
      <c r="C14935" s="116"/>
      <c r="D14935" s="116"/>
    </row>
    <row r="14936" spans="1:4">
      <c r="A14936" s="116"/>
      <c r="B14936" s="116"/>
      <c r="C14936" s="116"/>
      <c r="D14936" s="116"/>
    </row>
    <row r="14937" spans="1:4">
      <c r="A14937" s="116"/>
      <c r="B14937" s="116"/>
      <c r="C14937" s="116"/>
      <c r="D14937" s="116"/>
    </row>
    <row r="14938" spans="1:4">
      <c r="A14938" s="116"/>
      <c r="B14938" s="116"/>
      <c r="C14938" s="116"/>
      <c r="D14938" s="116"/>
    </row>
    <row r="14939" spans="1:4">
      <c r="A14939" s="116"/>
      <c r="B14939" s="116"/>
      <c r="C14939" s="116"/>
      <c r="D14939" s="116"/>
    </row>
    <row r="14940" spans="1:4">
      <c r="A14940" s="116"/>
      <c r="B14940" s="116"/>
      <c r="C14940" s="116"/>
      <c r="D14940" s="116"/>
    </row>
    <row r="14941" spans="1:4">
      <c r="A14941" s="116"/>
      <c r="B14941" s="116"/>
      <c r="C14941" s="116"/>
      <c r="D14941" s="116"/>
    </row>
    <row r="14942" spans="1:4">
      <c r="A14942" s="116"/>
      <c r="B14942" s="116"/>
      <c r="C14942" s="116"/>
      <c r="D14942" s="116"/>
    </row>
    <row r="14943" spans="1:4">
      <c r="A14943" s="116"/>
      <c r="B14943" s="116"/>
      <c r="C14943" s="116"/>
      <c r="D14943" s="116"/>
    </row>
    <row r="14944" spans="1:4">
      <c r="A14944" s="116"/>
      <c r="B14944" s="116"/>
      <c r="C14944" s="116"/>
      <c r="D14944" s="116"/>
    </row>
    <row r="14945" spans="1:4">
      <c r="A14945" s="116"/>
      <c r="B14945" s="116"/>
      <c r="C14945" s="116"/>
      <c r="D14945" s="116"/>
    </row>
    <row r="14946" spans="1:4">
      <c r="A14946" s="116"/>
      <c r="B14946" s="116"/>
      <c r="C14946" s="116"/>
      <c r="D14946" s="116"/>
    </row>
    <row r="14947" spans="1:4">
      <c r="A14947" s="116"/>
      <c r="B14947" s="116"/>
      <c r="C14947" s="116"/>
      <c r="D14947" s="116"/>
    </row>
    <row r="14948" spans="1:4">
      <c r="A14948" s="116"/>
      <c r="B14948" s="116"/>
      <c r="C14948" s="116"/>
      <c r="D14948" s="116"/>
    </row>
    <row r="14949" spans="1:4">
      <c r="A14949" s="116"/>
      <c r="B14949" s="116"/>
      <c r="C14949" s="116"/>
      <c r="D14949" s="116"/>
    </row>
    <row r="14950" spans="1:4">
      <c r="A14950" s="116"/>
      <c r="B14950" s="116"/>
      <c r="C14950" s="116"/>
      <c r="D14950" s="116"/>
    </row>
    <row r="14951" spans="1:4">
      <c r="A14951" s="116"/>
      <c r="B14951" s="116"/>
      <c r="C14951" s="116"/>
      <c r="D14951" s="116"/>
    </row>
    <row r="14952" spans="1:4">
      <c r="A14952" s="116"/>
      <c r="B14952" s="116"/>
      <c r="C14952" s="116"/>
      <c r="D14952" s="116"/>
    </row>
    <row r="14953" spans="1:4">
      <c r="A14953" s="116"/>
      <c r="B14953" s="116"/>
      <c r="C14953" s="116"/>
      <c r="D14953" s="116"/>
    </row>
    <row r="14954" spans="1:4">
      <c r="A14954" s="116"/>
      <c r="B14954" s="116"/>
      <c r="C14954" s="116"/>
      <c r="D14954" s="116"/>
    </row>
    <row r="14955" spans="1:4">
      <c r="A14955" s="116"/>
      <c r="B14955" s="116"/>
      <c r="C14955" s="116"/>
      <c r="D14955" s="116"/>
    </row>
    <row r="14956" spans="1:4">
      <c r="A14956" s="116"/>
      <c r="B14956" s="116"/>
      <c r="C14956" s="116"/>
      <c r="D14956" s="116"/>
    </row>
    <row r="14957" spans="1:4">
      <c r="A14957" s="116"/>
      <c r="B14957" s="116"/>
      <c r="C14957" s="116"/>
      <c r="D14957" s="116"/>
    </row>
    <row r="14958" spans="1:4">
      <c r="A14958" s="116"/>
      <c r="B14958" s="116"/>
      <c r="C14958" s="116"/>
      <c r="D14958" s="116"/>
    </row>
    <row r="14959" spans="1:4">
      <c r="A14959" s="116"/>
      <c r="B14959" s="116"/>
      <c r="C14959" s="116"/>
      <c r="D14959" s="116"/>
    </row>
    <row r="14960" spans="1:4">
      <c r="A14960" s="116"/>
      <c r="B14960" s="116"/>
      <c r="C14960" s="116"/>
      <c r="D14960" s="116"/>
    </row>
    <row r="14961" spans="1:4">
      <c r="A14961" s="116"/>
      <c r="B14961" s="116"/>
      <c r="C14961" s="116"/>
      <c r="D14961" s="116"/>
    </row>
    <row r="14962" spans="1:4">
      <c r="A14962" s="116"/>
      <c r="B14962" s="116"/>
      <c r="C14962" s="116"/>
      <c r="D14962" s="116"/>
    </row>
    <row r="14963" spans="1:4">
      <c r="A14963" s="116"/>
      <c r="B14963" s="116"/>
      <c r="C14963" s="116"/>
      <c r="D14963" s="116"/>
    </row>
    <row r="14964" spans="1:4">
      <c r="A14964" s="116"/>
      <c r="B14964" s="116"/>
      <c r="C14964" s="116"/>
      <c r="D14964" s="116"/>
    </row>
    <row r="14965" spans="1:4">
      <c r="A14965" s="116"/>
      <c r="B14965" s="116"/>
      <c r="C14965" s="116"/>
      <c r="D14965" s="116"/>
    </row>
    <row r="14966" spans="1:4">
      <c r="A14966" s="116"/>
      <c r="B14966" s="116"/>
      <c r="C14966" s="116"/>
      <c r="D14966" s="116"/>
    </row>
    <row r="14967" spans="1:4">
      <c r="A14967" s="116"/>
      <c r="B14967" s="116"/>
      <c r="C14967" s="116"/>
      <c r="D14967" s="116"/>
    </row>
    <row r="14968" spans="1:4">
      <c r="A14968" s="116"/>
      <c r="B14968" s="116"/>
      <c r="C14968" s="116"/>
      <c r="D14968" s="116"/>
    </row>
    <row r="14969" spans="1:4">
      <c r="A14969" s="116"/>
      <c r="B14969" s="116"/>
      <c r="C14969" s="116"/>
      <c r="D14969" s="116"/>
    </row>
    <row r="14970" spans="1:4">
      <c r="A14970" s="116"/>
      <c r="B14970" s="116"/>
      <c r="C14970" s="116"/>
      <c r="D14970" s="116"/>
    </row>
    <row r="14971" spans="1:4">
      <c r="A14971" s="116"/>
      <c r="B14971" s="116"/>
      <c r="C14971" s="116"/>
      <c r="D14971" s="116"/>
    </row>
    <row r="14972" spans="1:4">
      <c r="A14972" s="116"/>
      <c r="B14972" s="116"/>
      <c r="C14972" s="116"/>
      <c r="D14972" s="116"/>
    </row>
    <row r="14973" spans="1:4">
      <c r="A14973" s="116"/>
      <c r="B14973" s="116"/>
      <c r="C14973" s="116"/>
      <c r="D14973" s="116"/>
    </row>
    <row r="14974" spans="1:4">
      <c r="A14974" s="116"/>
      <c r="B14974" s="116"/>
      <c r="C14974" s="116"/>
      <c r="D14974" s="116"/>
    </row>
    <row r="14975" spans="1:4">
      <c r="A14975" s="116"/>
      <c r="B14975" s="116"/>
      <c r="C14975" s="116"/>
      <c r="D14975" s="116"/>
    </row>
    <row r="14976" spans="1:4">
      <c r="A14976" s="116"/>
      <c r="B14976" s="116"/>
      <c r="C14976" s="116"/>
      <c r="D14976" s="116"/>
    </row>
    <row r="14977" spans="1:4">
      <c r="A14977" s="116"/>
      <c r="B14977" s="116"/>
      <c r="C14977" s="116"/>
      <c r="D14977" s="116"/>
    </row>
    <row r="14978" spans="1:4">
      <c r="A14978" s="116"/>
      <c r="B14978" s="116"/>
      <c r="C14978" s="116"/>
      <c r="D14978" s="116"/>
    </row>
    <row r="14979" spans="1:4">
      <c r="A14979" s="116"/>
      <c r="B14979" s="116"/>
      <c r="C14979" s="116"/>
      <c r="D14979" s="116"/>
    </row>
    <row r="14980" spans="1:4">
      <c r="A14980" s="116"/>
      <c r="B14980" s="116"/>
      <c r="C14980" s="116"/>
      <c r="D14980" s="116"/>
    </row>
    <row r="14981" spans="1:4">
      <c r="A14981" s="116"/>
      <c r="B14981" s="116"/>
      <c r="C14981" s="116"/>
      <c r="D14981" s="116"/>
    </row>
    <row r="14982" spans="1:4">
      <c r="A14982" s="116"/>
      <c r="B14982" s="116"/>
      <c r="C14982" s="116"/>
      <c r="D14982" s="116"/>
    </row>
    <row r="14983" spans="1:4">
      <c r="A14983" s="116"/>
      <c r="B14983" s="116"/>
      <c r="C14983" s="116"/>
      <c r="D14983" s="116"/>
    </row>
    <row r="14984" spans="1:4">
      <c r="A14984" s="116"/>
      <c r="B14984" s="116"/>
      <c r="C14984" s="116"/>
      <c r="D14984" s="116"/>
    </row>
    <row r="14985" spans="1:4">
      <c r="A14985" s="116"/>
      <c r="B14985" s="116"/>
      <c r="C14985" s="116"/>
      <c r="D14985" s="116"/>
    </row>
    <row r="14986" spans="1:4">
      <c r="A14986" s="116"/>
      <c r="B14986" s="116"/>
      <c r="C14986" s="116"/>
      <c r="D14986" s="116"/>
    </row>
    <row r="14987" spans="1:4">
      <c r="A14987" s="116"/>
      <c r="B14987" s="116"/>
      <c r="C14987" s="116"/>
      <c r="D14987" s="116"/>
    </row>
    <row r="14988" spans="1:4">
      <c r="A14988" s="116"/>
      <c r="B14988" s="116"/>
      <c r="C14988" s="116"/>
      <c r="D14988" s="116"/>
    </row>
    <row r="14989" spans="1:4">
      <c r="A14989" s="116"/>
      <c r="B14989" s="116"/>
      <c r="C14989" s="116"/>
      <c r="D14989" s="116"/>
    </row>
    <row r="14990" spans="1:4">
      <c r="A14990" s="116"/>
      <c r="B14990" s="116"/>
      <c r="C14990" s="116"/>
      <c r="D14990" s="116"/>
    </row>
    <row r="14991" spans="1:4">
      <c r="A14991" s="116"/>
      <c r="B14991" s="116"/>
      <c r="C14991" s="116"/>
      <c r="D14991" s="116"/>
    </row>
    <row r="14992" spans="1:4">
      <c r="A14992" s="116"/>
      <c r="B14992" s="116"/>
      <c r="C14992" s="116"/>
      <c r="D14992" s="116"/>
    </row>
    <row r="14993" spans="1:4">
      <c r="A14993" s="116"/>
      <c r="B14993" s="116"/>
      <c r="C14993" s="116"/>
      <c r="D14993" s="116"/>
    </row>
    <row r="14994" spans="1:4">
      <c r="A14994" s="116"/>
      <c r="B14994" s="116"/>
      <c r="C14994" s="116"/>
      <c r="D14994" s="116"/>
    </row>
    <row r="14995" spans="1:4">
      <c r="A14995" s="116"/>
      <c r="B14995" s="116"/>
      <c r="C14995" s="116"/>
      <c r="D14995" s="116"/>
    </row>
    <row r="14996" spans="1:4">
      <c r="A14996" s="116"/>
      <c r="B14996" s="116"/>
      <c r="C14996" s="116"/>
      <c r="D14996" s="116"/>
    </row>
    <row r="14997" spans="1:4">
      <c r="A14997" s="116"/>
      <c r="B14997" s="116"/>
      <c r="C14997" s="116"/>
      <c r="D14997" s="116"/>
    </row>
    <row r="14998" spans="1:4">
      <c r="A14998" s="116"/>
      <c r="B14998" s="116"/>
      <c r="C14998" s="116"/>
      <c r="D14998" s="116"/>
    </row>
    <row r="14999" spans="1:4">
      <c r="A14999" s="116"/>
      <c r="B14999" s="116"/>
      <c r="C14999" s="116"/>
      <c r="D14999" s="116"/>
    </row>
    <row r="15000" spans="1:4">
      <c r="A15000" s="116"/>
      <c r="B15000" s="116"/>
      <c r="C15000" s="116"/>
      <c r="D15000" s="116"/>
    </row>
    <row r="15001" spans="1:4">
      <c r="A15001" s="116"/>
      <c r="B15001" s="116"/>
      <c r="C15001" s="116"/>
      <c r="D15001" s="116"/>
    </row>
    <row r="15002" spans="1:4">
      <c r="A15002" s="116"/>
      <c r="B15002" s="116"/>
      <c r="C15002" s="116"/>
      <c r="D15002" s="116"/>
    </row>
    <row r="15003" spans="1:4">
      <c r="A15003" s="116"/>
      <c r="B15003" s="116"/>
      <c r="C15003" s="116"/>
      <c r="D15003" s="116"/>
    </row>
    <row r="15004" spans="1:4">
      <c r="A15004" s="116"/>
      <c r="B15004" s="116"/>
      <c r="C15004" s="116"/>
      <c r="D15004" s="116"/>
    </row>
    <row r="15005" spans="1:4">
      <c r="A15005" s="116"/>
      <c r="B15005" s="116"/>
      <c r="C15005" s="116"/>
      <c r="D15005" s="116"/>
    </row>
    <row r="15006" spans="1:4">
      <c r="A15006" s="116"/>
      <c r="B15006" s="116"/>
      <c r="C15006" s="116"/>
      <c r="D15006" s="116"/>
    </row>
    <row r="15007" spans="1:4">
      <c r="A15007" s="116"/>
      <c r="B15007" s="116"/>
      <c r="C15007" s="116"/>
      <c r="D15007" s="116"/>
    </row>
    <row r="15008" spans="1:4">
      <c r="A15008" s="116"/>
      <c r="B15008" s="116"/>
      <c r="C15008" s="116"/>
      <c r="D15008" s="116"/>
    </row>
    <row r="15009" spans="1:4">
      <c r="A15009" s="116"/>
      <c r="B15009" s="116"/>
      <c r="C15009" s="116"/>
      <c r="D15009" s="116"/>
    </row>
    <row r="15010" spans="1:4">
      <c r="A15010" s="116"/>
      <c r="B15010" s="116"/>
      <c r="C15010" s="116"/>
      <c r="D15010" s="116"/>
    </row>
    <row r="15011" spans="1:4">
      <c r="A15011" s="116"/>
      <c r="B15011" s="116"/>
      <c r="C15011" s="116"/>
      <c r="D15011" s="116"/>
    </row>
    <row r="15012" spans="1:4">
      <c r="A15012" s="116"/>
      <c r="B15012" s="116"/>
      <c r="C15012" s="116"/>
      <c r="D15012" s="116"/>
    </row>
    <row r="15013" spans="1:4">
      <c r="A15013" s="116"/>
      <c r="B15013" s="116"/>
      <c r="C15013" s="116"/>
      <c r="D15013" s="116"/>
    </row>
    <row r="15014" spans="1:4">
      <c r="A15014" s="116"/>
      <c r="B15014" s="116"/>
      <c r="C15014" s="116"/>
      <c r="D15014" s="116"/>
    </row>
    <row r="15015" spans="1:4">
      <c r="A15015" s="116"/>
      <c r="B15015" s="116"/>
      <c r="C15015" s="116"/>
      <c r="D15015" s="116"/>
    </row>
    <row r="15016" spans="1:4">
      <c r="A15016" s="116"/>
      <c r="B15016" s="116"/>
      <c r="C15016" s="116"/>
      <c r="D15016" s="116"/>
    </row>
    <row r="15017" spans="1:4">
      <c r="A15017" s="116"/>
      <c r="B15017" s="116"/>
      <c r="C15017" s="116"/>
      <c r="D15017" s="116"/>
    </row>
    <row r="15018" spans="1:4">
      <c r="A15018" s="116"/>
      <c r="B15018" s="116"/>
      <c r="C15018" s="116"/>
      <c r="D15018" s="116"/>
    </row>
    <row r="15019" spans="1:4">
      <c r="A15019" s="116"/>
      <c r="B15019" s="116"/>
      <c r="C15019" s="116"/>
      <c r="D15019" s="116"/>
    </row>
    <row r="15020" spans="1:4">
      <c r="A15020" s="116"/>
      <c r="B15020" s="116"/>
      <c r="C15020" s="116"/>
      <c r="D15020" s="116"/>
    </row>
    <row r="15021" spans="1:4">
      <c r="A15021" s="116"/>
      <c r="B15021" s="116"/>
      <c r="C15021" s="116"/>
      <c r="D15021" s="116"/>
    </row>
    <row r="15022" spans="1:4">
      <c r="A15022" s="116"/>
      <c r="B15022" s="116"/>
      <c r="C15022" s="116"/>
      <c r="D15022" s="116"/>
    </row>
    <row r="15023" spans="1:4">
      <c r="A15023" s="116"/>
      <c r="B15023" s="116"/>
      <c r="C15023" s="116"/>
      <c r="D15023" s="116"/>
    </row>
    <row r="15024" spans="1:4">
      <c r="A15024" s="116"/>
      <c r="B15024" s="116"/>
      <c r="C15024" s="116"/>
      <c r="D15024" s="116"/>
    </row>
    <row r="15025" spans="1:4">
      <c r="A15025" s="116"/>
      <c r="B15025" s="116"/>
      <c r="C15025" s="116"/>
      <c r="D15025" s="116"/>
    </row>
    <row r="15026" spans="1:4">
      <c r="A15026" s="116"/>
      <c r="B15026" s="116"/>
      <c r="C15026" s="116"/>
      <c r="D15026" s="116"/>
    </row>
    <row r="15027" spans="1:4">
      <c r="A15027" s="116"/>
      <c r="B15027" s="116"/>
      <c r="C15027" s="116"/>
      <c r="D15027" s="116"/>
    </row>
    <row r="15028" spans="1:4">
      <c r="A15028" s="116"/>
      <c r="B15028" s="116"/>
      <c r="C15028" s="116"/>
      <c r="D15028" s="116"/>
    </row>
    <row r="15029" spans="1:4">
      <c r="A15029" s="116"/>
      <c r="B15029" s="116"/>
      <c r="C15029" s="116"/>
      <c r="D15029" s="116"/>
    </row>
    <row r="15030" spans="1:4">
      <c r="A15030" s="116"/>
      <c r="B15030" s="116"/>
      <c r="C15030" s="116"/>
      <c r="D15030" s="116"/>
    </row>
    <row r="15031" spans="1:4">
      <c r="A15031" s="116"/>
      <c r="B15031" s="116"/>
      <c r="C15031" s="116"/>
      <c r="D15031" s="116"/>
    </row>
    <row r="15032" spans="1:4">
      <c r="A15032" s="116"/>
      <c r="B15032" s="116"/>
      <c r="C15032" s="116"/>
      <c r="D15032" s="116"/>
    </row>
    <row r="15033" spans="1:4">
      <c r="A15033" s="116"/>
      <c r="B15033" s="116"/>
      <c r="C15033" s="116"/>
      <c r="D15033" s="116"/>
    </row>
    <row r="15034" spans="1:4">
      <c r="A15034" s="116"/>
      <c r="B15034" s="116"/>
      <c r="C15034" s="116"/>
      <c r="D15034" s="116"/>
    </row>
    <row r="15035" spans="1:4">
      <c r="A15035" s="116"/>
      <c r="B15035" s="116"/>
      <c r="C15035" s="116"/>
      <c r="D15035" s="116"/>
    </row>
    <row r="15036" spans="1:4">
      <c r="A15036" s="116"/>
      <c r="B15036" s="116"/>
      <c r="C15036" s="116"/>
      <c r="D15036" s="116"/>
    </row>
    <row r="15037" spans="1:4">
      <c r="A15037" s="116"/>
      <c r="B15037" s="116"/>
      <c r="C15037" s="116"/>
      <c r="D15037" s="116"/>
    </row>
    <row r="15038" spans="1:4">
      <c r="A15038" s="116"/>
      <c r="B15038" s="116"/>
      <c r="C15038" s="116"/>
      <c r="D15038" s="116"/>
    </row>
    <row r="15039" spans="1:4">
      <c r="A15039" s="116"/>
      <c r="B15039" s="116"/>
      <c r="C15039" s="116"/>
      <c r="D15039" s="116"/>
    </row>
    <row r="15040" spans="1:4">
      <c r="A15040" s="116"/>
      <c r="B15040" s="116"/>
      <c r="C15040" s="116"/>
      <c r="D15040" s="116"/>
    </row>
    <row r="15041" spans="1:4">
      <c r="A15041" s="116"/>
      <c r="B15041" s="116"/>
      <c r="C15041" s="116"/>
      <c r="D15041" s="116"/>
    </row>
    <row r="15042" spans="1:4">
      <c r="A15042" s="116"/>
      <c r="B15042" s="116"/>
      <c r="C15042" s="116"/>
      <c r="D15042" s="116"/>
    </row>
    <row r="15043" spans="1:4">
      <c r="A15043" s="116"/>
      <c r="B15043" s="116"/>
      <c r="C15043" s="116"/>
      <c r="D15043" s="116"/>
    </row>
    <row r="15044" spans="1:4">
      <c r="A15044" s="116"/>
      <c r="B15044" s="116"/>
      <c r="C15044" s="116"/>
      <c r="D15044" s="116"/>
    </row>
    <row r="15045" spans="1:4">
      <c r="A15045" s="116"/>
      <c r="B15045" s="116"/>
      <c r="C15045" s="116"/>
      <c r="D15045" s="116"/>
    </row>
    <row r="15046" spans="1:4">
      <c r="A15046" s="116"/>
      <c r="B15046" s="116"/>
      <c r="C15046" s="116"/>
      <c r="D15046" s="116"/>
    </row>
    <row r="15047" spans="1:4">
      <c r="A15047" s="116"/>
      <c r="B15047" s="116"/>
      <c r="C15047" s="116"/>
      <c r="D15047" s="116"/>
    </row>
    <row r="15048" spans="1:4">
      <c r="A15048" s="116"/>
      <c r="B15048" s="116"/>
      <c r="C15048" s="116"/>
      <c r="D15048" s="116"/>
    </row>
    <row r="15049" spans="1:4">
      <c r="A15049" s="116"/>
      <c r="B15049" s="116"/>
      <c r="C15049" s="116"/>
      <c r="D15049" s="116"/>
    </row>
    <row r="15050" spans="1:4">
      <c r="A15050" s="116"/>
      <c r="B15050" s="116"/>
      <c r="C15050" s="116"/>
      <c r="D15050" s="116"/>
    </row>
    <row r="15051" spans="1:4">
      <c r="A15051" s="116"/>
      <c r="B15051" s="116"/>
      <c r="C15051" s="116"/>
      <c r="D15051" s="116"/>
    </row>
    <row r="15052" spans="1:4">
      <c r="A15052" s="116"/>
      <c r="B15052" s="116"/>
      <c r="C15052" s="116"/>
      <c r="D15052" s="116"/>
    </row>
    <row r="15053" spans="1:4">
      <c r="A15053" s="116"/>
      <c r="B15053" s="116"/>
      <c r="C15053" s="116"/>
      <c r="D15053" s="116"/>
    </row>
    <row r="15054" spans="1:4">
      <c r="A15054" s="116"/>
      <c r="B15054" s="116"/>
      <c r="C15054" s="116"/>
      <c r="D15054" s="116"/>
    </row>
    <row r="15055" spans="1:4">
      <c r="A15055" s="116"/>
      <c r="B15055" s="116"/>
      <c r="C15055" s="116"/>
      <c r="D15055" s="116"/>
    </row>
    <row r="15056" spans="1:4">
      <c r="A15056" s="116"/>
      <c r="B15056" s="116"/>
      <c r="C15056" s="116"/>
      <c r="D15056" s="116"/>
    </row>
    <row r="15057" spans="1:4">
      <c r="A15057" s="116"/>
      <c r="B15057" s="116"/>
      <c r="C15057" s="116"/>
      <c r="D15057" s="116"/>
    </row>
    <row r="15058" spans="1:4">
      <c r="A15058" s="116"/>
      <c r="B15058" s="116"/>
      <c r="C15058" s="116"/>
      <c r="D15058" s="116"/>
    </row>
    <row r="15059" spans="1:4">
      <c r="A15059" s="116"/>
      <c r="B15059" s="116"/>
      <c r="C15059" s="116"/>
      <c r="D15059" s="116"/>
    </row>
    <row r="15060" spans="1:4">
      <c r="A15060" s="116"/>
      <c r="B15060" s="116"/>
      <c r="C15060" s="116"/>
      <c r="D15060" s="116"/>
    </row>
    <row r="15061" spans="1:4">
      <c r="A15061" s="116"/>
      <c r="B15061" s="116"/>
      <c r="C15061" s="116"/>
      <c r="D15061" s="116"/>
    </row>
    <row r="15062" spans="1:4">
      <c r="A15062" s="116"/>
      <c r="B15062" s="116"/>
      <c r="C15062" s="116"/>
      <c r="D15062" s="116"/>
    </row>
    <row r="15063" spans="1:4">
      <c r="A15063" s="116"/>
      <c r="B15063" s="116"/>
      <c r="C15063" s="116"/>
      <c r="D15063" s="116"/>
    </row>
    <row r="15064" spans="1:4">
      <c r="A15064" s="116"/>
      <c r="B15064" s="116"/>
      <c r="C15064" s="116"/>
      <c r="D15064" s="116"/>
    </row>
    <row r="15065" spans="1:4">
      <c r="A15065" s="116"/>
      <c r="B15065" s="116"/>
      <c r="C15065" s="116"/>
      <c r="D15065" s="116"/>
    </row>
    <row r="15066" spans="1:4">
      <c r="A15066" s="116"/>
      <c r="B15066" s="116"/>
      <c r="C15066" s="116"/>
      <c r="D15066" s="116"/>
    </row>
    <row r="15067" spans="1:4">
      <c r="A15067" s="116"/>
      <c r="B15067" s="116"/>
      <c r="C15067" s="116"/>
      <c r="D15067" s="116"/>
    </row>
    <row r="15068" spans="1:4">
      <c r="A15068" s="116"/>
      <c r="B15068" s="116"/>
      <c r="C15068" s="116"/>
      <c r="D15068" s="116"/>
    </row>
    <row r="15069" spans="1:4">
      <c r="A15069" s="116"/>
      <c r="B15069" s="116"/>
      <c r="C15069" s="116"/>
      <c r="D15069" s="116"/>
    </row>
    <row r="15070" spans="1:4">
      <c r="A15070" s="116"/>
      <c r="B15070" s="116"/>
      <c r="C15070" s="116"/>
      <c r="D15070" s="116"/>
    </row>
    <row r="15071" spans="1:4">
      <c r="A15071" s="116"/>
      <c r="B15071" s="116"/>
      <c r="C15071" s="116"/>
      <c r="D15071" s="116"/>
    </row>
    <row r="15072" spans="1:4">
      <c r="A15072" s="116"/>
      <c r="B15072" s="116"/>
      <c r="C15072" s="116"/>
      <c r="D15072" s="116"/>
    </row>
    <row r="15073" spans="1:4">
      <c r="A15073" s="116"/>
      <c r="B15073" s="116"/>
      <c r="C15073" s="116"/>
      <c r="D15073" s="116"/>
    </row>
    <row r="15074" spans="1:4">
      <c r="A15074" s="116"/>
      <c r="B15074" s="116"/>
      <c r="C15074" s="116"/>
      <c r="D15074" s="116"/>
    </row>
    <row r="15075" spans="1:4">
      <c r="A15075" s="116"/>
      <c r="B15075" s="116"/>
      <c r="C15075" s="116"/>
      <c r="D15075" s="116"/>
    </row>
    <row r="15076" spans="1:4">
      <c r="A15076" s="116"/>
      <c r="B15076" s="116"/>
      <c r="C15076" s="116"/>
      <c r="D15076" s="116"/>
    </row>
    <row r="15077" spans="1:4">
      <c r="A15077" s="116"/>
      <c r="B15077" s="116"/>
      <c r="C15077" s="116"/>
      <c r="D15077" s="116"/>
    </row>
    <row r="15078" spans="1:4">
      <c r="A15078" s="116"/>
      <c r="B15078" s="116"/>
      <c r="C15078" s="116"/>
      <c r="D15078" s="116"/>
    </row>
    <row r="15079" spans="1:4">
      <c r="A15079" s="116"/>
      <c r="B15079" s="116"/>
      <c r="C15079" s="116"/>
      <c r="D15079" s="116"/>
    </row>
    <row r="15080" spans="1:4">
      <c r="A15080" s="116"/>
      <c r="B15080" s="116"/>
      <c r="C15080" s="116"/>
      <c r="D15080" s="116"/>
    </row>
    <row r="15081" spans="1:4">
      <c r="A15081" s="116"/>
      <c r="B15081" s="116"/>
      <c r="C15081" s="116"/>
      <c r="D15081" s="116"/>
    </row>
    <row r="15082" spans="1:4">
      <c r="A15082" s="116"/>
      <c r="B15082" s="116"/>
      <c r="C15082" s="116"/>
      <c r="D15082" s="116"/>
    </row>
    <row r="15083" spans="1:4">
      <c r="A15083" s="116"/>
      <c r="B15083" s="116"/>
      <c r="C15083" s="116"/>
      <c r="D15083" s="116"/>
    </row>
    <row r="15084" spans="1:4">
      <c r="A15084" s="116"/>
      <c r="B15084" s="116"/>
      <c r="C15084" s="116"/>
      <c r="D15084" s="116"/>
    </row>
    <row r="15085" spans="1:4">
      <c r="A15085" s="116"/>
      <c r="B15085" s="116"/>
      <c r="C15085" s="116"/>
      <c r="D15085" s="116"/>
    </row>
    <row r="15086" spans="1:4">
      <c r="A15086" s="116"/>
      <c r="B15086" s="116"/>
      <c r="C15086" s="116"/>
      <c r="D15086" s="116"/>
    </row>
    <row r="15087" spans="1:4">
      <c r="A15087" s="116"/>
      <c r="B15087" s="116"/>
      <c r="C15087" s="116"/>
      <c r="D15087" s="116"/>
    </row>
    <row r="15088" spans="1:4">
      <c r="A15088" s="116"/>
      <c r="B15088" s="116"/>
      <c r="C15088" s="116"/>
      <c r="D15088" s="116"/>
    </row>
    <row r="15089" spans="1:4">
      <c r="A15089" s="116"/>
      <c r="B15089" s="116"/>
      <c r="C15089" s="116"/>
      <c r="D15089" s="116"/>
    </row>
    <row r="15090" spans="1:4">
      <c r="A15090" s="116"/>
      <c r="B15090" s="116"/>
      <c r="C15090" s="116"/>
      <c r="D15090" s="116"/>
    </row>
    <row r="15091" spans="1:4">
      <c r="A15091" s="116"/>
      <c r="B15091" s="116"/>
      <c r="C15091" s="116"/>
      <c r="D15091" s="116"/>
    </row>
    <row r="15092" spans="1:4">
      <c r="A15092" s="116"/>
      <c r="B15092" s="116"/>
      <c r="C15092" s="116"/>
      <c r="D15092" s="116"/>
    </row>
    <row r="15093" spans="1:4">
      <c r="A15093" s="116"/>
      <c r="B15093" s="116"/>
      <c r="C15093" s="116"/>
      <c r="D15093" s="116"/>
    </row>
    <row r="15094" spans="1:4">
      <c r="A15094" s="116"/>
      <c r="B15094" s="116"/>
      <c r="C15094" s="116"/>
      <c r="D15094" s="116"/>
    </row>
    <row r="15095" spans="1:4">
      <c r="A15095" s="116"/>
      <c r="B15095" s="116"/>
      <c r="C15095" s="116"/>
      <c r="D15095" s="116"/>
    </row>
    <row r="15096" spans="1:4">
      <c r="A15096" s="116"/>
      <c r="B15096" s="116"/>
      <c r="C15096" s="116"/>
      <c r="D15096" s="116"/>
    </row>
    <row r="15097" spans="1:4">
      <c r="A15097" s="116"/>
      <c r="B15097" s="116"/>
      <c r="C15097" s="116"/>
      <c r="D15097" s="116"/>
    </row>
    <row r="15098" spans="1:4">
      <c r="A15098" s="116"/>
      <c r="B15098" s="116"/>
      <c r="C15098" s="116"/>
      <c r="D15098" s="116"/>
    </row>
    <row r="15099" spans="1:4">
      <c r="A15099" s="116"/>
      <c r="B15099" s="116"/>
      <c r="C15099" s="116"/>
      <c r="D15099" s="116"/>
    </row>
    <row r="15100" spans="1:4">
      <c r="A15100" s="116"/>
      <c r="B15100" s="116"/>
      <c r="C15100" s="116"/>
      <c r="D15100" s="116"/>
    </row>
    <row r="15101" spans="1:4">
      <c r="A15101" s="116"/>
      <c r="B15101" s="116"/>
      <c r="C15101" s="116"/>
      <c r="D15101" s="116"/>
    </row>
    <row r="15102" spans="1:4">
      <c r="A15102" s="116"/>
      <c r="B15102" s="116"/>
      <c r="C15102" s="116"/>
      <c r="D15102" s="116"/>
    </row>
    <row r="15103" spans="1:4">
      <c r="A15103" s="116"/>
      <c r="B15103" s="116"/>
      <c r="C15103" s="116"/>
      <c r="D15103" s="116"/>
    </row>
    <row r="15104" spans="1:4">
      <c r="A15104" s="116"/>
      <c r="B15104" s="116"/>
      <c r="C15104" s="116"/>
      <c r="D15104" s="116"/>
    </row>
    <row r="15105" spans="1:4">
      <c r="A15105" s="116"/>
      <c r="B15105" s="116"/>
      <c r="C15105" s="116"/>
      <c r="D15105" s="116"/>
    </row>
    <row r="15106" spans="1:4">
      <c r="A15106" s="116"/>
      <c r="B15106" s="116"/>
      <c r="C15106" s="116"/>
      <c r="D15106" s="116"/>
    </row>
    <row r="15107" spans="1:4">
      <c r="A15107" s="116"/>
      <c r="B15107" s="116"/>
      <c r="C15107" s="116"/>
      <c r="D15107" s="116"/>
    </row>
    <row r="15108" spans="1:4">
      <c r="A15108" s="116"/>
      <c r="B15108" s="116"/>
      <c r="C15108" s="116"/>
      <c r="D15108" s="116"/>
    </row>
    <row r="15109" spans="1:4">
      <c r="A15109" s="116"/>
      <c r="B15109" s="116"/>
      <c r="C15109" s="116"/>
      <c r="D15109" s="116"/>
    </row>
    <row r="15110" spans="1:4">
      <c r="A15110" s="116"/>
      <c r="B15110" s="116"/>
      <c r="C15110" s="116"/>
      <c r="D15110" s="116"/>
    </row>
    <row r="15111" spans="1:4">
      <c r="A15111" s="116"/>
      <c r="B15111" s="116"/>
      <c r="C15111" s="116"/>
      <c r="D15111" s="116"/>
    </row>
    <row r="15112" spans="1:4">
      <c r="A15112" s="116"/>
      <c r="B15112" s="116"/>
      <c r="C15112" s="116"/>
      <c r="D15112" s="116"/>
    </row>
    <row r="15113" spans="1:4">
      <c r="A15113" s="116"/>
      <c r="B15113" s="116"/>
      <c r="C15113" s="116"/>
      <c r="D15113" s="116"/>
    </row>
    <row r="15114" spans="1:4">
      <c r="A15114" s="116"/>
      <c r="B15114" s="116"/>
      <c r="C15114" s="116"/>
      <c r="D15114" s="116"/>
    </row>
    <row r="15115" spans="1:4">
      <c r="A15115" s="116"/>
      <c r="B15115" s="116"/>
      <c r="C15115" s="116"/>
      <c r="D15115" s="116"/>
    </row>
    <row r="15116" spans="1:4">
      <c r="A15116" s="116"/>
      <c r="B15116" s="116"/>
      <c r="C15116" s="116"/>
      <c r="D15116" s="116"/>
    </row>
    <row r="15117" spans="1:4">
      <c r="A15117" s="116"/>
      <c r="B15117" s="116"/>
      <c r="C15117" s="116"/>
      <c r="D15117" s="116"/>
    </row>
    <row r="15118" spans="1:4">
      <c r="A15118" s="116"/>
      <c r="B15118" s="116"/>
      <c r="C15118" s="116"/>
      <c r="D15118" s="116"/>
    </row>
    <row r="15119" spans="1:4">
      <c r="A15119" s="116"/>
      <c r="B15119" s="116"/>
      <c r="C15119" s="116"/>
      <c r="D15119" s="116"/>
    </row>
    <row r="15120" spans="1:4">
      <c r="A15120" s="116"/>
      <c r="B15120" s="116"/>
      <c r="C15120" s="116"/>
      <c r="D15120" s="116"/>
    </row>
    <row r="15121" spans="1:4">
      <c r="A15121" s="116"/>
      <c r="B15121" s="116"/>
      <c r="C15121" s="116"/>
      <c r="D15121" s="116"/>
    </row>
    <row r="15122" spans="1:4">
      <c r="A15122" s="116"/>
      <c r="B15122" s="116"/>
      <c r="C15122" s="116"/>
      <c r="D15122" s="116"/>
    </row>
    <row r="15123" spans="1:4">
      <c r="A15123" s="116"/>
      <c r="B15123" s="116"/>
      <c r="C15123" s="116"/>
      <c r="D15123" s="116"/>
    </row>
    <row r="15124" spans="1:4">
      <c r="A15124" s="116"/>
      <c r="B15124" s="116"/>
      <c r="C15124" s="116"/>
      <c r="D15124" s="116"/>
    </row>
    <row r="15125" spans="1:4">
      <c r="A15125" s="116"/>
      <c r="B15125" s="116"/>
      <c r="C15125" s="116"/>
      <c r="D15125" s="116"/>
    </row>
    <row r="15126" spans="1:4">
      <c r="A15126" s="116"/>
      <c r="B15126" s="116"/>
      <c r="C15126" s="116"/>
      <c r="D15126" s="116"/>
    </row>
    <row r="15127" spans="1:4">
      <c r="A15127" s="116"/>
      <c r="B15127" s="116"/>
      <c r="C15127" s="116"/>
      <c r="D15127" s="116"/>
    </row>
    <row r="15128" spans="1:4">
      <c r="A15128" s="116"/>
      <c r="B15128" s="116"/>
      <c r="C15128" s="116"/>
      <c r="D15128" s="116"/>
    </row>
    <row r="15129" spans="1:4">
      <c r="A15129" s="116"/>
      <c r="B15129" s="116"/>
      <c r="C15129" s="116"/>
      <c r="D15129" s="116"/>
    </row>
    <row r="15130" spans="1:4">
      <c r="A15130" s="116"/>
      <c r="B15130" s="116"/>
      <c r="C15130" s="116"/>
      <c r="D15130" s="116"/>
    </row>
    <row r="15131" spans="1:4">
      <c r="A15131" s="116"/>
      <c r="B15131" s="116"/>
      <c r="C15131" s="116"/>
      <c r="D15131" s="116"/>
    </row>
    <row r="15132" spans="1:4">
      <c r="A15132" s="116"/>
      <c r="B15132" s="116"/>
      <c r="C15132" s="116"/>
      <c r="D15132" s="116"/>
    </row>
    <row r="15133" spans="1:4">
      <c r="A15133" s="116"/>
      <c r="B15133" s="116"/>
      <c r="C15133" s="116"/>
      <c r="D15133" s="116"/>
    </row>
    <row r="15134" spans="1:4">
      <c r="A15134" s="116"/>
      <c r="B15134" s="116"/>
      <c r="C15134" s="116"/>
      <c r="D15134" s="116"/>
    </row>
    <row r="15135" spans="1:4">
      <c r="A15135" s="116"/>
      <c r="B15135" s="116"/>
      <c r="C15135" s="116"/>
      <c r="D15135" s="116"/>
    </row>
    <row r="15136" spans="1:4">
      <c r="A15136" s="116"/>
      <c r="B15136" s="116"/>
      <c r="C15136" s="116"/>
      <c r="D15136" s="116"/>
    </row>
    <row r="15137" spans="1:4">
      <c r="A15137" s="116"/>
      <c r="B15137" s="116"/>
      <c r="C15137" s="116"/>
      <c r="D15137" s="116"/>
    </row>
    <row r="15138" spans="1:4">
      <c r="A15138" s="116"/>
      <c r="B15138" s="116"/>
      <c r="C15138" s="116"/>
      <c r="D15138" s="116"/>
    </row>
    <row r="15139" spans="1:4">
      <c r="A15139" s="116"/>
      <c r="B15139" s="116"/>
      <c r="C15139" s="116"/>
      <c r="D15139" s="116"/>
    </row>
    <row r="15140" spans="1:4">
      <c r="A15140" s="116"/>
      <c r="B15140" s="116"/>
      <c r="C15140" s="116"/>
      <c r="D15140" s="116"/>
    </row>
    <row r="15141" spans="1:4">
      <c r="A15141" s="116"/>
      <c r="B15141" s="116"/>
      <c r="C15141" s="116"/>
      <c r="D15141" s="116"/>
    </row>
    <row r="15142" spans="1:4">
      <c r="A15142" s="116"/>
      <c r="B15142" s="116"/>
      <c r="C15142" s="116"/>
      <c r="D15142" s="116"/>
    </row>
    <row r="15143" spans="1:4">
      <c r="A15143" s="116"/>
      <c r="B15143" s="116"/>
      <c r="C15143" s="116"/>
      <c r="D15143" s="116"/>
    </row>
    <row r="15144" spans="1:4">
      <c r="A15144" s="116"/>
      <c r="B15144" s="116"/>
      <c r="C15144" s="116"/>
      <c r="D15144" s="116"/>
    </row>
    <row r="15145" spans="1:4">
      <c r="A15145" s="116"/>
      <c r="B15145" s="116"/>
      <c r="C15145" s="116"/>
      <c r="D15145" s="116"/>
    </row>
    <row r="15146" spans="1:4">
      <c r="A15146" s="116"/>
      <c r="B15146" s="116"/>
      <c r="C15146" s="116"/>
      <c r="D15146" s="116"/>
    </row>
    <row r="15147" spans="1:4">
      <c r="A15147" s="116"/>
      <c r="B15147" s="116"/>
      <c r="C15147" s="116"/>
      <c r="D15147" s="116"/>
    </row>
    <row r="15148" spans="1:4">
      <c r="A15148" s="116"/>
      <c r="B15148" s="116"/>
      <c r="C15148" s="116"/>
      <c r="D15148" s="116"/>
    </row>
    <row r="15149" spans="1:4">
      <c r="A15149" s="116"/>
      <c r="B15149" s="116"/>
      <c r="C15149" s="116"/>
      <c r="D15149" s="116"/>
    </row>
    <row r="15150" spans="1:4">
      <c r="A15150" s="116"/>
      <c r="B15150" s="116"/>
      <c r="C15150" s="116"/>
      <c r="D15150" s="116"/>
    </row>
    <row r="15151" spans="1:4">
      <c r="A15151" s="116"/>
      <c r="B15151" s="116"/>
      <c r="C15151" s="116"/>
      <c r="D15151" s="116"/>
    </row>
    <row r="15152" spans="1:4">
      <c r="A15152" s="116"/>
      <c r="B15152" s="116"/>
      <c r="C15152" s="116"/>
      <c r="D15152" s="116"/>
    </row>
    <row r="15153" spans="1:4">
      <c r="A15153" s="116"/>
      <c r="B15153" s="116"/>
      <c r="C15153" s="116"/>
      <c r="D15153" s="116"/>
    </row>
    <row r="15154" spans="1:4">
      <c r="A15154" s="116"/>
      <c r="B15154" s="116"/>
      <c r="C15154" s="116"/>
      <c r="D15154" s="116"/>
    </row>
    <row r="15155" spans="1:4">
      <c r="A15155" s="116"/>
      <c r="B15155" s="116"/>
      <c r="C15155" s="116"/>
      <c r="D15155" s="116"/>
    </row>
    <row r="15156" spans="1:4">
      <c r="A15156" s="116"/>
      <c r="B15156" s="116"/>
      <c r="C15156" s="116"/>
      <c r="D15156" s="116"/>
    </row>
    <row r="15157" spans="1:4">
      <c r="A15157" s="116"/>
      <c r="B15157" s="116"/>
      <c r="C15157" s="116"/>
      <c r="D15157" s="116"/>
    </row>
    <row r="15158" spans="1:4">
      <c r="A15158" s="116"/>
      <c r="B15158" s="116"/>
      <c r="C15158" s="116"/>
      <c r="D15158" s="116"/>
    </row>
    <row r="15159" spans="1:4">
      <c r="A15159" s="116"/>
      <c r="B15159" s="116"/>
      <c r="C15159" s="116"/>
      <c r="D15159" s="116"/>
    </row>
    <row r="15160" spans="1:4">
      <c r="A15160" s="116"/>
      <c r="B15160" s="116"/>
      <c r="C15160" s="116"/>
      <c r="D15160" s="116"/>
    </row>
    <row r="15161" spans="1:4">
      <c r="A15161" s="116"/>
      <c r="B15161" s="116"/>
      <c r="C15161" s="116"/>
      <c r="D15161" s="116"/>
    </row>
    <row r="15162" spans="1:4">
      <c r="A15162" s="116"/>
      <c r="B15162" s="116"/>
      <c r="C15162" s="116"/>
      <c r="D15162" s="116"/>
    </row>
    <row r="15163" spans="1:4">
      <c r="A15163" s="116"/>
      <c r="B15163" s="116"/>
      <c r="C15163" s="116"/>
      <c r="D15163" s="116"/>
    </row>
    <row r="15164" spans="1:4">
      <c r="A15164" s="116"/>
      <c r="B15164" s="116"/>
      <c r="C15164" s="116"/>
      <c r="D15164" s="116"/>
    </row>
    <row r="15165" spans="1:4">
      <c r="A15165" s="116"/>
      <c r="B15165" s="116"/>
      <c r="C15165" s="116"/>
      <c r="D15165" s="116"/>
    </row>
    <row r="15166" spans="1:4">
      <c r="A15166" s="116"/>
      <c r="B15166" s="116"/>
      <c r="C15166" s="116"/>
      <c r="D15166" s="116"/>
    </row>
    <row r="15167" spans="1:4">
      <c r="A15167" s="116"/>
      <c r="B15167" s="116"/>
      <c r="C15167" s="116"/>
      <c r="D15167" s="116"/>
    </row>
    <row r="15168" spans="1:4">
      <c r="A15168" s="116"/>
      <c r="B15168" s="116"/>
      <c r="C15168" s="116"/>
      <c r="D15168" s="116"/>
    </row>
    <row r="15169" spans="1:4">
      <c r="A15169" s="116"/>
      <c r="B15169" s="116"/>
      <c r="C15169" s="116"/>
      <c r="D15169" s="116"/>
    </row>
    <row r="15170" spans="1:4">
      <c r="A15170" s="116"/>
      <c r="B15170" s="116"/>
      <c r="C15170" s="116"/>
      <c r="D15170" s="116"/>
    </row>
    <row r="15171" spans="1:4">
      <c r="A15171" s="116"/>
      <c r="B15171" s="116"/>
      <c r="C15171" s="116"/>
      <c r="D15171" s="116"/>
    </row>
    <row r="15172" spans="1:4">
      <c r="A15172" s="116"/>
      <c r="B15172" s="116"/>
      <c r="C15172" s="116"/>
      <c r="D15172" s="116"/>
    </row>
    <row r="15173" spans="1:4">
      <c r="A15173" s="116"/>
      <c r="B15173" s="116"/>
      <c r="C15173" s="116"/>
      <c r="D15173" s="116"/>
    </row>
    <row r="15174" spans="1:4">
      <c r="A15174" s="116"/>
      <c r="B15174" s="116"/>
      <c r="C15174" s="116"/>
      <c r="D15174" s="116"/>
    </row>
    <row r="15175" spans="1:4">
      <c r="A15175" s="116"/>
      <c r="B15175" s="116"/>
      <c r="C15175" s="116"/>
      <c r="D15175" s="116"/>
    </row>
    <row r="15176" spans="1:4">
      <c r="A15176" s="116"/>
      <c r="B15176" s="116"/>
      <c r="C15176" s="116"/>
      <c r="D15176" s="116"/>
    </row>
    <row r="15177" spans="1:4">
      <c r="A15177" s="116"/>
      <c r="B15177" s="116"/>
      <c r="C15177" s="116"/>
      <c r="D15177" s="116"/>
    </row>
    <row r="15178" spans="1:4">
      <c r="A15178" s="116"/>
      <c r="B15178" s="116"/>
      <c r="C15178" s="116"/>
      <c r="D15178" s="116"/>
    </row>
    <row r="15179" spans="1:4">
      <c r="A15179" s="116"/>
      <c r="B15179" s="116"/>
      <c r="C15179" s="116"/>
      <c r="D15179" s="116"/>
    </row>
    <row r="15180" spans="1:4">
      <c r="A15180" s="116"/>
      <c r="B15180" s="116"/>
      <c r="C15180" s="116"/>
      <c r="D15180" s="116"/>
    </row>
    <row r="15181" spans="1:4">
      <c r="A15181" s="116"/>
      <c r="B15181" s="116"/>
      <c r="C15181" s="116"/>
      <c r="D15181" s="116"/>
    </row>
    <row r="15182" spans="1:4">
      <c r="A15182" s="116"/>
      <c r="B15182" s="116"/>
      <c r="C15182" s="116"/>
      <c r="D15182" s="116"/>
    </row>
    <row r="15183" spans="1:4">
      <c r="A15183" s="116"/>
      <c r="B15183" s="116"/>
      <c r="C15183" s="116"/>
      <c r="D15183" s="116"/>
    </row>
    <row r="15184" spans="1:4">
      <c r="A15184" s="116"/>
      <c r="B15184" s="116"/>
      <c r="C15184" s="116"/>
      <c r="D15184" s="116"/>
    </row>
    <row r="15185" spans="1:4">
      <c r="A15185" s="116"/>
      <c r="B15185" s="116"/>
      <c r="C15185" s="116"/>
      <c r="D15185" s="116"/>
    </row>
    <row r="15186" spans="1:4">
      <c r="A15186" s="116"/>
      <c r="B15186" s="116"/>
      <c r="C15186" s="116"/>
      <c r="D15186" s="116"/>
    </row>
    <row r="15187" spans="1:4">
      <c r="A15187" s="116"/>
      <c r="B15187" s="116"/>
      <c r="C15187" s="116"/>
      <c r="D15187" s="116"/>
    </row>
    <row r="15188" spans="1:4">
      <c r="A15188" s="116"/>
      <c r="B15188" s="116"/>
      <c r="C15188" s="116"/>
      <c r="D15188" s="116"/>
    </row>
    <row r="15189" spans="1:4">
      <c r="A15189" s="116"/>
      <c r="B15189" s="116"/>
      <c r="C15189" s="116"/>
      <c r="D15189" s="116"/>
    </row>
    <row r="15190" spans="1:4">
      <c r="A15190" s="116"/>
      <c r="B15190" s="116"/>
      <c r="C15190" s="116"/>
      <c r="D15190" s="116"/>
    </row>
    <row r="15191" spans="1:4">
      <c r="A15191" s="116"/>
      <c r="B15191" s="116"/>
      <c r="C15191" s="116"/>
      <c r="D15191" s="116"/>
    </row>
    <row r="15192" spans="1:4">
      <c r="A15192" s="116"/>
      <c r="B15192" s="116"/>
      <c r="C15192" s="116"/>
      <c r="D15192" s="116"/>
    </row>
    <row r="15193" spans="1:4">
      <c r="A15193" s="116"/>
      <c r="B15193" s="116"/>
      <c r="C15193" s="116"/>
      <c r="D15193" s="116"/>
    </row>
    <row r="15194" spans="1:4">
      <c r="A15194" s="116"/>
      <c r="B15194" s="116"/>
      <c r="C15194" s="116"/>
      <c r="D15194" s="116"/>
    </row>
    <row r="15195" spans="1:4">
      <c r="A15195" s="116"/>
      <c r="B15195" s="116"/>
      <c r="C15195" s="116"/>
      <c r="D15195" s="116"/>
    </row>
    <row r="15196" spans="1:4">
      <c r="A15196" s="116"/>
      <c r="B15196" s="116"/>
      <c r="C15196" s="116"/>
      <c r="D15196" s="116"/>
    </row>
    <row r="15197" spans="1:4">
      <c r="A15197" s="116"/>
      <c r="B15197" s="116"/>
      <c r="C15197" s="116"/>
      <c r="D15197" s="116"/>
    </row>
    <row r="15198" spans="1:4">
      <c r="A15198" s="116"/>
      <c r="B15198" s="116"/>
      <c r="C15198" s="116"/>
      <c r="D15198" s="116"/>
    </row>
    <row r="15199" spans="1:4">
      <c r="A15199" s="116"/>
      <c r="B15199" s="116"/>
      <c r="C15199" s="116"/>
      <c r="D15199" s="116"/>
    </row>
    <row r="15200" spans="1:4">
      <c r="A15200" s="116"/>
      <c r="B15200" s="116"/>
      <c r="C15200" s="116"/>
      <c r="D15200" s="116"/>
    </row>
    <row r="15201" spans="1:4">
      <c r="A15201" s="116"/>
      <c r="B15201" s="116"/>
      <c r="C15201" s="116"/>
      <c r="D15201" s="116"/>
    </row>
    <row r="15202" spans="1:4">
      <c r="A15202" s="116"/>
      <c r="B15202" s="116"/>
      <c r="C15202" s="116"/>
      <c r="D15202" s="116"/>
    </row>
    <row r="15203" spans="1:4">
      <c r="A15203" s="116"/>
      <c r="B15203" s="116"/>
      <c r="C15203" s="116"/>
      <c r="D15203" s="116"/>
    </row>
    <row r="15204" spans="1:4">
      <c r="A15204" s="116"/>
      <c r="B15204" s="116"/>
      <c r="C15204" s="116"/>
      <c r="D15204" s="116"/>
    </row>
    <row r="15205" spans="1:4">
      <c r="A15205" s="116"/>
      <c r="B15205" s="116"/>
      <c r="C15205" s="116"/>
      <c r="D15205" s="116"/>
    </row>
    <row r="15206" spans="1:4">
      <c r="A15206" s="116"/>
      <c r="B15206" s="116"/>
      <c r="C15206" s="116"/>
      <c r="D15206" s="116"/>
    </row>
    <row r="15207" spans="1:4">
      <c r="A15207" s="116"/>
      <c r="B15207" s="116"/>
      <c r="C15207" s="116"/>
      <c r="D15207" s="116"/>
    </row>
    <row r="15208" spans="1:4">
      <c r="A15208" s="116"/>
      <c r="B15208" s="116"/>
      <c r="C15208" s="116"/>
      <c r="D15208" s="116"/>
    </row>
    <row r="15209" spans="1:4">
      <c r="A15209" s="116"/>
      <c r="B15209" s="116"/>
      <c r="C15209" s="116"/>
      <c r="D15209" s="116"/>
    </row>
    <row r="15210" spans="1:4">
      <c r="A15210" s="116"/>
      <c r="B15210" s="116"/>
      <c r="C15210" s="116"/>
      <c r="D15210" s="116"/>
    </row>
    <row r="15211" spans="1:4">
      <c r="A15211" s="116"/>
      <c r="B15211" s="116"/>
      <c r="C15211" s="116"/>
      <c r="D15211" s="116"/>
    </row>
    <row r="15212" spans="1:4">
      <c r="A15212" s="116"/>
      <c r="B15212" s="116"/>
      <c r="C15212" s="116"/>
      <c r="D15212" s="116"/>
    </row>
    <row r="15213" spans="1:4">
      <c r="A15213" s="116"/>
      <c r="B15213" s="116"/>
      <c r="C15213" s="116"/>
      <c r="D15213" s="116"/>
    </row>
    <row r="15214" spans="1:4">
      <c r="A15214" s="116"/>
      <c r="B15214" s="116"/>
      <c r="C15214" s="116"/>
      <c r="D15214" s="116"/>
    </row>
    <row r="15215" spans="1:4">
      <c r="A15215" s="116"/>
      <c r="B15215" s="116"/>
      <c r="C15215" s="116"/>
      <c r="D15215" s="116"/>
    </row>
    <row r="15216" spans="1:4">
      <c r="A15216" s="116"/>
      <c r="B15216" s="116"/>
      <c r="C15216" s="116"/>
      <c r="D15216" s="116"/>
    </row>
    <row r="15217" spans="1:4">
      <c r="A15217" s="116"/>
      <c r="B15217" s="116"/>
      <c r="C15217" s="116"/>
      <c r="D15217" s="116"/>
    </row>
    <row r="15218" spans="1:4">
      <c r="A15218" s="116"/>
      <c r="B15218" s="116"/>
      <c r="C15218" s="116"/>
      <c r="D15218" s="116"/>
    </row>
    <row r="15219" spans="1:4">
      <c r="A15219" s="116"/>
      <c r="B15219" s="116"/>
      <c r="C15219" s="116"/>
      <c r="D15219" s="116"/>
    </row>
    <row r="15220" spans="1:4">
      <c r="A15220" s="116"/>
      <c r="B15220" s="116"/>
      <c r="C15220" s="116"/>
      <c r="D15220" s="116"/>
    </row>
    <row r="15221" spans="1:4">
      <c r="A15221" s="116"/>
      <c r="B15221" s="116"/>
      <c r="C15221" s="116"/>
      <c r="D15221" s="116"/>
    </row>
    <row r="15222" spans="1:4">
      <c r="A15222" s="116"/>
      <c r="B15222" s="116"/>
      <c r="C15222" s="116"/>
      <c r="D15222" s="116"/>
    </row>
    <row r="15223" spans="1:4">
      <c r="A15223" s="116"/>
      <c r="B15223" s="116"/>
      <c r="C15223" s="116"/>
      <c r="D15223" s="116"/>
    </row>
    <row r="15224" spans="1:4">
      <c r="A15224" s="116"/>
      <c r="B15224" s="116"/>
      <c r="C15224" s="116"/>
      <c r="D15224" s="116"/>
    </row>
    <row r="15225" spans="1:4">
      <c r="A15225" s="116"/>
      <c r="B15225" s="116"/>
      <c r="C15225" s="116"/>
      <c r="D15225" s="116"/>
    </row>
    <row r="15226" spans="1:4">
      <c r="A15226" s="116"/>
      <c r="B15226" s="116"/>
      <c r="C15226" s="116"/>
      <c r="D15226" s="116"/>
    </row>
    <row r="15227" spans="1:4">
      <c r="A15227" s="116"/>
      <c r="B15227" s="116"/>
      <c r="C15227" s="116"/>
      <c r="D15227" s="116"/>
    </row>
    <row r="15228" spans="1:4">
      <c r="A15228" s="116"/>
      <c r="B15228" s="116"/>
      <c r="C15228" s="116"/>
      <c r="D15228" s="116"/>
    </row>
    <row r="15229" spans="1:4">
      <c r="A15229" s="116"/>
      <c r="B15229" s="116"/>
      <c r="C15229" s="116"/>
      <c r="D15229" s="116"/>
    </row>
    <row r="15230" spans="1:4">
      <c r="A15230" s="116"/>
      <c r="B15230" s="116"/>
      <c r="C15230" s="116"/>
      <c r="D15230" s="116"/>
    </row>
    <row r="15231" spans="1:4">
      <c r="A15231" s="116"/>
      <c r="B15231" s="116"/>
      <c r="C15231" s="116"/>
      <c r="D15231" s="116"/>
    </row>
    <row r="15232" spans="1:4">
      <c r="A15232" s="116"/>
      <c r="B15232" s="116"/>
      <c r="C15232" s="116"/>
      <c r="D15232" s="116"/>
    </row>
    <row r="15233" spans="1:4">
      <c r="A15233" s="116"/>
      <c r="B15233" s="116"/>
      <c r="C15233" s="116"/>
      <c r="D15233" s="116"/>
    </row>
    <row r="15234" spans="1:4">
      <c r="A15234" s="116"/>
      <c r="B15234" s="116"/>
      <c r="C15234" s="116"/>
      <c r="D15234" s="116"/>
    </row>
    <row r="15235" spans="1:4">
      <c r="A15235" s="116"/>
      <c r="B15235" s="116"/>
      <c r="C15235" s="116"/>
      <c r="D15235" s="116"/>
    </row>
    <row r="15236" spans="1:4">
      <c r="A15236" s="116"/>
      <c r="B15236" s="116"/>
      <c r="C15236" s="116"/>
      <c r="D15236" s="116"/>
    </row>
    <row r="15237" spans="1:4">
      <c r="A15237" s="116"/>
      <c r="B15237" s="116"/>
      <c r="C15237" s="116"/>
      <c r="D15237" s="116"/>
    </row>
    <row r="15238" spans="1:4">
      <c r="A15238" s="116"/>
      <c r="B15238" s="116"/>
      <c r="C15238" s="116"/>
      <c r="D15238" s="116"/>
    </row>
    <row r="15239" spans="1:4">
      <c r="A15239" s="116"/>
      <c r="B15239" s="116"/>
      <c r="C15239" s="116"/>
      <c r="D15239" s="116"/>
    </row>
    <row r="15240" spans="1:4">
      <c r="A15240" s="116"/>
      <c r="B15240" s="116"/>
      <c r="C15240" s="116"/>
      <c r="D15240" s="116"/>
    </row>
    <row r="15241" spans="1:4">
      <c r="A15241" s="116"/>
      <c r="B15241" s="116"/>
      <c r="C15241" s="116"/>
      <c r="D15241" s="116"/>
    </row>
    <row r="15242" spans="1:4">
      <c r="A15242" s="116"/>
      <c r="B15242" s="116"/>
      <c r="C15242" s="116"/>
      <c r="D15242" s="116"/>
    </row>
    <row r="15243" spans="1:4">
      <c r="A15243" s="116"/>
      <c r="B15243" s="116"/>
      <c r="C15243" s="116"/>
      <c r="D15243" s="116"/>
    </row>
    <row r="15244" spans="1:4">
      <c r="A15244" s="116"/>
      <c r="B15244" s="116"/>
      <c r="C15244" s="116"/>
      <c r="D15244" s="116"/>
    </row>
    <row r="15245" spans="1:4">
      <c r="A15245" s="116"/>
      <c r="B15245" s="116"/>
      <c r="C15245" s="116"/>
      <c r="D15245" s="116"/>
    </row>
    <row r="15246" spans="1:4">
      <c r="A15246" s="116"/>
      <c r="B15246" s="116"/>
      <c r="C15246" s="116"/>
      <c r="D15246" s="116"/>
    </row>
    <row r="15247" spans="1:4">
      <c r="A15247" s="116"/>
      <c r="B15247" s="116"/>
      <c r="C15247" s="116"/>
      <c r="D15247" s="116"/>
    </row>
    <row r="15248" spans="1:4">
      <c r="A15248" s="116"/>
      <c r="B15248" s="116"/>
      <c r="C15248" s="116"/>
      <c r="D15248" s="116"/>
    </row>
    <row r="15249" spans="1:4">
      <c r="A15249" s="116"/>
      <c r="B15249" s="116"/>
      <c r="C15249" s="116"/>
      <c r="D15249" s="116"/>
    </row>
    <row r="15250" spans="1:4">
      <c r="A15250" s="116"/>
      <c r="B15250" s="116"/>
      <c r="C15250" s="116"/>
      <c r="D15250" s="116"/>
    </row>
    <row r="15251" spans="1:4">
      <c r="A15251" s="116"/>
      <c r="B15251" s="116"/>
      <c r="C15251" s="116"/>
      <c r="D15251" s="116"/>
    </row>
    <row r="15252" spans="1:4">
      <c r="A15252" s="116"/>
      <c r="B15252" s="116"/>
      <c r="C15252" s="116"/>
      <c r="D15252" s="116"/>
    </row>
    <row r="15253" spans="1:4">
      <c r="A15253" s="116"/>
      <c r="B15253" s="116"/>
      <c r="C15253" s="116"/>
      <c r="D15253" s="116"/>
    </row>
    <row r="15254" spans="1:4">
      <c r="A15254" s="116"/>
      <c r="B15254" s="116"/>
      <c r="C15254" s="116"/>
      <c r="D15254" s="116"/>
    </row>
    <row r="15255" spans="1:4">
      <c r="A15255" s="116"/>
      <c r="B15255" s="116"/>
      <c r="C15255" s="116"/>
      <c r="D15255" s="116"/>
    </row>
    <row r="15256" spans="1:4">
      <c r="A15256" s="116"/>
      <c r="B15256" s="116"/>
      <c r="C15256" s="116"/>
      <c r="D15256" s="116"/>
    </row>
    <row r="15257" spans="1:4">
      <c r="A15257" s="116"/>
      <c r="B15257" s="116"/>
      <c r="C15257" s="116"/>
      <c r="D15257" s="116"/>
    </row>
    <row r="15258" spans="1:4">
      <c r="A15258" s="116"/>
      <c r="B15258" s="116"/>
      <c r="C15258" s="116"/>
      <c r="D15258" s="116"/>
    </row>
    <row r="15259" spans="1:4">
      <c r="A15259" s="116"/>
      <c r="B15259" s="116"/>
      <c r="C15259" s="116"/>
      <c r="D15259" s="116"/>
    </row>
    <row r="15260" spans="1:4">
      <c r="A15260" s="116"/>
      <c r="B15260" s="116"/>
      <c r="C15260" s="116"/>
      <c r="D15260" s="116"/>
    </row>
    <row r="15261" spans="1:4">
      <c r="A15261" s="116"/>
      <c r="B15261" s="116"/>
      <c r="C15261" s="116"/>
      <c r="D15261" s="116"/>
    </row>
    <row r="15262" spans="1:4">
      <c r="A15262" s="116"/>
      <c r="B15262" s="116"/>
      <c r="C15262" s="116"/>
      <c r="D15262" s="116"/>
    </row>
    <row r="15263" spans="1:4">
      <c r="A15263" s="116"/>
      <c r="B15263" s="116"/>
      <c r="C15263" s="116"/>
      <c r="D15263" s="116"/>
    </row>
    <row r="15264" spans="1:4">
      <c r="A15264" s="116"/>
      <c r="B15264" s="116"/>
      <c r="C15264" s="116"/>
      <c r="D15264" s="116"/>
    </row>
    <row r="15265" spans="1:4">
      <c r="A15265" s="116"/>
      <c r="B15265" s="116"/>
      <c r="C15265" s="116"/>
      <c r="D15265" s="116"/>
    </row>
    <row r="15266" spans="1:4">
      <c r="A15266" s="116"/>
      <c r="B15266" s="116"/>
      <c r="C15266" s="116"/>
      <c r="D15266" s="116"/>
    </row>
    <row r="15267" spans="1:4">
      <c r="A15267" s="116"/>
      <c r="B15267" s="116"/>
      <c r="C15267" s="116"/>
      <c r="D15267" s="116"/>
    </row>
    <row r="15268" spans="1:4">
      <c r="A15268" s="116"/>
      <c r="B15268" s="116"/>
      <c r="C15268" s="116"/>
      <c r="D15268" s="116"/>
    </row>
    <row r="15269" spans="1:4">
      <c r="A15269" s="116"/>
      <c r="B15269" s="116"/>
      <c r="C15269" s="116"/>
      <c r="D15269" s="116"/>
    </row>
    <row r="15270" spans="1:4">
      <c r="A15270" s="116"/>
      <c r="B15270" s="116"/>
      <c r="C15270" s="116"/>
      <c r="D15270" s="116"/>
    </row>
    <row r="15271" spans="1:4">
      <c r="A15271" s="116"/>
      <c r="B15271" s="116"/>
      <c r="C15271" s="116"/>
      <c r="D15271" s="116"/>
    </row>
    <row r="15272" spans="1:4">
      <c r="A15272" s="116"/>
      <c r="B15272" s="116"/>
      <c r="C15272" s="116"/>
      <c r="D15272" s="116"/>
    </row>
    <row r="15273" spans="1:4">
      <c r="A15273" s="116"/>
      <c r="B15273" s="116"/>
      <c r="C15273" s="116"/>
      <c r="D15273" s="116"/>
    </row>
    <row r="15274" spans="1:4">
      <c r="A15274" s="116"/>
      <c r="B15274" s="116"/>
      <c r="C15274" s="116"/>
      <c r="D15274" s="116"/>
    </row>
    <row r="15275" spans="1:4">
      <c r="A15275" s="116"/>
      <c r="B15275" s="116"/>
      <c r="C15275" s="116"/>
      <c r="D15275" s="116"/>
    </row>
    <row r="15276" spans="1:4">
      <c r="A15276" s="116"/>
      <c r="B15276" s="116"/>
      <c r="C15276" s="116"/>
      <c r="D15276" s="116"/>
    </row>
    <row r="15277" spans="1:4">
      <c r="A15277" s="116"/>
      <c r="B15277" s="116"/>
      <c r="C15277" s="116"/>
      <c r="D15277" s="116"/>
    </row>
    <row r="15278" spans="1:4">
      <c r="A15278" s="116"/>
      <c r="B15278" s="116"/>
      <c r="C15278" s="116"/>
      <c r="D15278" s="116"/>
    </row>
    <row r="15279" spans="1:4">
      <c r="A15279" s="116"/>
      <c r="B15279" s="116"/>
      <c r="C15279" s="116"/>
      <c r="D15279" s="116"/>
    </row>
    <row r="15280" spans="1:4">
      <c r="A15280" s="116"/>
      <c r="B15280" s="116"/>
      <c r="C15280" s="116"/>
      <c r="D15280" s="116"/>
    </row>
    <row r="15281" spans="1:4">
      <c r="A15281" s="116"/>
      <c r="B15281" s="116"/>
      <c r="C15281" s="116"/>
      <c r="D15281" s="116"/>
    </row>
    <row r="15282" spans="1:4">
      <c r="A15282" s="116"/>
      <c r="B15282" s="116"/>
      <c r="C15282" s="116"/>
      <c r="D15282" s="116"/>
    </row>
    <row r="15283" spans="1:4">
      <c r="A15283" s="116"/>
      <c r="B15283" s="116"/>
      <c r="C15283" s="116"/>
      <c r="D15283" s="116"/>
    </row>
    <row r="15284" spans="1:4">
      <c r="A15284" s="116"/>
      <c r="B15284" s="116"/>
      <c r="C15284" s="116"/>
      <c r="D15284" s="116"/>
    </row>
    <row r="15285" spans="1:4">
      <c r="A15285" s="116"/>
      <c r="B15285" s="116"/>
      <c r="C15285" s="116"/>
      <c r="D15285" s="116"/>
    </row>
    <row r="15286" spans="1:4">
      <c r="A15286" s="116"/>
      <c r="B15286" s="116"/>
      <c r="C15286" s="116"/>
      <c r="D15286" s="116"/>
    </row>
    <row r="15287" spans="1:4">
      <c r="A15287" s="116"/>
      <c r="B15287" s="116"/>
      <c r="C15287" s="116"/>
      <c r="D15287" s="116"/>
    </row>
    <row r="15288" spans="1:4">
      <c r="A15288" s="116"/>
      <c r="B15288" s="116"/>
      <c r="C15288" s="116"/>
      <c r="D15288" s="116"/>
    </row>
    <row r="15289" spans="1:4">
      <c r="A15289" s="116"/>
      <c r="B15289" s="116"/>
      <c r="C15289" s="116"/>
      <c r="D15289" s="116"/>
    </row>
    <row r="15290" spans="1:4">
      <c r="A15290" s="116"/>
      <c r="B15290" s="116"/>
      <c r="C15290" s="116"/>
      <c r="D15290" s="116"/>
    </row>
    <row r="15291" spans="1:4">
      <c r="A15291" s="116"/>
      <c r="B15291" s="116"/>
      <c r="C15291" s="116"/>
      <c r="D15291" s="116"/>
    </row>
    <row r="15292" spans="1:4">
      <c r="A15292" s="116"/>
      <c r="B15292" s="116"/>
      <c r="C15292" s="116"/>
      <c r="D15292" s="116"/>
    </row>
    <row r="15293" spans="1:4">
      <c r="A15293" s="116"/>
      <c r="B15293" s="116"/>
      <c r="C15293" s="116"/>
      <c r="D15293" s="116"/>
    </row>
    <row r="15294" spans="1:4">
      <c r="A15294" s="116"/>
      <c r="B15294" s="116"/>
      <c r="C15294" s="116"/>
      <c r="D15294" s="116"/>
    </row>
    <row r="15295" spans="1:4">
      <c r="A15295" s="116"/>
      <c r="B15295" s="116"/>
      <c r="C15295" s="116"/>
      <c r="D15295" s="116"/>
    </row>
    <row r="15296" spans="1:4">
      <c r="A15296" s="116"/>
      <c r="B15296" s="116"/>
      <c r="C15296" s="116"/>
      <c r="D15296" s="116"/>
    </row>
    <row r="15297" spans="1:4">
      <c r="A15297" s="116"/>
      <c r="B15297" s="116"/>
      <c r="C15297" s="116"/>
      <c r="D15297" s="116"/>
    </row>
    <row r="15298" spans="1:4">
      <c r="A15298" s="116"/>
      <c r="B15298" s="116"/>
      <c r="C15298" s="116"/>
      <c r="D15298" s="116"/>
    </row>
    <row r="15299" spans="1:4">
      <c r="A15299" s="116"/>
      <c r="B15299" s="116"/>
      <c r="C15299" s="116"/>
      <c r="D15299" s="116"/>
    </row>
    <row r="15300" spans="1:4">
      <c r="A15300" s="116"/>
      <c r="B15300" s="116"/>
      <c r="C15300" s="116"/>
      <c r="D15300" s="116"/>
    </row>
    <row r="15301" spans="1:4">
      <c r="A15301" s="116"/>
      <c r="B15301" s="116"/>
      <c r="C15301" s="116"/>
      <c r="D15301" s="116"/>
    </row>
    <row r="15302" spans="1:4">
      <c r="A15302" s="116"/>
      <c r="B15302" s="116"/>
      <c r="C15302" s="116"/>
      <c r="D15302" s="116"/>
    </row>
    <row r="15303" spans="1:4">
      <c r="A15303" s="116"/>
      <c r="B15303" s="116"/>
      <c r="C15303" s="116"/>
      <c r="D15303" s="116"/>
    </row>
    <row r="15304" spans="1:4">
      <c r="A15304" s="116"/>
      <c r="B15304" s="116"/>
      <c r="C15304" s="116"/>
      <c r="D15304" s="116"/>
    </row>
    <row r="15305" spans="1:4">
      <c r="A15305" s="116"/>
      <c r="B15305" s="116"/>
      <c r="C15305" s="116"/>
      <c r="D15305" s="116"/>
    </row>
    <row r="15306" spans="1:4">
      <c r="A15306" s="116"/>
      <c r="B15306" s="116"/>
      <c r="C15306" s="116"/>
      <c r="D15306" s="116"/>
    </row>
    <row r="15307" spans="1:4">
      <c r="A15307" s="116"/>
      <c r="B15307" s="116"/>
      <c r="C15307" s="116"/>
      <c r="D15307" s="116"/>
    </row>
    <row r="15308" spans="1:4">
      <c r="A15308" s="116"/>
      <c r="B15308" s="116"/>
      <c r="C15308" s="116"/>
      <c r="D15308" s="116"/>
    </row>
    <row r="15309" spans="1:4">
      <c r="A15309" s="116"/>
      <c r="B15309" s="116"/>
      <c r="C15309" s="116"/>
      <c r="D15309" s="116"/>
    </row>
    <row r="15310" spans="1:4">
      <c r="A15310" s="116"/>
      <c r="B15310" s="116"/>
      <c r="C15310" s="116"/>
      <c r="D15310" s="116"/>
    </row>
    <row r="15311" spans="1:4">
      <c r="A15311" s="116"/>
      <c r="B15311" s="116"/>
      <c r="C15311" s="116"/>
      <c r="D15311" s="116"/>
    </row>
    <row r="15312" spans="1:4">
      <c r="A15312" s="116"/>
      <c r="B15312" s="116"/>
      <c r="C15312" s="116"/>
      <c r="D15312" s="116"/>
    </row>
    <row r="15313" spans="1:4">
      <c r="A15313" s="116"/>
      <c r="B15313" s="116"/>
      <c r="C15313" s="116"/>
      <c r="D15313" s="116"/>
    </row>
    <row r="15314" spans="1:4">
      <c r="A15314" s="116"/>
      <c r="B15314" s="116"/>
      <c r="C15314" s="116"/>
      <c r="D15314" s="116"/>
    </row>
    <row r="15315" spans="1:4">
      <c r="A15315" s="116"/>
      <c r="B15315" s="116"/>
      <c r="C15315" s="116"/>
      <c r="D15315" s="116"/>
    </row>
    <row r="15316" spans="1:4">
      <c r="A15316" s="116"/>
      <c r="B15316" s="116"/>
      <c r="C15316" s="116"/>
      <c r="D15316" s="116"/>
    </row>
    <row r="15317" spans="1:4">
      <c r="A15317" s="116"/>
      <c r="B15317" s="116"/>
      <c r="C15317" s="116"/>
      <c r="D15317" s="116"/>
    </row>
    <row r="15318" spans="1:4">
      <c r="A15318" s="116"/>
      <c r="B15318" s="116"/>
      <c r="C15318" s="116"/>
      <c r="D15318" s="116"/>
    </row>
    <row r="15319" spans="1:4">
      <c r="A15319" s="116"/>
      <c r="B15319" s="116"/>
      <c r="C15319" s="116"/>
      <c r="D15319" s="116"/>
    </row>
    <row r="15320" spans="1:4">
      <c r="A15320" s="116"/>
      <c r="B15320" s="116"/>
      <c r="C15320" s="116"/>
      <c r="D15320" s="116"/>
    </row>
    <row r="15321" spans="1:4">
      <c r="A15321" s="116"/>
      <c r="B15321" s="116"/>
      <c r="C15321" s="116"/>
      <c r="D15321" s="116"/>
    </row>
    <row r="15322" spans="1:4">
      <c r="A15322" s="116"/>
      <c r="B15322" s="116"/>
      <c r="C15322" s="116"/>
      <c r="D15322" s="116"/>
    </row>
    <row r="15323" spans="1:4">
      <c r="A15323" s="116"/>
      <c r="B15323" s="116"/>
      <c r="C15323" s="116"/>
      <c r="D15323" s="116"/>
    </row>
    <row r="15324" spans="1:4">
      <c r="A15324" s="116"/>
      <c r="B15324" s="116"/>
      <c r="C15324" s="116"/>
      <c r="D15324" s="116"/>
    </row>
    <row r="15325" spans="1:4">
      <c r="A15325" s="116"/>
      <c r="B15325" s="116"/>
      <c r="C15325" s="116"/>
      <c r="D15325" s="116"/>
    </row>
    <row r="15326" spans="1:4">
      <c r="A15326" s="116"/>
      <c r="B15326" s="116"/>
      <c r="C15326" s="116"/>
      <c r="D15326" s="116"/>
    </row>
    <row r="15327" spans="1:4">
      <c r="A15327" s="116"/>
      <c r="B15327" s="116"/>
      <c r="C15327" s="116"/>
      <c r="D15327" s="116"/>
    </row>
    <row r="15328" spans="1:4">
      <c r="A15328" s="116"/>
      <c r="B15328" s="116"/>
      <c r="C15328" s="116"/>
      <c r="D15328" s="116"/>
    </row>
    <row r="15329" spans="1:4">
      <c r="A15329" s="116"/>
      <c r="B15329" s="116"/>
      <c r="C15329" s="116"/>
      <c r="D15329" s="116"/>
    </row>
    <row r="15330" spans="1:4">
      <c r="A15330" s="116"/>
      <c r="B15330" s="116"/>
      <c r="C15330" s="116"/>
      <c r="D15330" s="116"/>
    </row>
    <row r="15331" spans="1:4">
      <c r="A15331" s="116"/>
      <c r="B15331" s="116"/>
      <c r="C15331" s="116"/>
      <c r="D15331" s="116"/>
    </row>
    <row r="15332" spans="1:4">
      <c r="A15332" s="116"/>
      <c r="B15332" s="116"/>
      <c r="C15332" s="116"/>
      <c r="D15332" s="116"/>
    </row>
    <row r="15333" spans="1:4">
      <c r="A15333" s="116"/>
      <c r="B15333" s="116"/>
      <c r="C15333" s="116"/>
      <c r="D15333" s="116"/>
    </row>
    <row r="15334" spans="1:4">
      <c r="A15334" s="116"/>
      <c r="B15334" s="116"/>
      <c r="C15334" s="116"/>
      <c r="D15334" s="116"/>
    </row>
    <row r="15335" spans="1:4">
      <c r="A15335" s="116"/>
      <c r="B15335" s="116"/>
      <c r="C15335" s="116"/>
      <c r="D15335" s="116"/>
    </row>
    <row r="15336" spans="1:4">
      <c r="A15336" s="116"/>
      <c r="B15336" s="116"/>
      <c r="C15336" s="116"/>
      <c r="D15336" s="116"/>
    </row>
    <row r="15337" spans="1:4">
      <c r="A15337" s="116"/>
      <c r="B15337" s="116"/>
      <c r="C15337" s="116"/>
      <c r="D15337" s="116"/>
    </row>
    <row r="15338" spans="1:4">
      <c r="A15338" s="116"/>
      <c r="B15338" s="116"/>
      <c r="C15338" s="116"/>
      <c r="D15338" s="116"/>
    </row>
    <row r="15339" spans="1:4">
      <c r="A15339" s="116"/>
      <c r="B15339" s="116"/>
      <c r="C15339" s="116"/>
      <c r="D15339" s="116"/>
    </row>
    <row r="15340" spans="1:4">
      <c r="A15340" s="116"/>
      <c r="B15340" s="116"/>
      <c r="C15340" s="116"/>
      <c r="D15340" s="116"/>
    </row>
    <row r="15341" spans="1:4">
      <c r="A15341" s="116"/>
      <c r="B15341" s="116"/>
      <c r="C15341" s="116"/>
      <c r="D15341" s="116"/>
    </row>
    <row r="15342" spans="1:4">
      <c r="A15342" s="116"/>
      <c r="B15342" s="116"/>
      <c r="C15342" s="116"/>
      <c r="D15342" s="116"/>
    </row>
    <row r="15343" spans="1:4">
      <c r="A15343" s="116"/>
      <c r="B15343" s="116"/>
      <c r="C15343" s="116"/>
      <c r="D15343" s="116"/>
    </row>
    <row r="15344" spans="1:4">
      <c r="A15344" s="116"/>
      <c r="B15344" s="116"/>
      <c r="C15344" s="116"/>
      <c r="D15344" s="116"/>
    </row>
    <row r="15345" spans="1:4">
      <c r="A15345" s="116"/>
      <c r="B15345" s="116"/>
      <c r="C15345" s="116"/>
      <c r="D15345" s="116"/>
    </row>
    <row r="15346" spans="1:4">
      <c r="A15346" s="116"/>
      <c r="B15346" s="116"/>
      <c r="C15346" s="116"/>
      <c r="D15346" s="116"/>
    </row>
    <row r="15347" spans="1:4">
      <c r="A15347" s="116"/>
      <c r="B15347" s="116"/>
      <c r="C15347" s="116"/>
      <c r="D15347" s="116"/>
    </row>
    <row r="15348" spans="1:4">
      <c r="A15348" s="116"/>
      <c r="B15348" s="116"/>
      <c r="C15348" s="116"/>
      <c r="D15348" s="116"/>
    </row>
    <row r="15349" spans="1:4">
      <c r="A15349" s="116"/>
      <c r="B15349" s="116"/>
      <c r="C15349" s="116"/>
      <c r="D15349" s="116"/>
    </row>
    <row r="15350" spans="1:4">
      <c r="A15350" s="116"/>
      <c r="B15350" s="116"/>
      <c r="C15350" s="116"/>
      <c r="D15350" s="116"/>
    </row>
    <row r="15351" spans="1:4">
      <c r="A15351" s="116"/>
      <c r="B15351" s="116"/>
      <c r="C15351" s="116"/>
      <c r="D15351" s="116"/>
    </row>
    <row r="15352" spans="1:4">
      <c r="A15352" s="116"/>
      <c r="B15352" s="116"/>
      <c r="C15352" s="116"/>
      <c r="D15352" s="116"/>
    </row>
    <row r="15353" spans="1:4">
      <c r="A15353" s="116"/>
      <c r="B15353" s="116"/>
      <c r="C15353" s="116"/>
      <c r="D15353" s="116"/>
    </row>
    <row r="15354" spans="1:4">
      <c r="A15354" s="116"/>
      <c r="B15354" s="116"/>
      <c r="C15354" s="116"/>
      <c r="D15354" s="116"/>
    </row>
    <row r="15355" spans="1:4">
      <c r="A15355" s="116"/>
      <c r="B15355" s="116"/>
      <c r="C15355" s="116"/>
      <c r="D15355" s="116"/>
    </row>
    <row r="15356" spans="1:4">
      <c r="A15356" s="116"/>
      <c r="B15356" s="116"/>
      <c r="C15356" s="116"/>
      <c r="D15356" s="116"/>
    </row>
    <row r="15357" spans="1:4">
      <c r="A15357" s="116"/>
      <c r="B15357" s="116"/>
      <c r="C15357" s="116"/>
      <c r="D15357" s="116"/>
    </row>
    <row r="15358" spans="1:4">
      <c r="A15358" s="116"/>
      <c r="B15358" s="116"/>
      <c r="C15358" s="116"/>
      <c r="D15358" s="116"/>
    </row>
    <row r="15359" spans="1:4">
      <c r="A15359" s="116"/>
      <c r="B15359" s="116"/>
      <c r="C15359" s="116"/>
      <c r="D15359" s="116"/>
    </row>
    <row r="15360" spans="1:4">
      <c r="A15360" s="116"/>
      <c r="B15360" s="116"/>
      <c r="C15360" s="116"/>
      <c r="D15360" s="116"/>
    </row>
    <row r="15361" spans="1:4">
      <c r="A15361" s="116"/>
      <c r="B15361" s="116"/>
      <c r="C15361" s="116"/>
      <c r="D15361" s="116"/>
    </row>
    <row r="15362" spans="1:4">
      <c r="A15362" s="116"/>
      <c r="B15362" s="116"/>
      <c r="C15362" s="116"/>
      <c r="D15362" s="116"/>
    </row>
    <row r="15363" spans="1:4">
      <c r="A15363" s="116"/>
      <c r="B15363" s="116"/>
      <c r="C15363" s="116"/>
      <c r="D15363" s="116"/>
    </row>
    <row r="15364" spans="1:4">
      <c r="A15364" s="116"/>
      <c r="B15364" s="116"/>
      <c r="C15364" s="116"/>
      <c r="D15364" s="116"/>
    </row>
    <row r="15365" spans="1:4">
      <c r="A15365" s="116"/>
      <c r="B15365" s="116"/>
      <c r="C15365" s="116"/>
      <c r="D15365" s="116"/>
    </row>
    <row r="15366" spans="1:4">
      <c r="A15366" s="116"/>
      <c r="B15366" s="116"/>
      <c r="C15366" s="116"/>
      <c r="D15366" s="116"/>
    </row>
    <row r="15367" spans="1:4">
      <c r="A15367" s="116"/>
      <c r="B15367" s="116"/>
      <c r="C15367" s="116"/>
      <c r="D15367" s="116"/>
    </row>
    <row r="15368" spans="1:4">
      <c r="A15368" s="116"/>
      <c r="B15368" s="116"/>
      <c r="C15368" s="116"/>
      <c r="D15368" s="116"/>
    </row>
    <row r="15369" spans="1:4">
      <c r="A15369" s="116"/>
      <c r="B15369" s="116"/>
      <c r="C15369" s="116"/>
      <c r="D15369" s="116"/>
    </row>
    <row r="15370" spans="1:4">
      <c r="A15370" s="116"/>
      <c r="B15370" s="116"/>
      <c r="C15370" s="116"/>
      <c r="D15370" s="116"/>
    </row>
    <row r="15371" spans="1:4">
      <c r="A15371" s="116"/>
      <c r="B15371" s="116"/>
      <c r="C15371" s="116"/>
      <c r="D15371" s="116"/>
    </row>
    <row r="15372" spans="1:4">
      <c r="A15372" s="116"/>
      <c r="B15372" s="116"/>
      <c r="C15372" s="116"/>
      <c r="D15372" s="116"/>
    </row>
    <row r="15373" spans="1:4">
      <c r="A15373" s="116"/>
      <c r="B15373" s="116"/>
      <c r="C15373" s="116"/>
      <c r="D15373" s="116"/>
    </row>
    <row r="15374" spans="1:4">
      <c r="A15374" s="116"/>
      <c r="B15374" s="116"/>
      <c r="C15374" s="116"/>
      <c r="D15374" s="116"/>
    </row>
    <row r="15375" spans="1:4">
      <c r="A15375" s="116"/>
      <c r="B15375" s="116"/>
      <c r="C15375" s="116"/>
      <c r="D15375" s="116"/>
    </row>
    <row r="15376" spans="1:4">
      <c r="A15376" s="116"/>
      <c r="B15376" s="116"/>
      <c r="C15376" s="116"/>
      <c r="D15376" s="116"/>
    </row>
    <row r="15377" spans="1:4">
      <c r="A15377" s="116"/>
      <c r="B15377" s="116"/>
      <c r="C15377" s="116"/>
      <c r="D15377" s="116"/>
    </row>
    <row r="15378" spans="1:4">
      <c r="A15378" s="116"/>
      <c r="B15378" s="116"/>
      <c r="C15378" s="116"/>
      <c r="D15378" s="116"/>
    </row>
    <row r="15379" spans="1:4">
      <c r="A15379" s="116"/>
      <c r="B15379" s="116"/>
      <c r="C15379" s="116"/>
      <c r="D15379" s="116"/>
    </row>
    <row r="15380" spans="1:4">
      <c r="A15380" s="116"/>
      <c r="B15380" s="116"/>
      <c r="C15380" s="116"/>
      <c r="D15380" s="116"/>
    </row>
    <row r="15381" spans="1:4">
      <c r="A15381" s="116"/>
      <c r="B15381" s="116"/>
      <c r="C15381" s="116"/>
      <c r="D15381" s="116"/>
    </row>
    <row r="15382" spans="1:4">
      <c r="A15382" s="116"/>
      <c r="B15382" s="116"/>
      <c r="C15382" s="116"/>
      <c r="D15382" s="116"/>
    </row>
    <row r="15383" spans="1:4">
      <c r="A15383" s="116"/>
      <c r="B15383" s="116"/>
      <c r="C15383" s="116"/>
      <c r="D15383" s="116"/>
    </row>
    <row r="15384" spans="1:4">
      <c r="A15384" s="116"/>
      <c r="B15384" s="116"/>
      <c r="C15384" s="116"/>
      <c r="D15384" s="116"/>
    </row>
    <row r="15385" spans="1:4">
      <c r="A15385" s="116"/>
      <c r="B15385" s="116"/>
      <c r="C15385" s="116"/>
      <c r="D15385" s="116"/>
    </row>
    <row r="15386" spans="1:4">
      <c r="A15386" s="116"/>
      <c r="B15386" s="116"/>
      <c r="C15386" s="116"/>
      <c r="D15386" s="116"/>
    </row>
    <row r="15387" spans="1:4">
      <c r="A15387" s="116"/>
      <c r="B15387" s="116"/>
      <c r="C15387" s="116"/>
      <c r="D15387" s="116"/>
    </row>
    <row r="15388" spans="1:4">
      <c r="A15388" s="116"/>
      <c r="B15388" s="116"/>
      <c r="C15388" s="116"/>
      <c r="D15388" s="116"/>
    </row>
    <row r="15389" spans="1:4">
      <c r="A15389" s="116"/>
      <c r="B15389" s="116"/>
      <c r="C15389" s="116"/>
      <c r="D15389" s="116"/>
    </row>
    <row r="15390" spans="1:4">
      <c r="A15390" s="116"/>
      <c r="B15390" s="116"/>
      <c r="C15390" s="116"/>
      <c r="D15390" s="116"/>
    </row>
    <row r="15391" spans="1:4">
      <c r="A15391" s="116"/>
      <c r="B15391" s="116"/>
      <c r="C15391" s="116"/>
      <c r="D15391" s="116"/>
    </row>
    <row r="15392" spans="1:4">
      <c r="A15392" s="116"/>
      <c r="B15392" s="116"/>
      <c r="C15392" s="116"/>
      <c r="D15392" s="116"/>
    </row>
    <row r="15393" spans="1:4">
      <c r="A15393" s="116"/>
      <c r="B15393" s="116"/>
      <c r="C15393" s="116"/>
      <c r="D15393" s="116"/>
    </row>
    <row r="15394" spans="1:4">
      <c r="A15394" s="116"/>
      <c r="B15394" s="116"/>
      <c r="C15394" s="116"/>
      <c r="D15394" s="116"/>
    </row>
    <row r="15395" spans="1:4">
      <c r="A15395" s="116"/>
      <c r="B15395" s="116"/>
      <c r="C15395" s="116"/>
      <c r="D15395" s="116"/>
    </row>
    <row r="15396" spans="1:4">
      <c r="A15396" s="116"/>
      <c r="B15396" s="116"/>
      <c r="C15396" s="116"/>
      <c r="D15396" s="116"/>
    </row>
    <row r="15397" spans="1:4">
      <c r="A15397" s="116"/>
      <c r="B15397" s="116"/>
      <c r="C15397" s="116"/>
      <c r="D15397" s="116"/>
    </row>
    <row r="15398" spans="1:4">
      <c r="A15398" s="116"/>
      <c r="B15398" s="116"/>
      <c r="C15398" s="116"/>
      <c r="D15398" s="116"/>
    </row>
    <row r="15399" spans="1:4">
      <c r="A15399" s="116"/>
      <c r="B15399" s="116"/>
      <c r="C15399" s="116"/>
      <c r="D15399" s="116"/>
    </row>
    <row r="15400" spans="1:4">
      <c r="A15400" s="116"/>
      <c r="B15400" s="116"/>
      <c r="C15400" s="116"/>
      <c r="D15400" s="116"/>
    </row>
    <row r="15401" spans="1:4">
      <c r="A15401" s="116"/>
      <c r="B15401" s="116"/>
      <c r="C15401" s="116"/>
      <c r="D15401" s="116"/>
    </row>
    <row r="15402" spans="1:4">
      <c r="A15402" s="116"/>
      <c r="B15402" s="116"/>
      <c r="C15402" s="116"/>
      <c r="D15402" s="116"/>
    </row>
    <row r="15403" spans="1:4">
      <c r="A15403" s="116"/>
      <c r="B15403" s="116"/>
      <c r="C15403" s="116"/>
      <c r="D15403" s="116"/>
    </row>
    <row r="15404" spans="1:4">
      <c r="A15404" s="116"/>
      <c r="B15404" s="116"/>
      <c r="C15404" s="116"/>
      <c r="D15404" s="116"/>
    </row>
    <row r="15405" spans="1:4">
      <c r="A15405" s="116"/>
      <c r="B15405" s="116"/>
      <c r="C15405" s="116"/>
      <c r="D15405" s="116"/>
    </row>
    <row r="15406" spans="1:4">
      <c r="A15406" s="116"/>
      <c r="B15406" s="116"/>
      <c r="C15406" s="116"/>
      <c r="D15406" s="116"/>
    </row>
    <row r="15407" spans="1:4">
      <c r="A15407" s="116"/>
      <c r="B15407" s="116"/>
      <c r="C15407" s="116"/>
      <c r="D15407" s="116"/>
    </row>
    <row r="15408" spans="1:4">
      <c r="A15408" s="116"/>
      <c r="B15408" s="116"/>
      <c r="C15408" s="116"/>
      <c r="D15408" s="116"/>
    </row>
    <row r="15409" spans="1:4">
      <c r="A15409" s="116"/>
      <c r="B15409" s="116"/>
      <c r="C15409" s="116"/>
      <c r="D15409" s="116"/>
    </row>
    <row r="15410" spans="1:4">
      <c r="A15410" s="116"/>
      <c r="B15410" s="116"/>
      <c r="C15410" s="116"/>
      <c r="D15410" s="116"/>
    </row>
    <row r="15411" spans="1:4">
      <c r="A15411" s="116"/>
      <c r="B15411" s="116"/>
      <c r="C15411" s="116"/>
      <c r="D15411" s="116"/>
    </row>
    <row r="15412" spans="1:4">
      <c r="A15412" s="116"/>
      <c r="B15412" s="116"/>
      <c r="C15412" s="116"/>
      <c r="D15412" s="116"/>
    </row>
    <row r="15413" spans="1:4">
      <c r="A15413" s="116"/>
      <c r="B15413" s="116"/>
      <c r="C15413" s="116"/>
      <c r="D15413" s="116"/>
    </row>
    <row r="15414" spans="1:4">
      <c r="A15414" s="116"/>
      <c r="B15414" s="116"/>
      <c r="C15414" s="116"/>
      <c r="D15414" s="116"/>
    </row>
    <row r="15415" spans="1:4">
      <c r="A15415" s="116"/>
      <c r="B15415" s="116"/>
      <c r="C15415" s="116"/>
      <c r="D15415" s="116"/>
    </row>
    <row r="15416" spans="1:4">
      <c r="A15416" s="116"/>
      <c r="B15416" s="116"/>
      <c r="C15416" s="116"/>
      <c r="D15416" s="116"/>
    </row>
    <row r="15417" spans="1:4">
      <c r="A15417" s="116"/>
      <c r="B15417" s="116"/>
      <c r="C15417" s="116"/>
      <c r="D15417" s="116"/>
    </row>
    <row r="15418" spans="1:4">
      <c r="A15418" s="116"/>
      <c r="B15418" s="116"/>
      <c r="C15418" s="116"/>
      <c r="D15418" s="116"/>
    </row>
    <row r="15419" spans="1:4">
      <c r="A15419" s="116"/>
      <c r="B15419" s="116"/>
      <c r="C15419" s="116"/>
      <c r="D15419" s="116"/>
    </row>
    <row r="15420" spans="1:4">
      <c r="A15420" s="116"/>
      <c r="B15420" s="116"/>
      <c r="C15420" s="116"/>
      <c r="D15420" s="116"/>
    </row>
    <row r="15421" spans="1:4">
      <c r="A15421" s="116"/>
      <c r="B15421" s="116"/>
      <c r="C15421" s="116"/>
      <c r="D15421" s="116"/>
    </row>
    <row r="15422" spans="1:4">
      <c r="A15422" s="116"/>
      <c r="B15422" s="116"/>
      <c r="C15422" s="116"/>
      <c r="D15422" s="116"/>
    </row>
    <row r="15423" spans="1:4">
      <c r="A15423" s="116"/>
      <c r="B15423" s="116"/>
      <c r="C15423" s="116"/>
      <c r="D15423" s="116"/>
    </row>
    <row r="15424" spans="1:4">
      <c r="A15424" s="116"/>
      <c r="B15424" s="116"/>
      <c r="C15424" s="116"/>
      <c r="D15424" s="116"/>
    </row>
    <row r="15425" spans="1:4">
      <c r="A15425" s="116"/>
      <c r="B15425" s="116"/>
      <c r="C15425" s="116"/>
      <c r="D15425" s="116"/>
    </row>
    <row r="15426" spans="1:4">
      <c r="A15426" s="116"/>
      <c r="B15426" s="116"/>
      <c r="C15426" s="116"/>
      <c r="D15426" s="116"/>
    </row>
    <row r="15427" spans="1:4">
      <c r="A15427" s="116"/>
      <c r="B15427" s="116"/>
      <c r="C15427" s="116"/>
      <c r="D15427" s="116"/>
    </row>
    <row r="15428" spans="1:4">
      <c r="A15428" s="116"/>
      <c r="B15428" s="116"/>
      <c r="C15428" s="116"/>
      <c r="D15428" s="116"/>
    </row>
    <row r="15429" spans="1:4">
      <c r="A15429" s="116"/>
      <c r="B15429" s="116"/>
      <c r="C15429" s="116"/>
      <c r="D15429" s="116"/>
    </row>
    <row r="15430" spans="1:4">
      <c r="A15430" s="116"/>
      <c r="B15430" s="116"/>
      <c r="C15430" s="116"/>
      <c r="D15430" s="116"/>
    </row>
    <row r="15431" spans="1:4">
      <c r="A15431" s="116"/>
      <c r="B15431" s="116"/>
      <c r="C15431" s="116"/>
      <c r="D15431" s="116"/>
    </row>
    <row r="15432" spans="1:4">
      <c r="A15432" s="116"/>
      <c r="B15432" s="116"/>
      <c r="C15432" s="116"/>
      <c r="D15432" s="116"/>
    </row>
    <row r="15433" spans="1:4">
      <c r="A15433" s="116"/>
      <c r="B15433" s="116"/>
      <c r="C15433" s="116"/>
      <c r="D15433" s="116"/>
    </row>
    <row r="15434" spans="1:4">
      <c r="A15434" s="116"/>
      <c r="B15434" s="116"/>
      <c r="C15434" s="116"/>
      <c r="D15434" s="116"/>
    </row>
    <row r="15435" spans="1:4">
      <c r="A15435" s="116"/>
      <c r="B15435" s="116"/>
      <c r="C15435" s="116"/>
      <c r="D15435" s="116"/>
    </row>
    <row r="15436" spans="1:4">
      <c r="A15436" s="116"/>
      <c r="B15436" s="116"/>
      <c r="C15436" s="116"/>
      <c r="D15436" s="116"/>
    </row>
    <row r="15437" spans="1:4">
      <c r="A15437" s="116"/>
      <c r="B15437" s="116"/>
      <c r="C15437" s="116"/>
      <c r="D15437" s="116"/>
    </row>
    <row r="15438" spans="1:4">
      <c r="A15438" s="116"/>
      <c r="B15438" s="116"/>
      <c r="C15438" s="116"/>
      <c r="D15438" s="116"/>
    </row>
    <row r="15439" spans="1:4">
      <c r="A15439" s="116"/>
      <c r="B15439" s="116"/>
      <c r="C15439" s="116"/>
      <c r="D15439" s="116"/>
    </row>
    <row r="15440" spans="1:4">
      <c r="A15440" s="116"/>
      <c r="B15440" s="116"/>
      <c r="C15440" s="116"/>
      <c r="D15440" s="116"/>
    </row>
    <row r="15441" spans="1:4">
      <c r="A15441" s="116"/>
      <c r="B15441" s="116"/>
      <c r="C15441" s="116"/>
      <c r="D15441" s="116"/>
    </row>
    <row r="15442" spans="1:4">
      <c r="A15442" s="116"/>
      <c r="B15442" s="116"/>
      <c r="C15442" s="116"/>
      <c r="D15442" s="116"/>
    </row>
    <row r="15443" spans="1:4">
      <c r="A15443" s="116"/>
      <c r="B15443" s="116"/>
      <c r="C15443" s="116"/>
      <c r="D15443" s="116"/>
    </row>
    <row r="15444" spans="1:4">
      <c r="A15444" s="116"/>
      <c r="B15444" s="116"/>
      <c r="C15444" s="116"/>
      <c r="D15444" s="116"/>
    </row>
    <row r="15445" spans="1:4">
      <c r="A15445" s="116"/>
      <c r="B15445" s="116"/>
      <c r="C15445" s="116"/>
      <c r="D15445" s="116"/>
    </row>
    <row r="15446" spans="1:4">
      <c r="A15446" s="116"/>
      <c r="B15446" s="116"/>
      <c r="C15446" s="116"/>
      <c r="D15446" s="116"/>
    </row>
    <row r="15447" spans="1:4">
      <c r="A15447" s="116"/>
      <c r="B15447" s="116"/>
      <c r="C15447" s="116"/>
      <c r="D15447" s="116"/>
    </row>
    <row r="15448" spans="1:4">
      <c r="A15448" s="116"/>
      <c r="B15448" s="116"/>
      <c r="C15448" s="116"/>
      <c r="D15448" s="116"/>
    </row>
    <row r="15449" spans="1:4">
      <c r="A15449" s="116"/>
      <c r="B15449" s="116"/>
      <c r="C15449" s="116"/>
      <c r="D15449" s="116"/>
    </row>
    <row r="15450" spans="1:4">
      <c r="A15450" s="116"/>
      <c r="B15450" s="116"/>
      <c r="C15450" s="116"/>
      <c r="D15450" s="116"/>
    </row>
    <row r="15451" spans="1:4">
      <c r="A15451" s="116"/>
      <c r="B15451" s="116"/>
      <c r="C15451" s="116"/>
      <c r="D15451" s="116"/>
    </row>
    <row r="15452" spans="1:4">
      <c r="A15452" s="116"/>
      <c r="B15452" s="116"/>
      <c r="C15452" s="116"/>
      <c r="D15452" s="116"/>
    </row>
    <row r="15453" spans="1:4">
      <c r="A15453" s="116"/>
      <c r="B15453" s="116"/>
      <c r="C15453" s="116"/>
      <c r="D15453" s="116"/>
    </row>
    <row r="15454" spans="1:4">
      <c r="A15454" s="116"/>
      <c r="B15454" s="116"/>
      <c r="C15454" s="116"/>
      <c r="D15454" s="116"/>
    </row>
    <row r="15455" spans="1:4">
      <c r="A15455" s="116"/>
      <c r="B15455" s="116"/>
      <c r="C15455" s="116"/>
      <c r="D15455" s="116"/>
    </row>
    <row r="15456" spans="1:4">
      <c r="A15456" s="116"/>
      <c r="B15456" s="116"/>
      <c r="C15456" s="116"/>
      <c r="D15456" s="116"/>
    </row>
    <row r="15457" spans="1:4">
      <c r="A15457" s="116"/>
      <c r="B15457" s="116"/>
      <c r="C15457" s="116"/>
      <c r="D15457" s="116"/>
    </row>
    <row r="15458" spans="1:4">
      <c r="A15458" s="116"/>
      <c r="B15458" s="116"/>
      <c r="C15458" s="116"/>
      <c r="D15458" s="116"/>
    </row>
    <row r="15459" spans="1:4">
      <c r="A15459" s="116"/>
      <c r="B15459" s="116"/>
      <c r="C15459" s="116"/>
      <c r="D15459" s="116"/>
    </row>
    <row r="15460" spans="1:4">
      <c r="A15460" s="116"/>
      <c r="B15460" s="116"/>
      <c r="C15460" s="116"/>
      <c r="D15460" s="116"/>
    </row>
    <row r="15461" spans="1:4">
      <c r="A15461" s="116"/>
      <c r="B15461" s="116"/>
      <c r="C15461" s="116"/>
      <c r="D15461" s="116"/>
    </row>
    <row r="15462" spans="1:4">
      <c r="A15462" s="116"/>
      <c r="B15462" s="116"/>
      <c r="C15462" s="116"/>
      <c r="D15462" s="116"/>
    </row>
    <row r="15463" spans="1:4">
      <c r="A15463" s="116"/>
      <c r="B15463" s="116"/>
      <c r="C15463" s="116"/>
      <c r="D15463" s="116"/>
    </row>
    <row r="15464" spans="1:4">
      <c r="A15464" s="116"/>
      <c r="B15464" s="116"/>
      <c r="C15464" s="116"/>
      <c r="D15464" s="116"/>
    </row>
    <row r="15465" spans="1:4">
      <c r="A15465" s="116"/>
      <c r="B15465" s="116"/>
      <c r="C15465" s="116"/>
      <c r="D15465" s="116"/>
    </row>
    <row r="15466" spans="1:4">
      <c r="A15466" s="116"/>
      <c r="B15466" s="116"/>
      <c r="C15466" s="116"/>
      <c r="D15466" s="116"/>
    </row>
    <row r="15467" spans="1:4">
      <c r="A15467" s="116"/>
      <c r="B15467" s="116"/>
      <c r="C15467" s="116"/>
      <c r="D15467" s="116"/>
    </row>
    <row r="15468" spans="1:4">
      <c r="A15468" s="116"/>
      <c r="B15468" s="116"/>
      <c r="C15468" s="116"/>
      <c r="D15468" s="116"/>
    </row>
    <row r="15469" spans="1:4">
      <c r="A15469" s="116"/>
      <c r="B15469" s="116"/>
      <c r="C15469" s="116"/>
      <c r="D15469" s="116"/>
    </row>
    <row r="15470" spans="1:4">
      <c r="A15470" s="116"/>
      <c r="B15470" s="116"/>
      <c r="C15470" s="116"/>
      <c r="D15470" s="116"/>
    </row>
    <row r="15471" spans="1:4">
      <c r="A15471" s="116"/>
      <c r="B15471" s="116"/>
      <c r="C15471" s="116"/>
      <c r="D15471" s="116"/>
    </row>
    <row r="15472" spans="1:4">
      <c r="A15472" s="116"/>
      <c r="B15472" s="116"/>
      <c r="C15472" s="116"/>
      <c r="D15472" s="116"/>
    </row>
    <row r="15473" spans="1:4">
      <c r="A15473" s="116"/>
      <c r="B15473" s="116"/>
      <c r="C15473" s="116"/>
      <c r="D15473" s="116"/>
    </row>
    <row r="15474" spans="1:4">
      <c r="A15474" s="116"/>
      <c r="B15474" s="116"/>
      <c r="C15474" s="116"/>
      <c r="D15474" s="116"/>
    </row>
    <row r="15475" spans="1:4">
      <c r="A15475" s="116"/>
      <c r="B15475" s="116"/>
      <c r="C15475" s="116"/>
      <c r="D15475" s="116"/>
    </row>
    <row r="15476" spans="1:4">
      <c r="A15476" s="116"/>
      <c r="B15476" s="116"/>
      <c r="C15476" s="116"/>
      <c r="D15476" s="116"/>
    </row>
    <row r="15477" spans="1:4">
      <c r="A15477" s="116"/>
      <c r="B15477" s="116"/>
      <c r="C15477" s="116"/>
      <c r="D15477" s="116"/>
    </row>
    <row r="15478" spans="1:4">
      <c r="A15478" s="116"/>
      <c r="B15478" s="116"/>
      <c r="C15478" s="116"/>
      <c r="D15478" s="116"/>
    </row>
    <row r="15479" spans="1:4">
      <c r="A15479" s="116"/>
      <c r="B15479" s="116"/>
      <c r="C15479" s="116"/>
      <c r="D15479" s="116"/>
    </row>
    <row r="15480" spans="1:4">
      <c r="A15480" s="116"/>
      <c r="B15480" s="116"/>
      <c r="C15480" s="116"/>
      <c r="D15480" s="116"/>
    </row>
    <row r="15481" spans="1:4">
      <c r="A15481" s="116"/>
      <c r="B15481" s="116"/>
      <c r="C15481" s="116"/>
      <c r="D15481" s="116"/>
    </row>
    <row r="15482" spans="1:4">
      <c r="A15482" s="116"/>
      <c r="B15482" s="116"/>
      <c r="C15482" s="116"/>
      <c r="D15482" s="116"/>
    </row>
    <row r="15483" spans="1:4">
      <c r="A15483" s="116"/>
      <c r="B15483" s="116"/>
      <c r="C15483" s="116"/>
      <c r="D15483" s="116"/>
    </row>
    <row r="15484" spans="1:4">
      <c r="A15484" s="116"/>
      <c r="B15484" s="116"/>
      <c r="C15484" s="116"/>
      <c r="D15484" s="116"/>
    </row>
    <row r="15485" spans="1:4">
      <c r="A15485" s="116"/>
      <c r="B15485" s="116"/>
      <c r="C15485" s="116"/>
      <c r="D15485" s="116"/>
    </row>
    <row r="15486" spans="1:4">
      <c r="A15486" s="116"/>
      <c r="B15486" s="116"/>
      <c r="C15486" s="116"/>
      <c r="D15486" s="116"/>
    </row>
    <row r="15487" spans="1:4">
      <c r="A15487" s="116"/>
      <c r="B15487" s="116"/>
      <c r="C15487" s="116"/>
      <c r="D15487" s="116"/>
    </row>
    <row r="15488" spans="1:4">
      <c r="A15488" s="116"/>
      <c r="B15488" s="116"/>
      <c r="C15488" s="116"/>
      <c r="D15488" s="116"/>
    </row>
    <row r="15489" spans="1:4">
      <c r="A15489" s="116"/>
      <c r="B15489" s="116"/>
      <c r="C15489" s="116"/>
      <c r="D15489" s="116"/>
    </row>
    <row r="15490" spans="1:4">
      <c r="A15490" s="116"/>
      <c r="B15490" s="116"/>
      <c r="C15490" s="116"/>
      <c r="D15490" s="116"/>
    </row>
    <row r="15491" spans="1:4">
      <c r="A15491" s="116"/>
      <c r="B15491" s="116"/>
      <c r="C15491" s="116"/>
      <c r="D15491" s="116"/>
    </row>
    <row r="15492" spans="1:4">
      <c r="A15492" s="116"/>
      <c r="B15492" s="116"/>
      <c r="C15492" s="116"/>
      <c r="D15492" s="116"/>
    </row>
    <row r="15493" spans="1:4">
      <c r="A15493" s="116"/>
      <c r="B15493" s="116"/>
      <c r="C15493" s="116"/>
      <c r="D15493" s="116"/>
    </row>
    <row r="15494" spans="1:4">
      <c r="A15494" s="116"/>
      <c r="B15494" s="116"/>
      <c r="C15494" s="116"/>
      <c r="D15494" s="116"/>
    </row>
    <row r="15495" spans="1:4">
      <c r="A15495" s="116"/>
      <c r="B15495" s="116"/>
      <c r="C15495" s="116"/>
      <c r="D15495" s="116"/>
    </row>
    <row r="15496" spans="1:4">
      <c r="A15496" s="116"/>
      <c r="B15496" s="116"/>
      <c r="C15496" s="116"/>
      <c r="D15496" s="116"/>
    </row>
    <row r="15497" spans="1:4">
      <c r="A15497" s="116"/>
      <c r="B15497" s="116"/>
      <c r="C15497" s="116"/>
      <c r="D15497" s="116"/>
    </row>
    <row r="15498" spans="1:4">
      <c r="A15498" s="116"/>
      <c r="B15498" s="116"/>
      <c r="C15498" s="116"/>
      <c r="D15498" s="116"/>
    </row>
    <row r="15499" spans="1:4">
      <c r="A15499" s="116"/>
      <c r="B15499" s="116"/>
      <c r="C15499" s="116"/>
      <c r="D15499" s="116"/>
    </row>
    <row r="15500" spans="1:4">
      <c r="A15500" s="116"/>
      <c r="B15500" s="116"/>
      <c r="C15500" s="116"/>
      <c r="D15500" s="116"/>
    </row>
    <row r="15501" spans="1:4">
      <c r="A15501" s="116"/>
      <c r="B15501" s="116"/>
      <c r="C15501" s="116"/>
      <c r="D15501" s="116"/>
    </row>
    <row r="15502" spans="1:4">
      <c r="A15502" s="116"/>
      <c r="B15502" s="116"/>
      <c r="C15502" s="116"/>
      <c r="D15502" s="116"/>
    </row>
    <row r="15503" spans="1:4">
      <c r="A15503" s="116"/>
      <c r="B15503" s="116"/>
      <c r="C15503" s="116"/>
      <c r="D15503" s="116"/>
    </row>
    <row r="15504" spans="1:4">
      <c r="A15504" s="116"/>
      <c r="B15504" s="116"/>
      <c r="C15504" s="116"/>
      <c r="D15504" s="116"/>
    </row>
    <row r="15505" spans="1:4">
      <c r="A15505" s="116"/>
      <c r="B15505" s="116"/>
      <c r="C15505" s="116"/>
      <c r="D15505" s="116"/>
    </row>
    <row r="15506" spans="1:4">
      <c r="A15506" s="116"/>
      <c r="B15506" s="116"/>
      <c r="C15506" s="116"/>
      <c r="D15506" s="116"/>
    </row>
    <row r="15507" spans="1:4">
      <c r="A15507" s="116"/>
      <c r="B15507" s="116"/>
      <c r="C15507" s="116"/>
      <c r="D15507" s="116"/>
    </row>
    <row r="15508" spans="1:4">
      <c r="A15508" s="116"/>
      <c r="B15508" s="116"/>
      <c r="C15508" s="116"/>
      <c r="D15508" s="116"/>
    </row>
    <row r="15509" spans="1:4">
      <c r="A15509" s="116"/>
      <c r="B15509" s="116"/>
      <c r="C15509" s="116"/>
      <c r="D15509" s="116"/>
    </row>
    <row r="15510" spans="1:4">
      <c r="A15510" s="116"/>
      <c r="B15510" s="116"/>
      <c r="C15510" s="116"/>
      <c r="D15510" s="116"/>
    </row>
    <row r="15511" spans="1:4">
      <c r="A15511" s="116"/>
      <c r="B15511" s="116"/>
      <c r="C15511" s="116"/>
      <c r="D15511" s="116"/>
    </row>
    <row r="15512" spans="1:4">
      <c r="A15512" s="116"/>
      <c r="B15512" s="116"/>
      <c r="C15512" s="116"/>
      <c r="D15512" s="116"/>
    </row>
    <row r="15513" spans="1:4">
      <c r="A15513" s="116"/>
      <c r="B15513" s="116"/>
      <c r="C15513" s="116"/>
      <c r="D15513" s="116"/>
    </row>
    <row r="15514" spans="1:4">
      <c r="A15514" s="116"/>
      <c r="B15514" s="116"/>
      <c r="C15514" s="116"/>
      <c r="D15514" s="116"/>
    </row>
    <row r="15515" spans="1:4">
      <c r="A15515" s="116"/>
      <c r="B15515" s="116"/>
      <c r="C15515" s="116"/>
      <c r="D15515" s="116"/>
    </row>
    <row r="15516" spans="1:4">
      <c r="A15516" s="116"/>
      <c r="B15516" s="116"/>
      <c r="C15516" s="116"/>
      <c r="D15516" s="116"/>
    </row>
    <row r="15517" spans="1:4">
      <c r="A15517" s="116"/>
      <c r="B15517" s="116"/>
      <c r="C15517" s="116"/>
      <c r="D15517" s="116"/>
    </row>
    <row r="15518" spans="1:4">
      <c r="A15518" s="116"/>
      <c r="B15518" s="116"/>
      <c r="C15518" s="116"/>
      <c r="D15518" s="116"/>
    </row>
    <row r="15519" spans="1:4">
      <c r="A15519" s="116"/>
      <c r="B15519" s="116"/>
      <c r="C15519" s="116"/>
      <c r="D15519" s="116"/>
    </row>
    <row r="15520" spans="1:4">
      <c r="A15520" s="116"/>
      <c r="B15520" s="116"/>
      <c r="C15520" s="116"/>
      <c r="D15520" s="116"/>
    </row>
    <row r="15521" spans="1:4">
      <c r="A15521" s="116"/>
      <c r="B15521" s="116"/>
      <c r="C15521" s="116"/>
      <c r="D15521" s="116"/>
    </row>
    <row r="15522" spans="1:4">
      <c r="A15522" s="116"/>
      <c r="B15522" s="116"/>
      <c r="C15522" s="116"/>
      <c r="D15522" s="116"/>
    </row>
    <row r="15523" spans="1:4">
      <c r="A15523" s="116"/>
      <c r="B15523" s="116"/>
      <c r="C15523" s="116"/>
      <c r="D15523" s="116"/>
    </row>
    <row r="15524" spans="1:4">
      <c r="A15524" s="116"/>
      <c r="B15524" s="116"/>
      <c r="C15524" s="116"/>
      <c r="D15524" s="116"/>
    </row>
    <row r="15525" spans="1:4">
      <c r="A15525" s="116"/>
      <c r="B15525" s="116"/>
      <c r="C15525" s="116"/>
      <c r="D15525" s="116"/>
    </row>
    <row r="15526" spans="1:4">
      <c r="A15526" s="116"/>
      <c r="B15526" s="116"/>
      <c r="C15526" s="116"/>
      <c r="D15526" s="116"/>
    </row>
    <row r="15527" spans="1:4">
      <c r="A15527" s="116"/>
      <c r="B15527" s="116"/>
      <c r="C15527" s="116"/>
      <c r="D15527" s="116"/>
    </row>
    <row r="15528" spans="1:4">
      <c r="A15528" s="116"/>
      <c r="B15528" s="116"/>
      <c r="C15528" s="116"/>
      <c r="D15528" s="116"/>
    </row>
    <row r="15529" spans="1:4">
      <c r="A15529" s="116"/>
      <c r="B15529" s="116"/>
      <c r="C15529" s="116"/>
      <c r="D15529" s="116"/>
    </row>
    <row r="15530" spans="1:4">
      <c r="A15530" s="116"/>
      <c r="B15530" s="116"/>
      <c r="C15530" s="116"/>
      <c r="D15530" s="116"/>
    </row>
    <row r="15531" spans="1:4">
      <c r="A15531" s="116"/>
      <c r="B15531" s="116"/>
      <c r="C15531" s="116"/>
      <c r="D15531" s="116"/>
    </row>
    <row r="15532" spans="1:4">
      <c r="A15532" s="116"/>
      <c r="B15532" s="116"/>
      <c r="C15532" s="116"/>
      <c r="D15532" s="116"/>
    </row>
    <row r="15533" spans="1:4">
      <c r="A15533" s="116"/>
      <c r="B15533" s="116"/>
      <c r="C15533" s="116"/>
      <c r="D15533" s="116"/>
    </row>
    <row r="15534" spans="1:4">
      <c r="A15534" s="116"/>
      <c r="B15534" s="116"/>
      <c r="C15534" s="116"/>
      <c r="D15534" s="116"/>
    </row>
    <row r="15535" spans="1:4">
      <c r="A15535" s="116"/>
      <c r="B15535" s="116"/>
      <c r="C15535" s="116"/>
      <c r="D15535" s="116"/>
    </row>
    <row r="15536" spans="1:4">
      <c r="A15536" s="116"/>
      <c r="B15536" s="116"/>
      <c r="C15536" s="116"/>
      <c r="D15536" s="116"/>
    </row>
    <row r="15537" spans="1:4">
      <c r="A15537" s="116"/>
      <c r="B15537" s="116"/>
      <c r="C15537" s="116"/>
      <c r="D15537" s="116"/>
    </row>
    <row r="15538" spans="1:4">
      <c r="A15538" s="116"/>
      <c r="B15538" s="116"/>
      <c r="C15538" s="116"/>
      <c r="D15538" s="116"/>
    </row>
    <row r="15539" spans="1:4">
      <c r="A15539" s="116"/>
      <c r="B15539" s="116"/>
      <c r="C15539" s="116"/>
      <c r="D15539" s="116"/>
    </row>
    <row r="15540" spans="1:4">
      <c r="A15540" s="116"/>
      <c r="B15540" s="116"/>
      <c r="C15540" s="116"/>
      <c r="D15540" s="116"/>
    </row>
    <row r="15541" spans="1:4">
      <c r="A15541" s="116"/>
      <c r="B15541" s="116"/>
      <c r="C15541" s="116"/>
      <c r="D15541" s="116"/>
    </row>
    <row r="15542" spans="1:4">
      <c r="A15542" s="116"/>
      <c r="B15542" s="116"/>
      <c r="C15542" s="116"/>
      <c r="D15542" s="116"/>
    </row>
    <row r="15543" spans="1:4">
      <c r="A15543" s="116"/>
      <c r="B15543" s="116"/>
      <c r="C15543" s="116"/>
      <c r="D15543" s="116"/>
    </row>
    <row r="15544" spans="1:4">
      <c r="A15544" s="116"/>
      <c r="B15544" s="116"/>
      <c r="C15544" s="116"/>
      <c r="D15544" s="116"/>
    </row>
    <row r="15545" spans="1:4">
      <c r="A15545" s="116"/>
      <c r="B15545" s="116"/>
      <c r="C15545" s="116"/>
      <c r="D15545" s="116"/>
    </row>
    <row r="15546" spans="1:4">
      <c r="A15546" s="116"/>
      <c r="B15546" s="116"/>
      <c r="C15546" s="116"/>
      <c r="D15546" s="116"/>
    </row>
    <row r="15547" spans="1:4">
      <c r="A15547" s="116"/>
      <c r="B15547" s="116"/>
      <c r="C15547" s="116"/>
      <c r="D15547" s="116"/>
    </row>
    <row r="15548" spans="1:4">
      <c r="A15548" s="116"/>
      <c r="B15548" s="116"/>
      <c r="C15548" s="116"/>
      <c r="D15548" s="116"/>
    </row>
    <row r="15549" spans="1:4">
      <c r="A15549" s="116"/>
      <c r="B15549" s="116"/>
      <c r="C15549" s="116"/>
      <c r="D15549" s="116"/>
    </row>
    <row r="15550" spans="1:4">
      <c r="A15550" s="116"/>
      <c r="B15550" s="116"/>
      <c r="C15550" s="116"/>
      <c r="D15550" s="116"/>
    </row>
    <row r="15551" spans="1:4">
      <c r="A15551" s="116"/>
      <c r="B15551" s="116"/>
      <c r="C15551" s="116"/>
      <c r="D15551" s="116"/>
    </row>
    <row r="15552" spans="1:4">
      <c r="A15552" s="116"/>
      <c r="B15552" s="116"/>
      <c r="C15552" s="116"/>
      <c r="D15552" s="116"/>
    </row>
    <row r="15553" spans="1:4">
      <c r="A15553" s="116"/>
      <c r="B15553" s="116"/>
      <c r="C15553" s="116"/>
      <c r="D15553" s="116"/>
    </row>
    <row r="15554" spans="1:4">
      <c r="A15554" s="116"/>
      <c r="B15554" s="116"/>
      <c r="C15554" s="116"/>
      <c r="D15554" s="116"/>
    </row>
    <row r="15555" spans="1:4">
      <c r="A15555" s="116"/>
      <c r="B15555" s="116"/>
      <c r="C15555" s="116"/>
      <c r="D15555" s="116"/>
    </row>
    <row r="15556" spans="1:4">
      <c r="A15556" s="116"/>
      <c r="B15556" s="116"/>
      <c r="C15556" s="116"/>
      <c r="D15556" s="116"/>
    </row>
    <row r="15557" spans="1:4">
      <c r="A15557" s="116"/>
      <c r="B15557" s="116"/>
      <c r="C15557" s="116"/>
      <c r="D15557" s="116"/>
    </row>
    <row r="15558" spans="1:4">
      <c r="A15558" s="116"/>
      <c r="B15558" s="116"/>
      <c r="C15558" s="116"/>
      <c r="D15558" s="116"/>
    </row>
    <row r="15559" spans="1:4">
      <c r="A15559" s="116"/>
      <c r="B15559" s="116"/>
      <c r="C15559" s="116"/>
      <c r="D15559" s="116"/>
    </row>
    <row r="15560" spans="1:4">
      <c r="A15560" s="116"/>
      <c r="B15560" s="116"/>
      <c r="C15560" s="116"/>
      <c r="D15560" s="116"/>
    </row>
    <row r="15561" spans="1:4">
      <c r="A15561" s="116"/>
      <c r="B15561" s="116"/>
      <c r="C15561" s="116"/>
      <c r="D15561" s="116"/>
    </row>
    <row r="15562" spans="1:4">
      <c r="A15562" s="116"/>
      <c r="B15562" s="116"/>
      <c r="C15562" s="116"/>
      <c r="D15562" s="116"/>
    </row>
    <row r="15563" spans="1:4">
      <c r="A15563" s="116"/>
      <c r="B15563" s="116"/>
      <c r="C15563" s="116"/>
      <c r="D15563" s="116"/>
    </row>
    <row r="15564" spans="1:4">
      <c r="A15564" s="116"/>
      <c r="B15564" s="116"/>
      <c r="C15564" s="116"/>
      <c r="D15564" s="116"/>
    </row>
    <row r="15565" spans="1:4">
      <c r="A15565" s="116"/>
      <c r="B15565" s="116"/>
      <c r="C15565" s="116"/>
      <c r="D15565" s="116"/>
    </row>
    <row r="15566" spans="1:4">
      <c r="A15566" s="116"/>
      <c r="B15566" s="116"/>
      <c r="C15566" s="116"/>
      <c r="D15566" s="116"/>
    </row>
    <row r="15567" spans="1:4">
      <c r="A15567" s="116"/>
      <c r="B15567" s="116"/>
      <c r="C15567" s="116"/>
      <c r="D15567" s="116"/>
    </row>
    <row r="15568" spans="1:4">
      <c r="A15568" s="116"/>
      <c r="B15568" s="116"/>
      <c r="C15568" s="116"/>
      <c r="D15568" s="116"/>
    </row>
    <row r="15569" spans="1:4">
      <c r="A15569" s="116"/>
      <c r="B15569" s="116"/>
      <c r="C15569" s="116"/>
      <c r="D15569" s="116"/>
    </row>
    <row r="15570" spans="1:4">
      <c r="A15570" s="116"/>
      <c r="B15570" s="116"/>
      <c r="C15570" s="116"/>
      <c r="D15570" s="116"/>
    </row>
    <row r="15571" spans="1:4">
      <c r="A15571" s="116"/>
      <c r="B15571" s="116"/>
      <c r="C15571" s="116"/>
      <c r="D15571" s="116"/>
    </row>
    <row r="15572" spans="1:4">
      <c r="A15572" s="116"/>
      <c r="B15572" s="116"/>
      <c r="C15572" s="116"/>
      <c r="D15572" s="116"/>
    </row>
    <row r="15573" spans="1:4">
      <c r="A15573" s="116"/>
      <c r="B15573" s="116"/>
      <c r="C15573" s="116"/>
      <c r="D15573" s="116"/>
    </row>
    <row r="15574" spans="1:4">
      <c r="A15574" s="116"/>
      <c r="B15574" s="116"/>
      <c r="C15574" s="116"/>
      <c r="D15574" s="116"/>
    </row>
    <row r="15575" spans="1:4">
      <c r="A15575" s="116"/>
      <c r="B15575" s="116"/>
      <c r="C15575" s="116"/>
      <c r="D15575" s="116"/>
    </row>
    <row r="15576" spans="1:4">
      <c r="A15576" s="116"/>
      <c r="B15576" s="116"/>
      <c r="C15576" s="116"/>
      <c r="D15576" s="116"/>
    </row>
    <row r="15577" spans="1:4">
      <c r="A15577" s="116"/>
      <c r="B15577" s="116"/>
      <c r="C15577" s="116"/>
      <c r="D15577" s="116"/>
    </row>
    <row r="15578" spans="1:4">
      <c r="A15578" s="116"/>
      <c r="B15578" s="116"/>
      <c r="C15578" s="116"/>
      <c r="D15578" s="116"/>
    </row>
    <row r="15579" spans="1:4">
      <c r="A15579" s="116"/>
      <c r="B15579" s="116"/>
      <c r="C15579" s="116"/>
      <c r="D15579" s="116"/>
    </row>
    <row r="15580" spans="1:4">
      <c r="A15580" s="116"/>
      <c r="B15580" s="116"/>
      <c r="C15580" s="116"/>
      <c r="D15580" s="116"/>
    </row>
    <row r="15581" spans="1:4">
      <c r="A15581" s="116"/>
      <c r="B15581" s="116"/>
      <c r="C15581" s="116"/>
      <c r="D15581" s="116"/>
    </row>
    <row r="15582" spans="1:4">
      <c r="A15582" s="116"/>
      <c r="B15582" s="116"/>
      <c r="C15582" s="116"/>
      <c r="D15582" s="116"/>
    </row>
    <row r="15583" spans="1:4">
      <c r="A15583" s="116"/>
      <c r="B15583" s="116"/>
      <c r="C15583" s="116"/>
      <c r="D15583" s="116"/>
    </row>
    <row r="15584" spans="1:4">
      <c r="A15584" s="116"/>
      <c r="B15584" s="116"/>
      <c r="C15584" s="116"/>
      <c r="D15584" s="116"/>
    </row>
    <row r="15585" spans="1:4">
      <c r="A15585" s="116"/>
      <c r="B15585" s="116"/>
      <c r="C15585" s="116"/>
      <c r="D15585" s="116"/>
    </row>
    <row r="15586" spans="1:4">
      <c r="A15586" s="116"/>
      <c r="B15586" s="116"/>
      <c r="C15586" s="116"/>
      <c r="D15586" s="116"/>
    </row>
    <row r="15587" spans="1:4">
      <c r="A15587" s="116"/>
      <c r="B15587" s="116"/>
      <c r="C15587" s="116"/>
      <c r="D15587" s="116"/>
    </row>
    <row r="15588" spans="1:4">
      <c r="A15588" s="116"/>
      <c r="B15588" s="116"/>
      <c r="C15588" s="116"/>
      <c r="D15588" s="116"/>
    </row>
    <row r="15589" spans="1:4">
      <c r="A15589" s="116"/>
      <c r="B15589" s="116"/>
      <c r="C15589" s="116"/>
      <c r="D15589" s="116"/>
    </row>
    <row r="15590" spans="1:4">
      <c r="A15590" s="116"/>
      <c r="B15590" s="116"/>
      <c r="C15590" s="116"/>
      <c r="D15590" s="116"/>
    </row>
    <row r="15591" spans="1:4">
      <c r="A15591" s="116"/>
      <c r="B15591" s="116"/>
      <c r="C15591" s="116"/>
      <c r="D15591" s="116"/>
    </row>
    <row r="15592" spans="1:4">
      <c r="A15592" s="116"/>
      <c r="B15592" s="116"/>
      <c r="C15592" s="116"/>
      <c r="D15592" s="116"/>
    </row>
    <row r="15593" spans="1:4">
      <c r="A15593" s="116"/>
      <c r="B15593" s="116"/>
      <c r="C15593" s="116"/>
      <c r="D15593" s="116"/>
    </row>
    <row r="15594" spans="1:4">
      <c r="A15594" s="116"/>
      <c r="B15594" s="116"/>
      <c r="C15594" s="116"/>
      <c r="D15594" s="116"/>
    </row>
    <row r="15595" spans="1:4">
      <c r="A15595" s="116"/>
      <c r="B15595" s="116"/>
      <c r="C15595" s="116"/>
      <c r="D15595" s="116"/>
    </row>
    <row r="15596" spans="1:4">
      <c r="A15596" s="116"/>
      <c r="B15596" s="116"/>
      <c r="C15596" s="116"/>
      <c r="D15596" s="116"/>
    </row>
    <row r="15597" spans="1:4">
      <c r="A15597" s="116"/>
      <c r="B15597" s="116"/>
      <c r="C15597" s="116"/>
      <c r="D15597" s="116"/>
    </row>
    <row r="15598" spans="1:4">
      <c r="A15598" s="116"/>
      <c r="B15598" s="116"/>
      <c r="C15598" s="116"/>
      <c r="D15598" s="116"/>
    </row>
    <row r="15599" spans="1:4">
      <c r="A15599" s="116"/>
      <c r="B15599" s="116"/>
      <c r="C15599" s="116"/>
      <c r="D15599" s="116"/>
    </row>
    <row r="15600" spans="1:4">
      <c r="A15600" s="116"/>
      <c r="B15600" s="116"/>
      <c r="C15600" s="116"/>
      <c r="D15600" s="116"/>
    </row>
    <row r="15601" spans="1:4">
      <c r="A15601" s="116"/>
      <c r="B15601" s="116"/>
      <c r="C15601" s="116"/>
      <c r="D15601" s="116"/>
    </row>
    <row r="15602" spans="1:4">
      <c r="A15602" s="116"/>
      <c r="B15602" s="116"/>
      <c r="C15602" s="116"/>
      <c r="D15602" s="116"/>
    </row>
    <row r="15603" spans="1:4">
      <c r="A15603" s="116"/>
      <c r="B15603" s="116"/>
      <c r="C15603" s="116"/>
      <c r="D15603" s="116"/>
    </row>
    <row r="15604" spans="1:4">
      <c r="A15604" s="116"/>
      <c r="B15604" s="116"/>
      <c r="C15604" s="116"/>
      <c r="D15604" s="116"/>
    </row>
    <row r="15605" spans="1:4">
      <c r="A15605" s="116"/>
      <c r="B15605" s="116"/>
      <c r="C15605" s="116"/>
      <c r="D15605" s="116"/>
    </row>
    <row r="15606" spans="1:4">
      <c r="A15606" s="116"/>
      <c r="B15606" s="116"/>
      <c r="C15606" s="116"/>
      <c r="D15606" s="116"/>
    </row>
    <row r="15607" spans="1:4">
      <c r="A15607" s="116"/>
      <c r="B15607" s="116"/>
      <c r="C15607" s="116"/>
      <c r="D15607" s="116"/>
    </row>
    <row r="15608" spans="1:4">
      <c r="A15608" s="116"/>
      <c r="B15608" s="116"/>
      <c r="C15608" s="116"/>
      <c r="D15608" s="116"/>
    </row>
    <row r="15609" spans="1:4">
      <c r="A15609" s="116"/>
      <c r="B15609" s="116"/>
      <c r="C15609" s="116"/>
      <c r="D15609" s="116"/>
    </row>
    <row r="15610" spans="1:4">
      <c r="A15610" s="116"/>
      <c r="B15610" s="116"/>
      <c r="C15610" s="116"/>
      <c r="D15610" s="116"/>
    </row>
    <row r="15611" spans="1:4">
      <c r="A15611" s="116"/>
      <c r="B15611" s="116"/>
      <c r="C15611" s="116"/>
      <c r="D15611" s="116"/>
    </row>
    <row r="15612" spans="1:4">
      <c r="A15612" s="116"/>
      <c r="B15612" s="116"/>
      <c r="C15612" s="116"/>
      <c r="D15612" s="116"/>
    </row>
    <row r="15613" spans="1:4">
      <c r="A15613" s="116"/>
      <c r="B15613" s="116"/>
      <c r="C15613" s="116"/>
      <c r="D15613" s="116"/>
    </row>
    <row r="15614" spans="1:4">
      <c r="A15614" s="116"/>
      <c r="B15614" s="116"/>
      <c r="C15614" s="116"/>
      <c r="D15614" s="116"/>
    </row>
    <row r="15615" spans="1:4">
      <c r="A15615" s="116"/>
      <c r="B15615" s="116"/>
      <c r="C15615" s="116"/>
      <c r="D15615" s="116"/>
    </row>
    <row r="15616" spans="1:4">
      <c r="A15616" s="116"/>
      <c r="B15616" s="116"/>
      <c r="C15616" s="116"/>
      <c r="D15616" s="116"/>
    </row>
    <row r="15617" spans="1:4">
      <c r="A15617" s="116"/>
      <c r="B15617" s="116"/>
      <c r="C15617" s="116"/>
      <c r="D15617" s="116"/>
    </row>
    <row r="15618" spans="1:4">
      <c r="A15618" s="116"/>
      <c r="B15618" s="116"/>
      <c r="C15618" s="116"/>
      <c r="D15618" s="116"/>
    </row>
    <row r="15619" spans="1:4">
      <c r="A15619" s="116"/>
      <c r="B15619" s="116"/>
      <c r="C15619" s="116"/>
      <c r="D15619" s="116"/>
    </row>
    <row r="15620" spans="1:4">
      <c r="A15620" s="116"/>
      <c r="B15620" s="116"/>
      <c r="C15620" s="116"/>
      <c r="D15620" s="116"/>
    </row>
    <row r="15621" spans="1:4">
      <c r="A15621" s="116"/>
      <c r="B15621" s="116"/>
      <c r="C15621" s="116"/>
      <c r="D15621" s="116"/>
    </row>
    <row r="15622" spans="1:4">
      <c r="A15622" s="116"/>
      <c r="B15622" s="116"/>
      <c r="C15622" s="116"/>
      <c r="D15622" s="116"/>
    </row>
    <row r="15623" spans="1:4">
      <c r="A15623" s="116"/>
      <c r="B15623" s="116"/>
      <c r="C15623" s="116"/>
      <c r="D15623" s="116"/>
    </row>
    <row r="15624" spans="1:4">
      <c r="A15624" s="116"/>
      <c r="B15624" s="116"/>
      <c r="C15624" s="116"/>
      <c r="D15624" s="116"/>
    </row>
    <row r="15625" spans="1:4">
      <c r="A15625" s="116"/>
      <c r="B15625" s="116"/>
      <c r="C15625" s="116"/>
      <c r="D15625" s="116"/>
    </row>
    <row r="15626" spans="1:4">
      <c r="A15626" s="116"/>
      <c r="B15626" s="116"/>
      <c r="C15626" s="116"/>
      <c r="D15626" s="116"/>
    </row>
    <row r="15627" spans="1:4">
      <c r="A15627" s="116"/>
      <c r="B15627" s="116"/>
      <c r="C15627" s="116"/>
      <c r="D15627" s="116"/>
    </row>
    <row r="15628" spans="1:4">
      <c r="A15628" s="116"/>
      <c r="B15628" s="116"/>
      <c r="C15628" s="116"/>
      <c r="D15628" s="116"/>
    </row>
    <row r="15629" spans="1:4">
      <c r="A15629" s="116"/>
      <c r="B15629" s="116"/>
      <c r="C15629" s="116"/>
      <c r="D15629" s="116"/>
    </row>
    <row r="15630" spans="1:4">
      <c r="A15630" s="116"/>
      <c r="B15630" s="116"/>
      <c r="C15630" s="116"/>
      <c r="D15630" s="116"/>
    </row>
    <row r="15631" spans="1:4">
      <c r="A15631" s="116"/>
      <c r="B15631" s="116"/>
      <c r="C15631" s="116"/>
      <c r="D15631" s="116"/>
    </row>
    <row r="15632" spans="1:4">
      <c r="A15632" s="116"/>
      <c r="B15632" s="116"/>
      <c r="C15632" s="116"/>
      <c r="D15632" s="116"/>
    </row>
    <row r="15633" spans="1:4">
      <c r="A15633" s="116"/>
      <c r="B15633" s="116"/>
      <c r="C15633" s="116"/>
      <c r="D15633" s="116"/>
    </row>
    <row r="15634" spans="1:4">
      <c r="A15634" s="116"/>
      <c r="B15634" s="116"/>
      <c r="C15634" s="116"/>
      <c r="D15634" s="116"/>
    </row>
    <row r="15635" spans="1:4">
      <c r="A15635" s="116"/>
      <c r="B15635" s="116"/>
      <c r="C15635" s="116"/>
      <c r="D15635" s="116"/>
    </row>
    <row r="15636" spans="1:4">
      <c r="A15636" s="116"/>
      <c r="B15636" s="116"/>
      <c r="C15636" s="116"/>
      <c r="D15636" s="116"/>
    </row>
    <row r="15637" spans="1:4">
      <c r="A15637" s="116"/>
      <c r="B15637" s="116"/>
      <c r="C15637" s="116"/>
      <c r="D15637" s="116"/>
    </row>
    <row r="15638" spans="1:4">
      <c r="A15638" s="116"/>
      <c r="B15638" s="116"/>
      <c r="C15638" s="116"/>
      <c r="D15638" s="116"/>
    </row>
    <row r="15639" spans="1:4">
      <c r="A15639" s="116"/>
      <c r="B15639" s="116"/>
      <c r="C15639" s="116"/>
      <c r="D15639" s="116"/>
    </row>
    <row r="15640" spans="1:4">
      <c r="A15640" s="116"/>
      <c r="B15640" s="116"/>
      <c r="C15640" s="116"/>
      <c r="D15640" s="116"/>
    </row>
    <row r="15641" spans="1:4">
      <c r="A15641" s="116"/>
      <c r="B15641" s="116"/>
      <c r="C15641" s="116"/>
      <c r="D15641" s="116"/>
    </row>
    <row r="15642" spans="1:4">
      <c r="A15642" s="116"/>
      <c r="B15642" s="116"/>
      <c r="C15642" s="116"/>
      <c r="D15642" s="116"/>
    </row>
    <row r="15643" spans="1:4">
      <c r="A15643" s="116"/>
      <c r="B15643" s="116"/>
      <c r="C15643" s="116"/>
      <c r="D15643" s="116"/>
    </row>
    <row r="15644" spans="1:4">
      <c r="A15644" s="116"/>
      <c r="B15644" s="116"/>
      <c r="C15644" s="116"/>
      <c r="D15644" s="116"/>
    </row>
    <row r="15645" spans="1:4">
      <c r="A15645" s="116"/>
      <c r="B15645" s="116"/>
      <c r="C15645" s="116"/>
      <c r="D15645" s="116"/>
    </row>
    <row r="15646" spans="1:4">
      <c r="A15646" s="116"/>
      <c r="B15646" s="116"/>
      <c r="C15646" s="116"/>
      <c r="D15646" s="116"/>
    </row>
    <row r="15647" spans="1:4">
      <c r="A15647" s="116"/>
      <c r="B15647" s="116"/>
      <c r="C15647" s="116"/>
      <c r="D15647" s="116"/>
    </row>
    <row r="15648" spans="1:4">
      <c r="A15648" s="116"/>
      <c r="B15648" s="116"/>
      <c r="C15648" s="116"/>
      <c r="D15648" s="116"/>
    </row>
    <row r="15649" spans="1:4">
      <c r="A15649" s="116"/>
      <c r="B15649" s="116"/>
      <c r="C15649" s="116"/>
      <c r="D15649" s="116"/>
    </row>
    <row r="15650" spans="1:4">
      <c r="A15650" s="116"/>
      <c r="B15650" s="116"/>
      <c r="C15650" s="116"/>
      <c r="D15650" s="116"/>
    </row>
    <row r="15651" spans="1:4">
      <c r="A15651" s="116"/>
      <c r="B15651" s="116"/>
      <c r="C15651" s="116"/>
      <c r="D15651" s="116"/>
    </row>
    <row r="15652" spans="1:4">
      <c r="A15652" s="116"/>
      <c r="B15652" s="116"/>
      <c r="C15652" s="116"/>
      <c r="D15652" s="116"/>
    </row>
    <row r="15653" spans="1:4">
      <c r="A15653" s="116"/>
      <c r="B15653" s="116"/>
      <c r="C15653" s="116"/>
      <c r="D15653" s="116"/>
    </row>
    <row r="15654" spans="1:4">
      <c r="A15654" s="116"/>
      <c r="B15654" s="116"/>
      <c r="C15654" s="116"/>
      <c r="D15654" s="116"/>
    </row>
    <row r="15655" spans="1:4">
      <c r="A15655" s="116"/>
      <c r="B15655" s="116"/>
      <c r="C15655" s="116"/>
      <c r="D15655" s="116"/>
    </row>
    <row r="15656" spans="1:4">
      <c r="A15656" s="116"/>
      <c r="B15656" s="116"/>
      <c r="C15656" s="116"/>
      <c r="D15656" s="116"/>
    </row>
    <row r="15657" spans="1:4">
      <c r="A15657" s="116"/>
      <c r="B15657" s="116"/>
      <c r="C15657" s="116"/>
      <c r="D15657" s="116"/>
    </row>
    <row r="15658" spans="1:4">
      <c r="A15658" s="116"/>
      <c r="B15658" s="116"/>
      <c r="C15658" s="116"/>
      <c r="D15658" s="116"/>
    </row>
    <row r="15659" spans="1:4">
      <c r="A15659" s="116"/>
      <c r="B15659" s="116"/>
      <c r="C15659" s="116"/>
      <c r="D15659" s="116"/>
    </row>
    <row r="15660" spans="1:4">
      <c r="A15660" s="116"/>
      <c r="B15660" s="116"/>
      <c r="C15660" s="116"/>
      <c r="D15660" s="116"/>
    </row>
    <row r="15661" spans="1:4">
      <c r="A15661" s="116"/>
      <c r="B15661" s="116"/>
      <c r="C15661" s="116"/>
      <c r="D15661" s="116"/>
    </row>
    <row r="15662" spans="1:4">
      <c r="A15662" s="116"/>
      <c r="B15662" s="116"/>
      <c r="C15662" s="116"/>
      <c r="D15662" s="116"/>
    </row>
    <row r="15663" spans="1:4">
      <c r="A15663" s="116"/>
      <c r="B15663" s="116"/>
      <c r="C15663" s="116"/>
      <c r="D15663" s="116"/>
    </row>
    <row r="15664" spans="1:4">
      <c r="A15664" s="116"/>
      <c r="B15664" s="116"/>
      <c r="C15664" s="116"/>
      <c r="D15664" s="116"/>
    </row>
    <row r="15665" spans="1:4">
      <c r="A15665" s="116"/>
      <c r="B15665" s="116"/>
      <c r="C15665" s="116"/>
      <c r="D15665" s="116"/>
    </row>
    <row r="15666" spans="1:4">
      <c r="A15666" s="116"/>
      <c r="B15666" s="116"/>
      <c r="C15666" s="116"/>
      <c r="D15666" s="116"/>
    </row>
    <row r="15667" spans="1:4">
      <c r="A15667" s="116"/>
      <c r="B15667" s="116"/>
      <c r="C15667" s="116"/>
      <c r="D15667" s="116"/>
    </row>
    <row r="15668" spans="1:4">
      <c r="A15668" s="116"/>
      <c r="B15668" s="116"/>
      <c r="C15668" s="116"/>
      <c r="D15668" s="116"/>
    </row>
    <row r="15669" spans="1:4">
      <c r="A15669" s="116"/>
      <c r="B15669" s="116"/>
      <c r="C15669" s="116"/>
      <c r="D15669" s="116"/>
    </row>
    <row r="15670" spans="1:4">
      <c r="A15670" s="116"/>
      <c r="B15670" s="116"/>
      <c r="C15670" s="116"/>
      <c r="D15670" s="116"/>
    </row>
    <row r="15671" spans="1:4">
      <c r="A15671" s="116"/>
      <c r="B15671" s="116"/>
      <c r="C15671" s="116"/>
      <c r="D15671" s="116"/>
    </row>
    <row r="15672" spans="1:4">
      <c r="A15672" s="116"/>
      <c r="B15672" s="116"/>
      <c r="C15672" s="116"/>
      <c r="D15672" s="116"/>
    </row>
    <row r="15673" spans="1:4">
      <c r="A15673" s="116"/>
      <c r="B15673" s="116"/>
      <c r="C15673" s="116"/>
      <c r="D15673" s="116"/>
    </row>
    <row r="15674" spans="1:4">
      <c r="A15674" s="116"/>
      <c r="B15674" s="116"/>
      <c r="C15674" s="116"/>
      <c r="D15674" s="116"/>
    </row>
    <row r="15675" spans="1:4">
      <c r="A15675" s="116"/>
      <c r="B15675" s="116"/>
      <c r="C15675" s="116"/>
      <c r="D15675" s="116"/>
    </row>
    <row r="15676" spans="1:4">
      <c r="A15676" s="116"/>
      <c r="B15676" s="116"/>
      <c r="C15676" s="116"/>
      <c r="D15676" s="116"/>
    </row>
    <row r="15677" spans="1:4">
      <c r="A15677" s="116"/>
      <c r="B15677" s="116"/>
      <c r="C15677" s="116"/>
      <c r="D15677" s="116"/>
    </row>
    <row r="15678" spans="1:4">
      <c r="A15678" s="116"/>
      <c r="B15678" s="116"/>
      <c r="C15678" s="116"/>
      <c r="D15678" s="116"/>
    </row>
    <row r="15679" spans="1:4">
      <c r="A15679" s="116"/>
      <c r="B15679" s="116"/>
      <c r="C15679" s="116"/>
      <c r="D15679" s="116"/>
    </row>
    <row r="15680" spans="1:4">
      <c r="A15680" s="116"/>
      <c r="B15680" s="116"/>
      <c r="C15680" s="116"/>
      <c r="D15680" s="116"/>
    </row>
    <row r="15681" spans="1:4">
      <c r="A15681" s="116"/>
      <c r="B15681" s="116"/>
      <c r="C15681" s="116"/>
      <c r="D15681" s="116"/>
    </row>
    <row r="15682" spans="1:4">
      <c r="A15682" s="116"/>
      <c r="B15682" s="116"/>
      <c r="C15682" s="116"/>
      <c r="D15682" s="116"/>
    </row>
    <row r="15683" spans="1:4">
      <c r="A15683" s="116"/>
      <c r="B15683" s="116"/>
      <c r="C15683" s="116"/>
      <c r="D15683" s="116"/>
    </row>
    <row r="15684" spans="1:4">
      <c r="A15684" s="116"/>
      <c r="B15684" s="116"/>
      <c r="C15684" s="116"/>
      <c r="D15684" s="116"/>
    </row>
    <row r="15685" spans="1:4">
      <c r="A15685" s="116"/>
      <c r="B15685" s="116"/>
      <c r="C15685" s="116"/>
      <c r="D15685" s="116"/>
    </row>
    <row r="15686" spans="1:4">
      <c r="A15686" s="116"/>
      <c r="B15686" s="116"/>
      <c r="C15686" s="116"/>
      <c r="D15686" s="116"/>
    </row>
    <row r="15687" spans="1:4">
      <c r="A15687" s="116"/>
      <c r="B15687" s="116"/>
      <c r="C15687" s="116"/>
      <c r="D15687" s="116"/>
    </row>
    <row r="15688" spans="1:4">
      <c r="A15688" s="116"/>
      <c r="B15688" s="116"/>
      <c r="C15688" s="116"/>
      <c r="D15688" s="116"/>
    </row>
    <row r="15689" spans="1:4">
      <c r="A15689" s="116"/>
      <c r="B15689" s="116"/>
      <c r="C15689" s="116"/>
      <c r="D15689" s="116"/>
    </row>
    <row r="15690" spans="1:4">
      <c r="A15690" s="116"/>
      <c r="B15690" s="116"/>
      <c r="C15690" s="116"/>
      <c r="D15690" s="116"/>
    </row>
    <row r="15691" spans="1:4">
      <c r="A15691" s="116"/>
      <c r="B15691" s="116"/>
      <c r="C15691" s="116"/>
      <c r="D15691" s="116"/>
    </row>
    <row r="15692" spans="1:4">
      <c r="A15692" s="116"/>
      <c r="B15692" s="116"/>
      <c r="C15692" s="116"/>
      <c r="D15692" s="116"/>
    </row>
    <row r="15693" spans="1:4">
      <c r="A15693" s="116"/>
      <c r="B15693" s="116"/>
      <c r="C15693" s="116"/>
      <c r="D15693" s="116"/>
    </row>
    <row r="15694" spans="1:4">
      <c r="A15694" s="116"/>
      <c r="B15694" s="116"/>
      <c r="C15694" s="116"/>
      <c r="D15694" s="116"/>
    </row>
    <row r="15695" spans="1:4">
      <c r="A15695" s="116"/>
      <c r="B15695" s="116"/>
      <c r="C15695" s="116"/>
      <c r="D15695" s="116"/>
    </row>
    <row r="15696" spans="1:4">
      <c r="A15696" s="116"/>
      <c r="B15696" s="116"/>
      <c r="C15696" s="116"/>
      <c r="D15696" s="116"/>
    </row>
    <row r="15697" spans="1:4">
      <c r="A15697" s="116"/>
      <c r="B15697" s="116"/>
      <c r="C15697" s="116"/>
      <c r="D15697" s="116"/>
    </row>
    <row r="15698" spans="1:4">
      <c r="A15698" s="116"/>
      <c r="B15698" s="116"/>
      <c r="C15698" s="116"/>
      <c r="D15698" s="116"/>
    </row>
    <row r="15699" spans="1:4">
      <c r="A15699" s="116"/>
      <c r="B15699" s="116"/>
      <c r="C15699" s="116"/>
      <c r="D15699" s="116"/>
    </row>
    <row r="15700" spans="1:4">
      <c r="A15700" s="116"/>
      <c r="B15700" s="116"/>
      <c r="C15700" s="116"/>
      <c r="D15700" s="116"/>
    </row>
    <row r="15701" spans="1:4">
      <c r="A15701" s="116"/>
      <c r="B15701" s="116"/>
      <c r="C15701" s="116"/>
      <c r="D15701" s="116"/>
    </row>
    <row r="15702" spans="1:4">
      <c r="A15702" s="116"/>
      <c r="B15702" s="116"/>
      <c r="C15702" s="116"/>
      <c r="D15702" s="116"/>
    </row>
    <row r="15703" spans="1:4">
      <c r="A15703" s="116"/>
      <c r="B15703" s="116"/>
      <c r="C15703" s="116"/>
      <c r="D15703" s="116"/>
    </row>
    <row r="15704" spans="1:4">
      <c r="A15704" s="116"/>
      <c r="B15704" s="116"/>
      <c r="C15704" s="116"/>
      <c r="D15704" s="116"/>
    </row>
    <row r="15705" spans="1:4">
      <c r="A15705" s="116"/>
      <c r="B15705" s="116"/>
      <c r="C15705" s="116"/>
      <c r="D15705" s="116"/>
    </row>
    <row r="15706" spans="1:4">
      <c r="A15706" s="116"/>
      <c r="B15706" s="116"/>
      <c r="C15706" s="116"/>
      <c r="D15706" s="116"/>
    </row>
    <row r="15707" spans="1:4">
      <c r="A15707" s="116"/>
      <c r="B15707" s="116"/>
      <c r="C15707" s="116"/>
      <c r="D15707" s="116"/>
    </row>
    <row r="15708" spans="1:4">
      <c r="A15708" s="116"/>
      <c r="B15708" s="116"/>
      <c r="C15708" s="116"/>
      <c r="D15708" s="116"/>
    </row>
    <row r="15709" spans="1:4">
      <c r="A15709" s="116"/>
      <c r="B15709" s="116"/>
      <c r="C15709" s="116"/>
      <c r="D15709" s="116"/>
    </row>
    <row r="15710" spans="1:4">
      <c r="A15710" s="116"/>
      <c r="B15710" s="116"/>
      <c r="C15710" s="116"/>
      <c r="D15710" s="116"/>
    </row>
    <row r="15711" spans="1:4">
      <c r="A15711" s="116"/>
      <c r="B15711" s="116"/>
      <c r="C15711" s="116"/>
      <c r="D15711" s="116"/>
    </row>
    <row r="15712" spans="1:4">
      <c r="A15712" s="116"/>
      <c r="B15712" s="116"/>
      <c r="C15712" s="116"/>
      <c r="D15712" s="116"/>
    </row>
    <row r="15713" spans="1:4">
      <c r="A15713" s="116"/>
      <c r="B15713" s="116"/>
      <c r="C15713" s="116"/>
      <c r="D15713" s="116"/>
    </row>
    <row r="15714" spans="1:4">
      <c r="A15714" s="116"/>
      <c r="B15714" s="116"/>
      <c r="C15714" s="116"/>
      <c r="D15714" s="116"/>
    </row>
    <row r="15715" spans="1:4">
      <c r="A15715" s="116"/>
      <c r="B15715" s="116"/>
      <c r="C15715" s="116"/>
      <c r="D15715" s="116"/>
    </row>
    <row r="15716" spans="1:4">
      <c r="A15716" s="116"/>
      <c r="B15716" s="116"/>
      <c r="C15716" s="116"/>
      <c r="D15716" s="116"/>
    </row>
    <row r="15717" spans="1:4">
      <c r="A15717" s="116"/>
      <c r="B15717" s="116"/>
      <c r="C15717" s="116"/>
      <c r="D15717" s="116"/>
    </row>
    <row r="15718" spans="1:4">
      <c r="A15718" s="116"/>
      <c r="B15718" s="116"/>
      <c r="C15718" s="116"/>
      <c r="D15718" s="116"/>
    </row>
    <row r="15719" spans="1:4">
      <c r="A15719" s="116"/>
      <c r="B15719" s="116"/>
      <c r="C15719" s="116"/>
      <c r="D15719" s="116"/>
    </row>
    <row r="15720" spans="1:4">
      <c r="A15720" s="116"/>
      <c r="B15720" s="116"/>
      <c r="C15720" s="116"/>
      <c r="D15720" s="116"/>
    </row>
    <row r="15721" spans="1:4">
      <c r="A15721" s="116"/>
      <c r="B15721" s="116"/>
      <c r="C15721" s="116"/>
      <c r="D15721" s="116"/>
    </row>
    <row r="15722" spans="1:4">
      <c r="A15722" s="116"/>
      <c r="B15722" s="116"/>
      <c r="C15722" s="116"/>
      <c r="D15722" s="116"/>
    </row>
    <row r="15723" spans="1:4">
      <c r="A15723" s="116"/>
      <c r="B15723" s="116"/>
      <c r="C15723" s="116"/>
      <c r="D15723" s="116"/>
    </row>
    <row r="15724" spans="1:4">
      <c r="A15724" s="116"/>
      <c r="B15724" s="116"/>
      <c r="C15724" s="116"/>
      <c r="D15724" s="116"/>
    </row>
    <row r="15725" spans="1:4">
      <c r="A15725" s="116"/>
      <c r="B15725" s="116"/>
      <c r="C15725" s="116"/>
      <c r="D15725" s="116"/>
    </row>
    <row r="15726" spans="1:4">
      <c r="A15726" s="116"/>
      <c r="B15726" s="116"/>
      <c r="C15726" s="116"/>
      <c r="D15726" s="116"/>
    </row>
    <row r="15727" spans="1:4">
      <c r="A15727" s="116"/>
      <c r="B15727" s="116"/>
      <c r="C15727" s="116"/>
      <c r="D15727" s="116"/>
    </row>
    <row r="15728" spans="1:4">
      <c r="A15728" s="116"/>
      <c r="B15728" s="116"/>
      <c r="C15728" s="116"/>
      <c r="D15728" s="116"/>
    </row>
    <row r="15729" spans="1:4">
      <c r="A15729" s="116"/>
      <c r="B15729" s="116"/>
      <c r="C15729" s="116"/>
      <c r="D15729" s="116"/>
    </row>
    <row r="15730" spans="1:4">
      <c r="A15730" s="116"/>
      <c r="B15730" s="116"/>
      <c r="C15730" s="116"/>
      <c r="D15730" s="116"/>
    </row>
    <row r="15731" spans="1:4">
      <c r="A15731" s="116"/>
      <c r="B15731" s="116"/>
      <c r="C15731" s="116"/>
      <c r="D15731" s="116"/>
    </row>
    <row r="15732" spans="1:4">
      <c r="A15732" s="116"/>
      <c r="B15732" s="116"/>
      <c r="C15732" s="116"/>
      <c r="D15732" s="116"/>
    </row>
    <row r="15733" spans="1:4">
      <c r="A15733" s="116"/>
      <c r="B15733" s="116"/>
      <c r="C15733" s="116"/>
      <c r="D15733" s="116"/>
    </row>
    <row r="15734" spans="1:4">
      <c r="A15734" s="116"/>
      <c r="B15734" s="116"/>
      <c r="C15734" s="116"/>
      <c r="D15734" s="116"/>
    </row>
    <row r="15735" spans="1:4">
      <c r="A15735" s="116"/>
      <c r="B15735" s="116"/>
      <c r="C15735" s="116"/>
      <c r="D15735" s="116"/>
    </row>
    <row r="15736" spans="1:4">
      <c r="A15736" s="116"/>
      <c r="B15736" s="116"/>
      <c r="C15736" s="116"/>
      <c r="D15736" s="116"/>
    </row>
    <row r="15737" spans="1:4">
      <c r="A15737" s="116"/>
      <c r="B15737" s="116"/>
      <c r="C15737" s="116"/>
      <c r="D15737" s="116"/>
    </row>
    <row r="15738" spans="1:4">
      <c r="A15738" s="116"/>
      <c r="B15738" s="116"/>
      <c r="C15738" s="116"/>
      <c r="D15738" s="116"/>
    </row>
    <row r="15739" spans="1:4">
      <c r="A15739" s="116"/>
      <c r="B15739" s="116"/>
      <c r="C15739" s="116"/>
      <c r="D15739" s="116"/>
    </row>
    <row r="15740" spans="1:4">
      <c r="A15740" s="116"/>
      <c r="B15740" s="116"/>
      <c r="C15740" s="116"/>
      <c r="D15740" s="116"/>
    </row>
    <row r="15741" spans="1:4">
      <c r="A15741" s="116"/>
      <c r="B15741" s="116"/>
      <c r="C15741" s="116"/>
      <c r="D15741" s="116"/>
    </row>
    <row r="15742" spans="1:4">
      <c r="A15742" s="116"/>
      <c r="B15742" s="116"/>
      <c r="C15742" s="116"/>
      <c r="D15742" s="116"/>
    </row>
    <row r="15743" spans="1:4">
      <c r="A15743" s="116"/>
      <c r="B15743" s="116"/>
      <c r="C15743" s="116"/>
      <c r="D15743" s="116"/>
    </row>
    <row r="15744" spans="1:4">
      <c r="A15744" s="116"/>
      <c r="B15744" s="116"/>
      <c r="C15744" s="116"/>
      <c r="D15744" s="116"/>
    </row>
    <row r="15745" spans="1:4">
      <c r="A15745" s="116"/>
      <c r="B15745" s="116"/>
      <c r="C15745" s="116"/>
      <c r="D15745" s="116"/>
    </row>
    <row r="15746" spans="1:4">
      <c r="A15746" s="116"/>
      <c r="B15746" s="116"/>
      <c r="C15746" s="116"/>
      <c r="D15746" s="116"/>
    </row>
    <row r="15747" spans="1:4">
      <c r="A15747" s="116"/>
      <c r="B15747" s="116"/>
      <c r="C15747" s="116"/>
      <c r="D15747" s="116"/>
    </row>
    <row r="15748" spans="1:4">
      <c r="A15748" s="116"/>
      <c r="B15748" s="116"/>
      <c r="C15748" s="116"/>
      <c r="D15748" s="116"/>
    </row>
    <row r="15749" spans="1:4">
      <c r="A15749" s="116"/>
      <c r="B15749" s="116"/>
      <c r="C15749" s="116"/>
      <c r="D15749" s="116"/>
    </row>
    <row r="15750" spans="1:4">
      <c r="A15750" s="116"/>
      <c r="B15750" s="116"/>
      <c r="C15750" s="116"/>
      <c r="D15750" s="116"/>
    </row>
    <row r="15751" spans="1:4">
      <c r="A15751" s="116"/>
      <c r="B15751" s="116"/>
      <c r="C15751" s="116"/>
      <c r="D15751" s="116"/>
    </row>
    <row r="15752" spans="1:4">
      <c r="A15752" s="116"/>
      <c r="B15752" s="116"/>
      <c r="C15752" s="116"/>
      <c r="D15752" s="116"/>
    </row>
    <row r="15753" spans="1:4">
      <c r="A15753" s="116"/>
      <c r="B15753" s="116"/>
      <c r="C15753" s="116"/>
      <c r="D15753" s="116"/>
    </row>
    <row r="15754" spans="1:4">
      <c r="A15754" s="116"/>
      <c r="B15754" s="116"/>
      <c r="C15754" s="116"/>
      <c r="D15754" s="116"/>
    </row>
    <row r="15755" spans="1:4">
      <c r="A15755" s="116"/>
      <c r="B15755" s="116"/>
      <c r="C15755" s="116"/>
      <c r="D15755" s="116"/>
    </row>
    <row r="15756" spans="1:4">
      <c r="A15756" s="116"/>
      <c r="B15756" s="116"/>
      <c r="C15756" s="116"/>
      <c r="D15756" s="116"/>
    </row>
    <row r="15757" spans="1:4">
      <c r="A15757" s="116"/>
      <c r="B15757" s="116"/>
      <c r="C15757" s="116"/>
      <c r="D15757" s="116"/>
    </row>
    <row r="15758" spans="1:4">
      <c r="A15758" s="116"/>
      <c r="B15758" s="116"/>
      <c r="C15758" s="116"/>
      <c r="D15758" s="116"/>
    </row>
    <row r="15759" spans="1:4">
      <c r="A15759" s="116"/>
      <c r="B15759" s="116"/>
      <c r="C15759" s="116"/>
      <c r="D15759" s="116"/>
    </row>
    <row r="15760" spans="1:4">
      <c r="A15760" s="116"/>
      <c r="B15760" s="116"/>
      <c r="C15760" s="116"/>
      <c r="D15760" s="116"/>
    </row>
    <row r="15761" spans="1:4">
      <c r="A15761" s="116"/>
      <c r="B15761" s="116"/>
      <c r="C15761" s="116"/>
      <c r="D15761" s="116"/>
    </row>
    <row r="15762" spans="1:4">
      <c r="A15762" s="116"/>
      <c r="B15762" s="116"/>
      <c r="C15762" s="116"/>
      <c r="D15762" s="116"/>
    </row>
    <row r="15763" spans="1:4">
      <c r="A15763" s="116"/>
      <c r="B15763" s="116"/>
      <c r="C15763" s="116"/>
      <c r="D15763" s="116"/>
    </row>
    <row r="15764" spans="1:4">
      <c r="A15764" s="116"/>
      <c r="B15764" s="116"/>
      <c r="C15764" s="116"/>
      <c r="D15764" s="116"/>
    </row>
    <row r="15765" spans="1:4">
      <c r="A15765" s="116"/>
      <c r="B15765" s="116"/>
      <c r="C15765" s="116"/>
      <c r="D15765" s="116"/>
    </row>
    <row r="15766" spans="1:4">
      <c r="A15766" s="116"/>
      <c r="B15766" s="116"/>
      <c r="C15766" s="116"/>
      <c r="D15766" s="116"/>
    </row>
    <row r="15767" spans="1:4">
      <c r="A15767" s="116"/>
      <c r="B15767" s="116"/>
      <c r="C15767" s="116"/>
      <c r="D15767" s="116"/>
    </row>
    <row r="15768" spans="1:4">
      <c r="A15768" s="116"/>
      <c r="B15768" s="116"/>
      <c r="C15768" s="116"/>
      <c r="D15768" s="116"/>
    </row>
    <row r="15769" spans="1:4">
      <c r="A15769" s="116"/>
      <c r="B15769" s="116"/>
      <c r="C15769" s="116"/>
      <c r="D15769" s="116"/>
    </row>
    <row r="15770" spans="1:4">
      <c r="A15770" s="116"/>
      <c r="B15770" s="116"/>
      <c r="C15770" s="116"/>
      <c r="D15770" s="116"/>
    </row>
    <row r="15771" spans="1:4">
      <c r="A15771" s="116"/>
      <c r="B15771" s="116"/>
      <c r="C15771" s="116"/>
      <c r="D15771" s="116"/>
    </row>
    <row r="15772" spans="1:4">
      <c r="A15772" s="116"/>
      <c r="B15772" s="116"/>
      <c r="C15772" s="116"/>
      <c r="D15772" s="116"/>
    </row>
    <row r="15773" spans="1:4">
      <c r="A15773" s="116"/>
      <c r="B15773" s="116"/>
      <c r="C15773" s="116"/>
      <c r="D15773" s="116"/>
    </row>
    <row r="15774" spans="1:4">
      <c r="A15774" s="116"/>
      <c r="B15774" s="116"/>
      <c r="C15774" s="116"/>
      <c r="D15774" s="116"/>
    </row>
    <row r="15775" spans="1:4">
      <c r="A15775" s="116"/>
      <c r="B15775" s="116"/>
      <c r="C15775" s="116"/>
      <c r="D15775" s="116"/>
    </row>
    <row r="15776" spans="1:4">
      <c r="A15776" s="116"/>
      <c r="B15776" s="116"/>
      <c r="C15776" s="116"/>
      <c r="D15776" s="116"/>
    </row>
    <row r="15777" spans="1:4">
      <c r="A15777" s="116"/>
      <c r="B15777" s="116"/>
      <c r="C15777" s="116"/>
      <c r="D15777" s="116"/>
    </row>
    <row r="15778" spans="1:4">
      <c r="A15778" s="116"/>
      <c r="B15778" s="116"/>
      <c r="C15778" s="116"/>
      <c r="D15778" s="116"/>
    </row>
    <row r="15779" spans="1:4">
      <c r="A15779" s="116"/>
      <c r="B15779" s="116"/>
      <c r="C15779" s="116"/>
      <c r="D15779" s="116"/>
    </row>
    <row r="15780" spans="1:4">
      <c r="A15780" s="116"/>
      <c r="B15780" s="116"/>
      <c r="C15780" s="116"/>
      <c r="D15780" s="116"/>
    </row>
    <row r="15781" spans="1:4">
      <c r="A15781" s="116"/>
      <c r="B15781" s="116"/>
      <c r="C15781" s="116"/>
      <c r="D15781" s="116"/>
    </row>
    <row r="15782" spans="1:4">
      <c r="A15782" s="116"/>
      <c r="B15782" s="116"/>
      <c r="C15782" s="116"/>
      <c r="D15782" s="116"/>
    </row>
    <row r="15783" spans="1:4">
      <c r="A15783" s="116"/>
      <c r="B15783" s="116"/>
      <c r="C15783" s="116"/>
      <c r="D15783" s="116"/>
    </row>
    <row r="15784" spans="1:4">
      <c r="A15784" s="116"/>
      <c r="B15784" s="116"/>
      <c r="C15784" s="116"/>
      <c r="D15784" s="116"/>
    </row>
    <row r="15785" spans="1:4">
      <c r="A15785" s="116"/>
      <c r="B15785" s="116"/>
      <c r="C15785" s="116"/>
      <c r="D15785" s="116"/>
    </row>
    <row r="15786" spans="1:4">
      <c r="A15786" s="116"/>
      <c r="B15786" s="116"/>
      <c r="C15786" s="116"/>
      <c r="D15786" s="116"/>
    </row>
    <row r="15787" spans="1:4">
      <c r="A15787" s="116"/>
      <c r="B15787" s="116"/>
      <c r="C15787" s="116"/>
      <c r="D15787" s="116"/>
    </row>
    <row r="15788" spans="1:4">
      <c r="A15788" s="116"/>
      <c r="B15788" s="116"/>
      <c r="C15788" s="116"/>
      <c r="D15788" s="116"/>
    </row>
    <row r="15789" spans="1:4">
      <c r="A15789" s="116"/>
      <c r="B15789" s="116"/>
      <c r="C15789" s="116"/>
      <c r="D15789" s="116"/>
    </row>
    <row r="15790" spans="1:4">
      <c r="A15790" s="116"/>
      <c r="B15790" s="116"/>
      <c r="C15790" s="116"/>
      <c r="D15790" s="116"/>
    </row>
    <row r="15791" spans="1:4">
      <c r="A15791" s="116"/>
      <c r="B15791" s="116"/>
      <c r="C15791" s="116"/>
      <c r="D15791" s="116"/>
    </row>
    <row r="15792" spans="1:4">
      <c r="A15792" s="116"/>
      <c r="B15792" s="116"/>
      <c r="C15792" s="116"/>
      <c r="D15792" s="116"/>
    </row>
    <row r="15793" spans="1:4">
      <c r="A15793" s="116"/>
      <c r="B15793" s="116"/>
      <c r="C15793" s="116"/>
      <c r="D15793" s="116"/>
    </row>
    <row r="15794" spans="1:4">
      <c r="A15794" s="116"/>
      <c r="B15794" s="116"/>
      <c r="C15794" s="116"/>
      <c r="D15794" s="116"/>
    </row>
    <row r="15795" spans="1:4">
      <c r="A15795" s="116"/>
      <c r="B15795" s="116"/>
      <c r="C15795" s="116"/>
      <c r="D15795" s="116"/>
    </row>
    <row r="15796" spans="1:4">
      <c r="A15796" s="116"/>
      <c r="B15796" s="116"/>
      <c r="C15796" s="116"/>
      <c r="D15796" s="116"/>
    </row>
    <row r="15797" spans="1:4">
      <c r="A15797" s="116"/>
      <c r="B15797" s="116"/>
      <c r="C15797" s="116"/>
      <c r="D15797" s="116"/>
    </row>
    <row r="15798" spans="1:4">
      <c r="A15798" s="116"/>
      <c r="B15798" s="116"/>
      <c r="C15798" s="116"/>
      <c r="D15798" s="116"/>
    </row>
    <row r="15799" spans="1:4">
      <c r="A15799" s="116"/>
      <c r="B15799" s="116"/>
      <c r="C15799" s="116"/>
      <c r="D15799" s="116"/>
    </row>
    <row r="15800" spans="1:4">
      <c r="A15800" s="116"/>
      <c r="B15800" s="116"/>
      <c r="C15800" s="116"/>
      <c r="D15800" s="116"/>
    </row>
    <row r="15801" spans="1:4">
      <c r="A15801" s="116"/>
      <c r="B15801" s="116"/>
      <c r="C15801" s="116"/>
      <c r="D15801" s="116"/>
    </row>
    <row r="15802" spans="1:4">
      <c r="A15802" s="116"/>
      <c r="B15802" s="116"/>
      <c r="C15802" s="116"/>
      <c r="D15802" s="116"/>
    </row>
    <row r="15803" spans="1:4">
      <c r="A15803" s="116"/>
      <c r="B15803" s="116"/>
      <c r="C15803" s="116"/>
      <c r="D15803" s="116"/>
    </row>
    <row r="15804" spans="1:4">
      <c r="A15804" s="116"/>
      <c r="B15804" s="116"/>
      <c r="C15804" s="116"/>
      <c r="D15804" s="116"/>
    </row>
    <row r="15805" spans="1:4">
      <c r="A15805" s="116"/>
      <c r="B15805" s="116"/>
      <c r="C15805" s="116"/>
      <c r="D15805" s="116"/>
    </row>
    <row r="15806" spans="1:4">
      <c r="A15806" s="116"/>
      <c r="B15806" s="116"/>
      <c r="C15806" s="116"/>
      <c r="D15806" s="116"/>
    </row>
    <row r="15807" spans="1:4">
      <c r="A15807" s="116"/>
      <c r="B15807" s="116"/>
      <c r="C15807" s="116"/>
      <c r="D15807" s="116"/>
    </row>
    <row r="15808" spans="1:4">
      <c r="A15808" s="116"/>
      <c r="B15808" s="116"/>
      <c r="C15808" s="116"/>
      <c r="D15808" s="116"/>
    </row>
    <row r="15809" spans="1:4">
      <c r="A15809" s="116"/>
      <c r="B15809" s="116"/>
      <c r="C15809" s="116"/>
      <c r="D15809" s="116"/>
    </row>
    <row r="15810" spans="1:4">
      <c r="A15810" s="116"/>
      <c r="B15810" s="116"/>
      <c r="C15810" s="116"/>
      <c r="D15810" s="116"/>
    </row>
    <row r="15811" spans="1:4">
      <c r="A15811" s="116"/>
      <c r="B15811" s="116"/>
      <c r="C15811" s="116"/>
      <c r="D15811" s="116"/>
    </row>
    <row r="15812" spans="1:4">
      <c r="A15812" s="116"/>
      <c r="B15812" s="116"/>
      <c r="C15812" s="116"/>
      <c r="D15812" s="116"/>
    </row>
    <row r="15813" spans="1:4">
      <c r="A15813" s="116"/>
      <c r="B15813" s="116"/>
      <c r="C15813" s="116"/>
      <c r="D15813" s="116"/>
    </row>
    <row r="15814" spans="1:4">
      <c r="A15814" s="116"/>
      <c r="B15814" s="116"/>
      <c r="C15814" s="116"/>
      <c r="D15814" s="116"/>
    </row>
    <row r="15815" spans="1:4">
      <c r="A15815" s="116"/>
      <c r="B15815" s="116"/>
      <c r="C15815" s="116"/>
      <c r="D15815" s="116"/>
    </row>
    <row r="15816" spans="1:4">
      <c r="A15816" s="116"/>
      <c r="B15816" s="116"/>
      <c r="C15816" s="116"/>
      <c r="D15816" s="116"/>
    </row>
    <row r="15817" spans="1:4">
      <c r="A15817" s="116"/>
      <c r="B15817" s="116"/>
      <c r="C15817" s="116"/>
      <c r="D15817" s="116"/>
    </row>
    <row r="15818" spans="1:4">
      <c r="A15818" s="116"/>
      <c r="B15818" s="116"/>
      <c r="C15818" s="116"/>
      <c r="D15818" s="116"/>
    </row>
    <row r="15819" spans="1:4">
      <c r="A15819" s="116"/>
      <c r="B15819" s="116"/>
      <c r="C15819" s="116"/>
      <c r="D15819" s="116"/>
    </row>
    <row r="15820" spans="1:4">
      <c r="A15820" s="116"/>
      <c r="B15820" s="116"/>
      <c r="C15820" s="116"/>
      <c r="D15820" s="116"/>
    </row>
    <row r="15821" spans="1:4">
      <c r="A15821" s="116"/>
      <c r="B15821" s="116"/>
      <c r="C15821" s="116"/>
      <c r="D15821" s="116"/>
    </row>
    <row r="15822" spans="1:4">
      <c r="A15822" s="116"/>
      <c r="B15822" s="116"/>
      <c r="C15822" s="116"/>
      <c r="D15822" s="116"/>
    </row>
    <row r="15823" spans="1:4">
      <c r="A15823" s="116"/>
      <c r="B15823" s="116"/>
      <c r="C15823" s="116"/>
      <c r="D15823" s="116"/>
    </row>
    <row r="15824" spans="1:4">
      <c r="A15824" s="116"/>
      <c r="B15824" s="116"/>
      <c r="C15824" s="116"/>
      <c r="D15824" s="116"/>
    </row>
    <row r="15825" spans="1:4">
      <c r="A15825" s="116"/>
      <c r="B15825" s="116"/>
      <c r="C15825" s="116"/>
      <c r="D15825" s="116"/>
    </row>
    <row r="15826" spans="1:4">
      <c r="A15826" s="116"/>
      <c r="B15826" s="116"/>
      <c r="C15826" s="116"/>
      <c r="D15826" s="116"/>
    </row>
    <row r="15827" spans="1:4">
      <c r="A15827" s="116"/>
      <c r="B15827" s="116"/>
      <c r="C15827" s="116"/>
      <c r="D15827" s="116"/>
    </row>
    <row r="15828" spans="1:4">
      <c r="A15828" s="116"/>
      <c r="B15828" s="116"/>
      <c r="C15828" s="116"/>
      <c r="D15828" s="116"/>
    </row>
    <row r="15829" spans="1:4">
      <c r="A15829" s="116"/>
      <c r="B15829" s="116"/>
      <c r="C15829" s="116"/>
      <c r="D15829" s="116"/>
    </row>
    <row r="15830" spans="1:4">
      <c r="A15830" s="116"/>
      <c r="B15830" s="116"/>
      <c r="C15830" s="116"/>
      <c r="D15830" s="116"/>
    </row>
    <row r="15831" spans="1:4">
      <c r="A15831" s="116"/>
      <c r="B15831" s="116"/>
      <c r="C15831" s="116"/>
      <c r="D15831" s="116"/>
    </row>
    <row r="15832" spans="1:4">
      <c r="A15832" s="116"/>
      <c r="B15832" s="116"/>
      <c r="C15832" s="116"/>
      <c r="D15832" s="116"/>
    </row>
    <row r="15833" spans="1:4">
      <c r="A15833" s="116"/>
      <c r="B15833" s="116"/>
      <c r="C15833" s="116"/>
      <c r="D15833" s="116"/>
    </row>
    <row r="15834" spans="1:4">
      <c r="A15834" s="116"/>
      <c r="B15834" s="116"/>
      <c r="C15834" s="116"/>
      <c r="D15834" s="116"/>
    </row>
    <row r="15835" spans="1:4">
      <c r="A15835" s="116"/>
      <c r="B15835" s="116"/>
      <c r="C15835" s="116"/>
      <c r="D15835" s="116"/>
    </row>
    <row r="15836" spans="1:4">
      <c r="A15836" s="116"/>
      <c r="B15836" s="116"/>
      <c r="C15836" s="116"/>
      <c r="D15836" s="116"/>
    </row>
    <row r="15837" spans="1:4">
      <c r="A15837" s="116"/>
      <c r="B15837" s="116"/>
      <c r="C15837" s="116"/>
      <c r="D15837" s="116"/>
    </row>
    <row r="15838" spans="1:4">
      <c r="A15838" s="116"/>
      <c r="B15838" s="116"/>
      <c r="C15838" s="116"/>
      <c r="D15838" s="116"/>
    </row>
    <row r="15839" spans="1:4">
      <c r="A15839" s="116"/>
      <c r="B15839" s="116"/>
      <c r="C15839" s="116"/>
      <c r="D15839" s="116"/>
    </row>
    <row r="15840" spans="1:4">
      <c r="A15840" s="116"/>
      <c r="B15840" s="116"/>
      <c r="C15840" s="116"/>
      <c r="D15840" s="116"/>
    </row>
    <row r="15841" spans="1:4">
      <c r="A15841" s="116"/>
      <c r="B15841" s="116"/>
      <c r="C15841" s="116"/>
      <c r="D15841" s="116"/>
    </row>
    <row r="15842" spans="1:4">
      <c r="A15842" s="116"/>
      <c r="B15842" s="116"/>
      <c r="C15842" s="116"/>
      <c r="D15842" s="116"/>
    </row>
    <row r="15843" spans="1:4">
      <c r="A15843" s="116"/>
      <c r="B15843" s="116"/>
      <c r="C15843" s="116"/>
      <c r="D15843" s="116"/>
    </row>
    <row r="15844" spans="1:4">
      <c r="A15844" s="116"/>
      <c r="B15844" s="116"/>
      <c r="C15844" s="116"/>
      <c r="D15844" s="116"/>
    </row>
    <row r="15845" spans="1:4">
      <c r="A15845" s="116"/>
      <c r="B15845" s="116"/>
      <c r="C15845" s="116"/>
      <c r="D15845" s="116"/>
    </row>
    <row r="15846" spans="1:4">
      <c r="A15846" s="116"/>
      <c r="B15846" s="116"/>
      <c r="C15846" s="116"/>
      <c r="D15846" s="116"/>
    </row>
    <row r="15847" spans="1:4">
      <c r="A15847" s="116"/>
      <c r="B15847" s="116"/>
      <c r="C15847" s="116"/>
      <c r="D15847" s="116"/>
    </row>
    <row r="15848" spans="1:4">
      <c r="A15848" s="116"/>
      <c r="B15848" s="116"/>
      <c r="C15848" s="116"/>
      <c r="D15848" s="116"/>
    </row>
    <row r="15849" spans="1:4">
      <c r="A15849" s="116"/>
      <c r="B15849" s="116"/>
      <c r="C15849" s="116"/>
      <c r="D15849" s="116"/>
    </row>
    <row r="15850" spans="1:4">
      <c r="A15850" s="116"/>
      <c r="B15850" s="116"/>
      <c r="C15850" s="116"/>
      <c r="D15850" s="116"/>
    </row>
    <row r="15851" spans="1:4">
      <c r="A15851" s="116"/>
      <c r="B15851" s="116"/>
      <c r="C15851" s="116"/>
      <c r="D15851" s="116"/>
    </row>
    <row r="15852" spans="1:4">
      <c r="A15852" s="116"/>
      <c r="B15852" s="116"/>
      <c r="C15852" s="116"/>
      <c r="D15852" s="116"/>
    </row>
    <row r="15853" spans="1:4">
      <c r="A15853" s="116"/>
      <c r="B15853" s="116"/>
      <c r="C15853" s="116"/>
      <c r="D15853" s="116"/>
    </row>
    <row r="15854" spans="1:4">
      <c r="A15854" s="116"/>
      <c r="B15854" s="116"/>
      <c r="C15854" s="116"/>
      <c r="D15854" s="116"/>
    </row>
    <row r="15855" spans="1:4">
      <c r="A15855" s="116"/>
      <c r="B15855" s="116"/>
      <c r="C15855" s="116"/>
      <c r="D15855" s="116"/>
    </row>
    <row r="15856" spans="1:4">
      <c r="A15856" s="116"/>
      <c r="B15856" s="116"/>
      <c r="C15856" s="116"/>
      <c r="D15856" s="116"/>
    </row>
    <row r="15857" spans="1:4">
      <c r="A15857" s="116"/>
      <c r="B15857" s="116"/>
      <c r="C15857" s="116"/>
      <c r="D15857" s="116"/>
    </row>
    <row r="15858" spans="1:4">
      <c r="A15858" s="116"/>
      <c r="B15858" s="116"/>
      <c r="C15858" s="116"/>
      <c r="D15858" s="116"/>
    </row>
    <row r="15859" spans="1:4">
      <c r="A15859" s="116"/>
      <c r="B15859" s="116"/>
      <c r="C15859" s="116"/>
      <c r="D15859" s="116"/>
    </row>
    <row r="15860" spans="1:4">
      <c r="A15860" s="116"/>
      <c r="B15860" s="116"/>
      <c r="C15860" s="116"/>
      <c r="D15860" s="116"/>
    </row>
    <row r="15861" spans="1:4">
      <c r="A15861" s="116"/>
      <c r="B15861" s="116"/>
      <c r="C15861" s="116"/>
      <c r="D15861" s="116"/>
    </row>
    <row r="15862" spans="1:4">
      <c r="A15862" s="116"/>
      <c r="B15862" s="116"/>
      <c r="C15862" s="116"/>
      <c r="D15862" s="116"/>
    </row>
    <row r="15863" spans="1:4">
      <c r="A15863" s="116"/>
      <c r="B15863" s="116"/>
      <c r="C15863" s="116"/>
      <c r="D15863" s="116"/>
    </row>
    <row r="15864" spans="1:4">
      <c r="A15864" s="116"/>
      <c r="B15864" s="116"/>
      <c r="C15864" s="116"/>
      <c r="D15864" s="116"/>
    </row>
    <row r="15865" spans="1:4">
      <c r="A15865" s="116"/>
      <c r="B15865" s="116"/>
      <c r="C15865" s="116"/>
      <c r="D15865" s="116"/>
    </row>
    <row r="15866" spans="1:4">
      <c r="A15866" s="116"/>
      <c r="B15866" s="116"/>
      <c r="C15866" s="116"/>
      <c r="D15866" s="116"/>
    </row>
    <row r="15867" spans="1:4">
      <c r="A15867" s="116"/>
      <c r="B15867" s="116"/>
      <c r="C15867" s="116"/>
      <c r="D15867" s="116"/>
    </row>
    <row r="15868" spans="1:4">
      <c r="A15868" s="116"/>
      <c r="B15868" s="116"/>
      <c r="C15868" s="116"/>
      <c r="D15868" s="116"/>
    </row>
    <row r="15869" spans="1:4">
      <c r="A15869" s="116"/>
      <c r="B15869" s="116"/>
      <c r="C15869" s="116"/>
      <c r="D15869" s="116"/>
    </row>
    <row r="15870" spans="1:4">
      <c r="A15870" s="116"/>
      <c r="B15870" s="116"/>
      <c r="C15870" s="116"/>
      <c r="D15870" s="116"/>
    </row>
    <row r="15871" spans="1:4">
      <c r="A15871" s="116"/>
      <c r="B15871" s="116"/>
      <c r="C15871" s="116"/>
      <c r="D15871" s="116"/>
    </row>
    <row r="15872" spans="1:4">
      <c r="A15872" s="116"/>
      <c r="B15872" s="116"/>
      <c r="C15872" s="116"/>
      <c r="D15872" s="116"/>
    </row>
    <row r="15873" spans="1:4">
      <c r="A15873" s="116"/>
      <c r="B15873" s="116"/>
      <c r="C15873" s="116"/>
      <c r="D15873" s="116"/>
    </row>
    <row r="15874" spans="1:4">
      <c r="A15874" s="116"/>
      <c r="B15874" s="116"/>
      <c r="C15874" s="116"/>
      <c r="D15874" s="116"/>
    </row>
    <row r="15875" spans="1:4">
      <c r="A15875" s="116"/>
      <c r="B15875" s="116"/>
      <c r="C15875" s="116"/>
      <c r="D15875" s="116"/>
    </row>
    <row r="15876" spans="1:4">
      <c r="A15876" s="116"/>
      <c r="B15876" s="116"/>
      <c r="C15876" s="116"/>
      <c r="D15876" s="116"/>
    </row>
    <row r="15877" spans="1:4">
      <c r="A15877" s="116"/>
      <c r="B15877" s="116"/>
      <c r="C15877" s="116"/>
      <c r="D15877" s="116"/>
    </row>
    <row r="15878" spans="1:4">
      <c r="A15878" s="116"/>
      <c r="B15878" s="116"/>
      <c r="C15878" s="116"/>
      <c r="D15878" s="116"/>
    </row>
    <row r="15879" spans="1:4">
      <c r="A15879" s="116"/>
      <c r="B15879" s="116"/>
      <c r="C15879" s="116"/>
      <c r="D15879" s="116"/>
    </row>
    <row r="15880" spans="1:4">
      <c r="A15880" s="116"/>
      <c r="B15880" s="116"/>
      <c r="C15880" s="116"/>
      <c r="D15880" s="116"/>
    </row>
    <row r="15881" spans="1:4">
      <c r="A15881" s="116"/>
      <c r="B15881" s="116"/>
      <c r="C15881" s="116"/>
      <c r="D15881" s="116"/>
    </row>
    <row r="15882" spans="1:4">
      <c r="A15882" s="116"/>
      <c r="B15882" s="116"/>
      <c r="C15882" s="116"/>
      <c r="D15882" s="116"/>
    </row>
    <row r="15883" spans="1:4">
      <c r="A15883" s="116"/>
      <c r="B15883" s="116"/>
      <c r="C15883" s="116"/>
      <c r="D15883" s="116"/>
    </row>
    <row r="15884" spans="1:4">
      <c r="A15884" s="116"/>
      <c r="B15884" s="116"/>
      <c r="C15884" s="116"/>
      <c r="D15884" s="116"/>
    </row>
    <row r="15885" spans="1:4">
      <c r="A15885" s="116"/>
      <c r="B15885" s="116"/>
      <c r="C15885" s="116"/>
      <c r="D15885" s="116"/>
    </row>
    <row r="15886" spans="1:4">
      <c r="A15886" s="116"/>
      <c r="B15886" s="116"/>
      <c r="C15886" s="116"/>
      <c r="D15886" s="116"/>
    </row>
    <row r="15887" spans="1:4">
      <c r="A15887" s="116"/>
      <c r="B15887" s="116"/>
      <c r="C15887" s="116"/>
      <c r="D15887" s="116"/>
    </row>
    <row r="15888" spans="1:4">
      <c r="A15888" s="116"/>
      <c r="B15888" s="116"/>
      <c r="C15888" s="116"/>
      <c r="D15888" s="116"/>
    </row>
    <row r="15889" spans="1:4">
      <c r="A15889" s="116"/>
      <c r="B15889" s="116"/>
      <c r="C15889" s="116"/>
      <c r="D15889" s="116"/>
    </row>
    <row r="15890" spans="1:4">
      <c r="A15890" s="116"/>
      <c r="B15890" s="116"/>
      <c r="C15890" s="116"/>
      <c r="D15890" s="116"/>
    </row>
    <row r="15891" spans="1:4">
      <c r="A15891" s="116"/>
      <c r="B15891" s="116"/>
      <c r="C15891" s="116"/>
      <c r="D15891" s="116"/>
    </row>
    <row r="15892" spans="1:4">
      <c r="A15892" s="116"/>
      <c r="B15892" s="116"/>
      <c r="C15892" s="116"/>
      <c r="D15892" s="116"/>
    </row>
    <row r="15893" spans="1:4">
      <c r="A15893" s="116"/>
      <c r="B15893" s="116"/>
      <c r="C15893" s="116"/>
      <c r="D15893" s="116"/>
    </row>
    <row r="15894" spans="1:4">
      <c r="A15894" s="116"/>
      <c r="B15894" s="116"/>
      <c r="C15894" s="116"/>
      <c r="D15894" s="116"/>
    </row>
    <row r="15895" spans="1:4">
      <c r="A15895" s="116"/>
      <c r="B15895" s="116"/>
      <c r="C15895" s="116"/>
      <c r="D15895" s="116"/>
    </row>
    <row r="15896" spans="1:4">
      <c r="A15896" s="116"/>
      <c r="B15896" s="116"/>
      <c r="C15896" s="116"/>
      <c r="D15896" s="116"/>
    </row>
    <row r="15897" spans="1:4">
      <c r="A15897" s="116"/>
      <c r="B15897" s="116"/>
      <c r="C15897" s="116"/>
      <c r="D15897" s="116"/>
    </row>
    <row r="15898" spans="1:4">
      <c r="A15898" s="116"/>
      <c r="B15898" s="116"/>
      <c r="C15898" s="116"/>
      <c r="D15898" s="116"/>
    </row>
    <row r="15899" spans="1:4">
      <c r="A15899" s="116"/>
      <c r="B15899" s="116"/>
      <c r="C15899" s="116"/>
      <c r="D15899" s="116"/>
    </row>
    <row r="15900" spans="1:4">
      <c r="A15900" s="116"/>
      <c r="B15900" s="116"/>
      <c r="C15900" s="116"/>
      <c r="D15900" s="116"/>
    </row>
    <row r="15901" spans="1:4">
      <c r="A15901" s="116"/>
      <c r="B15901" s="116"/>
      <c r="C15901" s="116"/>
      <c r="D15901" s="116"/>
    </row>
    <row r="15902" spans="1:4">
      <c r="A15902" s="116"/>
      <c r="B15902" s="116"/>
      <c r="C15902" s="116"/>
      <c r="D15902" s="116"/>
    </row>
    <row r="15903" spans="1:4">
      <c r="A15903" s="116"/>
      <c r="B15903" s="116"/>
      <c r="C15903" s="116"/>
      <c r="D15903" s="116"/>
    </row>
    <row r="15904" spans="1:4">
      <c r="A15904" s="116"/>
      <c r="B15904" s="116"/>
      <c r="C15904" s="116"/>
      <c r="D15904" s="116"/>
    </row>
    <row r="15905" spans="1:4">
      <c r="A15905" s="116"/>
      <c r="B15905" s="116"/>
      <c r="C15905" s="116"/>
      <c r="D15905" s="116"/>
    </row>
    <row r="15906" spans="1:4">
      <c r="A15906" s="116"/>
      <c r="B15906" s="116"/>
      <c r="C15906" s="116"/>
      <c r="D15906" s="116"/>
    </row>
    <row r="15907" spans="1:4">
      <c r="A15907" s="116"/>
      <c r="B15907" s="116"/>
      <c r="C15907" s="116"/>
      <c r="D15907" s="116"/>
    </row>
    <row r="15908" spans="1:4">
      <c r="A15908" s="116"/>
      <c r="B15908" s="116"/>
      <c r="C15908" s="116"/>
      <c r="D15908" s="116"/>
    </row>
    <row r="15909" spans="1:4">
      <c r="A15909" s="116"/>
      <c r="B15909" s="116"/>
      <c r="C15909" s="116"/>
      <c r="D15909" s="116"/>
    </row>
    <row r="15910" spans="1:4">
      <c r="A15910" s="116"/>
      <c r="B15910" s="116"/>
      <c r="C15910" s="116"/>
      <c r="D15910" s="116"/>
    </row>
    <row r="15911" spans="1:4">
      <c r="A15911" s="116"/>
      <c r="B15911" s="116"/>
      <c r="C15911" s="116"/>
      <c r="D15911" s="116"/>
    </row>
    <row r="15912" spans="1:4">
      <c r="A15912" s="116"/>
      <c r="B15912" s="116"/>
      <c r="C15912" s="116"/>
      <c r="D15912" s="116"/>
    </row>
    <row r="15913" spans="1:4">
      <c r="A15913" s="116"/>
      <c r="B15913" s="116"/>
      <c r="C15913" s="116"/>
      <c r="D15913" s="116"/>
    </row>
    <row r="15914" spans="1:4">
      <c r="A15914" s="116"/>
      <c r="B15914" s="116"/>
      <c r="C15914" s="116"/>
      <c r="D15914" s="116"/>
    </row>
    <row r="15915" spans="1:4">
      <c r="A15915" s="116"/>
      <c r="B15915" s="116"/>
      <c r="C15915" s="116"/>
      <c r="D15915" s="116"/>
    </row>
    <row r="15916" spans="1:4">
      <c r="A15916" s="116"/>
      <c r="B15916" s="116"/>
      <c r="C15916" s="116"/>
      <c r="D15916" s="116"/>
    </row>
    <row r="15917" spans="1:4">
      <c r="A15917" s="116"/>
      <c r="B15917" s="116"/>
      <c r="C15917" s="116"/>
      <c r="D15917" s="116"/>
    </row>
    <row r="15918" spans="1:4">
      <c r="A15918" s="116"/>
      <c r="B15918" s="116"/>
      <c r="C15918" s="116"/>
      <c r="D15918" s="116"/>
    </row>
    <row r="15919" spans="1:4">
      <c r="A15919" s="116"/>
      <c r="B15919" s="116"/>
      <c r="C15919" s="116"/>
      <c r="D15919" s="116"/>
    </row>
    <row r="15920" spans="1:4">
      <c r="A15920" s="116"/>
      <c r="B15920" s="116"/>
      <c r="C15920" s="116"/>
      <c r="D15920" s="116"/>
    </row>
    <row r="15921" spans="1:4">
      <c r="A15921" s="116"/>
      <c r="B15921" s="116"/>
      <c r="C15921" s="116"/>
      <c r="D15921" s="116"/>
    </row>
    <row r="15922" spans="1:4">
      <c r="A15922" s="116"/>
      <c r="B15922" s="116"/>
      <c r="C15922" s="116"/>
      <c r="D15922" s="116"/>
    </row>
    <row r="15923" spans="1:4">
      <c r="A15923" s="116"/>
      <c r="B15923" s="116"/>
      <c r="C15923" s="116"/>
      <c r="D15923" s="116"/>
    </row>
    <row r="15924" spans="1:4">
      <c r="A15924" s="116"/>
      <c r="B15924" s="116"/>
      <c r="C15924" s="116"/>
      <c r="D15924" s="116"/>
    </row>
    <row r="15925" spans="1:4">
      <c r="A15925" s="116"/>
      <c r="B15925" s="116"/>
      <c r="C15925" s="116"/>
      <c r="D15925" s="116"/>
    </row>
    <row r="15926" spans="1:4">
      <c r="A15926" s="116"/>
      <c r="B15926" s="116"/>
      <c r="C15926" s="116"/>
      <c r="D15926" s="116"/>
    </row>
    <row r="15927" spans="1:4">
      <c r="A15927" s="116"/>
      <c r="B15927" s="116"/>
      <c r="C15927" s="116"/>
      <c r="D15927" s="116"/>
    </row>
    <row r="15928" spans="1:4">
      <c r="A15928" s="116"/>
      <c r="B15928" s="116"/>
      <c r="C15928" s="116"/>
      <c r="D15928" s="116"/>
    </row>
    <row r="15929" spans="1:4">
      <c r="A15929" s="116"/>
      <c r="B15929" s="116"/>
      <c r="C15929" s="116"/>
      <c r="D15929" s="116"/>
    </row>
    <row r="15930" spans="1:4">
      <c r="A15930" s="116"/>
      <c r="B15930" s="116"/>
      <c r="C15930" s="116"/>
      <c r="D15930" s="116"/>
    </row>
    <row r="15931" spans="1:4">
      <c r="A15931" s="116"/>
      <c r="B15931" s="116"/>
      <c r="C15931" s="116"/>
      <c r="D15931" s="116"/>
    </row>
    <row r="15932" spans="1:4">
      <c r="A15932" s="116"/>
      <c r="B15932" s="116"/>
      <c r="C15932" s="116"/>
      <c r="D15932" s="116"/>
    </row>
    <row r="15933" spans="1:4">
      <c r="A15933" s="116"/>
      <c r="B15933" s="116"/>
      <c r="C15933" s="116"/>
      <c r="D15933" s="116"/>
    </row>
    <row r="15934" spans="1:4">
      <c r="A15934" s="116"/>
      <c r="B15934" s="116"/>
      <c r="C15934" s="116"/>
      <c r="D15934" s="116"/>
    </row>
    <row r="15935" spans="1:4">
      <c r="A15935" s="116"/>
      <c r="B15935" s="116"/>
      <c r="C15935" s="116"/>
      <c r="D15935" s="116"/>
    </row>
    <row r="15936" spans="1:4">
      <c r="A15936" s="116"/>
      <c r="B15936" s="116"/>
      <c r="C15936" s="116"/>
      <c r="D15936" s="116"/>
    </row>
    <row r="15937" spans="1:4">
      <c r="A15937" s="116"/>
      <c r="B15937" s="116"/>
      <c r="C15937" s="116"/>
      <c r="D15937" s="116"/>
    </row>
    <row r="15938" spans="1:4">
      <c r="A15938" s="116"/>
      <c r="B15938" s="116"/>
      <c r="C15938" s="116"/>
      <c r="D15938" s="116"/>
    </row>
    <row r="15939" spans="1:4">
      <c r="A15939" s="116"/>
      <c r="B15939" s="116"/>
      <c r="C15939" s="116"/>
      <c r="D15939" s="116"/>
    </row>
    <row r="15940" spans="1:4">
      <c r="A15940" s="116"/>
      <c r="B15940" s="116"/>
      <c r="C15940" s="116"/>
      <c r="D15940" s="116"/>
    </row>
    <row r="15941" spans="1:4">
      <c r="A15941" s="116"/>
      <c r="B15941" s="116"/>
      <c r="C15941" s="116"/>
      <c r="D15941" s="116"/>
    </row>
    <row r="15942" spans="1:4">
      <c r="A15942" s="116"/>
      <c r="B15942" s="116"/>
      <c r="C15942" s="116"/>
      <c r="D15942" s="116"/>
    </row>
    <row r="15943" spans="1:4">
      <c r="A15943" s="116"/>
      <c r="B15943" s="116"/>
      <c r="C15943" s="116"/>
      <c r="D15943" s="116"/>
    </row>
    <row r="15944" spans="1:4">
      <c r="A15944" s="116"/>
      <c r="B15944" s="116"/>
      <c r="C15944" s="116"/>
      <c r="D15944" s="116"/>
    </row>
    <row r="15945" spans="1:4">
      <c r="A15945" s="116"/>
      <c r="B15945" s="116"/>
      <c r="C15945" s="116"/>
      <c r="D15945" s="116"/>
    </row>
    <row r="15946" spans="1:4">
      <c r="A15946" s="116"/>
      <c r="B15946" s="116"/>
      <c r="C15946" s="116"/>
      <c r="D15946" s="116"/>
    </row>
    <row r="15947" spans="1:4">
      <c r="A15947" s="116"/>
      <c r="B15947" s="116"/>
      <c r="C15947" s="116"/>
      <c r="D15947" s="116"/>
    </row>
    <row r="15948" spans="1:4">
      <c r="A15948" s="116"/>
      <c r="B15948" s="116"/>
      <c r="C15948" s="116"/>
      <c r="D15948" s="116"/>
    </row>
    <row r="15949" spans="1:4">
      <c r="A15949" s="116"/>
      <c r="B15949" s="116"/>
      <c r="C15949" s="116"/>
      <c r="D15949" s="116"/>
    </row>
    <row r="15950" spans="1:4">
      <c r="A15950" s="116"/>
      <c r="B15950" s="116"/>
      <c r="C15950" s="116"/>
      <c r="D15950" s="116"/>
    </row>
    <row r="15951" spans="1:4">
      <c r="A15951" s="116"/>
      <c r="B15951" s="116"/>
      <c r="C15951" s="116"/>
      <c r="D15951" s="116"/>
    </row>
    <row r="15952" spans="1:4">
      <c r="A15952" s="116"/>
      <c r="B15952" s="116"/>
      <c r="C15952" s="116"/>
      <c r="D15952" s="116"/>
    </row>
    <row r="15953" spans="1:4">
      <c r="A15953" s="116"/>
      <c r="B15953" s="116"/>
      <c r="C15953" s="116"/>
      <c r="D15953" s="116"/>
    </row>
    <row r="15954" spans="1:4">
      <c r="A15954" s="116"/>
      <c r="B15954" s="116"/>
      <c r="C15954" s="116"/>
      <c r="D15954" s="116"/>
    </row>
    <row r="15955" spans="1:4">
      <c r="A15955" s="116"/>
      <c r="B15955" s="116"/>
      <c r="C15955" s="116"/>
      <c r="D15955" s="116"/>
    </row>
    <row r="15956" spans="1:4">
      <c r="A15956" s="116"/>
      <c r="B15956" s="116"/>
      <c r="C15956" s="116"/>
      <c r="D15956" s="116"/>
    </row>
    <row r="15957" spans="1:4">
      <c r="A15957" s="116"/>
      <c r="B15957" s="116"/>
      <c r="C15957" s="116"/>
      <c r="D15957" s="116"/>
    </row>
    <row r="15958" spans="1:4">
      <c r="A15958" s="116"/>
      <c r="B15958" s="116"/>
      <c r="C15958" s="116"/>
      <c r="D15958" s="116"/>
    </row>
    <row r="15959" spans="1:4">
      <c r="A15959" s="116"/>
      <c r="B15959" s="116"/>
      <c r="C15959" s="116"/>
      <c r="D15959" s="116"/>
    </row>
    <row r="15960" spans="1:4">
      <c r="A15960" s="116"/>
      <c r="B15960" s="116"/>
      <c r="C15960" s="116"/>
      <c r="D15960" s="116"/>
    </row>
    <row r="15961" spans="1:4">
      <c r="A15961" s="116"/>
      <c r="B15961" s="116"/>
      <c r="C15961" s="116"/>
      <c r="D15961" s="116"/>
    </row>
    <row r="15962" spans="1:4">
      <c r="A15962" s="116"/>
      <c r="B15962" s="116"/>
      <c r="C15962" s="116"/>
      <c r="D15962" s="116"/>
    </row>
    <row r="15963" spans="1:4">
      <c r="A15963" s="116"/>
      <c r="B15963" s="116"/>
      <c r="C15963" s="116"/>
      <c r="D15963" s="116"/>
    </row>
    <row r="15964" spans="1:4">
      <c r="A15964" s="116"/>
      <c r="B15964" s="116"/>
      <c r="C15964" s="116"/>
      <c r="D15964" s="116"/>
    </row>
    <row r="15965" spans="1:4">
      <c r="A15965" s="116"/>
      <c r="B15965" s="116"/>
      <c r="C15965" s="116"/>
      <c r="D15965" s="116"/>
    </row>
    <row r="15966" spans="1:4">
      <c r="A15966" s="116"/>
      <c r="B15966" s="116"/>
      <c r="C15966" s="116"/>
      <c r="D15966" s="116"/>
    </row>
    <row r="15967" spans="1:4">
      <c r="A15967" s="116"/>
      <c r="B15967" s="116"/>
      <c r="C15967" s="116"/>
      <c r="D15967" s="116"/>
    </row>
    <row r="15968" spans="1:4">
      <c r="A15968" s="116"/>
      <c r="B15968" s="116"/>
      <c r="C15968" s="116"/>
      <c r="D15968" s="116"/>
    </row>
    <row r="15969" spans="1:4">
      <c r="A15969" s="116"/>
      <c r="B15969" s="116"/>
      <c r="C15969" s="116"/>
      <c r="D15969" s="116"/>
    </row>
    <row r="15970" spans="1:4">
      <c r="A15970" s="116"/>
      <c r="B15970" s="116"/>
      <c r="C15970" s="116"/>
      <c r="D15970" s="116"/>
    </row>
    <row r="15971" spans="1:4">
      <c r="A15971" s="116"/>
      <c r="B15971" s="116"/>
      <c r="C15971" s="116"/>
      <c r="D15971" s="116"/>
    </row>
    <row r="15972" spans="1:4">
      <c r="A15972" s="116"/>
      <c r="B15972" s="116"/>
      <c r="C15972" s="116"/>
      <c r="D15972" s="116"/>
    </row>
    <row r="15973" spans="1:4">
      <c r="A15973" s="116"/>
      <c r="B15973" s="116"/>
      <c r="C15973" s="116"/>
      <c r="D15973" s="116"/>
    </row>
    <row r="15974" spans="1:4">
      <c r="A15974" s="116"/>
      <c r="B15974" s="116"/>
      <c r="C15974" s="116"/>
      <c r="D15974" s="116"/>
    </row>
    <row r="15975" spans="1:4">
      <c r="A15975" s="116"/>
      <c r="B15975" s="116"/>
      <c r="C15975" s="116"/>
      <c r="D15975" s="116"/>
    </row>
    <row r="15976" spans="1:4">
      <c r="A15976" s="116"/>
      <c r="B15976" s="116"/>
      <c r="C15976" s="116"/>
      <c r="D15976" s="116"/>
    </row>
    <row r="15977" spans="1:4">
      <c r="A15977" s="116"/>
      <c r="B15977" s="116"/>
      <c r="C15977" s="116"/>
      <c r="D15977" s="116"/>
    </row>
    <row r="15978" spans="1:4">
      <c r="A15978" s="116"/>
      <c r="B15978" s="116"/>
      <c r="C15978" s="116"/>
      <c r="D15978" s="116"/>
    </row>
    <row r="15979" spans="1:4">
      <c r="A15979" s="116"/>
      <c r="B15979" s="116"/>
      <c r="C15979" s="116"/>
      <c r="D15979" s="116"/>
    </row>
    <row r="15980" spans="1:4">
      <c r="A15980" s="116"/>
      <c r="B15980" s="116"/>
      <c r="C15980" s="116"/>
      <c r="D15980" s="116"/>
    </row>
    <row r="15981" spans="1:4">
      <c r="A15981" s="116"/>
      <c r="B15981" s="116"/>
      <c r="C15981" s="116"/>
      <c r="D15981" s="116"/>
    </row>
    <row r="15982" spans="1:4">
      <c r="A15982" s="116"/>
      <c r="B15982" s="116"/>
      <c r="C15982" s="116"/>
      <c r="D15982" s="116"/>
    </row>
    <row r="15983" spans="1:4">
      <c r="A15983" s="116"/>
      <c r="B15983" s="116"/>
      <c r="C15983" s="116"/>
      <c r="D15983" s="116"/>
    </row>
    <row r="15984" spans="1:4">
      <c r="A15984" s="116"/>
      <c r="B15984" s="116"/>
      <c r="C15984" s="116"/>
      <c r="D15984" s="116"/>
    </row>
    <row r="15985" spans="1:4">
      <c r="A15985" s="116"/>
      <c r="B15985" s="116"/>
      <c r="C15985" s="116"/>
      <c r="D15985" s="116"/>
    </row>
    <row r="15986" spans="1:4">
      <c r="A15986" s="116"/>
      <c r="B15986" s="116"/>
      <c r="C15986" s="116"/>
      <c r="D15986" s="116"/>
    </row>
    <row r="15987" spans="1:4">
      <c r="A15987" s="116"/>
      <c r="B15987" s="116"/>
      <c r="C15987" s="116"/>
      <c r="D15987" s="116"/>
    </row>
    <row r="15988" spans="1:4">
      <c r="A15988" s="116"/>
      <c r="B15988" s="116"/>
      <c r="C15988" s="116"/>
      <c r="D15988" s="116"/>
    </row>
    <row r="15989" spans="1:4">
      <c r="A15989" s="116"/>
      <c r="B15989" s="116"/>
      <c r="C15989" s="116"/>
      <c r="D15989" s="116"/>
    </row>
    <row r="15990" spans="1:4">
      <c r="A15990" s="116"/>
      <c r="B15990" s="116"/>
      <c r="C15990" s="116"/>
      <c r="D15990" s="116"/>
    </row>
    <row r="15991" spans="1:4">
      <c r="A15991" s="116"/>
      <c r="B15991" s="116"/>
      <c r="C15991" s="116"/>
      <c r="D15991" s="116"/>
    </row>
    <row r="15992" spans="1:4">
      <c r="A15992" s="116"/>
      <c r="B15992" s="116"/>
      <c r="C15992" s="116"/>
      <c r="D15992" s="116"/>
    </row>
    <row r="15993" spans="1:4">
      <c r="A15993" s="116"/>
      <c r="B15993" s="116"/>
      <c r="C15993" s="116"/>
      <c r="D15993" s="116"/>
    </row>
    <row r="15994" spans="1:4">
      <c r="A15994" s="116"/>
      <c r="B15994" s="116"/>
      <c r="C15994" s="116"/>
      <c r="D15994" s="116"/>
    </row>
    <row r="15995" spans="1:4">
      <c r="A15995" s="116"/>
      <c r="B15995" s="116"/>
      <c r="C15995" s="116"/>
      <c r="D15995" s="116"/>
    </row>
    <row r="15996" spans="1:4">
      <c r="A15996" s="116"/>
      <c r="B15996" s="116"/>
      <c r="C15996" s="116"/>
      <c r="D15996" s="116"/>
    </row>
    <row r="15997" spans="1:4">
      <c r="A15997" s="116"/>
      <c r="B15997" s="116"/>
      <c r="C15997" s="116"/>
      <c r="D15997" s="116"/>
    </row>
    <row r="15998" spans="1:4">
      <c r="A15998" s="116"/>
      <c r="B15998" s="116"/>
      <c r="C15998" s="116"/>
      <c r="D15998" s="116"/>
    </row>
    <row r="15999" spans="1:4">
      <c r="A15999" s="116"/>
      <c r="B15999" s="116"/>
      <c r="C15999" s="116"/>
      <c r="D15999" s="116"/>
    </row>
    <row r="16000" spans="1:4">
      <c r="A16000" s="116"/>
      <c r="B16000" s="116"/>
      <c r="C16000" s="116"/>
      <c r="D16000" s="116"/>
    </row>
    <row r="16001" spans="1:4">
      <c r="A16001" s="116"/>
      <c r="B16001" s="116"/>
      <c r="C16001" s="116"/>
      <c r="D16001" s="116"/>
    </row>
    <row r="16002" spans="1:4">
      <c r="A16002" s="116"/>
      <c r="B16002" s="116"/>
      <c r="C16002" s="116"/>
      <c r="D16002" s="116"/>
    </row>
    <row r="16003" spans="1:4">
      <c r="A16003" s="116"/>
      <c r="B16003" s="116"/>
      <c r="C16003" s="116"/>
      <c r="D16003" s="116"/>
    </row>
    <row r="16004" spans="1:4">
      <c r="A16004" s="116"/>
      <c r="B16004" s="116"/>
      <c r="C16004" s="116"/>
      <c r="D16004" s="116"/>
    </row>
    <row r="16005" spans="1:4">
      <c r="A16005" s="116"/>
      <c r="B16005" s="116"/>
      <c r="C16005" s="116"/>
      <c r="D16005" s="116"/>
    </row>
    <row r="16006" spans="1:4">
      <c r="A16006" s="116"/>
      <c r="B16006" s="116"/>
      <c r="C16006" s="116"/>
      <c r="D16006" s="116"/>
    </row>
    <row r="16007" spans="1:4">
      <c r="A16007" s="116"/>
      <c r="B16007" s="116"/>
      <c r="C16007" s="116"/>
      <c r="D16007" s="116"/>
    </row>
    <row r="16008" spans="1:4">
      <c r="A16008" s="116"/>
      <c r="B16008" s="116"/>
      <c r="C16008" s="116"/>
      <c r="D16008" s="116"/>
    </row>
    <row r="16009" spans="1:4">
      <c r="A16009" s="116"/>
      <c r="B16009" s="116"/>
      <c r="C16009" s="116"/>
      <c r="D16009" s="116"/>
    </row>
    <row r="16010" spans="1:4">
      <c r="A16010" s="116"/>
      <c r="B16010" s="116"/>
      <c r="C16010" s="116"/>
      <c r="D16010" s="116"/>
    </row>
    <row r="16011" spans="1:4">
      <c r="A16011" s="116"/>
      <c r="B16011" s="116"/>
      <c r="C16011" s="116"/>
      <c r="D16011" s="116"/>
    </row>
    <row r="16012" spans="1:4">
      <c r="A16012" s="116"/>
      <c r="B16012" s="116"/>
      <c r="C16012" s="116"/>
      <c r="D16012" s="116"/>
    </row>
    <row r="16013" spans="1:4">
      <c r="A16013" s="116"/>
      <c r="B16013" s="116"/>
      <c r="C16013" s="116"/>
      <c r="D16013" s="116"/>
    </row>
    <row r="16014" spans="1:4">
      <c r="A16014" s="116"/>
      <c r="B16014" s="116"/>
      <c r="C16014" s="116"/>
      <c r="D16014" s="116"/>
    </row>
    <row r="16015" spans="1:4">
      <c r="A16015" s="116"/>
      <c r="B16015" s="116"/>
      <c r="C16015" s="116"/>
      <c r="D16015" s="116"/>
    </row>
    <row r="16016" spans="1:4">
      <c r="A16016" s="116"/>
      <c r="B16016" s="116"/>
      <c r="C16016" s="116"/>
      <c r="D16016" s="116"/>
    </row>
    <row r="16017" spans="1:4">
      <c r="A16017" s="116"/>
      <c r="B16017" s="116"/>
      <c r="C16017" s="116"/>
      <c r="D16017" s="116"/>
    </row>
    <row r="16018" spans="1:4">
      <c r="A16018" s="116"/>
      <c r="B16018" s="116"/>
      <c r="C16018" s="116"/>
      <c r="D16018" s="116"/>
    </row>
    <row r="16019" spans="1:4">
      <c r="A16019" s="116"/>
      <c r="B16019" s="116"/>
      <c r="C16019" s="116"/>
      <c r="D16019" s="116"/>
    </row>
    <row r="16020" spans="1:4">
      <c r="A16020" s="116"/>
      <c r="B16020" s="116"/>
      <c r="C16020" s="116"/>
      <c r="D16020" s="116"/>
    </row>
    <row r="16021" spans="1:4">
      <c r="A16021" s="116"/>
      <c r="B16021" s="116"/>
      <c r="C16021" s="116"/>
      <c r="D16021" s="116"/>
    </row>
    <row r="16022" spans="1:4">
      <c r="A16022" s="116"/>
      <c r="B16022" s="116"/>
      <c r="C16022" s="116"/>
      <c r="D16022" s="116"/>
    </row>
    <row r="16023" spans="1:4">
      <c r="A16023" s="116"/>
      <c r="B16023" s="116"/>
      <c r="C16023" s="116"/>
      <c r="D16023" s="116"/>
    </row>
    <row r="16024" spans="1:4">
      <c r="A16024" s="116"/>
      <c r="B16024" s="116"/>
      <c r="C16024" s="116"/>
      <c r="D16024" s="116"/>
    </row>
    <row r="16025" spans="1:4">
      <c r="A16025" s="116"/>
      <c r="B16025" s="116"/>
      <c r="C16025" s="116"/>
      <c r="D16025" s="116"/>
    </row>
    <row r="16026" spans="1:4">
      <c r="A16026" s="116"/>
      <c r="B16026" s="116"/>
      <c r="C16026" s="116"/>
      <c r="D16026" s="116"/>
    </row>
    <row r="16027" spans="1:4">
      <c r="A16027" s="116"/>
      <c r="B16027" s="116"/>
      <c r="C16027" s="116"/>
      <c r="D16027" s="116"/>
    </row>
    <row r="16028" spans="1:4">
      <c r="A16028" s="116"/>
      <c r="B16028" s="116"/>
      <c r="C16028" s="116"/>
      <c r="D16028" s="116"/>
    </row>
    <row r="16029" spans="1:4">
      <c r="A16029" s="116"/>
      <c r="B16029" s="116"/>
      <c r="C16029" s="116"/>
      <c r="D16029" s="116"/>
    </row>
    <row r="16030" spans="1:4">
      <c r="A16030" s="116"/>
      <c r="B16030" s="116"/>
      <c r="C16030" s="116"/>
      <c r="D16030" s="116"/>
    </row>
    <row r="16031" spans="1:4">
      <c r="A16031" s="116"/>
      <c r="B16031" s="116"/>
      <c r="C16031" s="116"/>
      <c r="D16031" s="116"/>
    </row>
    <row r="16032" spans="1:4">
      <c r="A16032" s="116"/>
      <c r="B16032" s="116"/>
      <c r="C16032" s="116"/>
      <c r="D16032" s="116"/>
    </row>
    <row r="16033" spans="1:4">
      <c r="A16033" s="116"/>
      <c r="B16033" s="116"/>
      <c r="C16033" s="116"/>
      <c r="D16033" s="116"/>
    </row>
    <row r="16034" spans="1:4">
      <c r="A16034" s="116"/>
      <c r="B16034" s="116"/>
      <c r="C16034" s="116"/>
      <c r="D16034" s="116"/>
    </row>
    <row r="16035" spans="1:4">
      <c r="A16035" s="116"/>
      <c r="B16035" s="116"/>
      <c r="C16035" s="116"/>
      <c r="D16035" s="116"/>
    </row>
    <row r="16036" spans="1:4">
      <c r="A16036" s="116"/>
      <c r="B16036" s="116"/>
      <c r="C16036" s="116"/>
      <c r="D16036" s="116"/>
    </row>
    <row r="16037" spans="1:4">
      <c r="A16037" s="116"/>
      <c r="B16037" s="116"/>
      <c r="C16037" s="116"/>
      <c r="D16037" s="116"/>
    </row>
    <row r="16038" spans="1:4">
      <c r="A16038" s="116"/>
      <c r="B16038" s="116"/>
      <c r="C16038" s="116"/>
      <c r="D16038" s="116"/>
    </row>
    <row r="16039" spans="1:4">
      <c r="A16039" s="116"/>
      <c r="B16039" s="116"/>
      <c r="C16039" s="116"/>
      <c r="D16039" s="116"/>
    </row>
    <row r="16040" spans="1:4">
      <c r="A16040" s="116"/>
      <c r="B16040" s="116"/>
      <c r="C16040" s="116"/>
      <c r="D16040" s="116"/>
    </row>
    <row r="16041" spans="1:4">
      <c r="A16041" s="116"/>
      <c r="B16041" s="116"/>
      <c r="C16041" s="116"/>
      <c r="D16041" s="116"/>
    </row>
    <row r="16042" spans="1:4">
      <c r="A16042" s="116"/>
      <c r="B16042" s="116"/>
      <c r="C16042" s="116"/>
      <c r="D16042" s="116"/>
    </row>
    <row r="16043" spans="1:4">
      <c r="A16043" s="116"/>
      <c r="B16043" s="116"/>
      <c r="C16043" s="116"/>
      <c r="D16043" s="116"/>
    </row>
    <row r="16044" spans="1:4">
      <c r="A16044" s="116"/>
      <c r="B16044" s="116"/>
      <c r="C16044" s="116"/>
      <c r="D16044" s="116"/>
    </row>
    <row r="16045" spans="1:4">
      <c r="A16045" s="116"/>
      <c r="B16045" s="116"/>
      <c r="C16045" s="116"/>
      <c r="D16045" s="116"/>
    </row>
    <row r="16046" spans="1:4">
      <c r="A16046" s="116"/>
      <c r="B16046" s="116"/>
      <c r="C16046" s="116"/>
      <c r="D16046" s="116"/>
    </row>
    <row r="16047" spans="1:4">
      <c r="A16047" s="116"/>
      <c r="B16047" s="116"/>
      <c r="C16047" s="116"/>
      <c r="D16047" s="116"/>
    </row>
    <row r="16048" spans="1:4">
      <c r="A16048" s="116"/>
      <c r="B16048" s="116"/>
      <c r="C16048" s="116"/>
      <c r="D16048" s="116"/>
    </row>
    <row r="16049" spans="1:4">
      <c r="A16049" s="116"/>
      <c r="B16049" s="116"/>
      <c r="C16049" s="116"/>
      <c r="D16049" s="116"/>
    </row>
    <row r="16050" spans="1:4">
      <c r="A16050" s="116"/>
      <c r="B16050" s="116"/>
      <c r="C16050" s="116"/>
      <c r="D16050" s="116"/>
    </row>
    <row r="16051" spans="1:4">
      <c r="A16051" s="116"/>
      <c r="B16051" s="116"/>
      <c r="C16051" s="116"/>
      <c r="D16051" s="116"/>
    </row>
    <row r="16052" spans="1:4">
      <c r="A16052" s="116"/>
      <c r="B16052" s="116"/>
      <c r="C16052" s="116"/>
      <c r="D16052" s="116"/>
    </row>
    <row r="16053" spans="1:4">
      <c r="A16053" s="116"/>
      <c r="B16053" s="116"/>
      <c r="C16053" s="116"/>
      <c r="D16053" s="116"/>
    </row>
    <row r="16054" spans="1:4">
      <c r="A16054" s="116"/>
      <c r="B16054" s="116"/>
      <c r="C16054" s="116"/>
      <c r="D16054" s="116"/>
    </row>
    <row r="16055" spans="1:4">
      <c r="A16055" s="116"/>
      <c r="B16055" s="116"/>
      <c r="C16055" s="116"/>
      <c r="D16055" s="116"/>
    </row>
    <row r="16056" spans="1:4">
      <c r="A16056" s="116"/>
      <c r="B16056" s="116"/>
      <c r="C16056" s="116"/>
      <c r="D16056" s="116"/>
    </row>
    <row r="16057" spans="1:4">
      <c r="A16057" s="116"/>
      <c r="B16057" s="116"/>
      <c r="C16057" s="116"/>
      <c r="D16057" s="116"/>
    </row>
    <row r="16058" spans="1:4">
      <c r="A16058" s="116"/>
      <c r="B16058" s="116"/>
      <c r="C16058" s="116"/>
      <c r="D16058" s="116"/>
    </row>
    <row r="16059" spans="1:4">
      <c r="A16059" s="116"/>
      <c r="B16059" s="116"/>
      <c r="C16059" s="116"/>
      <c r="D16059" s="116"/>
    </row>
    <row r="16060" spans="1:4">
      <c r="A16060" s="116"/>
      <c r="B16060" s="116"/>
      <c r="C16060" s="116"/>
      <c r="D16060" s="116"/>
    </row>
    <row r="16061" spans="1:4">
      <c r="A16061" s="116"/>
      <c r="B16061" s="116"/>
      <c r="C16061" s="116"/>
      <c r="D16061" s="116"/>
    </row>
    <row r="16062" spans="1:4">
      <c r="A16062" s="116"/>
      <c r="B16062" s="116"/>
      <c r="C16062" s="116"/>
      <c r="D16062" s="116"/>
    </row>
    <row r="16063" spans="1:4">
      <c r="A16063" s="116"/>
      <c r="B16063" s="116"/>
      <c r="C16063" s="116"/>
      <c r="D16063" s="116"/>
    </row>
    <row r="16064" spans="1:4">
      <c r="A16064" s="116"/>
      <c r="B16064" s="116"/>
      <c r="C16064" s="116"/>
      <c r="D16064" s="116"/>
    </row>
    <row r="16065" spans="1:4">
      <c r="A16065" s="116"/>
      <c r="B16065" s="116"/>
      <c r="C16065" s="116"/>
      <c r="D16065" s="116"/>
    </row>
    <row r="16066" spans="1:4">
      <c r="A16066" s="116"/>
      <c r="B16066" s="116"/>
      <c r="C16066" s="116"/>
      <c r="D16066" s="116"/>
    </row>
    <row r="16067" spans="1:4">
      <c r="A16067" s="116"/>
      <c r="B16067" s="116"/>
      <c r="C16067" s="116"/>
      <c r="D16067" s="116"/>
    </row>
    <row r="16068" spans="1:4">
      <c r="A16068" s="116"/>
      <c r="B16068" s="116"/>
      <c r="C16068" s="116"/>
      <c r="D16068" s="116"/>
    </row>
    <row r="16069" spans="1:4">
      <c r="A16069" s="116"/>
      <c r="B16069" s="116"/>
      <c r="C16069" s="116"/>
      <c r="D16069" s="116"/>
    </row>
    <row r="16070" spans="1:4">
      <c r="A16070" s="116"/>
      <c r="B16070" s="116"/>
      <c r="C16070" s="116"/>
      <c r="D16070" s="116"/>
    </row>
    <row r="16071" spans="1:4">
      <c r="A16071" s="116"/>
      <c r="B16071" s="116"/>
      <c r="C16071" s="116"/>
      <c r="D16071" s="116"/>
    </row>
    <row r="16072" spans="1:4">
      <c r="A16072" s="116"/>
      <c r="B16072" s="116"/>
      <c r="C16072" s="116"/>
      <c r="D16072" s="116"/>
    </row>
    <row r="16073" spans="1:4">
      <c r="A16073" s="116"/>
      <c r="B16073" s="116"/>
      <c r="C16073" s="116"/>
      <c r="D16073" s="116"/>
    </row>
    <row r="16074" spans="1:4">
      <c r="A16074" s="116"/>
      <c r="B16074" s="116"/>
      <c r="C16074" s="116"/>
      <c r="D16074" s="116"/>
    </row>
    <row r="16075" spans="1:4">
      <c r="A16075" s="116"/>
      <c r="B16075" s="116"/>
      <c r="C16075" s="116"/>
      <c r="D16075" s="116"/>
    </row>
    <row r="16076" spans="1:4">
      <c r="A16076" s="116"/>
      <c r="B16076" s="116"/>
      <c r="C16076" s="116"/>
      <c r="D16076" s="116"/>
    </row>
    <row r="16077" spans="1:4">
      <c r="A16077" s="116"/>
      <c r="B16077" s="116"/>
      <c r="C16077" s="116"/>
      <c r="D16077" s="116"/>
    </row>
    <row r="16078" spans="1:4">
      <c r="A16078" s="116"/>
      <c r="B16078" s="116"/>
      <c r="C16078" s="116"/>
      <c r="D16078" s="116"/>
    </row>
    <row r="16079" spans="1:4">
      <c r="A16079" s="116"/>
      <c r="B16079" s="116"/>
      <c r="C16079" s="116"/>
      <c r="D16079" s="116"/>
    </row>
    <row r="16080" spans="1:4">
      <c r="A16080" s="116"/>
      <c r="B16080" s="116"/>
      <c r="C16080" s="116"/>
      <c r="D16080" s="116"/>
    </row>
    <row r="16081" spans="1:4">
      <c r="A16081" s="116"/>
      <c r="B16081" s="116"/>
      <c r="C16081" s="116"/>
      <c r="D16081" s="116"/>
    </row>
    <row r="16082" spans="1:4">
      <c r="A16082" s="116"/>
      <c r="B16082" s="116"/>
      <c r="C16082" s="116"/>
      <c r="D16082" s="116"/>
    </row>
    <row r="16083" spans="1:4">
      <c r="A16083" s="116"/>
      <c r="B16083" s="116"/>
      <c r="C16083" s="116"/>
      <c r="D16083" s="116"/>
    </row>
    <row r="16084" spans="1:4">
      <c r="A16084" s="116"/>
      <c r="B16084" s="116"/>
      <c r="C16084" s="116"/>
      <c r="D16084" s="116"/>
    </row>
    <row r="16085" spans="1:4">
      <c r="A16085" s="116"/>
      <c r="B16085" s="116"/>
      <c r="C16085" s="116"/>
      <c r="D16085" s="116"/>
    </row>
    <row r="16086" spans="1:4">
      <c r="A16086" s="116"/>
      <c r="B16086" s="116"/>
      <c r="C16086" s="116"/>
      <c r="D16086" s="116"/>
    </row>
    <row r="16087" spans="1:4">
      <c r="A16087" s="116"/>
      <c r="B16087" s="116"/>
      <c r="C16087" s="116"/>
      <c r="D16087" s="116"/>
    </row>
    <row r="16088" spans="1:4">
      <c r="A16088" s="116"/>
      <c r="B16088" s="116"/>
      <c r="C16088" s="116"/>
      <c r="D16088" s="116"/>
    </row>
    <row r="16089" spans="1:4">
      <c r="A16089" s="116"/>
      <c r="B16089" s="116"/>
      <c r="C16089" s="116"/>
      <c r="D16089" s="116"/>
    </row>
    <row r="16090" spans="1:4">
      <c r="A16090" s="116"/>
      <c r="B16090" s="116"/>
      <c r="C16090" s="116"/>
      <c r="D16090" s="116"/>
    </row>
    <row r="16091" spans="1:4">
      <c r="A16091" s="116"/>
      <c r="B16091" s="116"/>
      <c r="C16091" s="116"/>
      <c r="D16091" s="116"/>
    </row>
    <row r="16092" spans="1:4">
      <c r="A16092" s="116"/>
      <c r="B16092" s="116"/>
      <c r="C16092" s="116"/>
      <c r="D16092" s="116"/>
    </row>
    <row r="16093" spans="1:4">
      <c r="A16093" s="116"/>
      <c r="B16093" s="116"/>
      <c r="C16093" s="116"/>
      <c r="D16093" s="116"/>
    </row>
    <row r="16094" spans="1:4">
      <c r="A16094" s="116"/>
      <c r="B16094" s="116"/>
      <c r="C16094" s="116"/>
      <c r="D16094" s="116"/>
    </row>
    <row r="16095" spans="1:4">
      <c r="A16095" s="116"/>
      <c r="B16095" s="116"/>
      <c r="C16095" s="116"/>
      <c r="D16095" s="116"/>
    </row>
    <row r="16096" spans="1:4">
      <c r="A16096" s="116"/>
      <c r="B16096" s="116"/>
      <c r="C16096" s="116"/>
      <c r="D16096" s="116"/>
    </row>
    <row r="16097" spans="1:4">
      <c r="A16097" s="116"/>
      <c r="B16097" s="116"/>
      <c r="C16097" s="116"/>
      <c r="D16097" s="116"/>
    </row>
    <row r="16098" spans="1:4">
      <c r="A16098" s="116"/>
      <c r="B16098" s="116"/>
      <c r="C16098" s="116"/>
      <c r="D16098" s="116"/>
    </row>
    <row r="16099" spans="1:4">
      <c r="A16099" s="116"/>
      <c r="B16099" s="116"/>
      <c r="C16099" s="116"/>
      <c r="D16099" s="116"/>
    </row>
    <row r="16100" spans="1:4">
      <c r="A16100" s="116"/>
      <c r="B16100" s="116"/>
      <c r="C16100" s="116"/>
      <c r="D16100" s="116"/>
    </row>
    <row r="16101" spans="1:4">
      <c r="A16101" s="116"/>
      <c r="B16101" s="116"/>
      <c r="C16101" s="116"/>
      <c r="D16101" s="116"/>
    </row>
    <row r="16102" spans="1:4">
      <c r="A16102" s="116"/>
      <c r="B16102" s="116"/>
      <c r="C16102" s="116"/>
      <c r="D16102" s="116"/>
    </row>
    <row r="16103" spans="1:4">
      <c r="A16103" s="116"/>
      <c r="B16103" s="116"/>
      <c r="C16103" s="116"/>
      <c r="D16103" s="116"/>
    </row>
    <row r="16104" spans="1:4">
      <c r="A16104" s="116"/>
      <c r="B16104" s="116"/>
      <c r="C16104" s="116"/>
      <c r="D16104" s="116"/>
    </row>
    <row r="16105" spans="1:4">
      <c r="A16105" s="116"/>
      <c r="B16105" s="116"/>
      <c r="C16105" s="116"/>
      <c r="D16105" s="116"/>
    </row>
    <row r="16106" spans="1:4">
      <c r="A16106" s="116"/>
      <c r="B16106" s="116"/>
      <c r="C16106" s="116"/>
      <c r="D16106" s="116"/>
    </row>
    <row r="16107" spans="1:4">
      <c r="A16107" s="116"/>
      <c r="B16107" s="116"/>
      <c r="C16107" s="116"/>
      <c r="D16107" s="116"/>
    </row>
    <row r="16108" spans="1:4">
      <c r="A16108" s="116"/>
      <c r="B16108" s="116"/>
      <c r="C16108" s="116"/>
      <c r="D16108" s="116"/>
    </row>
    <row r="16109" spans="1:4">
      <c r="A16109" s="116"/>
      <c r="B16109" s="116"/>
      <c r="C16109" s="116"/>
      <c r="D16109" s="116"/>
    </row>
    <row r="16110" spans="1:4">
      <c r="A16110" s="116"/>
      <c r="B16110" s="116"/>
      <c r="C16110" s="116"/>
      <c r="D16110" s="116"/>
    </row>
    <row r="16111" spans="1:4">
      <c r="A16111" s="116"/>
      <c r="B16111" s="116"/>
      <c r="C16111" s="116"/>
      <c r="D16111" s="116"/>
    </row>
    <row r="16112" spans="1:4">
      <c r="A16112" s="116"/>
      <c r="B16112" s="116"/>
      <c r="C16112" s="116"/>
      <c r="D16112" s="116"/>
    </row>
    <row r="16113" spans="1:4">
      <c r="A16113" s="116"/>
      <c r="B16113" s="116"/>
      <c r="C16113" s="116"/>
      <c r="D16113" s="116"/>
    </row>
    <row r="16114" spans="1:4">
      <c r="A16114" s="116"/>
      <c r="B16114" s="116"/>
      <c r="C16114" s="116"/>
      <c r="D16114" s="116"/>
    </row>
    <row r="16115" spans="1:4">
      <c r="A16115" s="116"/>
      <c r="B16115" s="116"/>
      <c r="C16115" s="116"/>
      <c r="D16115" s="116"/>
    </row>
    <row r="16116" spans="1:4">
      <c r="A16116" s="116"/>
      <c r="B16116" s="116"/>
      <c r="C16116" s="116"/>
      <c r="D16116" s="116"/>
    </row>
    <row r="16117" spans="1:4">
      <c r="A16117" s="116"/>
      <c r="B16117" s="116"/>
      <c r="C16117" s="116"/>
      <c r="D16117" s="116"/>
    </row>
    <row r="16118" spans="1:4">
      <c r="A16118" s="116"/>
      <c r="B16118" s="116"/>
      <c r="C16118" s="116"/>
      <c r="D16118" s="116"/>
    </row>
    <row r="16119" spans="1:4">
      <c r="A16119" s="116"/>
      <c r="B16119" s="116"/>
      <c r="C16119" s="116"/>
      <c r="D16119" s="116"/>
    </row>
    <row r="16120" spans="1:4">
      <c r="A16120" s="116"/>
      <c r="B16120" s="116"/>
      <c r="C16120" s="116"/>
      <c r="D16120" s="116"/>
    </row>
    <row r="16121" spans="1:4">
      <c r="A16121" s="116"/>
      <c r="B16121" s="116"/>
      <c r="C16121" s="116"/>
      <c r="D16121" s="116"/>
    </row>
    <row r="16122" spans="1:4">
      <c r="A16122" s="116"/>
      <c r="B16122" s="116"/>
      <c r="C16122" s="116"/>
      <c r="D16122" s="116"/>
    </row>
    <row r="16123" spans="1:4">
      <c r="A16123" s="116"/>
      <c r="B16123" s="116"/>
      <c r="C16123" s="116"/>
      <c r="D16123" s="116"/>
    </row>
    <row r="16124" spans="1:4">
      <c r="A16124" s="116"/>
      <c r="B16124" s="116"/>
      <c r="C16124" s="116"/>
      <c r="D16124" s="116"/>
    </row>
    <row r="16125" spans="1:4">
      <c r="A16125" s="116"/>
      <c r="B16125" s="116"/>
      <c r="C16125" s="116"/>
      <c r="D16125" s="116"/>
    </row>
    <row r="16126" spans="1:4">
      <c r="A16126" s="116"/>
      <c r="B16126" s="116"/>
      <c r="C16126" s="116"/>
      <c r="D16126" s="116"/>
    </row>
    <row r="16127" spans="1:4">
      <c r="A16127" s="116"/>
      <c r="B16127" s="116"/>
      <c r="C16127" s="116"/>
      <c r="D16127" s="116"/>
    </row>
    <row r="16128" spans="1:4">
      <c r="A16128" s="116"/>
      <c r="B16128" s="116"/>
      <c r="C16128" s="116"/>
      <c r="D16128" s="116"/>
    </row>
    <row r="16129" spans="1:4">
      <c r="A16129" s="116"/>
      <c r="B16129" s="116"/>
      <c r="C16129" s="116"/>
      <c r="D16129" s="116"/>
    </row>
    <row r="16130" spans="1:4">
      <c r="A16130" s="116"/>
      <c r="B16130" s="116"/>
      <c r="C16130" s="116"/>
      <c r="D16130" s="116"/>
    </row>
    <row r="16131" spans="1:4">
      <c r="A16131" s="116"/>
      <c r="B16131" s="116"/>
      <c r="C16131" s="116"/>
      <c r="D16131" s="116"/>
    </row>
    <row r="16132" spans="1:4">
      <c r="A16132" s="116"/>
      <c r="B16132" s="116"/>
      <c r="C16132" s="116"/>
      <c r="D16132" s="116"/>
    </row>
    <row r="16133" spans="1:4">
      <c r="A16133" s="116"/>
      <c r="B16133" s="116"/>
      <c r="C16133" s="116"/>
      <c r="D16133" s="116"/>
    </row>
    <row r="16134" spans="1:4">
      <c r="A16134" s="116"/>
      <c r="B16134" s="116"/>
      <c r="C16134" s="116"/>
      <c r="D16134" s="116"/>
    </row>
    <row r="16135" spans="1:4">
      <c r="A16135" s="116"/>
      <c r="B16135" s="116"/>
      <c r="C16135" s="116"/>
      <c r="D16135" s="116"/>
    </row>
    <row r="16136" spans="1:4">
      <c r="A16136" s="116"/>
      <c r="B16136" s="116"/>
      <c r="C16136" s="116"/>
      <c r="D16136" s="116"/>
    </row>
    <row r="16137" spans="1:4">
      <c r="A16137" s="116"/>
      <c r="B16137" s="116"/>
      <c r="C16137" s="116"/>
      <c r="D16137" s="116"/>
    </row>
    <row r="16138" spans="1:4">
      <c r="A16138" s="116"/>
      <c r="B16138" s="116"/>
      <c r="C16138" s="116"/>
      <c r="D16138" s="116"/>
    </row>
    <row r="16139" spans="1:4">
      <c r="A16139" s="116"/>
      <c r="B16139" s="116"/>
      <c r="C16139" s="116"/>
      <c r="D16139" s="116"/>
    </row>
    <row r="16140" spans="1:4">
      <c r="A16140" s="116"/>
      <c r="B16140" s="116"/>
      <c r="C16140" s="116"/>
      <c r="D16140" s="116"/>
    </row>
    <row r="16141" spans="1:4">
      <c r="A16141" s="116"/>
      <c r="B16141" s="116"/>
      <c r="C16141" s="116"/>
      <c r="D16141" s="116"/>
    </row>
    <row r="16142" spans="1:4">
      <c r="A16142" s="116"/>
      <c r="B16142" s="116"/>
      <c r="C16142" s="116"/>
      <c r="D16142" s="116"/>
    </row>
    <row r="16143" spans="1:4">
      <c r="A16143" s="116"/>
      <c r="B16143" s="116"/>
      <c r="C16143" s="116"/>
      <c r="D16143" s="116"/>
    </row>
    <row r="16144" spans="1:4">
      <c r="A16144" s="116"/>
      <c r="B16144" s="116"/>
      <c r="C16144" s="116"/>
      <c r="D16144" s="116"/>
    </row>
    <row r="16145" spans="1:4">
      <c r="A16145" s="116"/>
      <c r="B16145" s="116"/>
      <c r="C16145" s="116"/>
      <c r="D16145" s="116"/>
    </row>
    <row r="16146" spans="1:4">
      <c r="A16146" s="116"/>
      <c r="B16146" s="116"/>
      <c r="C16146" s="116"/>
      <c r="D16146" s="116"/>
    </row>
    <row r="16147" spans="1:4">
      <c r="A16147" s="116"/>
      <c r="B16147" s="116"/>
      <c r="C16147" s="116"/>
      <c r="D16147" s="116"/>
    </row>
    <row r="16148" spans="1:4">
      <c r="A16148" s="116"/>
      <c r="B16148" s="116"/>
      <c r="C16148" s="116"/>
      <c r="D16148" s="116"/>
    </row>
    <row r="16149" spans="1:4">
      <c r="A16149" s="116"/>
      <c r="B16149" s="116"/>
      <c r="C16149" s="116"/>
      <c r="D16149" s="116"/>
    </row>
    <row r="16150" spans="1:4">
      <c r="A16150" s="116"/>
      <c r="B16150" s="116"/>
      <c r="C16150" s="116"/>
      <c r="D16150" s="116"/>
    </row>
    <row r="16151" spans="1:4">
      <c r="A16151" s="116"/>
      <c r="B16151" s="116"/>
      <c r="C16151" s="116"/>
      <c r="D16151" s="116"/>
    </row>
    <row r="16152" spans="1:4">
      <c r="A16152" s="116"/>
      <c r="B16152" s="116"/>
      <c r="C16152" s="116"/>
      <c r="D16152" s="116"/>
    </row>
    <row r="16153" spans="1:4">
      <c r="A16153" s="116"/>
      <c r="B16153" s="116"/>
      <c r="C16153" s="116"/>
      <c r="D16153" s="116"/>
    </row>
    <row r="16154" spans="1:4">
      <c r="A16154" s="116"/>
      <c r="B16154" s="116"/>
      <c r="C16154" s="116"/>
      <c r="D16154" s="116"/>
    </row>
    <row r="16155" spans="1:4">
      <c r="A16155" s="116"/>
      <c r="B16155" s="116"/>
      <c r="C16155" s="116"/>
      <c r="D16155" s="116"/>
    </row>
    <row r="16156" spans="1:4">
      <c r="A16156" s="116"/>
      <c r="B16156" s="116"/>
      <c r="C16156" s="116"/>
      <c r="D16156" s="116"/>
    </row>
    <row r="16157" spans="1:4">
      <c r="A16157" s="116"/>
      <c r="B16157" s="116"/>
      <c r="C16157" s="116"/>
      <c r="D16157" s="116"/>
    </row>
    <row r="16158" spans="1:4">
      <c r="A16158" s="116"/>
      <c r="B16158" s="116"/>
      <c r="C16158" s="116"/>
      <c r="D16158" s="116"/>
    </row>
    <row r="16159" spans="1:4">
      <c r="A16159" s="116"/>
      <c r="B16159" s="116"/>
      <c r="C16159" s="116"/>
      <c r="D16159" s="116"/>
    </row>
    <row r="16160" spans="1:4">
      <c r="A16160" s="116"/>
      <c r="B16160" s="116"/>
      <c r="C16160" s="116"/>
      <c r="D16160" s="116"/>
    </row>
    <row r="16161" spans="1:4">
      <c r="A16161" s="116"/>
      <c r="B16161" s="116"/>
      <c r="C16161" s="116"/>
      <c r="D16161" s="116"/>
    </row>
    <row r="16162" spans="1:4">
      <c r="A16162" s="116"/>
      <c r="B16162" s="116"/>
      <c r="C16162" s="116"/>
      <c r="D16162" s="116"/>
    </row>
    <row r="16163" spans="1:4">
      <c r="A16163" s="116"/>
      <c r="B16163" s="116"/>
      <c r="C16163" s="116"/>
      <c r="D16163" s="116"/>
    </row>
    <row r="16164" spans="1:4">
      <c r="A16164" s="116"/>
      <c r="B16164" s="116"/>
      <c r="C16164" s="116"/>
      <c r="D16164" s="116"/>
    </row>
    <row r="16165" spans="1:4">
      <c r="A16165" s="116"/>
      <c r="B16165" s="116"/>
      <c r="C16165" s="116"/>
      <c r="D16165" s="116"/>
    </row>
    <row r="16166" spans="1:4">
      <c r="A16166" s="116"/>
      <c r="B16166" s="116"/>
      <c r="C16166" s="116"/>
      <c r="D16166" s="116"/>
    </row>
    <row r="16167" spans="1:4">
      <c r="A16167" s="116"/>
      <c r="B16167" s="116"/>
      <c r="C16167" s="116"/>
      <c r="D16167" s="116"/>
    </row>
    <row r="16168" spans="1:4">
      <c r="A16168" s="116"/>
      <c r="B16168" s="116"/>
      <c r="C16168" s="116"/>
      <c r="D16168" s="116"/>
    </row>
    <row r="16169" spans="1:4">
      <c r="A16169" s="116"/>
      <c r="B16169" s="116"/>
      <c r="C16169" s="116"/>
      <c r="D16169" s="116"/>
    </row>
    <row r="16170" spans="1:4">
      <c r="A16170" s="116"/>
      <c r="B16170" s="116"/>
      <c r="C16170" s="116"/>
      <c r="D16170" s="116"/>
    </row>
    <row r="16171" spans="1:4">
      <c r="A16171" s="116"/>
      <c r="B16171" s="116"/>
      <c r="C16171" s="116"/>
      <c r="D16171" s="116"/>
    </row>
    <row r="16172" spans="1:4">
      <c r="A16172" s="116"/>
      <c r="B16172" s="116"/>
      <c r="C16172" s="116"/>
      <c r="D16172" s="116"/>
    </row>
    <row r="16173" spans="1:4">
      <c r="A16173" s="116"/>
      <c r="B16173" s="116"/>
      <c r="C16173" s="116"/>
      <c r="D16173" s="116"/>
    </row>
    <row r="16174" spans="1:4">
      <c r="A16174" s="116"/>
      <c r="B16174" s="116"/>
      <c r="C16174" s="116"/>
      <c r="D16174" s="116"/>
    </row>
    <row r="16175" spans="1:4">
      <c r="A16175" s="116"/>
      <c r="B16175" s="116"/>
      <c r="C16175" s="116"/>
      <c r="D16175" s="116"/>
    </row>
    <row r="16176" spans="1:4">
      <c r="A16176" s="116"/>
      <c r="B16176" s="116"/>
      <c r="C16176" s="116"/>
      <c r="D16176" s="116"/>
    </row>
    <row r="16177" spans="1:4">
      <c r="A16177" s="116"/>
      <c r="B16177" s="116"/>
      <c r="C16177" s="116"/>
      <c r="D16177" s="116"/>
    </row>
    <row r="16178" spans="1:4">
      <c r="A16178" s="116"/>
      <c r="B16178" s="116"/>
      <c r="C16178" s="116"/>
      <c r="D16178" s="116"/>
    </row>
    <row r="16179" spans="1:4">
      <c r="A16179" s="116"/>
      <c r="B16179" s="116"/>
      <c r="C16179" s="116"/>
      <c r="D16179" s="116"/>
    </row>
    <row r="16180" spans="1:4">
      <c r="A16180" s="116"/>
      <c r="B16180" s="116"/>
      <c r="C16180" s="116"/>
      <c r="D16180" s="116"/>
    </row>
    <row r="16181" spans="1:4">
      <c r="A16181" s="116"/>
      <c r="B16181" s="116"/>
      <c r="C16181" s="116"/>
      <c r="D16181" s="116"/>
    </row>
    <row r="16182" spans="1:4">
      <c r="A16182" s="116"/>
      <c r="B16182" s="116"/>
      <c r="C16182" s="116"/>
      <c r="D16182" s="116"/>
    </row>
    <row r="16183" spans="1:4">
      <c r="A16183" s="116"/>
      <c r="B16183" s="116"/>
      <c r="C16183" s="116"/>
      <c r="D16183" s="116"/>
    </row>
    <row r="16184" spans="1:4">
      <c r="A16184" s="116"/>
      <c r="B16184" s="116"/>
      <c r="C16184" s="116"/>
      <c r="D16184" s="116"/>
    </row>
    <row r="16185" spans="1:4">
      <c r="A16185" s="116"/>
      <c r="B16185" s="116"/>
      <c r="C16185" s="116"/>
      <c r="D16185" s="116"/>
    </row>
    <row r="16186" spans="1:4">
      <c r="A16186" s="116"/>
      <c r="B16186" s="116"/>
      <c r="C16186" s="116"/>
      <c r="D16186" s="116"/>
    </row>
    <row r="16187" spans="1:4">
      <c r="A16187" s="116"/>
      <c r="B16187" s="116"/>
      <c r="C16187" s="116"/>
      <c r="D16187" s="116"/>
    </row>
    <row r="16188" spans="1:4">
      <c r="A16188" s="116"/>
      <c r="B16188" s="116"/>
      <c r="C16188" s="116"/>
      <c r="D16188" s="116"/>
    </row>
    <row r="16189" spans="1:4">
      <c r="A16189" s="116"/>
      <c r="B16189" s="116"/>
      <c r="C16189" s="116"/>
      <c r="D16189" s="116"/>
    </row>
    <row r="16190" spans="1:4">
      <c r="A16190" s="116"/>
      <c r="B16190" s="116"/>
      <c r="C16190" s="116"/>
      <c r="D16190" s="116"/>
    </row>
    <row r="16191" spans="1:4">
      <c r="A16191" s="116"/>
      <c r="B16191" s="116"/>
      <c r="C16191" s="116"/>
      <c r="D16191" s="116"/>
    </row>
    <row r="16192" spans="1:4">
      <c r="A16192" s="116"/>
      <c r="B16192" s="116"/>
      <c r="C16192" s="116"/>
      <c r="D16192" s="116"/>
    </row>
    <row r="16193" spans="1:4">
      <c r="A16193" s="116"/>
      <c r="B16193" s="116"/>
      <c r="C16193" s="116"/>
      <c r="D16193" s="116"/>
    </row>
    <row r="16194" spans="1:4">
      <c r="A16194" s="116"/>
      <c r="B16194" s="116"/>
      <c r="C16194" s="116"/>
      <c r="D16194" s="116"/>
    </row>
    <row r="16195" spans="1:4">
      <c r="A16195" s="116"/>
      <c r="B16195" s="116"/>
      <c r="C16195" s="116"/>
      <c r="D16195" s="116"/>
    </row>
    <row r="16196" spans="1:4">
      <c r="A16196" s="116"/>
      <c r="B16196" s="116"/>
      <c r="C16196" s="116"/>
      <c r="D16196" s="116"/>
    </row>
    <row r="16197" spans="1:4">
      <c r="A16197" s="116"/>
      <c r="B16197" s="116"/>
      <c r="C16197" s="116"/>
      <c r="D16197" s="116"/>
    </row>
    <row r="16198" spans="1:4">
      <c r="A16198" s="116"/>
      <c r="B16198" s="116"/>
      <c r="C16198" s="116"/>
      <c r="D16198" s="116"/>
    </row>
    <row r="16199" spans="1:4">
      <c r="A16199" s="116"/>
      <c r="B16199" s="116"/>
      <c r="C16199" s="116"/>
      <c r="D16199" s="116"/>
    </row>
    <row r="16200" spans="1:4">
      <c r="A16200" s="116"/>
      <c r="B16200" s="116"/>
      <c r="C16200" s="116"/>
      <c r="D16200" s="116"/>
    </row>
    <row r="16201" spans="1:4">
      <c r="A16201" s="116"/>
      <c r="B16201" s="116"/>
      <c r="C16201" s="116"/>
      <c r="D16201" s="116"/>
    </row>
    <row r="16202" spans="1:4">
      <c r="A16202" s="116"/>
      <c r="B16202" s="116"/>
      <c r="C16202" s="116"/>
      <c r="D16202" s="116"/>
    </row>
    <row r="16203" spans="1:4">
      <c r="A16203" s="116"/>
      <c r="B16203" s="116"/>
      <c r="C16203" s="116"/>
      <c r="D16203" s="116"/>
    </row>
    <row r="16204" spans="1:4">
      <c r="A16204" s="116"/>
      <c r="B16204" s="116"/>
      <c r="C16204" s="116"/>
      <c r="D16204" s="116"/>
    </row>
    <row r="16205" spans="1:4">
      <c r="A16205" s="116"/>
      <c r="B16205" s="116"/>
      <c r="C16205" s="116"/>
      <c r="D16205" s="116"/>
    </row>
    <row r="16206" spans="1:4">
      <c r="A16206" s="116"/>
      <c r="B16206" s="116"/>
      <c r="C16206" s="116"/>
      <c r="D16206" s="116"/>
    </row>
    <row r="16207" spans="1:4">
      <c r="A16207" s="116"/>
      <c r="B16207" s="116"/>
      <c r="C16207" s="116"/>
      <c r="D16207" s="116"/>
    </row>
    <row r="16208" spans="1:4">
      <c r="A16208" s="116"/>
      <c r="B16208" s="116"/>
      <c r="C16208" s="116"/>
      <c r="D16208" s="116"/>
    </row>
    <row r="16209" spans="1:4">
      <c r="A16209" s="116"/>
      <c r="B16209" s="116"/>
      <c r="C16209" s="116"/>
      <c r="D16209" s="116"/>
    </row>
    <row r="16210" spans="1:4">
      <c r="A16210" s="116"/>
      <c r="B16210" s="116"/>
      <c r="C16210" s="116"/>
      <c r="D16210" s="116"/>
    </row>
    <row r="16211" spans="1:4">
      <c r="A16211" s="116"/>
      <c r="B16211" s="116"/>
      <c r="C16211" s="116"/>
      <c r="D16211" s="116"/>
    </row>
    <row r="16212" spans="1:4">
      <c r="A16212" s="116"/>
      <c r="B16212" s="116"/>
      <c r="C16212" s="116"/>
      <c r="D16212" s="116"/>
    </row>
    <row r="16213" spans="1:4">
      <c r="A16213" s="116"/>
      <c r="B16213" s="116"/>
      <c r="C16213" s="116"/>
      <c r="D16213" s="116"/>
    </row>
    <row r="16214" spans="1:4">
      <c r="A16214" s="116"/>
      <c r="B16214" s="116"/>
      <c r="C16214" s="116"/>
      <c r="D16214" s="116"/>
    </row>
    <row r="16215" spans="1:4">
      <c r="A16215" s="116"/>
      <c r="B16215" s="116"/>
      <c r="C16215" s="116"/>
      <c r="D16215" s="116"/>
    </row>
    <row r="16216" spans="1:4">
      <c r="A16216" s="116"/>
      <c r="B16216" s="116"/>
      <c r="C16216" s="116"/>
      <c r="D16216" s="116"/>
    </row>
    <row r="16217" spans="1:4">
      <c r="A16217" s="116"/>
      <c r="B16217" s="116"/>
      <c r="C16217" s="116"/>
      <c r="D16217" s="116"/>
    </row>
    <row r="16218" spans="1:4">
      <c r="A16218" s="116"/>
      <c r="B16218" s="116"/>
      <c r="C16218" s="116"/>
      <c r="D16218" s="116"/>
    </row>
    <row r="16219" spans="1:4">
      <c r="A16219" s="116"/>
      <c r="B16219" s="116"/>
      <c r="C16219" s="116"/>
      <c r="D16219" s="116"/>
    </row>
    <row r="16220" spans="1:4">
      <c r="A16220" s="116"/>
      <c r="B16220" s="116"/>
      <c r="C16220" s="116"/>
      <c r="D16220" s="116"/>
    </row>
    <row r="16221" spans="1:4">
      <c r="A16221" s="116"/>
      <c r="B16221" s="116"/>
      <c r="C16221" s="116"/>
      <c r="D16221" s="116"/>
    </row>
    <row r="16222" spans="1:4">
      <c r="A16222" s="116"/>
      <c r="B16222" s="116"/>
      <c r="C16222" s="116"/>
      <c r="D16222" s="116"/>
    </row>
    <row r="16223" spans="1:4">
      <c r="A16223" s="116"/>
      <c r="B16223" s="116"/>
      <c r="C16223" s="116"/>
      <c r="D16223" s="116"/>
    </row>
    <row r="16224" spans="1:4">
      <c r="A16224" s="116"/>
      <c r="B16224" s="116"/>
      <c r="C16224" s="116"/>
      <c r="D16224" s="116"/>
    </row>
    <row r="16225" spans="1:4">
      <c r="A16225" s="116"/>
      <c r="B16225" s="116"/>
      <c r="C16225" s="116"/>
      <c r="D16225" s="116"/>
    </row>
    <row r="16226" spans="1:4">
      <c r="A16226" s="116"/>
      <c r="B16226" s="116"/>
      <c r="C16226" s="116"/>
      <c r="D16226" s="116"/>
    </row>
    <row r="16227" spans="1:4">
      <c r="A16227" s="116"/>
      <c r="B16227" s="116"/>
      <c r="C16227" s="116"/>
      <c r="D16227" s="116"/>
    </row>
    <row r="16228" spans="1:4">
      <c r="A16228" s="116"/>
      <c r="B16228" s="116"/>
      <c r="C16228" s="116"/>
      <c r="D16228" s="116"/>
    </row>
    <row r="16229" spans="1:4">
      <c r="A16229" s="116"/>
      <c r="B16229" s="116"/>
      <c r="C16229" s="116"/>
      <c r="D16229" s="116"/>
    </row>
    <row r="16230" spans="1:4">
      <c r="A16230" s="116"/>
      <c r="B16230" s="116"/>
      <c r="C16230" s="116"/>
      <c r="D16230" s="116"/>
    </row>
    <row r="16231" spans="1:4">
      <c r="A16231" s="116"/>
      <c r="B16231" s="116"/>
      <c r="C16231" s="116"/>
      <c r="D16231" s="116"/>
    </row>
    <row r="16232" spans="1:4">
      <c r="A16232" s="116"/>
      <c r="B16232" s="116"/>
      <c r="C16232" s="116"/>
      <c r="D16232" s="116"/>
    </row>
    <row r="16233" spans="1:4">
      <c r="A16233" s="116"/>
      <c r="B16233" s="116"/>
      <c r="C16233" s="116"/>
      <c r="D16233" s="116"/>
    </row>
    <row r="16234" spans="1:4">
      <c r="A16234" s="116"/>
      <c r="B16234" s="116"/>
      <c r="C16234" s="116"/>
      <c r="D16234" s="116"/>
    </row>
    <row r="16235" spans="1:4">
      <c r="A16235" s="116"/>
      <c r="B16235" s="116"/>
      <c r="C16235" s="116"/>
      <c r="D16235" s="116"/>
    </row>
    <row r="16236" spans="1:4">
      <c r="A16236" s="116"/>
      <c r="B16236" s="116"/>
      <c r="C16236" s="116"/>
      <c r="D16236" s="116"/>
    </row>
    <row r="16237" spans="1:4">
      <c r="A16237" s="116"/>
      <c r="B16237" s="116"/>
      <c r="C16237" s="116"/>
      <c r="D16237" s="116"/>
    </row>
    <row r="16238" spans="1:4">
      <c r="A16238" s="116"/>
      <c r="B16238" s="116"/>
      <c r="C16238" s="116"/>
      <c r="D16238" s="116"/>
    </row>
    <row r="16239" spans="1:4">
      <c r="A16239" s="116"/>
      <c r="B16239" s="116"/>
      <c r="C16239" s="116"/>
      <c r="D16239" s="116"/>
    </row>
    <row r="16240" spans="1:4">
      <c r="A16240" s="116"/>
      <c r="B16240" s="116"/>
      <c r="C16240" s="116"/>
      <c r="D16240" s="116"/>
    </row>
    <row r="16241" spans="1:4">
      <c r="A16241" s="116"/>
      <c r="B16241" s="116"/>
      <c r="C16241" s="116"/>
      <c r="D16241" s="116"/>
    </row>
    <row r="16242" spans="1:4">
      <c r="A16242" s="116"/>
      <c r="B16242" s="116"/>
      <c r="C16242" s="116"/>
      <c r="D16242" s="116"/>
    </row>
    <row r="16243" spans="1:4">
      <c r="A16243" s="116"/>
      <c r="B16243" s="116"/>
      <c r="C16243" s="116"/>
      <c r="D16243" s="116"/>
    </row>
    <row r="16244" spans="1:4">
      <c r="A16244" s="116"/>
      <c r="B16244" s="116"/>
      <c r="C16244" s="116"/>
      <c r="D16244" s="116"/>
    </row>
    <row r="16245" spans="1:4">
      <c r="A16245" s="116"/>
      <c r="B16245" s="116"/>
      <c r="C16245" s="116"/>
      <c r="D16245" s="116"/>
    </row>
    <row r="16246" spans="1:4">
      <c r="A16246" s="116"/>
      <c r="B16246" s="116"/>
      <c r="C16246" s="116"/>
      <c r="D16246" s="116"/>
    </row>
    <row r="16247" spans="1:4">
      <c r="A16247" s="116"/>
      <c r="B16247" s="116"/>
      <c r="C16247" s="116"/>
      <c r="D16247" s="116"/>
    </row>
    <row r="16248" spans="1:4">
      <c r="A16248" s="116"/>
      <c r="B16248" s="116"/>
      <c r="C16248" s="116"/>
      <c r="D16248" s="116"/>
    </row>
    <row r="16249" spans="1:4">
      <c r="A16249" s="116"/>
      <c r="B16249" s="116"/>
      <c r="C16249" s="116"/>
      <c r="D16249" s="116"/>
    </row>
    <row r="16250" spans="1:4">
      <c r="A16250" s="116"/>
      <c r="B16250" s="116"/>
      <c r="C16250" s="116"/>
      <c r="D16250" s="116"/>
    </row>
    <row r="16251" spans="1:4">
      <c r="A16251" s="116"/>
      <c r="B16251" s="116"/>
      <c r="C16251" s="116"/>
      <c r="D16251" s="116"/>
    </row>
    <row r="16252" spans="1:4">
      <c r="A16252" s="116"/>
      <c r="B16252" s="116"/>
      <c r="C16252" s="116"/>
      <c r="D16252" s="116"/>
    </row>
    <row r="16253" spans="1:4">
      <c r="A16253" s="116"/>
      <c r="B16253" s="116"/>
      <c r="C16253" s="116"/>
      <c r="D16253" s="116"/>
    </row>
    <row r="16254" spans="1:4">
      <c r="A16254" s="116"/>
      <c r="B16254" s="116"/>
      <c r="C16254" s="116"/>
      <c r="D16254" s="116"/>
    </row>
    <row r="16255" spans="1:4">
      <c r="A16255" s="116"/>
      <c r="B16255" s="116"/>
      <c r="C16255" s="116"/>
      <c r="D16255" s="116"/>
    </row>
    <row r="16256" spans="1:4">
      <c r="A16256" s="116"/>
      <c r="B16256" s="116"/>
      <c r="C16256" s="116"/>
      <c r="D16256" s="116"/>
    </row>
    <row r="16257" spans="1:4">
      <c r="A16257" s="116"/>
      <c r="B16257" s="116"/>
      <c r="C16257" s="116"/>
      <c r="D16257" s="116"/>
    </row>
    <row r="16258" spans="1:4">
      <c r="A16258" s="116"/>
      <c r="B16258" s="116"/>
      <c r="C16258" s="116"/>
      <c r="D16258" s="116"/>
    </row>
    <row r="16259" spans="1:4">
      <c r="A16259" s="116"/>
      <c r="B16259" s="116"/>
      <c r="C16259" s="116"/>
      <c r="D16259" s="116"/>
    </row>
    <row r="16260" spans="1:4">
      <c r="A16260" s="116"/>
      <c r="B16260" s="116"/>
      <c r="C16260" s="116"/>
      <c r="D16260" s="116"/>
    </row>
    <row r="16261" spans="1:4">
      <c r="A16261" s="116"/>
      <c r="B16261" s="116"/>
      <c r="C16261" s="116"/>
      <c r="D16261" s="116"/>
    </row>
    <row r="16262" spans="1:4">
      <c r="A16262" s="116"/>
      <c r="B16262" s="116"/>
      <c r="C16262" s="116"/>
      <c r="D16262" s="116"/>
    </row>
    <row r="16263" spans="1:4">
      <c r="A16263" s="116"/>
      <c r="B16263" s="116"/>
      <c r="C16263" s="116"/>
      <c r="D16263" s="116"/>
    </row>
    <row r="16264" spans="1:4">
      <c r="A16264" s="116"/>
      <c r="B16264" s="116"/>
      <c r="C16264" s="116"/>
      <c r="D16264" s="116"/>
    </row>
    <row r="16265" spans="1:4">
      <c r="A16265" s="116"/>
      <c r="B16265" s="116"/>
      <c r="C16265" s="116"/>
      <c r="D16265" s="116"/>
    </row>
    <row r="16266" spans="1:4">
      <c r="A16266" s="116"/>
      <c r="B16266" s="116"/>
      <c r="C16266" s="116"/>
      <c r="D16266" s="116"/>
    </row>
    <row r="16267" spans="1:4">
      <c r="A16267" s="116"/>
      <c r="B16267" s="116"/>
      <c r="C16267" s="116"/>
      <c r="D16267" s="116"/>
    </row>
    <row r="16268" spans="1:4">
      <c r="A16268" s="116"/>
      <c r="B16268" s="116"/>
      <c r="C16268" s="116"/>
      <c r="D16268" s="116"/>
    </row>
    <row r="16269" spans="1:4">
      <c r="A16269" s="116"/>
      <c r="B16269" s="116"/>
      <c r="C16269" s="116"/>
      <c r="D16269" s="116"/>
    </row>
    <row r="16270" spans="1:4">
      <c r="A16270" s="116"/>
      <c r="B16270" s="116"/>
      <c r="C16270" s="116"/>
      <c r="D16270" s="116"/>
    </row>
    <row r="16271" spans="1:4">
      <c r="A16271" s="116"/>
      <c r="B16271" s="116"/>
      <c r="C16271" s="116"/>
      <c r="D16271" s="116"/>
    </row>
    <row r="16272" spans="1:4">
      <c r="A16272" s="116"/>
      <c r="B16272" s="116"/>
      <c r="C16272" s="116"/>
      <c r="D16272" s="116"/>
    </row>
    <row r="16273" spans="1:4">
      <c r="A16273" s="116"/>
      <c r="B16273" s="116"/>
      <c r="C16273" s="116"/>
      <c r="D16273" s="116"/>
    </row>
    <row r="16274" spans="1:4">
      <c r="A16274" s="116"/>
      <c r="B16274" s="116"/>
      <c r="C16274" s="116"/>
      <c r="D16274" s="116"/>
    </row>
    <row r="16275" spans="1:4">
      <c r="A16275" s="116"/>
      <c r="B16275" s="116"/>
      <c r="C16275" s="116"/>
      <c r="D16275" s="116"/>
    </row>
    <row r="16276" spans="1:4">
      <c r="A16276" s="116"/>
      <c r="B16276" s="116"/>
      <c r="C16276" s="116"/>
      <c r="D16276" s="116"/>
    </row>
    <row r="16277" spans="1:4">
      <c r="A16277" s="116"/>
      <c r="B16277" s="116"/>
      <c r="C16277" s="116"/>
      <c r="D16277" s="116"/>
    </row>
    <row r="16278" spans="1:4">
      <c r="A16278" s="116"/>
      <c r="B16278" s="116"/>
      <c r="C16278" s="116"/>
      <c r="D16278" s="116"/>
    </row>
    <row r="16279" spans="1:4">
      <c r="A16279" s="116"/>
      <c r="B16279" s="116"/>
      <c r="C16279" s="116"/>
      <c r="D16279" s="116"/>
    </row>
    <row r="16280" spans="1:4">
      <c r="A16280" s="116"/>
      <c r="B16280" s="116"/>
      <c r="C16280" s="116"/>
      <c r="D16280" s="116"/>
    </row>
    <row r="16281" spans="1:4">
      <c r="A16281" s="116"/>
      <c r="B16281" s="116"/>
      <c r="C16281" s="116"/>
      <c r="D16281" s="116"/>
    </row>
    <row r="16282" spans="1:4">
      <c r="A16282" s="116"/>
      <c r="B16282" s="116"/>
      <c r="C16282" s="116"/>
      <c r="D16282" s="116"/>
    </row>
    <row r="16283" spans="1:4">
      <c r="A16283" s="116"/>
      <c r="B16283" s="116"/>
      <c r="C16283" s="116"/>
      <c r="D16283" s="116"/>
    </row>
    <row r="16284" spans="1:4">
      <c r="A16284" s="116"/>
      <c r="B16284" s="116"/>
      <c r="C16284" s="116"/>
      <c r="D16284" s="116"/>
    </row>
    <row r="16285" spans="1:4">
      <c r="A16285" s="116"/>
      <c r="B16285" s="116"/>
      <c r="C16285" s="116"/>
      <c r="D16285" s="116"/>
    </row>
    <row r="16286" spans="1:4">
      <c r="A16286" s="116"/>
      <c r="B16286" s="116"/>
      <c r="C16286" s="116"/>
      <c r="D16286" s="116"/>
    </row>
    <row r="16287" spans="1:4">
      <c r="A16287" s="116"/>
      <c r="B16287" s="116"/>
      <c r="C16287" s="116"/>
      <c r="D16287" s="116"/>
    </row>
    <row r="16288" spans="1:4">
      <c r="A16288" s="116"/>
      <c r="B16288" s="116"/>
      <c r="C16288" s="116"/>
      <c r="D16288" s="116"/>
    </row>
    <row r="16289" spans="1:4">
      <c r="A16289" s="116"/>
      <c r="B16289" s="116"/>
      <c r="C16289" s="116"/>
      <c r="D16289" s="116"/>
    </row>
    <row r="16290" spans="1:4">
      <c r="A16290" s="116"/>
      <c r="B16290" s="116"/>
      <c r="C16290" s="116"/>
      <c r="D16290" s="116"/>
    </row>
    <row r="16291" spans="1:4">
      <c r="A16291" s="116"/>
      <c r="B16291" s="116"/>
      <c r="C16291" s="116"/>
      <c r="D16291" s="116"/>
    </row>
    <row r="16292" spans="1:4">
      <c r="A16292" s="116"/>
      <c r="B16292" s="116"/>
      <c r="C16292" s="116"/>
      <c r="D16292" s="116"/>
    </row>
    <row r="16293" spans="1:4">
      <c r="A16293" s="116"/>
      <c r="B16293" s="116"/>
      <c r="C16293" s="116"/>
      <c r="D16293" s="116"/>
    </row>
    <row r="16294" spans="1:4">
      <c r="A16294" s="116"/>
      <c r="B16294" s="116"/>
      <c r="C16294" s="116"/>
      <c r="D16294" s="116"/>
    </row>
    <row r="16295" spans="1:4">
      <c r="A16295" s="116"/>
      <c r="B16295" s="116"/>
      <c r="C16295" s="116"/>
      <c r="D16295" s="116"/>
    </row>
    <row r="16296" spans="1:4">
      <c r="A16296" s="116"/>
      <c r="B16296" s="116"/>
      <c r="C16296" s="116"/>
      <c r="D16296" s="116"/>
    </row>
    <row r="16297" spans="1:4">
      <c r="A16297" s="116"/>
      <c r="B16297" s="116"/>
      <c r="C16297" s="116"/>
      <c r="D16297" s="116"/>
    </row>
    <row r="16298" spans="1:4">
      <c r="A16298" s="116"/>
      <c r="B16298" s="116"/>
      <c r="C16298" s="116"/>
      <c r="D16298" s="116"/>
    </row>
    <row r="16299" spans="1:4">
      <c r="A16299" s="116"/>
      <c r="B16299" s="116"/>
      <c r="C16299" s="116"/>
      <c r="D16299" s="116"/>
    </row>
    <row r="16300" spans="1:4">
      <c r="A16300" s="116"/>
      <c r="B16300" s="116"/>
      <c r="C16300" s="116"/>
      <c r="D16300" s="116"/>
    </row>
    <row r="16301" spans="1:4">
      <c r="A16301" s="116"/>
      <c r="B16301" s="116"/>
      <c r="C16301" s="116"/>
      <c r="D16301" s="116"/>
    </row>
    <row r="16302" spans="1:4">
      <c r="A16302" s="116"/>
      <c r="B16302" s="116"/>
      <c r="C16302" s="116"/>
      <c r="D16302" s="116"/>
    </row>
    <row r="16303" spans="1:4">
      <c r="A16303" s="116"/>
      <c r="B16303" s="116"/>
      <c r="C16303" s="116"/>
      <c r="D16303" s="116"/>
    </row>
    <row r="16304" spans="1:4">
      <c r="A16304" s="116"/>
      <c r="B16304" s="116"/>
      <c r="C16304" s="116"/>
      <c r="D16304" s="116"/>
    </row>
    <row r="16305" spans="1:4">
      <c r="A16305" s="116"/>
      <c r="B16305" s="116"/>
      <c r="C16305" s="116"/>
      <c r="D16305" s="116"/>
    </row>
    <row r="16306" spans="1:4">
      <c r="A16306" s="116"/>
      <c r="B16306" s="116"/>
      <c r="C16306" s="116"/>
      <c r="D16306" s="116"/>
    </row>
    <row r="16307" spans="1:4">
      <c r="A16307" s="116"/>
      <c r="B16307" s="116"/>
      <c r="C16307" s="116"/>
      <c r="D16307" s="116"/>
    </row>
    <row r="16308" spans="1:4">
      <c r="A16308" s="116"/>
      <c r="B16308" s="116"/>
      <c r="C16308" s="116"/>
      <c r="D16308" s="116"/>
    </row>
    <row r="16309" spans="1:4">
      <c r="A16309" s="116"/>
      <c r="B16309" s="116"/>
      <c r="C16309" s="116"/>
      <c r="D16309" s="116"/>
    </row>
    <row r="16310" spans="1:4">
      <c r="A16310" s="116"/>
      <c r="B16310" s="116"/>
      <c r="C16310" s="116"/>
      <c r="D16310" s="116"/>
    </row>
    <row r="16311" spans="1:4">
      <c r="A16311" s="116"/>
      <c r="B16311" s="116"/>
      <c r="C16311" s="116"/>
      <c r="D16311" s="116"/>
    </row>
    <row r="16312" spans="1:4">
      <c r="A16312" s="116"/>
      <c r="B16312" s="116"/>
      <c r="C16312" s="116"/>
      <c r="D16312" s="116"/>
    </row>
    <row r="16313" spans="1:4">
      <c r="A16313" s="116"/>
      <c r="B16313" s="116"/>
      <c r="C16313" s="116"/>
      <c r="D16313" s="116"/>
    </row>
    <row r="16314" spans="1:4">
      <c r="A16314" s="116"/>
      <c r="B16314" s="116"/>
      <c r="C16314" s="116"/>
      <c r="D16314" s="116"/>
    </row>
    <row r="16315" spans="1:4">
      <c r="A16315" s="116"/>
      <c r="B16315" s="116"/>
      <c r="C16315" s="116"/>
      <c r="D16315" s="116"/>
    </row>
    <row r="16316" spans="1:4">
      <c r="A16316" s="116"/>
      <c r="B16316" s="116"/>
      <c r="C16316" s="116"/>
      <c r="D16316" s="116"/>
    </row>
    <row r="16317" spans="1:4">
      <c r="A16317" s="116"/>
      <c r="B16317" s="116"/>
      <c r="C16317" s="116"/>
      <c r="D16317" s="116"/>
    </row>
    <row r="16318" spans="1:4">
      <c r="A16318" s="116"/>
      <c r="B16318" s="116"/>
      <c r="C16318" s="116"/>
      <c r="D16318" s="116"/>
    </row>
    <row r="16319" spans="1:4">
      <c r="A16319" s="116"/>
      <c r="B16319" s="116"/>
      <c r="C16319" s="116"/>
      <c r="D16319" s="116"/>
    </row>
    <row r="16320" spans="1:4">
      <c r="A16320" s="116"/>
      <c r="B16320" s="116"/>
      <c r="C16320" s="116"/>
      <c r="D16320" s="116"/>
    </row>
    <row r="16321" spans="1:4">
      <c r="A16321" s="116"/>
      <c r="B16321" s="116"/>
      <c r="C16321" s="116"/>
      <c r="D16321" s="116"/>
    </row>
    <row r="16322" spans="1:4">
      <c r="A16322" s="116"/>
      <c r="B16322" s="116"/>
      <c r="C16322" s="116"/>
      <c r="D16322" s="116"/>
    </row>
    <row r="16323" spans="1:4">
      <c r="A16323" s="116"/>
      <c r="B16323" s="116"/>
      <c r="C16323" s="116"/>
      <c r="D16323" s="116"/>
    </row>
    <row r="16324" spans="1:4">
      <c r="A16324" s="116"/>
      <c r="B16324" s="116"/>
      <c r="C16324" s="116"/>
      <c r="D16324" s="116"/>
    </row>
    <row r="16325" spans="1:4">
      <c r="A16325" s="116"/>
      <c r="B16325" s="116"/>
      <c r="C16325" s="116"/>
      <c r="D16325" s="116"/>
    </row>
    <row r="16326" spans="1:4">
      <c r="A16326" s="116"/>
      <c r="B16326" s="116"/>
      <c r="C16326" s="116"/>
      <c r="D16326" s="116"/>
    </row>
    <row r="16327" spans="1:4">
      <c r="A16327" s="116"/>
      <c r="B16327" s="116"/>
      <c r="C16327" s="116"/>
      <c r="D16327" s="116"/>
    </row>
    <row r="16328" spans="1:4">
      <c r="A16328" s="116"/>
      <c r="B16328" s="116"/>
      <c r="C16328" s="116"/>
      <c r="D16328" s="116"/>
    </row>
    <row r="16329" spans="1:4">
      <c r="A16329" s="116"/>
      <c r="B16329" s="116"/>
      <c r="C16329" s="116"/>
      <c r="D16329" s="116"/>
    </row>
    <row r="16330" spans="1:4">
      <c r="A16330" s="116"/>
      <c r="B16330" s="116"/>
      <c r="C16330" s="116"/>
      <c r="D16330" s="116"/>
    </row>
    <row r="16331" spans="1:4">
      <c r="A16331" s="116"/>
      <c r="B16331" s="116"/>
      <c r="C16331" s="116"/>
      <c r="D16331" s="116"/>
    </row>
    <row r="16332" spans="1:4">
      <c r="A16332" s="116"/>
      <c r="B16332" s="116"/>
      <c r="C16332" s="116"/>
      <c r="D16332" s="116"/>
    </row>
    <row r="16333" spans="1:4">
      <c r="A16333" s="116"/>
      <c r="B16333" s="116"/>
      <c r="C16333" s="116"/>
      <c r="D16333" s="116"/>
    </row>
    <row r="16334" spans="1:4">
      <c r="A16334" s="116"/>
      <c r="B16334" s="116"/>
      <c r="C16334" s="116"/>
      <c r="D16334" s="116"/>
    </row>
    <row r="16335" spans="1:4">
      <c r="A16335" s="116"/>
      <c r="B16335" s="116"/>
      <c r="C16335" s="116"/>
      <c r="D16335" s="116"/>
    </row>
    <row r="16336" spans="1:4">
      <c r="A16336" s="116"/>
      <c r="B16336" s="116"/>
      <c r="C16336" s="116"/>
      <c r="D16336" s="116"/>
    </row>
    <row r="16337" spans="1:4">
      <c r="A16337" s="116"/>
      <c r="B16337" s="116"/>
      <c r="C16337" s="116"/>
      <c r="D16337" s="116"/>
    </row>
    <row r="16338" spans="1:4">
      <c r="A16338" s="116"/>
      <c r="B16338" s="116"/>
      <c r="C16338" s="116"/>
      <c r="D16338" s="116"/>
    </row>
    <row r="16339" spans="1:4">
      <c r="A16339" s="116"/>
      <c r="B16339" s="116"/>
      <c r="C16339" s="116"/>
      <c r="D16339" s="116"/>
    </row>
    <row r="16340" spans="1:4">
      <c r="A16340" s="116"/>
      <c r="B16340" s="116"/>
      <c r="C16340" s="116"/>
      <c r="D16340" s="116"/>
    </row>
    <row r="16341" spans="1:4">
      <c r="A16341" s="116"/>
      <c r="B16341" s="116"/>
      <c r="C16341" s="116"/>
      <c r="D16341" s="116"/>
    </row>
    <row r="16342" spans="1:4">
      <c r="A16342" s="116"/>
      <c r="B16342" s="116"/>
      <c r="C16342" s="116"/>
      <c r="D16342" s="116"/>
    </row>
    <row r="16343" spans="1:4">
      <c r="A16343" s="116"/>
      <c r="B16343" s="116"/>
      <c r="C16343" s="116"/>
      <c r="D16343" s="116"/>
    </row>
    <row r="16344" spans="1:4">
      <c r="A16344" s="116"/>
      <c r="B16344" s="116"/>
      <c r="C16344" s="116"/>
      <c r="D16344" s="116"/>
    </row>
    <row r="16345" spans="1:4">
      <c r="A16345" s="116"/>
      <c r="B16345" s="116"/>
      <c r="C16345" s="116"/>
      <c r="D16345" s="116"/>
    </row>
    <row r="16346" spans="1:4">
      <c r="A16346" s="116"/>
      <c r="B16346" s="116"/>
      <c r="C16346" s="116"/>
      <c r="D16346" s="116"/>
    </row>
    <row r="16347" spans="1:4">
      <c r="A16347" s="116"/>
      <c r="B16347" s="116"/>
      <c r="C16347" s="116"/>
      <c r="D16347" s="116"/>
    </row>
    <row r="16348" spans="1:4">
      <c r="A16348" s="116"/>
      <c r="B16348" s="116"/>
      <c r="C16348" s="116"/>
      <c r="D16348" s="116"/>
    </row>
    <row r="16349" spans="1:4">
      <c r="A16349" s="116"/>
      <c r="B16349" s="116"/>
      <c r="C16349" s="116"/>
      <c r="D16349" s="116"/>
    </row>
    <row r="16350" spans="1:4">
      <c r="A16350" s="116"/>
      <c r="B16350" s="116"/>
      <c r="C16350" s="116"/>
      <c r="D16350" s="116"/>
    </row>
    <row r="16351" spans="1:4">
      <c r="A16351" s="116"/>
      <c r="B16351" s="116"/>
      <c r="C16351" s="116"/>
      <c r="D16351" s="116"/>
    </row>
    <row r="16352" spans="1:4">
      <c r="A16352" s="116"/>
      <c r="B16352" s="116"/>
      <c r="C16352" s="116"/>
      <c r="D16352" s="116"/>
    </row>
    <row r="16353" spans="1:4">
      <c r="A16353" s="116"/>
      <c r="B16353" s="116"/>
      <c r="C16353" s="116"/>
      <c r="D16353" s="116"/>
    </row>
    <row r="16354" spans="1:4">
      <c r="A16354" s="116"/>
      <c r="B16354" s="116"/>
      <c r="C16354" s="116"/>
      <c r="D16354" s="116"/>
    </row>
    <row r="16355" spans="1:4">
      <c r="A16355" s="116"/>
      <c r="B16355" s="116"/>
      <c r="C16355" s="116"/>
      <c r="D16355" s="116"/>
    </row>
    <row r="16356" spans="1:4">
      <c r="A16356" s="116"/>
      <c r="B16356" s="116"/>
      <c r="C16356" s="116"/>
      <c r="D16356" s="116"/>
    </row>
    <row r="16357" spans="1:4">
      <c r="A16357" s="116"/>
      <c r="B16357" s="116"/>
      <c r="C16357" s="116"/>
      <c r="D16357" s="116"/>
    </row>
    <row r="16358" spans="1:4">
      <c r="A16358" s="116"/>
      <c r="B16358" s="116"/>
      <c r="C16358" s="116"/>
      <c r="D16358" s="116"/>
    </row>
    <row r="16359" spans="1:4">
      <c r="A16359" s="116"/>
      <c r="B16359" s="116"/>
      <c r="C16359" s="116"/>
      <c r="D16359" s="116"/>
    </row>
    <row r="16360" spans="1:4">
      <c r="A16360" s="116"/>
      <c r="B16360" s="116"/>
      <c r="C16360" s="116"/>
      <c r="D16360" s="116"/>
    </row>
    <row r="16361" spans="1:4">
      <c r="A16361" s="116"/>
      <c r="B16361" s="116"/>
      <c r="C16361" s="116"/>
      <c r="D16361" s="116"/>
    </row>
    <row r="16362" spans="1:4">
      <c r="A16362" s="116"/>
      <c r="B16362" s="116"/>
      <c r="C16362" s="116"/>
      <c r="D16362" s="116"/>
    </row>
    <row r="16363" spans="1:4">
      <c r="A16363" s="116"/>
      <c r="B16363" s="116"/>
      <c r="C16363" s="116"/>
      <c r="D16363" s="116"/>
    </row>
    <row r="16364" spans="1:4">
      <c r="A16364" s="116"/>
      <c r="B16364" s="116"/>
      <c r="C16364" s="116"/>
      <c r="D16364" s="116"/>
    </row>
    <row r="16365" spans="1:4">
      <c r="A16365" s="116"/>
      <c r="B16365" s="116"/>
      <c r="C16365" s="116"/>
      <c r="D16365" s="116"/>
    </row>
    <row r="16366" spans="1:4">
      <c r="A16366" s="116"/>
      <c r="B16366" s="116"/>
      <c r="C16366" s="116"/>
      <c r="D16366" s="116"/>
    </row>
    <row r="16367" spans="1:4">
      <c r="A16367" s="116"/>
      <c r="B16367" s="116"/>
      <c r="C16367" s="116"/>
      <c r="D16367" s="116"/>
    </row>
    <row r="16368" spans="1:4">
      <c r="A16368" s="116"/>
      <c r="B16368" s="116"/>
      <c r="C16368" s="116"/>
      <c r="D16368" s="116"/>
    </row>
    <row r="16369" spans="1:4">
      <c r="A16369" s="116"/>
      <c r="B16369" s="116"/>
      <c r="C16369" s="116"/>
      <c r="D16369" s="116"/>
    </row>
    <row r="16370" spans="1:4">
      <c r="A16370" s="116"/>
      <c r="B16370" s="116"/>
      <c r="C16370" s="116"/>
      <c r="D16370" s="116"/>
    </row>
    <row r="16371" spans="1:4">
      <c r="A16371" s="116"/>
      <c r="B16371" s="116"/>
      <c r="C16371" s="116"/>
      <c r="D16371" s="116"/>
    </row>
    <row r="16372" spans="1:4">
      <c r="A16372" s="116"/>
      <c r="B16372" s="116"/>
      <c r="C16372" s="116"/>
      <c r="D16372" s="116"/>
    </row>
    <row r="16373" spans="1:4">
      <c r="A16373" s="116"/>
      <c r="B16373" s="116"/>
      <c r="C16373" s="116"/>
      <c r="D16373" s="116"/>
    </row>
    <row r="16374" spans="1:4">
      <c r="A16374" s="116"/>
      <c r="B16374" s="116"/>
      <c r="C16374" s="116"/>
      <c r="D16374" s="116"/>
    </row>
    <row r="16375" spans="1:4">
      <c r="A16375" s="116"/>
      <c r="B16375" s="116"/>
      <c r="C16375" s="116"/>
      <c r="D16375" s="116"/>
    </row>
    <row r="16376" spans="1:4">
      <c r="A16376" s="116"/>
      <c r="B16376" s="116"/>
      <c r="C16376" s="116"/>
      <c r="D16376" s="116"/>
    </row>
    <row r="16377" spans="1:4">
      <c r="A16377" s="116"/>
      <c r="B16377" s="116"/>
      <c r="C16377" s="116"/>
      <c r="D16377" s="116"/>
    </row>
    <row r="16378" spans="1:4">
      <c r="A16378" s="116"/>
      <c r="B16378" s="116"/>
      <c r="C16378" s="116"/>
      <c r="D16378" s="116"/>
    </row>
    <row r="16379" spans="1:4">
      <c r="A16379" s="116"/>
      <c r="B16379" s="116"/>
      <c r="C16379" s="116"/>
      <c r="D16379" s="116"/>
    </row>
    <row r="16380" spans="1:4">
      <c r="A16380" s="116"/>
      <c r="B16380" s="116"/>
      <c r="C16380" s="116"/>
      <c r="D16380" s="116"/>
    </row>
    <row r="16381" spans="1:4">
      <c r="A16381" s="116"/>
      <c r="B16381" s="116"/>
      <c r="C16381" s="116"/>
      <c r="D16381" s="116"/>
    </row>
    <row r="16382" spans="1:4">
      <c r="A16382" s="116"/>
      <c r="B16382" s="116"/>
      <c r="C16382" s="116"/>
      <c r="D16382" s="116"/>
    </row>
    <row r="16383" spans="1:4">
      <c r="A16383" s="116"/>
      <c r="B16383" s="116"/>
      <c r="C16383" s="116"/>
      <c r="D16383" s="116"/>
    </row>
    <row r="16384" spans="1:4">
      <c r="A16384" s="116"/>
      <c r="B16384" s="116"/>
      <c r="C16384" s="116"/>
      <c r="D16384" s="11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theme="5"/>
  </sheetPr>
  <dimension ref="A1:O18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6.5"/>
  <cols>
    <col min="1" max="1" width="9" style="116" customWidth="1"/>
    <col min="2" max="2" width="18.875" style="3" bestFit="1" customWidth="1"/>
    <col min="3" max="3" width="20.75" style="116" bestFit="1" customWidth="1"/>
    <col min="4" max="4" width="9" style="116" customWidth="1"/>
    <col min="5" max="5" width="10.125" style="116" bestFit="1" customWidth="1"/>
    <col min="6" max="6" width="11.5" style="116" bestFit="1" customWidth="1"/>
    <col min="7" max="15" width="10.125" style="116" bestFit="1" customWidth="1"/>
  </cols>
  <sheetData>
    <row r="1" spans="1:15">
      <c r="A1" s="1" t="s">
        <v>232</v>
      </c>
      <c r="B1" s="4" t="s">
        <v>233</v>
      </c>
      <c r="C1" s="1" t="s">
        <v>234</v>
      </c>
      <c r="D1" s="1" t="s">
        <v>235</v>
      </c>
      <c r="E1" s="7" t="s">
        <v>3932</v>
      </c>
      <c r="F1" s="7" t="s">
        <v>3933</v>
      </c>
      <c r="G1" s="7" t="s">
        <v>3934</v>
      </c>
      <c r="H1" s="7" t="s">
        <v>3935</v>
      </c>
      <c r="I1" s="7" t="s">
        <v>3936</v>
      </c>
      <c r="J1" s="7" t="s">
        <v>3937</v>
      </c>
      <c r="K1" s="7" t="s">
        <v>3938</v>
      </c>
      <c r="L1" s="7" t="s">
        <v>3939</v>
      </c>
      <c r="M1" s="7" t="s">
        <v>3940</v>
      </c>
      <c r="N1" s="7" t="s">
        <v>3941</v>
      </c>
      <c r="O1" s="7" t="s">
        <v>3942</v>
      </c>
    </row>
    <row r="2" spans="1:15">
      <c r="A2" s="2" t="s">
        <v>31</v>
      </c>
      <c r="B2" s="5" t="s">
        <v>9</v>
      </c>
      <c r="C2" s="2" t="s">
        <v>236</v>
      </c>
      <c r="D2" s="2" t="s">
        <v>3943</v>
      </c>
      <c r="E2" s="8">
        <v>170132764</v>
      </c>
      <c r="F2" s="8">
        <v>170132764</v>
      </c>
      <c r="G2" s="8">
        <v>170132764</v>
      </c>
      <c r="H2" s="8">
        <v>170132764</v>
      </c>
      <c r="I2" s="8">
        <v>170132764</v>
      </c>
      <c r="J2" s="8">
        <v>170132764</v>
      </c>
      <c r="K2" s="8">
        <v>170132764</v>
      </c>
      <c r="L2" s="8">
        <v>170132764</v>
      </c>
      <c r="M2" s="8">
        <v>170132764</v>
      </c>
      <c r="N2" s="8">
        <v>170132764</v>
      </c>
      <c r="O2" s="8">
        <v>166662764</v>
      </c>
    </row>
    <row r="3" spans="1:15">
      <c r="A3" s="2" t="s">
        <v>35</v>
      </c>
      <c r="B3" s="5" t="s">
        <v>36</v>
      </c>
      <c r="C3" s="2" t="s">
        <v>236</v>
      </c>
      <c r="D3" s="2" t="s">
        <v>3943</v>
      </c>
      <c r="E3" s="8">
        <v>641567712</v>
      </c>
      <c r="F3" s="8">
        <v>641567712</v>
      </c>
      <c r="G3" s="8">
        <v>641567712</v>
      </c>
      <c r="H3" s="8">
        <v>641567712</v>
      </c>
      <c r="I3" s="8">
        <v>641567712</v>
      </c>
      <c r="J3" s="8">
        <v>641964077</v>
      </c>
      <c r="K3" s="8">
        <v>641964077</v>
      </c>
      <c r="L3" s="8">
        <v>641964077</v>
      </c>
      <c r="M3" s="8">
        <v>641964077</v>
      </c>
      <c r="N3" s="8">
        <v>641964077</v>
      </c>
      <c r="O3" s="8">
        <v>641964077</v>
      </c>
    </row>
    <row r="4" spans="1:15">
      <c r="A4" s="2" t="s">
        <v>38</v>
      </c>
      <c r="B4" s="5" t="s">
        <v>39</v>
      </c>
      <c r="C4" s="2" t="s">
        <v>236</v>
      </c>
      <c r="D4" s="2" t="s">
        <v>3943</v>
      </c>
      <c r="E4" s="8">
        <v>284668401</v>
      </c>
      <c r="F4" s="8">
        <v>285075954</v>
      </c>
      <c r="G4" s="8">
        <v>285478625</v>
      </c>
      <c r="H4" s="8">
        <v>285478625</v>
      </c>
      <c r="I4" s="8">
        <v>285478625</v>
      </c>
      <c r="J4" s="8">
        <v>285478625</v>
      </c>
      <c r="K4" s="8">
        <v>285478625</v>
      </c>
      <c r="L4" s="8">
        <v>285478625</v>
      </c>
      <c r="M4" s="8">
        <v>285478625</v>
      </c>
      <c r="N4" s="8">
        <v>285478625</v>
      </c>
      <c r="O4" s="8">
        <v>285478625</v>
      </c>
    </row>
    <row r="5" spans="1:15">
      <c r="A5" s="2" t="s">
        <v>41</v>
      </c>
      <c r="B5" s="5" t="s">
        <v>42</v>
      </c>
      <c r="C5" s="2" t="s">
        <v>236</v>
      </c>
      <c r="D5" s="2" t="s">
        <v>3943</v>
      </c>
      <c r="E5" s="8"/>
      <c r="F5" s="8"/>
      <c r="G5" s="8"/>
      <c r="H5" s="8"/>
      <c r="I5" s="8"/>
      <c r="J5" s="8"/>
      <c r="K5" s="8"/>
      <c r="L5" s="8"/>
      <c r="M5" s="8">
        <v>135000000</v>
      </c>
      <c r="N5" s="8">
        <v>191317483</v>
      </c>
      <c r="O5" s="8">
        <v>191317483</v>
      </c>
    </row>
    <row r="6" spans="1:15">
      <c r="A6" s="2" t="s">
        <v>47</v>
      </c>
      <c r="B6" s="5" t="s">
        <v>48</v>
      </c>
      <c r="C6" s="2" t="s">
        <v>236</v>
      </c>
      <c r="D6" s="2" t="s">
        <v>3943</v>
      </c>
      <c r="E6" s="8">
        <v>85837430</v>
      </c>
      <c r="F6" s="8">
        <v>87503915</v>
      </c>
      <c r="G6" s="8">
        <v>87616465</v>
      </c>
      <c r="H6" s="8">
        <v>97369321</v>
      </c>
      <c r="I6" s="8">
        <v>97369321</v>
      </c>
      <c r="J6" s="8">
        <v>97369321</v>
      </c>
      <c r="K6" s="8">
        <v>97369321</v>
      </c>
      <c r="L6" s="8">
        <v>97369321</v>
      </c>
      <c r="M6" s="8">
        <v>97347837</v>
      </c>
      <c r="N6" s="8">
        <v>97343863</v>
      </c>
      <c r="O6" s="8">
        <v>97343863</v>
      </c>
    </row>
    <row r="7" spans="1:15">
      <c r="A7" s="2" t="s">
        <v>53</v>
      </c>
      <c r="B7" s="5" t="s">
        <v>54</v>
      </c>
      <c r="C7" s="2" t="s">
        <v>236</v>
      </c>
      <c r="D7" s="2" t="s">
        <v>3943</v>
      </c>
      <c r="E7" s="9">
        <v>6901632</v>
      </c>
      <c r="F7" s="9">
        <v>6901632</v>
      </c>
      <c r="G7" s="9">
        <v>6901632</v>
      </c>
      <c r="H7" s="9">
        <v>6901632</v>
      </c>
      <c r="I7" s="9">
        <v>6901632</v>
      </c>
      <c r="J7" s="9">
        <v>6901632</v>
      </c>
      <c r="K7" s="9">
        <v>6901632</v>
      </c>
      <c r="L7" s="9">
        <v>6901632</v>
      </c>
      <c r="M7" s="9">
        <v>6901632</v>
      </c>
      <c r="N7" s="9">
        <v>69016320</v>
      </c>
      <c r="O7" s="9">
        <v>69016320</v>
      </c>
    </row>
    <row r="8" spans="1:15">
      <c r="A8" s="2" t="s">
        <v>44</v>
      </c>
      <c r="B8" s="5" t="s">
        <v>45</v>
      </c>
      <c r="C8" s="2" t="s">
        <v>236</v>
      </c>
      <c r="D8" s="2" t="s">
        <v>3943</v>
      </c>
      <c r="E8" s="9">
        <v>46348388</v>
      </c>
      <c r="F8" s="9">
        <v>47848399</v>
      </c>
      <c r="G8" s="9">
        <v>48127704</v>
      </c>
      <c r="H8" s="9">
        <v>48127704</v>
      </c>
      <c r="I8" s="9">
        <v>48127704</v>
      </c>
      <c r="J8" s="9">
        <v>48127704</v>
      </c>
      <c r="K8" s="9">
        <v>48127704</v>
      </c>
      <c r="L8" s="9">
        <v>32962679</v>
      </c>
      <c r="M8" s="9">
        <v>32962679</v>
      </c>
      <c r="N8" s="9">
        <v>32962679</v>
      </c>
      <c r="O8" s="9">
        <v>32962679</v>
      </c>
    </row>
    <row r="9" spans="1:15">
      <c r="A9" s="2" t="s">
        <v>50</v>
      </c>
      <c r="B9" s="5" t="s">
        <v>51</v>
      </c>
      <c r="C9" s="2" t="s">
        <v>236</v>
      </c>
      <c r="D9" s="2" t="s">
        <v>3943</v>
      </c>
      <c r="E9" s="9">
        <v>459021989</v>
      </c>
      <c r="F9" s="9">
        <v>459228628</v>
      </c>
      <c r="G9" s="9">
        <v>459602790</v>
      </c>
      <c r="H9" s="9">
        <v>589638561</v>
      </c>
      <c r="I9" s="9">
        <v>590276554</v>
      </c>
      <c r="J9" s="9">
        <v>592171582</v>
      </c>
      <c r="K9" s="9">
        <v>694152768</v>
      </c>
      <c r="L9" s="9">
        <v>710200891</v>
      </c>
      <c r="M9" s="9">
        <v>728002365</v>
      </c>
      <c r="N9" s="9">
        <v>728002365</v>
      </c>
      <c r="O9" s="9">
        <v>728002365</v>
      </c>
    </row>
    <row r="10" spans="1:15">
      <c r="A10" s="2" t="s">
        <v>78</v>
      </c>
      <c r="B10" s="5" t="s">
        <v>79</v>
      </c>
      <c r="C10" s="2" t="s">
        <v>236</v>
      </c>
      <c r="D10" s="2" t="s">
        <v>3943</v>
      </c>
      <c r="E10" s="9"/>
      <c r="F10" s="9"/>
      <c r="G10" s="9"/>
      <c r="H10" s="9"/>
      <c r="I10" s="9"/>
      <c r="J10" s="9"/>
      <c r="K10" s="9"/>
      <c r="L10" s="9"/>
      <c r="M10" s="9">
        <v>77377800</v>
      </c>
      <c r="N10" s="9">
        <v>77377800</v>
      </c>
      <c r="O10" s="9">
        <v>77377800</v>
      </c>
    </row>
    <row r="11" spans="1:15">
      <c r="A11" s="2" t="s">
        <v>237</v>
      </c>
      <c r="B11" s="5" t="s">
        <v>238</v>
      </c>
      <c r="C11" s="2" t="s">
        <v>236</v>
      </c>
      <c r="D11" s="2" t="s">
        <v>3943</v>
      </c>
      <c r="E11" s="9"/>
      <c r="F11" s="9"/>
      <c r="G11" s="9"/>
      <c r="H11" s="9"/>
      <c r="I11" s="9">
        <v>200000000</v>
      </c>
      <c r="J11" s="9">
        <v>200000000</v>
      </c>
      <c r="K11" s="9">
        <v>200000000</v>
      </c>
      <c r="L11" s="9">
        <v>200000000</v>
      </c>
      <c r="M11" s="9">
        <v>200000000</v>
      </c>
      <c r="N11" s="9">
        <v>200000000</v>
      </c>
      <c r="O11" s="9">
        <v>200000000</v>
      </c>
    </row>
    <row r="12" spans="1:15">
      <c r="A12" s="2" t="s">
        <v>65</v>
      </c>
      <c r="B12" s="109" t="s">
        <v>66</v>
      </c>
      <c r="C12" s="2" t="s">
        <v>236</v>
      </c>
      <c r="D12" s="2" t="s">
        <v>3943</v>
      </c>
      <c r="E12" s="8">
        <v>347230455</v>
      </c>
      <c r="F12" s="8">
        <v>347230455</v>
      </c>
      <c r="G12" s="8">
        <v>347230455</v>
      </c>
      <c r="H12" s="8">
        <v>387701429</v>
      </c>
      <c r="I12" s="8">
        <v>397575200</v>
      </c>
      <c r="J12" s="8">
        <v>403814773</v>
      </c>
      <c r="K12" s="8">
        <v>405363347</v>
      </c>
      <c r="L12" s="8">
        <v>405363347</v>
      </c>
      <c r="M12" s="8">
        <v>405363347</v>
      </c>
      <c r="N12" s="8">
        <v>405363347</v>
      </c>
      <c r="O12" s="8">
        <v>405363347</v>
      </c>
    </row>
    <row r="13" spans="1:15">
      <c r="A13" s="2" t="s">
        <v>62</v>
      </c>
      <c r="B13" s="5" t="s">
        <v>63</v>
      </c>
      <c r="C13" s="2" t="s">
        <v>236</v>
      </c>
      <c r="D13" s="2" t="s">
        <v>3943</v>
      </c>
      <c r="E13" s="8">
        <v>73086315</v>
      </c>
      <c r="F13" s="8">
        <v>83900021</v>
      </c>
      <c r="G13" s="8">
        <v>83900021</v>
      </c>
      <c r="H13" s="8">
        <v>73900021</v>
      </c>
      <c r="I13" s="8">
        <v>73900021</v>
      </c>
      <c r="J13" s="8">
        <v>73900021</v>
      </c>
      <c r="K13" s="8">
        <v>73900021</v>
      </c>
      <c r="L13" s="8">
        <v>73900021</v>
      </c>
      <c r="M13" s="8">
        <v>73900021</v>
      </c>
      <c r="N13" s="8">
        <v>73900021</v>
      </c>
      <c r="O13" s="8">
        <v>73900021</v>
      </c>
    </row>
    <row r="14" spans="1:15">
      <c r="A14" s="2" t="s">
        <v>239</v>
      </c>
      <c r="B14" s="5" t="s">
        <v>240</v>
      </c>
      <c r="C14" s="2" t="s">
        <v>236</v>
      </c>
      <c r="D14" s="2" t="s">
        <v>3943</v>
      </c>
      <c r="E14" s="8">
        <v>381567614</v>
      </c>
      <c r="F14" s="8">
        <v>396199587</v>
      </c>
      <c r="G14" s="8">
        <v>396199587</v>
      </c>
      <c r="H14" s="8">
        <v>474199587</v>
      </c>
      <c r="I14" s="8">
        <v>474199587</v>
      </c>
      <c r="J14" s="8">
        <v>474199587</v>
      </c>
      <c r="K14" s="8">
        <v>474199587</v>
      </c>
      <c r="L14" s="8">
        <v>474199587</v>
      </c>
      <c r="M14" s="8">
        <v>474199587</v>
      </c>
      <c r="N14" s="8">
        <v>474199587</v>
      </c>
      <c r="O14" s="8">
        <v>474199587</v>
      </c>
    </row>
    <row r="15" spans="1:15">
      <c r="A15" s="2" t="s">
        <v>70</v>
      </c>
      <c r="B15" s="5" t="s">
        <v>71</v>
      </c>
      <c r="C15" s="2" t="s">
        <v>236</v>
      </c>
      <c r="D15" s="2" t="s">
        <v>3943</v>
      </c>
      <c r="E15" s="8"/>
      <c r="F15" s="8"/>
      <c r="G15" s="8"/>
      <c r="H15" s="8">
        <v>50000000</v>
      </c>
      <c r="I15" s="8">
        <v>50000000</v>
      </c>
      <c r="J15" s="8">
        <v>50000000</v>
      </c>
      <c r="K15" s="8">
        <v>50000000</v>
      </c>
      <c r="L15" s="8">
        <v>50000000</v>
      </c>
      <c r="M15" s="8">
        <v>50000000</v>
      </c>
      <c r="N15" s="8">
        <v>70926432</v>
      </c>
      <c r="O15" s="8">
        <v>70926432</v>
      </c>
    </row>
    <row r="16" spans="1:15">
      <c r="A16" s="2" t="s">
        <v>59</v>
      </c>
      <c r="B16" s="5" t="s">
        <v>60</v>
      </c>
      <c r="C16" s="2" t="s">
        <v>236</v>
      </c>
      <c r="D16" s="2" t="s">
        <v>3943</v>
      </c>
      <c r="E16" s="8">
        <v>81193711</v>
      </c>
      <c r="F16" s="8">
        <v>81193711</v>
      </c>
      <c r="G16" s="8">
        <v>81193711</v>
      </c>
      <c r="H16" s="8">
        <v>80745711</v>
      </c>
      <c r="I16" s="8">
        <v>80745711</v>
      </c>
      <c r="J16" s="8">
        <v>80745711</v>
      </c>
      <c r="K16" s="8">
        <v>80745711</v>
      </c>
      <c r="L16" s="8">
        <v>80745711</v>
      </c>
      <c r="M16" s="8">
        <v>80745711</v>
      </c>
      <c r="N16" s="8">
        <v>80745711</v>
      </c>
      <c r="O16" s="8">
        <v>80745711</v>
      </c>
    </row>
    <row r="17" spans="1:15">
      <c r="A17" s="2" t="s">
        <v>73</v>
      </c>
      <c r="B17" s="5" t="s">
        <v>74</v>
      </c>
      <c r="C17" s="2" t="s">
        <v>236</v>
      </c>
      <c r="D17" s="2" t="s">
        <v>3943</v>
      </c>
      <c r="E17" s="9">
        <v>17717894</v>
      </c>
      <c r="F17" s="9">
        <v>17717894</v>
      </c>
      <c r="G17" s="9">
        <v>17717894</v>
      </c>
      <c r="H17" s="9">
        <v>17717894</v>
      </c>
      <c r="I17" s="9">
        <v>17717894</v>
      </c>
      <c r="J17" s="9">
        <v>17717894</v>
      </c>
      <c r="K17" s="9">
        <v>17717894</v>
      </c>
      <c r="L17" s="9">
        <v>17717894</v>
      </c>
      <c r="M17" s="9">
        <v>17717894</v>
      </c>
      <c r="N17" s="9">
        <v>17717894</v>
      </c>
      <c r="O17" s="9">
        <v>17717894</v>
      </c>
    </row>
    <row r="18" spans="1:15">
      <c r="A18" s="2" t="s">
        <v>56</v>
      </c>
      <c r="B18" s="5" t="s">
        <v>57</v>
      </c>
      <c r="C18" s="2" t="s">
        <v>236</v>
      </c>
      <c r="D18" s="2" t="s">
        <v>3943</v>
      </c>
      <c r="E18" s="9">
        <v>87186835</v>
      </c>
      <c r="F18" s="9">
        <v>87186835</v>
      </c>
      <c r="G18" s="9">
        <v>87186835</v>
      </c>
      <c r="H18" s="9">
        <v>87186835</v>
      </c>
      <c r="I18" s="9">
        <v>87186835</v>
      </c>
      <c r="J18" s="9">
        <v>87186835</v>
      </c>
      <c r="K18" s="9">
        <v>87186835</v>
      </c>
      <c r="L18" s="9">
        <v>87186835</v>
      </c>
      <c r="M18" s="9">
        <v>87186835</v>
      </c>
      <c r="N18" s="9">
        <v>87186835</v>
      </c>
      <c r="O18" s="9">
        <v>87186835</v>
      </c>
    </row>
    <row r="19" spans="1:15">
      <c r="A19" s="2" t="s">
        <v>67</v>
      </c>
      <c r="B19" s="5" t="s">
        <v>68</v>
      </c>
      <c r="C19" s="2" t="s">
        <v>236</v>
      </c>
      <c r="D19" s="2" t="s">
        <v>3943</v>
      </c>
      <c r="E19" s="9">
        <v>147442497</v>
      </c>
      <c r="F19" s="9">
        <v>143442497</v>
      </c>
      <c r="G19" s="9">
        <v>138792497</v>
      </c>
      <c r="H19" s="9">
        <v>137292497</v>
      </c>
      <c r="I19" s="9">
        <v>137292497</v>
      </c>
      <c r="J19" s="9">
        <v>137292497</v>
      </c>
      <c r="K19" s="9">
        <v>137292497</v>
      </c>
      <c r="L19" s="9">
        <v>137292497</v>
      </c>
      <c r="M19" s="9">
        <v>137292497</v>
      </c>
      <c r="N19" s="9">
        <v>137292497</v>
      </c>
      <c r="O19" s="9">
        <v>137292497</v>
      </c>
    </row>
    <row r="20" spans="1:15">
      <c r="A20" s="2" t="s">
        <v>241</v>
      </c>
      <c r="B20" s="5" t="s">
        <v>242</v>
      </c>
      <c r="C20" s="2" t="s">
        <v>236</v>
      </c>
      <c r="D20" s="2" t="s">
        <v>3943</v>
      </c>
      <c r="E20" s="9">
        <v>52166837</v>
      </c>
      <c r="F20" s="9">
        <v>50566837</v>
      </c>
      <c r="G20" s="9">
        <v>50566837</v>
      </c>
      <c r="H20" s="9">
        <v>50566837</v>
      </c>
      <c r="I20" s="9">
        <v>50566837</v>
      </c>
      <c r="J20" s="9">
        <v>50566837</v>
      </c>
      <c r="K20" s="9">
        <v>50566837</v>
      </c>
      <c r="L20" s="9">
        <v>50566837</v>
      </c>
      <c r="M20" s="9">
        <v>50566837</v>
      </c>
      <c r="N20" s="9">
        <v>50566837</v>
      </c>
      <c r="O20" s="9">
        <v>50566837</v>
      </c>
    </row>
    <row r="21" spans="1:15">
      <c r="A21" s="2" t="s">
        <v>81</v>
      </c>
      <c r="B21" s="5" t="s">
        <v>82</v>
      </c>
      <c r="C21" s="2" t="s">
        <v>236</v>
      </c>
      <c r="D21" s="2" t="s">
        <v>3943</v>
      </c>
      <c r="E21" s="9">
        <v>6000000</v>
      </c>
      <c r="F21" s="9">
        <v>6000000</v>
      </c>
      <c r="G21" s="9">
        <v>106649918</v>
      </c>
      <c r="H21" s="9">
        <v>107959251</v>
      </c>
      <c r="I21" s="9">
        <v>115987832</v>
      </c>
      <c r="J21" s="9">
        <v>116522891</v>
      </c>
      <c r="K21" s="9">
        <v>174639638</v>
      </c>
      <c r="L21" s="9">
        <v>100503857</v>
      </c>
      <c r="M21" s="9">
        <v>103569771</v>
      </c>
      <c r="N21" s="9">
        <v>112431663</v>
      </c>
      <c r="O21" s="9">
        <v>112431663</v>
      </c>
    </row>
    <row r="22" spans="1:15">
      <c r="A22" s="2" t="s">
        <v>76</v>
      </c>
      <c r="B22" s="5" t="s">
        <v>77</v>
      </c>
      <c r="C22" s="2" t="s">
        <v>236</v>
      </c>
      <c r="D22" s="2" t="s">
        <v>3943</v>
      </c>
      <c r="E22" s="8"/>
      <c r="F22" s="8">
        <v>92621921</v>
      </c>
      <c r="G22" s="8">
        <v>93713990</v>
      </c>
      <c r="H22" s="8">
        <v>93713990</v>
      </c>
      <c r="I22" s="8">
        <v>93713990</v>
      </c>
      <c r="J22" s="8">
        <v>93713990</v>
      </c>
      <c r="K22" s="8">
        <v>93713990</v>
      </c>
      <c r="L22" s="8">
        <v>93713990</v>
      </c>
      <c r="M22" s="8">
        <v>93713990</v>
      </c>
      <c r="N22" s="8">
        <v>93713990</v>
      </c>
      <c r="O22" s="8">
        <v>93713990</v>
      </c>
    </row>
    <row r="23" spans="1:15">
      <c r="A23" s="2" t="s">
        <v>86</v>
      </c>
      <c r="B23" s="5" t="s">
        <v>87</v>
      </c>
      <c r="C23" s="2" t="s">
        <v>236</v>
      </c>
      <c r="D23" s="2" t="s">
        <v>3943</v>
      </c>
      <c r="E23" s="8">
        <v>175871808</v>
      </c>
      <c r="F23" s="8">
        <v>175871808</v>
      </c>
      <c r="G23" s="8">
        <v>175871808</v>
      </c>
      <c r="H23" s="8">
        <v>175871808</v>
      </c>
      <c r="I23" s="8">
        <v>175871808</v>
      </c>
      <c r="J23" s="8">
        <v>175871808</v>
      </c>
      <c r="K23" s="8">
        <v>175871808</v>
      </c>
      <c r="L23" s="8">
        <v>175871808</v>
      </c>
      <c r="M23" s="8">
        <v>175871808</v>
      </c>
      <c r="N23" s="8">
        <v>175871808</v>
      </c>
      <c r="O23" s="8">
        <v>175871808</v>
      </c>
    </row>
    <row r="24" spans="1:15">
      <c r="A24" s="2" t="s">
        <v>84</v>
      </c>
      <c r="B24" s="5" t="s">
        <v>85</v>
      </c>
      <c r="C24" s="2" t="s">
        <v>236</v>
      </c>
      <c r="D24" s="2" t="s">
        <v>3943</v>
      </c>
      <c r="E24" s="8">
        <v>8890195</v>
      </c>
      <c r="F24" s="8">
        <v>8890195</v>
      </c>
      <c r="G24" s="8">
        <v>8890195</v>
      </c>
      <c r="H24" s="8">
        <v>8890195</v>
      </c>
      <c r="I24" s="8">
        <v>8890195</v>
      </c>
      <c r="J24" s="8">
        <v>8890195</v>
      </c>
      <c r="K24" s="8">
        <v>8890195</v>
      </c>
      <c r="L24" s="8">
        <v>8890195</v>
      </c>
      <c r="M24" s="8">
        <v>8623475</v>
      </c>
      <c r="N24" s="8">
        <v>86234750</v>
      </c>
      <c r="O24" s="8">
        <v>86234750</v>
      </c>
    </row>
    <row r="25" spans="1:15">
      <c r="A25" s="2" t="s">
        <v>243</v>
      </c>
      <c r="B25" s="5" t="s">
        <v>244</v>
      </c>
      <c r="C25" s="2" t="s">
        <v>236</v>
      </c>
      <c r="D25" s="2" t="s">
        <v>3943</v>
      </c>
      <c r="E25" s="8"/>
      <c r="F25" s="8"/>
      <c r="G25" s="8">
        <v>356351693</v>
      </c>
      <c r="H25" s="8">
        <v>386351693</v>
      </c>
      <c r="I25" s="8">
        <v>386351693</v>
      </c>
      <c r="J25" s="8">
        <v>386351693</v>
      </c>
      <c r="K25" s="8">
        <v>386351693</v>
      </c>
      <c r="L25" s="8">
        <v>386351693</v>
      </c>
      <c r="M25" s="8">
        <v>386351693</v>
      </c>
      <c r="N25" s="8">
        <v>386351693</v>
      </c>
      <c r="O25" s="8">
        <v>386351693</v>
      </c>
    </row>
    <row r="26" spans="1:15">
      <c r="A26" s="2" t="s">
        <v>108</v>
      </c>
      <c r="B26" s="5" t="s">
        <v>109</v>
      </c>
      <c r="C26" s="2" t="s">
        <v>236</v>
      </c>
      <c r="D26" s="2" t="s">
        <v>3943</v>
      </c>
      <c r="E26" s="8">
        <v>7917958</v>
      </c>
      <c r="F26" s="8">
        <v>8298493</v>
      </c>
      <c r="G26" s="8">
        <v>8697970</v>
      </c>
      <c r="H26" s="8">
        <v>9112872</v>
      </c>
      <c r="I26" s="8">
        <v>9030876</v>
      </c>
      <c r="J26" s="8">
        <v>9473288</v>
      </c>
      <c r="K26" s="8">
        <v>49663395</v>
      </c>
      <c r="L26" s="8">
        <v>52049591</v>
      </c>
      <c r="M26" s="8">
        <v>54554979</v>
      </c>
      <c r="N26" s="8">
        <v>57185523</v>
      </c>
      <c r="O26" s="8">
        <v>58290309</v>
      </c>
    </row>
    <row r="27" spans="1:15">
      <c r="A27" s="2" t="s">
        <v>106</v>
      </c>
      <c r="B27" s="5" t="s">
        <v>107</v>
      </c>
      <c r="C27" s="2" t="s">
        <v>236</v>
      </c>
      <c r="D27" s="2" t="s">
        <v>3943</v>
      </c>
      <c r="E27" s="9">
        <v>116604719</v>
      </c>
      <c r="F27" s="9">
        <v>116604719</v>
      </c>
      <c r="G27" s="9">
        <v>116604719</v>
      </c>
      <c r="H27" s="9">
        <v>116604719</v>
      </c>
      <c r="I27" s="9">
        <v>116604719</v>
      </c>
      <c r="J27" s="9">
        <v>116604719</v>
      </c>
      <c r="K27" s="9">
        <v>116604719</v>
      </c>
      <c r="L27" s="9">
        <v>116604719</v>
      </c>
      <c r="M27" s="9">
        <v>116604719</v>
      </c>
      <c r="N27" s="9">
        <v>116604719</v>
      </c>
      <c r="O27" s="9">
        <v>116604719</v>
      </c>
    </row>
    <row r="28" spans="1:15">
      <c r="A28" s="2" t="s">
        <v>101</v>
      </c>
      <c r="B28" s="5" t="s">
        <v>102</v>
      </c>
      <c r="C28" s="2" t="s">
        <v>236</v>
      </c>
      <c r="D28" s="2" t="s">
        <v>3943</v>
      </c>
      <c r="E28" s="9">
        <v>161833806</v>
      </c>
      <c r="F28" s="9">
        <v>161833806</v>
      </c>
      <c r="G28" s="9">
        <v>161833806</v>
      </c>
      <c r="H28" s="9">
        <v>161833806</v>
      </c>
      <c r="I28" s="9">
        <v>161833806</v>
      </c>
      <c r="J28" s="9">
        <v>161833806</v>
      </c>
      <c r="K28" s="9">
        <v>180833806</v>
      </c>
      <c r="L28" s="9">
        <v>180833806</v>
      </c>
      <c r="M28" s="9">
        <v>180833806</v>
      </c>
      <c r="N28" s="9">
        <v>180833806</v>
      </c>
      <c r="O28" s="9">
        <v>180833806</v>
      </c>
    </row>
    <row r="29" spans="1:15">
      <c r="A29" s="2" t="s">
        <v>94</v>
      </c>
      <c r="B29" s="5" t="s">
        <v>95</v>
      </c>
      <c r="C29" s="2" t="s">
        <v>236</v>
      </c>
      <c r="D29" s="2" t="s">
        <v>3943</v>
      </c>
      <c r="E29" s="9">
        <v>31860000</v>
      </c>
      <c r="F29" s="9">
        <v>31860000</v>
      </c>
      <c r="G29" s="9">
        <v>31860000</v>
      </c>
      <c r="H29" s="9">
        <v>31860000</v>
      </c>
      <c r="I29" s="9">
        <v>31860000</v>
      </c>
      <c r="J29" s="9">
        <v>31860000</v>
      </c>
      <c r="K29" s="9">
        <v>31860000</v>
      </c>
      <c r="L29" s="9">
        <v>34275419</v>
      </c>
      <c r="M29" s="9">
        <v>34275419</v>
      </c>
      <c r="N29" s="9">
        <v>34275419</v>
      </c>
      <c r="O29" s="9">
        <v>34275419</v>
      </c>
    </row>
    <row r="30" spans="1:15">
      <c r="A30" s="2" t="s">
        <v>98</v>
      </c>
      <c r="B30" s="5" t="s">
        <v>99</v>
      </c>
      <c r="C30" s="2" t="s">
        <v>236</v>
      </c>
      <c r="D30" s="2" t="s">
        <v>3943</v>
      </c>
      <c r="E30" s="9">
        <v>213940500</v>
      </c>
      <c r="F30" s="9">
        <v>213940500</v>
      </c>
      <c r="G30" s="9">
        <v>213940500</v>
      </c>
      <c r="H30" s="9">
        <v>213940500</v>
      </c>
      <c r="I30" s="9">
        <v>213940500</v>
      </c>
      <c r="J30" s="9">
        <v>213940500</v>
      </c>
      <c r="K30" s="9">
        <v>213940500</v>
      </c>
      <c r="L30" s="9">
        <v>213940500</v>
      </c>
      <c r="M30" s="9">
        <v>213940500</v>
      </c>
      <c r="N30" s="9">
        <v>213940500</v>
      </c>
      <c r="O30" s="9">
        <v>213940500</v>
      </c>
    </row>
    <row r="31" spans="1:15">
      <c r="A31" s="2" t="s">
        <v>135</v>
      </c>
      <c r="B31" s="5" t="s">
        <v>136</v>
      </c>
      <c r="C31" s="2" t="s">
        <v>236</v>
      </c>
      <c r="D31" s="2" t="s">
        <v>3943</v>
      </c>
      <c r="E31" s="9">
        <v>36402919</v>
      </c>
      <c r="F31" s="9">
        <v>23016922</v>
      </c>
      <c r="G31" s="9">
        <v>31355523</v>
      </c>
      <c r="H31" s="9">
        <v>31211042</v>
      </c>
      <c r="I31" s="9">
        <v>31233454</v>
      </c>
      <c r="J31" s="9">
        <v>31252286</v>
      </c>
      <c r="K31" s="9">
        <v>31275345</v>
      </c>
      <c r="L31" s="9">
        <v>31300795</v>
      </c>
      <c r="M31" s="9">
        <v>31344650</v>
      </c>
      <c r="N31" s="9">
        <v>31393971</v>
      </c>
      <c r="O31" s="9">
        <v>31393971</v>
      </c>
    </row>
    <row r="32" spans="1:15">
      <c r="A32" s="2" t="s">
        <v>96</v>
      </c>
      <c r="B32" s="5" t="s">
        <v>97</v>
      </c>
      <c r="C32" s="2" t="s">
        <v>236</v>
      </c>
      <c r="D32" s="2" t="s">
        <v>3943</v>
      </c>
      <c r="E32" s="8">
        <v>18870000</v>
      </c>
      <c r="F32" s="8">
        <v>18870000</v>
      </c>
      <c r="G32" s="8">
        <v>18870000</v>
      </c>
      <c r="H32" s="8">
        <v>18870000</v>
      </c>
      <c r="I32" s="8">
        <v>18870000</v>
      </c>
      <c r="J32" s="8">
        <v>18870000</v>
      </c>
      <c r="K32" s="8">
        <v>18870000</v>
      </c>
      <c r="L32" s="8">
        <v>18870000</v>
      </c>
      <c r="M32" s="8">
        <v>18870000</v>
      </c>
      <c r="N32" s="8">
        <v>18870000</v>
      </c>
      <c r="O32" s="8">
        <v>18870000</v>
      </c>
    </row>
    <row r="33" spans="1:15">
      <c r="A33" s="2" t="s">
        <v>88</v>
      </c>
      <c r="B33" s="5" t="s">
        <v>89</v>
      </c>
      <c r="C33" s="2" t="s">
        <v>236</v>
      </c>
      <c r="D33" s="2" t="s">
        <v>3943</v>
      </c>
      <c r="E33" s="8">
        <v>357815700</v>
      </c>
      <c r="F33" s="8">
        <v>357815700</v>
      </c>
      <c r="G33" s="8">
        <v>357815700</v>
      </c>
      <c r="H33" s="8">
        <v>357815700</v>
      </c>
      <c r="I33" s="8">
        <v>357815700</v>
      </c>
      <c r="J33" s="8">
        <v>357815700</v>
      </c>
      <c r="K33" s="8">
        <v>357815700</v>
      </c>
      <c r="L33" s="8">
        <v>357815700</v>
      </c>
      <c r="M33" s="8">
        <v>357815700</v>
      </c>
      <c r="N33" s="8">
        <v>357815700</v>
      </c>
      <c r="O33" s="8">
        <v>357815700</v>
      </c>
    </row>
    <row r="34" spans="1:15">
      <c r="A34" s="2" t="s">
        <v>125</v>
      </c>
      <c r="B34" s="5" t="s">
        <v>126</v>
      </c>
      <c r="C34" s="2" t="s">
        <v>236</v>
      </c>
      <c r="D34" s="2" t="s">
        <v>3943</v>
      </c>
      <c r="E34" s="8">
        <v>37500000</v>
      </c>
      <c r="F34" s="8">
        <v>37500000</v>
      </c>
      <c r="G34" s="8">
        <v>37500000</v>
      </c>
      <c r="H34" s="8">
        <v>37500000</v>
      </c>
      <c r="I34" s="8">
        <v>37500000</v>
      </c>
      <c r="J34" s="8">
        <v>37500000</v>
      </c>
      <c r="K34" s="8">
        <v>37500000</v>
      </c>
      <c r="L34" s="8">
        <v>37500000</v>
      </c>
      <c r="M34" s="8">
        <v>37500000</v>
      </c>
      <c r="N34" s="8">
        <v>37500000</v>
      </c>
      <c r="O34" s="8">
        <v>37500000</v>
      </c>
    </row>
    <row r="35" spans="1:15">
      <c r="A35" s="2" t="s">
        <v>117</v>
      </c>
      <c r="B35" s="5" t="s">
        <v>118</v>
      </c>
      <c r="C35" s="2" t="s">
        <v>236</v>
      </c>
      <c r="D35" s="2" t="s">
        <v>3943</v>
      </c>
      <c r="E35" s="8">
        <v>74375593</v>
      </c>
      <c r="F35" s="8">
        <v>74431993</v>
      </c>
      <c r="G35" s="8">
        <v>74431993</v>
      </c>
      <c r="H35" s="8">
        <v>77124796</v>
      </c>
      <c r="I35" s="8">
        <v>77124796</v>
      </c>
      <c r="J35" s="8">
        <v>77124796</v>
      </c>
      <c r="K35" s="8">
        <v>77124796</v>
      </c>
      <c r="L35" s="8">
        <v>77124796</v>
      </c>
      <c r="M35" s="8">
        <v>77124796</v>
      </c>
      <c r="N35" s="8">
        <v>77124796</v>
      </c>
      <c r="O35" s="8">
        <v>77124796</v>
      </c>
    </row>
    <row r="36" spans="1:15">
      <c r="A36" s="2" t="s">
        <v>121</v>
      </c>
      <c r="B36" s="5" t="s">
        <v>122</v>
      </c>
      <c r="C36" s="2" t="s">
        <v>236</v>
      </c>
      <c r="D36" s="2" t="s">
        <v>3943</v>
      </c>
      <c r="E36" s="8"/>
      <c r="F36" s="8"/>
      <c r="G36" s="8"/>
      <c r="H36" s="8"/>
      <c r="I36" s="8">
        <v>7154540</v>
      </c>
      <c r="J36" s="8">
        <v>7512061</v>
      </c>
      <c r="K36" s="8">
        <v>7887276</v>
      </c>
      <c r="L36" s="8">
        <v>8281116</v>
      </c>
      <c r="M36" s="8">
        <v>9744522</v>
      </c>
      <c r="N36" s="8">
        <v>10230909</v>
      </c>
      <c r="O36" s="8">
        <v>10435111</v>
      </c>
    </row>
    <row r="37" spans="1:15">
      <c r="A37" s="2" t="s">
        <v>128</v>
      </c>
      <c r="B37" s="5" t="s">
        <v>129</v>
      </c>
      <c r="C37" s="2" t="s">
        <v>236</v>
      </c>
      <c r="D37" s="2" t="s">
        <v>3943</v>
      </c>
      <c r="E37" s="9">
        <v>29043374</v>
      </c>
      <c r="F37" s="9">
        <v>29043374</v>
      </c>
      <c r="G37" s="9">
        <v>29043374</v>
      </c>
      <c r="H37" s="9">
        <v>29043374</v>
      </c>
      <c r="I37" s="9">
        <v>29043374</v>
      </c>
      <c r="J37" s="9">
        <v>29043374</v>
      </c>
      <c r="K37" s="9">
        <v>29043374</v>
      </c>
      <c r="L37" s="9">
        <v>31490892</v>
      </c>
      <c r="M37" s="9">
        <v>31490892</v>
      </c>
      <c r="N37" s="9">
        <v>31490892</v>
      </c>
      <c r="O37" s="9">
        <v>31490892</v>
      </c>
    </row>
    <row r="38" spans="1:15">
      <c r="A38" s="2" t="s">
        <v>104</v>
      </c>
      <c r="B38" s="5" t="s">
        <v>105</v>
      </c>
      <c r="C38" s="2" t="s">
        <v>236</v>
      </c>
      <c r="D38" s="2" t="s">
        <v>3943</v>
      </c>
      <c r="E38" s="9">
        <v>279627400</v>
      </c>
      <c r="F38" s="9">
        <v>277569400</v>
      </c>
      <c r="G38" s="9">
        <v>273535700</v>
      </c>
      <c r="H38" s="9">
        <v>261111808</v>
      </c>
      <c r="I38" s="9">
        <v>261111808</v>
      </c>
      <c r="J38" s="9">
        <v>261111808</v>
      </c>
      <c r="K38" s="9">
        <v>261111808</v>
      </c>
      <c r="L38" s="9">
        <v>261111808</v>
      </c>
      <c r="M38" s="9">
        <v>261111808</v>
      </c>
      <c r="N38" s="9">
        <v>261111808</v>
      </c>
      <c r="O38" s="9">
        <v>261111808</v>
      </c>
    </row>
    <row r="39" spans="1:15">
      <c r="A39" s="2" t="s">
        <v>133</v>
      </c>
      <c r="B39" s="5" t="s">
        <v>134</v>
      </c>
      <c r="C39" s="2" t="s">
        <v>236</v>
      </c>
      <c r="D39" s="2" t="s">
        <v>3943</v>
      </c>
      <c r="E39" s="9">
        <v>12539428</v>
      </c>
      <c r="F39" s="9">
        <v>12872888</v>
      </c>
      <c r="G39" s="9">
        <v>12963773</v>
      </c>
      <c r="H39" s="9">
        <v>13044665</v>
      </c>
      <c r="I39" s="9">
        <v>13336456</v>
      </c>
      <c r="J39" s="9">
        <v>13451869</v>
      </c>
      <c r="K39" s="9">
        <v>13504429</v>
      </c>
      <c r="L39" s="9">
        <v>13560229</v>
      </c>
      <c r="M39" s="9">
        <v>57699951</v>
      </c>
      <c r="N39" s="9">
        <v>60096088</v>
      </c>
      <c r="O39" s="9">
        <v>60096088</v>
      </c>
    </row>
    <row r="40" spans="1:15">
      <c r="A40" s="2" t="s">
        <v>114</v>
      </c>
      <c r="B40" s="5" t="s">
        <v>115</v>
      </c>
      <c r="C40" s="2" t="s">
        <v>236</v>
      </c>
      <c r="D40" s="2" t="s">
        <v>3943</v>
      </c>
      <c r="E40" s="9"/>
      <c r="F40" s="9"/>
      <c r="G40" s="9"/>
      <c r="H40" s="9"/>
      <c r="I40" s="9"/>
      <c r="J40" s="9">
        <v>97475107</v>
      </c>
      <c r="K40" s="9">
        <v>97475107</v>
      </c>
      <c r="L40" s="9">
        <v>97475107</v>
      </c>
      <c r="M40" s="9">
        <v>97475107</v>
      </c>
      <c r="N40" s="9">
        <v>97475107</v>
      </c>
      <c r="O40" s="9">
        <v>97475107</v>
      </c>
    </row>
    <row r="41" spans="1:15">
      <c r="A41" s="2" t="s">
        <v>91</v>
      </c>
      <c r="B41" s="5" t="s">
        <v>92</v>
      </c>
      <c r="C41" s="2" t="s">
        <v>236</v>
      </c>
      <c r="D41" s="2" t="s">
        <v>3943</v>
      </c>
      <c r="E41" s="9">
        <v>76000000</v>
      </c>
      <c r="F41" s="9">
        <v>76000000</v>
      </c>
      <c r="G41" s="9">
        <v>76000000</v>
      </c>
      <c r="H41" s="9">
        <v>76000000</v>
      </c>
      <c r="I41" s="9">
        <v>76000000</v>
      </c>
      <c r="J41" s="9">
        <v>76000000</v>
      </c>
      <c r="K41" s="9">
        <v>76000000</v>
      </c>
      <c r="L41" s="9">
        <v>76000000</v>
      </c>
      <c r="M41" s="9">
        <v>76000000</v>
      </c>
      <c r="N41" s="9">
        <v>76000000</v>
      </c>
      <c r="O41" s="9">
        <v>76000000</v>
      </c>
    </row>
    <row r="42" spans="1:15">
      <c r="A42" s="2" t="s">
        <v>119</v>
      </c>
      <c r="B42" s="5" t="s">
        <v>120</v>
      </c>
      <c r="C42" s="2" t="s">
        <v>236</v>
      </c>
      <c r="D42" s="2" t="s">
        <v>3943</v>
      </c>
      <c r="E42" s="8">
        <v>85314475</v>
      </c>
      <c r="F42" s="8">
        <v>85314475</v>
      </c>
      <c r="G42" s="8">
        <v>85314475</v>
      </c>
      <c r="H42" s="8">
        <v>85314475</v>
      </c>
      <c r="I42" s="8">
        <v>85314475</v>
      </c>
      <c r="J42" s="8">
        <v>85314475</v>
      </c>
      <c r="K42" s="8">
        <v>85314475</v>
      </c>
      <c r="L42" s="8">
        <v>85314475</v>
      </c>
      <c r="M42" s="8">
        <v>116549784</v>
      </c>
      <c r="N42" s="8">
        <v>133445785</v>
      </c>
      <c r="O42" s="8">
        <v>133445785</v>
      </c>
    </row>
    <row r="43" spans="1:15">
      <c r="A43" s="2" t="s">
        <v>252</v>
      </c>
      <c r="B43" s="5" t="s">
        <v>253</v>
      </c>
      <c r="C43" s="2" t="s">
        <v>236</v>
      </c>
      <c r="D43" s="2" t="s">
        <v>3943</v>
      </c>
      <c r="E43" s="8">
        <v>23533928</v>
      </c>
      <c r="F43" s="8">
        <v>23533928</v>
      </c>
      <c r="G43" s="8">
        <v>23533928</v>
      </c>
      <c r="H43" s="8">
        <v>23533928</v>
      </c>
      <c r="I43" s="8">
        <v>23533928</v>
      </c>
      <c r="J43" s="8">
        <v>23533928</v>
      </c>
      <c r="K43" s="8">
        <v>23533928</v>
      </c>
      <c r="L43" s="8">
        <v>23533928</v>
      </c>
      <c r="M43" s="8">
        <v>23533928</v>
      </c>
      <c r="N43" s="8">
        <v>23533928</v>
      </c>
      <c r="O43" s="8">
        <v>23533928</v>
      </c>
    </row>
    <row r="44" spans="1:15">
      <c r="A44" s="2" t="s">
        <v>141</v>
      </c>
      <c r="B44" s="5" t="s">
        <v>142</v>
      </c>
      <c r="C44" s="2" t="s">
        <v>236</v>
      </c>
      <c r="D44" s="2" t="s">
        <v>3943</v>
      </c>
      <c r="E44" s="8">
        <v>5918807</v>
      </c>
      <c r="F44" s="8">
        <v>5940214</v>
      </c>
      <c r="G44" s="8">
        <v>5954535</v>
      </c>
      <c r="H44" s="8">
        <v>5954535</v>
      </c>
      <c r="I44" s="8">
        <v>5964082</v>
      </c>
      <c r="J44" s="8">
        <v>5964865</v>
      </c>
      <c r="K44" s="8">
        <v>5966890</v>
      </c>
      <c r="L44" s="8">
        <v>5971135</v>
      </c>
      <c r="M44" s="8">
        <v>5974969</v>
      </c>
      <c r="N44" s="8">
        <v>5976091</v>
      </c>
      <c r="O44" s="8">
        <v>5976091</v>
      </c>
    </row>
    <row r="45" spans="1:15">
      <c r="A45" s="2" t="s">
        <v>245</v>
      </c>
      <c r="B45" s="5" t="s">
        <v>246</v>
      </c>
      <c r="C45" s="2" t="s">
        <v>236</v>
      </c>
      <c r="D45" s="2" t="s">
        <v>3943</v>
      </c>
      <c r="E45" s="8">
        <v>405151585</v>
      </c>
      <c r="F45" s="8">
        <v>405151618</v>
      </c>
      <c r="G45" s="8">
        <v>442645133</v>
      </c>
      <c r="H45" s="8">
        <v>543616503</v>
      </c>
      <c r="I45" s="8">
        <v>546001430</v>
      </c>
      <c r="J45" s="8">
        <v>546001430</v>
      </c>
      <c r="K45" s="8">
        <v>546001430</v>
      </c>
      <c r="L45" s="8">
        <v>550195005</v>
      </c>
      <c r="M45" s="8">
        <v>552515139</v>
      </c>
      <c r="N45" s="8">
        <v>556401958</v>
      </c>
      <c r="O45" s="8">
        <v>556401958</v>
      </c>
    </row>
    <row r="46" spans="1:15">
      <c r="A46" s="2" t="s">
        <v>111</v>
      </c>
      <c r="B46" s="5" t="s">
        <v>112</v>
      </c>
      <c r="C46" s="2" t="s">
        <v>236</v>
      </c>
      <c r="D46" s="2" t="s">
        <v>3943</v>
      </c>
      <c r="E46" s="8">
        <v>47176237</v>
      </c>
      <c r="F46" s="8">
        <v>47176237</v>
      </c>
      <c r="G46" s="8">
        <v>47176237</v>
      </c>
      <c r="H46" s="8">
        <v>47176237</v>
      </c>
      <c r="I46" s="8">
        <v>47176237</v>
      </c>
      <c r="J46" s="8">
        <v>47176237</v>
      </c>
      <c r="K46" s="8">
        <v>47176237</v>
      </c>
      <c r="L46" s="8">
        <v>47176237</v>
      </c>
      <c r="M46" s="8">
        <v>70382426</v>
      </c>
      <c r="N46" s="8">
        <v>70382426</v>
      </c>
      <c r="O46" s="8">
        <v>70382426</v>
      </c>
    </row>
    <row r="47" spans="1:15">
      <c r="A47" s="2" t="s">
        <v>247</v>
      </c>
      <c r="B47" s="5" t="s">
        <v>248</v>
      </c>
      <c r="C47" s="2" t="s">
        <v>236</v>
      </c>
      <c r="D47" s="2" t="s">
        <v>3943</v>
      </c>
      <c r="E47" s="9">
        <v>211851593</v>
      </c>
      <c r="F47" s="9">
        <v>211851593</v>
      </c>
      <c r="G47" s="9">
        <v>211851593</v>
      </c>
      <c r="H47" s="9">
        <v>211851593</v>
      </c>
      <c r="I47" s="9">
        <v>211851593</v>
      </c>
      <c r="J47" s="9">
        <v>243049763</v>
      </c>
      <c r="K47" s="9">
        <v>243049763</v>
      </c>
      <c r="L47" s="9">
        <v>289894062</v>
      </c>
      <c r="M47" s="9">
        <v>289894062</v>
      </c>
      <c r="N47" s="9">
        <v>296003062</v>
      </c>
      <c r="O47" s="9">
        <v>296003062</v>
      </c>
    </row>
    <row r="48" spans="1:15">
      <c r="A48" s="2" t="s">
        <v>254</v>
      </c>
      <c r="B48" s="5" t="s">
        <v>255</v>
      </c>
      <c r="C48" s="2" t="s">
        <v>236</v>
      </c>
      <c r="D48" s="2" t="s">
        <v>3943</v>
      </c>
      <c r="E48" s="9"/>
      <c r="F48" s="9"/>
      <c r="G48" s="9"/>
      <c r="H48" s="9"/>
      <c r="I48" s="9">
        <v>868530000</v>
      </c>
      <c r="J48" s="9">
        <v>868530000</v>
      </c>
      <c r="K48" s="9">
        <v>868530000</v>
      </c>
      <c r="L48" s="9">
        <v>868530000</v>
      </c>
      <c r="M48" s="9">
        <v>868530000</v>
      </c>
      <c r="N48" s="9">
        <v>868530000</v>
      </c>
      <c r="O48" s="9">
        <v>868530000</v>
      </c>
    </row>
    <row r="49" spans="1:15">
      <c r="A49" s="2" t="s">
        <v>123</v>
      </c>
      <c r="B49" s="5" t="s">
        <v>249</v>
      </c>
      <c r="C49" s="2" t="s">
        <v>236</v>
      </c>
      <c r="D49" s="2" t="s">
        <v>3943</v>
      </c>
      <c r="E49" s="9"/>
      <c r="F49" s="9"/>
      <c r="G49" s="9"/>
      <c r="H49" s="9"/>
      <c r="I49" s="9"/>
      <c r="J49" s="9"/>
      <c r="K49" s="9">
        <v>123875069</v>
      </c>
      <c r="L49" s="9">
        <v>123875069</v>
      </c>
      <c r="M49" s="9">
        <v>123875069</v>
      </c>
      <c r="N49" s="9">
        <v>123875069</v>
      </c>
      <c r="O49" s="9">
        <v>123875069</v>
      </c>
    </row>
    <row r="50" spans="1:15">
      <c r="A50" s="2" t="s">
        <v>250</v>
      </c>
      <c r="B50" s="5" t="s">
        <v>251</v>
      </c>
      <c r="C50" s="2" t="s">
        <v>236</v>
      </c>
      <c r="D50" s="2" t="s">
        <v>3943</v>
      </c>
      <c r="E50" s="9">
        <v>552880000</v>
      </c>
      <c r="F50" s="9">
        <v>552880000</v>
      </c>
      <c r="G50" s="9">
        <v>552880000</v>
      </c>
      <c r="H50" s="9">
        <v>552880000</v>
      </c>
      <c r="I50" s="9">
        <v>552880000</v>
      </c>
      <c r="J50" s="9">
        <v>552880000</v>
      </c>
      <c r="K50" s="9">
        <v>552880000</v>
      </c>
      <c r="L50" s="9">
        <v>552880000</v>
      </c>
      <c r="M50" s="9">
        <v>676278371</v>
      </c>
      <c r="N50" s="9">
        <v>676000000</v>
      </c>
      <c r="O50" s="9">
        <v>676000000</v>
      </c>
    </row>
    <row r="51" spans="1:15">
      <c r="A51" s="2" t="s">
        <v>131</v>
      </c>
      <c r="B51" s="5" t="s">
        <v>132</v>
      </c>
      <c r="C51" s="2" t="s">
        <v>236</v>
      </c>
      <c r="D51" s="2" t="s">
        <v>3943</v>
      </c>
      <c r="E51" s="9">
        <v>106760000</v>
      </c>
      <c r="F51" s="9">
        <v>106760000</v>
      </c>
      <c r="G51" s="9">
        <v>106760000</v>
      </c>
      <c r="H51" s="9">
        <v>106760000</v>
      </c>
      <c r="I51" s="9">
        <v>106760000</v>
      </c>
      <c r="J51" s="9">
        <v>106760000</v>
      </c>
      <c r="K51" s="9">
        <v>106760000</v>
      </c>
      <c r="L51" s="9">
        <v>106760000</v>
      </c>
      <c r="M51" s="9">
        <v>106760000</v>
      </c>
      <c r="N51" s="9">
        <v>106760000</v>
      </c>
      <c r="O51" s="9">
        <v>106760000</v>
      </c>
    </row>
    <row r="52" spans="1:15">
      <c r="A52" s="2" t="s">
        <v>146</v>
      </c>
      <c r="B52" s="5" t="s">
        <v>147</v>
      </c>
      <c r="C52" s="2" t="s">
        <v>236</v>
      </c>
      <c r="D52" s="2" t="s">
        <v>3943</v>
      </c>
      <c r="E52" s="8"/>
      <c r="F52" s="8">
        <v>13515739</v>
      </c>
      <c r="G52" s="8">
        <v>13515739</v>
      </c>
      <c r="H52" s="8">
        <v>13681210</v>
      </c>
      <c r="I52" s="8">
        <v>14102381</v>
      </c>
      <c r="J52" s="8">
        <v>14406330</v>
      </c>
      <c r="K52" s="8">
        <v>14412466</v>
      </c>
      <c r="L52" s="8">
        <v>14427431</v>
      </c>
      <c r="M52" s="8">
        <v>14465731</v>
      </c>
      <c r="N52" s="8">
        <v>14485631</v>
      </c>
      <c r="O52" s="8">
        <v>14485631</v>
      </c>
    </row>
    <row r="53" spans="1:15">
      <c r="A53" s="2" t="s">
        <v>138</v>
      </c>
      <c r="B53" s="5" t="s">
        <v>139</v>
      </c>
      <c r="C53" s="2" t="s">
        <v>236</v>
      </c>
      <c r="D53" s="2" t="s">
        <v>3943</v>
      </c>
      <c r="E53" s="8">
        <v>20387434</v>
      </c>
      <c r="F53" s="8">
        <v>20469871</v>
      </c>
      <c r="G53" s="8">
        <v>20474448</v>
      </c>
      <c r="H53" s="8">
        <v>21709450</v>
      </c>
      <c r="I53" s="8">
        <v>21806365</v>
      </c>
      <c r="J53" s="8">
        <v>21847635</v>
      </c>
      <c r="K53" s="8">
        <v>21897582</v>
      </c>
      <c r="L53" s="8">
        <v>21914708</v>
      </c>
      <c r="M53" s="8">
        <v>21929022</v>
      </c>
      <c r="N53" s="8">
        <v>21929022</v>
      </c>
      <c r="O53" s="8">
        <v>21929022</v>
      </c>
    </row>
    <row r="54" spans="1:15">
      <c r="A54" s="2" t="s">
        <v>143</v>
      </c>
      <c r="B54" s="5" t="s">
        <v>144</v>
      </c>
      <c r="C54" s="2" t="s">
        <v>236</v>
      </c>
      <c r="D54" s="2" t="s">
        <v>3943</v>
      </c>
      <c r="E54" s="8"/>
      <c r="F54" s="8"/>
      <c r="G54" s="8"/>
      <c r="H54" s="8"/>
      <c r="I54" s="8"/>
      <c r="J54" s="8"/>
      <c r="K54" s="8"/>
      <c r="L54" s="8"/>
      <c r="M54" s="8">
        <v>24640080</v>
      </c>
      <c r="N54" s="8">
        <v>24773964</v>
      </c>
      <c r="O54" s="8">
        <v>24773964</v>
      </c>
    </row>
    <row r="55" spans="1:15">
      <c r="A55" s="2" t="s">
        <v>268</v>
      </c>
      <c r="B55" s="5" t="s">
        <v>269</v>
      </c>
      <c r="C55" s="2" t="s">
        <v>236</v>
      </c>
      <c r="D55" s="2" t="s">
        <v>3943</v>
      </c>
      <c r="E55" s="8">
        <v>15979740</v>
      </c>
      <c r="F55" s="8">
        <v>15989654</v>
      </c>
      <c r="G55" s="8">
        <v>40176724</v>
      </c>
      <c r="H55" s="8">
        <v>22812344</v>
      </c>
      <c r="I55" s="8">
        <v>22812344</v>
      </c>
      <c r="J55" s="8">
        <v>22812344</v>
      </c>
      <c r="K55" s="8">
        <v>22812344</v>
      </c>
      <c r="L55" s="8">
        <v>22812344</v>
      </c>
      <c r="M55" s="8">
        <v>22812344</v>
      </c>
      <c r="N55" s="8">
        <v>22812344</v>
      </c>
      <c r="O55" s="8">
        <v>22812344</v>
      </c>
    </row>
    <row r="56" spans="1:15">
      <c r="A56" s="2" t="s">
        <v>274</v>
      </c>
      <c r="B56" s="5" t="s">
        <v>275</v>
      </c>
      <c r="C56" s="2" t="s">
        <v>236</v>
      </c>
      <c r="D56" s="2" t="s">
        <v>3943</v>
      </c>
      <c r="E56" s="8"/>
      <c r="F56" s="8"/>
      <c r="G56" s="8"/>
      <c r="H56" s="8"/>
      <c r="I56" s="8"/>
      <c r="J56" s="8">
        <v>77000000</v>
      </c>
      <c r="K56" s="8">
        <v>77000000</v>
      </c>
      <c r="L56" s="8">
        <v>77000000</v>
      </c>
      <c r="M56" s="8">
        <v>77000000</v>
      </c>
      <c r="N56" s="8">
        <v>77000000</v>
      </c>
      <c r="O56" s="8">
        <v>77000000</v>
      </c>
    </row>
    <row r="57" spans="1:15">
      <c r="A57" s="2" t="s">
        <v>280</v>
      </c>
      <c r="B57" s="5" t="s">
        <v>281</v>
      </c>
      <c r="C57" s="2" t="s">
        <v>236</v>
      </c>
      <c r="D57" s="2" t="s">
        <v>3943</v>
      </c>
      <c r="E57" s="9">
        <v>3440000</v>
      </c>
      <c r="F57" s="9">
        <v>3440000</v>
      </c>
      <c r="G57" s="9">
        <v>3440000</v>
      </c>
      <c r="H57" s="9">
        <v>3440000</v>
      </c>
      <c r="I57" s="9">
        <v>3440000</v>
      </c>
      <c r="J57" s="9">
        <v>3440000</v>
      </c>
      <c r="K57" s="9">
        <v>3440000</v>
      </c>
      <c r="L57" s="9">
        <v>3440000</v>
      </c>
      <c r="M57" s="9">
        <v>3440000</v>
      </c>
      <c r="N57" s="9">
        <v>3440000</v>
      </c>
      <c r="O57" s="9">
        <v>3440000</v>
      </c>
    </row>
    <row r="58" spans="1:15">
      <c r="A58" s="2" t="s">
        <v>256</v>
      </c>
      <c r="B58" s="5" t="s">
        <v>257</v>
      </c>
      <c r="C58" s="2" t="s">
        <v>236</v>
      </c>
      <c r="D58" s="2" t="s">
        <v>3943</v>
      </c>
      <c r="E58" s="9">
        <v>70800000</v>
      </c>
      <c r="F58" s="9">
        <v>70800000</v>
      </c>
      <c r="G58" s="9">
        <v>70800000</v>
      </c>
      <c r="H58" s="9">
        <v>70800000</v>
      </c>
      <c r="I58" s="9">
        <v>70800000</v>
      </c>
      <c r="J58" s="9">
        <v>70800000</v>
      </c>
      <c r="K58" s="9">
        <v>70800000</v>
      </c>
      <c r="L58" s="9">
        <v>70800000</v>
      </c>
      <c r="M58" s="9">
        <v>70800000</v>
      </c>
      <c r="N58" s="9">
        <v>70800000</v>
      </c>
      <c r="O58" s="9">
        <v>70800000</v>
      </c>
    </row>
    <row r="59" spans="1:15">
      <c r="A59" s="2" t="s">
        <v>260</v>
      </c>
      <c r="B59" s="5" t="s">
        <v>261</v>
      </c>
      <c r="C59" s="2" t="s">
        <v>236</v>
      </c>
      <c r="D59" s="2" t="s">
        <v>3943</v>
      </c>
      <c r="E59" s="9"/>
      <c r="F59" s="9"/>
      <c r="G59" s="9"/>
      <c r="H59" s="9"/>
      <c r="I59" s="9"/>
      <c r="J59" s="9">
        <v>27875819</v>
      </c>
      <c r="K59" s="9">
        <v>27875819</v>
      </c>
      <c r="L59" s="9">
        <v>27875819</v>
      </c>
      <c r="M59" s="9">
        <v>27875819</v>
      </c>
      <c r="N59" s="9">
        <v>27875819</v>
      </c>
      <c r="O59" s="9">
        <v>27875819</v>
      </c>
    </row>
    <row r="60" spans="1:15">
      <c r="A60" s="2" t="s">
        <v>258</v>
      </c>
      <c r="B60" s="5" t="s">
        <v>259</v>
      </c>
      <c r="C60" s="2" t="s">
        <v>236</v>
      </c>
      <c r="D60" s="2" t="s">
        <v>3943</v>
      </c>
      <c r="E60" s="9">
        <v>94700204</v>
      </c>
      <c r="F60" s="9">
        <v>94700204</v>
      </c>
      <c r="G60" s="9">
        <v>94700204</v>
      </c>
      <c r="H60" s="9">
        <v>94700204</v>
      </c>
      <c r="I60" s="9">
        <v>94700204</v>
      </c>
      <c r="J60" s="9">
        <v>94700204</v>
      </c>
      <c r="K60" s="9">
        <v>94700204</v>
      </c>
      <c r="L60" s="9">
        <v>94700204</v>
      </c>
      <c r="M60" s="9">
        <v>94700204</v>
      </c>
      <c r="N60" s="9">
        <v>94700204</v>
      </c>
      <c r="O60" s="9">
        <v>94700204</v>
      </c>
    </row>
    <row r="61" spans="1:15">
      <c r="A61" s="2" t="s">
        <v>286</v>
      </c>
      <c r="B61" s="5" t="s">
        <v>287</v>
      </c>
      <c r="C61" s="2" t="s">
        <v>236</v>
      </c>
      <c r="D61" s="2" t="s">
        <v>3943</v>
      </c>
      <c r="E61" s="9"/>
      <c r="F61" s="9">
        <v>45000000</v>
      </c>
      <c r="G61" s="9">
        <v>45000000</v>
      </c>
      <c r="H61" s="9">
        <v>45000000</v>
      </c>
      <c r="I61" s="9">
        <v>45000000</v>
      </c>
      <c r="J61" s="9">
        <v>45000000</v>
      </c>
      <c r="K61" s="9">
        <v>45000000</v>
      </c>
      <c r="L61" s="9">
        <v>45000000</v>
      </c>
      <c r="M61" s="9">
        <v>45000000</v>
      </c>
      <c r="N61" s="9">
        <v>45000000</v>
      </c>
      <c r="O61" s="9">
        <v>45000000</v>
      </c>
    </row>
    <row r="62" spans="1:15">
      <c r="A62" s="2" t="s">
        <v>266</v>
      </c>
      <c r="B62" s="5" t="s">
        <v>267</v>
      </c>
      <c r="C62" s="2" t="s">
        <v>236</v>
      </c>
      <c r="D62" s="2" t="s">
        <v>3943</v>
      </c>
      <c r="E62" s="8">
        <v>10520000</v>
      </c>
      <c r="F62" s="8">
        <v>10520000</v>
      </c>
      <c r="G62" s="8">
        <v>10520000</v>
      </c>
      <c r="H62" s="8">
        <v>10520000</v>
      </c>
      <c r="I62" s="8">
        <v>10520000</v>
      </c>
      <c r="J62" s="8">
        <v>10520000</v>
      </c>
      <c r="K62" s="8">
        <v>10520000</v>
      </c>
      <c r="L62" s="8">
        <v>10520000</v>
      </c>
      <c r="M62" s="8">
        <v>10520000</v>
      </c>
      <c r="N62" s="8">
        <v>10556513</v>
      </c>
      <c r="O62" s="8">
        <v>10556513</v>
      </c>
    </row>
    <row r="63" spans="1:15">
      <c r="A63" s="2" t="s">
        <v>148</v>
      </c>
      <c r="B63" s="5" t="s">
        <v>149</v>
      </c>
      <c r="C63" s="2" t="s">
        <v>236</v>
      </c>
      <c r="D63" s="2" t="s">
        <v>3943</v>
      </c>
      <c r="E63" s="8">
        <v>277278430</v>
      </c>
      <c r="F63" s="8">
        <v>277278430</v>
      </c>
      <c r="G63" s="8">
        <v>277278430</v>
      </c>
      <c r="H63" s="8">
        <v>277278430</v>
      </c>
      <c r="I63" s="8">
        <v>514793835</v>
      </c>
      <c r="J63" s="8">
        <v>514793835</v>
      </c>
      <c r="K63" s="8">
        <v>436611361</v>
      </c>
      <c r="L63" s="8">
        <v>436611361</v>
      </c>
      <c r="M63" s="8">
        <v>436611361</v>
      </c>
      <c r="N63" s="8">
        <v>436611361</v>
      </c>
      <c r="O63" s="8">
        <v>436611361</v>
      </c>
    </row>
    <row r="64" spans="1:15">
      <c r="A64" s="2" t="s">
        <v>276</v>
      </c>
      <c r="B64" s="5" t="s">
        <v>277</v>
      </c>
      <c r="C64" s="2" t="s">
        <v>236</v>
      </c>
      <c r="D64" s="2" t="s">
        <v>3943</v>
      </c>
      <c r="E64" s="8">
        <v>101005177</v>
      </c>
      <c r="F64" s="8">
        <v>101005177</v>
      </c>
      <c r="G64" s="8">
        <v>141407248</v>
      </c>
      <c r="H64" s="8">
        <v>141407248</v>
      </c>
      <c r="I64" s="8">
        <v>141407248</v>
      </c>
      <c r="J64" s="8">
        <v>141407248</v>
      </c>
      <c r="K64" s="8">
        <v>141407248</v>
      </c>
      <c r="L64" s="8">
        <v>141407248</v>
      </c>
      <c r="M64" s="8">
        <v>163063308</v>
      </c>
      <c r="N64" s="8">
        <v>163063308</v>
      </c>
      <c r="O64" s="8">
        <v>163063308</v>
      </c>
    </row>
    <row r="65" spans="1:15">
      <c r="A65" s="2" t="s">
        <v>272</v>
      </c>
      <c r="B65" s="5" t="s">
        <v>273</v>
      </c>
      <c r="C65" s="2" t="s">
        <v>236</v>
      </c>
      <c r="D65" s="2" t="s">
        <v>3943</v>
      </c>
      <c r="E65" s="8">
        <v>77600680</v>
      </c>
      <c r="F65" s="8">
        <v>77600680</v>
      </c>
      <c r="G65" s="8">
        <v>77600680</v>
      </c>
      <c r="H65" s="8">
        <v>77600680</v>
      </c>
      <c r="I65" s="8">
        <v>77600680</v>
      </c>
      <c r="J65" s="8">
        <v>77600680</v>
      </c>
      <c r="K65" s="8">
        <v>77600680</v>
      </c>
      <c r="L65" s="8">
        <v>77600680</v>
      </c>
      <c r="M65" s="8">
        <v>77600680</v>
      </c>
      <c r="N65" s="8">
        <v>77600680</v>
      </c>
      <c r="O65" s="8">
        <v>77600680</v>
      </c>
    </row>
    <row r="66" spans="1:15">
      <c r="A66" s="2" t="s">
        <v>262</v>
      </c>
      <c r="B66" s="5" t="s">
        <v>263</v>
      </c>
      <c r="C66" s="2" t="s">
        <v>236</v>
      </c>
      <c r="D66" s="2" t="s">
        <v>3943</v>
      </c>
      <c r="E66" s="8">
        <v>34805821</v>
      </c>
      <c r="F66" s="8">
        <v>35117455</v>
      </c>
      <c r="G66" s="8">
        <v>35117455</v>
      </c>
      <c r="H66" s="8">
        <v>35117455</v>
      </c>
      <c r="I66" s="8">
        <v>35117455</v>
      </c>
      <c r="J66" s="8">
        <v>35117455</v>
      </c>
      <c r="K66" s="8">
        <v>35117455</v>
      </c>
      <c r="L66" s="8">
        <v>35117455</v>
      </c>
      <c r="M66" s="8">
        <v>35117455</v>
      </c>
      <c r="N66" s="8">
        <v>35117455</v>
      </c>
      <c r="O66" s="8">
        <v>35117455</v>
      </c>
    </row>
    <row r="67" spans="1:15">
      <c r="A67" s="2" t="s">
        <v>282</v>
      </c>
      <c r="B67" s="5" t="s">
        <v>283</v>
      </c>
      <c r="C67" s="2" t="s">
        <v>236</v>
      </c>
      <c r="D67" s="2" t="s">
        <v>3943</v>
      </c>
      <c r="E67" s="9">
        <v>37999178</v>
      </c>
      <c r="F67" s="9">
        <v>37999178</v>
      </c>
      <c r="G67" s="9">
        <v>37999178</v>
      </c>
      <c r="H67" s="9">
        <v>37999178</v>
      </c>
      <c r="I67" s="9">
        <v>37999178</v>
      </c>
      <c r="J67" s="9">
        <v>37999178</v>
      </c>
      <c r="K67" s="9">
        <v>37999178</v>
      </c>
      <c r="L67" s="9">
        <v>37999178</v>
      </c>
      <c r="M67" s="9">
        <v>37999178</v>
      </c>
      <c r="N67" s="9">
        <v>37999178</v>
      </c>
      <c r="O67" s="9">
        <v>37999178</v>
      </c>
    </row>
    <row r="68" spans="1:15">
      <c r="A68" s="2" t="s">
        <v>270</v>
      </c>
      <c r="B68" s="5" t="s">
        <v>271</v>
      </c>
      <c r="C68" s="2" t="s">
        <v>236</v>
      </c>
      <c r="D68" s="2" t="s">
        <v>3943</v>
      </c>
      <c r="E68" s="9"/>
      <c r="F68" s="9">
        <v>117692623</v>
      </c>
      <c r="G68" s="9">
        <v>122958891</v>
      </c>
      <c r="H68" s="9">
        <v>122958891</v>
      </c>
      <c r="I68" s="9">
        <v>122958891</v>
      </c>
      <c r="J68" s="9">
        <v>122958891</v>
      </c>
      <c r="K68" s="9">
        <v>115858891</v>
      </c>
      <c r="L68" s="9">
        <v>115858891</v>
      </c>
      <c r="M68" s="9">
        <v>115858891</v>
      </c>
      <c r="N68" s="9">
        <v>115858891</v>
      </c>
      <c r="O68" s="9">
        <v>115858891</v>
      </c>
    </row>
    <row r="69" spans="1:15">
      <c r="A69" s="2" t="s">
        <v>264</v>
      </c>
      <c r="B69" s="5" t="s">
        <v>265</v>
      </c>
      <c r="C69" s="2" t="s">
        <v>236</v>
      </c>
      <c r="D69" s="2" t="s">
        <v>3943</v>
      </c>
      <c r="E69" s="9">
        <v>110734080</v>
      </c>
      <c r="F69" s="9">
        <v>110951030</v>
      </c>
      <c r="G69" s="9">
        <v>111097220</v>
      </c>
      <c r="H69" s="9">
        <v>111454621</v>
      </c>
      <c r="I69" s="9">
        <v>111454621</v>
      </c>
      <c r="J69" s="9">
        <v>111454621</v>
      </c>
      <c r="K69" s="9">
        <v>111454621</v>
      </c>
      <c r="L69" s="9">
        <v>111454621</v>
      </c>
      <c r="M69" s="9">
        <v>111454621</v>
      </c>
      <c r="N69" s="9">
        <v>111454621</v>
      </c>
      <c r="O69" s="9">
        <v>111454621</v>
      </c>
    </row>
    <row r="70" spans="1:15">
      <c r="A70" s="2" t="s">
        <v>294</v>
      </c>
      <c r="B70" s="5" t="s">
        <v>295</v>
      </c>
      <c r="C70" s="2" t="s">
        <v>236</v>
      </c>
      <c r="D70" s="2" t="s">
        <v>3943</v>
      </c>
      <c r="E70" s="9">
        <v>8859415</v>
      </c>
      <c r="F70" s="9">
        <v>9366499</v>
      </c>
      <c r="G70" s="9">
        <v>9856067</v>
      </c>
      <c r="H70" s="9">
        <v>10357220</v>
      </c>
      <c r="I70" s="9">
        <v>10862543</v>
      </c>
      <c r="J70" s="9">
        <v>11388734</v>
      </c>
      <c r="K70" s="9">
        <v>11388734</v>
      </c>
      <c r="L70" s="9">
        <v>11388734</v>
      </c>
      <c r="M70" s="9">
        <v>11388734</v>
      </c>
      <c r="N70" s="9">
        <v>11388734</v>
      </c>
      <c r="O70" s="9">
        <v>11388734</v>
      </c>
    </row>
    <row r="71" spans="1:15">
      <c r="A71" s="2" t="s">
        <v>310</v>
      </c>
      <c r="B71" s="5" t="s">
        <v>311</v>
      </c>
      <c r="C71" s="2" t="s">
        <v>236</v>
      </c>
      <c r="D71" s="2" t="s">
        <v>3943</v>
      </c>
      <c r="E71" s="9"/>
      <c r="F71" s="9"/>
      <c r="G71" s="9"/>
      <c r="H71" s="9"/>
      <c r="I71" s="9">
        <v>4958257</v>
      </c>
      <c r="J71" s="9">
        <v>37929564</v>
      </c>
      <c r="K71" s="9">
        <v>37936524</v>
      </c>
      <c r="L71" s="9">
        <v>38732089</v>
      </c>
      <c r="M71" s="9">
        <v>38732089</v>
      </c>
      <c r="N71" s="9">
        <v>38732089</v>
      </c>
      <c r="O71" s="9">
        <v>38732089</v>
      </c>
    </row>
    <row r="72" spans="1:15">
      <c r="A72" s="2" t="s">
        <v>284</v>
      </c>
      <c r="B72" s="5" t="s">
        <v>285</v>
      </c>
      <c r="C72" s="2" t="s">
        <v>236</v>
      </c>
      <c r="D72" s="2" t="s">
        <v>3943</v>
      </c>
      <c r="E72" s="8">
        <v>1421400</v>
      </c>
      <c r="F72" s="8">
        <v>1421400</v>
      </c>
      <c r="G72" s="8">
        <v>1421400</v>
      </c>
      <c r="H72" s="8">
        <v>1421400</v>
      </c>
      <c r="I72" s="8">
        <v>1421400</v>
      </c>
      <c r="J72" s="8">
        <v>1421400</v>
      </c>
      <c r="K72" s="8">
        <v>1421400</v>
      </c>
      <c r="L72" s="8">
        <v>1421400</v>
      </c>
      <c r="M72" s="8">
        <v>1421400</v>
      </c>
      <c r="N72" s="8">
        <v>1421400</v>
      </c>
      <c r="O72" s="8">
        <v>1421400</v>
      </c>
    </row>
    <row r="73" spans="1:15">
      <c r="A73" s="2" t="s">
        <v>298</v>
      </c>
      <c r="B73" s="5" t="s">
        <v>299</v>
      </c>
      <c r="C73" s="2" t="s">
        <v>236</v>
      </c>
      <c r="D73" s="2" t="s">
        <v>3943</v>
      </c>
      <c r="E73" s="8">
        <v>75384180</v>
      </c>
      <c r="F73" s="8">
        <v>75384180</v>
      </c>
      <c r="G73" s="8">
        <v>75384180</v>
      </c>
      <c r="H73" s="8">
        <v>75384180</v>
      </c>
      <c r="I73" s="8">
        <v>75384180</v>
      </c>
      <c r="J73" s="8">
        <v>75384180</v>
      </c>
      <c r="K73" s="8">
        <v>75384180</v>
      </c>
      <c r="L73" s="8">
        <v>75384180</v>
      </c>
      <c r="M73" s="8">
        <v>75384180</v>
      </c>
      <c r="N73" s="8">
        <v>75384180</v>
      </c>
      <c r="O73" s="8">
        <v>75384180</v>
      </c>
    </row>
    <row r="74" spans="1:15">
      <c r="A74" s="2" t="s">
        <v>290</v>
      </c>
      <c r="B74" s="5" t="s">
        <v>291</v>
      </c>
      <c r="C74" s="2" t="s">
        <v>236</v>
      </c>
      <c r="D74" s="2" t="s">
        <v>3943</v>
      </c>
      <c r="E74" s="8">
        <v>29800000</v>
      </c>
      <c r="F74" s="8">
        <v>29800000</v>
      </c>
      <c r="G74" s="8">
        <v>29800000</v>
      </c>
      <c r="H74" s="8">
        <v>29800000</v>
      </c>
      <c r="I74" s="8">
        <v>29800000</v>
      </c>
      <c r="J74" s="8">
        <v>29800000</v>
      </c>
      <c r="K74" s="8">
        <v>59175920</v>
      </c>
      <c r="L74" s="8">
        <v>99700000</v>
      </c>
      <c r="M74" s="8">
        <v>99700000</v>
      </c>
      <c r="N74" s="8">
        <v>99700000</v>
      </c>
      <c r="O74" s="8">
        <v>99700000</v>
      </c>
    </row>
    <row r="75" spans="1:15">
      <c r="A75" s="2" t="s">
        <v>278</v>
      </c>
      <c r="B75" s="5" t="s">
        <v>279</v>
      </c>
      <c r="C75" s="2" t="s">
        <v>236</v>
      </c>
      <c r="D75" s="2" t="s">
        <v>3943</v>
      </c>
      <c r="E75" s="8">
        <v>77284510</v>
      </c>
      <c r="F75" s="8">
        <v>77284510</v>
      </c>
      <c r="G75" s="8">
        <v>77284510</v>
      </c>
      <c r="H75" s="8">
        <v>77284510</v>
      </c>
      <c r="I75" s="8">
        <v>77284510</v>
      </c>
      <c r="J75" s="8">
        <v>77284510</v>
      </c>
      <c r="K75" s="8">
        <v>77284510</v>
      </c>
      <c r="L75" s="8">
        <v>92313000</v>
      </c>
      <c r="M75" s="8">
        <v>92313000</v>
      </c>
      <c r="N75" s="8">
        <v>92313000</v>
      </c>
      <c r="O75" s="8">
        <v>92313000</v>
      </c>
    </row>
    <row r="76" spans="1:15">
      <c r="A76" s="2" t="s">
        <v>318</v>
      </c>
      <c r="B76" s="5" t="s">
        <v>319</v>
      </c>
      <c r="C76" s="2" t="s">
        <v>236</v>
      </c>
      <c r="D76" s="2" t="s">
        <v>3943</v>
      </c>
      <c r="E76" s="8"/>
      <c r="F76" s="8"/>
      <c r="G76" s="8"/>
      <c r="H76" s="8">
        <v>5496500</v>
      </c>
      <c r="I76" s="8">
        <v>5656535</v>
      </c>
      <c r="J76" s="8">
        <v>5656535</v>
      </c>
      <c r="K76" s="8">
        <v>5656535</v>
      </c>
      <c r="L76" s="8">
        <v>5656535</v>
      </c>
      <c r="M76" s="8">
        <v>5656535</v>
      </c>
      <c r="N76" s="8">
        <v>5656535</v>
      </c>
      <c r="O76" s="8">
        <v>5656535</v>
      </c>
    </row>
    <row r="77" spans="1:15">
      <c r="A77" s="2" t="s">
        <v>328</v>
      </c>
      <c r="B77" s="5" t="s">
        <v>329</v>
      </c>
      <c r="C77" s="2" t="s">
        <v>236</v>
      </c>
      <c r="D77" s="2" t="s">
        <v>3943</v>
      </c>
      <c r="E77" s="9">
        <v>20615248</v>
      </c>
      <c r="F77" s="9">
        <v>20615248</v>
      </c>
      <c r="G77" s="9">
        <v>20615248</v>
      </c>
      <c r="H77" s="9">
        <v>20617458</v>
      </c>
      <c r="I77" s="9">
        <v>20617458</v>
      </c>
      <c r="J77" s="9">
        <v>20617458</v>
      </c>
      <c r="K77" s="9">
        <v>20617458</v>
      </c>
      <c r="L77" s="9">
        <v>21161313</v>
      </c>
      <c r="M77" s="9">
        <v>21161313</v>
      </c>
      <c r="N77" s="9">
        <v>21161313</v>
      </c>
      <c r="O77" s="9">
        <v>21161313</v>
      </c>
    </row>
    <row r="78" spans="1:15">
      <c r="A78" s="2" t="s">
        <v>302</v>
      </c>
      <c r="B78" s="5" t="s">
        <v>303</v>
      </c>
      <c r="C78" s="2" t="s">
        <v>236</v>
      </c>
      <c r="D78" s="2" t="s">
        <v>3943</v>
      </c>
      <c r="E78" s="9"/>
      <c r="F78" s="9"/>
      <c r="G78" s="9"/>
      <c r="H78" s="9"/>
      <c r="I78" s="9"/>
      <c r="J78" s="9">
        <v>25730119</v>
      </c>
      <c r="K78" s="9">
        <v>25730119</v>
      </c>
      <c r="L78" s="9">
        <v>25730119</v>
      </c>
      <c r="M78" s="9">
        <v>27195083</v>
      </c>
      <c r="N78" s="9">
        <v>27195083</v>
      </c>
      <c r="O78" s="9">
        <v>27195083</v>
      </c>
    </row>
    <row r="79" spans="1:15">
      <c r="A79" s="2" t="s">
        <v>288</v>
      </c>
      <c r="B79" s="5" t="s">
        <v>289</v>
      </c>
      <c r="C79" s="2" t="s">
        <v>236</v>
      </c>
      <c r="D79" s="2" t="s">
        <v>3943</v>
      </c>
      <c r="E79" s="9">
        <v>22657582</v>
      </c>
      <c r="F79" s="9">
        <v>22676762</v>
      </c>
      <c r="G79" s="9">
        <v>22705722</v>
      </c>
      <c r="H79" s="9">
        <v>22709722</v>
      </c>
      <c r="I79" s="9">
        <v>22711722</v>
      </c>
      <c r="J79" s="9">
        <v>23402441</v>
      </c>
      <c r="K79" s="9">
        <v>23402441</v>
      </c>
      <c r="L79" s="9">
        <v>23402441</v>
      </c>
      <c r="M79" s="9">
        <v>23402441</v>
      </c>
      <c r="N79" s="9">
        <v>23402441</v>
      </c>
      <c r="O79" s="9">
        <v>23402441</v>
      </c>
    </row>
    <row r="80" spans="1:15">
      <c r="A80" s="2" t="s">
        <v>336</v>
      </c>
      <c r="B80" s="5" t="s">
        <v>337</v>
      </c>
      <c r="C80" s="2" t="s">
        <v>236</v>
      </c>
      <c r="D80" s="2" t="s">
        <v>3943</v>
      </c>
      <c r="E80" s="9">
        <v>9709450</v>
      </c>
      <c r="F80" s="9">
        <v>10599101</v>
      </c>
      <c r="G80" s="9">
        <v>10616101</v>
      </c>
      <c r="H80" s="9">
        <v>12080515</v>
      </c>
      <c r="I80" s="9">
        <v>12080515</v>
      </c>
      <c r="J80" s="9">
        <v>12985924</v>
      </c>
      <c r="K80" s="9">
        <v>13894553</v>
      </c>
      <c r="L80" s="9">
        <v>14197877</v>
      </c>
      <c r="M80" s="9">
        <v>14197877</v>
      </c>
      <c r="N80" s="9">
        <v>14197877</v>
      </c>
      <c r="O80" s="9">
        <v>14197877</v>
      </c>
    </row>
    <row r="81" spans="1:15">
      <c r="A81" s="2" t="s">
        <v>351</v>
      </c>
      <c r="B81" s="5" t="s">
        <v>352</v>
      </c>
      <c r="C81" s="2" t="s">
        <v>236</v>
      </c>
      <c r="D81" s="2" t="s">
        <v>3943</v>
      </c>
      <c r="E81" s="9">
        <v>8629009</v>
      </c>
      <c r="F81" s="9">
        <v>8629009</v>
      </c>
      <c r="G81" s="9">
        <v>8629009</v>
      </c>
      <c r="H81" s="9">
        <v>8629009</v>
      </c>
      <c r="I81" s="9">
        <v>8629009</v>
      </c>
      <c r="J81" s="9">
        <v>8629009</v>
      </c>
      <c r="K81" s="9">
        <v>8629009</v>
      </c>
      <c r="L81" s="9">
        <v>8629009</v>
      </c>
      <c r="M81" s="9">
        <v>8629009</v>
      </c>
      <c r="N81" s="9">
        <v>8629009</v>
      </c>
      <c r="O81" s="9">
        <v>8629009</v>
      </c>
    </row>
    <row r="82" spans="1:15">
      <c r="A82" s="2" t="s">
        <v>334</v>
      </c>
      <c r="B82" s="5" t="s">
        <v>335</v>
      </c>
      <c r="C82" s="2" t="s">
        <v>236</v>
      </c>
      <c r="D82" s="2" t="s">
        <v>3943</v>
      </c>
      <c r="E82" s="8">
        <v>6041358</v>
      </c>
      <c r="F82" s="8">
        <v>6082642</v>
      </c>
      <c r="G82" s="8">
        <v>6082642</v>
      </c>
      <c r="H82" s="8">
        <v>6082642</v>
      </c>
      <c r="I82" s="8">
        <v>6082642</v>
      </c>
      <c r="J82" s="8">
        <v>6082642</v>
      </c>
      <c r="K82" s="8">
        <v>6082642</v>
      </c>
      <c r="L82" s="8">
        <v>6082642</v>
      </c>
      <c r="M82" s="8">
        <v>6082642</v>
      </c>
      <c r="N82" s="8">
        <v>6082642</v>
      </c>
      <c r="O82" s="8">
        <v>6082642</v>
      </c>
    </row>
    <row r="83" spans="1:15">
      <c r="A83" s="2" t="s">
        <v>304</v>
      </c>
      <c r="B83" s="5" t="s">
        <v>305</v>
      </c>
      <c r="C83" s="2" t="s">
        <v>236</v>
      </c>
      <c r="D83" s="2" t="s">
        <v>3943</v>
      </c>
      <c r="E83" s="8">
        <v>89400000</v>
      </c>
      <c r="F83" s="8">
        <v>89400000</v>
      </c>
      <c r="G83" s="8">
        <v>89400000</v>
      </c>
      <c r="H83" s="8">
        <v>89400000</v>
      </c>
      <c r="I83" s="8">
        <v>89400000</v>
      </c>
      <c r="J83" s="8">
        <v>89400000</v>
      </c>
      <c r="K83" s="8">
        <v>89400000</v>
      </c>
      <c r="L83" s="8">
        <v>89400000</v>
      </c>
      <c r="M83" s="8">
        <v>89400000</v>
      </c>
      <c r="N83" s="8">
        <v>89400000</v>
      </c>
      <c r="O83" s="8">
        <v>89400000</v>
      </c>
    </row>
    <row r="84" spans="1:15">
      <c r="A84" s="2" t="s">
        <v>300</v>
      </c>
      <c r="B84" s="5" t="s">
        <v>301</v>
      </c>
      <c r="C84" s="2" t="s">
        <v>236</v>
      </c>
      <c r="D84" s="2" t="s">
        <v>3943</v>
      </c>
      <c r="E84" s="8"/>
      <c r="F84" s="8"/>
      <c r="G84" s="8"/>
      <c r="H84" s="8"/>
      <c r="I84" s="8"/>
      <c r="J84" s="8">
        <v>193379899</v>
      </c>
      <c r="K84" s="8">
        <v>193379899</v>
      </c>
      <c r="L84" s="8">
        <v>193379899</v>
      </c>
      <c r="M84" s="8">
        <v>234379899</v>
      </c>
      <c r="N84" s="8">
        <v>255935246</v>
      </c>
      <c r="O84" s="8">
        <v>255935246</v>
      </c>
    </row>
    <row r="85" spans="1:15">
      <c r="A85" s="2" t="s">
        <v>322</v>
      </c>
      <c r="B85" s="5" t="s">
        <v>323</v>
      </c>
      <c r="C85" s="2" t="s">
        <v>236</v>
      </c>
      <c r="D85" s="2" t="s">
        <v>3943</v>
      </c>
      <c r="E85" s="8">
        <v>1357203</v>
      </c>
      <c r="F85" s="8">
        <v>1357203</v>
      </c>
      <c r="G85" s="8">
        <v>1357203</v>
      </c>
      <c r="H85" s="8">
        <v>1357203</v>
      </c>
      <c r="I85" s="8">
        <v>1357203</v>
      </c>
      <c r="J85" s="8">
        <v>1357203</v>
      </c>
      <c r="K85" s="8">
        <v>1357203</v>
      </c>
      <c r="L85" s="8">
        <v>1357203</v>
      </c>
      <c r="M85" s="8">
        <v>1357203</v>
      </c>
      <c r="N85" s="8">
        <v>1357203</v>
      </c>
      <c r="O85" s="8">
        <v>1357203</v>
      </c>
    </row>
    <row r="86" spans="1:15">
      <c r="A86" s="2" t="s">
        <v>292</v>
      </c>
      <c r="B86" s="5" t="s">
        <v>293</v>
      </c>
      <c r="C86" s="2" t="s">
        <v>236</v>
      </c>
      <c r="D86" s="2" t="s">
        <v>3943</v>
      </c>
      <c r="E86" s="8">
        <v>66835165</v>
      </c>
      <c r="F86" s="8">
        <v>66835165</v>
      </c>
      <c r="G86" s="8">
        <v>66835165</v>
      </c>
      <c r="H86" s="8">
        <v>66835165</v>
      </c>
      <c r="I86" s="8">
        <v>66835165</v>
      </c>
      <c r="J86" s="8">
        <v>76435165</v>
      </c>
      <c r="K86" s="8">
        <v>76435165</v>
      </c>
      <c r="L86" s="8">
        <v>76435165</v>
      </c>
      <c r="M86" s="8">
        <v>76435165</v>
      </c>
      <c r="N86" s="8">
        <v>76435165</v>
      </c>
      <c r="O86" s="8">
        <v>76435165</v>
      </c>
    </row>
    <row r="87" spans="1:15">
      <c r="A87" s="2" t="s">
        <v>349</v>
      </c>
      <c r="B87" s="5" t="s">
        <v>350</v>
      </c>
      <c r="C87" s="2" t="s">
        <v>236</v>
      </c>
      <c r="D87" s="2" t="s">
        <v>3943</v>
      </c>
      <c r="E87" s="9">
        <v>9011477</v>
      </c>
      <c r="F87" s="9">
        <v>9011477</v>
      </c>
      <c r="G87" s="9">
        <v>9011477</v>
      </c>
      <c r="H87" s="9">
        <v>9011477</v>
      </c>
      <c r="I87" s="9">
        <v>9799469</v>
      </c>
      <c r="J87" s="9">
        <v>10130989</v>
      </c>
      <c r="K87" s="9">
        <v>10130989</v>
      </c>
      <c r="L87" s="9">
        <v>11686538</v>
      </c>
      <c r="M87" s="9">
        <v>11686538</v>
      </c>
      <c r="N87" s="9">
        <v>11686538</v>
      </c>
      <c r="O87" s="9">
        <v>11686538</v>
      </c>
    </row>
    <row r="88" spans="1:15">
      <c r="A88" s="2" t="s">
        <v>308</v>
      </c>
      <c r="B88" s="5" t="s">
        <v>309</v>
      </c>
      <c r="C88" s="2" t="s">
        <v>236</v>
      </c>
      <c r="D88" s="2" t="s">
        <v>3943</v>
      </c>
      <c r="E88" s="9">
        <v>40000000</v>
      </c>
      <c r="F88" s="9">
        <v>40000000</v>
      </c>
      <c r="G88" s="9">
        <v>40000000</v>
      </c>
      <c r="H88" s="9">
        <v>40000000</v>
      </c>
      <c r="I88" s="9">
        <v>40000000</v>
      </c>
      <c r="J88" s="9">
        <v>40000000</v>
      </c>
      <c r="K88" s="9">
        <v>40000000</v>
      </c>
      <c r="L88" s="9">
        <v>40000000</v>
      </c>
      <c r="M88" s="9">
        <v>40000000</v>
      </c>
      <c r="N88" s="9">
        <v>40000000</v>
      </c>
      <c r="O88" s="9">
        <v>40000000</v>
      </c>
    </row>
    <row r="89" spans="1:15">
      <c r="A89" s="2" t="s">
        <v>338</v>
      </c>
      <c r="B89" s="5" t="s">
        <v>339</v>
      </c>
      <c r="C89" s="2" t="s">
        <v>236</v>
      </c>
      <c r="D89" s="2" t="s">
        <v>3943</v>
      </c>
      <c r="E89" s="9">
        <v>47771770</v>
      </c>
      <c r="F89" s="9">
        <v>49059982</v>
      </c>
      <c r="G89" s="9">
        <v>49059982</v>
      </c>
      <c r="H89" s="9">
        <v>49068456</v>
      </c>
      <c r="I89" s="9">
        <v>143196713</v>
      </c>
      <c r="J89" s="9">
        <v>152361079</v>
      </c>
      <c r="K89" s="9">
        <v>105136685</v>
      </c>
      <c r="L89" s="9">
        <v>105136685</v>
      </c>
      <c r="M89" s="9">
        <v>163536685</v>
      </c>
      <c r="N89" s="9">
        <v>839089231</v>
      </c>
      <c r="O89" s="9">
        <v>839089231</v>
      </c>
    </row>
    <row r="90" spans="1:15">
      <c r="A90" s="2" t="s">
        <v>324</v>
      </c>
      <c r="B90" s="5" t="s">
        <v>325</v>
      </c>
      <c r="C90" s="2" t="s">
        <v>236</v>
      </c>
      <c r="D90" s="2" t="s">
        <v>3943</v>
      </c>
      <c r="E90" s="9"/>
      <c r="F90" s="9"/>
      <c r="G90" s="9"/>
      <c r="H90" s="9"/>
      <c r="I90" s="9"/>
      <c r="J90" s="9"/>
      <c r="K90" s="9"/>
      <c r="L90" s="9"/>
      <c r="M90" s="9"/>
      <c r="N90" s="9">
        <v>22000000</v>
      </c>
      <c r="O90" s="9">
        <v>22000000</v>
      </c>
    </row>
    <row r="91" spans="1:15">
      <c r="A91" s="2" t="s">
        <v>369</v>
      </c>
      <c r="B91" s="5" t="s">
        <v>370</v>
      </c>
      <c r="C91" s="2" t="s">
        <v>236</v>
      </c>
      <c r="D91" s="2" t="s">
        <v>3943</v>
      </c>
      <c r="E91" s="9">
        <v>4601649</v>
      </c>
      <c r="F91" s="9">
        <v>4601649</v>
      </c>
      <c r="G91" s="9">
        <v>4601649</v>
      </c>
      <c r="H91" s="9">
        <v>4601649</v>
      </c>
      <c r="I91" s="9">
        <v>115041225</v>
      </c>
      <c r="J91" s="9">
        <v>115041225</v>
      </c>
      <c r="K91" s="9">
        <v>115041225</v>
      </c>
      <c r="L91" s="9">
        <v>115041225</v>
      </c>
      <c r="M91" s="9">
        <v>115041225</v>
      </c>
      <c r="N91" s="9">
        <v>115041225</v>
      </c>
      <c r="O91" s="9">
        <v>115041225</v>
      </c>
    </row>
    <row r="92" spans="1:15">
      <c r="A92" s="2" t="s">
        <v>306</v>
      </c>
      <c r="B92" s="5" t="s">
        <v>307</v>
      </c>
      <c r="C92" s="2" t="s">
        <v>236</v>
      </c>
      <c r="D92" s="2" t="s">
        <v>3943</v>
      </c>
      <c r="E92" s="8">
        <v>151384831</v>
      </c>
      <c r="F92" s="8">
        <v>151384831</v>
      </c>
      <c r="G92" s="8">
        <v>151384831</v>
      </c>
      <c r="H92" s="8">
        <v>151384831</v>
      </c>
      <c r="I92" s="8">
        <v>151384831</v>
      </c>
      <c r="J92" s="8">
        <v>218124831</v>
      </c>
      <c r="K92" s="8">
        <v>218124831</v>
      </c>
      <c r="L92" s="8">
        <v>218124831</v>
      </c>
      <c r="M92" s="8">
        <v>218124831</v>
      </c>
      <c r="N92" s="8">
        <v>300279855</v>
      </c>
      <c r="O92" s="8">
        <v>300279855</v>
      </c>
    </row>
    <row r="93" spans="1:15">
      <c r="A93" s="2" t="s">
        <v>296</v>
      </c>
      <c r="B93" s="5" t="s">
        <v>297</v>
      </c>
      <c r="C93" s="2" t="s">
        <v>236</v>
      </c>
      <c r="D93" s="2" t="s">
        <v>3943</v>
      </c>
      <c r="E93" s="8">
        <v>38600000</v>
      </c>
      <c r="F93" s="8">
        <v>38600000</v>
      </c>
      <c r="G93" s="8">
        <v>38600000</v>
      </c>
      <c r="H93" s="8">
        <v>38600000</v>
      </c>
      <c r="I93" s="8">
        <v>38600000</v>
      </c>
      <c r="J93" s="8">
        <v>38600000</v>
      </c>
      <c r="K93" s="8">
        <v>38600000</v>
      </c>
      <c r="L93" s="8">
        <v>38600000</v>
      </c>
      <c r="M93" s="8">
        <v>38600000</v>
      </c>
      <c r="N93" s="8">
        <v>38600000</v>
      </c>
      <c r="O93" s="8">
        <v>38600000</v>
      </c>
    </row>
    <row r="94" spans="1:15">
      <c r="A94" s="2" t="s">
        <v>316</v>
      </c>
      <c r="B94" s="5" t="s">
        <v>317</v>
      </c>
      <c r="C94" s="2" t="s">
        <v>236</v>
      </c>
      <c r="D94" s="2" t="s">
        <v>3943</v>
      </c>
      <c r="E94" s="8">
        <v>75438029</v>
      </c>
      <c r="F94" s="8">
        <v>75438029</v>
      </c>
      <c r="G94" s="8">
        <v>75438029</v>
      </c>
      <c r="H94" s="8">
        <v>75438029</v>
      </c>
      <c r="I94" s="8">
        <v>75438029</v>
      </c>
      <c r="J94" s="8">
        <v>75438029</v>
      </c>
      <c r="K94" s="8">
        <v>75438029</v>
      </c>
      <c r="L94" s="8">
        <v>75438029</v>
      </c>
      <c r="M94" s="8">
        <v>75438029</v>
      </c>
      <c r="N94" s="8">
        <v>75438029</v>
      </c>
      <c r="O94" s="8">
        <v>75438029</v>
      </c>
    </row>
    <row r="95" spans="1:15">
      <c r="A95" s="2" t="s">
        <v>314</v>
      </c>
      <c r="B95" s="5" t="s">
        <v>315</v>
      </c>
      <c r="C95" s="2" t="s">
        <v>236</v>
      </c>
      <c r="D95" s="2" t="s">
        <v>3943</v>
      </c>
      <c r="E95" s="8">
        <v>204176641</v>
      </c>
      <c r="F95" s="8">
        <v>204176641</v>
      </c>
      <c r="G95" s="8">
        <v>204176641</v>
      </c>
      <c r="H95" s="8">
        <v>204176641</v>
      </c>
      <c r="I95" s="8">
        <v>204176641</v>
      </c>
      <c r="J95" s="8">
        <v>340776641</v>
      </c>
      <c r="K95" s="8">
        <v>340776641</v>
      </c>
      <c r="L95" s="8">
        <v>340776641</v>
      </c>
      <c r="M95" s="8">
        <v>340776641</v>
      </c>
      <c r="N95" s="8">
        <v>340776641</v>
      </c>
      <c r="O95" s="8">
        <v>340776641</v>
      </c>
    </row>
    <row r="96" spans="1:15">
      <c r="A96" s="2" t="s">
        <v>326</v>
      </c>
      <c r="B96" s="5" t="s">
        <v>327</v>
      </c>
      <c r="C96" s="2" t="s">
        <v>236</v>
      </c>
      <c r="D96" s="2" t="s">
        <v>3943</v>
      </c>
      <c r="E96" s="8">
        <v>61584243</v>
      </c>
      <c r="F96" s="8">
        <v>61584243</v>
      </c>
      <c r="G96" s="8">
        <v>61584243</v>
      </c>
      <c r="H96" s="8">
        <v>61584243</v>
      </c>
      <c r="I96" s="8">
        <v>61584243</v>
      </c>
      <c r="J96" s="8">
        <v>61584243</v>
      </c>
      <c r="K96" s="8">
        <v>61584243</v>
      </c>
      <c r="L96" s="8">
        <v>61584243</v>
      </c>
      <c r="M96" s="8">
        <v>61584243</v>
      </c>
      <c r="N96" s="8">
        <v>61584243</v>
      </c>
      <c r="O96" s="8">
        <v>61584243</v>
      </c>
    </row>
    <row r="97" spans="1:15">
      <c r="A97" s="2" t="s">
        <v>332</v>
      </c>
      <c r="B97" s="5" t="s">
        <v>333</v>
      </c>
      <c r="C97" s="2" t="s">
        <v>236</v>
      </c>
      <c r="D97" s="2" t="s">
        <v>3943</v>
      </c>
      <c r="E97" s="9"/>
      <c r="F97" s="9"/>
      <c r="G97" s="9"/>
      <c r="H97" s="9">
        <v>30000000</v>
      </c>
      <c r="I97" s="9">
        <v>30000000</v>
      </c>
      <c r="J97" s="9">
        <v>40000000</v>
      </c>
      <c r="K97" s="9">
        <v>40000000</v>
      </c>
      <c r="L97" s="9">
        <v>40000000</v>
      </c>
      <c r="M97" s="9">
        <v>40000000</v>
      </c>
      <c r="N97" s="9">
        <v>40000000</v>
      </c>
      <c r="O97" s="9">
        <v>40000000</v>
      </c>
    </row>
    <row r="98" spans="1:15">
      <c r="A98" s="2" t="s">
        <v>377</v>
      </c>
      <c r="B98" s="5" t="s">
        <v>378</v>
      </c>
      <c r="C98" s="2" t="s">
        <v>236</v>
      </c>
      <c r="D98" s="2" t="s">
        <v>3943</v>
      </c>
      <c r="E98" s="9">
        <v>4555768</v>
      </c>
      <c r="F98" s="9">
        <v>4555768</v>
      </c>
      <c r="G98" s="9">
        <v>4555768</v>
      </c>
      <c r="H98" s="9">
        <v>4555768</v>
      </c>
      <c r="I98" s="9">
        <v>4555768</v>
      </c>
      <c r="J98" s="9">
        <v>49543070</v>
      </c>
      <c r="K98" s="9">
        <v>49543070</v>
      </c>
      <c r="L98" s="9">
        <v>49543070</v>
      </c>
      <c r="M98" s="9">
        <v>49543070</v>
      </c>
      <c r="N98" s="9">
        <v>49543070</v>
      </c>
      <c r="O98" s="9">
        <v>49543070</v>
      </c>
    </row>
    <row r="99" spans="1:15">
      <c r="A99" s="2" t="s">
        <v>312</v>
      </c>
      <c r="B99" s="5" t="s">
        <v>313</v>
      </c>
      <c r="C99" s="2" t="s">
        <v>236</v>
      </c>
      <c r="D99" s="2" t="s">
        <v>3943</v>
      </c>
      <c r="E99" s="9">
        <v>230987407</v>
      </c>
      <c r="F99" s="9">
        <v>230990231</v>
      </c>
      <c r="G99" s="9">
        <v>230990231</v>
      </c>
      <c r="H99" s="9">
        <v>230990231</v>
      </c>
      <c r="I99" s="9">
        <v>230990231</v>
      </c>
      <c r="J99" s="9">
        <v>230990231</v>
      </c>
      <c r="K99" s="9">
        <v>230990231</v>
      </c>
      <c r="L99" s="9">
        <v>230990231</v>
      </c>
      <c r="M99" s="9">
        <v>230990231</v>
      </c>
      <c r="N99" s="9">
        <v>230990231</v>
      </c>
      <c r="O99" s="9">
        <v>230990231</v>
      </c>
    </row>
    <row r="100" spans="1:15">
      <c r="A100" s="2" t="s">
        <v>330</v>
      </c>
      <c r="B100" s="5" t="s">
        <v>331</v>
      </c>
      <c r="C100" s="2" t="s">
        <v>236</v>
      </c>
      <c r="D100" s="2" t="s">
        <v>3943</v>
      </c>
      <c r="E100" s="9">
        <v>8453774</v>
      </c>
      <c r="F100" s="9">
        <v>8453774</v>
      </c>
      <c r="G100" s="9">
        <v>10000000</v>
      </c>
      <c r="H100" s="9">
        <v>10000000</v>
      </c>
      <c r="I100" s="9">
        <v>10000000</v>
      </c>
      <c r="J100" s="9">
        <v>50000000</v>
      </c>
      <c r="K100" s="9">
        <v>50000000</v>
      </c>
      <c r="L100" s="9">
        <v>50348704</v>
      </c>
      <c r="M100" s="9">
        <v>51699660</v>
      </c>
      <c r="N100" s="9">
        <v>54307751</v>
      </c>
      <c r="O100" s="9">
        <v>54349632</v>
      </c>
    </row>
    <row r="101" spans="1:15">
      <c r="A101" s="2" t="s">
        <v>347</v>
      </c>
      <c r="B101" s="5" t="s">
        <v>348</v>
      </c>
      <c r="C101" s="2" t="s">
        <v>236</v>
      </c>
      <c r="D101" s="2" t="s">
        <v>3943</v>
      </c>
      <c r="E101" s="9"/>
      <c r="F101" s="9"/>
      <c r="G101" s="9"/>
      <c r="H101" s="9"/>
      <c r="I101" s="9"/>
      <c r="J101" s="9"/>
      <c r="K101" s="9"/>
      <c r="L101" s="9"/>
      <c r="M101" s="9">
        <v>9803360</v>
      </c>
      <c r="N101" s="9">
        <v>9803360</v>
      </c>
      <c r="O101" s="9">
        <v>9803360</v>
      </c>
    </row>
    <row r="102" spans="1:15">
      <c r="A102" s="2" t="s">
        <v>320</v>
      </c>
      <c r="B102" s="5" t="s">
        <v>321</v>
      </c>
      <c r="C102" s="2" t="s">
        <v>236</v>
      </c>
      <c r="D102" s="2" t="s">
        <v>3943</v>
      </c>
      <c r="E102" s="8">
        <v>339290454</v>
      </c>
      <c r="F102" s="8">
        <v>325718836</v>
      </c>
      <c r="G102" s="8">
        <v>325718836</v>
      </c>
      <c r="H102" s="8">
        <v>325718836</v>
      </c>
      <c r="I102" s="8">
        <v>325718836</v>
      </c>
      <c r="J102" s="8">
        <v>415622638</v>
      </c>
      <c r="K102" s="8">
        <v>415622638</v>
      </c>
      <c r="L102" s="8">
        <v>415622638</v>
      </c>
      <c r="M102" s="8">
        <v>415622638</v>
      </c>
      <c r="N102" s="8">
        <v>415622638</v>
      </c>
      <c r="O102" s="8">
        <v>415622638</v>
      </c>
    </row>
    <row r="103" spans="1:15">
      <c r="A103" s="2" t="s">
        <v>343</v>
      </c>
      <c r="B103" s="5" t="s">
        <v>344</v>
      </c>
      <c r="C103" s="2" t="s">
        <v>236</v>
      </c>
      <c r="D103" s="2" t="s">
        <v>3943</v>
      </c>
      <c r="E103" s="8"/>
      <c r="F103" s="8"/>
      <c r="G103" s="8"/>
      <c r="H103" s="8">
        <v>40811468</v>
      </c>
      <c r="I103" s="8">
        <v>40811468</v>
      </c>
      <c r="J103" s="8">
        <v>40811468</v>
      </c>
      <c r="K103" s="8">
        <v>40811468</v>
      </c>
      <c r="L103" s="8">
        <v>44311468</v>
      </c>
      <c r="M103" s="8">
        <v>44311468</v>
      </c>
      <c r="N103" s="8">
        <v>44311468</v>
      </c>
      <c r="O103" s="8">
        <v>44311468</v>
      </c>
    </row>
    <row r="104" spans="1:15">
      <c r="A104" s="2" t="s">
        <v>385</v>
      </c>
      <c r="B104" s="5" t="s">
        <v>386</v>
      </c>
      <c r="C104" s="2" t="s">
        <v>236</v>
      </c>
      <c r="D104" s="2" t="s">
        <v>3943</v>
      </c>
      <c r="E104" s="8">
        <v>5656931</v>
      </c>
      <c r="F104" s="8">
        <v>5662431</v>
      </c>
      <c r="G104" s="8">
        <v>5669431</v>
      </c>
      <c r="H104" s="8">
        <v>5669931</v>
      </c>
      <c r="I104" s="8">
        <v>90104649</v>
      </c>
      <c r="J104" s="8">
        <v>97704482</v>
      </c>
      <c r="K104" s="8">
        <v>97704482</v>
      </c>
      <c r="L104" s="8">
        <v>97704482</v>
      </c>
      <c r="M104" s="8">
        <v>97704482</v>
      </c>
      <c r="N104" s="8">
        <v>97704482</v>
      </c>
      <c r="O104" s="8">
        <v>97704482</v>
      </c>
    </row>
    <row r="105" spans="1:15">
      <c r="A105" s="2" t="s">
        <v>340</v>
      </c>
      <c r="B105" s="5" t="s">
        <v>341</v>
      </c>
      <c r="C105" s="2" t="s">
        <v>236</v>
      </c>
      <c r="D105" s="2" t="s">
        <v>3943</v>
      </c>
      <c r="E105" s="8">
        <v>26985000</v>
      </c>
      <c r="F105" s="8">
        <v>39334071</v>
      </c>
      <c r="G105" s="8">
        <v>39933043</v>
      </c>
      <c r="H105" s="8">
        <v>41892228</v>
      </c>
      <c r="I105" s="8">
        <v>41892229</v>
      </c>
      <c r="J105" s="8">
        <v>41892229</v>
      </c>
      <c r="K105" s="8">
        <v>41892229</v>
      </c>
      <c r="L105" s="8">
        <v>41892229</v>
      </c>
      <c r="M105" s="8">
        <v>41892229</v>
      </c>
      <c r="N105" s="8">
        <v>114285871</v>
      </c>
      <c r="O105" s="8">
        <v>114285871</v>
      </c>
    </row>
    <row r="106" spans="1:15">
      <c r="A106" s="2" t="s">
        <v>399</v>
      </c>
      <c r="B106" s="5" t="s">
        <v>400</v>
      </c>
      <c r="C106" s="2" t="s">
        <v>236</v>
      </c>
      <c r="D106" s="2" t="s">
        <v>3943</v>
      </c>
      <c r="E106" s="8"/>
      <c r="F106" s="8"/>
      <c r="G106" s="8"/>
      <c r="H106" s="8"/>
      <c r="I106" s="8"/>
      <c r="J106" s="8"/>
      <c r="K106" s="8">
        <v>19483772</v>
      </c>
      <c r="L106" s="8">
        <v>19483772</v>
      </c>
      <c r="M106" s="8">
        <v>21100151</v>
      </c>
      <c r="N106" s="8">
        <v>21100151</v>
      </c>
      <c r="O106" s="8">
        <v>21100151</v>
      </c>
    </row>
    <row r="107" spans="1:15">
      <c r="A107" s="2" t="s">
        <v>359</v>
      </c>
      <c r="B107" s="5" t="s">
        <v>360</v>
      </c>
      <c r="C107" s="2" t="s">
        <v>236</v>
      </c>
      <c r="D107" s="2" t="s">
        <v>3943</v>
      </c>
      <c r="E107" s="9">
        <v>18860500</v>
      </c>
      <c r="F107" s="9">
        <v>18860500</v>
      </c>
      <c r="G107" s="9">
        <v>18860500</v>
      </c>
      <c r="H107" s="9">
        <v>18860500</v>
      </c>
      <c r="I107" s="9">
        <v>18860500</v>
      </c>
      <c r="J107" s="9">
        <v>9845181</v>
      </c>
      <c r="K107" s="9">
        <v>9845181</v>
      </c>
      <c r="L107" s="9">
        <v>9845181</v>
      </c>
      <c r="M107" s="9">
        <v>9845181</v>
      </c>
      <c r="N107" s="9">
        <v>9845181</v>
      </c>
      <c r="O107" s="9">
        <v>9845181</v>
      </c>
    </row>
    <row r="108" spans="1:15">
      <c r="A108" s="2" t="s">
        <v>379</v>
      </c>
      <c r="B108" s="5" t="s">
        <v>380</v>
      </c>
      <c r="C108" s="2" t="s">
        <v>236</v>
      </c>
      <c r="D108" s="2" t="s">
        <v>3943</v>
      </c>
      <c r="E108" s="9">
        <v>40000000</v>
      </c>
      <c r="F108" s="9">
        <v>40000000</v>
      </c>
      <c r="G108" s="9">
        <v>40000000</v>
      </c>
      <c r="H108" s="9">
        <v>40000000</v>
      </c>
      <c r="I108" s="9">
        <v>40000000</v>
      </c>
      <c r="J108" s="9">
        <v>40000000</v>
      </c>
      <c r="K108" s="9">
        <v>40000000</v>
      </c>
      <c r="L108" s="9">
        <v>40000000</v>
      </c>
      <c r="M108" s="9">
        <v>40000000</v>
      </c>
      <c r="N108" s="9">
        <v>40000000</v>
      </c>
      <c r="O108" s="9">
        <v>40000000</v>
      </c>
    </row>
    <row r="109" spans="1:15">
      <c r="A109" s="2" t="s">
        <v>395</v>
      </c>
      <c r="B109" s="5" t="s">
        <v>396</v>
      </c>
      <c r="C109" s="2" t="s">
        <v>236</v>
      </c>
      <c r="D109" s="2" t="s">
        <v>3943</v>
      </c>
      <c r="E109" s="9">
        <v>123250000</v>
      </c>
      <c r="F109" s="9">
        <v>123250000</v>
      </c>
      <c r="G109" s="9">
        <v>123250000</v>
      </c>
      <c r="H109" s="9">
        <v>123250000</v>
      </c>
      <c r="I109" s="9">
        <v>123250000</v>
      </c>
      <c r="J109" s="9">
        <v>123250000</v>
      </c>
      <c r="K109" s="9">
        <v>123250000</v>
      </c>
      <c r="L109" s="9">
        <v>24344912</v>
      </c>
      <c r="M109" s="9">
        <v>24344912</v>
      </c>
      <c r="N109" s="9">
        <v>24344912</v>
      </c>
      <c r="O109" s="9">
        <v>24344912</v>
      </c>
    </row>
    <row r="110" spans="1:15">
      <c r="A110" s="2" t="s">
        <v>353</v>
      </c>
      <c r="B110" s="5" t="s">
        <v>354</v>
      </c>
      <c r="C110" s="2" t="s">
        <v>236</v>
      </c>
      <c r="D110" s="2" t="s">
        <v>3943</v>
      </c>
      <c r="E110" s="9">
        <v>15970535</v>
      </c>
      <c r="F110" s="9">
        <v>15970535</v>
      </c>
      <c r="G110" s="9">
        <v>15970535</v>
      </c>
      <c r="H110" s="9">
        <v>25291705</v>
      </c>
      <c r="I110" s="9">
        <v>25291705</v>
      </c>
      <c r="J110" s="9">
        <v>25291705</v>
      </c>
      <c r="K110" s="9">
        <v>25291705</v>
      </c>
      <c r="L110" s="9">
        <v>25291705</v>
      </c>
      <c r="M110" s="9">
        <v>25291705</v>
      </c>
      <c r="N110" s="9">
        <v>25291705</v>
      </c>
      <c r="O110" s="9">
        <v>25291705</v>
      </c>
    </row>
    <row r="111" spans="1:15">
      <c r="A111" s="2" t="s">
        <v>371</v>
      </c>
      <c r="B111" s="5" t="s">
        <v>372</v>
      </c>
      <c r="C111" s="2" t="s">
        <v>236</v>
      </c>
      <c r="D111" s="2" t="s">
        <v>3943</v>
      </c>
      <c r="E111" s="9">
        <v>14732718</v>
      </c>
      <c r="F111" s="9">
        <v>14732718</v>
      </c>
      <c r="G111" s="9">
        <v>14732718</v>
      </c>
      <c r="H111" s="9">
        <v>42995303</v>
      </c>
      <c r="I111" s="9">
        <v>40495303</v>
      </c>
      <c r="J111" s="9">
        <v>70607852</v>
      </c>
      <c r="K111" s="9">
        <v>70607852</v>
      </c>
      <c r="L111" s="9">
        <v>71263749</v>
      </c>
      <c r="M111" s="9">
        <v>71263749</v>
      </c>
      <c r="N111" s="9">
        <v>71263749</v>
      </c>
      <c r="O111" s="9">
        <v>71263749</v>
      </c>
    </row>
    <row r="112" spans="1:15">
      <c r="A112" s="2" t="s">
        <v>367</v>
      </c>
      <c r="B112" s="5" t="s">
        <v>368</v>
      </c>
      <c r="C112" s="2" t="s">
        <v>236</v>
      </c>
      <c r="D112" s="2" t="s">
        <v>3943</v>
      </c>
      <c r="E112" s="8"/>
      <c r="F112" s="8"/>
      <c r="G112" s="8">
        <v>12020800</v>
      </c>
      <c r="H112" s="8">
        <v>17131810</v>
      </c>
      <c r="I112" s="8">
        <v>20123768</v>
      </c>
      <c r="J112" s="8">
        <v>20159043</v>
      </c>
      <c r="K112" s="8">
        <v>20170754</v>
      </c>
      <c r="L112" s="8">
        <v>20170939</v>
      </c>
      <c r="M112" s="8">
        <v>23667107</v>
      </c>
      <c r="N112" s="8">
        <v>23667107</v>
      </c>
      <c r="O112" s="8">
        <v>23667107</v>
      </c>
    </row>
    <row r="113" spans="1:15">
      <c r="A113" s="2" t="s">
        <v>365</v>
      </c>
      <c r="B113" s="5" t="s">
        <v>366</v>
      </c>
      <c r="C113" s="2" t="s">
        <v>236</v>
      </c>
      <c r="D113" s="2" t="s">
        <v>3943</v>
      </c>
      <c r="E113" s="8">
        <v>23527848</v>
      </c>
      <c r="F113" s="8">
        <v>23527848</v>
      </c>
      <c r="G113" s="8">
        <v>23660172</v>
      </c>
      <c r="H113" s="8">
        <v>23660172</v>
      </c>
      <c r="I113" s="8">
        <v>23660172</v>
      </c>
      <c r="J113" s="8">
        <v>23660172</v>
      </c>
      <c r="K113" s="8">
        <v>23660172</v>
      </c>
      <c r="L113" s="8">
        <v>23660172</v>
      </c>
      <c r="M113" s="8">
        <v>23660172</v>
      </c>
      <c r="N113" s="8">
        <v>27120380</v>
      </c>
      <c r="O113" s="8">
        <v>27120380</v>
      </c>
    </row>
    <row r="114" spans="1:15">
      <c r="A114" s="2" t="s">
        <v>405</v>
      </c>
      <c r="B114" s="5" t="s">
        <v>406</v>
      </c>
      <c r="C114" s="2" t="s">
        <v>236</v>
      </c>
      <c r="D114" s="2" t="s">
        <v>3943</v>
      </c>
      <c r="E114" s="8"/>
      <c r="F114" s="8">
        <v>10086746</v>
      </c>
      <c r="G114" s="8">
        <v>10086746</v>
      </c>
      <c r="H114" s="8">
        <v>10086746</v>
      </c>
      <c r="I114" s="8">
        <v>10086746</v>
      </c>
      <c r="J114" s="8">
        <v>10086746</v>
      </c>
      <c r="K114" s="8">
        <v>10086746</v>
      </c>
      <c r="L114" s="8">
        <v>10086746</v>
      </c>
      <c r="M114" s="8">
        <v>10086746</v>
      </c>
      <c r="N114" s="8">
        <v>12866420</v>
      </c>
      <c r="O114" s="8">
        <v>12866420</v>
      </c>
    </row>
    <row r="115" spans="1:15">
      <c r="A115" s="2" t="s">
        <v>363</v>
      </c>
      <c r="B115" s="5" t="s">
        <v>364</v>
      </c>
      <c r="C115" s="2" t="s">
        <v>236</v>
      </c>
      <c r="D115" s="2" t="s">
        <v>3943</v>
      </c>
      <c r="E115" s="8">
        <v>72668613</v>
      </c>
      <c r="F115" s="8">
        <v>73350808</v>
      </c>
      <c r="G115" s="8">
        <v>73350808</v>
      </c>
      <c r="H115" s="8">
        <v>73350808</v>
      </c>
      <c r="I115" s="8">
        <v>73350808</v>
      </c>
      <c r="J115" s="8">
        <v>73350808</v>
      </c>
      <c r="K115" s="8">
        <v>73350808</v>
      </c>
      <c r="L115" s="8">
        <v>59786232</v>
      </c>
      <c r="M115" s="8">
        <v>59786232</v>
      </c>
      <c r="N115" s="8">
        <v>73950538</v>
      </c>
      <c r="O115" s="8">
        <v>73950538</v>
      </c>
    </row>
    <row r="116" spans="1:15">
      <c r="A116" s="2" t="s">
        <v>357</v>
      </c>
      <c r="B116" s="5" t="s">
        <v>358</v>
      </c>
      <c r="C116" s="2" t="s">
        <v>236</v>
      </c>
      <c r="D116" s="2" t="s">
        <v>3943</v>
      </c>
      <c r="E116" s="8">
        <v>77000000</v>
      </c>
      <c r="F116" s="8">
        <v>77000000</v>
      </c>
      <c r="G116" s="8">
        <v>77000000</v>
      </c>
      <c r="H116" s="8">
        <v>53130000</v>
      </c>
      <c r="I116" s="8">
        <v>53130000</v>
      </c>
      <c r="J116" s="8">
        <v>53130000</v>
      </c>
      <c r="K116" s="8">
        <v>53130000</v>
      </c>
      <c r="L116" s="8">
        <v>53130000</v>
      </c>
      <c r="M116" s="8">
        <v>53130000</v>
      </c>
      <c r="N116" s="8">
        <v>53130000</v>
      </c>
      <c r="O116" s="8">
        <v>53130000</v>
      </c>
    </row>
    <row r="117" spans="1:15">
      <c r="A117" s="2" t="s">
        <v>387</v>
      </c>
      <c r="B117" s="5" t="s">
        <v>388</v>
      </c>
      <c r="C117" s="2" t="s">
        <v>236</v>
      </c>
      <c r="D117" s="2" t="s">
        <v>3943</v>
      </c>
      <c r="E117" s="9">
        <v>34827038</v>
      </c>
      <c r="F117" s="9">
        <v>53525892</v>
      </c>
      <c r="G117" s="9">
        <v>270129960</v>
      </c>
      <c r="H117" s="9">
        <v>270179960</v>
      </c>
      <c r="I117" s="9">
        <v>308867377</v>
      </c>
      <c r="J117" s="9">
        <v>308867377</v>
      </c>
      <c r="K117" s="9">
        <v>308867377</v>
      </c>
      <c r="L117" s="9">
        <v>309477377</v>
      </c>
      <c r="M117" s="9">
        <v>311782377</v>
      </c>
      <c r="N117" s="9">
        <v>496638534</v>
      </c>
      <c r="O117" s="9">
        <v>496638534</v>
      </c>
    </row>
    <row r="118" spans="1:15">
      <c r="A118" s="2" t="s">
        <v>361</v>
      </c>
      <c r="B118" s="5" t="s">
        <v>362</v>
      </c>
      <c r="C118" s="2" t="s">
        <v>236</v>
      </c>
      <c r="D118" s="2" t="s">
        <v>3943</v>
      </c>
      <c r="E118" s="9">
        <v>1842040</v>
      </c>
      <c r="F118" s="9">
        <v>1842040</v>
      </c>
      <c r="G118" s="9">
        <v>1842040</v>
      </c>
      <c r="H118" s="9">
        <v>1842040</v>
      </c>
      <c r="I118" s="9">
        <v>1842040</v>
      </c>
      <c r="J118" s="9">
        <v>1842040</v>
      </c>
      <c r="K118" s="9">
        <v>1842040</v>
      </c>
      <c r="L118" s="9">
        <v>1842040</v>
      </c>
      <c r="M118" s="9">
        <v>1842040</v>
      </c>
      <c r="N118" s="9">
        <v>1842040</v>
      </c>
      <c r="O118" s="9">
        <v>1842040</v>
      </c>
    </row>
    <row r="119" spans="1:15">
      <c r="A119" s="2" t="s">
        <v>373</v>
      </c>
      <c r="B119" s="5" t="s">
        <v>374</v>
      </c>
      <c r="C119" s="2" t="s">
        <v>236</v>
      </c>
      <c r="D119" s="2" t="s">
        <v>3943</v>
      </c>
      <c r="E119" s="9">
        <v>60000000</v>
      </c>
      <c r="F119" s="9">
        <v>60000000</v>
      </c>
      <c r="G119" s="9">
        <v>60000000</v>
      </c>
      <c r="H119" s="9">
        <v>60000000</v>
      </c>
      <c r="I119" s="9">
        <v>60000000</v>
      </c>
      <c r="J119" s="9">
        <v>60000000</v>
      </c>
      <c r="K119" s="9">
        <v>60000000</v>
      </c>
      <c r="L119" s="9">
        <v>60000000</v>
      </c>
      <c r="M119" s="9">
        <v>60000000</v>
      </c>
      <c r="N119" s="9">
        <v>60000000</v>
      </c>
      <c r="O119" s="9">
        <v>60000000</v>
      </c>
    </row>
    <row r="120" spans="1:15">
      <c r="A120" s="2" t="s">
        <v>483</v>
      </c>
      <c r="B120" s="5" t="s">
        <v>484</v>
      </c>
      <c r="C120" s="2" t="s">
        <v>236</v>
      </c>
      <c r="D120" s="2" t="s">
        <v>3943</v>
      </c>
      <c r="E120" s="9"/>
      <c r="F120" s="9"/>
      <c r="G120" s="9"/>
      <c r="H120" s="9"/>
      <c r="I120" s="9"/>
      <c r="J120" s="9"/>
      <c r="K120" s="9"/>
      <c r="L120" s="9"/>
      <c r="M120" s="9">
        <v>8999509</v>
      </c>
      <c r="N120" s="9">
        <v>8999509</v>
      </c>
      <c r="O120" s="9">
        <v>8999509</v>
      </c>
    </row>
    <row r="121" spans="1:15">
      <c r="A121" s="2" t="s">
        <v>355</v>
      </c>
      <c r="B121" s="5" t="s">
        <v>356</v>
      </c>
      <c r="C121" s="2" t="s">
        <v>236</v>
      </c>
      <c r="D121" s="2" t="s">
        <v>3943</v>
      </c>
      <c r="E121" s="9">
        <v>104399200</v>
      </c>
      <c r="F121" s="9">
        <v>104742900</v>
      </c>
      <c r="G121" s="9">
        <v>104953300</v>
      </c>
      <c r="H121" s="9">
        <v>105739767</v>
      </c>
      <c r="I121" s="9">
        <v>105816467</v>
      </c>
      <c r="J121" s="9">
        <v>105843467</v>
      </c>
      <c r="K121" s="9">
        <v>105856267</v>
      </c>
      <c r="L121" s="9">
        <v>106158256</v>
      </c>
      <c r="M121" s="9">
        <v>106158256</v>
      </c>
      <c r="N121" s="9">
        <v>106158256</v>
      </c>
      <c r="O121" s="9">
        <v>106158256</v>
      </c>
    </row>
    <row r="122" spans="1:15">
      <c r="A122" s="2" t="s">
        <v>393</v>
      </c>
      <c r="B122" s="5" t="s">
        <v>394</v>
      </c>
      <c r="C122" s="2" t="s">
        <v>236</v>
      </c>
      <c r="D122" s="2" t="s">
        <v>3943</v>
      </c>
      <c r="E122" s="8"/>
      <c r="F122" s="8"/>
      <c r="G122" s="8"/>
      <c r="H122" s="8"/>
      <c r="I122" s="8"/>
      <c r="J122" s="8">
        <v>114743228</v>
      </c>
      <c r="K122" s="8">
        <v>114743228</v>
      </c>
      <c r="L122" s="8">
        <v>114743228</v>
      </c>
      <c r="M122" s="8">
        <v>142885818</v>
      </c>
      <c r="N122" s="8">
        <v>142885818</v>
      </c>
      <c r="O122" s="8">
        <v>142885818</v>
      </c>
    </row>
    <row r="123" spans="1:15">
      <c r="A123" s="2" t="s">
        <v>375</v>
      </c>
      <c r="B123" s="5" t="s">
        <v>376</v>
      </c>
      <c r="C123" s="2" t="s">
        <v>236</v>
      </c>
      <c r="D123" s="2" t="s">
        <v>3943</v>
      </c>
      <c r="E123" s="8">
        <v>51000000</v>
      </c>
      <c r="F123" s="8">
        <v>51000000</v>
      </c>
      <c r="G123" s="8">
        <v>51000000</v>
      </c>
      <c r="H123" s="8">
        <v>51000000</v>
      </c>
      <c r="I123" s="8">
        <v>51000000</v>
      </c>
      <c r="J123" s="8">
        <v>51000000</v>
      </c>
      <c r="K123" s="8">
        <v>51000000</v>
      </c>
      <c r="L123" s="8">
        <v>51000000</v>
      </c>
      <c r="M123" s="8">
        <v>71000000</v>
      </c>
      <c r="N123" s="8">
        <v>71000000</v>
      </c>
      <c r="O123" s="8">
        <v>71000000</v>
      </c>
    </row>
    <row r="124" spans="1:15">
      <c r="A124" s="2" t="s">
        <v>381</v>
      </c>
      <c r="B124" s="5" t="s">
        <v>382</v>
      </c>
      <c r="C124" s="2" t="s">
        <v>236</v>
      </c>
      <c r="D124" s="2" t="s">
        <v>3943</v>
      </c>
      <c r="E124" s="8">
        <v>152189929</v>
      </c>
      <c r="F124" s="8">
        <v>152189929</v>
      </c>
      <c r="G124" s="8">
        <v>152189929</v>
      </c>
      <c r="H124" s="8">
        <v>152189929</v>
      </c>
      <c r="I124" s="8">
        <v>152189929</v>
      </c>
      <c r="J124" s="8">
        <v>152189929</v>
      </c>
      <c r="K124" s="8">
        <v>28314860</v>
      </c>
      <c r="L124" s="8">
        <v>93020173</v>
      </c>
      <c r="M124" s="8">
        <v>93020173</v>
      </c>
      <c r="N124" s="8">
        <v>93020173</v>
      </c>
      <c r="O124" s="8">
        <v>93020173</v>
      </c>
    </row>
    <row r="125" spans="1:15">
      <c r="A125" s="2" t="s">
        <v>403</v>
      </c>
      <c r="B125" s="5" t="s">
        <v>404</v>
      </c>
      <c r="C125" s="2" t="s">
        <v>236</v>
      </c>
      <c r="D125" s="2" t="s">
        <v>3943</v>
      </c>
      <c r="E125" s="8"/>
      <c r="F125" s="8"/>
      <c r="G125" s="8"/>
      <c r="H125" s="8"/>
      <c r="I125" s="8"/>
      <c r="J125" s="8"/>
      <c r="K125" s="8"/>
      <c r="L125" s="8"/>
      <c r="M125" s="8"/>
      <c r="N125" s="8">
        <v>20000000</v>
      </c>
      <c r="O125" s="8">
        <v>20000000</v>
      </c>
    </row>
    <row r="126" spans="1:15">
      <c r="A126" s="2" t="s">
        <v>383</v>
      </c>
      <c r="B126" s="5" t="s">
        <v>384</v>
      </c>
      <c r="C126" s="2" t="s">
        <v>236</v>
      </c>
      <c r="D126" s="2" t="s">
        <v>3943</v>
      </c>
      <c r="E126" s="8"/>
      <c r="F126" s="8">
        <v>2058578460</v>
      </c>
      <c r="G126" s="8">
        <v>205857846</v>
      </c>
      <c r="H126" s="8">
        <v>205857846</v>
      </c>
      <c r="I126" s="8">
        <v>205857846</v>
      </c>
      <c r="J126" s="8">
        <v>205857846</v>
      </c>
      <c r="K126" s="8">
        <v>205858417</v>
      </c>
      <c r="L126" s="8">
        <v>205858417</v>
      </c>
      <c r="M126" s="8">
        <v>214538500</v>
      </c>
      <c r="N126" s="8">
        <v>524425070</v>
      </c>
      <c r="O126" s="8">
        <v>530758755</v>
      </c>
    </row>
    <row r="127" spans="1:15">
      <c r="A127" s="2" t="s">
        <v>391</v>
      </c>
      <c r="B127" s="5" t="s">
        <v>392</v>
      </c>
      <c r="C127" s="2" t="s">
        <v>236</v>
      </c>
      <c r="D127" s="2" t="s">
        <v>3943</v>
      </c>
      <c r="E127" s="9">
        <v>29639775</v>
      </c>
      <c r="F127" s="9">
        <v>30011918</v>
      </c>
      <c r="G127" s="9">
        <v>30502606</v>
      </c>
      <c r="H127" s="9">
        <v>30645806</v>
      </c>
      <c r="I127" s="9">
        <v>30812425</v>
      </c>
      <c r="J127" s="9">
        <v>30859025</v>
      </c>
      <c r="K127" s="9">
        <v>26255580</v>
      </c>
      <c r="L127" s="9">
        <v>26278830</v>
      </c>
      <c r="M127" s="9">
        <v>26667647</v>
      </c>
      <c r="N127" s="9">
        <v>26667647</v>
      </c>
      <c r="O127" s="9">
        <v>26667647</v>
      </c>
    </row>
    <row r="128" spans="1:15">
      <c r="A128" s="2" t="s">
        <v>409</v>
      </c>
      <c r="B128" s="5" t="s">
        <v>410</v>
      </c>
      <c r="C128" s="2" t="s">
        <v>236</v>
      </c>
      <c r="D128" s="2" t="s">
        <v>3943</v>
      </c>
      <c r="E128" s="9">
        <v>10351964</v>
      </c>
      <c r="F128" s="9">
        <v>10752284</v>
      </c>
      <c r="G128" s="9">
        <v>10780284</v>
      </c>
      <c r="H128" s="9">
        <v>10923031</v>
      </c>
      <c r="I128" s="9">
        <v>12230626</v>
      </c>
      <c r="J128" s="9">
        <v>12230626</v>
      </c>
      <c r="K128" s="9">
        <v>12230626</v>
      </c>
      <c r="L128" s="9">
        <v>12230626</v>
      </c>
      <c r="M128" s="9">
        <v>12270626</v>
      </c>
      <c r="N128" s="9">
        <v>12270626</v>
      </c>
      <c r="O128" s="9">
        <v>12270626</v>
      </c>
    </row>
    <row r="129" spans="1:15">
      <c r="A129" s="2" t="s">
        <v>445</v>
      </c>
      <c r="B129" s="5" t="s">
        <v>446</v>
      </c>
      <c r="C129" s="2" t="s">
        <v>236</v>
      </c>
      <c r="D129" s="2" t="s">
        <v>3943</v>
      </c>
      <c r="E129" s="9"/>
      <c r="F129" s="9"/>
      <c r="G129" s="9"/>
      <c r="H129" s="9"/>
      <c r="I129" s="9"/>
      <c r="J129" s="9"/>
      <c r="K129" s="9"/>
      <c r="L129" s="9"/>
      <c r="M129" s="9"/>
      <c r="N129" s="9">
        <v>8735650</v>
      </c>
      <c r="O129" s="9">
        <v>8735650</v>
      </c>
    </row>
    <row r="130" spans="1:15">
      <c r="A130" s="2" t="s">
        <v>342</v>
      </c>
      <c r="B130" s="5" t="s">
        <v>3944</v>
      </c>
      <c r="C130" s="2" t="s">
        <v>236</v>
      </c>
      <c r="D130" s="2" t="s">
        <v>3943</v>
      </c>
      <c r="E130" s="9">
        <v>94988776</v>
      </c>
      <c r="F130" s="9">
        <v>94988776</v>
      </c>
      <c r="G130" s="9">
        <v>94988776</v>
      </c>
      <c r="H130" s="9">
        <v>97838439</v>
      </c>
      <c r="I130" s="9">
        <v>101054636</v>
      </c>
      <c r="J130" s="9">
        <v>103180815</v>
      </c>
      <c r="K130" s="9">
        <v>113876291</v>
      </c>
      <c r="L130" s="9">
        <v>113876291</v>
      </c>
      <c r="M130" s="9">
        <v>113876291</v>
      </c>
      <c r="N130" s="9">
        <v>113876291</v>
      </c>
      <c r="O130" s="9">
        <v>113876291</v>
      </c>
    </row>
    <row r="131" spans="1:15">
      <c r="A131" s="2" t="s">
        <v>453</v>
      </c>
      <c r="B131" s="5" t="s">
        <v>454</v>
      </c>
      <c r="C131" s="2" t="s">
        <v>236</v>
      </c>
      <c r="D131" s="2" t="s">
        <v>3943</v>
      </c>
      <c r="E131" s="9"/>
      <c r="F131" s="9"/>
      <c r="G131" s="9"/>
      <c r="H131" s="9"/>
      <c r="I131" s="9"/>
      <c r="J131" s="9"/>
      <c r="K131" s="9"/>
      <c r="L131" s="9">
        <v>9409050</v>
      </c>
      <c r="M131" s="9">
        <v>9409050</v>
      </c>
      <c r="N131" s="9">
        <v>9409050</v>
      </c>
      <c r="O131" s="9">
        <v>9409050</v>
      </c>
    </row>
    <row r="132" spans="1:15">
      <c r="A132" s="2" t="s">
        <v>449</v>
      </c>
      <c r="B132" s="5" t="s">
        <v>450</v>
      </c>
      <c r="C132" s="2" t="s">
        <v>236</v>
      </c>
      <c r="D132" s="2" t="s">
        <v>3943</v>
      </c>
      <c r="E132" s="8"/>
      <c r="F132" s="8"/>
      <c r="G132" s="8"/>
      <c r="H132" s="8">
        <v>4001300</v>
      </c>
      <c r="I132" s="8">
        <v>4081326</v>
      </c>
      <c r="J132" s="8">
        <v>4270176</v>
      </c>
      <c r="K132" s="8">
        <v>5070093</v>
      </c>
      <c r="L132" s="8">
        <v>5247039</v>
      </c>
      <c r="M132" s="8">
        <v>6690890</v>
      </c>
      <c r="N132" s="8">
        <v>6690890</v>
      </c>
      <c r="O132" s="8">
        <v>6690890</v>
      </c>
    </row>
    <row r="133" spans="1:15">
      <c r="A133" s="2" t="s">
        <v>401</v>
      </c>
      <c r="B133" s="5" t="s">
        <v>402</v>
      </c>
      <c r="C133" s="2" t="s">
        <v>236</v>
      </c>
      <c r="D133" s="2" t="s">
        <v>3943</v>
      </c>
      <c r="E133" s="8">
        <v>85800000</v>
      </c>
      <c r="F133" s="8">
        <v>123800000</v>
      </c>
      <c r="G133" s="8">
        <v>123800000</v>
      </c>
      <c r="H133" s="8">
        <v>123800000</v>
      </c>
      <c r="I133" s="8">
        <v>123800000</v>
      </c>
      <c r="J133" s="8">
        <v>96700000</v>
      </c>
      <c r="K133" s="8">
        <v>96700000</v>
      </c>
      <c r="L133" s="8">
        <v>101328800</v>
      </c>
      <c r="M133" s="8">
        <v>105963000</v>
      </c>
      <c r="N133" s="8">
        <v>105963000</v>
      </c>
      <c r="O133" s="8">
        <v>105963000</v>
      </c>
    </row>
    <row r="134" spans="1:15">
      <c r="A134" s="2" t="s">
        <v>407</v>
      </c>
      <c r="B134" s="5" t="s">
        <v>408</v>
      </c>
      <c r="C134" s="2" t="s">
        <v>236</v>
      </c>
      <c r="D134" s="2" t="s">
        <v>3943</v>
      </c>
      <c r="E134" s="8">
        <v>111939279</v>
      </c>
      <c r="F134" s="8">
        <v>111939279</v>
      </c>
      <c r="G134" s="8">
        <v>113971186</v>
      </c>
      <c r="H134" s="8">
        <v>113971186</v>
      </c>
      <c r="I134" s="8">
        <v>115908609</v>
      </c>
      <c r="J134" s="8">
        <v>115908609</v>
      </c>
      <c r="K134" s="8">
        <v>118116781</v>
      </c>
      <c r="L134" s="8">
        <v>118116781</v>
      </c>
      <c r="M134" s="8">
        <v>120369116</v>
      </c>
      <c r="N134" s="8">
        <v>120369116</v>
      </c>
      <c r="O134" s="8">
        <v>120369116</v>
      </c>
    </row>
    <row r="135" spans="1:15">
      <c r="A135" s="2" t="s">
        <v>345</v>
      </c>
      <c r="B135" s="5" t="s">
        <v>346</v>
      </c>
      <c r="C135" s="2" t="s">
        <v>236</v>
      </c>
      <c r="D135" s="2" t="s">
        <v>3943</v>
      </c>
      <c r="E135" s="8">
        <v>19961734</v>
      </c>
      <c r="F135" s="8">
        <v>19961734</v>
      </c>
      <c r="G135" s="8">
        <v>20909601</v>
      </c>
      <c r="H135" s="8">
        <v>22884324</v>
      </c>
      <c r="I135" s="8">
        <v>23121290</v>
      </c>
      <c r="J135" s="8">
        <v>23849371</v>
      </c>
      <c r="K135" s="8">
        <v>23849371</v>
      </c>
      <c r="L135" s="8">
        <v>23849371</v>
      </c>
      <c r="M135" s="8">
        <v>23849371</v>
      </c>
      <c r="N135" s="8">
        <v>23849371</v>
      </c>
      <c r="O135" s="8">
        <v>23849371</v>
      </c>
    </row>
    <row r="136" spans="1:15">
      <c r="A136" s="2" t="s">
        <v>439</v>
      </c>
      <c r="B136" s="5" t="s">
        <v>440</v>
      </c>
      <c r="C136" s="2" t="s">
        <v>236</v>
      </c>
      <c r="D136" s="2" t="s">
        <v>3943</v>
      </c>
      <c r="E136" s="8"/>
      <c r="F136" s="8"/>
      <c r="G136" s="8"/>
      <c r="H136" s="8"/>
      <c r="I136" s="8"/>
      <c r="J136" s="8"/>
      <c r="K136" s="8"/>
      <c r="L136" s="8"/>
      <c r="M136" s="8">
        <v>9391424</v>
      </c>
      <c r="N136" s="8">
        <v>9391424</v>
      </c>
      <c r="O136" s="8">
        <v>9391424</v>
      </c>
    </row>
    <row r="137" spans="1:15">
      <c r="A137" s="2" t="s">
        <v>397</v>
      </c>
      <c r="B137" s="5" t="s">
        <v>398</v>
      </c>
      <c r="C137" s="2" t="s">
        <v>236</v>
      </c>
      <c r="D137" s="2" t="s">
        <v>3943</v>
      </c>
      <c r="E137" s="9"/>
      <c r="F137" s="9"/>
      <c r="G137" s="9"/>
      <c r="H137" s="9"/>
      <c r="I137" s="9">
        <v>26197896</v>
      </c>
      <c r="J137" s="9">
        <v>27801095</v>
      </c>
      <c r="K137" s="9">
        <v>27823698</v>
      </c>
      <c r="L137" s="9">
        <v>27855422</v>
      </c>
      <c r="M137" s="9">
        <v>27871811</v>
      </c>
      <c r="N137" s="9">
        <v>27887077</v>
      </c>
      <c r="O137" s="9">
        <v>27887078</v>
      </c>
    </row>
    <row r="138" spans="1:15">
      <c r="A138" s="2" t="s">
        <v>389</v>
      </c>
      <c r="B138" s="5" t="s">
        <v>390</v>
      </c>
      <c r="C138" s="2" t="s">
        <v>236</v>
      </c>
      <c r="D138" s="2" t="s">
        <v>3943</v>
      </c>
      <c r="E138" s="9">
        <v>28447933</v>
      </c>
      <c r="F138" s="9">
        <v>28447933</v>
      </c>
      <c r="G138" s="9">
        <v>28447933</v>
      </c>
      <c r="H138" s="9">
        <v>28447933</v>
      </c>
      <c r="I138" s="9">
        <v>28447933</v>
      </c>
      <c r="J138" s="9">
        <v>33491177</v>
      </c>
      <c r="K138" s="9">
        <v>33491177</v>
      </c>
      <c r="L138" s="9">
        <v>33491177</v>
      </c>
      <c r="M138" s="9">
        <v>33491177</v>
      </c>
      <c r="N138" s="9">
        <v>33491177</v>
      </c>
      <c r="O138" s="9">
        <v>33491177</v>
      </c>
    </row>
    <row r="139" spans="1:15">
      <c r="A139" s="2" t="s">
        <v>427</v>
      </c>
      <c r="B139" s="5" t="s">
        <v>428</v>
      </c>
      <c r="C139" s="2" t="s">
        <v>236</v>
      </c>
      <c r="D139" s="2" t="s">
        <v>3943</v>
      </c>
      <c r="E139" s="9"/>
      <c r="F139" s="9"/>
      <c r="G139" s="9"/>
      <c r="H139" s="9"/>
      <c r="I139" s="9"/>
      <c r="J139" s="9">
        <v>134053154</v>
      </c>
      <c r="K139" s="9">
        <v>134053154</v>
      </c>
      <c r="L139" s="9">
        <v>134053154</v>
      </c>
      <c r="M139" s="9">
        <v>134053154</v>
      </c>
      <c r="N139" s="9">
        <v>169053154</v>
      </c>
      <c r="O139" s="9">
        <v>169053154</v>
      </c>
    </row>
    <row r="140" spans="1:15">
      <c r="A140" s="2" t="s">
        <v>451</v>
      </c>
      <c r="B140" s="5" t="s">
        <v>452</v>
      </c>
      <c r="C140" s="2" t="s">
        <v>236</v>
      </c>
      <c r="D140" s="2" t="s">
        <v>3943</v>
      </c>
      <c r="E140" s="9"/>
      <c r="F140" s="9"/>
      <c r="G140" s="9"/>
      <c r="H140" s="9"/>
      <c r="I140" s="9"/>
      <c r="J140" s="9"/>
      <c r="K140" s="9"/>
      <c r="L140" s="9">
        <v>7350916</v>
      </c>
      <c r="M140" s="9">
        <v>7701936</v>
      </c>
      <c r="N140" s="9">
        <v>8035805</v>
      </c>
      <c r="O140" s="9">
        <v>8147095</v>
      </c>
    </row>
    <row r="141" spans="1:15">
      <c r="A141" s="2" t="s">
        <v>417</v>
      </c>
      <c r="B141" s="5" t="s">
        <v>418</v>
      </c>
      <c r="C141" s="2" t="s">
        <v>236</v>
      </c>
      <c r="D141" s="2" t="s">
        <v>3943</v>
      </c>
      <c r="E141" s="9">
        <v>10230764</v>
      </c>
      <c r="F141" s="9">
        <v>10230764</v>
      </c>
      <c r="G141" s="9">
        <v>10405179</v>
      </c>
      <c r="H141" s="9">
        <v>10405179</v>
      </c>
      <c r="I141" s="9">
        <v>10405179</v>
      </c>
      <c r="J141" s="9">
        <v>5978606</v>
      </c>
      <c r="K141" s="9">
        <v>7927417</v>
      </c>
      <c r="L141" s="9">
        <v>8474523</v>
      </c>
      <c r="M141" s="9">
        <v>8868329</v>
      </c>
      <c r="N141" s="9">
        <v>8868329</v>
      </c>
      <c r="O141" s="9">
        <v>8868329</v>
      </c>
    </row>
    <row r="142" spans="1:15">
      <c r="A142" s="2" t="s">
        <v>495</v>
      </c>
      <c r="B142" s="5" t="s">
        <v>496</v>
      </c>
      <c r="C142" s="2" t="s">
        <v>236</v>
      </c>
      <c r="D142" s="2" t="s">
        <v>3943</v>
      </c>
      <c r="E142" s="8">
        <v>3134151</v>
      </c>
      <c r="F142" s="8">
        <v>3134151</v>
      </c>
      <c r="G142" s="8">
        <v>3134151</v>
      </c>
      <c r="H142" s="8">
        <v>3134151</v>
      </c>
      <c r="I142" s="8">
        <v>3859124</v>
      </c>
      <c r="J142" s="8">
        <v>3859124</v>
      </c>
      <c r="K142" s="8">
        <v>3859124</v>
      </c>
      <c r="L142" s="8">
        <v>3859124</v>
      </c>
      <c r="M142" s="8">
        <v>3859124</v>
      </c>
      <c r="N142" s="8">
        <v>3859124</v>
      </c>
      <c r="O142" s="8">
        <v>3859124</v>
      </c>
    </row>
    <row r="143" spans="1:15">
      <c r="A143" s="2" t="s">
        <v>473</v>
      </c>
      <c r="B143" s="5" t="s">
        <v>474</v>
      </c>
      <c r="C143" s="2" t="s">
        <v>236</v>
      </c>
      <c r="D143" s="2" t="s">
        <v>3943</v>
      </c>
      <c r="E143" s="8"/>
      <c r="F143" s="8"/>
      <c r="G143" s="8"/>
      <c r="H143" s="8"/>
      <c r="I143" s="8"/>
      <c r="J143" s="8"/>
      <c r="K143" s="8"/>
      <c r="L143" s="8"/>
      <c r="M143" s="8"/>
      <c r="N143" s="8">
        <v>10710000</v>
      </c>
      <c r="O143" s="8">
        <v>10710000</v>
      </c>
    </row>
    <row r="144" spans="1:15">
      <c r="A144" s="2" t="s">
        <v>421</v>
      </c>
      <c r="B144" s="5" t="s">
        <v>422</v>
      </c>
      <c r="C144" s="2" t="s">
        <v>236</v>
      </c>
      <c r="D144" s="2" t="s">
        <v>3943</v>
      </c>
      <c r="E144" s="8"/>
      <c r="F144" s="8"/>
      <c r="G144" s="8"/>
      <c r="H144" s="8"/>
      <c r="I144" s="8">
        <v>12000000</v>
      </c>
      <c r="J144" s="8">
        <v>12000000</v>
      </c>
      <c r="K144" s="8">
        <v>12000000</v>
      </c>
      <c r="L144" s="8">
        <v>12000000</v>
      </c>
      <c r="M144" s="8">
        <v>12000000</v>
      </c>
      <c r="N144" s="8">
        <v>12000000</v>
      </c>
      <c r="O144" s="8">
        <v>12000000</v>
      </c>
    </row>
    <row r="145" spans="1:15">
      <c r="A145" s="2" t="s">
        <v>415</v>
      </c>
      <c r="B145" s="5" t="s">
        <v>416</v>
      </c>
      <c r="C145" s="2" t="s">
        <v>236</v>
      </c>
      <c r="D145" s="2" t="s">
        <v>3943</v>
      </c>
      <c r="E145" s="8"/>
      <c r="F145" s="8"/>
      <c r="G145" s="8"/>
      <c r="H145" s="8">
        <v>61855670</v>
      </c>
      <c r="I145" s="8">
        <v>61855670</v>
      </c>
      <c r="J145" s="8">
        <v>61855670</v>
      </c>
      <c r="K145" s="8">
        <v>61855670</v>
      </c>
      <c r="L145" s="8">
        <v>61855670</v>
      </c>
      <c r="M145" s="8">
        <v>61855670</v>
      </c>
      <c r="N145" s="8">
        <v>61855670</v>
      </c>
      <c r="O145" s="8">
        <v>61855670</v>
      </c>
    </row>
    <row r="146" spans="1:15">
      <c r="A146" s="2" t="s">
        <v>431</v>
      </c>
      <c r="B146" s="5" t="s">
        <v>432</v>
      </c>
      <c r="C146" s="2" t="s">
        <v>236</v>
      </c>
      <c r="D146" s="2" t="s">
        <v>3943</v>
      </c>
      <c r="E146" s="8">
        <v>20000000</v>
      </c>
      <c r="F146" s="8">
        <v>20000000</v>
      </c>
      <c r="G146" s="8">
        <v>20000000</v>
      </c>
      <c r="H146" s="8">
        <v>20000000</v>
      </c>
      <c r="I146" s="8">
        <v>20000000</v>
      </c>
      <c r="J146" s="8">
        <v>20000000</v>
      </c>
      <c r="K146" s="8">
        <v>20000000</v>
      </c>
      <c r="L146" s="8">
        <v>20000000</v>
      </c>
      <c r="M146" s="8">
        <v>20000000</v>
      </c>
      <c r="N146" s="8">
        <v>20000000</v>
      </c>
      <c r="O146" s="8">
        <v>20000000</v>
      </c>
    </row>
    <row r="147" spans="1:15">
      <c r="A147" s="2" t="s">
        <v>455</v>
      </c>
      <c r="B147" s="5" t="s">
        <v>456</v>
      </c>
      <c r="C147" s="2" t="s">
        <v>236</v>
      </c>
      <c r="D147" s="2" t="s">
        <v>3943</v>
      </c>
      <c r="E147" s="9"/>
      <c r="F147" s="9"/>
      <c r="G147" s="9"/>
      <c r="H147" s="9"/>
      <c r="I147" s="9"/>
      <c r="J147" s="9">
        <v>23607712</v>
      </c>
      <c r="K147" s="9">
        <v>23607712</v>
      </c>
      <c r="L147" s="9">
        <v>23607712</v>
      </c>
      <c r="M147" s="9">
        <v>23607712</v>
      </c>
      <c r="N147" s="9">
        <v>23607712</v>
      </c>
      <c r="O147" s="9">
        <v>23607712</v>
      </c>
    </row>
    <row r="148" spans="1:15">
      <c r="A148" s="2" t="s">
        <v>413</v>
      </c>
      <c r="B148" s="5" t="s">
        <v>414</v>
      </c>
      <c r="C148" s="2" t="s">
        <v>236</v>
      </c>
      <c r="D148" s="2" t="s">
        <v>3943</v>
      </c>
      <c r="E148" s="9">
        <v>239458973</v>
      </c>
      <c r="F148" s="9">
        <v>239698338</v>
      </c>
      <c r="G148" s="9">
        <v>243110446</v>
      </c>
      <c r="H148" s="9">
        <v>243110446</v>
      </c>
      <c r="I148" s="9">
        <v>248301295</v>
      </c>
      <c r="J148" s="9">
        <v>248301295</v>
      </c>
      <c r="K148" s="9">
        <v>248301295</v>
      </c>
      <c r="L148" s="9">
        <v>248301295</v>
      </c>
      <c r="M148" s="9">
        <v>248301295</v>
      </c>
      <c r="N148" s="9">
        <v>248301295</v>
      </c>
      <c r="O148" s="9">
        <v>248301295</v>
      </c>
    </row>
    <row r="149" spans="1:15">
      <c r="A149" s="2" t="s">
        <v>437</v>
      </c>
      <c r="B149" s="5" t="s">
        <v>438</v>
      </c>
      <c r="C149" s="2" t="s">
        <v>236</v>
      </c>
      <c r="D149" s="2" t="s">
        <v>3943</v>
      </c>
      <c r="E149" s="9">
        <v>90942672</v>
      </c>
      <c r="F149" s="9">
        <v>90942672</v>
      </c>
      <c r="G149" s="9">
        <v>90942672</v>
      </c>
      <c r="H149" s="9">
        <v>90942672</v>
      </c>
      <c r="I149" s="9">
        <v>90942672</v>
      </c>
      <c r="J149" s="9">
        <v>90942672</v>
      </c>
      <c r="K149" s="9">
        <v>90942672</v>
      </c>
      <c r="L149" s="9">
        <v>90942672</v>
      </c>
      <c r="M149" s="9">
        <v>90942672</v>
      </c>
      <c r="N149" s="9">
        <v>90942672</v>
      </c>
      <c r="O149" s="9">
        <v>90942672</v>
      </c>
    </row>
    <row r="150" spans="1:15">
      <c r="A150" s="2" t="s">
        <v>511</v>
      </c>
      <c r="B150" s="5" t="s">
        <v>512</v>
      </c>
      <c r="C150" s="2" t="s">
        <v>236</v>
      </c>
      <c r="D150" s="2" t="s">
        <v>3943</v>
      </c>
      <c r="E150" s="9">
        <v>32743862</v>
      </c>
      <c r="F150" s="9">
        <v>36018248</v>
      </c>
      <c r="G150" s="9">
        <v>36018248</v>
      </c>
      <c r="H150" s="9">
        <v>36018248</v>
      </c>
      <c r="I150" s="9">
        <v>36018248</v>
      </c>
      <c r="J150" s="9">
        <v>36018248</v>
      </c>
      <c r="K150" s="9">
        <v>36018248</v>
      </c>
      <c r="L150" s="9">
        <v>36018248</v>
      </c>
      <c r="M150" s="9">
        <v>36018248</v>
      </c>
      <c r="N150" s="9">
        <v>36018248</v>
      </c>
      <c r="O150" s="9">
        <v>36018248</v>
      </c>
    </row>
    <row r="151" spans="1:15">
      <c r="A151" s="2" t="s">
        <v>469</v>
      </c>
      <c r="B151" s="5" t="s">
        <v>470</v>
      </c>
      <c r="C151" s="2" t="s">
        <v>236</v>
      </c>
      <c r="D151" s="2" t="s">
        <v>3943</v>
      </c>
      <c r="E151" s="9">
        <v>1259243</v>
      </c>
      <c r="F151" s="9">
        <v>1259243</v>
      </c>
      <c r="G151" s="9">
        <v>1259243</v>
      </c>
      <c r="H151" s="9">
        <v>1259243</v>
      </c>
      <c r="I151" s="9">
        <v>1259243</v>
      </c>
      <c r="J151" s="9">
        <v>1259243</v>
      </c>
      <c r="K151" s="9">
        <v>1304017</v>
      </c>
      <c r="L151" s="9">
        <v>1369436</v>
      </c>
      <c r="M151" s="9">
        <v>1369436</v>
      </c>
      <c r="N151" s="9">
        <v>1369436</v>
      </c>
      <c r="O151" s="9">
        <v>1369436</v>
      </c>
    </row>
    <row r="152" spans="1:15">
      <c r="A152" s="2" t="s">
        <v>411</v>
      </c>
      <c r="B152" s="5" t="s">
        <v>412</v>
      </c>
      <c r="C152" s="2" t="s">
        <v>236</v>
      </c>
      <c r="D152" s="2" t="s">
        <v>3943</v>
      </c>
      <c r="E152" s="8">
        <v>139353423</v>
      </c>
      <c r="F152" s="8">
        <v>170000000</v>
      </c>
      <c r="G152" s="8">
        <v>170000000</v>
      </c>
      <c r="H152" s="8">
        <v>170000000</v>
      </c>
      <c r="I152" s="8">
        <v>170000000</v>
      </c>
      <c r="J152" s="8">
        <v>170000000</v>
      </c>
      <c r="K152" s="8">
        <v>236612530</v>
      </c>
      <c r="L152" s="8">
        <v>236612530</v>
      </c>
      <c r="M152" s="8">
        <v>236612530</v>
      </c>
      <c r="N152" s="8">
        <v>236612530</v>
      </c>
      <c r="O152" s="8">
        <v>236612530</v>
      </c>
    </row>
    <row r="153" spans="1:15">
      <c r="A153" s="2" t="s">
        <v>501</v>
      </c>
      <c r="B153" s="5" t="s">
        <v>502</v>
      </c>
      <c r="C153" s="2" t="s">
        <v>236</v>
      </c>
      <c r="D153" s="2" t="s">
        <v>3943</v>
      </c>
      <c r="E153" s="8">
        <v>24573200</v>
      </c>
      <c r="F153" s="8">
        <v>25759460</v>
      </c>
      <c r="G153" s="8">
        <v>27045225</v>
      </c>
      <c r="H153" s="8">
        <v>27045225</v>
      </c>
      <c r="I153" s="8">
        <v>27045225</v>
      </c>
      <c r="J153" s="8">
        <v>27045225</v>
      </c>
      <c r="K153" s="8">
        <v>28344600</v>
      </c>
      <c r="L153" s="8">
        <v>29687321</v>
      </c>
      <c r="M153" s="8">
        <v>31097011</v>
      </c>
      <c r="N153" s="8">
        <v>34089529</v>
      </c>
      <c r="O153" s="8">
        <v>34089529</v>
      </c>
    </row>
    <row r="154" spans="1:15">
      <c r="A154" s="2" t="s">
        <v>447</v>
      </c>
      <c r="B154" s="5" t="s">
        <v>448</v>
      </c>
      <c r="C154" s="2" t="s">
        <v>236</v>
      </c>
      <c r="D154" s="2" t="s">
        <v>3943</v>
      </c>
      <c r="E154" s="8">
        <v>12261800</v>
      </c>
      <c r="F154" s="8">
        <v>16216230</v>
      </c>
      <c r="G154" s="8">
        <v>19459476</v>
      </c>
      <c r="H154" s="8">
        <v>19459476</v>
      </c>
      <c r="I154" s="8">
        <v>22099740</v>
      </c>
      <c r="J154" s="8">
        <v>22099740</v>
      </c>
      <c r="K154" s="8">
        <v>22099740</v>
      </c>
      <c r="L154" s="8">
        <v>22099740</v>
      </c>
      <c r="M154" s="8">
        <v>22099740</v>
      </c>
      <c r="N154" s="8">
        <v>22099740</v>
      </c>
      <c r="O154" s="8">
        <v>22099740</v>
      </c>
    </row>
    <row r="155" spans="1:15">
      <c r="A155" s="2" t="s">
        <v>519</v>
      </c>
      <c r="B155" s="5" t="s">
        <v>520</v>
      </c>
      <c r="C155" s="2" t="s">
        <v>236</v>
      </c>
      <c r="D155" s="2" t="s">
        <v>3943</v>
      </c>
      <c r="E155" s="8">
        <v>14547606</v>
      </c>
      <c r="F155" s="8">
        <v>14547606</v>
      </c>
      <c r="G155" s="8">
        <v>14547606</v>
      </c>
      <c r="H155" s="8">
        <v>14547606</v>
      </c>
      <c r="I155" s="8">
        <v>14547606</v>
      </c>
      <c r="J155" s="8">
        <v>18110893</v>
      </c>
      <c r="K155" s="8">
        <v>18340336</v>
      </c>
      <c r="L155" s="8">
        <v>18340336</v>
      </c>
      <c r="M155" s="8">
        <v>18340336</v>
      </c>
      <c r="N155" s="8">
        <v>19491064</v>
      </c>
      <c r="O155" s="8">
        <v>19491064</v>
      </c>
    </row>
    <row r="156" spans="1:15">
      <c r="A156" s="2" t="s">
        <v>499</v>
      </c>
      <c r="B156" s="5" t="s">
        <v>500</v>
      </c>
      <c r="C156" s="2" t="s">
        <v>236</v>
      </c>
      <c r="D156" s="2" t="s">
        <v>3943</v>
      </c>
      <c r="E156" s="8">
        <v>10328743</v>
      </c>
      <c r="F156" s="8">
        <v>11638786</v>
      </c>
      <c r="G156" s="8">
        <v>11638786</v>
      </c>
      <c r="H156" s="8">
        <v>11638786</v>
      </c>
      <c r="I156" s="8">
        <v>11638786</v>
      </c>
      <c r="J156" s="8">
        <v>11638786</v>
      </c>
      <c r="K156" s="8">
        <v>14403386</v>
      </c>
      <c r="L156" s="8">
        <v>14403386</v>
      </c>
      <c r="M156" s="8">
        <v>14403386</v>
      </c>
      <c r="N156" s="8">
        <v>14403386</v>
      </c>
      <c r="O156" s="8">
        <v>14403386</v>
      </c>
    </row>
    <row r="157" spans="1:15">
      <c r="A157" s="2" t="s">
        <v>461</v>
      </c>
      <c r="B157" s="5" t="s">
        <v>462</v>
      </c>
      <c r="C157" s="2" t="s">
        <v>236</v>
      </c>
      <c r="D157" s="2" t="s">
        <v>3943</v>
      </c>
      <c r="E157" s="9">
        <v>7132513</v>
      </c>
      <c r="F157" s="9">
        <v>7132513</v>
      </c>
      <c r="G157" s="9">
        <v>7132513</v>
      </c>
      <c r="H157" s="9">
        <v>7132513</v>
      </c>
      <c r="I157" s="9">
        <v>7132513</v>
      </c>
      <c r="J157" s="9">
        <v>10732513</v>
      </c>
      <c r="K157" s="9">
        <v>10732513</v>
      </c>
      <c r="L157" s="9">
        <v>13632513</v>
      </c>
      <c r="M157" s="9">
        <v>19632513</v>
      </c>
      <c r="N157" s="9">
        <v>24632513</v>
      </c>
      <c r="O157" s="9">
        <v>24632513</v>
      </c>
    </row>
    <row r="158" spans="1:15">
      <c r="A158" s="2" t="s">
        <v>419</v>
      </c>
      <c r="B158" s="5" t="s">
        <v>420</v>
      </c>
      <c r="C158" s="2" t="s">
        <v>236</v>
      </c>
      <c r="D158" s="2" t="s">
        <v>3943</v>
      </c>
      <c r="E158" s="9">
        <v>8200000</v>
      </c>
      <c r="F158" s="9">
        <v>8200000</v>
      </c>
      <c r="G158" s="9">
        <v>8200000</v>
      </c>
      <c r="H158" s="9">
        <v>8200000</v>
      </c>
      <c r="I158" s="9">
        <v>6500000</v>
      </c>
      <c r="J158" s="9">
        <v>6500000</v>
      </c>
      <c r="K158" s="9">
        <v>6500000</v>
      </c>
      <c r="L158" s="9">
        <v>6500000</v>
      </c>
      <c r="M158" s="9">
        <v>6500000</v>
      </c>
      <c r="N158" s="9">
        <v>6500000</v>
      </c>
      <c r="O158" s="9">
        <v>6500000</v>
      </c>
    </row>
    <row r="159" spans="1:15">
      <c r="A159" s="2" t="s">
        <v>521</v>
      </c>
      <c r="B159" s="5" t="s">
        <v>522</v>
      </c>
      <c r="C159" s="2" t="s">
        <v>236</v>
      </c>
      <c r="D159" s="2" t="s">
        <v>3943</v>
      </c>
      <c r="E159" s="9"/>
      <c r="F159" s="9"/>
      <c r="G159" s="9"/>
      <c r="H159" s="9"/>
      <c r="I159" s="9"/>
      <c r="J159" s="9"/>
      <c r="K159" s="9"/>
      <c r="L159" s="9"/>
      <c r="M159" s="9">
        <v>7000000</v>
      </c>
      <c r="N159" s="9">
        <v>14772862</v>
      </c>
      <c r="O159" s="9">
        <v>14772862</v>
      </c>
    </row>
    <row r="160" spans="1:15">
      <c r="A160" s="2" t="s">
        <v>515</v>
      </c>
      <c r="B160" s="5" t="s">
        <v>516</v>
      </c>
      <c r="C160" s="2" t="s">
        <v>236</v>
      </c>
      <c r="D160" s="2" t="s">
        <v>3943</v>
      </c>
      <c r="E160" s="9">
        <v>16813206</v>
      </c>
      <c r="F160" s="9">
        <v>16813206</v>
      </c>
      <c r="G160" s="9">
        <v>16813206</v>
      </c>
      <c r="H160" s="9">
        <v>16813206</v>
      </c>
      <c r="I160" s="9">
        <v>16813206</v>
      </c>
      <c r="J160" s="9">
        <v>16813206</v>
      </c>
      <c r="K160" s="9">
        <v>16813206</v>
      </c>
      <c r="L160" s="9">
        <v>16813206</v>
      </c>
      <c r="M160" s="9">
        <v>16813206</v>
      </c>
      <c r="N160" s="9">
        <v>16813206</v>
      </c>
      <c r="O160" s="9">
        <v>16813206</v>
      </c>
    </row>
    <row r="161" spans="1:15">
      <c r="A161" s="2" t="s">
        <v>505</v>
      </c>
      <c r="B161" s="5" t="s">
        <v>506</v>
      </c>
      <c r="C161" s="2" t="s">
        <v>236</v>
      </c>
      <c r="D161" s="2" t="s">
        <v>3943</v>
      </c>
      <c r="E161" s="9"/>
      <c r="F161" s="9">
        <v>14202000</v>
      </c>
      <c r="G161" s="9">
        <v>14202000</v>
      </c>
      <c r="H161" s="9">
        <v>14202000</v>
      </c>
      <c r="I161" s="9">
        <v>14202000</v>
      </c>
      <c r="J161" s="9">
        <v>14202000</v>
      </c>
      <c r="K161" s="9">
        <v>14202000</v>
      </c>
      <c r="L161" s="9">
        <v>14202000</v>
      </c>
      <c r="M161" s="9">
        <v>14202000</v>
      </c>
      <c r="N161" s="9">
        <v>14285717</v>
      </c>
      <c r="O161" s="9">
        <v>14285717</v>
      </c>
    </row>
    <row r="162" spans="1:15">
      <c r="A162" s="2" t="s">
        <v>513</v>
      </c>
      <c r="B162" s="5" t="s">
        <v>514</v>
      </c>
      <c r="C162" s="2" t="s">
        <v>236</v>
      </c>
      <c r="D162" s="2" t="s">
        <v>3943</v>
      </c>
      <c r="E162" s="8"/>
      <c r="F162" s="8"/>
      <c r="G162" s="8"/>
      <c r="H162" s="8"/>
      <c r="I162" s="8"/>
      <c r="J162" s="8">
        <v>4426573</v>
      </c>
      <c r="K162" s="8">
        <v>4426573</v>
      </c>
      <c r="L162" s="8">
        <v>4727231</v>
      </c>
      <c r="M162" s="8">
        <v>6301299</v>
      </c>
      <c r="N162" s="8">
        <v>6301299</v>
      </c>
      <c r="O162" s="8">
        <v>10659873</v>
      </c>
    </row>
    <row r="163" spans="1:15">
      <c r="A163" s="2" t="s">
        <v>423</v>
      </c>
      <c r="B163" s="5" t="s">
        <v>424</v>
      </c>
      <c r="C163" s="2" t="s">
        <v>236</v>
      </c>
      <c r="D163" s="2" t="s">
        <v>3943</v>
      </c>
      <c r="E163" s="8">
        <v>32200000</v>
      </c>
      <c r="F163" s="8">
        <v>32200000</v>
      </c>
      <c r="G163" s="8">
        <v>32200000</v>
      </c>
      <c r="H163" s="8">
        <v>32200000</v>
      </c>
      <c r="I163" s="8">
        <v>32200000</v>
      </c>
      <c r="J163" s="8">
        <v>32200000</v>
      </c>
      <c r="K163" s="8">
        <v>32200000</v>
      </c>
      <c r="L163" s="8">
        <v>32200000</v>
      </c>
      <c r="M163" s="8">
        <v>32200000</v>
      </c>
      <c r="N163" s="8">
        <v>32200000</v>
      </c>
      <c r="O163" s="8">
        <v>32200000</v>
      </c>
    </row>
    <row r="164" spans="1:15">
      <c r="A164" s="2" t="s">
        <v>433</v>
      </c>
      <c r="B164" s="5" t="s">
        <v>434</v>
      </c>
      <c r="C164" s="2" t="s">
        <v>236</v>
      </c>
      <c r="D164" s="2" t="s">
        <v>3943</v>
      </c>
      <c r="E164" s="8">
        <v>80303152</v>
      </c>
      <c r="F164" s="8">
        <v>80303152</v>
      </c>
      <c r="G164" s="8">
        <v>80303152</v>
      </c>
      <c r="H164" s="8">
        <v>80303152</v>
      </c>
      <c r="I164" s="8">
        <v>80303152</v>
      </c>
      <c r="J164" s="8">
        <v>80303152</v>
      </c>
      <c r="K164" s="8">
        <v>80303152</v>
      </c>
      <c r="L164" s="8">
        <v>80303152</v>
      </c>
      <c r="M164" s="8">
        <v>75127978</v>
      </c>
      <c r="N164" s="8">
        <v>75127978</v>
      </c>
      <c r="O164" s="8">
        <v>75127978</v>
      </c>
    </row>
    <row r="165" spans="1:15">
      <c r="A165" s="2" t="s">
        <v>429</v>
      </c>
      <c r="B165" s="5" t="s">
        <v>430</v>
      </c>
      <c r="C165" s="2" t="s">
        <v>236</v>
      </c>
      <c r="D165" s="2" t="s">
        <v>3943</v>
      </c>
      <c r="E165" s="8">
        <v>10300000</v>
      </c>
      <c r="F165" s="8">
        <v>11776806</v>
      </c>
      <c r="G165" s="8">
        <v>35487928</v>
      </c>
      <c r="H165" s="8">
        <v>36866928</v>
      </c>
      <c r="I165" s="8">
        <v>36866928</v>
      </c>
      <c r="J165" s="8">
        <v>49845575</v>
      </c>
      <c r="K165" s="8">
        <v>50290019</v>
      </c>
      <c r="L165" s="8">
        <v>50734463</v>
      </c>
      <c r="M165" s="8">
        <v>50734463</v>
      </c>
      <c r="N165" s="8">
        <v>37842602</v>
      </c>
      <c r="O165" s="8">
        <v>37842602</v>
      </c>
    </row>
    <row r="166" spans="1:15">
      <c r="A166" s="2" t="s">
        <v>463</v>
      </c>
      <c r="B166" s="5" t="s">
        <v>464</v>
      </c>
      <c r="C166" s="2" t="s">
        <v>236</v>
      </c>
      <c r="D166" s="2" t="s">
        <v>3943</v>
      </c>
      <c r="E166" s="8">
        <v>30000000</v>
      </c>
      <c r="F166" s="8">
        <v>30000000</v>
      </c>
      <c r="G166" s="8">
        <v>30000000</v>
      </c>
      <c r="H166" s="8">
        <v>30000000</v>
      </c>
      <c r="I166" s="8">
        <v>30000000</v>
      </c>
      <c r="J166" s="8">
        <v>30000000</v>
      </c>
      <c r="K166" s="8">
        <v>30000000</v>
      </c>
      <c r="L166" s="8">
        <v>30000000</v>
      </c>
      <c r="M166" s="8">
        <v>30000000</v>
      </c>
      <c r="N166" s="8">
        <v>30000000</v>
      </c>
      <c r="O166" s="8">
        <v>30000000</v>
      </c>
    </row>
    <row r="167" spans="1:15">
      <c r="A167" s="2" t="s">
        <v>481</v>
      </c>
      <c r="B167" s="5" t="s">
        <v>482</v>
      </c>
      <c r="C167" s="2" t="s">
        <v>236</v>
      </c>
      <c r="D167" s="2" t="s">
        <v>3943</v>
      </c>
      <c r="E167" s="9"/>
      <c r="F167" s="9"/>
      <c r="G167" s="9"/>
      <c r="H167" s="9">
        <v>10000000</v>
      </c>
      <c r="I167" s="9">
        <v>10000000</v>
      </c>
      <c r="J167" s="9">
        <v>10000000</v>
      </c>
      <c r="K167" s="9">
        <v>10000000</v>
      </c>
      <c r="L167" s="9">
        <v>10000000</v>
      </c>
      <c r="M167" s="9">
        <v>10000000</v>
      </c>
      <c r="N167" s="9">
        <v>10000000</v>
      </c>
      <c r="O167" s="9">
        <v>10000000</v>
      </c>
    </row>
    <row r="168" spans="1:15">
      <c r="A168" s="2" t="s">
        <v>465</v>
      </c>
      <c r="B168" s="5" t="s">
        <v>3945</v>
      </c>
      <c r="C168" s="2" t="s">
        <v>236</v>
      </c>
      <c r="D168" s="2" t="s">
        <v>3943</v>
      </c>
      <c r="E168" s="9">
        <v>8985173</v>
      </c>
      <c r="F168" s="9">
        <v>8985173</v>
      </c>
      <c r="G168" s="9">
        <v>10547673</v>
      </c>
      <c r="H168" s="9">
        <v>10547673</v>
      </c>
      <c r="I168" s="9">
        <v>10547673</v>
      </c>
      <c r="J168" s="9">
        <v>10547673</v>
      </c>
      <c r="K168" s="9">
        <v>10547673</v>
      </c>
      <c r="L168" s="9">
        <v>10547673</v>
      </c>
      <c r="M168" s="9">
        <v>10547673</v>
      </c>
      <c r="N168" s="9">
        <v>10547673</v>
      </c>
      <c r="O168" s="9">
        <v>10547673</v>
      </c>
    </row>
    <row r="169" spans="1:15">
      <c r="A169" s="2" t="s">
        <v>435</v>
      </c>
      <c r="B169" s="5" t="s">
        <v>436</v>
      </c>
      <c r="C169" s="2" t="s">
        <v>236</v>
      </c>
      <c r="D169" s="2" t="s">
        <v>3943</v>
      </c>
      <c r="E169" s="9">
        <v>38760000</v>
      </c>
      <c r="F169" s="9">
        <v>38760000</v>
      </c>
      <c r="G169" s="9">
        <v>38760000</v>
      </c>
      <c r="H169" s="9">
        <v>38760000</v>
      </c>
      <c r="I169" s="9">
        <v>38760000</v>
      </c>
      <c r="J169" s="9">
        <v>38760000</v>
      </c>
      <c r="K169" s="9">
        <v>38760000</v>
      </c>
      <c r="L169" s="9">
        <v>38760000</v>
      </c>
      <c r="M169" s="9">
        <v>38760000</v>
      </c>
      <c r="N169" s="9">
        <v>38760000</v>
      </c>
      <c r="O169" s="9">
        <v>38760000</v>
      </c>
    </row>
    <row r="170" spans="1:15">
      <c r="A170" s="2" t="s">
        <v>479</v>
      </c>
      <c r="B170" s="5" t="s">
        <v>480</v>
      </c>
      <c r="C170" s="2" t="s">
        <v>236</v>
      </c>
      <c r="D170" s="2" t="s">
        <v>3943</v>
      </c>
      <c r="E170" s="9">
        <v>34829203</v>
      </c>
      <c r="F170" s="9">
        <v>36215063</v>
      </c>
      <c r="G170" s="9">
        <v>36215063</v>
      </c>
      <c r="H170" s="9">
        <v>36215063</v>
      </c>
      <c r="I170" s="9">
        <v>36215063</v>
      </c>
      <c r="J170" s="9">
        <v>36215063</v>
      </c>
      <c r="K170" s="9">
        <v>36215063</v>
      </c>
      <c r="L170" s="9">
        <v>36215063</v>
      </c>
      <c r="M170" s="9">
        <v>36347513</v>
      </c>
      <c r="N170" s="9">
        <v>36797148</v>
      </c>
      <c r="O170" s="9">
        <v>36797148</v>
      </c>
    </row>
    <row r="171" spans="1:15">
      <c r="A171" s="2" t="s">
        <v>475</v>
      </c>
      <c r="B171" s="5" t="s">
        <v>476</v>
      </c>
      <c r="C171" s="2" t="s">
        <v>236</v>
      </c>
      <c r="D171" s="2" t="s">
        <v>3943</v>
      </c>
      <c r="E171" s="9">
        <v>10992965</v>
      </c>
      <c r="F171" s="9">
        <v>11003531</v>
      </c>
      <c r="G171" s="9">
        <v>11004531</v>
      </c>
      <c r="H171" s="9">
        <v>11010497</v>
      </c>
      <c r="I171" s="9">
        <v>6070578</v>
      </c>
      <c r="J171" s="9">
        <v>6203265</v>
      </c>
      <c r="K171" s="9">
        <v>6203638</v>
      </c>
      <c r="L171" s="9">
        <v>6204865</v>
      </c>
      <c r="M171" s="9">
        <v>6206878</v>
      </c>
      <c r="N171" s="9">
        <v>6215518</v>
      </c>
      <c r="O171" s="9">
        <v>6215518</v>
      </c>
    </row>
    <row r="172" spans="1:15">
      <c r="A172" s="2" t="s">
        <v>503</v>
      </c>
      <c r="B172" s="5" t="s">
        <v>504</v>
      </c>
      <c r="C172" s="2" t="s">
        <v>236</v>
      </c>
      <c r="D172" s="2" t="s">
        <v>3943</v>
      </c>
      <c r="E172" s="8"/>
      <c r="F172" s="8"/>
      <c r="G172" s="8"/>
      <c r="H172" s="8"/>
      <c r="I172" s="8">
        <v>9067073</v>
      </c>
      <c r="J172" s="8">
        <v>9475064</v>
      </c>
      <c r="K172" s="8">
        <v>9938014</v>
      </c>
      <c r="L172" s="8">
        <v>9938014</v>
      </c>
      <c r="M172" s="8">
        <v>10448014</v>
      </c>
      <c r="N172" s="8">
        <v>11303014</v>
      </c>
      <c r="O172" s="8">
        <v>11308014</v>
      </c>
    </row>
    <row r="173" spans="1:15">
      <c r="A173" s="2" t="s">
        <v>443</v>
      </c>
      <c r="B173" s="5" t="s">
        <v>444</v>
      </c>
      <c r="C173" s="2" t="s">
        <v>236</v>
      </c>
      <c r="D173" s="2" t="s">
        <v>3943</v>
      </c>
      <c r="E173" s="8">
        <v>10142026</v>
      </c>
      <c r="F173" s="8">
        <v>10142026</v>
      </c>
      <c r="G173" s="8">
        <v>101420260</v>
      </c>
      <c r="H173" s="8">
        <v>101420260</v>
      </c>
      <c r="I173" s="8">
        <v>101420260</v>
      </c>
      <c r="J173" s="8">
        <v>101420260</v>
      </c>
      <c r="K173" s="8">
        <v>101420260</v>
      </c>
      <c r="L173" s="8">
        <v>101420260</v>
      </c>
      <c r="M173" s="8">
        <v>102915877</v>
      </c>
      <c r="N173" s="8">
        <v>102915877</v>
      </c>
      <c r="O173" s="8">
        <v>102915877</v>
      </c>
    </row>
    <row r="174" spans="1:15">
      <c r="A174" s="2" t="s">
        <v>487</v>
      </c>
      <c r="B174" s="5" t="s">
        <v>488</v>
      </c>
      <c r="C174" s="2" t="s">
        <v>236</v>
      </c>
      <c r="D174" s="2" t="s">
        <v>3943</v>
      </c>
      <c r="E174" s="8">
        <v>1113400</v>
      </c>
      <c r="F174" s="8">
        <v>1113400</v>
      </c>
      <c r="G174" s="8">
        <v>1113400</v>
      </c>
      <c r="H174" s="8">
        <v>1113400</v>
      </c>
      <c r="I174" s="8">
        <v>1113400</v>
      </c>
      <c r="J174" s="8">
        <v>1113400</v>
      </c>
      <c r="K174" s="8">
        <v>1113400</v>
      </c>
      <c r="L174" s="8">
        <v>1113400</v>
      </c>
      <c r="M174" s="8">
        <v>1113400</v>
      </c>
      <c r="N174" s="8">
        <v>1113400</v>
      </c>
      <c r="O174" s="8">
        <v>1113400</v>
      </c>
    </row>
    <row r="175" spans="1:15">
      <c r="A175" s="2" t="s">
        <v>467</v>
      </c>
      <c r="B175" s="5" t="s">
        <v>468</v>
      </c>
      <c r="C175" s="2" t="s">
        <v>236</v>
      </c>
      <c r="D175" s="2" t="s">
        <v>3943</v>
      </c>
      <c r="E175" s="8">
        <v>11616185</v>
      </c>
      <c r="F175" s="8">
        <v>11616185</v>
      </c>
      <c r="G175" s="8">
        <v>11616185</v>
      </c>
      <c r="H175" s="8">
        <v>11616185</v>
      </c>
      <c r="I175" s="8">
        <v>11616185</v>
      </c>
      <c r="J175" s="8">
        <v>11616185</v>
      </c>
      <c r="K175" s="8">
        <v>11616185</v>
      </c>
      <c r="L175" s="8">
        <v>11616185</v>
      </c>
      <c r="M175" s="8">
        <v>11616185</v>
      </c>
      <c r="N175" s="8">
        <v>11616185</v>
      </c>
      <c r="O175" s="8">
        <v>11616185</v>
      </c>
    </row>
    <row r="176" spans="1:15">
      <c r="A176" s="2" t="s">
        <v>485</v>
      </c>
      <c r="B176" s="5" t="s">
        <v>486</v>
      </c>
      <c r="C176" s="2" t="s">
        <v>236</v>
      </c>
      <c r="D176" s="2" t="s">
        <v>3943</v>
      </c>
      <c r="E176" s="8"/>
      <c r="F176" s="8"/>
      <c r="G176" s="8"/>
      <c r="H176" s="8">
        <v>38220000</v>
      </c>
      <c r="I176" s="8">
        <v>38220000</v>
      </c>
      <c r="J176" s="8">
        <v>38220000</v>
      </c>
      <c r="K176" s="8">
        <v>38220000</v>
      </c>
      <c r="L176" s="8">
        <v>38220000</v>
      </c>
      <c r="M176" s="8">
        <v>38220000</v>
      </c>
      <c r="N176" s="8">
        <v>38220000</v>
      </c>
      <c r="O176" s="8">
        <v>38220000</v>
      </c>
    </row>
    <row r="177" spans="1:15">
      <c r="A177" s="2" t="s">
        <v>425</v>
      </c>
      <c r="B177" s="5" t="s">
        <v>426</v>
      </c>
      <c r="C177" s="2" t="s">
        <v>236</v>
      </c>
      <c r="D177" s="2" t="s">
        <v>3943</v>
      </c>
      <c r="E177" s="9">
        <v>191390758</v>
      </c>
      <c r="F177" s="9">
        <v>191390758</v>
      </c>
      <c r="G177" s="9">
        <v>191390758</v>
      </c>
      <c r="H177" s="9">
        <v>191390758</v>
      </c>
      <c r="I177" s="9">
        <v>191390758</v>
      </c>
      <c r="J177" s="9">
        <v>191390758</v>
      </c>
      <c r="K177" s="9">
        <v>191390758</v>
      </c>
      <c r="L177" s="9">
        <v>191390758</v>
      </c>
      <c r="M177" s="9">
        <v>191390758</v>
      </c>
      <c r="N177" s="9">
        <v>191390758</v>
      </c>
      <c r="O177" s="9">
        <v>273415368</v>
      </c>
    </row>
    <row r="178" spans="1:15">
      <c r="A178" s="2" t="s">
        <v>471</v>
      </c>
      <c r="B178" s="5" t="s">
        <v>472</v>
      </c>
      <c r="C178" s="2" t="s">
        <v>236</v>
      </c>
      <c r="D178" s="2" t="s">
        <v>3943</v>
      </c>
      <c r="E178" s="9"/>
      <c r="F178" s="9"/>
      <c r="G178" s="9"/>
      <c r="H178" s="9">
        <v>107550390</v>
      </c>
      <c r="I178" s="9">
        <v>107550390</v>
      </c>
      <c r="J178" s="9">
        <v>107572390</v>
      </c>
      <c r="K178" s="9">
        <v>107572390</v>
      </c>
      <c r="L178" s="9">
        <v>107572390</v>
      </c>
      <c r="M178" s="9">
        <v>107572390</v>
      </c>
      <c r="N178" s="9">
        <v>107572390</v>
      </c>
      <c r="O178" s="9">
        <v>107572390</v>
      </c>
    </row>
    <row r="179" spans="1:15">
      <c r="A179" s="2" t="s">
        <v>557</v>
      </c>
      <c r="B179" s="5" t="s">
        <v>558</v>
      </c>
      <c r="C179" s="2" t="s">
        <v>236</v>
      </c>
      <c r="D179" s="2" t="s">
        <v>3943</v>
      </c>
      <c r="E179" s="9">
        <v>40000000</v>
      </c>
      <c r="F179" s="9">
        <v>40000000</v>
      </c>
      <c r="G179" s="9">
        <v>40000000</v>
      </c>
      <c r="H179" s="9">
        <v>31748319</v>
      </c>
      <c r="I179" s="9">
        <v>31748319</v>
      </c>
      <c r="J179" s="9">
        <v>31748319</v>
      </c>
      <c r="K179" s="9">
        <v>31748319</v>
      </c>
      <c r="L179" s="9">
        <v>40000000</v>
      </c>
      <c r="M179" s="9">
        <v>40000000</v>
      </c>
      <c r="N179" s="9">
        <v>40000000</v>
      </c>
      <c r="O179" s="9">
        <v>40000000</v>
      </c>
    </row>
    <row r="180" spans="1:15">
      <c r="A180" s="2" t="s">
        <v>477</v>
      </c>
      <c r="B180" s="5" t="s">
        <v>478</v>
      </c>
      <c r="C180" s="2" t="s">
        <v>236</v>
      </c>
      <c r="D180" s="2" t="s">
        <v>3943</v>
      </c>
      <c r="E180" s="9">
        <v>6562500</v>
      </c>
      <c r="F180" s="9">
        <v>6562500</v>
      </c>
      <c r="G180" s="9">
        <v>6562500</v>
      </c>
      <c r="H180" s="9">
        <v>6562500</v>
      </c>
      <c r="I180" s="9">
        <v>6562500</v>
      </c>
      <c r="J180" s="9">
        <v>6562500</v>
      </c>
      <c r="K180" s="9">
        <v>6562500</v>
      </c>
      <c r="L180" s="9">
        <v>6562500</v>
      </c>
      <c r="M180" s="9">
        <v>6562500</v>
      </c>
      <c r="N180" s="9">
        <v>6562500</v>
      </c>
      <c r="O180" s="9">
        <v>6562500</v>
      </c>
    </row>
    <row r="181" spans="1:15">
      <c r="A181" s="2" t="s">
        <v>539</v>
      </c>
      <c r="B181" s="5" t="s">
        <v>540</v>
      </c>
      <c r="C181" s="2" t="s">
        <v>236</v>
      </c>
      <c r="D181" s="2" t="s">
        <v>3943</v>
      </c>
      <c r="E181" s="9">
        <v>10415000</v>
      </c>
      <c r="F181" s="9">
        <v>10415000</v>
      </c>
      <c r="G181" s="9">
        <v>10415000</v>
      </c>
      <c r="H181" s="9">
        <v>10415000</v>
      </c>
      <c r="I181" s="9">
        <v>10415000</v>
      </c>
      <c r="J181" s="9">
        <v>10415000</v>
      </c>
      <c r="K181" s="9">
        <v>10415000</v>
      </c>
      <c r="L181" s="9">
        <v>10415000</v>
      </c>
      <c r="M181" s="9">
        <v>10415000</v>
      </c>
      <c r="N181" s="9">
        <v>10415000</v>
      </c>
      <c r="O181" s="9">
        <v>10415000</v>
      </c>
    </row>
    <row r="182" spans="1:15">
      <c r="A182" s="2" t="s">
        <v>441</v>
      </c>
      <c r="B182" s="5" t="s">
        <v>442</v>
      </c>
      <c r="C182" s="2" t="s">
        <v>236</v>
      </c>
      <c r="D182" s="2" t="s">
        <v>3943</v>
      </c>
      <c r="E182" s="8"/>
      <c r="F182" s="8"/>
      <c r="G182" s="8"/>
      <c r="H182" s="8"/>
      <c r="I182" s="8"/>
      <c r="J182" s="8"/>
      <c r="K182" s="8"/>
      <c r="L182" s="8">
        <v>85000000</v>
      </c>
      <c r="M182" s="8">
        <v>85000000</v>
      </c>
      <c r="N182" s="8">
        <v>85000000</v>
      </c>
      <c r="O182" s="8">
        <v>85000000</v>
      </c>
    </row>
    <row r="183" spans="1:15">
      <c r="A183" s="2" t="s">
        <v>547</v>
      </c>
      <c r="B183" s="5" t="s">
        <v>548</v>
      </c>
      <c r="C183" s="2" t="s">
        <v>236</v>
      </c>
      <c r="D183" s="2" t="s">
        <v>3943</v>
      </c>
      <c r="E183" s="8">
        <v>9878538</v>
      </c>
      <c r="F183" s="8">
        <v>9878538</v>
      </c>
      <c r="G183" s="8">
        <v>10152219</v>
      </c>
      <c r="H183" s="8">
        <v>10427047</v>
      </c>
      <c r="I183" s="8">
        <v>10708316</v>
      </c>
      <c r="J183" s="8">
        <v>10994117</v>
      </c>
      <c r="K183" s="8">
        <v>11285968</v>
      </c>
      <c r="L183" s="8">
        <v>11586575</v>
      </c>
      <c r="M183" s="8">
        <v>11586575</v>
      </c>
      <c r="N183" s="8">
        <v>11586575</v>
      </c>
      <c r="O183" s="8">
        <v>11586575</v>
      </c>
    </row>
    <row r="184" spans="1:15">
      <c r="A184" s="2" t="s">
        <v>543</v>
      </c>
      <c r="B184" s="5" t="s">
        <v>544</v>
      </c>
      <c r="C184" s="2" t="s">
        <v>236</v>
      </c>
      <c r="D184" s="2" t="s">
        <v>3943</v>
      </c>
      <c r="E184" s="8"/>
      <c r="F184" s="8"/>
      <c r="G184" s="8"/>
      <c r="H184" s="8"/>
      <c r="I184" s="8">
        <v>12967100</v>
      </c>
      <c r="J184" s="8">
        <v>13072600</v>
      </c>
      <c r="K184" s="8">
        <v>13096100</v>
      </c>
      <c r="L184" s="8">
        <v>16852431</v>
      </c>
      <c r="M184" s="8">
        <v>16916431</v>
      </c>
      <c r="N184" s="8">
        <v>26234020</v>
      </c>
      <c r="O184" s="8">
        <v>26234020</v>
      </c>
    </row>
    <row r="185" spans="1:15">
      <c r="A185" s="2" t="s">
        <v>493</v>
      </c>
      <c r="B185" s="5" t="s">
        <v>494</v>
      </c>
      <c r="C185" s="2" t="s">
        <v>236</v>
      </c>
      <c r="D185" s="2" t="s">
        <v>3943</v>
      </c>
      <c r="E185" s="8">
        <v>7848576</v>
      </c>
      <c r="F185" s="8">
        <v>7848576</v>
      </c>
      <c r="G185" s="8">
        <v>17022354</v>
      </c>
      <c r="H185" s="8">
        <v>17022354</v>
      </c>
      <c r="I185" s="8">
        <v>17022354</v>
      </c>
      <c r="J185" s="8">
        <v>25533531</v>
      </c>
      <c r="K185" s="8">
        <v>25533531</v>
      </c>
      <c r="L185" s="8">
        <v>25533531</v>
      </c>
      <c r="M185" s="8">
        <v>25533531</v>
      </c>
      <c r="N185" s="8">
        <v>27270147</v>
      </c>
      <c r="O185" s="8">
        <v>27270147</v>
      </c>
    </row>
    <row r="186" spans="1:15">
      <c r="A186" s="2" t="s">
        <v>587</v>
      </c>
      <c r="B186" s="5" t="s">
        <v>588</v>
      </c>
      <c r="C186" s="2" t="s">
        <v>236</v>
      </c>
      <c r="D186" s="2" t="s">
        <v>3943</v>
      </c>
      <c r="E186" s="8">
        <v>19673719</v>
      </c>
      <c r="F186" s="8">
        <v>21626065</v>
      </c>
      <c r="G186" s="8">
        <v>21626065</v>
      </c>
      <c r="H186" s="8">
        <v>26836204</v>
      </c>
      <c r="I186" s="8">
        <v>27532582</v>
      </c>
      <c r="J186" s="8">
        <v>28864848</v>
      </c>
      <c r="K186" s="8">
        <v>9381076</v>
      </c>
      <c r="L186" s="8">
        <v>16391930</v>
      </c>
      <c r="M186" s="8">
        <v>16391930</v>
      </c>
      <c r="N186" s="8">
        <v>16391930</v>
      </c>
      <c r="O186" s="8">
        <v>16748936</v>
      </c>
    </row>
    <row r="187" spans="1:15">
      <c r="A187" s="2" t="s">
        <v>457</v>
      </c>
      <c r="B187" s="5" t="s">
        <v>458</v>
      </c>
      <c r="C187" s="2" t="s">
        <v>236</v>
      </c>
      <c r="D187" s="2" t="s">
        <v>3943</v>
      </c>
      <c r="E187" s="9">
        <v>70000000</v>
      </c>
      <c r="F187" s="9">
        <v>70000000</v>
      </c>
      <c r="G187" s="9">
        <v>70000000</v>
      </c>
      <c r="H187" s="9">
        <v>70008215</v>
      </c>
      <c r="I187" s="9">
        <v>92972936</v>
      </c>
      <c r="J187" s="9">
        <v>106300417</v>
      </c>
      <c r="K187" s="9">
        <v>126257598</v>
      </c>
      <c r="L187" s="9">
        <v>147811198</v>
      </c>
      <c r="M187" s="9">
        <v>157993158</v>
      </c>
      <c r="N187" s="9">
        <v>157993158</v>
      </c>
      <c r="O187" s="9">
        <v>157993158</v>
      </c>
    </row>
    <row r="188" spans="1:15">
      <c r="A188" s="2" t="s">
        <v>509</v>
      </c>
      <c r="B188" s="5" t="s">
        <v>510</v>
      </c>
      <c r="C188" s="2" t="s">
        <v>236</v>
      </c>
      <c r="D188" s="2" t="s">
        <v>3943</v>
      </c>
      <c r="E188" s="9">
        <v>9869000</v>
      </c>
      <c r="F188" s="9">
        <v>10051000</v>
      </c>
      <c r="G188" s="9">
        <v>10253000</v>
      </c>
      <c r="H188" s="9">
        <v>10456000</v>
      </c>
      <c r="I188" s="9">
        <v>11135000</v>
      </c>
      <c r="J188" s="9">
        <v>11135000</v>
      </c>
      <c r="K188" s="9">
        <v>11135000</v>
      </c>
      <c r="L188" s="9">
        <v>4339639</v>
      </c>
      <c r="M188" s="9">
        <v>4481591</v>
      </c>
      <c r="N188" s="9">
        <v>4666791</v>
      </c>
      <c r="O188" s="9">
        <v>4666791</v>
      </c>
    </row>
    <row r="189" spans="1:15">
      <c r="A189" s="2" t="s">
        <v>523</v>
      </c>
      <c r="B189" s="5" t="s">
        <v>3946</v>
      </c>
      <c r="C189" s="2" t="s">
        <v>236</v>
      </c>
      <c r="D189" s="2" t="s">
        <v>3943</v>
      </c>
      <c r="E189" s="9">
        <v>25800000</v>
      </c>
      <c r="F189" s="9">
        <v>25800000</v>
      </c>
      <c r="G189" s="9">
        <v>25800000</v>
      </c>
      <c r="H189" s="9">
        <v>25800000</v>
      </c>
      <c r="I189" s="9">
        <v>25800000</v>
      </c>
      <c r="J189" s="9">
        <v>25800000</v>
      </c>
      <c r="K189" s="9">
        <v>25800000</v>
      </c>
      <c r="L189" s="9">
        <v>25800000</v>
      </c>
      <c r="M189" s="9">
        <v>25800000</v>
      </c>
      <c r="N189" s="9">
        <v>25800000</v>
      </c>
      <c r="O189" s="9">
        <v>25800000</v>
      </c>
    </row>
    <row r="190" spans="1:15">
      <c r="A190" s="2" t="s">
        <v>567</v>
      </c>
      <c r="B190" s="5" t="s">
        <v>568</v>
      </c>
      <c r="C190" s="2" t="s">
        <v>236</v>
      </c>
      <c r="D190" s="2" t="s">
        <v>3943</v>
      </c>
      <c r="E190" s="9">
        <v>13578040</v>
      </c>
      <c r="F190" s="9">
        <v>16078040</v>
      </c>
      <c r="G190" s="9">
        <v>16078040</v>
      </c>
      <c r="H190" s="9">
        <v>16078040</v>
      </c>
      <c r="I190" s="9">
        <v>16334040</v>
      </c>
      <c r="J190" s="9">
        <v>16571040</v>
      </c>
      <c r="K190" s="9">
        <v>20426764</v>
      </c>
      <c r="L190" s="9">
        <v>20648264</v>
      </c>
      <c r="M190" s="9">
        <v>20648264</v>
      </c>
      <c r="N190" s="9">
        <v>20822293</v>
      </c>
      <c r="O190" s="9">
        <v>20885663</v>
      </c>
    </row>
    <row r="191" spans="1:15">
      <c r="A191" s="2" t="s">
        <v>555</v>
      </c>
      <c r="B191" s="5" t="s">
        <v>556</v>
      </c>
      <c r="C191" s="2" t="s">
        <v>236</v>
      </c>
      <c r="D191" s="2" t="s">
        <v>3943</v>
      </c>
      <c r="E191" s="9">
        <v>6000000</v>
      </c>
      <c r="F191" s="9">
        <v>6875001</v>
      </c>
      <c r="G191" s="9">
        <v>8600000</v>
      </c>
      <c r="H191" s="9">
        <v>8740000</v>
      </c>
      <c r="I191" s="9">
        <v>9000000</v>
      </c>
      <c r="J191" s="9">
        <v>9000000</v>
      </c>
      <c r="K191" s="9">
        <v>9488815</v>
      </c>
      <c r="L191" s="9">
        <v>10643763</v>
      </c>
      <c r="M191" s="9">
        <v>11300308</v>
      </c>
      <c r="N191" s="9">
        <v>11396154</v>
      </c>
      <c r="O191" s="9">
        <v>11396154</v>
      </c>
    </row>
    <row r="192" spans="1:15">
      <c r="A192" s="2" t="s">
        <v>491</v>
      </c>
      <c r="B192" s="5" t="s">
        <v>492</v>
      </c>
      <c r="C192" s="2" t="s">
        <v>236</v>
      </c>
      <c r="D192" s="2" t="s">
        <v>3943</v>
      </c>
      <c r="E192" s="8"/>
      <c r="F192" s="8"/>
      <c r="G192" s="8"/>
      <c r="H192" s="8"/>
      <c r="I192" s="8"/>
      <c r="J192" s="8"/>
      <c r="K192" s="8"/>
      <c r="L192" s="8">
        <v>15165025</v>
      </c>
      <c r="M192" s="8">
        <v>15165025</v>
      </c>
      <c r="N192" s="8">
        <v>19565025</v>
      </c>
      <c r="O192" s="8">
        <v>19565025</v>
      </c>
    </row>
    <row r="193" spans="1:15">
      <c r="A193" s="2" t="s">
        <v>535</v>
      </c>
      <c r="B193" s="5" t="s">
        <v>536</v>
      </c>
      <c r="C193" s="2" t="s">
        <v>236</v>
      </c>
      <c r="D193" s="2" t="s">
        <v>3943</v>
      </c>
      <c r="E193" s="8">
        <v>32129496</v>
      </c>
      <c r="F193" s="8">
        <v>34340792</v>
      </c>
      <c r="G193" s="8">
        <v>24630000</v>
      </c>
      <c r="H193" s="8">
        <v>24630000</v>
      </c>
      <c r="I193" s="8">
        <v>24630000</v>
      </c>
      <c r="J193" s="8">
        <v>24630000</v>
      </c>
      <c r="K193" s="8">
        <v>24630000</v>
      </c>
      <c r="L193" s="8">
        <v>24630000</v>
      </c>
      <c r="M193" s="8">
        <v>24630000</v>
      </c>
      <c r="N193" s="8">
        <v>24630000</v>
      </c>
      <c r="O193" s="8">
        <v>24630000</v>
      </c>
    </row>
    <row r="194" spans="1:15">
      <c r="A194" s="2" t="s">
        <v>459</v>
      </c>
      <c r="B194" s="5" t="s">
        <v>460</v>
      </c>
      <c r="C194" s="2" t="s">
        <v>236</v>
      </c>
      <c r="D194" s="2" t="s">
        <v>3943</v>
      </c>
      <c r="E194" s="8"/>
      <c r="F194" s="8"/>
      <c r="G194" s="8"/>
      <c r="H194" s="8"/>
      <c r="I194" s="8"/>
      <c r="J194" s="8">
        <v>9163333</v>
      </c>
      <c r="K194" s="8">
        <v>9163333</v>
      </c>
      <c r="L194" s="8">
        <v>13969543</v>
      </c>
      <c r="M194" s="8">
        <v>13969543</v>
      </c>
      <c r="N194" s="8">
        <v>15038462</v>
      </c>
      <c r="O194" s="8">
        <v>15038462</v>
      </c>
    </row>
    <row r="195" spans="1:15">
      <c r="A195" s="2" t="s">
        <v>489</v>
      </c>
      <c r="B195" s="5" t="s">
        <v>490</v>
      </c>
      <c r="C195" s="2" t="s">
        <v>236</v>
      </c>
      <c r="D195" s="2" t="s">
        <v>3943</v>
      </c>
      <c r="E195" s="8">
        <v>9110000</v>
      </c>
      <c r="F195" s="8">
        <v>9110000</v>
      </c>
      <c r="G195" s="8">
        <v>9110000</v>
      </c>
      <c r="H195" s="8">
        <v>9110000</v>
      </c>
      <c r="I195" s="8">
        <v>17954380</v>
      </c>
      <c r="J195" s="8">
        <v>17954380</v>
      </c>
      <c r="K195" s="8">
        <v>17954380</v>
      </c>
      <c r="L195" s="8">
        <v>17954380</v>
      </c>
      <c r="M195" s="8">
        <v>17954380</v>
      </c>
      <c r="N195" s="8">
        <v>17954380</v>
      </c>
      <c r="O195" s="8">
        <v>17954380</v>
      </c>
    </row>
    <row r="196" spans="1:15">
      <c r="A196" s="2" t="s">
        <v>541</v>
      </c>
      <c r="B196" s="5" t="s">
        <v>542</v>
      </c>
      <c r="C196" s="2" t="s">
        <v>236</v>
      </c>
      <c r="D196" s="2" t="s">
        <v>3943</v>
      </c>
      <c r="E196" s="8">
        <v>51014336</v>
      </c>
      <c r="F196" s="8">
        <v>51014336</v>
      </c>
      <c r="G196" s="8">
        <v>51014336</v>
      </c>
      <c r="H196" s="8">
        <v>12827027</v>
      </c>
      <c r="I196" s="8">
        <v>12827027</v>
      </c>
      <c r="J196" s="8">
        <v>12827027</v>
      </c>
      <c r="K196" s="8">
        <v>13635592</v>
      </c>
      <c r="L196" s="8">
        <v>13635592</v>
      </c>
      <c r="M196" s="8">
        <v>13635592</v>
      </c>
      <c r="N196" s="8">
        <v>13635592</v>
      </c>
      <c r="O196" s="8">
        <v>13635592</v>
      </c>
    </row>
    <row r="197" spans="1:15">
      <c r="A197" s="2" t="s">
        <v>597</v>
      </c>
      <c r="B197" s="5" t="s">
        <v>598</v>
      </c>
      <c r="C197" s="2" t="s">
        <v>236</v>
      </c>
      <c r="D197" s="2" t="s">
        <v>3943</v>
      </c>
      <c r="E197" s="9">
        <v>9410900</v>
      </c>
      <c r="F197" s="9">
        <v>10755300</v>
      </c>
      <c r="G197" s="9">
        <v>10766000</v>
      </c>
      <c r="H197" s="9">
        <v>10776400</v>
      </c>
      <c r="I197" s="9">
        <v>10776400</v>
      </c>
      <c r="J197" s="9">
        <v>10798900</v>
      </c>
      <c r="K197" s="9">
        <v>10830800</v>
      </c>
      <c r="L197" s="9">
        <v>10849100</v>
      </c>
      <c r="M197" s="9">
        <v>10863800</v>
      </c>
      <c r="N197" s="9">
        <v>11871586</v>
      </c>
      <c r="O197" s="9">
        <v>11871586</v>
      </c>
    </row>
    <row r="198" spans="1:15">
      <c r="A198" s="2" t="s">
        <v>553</v>
      </c>
      <c r="B198" s="5" t="s">
        <v>554</v>
      </c>
      <c r="C198" s="2" t="s">
        <v>236</v>
      </c>
      <c r="D198" s="2" t="s">
        <v>3943</v>
      </c>
      <c r="E198" s="9"/>
      <c r="F198" s="9"/>
      <c r="G198" s="9"/>
      <c r="H198" s="9"/>
      <c r="I198" s="9"/>
      <c r="J198" s="9"/>
      <c r="K198" s="9">
        <v>69262895</v>
      </c>
      <c r="L198" s="9">
        <v>77446865</v>
      </c>
      <c r="M198" s="9">
        <v>77446865</v>
      </c>
      <c r="N198" s="9">
        <v>77446865</v>
      </c>
      <c r="O198" s="9">
        <v>77446865</v>
      </c>
    </row>
    <row r="199" spans="1:15">
      <c r="A199" s="2" t="s">
        <v>579</v>
      </c>
      <c r="B199" s="5" t="s">
        <v>580</v>
      </c>
      <c r="C199" s="2" t="s">
        <v>236</v>
      </c>
      <c r="D199" s="2" t="s">
        <v>3943</v>
      </c>
      <c r="E199" s="9">
        <v>20541774</v>
      </c>
      <c r="F199" s="9">
        <v>21348758</v>
      </c>
      <c r="G199" s="9">
        <v>21348758</v>
      </c>
      <c r="H199" s="9">
        <v>27073682</v>
      </c>
      <c r="I199" s="9">
        <v>12703420</v>
      </c>
      <c r="J199" s="9">
        <v>13136798</v>
      </c>
      <c r="K199" s="9">
        <v>13137575</v>
      </c>
      <c r="L199" s="9">
        <v>13137575</v>
      </c>
      <c r="M199" s="9">
        <v>13137575</v>
      </c>
      <c r="N199" s="9">
        <v>13137575</v>
      </c>
      <c r="O199" s="9">
        <v>13137575</v>
      </c>
    </row>
    <row r="200" spans="1:15">
      <c r="A200" s="2" t="s">
        <v>531</v>
      </c>
      <c r="B200" s="5" t="s">
        <v>532</v>
      </c>
      <c r="C200" s="2" t="s">
        <v>236</v>
      </c>
      <c r="D200" s="2" t="s">
        <v>3943</v>
      </c>
      <c r="E200" s="9">
        <v>25000000</v>
      </c>
      <c r="F200" s="9">
        <v>26212561</v>
      </c>
      <c r="G200" s="9">
        <v>26212561</v>
      </c>
      <c r="H200" s="9">
        <v>26212561</v>
      </c>
      <c r="I200" s="9">
        <v>26212561</v>
      </c>
      <c r="J200" s="9">
        <v>26212561</v>
      </c>
      <c r="K200" s="9">
        <v>26600000</v>
      </c>
      <c r="L200" s="9">
        <v>27000000</v>
      </c>
      <c r="M200" s="9">
        <v>27500000</v>
      </c>
      <c r="N200" s="9">
        <v>28100000</v>
      </c>
      <c r="O200" s="9">
        <v>28100000</v>
      </c>
    </row>
    <row r="201" spans="1:15">
      <c r="A201" s="2" t="s">
        <v>569</v>
      </c>
      <c r="B201" s="5" t="s">
        <v>570</v>
      </c>
      <c r="C201" s="2" t="s">
        <v>236</v>
      </c>
      <c r="D201" s="2" t="s">
        <v>3943</v>
      </c>
      <c r="E201" s="9">
        <v>24207200</v>
      </c>
      <c r="F201" s="9">
        <v>50814400</v>
      </c>
      <c r="G201" s="9">
        <v>50814400</v>
      </c>
      <c r="H201" s="9">
        <v>57714400</v>
      </c>
      <c r="I201" s="9">
        <v>58305400</v>
      </c>
      <c r="J201" s="9">
        <v>58305400</v>
      </c>
      <c r="K201" s="9">
        <v>58305400</v>
      </c>
      <c r="L201" s="9">
        <v>58305400</v>
      </c>
      <c r="M201" s="9">
        <v>58305400</v>
      </c>
      <c r="N201" s="9">
        <v>58305400</v>
      </c>
      <c r="O201" s="9">
        <v>58305400</v>
      </c>
    </row>
    <row r="202" spans="1:15">
      <c r="A202" s="2" t="s">
        <v>537</v>
      </c>
      <c r="B202" s="5" t="s">
        <v>538</v>
      </c>
      <c r="C202" s="2" t="s">
        <v>236</v>
      </c>
      <c r="D202" s="2" t="s">
        <v>3943</v>
      </c>
      <c r="E202" s="8">
        <v>175170743</v>
      </c>
      <c r="F202" s="8">
        <v>175170743</v>
      </c>
      <c r="G202" s="8">
        <v>175170743</v>
      </c>
      <c r="H202" s="8">
        <v>175174423</v>
      </c>
      <c r="I202" s="8">
        <v>178203749</v>
      </c>
      <c r="J202" s="8">
        <v>183096528</v>
      </c>
      <c r="K202" s="8">
        <v>195101365</v>
      </c>
      <c r="L202" s="8">
        <v>195101365</v>
      </c>
      <c r="M202" s="8">
        <v>195101365</v>
      </c>
      <c r="N202" s="8">
        <v>195101365</v>
      </c>
      <c r="O202" s="8">
        <v>195101365</v>
      </c>
    </row>
    <row r="203" spans="1:15">
      <c r="A203" s="2" t="s">
        <v>559</v>
      </c>
      <c r="B203" s="5" t="s">
        <v>560</v>
      </c>
      <c r="C203" s="2" t="s">
        <v>236</v>
      </c>
      <c r="D203" s="2" t="s">
        <v>3943</v>
      </c>
      <c r="E203" s="8">
        <v>47037218</v>
      </c>
      <c r="F203" s="8">
        <v>47037218</v>
      </c>
      <c r="G203" s="8">
        <v>47037218</v>
      </c>
      <c r="H203" s="8">
        <v>474461514</v>
      </c>
      <c r="I203" s="8">
        <v>474461514</v>
      </c>
      <c r="J203" s="8">
        <v>474461514</v>
      </c>
      <c r="K203" s="8">
        <v>463638514</v>
      </c>
      <c r="L203" s="8">
        <v>46363851</v>
      </c>
      <c r="M203" s="8">
        <v>46363851</v>
      </c>
      <c r="N203" s="8">
        <v>46363851</v>
      </c>
      <c r="O203" s="8">
        <v>46363851</v>
      </c>
    </row>
    <row r="204" spans="1:15">
      <c r="A204" s="2" t="s">
        <v>517</v>
      </c>
      <c r="B204" s="5" t="s">
        <v>518</v>
      </c>
      <c r="C204" s="2" t="s">
        <v>236</v>
      </c>
      <c r="D204" s="2" t="s">
        <v>3943</v>
      </c>
      <c r="E204" s="8">
        <v>29616769</v>
      </c>
      <c r="F204" s="8">
        <v>33114610</v>
      </c>
      <c r="G204" s="8">
        <v>33114610</v>
      </c>
      <c r="H204" s="8">
        <v>33114610</v>
      </c>
      <c r="I204" s="8">
        <v>33522460</v>
      </c>
      <c r="J204" s="8">
        <v>72316447</v>
      </c>
      <c r="K204" s="8">
        <v>73137898</v>
      </c>
      <c r="L204" s="8">
        <v>73280410</v>
      </c>
      <c r="M204" s="8">
        <v>80500626</v>
      </c>
      <c r="N204" s="8">
        <v>80500626</v>
      </c>
      <c r="O204" s="8">
        <v>80500626</v>
      </c>
    </row>
    <row r="205" spans="1:15">
      <c r="A205" s="2" t="s">
        <v>497</v>
      </c>
      <c r="B205" s="5" t="s">
        <v>498</v>
      </c>
      <c r="C205" s="2" t="s">
        <v>236</v>
      </c>
      <c r="D205" s="2" t="s">
        <v>3943</v>
      </c>
      <c r="E205" s="8">
        <v>120804620</v>
      </c>
      <c r="F205" s="8">
        <v>120804620</v>
      </c>
      <c r="G205" s="8">
        <v>120804620</v>
      </c>
      <c r="H205" s="8">
        <v>120804620</v>
      </c>
      <c r="I205" s="8">
        <v>36537601</v>
      </c>
      <c r="J205" s="8">
        <v>121961841</v>
      </c>
      <c r="K205" s="8">
        <v>122674641</v>
      </c>
      <c r="L205" s="8">
        <v>137220096</v>
      </c>
      <c r="M205" s="8">
        <v>137220096</v>
      </c>
      <c r="N205" s="8">
        <v>137220096</v>
      </c>
      <c r="O205" s="8">
        <v>137220096</v>
      </c>
    </row>
    <row r="206" spans="1:15">
      <c r="A206" s="2" t="s">
        <v>657</v>
      </c>
      <c r="B206" s="5" t="s">
        <v>658</v>
      </c>
      <c r="C206" s="2" t="s">
        <v>236</v>
      </c>
      <c r="D206" s="2" t="s">
        <v>3943</v>
      </c>
      <c r="E206" s="8"/>
      <c r="F206" s="8"/>
      <c r="G206" s="8"/>
      <c r="H206" s="8"/>
      <c r="I206" s="8"/>
      <c r="J206" s="8"/>
      <c r="K206" s="8"/>
      <c r="L206" s="8"/>
      <c r="M206" s="8">
        <v>4600000</v>
      </c>
      <c r="N206" s="8">
        <v>209880971</v>
      </c>
      <c r="O206" s="8">
        <v>209880971</v>
      </c>
    </row>
    <row r="207" spans="1:15">
      <c r="A207" s="2" t="s">
        <v>527</v>
      </c>
      <c r="B207" s="5" t="s">
        <v>528</v>
      </c>
      <c r="C207" s="2" t="s">
        <v>236</v>
      </c>
      <c r="D207" s="2" t="s">
        <v>3943</v>
      </c>
      <c r="E207" s="9">
        <v>3363200</v>
      </c>
      <c r="F207" s="9">
        <v>3363200</v>
      </c>
      <c r="G207" s="9">
        <v>3363200</v>
      </c>
      <c r="H207" s="9">
        <v>3363200</v>
      </c>
      <c r="I207" s="9">
        <v>3363200</v>
      </c>
      <c r="J207" s="9">
        <v>3363200</v>
      </c>
      <c r="K207" s="9">
        <v>3363200</v>
      </c>
      <c r="L207" s="9">
        <v>3363200</v>
      </c>
      <c r="M207" s="9">
        <v>3363200</v>
      </c>
      <c r="N207" s="9">
        <v>3363200</v>
      </c>
      <c r="O207" s="9">
        <v>3363200</v>
      </c>
    </row>
    <row r="208" spans="1:15">
      <c r="A208" s="2" t="s">
        <v>529</v>
      </c>
      <c r="B208" s="5" t="s">
        <v>530</v>
      </c>
      <c r="C208" s="2" t="s">
        <v>236</v>
      </c>
      <c r="D208" s="2" t="s">
        <v>3943</v>
      </c>
      <c r="E208" s="9">
        <v>40000000</v>
      </c>
      <c r="F208" s="9">
        <v>40000000</v>
      </c>
      <c r="G208" s="9">
        <v>44866617</v>
      </c>
      <c r="H208" s="9">
        <v>44866617</v>
      </c>
      <c r="I208" s="9">
        <v>44866617</v>
      </c>
      <c r="J208" s="9">
        <v>44866617</v>
      </c>
      <c r="K208" s="9">
        <v>44866617</v>
      </c>
      <c r="L208" s="9">
        <v>44866617</v>
      </c>
      <c r="M208" s="9">
        <v>44866617</v>
      </c>
      <c r="N208" s="9">
        <v>44866617</v>
      </c>
      <c r="O208" s="9">
        <v>44866617</v>
      </c>
    </row>
    <row r="209" spans="1:15">
      <c r="A209" s="2" t="s">
        <v>525</v>
      </c>
      <c r="B209" s="5" t="s">
        <v>526</v>
      </c>
      <c r="C209" s="2" t="s">
        <v>236</v>
      </c>
      <c r="D209" s="2" t="s">
        <v>3943</v>
      </c>
      <c r="E209" s="9"/>
      <c r="F209" s="9"/>
      <c r="G209" s="9"/>
      <c r="H209" s="9">
        <v>4354120</v>
      </c>
      <c r="I209" s="9">
        <v>4629120</v>
      </c>
      <c r="J209" s="9">
        <v>5037478</v>
      </c>
      <c r="K209" s="9">
        <v>6214478</v>
      </c>
      <c r="L209" s="9">
        <v>6278478</v>
      </c>
      <c r="M209" s="9">
        <v>7379178</v>
      </c>
      <c r="N209" s="9">
        <v>8294202</v>
      </c>
      <c r="O209" s="9">
        <v>8396233</v>
      </c>
    </row>
    <row r="210" spans="1:15">
      <c r="A210" s="2" t="s">
        <v>603</v>
      </c>
      <c r="B210" s="5" t="s">
        <v>604</v>
      </c>
      <c r="C210" s="2" t="s">
        <v>236</v>
      </c>
      <c r="D210" s="2" t="s">
        <v>3943</v>
      </c>
      <c r="E210" s="9">
        <v>1489039</v>
      </c>
      <c r="F210" s="9">
        <v>1489039</v>
      </c>
      <c r="G210" s="9">
        <v>1489039</v>
      </c>
      <c r="H210" s="9">
        <v>1489039</v>
      </c>
      <c r="I210" s="9">
        <v>1564539</v>
      </c>
      <c r="J210" s="9">
        <v>1564539</v>
      </c>
      <c r="K210" s="9">
        <v>1564539</v>
      </c>
      <c r="L210" s="9">
        <v>1564539</v>
      </c>
      <c r="M210" s="9">
        <v>1564539</v>
      </c>
      <c r="N210" s="9">
        <v>1564539</v>
      </c>
      <c r="O210" s="9">
        <v>1564539</v>
      </c>
    </row>
    <row r="211" spans="1:15">
      <c r="A211" s="2" t="s">
        <v>533</v>
      </c>
      <c r="B211" s="5" t="s">
        <v>534</v>
      </c>
      <c r="C211" s="2" t="s">
        <v>236</v>
      </c>
      <c r="D211" s="2" t="s">
        <v>3943</v>
      </c>
      <c r="E211" s="9">
        <v>35862119</v>
      </c>
      <c r="F211" s="9">
        <v>35862119</v>
      </c>
      <c r="G211" s="9">
        <v>35862119</v>
      </c>
      <c r="H211" s="9">
        <v>35862119</v>
      </c>
      <c r="I211" s="9">
        <v>35862119</v>
      </c>
      <c r="J211" s="9">
        <v>35862119</v>
      </c>
      <c r="K211" s="9">
        <v>35862119</v>
      </c>
      <c r="L211" s="9">
        <v>35862119</v>
      </c>
      <c r="M211" s="9">
        <v>35862119</v>
      </c>
      <c r="N211" s="9">
        <v>35862119</v>
      </c>
      <c r="O211" s="9">
        <v>35862119</v>
      </c>
    </row>
    <row r="212" spans="1:15">
      <c r="A212" s="2" t="s">
        <v>549</v>
      </c>
      <c r="B212" s="5" t="s">
        <v>550</v>
      </c>
      <c r="C212" s="2" t="s">
        <v>236</v>
      </c>
      <c r="D212" s="2" t="s">
        <v>3943</v>
      </c>
      <c r="E212" s="8"/>
      <c r="F212" s="8"/>
      <c r="G212" s="8"/>
      <c r="H212" s="8"/>
      <c r="I212" s="8"/>
      <c r="J212" s="8"/>
      <c r="K212" s="8"/>
      <c r="L212" s="8"/>
      <c r="M212" s="8">
        <v>22006758</v>
      </c>
      <c r="N212" s="8">
        <v>25906758</v>
      </c>
      <c r="O212" s="8">
        <v>25906758</v>
      </c>
    </row>
    <row r="213" spans="1:15">
      <c r="A213" s="2" t="s">
        <v>551</v>
      </c>
      <c r="B213" s="5" t="s">
        <v>552</v>
      </c>
      <c r="C213" s="2" t="s">
        <v>236</v>
      </c>
      <c r="D213" s="2" t="s">
        <v>3943</v>
      </c>
      <c r="E213" s="8"/>
      <c r="F213" s="8"/>
      <c r="G213" s="8"/>
      <c r="H213" s="8"/>
      <c r="I213" s="8"/>
      <c r="J213" s="8"/>
      <c r="K213" s="8"/>
      <c r="L213" s="8">
        <v>28890396</v>
      </c>
      <c r="M213" s="8">
        <v>53019761</v>
      </c>
      <c r="N213" s="8">
        <v>53310022</v>
      </c>
      <c r="O213" s="8">
        <v>53310022</v>
      </c>
    </row>
    <row r="214" spans="1:15">
      <c r="A214" s="2" t="s">
        <v>631</v>
      </c>
      <c r="B214" s="5" t="s">
        <v>632</v>
      </c>
      <c r="C214" s="2" t="s">
        <v>236</v>
      </c>
      <c r="D214" s="2" t="s">
        <v>3943</v>
      </c>
      <c r="E214" s="8">
        <v>6843550</v>
      </c>
      <c r="F214" s="8">
        <v>4472495</v>
      </c>
      <c r="G214" s="8">
        <v>9213338</v>
      </c>
      <c r="H214" s="8">
        <v>9509406</v>
      </c>
      <c r="I214" s="8">
        <v>9794690</v>
      </c>
      <c r="J214" s="8">
        <v>10207565</v>
      </c>
      <c r="K214" s="8">
        <v>11582013</v>
      </c>
      <c r="L214" s="8">
        <v>14004771</v>
      </c>
      <c r="M214" s="8">
        <v>14989288</v>
      </c>
      <c r="N214" s="8">
        <v>18080105</v>
      </c>
      <c r="O214" s="8">
        <v>18983244</v>
      </c>
    </row>
    <row r="215" spans="1:15">
      <c r="A215" s="2" t="s">
        <v>565</v>
      </c>
      <c r="B215" s="5" t="s">
        <v>566</v>
      </c>
      <c r="C215" s="2" t="s">
        <v>236</v>
      </c>
      <c r="D215" s="2" t="s">
        <v>3943</v>
      </c>
      <c r="E215" s="8"/>
      <c r="F215" s="8"/>
      <c r="G215" s="8"/>
      <c r="H215" s="8"/>
      <c r="I215" s="8"/>
      <c r="J215" s="8"/>
      <c r="K215" s="8"/>
      <c r="L215" s="8">
        <v>66824362</v>
      </c>
      <c r="M215" s="8">
        <v>126503947</v>
      </c>
      <c r="N215" s="8">
        <v>155439423</v>
      </c>
      <c r="O215" s="8">
        <v>155439423</v>
      </c>
    </row>
    <row r="216" spans="1:15">
      <c r="A216" s="2" t="s">
        <v>507</v>
      </c>
      <c r="B216" s="5" t="s">
        <v>508</v>
      </c>
      <c r="C216" s="2" t="s">
        <v>236</v>
      </c>
      <c r="D216" s="2" t="s">
        <v>3943</v>
      </c>
      <c r="E216" s="8">
        <v>168157384</v>
      </c>
      <c r="F216" s="8">
        <v>168157384</v>
      </c>
      <c r="G216" s="8">
        <v>168207384</v>
      </c>
      <c r="H216" s="8">
        <v>168308684</v>
      </c>
      <c r="I216" s="8">
        <v>168448484</v>
      </c>
      <c r="J216" s="8">
        <v>168555884</v>
      </c>
      <c r="K216" s="8">
        <v>168658034</v>
      </c>
      <c r="L216" s="8">
        <v>207455314</v>
      </c>
      <c r="M216" s="8">
        <v>207455314</v>
      </c>
      <c r="N216" s="8">
        <v>207455314</v>
      </c>
      <c r="O216" s="8">
        <v>207455314</v>
      </c>
    </row>
    <row r="217" spans="1:15">
      <c r="A217" s="2" t="s">
        <v>545</v>
      </c>
      <c r="B217" s="5" t="s">
        <v>546</v>
      </c>
      <c r="C217" s="2" t="s">
        <v>236</v>
      </c>
      <c r="D217" s="2" t="s">
        <v>3943</v>
      </c>
      <c r="E217" s="9">
        <v>194155900</v>
      </c>
      <c r="F217" s="9">
        <v>252489230</v>
      </c>
      <c r="G217" s="9">
        <v>252489230</v>
      </c>
      <c r="H217" s="9">
        <v>252489230</v>
      </c>
      <c r="I217" s="9">
        <v>252489230</v>
      </c>
      <c r="J217" s="9">
        <v>252489230</v>
      </c>
      <c r="K217" s="9">
        <v>252489230</v>
      </c>
      <c r="L217" s="9">
        <v>252489230</v>
      </c>
      <c r="M217" s="9">
        <v>252489230</v>
      </c>
      <c r="N217" s="9">
        <v>252489230</v>
      </c>
      <c r="O217" s="9">
        <v>252489230</v>
      </c>
    </row>
    <row r="218" spans="1:15">
      <c r="A218" s="2" t="s">
        <v>643</v>
      </c>
      <c r="B218" s="5" t="s">
        <v>644</v>
      </c>
      <c r="C218" s="2" t="s">
        <v>236</v>
      </c>
      <c r="D218" s="2" t="s">
        <v>3943</v>
      </c>
      <c r="E218" s="9">
        <v>6888512</v>
      </c>
      <c r="F218" s="9">
        <v>6888512</v>
      </c>
      <c r="G218" s="9">
        <v>6888512</v>
      </c>
      <c r="H218" s="9">
        <v>6888512</v>
      </c>
      <c r="I218" s="9">
        <v>13683782</v>
      </c>
      <c r="J218" s="9">
        <v>13683782</v>
      </c>
      <c r="K218" s="9">
        <v>13683782</v>
      </c>
      <c r="L218" s="9">
        <v>13683782</v>
      </c>
      <c r="M218" s="9">
        <v>13683782</v>
      </c>
      <c r="N218" s="9">
        <v>13683782</v>
      </c>
      <c r="O218" s="9">
        <v>13683782</v>
      </c>
    </row>
    <row r="219" spans="1:15">
      <c r="A219" s="2" t="s">
        <v>561</v>
      </c>
      <c r="B219" s="5" t="s">
        <v>562</v>
      </c>
      <c r="C219" s="2" t="s">
        <v>236</v>
      </c>
      <c r="D219" s="2" t="s">
        <v>3943</v>
      </c>
      <c r="E219" s="9">
        <v>6700000</v>
      </c>
      <c r="F219" s="9">
        <v>6700000</v>
      </c>
      <c r="G219" s="9">
        <v>6700000</v>
      </c>
      <c r="H219" s="9">
        <v>6700000</v>
      </c>
      <c r="I219" s="9">
        <v>3458657</v>
      </c>
      <c r="J219" s="9">
        <v>3458657</v>
      </c>
      <c r="K219" s="9">
        <v>3458657</v>
      </c>
      <c r="L219" s="9">
        <v>37882300</v>
      </c>
      <c r="M219" s="9">
        <v>37882300</v>
      </c>
      <c r="N219" s="9">
        <v>37882300</v>
      </c>
      <c r="O219" s="9">
        <v>37882300</v>
      </c>
    </row>
    <row r="220" spans="1:15">
      <c r="A220" s="2" t="s">
        <v>563</v>
      </c>
      <c r="B220" s="5" t="s">
        <v>564</v>
      </c>
      <c r="C220" s="2" t="s">
        <v>236</v>
      </c>
      <c r="D220" s="2" t="s">
        <v>3943</v>
      </c>
      <c r="E220" s="9"/>
      <c r="F220" s="9"/>
      <c r="G220" s="9"/>
      <c r="H220" s="9"/>
      <c r="I220" s="9"/>
      <c r="J220" s="9"/>
      <c r="K220" s="9"/>
      <c r="L220" s="9"/>
      <c r="M220" s="9"/>
      <c r="N220" s="9">
        <v>3284058</v>
      </c>
      <c r="O220" s="9">
        <v>3284058</v>
      </c>
    </row>
    <row r="221" spans="1:15">
      <c r="A221" s="2" t="s">
        <v>601</v>
      </c>
      <c r="B221" s="5" t="s">
        <v>602</v>
      </c>
      <c r="C221" s="2" t="s">
        <v>236</v>
      </c>
      <c r="D221" s="2" t="s">
        <v>3943</v>
      </c>
      <c r="E221" s="9">
        <v>37000000</v>
      </c>
      <c r="F221" s="9">
        <v>37000000</v>
      </c>
      <c r="G221" s="9">
        <v>37000000</v>
      </c>
      <c r="H221" s="9">
        <v>37000000</v>
      </c>
      <c r="I221" s="9">
        <v>37000000</v>
      </c>
      <c r="J221" s="9">
        <v>37315000</v>
      </c>
      <c r="K221" s="9">
        <v>41200500</v>
      </c>
      <c r="L221" s="9">
        <v>41803738</v>
      </c>
      <c r="M221" s="9">
        <v>41803738</v>
      </c>
      <c r="N221" s="9">
        <v>51534756</v>
      </c>
      <c r="O221" s="9">
        <v>51534756</v>
      </c>
    </row>
    <row r="222" spans="1:15">
      <c r="A222" s="2" t="s">
        <v>621</v>
      </c>
      <c r="B222" s="5" t="s">
        <v>622</v>
      </c>
      <c r="C222" s="2" t="s">
        <v>236</v>
      </c>
      <c r="D222" s="2" t="s">
        <v>3943</v>
      </c>
      <c r="E222" s="8"/>
      <c r="F222" s="8"/>
      <c r="G222" s="8"/>
      <c r="H222" s="8"/>
      <c r="I222" s="8">
        <v>35943340</v>
      </c>
      <c r="J222" s="8">
        <v>35943340</v>
      </c>
      <c r="K222" s="8">
        <v>35943340</v>
      </c>
      <c r="L222" s="8">
        <v>35943340</v>
      </c>
      <c r="M222" s="8">
        <v>35943340</v>
      </c>
      <c r="N222" s="8">
        <v>35943340</v>
      </c>
      <c r="O222" s="8">
        <v>35943340</v>
      </c>
    </row>
    <row r="223" spans="1:15">
      <c r="A223" s="2" t="s">
        <v>583</v>
      </c>
      <c r="B223" s="5" t="s">
        <v>584</v>
      </c>
      <c r="C223" s="2" t="s">
        <v>236</v>
      </c>
      <c r="D223" s="2" t="s">
        <v>3943</v>
      </c>
      <c r="E223" s="8">
        <v>12972000</v>
      </c>
      <c r="F223" s="8">
        <v>12974000</v>
      </c>
      <c r="G223" s="8">
        <v>12974000</v>
      </c>
      <c r="H223" s="8">
        <v>12974000</v>
      </c>
      <c r="I223" s="8">
        <v>33103627</v>
      </c>
      <c r="J223" s="8">
        <v>33103627</v>
      </c>
      <c r="K223" s="8">
        <v>35310884</v>
      </c>
      <c r="L223" s="8">
        <v>35310884</v>
      </c>
      <c r="M223" s="8">
        <v>35310884</v>
      </c>
      <c r="N223" s="8">
        <v>35310884</v>
      </c>
      <c r="O223" s="8">
        <v>35310884</v>
      </c>
    </row>
    <row r="224" spans="1:15">
      <c r="A224" s="2" t="s">
        <v>637</v>
      </c>
      <c r="B224" s="5" t="s">
        <v>638</v>
      </c>
      <c r="C224" s="2" t="s">
        <v>236</v>
      </c>
      <c r="D224" s="2" t="s">
        <v>3943</v>
      </c>
      <c r="E224" s="8">
        <v>5675000</v>
      </c>
      <c r="F224" s="8">
        <v>5675000</v>
      </c>
      <c r="G224" s="8">
        <v>5685000</v>
      </c>
      <c r="H224" s="8">
        <v>6104236</v>
      </c>
      <c r="I224" s="8">
        <v>6247130</v>
      </c>
      <c r="J224" s="8">
        <v>7146051</v>
      </c>
      <c r="K224" s="8">
        <v>7166051</v>
      </c>
      <c r="L224" s="8">
        <v>7166051</v>
      </c>
      <c r="M224" s="8">
        <v>7206051</v>
      </c>
      <c r="N224" s="8">
        <v>7786785</v>
      </c>
      <c r="O224" s="8">
        <v>7786785</v>
      </c>
    </row>
    <row r="225" spans="1:15">
      <c r="A225" s="2" t="s">
        <v>593</v>
      </c>
      <c r="B225" s="5" t="s">
        <v>594</v>
      </c>
      <c r="C225" s="2" t="s">
        <v>236</v>
      </c>
      <c r="D225" s="2" t="s">
        <v>3943</v>
      </c>
      <c r="E225" s="8">
        <v>29240000</v>
      </c>
      <c r="F225" s="8">
        <v>29240000</v>
      </c>
      <c r="G225" s="8">
        <v>29240000</v>
      </c>
      <c r="H225" s="8">
        <v>29240000</v>
      </c>
      <c r="I225" s="8">
        <v>29240000</v>
      </c>
      <c r="J225" s="8">
        <v>29240000</v>
      </c>
      <c r="K225" s="8">
        <v>29240000</v>
      </c>
      <c r="L225" s="8">
        <v>29240000</v>
      </c>
      <c r="M225" s="8">
        <v>29240000</v>
      </c>
      <c r="N225" s="8">
        <v>29240000</v>
      </c>
      <c r="O225" s="8">
        <v>29240000</v>
      </c>
    </row>
    <row r="226" spans="1:15">
      <c r="A226" s="2" t="s">
        <v>639</v>
      </c>
      <c r="B226" s="5" t="s">
        <v>640</v>
      </c>
      <c r="C226" s="2" t="s">
        <v>236</v>
      </c>
      <c r="D226" s="2" t="s">
        <v>3943</v>
      </c>
      <c r="E226" s="8">
        <v>4535864</v>
      </c>
      <c r="F226" s="8">
        <v>4637718</v>
      </c>
      <c r="G226" s="8">
        <v>4637758</v>
      </c>
      <c r="H226" s="8">
        <v>4637788</v>
      </c>
      <c r="I226" s="8">
        <v>4637790</v>
      </c>
      <c r="J226" s="8">
        <v>4637790</v>
      </c>
      <c r="K226" s="8">
        <v>4637790</v>
      </c>
      <c r="L226" s="8">
        <v>4637790</v>
      </c>
      <c r="M226" s="8">
        <v>4637790</v>
      </c>
      <c r="N226" s="8">
        <v>4637790</v>
      </c>
      <c r="O226" s="8">
        <v>4637790</v>
      </c>
    </row>
    <row r="227" spans="1:15">
      <c r="A227" s="2" t="s">
        <v>623</v>
      </c>
      <c r="B227" s="5" t="s">
        <v>624</v>
      </c>
      <c r="C227" s="2" t="s">
        <v>236</v>
      </c>
      <c r="D227" s="2" t="s">
        <v>3943</v>
      </c>
      <c r="E227" s="9">
        <v>5032500</v>
      </c>
      <c r="F227" s="9">
        <v>7281290</v>
      </c>
      <c r="G227" s="9">
        <v>24792026</v>
      </c>
      <c r="H227" s="9">
        <v>51096750</v>
      </c>
      <c r="I227" s="9">
        <v>53765209</v>
      </c>
      <c r="J227" s="9">
        <v>64017562</v>
      </c>
      <c r="K227" s="9">
        <v>64683340</v>
      </c>
      <c r="L227" s="9">
        <v>67531602</v>
      </c>
      <c r="M227" s="9">
        <v>50201535</v>
      </c>
      <c r="N227" s="9">
        <v>50494365</v>
      </c>
      <c r="O227" s="9">
        <v>50494365</v>
      </c>
    </row>
    <row r="228" spans="1:15">
      <c r="A228" s="2" t="s">
        <v>645</v>
      </c>
      <c r="B228" s="5" t="s">
        <v>646</v>
      </c>
      <c r="C228" s="2" t="s">
        <v>236</v>
      </c>
      <c r="D228" s="2" t="s">
        <v>3943</v>
      </c>
      <c r="E228" s="9">
        <v>13815824</v>
      </c>
      <c r="F228" s="9">
        <v>13815824</v>
      </c>
      <c r="G228" s="9">
        <v>13815824</v>
      </c>
      <c r="H228" s="9">
        <v>16461315</v>
      </c>
      <c r="I228" s="9">
        <v>17166781</v>
      </c>
      <c r="J228" s="9">
        <v>18092700</v>
      </c>
      <c r="K228" s="9">
        <v>18224974</v>
      </c>
      <c r="L228" s="9">
        <v>18224974</v>
      </c>
      <c r="M228" s="9">
        <v>18224974</v>
      </c>
      <c r="N228" s="9">
        <v>18224974</v>
      </c>
      <c r="O228" s="9">
        <v>18224974</v>
      </c>
    </row>
    <row r="229" spans="1:15">
      <c r="A229" s="2" t="s">
        <v>629</v>
      </c>
      <c r="B229" s="5" t="s">
        <v>630</v>
      </c>
      <c r="C229" s="2" t="s">
        <v>236</v>
      </c>
      <c r="D229" s="2" t="s">
        <v>3943</v>
      </c>
      <c r="E229" s="9">
        <v>5159568</v>
      </c>
      <c r="F229" s="9">
        <v>5159568</v>
      </c>
      <c r="G229" s="9">
        <v>3739692</v>
      </c>
      <c r="H229" s="9">
        <v>3809095</v>
      </c>
      <c r="I229" s="9">
        <v>3809095</v>
      </c>
      <c r="J229" s="9">
        <v>3809095</v>
      </c>
      <c r="K229" s="9">
        <v>3809095</v>
      </c>
      <c r="L229" s="9">
        <v>3809095</v>
      </c>
      <c r="M229" s="9">
        <v>3809095</v>
      </c>
      <c r="N229" s="9">
        <v>3809095</v>
      </c>
      <c r="O229" s="9">
        <v>3809095</v>
      </c>
    </row>
    <row r="230" spans="1:15">
      <c r="A230" s="2" t="s">
        <v>671</v>
      </c>
      <c r="B230" s="5" t="s">
        <v>672</v>
      </c>
      <c r="C230" s="2" t="s">
        <v>236</v>
      </c>
      <c r="D230" s="2" t="s">
        <v>3943</v>
      </c>
      <c r="E230" s="9">
        <v>3894896</v>
      </c>
      <c r="F230" s="9">
        <v>5013613</v>
      </c>
      <c r="G230" s="9">
        <v>5013613</v>
      </c>
      <c r="H230" s="9">
        <v>5013613</v>
      </c>
      <c r="I230" s="9">
        <v>5013613</v>
      </c>
      <c r="J230" s="9">
        <v>25068065</v>
      </c>
      <c r="K230" s="9">
        <v>25068065</v>
      </c>
      <c r="L230" s="9">
        <v>25068065</v>
      </c>
      <c r="M230" s="9">
        <v>25068065</v>
      </c>
      <c r="N230" s="9">
        <v>25068065</v>
      </c>
      <c r="O230" s="9">
        <v>25068065</v>
      </c>
    </row>
    <row r="231" spans="1:15">
      <c r="A231" s="2" t="s">
        <v>665</v>
      </c>
      <c r="B231" s="5" t="s">
        <v>666</v>
      </c>
      <c r="C231" s="2" t="s">
        <v>236</v>
      </c>
      <c r="D231" s="2" t="s">
        <v>3943</v>
      </c>
      <c r="E231" s="9"/>
      <c r="F231" s="9"/>
      <c r="G231" s="9"/>
      <c r="H231" s="9"/>
      <c r="I231" s="9"/>
      <c r="J231" s="9"/>
      <c r="K231" s="9"/>
      <c r="L231" s="9"/>
      <c r="M231" s="9"/>
      <c r="N231" s="9">
        <v>17089768</v>
      </c>
      <c r="O231" s="9">
        <v>17089768</v>
      </c>
    </row>
    <row r="232" spans="1:15">
      <c r="A232" s="2" t="s">
        <v>573</v>
      </c>
      <c r="B232" s="5" t="s">
        <v>574</v>
      </c>
      <c r="C232" s="2" t="s">
        <v>236</v>
      </c>
      <c r="D232" s="2" t="s">
        <v>3943</v>
      </c>
      <c r="E232" s="8"/>
      <c r="F232" s="8"/>
      <c r="G232" s="8"/>
      <c r="H232" s="8">
        <v>74084781</v>
      </c>
      <c r="I232" s="8">
        <v>85000000</v>
      </c>
      <c r="J232" s="8">
        <v>125000000</v>
      </c>
      <c r="K232" s="8">
        <v>125000000</v>
      </c>
      <c r="L232" s="8">
        <v>125391943</v>
      </c>
      <c r="M232" s="8">
        <v>245264094</v>
      </c>
      <c r="N232" s="8">
        <v>245269947</v>
      </c>
      <c r="O232" s="8">
        <v>245269947</v>
      </c>
    </row>
    <row r="233" spans="1:15">
      <c r="A233" s="2" t="s">
        <v>577</v>
      </c>
      <c r="B233" s="5" t="s">
        <v>578</v>
      </c>
      <c r="C233" s="2" t="s">
        <v>236</v>
      </c>
      <c r="D233" s="2" t="s">
        <v>3943</v>
      </c>
      <c r="E233" s="8">
        <v>10412984</v>
      </c>
      <c r="F233" s="8">
        <v>10412984</v>
      </c>
      <c r="G233" s="8">
        <v>104129840</v>
      </c>
      <c r="H233" s="8">
        <v>104129840</v>
      </c>
      <c r="I233" s="8">
        <v>104129840</v>
      </c>
      <c r="J233" s="8">
        <v>104129840</v>
      </c>
      <c r="K233" s="8">
        <v>104129840</v>
      </c>
      <c r="L233" s="8">
        <v>104129840</v>
      </c>
      <c r="M233" s="8">
        <v>104129840</v>
      </c>
      <c r="N233" s="8">
        <v>104129840</v>
      </c>
      <c r="O233" s="8">
        <v>104129840</v>
      </c>
    </row>
    <row r="234" spans="1:15">
      <c r="A234" s="2" t="s">
        <v>617</v>
      </c>
      <c r="B234" s="5" t="s">
        <v>618</v>
      </c>
      <c r="C234" s="2" t="s">
        <v>236</v>
      </c>
      <c r="D234" s="2" t="s">
        <v>3943</v>
      </c>
      <c r="E234" s="8">
        <v>6297926</v>
      </c>
      <c r="F234" s="8">
        <v>6297926</v>
      </c>
      <c r="G234" s="8">
        <v>6297926</v>
      </c>
      <c r="H234" s="8">
        <v>11383011</v>
      </c>
      <c r="I234" s="8">
        <v>11383011</v>
      </c>
      <c r="J234" s="8">
        <v>11383011</v>
      </c>
      <c r="K234" s="8">
        <v>11628396</v>
      </c>
      <c r="L234" s="8">
        <v>11628396</v>
      </c>
      <c r="M234" s="8">
        <v>11628396</v>
      </c>
      <c r="N234" s="8">
        <v>11628396</v>
      </c>
      <c r="O234" s="8">
        <v>11628396</v>
      </c>
    </row>
    <row r="235" spans="1:15">
      <c r="A235" s="2" t="s">
        <v>605</v>
      </c>
      <c r="B235" s="5" t="s">
        <v>606</v>
      </c>
      <c r="C235" s="2" t="s">
        <v>236</v>
      </c>
      <c r="D235" s="2" t="s">
        <v>3943</v>
      </c>
      <c r="E235" s="8"/>
      <c r="F235" s="8"/>
      <c r="G235" s="8"/>
      <c r="H235" s="8"/>
      <c r="I235" s="8"/>
      <c r="J235" s="8"/>
      <c r="K235" s="8"/>
      <c r="L235" s="8"/>
      <c r="M235" s="8"/>
      <c r="N235" s="8">
        <v>9164498</v>
      </c>
      <c r="O235" s="8">
        <v>9466217</v>
      </c>
    </row>
    <row r="236" spans="1:15">
      <c r="A236" s="2" t="s">
        <v>651</v>
      </c>
      <c r="B236" s="5" t="s">
        <v>652</v>
      </c>
      <c r="C236" s="2" t="s">
        <v>236</v>
      </c>
      <c r="D236" s="2" t="s">
        <v>3943</v>
      </c>
      <c r="E236" s="8">
        <v>9011115</v>
      </c>
      <c r="F236" s="8">
        <v>9011115</v>
      </c>
      <c r="G236" s="8">
        <v>9011115</v>
      </c>
      <c r="H236" s="8">
        <v>9011115</v>
      </c>
      <c r="I236" s="8">
        <v>14854256</v>
      </c>
      <c r="J236" s="8">
        <v>14854256</v>
      </c>
      <c r="K236" s="8">
        <v>14854256</v>
      </c>
      <c r="L236" s="8">
        <v>14854256</v>
      </c>
      <c r="M236" s="8">
        <v>14854256</v>
      </c>
      <c r="N236" s="8">
        <v>14854256</v>
      </c>
      <c r="O236" s="8">
        <v>14854256</v>
      </c>
    </row>
    <row r="237" spans="1:15">
      <c r="A237" s="2" t="s">
        <v>581</v>
      </c>
      <c r="B237" s="5" t="s">
        <v>582</v>
      </c>
      <c r="C237" s="2" t="s">
        <v>236</v>
      </c>
      <c r="D237" s="2" t="s">
        <v>3943</v>
      </c>
      <c r="E237" s="9"/>
      <c r="F237" s="9"/>
      <c r="G237" s="9"/>
      <c r="H237" s="9"/>
      <c r="I237" s="9"/>
      <c r="J237" s="9">
        <v>47666614</v>
      </c>
      <c r="K237" s="9">
        <v>47780896</v>
      </c>
      <c r="L237" s="9">
        <v>47821966</v>
      </c>
      <c r="M237" s="9">
        <v>47821966</v>
      </c>
      <c r="N237" s="9">
        <v>47821966</v>
      </c>
      <c r="O237" s="9">
        <v>47821966</v>
      </c>
    </row>
    <row r="238" spans="1:15">
      <c r="A238" s="2" t="s">
        <v>611</v>
      </c>
      <c r="B238" s="5" t="s">
        <v>612</v>
      </c>
      <c r="C238" s="2" t="s">
        <v>236</v>
      </c>
      <c r="D238" s="2" t="s">
        <v>3943</v>
      </c>
      <c r="E238" s="9"/>
      <c r="F238" s="9"/>
      <c r="G238" s="9"/>
      <c r="H238" s="9"/>
      <c r="I238" s="9">
        <v>50000000</v>
      </c>
      <c r="J238" s="9">
        <v>55000000</v>
      </c>
      <c r="K238" s="9">
        <v>55000000</v>
      </c>
      <c r="L238" s="9">
        <v>55000000</v>
      </c>
      <c r="M238" s="9">
        <v>55000000</v>
      </c>
      <c r="N238" s="9">
        <v>55000000</v>
      </c>
      <c r="O238" s="9">
        <v>55000000</v>
      </c>
    </row>
    <row r="239" spans="1:15">
      <c r="A239" s="2" t="s">
        <v>571</v>
      </c>
      <c r="B239" s="5" t="s">
        <v>572</v>
      </c>
      <c r="C239" s="2" t="s">
        <v>236</v>
      </c>
      <c r="D239" s="2" t="s">
        <v>3943</v>
      </c>
      <c r="E239" s="9"/>
      <c r="F239" s="9"/>
      <c r="G239" s="9"/>
      <c r="H239" s="9"/>
      <c r="I239" s="9">
        <v>11578744</v>
      </c>
      <c r="J239" s="9">
        <v>11578744</v>
      </c>
      <c r="K239" s="9">
        <v>11578744</v>
      </c>
      <c r="L239" s="9">
        <v>11578744</v>
      </c>
      <c r="M239" s="9">
        <v>11578744</v>
      </c>
      <c r="N239" s="9">
        <v>11578744</v>
      </c>
      <c r="O239" s="9">
        <v>11578744</v>
      </c>
    </row>
    <row r="240" spans="1:15">
      <c r="A240" s="2" t="s">
        <v>625</v>
      </c>
      <c r="B240" s="5" t="s">
        <v>626</v>
      </c>
      <c r="C240" s="2" t="s">
        <v>236</v>
      </c>
      <c r="D240" s="2" t="s">
        <v>3943</v>
      </c>
      <c r="E240" s="9">
        <v>7545313</v>
      </c>
      <c r="F240" s="9">
        <v>7545313</v>
      </c>
      <c r="G240" s="9">
        <v>7545313</v>
      </c>
      <c r="H240" s="9">
        <v>7545313</v>
      </c>
      <c r="I240" s="9">
        <v>7545313</v>
      </c>
      <c r="J240" s="9">
        <v>7545313</v>
      </c>
      <c r="K240" s="9">
        <v>7545313</v>
      </c>
      <c r="L240" s="9">
        <v>7545313</v>
      </c>
      <c r="M240" s="9">
        <v>7545313</v>
      </c>
      <c r="N240" s="9">
        <v>7545313</v>
      </c>
      <c r="O240" s="9">
        <v>7545313</v>
      </c>
    </row>
    <row r="241" spans="1:15">
      <c r="A241" s="2" t="s">
        <v>641</v>
      </c>
      <c r="B241" s="5" t="s">
        <v>642</v>
      </c>
      <c r="C241" s="2" t="s">
        <v>236</v>
      </c>
      <c r="D241" s="2" t="s">
        <v>3943</v>
      </c>
      <c r="E241" s="9">
        <v>14540220</v>
      </c>
      <c r="F241" s="9">
        <v>15267217</v>
      </c>
      <c r="G241" s="9">
        <v>19042470</v>
      </c>
      <c r="H241" s="9">
        <v>20631013</v>
      </c>
      <c r="I241" s="9">
        <v>20631013</v>
      </c>
      <c r="J241" s="9">
        <v>26133160</v>
      </c>
      <c r="K241" s="9">
        <v>26133160</v>
      </c>
      <c r="L241" s="9">
        <v>28607150</v>
      </c>
      <c r="M241" s="9">
        <v>31333439</v>
      </c>
      <c r="N241" s="9">
        <v>34332265</v>
      </c>
      <c r="O241" s="9">
        <v>34332265</v>
      </c>
    </row>
    <row r="242" spans="1:15">
      <c r="A242" s="2" t="s">
        <v>705</v>
      </c>
      <c r="B242" s="5" t="s">
        <v>706</v>
      </c>
      <c r="C242" s="2" t="s">
        <v>236</v>
      </c>
      <c r="D242" s="2" t="s">
        <v>3943</v>
      </c>
      <c r="E242" s="8">
        <v>9912935</v>
      </c>
      <c r="F242" s="8">
        <v>9931588</v>
      </c>
      <c r="G242" s="8">
        <v>10008594</v>
      </c>
      <c r="H242" s="8">
        <v>10013855</v>
      </c>
      <c r="I242" s="8">
        <v>10013855</v>
      </c>
      <c r="J242" s="8">
        <v>10013855</v>
      </c>
      <c r="K242" s="8">
        <v>10013855</v>
      </c>
      <c r="L242" s="8">
        <v>10013855</v>
      </c>
      <c r="M242" s="8">
        <v>10013855</v>
      </c>
      <c r="N242" s="8">
        <v>10013855</v>
      </c>
      <c r="O242" s="8">
        <v>10013855</v>
      </c>
    </row>
    <row r="243" spans="1:15">
      <c r="A243" s="2" t="s">
        <v>765</v>
      </c>
      <c r="B243" s="5" t="s">
        <v>766</v>
      </c>
      <c r="C243" s="2" t="s">
        <v>236</v>
      </c>
      <c r="D243" s="2" t="s">
        <v>3943</v>
      </c>
      <c r="E243" s="8">
        <v>10872274</v>
      </c>
      <c r="F243" s="8">
        <v>10872274</v>
      </c>
      <c r="G243" s="8">
        <v>10872274</v>
      </c>
      <c r="H243" s="8">
        <v>12300469</v>
      </c>
      <c r="I243" s="8">
        <v>13592714</v>
      </c>
      <c r="J243" s="8">
        <v>13592714</v>
      </c>
      <c r="K243" s="8">
        <v>13592714</v>
      </c>
      <c r="L243" s="8">
        <v>13592714</v>
      </c>
      <c r="M243" s="8">
        <v>9603921</v>
      </c>
      <c r="N243" s="8">
        <v>9603921</v>
      </c>
      <c r="O243" s="8">
        <v>9603921</v>
      </c>
    </row>
    <row r="244" spans="1:15">
      <c r="A244" s="2" t="s">
        <v>633</v>
      </c>
      <c r="B244" s="5" t="s">
        <v>634</v>
      </c>
      <c r="C244" s="2" t="s">
        <v>236</v>
      </c>
      <c r="D244" s="2" t="s">
        <v>3943</v>
      </c>
      <c r="E244" s="8"/>
      <c r="F244" s="8"/>
      <c r="G244" s="8"/>
      <c r="H244" s="8"/>
      <c r="I244" s="8"/>
      <c r="J244" s="8"/>
      <c r="K244" s="8"/>
      <c r="L244" s="8"/>
      <c r="M244" s="8"/>
      <c r="N244" s="8">
        <v>10770000</v>
      </c>
      <c r="O244" s="8">
        <v>10770000</v>
      </c>
    </row>
    <row r="245" spans="1:15">
      <c r="A245" s="2" t="s">
        <v>647</v>
      </c>
      <c r="B245" s="5" t="s">
        <v>648</v>
      </c>
      <c r="C245" s="2" t="s">
        <v>236</v>
      </c>
      <c r="D245" s="2" t="s">
        <v>3943</v>
      </c>
      <c r="E245" s="8">
        <v>9074931</v>
      </c>
      <c r="F245" s="8">
        <v>22679051</v>
      </c>
      <c r="G245" s="8">
        <v>30351643</v>
      </c>
      <c r="H245" s="8">
        <v>109775051</v>
      </c>
      <c r="I245" s="8">
        <v>141455587</v>
      </c>
      <c r="J245" s="8">
        <v>18718843</v>
      </c>
      <c r="K245" s="8">
        <v>22495843</v>
      </c>
      <c r="L245" s="8">
        <v>24763586</v>
      </c>
      <c r="M245" s="8">
        <v>28058466</v>
      </c>
      <c r="N245" s="8">
        <v>34352349</v>
      </c>
      <c r="O245" s="8">
        <v>35574210</v>
      </c>
    </row>
    <row r="246" spans="1:15">
      <c r="A246" s="2" t="s">
        <v>655</v>
      </c>
      <c r="B246" s="5" t="s">
        <v>656</v>
      </c>
      <c r="C246" s="2" t="s">
        <v>236</v>
      </c>
      <c r="D246" s="2" t="s">
        <v>3943</v>
      </c>
      <c r="E246" s="8">
        <v>9851241</v>
      </c>
      <c r="F246" s="8">
        <v>9851241</v>
      </c>
      <c r="G246" s="8">
        <v>9851241</v>
      </c>
      <c r="H246" s="8">
        <v>9851241</v>
      </c>
      <c r="I246" s="8">
        <v>9851241</v>
      </c>
      <c r="J246" s="8">
        <v>9851241</v>
      </c>
      <c r="K246" s="8">
        <v>9851241</v>
      </c>
      <c r="L246" s="8">
        <v>9851241</v>
      </c>
      <c r="M246" s="8">
        <v>9851241</v>
      </c>
      <c r="N246" s="8">
        <v>9851241</v>
      </c>
      <c r="O246" s="8">
        <v>9851241</v>
      </c>
    </row>
    <row r="247" spans="1:15">
      <c r="A247" s="2" t="s">
        <v>675</v>
      </c>
      <c r="B247" s="5" t="s">
        <v>676</v>
      </c>
      <c r="C247" s="2" t="s">
        <v>236</v>
      </c>
      <c r="D247" s="2" t="s">
        <v>3943</v>
      </c>
      <c r="E247" s="9">
        <v>11295195</v>
      </c>
      <c r="F247" s="9">
        <v>11295195</v>
      </c>
      <c r="G247" s="9">
        <v>11295195</v>
      </c>
      <c r="H247" s="9">
        <v>11295195</v>
      </c>
      <c r="I247" s="9">
        <v>11295195</v>
      </c>
      <c r="J247" s="9">
        <v>11295195</v>
      </c>
      <c r="K247" s="9">
        <v>11295195</v>
      </c>
      <c r="L247" s="9">
        <v>11295195</v>
      </c>
      <c r="M247" s="9">
        <v>11295195</v>
      </c>
      <c r="N247" s="9">
        <v>11295195</v>
      </c>
      <c r="O247" s="9">
        <v>11295195</v>
      </c>
    </row>
    <row r="248" spans="1:15">
      <c r="A248" s="2" t="s">
        <v>619</v>
      </c>
      <c r="B248" s="5" t="s">
        <v>620</v>
      </c>
      <c r="C248" s="2" t="s">
        <v>236</v>
      </c>
      <c r="D248" s="2" t="s">
        <v>3943</v>
      </c>
      <c r="E248" s="9">
        <v>5907000</v>
      </c>
      <c r="F248" s="9">
        <v>5907000</v>
      </c>
      <c r="G248" s="9">
        <v>5907000</v>
      </c>
      <c r="H248" s="9">
        <v>5907000</v>
      </c>
      <c r="I248" s="9">
        <v>5907000</v>
      </c>
      <c r="J248" s="9">
        <v>5907000</v>
      </c>
      <c r="K248" s="9">
        <v>5907000</v>
      </c>
      <c r="L248" s="9">
        <v>5907000</v>
      </c>
      <c r="M248" s="9">
        <v>5907000</v>
      </c>
      <c r="N248" s="9">
        <v>59070000</v>
      </c>
      <c r="O248" s="9">
        <v>59070000</v>
      </c>
    </row>
    <row r="249" spans="1:15">
      <c r="A249" s="2" t="s">
        <v>585</v>
      </c>
      <c r="B249" s="5" t="s">
        <v>586</v>
      </c>
      <c r="C249" s="2" t="s">
        <v>236</v>
      </c>
      <c r="D249" s="2" t="s">
        <v>3943</v>
      </c>
      <c r="E249" s="9">
        <v>53798350</v>
      </c>
      <c r="F249" s="9">
        <v>82239237</v>
      </c>
      <c r="G249" s="9">
        <v>85790096</v>
      </c>
      <c r="H249" s="9">
        <v>85790096</v>
      </c>
      <c r="I249" s="9">
        <v>85790096</v>
      </c>
      <c r="J249" s="9">
        <v>255223318</v>
      </c>
      <c r="K249" s="9">
        <v>255223318</v>
      </c>
      <c r="L249" s="9">
        <v>255223318</v>
      </c>
      <c r="M249" s="9">
        <v>236544406</v>
      </c>
      <c r="N249" s="9">
        <v>239220448</v>
      </c>
      <c r="O249" s="9">
        <v>239220448</v>
      </c>
    </row>
    <row r="250" spans="1:15">
      <c r="A250" s="2" t="s">
        <v>595</v>
      </c>
      <c r="B250" s="5" t="s">
        <v>596</v>
      </c>
      <c r="C250" s="2" t="s">
        <v>236</v>
      </c>
      <c r="D250" s="2" t="s">
        <v>3943</v>
      </c>
      <c r="E250" s="9">
        <v>81551600</v>
      </c>
      <c r="F250" s="9">
        <v>81551600</v>
      </c>
      <c r="G250" s="9">
        <v>81551600</v>
      </c>
      <c r="H250" s="9">
        <v>81551600</v>
      </c>
      <c r="I250" s="9">
        <v>137034729</v>
      </c>
      <c r="J250" s="9">
        <v>137034729</v>
      </c>
      <c r="K250" s="9">
        <v>137034729</v>
      </c>
      <c r="L250" s="9">
        <v>137034729</v>
      </c>
      <c r="M250" s="9">
        <v>152034729</v>
      </c>
      <c r="N250" s="9">
        <v>152034729</v>
      </c>
      <c r="O250" s="9">
        <v>152034729</v>
      </c>
    </row>
    <row r="251" spans="1:15">
      <c r="A251" s="2" t="s">
        <v>679</v>
      </c>
      <c r="B251" s="5" t="s">
        <v>680</v>
      </c>
      <c r="C251" s="2" t="s">
        <v>236</v>
      </c>
      <c r="D251" s="2" t="s">
        <v>3943</v>
      </c>
      <c r="E251" s="9">
        <v>8800000</v>
      </c>
      <c r="F251" s="9">
        <v>8800000</v>
      </c>
      <c r="G251" s="9">
        <v>17261650</v>
      </c>
      <c r="H251" s="9">
        <v>17261650</v>
      </c>
      <c r="I251" s="9">
        <v>17261650</v>
      </c>
      <c r="J251" s="9">
        <v>17261650</v>
      </c>
      <c r="K251" s="9">
        <v>17261650</v>
      </c>
      <c r="L251" s="9">
        <v>17261650</v>
      </c>
      <c r="M251" s="9">
        <v>17261650</v>
      </c>
      <c r="N251" s="9">
        <v>17261650</v>
      </c>
      <c r="O251" s="9">
        <v>17261650</v>
      </c>
    </row>
    <row r="252" spans="1:15">
      <c r="A252" s="2" t="s">
        <v>615</v>
      </c>
      <c r="B252" s="5" t="s">
        <v>616</v>
      </c>
      <c r="C252" s="2" t="s">
        <v>236</v>
      </c>
      <c r="D252" s="2" t="s">
        <v>3943</v>
      </c>
      <c r="E252" s="8">
        <v>21290932</v>
      </c>
      <c r="F252" s="8">
        <v>21290932</v>
      </c>
      <c r="G252" s="8">
        <v>21290932</v>
      </c>
      <c r="H252" s="8">
        <v>21290932</v>
      </c>
      <c r="I252" s="8">
        <v>40878588</v>
      </c>
      <c r="J252" s="8">
        <v>40878588</v>
      </c>
      <c r="K252" s="8">
        <v>40878588</v>
      </c>
      <c r="L252" s="8">
        <v>40878588</v>
      </c>
      <c r="M252" s="8">
        <v>40878588</v>
      </c>
      <c r="N252" s="8">
        <v>40878588</v>
      </c>
      <c r="O252" s="8">
        <v>40878588</v>
      </c>
    </row>
    <row r="253" spans="1:15">
      <c r="A253" s="2" t="s">
        <v>709</v>
      </c>
      <c r="B253" s="5" t="s">
        <v>710</v>
      </c>
      <c r="C253" s="2" t="s">
        <v>236</v>
      </c>
      <c r="D253" s="2" t="s">
        <v>3943</v>
      </c>
      <c r="E253" s="8"/>
      <c r="F253" s="8"/>
      <c r="G253" s="8"/>
      <c r="H253" s="8"/>
      <c r="I253" s="8"/>
      <c r="J253" s="8">
        <v>4986157</v>
      </c>
      <c r="K253" s="8">
        <v>10320874</v>
      </c>
      <c r="L253" s="8">
        <v>10402012</v>
      </c>
      <c r="M253" s="8">
        <v>15051204</v>
      </c>
      <c r="N253" s="8">
        <v>15051204</v>
      </c>
      <c r="O253" s="8">
        <v>15051204</v>
      </c>
    </row>
    <row r="254" spans="1:15">
      <c r="A254" s="2" t="s">
        <v>715</v>
      </c>
      <c r="B254" s="5" t="s">
        <v>716</v>
      </c>
      <c r="C254" s="2" t="s">
        <v>236</v>
      </c>
      <c r="D254" s="2" t="s">
        <v>3943</v>
      </c>
      <c r="E254" s="8"/>
      <c r="F254" s="8"/>
      <c r="G254" s="8"/>
      <c r="H254" s="8"/>
      <c r="I254" s="8"/>
      <c r="J254" s="8"/>
      <c r="K254" s="8"/>
      <c r="L254" s="8">
        <v>4215475</v>
      </c>
      <c r="M254" s="8">
        <v>8604950</v>
      </c>
      <c r="N254" s="8">
        <v>9115755</v>
      </c>
      <c r="O254" s="8">
        <v>9115755</v>
      </c>
    </row>
    <row r="255" spans="1:15">
      <c r="A255" s="2" t="s">
        <v>627</v>
      </c>
      <c r="B255" s="5" t="s">
        <v>628</v>
      </c>
      <c r="C255" s="2" t="s">
        <v>236</v>
      </c>
      <c r="D255" s="2" t="s">
        <v>3943</v>
      </c>
      <c r="E255" s="8"/>
      <c r="F255" s="8"/>
      <c r="G255" s="8"/>
      <c r="H255" s="8"/>
      <c r="I255" s="8"/>
      <c r="J255" s="8"/>
      <c r="K255" s="8"/>
      <c r="L255" s="8"/>
      <c r="M255" s="8">
        <v>32570101</v>
      </c>
      <c r="N255" s="8">
        <v>32888569</v>
      </c>
      <c r="O255" s="8">
        <v>32888569</v>
      </c>
    </row>
    <row r="256" spans="1:15">
      <c r="A256" s="2" t="s">
        <v>659</v>
      </c>
      <c r="B256" s="5" t="s">
        <v>660</v>
      </c>
      <c r="C256" s="2" t="s">
        <v>236</v>
      </c>
      <c r="D256" s="2" t="s">
        <v>3943</v>
      </c>
      <c r="E256" s="8"/>
      <c r="F256" s="8"/>
      <c r="G256" s="8"/>
      <c r="H256" s="8"/>
      <c r="I256" s="8">
        <v>18214033</v>
      </c>
      <c r="J256" s="8">
        <v>18214033</v>
      </c>
      <c r="K256" s="8">
        <v>18214033</v>
      </c>
      <c r="L256" s="8">
        <v>17999488</v>
      </c>
      <c r="M256" s="8">
        <v>10802691</v>
      </c>
      <c r="N256" s="8">
        <v>10802691</v>
      </c>
      <c r="O256" s="8">
        <v>10802691</v>
      </c>
    </row>
    <row r="257" spans="1:15">
      <c r="A257" s="2" t="s">
        <v>599</v>
      </c>
      <c r="B257" s="5" t="s">
        <v>600</v>
      </c>
      <c r="C257" s="2" t="s">
        <v>236</v>
      </c>
      <c r="D257" s="2" t="s">
        <v>3943</v>
      </c>
      <c r="E257" s="9">
        <v>15477244</v>
      </c>
      <c r="F257" s="9">
        <v>30477244</v>
      </c>
      <c r="G257" s="9">
        <v>30477244</v>
      </c>
      <c r="H257" s="9">
        <v>30477244</v>
      </c>
      <c r="I257" s="9">
        <v>48738915</v>
      </c>
      <c r="J257" s="9">
        <v>48738915</v>
      </c>
      <c r="K257" s="9">
        <v>48738915</v>
      </c>
      <c r="L257" s="9">
        <v>90738915</v>
      </c>
      <c r="M257" s="9">
        <v>90738915</v>
      </c>
      <c r="N257" s="9">
        <v>90738915</v>
      </c>
      <c r="O257" s="9">
        <v>90738915</v>
      </c>
    </row>
    <row r="258" spans="1:15">
      <c r="A258" s="2" t="s">
        <v>575</v>
      </c>
      <c r="B258" s="5" t="s">
        <v>576</v>
      </c>
      <c r="C258" s="2" t="s">
        <v>236</v>
      </c>
      <c r="D258" s="2" t="s">
        <v>3943</v>
      </c>
      <c r="E258" s="9"/>
      <c r="F258" s="9"/>
      <c r="G258" s="9">
        <v>28024278</v>
      </c>
      <c r="H258" s="9">
        <v>28024278</v>
      </c>
      <c r="I258" s="9">
        <v>28024278</v>
      </c>
      <c r="J258" s="9">
        <v>28024278</v>
      </c>
      <c r="K258" s="9">
        <v>28024278</v>
      </c>
      <c r="L258" s="9">
        <v>28024278</v>
      </c>
      <c r="M258" s="9">
        <v>28024278</v>
      </c>
      <c r="N258" s="9">
        <v>28024278</v>
      </c>
      <c r="O258" s="9">
        <v>28024278</v>
      </c>
    </row>
    <row r="259" spans="1:15">
      <c r="A259" s="2" t="s">
        <v>767</v>
      </c>
      <c r="B259" s="5" t="s">
        <v>768</v>
      </c>
      <c r="C259" s="2" t="s">
        <v>236</v>
      </c>
      <c r="D259" s="2" t="s">
        <v>3943</v>
      </c>
      <c r="E259" s="9">
        <v>69407554</v>
      </c>
      <c r="F259" s="9">
        <v>28235851</v>
      </c>
      <c r="G259" s="9">
        <v>30166499</v>
      </c>
      <c r="H259" s="9">
        <v>32972029</v>
      </c>
      <c r="I259" s="9">
        <v>34512318</v>
      </c>
      <c r="J259" s="9">
        <v>65501299</v>
      </c>
      <c r="K259" s="9">
        <v>65501299</v>
      </c>
      <c r="L259" s="9">
        <v>65501299</v>
      </c>
      <c r="M259" s="9">
        <v>66090399</v>
      </c>
      <c r="N259" s="9">
        <v>114068982</v>
      </c>
      <c r="O259" s="9">
        <v>114068982</v>
      </c>
    </row>
    <row r="260" spans="1:15">
      <c r="A260" s="2" t="s">
        <v>707</v>
      </c>
      <c r="B260" s="5" t="s">
        <v>708</v>
      </c>
      <c r="C260" s="2" t="s">
        <v>236</v>
      </c>
      <c r="D260" s="2" t="s">
        <v>3943</v>
      </c>
      <c r="E260" s="9">
        <v>133073229</v>
      </c>
      <c r="F260" s="9">
        <v>133073229</v>
      </c>
      <c r="G260" s="9">
        <v>133073229</v>
      </c>
      <c r="H260" s="9">
        <v>133073229</v>
      </c>
      <c r="I260" s="9">
        <v>133073229</v>
      </c>
      <c r="J260" s="9">
        <v>143273229</v>
      </c>
      <c r="K260" s="9">
        <v>143273229</v>
      </c>
      <c r="L260" s="9">
        <v>169273229</v>
      </c>
      <c r="M260" s="9">
        <v>169273229</v>
      </c>
      <c r="N260" s="9">
        <v>223374874</v>
      </c>
      <c r="O260" s="9">
        <v>223490265</v>
      </c>
    </row>
    <row r="261" spans="1:15">
      <c r="A261" s="2" t="s">
        <v>667</v>
      </c>
      <c r="B261" s="5" t="s">
        <v>668</v>
      </c>
      <c r="C261" s="2" t="s">
        <v>236</v>
      </c>
      <c r="D261" s="2" t="s">
        <v>3943</v>
      </c>
      <c r="E261" s="9"/>
      <c r="F261" s="9"/>
      <c r="G261" s="9"/>
      <c r="H261" s="9"/>
      <c r="I261" s="9"/>
      <c r="J261" s="9"/>
      <c r="K261" s="9"/>
      <c r="L261" s="9"/>
      <c r="M261" s="9">
        <v>105180000</v>
      </c>
      <c r="N261" s="9">
        <v>145180000</v>
      </c>
      <c r="O261" s="9">
        <v>145180000</v>
      </c>
    </row>
    <row r="262" spans="1:15">
      <c r="A262" s="2" t="s">
        <v>669</v>
      </c>
      <c r="B262" s="5" t="s">
        <v>670</v>
      </c>
      <c r="C262" s="2" t="s">
        <v>236</v>
      </c>
      <c r="D262" s="2" t="s">
        <v>3943</v>
      </c>
      <c r="E262" s="8"/>
      <c r="F262" s="8"/>
      <c r="G262" s="8"/>
      <c r="H262" s="8"/>
      <c r="I262" s="8"/>
      <c r="J262" s="8">
        <v>7140000</v>
      </c>
      <c r="K262" s="8">
        <v>7140000</v>
      </c>
      <c r="L262" s="8">
        <v>7140000</v>
      </c>
      <c r="M262" s="8">
        <v>7140000</v>
      </c>
      <c r="N262" s="8">
        <v>7140000</v>
      </c>
      <c r="O262" s="8">
        <v>7140000</v>
      </c>
    </row>
    <row r="263" spans="1:15">
      <c r="A263" s="2" t="s">
        <v>591</v>
      </c>
      <c r="B263" s="5" t="s">
        <v>592</v>
      </c>
      <c r="C263" s="2" t="s">
        <v>236</v>
      </c>
      <c r="D263" s="2" t="s">
        <v>3943</v>
      </c>
      <c r="E263" s="8">
        <v>6000000</v>
      </c>
      <c r="F263" s="8">
        <v>6000000</v>
      </c>
      <c r="G263" s="8">
        <v>6000000</v>
      </c>
      <c r="H263" s="8">
        <v>6000000</v>
      </c>
      <c r="I263" s="8">
        <v>6000000</v>
      </c>
      <c r="J263" s="8">
        <v>8900000</v>
      </c>
      <c r="K263" s="8">
        <v>7458917</v>
      </c>
      <c r="L263" s="8">
        <v>11647561</v>
      </c>
      <c r="M263" s="8">
        <v>13247561</v>
      </c>
      <c r="N263" s="8">
        <v>13247561</v>
      </c>
      <c r="O263" s="8">
        <v>13247561</v>
      </c>
    </row>
    <row r="264" spans="1:15">
      <c r="A264" s="2" t="s">
        <v>727</v>
      </c>
      <c r="B264" s="5" t="s">
        <v>728</v>
      </c>
      <c r="C264" s="2" t="s">
        <v>236</v>
      </c>
      <c r="D264" s="2" t="s">
        <v>3943</v>
      </c>
      <c r="E264" s="8">
        <v>6996963</v>
      </c>
      <c r="F264" s="8">
        <v>6996963</v>
      </c>
      <c r="G264" s="8">
        <v>7131893</v>
      </c>
      <c r="H264" s="8">
        <v>13898800</v>
      </c>
      <c r="I264" s="8">
        <v>21526257</v>
      </c>
      <c r="J264" s="8">
        <v>23244311</v>
      </c>
      <c r="K264" s="8">
        <v>24959316</v>
      </c>
      <c r="L264" s="8">
        <v>25828316</v>
      </c>
      <c r="M264" s="8">
        <v>26961476</v>
      </c>
      <c r="N264" s="8">
        <v>29108378</v>
      </c>
      <c r="O264" s="8">
        <v>29108378</v>
      </c>
    </row>
    <row r="265" spans="1:15">
      <c r="A265" s="2" t="s">
        <v>589</v>
      </c>
      <c r="B265" s="5" t="s">
        <v>590</v>
      </c>
      <c r="C265" s="2" t="s">
        <v>236</v>
      </c>
      <c r="D265" s="2" t="s">
        <v>3943</v>
      </c>
      <c r="E265" s="8">
        <v>10000000</v>
      </c>
      <c r="F265" s="8">
        <v>10000000</v>
      </c>
      <c r="G265" s="8">
        <v>10000000</v>
      </c>
      <c r="H265" s="8">
        <v>13000000</v>
      </c>
      <c r="I265" s="8">
        <v>13000000</v>
      </c>
      <c r="J265" s="8">
        <v>13000000</v>
      </c>
      <c r="K265" s="8">
        <v>15000000</v>
      </c>
      <c r="L265" s="8">
        <v>15000000</v>
      </c>
      <c r="M265" s="8">
        <v>15000000</v>
      </c>
      <c r="N265" s="8">
        <v>18000000</v>
      </c>
      <c r="O265" s="8">
        <v>18000000</v>
      </c>
    </row>
    <row r="266" spans="1:15">
      <c r="A266" s="2" t="s">
        <v>711</v>
      </c>
      <c r="B266" s="5" t="s">
        <v>712</v>
      </c>
      <c r="C266" s="2" t="s">
        <v>236</v>
      </c>
      <c r="D266" s="2" t="s">
        <v>3943</v>
      </c>
      <c r="E266" s="8">
        <v>52420851</v>
      </c>
      <c r="F266" s="8">
        <v>52420851</v>
      </c>
      <c r="G266" s="8">
        <v>52420851</v>
      </c>
      <c r="H266" s="8">
        <v>52420851</v>
      </c>
      <c r="I266" s="8">
        <v>52420851</v>
      </c>
      <c r="J266" s="8">
        <v>52420851</v>
      </c>
      <c r="K266" s="8">
        <v>52420851</v>
      </c>
      <c r="L266" s="8">
        <v>52420851</v>
      </c>
      <c r="M266" s="8">
        <v>52420851</v>
      </c>
      <c r="N266" s="8">
        <v>52420851</v>
      </c>
      <c r="O266" s="8">
        <v>52420851</v>
      </c>
    </row>
    <row r="267" spans="1:15">
      <c r="A267" s="2" t="s">
        <v>683</v>
      </c>
      <c r="B267" s="5" t="s">
        <v>684</v>
      </c>
      <c r="C267" s="2" t="s">
        <v>236</v>
      </c>
      <c r="D267" s="2" t="s">
        <v>3943</v>
      </c>
      <c r="E267" s="9">
        <v>1300000</v>
      </c>
      <c r="F267" s="9">
        <v>1300000</v>
      </c>
      <c r="G267" s="9">
        <v>1300000</v>
      </c>
      <c r="H267" s="9">
        <v>1300000</v>
      </c>
      <c r="I267" s="9">
        <v>1300000</v>
      </c>
      <c r="J267" s="9">
        <v>1300000</v>
      </c>
      <c r="K267" s="9">
        <v>1300000</v>
      </c>
      <c r="L267" s="9">
        <v>1300000</v>
      </c>
      <c r="M267" s="9">
        <v>1300000</v>
      </c>
      <c r="N267" s="9">
        <v>1300000</v>
      </c>
      <c r="O267" s="9">
        <v>1300000</v>
      </c>
    </row>
    <row r="268" spans="1:15">
      <c r="A268" s="2" t="s">
        <v>653</v>
      </c>
      <c r="B268" s="5" t="s">
        <v>654</v>
      </c>
      <c r="C268" s="2" t="s">
        <v>236</v>
      </c>
      <c r="D268" s="2" t="s">
        <v>3943</v>
      </c>
      <c r="E268" s="9">
        <v>34474871</v>
      </c>
      <c r="F268" s="9">
        <v>34474871</v>
      </c>
      <c r="G268" s="9">
        <v>34474871</v>
      </c>
      <c r="H268" s="9">
        <v>25663799</v>
      </c>
      <c r="I268" s="9">
        <v>29672700</v>
      </c>
      <c r="J268" s="9">
        <v>29672700</v>
      </c>
      <c r="K268" s="9">
        <v>29672700</v>
      </c>
      <c r="L268" s="9">
        <v>29672700</v>
      </c>
      <c r="M268" s="9">
        <v>29672700</v>
      </c>
      <c r="N268" s="9">
        <v>29672700</v>
      </c>
      <c r="O268" s="9">
        <v>29672700</v>
      </c>
    </row>
    <row r="269" spans="1:15">
      <c r="A269" s="2" t="s">
        <v>663</v>
      </c>
      <c r="B269" s="5" t="s">
        <v>664</v>
      </c>
      <c r="C269" s="2" t="s">
        <v>236</v>
      </c>
      <c r="D269" s="2" t="s">
        <v>3943</v>
      </c>
      <c r="E269" s="9"/>
      <c r="F269" s="9"/>
      <c r="G269" s="9"/>
      <c r="H269" s="9"/>
      <c r="I269" s="9"/>
      <c r="J269" s="9"/>
      <c r="K269" s="9"/>
      <c r="L269" s="9"/>
      <c r="M269" s="9"/>
      <c r="N269" s="9">
        <v>3369600</v>
      </c>
      <c r="O269" s="9">
        <v>3369600</v>
      </c>
    </row>
    <row r="270" spans="1:15">
      <c r="A270" s="2" t="s">
        <v>775</v>
      </c>
      <c r="B270" s="5" t="s">
        <v>776</v>
      </c>
      <c r="C270" s="2" t="s">
        <v>236</v>
      </c>
      <c r="D270" s="2" t="s">
        <v>3943</v>
      </c>
      <c r="E270" s="9"/>
      <c r="F270" s="9"/>
      <c r="G270" s="9"/>
      <c r="H270" s="9"/>
      <c r="I270" s="9"/>
      <c r="J270" s="9"/>
      <c r="K270" s="9"/>
      <c r="L270" s="9"/>
      <c r="M270" s="9">
        <v>5689031</v>
      </c>
      <c r="N270" s="9">
        <v>8746460</v>
      </c>
      <c r="O270" s="9">
        <v>8746460</v>
      </c>
    </row>
    <row r="271" spans="1:15">
      <c r="A271" s="2" t="s">
        <v>673</v>
      </c>
      <c r="B271" s="5" t="s">
        <v>674</v>
      </c>
      <c r="C271" s="2" t="s">
        <v>236</v>
      </c>
      <c r="D271" s="2" t="s">
        <v>3943</v>
      </c>
      <c r="E271" s="9">
        <v>9400000</v>
      </c>
      <c r="F271" s="9">
        <v>9400000</v>
      </c>
      <c r="G271" s="9">
        <v>9400000</v>
      </c>
      <c r="H271" s="9">
        <v>9400000</v>
      </c>
      <c r="I271" s="9">
        <v>9400000</v>
      </c>
      <c r="J271" s="9">
        <v>9400000</v>
      </c>
      <c r="K271" s="9">
        <v>9400000</v>
      </c>
      <c r="L271" s="9">
        <v>9400000</v>
      </c>
      <c r="M271" s="9">
        <v>9400000</v>
      </c>
      <c r="N271" s="9">
        <v>9400000</v>
      </c>
      <c r="O271" s="9">
        <v>9400000</v>
      </c>
    </row>
    <row r="272" spans="1:15">
      <c r="A272" s="2" t="s">
        <v>685</v>
      </c>
      <c r="B272" s="5" t="s">
        <v>686</v>
      </c>
      <c r="C272" s="2" t="s">
        <v>236</v>
      </c>
      <c r="D272" s="2" t="s">
        <v>3943</v>
      </c>
      <c r="E272" s="8">
        <v>8022300</v>
      </c>
      <c r="F272" s="8">
        <v>8022300</v>
      </c>
      <c r="G272" s="8">
        <v>8022300</v>
      </c>
      <c r="H272" s="8">
        <v>8022300</v>
      </c>
      <c r="I272" s="8">
        <v>8022300</v>
      </c>
      <c r="J272" s="8">
        <v>8022300</v>
      </c>
      <c r="K272" s="8">
        <v>8022300</v>
      </c>
      <c r="L272" s="8">
        <v>15242370</v>
      </c>
      <c r="M272" s="8">
        <v>15242370</v>
      </c>
      <c r="N272" s="8">
        <v>15242370</v>
      </c>
      <c r="O272" s="8">
        <v>15242370</v>
      </c>
    </row>
    <row r="273" spans="1:15">
      <c r="A273" s="2" t="s">
        <v>661</v>
      </c>
      <c r="B273" s="5" t="s">
        <v>662</v>
      </c>
      <c r="C273" s="2" t="s">
        <v>236</v>
      </c>
      <c r="D273" s="2" t="s">
        <v>3943</v>
      </c>
      <c r="E273" s="8">
        <v>8628665</v>
      </c>
      <c r="F273" s="8">
        <v>8628665</v>
      </c>
      <c r="G273" s="8">
        <v>8628665</v>
      </c>
      <c r="H273" s="8">
        <v>8628665</v>
      </c>
      <c r="I273" s="8">
        <v>8628665</v>
      </c>
      <c r="J273" s="8">
        <v>8628665</v>
      </c>
      <c r="K273" s="8">
        <v>8628665</v>
      </c>
      <c r="L273" s="8">
        <v>8628665</v>
      </c>
      <c r="M273" s="8">
        <v>8712110</v>
      </c>
      <c r="N273" s="8">
        <v>8796377</v>
      </c>
      <c r="O273" s="8">
        <v>8796377</v>
      </c>
    </row>
    <row r="274" spans="1:15">
      <c r="A274" s="2" t="s">
        <v>771</v>
      </c>
      <c r="B274" s="5" t="s">
        <v>772</v>
      </c>
      <c r="C274" s="2" t="s">
        <v>236</v>
      </c>
      <c r="D274" s="2" t="s">
        <v>3943</v>
      </c>
      <c r="E274" s="8">
        <v>37126020</v>
      </c>
      <c r="F274" s="8">
        <v>37126020</v>
      </c>
      <c r="G274" s="8">
        <v>37126020</v>
      </c>
      <c r="H274" s="8">
        <v>37126020</v>
      </c>
      <c r="I274" s="8">
        <v>37126020</v>
      </c>
      <c r="J274" s="8">
        <v>37126020</v>
      </c>
      <c r="K274" s="8">
        <v>37126020</v>
      </c>
      <c r="L274" s="8">
        <v>37126020</v>
      </c>
      <c r="M274" s="8">
        <v>37126020</v>
      </c>
      <c r="N274" s="8">
        <v>37126020</v>
      </c>
      <c r="O274" s="8">
        <v>37126020</v>
      </c>
    </row>
    <row r="275" spans="1:15">
      <c r="A275" s="2" t="s">
        <v>769</v>
      </c>
      <c r="B275" s="5" t="s">
        <v>770</v>
      </c>
      <c r="C275" s="2" t="s">
        <v>236</v>
      </c>
      <c r="D275" s="2" t="s">
        <v>3943</v>
      </c>
      <c r="E275" s="8">
        <v>21691980</v>
      </c>
      <c r="F275" s="8">
        <v>25832066</v>
      </c>
      <c r="G275" s="8">
        <v>55832066</v>
      </c>
      <c r="H275" s="8">
        <v>63172356</v>
      </c>
      <c r="I275" s="8">
        <v>78539486</v>
      </c>
      <c r="J275" s="8">
        <v>84183672</v>
      </c>
      <c r="K275" s="8">
        <v>115353494</v>
      </c>
      <c r="L275" s="8">
        <v>11653558</v>
      </c>
      <c r="M275" s="8">
        <v>11695939</v>
      </c>
      <c r="N275" s="8">
        <v>11695939</v>
      </c>
      <c r="O275" s="8">
        <v>11695939</v>
      </c>
    </row>
    <row r="276" spans="1:15">
      <c r="A276" s="2" t="s">
        <v>609</v>
      </c>
      <c r="B276" s="5" t="s">
        <v>610</v>
      </c>
      <c r="C276" s="2" t="s">
        <v>236</v>
      </c>
      <c r="D276" s="2" t="s">
        <v>3943</v>
      </c>
      <c r="E276" s="8">
        <v>14269698</v>
      </c>
      <c r="F276" s="8">
        <v>14686988</v>
      </c>
      <c r="G276" s="8">
        <v>14686988</v>
      </c>
      <c r="H276" s="8">
        <v>14686988</v>
      </c>
      <c r="I276" s="8">
        <v>14686988</v>
      </c>
      <c r="J276" s="8">
        <v>14686988</v>
      </c>
      <c r="K276" s="8">
        <v>16206744</v>
      </c>
      <c r="L276" s="8">
        <v>16206744</v>
      </c>
      <c r="M276" s="8">
        <v>16452050</v>
      </c>
      <c r="N276" s="8">
        <v>16563161</v>
      </c>
      <c r="O276" s="8">
        <v>16563161</v>
      </c>
    </row>
    <row r="277" spans="1:15">
      <c r="A277" s="2" t="s">
        <v>649</v>
      </c>
      <c r="B277" s="5" t="s">
        <v>650</v>
      </c>
      <c r="C277" s="2" t="s">
        <v>236</v>
      </c>
      <c r="D277" s="2" t="s">
        <v>3943</v>
      </c>
      <c r="E277" s="9">
        <v>14850000</v>
      </c>
      <c r="F277" s="9">
        <v>14850000</v>
      </c>
      <c r="G277" s="9">
        <v>14850000</v>
      </c>
      <c r="H277" s="9">
        <v>14850000</v>
      </c>
      <c r="I277" s="9">
        <v>14850000</v>
      </c>
      <c r="J277" s="9">
        <v>14850000</v>
      </c>
      <c r="K277" s="9">
        <v>14850000</v>
      </c>
      <c r="L277" s="9">
        <v>14850000</v>
      </c>
      <c r="M277" s="9">
        <v>14850000</v>
      </c>
      <c r="N277" s="9">
        <v>14850000</v>
      </c>
      <c r="O277" s="9">
        <v>14850000</v>
      </c>
    </row>
    <row r="278" spans="1:15">
      <c r="A278" s="2" t="s">
        <v>753</v>
      </c>
      <c r="B278" s="5" t="s">
        <v>754</v>
      </c>
      <c r="C278" s="2" t="s">
        <v>236</v>
      </c>
      <c r="D278" s="2" t="s">
        <v>3943</v>
      </c>
      <c r="E278" s="9">
        <v>6856000</v>
      </c>
      <c r="F278" s="9">
        <v>6856000</v>
      </c>
      <c r="G278" s="9">
        <v>6856000</v>
      </c>
      <c r="H278" s="9">
        <v>6856000</v>
      </c>
      <c r="I278" s="9">
        <v>6856000</v>
      </c>
      <c r="J278" s="9">
        <v>6856000</v>
      </c>
      <c r="K278" s="9">
        <v>68560000</v>
      </c>
      <c r="L278" s="9">
        <v>68560000</v>
      </c>
      <c r="M278" s="9">
        <v>68560000</v>
      </c>
      <c r="N278" s="9">
        <v>68560000</v>
      </c>
      <c r="O278" s="9">
        <v>68560000</v>
      </c>
    </row>
    <row r="279" spans="1:15">
      <c r="A279" s="2" t="s">
        <v>703</v>
      </c>
      <c r="B279" s="5" t="s">
        <v>704</v>
      </c>
      <c r="C279" s="2" t="s">
        <v>236</v>
      </c>
      <c r="D279" s="2" t="s">
        <v>3943</v>
      </c>
      <c r="E279" s="9">
        <v>43917093</v>
      </c>
      <c r="F279" s="9">
        <v>54237093</v>
      </c>
      <c r="G279" s="9">
        <v>60702093</v>
      </c>
      <c r="H279" s="9">
        <v>60712093</v>
      </c>
      <c r="I279" s="9">
        <v>60757093</v>
      </c>
      <c r="J279" s="9">
        <v>60842093</v>
      </c>
      <c r="K279" s="9">
        <v>60842093</v>
      </c>
      <c r="L279" s="9">
        <v>60842093</v>
      </c>
      <c r="M279" s="9">
        <v>60000000</v>
      </c>
      <c r="N279" s="9">
        <v>59500000</v>
      </c>
      <c r="O279" s="9">
        <v>59500000</v>
      </c>
    </row>
    <row r="280" spans="1:15">
      <c r="A280" s="2" t="s">
        <v>717</v>
      </c>
      <c r="B280" s="5" t="s">
        <v>718</v>
      </c>
      <c r="C280" s="2" t="s">
        <v>236</v>
      </c>
      <c r="D280" s="2" t="s">
        <v>3943</v>
      </c>
      <c r="E280" s="9">
        <v>26075117</v>
      </c>
      <c r="F280" s="9">
        <v>26075117</v>
      </c>
      <c r="G280" s="9">
        <v>18252582</v>
      </c>
      <c r="H280" s="9">
        <v>18252582</v>
      </c>
      <c r="I280" s="9">
        <v>18252582</v>
      </c>
      <c r="J280" s="9">
        <v>18252582</v>
      </c>
      <c r="K280" s="9">
        <v>18252582</v>
      </c>
      <c r="L280" s="9">
        <v>18252582</v>
      </c>
      <c r="M280" s="9">
        <v>18252582</v>
      </c>
      <c r="N280" s="9">
        <v>18252582</v>
      </c>
      <c r="O280" s="9">
        <v>18252582</v>
      </c>
    </row>
    <row r="281" spans="1:15">
      <c r="A281" s="2" t="s">
        <v>613</v>
      </c>
      <c r="B281" s="5" t="s">
        <v>614</v>
      </c>
      <c r="C281" s="2" t="s">
        <v>236</v>
      </c>
      <c r="D281" s="2" t="s">
        <v>3943</v>
      </c>
      <c r="E281" s="9">
        <v>119078127</v>
      </c>
      <c r="F281" s="9">
        <v>125354892</v>
      </c>
      <c r="G281" s="9">
        <v>130099094</v>
      </c>
      <c r="H281" s="9">
        <v>130390965</v>
      </c>
      <c r="I281" s="9">
        <v>137265335</v>
      </c>
      <c r="J281" s="9">
        <v>137684772</v>
      </c>
      <c r="K281" s="9">
        <v>137698036</v>
      </c>
      <c r="L281" s="9">
        <v>137698036</v>
      </c>
      <c r="M281" s="9">
        <v>209126607</v>
      </c>
      <c r="N281" s="9">
        <v>212489647</v>
      </c>
      <c r="O281" s="9">
        <v>212489647</v>
      </c>
    </row>
    <row r="282" spans="1:15">
      <c r="A282" s="2" t="s">
        <v>713</v>
      </c>
      <c r="B282" s="5" t="s">
        <v>714</v>
      </c>
      <c r="C282" s="2" t="s">
        <v>236</v>
      </c>
      <c r="D282" s="2" t="s">
        <v>3943</v>
      </c>
      <c r="E282" s="8">
        <v>11974656</v>
      </c>
      <c r="F282" s="8">
        <v>11974656</v>
      </c>
      <c r="G282" s="8">
        <v>11974656</v>
      </c>
      <c r="H282" s="8">
        <v>11974656</v>
      </c>
      <c r="I282" s="8">
        <v>11974656</v>
      </c>
      <c r="J282" s="8">
        <v>11974656</v>
      </c>
      <c r="K282" s="8">
        <v>11974656</v>
      </c>
      <c r="L282" s="8">
        <v>11974656</v>
      </c>
      <c r="M282" s="8">
        <v>11974656</v>
      </c>
      <c r="N282" s="8">
        <v>11974656</v>
      </c>
      <c r="O282" s="8">
        <v>11974656</v>
      </c>
    </row>
    <row r="283" spans="1:15">
      <c r="A283" s="2" t="s">
        <v>699</v>
      </c>
      <c r="B283" s="5" t="s">
        <v>700</v>
      </c>
      <c r="C283" s="2" t="s">
        <v>236</v>
      </c>
      <c r="D283" s="2" t="s">
        <v>3943</v>
      </c>
      <c r="E283" s="8">
        <v>5550000</v>
      </c>
      <c r="F283" s="8">
        <v>10419712</v>
      </c>
      <c r="G283" s="8">
        <v>15554568</v>
      </c>
      <c r="H283" s="8">
        <v>19995938</v>
      </c>
      <c r="I283" s="8">
        <v>19995938</v>
      </c>
      <c r="J283" s="8">
        <v>29868907</v>
      </c>
      <c r="K283" s="8">
        <v>38754579</v>
      </c>
      <c r="L283" s="8">
        <v>54156410</v>
      </c>
      <c r="M283" s="8">
        <v>54156410</v>
      </c>
      <c r="N283" s="8">
        <v>54156410</v>
      </c>
      <c r="O283" s="8">
        <v>54156410</v>
      </c>
    </row>
    <row r="284" spans="1:15">
      <c r="A284" s="2" t="s">
        <v>745</v>
      </c>
      <c r="B284" s="5" t="s">
        <v>746</v>
      </c>
      <c r="C284" s="2" t="s">
        <v>236</v>
      </c>
      <c r="D284" s="2" t="s">
        <v>3943</v>
      </c>
      <c r="E284" s="8">
        <v>3428600</v>
      </c>
      <c r="F284" s="8">
        <v>3428600</v>
      </c>
      <c r="G284" s="8">
        <v>3428600</v>
      </c>
      <c r="H284" s="8">
        <v>3428600</v>
      </c>
      <c r="I284" s="8">
        <v>3428600</v>
      </c>
      <c r="J284" s="8">
        <v>3428600</v>
      </c>
      <c r="K284" s="8">
        <v>3428600</v>
      </c>
      <c r="L284" s="8">
        <v>3428600</v>
      </c>
      <c r="M284" s="8">
        <v>3872480</v>
      </c>
      <c r="N284" s="8">
        <v>3872480</v>
      </c>
      <c r="O284" s="8">
        <v>3872480</v>
      </c>
    </row>
    <row r="285" spans="1:15">
      <c r="A285" s="2" t="s">
        <v>607</v>
      </c>
      <c r="B285" s="5" t="s">
        <v>608</v>
      </c>
      <c r="C285" s="2" t="s">
        <v>236</v>
      </c>
      <c r="D285" s="2" t="s">
        <v>3943</v>
      </c>
      <c r="E285" s="8">
        <v>9929045</v>
      </c>
      <c r="F285" s="8">
        <v>37339773</v>
      </c>
      <c r="G285" s="8">
        <v>37340240</v>
      </c>
      <c r="H285" s="8">
        <v>37889599</v>
      </c>
      <c r="I285" s="8">
        <v>42460237</v>
      </c>
      <c r="J285" s="8">
        <v>42923284</v>
      </c>
      <c r="K285" s="8">
        <v>44511167</v>
      </c>
      <c r="L285" s="8">
        <v>44511167</v>
      </c>
      <c r="M285" s="8">
        <v>44511167</v>
      </c>
      <c r="N285" s="8">
        <v>44480148</v>
      </c>
      <c r="O285" s="8">
        <v>44480148</v>
      </c>
    </row>
    <row r="286" spans="1:15">
      <c r="A286" s="2" t="s">
        <v>741</v>
      </c>
      <c r="B286" s="5" t="s">
        <v>742</v>
      </c>
      <c r="C286" s="2" t="s">
        <v>236</v>
      </c>
      <c r="D286" s="2" t="s">
        <v>3943</v>
      </c>
      <c r="E286" s="8"/>
      <c r="F286" s="8">
        <v>6840000</v>
      </c>
      <c r="G286" s="8">
        <v>6840000</v>
      </c>
      <c r="H286" s="8">
        <v>8892000</v>
      </c>
      <c r="I286" s="8">
        <v>8892000</v>
      </c>
      <c r="J286" s="8">
        <v>8892000</v>
      </c>
      <c r="K286" s="8">
        <v>8892000</v>
      </c>
      <c r="L286" s="8">
        <v>8892000</v>
      </c>
      <c r="M286" s="8">
        <v>8892000</v>
      </c>
      <c r="N286" s="8">
        <v>8892000</v>
      </c>
      <c r="O286" s="8">
        <v>8892000</v>
      </c>
    </row>
    <row r="287" spans="1:15">
      <c r="A287" s="2" t="s">
        <v>681</v>
      </c>
      <c r="B287" s="5" t="s">
        <v>682</v>
      </c>
      <c r="C287" s="2" t="s">
        <v>236</v>
      </c>
      <c r="D287" s="2" t="s">
        <v>3943</v>
      </c>
      <c r="E287" s="9">
        <v>15726960</v>
      </c>
      <c r="F287" s="9">
        <v>28265090</v>
      </c>
      <c r="G287" s="9">
        <v>33865090</v>
      </c>
      <c r="H287" s="9">
        <v>33865090</v>
      </c>
      <c r="I287" s="9">
        <v>33865090</v>
      </c>
      <c r="J287" s="9">
        <v>33865090</v>
      </c>
      <c r="K287" s="9">
        <v>33865090</v>
      </c>
      <c r="L287" s="9">
        <v>33865090</v>
      </c>
      <c r="M287" s="9">
        <v>33865090</v>
      </c>
      <c r="N287" s="9">
        <v>33865090</v>
      </c>
      <c r="O287" s="9">
        <v>33865090</v>
      </c>
    </row>
    <row r="288" spans="1:15">
      <c r="A288" s="2" t="s">
        <v>725</v>
      </c>
      <c r="B288" s="5" t="s">
        <v>726</v>
      </c>
      <c r="C288" s="2" t="s">
        <v>236</v>
      </c>
      <c r="D288" s="2" t="s">
        <v>3943</v>
      </c>
      <c r="E288" s="9">
        <v>4075000</v>
      </c>
      <c r="F288" s="9">
        <v>8212500</v>
      </c>
      <c r="G288" s="9">
        <v>8212500</v>
      </c>
      <c r="H288" s="9">
        <v>8258100</v>
      </c>
      <c r="I288" s="9">
        <v>8263800</v>
      </c>
      <c r="J288" s="9">
        <v>10120041</v>
      </c>
      <c r="K288" s="9">
        <v>10176241</v>
      </c>
      <c r="L288" s="9">
        <v>10343641</v>
      </c>
      <c r="M288" s="9">
        <v>10407041</v>
      </c>
      <c r="N288" s="9">
        <v>10517441</v>
      </c>
      <c r="O288" s="9">
        <v>10517441</v>
      </c>
    </row>
    <row r="289" spans="1:15">
      <c r="A289" s="2" t="s">
        <v>689</v>
      </c>
      <c r="B289" s="5" t="s">
        <v>690</v>
      </c>
      <c r="C289" s="2" t="s">
        <v>236</v>
      </c>
      <c r="D289" s="2" t="s">
        <v>3943</v>
      </c>
      <c r="E289" s="9">
        <v>76773400</v>
      </c>
      <c r="F289" s="9">
        <v>86773400</v>
      </c>
      <c r="G289" s="9">
        <v>86773400</v>
      </c>
      <c r="H289" s="9">
        <v>86773400</v>
      </c>
      <c r="I289" s="9">
        <v>86773400</v>
      </c>
      <c r="J289" s="9">
        <v>86773400</v>
      </c>
      <c r="K289" s="9">
        <v>86773400</v>
      </c>
      <c r="L289" s="9">
        <v>86773400</v>
      </c>
      <c r="M289" s="9">
        <v>86773400</v>
      </c>
      <c r="N289" s="9">
        <v>86773400</v>
      </c>
      <c r="O289" s="9">
        <v>86773400</v>
      </c>
    </row>
    <row r="290" spans="1:15">
      <c r="A290" s="2" t="s">
        <v>729</v>
      </c>
      <c r="B290" s="5" t="s">
        <v>730</v>
      </c>
      <c r="C290" s="2" t="s">
        <v>236</v>
      </c>
      <c r="D290" s="2" t="s">
        <v>3943</v>
      </c>
      <c r="E290" s="9"/>
      <c r="F290" s="9"/>
      <c r="G290" s="9"/>
      <c r="H290" s="9">
        <v>7140000</v>
      </c>
      <c r="I290" s="9">
        <v>8400000</v>
      </c>
      <c r="J290" s="9">
        <v>8400000</v>
      </c>
      <c r="K290" s="9">
        <v>16800000</v>
      </c>
      <c r="L290" s="9">
        <v>16800000</v>
      </c>
      <c r="M290" s="9">
        <v>16800000</v>
      </c>
      <c r="N290" s="9">
        <v>16800000</v>
      </c>
      <c r="O290" s="9">
        <v>16800000</v>
      </c>
    </row>
    <row r="291" spans="1:15">
      <c r="A291" s="2" t="s">
        <v>635</v>
      </c>
      <c r="B291" s="5" t="s">
        <v>636</v>
      </c>
      <c r="C291" s="2" t="s">
        <v>236</v>
      </c>
      <c r="D291" s="2" t="s">
        <v>3943</v>
      </c>
      <c r="E291" s="9">
        <v>6000000</v>
      </c>
      <c r="F291" s="9">
        <v>6000000</v>
      </c>
      <c r="G291" s="9">
        <v>6000000</v>
      </c>
      <c r="H291" s="9">
        <v>7800000</v>
      </c>
      <c r="I291" s="9">
        <v>8281716</v>
      </c>
      <c r="J291" s="9">
        <v>18526761</v>
      </c>
      <c r="K291" s="9">
        <v>23898105</v>
      </c>
      <c r="L291" s="9">
        <v>25698105</v>
      </c>
      <c r="M291" s="9">
        <v>26185419</v>
      </c>
      <c r="N291" s="9">
        <v>31070448</v>
      </c>
      <c r="O291" s="9">
        <v>31070448</v>
      </c>
    </row>
    <row r="292" spans="1:15">
      <c r="A292" s="2" t="s">
        <v>807</v>
      </c>
      <c r="B292" s="5" t="s">
        <v>808</v>
      </c>
      <c r="C292" s="2" t="s">
        <v>236</v>
      </c>
      <c r="D292" s="2" t="s">
        <v>3943</v>
      </c>
      <c r="E292" s="8">
        <v>12350000</v>
      </c>
      <c r="F292" s="8">
        <v>12700000</v>
      </c>
      <c r="G292" s="8">
        <v>13050000</v>
      </c>
      <c r="H292" s="8">
        <v>13050000</v>
      </c>
      <c r="I292" s="8">
        <v>13050000</v>
      </c>
      <c r="J292" s="8">
        <v>13050000</v>
      </c>
      <c r="K292" s="8">
        <v>13050000</v>
      </c>
      <c r="L292" s="8">
        <v>3640950</v>
      </c>
      <c r="M292" s="8">
        <v>3640950</v>
      </c>
      <c r="N292" s="8">
        <v>4477766</v>
      </c>
      <c r="O292" s="8">
        <v>4477766</v>
      </c>
    </row>
    <row r="293" spans="1:15">
      <c r="A293" s="2" t="s">
        <v>815</v>
      </c>
      <c r="B293" s="5" t="s">
        <v>816</v>
      </c>
      <c r="C293" s="2" t="s">
        <v>236</v>
      </c>
      <c r="D293" s="2" t="s">
        <v>3943</v>
      </c>
      <c r="E293" s="8">
        <v>6260000</v>
      </c>
      <c r="F293" s="8">
        <v>6260000</v>
      </c>
      <c r="G293" s="8">
        <v>6260000</v>
      </c>
      <c r="H293" s="8">
        <v>6260000</v>
      </c>
      <c r="I293" s="8">
        <v>6260000</v>
      </c>
      <c r="J293" s="8">
        <v>62600000</v>
      </c>
      <c r="K293" s="8">
        <v>62600000</v>
      </c>
      <c r="L293" s="8">
        <v>62600000</v>
      </c>
      <c r="M293" s="8">
        <v>62600000</v>
      </c>
      <c r="N293" s="8">
        <v>62600000</v>
      </c>
      <c r="O293" s="8">
        <v>62600000</v>
      </c>
    </row>
    <row r="294" spans="1:15">
      <c r="A294" s="2" t="s">
        <v>677</v>
      </c>
      <c r="B294" s="5" t="s">
        <v>678</v>
      </c>
      <c r="C294" s="2" t="s">
        <v>236</v>
      </c>
      <c r="D294" s="2" t="s">
        <v>3943</v>
      </c>
      <c r="E294" s="8">
        <v>13400000</v>
      </c>
      <c r="F294" s="8">
        <v>13400000</v>
      </c>
      <c r="G294" s="8">
        <v>13400000</v>
      </c>
      <c r="H294" s="8">
        <v>13400000</v>
      </c>
      <c r="I294" s="8">
        <v>13400000</v>
      </c>
      <c r="J294" s="8">
        <v>13400000</v>
      </c>
      <c r="K294" s="8">
        <v>13400000</v>
      </c>
      <c r="L294" s="8">
        <v>13400000</v>
      </c>
      <c r="M294" s="8">
        <v>13400000</v>
      </c>
      <c r="N294" s="8">
        <v>13400000</v>
      </c>
      <c r="O294" s="8">
        <v>13400000</v>
      </c>
    </row>
    <row r="295" spans="1:15">
      <c r="A295" s="2" t="s">
        <v>721</v>
      </c>
      <c r="B295" s="5" t="s">
        <v>722</v>
      </c>
      <c r="C295" s="2" t="s">
        <v>236</v>
      </c>
      <c r="D295" s="2" t="s">
        <v>3943</v>
      </c>
      <c r="E295" s="8">
        <v>2080000</v>
      </c>
      <c r="F295" s="8">
        <v>2080000</v>
      </c>
      <c r="G295" s="8">
        <v>2080000</v>
      </c>
      <c r="H295" s="8">
        <v>2080000</v>
      </c>
      <c r="I295" s="8">
        <v>2080000</v>
      </c>
      <c r="J295" s="8">
        <v>2080000</v>
      </c>
      <c r="K295" s="8">
        <v>2080000</v>
      </c>
      <c r="L295" s="8">
        <v>2492298</v>
      </c>
      <c r="M295" s="8">
        <v>2741527</v>
      </c>
      <c r="N295" s="8">
        <v>2741527</v>
      </c>
      <c r="O295" s="8">
        <v>2741527</v>
      </c>
    </row>
    <row r="296" spans="1:15">
      <c r="A296" s="2" t="s">
        <v>803</v>
      </c>
      <c r="B296" s="5" t="s">
        <v>804</v>
      </c>
      <c r="C296" s="2" t="s">
        <v>236</v>
      </c>
      <c r="D296" s="2" t="s">
        <v>3943</v>
      </c>
      <c r="E296" s="8">
        <v>2840000</v>
      </c>
      <c r="F296" s="8">
        <v>2900000</v>
      </c>
      <c r="G296" s="8">
        <v>2960000</v>
      </c>
      <c r="H296" s="8">
        <v>3020000</v>
      </c>
      <c r="I296" s="8">
        <v>6340000</v>
      </c>
      <c r="J296" s="8">
        <v>6651000</v>
      </c>
      <c r="K296" s="8">
        <v>6976000</v>
      </c>
      <c r="L296" s="8">
        <v>7313000</v>
      </c>
      <c r="M296" s="8">
        <v>7668000</v>
      </c>
      <c r="N296" s="8">
        <v>8040000</v>
      </c>
      <c r="O296" s="8">
        <v>8430000</v>
      </c>
    </row>
    <row r="297" spans="1:15">
      <c r="A297" s="2" t="s">
        <v>789</v>
      </c>
      <c r="B297" s="5" t="s">
        <v>790</v>
      </c>
      <c r="C297" s="2" t="s">
        <v>236</v>
      </c>
      <c r="D297" s="2" t="s">
        <v>3943</v>
      </c>
      <c r="E297" s="9">
        <v>10565739</v>
      </c>
      <c r="F297" s="9">
        <v>10565739</v>
      </c>
      <c r="G297" s="9">
        <v>10991011</v>
      </c>
      <c r="H297" s="9">
        <v>10991011</v>
      </c>
      <c r="I297" s="9">
        <v>10991011</v>
      </c>
      <c r="J297" s="9">
        <v>10991011</v>
      </c>
      <c r="K297" s="9">
        <v>10991011</v>
      </c>
      <c r="L297" s="9">
        <v>10991011</v>
      </c>
      <c r="M297" s="9">
        <v>10991011</v>
      </c>
      <c r="N297" s="9">
        <v>16464183</v>
      </c>
      <c r="O297" s="9">
        <v>16464183</v>
      </c>
    </row>
    <row r="298" spans="1:15">
      <c r="A298" s="2" t="s">
        <v>739</v>
      </c>
      <c r="B298" s="5" t="s">
        <v>740</v>
      </c>
      <c r="C298" s="2" t="s">
        <v>236</v>
      </c>
      <c r="D298" s="2" t="s">
        <v>3943</v>
      </c>
      <c r="E298" s="9">
        <v>14000000</v>
      </c>
      <c r="F298" s="9">
        <v>14000000</v>
      </c>
      <c r="G298" s="9">
        <v>14000000</v>
      </c>
      <c r="H298" s="9">
        <v>14000000</v>
      </c>
      <c r="I298" s="9">
        <v>14000000</v>
      </c>
      <c r="J298" s="9">
        <v>14000000</v>
      </c>
      <c r="K298" s="9">
        <v>14000000</v>
      </c>
      <c r="L298" s="9">
        <v>14000000</v>
      </c>
      <c r="M298" s="9">
        <v>14000000</v>
      </c>
      <c r="N298" s="9">
        <v>14000000</v>
      </c>
      <c r="O298" s="9">
        <v>14000000</v>
      </c>
    </row>
    <row r="299" spans="1:15">
      <c r="A299" s="2" t="s">
        <v>687</v>
      </c>
      <c r="B299" s="5" t="s">
        <v>688</v>
      </c>
      <c r="C299" s="2" t="s">
        <v>236</v>
      </c>
      <c r="D299" s="2" t="s">
        <v>3943</v>
      </c>
      <c r="E299" s="9">
        <v>23727020</v>
      </c>
      <c r="F299" s="9">
        <v>23727020</v>
      </c>
      <c r="G299" s="9">
        <v>23727020</v>
      </c>
      <c r="H299" s="9">
        <v>23727020</v>
      </c>
      <c r="I299" s="9">
        <v>23727020</v>
      </c>
      <c r="J299" s="9">
        <v>23727020</v>
      </c>
      <c r="K299" s="9">
        <v>23727020</v>
      </c>
      <c r="L299" s="9">
        <v>23727020</v>
      </c>
      <c r="M299" s="9">
        <v>23727020</v>
      </c>
      <c r="N299" s="9">
        <v>23727020</v>
      </c>
      <c r="O299" s="9">
        <v>23727020</v>
      </c>
    </row>
    <row r="300" spans="1:15">
      <c r="A300" s="2" t="s">
        <v>701</v>
      </c>
      <c r="B300" s="5" t="s">
        <v>702</v>
      </c>
      <c r="C300" s="2" t="s">
        <v>236</v>
      </c>
      <c r="D300" s="2" t="s">
        <v>3943</v>
      </c>
      <c r="E300" s="9">
        <v>10538070</v>
      </c>
      <c r="F300" s="9">
        <v>10538070</v>
      </c>
      <c r="G300" s="9">
        <v>10538070</v>
      </c>
      <c r="H300" s="9">
        <v>11388070</v>
      </c>
      <c r="I300" s="9">
        <v>11921403</v>
      </c>
      <c r="J300" s="9">
        <v>11921403</v>
      </c>
      <c r="K300" s="9">
        <v>11921403</v>
      </c>
      <c r="L300" s="9">
        <v>11921403</v>
      </c>
      <c r="M300" s="9">
        <v>11921403</v>
      </c>
      <c r="N300" s="9">
        <v>15171403</v>
      </c>
      <c r="O300" s="9">
        <v>15171403</v>
      </c>
    </row>
    <row r="301" spans="1:15">
      <c r="A301" s="2" t="s">
        <v>747</v>
      </c>
      <c r="B301" s="5" t="s">
        <v>748</v>
      </c>
      <c r="C301" s="2" t="s">
        <v>236</v>
      </c>
      <c r="D301" s="2" t="s">
        <v>3943</v>
      </c>
      <c r="E301" s="9">
        <v>4760292</v>
      </c>
      <c r="F301" s="9">
        <v>4760292</v>
      </c>
      <c r="G301" s="9">
        <v>4760292</v>
      </c>
      <c r="H301" s="9">
        <v>4760292</v>
      </c>
      <c r="I301" s="9">
        <v>6071482</v>
      </c>
      <c r="J301" s="9">
        <v>6071482</v>
      </c>
      <c r="K301" s="9">
        <v>30357410</v>
      </c>
      <c r="L301" s="9">
        <v>60714820</v>
      </c>
      <c r="M301" s="9">
        <v>60714820</v>
      </c>
      <c r="N301" s="9">
        <v>60714820</v>
      </c>
      <c r="O301" s="9">
        <v>60714820</v>
      </c>
    </row>
    <row r="302" spans="1:15">
      <c r="A302" s="2" t="s">
        <v>793</v>
      </c>
      <c r="B302" s="5" t="s">
        <v>794</v>
      </c>
      <c r="C302" s="2" t="s">
        <v>236</v>
      </c>
      <c r="D302" s="2" t="s">
        <v>3943</v>
      </c>
      <c r="E302" s="8"/>
      <c r="F302" s="8"/>
      <c r="G302" s="8"/>
      <c r="H302" s="8"/>
      <c r="I302" s="8">
        <v>12900000</v>
      </c>
      <c r="J302" s="8">
        <v>12900000</v>
      </c>
      <c r="K302" s="8">
        <v>12900000</v>
      </c>
      <c r="L302" s="8">
        <v>12900000</v>
      </c>
      <c r="M302" s="8">
        <v>12900000</v>
      </c>
      <c r="N302" s="8">
        <v>12900000</v>
      </c>
      <c r="O302" s="8">
        <v>12900000</v>
      </c>
    </row>
    <row r="303" spans="1:15">
      <c r="A303" s="2" t="s">
        <v>783</v>
      </c>
      <c r="B303" s="5" t="s">
        <v>784</v>
      </c>
      <c r="C303" s="2" t="s">
        <v>236</v>
      </c>
      <c r="D303" s="2" t="s">
        <v>3943</v>
      </c>
      <c r="E303" s="8"/>
      <c r="F303" s="8">
        <v>8899914</v>
      </c>
      <c r="G303" s="8">
        <v>8899914</v>
      </c>
      <c r="H303" s="8">
        <v>44781105</v>
      </c>
      <c r="I303" s="8">
        <v>46194540</v>
      </c>
      <c r="J303" s="8">
        <v>47565683</v>
      </c>
      <c r="K303" s="8">
        <v>48977905</v>
      </c>
      <c r="L303" s="8">
        <v>51402129</v>
      </c>
      <c r="M303" s="8">
        <v>53947471</v>
      </c>
      <c r="N303" s="8">
        <v>56619991</v>
      </c>
      <c r="O303" s="8">
        <v>57746173</v>
      </c>
    </row>
    <row r="304" spans="1:15">
      <c r="A304" s="2" t="s">
        <v>693</v>
      </c>
      <c r="B304" s="5" t="s">
        <v>694</v>
      </c>
      <c r="C304" s="2" t="s">
        <v>236</v>
      </c>
      <c r="D304" s="2" t="s">
        <v>3943</v>
      </c>
      <c r="E304" s="8">
        <v>886662</v>
      </c>
      <c r="F304" s="8">
        <v>886662</v>
      </c>
      <c r="G304" s="8">
        <v>886662</v>
      </c>
      <c r="H304" s="8">
        <v>886662</v>
      </c>
      <c r="I304" s="8">
        <v>886662</v>
      </c>
      <c r="J304" s="8">
        <v>886662</v>
      </c>
      <c r="K304" s="8">
        <v>886662</v>
      </c>
      <c r="L304" s="8">
        <v>886662</v>
      </c>
      <c r="M304" s="8">
        <v>886662</v>
      </c>
      <c r="N304" s="8">
        <v>886662</v>
      </c>
      <c r="O304" s="8">
        <v>886662</v>
      </c>
    </row>
    <row r="305" spans="1:15">
      <c r="A305" s="2" t="s">
        <v>735</v>
      </c>
      <c r="B305" s="5" t="s">
        <v>736</v>
      </c>
      <c r="C305" s="2" t="s">
        <v>236</v>
      </c>
      <c r="D305" s="2" t="s">
        <v>3943</v>
      </c>
      <c r="E305" s="8">
        <v>3600000</v>
      </c>
      <c r="F305" s="8">
        <v>3600000</v>
      </c>
      <c r="G305" s="8">
        <v>3600000</v>
      </c>
      <c r="H305" s="8">
        <v>4000000</v>
      </c>
      <c r="I305" s="8">
        <v>4000000</v>
      </c>
      <c r="J305" s="8">
        <v>4000000</v>
      </c>
      <c r="K305" s="8">
        <v>4000000</v>
      </c>
      <c r="L305" s="8">
        <v>4000000</v>
      </c>
      <c r="M305" s="8">
        <v>4000000</v>
      </c>
      <c r="N305" s="8">
        <v>4000000</v>
      </c>
      <c r="O305" s="8">
        <v>4000000</v>
      </c>
    </row>
    <row r="306" spans="1:15">
      <c r="A306" s="2" t="s">
        <v>697</v>
      </c>
      <c r="B306" s="5" t="s">
        <v>698</v>
      </c>
      <c r="C306" s="2" t="s">
        <v>236</v>
      </c>
      <c r="D306" s="2" t="s">
        <v>3943</v>
      </c>
      <c r="E306" s="8"/>
      <c r="F306" s="8"/>
      <c r="G306" s="8"/>
      <c r="H306" s="8">
        <v>5504255</v>
      </c>
      <c r="I306" s="8">
        <v>5519255</v>
      </c>
      <c r="J306" s="8">
        <v>5541359</v>
      </c>
      <c r="K306" s="8">
        <v>5550959</v>
      </c>
      <c r="L306" s="8">
        <v>6522376</v>
      </c>
      <c r="M306" s="8">
        <v>6522376</v>
      </c>
      <c r="N306" s="8">
        <v>6522376</v>
      </c>
      <c r="O306" s="8">
        <v>6522376</v>
      </c>
    </row>
    <row r="307" spans="1:15">
      <c r="A307" s="2" t="s">
        <v>781</v>
      </c>
      <c r="B307" s="5" t="s">
        <v>782</v>
      </c>
      <c r="C307" s="2" t="s">
        <v>236</v>
      </c>
      <c r="D307" s="2" t="s">
        <v>3943</v>
      </c>
      <c r="E307" s="9"/>
      <c r="F307" s="9"/>
      <c r="G307" s="9"/>
      <c r="H307" s="9">
        <v>6047910</v>
      </c>
      <c r="I307" s="9">
        <v>6284810</v>
      </c>
      <c r="J307" s="9">
        <v>10001865</v>
      </c>
      <c r="K307" s="9">
        <v>10001865</v>
      </c>
      <c r="L307" s="9">
        <v>10001865</v>
      </c>
      <c r="M307" s="9">
        <v>10001865</v>
      </c>
      <c r="N307" s="9">
        <v>10001865</v>
      </c>
      <c r="O307" s="9">
        <v>10001865</v>
      </c>
    </row>
    <row r="308" spans="1:15">
      <c r="A308" s="2" t="s">
        <v>719</v>
      </c>
      <c r="B308" s="5" t="s">
        <v>720</v>
      </c>
      <c r="C308" s="2" t="s">
        <v>236</v>
      </c>
      <c r="D308" s="2" t="s">
        <v>3943</v>
      </c>
      <c r="E308" s="9"/>
      <c r="F308" s="9"/>
      <c r="G308" s="9"/>
      <c r="H308" s="9"/>
      <c r="I308" s="9"/>
      <c r="J308" s="9"/>
      <c r="K308" s="9"/>
      <c r="L308" s="9"/>
      <c r="M308" s="9"/>
      <c r="N308" s="9">
        <v>10314000</v>
      </c>
      <c r="O308" s="9">
        <v>10314000</v>
      </c>
    </row>
    <row r="309" spans="1:15">
      <c r="A309" s="2" t="s">
        <v>691</v>
      </c>
      <c r="B309" s="5" t="s">
        <v>692</v>
      </c>
      <c r="C309" s="2" t="s">
        <v>236</v>
      </c>
      <c r="D309" s="2" t="s">
        <v>3943</v>
      </c>
      <c r="E309" s="9">
        <v>39636989</v>
      </c>
      <c r="F309" s="9">
        <v>60844648</v>
      </c>
      <c r="G309" s="9">
        <v>49639677</v>
      </c>
      <c r="H309" s="9">
        <v>49852615</v>
      </c>
      <c r="I309" s="9">
        <v>49852615</v>
      </c>
      <c r="J309" s="9">
        <v>49347483</v>
      </c>
      <c r="K309" s="9">
        <v>49347483</v>
      </c>
      <c r="L309" s="9">
        <v>49347483</v>
      </c>
      <c r="M309" s="9">
        <v>49347483</v>
      </c>
      <c r="N309" s="9">
        <v>49347483</v>
      </c>
      <c r="O309" s="9">
        <v>49347483</v>
      </c>
    </row>
    <row r="310" spans="1:15">
      <c r="A310" s="2" t="s">
        <v>737</v>
      </c>
      <c r="B310" s="5" t="s">
        <v>738</v>
      </c>
      <c r="C310" s="2" t="s">
        <v>236</v>
      </c>
      <c r="D310" s="2" t="s">
        <v>3943</v>
      </c>
      <c r="E310" s="9"/>
      <c r="F310" s="9"/>
      <c r="G310" s="9"/>
      <c r="H310" s="9"/>
      <c r="I310" s="9"/>
      <c r="J310" s="9"/>
      <c r="K310" s="9"/>
      <c r="L310" s="9">
        <v>9053259</v>
      </c>
      <c r="M310" s="9">
        <v>9099289</v>
      </c>
      <c r="N310" s="9">
        <v>13714078</v>
      </c>
      <c r="O310" s="9">
        <v>13714078</v>
      </c>
    </row>
    <row r="311" spans="1:15">
      <c r="A311" s="2" t="s">
        <v>819</v>
      </c>
      <c r="B311" s="5" t="s">
        <v>820</v>
      </c>
      <c r="C311" s="2" t="s">
        <v>236</v>
      </c>
      <c r="D311" s="2" t="s">
        <v>3943</v>
      </c>
      <c r="E311" s="9"/>
      <c r="F311" s="9"/>
      <c r="G311" s="9"/>
      <c r="H311" s="9"/>
      <c r="I311" s="9"/>
      <c r="J311" s="9"/>
      <c r="K311" s="9"/>
      <c r="L311" s="9"/>
      <c r="M311" s="9"/>
      <c r="N311" s="9">
        <v>10775549</v>
      </c>
      <c r="O311" s="9">
        <v>10865549</v>
      </c>
    </row>
    <row r="312" spans="1:15">
      <c r="A312" s="2" t="s">
        <v>797</v>
      </c>
      <c r="B312" s="5" t="s">
        <v>798</v>
      </c>
      <c r="C312" s="2" t="s">
        <v>236</v>
      </c>
      <c r="D312" s="2" t="s">
        <v>3943</v>
      </c>
      <c r="E312" s="8"/>
      <c r="F312" s="8"/>
      <c r="G312" s="8"/>
      <c r="H312" s="8"/>
      <c r="I312" s="8"/>
      <c r="J312" s="8"/>
      <c r="K312" s="8"/>
      <c r="L312" s="8">
        <v>8246432</v>
      </c>
      <c r="M312" s="8">
        <v>8246432</v>
      </c>
      <c r="N312" s="8">
        <v>8246432</v>
      </c>
      <c r="O312" s="8">
        <v>8246432</v>
      </c>
    </row>
    <row r="313" spans="1:15">
      <c r="A313" s="2" t="s">
        <v>805</v>
      </c>
      <c r="B313" s="5" t="s">
        <v>806</v>
      </c>
      <c r="C313" s="2" t="s">
        <v>236</v>
      </c>
      <c r="D313" s="2" t="s">
        <v>3943</v>
      </c>
      <c r="E313" s="8">
        <v>31657800</v>
      </c>
      <c r="F313" s="8">
        <v>31657800</v>
      </c>
      <c r="G313" s="8">
        <v>31657800</v>
      </c>
      <c r="H313" s="8">
        <v>31657800</v>
      </c>
      <c r="I313" s="8">
        <v>31657800</v>
      </c>
      <c r="J313" s="8">
        <v>36727943</v>
      </c>
      <c r="K313" s="8">
        <v>36727943</v>
      </c>
      <c r="L313" s="8">
        <v>36727943</v>
      </c>
      <c r="M313" s="8">
        <v>36727943</v>
      </c>
      <c r="N313" s="8">
        <v>36727943</v>
      </c>
      <c r="O313" s="8">
        <v>36727943</v>
      </c>
    </row>
    <row r="314" spans="1:15">
      <c r="A314" s="2" t="s">
        <v>861</v>
      </c>
      <c r="B314" s="5" t="s">
        <v>862</v>
      </c>
      <c r="C314" s="2" t="s">
        <v>236</v>
      </c>
      <c r="D314" s="2" t="s">
        <v>3943</v>
      </c>
      <c r="E314" s="8">
        <v>6328264</v>
      </c>
      <c r="F314" s="8">
        <v>6328264</v>
      </c>
      <c r="G314" s="8">
        <v>6328264</v>
      </c>
      <c r="H314" s="8">
        <v>6328264</v>
      </c>
      <c r="I314" s="8">
        <v>7641378</v>
      </c>
      <c r="J314" s="8">
        <v>8569253</v>
      </c>
      <c r="K314" s="8">
        <v>11568493</v>
      </c>
      <c r="L314" s="8">
        <v>16195890</v>
      </c>
      <c r="M314" s="8">
        <v>21054657</v>
      </c>
      <c r="N314" s="8">
        <v>22109878</v>
      </c>
      <c r="O314" s="8">
        <v>22109878</v>
      </c>
    </row>
    <row r="315" spans="1:15">
      <c r="A315" s="2" t="s">
        <v>787</v>
      </c>
      <c r="B315" s="5" t="s">
        <v>3947</v>
      </c>
      <c r="C315" s="2" t="s">
        <v>236</v>
      </c>
      <c r="D315" s="2" t="s">
        <v>3943</v>
      </c>
      <c r="E315" s="8">
        <v>9005180</v>
      </c>
      <c r="F315" s="8">
        <v>9005180</v>
      </c>
      <c r="G315" s="8">
        <v>9005180</v>
      </c>
      <c r="H315" s="8">
        <v>9005180</v>
      </c>
      <c r="I315" s="8">
        <v>9005180</v>
      </c>
      <c r="J315" s="8">
        <v>17939517</v>
      </c>
      <c r="K315" s="8">
        <v>17939517</v>
      </c>
      <c r="L315" s="8">
        <v>17939517</v>
      </c>
      <c r="M315" s="8">
        <v>17939517</v>
      </c>
      <c r="N315" s="8">
        <v>17939517</v>
      </c>
      <c r="O315" s="8">
        <v>17939517</v>
      </c>
    </row>
    <row r="316" spans="1:15">
      <c r="A316" s="2" t="s">
        <v>837</v>
      </c>
      <c r="B316" s="5" t="s">
        <v>838</v>
      </c>
      <c r="C316" s="2" t="s">
        <v>236</v>
      </c>
      <c r="D316" s="2" t="s">
        <v>3943</v>
      </c>
      <c r="E316" s="8"/>
      <c r="F316" s="8"/>
      <c r="G316" s="8"/>
      <c r="H316" s="8"/>
      <c r="I316" s="8"/>
      <c r="J316" s="8"/>
      <c r="K316" s="8"/>
      <c r="L316" s="8"/>
      <c r="M316" s="8"/>
      <c r="N316" s="8">
        <v>12398000</v>
      </c>
      <c r="O316" s="8">
        <v>12398000</v>
      </c>
    </row>
    <row r="317" spans="1:15">
      <c r="A317" s="2" t="s">
        <v>791</v>
      </c>
      <c r="B317" s="5" t="s">
        <v>792</v>
      </c>
      <c r="C317" s="2" t="s">
        <v>236</v>
      </c>
      <c r="D317" s="2" t="s">
        <v>3943</v>
      </c>
      <c r="E317" s="9"/>
      <c r="F317" s="9"/>
      <c r="G317" s="9">
        <v>13989619</v>
      </c>
      <c r="H317" s="9">
        <v>139896190</v>
      </c>
      <c r="I317" s="9">
        <v>139896190</v>
      </c>
      <c r="J317" s="9">
        <v>139896190</v>
      </c>
      <c r="K317" s="9">
        <v>139896190</v>
      </c>
      <c r="L317" s="9">
        <v>139896190</v>
      </c>
      <c r="M317" s="9">
        <v>139896190</v>
      </c>
      <c r="N317" s="9">
        <v>139896190</v>
      </c>
      <c r="O317" s="9">
        <v>139896190</v>
      </c>
    </row>
    <row r="318" spans="1:15">
      <c r="A318" s="2" t="s">
        <v>759</v>
      </c>
      <c r="B318" s="5" t="s">
        <v>760</v>
      </c>
      <c r="C318" s="2" t="s">
        <v>236</v>
      </c>
      <c r="D318" s="2" t="s">
        <v>3943</v>
      </c>
      <c r="E318" s="9">
        <v>10080029</v>
      </c>
      <c r="F318" s="9">
        <v>10080029</v>
      </c>
      <c r="G318" s="9">
        <v>10080029</v>
      </c>
      <c r="H318" s="9">
        <v>10080029</v>
      </c>
      <c r="I318" s="9">
        <v>10080029</v>
      </c>
      <c r="J318" s="9">
        <v>10080029</v>
      </c>
      <c r="K318" s="9">
        <v>10080029</v>
      </c>
      <c r="L318" s="9">
        <v>10080029</v>
      </c>
      <c r="M318" s="9">
        <v>10080029</v>
      </c>
      <c r="N318" s="9">
        <v>10080029</v>
      </c>
      <c r="O318" s="9">
        <v>10080029</v>
      </c>
    </row>
    <row r="319" spans="1:15">
      <c r="A319" s="2" t="s">
        <v>743</v>
      </c>
      <c r="B319" s="5" t="s">
        <v>744</v>
      </c>
      <c r="C319" s="2" t="s">
        <v>236</v>
      </c>
      <c r="D319" s="2" t="s">
        <v>3943</v>
      </c>
      <c r="E319" s="9">
        <v>30000000</v>
      </c>
      <c r="F319" s="9">
        <v>30000000</v>
      </c>
      <c r="G319" s="9">
        <v>30000000</v>
      </c>
      <c r="H319" s="9">
        <v>30000000</v>
      </c>
      <c r="I319" s="9">
        <v>40000000</v>
      </c>
      <c r="J319" s="9">
        <v>50000000</v>
      </c>
      <c r="K319" s="9">
        <v>50000000</v>
      </c>
      <c r="L319" s="9">
        <v>50000000</v>
      </c>
      <c r="M319" s="9">
        <v>60000000</v>
      </c>
      <c r="N319" s="9">
        <v>60000000</v>
      </c>
      <c r="O319" s="9">
        <v>60000000</v>
      </c>
    </row>
    <row r="320" spans="1:15">
      <c r="A320" s="2" t="s">
        <v>813</v>
      </c>
      <c r="B320" s="5" t="s">
        <v>814</v>
      </c>
      <c r="C320" s="2" t="s">
        <v>236</v>
      </c>
      <c r="D320" s="2" t="s">
        <v>3943</v>
      </c>
      <c r="E320" s="9"/>
      <c r="F320" s="9"/>
      <c r="G320" s="9"/>
      <c r="H320" s="9"/>
      <c r="I320" s="9"/>
      <c r="J320" s="9"/>
      <c r="K320" s="9"/>
      <c r="L320" s="9"/>
      <c r="M320" s="9"/>
      <c r="N320" s="9">
        <v>6275415</v>
      </c>
      <c r="O320" s="9">
        <v>6275415</v>
      </c>
    </row>
    <row r="321" spans="1:15">
      <c r="A321" s="2" t="s">
        <v>1033</v>
      </c>
      <c r="B321" s="5" t="s">
        <v>1034</v>
      </c>
      <c r="C321" s="2" t="s">
        <v>236</v>
      </c>
      <c r="D321" s="2" t="s">
        <v>3943</v>
      </c>
      <c r="E321" s="9">
        <v>45695520</v>
      </c>
      <c r="F321" s="9">
        <v>93503604</v>
      </c>
      <c r="G321" s="9">
        <v>148381651</v>
      </c>
      <c r="H321" s="9">
        <v>161206851</v>
      </c>
      <c r="I321" s="9">
        <v>189961371</v>
      </c>
      <c r="J321" s="9">
        <v>63320457</v>
      </c>
      <c r="K321" s="9">
        <v>200326126</v>
      </c>
      <c r="L321" s="9">
        <v>200326126</v>
      </c>
      <c r="M321" s="9">
        <v>200326126</v>
      </c>
      <c r="N321" s="9">
        <v>200326126</v>
      </c>
      <c r="O321" s="9">
        <v>200326126</v>
      </c>
    </row>
    <row r="322" spans="1:15">
      <c r="A322" s="2" t="s">
        <v>946</v>
      </c>
      <c r="B322" s="5" t="s">
        <v>947</v>
      </c>
      <c r="C322" s="2" t="s">
        <v>236</v>
      </c>
      <c r="D322" s="2" t="s">
        <v>3943</v>
      </c>
      <c r="E322" s="8">
        <v>15916175</v>
      </c>
      <c r="F322" s="8">
        <v>25464805</v>
      </c>
      <c r="G322" s="8">
        <v>37884477</v>
      </c>
      <c r="H322" s="8">
        <v>40581191</v>
      </c>
      <c r="I322" s="8">
        <v>40581191</v>
      </c>
      <c r="J322" s="8">
        <v>40581191</v>
      </c>
      <c r="K322" s="8">
        <v>40581191</v>
      </c>
      <c r="L322" s="8">
        <v>42979272</v>
      </c>
      <c r="M322" s="8">
        <v>42979272</v>
      </c>
      <c r="N322" s="8">
        <v>50489846</v>
      </c>
      <c r="O322" s="8">
        <v>52896253</v>
      </c>
    </row>
    <row r="323" spans="1:15">
      <c r="A323" s="2" t="s">
        <v>733</v>
      </c>
      <c r="B323" s="5" t="s">
        <v>734</v>
      </c>
      <c r="C323" s="2" t="s">
        <v>236</v>
      </c>
      <c r="D323" s="2" t="s">
        <v>3943</v>
      </c>
      <c r="E323" s="8">
        <v>20115634</v>
      </c>
      <c r="F323" s="8">
        <v>20115634</v>
      </c>
      <c r="G323" s="8">
        <v>20115634</v>
      </c>
      <c r="H323" s="8">
        <v>20115634</v>
      </c>
      <c r="I323" s="8">
        <v>20115634</v>
      </c>
      <c r="J323" s="8">
        <v>20115634</v>
      </c>
      <c r="K323" s="8">
        <v>20115634</v>
      </c>
      <c r="L323" s="8">
        <v>15356756</v>
      </c>
      <c r="M323" s="8">
        <v>15356756</v>
      </c>
      <c r="N323" s="8">
        <v>14356756</v>
      </c>
      <c r="O323" s="8">
        <v>14356756</v>
      </c>
    </row>
    <row r="324" spans="1:15">
      <c r="A324" s="2" t="s">
        <v>811</v>
      </c>
      <c r="B324" s="5" t="s">
        <v>812</v>
      </c>
      <c r="C324" s="2" t="s">
        <v>236</v>
      </c>
      <c r="D324" s="2" t="s">
        <v>3943</v>
      </c>
      <c r="E324" s="8">
        <v>49678843</v>
      </c>
      <c r="F324" s="8">
        <v>49678843</v>
      </c>
      <c r="G324" s="8">
        <v>49678843</v>
      </c>
      <c r="H324" s="8">
        <v>49678843</v>
      </c>
      <c r="I324" s="8">
        <v>49678843</v>
      </c>
      <c r="J324" s="8">
        <v>49678843</v>
      </c>
      <c r="K324" s="8">
        <v>49678843</v>
      </c>
      <c r="L324" s="8">
        <v>49678843</v>
      </c>
      <c r="M324" s="8">
        <v>49678843</v>
      </c>
      <c r="N324" s="8">
        <v>49678843</v>
      </c>
      <c r="O324" s="8">
        <v>49678843</v>
      </c>
    </row>
    <row r="325" spans="1:15">
      <c r="A325" s="2" t="s">
        <v>777</v>
      </c>
      <c r="B325" s="5" t="s">
        <v>778</v>
      </c>
      <c r="C325" s="2" t="s">
        <v>236</v>
      </c>
      <c r="D325" s="2" t="s">
        <v>3943</v>
      </c>
      <c r="E325" s="8">
        <v>23082211</v>
      </c>
      <c r="F325" s="8">
        <v>23082211</v>
      </c>
      <c r="G325" s="8">
        <v>23082211</v>
      </c>
      <c r="H325" s="8">
        <v>23082211</v>
      </c>
      <c r="I325" s="8">
        <v>23082211</v>
      </c>
      <c r="J325" s="8">
        <v>23082211</v>
      </c>
      <c r="K325" s="8">
        <v>23082211</v>
      </c>
      <c r="L325" s="8">
        <v>23082211</v>
      </c>
      <c r="M325" s="8">
        <v>23082211</v>
      </c>
      <c r="N325" s="8">
        <v>23082211</v>
      </c>
      <c r="O325" s="8">
        <v>23082211</v>
      </c>
    </row>
    <row r="326" spans="1:15">
      <c r="A326" s="2" t="s">
        <v>695</v>
      </c>
      <c r="B326" s="5" t="s">
        <v>696</v>
      </c>
      <c r="C326" s="2" t="s">
        <v>236</v>
      </c>
      <c r="D326" s="2" t="s">
        <v>3943</v>
      </c>
      <c r="E326" s="8">
        <v>61824290</v>
      </c>
      <c r="F326" s="8">
        <v>61824290</v>
      </c>
      <c r="G326" s="8">
        <v>61824290</v>
      </c>
      <c r="H326" s="8">
        <v>61824290</v>
      </c>
      <c r="I326" s="8">
        <v>61824290</v>
      </c>
      <c r="J326" s="8">
        <v>61824290</v>
      </c>
      <c r="K326" s="8">
        <v>61824290</v>
      </c>
      <c r="L326" s="8">
        <v>61824290</v>
      </c>
      <c r="M326" s="8">
        <v>88824290</v>
      </c>
      <c r="N326" s="8">
        <v>95358542</v>
      </c>
      <c r="O326" s="8">
        <v>95358542</v>
      </c>
    </row>
    <row r="327" spans="1:15">
      <c r="A327" s="2" t="s">
        <v>761</v>
      </c>
      <c r="B327" s="5" t="s">
        <v>762</v>
      </c>
      <c r="C327" s="2" t="s">
        <v>236</v>
      </c>
      <c r="D327" s="2" t="s">
        <v>3943</v>
      </c>
      <c r="E327" s="9">
        <v>38812743</v>
      </c>
      <c r="F327" s="9">
        <v>38812743</v>
      </c>
      <c r="G327" s="9">
        <v>38812743</v>
      </c>
      <c r="H327" s="9">
        <v>38812743</v>
      </c>
      <c r="I327" s="9">
        <v>38812743</v>
      </c>
      <c r="J327" s="9">
        <v>38812743</v>
      </c>
      <c r="K327" s="9">
        <v>38812743</v>
      </c>
      <c r="L327" s="9">
        <v>38812743</v>
      </c>
      <c r="M327" s="9">
        <v>38812743</v>
      </c>
      <c r="N327" s="9">
        <v>38812743</v>
      </c>
      <c r="O327" s="9">
        <v>38812743</v>
      </c>
    </row>
    <row r="328" spans="1:15">
      <c r="A328" s="2" t="s">
        <v>809</v>
      </c>
      <c r="B328" s="5" t="s">
        <v>810</v>
      </c>
      <c r="C328" s="2" t="s">
        <v>236</v>
      </c>
      <c r="D328" s="2" t="s">
        <v>3943</v>
      </c>
      <c r="E328" s="9">
        <v>7500000</v>
      </c>
      <c r="F328" s="9">
        <v>11300000</v>
      </c>
      <c r="G328" s="9">
        <v>15323423</v>
      </c>
      <c r="H328" s="9">
        <v>15323423</v>
      </c>
      <c r="I328" s="9">
        <v>15323423</v>
      </c>
      <c r="J328" s="9">
        <v>14923423</v>
      </c>
      <c r="K328" s="9">
        <v>14923423</v>
      </c>
      <c r="L328" s="9">
        <v>14923423</v>
      </c>
      <c r="M328" s="9">
        <v>14923423</v>
      </c>
      <c r="N328" s="9">
        <v>15370076</v>
      </c>
      <c r="O328" s="9">
        <v>15370076</v>
      </c>
    </row>
    <row r="329" spans="1:15">
      <c r="A329" s="2" t="s">
        <v>785</v>
      </c>
      <c r="B329" s="5" t="s">
        <v>786</v>
      </c>
      <c r="C329" s="2" t="s">
        <v>236</v>
      </c>
      <c r="D329" s="2" t="s">
        <v>3943</v>
      </c>
      <c r="E329" s="9"/>
      <c r="F329" s="9"/>
      <c r="G329" s="9"/>
      <c r="H329" s="9"/>
      <c r="I329" s="9">
        <v>16264300</v>
      </c>
      <c r="J329" s="9">
        <v>16264300</v>
      </c>
      <c r="K329" s="9">
        <v>16264300</v>
      </c>
      <c r="L329" s="9">
        <v>16264300</v>
      </c>
      <c r="M329" s="9">
        <v>16264300</v>
      </c>
      <c r="N329" s="9">
        <v>16264300</v>
      </c>
      <c r="O329" s="9">
        <v>16264300</v>
      </c>
    </row>
    <row r="330" spans="1:15">
      <c r="A330" s="2" t="s">
        <v>749</v>
      </c>
      <c r="B330" s="5" t="s">
        <v>750</v>
      </c>
      <c r="C330" s="2" t="s">
        <v>236</v>
      </c>
      <c r="D330" s="2" t="s">
        <v>3943</v>
      </c>
      <c r="E330" s="9">
        <v>16440000</v>
      </c>
      <c r="F330" s="9">
        <v>16440000</v>
      </c>
      <c r="G330" s="9">
        <v>16440000</v>
      </c>
      <c r="H330" s="9">
        <v>16440000</v>
      </c>
      <c r="I330" s="9">
        <v>16440000</v>
      </c>
      <c r="J330" s="9">
        <v>16440000</v>
      </c>
      <c r="K330" s="9">
        <v>16440000</v>
      </c>
      <c r="L330" s="9">
        <v>16440000</v>
      </c>
      <c r="M330" s="9">
        <v>16440000</v>
      </c>
      <c r="N330" s="9">
        <v>16440000</v>
      </c>
      <c r="O330" s="9">
        <v>16440000</v>
      </c>
    </row>
    <row r="331" spans="1:15">
      <c r="A331" s="2" t="s">
        <v>863</v>
      </c>
      <c r="B331" s="5" t="s">
        <v>864</v>
      </c>
      <c r="C331" s="2" t="s">
        <v>236</v>
      </c>
      <c r="D331" s="2" t="s">
        <v>3943</v>
      </c>
      <c r="E331" s="9">
        <v>11600000</v>
      </c>
      <c r="F331" s="9">
        <v>11600000</v>
      </c>
      <c r="G331" s="9">
        <v>11600000</v>
      </c>
      <c r="H331" s="9">
        <v>11600000</v>
      </c>
      <c r="I331" s="9">
        <v>11600000</v>
      </c>
      <c r="J331" s="9">
        <v>11600000</v>
      </c>
      <c r="K331" s="9">
        <v>11600000</v>
      </c>
      <c r="L331" s="9">
        <v>11600000</v>
      </c>
      <c r="M331" s="9">
        <v>12594080</v>
      </c>
      <c r="N331" s="9">
        <v>12594080</v>
      </c>
      <c r="O331" s="9">
        <v>12594080</v>
      </c>
    </row>
    <row r="332" spans="1:15">
      <c r="A332" s="2" t="s">
        <v>833</v>
      </c>
      <c r="B332" s="5" t="s">
        <v>834</v>
      </c>
      <c r="C332" s="2" t="s">
        <v>236</v>
      </c>
      <c r="D332" s="2" t="s">
        <v>3943</v>
      </c>
      <c r="E332" s="8"/>
      <c r="F332" s="8"/>
      <c r="G332" s="8"/>
      <c r="H332" s="8"/>
      <c r="I332" s="8">
        <v>5350000</v>
      </c>
      <c r="J332" s="8">
        <v>5350000</v>
      </c>
      <c r="K332" s="8">
        <v>10700000</v>
      </c>
      <c r="L332" s="8">
        <v>10700000</v>
      </c>
      <c r="M332" s="8">
        <v>10700000</v>
      </c>
      <c r="N332" s="8">
        <v>10776000</v>
      </c>
      <c r="O332" s="8">
        <v>10776000</v>
      </c>
    </row>
    <row r="333" spans="1:15">
      <c r="A333" s="2" t="s">
        <v>757</v>
      </c>
      <c r="B333" s="5" t="s">
        <v>758</v>
      </c>
      <c r="C333" s="2" t="s">
        <v>236</v>
      </c>
      <c r="D333" s="2" t="s">
        <v>3943</v>
      </c>
      <c r="E333" s="8"/>
      <c r="F333" s="8"/>
      <c r="G333" s="8">
        <v>5275000</v>
      </c>
      <c r="H333" s="8">
        <v>5373000</v>
      </c>
      <c r="I333" s="8">
        <v>8297142</v>
      </c>
      <c r="J333" s="8">
        <v>8521924</v>
      </c>
      <c r="K333" s="8">
        <v>8954134</v>
      </c>
      <c r="L333" s="8">
        <v>8955634</v>
      </c>
      <c r="M333" s="8">
        <v>13436451</v>
      </c>
      <c r="N333" s="8">
        <v>13637951</v>
      </c>
      <c r="O333" s="8">
        <v>13637951</v>
      </c>
    </row>
    <row r="334" spans="1:15">
      <c r="A334" s="2" t="s">
        <v>801</v>
      </c>
      <c r="B334" s="5" t="s">
        <v>802</v>
      </c>
      <c r="C334" s="2" t="s">
        <v>236</v>
      </c>
      <c r="D334" s="2" t="s">
        <v>3943</v>
      </c>
      <c r="E334" s="8">
        <v>11205480</v>
      </c>
      <c r="F334" s="8">
        <v>11205480</v>
      </c>
      <c r="G334" s="8">
        <v>11205480</v>
      </c>
      <c r="H334" s="8">
        <v>11569113</v>
      </c>
      <c r="I334" s="8">
        <v>11569113</v>
      </c>
      <c r="J334" s="8">
        <v>11569113</v>
      </c>
      <c r="K334" s="8">
        <v>11569113</v>
      </c>
      <c r="L334" s="8">
        <v>11569113</v>
      </c>
      <c r="M334" s="8">
        <v>11569113</v>
      </c>
      <c r="N334" s="8">
        <v>11569113</v>
      </c>
      <c r="O334" s="8">
        <v>11569113</v>
      </c>
    </row>
    <row r="335" spans="1:15">
      <c r="A335" s="2" t="s">
        <v>731</v>
      </c>
      <c r="B335" s="5" t="s">
        <v>732</v>
      </c>
      <c r="C335" s="2" t="s">
        <v>236</v>
      </c>
      <c r="D335" s="2" t="s">
        <v>3943</v>
      </c>
      <c r="E335" s="8"/>
      <c r="F335" s="8"/>
      <c r="G335" s="8"/>
      <c r="H335" s="8"/>
      <c r="I335" s="8">
        <v>4697433</v>
      </c>
      <c r="J335" s="8">
        <v>4697433</v>
      </c>
      <c r="K335" s="8">
        <v>11488272</v>
      </c>
      <c r="L335" s="8">
        <v>11488272</v>
      </c>
      <c r="M335" s="8">
        <v>15930342</v>
      </c>
      <c r="N335" s="8">
        <v>17427711</v>
      </c>
      <c r="O335" s="8">
        <v>18172497</v>
      </c>
    </row>
    <row r="336" spans="1:15">
      <c r="A336" s="2" t="s">
        <v>879</v>
      </c>
      <c r="B336" s="5" t="s">
        <v>880</v>
      </c>
      <c r="C336" s="2" t="s">
        <v>236</v>
      </c>
      <c r="D336" s="2" t="s">
        <v>3943</v>
      </c>
      <c r="E336" s="8">
        <v>5000000</v>
      </c>
      <c r="F336" s="8">
        <v>5000000</v>
      </c>
      <c r="G336" s="8">
        <v>5000000</v>
      </c>
      <c r="H336" s="8">
        <v>5000000</v>
      </c>
      <c r="I336" s="8">
        <v>5000000</v>
      </c>
      <c r="J336" s="8">
        <v>5000000</v>
      </c>
      <c r="K336" s="8">
        <v>5000000</v>
      </c>
      <c r="L336" s="8">
        <v>5000000</v>
      </c>
      <c r="M336" s="8">
        <v>5000000</v>
      </c>
      <c r="N336" s="8">
        <v>5000000</v>
      </c>
      <c r="O336" s="8">
        <v>5000000</v>
      </c>
    </row>
    <row r="337" spans="1:15">
      <c r="A337" s="2" t="s">
        <v>829</v>
      </c>
      <c r="B337" s="5" t="s">
        <v>830</v>
      </c>
      <c r="C337" s="2" t="s">
        <v>236</v>
      </c>
      <c r="D337" s="2" t="s">
        <v>3943</v>
      </c>
      <c r="E337" s="9">
        <v>93292642</v>
      </c>
      <c r="F337" s="9">
        <v>118292642</v>
      </c>
      <c r="G337" s="9">
        <v>118292642</v>
      </c>
      <c r="H337" s="9">
        <v>118292642</v>
      </c>
      <c r="I337" s="9">
        <v>177620000</v>
      </c>
      <c r="J337" s="9">
        <v>177620000</v>
      </c>
      <c r="K337" s="9">
        <v>177620000</v>
      </c>
      <c r="L337" s="9">
        <v>177620000</v>
      </c>
      <c r="M337" s="9">
        <v>177620000</v>
      </c>
      <c r="N337" s="9">
        <v>177620000</v>
      </c>
      <c r="O337" s="9">
        <v>177620000</v>
      </c>
    </row>
    <row r="338" spans="1:15">
      <c r="A338" s="2" t="s">
        <v>835</v>
      </c>
      <c r="B338" s="5" t="s">
        <v>836</v>
      </c>
      <c r="C338" s="2" t="s">
        <v>236</v>
      </c>
      <c r="D338" s="2" t="s">
        <v>3943</v>
      </c>
      <c r="E338" s="9"/>
      <c r="F338" s="9"/>
      <c r="G338" s="9"/>
      <c r="H338" s="9"/>
      <c r="I338" s="9">
        <v>6675000</v>
      </c>
      <c r="J338" s="9">
        <v>10012500</v>
      </c>
      <c r="K338" s="9">
        <v>10012500</v>
      </c>
      <c r="L338" s="9">
        <v>10898671</v>
      </c>
      <c r="M338" s="9">
        <v>12021154</v>
      </c>
      <c r="N338" s="9">
        <v>15854105</v>
      </c>
      <c r="O338" s="9">
        <v>15854105</v>
      </c>
    </row>
    <row r="339" spans="1:15">
      <c r="A339" s="2" t="s">
        <v>821</v>
      </c>
      <c r="B339" s="5" t="s">
        <v>822</v>
      </c>
      <c r="C339" s="2" t="s">
        <v>236</v>
      </c>
      <c r="D339" s="2" t="s">
        <v>3943</v>
      </c>
      <c r="E339" s="9"/>
      <c r="F339" s="9"/>
      <c r="G339" s="9"/>
      <c r="H339" s="9"/>
      <c r="I339" s="9"/>
      <c r="J339" s="9">
        <v>39200000</v>
      </c>
      <c r="K339" s="9">
        <v>39200000</v>
      </c>
      <c r="L339" s="9">
        <v>39200000</v>
      </c>
      <c r="M339" s="9">
        <v>39200000</v>
      </c>
      <c r="N339" s="9">
        <v>39200000</v>
      </c>
      <c r="O339" s="9">
        <v>39200000</v>
      </c>
    </row>
    <row r="340" spans="1:15">
      <c r="A340" s="2" t="s">
        <v>723</v>
      </c>
      <c r="B340" s="5" t="s">
        <v>724</v>
      </c>
      <c r="C340" s="2" t="s">
        <v>236</v>
      </c>
      <c r="D340" s="2" t="s">
        <v>3943</v>
      </c>
      <c r="E340" s="9"/>
      <c r="F340" s="9"/>
      <c r="G340" s="9"/>
      <c r="H340" s="9"/>
      <c r="I340" s="9">
        <v>38400000</v>
      </c>
      <c r="J340" s="9">
        <v>38400000</v>
      </c>
      <c r="K340" s="9">
        <v>38400000</v>
      </c>
      <c r="L340" s="9">
        <v>45160000</v>
      </c>
      <c r="M340" s="9">
        <v>47869508</v>
      </c>
      <c r="N340" s="9">
        <v>47869508</v>
      </c>
      <c r="O340" s="9">
        <v>47869508</v>
      </c>
    </row>
    <row r="341" spans="1:15">
      <c r="A341" s="2" t="s">
        <v>918</v>
      </c>
      <c r="B341" s="5" t="s">
        <v>919</v>
      </c>
      <c r="C341" s="2" t="s">
        <v>236</v>
      </c>
      <c r="D341" s="2" t="s">
        <v>3943</v>
      </c>
      <c r="E341" s="9">
        <v>40000000</v>
      </c>
      <c r="F341" s="9">
        <v>40000000</v>
      </c>
      <c r="G341" s="9">
        <v>40000000</v>
      </c>
      <c r="H341" s="9">
        <v>40000000</v>
      </c>
      <c r="I341" s="9">
        <v>40000000</v>
      </c>
      <c r="J341" s="9">
        <v>40000000</v>
      </c>
      <c r="K341" s="9">
        <v>40000000</v>
      </c>
      <c r="L341" s="9">
        <v>40000000</v>
      </c>
      <c r="M341" s="9">
        <v>40000000</v>
      </c>
      <c r="N341" s="9">
        <v>40000000</v>
      </c>
      <c r="O341" s="9">
        <v>40000000</v>
      </c>
    </row>
    <row r="342" spans="1:15">
      <c r="A342" s="2" t="s">
        <v>779</v>
      </c>
      <c r="B342" s="5" t="s">
        <v>780</v>
      </c>
      <c r="C342" s="2" t="s">
        <v>236</v>
      </c>
      <c r="D342" s="2" t="s">
        <v>3943</v>
      </c>
      <c r="E342" s="8"/>
      <c r="F342" s="8"/>
      <c r="G342" s="8"/>
      <c r="H342" s="8">
        <v>6000000</v>
      </c>
      <c r="I342" s="8">
        <v>15600000</v>
      </c>
      <c r="J342" s="8">
        <v>15659020</v>
      </c>
      <c r="K342" s="8">
        <v>15814795</v>
      </c>
      <c r="L342" s="8">
        <v>16290656</v>
      </c>
      <c r="M342" s="8">
        <v>16290656</v>
      </c>
      <c r="N342" s="8">
        <v>17785580</v>
      </c>
      <c r="O342" s="8">
        <v>17785580</v>
      </c>
    </row>
    <row r="343" spans="1:15">
      <c r="A343" s="2" t="s">
        <v>825</v>
      </c>
      <c r="B343" s="5" t="s">
        <v>826</v>
      </c>
      <c r="C343" s="2" t="s">
        <v>236</v>
      </c>
      <c r="D343" s="2" t="s">
        <v>3943</v>
      </c>
      <c r="E343" s="8">
        <v>3000000</v>
      </c>
      <c r="F343" s="8">
        <v>3000000</v>
      </c>
      <c r="G343" s="8">
        <v>3000000</v>
      </c>
      <c r="H343" s="8">
        <v>5532000</v>
      </c>
      <c r="I343" s="8">
        <v>5532000</v>
      </c>
      <c r="J343" s="8">
        <v>5532000</v>
      </c>
      <c r="K343" s="8">
        <v>55320000</v>
      </c>
      <c r="L343" s="8">
        <v>55320000</v>
      </c>
      <c r="M343" s="8">
        <v>55320000</v>
      </c>
      <c r="N343" s="8">
        <v>55320000</v>
      </c>
      <c r="O343" s="8">
        <v>55320000</v>
      </c>
    </row>
    <row r="344" spans="1:15">
      <c r="A344" s="2" t="s">
        <v>932</v>
      </c>
      <c r="B344" s="5" t="s">
        <v>933</v>
      </c>
      <c r="C344" s="2" t="s">
        <v>236</v>
      </c>
      <c r="D344" s="2" t="s">
        <v>3943</v>
      </c>
      <c r="E344" s="8"/>
      <c r="F344" s="8"/>
      <c r="G344" s="8"/>
      <c r="H344" s="8"/>
      <c r="I344" s="8"/>
      <c r="J344" s="8"/>
      <c r="K344" s="8"/>
      <c r="L344" s="8"/>
      <c r="M344" s="8"/>
      <c r="N344" s="8">
        <v>23906860</v>
      </c>
      <c r="O344" s="8">
        <v>23906860</v>
      </c>
    </row>
    <row r="345" spans="1:15">
      <c r="A345" s="2" t="s">
        <v>751</v>
      </c>
      <c r="B345" s="5" t="s">
        <v>752</v>
      </c>
      <c r="C345" s="2" t="s">
        <v>236</v>
      </c>
      <c r="D345" s="2" t="s">
        <v>3943</v>
      </c>
      <c r="E345" s="8">
        <v>32130000</v>
      </c>
      <c r="F345" s="8">
        <v>32130000</v>
      </c>
      <c r="G345" s="8">
        <v>35700000</v>
      </c>
      <c r="H345" s="8">
        <v>35700000</v>
      </c>
      <c r="I345" s="8">
        <v>35700000</v>
      </c>
      <c r="J345" s="8">
        <v>35700000</v>
      </c>
      <c r="K345" s="8">
        <v>35700000</v>
      </c>
      <c r="L345" s="8">
        <v>35700000</v>
      </c>
      <c r="M345" s="8">
        <v>35700000</v>
      </c>
      <c r="N345" s="8">
        <v>35700000</v>
      </c>
      <c r="O345" s="8">
        <v>35700000</v>
      </c>
    </row>
    <row r="346" spans="1:15">
      <c r="A346" s="2" t="s">
        <v>1011</v>
      </c>
      <c r="B346" s="5" t="s">
        <v>1012</v>
      </c>
      <c r="C346" s="2" t="s">
        <v>236</v>
      </c>
      <c r="D346" s="2" t="s">
        <v>3943</v>
      </c>
      <c r="E346" s="8">
        <v>5000000</v>
      </c>
      <c r="F346" s="8">
        <v>5948481</v>
      </c>
      <c r="G346" s="8">
        <v>5948481</v>
      </c>
      <c r="H346" s="8">
        <v>6833219</v>
      </c>
      <c r="I346" s="8">
        <v>8462842</v>
      </c>
      <c r="J346" s="8">
        <v>9375386</v>
      </c>
      <c r="K346" s="8">
        <v>9775681</v>
      </c>
      <c r="L346" s="8">
        <v>10665431</v>
      </c>
      <c r="M346" s="8">
        <v>11996623</v>
      </c>
      <c r="N346" s="8">
        <v>15559118</v>
      </c>
      <c r="O346" s="8">
        <v>15559118</v>
      </c>
    </row>
    <row r="347" spans="1:15">
      <c r="A347" s="2" t="s">
        <v>763</v>
      </c>
      <c r="B347" s="5" t="s">
        <v>764</v>
      </c>
      <c r="C347" s="2" t="s">
        <v>236</v>
      </c>
      <c r="D347" s="2" t="s">
        <v>3943</v>
      </c>
      <c r="E347" s="9">
        <v>32265514</v>
      </c>
      <c r="F347" s="9">
        <v>32265514</v>
      </c>
      <c r="G347" s="9">
        <v>32231700</v>
      </c>
      <c r="H347" s="9">
        <v>32473439</v>
      </c>
      <c r="I347" s="9">
        <v>32473439</v>
      </c>
      <c r="J347" s="9">
        <v>32473439</v>
      </c>
      <c r="K347" s="9">
        <v>32473439</v>
      </c>
      <c r="L347" s="9">
        <v>32473439</v>
      </c>
      <c r="M347" s="9">
        <v>32473439</v>
      </c>
      <c r="N347" s="9">
        <v>32473439</v>
      </c>
      <c r="O347" s="9">
        <v>32473439</v>
      </c>
    </row>
    <row r="348" spans="1:15">
      <c r="A348" s="2" t="s">
        <v>773</v>
      </c>
      <c r="B348" s="5" t="s">
        <v>774</v>
      </c>
      <c r="C348" s="2" t="s">
        <v>236</v>
      </c>
      <c r="D348" s="2" t="s">
        <v>3943</v>
      </c>
      <c r="E348" s="9">
        <v>12853879</v>
      </c>
      <c r="F348" s="9">
        <v>9768948</v>
      </c>
      <c r="G348" s="9">
        <v>17305825</v>
      </c>
      <c r="H348" s="9">
        <v>18274022</v>
      </c>
      <c r="I348" s="9">
        <v>21427271</v>
      </c>
      <c r="J348" s="9">
        <v>21538926</v>
      </c>
      <c r="K348" s="9">
        <v>21620081</v>
      </c>
      <c r="L348" s="9">
        <v>22961863</v>
      </c>
      <c r="M348" s="9">
        <v>23409961</v>
      </c>
      <c r="N348" s="9">
        <v>23409961</v>
      </c>
      <c r="O348" s="9">
        <v>23409961</v>
      </c>
    </row>
    <row r="349" spans="1:15">
      <c r="A349" s="2" t="s">
        <v>889</v>
      </c>
      <c r="B349" s="5" t="s">
        <v>890</v>
      </c>
      <c r="C349" s="2" t="s">
        <v>236</v>
      </c>
      <c r="D349" s="2" t="s">
        <v>3943</v>
      </c>
      <c r="E349" s="9">
        <v>5636433</v>
      </c>
      <c r="F349" s="9">
        <v>8869097</v>
      </c>
      <c r="G349" s="9">
        <v>10280989</v>
      </c>
      <c r="H349" s="9">
        <v>10319040</v>
      </c>
      <c r="I349" s="9">
        <v>10319040</v>
      </c>
      <c r="J349" s="9">
        <v>17184352</v>
      </c>
      <c r="K349" s="9">
        <v>17619135</v>
      </c>
      <c r="L349" s="9">
        <v>18937144</v>
      </c>
      <c r="M349" s="9">
        <v>22300589</v>
      </c>
      <c r="N349" s="9">
        <v>24434983</v>
      </c>
      <c r="O349" s="9">
        <v>24714538</v>
      </c>
    </row>
    <row r="350" spans="1:15">
      <c r="A350" s="2" t="s">
        <v>843</v>
      </c>
      <c r="B350" s="5" t="s">
        <v>844</v>
      </c>
      <c r="C350" s="2" t="s">
        <v>236</v>
      </c>
      <c r="D350" s="2" t="s">
        <v>3943</v>
      </c>
      <c r="E350" s="9">
        <v>4854418</v>
      </c>
      <c r="F350" s="9">
        <v>4854418</v>
      </c>
      <c r="G350" s="9">
        <v>4854418</v>
      </c>
      <c r="H350" s="9">
        <v>4854418</v>
      </c>
      <c r="I350" s="9">
        <v>4854418</v>
      </c>
      <c r="J350" s="9">
        <v>4854418</v>
      </c>
      <c r="K350" s="9">
        <v>4854418</v>
      </c>
      <c r="L350" s="9">
        <v>4854418</v>
      </c>
      <c r="M350" s="9">
        <v>4854418</v>
      </c>
      <c r="N350" s="9">
        <v>4854418</v>
      </c>
      <c r="O350" s="9">
        <v>4854418</v>
      </c>
    </row>
    <row r="351" spans="1:15">
      <c r="A351" s="2" t="s">
        <v>873</v>
      </c>
      <c r="B351" s="5" t="s">
        <v>874</v>
      </c>
      <c r="C351" s="2" t="s">
        <v>236</v>
      </c>
      <c r="D351" s="2" t="s">
        <v>3943</v>
      </c>
      <c r="E351" s="9">
        <v>6000000</v>
      </c>
      <c r="F351" s="9">
        <v>6000000</v>
      </c>
      <c r="G351" s="9">
        <v>6000000</v>
      </c>
      <c r="H351" s="9">
        <v>6000000</v>
      </c>
      <c r="I351" s="9">
        <v>6000000</v>
      </c>
      <c r="J351" s="9">
        <v>6000000</v>
      </c>
      <c r="K351" s="9">
        <v>6000000</v>
      </c>
      <c r="L351" s="9">
        <v>6000000</v>
      </c>
      <c r="M351" s="9">
        <v>6000000</v>
      </c>
      <c r="N351" s="9">
        <v>6000114</v>
      </c>
      <c r="O351" s="9">
        <v>6000131</v>
      </c>
    </row>
    <row r="352" spans="1:15">
      <c r="A352" s="2" t="s">
        <v>910</v>
      </c>
      <c r="B352" s="5" t="s">
        <v>911</v>
      </c>
      <c r="C352" s="2" t="s">
        <v>236</v>
      </c>
      <c r="D352" s="2" t="s">
        <v>3943</v>
      </c>
      <c r="E352" s="8"/>
      <c r="F352" s="8"/>
      <c r="G352" s="8"/>
      <c r="H352" s="8"/>
      <c r="I352" s="8">
        <v>5232000</v>
      </c>
      <c r="J352" s="8">
        <v>5232000</v>
      </c>
      <c r="K352" s="8">
        <v>5232000</v>
      </c>
      <c r="L352" s="8">
        <v>32253838</v>
      </c>
      <c r="M352" s="8">
        <v>32253838</v>
      </c>
      <c r="N352" s="8">
        <v>32253838</v>
      </c>
      <c r="O352" s="8">
        <v>32253838</v>
      </c>
    </row>
    <row r="353" spans="1:15">
      <c r="A353" s="2" t="s">
        <v>987</v>
      </c>
      <c r="B353" s="5" t="s">
        <v>988</v>
      </c>
      <c r="C353" s="2" t="s">
        <v>236</v>
      </c>
      <c r="D353" s="2" t="s">
        <v>3943</v>
      </c>
      <c r="E353" s="8">
        <v>6400000</v>
      </c>
      <c r="F353" s="8">
        <v>7500000</v>
      </c>
      <c r="G353" s="8">
        <v>7500000</v>
      </c>
      <c r="H353" s="8">
        <v>7500000</v>
      </c>
      <c r="I353" s="8">
        <v>15000000</v>
      </c>
      <c r="J353" s="8">
        <v>15000000</v>
      </c>
      <c r="K353" s="8">
        <v>15000000</v>
      </c>
      <c r="L353" s="8">
        <v>15000000</v>
      </c>
      <c r="M353" s="8">
        <v>15000000</v>
      </c>
      <c r="N353" s="8">
        <v>15000000</v>
      </c>
      <c r="O353" s="8">
        <v>15000000</v>
      </c>
    </row>
    <row r="354" spans="1:15">
      <c r="A354" s="2" t="s">
        <v>1029</v>
      </c>
      <c r="B354" s="5" t="s">
        <v>1030</v>
      </c>
      <c r="C354" s="2" t="s">
        <v>236</v>
      </c>
      <c r="D354" s="2" t="s">
        <v>3943</v>
      </c>
      <c r="E354" s="8"/>
      <c r="F354" s="8">
        <v>8998107</v>
      </c>
      <c r="G354" s="8">
        <v>9609000</v>
      </c>
      <c r="H354" s="8">
        <v>21099905</v>
      </c>
      <c r="I354" s="8">
        <v>21099905</v>
      </c>
      <c r="J354" s="8">
        <v>21915008</v>
      </c>
      <c r="K354" s="8">
        <v>21915008</v>
      </c>
      <c r="L354" s="8">
        <v>21915008</v>
      </c>
      <c r="M354" s="8">
        <v>21915008</v>
      </c>
      <c r="N354" s="8">
        <v>21915008</v>
      </c>
      <c r="O354" s="8">
        <v>21915008</v>
      </c>
    </row>
    <row r="355" spans="1:15">
      <c r="A355" s="2" t="s">
        <v>841</v>
      </c>
      <c r="B355" s="5" t="s">
        <v>842</v>
      </c>
      <c r="C355" s="2" t="s">
        <v>236</v>
      </c>
      <c r="D355" s="2" t="s">
        <v>3943</v>
      </c>
      <c r="E355" s="8">
        <v>10000000</v>
      </c>
      <c r="F355" s="8">
        <v>11524133</v>
      </c>
      <c r="G355" s="8">
        <v>11524133</v>
      </c>
      <c r="H355" s="8">
        <v>11524133</v>
      </c>
      <c r="I355" s="8">
        <v>16423122</v>
      </c>
      <c r="J355" s="8">
        <v>13238254</v>
      </c>
      <c r="K355" s="8">
        <v>18322205</v>
      </c>
      <c r="L355" s="8">
        <v>23955512</v>
      </c>
      <c r="M355" s="8">
        <v>24416108</v>
      </c>
      <c r="N355" s="8">
        <v>24426504</v>
      </c>
      <c r="O355" s="8">
        <v>24426504</v>
      </c>
    </row>
    <row r="356" spans="1:15">
      <c r="A356" s="2" t="s">
        <v>853</v>
      </c>
      <c r="B356" s="5" t="s">
        <v>854</v>
      </c>
      <c r="C356" s="2" t="s">
        <v>236</v>
      </c>
      <c r="D356" s="2" t="s">
        <v>3943</v>
      </c>
      <c r="E356" s="8">
        <v>12500000</v>
      </c>
      <c r="F356" s="8">
        <v>12500000</v>
      </c>
      <c r="G356" s="8">
        <v>12500000</v>
      </c>
      <c r="H356" s="8">
        <v>12500000</v>
      </c>
      <c r="I356" s="8">
        <v>12500000</v>
      </c>
      <c r="J356" s="8">
        <v>11500000</v>
      </c>
      <c r="K356" s="8">
        <v>11500000</v>
      </c>
      <c r="L356" s="8">
        <v>11500000</v>
      </c>
      <c r="M356" s="8">
        <v>11500000</v>
      </c>
      <c r="N356" s="8">
        <v>11500000</v>
      </c>
      <c r="O356" s="8">
        <v>11500000</v>
      </c>
    </row>
    <row r="357" spans="1:15">
      <c r="A357" s="2" t="s">
        <v>964</v>
      </c>
      <c r="B357" s="5" t="s">
        <v>965</v>
      </c>
      <c r="C357" s="2" t="s">
        <v>236</v>
      </c>
      <c r="D357" s="2" t="s">
        <v>3943</v>
      </c>
      <c r="E357" s="9">
        <v>13298636</v>
      </c>
      <c r="F357" s="9">
        <v>9183092</v>
      </c>
      <c r="G357" s="9">
        <v>9633947</v>
      </c>
      <c r="H357" s="9">
        <v>9633947</v>
      </c>
      <c r="I357" s="9">
        <v>9150855</v>
      </c>
      <c r="J357" s="9">
        <v>11372274</v>
      </c>
      <c r="K357" s="9">
        <v>11924947</v>
      </c>
      <c r="L357" s="9">
        <v>12505219</v>
      </c>
      <c r="M357" s="9">
        <v>16917418</v>
      </c>
      <c r="N357" s="9">
        <v>18074243</v>
      </c>
      <c r="O357" s="9">
        <v>18074243</v>
      </c>
    </row>
    <row r="358" spans="1:15">
      <c r="A358" s="2" t="s">
        <v>795</v>
      </c>
      <c r="B358" s="5" t="s">
        <v>796</v>
      </c>
      <c r="C358" s="2" t="s">
        <v>236</v>
      </c>
      <c r="D358" s="2" t="s">
        <v>3943</v>
      </c>
      <c r="E358" s="9">
        <v>1022500</v>
      </c>
      <c r="F358" s="9">
        <v>22920810</v>
      </c>
      <c r="G358" s="9">
        <v>45841620</v>
      </c>
      <c r="H358" s="9">
        <v>45841620</v>
      </c>
      <c r="I358" s="9">
        <v>55716196</v>
      </c>
      <c r="J358" s="9">
        <v>55722246</v>
      </c>
      <c r="K358" s="9">
        <v>55722246</v>
      </c>
      <c r="L358" s="9">
        <v>56818737</v>
      </c>
      <c r="M358" s="9">
        <v>57385305</v>
      </c>
      <c r="N358" s="9">
        <v>65553378</v>
      </c>
      <c r="O358" s="9">
        <v>65553378</v>
      </c>
    </row>
    <row r="359" spans="1:15">
      <c r="A359" s="2" t="s">
        <v>755</v>
      </c>
      <c r="B359" s="5" t="s">
        <v>756</v>
      </c>
      <c r="C359" s="2" t="s">
        <v>236</v>
      </c>
      <c r="D359" s="2" t="s">
        <v>3943</v>
      </c>
      <c r="E359" s="9"/>
      <c r="F359" s="9">
        <v>24658691</v>
      </c>
      <c r="G359" s="9">
        <v>25192197</v>
      </c>
      <c r="H359" s="9">
        <v>25289120</v>
      </c>
      <c r="I359" s="9">
        <v>25306350</v>
      </c>
      <c r="J359" s="9">
        <v>25826350</v>
      </c>
      <c r="K359" s="9">
        <v>28932960</v>
      </c>
      <c r="L359" s="9">
        <v>28932960</v>
      </c>
      <c r="M359" s="9">
        <v>34621165</v>
      </c>
      <c r="N359" s="9">
        <v>34621165</v>
      </c>
      <c r="O359" s="9">
        <v>34621165</v>
      </c>
    </row>
    <row r="360" spans="1:15">
      <c r="A360" s="2" t="s">
        <v>906</v>
      </c>
      <c r="B360" s="5" t="s">
        <v>907</v>
      </c>
      <c r="C360" s="2" t="s">
        <v>236</v>
      </c>
      <c r="D360" s="2" t="s">
        <v>3943</v>
      </c>
      <c r="E360" s="9">
        <v>8400000</v>
      </c>
      <c r="F360" s="9">
        <v>8400000</v>
      </c>
      <c r="G360" s="9">
        <v>8400000</v>
      </c>
      <c r="H360" s="9">
        <v>8400000</v>
      </c>
      <c r="I360" s="9">
        <v>8400000</v>
      </c>
      <c r="J360" s="9">
        <v>8400000</v>
      </c>
      <c r="K360" s="9">
        <v>12600000</v>
      </c>
      <c r="L360" s="9">
        <v>12600000</v>
      </c>
      <c r="M360" s="9">
        <v>12600000</v>
      </c>
      <c r="N360" s="9">
        <v>12600000</v>
      </c>
      <c r="O360" s="9">
        <v>12600000</v>
      </c>
    </row>
    <row r="361" spans="1:15">
      <c r="A361" s="2" t="s">
        <v>891</v>
      </c>
      <c r="B361" s="5" t="s">
        <v>892</v>
      </c>
      <c r="C361" s="2" t="s">
        <v>236</v>
      </c>
      <c r="D361" s="2" t="s">
        <v>3943</v>
      </c>
      <c r="E361" s="9"/>
      <c r="F361" s="9"/>
      <c r="G361" s="9"/>
      <c r="H361" s="9"/>
      <c r="I361" s="9"/>
      <c r="J361" s="9">
        <v>5800000</v>
      </c>
      <c r="K361" s="9">
        <v>5909000</v>
      </c>
      <c r="L361" s="9">
        <v>6141000</v>
      </c>
      <c r="M361" s="9">
        <v>6161000</v>
      </c>
      <c r="N361" s="9">
        <v>6191200</v>
      </c>
      <c r="O361" s="9">
        <v>6191200</v>
      </c>
    </row>
    <row r="362" spans="1:15">
      <c r="A362" s="2" t="s">
        <v>972</v>
      </c>
      <c r="B362" s="5" t="s">
        <v>973</v>
      </c>
      <c r="C362" s="2" t="s">
        <v>236</v>
      </c>
      <c r="D362" s="2" t="s">
        <v>3943</v>
      </c>
      <c r="E362" s="8"/>
      <c r="F362" s="8"/>
      <c r="G362" s="8"/>
      <c r="H362" s="8"/>
      <c r="I362" s="8"/>
      <c r="J362" s="8"/>
      <c r="K362" s="8"/>
      <c r="L362" s="8"/>
      <c r="M362" s="8"/>
      <c r="N362" s="8">
        <v>5867137</v>
      </c>
      <c r="O362" s="8">
        <v>5867137</v>
      </c>
    </row>
    <row r="363" spans="1:15">
      <c r="A363" s="2" t="s">
        <v>976</v>
      </c>
      <c r="B363" s="5" t="s">
        <v>977</v>
      </c>
      <c r="C363" s="2" t="s">
        <v>236</v>
      </c>
      <c r="D363" s="2" t="s">
        <v>3943</v>
      </c>
      <c r="E363" s="8"/>
      <c r="F363" s="8"/>
      <c r="G363" s="8">
        <v>16500000</v>
      </c>
      <c r="H363" s="8">
        <v>16500000</v>
      </c>
      <c r="I363" s="8">
        <v>16684000</v>
      </c>
      <c r="J363" s="8">
        <v>16899000</v>
      </c>
      <c r="K363" s="8">
        <v>16917500</v>
      </c>
      <c r="L363" s="8">
        <v>16917500</v>
      </c>
      <c r="M363" s="8">
        <v>16917500</v>
      </c>
      <c r="N363" s="8">
        <v>16917500</v>
      </c>
      <c r="O363" s="8">
        <v>16917500</v>
      </c>
    </row>
    <row r="364" spans="1:15">
      <c r="A364" s="2" t="s">
        <v>978</v>
      </c>
      <c r="B364" s="5" t="s">
        <v>979</v>
      </c>
      <c r="C364" s="2" t="s">
        <v>236</v>
      </c>
      <c r="D364" s="2" t="s">
        <v>3943</v>
      </c>
      <c r="E364" s="8"/>
      <c r="F364" s="8"/>
      <c r="G364" s="8"/>
      <c r="H364" s="8"/>
      <c r="I364" s="8"/>
      <c r="J364" s="8"/>
      <c r="K364" s="8"/>
      <c r="L364" s="8"/>
      <c r="M364" s="8"/>
      <c r="N364" s="8">
        <v>11760000</v>
      </c>
      <c r="O364" s="8">
        <v>11760000</v>
      </c>
    </row>
    <row r="365" spans="1:15">
      <c r="A365" s="2" t="s">
        <v>851</v>
      </c>
      <c r="B365" s="5" t="s">
        <v>852</v>
      </c>
      <c r="C365" s="2" t="s">
        <v>236</v>
      </c>
      <c r="D365" s="2" t="s">
        <v>3943</v>
      </c>
      <c r="E365" s="8">
        <v>29797260</v>
      </c>
      <c r="F365" s="8">
        <v>29797260</v>
      </c>
      <c r="G365" s="8">
        <v>29797260</v>
      </c>
      <c r="H365" s="8">
        <v>29797260</v>
      </c>
      <c r="I365" s="8">
        <v>29797260</v>
      </c>
      <c r="J365" s="8">
        <v>29797260</v>
      </c>
      <c r="K365" s="8">
        <v>29797260</v>
      </c>
      <c r="L365" s="8">
        <v>29797260</v>
      </c>
      <c r="M365" s="8">
        <v>35181047</v>
      </c>
      <c r="N365" s="8">
        <v>41249008</v>
      </c>
      <c r="O365" s="8">
        <v>41249008</v>
      </c>
    </row>
    <row r="366" spans="1:15">
      <c r="A366" s="2" t="s">
        <v>827</v>
      </c>
      <c r="B366" s="5" t="s">
        <v>828</v>
      </c>
      <c r="C366" s="2" t="s">
        <v>236</v>
      </c>
      <c r="D366" s="2" t="s">
        <v>3943</v>
      </c>
      <c r="E366" s="8">
        <v>16175091</v>
      </c>
      <c r="F366" s="8">
        <v>16963128</v>
      </c>
      <c r="G366" s="8">
        <v>16963128</v>
      </c>
      <c r="H366" s="8">
        <v>16963128</v>
      </c>
      <c r="I366" s="8">
        <v>16963128</v>
      </c>
      <c r="J366" s="8">
        <v>16963128</v>
      </c>
      <c r="K366" s="8">
        <v>21492128</v>
      </c>
      <c r="L366" s="8">
        <v>21492128</v>
      </c>
      <c r="M366" s="8">
        <v>21492128</v>
      </c>
      <c r="N366" s="8">
        <v>21492128</v>
      </c>
      <c r="O366" s="8">
        <v>21492128</v>
      </c>
    </row>
    <row r="367" spans="1:15">
      <c r="A367" s="2" t="s">
        <v>883</v>
      </c>
      <c r="B367" s="5" t="s">
        <v>884</v>
      </c>
      <c r="C367" s="2" t="s">
        <v>236</v>
      </c>
      <c r="D367" s="2" t="s">
        <v>3943</v>
      </c>
      <c r="E367" s="9">
        <v>1600000</v>
      </c>
      <c r="F367" s="9">
        <v>1600000</v>
      </c>
      <c r="G367" s="9">
        <v>1600000</v>
      </c>
      <c r="H367" s="9">
        <v>1600000</v>
      </c>
      <c r="I367" s="9">
        <v>1600000</v>
      </c>
      <c r="J367" s="9">
        <v>1600000</v>
      </c>
      <c r="K367" s="9">
        <v>1600000</v>
      </c>
      <c r="L367" s="9">
        <v>1600000</v>
      </c>
      <c r="M367" s="9">
        <v>1600000</v>
      </c>
      <c r="N367" s="9">
        <v>1600000</v>
      </c>
      <c r="O367" s="9">
        <v>1600000</v>
      </c>
    </row>
    <row r="368" spans="1:15">
      <c r="A368" s="2" t="s">
        <v>885</v>
      </c>
      <c r="B368" s="5" t="s">
        <v>886</v>
      </c>
      <c r="C368" s="2" t="s">
        <v>236</v>
      </c>
      <c r="D368" s="2" t="s">
        <v>3943</v>
      </c>
      <c r="E368" s="9"/>
      <c r="F368" s="9"/>
      <c r="G368" s="9"/>
      <c r="H368" s="9"/>
      <c r="I368" s="9"/>
      <c r="J368" s="9"/>
      <c r="K368" s="9"/>
      <c r="L368" s="9"/>
      <c r="M368" s="9"/>
      <c r="N368" s="9">
        <v>9364459</v>
      </c>
      <c r="O368" s="9">
        <v>9364459</v>
      </c>
    </row>
    <row r="369" spans="1:15">
      <c r="A369" s="2" t="s">
        <v>877</v>
      </c>
      <c r="B369" s="5" t="s">
        <v>878</v>
      </c>
      <c r="C369" s="2" t="s">
        <v>236</v>
      </c>
      <c r="D369" s="2" t="s">
        <v>3943</v>
      </c>
      <c r="E369" s="9">
        <v>72602713</v>
      </c>
      <c r="F369" s="9">
        <v>72602713</v>
      </c>
      <c r="G369" s="9">
        <v>76394474</v>
      </c>
      <c r="H369" s="9">
        <v>83886802</v>
      </c>
      <c r="I369" s="9">
        <v>84682371</v>
      </c>
      <c r="J369" s="9">
        <v>84823953</v>
      </c>
      <c r="K369" s="9">
        <v>84823953</v>
      </c>
      <c r="L369" s="9">
        <v>84823953</v>
      </c>
      <c r="M369" s="9">
        <v>84823953</v>
      </c>
      <c r="N369" s="9">
        <v>92399753</v>
      </c>
      <c r="O369" s="9">
        <v>92399753</v>
      </c>
    </row>
    <row r="370" spans="1:15">
      <c r="A370" s="2" t="s">
        <v>857</v>
      </c>
      <c r="B370" s="5" t="s">
        <v>858</v>
      </c>
      <c r="C370" s="2" t="s">
        <v>236</v>
      </c>
      <c r="D370" s="2" t="s">
        <v>3943</v>
      </c>
      <c r="E370" s="9">
        <v>4553148</v>
      </c>
      <c r="F370" s="9">
        <v>14398549</v>
      </c>
      <c r="G370" s="9">
        <v>144355925</v>
      </c>
      <c r="H370" s="9">
        <v>158163969</v>
      </c>
      <c r="I370" s="9">
        <v>165250155</v>
      </c>
      <c r="J370" s="9">
        <v>34074487</v>
      </c>
      <c r="K370" s="9">
        <v>34099825</v>
      </c>
      <c r="L370" s="9">
        <v>34099825</v>
      </c>
      <c r="M370" s="9">
        <v>35373322</v>
      </c>
      <c r="N370" s="9">
        <v>35373322</v>
      </c>
      <c r="O370" s="9">
        <v>35373322</v>
      </c>
    </row>
    <row r="371" spans="1:15">
      <c r="A371" s="2" t="s">
        <v>817</v>
      </c>
      <c r="B371" s="5" t="s">
        <v>818</v>
      </c>
      <c r="C371" s="2" t="s">
        <v>236</v>
      </c>
      <c r="D371" s="2" t="s">
        <v>3943</v>
      </c>
      <c r="E371" s="9">
        <v>27122400</v>
      </c>
      <c r="F371" s="9">
        <v>28615910</v>
      </c>
      <c r="G371" s="9">
        <v>29454137</v>
      </c>
      <c r="H371" s="9">
        <v>30317441</v>
      </c>
      <c r="I371" s="9">
        <v>31476560</v>
      </c>
      <c r="J371" s="9">
        <v>32420856</v>
      </c>
      <c r="K371" s="9">
        <v>33393384</v>
      </c>
      <c r="L371" s="9">
        <v>33393384</v>
      </c>
      <c r="M371" s="9">
        <v>33393384</v>
      </c>
      <c r="N371" s="9">
        <v>33393384</v>
      </c>
      <c r="O371" s="9">
        <v>33393384</v>
      </c>
    </row>
    <row r="372" spans="1:15">
      <c r="A372" s="2" t="s">
        <v>970</v>
      </c>
      <c r="B372" s="5" t="s">
        <v>971</v>
      </c>
      <c r="C372" s="2" t="s">
        <v>236</v>
      </c>
      <c r="D372" s="2" t="s">
        <v>3943</v>
      </c>
      <c r="E372" s="8">
        <v>11500000</v>
      </c>
      <c r="F372" s="8">
        <v>11500000</v>
      </c>
      <c r="G372" s="8">
        <v>11500000</v>
      </c>
      <c r="H372" s="8">
        <v>11500000</v>
      </c>
      <c r="I372" s="8">
        <v>17221478</v>
      </c>
      <c r="J372" s="8">
        <v>17887477</v>
      </c>
      <c r="K372" s="8">
        <v>18457976</v>
      </c>
      <c r="L372" s="8">
        <v>21042300</v>
      </c>
      <c r="M372" s="8">
        <v>21042300</v>
      </c>
      <c r="N372" s="8">
        <v>21486744</v>
      </c>
      <c r="O372" s="8">
        <v>21486744</v>
      </c>
    </row>
    <row r="373" spans="1:15">
      <c r="A373" s="2" t="s">
        <v>981</v>
      </c>
      <c r="B373" s="5" t="s">
        <v>982</v>
      </c>
      <c r="C373" s="2" t="s">
        <v>236</v>
      </c>
      <c r="D373" s="2" t="s">
        <v>3943</v>
      </c>
      <c r="E373" s="8">
        <v>2200000</v>
      </c>
      <c r="F373" s="8">
        <v>2500000</v>
      </c>
      <c r="G373" s="8">
        <v>12750000</v>
      </c>
      <c r="H373" s="8">
        <v>13120000</v>
      </c>
      <c r="I373" s="8">
        <v>13500000</v>
      </c>
      <c r="J373" s="8">
        <v>13900000</v>
      </c>
      <c r="K373" s="8">
        <v>13900000</v>
      </c>
      <c r="L373" s="8">
        <v>13900000</v>
      </c>
      <c r="M373" s="8">
        <v>13900000</v>
      </c>
      <c r="N373" s="8">
        <v>13900000</v>
      </c>
      <c r="O373" s="8">
        <v>13900000</v>
      </c>
    </row>
    <row r="374" spans="1:15">
      <c r="A374" s="2" t="s">
        <v>956</v>
      </c>
      <c r="B374" s="5" t="s">
        <v>957</v>
      </c>
      <c r="C374" s="2" t="s">
        <v>236</v>
      </c>
      <c r="D374" s="2" t="s">
        <v>3943</v>
      </c>
      <c r="E374" s="8">
        <v>8000000</v>
      </c>
      <c r="F374" s="8">
        <v>8000000</v>
      </c>
      <c r="G374" s="8">
        <v>8000000</v>
      </c>
      <c r="H374" s="8">
        <v>8000000</v>
      </c>
      <c r="I374" s="8">
        <v>16000000</v>
      </c>
      <c r="J374" s="8">
        <v>16000000</v>
      </c>
      <c r="K374" s="8">
        <v>16000000</v>
      </c>
      <c r="L374" s="8">
        <v>16000000</v>
      </c>
      <c r="M374" s="8">
        <v>16000000</v>
      </c>
      <c r="N374" s="8">
        <v>20000000</v>
      </c>
      <c r="O374" s="8">
        <v>20000000</v>
      </c>
    </row>
    <row r="375" spans="1:15">
      <c r="A375" s="2" t="s">
        <v>831</v>
      </c>
      <c r="B375" s="5" t="s">
        <v>832</v>
      </c>
      <c r="C375" s="2" t="s">
        <v>236</v>
      </c>
      <c r="D375" s="2" t="s">
        <v>3943</v>
      </c>
      <c r="E375" s="8"/>
      <c r="F375" s="8"/>
      <c r="G375" s="8"/>
      <c r="H375" s="8"/>
      <c r="I375" s="8">
        <v>8301547</v>
      </c>
      <c r="J375" s="8">
        <v>23382000</v>
      </c>
      <c r="K375" s="8">
        <v>23540000</v>
      </c>
      <c r="L375" s="8">
        <v>23540000</v>
      </c>
      <c r="M375" s="8">
        <v>24849140</v>
      </c>
      <c r="N375" s="8">
        <v>28274819</v>
      </c>
      <c r="O375" s="8">
        <v>28527440</v>
      </c>
    </row>
    <row r="376" spans="1:15">
      <c r="A376" s="2" t="s">
        <v>1063</v>
      </c>
      <c r="B376" s="5" t="s">
        <v>1064</v>
      </c>
      <c r="C376" s="2" t="s">
        <v>236</v>
      </c>
      <c r="D376" s="2" t="s">
        <v>3943</v>
      </c>
      <c r="E376" s="8">
        <v>9700035</v>
      </c>
      <c r="F376" s="8">
        <v>9300035</v>
      </c>
      <c r="G376" s="8">
        <v>9300035</v>
      </c>
      <c r="H376" s="8">
        <v>9300035</v>
      </c>
      <c r="I376" s="8">
        <v>18600070</v>
      </c>
      <c r="J376" s="8">
        <v>18600070</v>
      </c>
      <c r="K376" s="8">
        <v>18600070</v>
      </c>
      <c r="L376" s="8">
        <v>18600070</v>
      </c>
      <c r="M376" s="8">
        <v>18600070</v>
      </c>
      <c r="N376" s="8">
        <v>18600070</v>
      </c>
      <c r="O376" s="8">
        <v>18600070</v>
      </c>
    </row>
    <row r="377" spans="1:15">
      <c r="A377" s="2" t="s">
        <v>900</v>
      </c>
      <c r="B377" s="5" t="s">
        <v>901</v>
      </c>
      <c r="C377" s="2" t="s">
        <v>236</v>
      </c>
      <c r="D377" s="2" t="s">
        <v>3943</v>
      </c>
      <c r="E377" s="9">
        <v>6860000</v>
      </c>
      <c r="F377" s="9">
        <v>6860000</v>
      </c>
      <c r="G377" s="9">
        <v>6860000</v>
      </c>
      <c r="H377" s="9">
        <v>6860000</v>
      </c>
      <c r="I377" s="9">
        <v>6860000</v>
      </c>
      <c r="J377" s="9">
        <v>6860000</v>
      </c>
      <c r="K377" s="9">
        <v>6860000</v>
      </c>
      <c r="L377" s="9">
        <v>6860000</v>
      </c>
      <c r="M377" s="9">
        <v>6860000</v>
      </c>
      <c r="N377" s="9">
        <v>6860000</v>
      </c>
      <c r="O377" s="9">
        <v>6860000</v>
      </c>
    </row>
    <row r="378" spans="1:15">
      <c r="A378" s="2" t="s">
        <v>859</v>
      </c>
      <c r="B378" s="5" t="s">
        <v>860</v>
      </c>
      <c r="C378" s="2" t="s">
        <v>236</v>
      </c>
      <c r="D378" s="2" t="s">
        <v>3943</v>
      </c>
      <c r="E378" s="9">
        <v>48796300</v>
      </c>
      <c r="F378" s="9">
        <v>48796300</v>
      </c>
      <c r="G378" s="9">
        <v>48796300</v>
      </c>
      <c r="H378" s="9">
        <v>48796300</v>
      </c>
      <c r="I378" s="9">
        <v>48796300</v>
      </c>
      <c r="J378" s="9">
        <v>48796300</v>
      </c>
      <c r="K378" s="9">
        <v>48796300</v>
      </c>
      <c r="L378" s="9">
        <v>48796300</v>
      </c>
      <c r="M378" s="9">
        <v>48796300</v>
      </c>
      <c r="N378" s="9">
        <v>48796300</v>
      </c>
      <c r="O378" s="9">
        <v>48796300</v>
      </c>
    </row>
    <row r="379" spans="1:15">
      <c r="A379" s="2" t="s">
        <v>916</v>
      </c>
      <c r="B379" s="5" t="s">
        <v>917</v>
      </c>
      <c r="C379" s="2" t="s">
        <v>236</v>
      </c>
      <c r="D379" s="2" t="s">
        <v>3943</v>
      </c>
      <c r="E379" s="9"/>
      <c r="F379" s="9"/>
      <c r="G379" s="9">
        <v>9343200</v>
      </c>
      <c r="H379" s="9">
        <v>9343200</v>
      </c>
      <c r="I379" s="9">
        <v>10315057</v>
      </c>
      <c r="J379" s="9">
        <v>11439568</v>
      </c>
      <c r="K379" s="9">
        <v>11538851</v>
      </c>
      <c r="L379" s="9">
        <v>11748824</v>
      </c>
      <c r="M379" s="9">
        <v>11760443</v>
      </c>
      <c r="N379" s="9">
        <v>11762443</v>
      </c>
      <c r="O379" s="9">
        <v>11762443</v>
      </c>
    </row>
    <row r="380" spans="1:15">
      <c r="A380" s="2" t="s">
        <v>849</v>
      </c>
      <c r="B380" s="5" t="s">
        <v>850</v>
      </c>
      <c r="C380" s="2" t="s">
        <v>236</v>
      </c>
      <c r="D380" s="2" t="s">
        <v>3943</v>
      </c>
      <c r="E380" s="9">
        <v>32056034</v>
      </c>
      <c r="F380" s="9">
        <v>32435418</v>
      </c>
      <c r="G380" s="9">
        <v>32533908</v>
      </c>
      <c r="H380" s="9">
        <v>32581217</v>
      </c>
      <c r="I380" s="9">
        <v>34616627</v>
      </c>
      <c r="J380" s="9">
        <v>34644212</v>
      </c>
      <c r="K380" s="9">
        <v>34649212</v>
      </c>
      <c r="L380" s="9">
        <v>41249212</v>
      </c>
      <c r="M380" s="9">
        <v>48249212</v>
      </c>
      <c r="N380" s="9">
        <v>48249212</v>
      </c>
      <c r="O380" s="9">
        <v>48249212</v>
      </c>
    </row>
    <row r="381" spans="1:15">
      <c r="A381" s="2" t="s">
        <v>871</v>
      </c>
      <c r="B381" s="5" t="s">
        <v>872</v>
      </c>
      <c r="C381" s="2" t="s">
        <v>236</v>
      </c>
      <c r="D381" s="2" t="s">
        <v>3943</v>
      </c>
      <c r="E381" s="9"/>
      <c r="F381" s="9"/>
      <c r="G381" s="9"/>
      <c r="H381" s="9"/>
      <c r="I381" s="9"/>
      <c r="J381" s="9"/>
      <c r="K381" s="9"/>
      <c r="L381" s="9"/>
      <c r="M381" s="9">
        <v>27028437</v>
      </c>
      <c r="N381" s="9">
        <v>27028437</v>
      </c>
      <c r="O381" s="9">
        <v>27028437</v>
      </c>
    </row>
    <row r="382" spans="1:15">
      <c r="A382" s="2" t="s">
        <v>823</v>
      </c>
      <c r="B382" s="5" t="s">
        <v>824</v>
      </c>
      <c r="C382" s="2" t="s">
        <v>236</v>
      </c>
      <c r="D382" s="2" t="s">
        <v>3943</v>
      </c>
      <c r="E382" s="8">
        <v>7895748</v>
      </c>
      <c r="F382" s="8">
        <v>78957480</v>
      </c>
      <c r="G382" s="8">
        <v>78957480</v>
      </c>
      <c r="H382" s="8">
        <v>78957480</v>
      </c>
      <c r="I382" s="8">
        <v>78957480</v>
      </c>
      <c r="J382" s="8">
        <v>78957480</v>
      </c>
      <c r="K382" s="8">
        <v>78957480</v>
      </c>
      <c r="L382" s="8">
        <v>78957480</v>
      </c>
      <c r="M382" s="8">
        <v>78957480</v>
      </c>
      <c r="N382" s="8">
        <v>78957480</v>
      </c>
      <c r="O382" s="8">
        <v>78957480</v>
      </c>
    </row>
    <row r="383" spans="1:15">
      <c r="A383" s="2" t="s">
        <v>845</v>
      </c>
      <c r="B383" s="5" t="s">
        <v>846</v>
      </c>
      <c r="C383" s="2" t="s">
        <v>236</v>
      </c>
      <c r="D383" s="2" t="s">
        <v>3943</v>
      </c>
      <c r="E383" s="8">
        <v>6585069</v>
      </c>
      <c r="F383" s="8">
        <v>6585069</v>
      </c>
      <c r="G383" s="8">
        <v>6585069</v>
      </c>
      <c r="H383" s="8">
        <v>6585069</v>
      </c>
      <c r="I383" s="8">
        <v>6585069</v>
      </c>
      <c r="J383" s="8">
        <v>6585069</v>
      </c>
      <c r="K383" s="8">
        <v>6585069</v>
      </c>
      <c r="L383" s="8">
        <v>6585069</v>
      </c>
      <c r="M383" s="8">
        <v>6585069</v>
      </c>
      <c r="N383" s="8">
        <v>8889843</v>
      </c>
      <c r="O383" s="8">
        <v>8889843</v>
      </c>
    </row>
    <row r="384" spans="1:15">
      <c r="A384" s="2" t="s">
        <v>847</v>
      </c>
      <c r="B384" s="5" t="s">
        <v>848</v>
      </c>
      <c r="C384" s="2" t="s">
        <v>236</v>
      </c>
      <c r="D384" s="2" t="s">
        <v>3943</v>
      </c>
      <c r="E384" s="8"/>
      <c r="F384" s="8"/>
      <c r="G384" s="8"/>
      <c r="H384" s="8"/>
      <c r="I384" s="8"/>
      <c r="J384" s="8"/>
      <c r="K384" s="8"/>
      <c r="L384" s="8"/>
      <c r="M384" s="8">
        <v>51316057</v>
      </c>
      <c r="N384" s="8">
        <v>51316057</v>
      </c>
      <c r="O384" s="8">
        <v>51316057</v>
      </c>
    </row>
    <row r="385" spans="1:15">
      <c r="A385" s="2" t="s">
        <v>1007</v>
      </c>
      <c r="B385" s="5" t="s">
        <v>1008</v>
      </c>
      <c r="C385" s="2" t="s">
        <v>236</v>
      </c>
      <c r="D385" s="2" t="s">
        <v>3943</v>
      </c>
      <c r="E385" s="8"/>
      <c r="F385" s="8"/>
      <c r="G385" s="8"/>
      <c r="H385" s="8"/>
      <c r="I385" s="8"/>
      <c r="J385" s="8"/>
      <c r="K385" s="8"/>
      <c r="L385" s="8">
        <v>5270120</v>
      </c>
      <c r="M385" s="8">
        <v>19334232</v>
      </c>
      <c r="N385" s="8">
        <v>19476432</v>
      </c>
      <c r="O385" s="8">
        <v>19476432</v>
      </c>
    </row>
    <row r="386" spans="1:15">
      <c r="A386" s="2" t="s">
        <v>1013</v>
      </c>
      <c r="B386" s="5" t="s">
        <v>1014</v>
      </c>
      <c r="C386" s="2" t="s">
        <v>236</v>
      </c>
      <c r="D386" s="2" t="s">
        <v>3943</v>
      </c>
      <c r="E386" s="8">
        <v>2800000</v>
      </c>
      <c r="F386" s="8">
        <v>2800000</v>
      </c>
      <c r="G386" s="8">
        <v>28000000</v>
      </c>
      <c r="H386" s="8">
        <v>28000000</v>
      </c>
      <c r="I386" s="8">
        <v>28000000</v>
      </c>
      <c r="J386" s="8">
        <v>28000000</v>
      </c>
      <c r="K386" s="8">
        <v>28000000</v>
      </c>
      <c r="L386" s="8">
        <v>28000000</v>
      </c>
      <c r="M386" s="8">
        <v>28000000</v>
      </c>
      <c r="N386" s="8">
        <v>32887536</v>
      </c>
      <c r="O386" s="8">
        <v>32887536</v>
      </c>
    </row>
    <row r="387" spans="1:15">
      <c r="A387" s="2" t="s">
        <v>799</v>
      </c>
      <c r="B387" s="5" t="s">
        <v>800</v>
      </c>
      <c r="C387" s="2" t="s">
        <v>236</v>
      </c>
      <c r="D387" s="2" t="s">
        <v>3943</v>
      </c>
      <c r="E387" s="9"/>
      <c r="F387" s="9"/>
      <c r="G387" s="9"/>
      <c r="H387" s="9"/>
      <c r="I387" s="9">
        <v>4448065</v>
      </c>
      <c r="J387" s="9">
        <v>9921484</v>
      </c>
      <c r="K387" s="9">
        <v>9921484</v>
      </c>
      <c r="L387" s="9">
        <v>9921484</v>
      </c>
      <c r="M387" s="9">
        <v>18921484</v>
      </c>
      <c r="N387" s="9">
        <v>20286670</v>
      </c>
      <c r="O387" s="9">
        <v>20286670</v>
      </c>
    </row>
    <row r="388" spans="1:15">
      <c r="A388" s="2" t="s">
        <v>839</v>
      </c>
      <c r="B388" s="5" t="s">
        <v>840</v>
      </c>
      <c r="C388" s="2" t="s">
        <v>236</v>
      </c>
      <c r="D388" s="2" t="s">
        <v>3943</v>
      </c>
      <c r="E388" s="9">
        <v>43558484</v>
      </c>
      <c r="F388" s="9">
        <v>13965273</v>
      </c>
      <c r="G388" s="9">
        <v>41937300</v>
      </c>
      <c r="H388" s="9">
        <v>41937300</v>
      </c>
      <c r="I388" s="9">
        <v>127807684</v>
      </c>
      <c r="J388" s="9">
        <v>127807684</v>
      </c>
      <c r="K388" s="9">
        <v>127807684</v>
      </c>
      <c r="L388" s="9">
        <v>134198068</v>
      </c>
      <c r="M388" s="9">
        <v>107357173</v>
      </c>
      <c r="N388" s="9">
        <v>107357173</v>
      </c>
      <c r="O388" s="9">
        <v>107357173</v>
      </c>
    </row>
    <row r="389" spans="1:15">
      <c r="A389" s="2" t="s">
        <v>896</v>
      </c>
      <c r="B389" s="5" t="s">
        <v>897</v>
      </c>
      <c r="C389" s="2" t="s">
        <v>236</v>
      </c>
      <c r="D389" s="2" t="s">
        <v>3943</v>
      </c>
      <c r="E389" s="9">
        <v>2304000</v>
      </c>
      <c r="F389" s="9">
        <v>2304000</v>
      </c>
      <c r="G389" s="9">
        <v>2304000</v>
      </c>
      <c r="H389" s="9">
        <v>2304000</v>
      </c>
      <c r="I389" s="9">
        <v>2547902</v>
      </c>
      <c r="J389" s="9">
        <v>12739510</v>
      </c>
      <c r="K389" s="9">
        <v>12739510</v>
      </c>
      <c r="L389" s="9">
        <v>12739510</v>
      </c>
      <c r="M389" s="9">
        <v>12739510</v>
      </c>
      <c r="N389" s="9">
        <v>12739510</v>
      </c>
      <c r="O389" s="9">
        <v>12739510</v>
      </c>
    </row>
    <row r="390" spans="1:15">
      <c r="A390" s="2" t="s">
        <v>924</v>
      </c>
      <c r="B390" s="5" t="s">
        <v>925</v>
      </c>
      <c r="C390" s="2" t="s">
        <v>236</v>
      </c>
      <c r="D390" s="2" t="s">
        <v>3943</v>
      </c>
      <c r="E390" s="9">
        <v>9150000</v>
      </c>
      <c r="F390" s="9">
        <v>9150000</v>
      </c>
      <c r="G390" s="9">
        <v>9150000</v>
      </c>
      <c r="H390" s="9">
        <v>9150000</v>
      </c>
      <c r="I390" s="9">
        <v>9150000</v>
      </c>
      <c r="J390" s="9">
        <v>9150000</v>
      </c>
      <c r="K390" s="9">
        <v>9150000</v>
      </c>
      <c r="L390" s="9">
        <v>9150000</v>
      </c>
      <c r="M390" s="9">
        <v>9150000</v>
      </c>
      <c r="N390" s="9">
        <v>9150000</v>
      </c>
      <c r="O390" s="9">
        <v>9150000</v>
      </c>
    </row>
    <row r="391" spans="1:15">
      <c r="A391" s="2" t="s">
        <v>1019</v>
      </c>
      <c r="B391" s="5" t="s">
        <v>1020</v>
      </c>
      <c r="C391" s="2" t="s">
        <v>236</v>
      </c>
      <c r="D391" s="2" t="s">
        <v>3943</v>
      </c>
      <c r="E391" s="9"/>
      <c r="F391" s="9"/>
      <c r="G391" s="9"/>
      <c r="H391" s="9">
        <v>22886157</v>
      </c>
      <c r="I391" s="9">
        <v>22886157</v>
      </c>
      <c r="J391" s="9">
        <v>22886157</v>
      </c>
      <c r="K391" s="9">
        <v>22886157</v>
      </c>
      <c r="L391" s="9">
        <v>22886157</v>
      </c>
      <c r="M391" s="9">
        <v>22886157</v>
      </c>
      <c r="N391" s="9">
        <v>23911798</v>
      </c>
      <c r="O391" s="9">
        <v>23911798</v>
      </c>
    </row>
    <row r="392" spans="1:15">
      <c r="A392" s="2" t="s">
        <v>855</v>
      </c>
      <c r="B392" s="5" t="s">
        <v>856</v>
      </c>
      <c r="C392" s="2" t="s">
        <v>236</v>
      </c>
      <c r="D392" s="2" t="s">
        <v>3943</v>
      </c>
      <c r="E392" s="8">
        <v>53330466</v>
      </c>
      <c r="F392" s="8">
        <v>53330466</v>
      </c>
      <c r="G392" s="8">
        <v>61330036</v>
      </c>
      <c r="H392" s="8">
        <v>61330145</v>
      </c>
      <c r="I392" s="8">
        <v>110834683</v>
      </c>
      <c r="J392" s="8">
        <v>112866488</v>
      </c>
      <c r="K392" s="8">
        <v>172536020</v>
      </c>
      <c r="L392" s="8">
        <v>32286918</v>
      </c>
      <c r="M392" s="8">
        <v>33226137</v>
      </c>
      <c r="N392" s="8">
        <v>35099189</v>
      </c>
      <c r="O392" s="8">
        <v>35099189</v>
      </c>
    </row>
    <row r="393" spans="1:15">
      <c r="A393" s="2" t="s">
        <v>894</v>
      </c>
      <c r="B393" s="5" t="s">
        <v>895</v>
      </c>
      <c r="C393" s="2" t="s">
        <v>236</v>
      </c>
      <c r="D393" s="2" t="s">
        <v>3943</v>
      </c>
      <c r="E393" s="8">
        <v>73371408</v>
      </c>
      <c r="F393" s="8">
        <v>73371408</v>
      </c>
      <c r="G393" s="8">
        <v>81992098</v>
      </c>
      <c r="H393" s="8">
        <v>81992098</v>
      </c>
      <c r="I393" s="8">
        <v>94641996</v>
      </c>
      <c r="J393" s="8">
        <v>40696058</v>
      </c>
      <c r="K393" s="8">
        <v>40696058</v>
      </c>
      <c r="L393" s="8">
        <v>89157190</v>
      </c>
      <c r="M393" s="8">
        <v>89157190</v>
      </c>
      <c r="N393" s="8">
        <v>89157190</v>
      </c>
      <c r="O393" s="8">
        <v>89157190</v>
      </c>
    </row>
    <row r="394" spans="1:15">
      <c r="A394" s="2" t="s">
        <v>991</v>
      </c>
      <c r="B394" s="5" t="s">
        <v>992</v>
      </c>
      <c r="C394" s="2" t="s">
        <v>236</v>
      </c>
      <c r="D394" s="2" t="s">
        <v>3943</v>
      </c>
      <c r="E394" s="8">
        <v>4347000</v>
      </c>
      <c r="F394" s="8">
        <v>6908560</v>
      </c>
      <c r="G394" s="8">
        <v>6908560</v>
      </c>
      <c r="H394" s="8">
        <v>12136800</v>
      </c>
      <c r="I394" s="8">
        <v>12291275</v>
      </c>
      <c r="J394" s="8">
        <v>12291275</v>
      </c>
      <c r="K394" s="8">
        <v>14138617</v>
      </c>
      <c r="L394" s="8">
        <v>14395378</v>
      </c>
      <c r="M394" s="8">
        <v>14395378</v>
      </c>
      <c r="N394" s="8">
        <v>20858172</v>
      </c>
      <c r="O394" s="8">
        <v>20858172</v>
      </c>
    </row>
    <row r="395" spans="1:15">
      <c r="A395" s="2" t="s">
        <v>887</v>
      </c>
      <c r="B395" s="5" t="s">
        <v>888</v>
      </c>
      <c r="C395" s="2" t="s">
        <v>236</v>
      </c>
      <c r="D395" s="2" t="s">
        <v>3943</v>
      </c>
      <c r="E395" s="8">
        <v>3038000</v>
      </c>
      <c r="F395" s="8">
        <v>3038000</v>
      </c>
      <c r="G395" s="8">
        <v>3038000</v>
      </c>
      <c r="H395" s="8">
        <v>3038000</v>
      </c>
      <c r="I395" s="8">
        <v>3038000</v>
      </c>
      <c r="J395" s="8">
        <v>3038000</v>
      </c>
      <c r="K395" s="8">
        <v>5448077</v>
      </c>
      <c r="L395" s="8">
        <v>5448077</v>
      </c>
      <c r="M395" s="8">
        <v>5448077</v>
      </c>
      <c r="N395" s="8">
        <v>5448077</v>
      </c>
      <c r="O395" s="8">
        <v>5448077</v>
      </c>
    </row>
    <row r="396" spans="1:15">
      <c r="A396" s="2" t="s">
        <v>867</v>
      </c>
      <c r="B396" s="5" t="s">
        <v>868</v>
      </c>
      <c r="C396" s="2" t="s">
        <v>236</v>
      </c>
      <c r="D396" s="2" t="s">
        <v>3943</v>
      </c>
      <c r="E396" s="8">
        <v>24000000</v>
      </c>
      <c r="F396" s="8">
        <v>24000000</v>
      </c>
      <c r="G396" s="8">
        <v>24000000</v>
      </c>
      <c r="H396" s="8">
        <v>24000000</v>
      </c>
      <c r="I396" s="8">
        <v>24000000</v>
      </c>
      <c r="J396" s="8">
        <v>24000000</v>
      </c>
      <c r="K396" s="8">
        <v>24000000</v>
      </c>
      <c r="L396" s="8">
        <v>24000000</v>
      </c>
      <c r="M396" s="8">
        <v>24000000</v>
      </c>
      <c r="N396" s="8">
        <v>24000000</v>
      </c>
      <c r="O396" s="8">
        <v>24000000</v>
      </c>
    </row>
    <row r="397" spans="1:15">
      <c r="A397" s="2" t="s">
        <v>934</v>
      </c>
      <c r="B397" s="5" t="s">
        <v>935</v>
      </c>
      <c r="C397" s="2" t="s">
        <v>236</v>
      </c>
      <c r="D397" s="2" t="s">
        <v>3943</v>
      </c>
      <c r="E397" s="9">
        <v>11000000</v>
      </c>
      <c r="F397" s="9">
        <v>11000000</v>
      </c>
      <c r="G397" s="9">
        <v>11000000</v>
      </c>
      <c r="H397" s="9">
        <v>11000000</v>
      </c>
      <c r="I397" s="9">
        <v>11000000</v>
      </c>
      <c r="J397" s="9">
        <v>11000000</v>
      </c>
      <c r="K397" s="9">
        <v>11000000</v>
      </c>
      <c r="L397" s="9">
        <v>11000000</v>
      </c>
      <c r="M397" s="9">
        <v>11000000</v>
      </c>
      <c r="N397" s="9">
        <v>11000000</v>
      </c>
      <c r="O397" s="9">
        <v>11000000</v>
      </c>
    </row>
    <row r="398" spans="1:15">
      <c r="A398" s="2" t="s">
        <v>966</v>
      </c>
      <c r="B398" s="5" t="s">
        <v>967</v>
      </c>
      <c r="C398" s="2" t="s">
        <v>236</v>
      </c>
      <c r="D398" s="2" t="s">
        <v>3943</v>
      </c>
      <c r="E398" s="9">
        <v>30160000</v>
      </c>
      <c r="F398" s="9">
        <v>37383062</v>
      </c>
      <c r="G398" s="9">
        <v>57443608</v>
      </c>
      <c r="H398" s="9">
        <v>9305059</v>
      </c>
      <c r="I398" s="9">
        <v>26301197</v>
      </c>
      <c r="J398" s="9">
        <v>49071896</v>
      </c>
      <c r="K398" s="9">
        <v>118559238</v>
      </c>
      <c r="L398" s="9">
        <v>134872629</v>
      </c>
      <c r="M398" s="9">
        <v>154779894</v>
      </c>
      <c r="N398" s="9">
        <v>80503647</v>
      </c>
      <c r="O398" s="9">
        <v>80579147</v>
      </c>
    </row>
    <row r="399" spans="1:15">
      <c r="A399" s="2" t="s">
        <v>914</v>
      </c>
      <c r="B399" s="5" t="s">
        <v>915</v>
      </c>
      <c r="C399" s="2" t="s">
        <v>236</v>
      </c>
      <c r="D399" s="2" t="s">
        <v>3943</v>
      </c>
      <c r="E399" s="9">
        <v>10000000</v>
      </c>
      <c r="F399" s="9">
        <v>10000000</v>
      </c>
      <c r="G399" s="9">
        <v>10000000</v>
      </c>
      <c r="H399" s="9">
        <v>10000000</v>
      </c>
      <c r="I399" s="9">
        <v>11000000</v>
      </c>
      <c r="J399" s="9">
        <v>11000000</v>
      </c>
      <c r="K399" s="9">
        <v>11000000</v>
      </c>
      <c r="L399" s="9">
        <v>24613632</v>
      </c>
      <c r="M399" s="9">
        <v>24613632</v>
      </c>
      <c r="N399" s="9">
        <v>30263349</v>
      </c>
      <c r="O399" s="9">
        <v>30263349</v>
      </c>
    </row>
    <row r="400" spans="1:15">
      <c r="A400" s="2" t="s">
        <v>875</v>
      </c>
      <c r="B400" s="5" t="s">
        <v>876</v>
      </c>
      <c r="C400" s="2" t="s">
        <v>236</v>
      </c>
      <c r="D400" s="2" t="s">
        <v>3943</v>
      </c>
      <c r="E400" s="9">
        <v>4200000</v>
      </c>
      <c r="F400" s="9">
        <v>7161000</v>
      </c>
      <c r="G400" s="9">
        <v>7161000</v>
      </c>
      <c r="H400" s="9">
        <v>7843473</v>
      </c>
      <c r="I400" s="9">
        <v>8594160</v>
      </c>
      <c r="J400" s="9">
        <v>9421492</v>
      </c>
      <c r="K400" s="9">
        <v>10339442</v>
      </c>
      <c r="L400" s="9">
        <v>11616093</v>
      </c>
      <c r="M400" s="9">
        <v>12753154</v>
      </c>
      <c r="N400" s="9">
        <v>14003642</v>
      </c>
      <c r="O400" s="9">
        <v>14003642</v>
      </c>
    </row>
    <row r="401" spans="1:15">
      <c r="A401" s="2" t="s">
        <v>1093</v>
      </c>
      <c r="B401" s="5" t="s">
        <v>1094</v>
      </c>
      <c r="C401" s="2" t="s">
        <v>236</v>
      </c>
      <c r="D401" s="2" t="s">
        <v>3943</v>
      </c>
      <c r="E401" s="9">
        <v>4461100</v>
      </c>
      <c r="F401" s="9">
        <v>8941100</v>
      </c>
      <c r="G401" s="9">
        <v>8941100</v>
      </c>
      <c r="H401" s="9">
        <v>8941100</v>
      </c>
      <c r="I401" s="9">
        <v>9936124</v>
      </c>
      <c r="J401" s="9">
        <v>13465536</v>
      </c>
      <c r="K401" s="9">
        <v>13465536</v>
      </c>
      <c r="L401" s="9">
        <v>13465536</v>
      </c>
      <c r="M401" s="9">
        <v>15568054</v>
      </c>
      <c r="N401" s="9">
        <v>17087710</v>
      </c>
      <c r="O401" s="9">
        <v>17087710</v>
      </c>
    </row>
    <row r="402" spans="1:15">
      <c r="A402" s="2" t="s">
        <v>938</v>
      </c>
      <c r="B402" s="5" t="s">
        <v>939</v>
      </c>
      <c r="C402" s="2" t="s">
        <v>236</v>
      </c>
      <c r="D402" s="2" t="s">
        <v>3943</v>
      </c>
      <c r="E402" s="8"/>
      <c r="F402" s="8"/>
      <c r="G402" s="8"/>
      <c r="H402" s="8">
        <v>57200000</v>
      </c>
      <c r="I402" s="8">
        <v>57200000</v>
      </c>
      <c r="J402" s="8">
        <v>57545890</v>
      </c>
      <c r="K402" s="8">
        <v>57545890</v>
      </c>
      <c r="L402" s="8">
        <v>57545890</v>
      </c>
      <c r="M402" s="8">
        <v>57545890</v>
      </c>
      <c r="N402" s="8">
        <v>57545890</v>
      </c>
      <c r="O402" s="8">
        <v>57545890</v>
      </c>
    </row>
    <row r="403" spans="1:15">
      <c r="A403" s="2" t="s">
        <v>974</v>
      </c>
      <c r="B403" s="5" t="s">
        <v>975</v>
      </c>
      <c r="C403" s="2" t="s">
        <v>236</v>
      </c>
      <c r="D403" s="2" t="s">
        <v>3943</v>
      </c>
      <c r="E403" s="8"/>
      <c r="F403" s="8"/>
      <c r="G403" s="8"/>
      <c r="H403" s="8"/>
      <c r="I403" s="8"/>
      <c r="J403" s="8"/>
      <c r="K403" s="8"/>
      <c r="L403" s="8"/>
      <c r="M403" s="8">
        <v>17285715</v>
      </c>
      <c r="N403" s="8">
        <v>17285715</v>
      </c>
      <c r="O403" s="8">
        <v>17285715</v>
      </c>
    </row>
    <row r="404" spans="1:15">
      <c r="A404" s="2" t="s">
        <v>928</v>
      </c>
      <c r="B404" s="5" t="s">
        <v>929</v>
      </c>
      <c r="C404" s="2" t="s">
        <v>236</v>
      </c>
      <c r="D404" s="2" t="s">
        <v>3943</v>
      </c>
      <c r="E404" s="8">
        <v>42050000</v>
      </c>
      <c r="F404" s="8">
        <v>42050000</v>
      </c>
      <c r="G404" s="8">
        <v>42050000</v>
      </c>
      <c r="H404" s="8">
        <v>42050000</v>
      </c>
      <c r="I404" s="8">
        <v>42050000</v>
      </c>
      <c r="J404" s="8">
        <v>42050000</v>
      </c>
      <c r="K404" s="8">
        <v>67280000</v>
      </c>
      <c r="L404" s="8">
        <v>67280000</v>
      </c>
      <c r="M404" s="8">
        <v>67280000</v>
      </c>
      <c r="N404" s="8">
        <v>134280000</v>
      </c>
      <c r="O404" s="8">
        <v>134280000</v>
      </c>
    </row>
    <row r="405" spans="1:15">
      <c r="A405" s="2" t="s">
        <v>954</v>
      </c>
      <c r="B405" s="5" t="s">
        <v>955</v>
      </c>
      <c r="C405" s="2" t="s">
        <v>236</v>
      </c>
      <c r="D405" s="2" t="s">
        <v>3943</v>
      </c>
      <c r="E405" s="8"/>
      <c r="F405" s="8">
        <v>13428000</v>
      </c>
      <c r="G405" s="8">
        <v>33422025</v>
      </c>
      <c r="H405" s="8">
        <v>36764227</v>
      </c>
      <c r="I405" s="8">
        <v>36764227</v>
      </c>
      <c r="J405" s="8">
        <v>38592335</v>
      </c>
      <c r="K405" s="8">
        <v>40481190</v>
      </c>
      <c r="L405" s="8">
        <v>40481190</v>
      </c>
      <c r="M405" s="8">
        <v>40481190</v>
      </c>
      <c r="N405" s="8">
        <v>40481190</v>
      </c>
      <c r="O405" s="8">
        <v>40481190</v>
      </c>
    </row>
    <row r="406" spans="1:15">
      <c r="A406" s="2" t="s">
        <v>869</v>
      </c>
      <c r="B406" s="5" t="s">
        <v>870</v>
      </c>
      <c r="C406" s="2" t="s">
        <v>236</v>
      </c>
      <c r="D406" s="2" t="s">
        <v>3943</v>
      </c>
      <c r="E406" s="8">
        <v>4055025</v>
      </c>
      <c r="F406" s="8">
        <v>4055025</v>
      </c>
      <c r="G406" s="8">
        <v>4055025</v>
      </c>
      <c r="H406" s="8">
        <v>4055025</v>
      </c>
      <c r="I406" s="8">
        <v>4055025</v>
      </c>
      <c r="J406" s="8">
        <v>4055025</v>
      </c>
      <c r="K406" s="8">
        <v>4055025</v>
      </c>
      <c r="L406" s="8">
        <v>4055025</v>
      </c>
      <c r="M406" s="8">
        <v>4055025</v>
      </c>
      <c r="N406" s="8">
        <v>4055025</v>
      </c>
      <c r="O406" s="8">
        <v>4055025</v>
      </c>
    </row>
    <row r="407" spans="1:15">
      <c r="A407" s="2" t="s">
        <v>1047</v>
      </c>
      <c r="B407" s="5" t="s">
        <v>3948</v>
      </c>
      <c r="C407" s="2" t="s">
        <v>236</v>
      </c>
      <c r="D407" s="2" t="s">
        <v>3943</v>
      </c>
      <c r="E407" s="9">
        <v>10408276</v>
      </c>
      <c r="F407" s="9">
        <v>10811502</v>
      </c>
      <c r="G407" s="9">
        <v>10811502</v>
      </c>
      <c r="H407" s="9">
        <v>33715792</v>
      </c>
      <c r="I407" s="9">
        <v>34716412</v>
      </c>
      <c r="J407" s="9">
        <v>34716412</v>
      </c>
      <c r="K407" s="9">
        <v>35751231</v>
      </c>
      <c r="L407" s="9">
        <v>36816975</v>
      </c>
      <c r="M407" s="9">
        <v>37914566</v>
      </c>
      <c r="N407" s="9">
        <v>39044958</v>
      </c>
      <c r="O407" s="9">
        <v>39044958</v>
      </c>
    </row>
    <row r="408" spans="1:15">
      <c r="A408" s="2" t="s">
        <v>898</v>
      </c>
      <c r="B408" s="5" t="s">
        <v>899</v>
      </c>
      <c r="C408" s="2" t="s">
        <v>236</v>
      </c>
      <c r="D408" s="2" t="s">
        <v>3943</v>
      </c>
      <c r="E408" s="9">
        <v>11795052</v>
      </c>
      <c r="F408" s="9">
        <v>11795052</v>
      </c>
      <c r="G408" s="9">
        <v>11795052</v>
      </c>
      <c r="H408" s="9">
        <v>11795052</v>
      </c>
      <c r="I408" s="9">
        <v>13613232</v>
      </c>
      <c r="J408" s="9">
        <v>13613232</v>
      </c>
      <c r="K408" s="9">
        <v>13613232</v>
      </c>
      <c r="L408" s="9">
        <v>13613232</v>
      </c>
      <c r="M408" s="9">
        <v>13613232</v>
      </c>
      <c r="N408" s="9">
        <v>13613232</v>
      </c>
      <c r="O408" s="9">
        <v>13613232</v>
      </c>
    </row>
    <row r="409" spans="1:15">
      <c r="A409" s="2" t="s">
        <v>936</v>
      </c>
      <c r="B409" s="5" t="s">
        <v>937</v>
      </c>
      <c r="C409" s="2" t="s">
        <v>236</v>
      </c>
      <c r="D409" s="2" t="s">
        <v>3943</v>
      </c>
      <c r="E409" s="9">
        <v>15444899</v>
      </c>
      <c r="F409" s="9">
        <v>15444899</v>
      </c>
      <c r="G409" s="9">
        <v>15444899</v>
      </c>
      <c r="H409" s="9">
        <v>15444899</v>
      </c>
      <c r="I409" s="9">
        <v>16000000</v>
      </c>
      <c r="J409" s="9">
        <v>16000000</v>
      </c>
      <c r="K409" s="9">
        <v>16466623</v>
      </c>
      <c r="L409" s="9">
        <v>16466623</v>
      </c>
      <c r="M409" s="9">
        <v>16466623</v>
      </c>
      <c r="N409" s="9">
        <v>16466623</v>
      </c>
      <c r="O409" s="9">
        <v>16466623</v>
      </c>
    </row>
    <row r="410" spans="1:15">
      <c r="A410" s="2" t="s">
        <v>902</v>
      </c>
      <c r="B410" s="5" t="s">
        <v>903</v>
      </c>
      <c r="C410" s="2" t="s">
        <v>236</v>
      </c>
      <c r="D410" s="2" t="s">
        <v>3943</v>
      </c>
      <c r="E410" s="9">
        <v>20040953</v>
      </c>
      <c r="F410" s="9">
        <v>22040953</v>
      </c>
      <c r="G410" s="9">
        <v>12298852</v>
      </c>
      <c r="H410" s="9">
        <v>23677575</v>
      </c>
      <c r="I410" s="9">
        <v>23677575</v>
      </c>
      <c r="J410" s="9">
        <v>23677575</v>
      </c>
      <c r="K410" s="9">
        <v>23677575</v>
      </c>
      <c r="L410" s="9">
        <v>23677575</v>
      </c>
      <c r="M410" s="9">
        <v>23677575</v>
      </c>
      <c r="N410" s="9">
        <v>23677575</v>
      </c>
      <c r="O410" s="9">
        <v>23677575</v>
      </c>
    </row>
    <row r="411" spans="1:15">
      <c r="A411" s="2" t="s">
        <v>1162</v>
      </c>
      <c r="B411" s="5" t="s">
        <v>1163</v>
      </c>
      <c r="C411" s="2" t="s">
        <v>236</v>
      </c>
      <c r="D411" s="2" t="s">
        <v>3943</v>
      </c>
      <c r="E411" s="9"/>
      <c r="F411" s="9"/>
      <c r="G411" s="9"/>
      <c r="H411" s="9"/>
      <c r="I411" s="9"/>
      <c r="J411" s="9"/>
      <c r="K411" s="9"/>
      <c r="L411" s="9"/>
      <c r="M411" s="9"/>
      <c r="N411" s="9">
        <v>9630524</v>
      </c>
      <c r="O411" s="9">
        <v>10707644</v>
      </c>
    </row>
    <row r="412" spans="1:15">
      <c r="A412" s="2" t="s">
        <v>1001</v>
      </c>
      <c r="B412" s="5" t="s">
        <v>1002</v>
      </c>
      <c r="C412" s="2" t="s">
        <v>236</v>
      </c>
      <c r="D412" s="2" t="s">
        <v>3943</v>
      </c>
      <c r="E412" s="8"/>
      <c r="F412" s="8"/>
      <c r="G412" s="8">
        <v>16214775</v>
      </c>
      <c r="H412" s="8">
        <v>16214775</v>
      </c>
      <c r="I412" s="8">
        <v>16214775</v>
      </c>
      <c r="J412" s="8">
        <v>32126520</v>
      </c>
      <c r="K412" s="8">
        <v>32126520</v>
      </c>
      <c r="L412" s="8">
        <v>32126520</v>
      </c>
      <c r="M412" s="8">
        <v>45946481</v>
      </c>
      <c r="N412" s="8">
        <v>48983352</v>
      </c>
      <c r="O412" s="8">
        <v>48983352</v>
      </c>
    </row>
    <row r="413" spans="1:15">
      <c r="A413" s="2" t="s">
        <v>922</v>
      </c>
      <c r="B413" s="5" t="s">
        <v>923</v>
      </c>
      <c r="C413" s="2" t="s">
        <v>236</v>
      </c>
      <c r="D413" s="2" t="s">
        <v>3943</v>
      </c>
      <c r="E413" s="8">
        <v>12835860</v>
      </c>
      <c r="F413" s="8">
        <v>12835860</v>
      </c>
      <c r="G413" s="8">
        <v>12835860</v>
      </c>
      <c r="H413" s="8">
        <v>12835860</v>
      </c>
      <c r="I413" s="8">
        <v>12835860</v>
      </c>
      <c r="J413" s="8">
        <v>25433162</v>
      </c>
      <c r="K413" s="8">
        <v>25433162</v>
      </c>
      <c r="L413" s="8">
        <v>25433162</v>
      </c>
      <c r="M413" s="8">
        <v>25751621</v>
      </c>
      <c r="N413" s="8">
        <v>26580081</v>
      </c>
      <c r="O413" s="8">
        <v>26580081</v>
      </c>
    </row>
    <row r="414" spans="1:15">
      <c r="A414" s="2" t="s">
        <v>881</v>
      </c>
      <c r="B414" s="5" t="s">
        <v>882</v>
      </c>
      <c r="C414" s="2" t="s">
        <v>236</v>
      </c>
      <c r="D414" s="2" t="s">
        <v>3943</v>
      </c>
      <c r="E414" s="8"/>
      <c r="F414" s="8"/>
      <c r="G414" s="8"/>
      <c r="H414" s="8"/>
      <c r="I414" s="8"/>
      <c r="J414" s="8"/>
      <c r="K414" s="8"/>
      <c r="L414" s="8"/>
      <c r="M414" s="8"/>
      <c r="N414" s="8">
        <v>12007770</v>
      </c>
      <c r="O414" s="8">
        <v>12007770</v>
      </c>
    </row>
    <row r="415" spans="1:15">
      <c r="A415" s="2" t="s">
        <v>950</v>
      </c>
      <c r="B415" s="5" t="s">
        <v>951</v>
      </c>
      <c r="C415" s="2" t="s">
        <v>236</v>
      </c>
      <c r="D415" s="2" t="s">
        <v>3943</v>
      </c>
      <c r="E415" s="8">
        <v>72396007</v>
      </c>
      <c r="F415" s="8">
        <v>90396007</v>
      </c>
      <c r="G415" s="8">
        <v>149794011</v>
      </c>
      <c r="H415" s="8">
        <v>299794011</v>
      </c>
      <c r="I415" s="8">
        <v>619794011</v>
      </c>
      <c r="J415" s="8">
        <v>619794011</v>
      </c>
      <c r="K415" s="8">
        <v>450277825</v>
      </c>
      <c r="L415" s="8">
        <v>94650215</v>
      </c>
      <c r="M415" s="8">
        <v>94650215</v>
      </c>
      <c r="N415" s="8">
        <v>153714215</v>
      </c>
      <c r="O415" s="8">
        <v>153714215</v>
      </c>
    </row>
    <row r="416" spans="1:15">
      <c r="A416" s="2" t="s">
        <v>995</v>
      </c>
      <c r="B416" s="5" t="s">
        <v>996</v>
      </c>
      <c r="C416" s="2" t="s">
        <v>236</v>
      </c>
      <c r="D416" s="2" t="s">
        <v>3943</v>
      </c>
      <c r="E416" s="8"/>
      <c r="F416" s="8"/>
      <c r="G416" s="8"/>
      <c r="H416" s="8"/>
      <c r="I416" s="8"/>
      <c r="J416" s="8"/>
      <c r="K416" s="8"/>
      <c r="L416" s="8"/>
      <c r="M416" s="8"/>
      <c r="N416" s="8">
        <v>20000000</v>
      </c>
      <c r="O416" s="8">
        <v>20000000</v>
      </c>
    </row>
    <row r="417" spans="1:15">
      <c r="A417" s="2" t="s">
        <v>1065</v>
      </c>
      <c r="B417" s="5" t="s">
        <v>1066</v>
      </c>
      <c r="C417" s="2" t="s">
        <v>236</v>
      </c>
      <c r="D417" s="2" t="s">
        <v>3943</v>
      </c>
      <c r="E417" s="9">
        <v>7857115</v>
      </c>
      <c r="F417" s="9">
        <v>8092487</v>
      </c>
      <c r="G417" s="9">
        <v>8092487</v>
      </c>
      <c r="H417" s="9">
        <v>8989681</v>
      </c>
      <c r="I417" s="9">
        <v>8989692</v>
      </c>
      <c r="J417" s="9">
        <v>9862835</v>
      </c>
      <c r="K417" s="9">
        <v>9995725</v>
      </c>
      <c r="L417" s="9">
        <v>10888713</v>
      </c>
      <c r="M417" s="9">
        <v>10888713</v>
      </c>
      <c r="N417" s="9">
        <v>11179929</v>
      </c>
      <c r="O417" s="9">
        <v>11179929</v>
      </c>
    </row>
    <row r="418" spans="1:15">
      <c r="A418" s="2" t="s">
        <v>958</v>
      </c>
      <c r="B418" s="5" t="s">
        <v>959</v>
      </c>
      <c r="C418" s="2" t="s">
        <v>236</v>
      </c>
      <c r="D418" s="2" t="s">
        <v>3943</v>
      </c>
      <c r="E418" s="9"/>
      <c r="F418" s="9"/>
      <c r="G418" s="9">
        <v>9210000</v>
      </c>
      <c r="H418" s="9">
        <v>9210000</v>
      </c>
      <c r="I418" s="9">
        <v>9210000</v>
      </c>
      <c r="J418" s="9">
        <v>9210000</v>
      </c>
      <c r="K418" s="9">
        <v>9210000</v>
      </c>
      <c r="L418" s="9">
        <v>9210000</v>
      </c>
      <c r="M418" s="9">
        <v>9210000</v>
      </c>
      <c r="N418" s="9">
        <v>9210000</v>
      </c>
      <c r="O418" s="9">
        <v>9210000</v>
      </c>
    </row>
    <row r="419" spans="1:15">
      <c r="A419" s="2" t="s">
        <v>948</v>
      </c>
      <c r="B419" s="5" t="s">
        <v>949</v>
      </c>
      <c r="C419" s="2" t="s">
        <v>236</v>
      </c>
      <c r="D419" s="2" t="s">
        <v>3943</v>
      </c>
      <c r="E419" s="9"/>
      <c r="F419" s="9"/>
      <c r="G419" s="9"/>
      <c r="H419" s="9"/>
      <c r="I419" s="9">
        <v>84727220</v>
      </c>
      <c r="J419" s="9">
        <v>84727220</v>
      </c>
      <c r="K419" s="9">
        <v>84727220</v>
      </c>
      <c r="L419" s="9">
        <v>84727220</v>
      </c>
      <c r="M419" s="9">
        <v>107892760</v>
      </c>
      <c r="N419" s="9">
        <v>107892760</v>
      </c>
      <c r="O419" s="9">
        <v>107892760</v>
      </c>
    </row>
    <row r="420" spans="1:15">
      <c r="A420" s="2" t="s">
        <v>944</v>
      </c>
      <c r="B420" s="5" t="s">
        <v>945</v>
      </c>
      <c r="C420" s="2" t="s">
        <v>236</v>
      </c>
      <c r="D420" s="2" t="s">
        <v>3943</v>
      </c>
      <c r="E420" s="9"/>
      <c r="F420" s="9"/>
      <c r="G420" s="9"/>
      <c r="H420" s="9"/>
      <c r="I420" s="9"/>
      <c r="J420" s="9"/>
      <c r="K420" s="9"/>
      <c r="L420" s="9"/>
      <c r="M420" s="9"/>
      <c r="N420" s="9">
        <v>16536509</v>
      </c>
      <c r="O420" s="9">
        <v>16536509</v>
      </c>
    </row>
    <row r="421" spans="1:15">
      <c r="A421" s="2" t="s">
        <v>865</v>
      </c>
      <c r="B421" s="5" t="s">
        <v>866</v>
      </c>
      <c r="C421" s="2" t="s">
        <v>236</v>
      </c>
      <c r="D421" s="2" t="s">
        <v>3943</v>
      </c>
      <c r="E421" s="9">
        <v>9080810</v>
      </c>
      <c r="F421" s="9">
        <v>9080810</v>
      </c>
      <c r="G421" s="9">
        <v>9080810</v>
      </c>
      <c r="H421" s="9">
        <v>9080810</v>
      </c>
      <c r="I421" s="9">
        <v>9080810</v>
      </c>
      <c r="J421" s="9">
        <v>9080810</v>
      </c>
      <c r="K421" s="9">
        <v>9080810</v>
      </c>
      <c r="L421" s="9">
        <v>9080810</v>
      </c>
      <c r="M421" s="9">
        <v>9080810</v>
      </c>
      <c r="N421" s="9">
        <v>90808100</v>
      </c>
      <c r="O421" s="9">
        <v>90808100</v>
      </c>
    </row>
    <row r="422" spans="1:15">
      <c r="A422" s="2" t="s">
        <v>997</v>
      </c>
      <c r="B422" s="5" t="s">
        <v>998</v>
      </c>
      <c r="C422" s="2" t="s">
        <v>236</v>
      </c>
      <c r="D422" s="2" t="s">
        <v>3943</v>
      </c>
      <c r="E422" s="8"/>
      <c r="F422" s="8"/>
      <c r="G422" s="8"/>
      <c r="H422" s="8"/>
      <c r="I422" s="8"/>
      <c r="J422" s="8">
        <v>12283023</v>
      </c>
      <c r="K422" s="8">
        <v>12283023</v>
      </c>
      <c r="L422" s="8">
        <v>36849069</v>
      </c>
      <c r="M422" s="8">
        <v>36849069</v>
      </c>
      <c r="N422" s="8">
        <v>42836818</v>
      </c>
      <c r="O422" s="8">
        <v>42836818</v>
      </c>
    </row>
    <row r="423" spans="1:15">
      <c r="A423" s="2" t="s">
        <v>1035</v>
      </c>
      <c r="B423" s="5" t="s">
        <v>1036</v>
      </c>
      <c r="C423" s="2" t="s">
        <v>236</v>
      </c>
      <c r="D423" s="2" t="s">
        <v>3943</v>
      </c>
      <c r="E423" s="8">
        <v>6330908</v>
      </c>
      <c r="F423" s="8">
        <v>6330908</v>
      </c>
      <c r="G423" s="8">
        <v>6330908</v>
      </c>
      <c r="H423" s="8">
        <v>6330908</v>
      </c>
      <c r="I423" s="8">
        <v>6330908</v>
      </c>
      <c r="J423" s="8">
        <v>6330908</v>
      </c>
      <c r="K423" s="8">
        <v>6330908</v>
      </c>
      <c r="L423" s="8">
        <v>6330908</v>
      </c>
      <c r="M423" s="8">
        <v>6330908</v>
      </c>
      <c r="N423" s="8">
        <v>6330908</v>
      </c>
      <c r="O423" s="8">
        <v>6330908</v>
      </c>
    </row>
    <row r="424" spans="1:15">
      <c r="A424" s="2" t="s">
        <v>1027</v>
      </c>
      <c r="B424" s="5" t="s">
        <v>1028</v>
      </c>
      <c r="C424" s="2" t="s">
        <v>236</v>
      </c>
      <c r="D424" s="2" t="s">
        <v>3943</v>
      </c>
      <c r="E424" s="8">
        <v>4994405</v>
      </c>
      <c r="F424" s="8">
        <v>4994405</v>
      </c>
      <c r="G424" s="8">
        <v>4994405</v>
      </c>
      <c r="H424" s="8">
        <v>5004705</v>
      </c>
      <c r="I424" s="8">
        <v>5310593</v>
      </c>
      <c r="J424" s="8">
        <v>5548505</v>
      </c>
      <c r="K424" s="8">
        <v>5684454</v>
      </c>
      <c r="L424" s="8">
        <v>5815130</v>
      </c>
      <c r="M424" s="8">
        <v>5894337</v>
      </c>
      <c r="N424" s="8">
        <v>8915079</v>
      </c>
      <c r="O424" s="8">
        <v>8917579</v>
      </c>
    </row>
    <row r="425" spans="1:15">
      <c r="A425" s="2" t="s">
        <v>940</v>
      </c>
      <c r="B425" s="5" t="s">
        <v>941</v>
      </c>
      <c r="C425" s="2" t="s">
        <v>236</v>
      </c>
      <c r="D425" s="2" t="s">
        <v>3943</v>
      </c>
      <c r="E425" s="8">
        <v>5810616</v>
      </c>
      <c r="F425" s="8">
        <v>5810616</v>
      </c>
      <c r="G425" s="8">
        <v>5810616</v>
      </c>
      <c r="H425" s="8">
        <v>5810616</v>
      </c>
      <c r="I425" s="8">
        <v>5810616</v>
      </c>
      <c r="J425" s="8">
        <v>5810616</v>
      </c>
      <c r="K425" s="8">
        <v>5810616</v>
      </c>
      <c r="L425" s="8">
        <v>5810616</v>
      </c>
      <c r="M425" s="8">
        <v>5810616</v>
      </c>
      <c r="N425" s="8">
        <v>5810616</v>
      </c>
      <c r="O425" s="8">
        <v>5810616</v>
      </c>
    </row>
    <row r="426" spans="1:15">
      <c r="A426" s="2" t="s">
        <v>985</v>
      </c>
      <c r="B426" s="5" t="s">
        <v>986</v>
      </c>
      <c r="C426" s="2" t="s">
        <v>236</v>
      </c>
      <c r="D426" s="2" t="s">
        <v>3943</v>
      </c>
      <c r="E426" s="8">
        <v>3300000</v>
      </c>
      <c r="F426" s="8">
        <v>3300000</v>
      </c>
      <c r="G426" s="8">
        <v>33000000</v>
      </c>
      <c r="H426" s="8">
        <v>33000000</v>
      </c>
      <c r="I426" s="8">
        <v>33000000</v>
      </c>
      <c r="J426" s="8">
        <v>33000000</v>
      </c>
      <c r="K426" s="8">
        <v>33000000</v>
      </c>
      <c r="L426" s="8">
        <v>33000000</v>
      </c>
      <c r="M426" s="8">
        <v>33000000</v>
      </c>
      <c r="N426" s="8">
        <v>33000000</v>
      </c>
      <c r="O426" s="8">
        <v>33000000</v>
      </c>
    </row>
    <row r="427" spans="1:15">
      <c r="A427" s="2" t="s">
        <v>960</v>
      </c>
      <c r="B427" s="5" t="s">
        <v>961</v>
      </c>
      <c r="C427" s="2" t="s">
        <v>236</v>
      </c>
      <c r="D427" s="2" t="s">
        <v>3943</v>
      </c>
      <c r="E427" s="9">
        <v>4000000</v>
      </c>
      <c r="F427" s="9">
        <v>4000000</v>
      </c>
      <c r="G427" s="9">
        <v>4000000</v>
      </c>
      <c r="H427" s="9">
        <v>4000000</v>
      </c>
      <c r="I427" s="9">
        <v>4000000</v>
      </c>
      <c r="J427" s="9">
        <v>4000000</v>
      </c>
      <c r="K427" s="9">
        <v>4000000</v>
      </c>
      <c r="L427" s="9">
        <v>4000000</v>
      </c>
      <c r="M427" s="9">
        <v>4000000</v>
      </c>
      <c r="N427" s="9">
        <v>4000000</v>
      </c>
      <c r="O427" s="9">
        <v>4000000</v>
      </c>
    </row>
    <row r="428" spans="1:15">
      <c r="A428" s="2" t="s">
        <v>1079</v>
      </c>
      <c r="B428" s="5" t="s">
        <v>1080</v>
      </c>
      <c r="C428" s="2" t="s">
        <v>236</v>
      </c>
      <c r="D428" s="2" t="s">
        <v>3943</v>
      </c>
      <c r="E428" s="9"/>
      <c r="F428" s="9"/>
      <c r="G428" s="9"/>
      <c r="H428" s="9"/>
      <c r="I428" s="9"/>
      <c r="J428" s="9"/>
      <c r="K428" s="9"/>
      <c r="L428" s="9"/>
      <c r="M428" s="9">
        <v>12516293</v>
      </c>
      <c r="N428" s="9">
        <v>13797653</v>
      </c>
      <c r="O428" s="9">
        <v>13797653</v>
      </c>
    </row>
    <row r="429" spans="1:15">
      <c r="A429" s="2" t="s">
        <v>952</v>
      </c>
      <c r="B429" s="5" t="s">
        <v>953</v>
      </c>
      <c r="C429" s="2" t="s">
        <v>236</v>
      </c>
      <c r="D429" s="2" t="s">
        <v>3943</v>
      </c>
      <c r="E429" s="9">
        <v>2400000</v>
      </c>
      <c r="F429" s="9">
        <v>2400000</v>
      </c>
      <c r="G429" s="9">
        <v>2400000</v>
      </c>
      <c r="H429" s="9">
        <v>2400000</v>
      </c>
      <c r="I429" s="9">
        <v>2400000</v>
      </c>
      <c r="J429" s="9">
        <v>2400000</v>
      </c>
      <c r="K429" s="9">
        <v>2400000</v>
      </c>
      <c r="L429" s="9">
        <v>2400000</v>
      </c>
      <c r="M429" s="9">
        <v>2400000</v>
      </c>
      <c r="N429" s="9">
        <v>2400000</v>
      </c>
      <c r="O429" s="9">
        <v>2400000</v>
      </c>
    </row>
    <row r="430" spans="1:15">
      <c r="A430" s="2" t="s">
        <v>1049</v>
      </c>
      <c r="B430" s="5" t="s">
        <v>1050</v>
      </c>
      <c r="C430" s="2" t="s">
        <v>236</v>
      </c>
      <c r="D430" s="2" t="s">
        <v>3943</v>
      </c>
      <c r="E430" s="9">
        <v>15025924</v>
      </c>
      <c r="F430" s="9">
        <v>15025924</v>
      </c>
      <c r="G430" s="9">
        <v>15025924</v>
      </c>
      <c r="H430" s="9">
        <v>15025924</v>
      </c>
      <c r="I430" s="9">
        <v>15025924</v>
      </c>
      <c r="J430" s="9">
        <v>15484924</v>
      </c>
      <c r="K430" s="9">
        <v>15484924</v>
      </c>
      <c r="L430" s="9">
        <v>15484924</v>
      </c>
      <c r="M430" s="9">
        <v>16207322</v>
      </c>
      <c r="N430" s="9">
        <v>16207322</v>
      </c>
      <c r="O430" s="9">
        <v>16207322</v>
      </c>
    </row>
    <row r="431" spans="1:15">
      <c r="A431" s="2" t="s">
        <v>926</v>
      </c>
      <c r="B431" s="5" t="s">
        <v>927</v>
      </c>
      <c r="C431" s="2" t="s">
        <v>236</v>
      </c>
      <c r="D431" s="2" t="s">
        <v>3943</v>
      </c>
      <c r="E431" s="9">
        <v>324029685</v>
      </c>
      <c r="F431" s="9">
        <v>324029685</v>
      </c>
      <c r="G431" s="9">
        <v>324029685</v>
      </c>
      <c r="H431" s="9">
        <v>324029685</v>
      </c>
      <c r="I431" s="9">
        <v>324029685</v>
      </c>
      <c r="J431" s="9">
        <v>324029685</v>
      </c>
      <c r="K431" s="9">
        <v>324029685</v>
      </c>
      <c r="L431" s="9">
        <v>324029685</v>
      </c>
      <c r="M431" s="9">
        <v>324029685</v>
      </c>
      <c r="N431" s="9">
        <v>324029685</v>
      </c>
      <c r="O431" s="9">
        <v>324029685</v>
      </c>
    </row>
    <row r="432" spans="1:15">
      <c r="A432" s="2" t="s">
        <v>1009</v>
      </c>
      <c r="B432" s="5" t="s">
        <v>1010</v>
      </c>
      <c r="C432" s="2" t="s">
        <v>236</v>
      </c>
      <c r="D432" s="2" t="s">
        <v>3943</v>
      </c>
      <c r="E432" s="8"/>
      <c r="F432" s="8"/>
      <c r="G432" s="8"/>
      <c r="H432" s="8"/>
      <c r="I432" s="8"/>
      <c r="J432" s="8"/>
      <c r="K432" s="8"/>
      <c r="L432" s="8"/>
      <c r="M432" s="8"/>
      <c r="N432" s="8">
        <v>15717440</v>
      </c>
      <c r="O432" s="8">
        <v>15717440</v>
      </c>
    </row>
    <row r="433" spans="1:15">
      <c r="A433" s="2" t="s">
        <v>1005</v>
      </c>
      <c r="B433" s="5" t="s">
        <v>1006</v>
      </c>
      <c r="C433" s="2" t="s">
        <v>236</v>
      </c>
      <c r="D433" s="2" t="s">
        <v>3943</v>
      </c>
      <c r="E433" s="8">
        <v>14300000</v>
      </c>
      <c r="F433" s="8">
        <v>14300000</v>
      </c>
      <c r="G433" s="8">
        <v>14300000</v>
      </c>
      <c r="H433" s="8">
        <v>14300000</v>
      </c>
      <c r="I433" s="8">
        <v>14300000</v>
      </c>
      <c r="J433" s="8">
        <v>14300000</v>
      </c>
      <c r="K433" s="8">
        <v>14300000</v>
      </c>
      <c r="L433" s="8">
        <v>14300000</v>
      </c>
      <c r="M433" s="8">
        <v>14300000</v>
      </c>
      <c r="N433" s="8">
        <v>14300000</v>
      </c>
      <c r="O433" s="8">
        <v>14300000</v>
      </c>
    </row>
    <row r="434" spans="1:15">
      <c r="A434" s="2" t="s">
        <v>989</v>
      </c>
      <c r="B434" s="5" t="s">
        <v>990</v>
      </c>
      <c r="C434" s="2" t="s">
        <v>236</v>
      </c>
      <c r="D434" s="2" t="s">
        <v>3943</v>
      </c>
      <c r="E434" s="8">
        <v>24000000</v>
      </c>
      <c r="F434" s="8">
        <v>24000000</v>
      </c>
      <c r="G434" s="8">
        <v>25365162</v>
      </c>
      <c r="H434" s="8">
        <v>25432841</v>
      </c>
      <c r="I434" s="8">
        <v>25432841</v>
      </c>
      <c r="J434" s="8">
        <v>25432841</v>
      </c>
      <c r="K434" s="8">
        <v>25432841</v>
      </c>
      <c r="L434" s="8">
        <v>25432841</v>
      </c>
      <c r="M434" s="8">
        <v>25432841</v>
      </c>
      <c r="N434" s="8">
        <v>25432841</v>
      </c>
      <c r="O434" s="8">
        <v>25432841</v>
      </c>
    </row>
    <row r="435" spans="1:15">
      <c r="A435" s="2" t="s">
        <v>1069</v>
      </c>
      <c r="B435" s="5" t="s">
        <v>1070</v>
      </c>
      <c r="C435" s="2" t="s">
        <v>236</v>
      </c>
      <c r="D435" s="2" t="s">
        <v>3943</v>
      </c>
      <c r="E435" s="8">
        <v>6853412</v>
      </c>
      <c r="F435" s="8">
        <v>6853412</v>
      </c>
      <c r="G435" s="8">
        <v>6853412</v>
      </c>
      <c r="H435" s="8">
        <v>6853412</v>
      </c>
      <c r="I435" s="8">
        <v>7663605</v>
      </c>
      <c r="J435" s="8">
        <v>7663605</v>
      </c>
      <c r="K435" s="8">
        <v>22280576</v>
      </c>
      <c r="L435" s="8">
        <v>24539436</v>
      </c>
      <c r="M435" s="8">
        <v>24768949</v>
      </c>
      <c r="N435" s="8">
        <v>34005862</v>
      </c>
      <c r="O435" s="8">
        <v>34005862</v>
      </c>
    </row>
    <row r="436" spans="1:15">
      <c r="A436" s="2" t="s">
        <v>942</v>
      </c>
      <c r="B436" s="5" t="s">
        <v>943</v>
      </c>
      <c r="C436" s="2" t="s">
        <v>236</v>
      </c>
      <c r="D436" s="2" t="s">
        <v>3943</v>
      </c>
      <c r="E436" s="8">
        <v>5944645</v>
      </c>
      <c r="F436" s="8">
        <v>5944645</v>
      </c>
      <c r="G436" s="8">
        <v>11889290</v>
      </c>
      <c r="H436" s="8">
        <v>11889290</v>
      </c>
      <c r="I436" s="8">
        <v>12909696</v>
      </c>
      <c r="J436" s="8">
        <v>12909696</v>
      </c>
      <c r="K436" s="8">
        <v>14185480</v>
      </c>
      <c r="L436" s="8">
        <v>15588823</v>
      </c>
      <c r="M436" s="8">
        <v>16360638</v>
      </c>
      <c r="N436" s="8">
        <v>17171002</v>
      </c>
      <c r="O436" s="8">
        <v>17171002</v>
      </c>
    </row>
    <row r="437" spans="1:15">
      <c r="A437" s="2" t="s">
        <v>968</v>
      </c>
      <c r="B437" s="5" t="s">
        <v>969</v>
      </c>
      <c r="C437" s="2" t="s">
        <v>236</v>
      </c>
      <c r="D437" s="2" t="s">
        <v>3943</v>
      </c>
      <c r="E437" s="9">
        <v>11675000</v>
      </c>
      <c r="F437" s="9">
        <v>11675000</v>
      </c>
      <c r="G437" s="9">
        <v>11675000</v>
      </c>
      <c r="H437" s="9">
        <v>11675000</v>
      </c>
      <c r="I437" s="9">
        <v>11675000</v>
      </c>
      <c r="J437" s="9">
        <v>11675000</v>
      </c>
      <c r="K437" s="9">
        <v>11675000</v>
      </c>
      <c r="L437" s="9">
        <v>11675000</v>
      </c>
      <c r="M437" s="9">
        <v>11675000</v>
      </c>
      <c r="N437" s="9">
        <v>11675000</v>
      </c>
      <c r="O437" s="9">
        <v>11675000</v>
      </c>
    </row>
    <row r="438" spans="1:15">
      <c r="A438" s="2" t="s">
        <v>920</v>
      </c>
      <c r="B438" s="5" t="s">
        <v>921</v>
      </c>
      <c r="C438" s="2" t="s">
        <v>236</v>
      </c>
      <c r="D438" s="2" t="s">
        <v>3943</v>
      </c>
      <c r="E438" s="9">
        <v>840000</v>
      </c>
      <c r="F438" s="9">
        <v>840000</v>
      </c>
      <c r="G438" s="9">
        <v>840000</v>
      </c>
      <c r="H438" s="9">
        <v>840000</v>
      </c>
      <c r="I438" s="9">
        <v>840000</v>
      </c>
      <c r="J438" s="9">
        <v>840000</v>
      </c>
      <c r="K438" s="9">
        <v>840000</v>
      </c>
      <c r="L438" s="9">
        <v>840000</v>
      </c>
      <c r="M438" s="9">
        <v>840000</v>
      </c>
      <c r="N438" s="9">
        <v>840000</v>
      </c>
      <c r="O438" s="9">
        <v>840000</v>
      </c>
    </row>
    <row r="439" spans="1:15">
      <c r="A439" s="2" t="s">
        <v>1015</v>
      </c>
      <c r="B439" s="5" t="s">
        <v>1016</v>
      </c>
      <c r="C439" s="2" t="s">
        <v>236</v>
      </c>
      <c r="D439" s="2" t="s">
        <v>3943</v>
      </c>
      <c r="E439" s="9">
        <v>5000000</v>
      </c>
      <c r="F439" s="9">
        <v>5000000</v>
      </c>
      <c r="G439" s="9">
        <v>5000000</v>
      </c>
      <c r="H439" s="9">
        <v>5000000</v>
      </c>
      <c r="I439" s="9">
        <v>5000000</v>
      </c>
      <c r="J439" s="9">
        <v>5000000</v>
      </c>
      <c r="K439" s="9">
        <v>5000000</v>
      </c>
      <c r="L439" s="9">
        <v>5000000</v>
      </c>
      <c r="M439" s="9">
        <v>5000000</v>
      </c>
      <c r="N439" s="9">
        <v>5000000</v>
      </c>
      <c r="O439" s="9">
        <v>5000000</v>
      </c>
    </row>
    <row r="440" spans="1:15">
      <c r="A440" s="2" t="s">
        <v>908</v>
      </c>
      <c r="B440" s="5" t="s">
        <v>909</v>
      </c>
      <c r="C440" s="2" t="s">
        <v>236</v>
      </c>
      <c r="D440" s="2" t="s">
        <v>3943</v>
      </c>
      <c r="E440" s="9"/>
      <c r="F440" s="9">
        <v>47337324</v>
      </c>
      <c r="G440" s="9">
        <v>47337324</v>
      </c>
      <c r="H440" s="9">
        <v>47810582</v>
      </c>
      <c r="I440" s="9">
        <v>47810582</v>
      </c>
      <c r="J440" s="9">
        <v>48288465</v>
      </c>
      <c r="K440" s="9">
        <v>48288465</v>
      </c>
      <c r="L440" s="9">
        <v>69288465</v>
      </c>
      <c r="M440" s="9">
        <v>102288465</v>
      </c>
      <c r="N440" s="9">
        <v>102288465</v>
      </c>
      <c r="O440" s="9">
        <v>102288465</v>
      </c>
    </row>
    <row r="441" spans="1:15">
      <c r="A441" s="2" t="s">
        <v>999</v>
      </c>
      <c r="B441" s="5" t="s">
        <v>1000</v>
      </c>
      <c r="C441" s="2" t="s">
        <v>236</v>
      </c>
      <c r="D441" s="2" t="s">
        <v>3943</v>
      </c>
      <c r="E441" s="9">
        <v>4870340</v>
      </c>
      <c r="F441" s="9">
        <v>7643750</v>
      </c>
      <c r="G441" s="9">
        <v>8021087</v>
      </c>
      <c r="H441" s="9">
        <v>8244016</v>
      </c>
      <c r="I441" s="9">
        <v>12882824</v>
      </c>
      <c r="J441" s="9">
        <v>13266216</v>
      </c>
      <c r="K441" s="9">
        <v>20488524</v>
      </c>
      <c r="L441" s="9">
        <v>21097527</v>
      </c>
      <c r="M441" s="9">
        <v>21725146</v>
      </c>
      <c r="N441" s="9">
        <v>22372427</v>
      </c>
      <c r="O441" s="9">
        <v>22916042</v>
      </c>
    </row>
    <row r="442" spans="1:15">
      <c r="A442" s="2" t="s">
        <v>1099</v>
      </c>
      <c r="B442" s="5" t="s">
        <v>1100</v>
      </c>
      <c r="C442" s="2" t="s">
        <v>236</v>
      </c>
      <c r="D442" s="2" t="s">
        <v>3943</v>
      </c>
      <c r="E442" s="8">
        <v>8151068</v>
      </c>
      <c r="F442" s="8">
        <v>8151068</v>
      </c>
      <c r="G442" s="8">
        <v>8151068</v>
      </c>
      <c r="H442" s="8">
        <v>8351068</v>
      </c>
      <c r="I442" s="8">
        <v>8351068</v>
      </c>
      <c r="J442" s="8">
        <v>12312374</v>
      </c>
      <c r="K442" s="8">
        <v>14241086</v>
      </c>
      <c r="L442" s="8">
        <v>17425133</v>
      </c>
      <c r="M442" s="8">
        <v>17425133</v>
      </c>
      <c r="N442" s="8">
        <v>17425133</v>
      </c>
      <c r="O442" s="8">
        <v>17425133</v>
      </c>
    </row>
    <row r="443" spans="1:15">
      <c r="A443" s="2" t="s">
        <v>1023</v>
      </c>
      <c r="B443" s="5" t="s">
        <v>1024</v>
      </c>
      <c r="C443" s="2" t="s">
        <v>236</v>
      </c>
      <c r="D443" s="2" t="s">
        <v>3943</v>
      </c>
      <c r="E443" s="8">
        <v>2218000</v>
      </c>
      <c r="F443" s="8">
        <v>2218000</v>
      </c>
      <c r="G443" s="8">
        <v>2218000</v>
      </c>
      <c r="H443" s="8">
        <v>2218000</v>
      </c>
      <c r="I443" s="8">
        <v>2218000</v>
      </c>
      <c r="J443" s="8">
        <v>2218000</v>
      </c>
      <c r="K443" s="8">
        <v>2218000</v>
      </c>
      <c r="L443" s="8">
        <v>2218000</v>
      </c>
      <c r="M443" s="8">
        <v>2218000</v>
      </c>
      <c r="N443" s="8">
        <v>2218000</v>
      </c>
      <c r="O443" s="8">
        <v>2218000</v>
      </c>
    </row>
    <row r="444" spans="1:15">
      <c r="A444" s="2" t="s">
        <v>1071</v>
      </c>
      <c r="B444" s="5" t="s">
        <v>1072</v>
      </c>
      <c r="C444" s="2" t="s">
        <v>236</v>
      </c>
      <c r="D444" s="2" t="s">
        <v>3943</v>
      </c>
      <c r="E444" s="8">
        <v>34500000</v>
      </c>
      <c r="F444" s="8">
        <v>34500000</v>
      </c>
      <c r="G444" s="8">
        <v>34500000</v>
      </c>
      <c r="H444" s="8">
        <v>34500000</v>
      </c>
      <c r="I444" s="8">
        <v>34500000</v>
      </c>
      <c r="J444" s="8">
        <v>34500000</v>
      </c>
      <c r="K444" s="8">
        <v>34500000</v>
      </c>
      <c r="L444" s="8">
        <v>35715022</v>
      </c>
      <c r="M444" s="8">
        <v>35715022</v>
      </c>
      <c r="N444" s="8">
        <v>35715022</v>
      </c>
      <c r="O444" s="8">
        <v>35715022</v>
      </c>
    </row>
    <row r="445" spans="1:15">
      <c r="A445" s="2" t="s">
        <v>1107</v>
      </c>
      <c r="B445" s="5" t="s">
        <v>1108</v>
      </c>
      <c r="C445" s="2" t="s">
        <v>236</v>
      </c>
      <c r="D445" s="2" t="s">
        <v>3943</v>
      </c>
      <c r="E445" s="8">
        <v>8914500</v>
      </c>
      <c r="F445" s="8">
        <v>8914500</v>
      </c>
      <c r="G445" s="8">
        <v>8914500</v>
      </c>
      <c r="H445" s="8">
        <v>9198645</v>
      </c>
      <c r="I445" s="8">
        <v>9290751</v>
      </c>
      <c r="J445" s="8">
        <v>9368920</v>
      </c>
      <c r="K445" s="8">
        <v>9376282</v>
      </c>
      <c r="L445" s="8">
        <v>11296914</v>
      </c>
      <c r="M445" s="8">
        <v>11311313</v>
      </c>
      <c r="N445" s="8">
        <v>11330638</v>
      </c>
      <c r="O445" s="8">
        <v>11330638</v>
      </c>
    </row>
    <row r="446" spans="1:15">
      <c r="A446" s="2" t="s">
        <v>1051</v>
      </c>
      <c r="B446" s="5" t="s">
        <v>1052</v>
      </c>
      <c r="C446" s="2" t="s">
        <v>236</v>
      </c>
      <c r="D446" s="2" t="s">
        <v>3943</v>
      </c>
      <c r="E446" s="8">
        <v>1690000</v>
      </c>
      <c r="F446" s="8">
        <v>1690000</v>
      </c>
      <c r="G446" s="8">
        <v>1690000</v>
      </c>
      <c r="H446" s="8">
        <v>1690000</v>
      </c>
      <c r="I446" s="8">
        <v>1690000</v>
      </c>
      <c r="J446" s="8">
        <v>1690000</v>
      </c>
      <c r="K446" s="8">
        <v>1690000</v>
      </c>
      <c r="L446" s="8">
        <v>1690000</v>
      </c>
      <c r="M446" s="8">
        <v>1690000</v>
      </c>
      <c r="N446" s="8">
        <v>1690000</v>
      </c>
      <c r="O446" s="8">
        <v>1690000</v>
      </c>
    </row>
    <row r="447" spans="1:15">
      <c r="A447" s="2" t="s">
        <v>1037</v>
      </c>
      <c r="B447" s="5" t="s">
        <v>1038</v>
      </c>
      <c r="C447" s="2" t="s">
        <v>236</v>
      </c>
      <c r="D447" s="2" t="s">
        <v>3943</v>
      </c>
      <c r="E447" s="9"/>
      <c r="F447" s="9"/>
      <c r="G447" s="9"/>
      <c r="H447" s="9"/>
      <c r="I447" s="9"/>
      <c r="J447" s="9"/>
      <c r="K447" s="9"/>
      <c r="L447" s="9">
        <v>3295809</v>
      </c>
      <c r="M447" s="9">
        <v>3295809</v>
      </c>
      <c r="N447" s="9">
        <v>3295809</v>
      </c>
      <c r="O447" s="9">
        <v>3295809</v>
      </c>
    </row>
    <row r="448" spans="1:15">
      <c r="A448" s="2" t="s">
        <v>1045</v>
      </c>
      <c r="B448" s="5" t="s">
        <v>1046</v>
      </c>
      <c r="C448" s="2" t="s">
        <v>236</v>
      </c>
      <c r="D448" s="2" t="s">
        <v>3943</v>
      </c>
      <c r="E448" s="9">
        <v>32000000</v>
      </c>
      <c r="F448" s="9">
        <v>32000000</v>
      </c>
      <c r="G448" s="9">
        <v>7835167</v>
      </c>
      <c r="H448" s="9">
        <v>7835167</v>
      </c>
      <c r="I448" s="9">
        <v>7835167</v>
      </c>
      <c r="J448" s="9">
        <v>7835167</v>
      </c>
      <c r="K448" s="9">
        <v>7835167</v>
      </c>
      <c r="L448" s="9">
        <v>7835167</v>
      </c>
      <c r="M448" s="9">
        <v>7835167</v>
      </c>
      <c r="N448" s="9">
        <v>7835167</v>
      </c>
      <c r="O448" s="9">
        <v>7835167</v>
      </c>
    </row>
    <row r="449" spans="1:15">
      <c r="A449" s="2" t="s">
        <v>930</v>
      </c>
      <c r="B449" s="5" t="s">
        <v>931</v>
      </c>
      <c r="C449" s="2" t="s">
        <v>236</v>
      </c>
      <c r="D449" s="2" t="s">
        <v>3943</v>
      </c>
      <c r="E449" s="9">
        <v>4800000</v>
      </c>
      <c r="F449" s="9">
        <v>5340000</v>
      </c>
      <c r="G449" s="9">
        <v>5340000</v>
      </c>
      <c r="H449" s="9">
        <v>6000000</v>
      </c>
      <c r="I449" s="9">
        <v>6000000</v>
      </c>
      <c r="J449" s="9">
        <v>6000000</v>
      </c>
      <c r="K449" s="9">
        <v>6000000</v>
      </c>
      <c r="L449" s="9">
        <v>6000000</v>
      </c>
      <c r="M449" s="9">
        <v>6000000</v>
      </c>
      <c r="N449" s="9">
        <v>6000000</v>
      </c>
      <c r="O449" s="9">
        <v>6000000</v>
      </c>
    </row>
    <row r="450" spans="1:15">
      <c r="A450" s="2" t="s">
        <v>983</v>
      </c>
      <c r="B450" s="5" t="s">
        <v>984</v>
      </c>
      <c r="C450" s="2" t="s">
        <v>236</v>
      </c>
      <c r="D450" s="2" t="s">
        <v>3943</v>
      </c>
      <c r="E450" s="9">
        <v>10000000</v>
      </c>
      <c r="F450" s="9">
        <v>10000000</v>
      </c>
      <c r="G450" s="9">
        <v>10000000</v>
      </c>
      <c r="H450" s="9">
        <v>10000000</v>
      </c>
      <c r="I450" s="9">
        <v>10000000</v>
      </c>
      <c r="J450" s="9">
        <v>10000000</v>
      </c>
      <c r="K450" s="9">
        <v>10000000</v>
      </c>
      <c r="L450" s="9">
        <v>10000000</v>
      </c>
      <c r="M450" s="9">
        <v>10000000</v>
      </c>
      <c r="N450" s="9">
        <v>10000000</v>
      </c>
      <c r="O450" s="9">
        <v>10000000</v>
      </c>
    </row>
    <row r="451" spans="1:15">
      <c r="A451" s="2" t="s">
        <v>1039</v>
      </c>
      <c r="B451" s="5" t="s">
        <v>1040</v>
      </c>
      <c r="C451" s="2" t="s">
        <v>236</v>
      </c>
      <c r="D451" s="2" t="s">
        <v>3943</v>
      </c>
      <c r="E451" s="9"/>
      <c r="F451" s="9">
        <v>7690000</v>
      </c>
      <c r="G451" s="9">
        <v>7690000</v>
      </c>
      <c r="H451" s="9">
        <v>7690000</v>
      </c>
      <c r="I451" s="9">
        <v>7690000</v>
      </c>
      <c r="J451" s="9">
        <v>7690000</v>
      </c>
      <c r="K451" s="9">
        <v>7690000</v>
      </c>
      <c r="L451" s="9">
        <v>7690000</v>
      </c>
      <c r="M451" s="9">
        <v>11282622</v>
      </c>
      <c r="N451" s="9">
        <v>12892676</v>
      </c>
      <c r="O451" s="9">
        <v>12892676</v>
      </c>
    </row>
    <row r="452" spans="1:15">
      <c r="A452" s="2" t="s">
        <v>1114</v>
      </c>
      <c r="B452" s="5" t="s">
        <v>1115</v>
      </c>
      <c r="C452" s="2" t="s">
        <v>236</v>
      </c>
      <c r="D452" s="2" t="s">
        <v>3943</v>
      </c>
      <c r="E452" s="8"/>
      <c r="F452" s="8"/>
      <c r="G452" s="8"/>
      <c r="H452" s="8">
        <v>74342857</v>
      </c>
      <c r="I452" s="8">
        <v>74342857</v>
      </c>
      <c r="J452" s="8">
        <v>75082891</v>
      </c>
      <c r="K452" s="8">
        <v>75082891</v>
      </c>
      <c r="L452" s="8">
        <v>76582891</v>
      </c>
      <c r="M452" s="8">
        <v>83129535</v>
      </c>
      <c r="N452" s="8">
        <v>96359369</v>
      </c>
      <c r="O452" s="8">
        <v>96359369</v>
      </c>
    </row>
    <row r="453" spans="1:15">
      <c r="A453" s="2" t="s">
        <v>1116</v>
      </c>
      <c r="B453" s="5" t="s">
        <v>1117</v>
      </c>
      <c r="C453" s="2" t="s">
        <v>236</v>
      </c>
      <c r="D453" s="2" t="s">
        <v>3943</v>
      </c>
      <c r="E453" s="8">
        <v>39268030</v>
      </c>
      <c r="F453" s="8">
        <v>39268030</v>
      </c>
      <c r="G453" s="8">
        <v>39268030</v>
      </c>
      <c r="H453" s="8">
        <v>40622934</v>
      </c>
      <c r="I453" s="8">
        <v>44082936</v>
      </c>
      <c r="J453" s="8">
        <v>46058782</v>
      </c>
      <c r="K453" s="8">
        <v>46979739</v>
      </c>
      <c r="L453" s="8">
        <v>46979739</v>
      </c>
      <c r="M453" s="8">
        <v>50524161</v>
      </c>
      <c r="N453" s="8">
        <v>53005256</v>
      </c>
      <c r="O453" s="8">
        <v>53005256</v>
      </c>
    </row>
    <row r="454" spans="1:15">
      <c r="A454" s="2" t="s">
        <v>1210</v>
      </c>
      <c r="B454" s="5" t="s">
        <v>1211</v>
      </c>
      <c r="C454" s="2" t="s">
        <v>236</v>
      </c>
      <c r="D454" s="2" t="s">
        <v>3943</v>
      </c>
      <c r="E454" s="8">
        <v>9900000</v>
      </c>
      <c r="F454" s="8">
        <v>10068700</v>
      </c>
      <c r="G454" s="8">
        <v>10068700</v>
      </c>
      <c r="H454" s="8">
        <v>14708754</v>
      </c>
      <c r="I454" s="8">
        <v>18564228</v>
      </c>
      <c r="J454" s="8">
        <v>19980994</v>
      </c>
      <c r="K454" s="8">
        <v>21075126</v>
      </c>
      <c r="L454" s="8">
        <v>21125439</v>
      </c>
      <c r="M454" s="8">
        <v>21125439</v>
      </c>
      <c r="N454" s="8">
        <v>32427213</v>
      </c>
      <c r="O454" s="8">
        <v>32427213</v>
      </c>
    </row>
    <row r="455" spans="1:15">
      <c r="A455" s="2" t="s">
        <v>1061</v>
      </c>
      <c r="B455" s="5" t="s">
        <v>1062</v>
      </c>
      <c r="C455" s="2" t="s">
        <v>236</v>
      </c>
      <c r="D455" s="2" t="s">
        <v>3943</v>
      </c>
      <c r="E455" s="8"/>
      <c r="F455" s="8"/>
      <c r="G455" s="8">
        <v>3577723</v>
      </c>
      <c r="H455" s="8">
        <v>4499260</v>
      </c>
      <c r="I455" s="8">
        <v>4499260</v>
      </c>
      <c r="J455" s="8">
        <v>24121467</v>
      </c>
      <c r="K455" s="8">
        <v>27426202</v>
      </c>
      <c r="L455" s="8">
        <v>27426202</v>
      </c>
      <c r="M455" s="8">
        <v>36214645</v>
      </c>
      <c r="N455" s="8">
        <v>45444970</v>
      </c>
      <c r="O455" s="8">
        <v>45444970</v>
      </c>
    </row>
    <row r="456" spans="1:15">
      <c r="A456" s="2" t="s">
        <v>1041</v>
      </c>
      <c r="B456" s="5" t="s">
        <v>1042</v>
      </c>
      <c r="C456" s="2" t="s">
        <v>236</v>
      </c>
      <c r="D456" s="2" t="s">
        <v>3943</v>
      </c>
      <c r="E456" s="8"/>
      <c r="F456" s="8"/>
      <c r="G456" s="8"/>
      <c r="H456" s="8"/>
      <c r="I456" s="8"/>
      <c r="J456" s="8"/>
      <c r="K456" s="8"/>
      <c r="L456" s="8"/>
      <c r="M456" s="8">
        <v>29366322</v>
      </c>
      <c r="N456" s="8">
        <v>29366322</v>
      </c>
      <c r="O456" s="8">
        <v>29366322</v>
      </c>
    </row>
    <row r="457" spans="1:15">
      <c r="A457" s="2" t="s">
        <v>993</v>
      </c>
      <c r="B457" s="5" t="s">
        <v>994</v>
      </c>
      <c r="C457" s="2" t="s">
        <v>236</v>
      </c>
      <c r="D457" s="2" t="s">
        <v>3943</v>
      </c>
      <c r="E457" s="9"/>
      <c r="F457" s="9"/>
      <c r="G457" s="9"/>
      <c r="H457" s="9"/>
      <c r="I457" s="9"/>
      <c r="J457" s="9"/>
      <c r="K457" s="9"/>
      <c r="L457" s="9"/>
      <c r="M457" s="9">
        <v>6216363</v>
      </c>
      <c r="N457" s="9">
        <v>6216363</v>
      </c>
      <c r="O457" s="9">
        <v>6216363</v>
      </c>
    </row>
    <row r="458" spans="1:15">
      <c r="A458" s="2" t="s">
        <v>1140</v>
      </c>
      <c r="B458" s="5" t="s">
        <v>1141</v>
      </c>
      <c r="C458" s="2" t="s">
        <v>236</v>
      </c>
      <c r="D458" s="2" t="s">
        <v>3943</v>
      </c>
      <c r="E458" s="9">
        <v>10006618</v>
      </c>
      <c r="F458" s="9">
        <v>13476401</v>
      </c>
      <c r="G458" s="9">
        <v>13476401</v>
      </c>
      <c r="H458" s="9">
        <v>13476401</v>
      </c>
      <c r="I458" s="9">
        <v>13476401</v>
      </c>
      <c r="J458" s="9">
        <v>13476401</v>
      </c>
      <c r="K458" s="9">
        <v>13476401</v>
      </c>
      <c r="L458" s="9">
        <v>13476401</v>
      </c>
      <c r="M458" s="9">
        <v>13476401</v>
      </c>
      <c r="N458" s="9">
        <v>13476401</v>
      </c>
      <c r="O458" s="9">
        <v>13476401</v>
      </c>
    </row>
    <row r="459" spans="1:15">
      <c r="A459" s="2" t="s">
        <v>1017</v>
      </c>
      <c r="B459" s="5" t="s">
        <v>1018</v>
      </c>
      <c r="C459" s="2" t="s">
        <v>236</v>
      </c>
      <c r="D459" s="2" t="s">
        <v>3943</v>
      </c>
      <c r="E459" s="9">
        <v>22997940</v>
      </c>
      <c r="F459" s="9">
        <v>22997940</v>
      </c>
      <c r="G459" s="9">
        <v>22997940</v>
      </c>
      <c r="H459" s="9">
        <v>22997940</v>
      </c>
      <c r="I459" s="9">
        <v>22997940</v>
      </c>
      <c r="J459" s="9">
        <v>22997940</v>
      </c>
      <c r="K459" s="9">
        <v>22997940</v>
      </c>
      <c r="L459" s="9">
        <v>22997940</v>
      </c>
      <c r="M459" s="9">
        <v>22997940</v>
      </c>
      <c r="N459" s="9">
        <v>22997940</v>
      </c>
      <c r="O459" s="9">
        <v>22997940</v>
      </c>
    </row>
    <row r="460" spans="1:15">
      <c r="A460" s="2" t="s">
        <v>1124</v>
      </c>
      <c r="B460" s="5" t="s">
        <v>1125</v>
      </c>
      <c r="C460" s="2" t="s">
        <v>236</v>
      </c>
      <c r="D460" s="2" t="s">
        <v>3943</v>
      </c>
      <c r="E460" s="9">
        <v>22329802</v>
      </c>
      <c r="F460" s="9">
        <v>22329802</v>
      </c>
      <c r="G460" s="9">
        <v>22329802</v>
      </c>
      <c r="H460" s="9">
        <v>22329802</v>
      </c>
      <c r="I460" s="9">
        <v>22329802</v>
      </c>
      <c r="J460" s="9">
        <v>22329802</v>
      </c>
      <c r="K460" s="9">
        <v>22329802</v>
      </c>
      <c r="L460" s="9">
        <v>22329802</v>
      </c>
      <c r="M460" s="9">
        <v>22329802</v>
      </c>
      <c r="N460" s="9">
        <v>13228966</v>
      </c>
      <c r="O460" s="9">
        <v>13228966</v>
      </c>
    </row>
    <row r="461" spans="1:15">
      <c r="A461" s="2" t="s">
        <v>1089</v>
      </c>
      <c r="B461" s="5" t="s">
        <v>1090</v>
      </c>
      <c r="C461" s="2" t="s">
        <v>236</v>
      </c>
      <c r="D461" s="2" t="s">
        <v>3943</v>
      </c>
      <c r="E461" s="9">
        <v>2660000</v>
      </c>
      <c r="F461" s="9">
        <v>2660000</v>
      </c>
      <c r="G461" s="9">
        <v>2660000</v>
      </c>
      <c r="H461" s="9">
        <v>2660000</v>
      </c>
      <c r="I461" s="9">
        <v>2660000</v>
      </c>
      <c r="J461" s="9">
        <v>2660000</v>
      </c>
      <c r="K461" s="9">
        <v>2660000</v>
      </c>
      <c r="L461" s="9">
        <v>2660000</v>
      </c>
      <c r="M461" s="9">
        <v>2660000</v>
      </c>
      <c r="N461" s="9">
        <v>2660000</v>
      </c>
      <c r="O461" s="9">
        <v>2660000</v>
      </c>
    </row>
    <row r="462" spans="1:15">
      <c r="A462" s="2" t="s">
        <v>1095</v>
      </c>
      <c r="B462" s="5" t="s">
        <v>1096</v>
      </c>
      <c r="C462" s="2" t="s">
        <v>236</v>
      </c>
      <c r="D462" s="2" t="s">
        <v>3943</v>
      </c>
      <c r="E462" s="8"/>
      <c r="F462" s="8"/>
      <c r="G462" s="8"/>
      <c r="H462" s="8"/>
      <c r="I462" s="8">
        <v>80000000</v>
      </c>
      <c r="J462" s="8">
        <v>80000000</v>
      </c>
      <c r="K462" s="8">
        <v>80000000</v>
      </c>
      <c r="L462" s="8">
        <v>80000000</v>
      </c>
      <c r="M462" s="8">
        <v>87773690</v>
      </c>
      <c r="N462" s="8">
        <v>95547380</v>
      </c>
      <c r="O462" s="8">
        <v>95547380</v>
      </c>
    </row>
    <row r="463" spans="1:15">
      <c r="A463" s="2" t="s">
        <v>1248</v>
      </c>
      <c r="B463" s="5" t="s">
        <v>1249</v>
      </c>
      <c r="C463" s="2" t="s">
        <v>236</v>
      </c>
      <c r="D463" s="2" t="s">
        <v>3943</v>
      </c>
      <c r="E463" s="8"/>
      <c r="F463" s="8"/>
      <c r="G463" s="8"/>
      <c r="H463" s="8"/>
      <c r="I463" s="8"/>
      <c r="J463" s="8"/>
      <c r="K463" s="8"/>
      <c r="L463" s="8"/>
      <c r="M463" s="8">
        <v>6302915</v>
      </c>
      <c r="N463" s="8">
        <v>12641094</v>
      </c>
      <c r="O463" s="8">
        <v>14364880</v>
      </c>
    </row>
    <row r="464" spans="1:15">
      <c r="A464" s="2" t="s">
        <v>1059</v>
      </c>
      <c r="B464" s="5" t="s">
        <v>1060</v>
      </c>
      <c r="C464" s="2" t="s">
        <v>236</v>
      </c>
      <c r="D464" s="2" t="s">
        <v>3943</v>
      </c>
      <c r="E464" s="8">
        <v>2580000</v>
      </c>
      <c r="F464" s="8">
        <v>3440000</v>
      </c>
      <c r="G464" s="8">
        <v>31900000</v>
      </c>
      <c r="H464" s="8">
        <v>31900000</v>
      </c>
      <c r="I464" s="8">
        <v>31900000</v>
      </c>
      <c r="J464" s="8">
        <v>31900000</v>
      </c>
      <c r="K464" s="8">
        <v>31900000</v>
      </c>
      <c r="L464" s="8">
        <v>31900000</v>
      </c>
      <c r="M464" s="8">
        <v>31900000</v>
      </c>
      <c r="N464" s="8">
        <v>31900000</v>
      </c>
      <c r="O464" s="8">
        <v>31900000</v>
      </c>
    </row>
    <row r="465" spans="1:15">
      <c r="A465" s="2" t="s">
        <v>962</v>
      </c>
      <c r="B465" s="5" t="s">
        <v>963</v>
      </c>
      <c r="C465" s="2" t="s">
        <v>236</v>
      </c>
      <c r="D465" s="2" t="s">
        <v>3943</v>
      </c>
      <c r="E465" s="8">
        <v>36000000</v>
      </c>
      <c r="F465" s="8">
        <v>36000000</v>
      </c>
      <c r="G465" s="8">
        <v>36000000</v>
      </c>
      <c r="H465" s="8">
        <v>36000000</v>
      </c>
      <c r="I465" s="8">
        <v>36000000</v>
      </c>
      <c r="J465" s="8">
        <v>36000000</v>
      </c>
      <c r="K465" s="8">
        <v>36000000</v>
      </c>
      <c r="L465" s="8">
        <v>36000000</v>
      </c>
      <c r="M465" s="8">
        <v>36000000</v>
      </c>
      <c r="N465" s="8">
        <v>36000000</v>
      </c>
      <c r="O465" s="8">
        <v>36000000</v>
      </c>
    </row>
    <row r="466" spans="1:15">
      <c r="A466" s="2" t="s">
        <v>1003</v>
      </c>
      <c r="B466" s="5" t="s">
        <v>1004</v>
      </c>
      <c r="C466" s="2" t="s">
        <v>236</v>
      </c>
      <c r="D466" s="2" t="s">
        <v>3943</v>
      </c>
      <c r="E466" s="8">
        <v>29579706</v>
      </c>
      <c r="F466" s="8">
        <v>43402799</v>
      </c>
      <c r="G466" s="8">
        <v>52013400</v>
      </c>
      <c r="H466" s="8">
        <v>52013400</v>
      </c>
      <c r="I466" s="8">
        <v>53666675</v>
      </c>
      <c r="J466" s="8">
        <v>64648477</v>
      </c>
      <c r="K466" s="8">
        <v>77163043</v>
      </c>
      <c r="L466" s="8">
        <v>77163043</v>
      </c>
      <c r="M466" s="8">
        <v>75000000</v>
      </c>
      <c r="N466" s="8">
        <v>74000000</v>
      </c>
      <c r="O466" s="8">
        <v>74000000</v>
      </c>
    </row>
    <row r="467" spans="1:15">
      <c r="A467" s="2" t="s">
        <v>1097</v>
      </c>
      <c r="B467" s="5" t="s">
        <v>1098</v>
      </c>
      <c r="C467" s="2" t="s">
        <v>236</v>
      </c>
      <c r="D467" s="2" t="s">
        <v>3943</v>
      </c>
      <c r="E467" s="9"/>
      <c r="F467" s="9"/>
      <c r="G467" s="9"/>
      <c r="H467" s="9"/>
      <c r="I467" s="9"/>
      <c r="J467" s="9"/>
      <c r="K467" s="9"/>
      <c r="L467" s="9"/>
      <c r="M467" s="9">
        <v>10800000</v>
      </c>
      <c r="N467" s="9">
        <v>10901500</v>
      </c>
      <c r="O467" s="9">
        <v>10935545</v>
      </c>
    </row>
    <row r="468" spans="1:15">
      <c r="A468" s="2" t="s">
        <v>904</v>
      </c>
      <c r="B468" s="5" t="s">
        <v>905</v>
      </c>
      <c r="C468" s="2" t="s">
        <v>236</v>
      </c>
      <c r="D468" s="2" t="s">
        <v>3943</v>
      </c>
      <c r="E468" s="9"/>
      <c r="F468" s="9"/>
      <c r="G468" s="9"/>
      <c r="H468" s="9"/>
      <c r="I468" s="9"/>
      <c r="J468" s="9"/>
      <c r="K468" s="9"/>
      <c r="L468" s="9"/>
      <c r="M468" s="9">
        <v>13203053</v>
      </c>
      <c r="N468" s="9">
        <v>27406106</v>
      </c>
      <c r="O468" s="9">
        <v>27406106</v>
      </c>
    </row>
    <row r="469" spans="1:15">
      <c r="A469" s="2" t="s">
        <v>1021</v>
      </c>
      <c r="B469" s="5" t="s">
        <v>1022</v>
      </c>
      <c r="C469" s="2" t="s">
        <v>236</v>
      </c>
      <c r="D469" s="2" t="s">
        <v>3943</v>
      </c>
      <c r="E469" s="9"/>
      <c r="F469" s="9"/>
      <c r="G469" s="9"/>
      <c r="H469" s="9"/>
      <c r="I469" s="9">
        <v>10514285</v>
      </c>
      <c r="J469" s="9">
        <v>10654285</v>
      </c>
      <c r="K469" s="9">
        <v>10731604</v>
      </c>
      <c r="L469" s="9">
        <v>15175275</v>
      </c>
      <c r="M469" s="9">
        <v>17094264</v>
      </c>
      <c r="N469" s="9">
        <v>18023184</v>
      </c>
      <c r="O469" s="9">
        <v>19325267</v>
      </c>
    </row>
    <row r="470" spans="1:15">
      <c r="A470" s="2" t="s">
        <v>1164</v>
      </c>
      <c r="B470" s="5" t="s">
        <v>1165</v>
      </c>
      <c r="C470" s="2" t="s">
        <v>236</v>
      </c>
      <c r="D470" s="2" t="s">
        <v>3943</v>
      </c>
      <c r="E470" s="9">
        <v>11330433</v>
      </c>
      <c r="F470" s="9">
        <v>11343933</v>
      </c>
      <c r="G470" s="9">
        <v>11343933</v>
      </c>
      <c r="H470" s="9">
        <v>21451055</v>
      </c>
      <c r="I470" s="9">
        <v>21451055</v>
      </c>
      <c r="J470" s="9">
        <v>21454555</v>
      </c>
      <c r="K470" s="9">
        <v>21463555</v>
      </c>
      <c r="L470" s="9">
        <v>21463555</v>
      </c>
      <c r="M470" s="9">
        <v>21463555</v>
      </c>
      <c r="N470" s="9">
        <v>21463555</v>
      </c>
      <c r="O470" s="9">
        <v>21463555</v>
      </c>
    </row>
    <row r="471" spans="1:15">
      <c r="A471" s="2" t="s">
        <v>1150</v>
      </c>
      <c r="B471" s="5" t="s">
        <v>1151</v>
      </c>
      <c r="C471" s="2" t="s">
        <v>236</v>
      </c>
      <c r="D471" s="2" t="s">
        <v>3943</v>
      </c>
      <c r="E471" s="9"/>
      <c r="F471" s="9"/>
      <c r="G471" s="9"/>
      <c r="H471" s="9"/>
      <c r="I471" s="9"/>
      <c r="J471" s="9"/>
      <c r="K471" s="9"/>
      <c r="L471" s="9"/>
      <c r="M471" s="9"/>
      <c r="N471" s="9">
        <v>8230000</v>
      </c>
      <c r="O471" s="9">
        <v>8230000</v>
      </c>
    </row>
    <row r="472" spans="1:15">
      <c r="A472" s="2" t="s">
        <v>1103</v>
      </c>
      <c r="B472" s="5" t="s">
        <v>1104</v>
      </c>
      <c r="C472" s="2" t="s">
        <v>236</v>
      </c>
      <c r="D472" s="2" t="s">
        <v>3943</v>
      </c>
      <c r="E472" s="8">
        <v>6000000</v>
      </c>
      <c r="F472" s="8">
        <v>6000000</v>
      </c>
      <c r="G472" s="8">
        <v>60000000</v>
      </c>
      <c r="H472" s="8">
        <v>60000000</v>
      </c>
      <c r="I472" s="8">
        <v>62000000</v>
      </c>
      <c r="J472" s="8">
        <v>62000000</v>
      </c>
      <c r="K472" s="8">
        <v>62000000</v>
      </c>
      <c r="L472" s="8">
        <v>62000000</v>
      </c>
      <c r="M472" s="8">
        <v>62000000</v>
      </c>
      <c r="N472" s="8">
        <v>62000000</v>
      </c>
      <c r="O472" s="8">
        <v>62000000</v>
      </c>
    </row>
    <row r="473" spans="1:15">
      <c r="A473" s="2" t="s">
        <v>1146</v>
      </c>
      <c r="B473" s="5" t="s">
        <v>1147</v>
      </c>
      <c r="C473" s="2" t="s">
        <v>236</v>
      </c>
      <c r="D473" s="2" t="s">
        <v>3943</v>
      </c>
      <c r="E473" s="8">
        <v>6000000</v>
      </c>
      <c r="F473" s="8">
        <v>6000000</v>
      </c>
      <c r="G473" s="8">
        <v>6000000</v>
      </c>
      <c r="H473" s="8">
        <v>6000000</v>
      </c>
      <c r="I473" s="8">
        <v>6000000</v>
      </c>
      <c r="J473" s="8">
        <v>6000000</v>
      </c>
      <c r="K473" s="8">
        <v>6000000</v>
      </c>
      <c r="L473" s="8">
        <v>5775160</v>
      </c>
      <c r="M473" s="8">
        <v>5775160</v>
      </c>
      <c r="N473" s="8">
        <v>6975160</v>
      </c>
      <c r="O473" s="8">
        <v>6975160</v>
      </c>
    </row>
    <row r="474" spans="1:15">
      <c r="A474" s="2" t="s">
        <v>1055</v>
      </c>
      <c r="B474" s="5" t="s">
        <v>1056</v>
      </c>
      <c r="C474" s="2" t="s">
        <v>236</v>
      </c>
      <c r="D474" s="2" t="s">
        <v>3943</v>
      </c>
      <c r="E474" s="8">
        <v>15066357</v>
      </c>
      <c r="F474" s="8">
        <v>15066357</v>
      </c>
      <c r="G474" s="8">
        <v>15066357</v>
      </c>
      <c r="H474" s="8">
        <v>22116357</v>
      </c>
      <c r="I474" s="8">
        <v>34300716</v>
      </c>
      <c r="J474" s="8">
        <v>43300716</v>
      </c>
      <c r="K474" s="8">
        <v>43313046</v>
      </c>
      <c r="L474" s="8">
        <v>43315221</v>
      </c>
      <c r="M474" s="8">
        <v>62715284</v>
      </c>
      <c r="N474" s="8">
        <v>99980586</v>
      </c>
      <c r="O474" s="8">
        <v>128688719</v>
      </c>
    </row>
    <row r="475" spans="1:15">
      <c r="A475" s="2" t="s">
        <v>1085</v>
      </c>
      <c r="B475" s="5" t="s">
        <v>1086</v>
      </c>
      <c r="C475" s="2" t="s">
        <v>236</v>
      </c>
      <c r="D475" s="2" t="s">
        <v>3943</v>
      </c>
      <c r="E475" s="8">
        <v>24800000</v>
      </c>
      <c r="F475" s="8">
        <v>24800000</v>
      </c>
      <c r="G475" s="8">
        <v>24800000</v>
      </c>
      <c r="H475" s="8">
        <v>24800000</v>
      </c>
      <c r="I475" s="8">
        <v>24800000</v>
      </c>
      <c r="J475" s="8">
        <v>24800000</v>
      </c>
      <c r="K475" s="8">
        <v>24800000</v>
      </c>
      <c r="L475" s="8">
        <v>24800000</v>
      </c>
      <c r="M475" s="8">
        <v>24800000</v>
      </c>
      <c r="N475" s="8">
        <v>24800000</v>
      </c>
      <c r="O475" s="8">
        <v>24800000</v>
      </c>
    </row>
    <row r="476" spans="1:15">
      <c r="A476" s="2" t="s">
        <v>1101</v>
      </c>
      <c r="B476" s="5" t="s">
        <v>1102</v>
      </c>
      <c r="C476" s="2" t="s">
        <v>236</v>
      </c>
      <c r="D476" s="2" t="s">
        <v>3943</v>
      </c>
      <c r="E476" s="8">
        <v>4200000</v>
      </c>
      <c r="F476" s="8">
        <v>4200000</v>
      </c>
      <c r="G476" s="8">
        <v>4200000</v>
      </c>
      <c r="H476" s="8">
        <v>42000000</v>
      </c>
      <c r="I476" s="8">
        <v>42000000</v>
      </c>
      <c r="J476" s="8">
        <v>42000000</v>
      </c>
      <c r="K476" s="8">
        <v>42000000</v>
      </c>
      <c r="L476" s="8">
        <v>42000000</v>
      </c>
      <c r="M476" s="8">
        <v>42000000</v>
      </c>
      <c r="N476" s="8">
        <v>42000000</v>
      </c>
      <c r="O476" s="8">
        <v>42000000</v>
      </c>
    </row>
    <row r="477" spans="1:15">
      <c r="A477" s="2" t="s">
        <v>1075</v>
      </c>
      <c r="B477" s="5" t="s">
        <v>1076</v>
      </c>
      <c r="C477" s="2" t="s">
        <v>236</v>
      </c>
      <c r="D477" s="2" t="s">
        <v>3943</v>
      </c>
      <c r="E477" s="9">
        <v>38148356</v>
      </c>
      <c r="F477" s="9">
        <v>40335218</v>
      </c>
      <c r="G477" s="9">
        <v>40335218</v>
      </c>
      <c r="H477" s="9">
        <v>40335218</v>
      </c>
      <c r="I477" s="9">
        <v>40335218</v>
      </c>
      <c r="J477" s="9">
        <v>40495218</v>
      </c>
      <c r="K477" s="9">
        <v>40975218</v>
      </c>
      <c r="L477" s="9">
        <v>40975218</v>
      </c>
      <c r="M477" s="9">
        <v>43668187</v>
      </c>
      <c r="N477" s="9">
        <v>143309751</v>
      </c>
      <c r="O477" s="9">
        <v>143309751</v>
      </c>
    </row>
    <row r="478" spans="1:15">
      <c r="A478" s="2" t="s">
        <v>1110</v>
      </c>
      <c r="B478" s="5" t="s">
        <v>1111</v>
      </c>
      <c r="C478" s="2" t="s">
        <v>236</v>
      </c>
      <c r="D478" s="2" t="s">
        <v>3943</v>
      </c>
      <c r="E478" s="9">
        <v>10744650</v>
      </c>
      <c r="F478" s="9">
        <v>10744650</v>
      </c>
      <c r="G478" s="9">
        <v>15282199</v>
      </c>
      <c r="H478" s="9">
        <v>24439199</v>
      </c>
      <c r="I478" s="9">
        <v>24439199</v>
      </c>
      <c r="J478" s="9">
        <v>25179199</v>
      </c>
      <c r="K478" s="9">
        <v>29155322</v>
      </c>
      <c r="L478" s="9">
        <v>37039962</v>
      </c>
      <c r="M478" s="9">
        <v>38729294</v>
      </c>
      <c r="N478" s="9">
        <v>49152752</v>
      </c>
      <c r="O478" s="9">
        <v>49152752</v>
      </c>
    </row>
    <row r="479" spans="1:15">
      <c r="A479" s="2" t="s">
        <v>1081</v>
      </c>
      <c r="B479" s="5" t="s">
        <v>1082</v>
      </c>
      <c r="C479" s="2" t="s">
        <v>236</v>
      </c>
      <c r="D479" s="2" t="s">
        <v>3943</v>
      </c>
      <c r="E479" s="9"/>
      <c r="F479" s="9"/>
      <c r="G479" s="9"/>
      <c r="H479" s="9"/>
      <c r="I479" s="9"/>
      <c r="J479" s="9"/>
      <c r="K479" s="9">
        <v>10274270</v>
      </c>
      <c r="L479" s="9">
        <v>10556870</v>
      </c>
      <c r="M479" s="9">
        <v>10823428</v>
      </c>
      <c r="N479" s="9">
        <v>11299691</v>
      </c>
      <c r="O479" s="9">
        <v>11299691</v>
      </c>
    </row>
    <row r="480" spans="1:15">
      <c r="A480" s="2" t="s">
        <v>1077</v>
      </c>
      <c r="B480" s="5" t="s">
        <v>1078</v>
      </c>
      <c r="C480" s="2" t="s">
        <v>236</v>
      </c>
      <c r="D480" s="2" t="s">
        <v>3943</v>
      </c>
      <c r="E480" s="9">
        <v>11299892</v>
      </c>
      <c r="F480" s="9">
        <v>11608781</v>
      </c>
      <c r="G480" s="9">
        <v>15837111</v>
      </c>
      <c r="H480" s="9">
        <v>29337111</v>
      </c>
      <c r="I480" s="9">
        <v>29337111</v>
      </c>
      <c r="J480" s="9">
        <v>29337111</v>
      </c>
      <c r="K480" s="9">
        <v>29337111</v>
      </c>
      <c r="L480" s="9">
        <v>29337111</v>
      </c>
      <c r="M480" s="9">
        <v>29337111</v>
      </c>
      <c r="N480" s="9">
        <v>29337111</v>
      </c>
      <c r="O480" s="9">
        <v>29337111</v>
      </c>
    </row>
    <row r="481" spans="1:15">
      <c r="A481" s="2" t="s">
        <v>1126</v>
      </c>
      <c r="B481" s="5" t="s">
        <v>1127</v>
      </c>
      <c r="C481" s="2" t="s">
        <v>236</v>
      </c>
      <c r="D481" s="2" t="s">
        <v>3943</v>
      </c>
      <c r="E481" s="9">
        <v>17820000</v>
      </c>
      <c r="F481" s="9">
        <v>17820000</v>
      </c>
      <c r="G481" s="9">
        <v>17820000</v>
      </c>
      <c r="H481" s="9">
        <v>17820000</v>
      </c>
      <c r="I481" s="9">
        <v>17820000</v>
      </c>
      <c r="J481" s="9">
        <v>17820000</v>
      </c>
      <c r="K481" s="9">
        <v>17820000</v>
      </c>
      <c r="L481" s="9">
        <v>17900000</v>
      </c>
      <c r="M481" s="9">
        <v>17900000</v>
      </c>
      <c r="N481" s="9">
        <v>17900000</v>
      </c>
      <c r="O481" s="9">
        <v>17900000</v>
      </c>
    </row>
    <row r="482" spans="1:15">
      <c r="A482" s="2" t="s">
        <v>1031</v>
      </c>
      <c r="B482" s="5" t="s">
        <v>1032</v>
      </c>
      <c r="C482" s="2" t="s">
        <v>236</v>
      </c>
      <c r="D482" s="2" t="s">
        <v>3943</v>
      </c>
      <c r="E482" s="8">
        <v>42155651</v>
      </c>
      <c r="F482" s="8">
        <v>42155651</v>
      </c>
      <c r="G482" s="8">
        <v>68155651</v>
      </c>
      <c r="H482" s="8">
        <v>68155651</v>
      </c>
      <c r="I482" s="8">
        <v>88155651</v>
      </c>
      <c r="J482" s="8">
        <v>88155651</v>
      </c>
      <c r="K482" s="8">
        <v>88155651</v>
      </c>
      <c r="L482" s="8">
        <v>88155651</v>
      </c>
      <c r="M482" s="8">
        <v>88155651</v>
      </c>
      <c r="N482" s="8">
        <v>88155651</v>
      </c>
      <c r="O482" s="8">
        <v>88155651</v>
      </c>
    </row>
    <row r="483" spans="1:15">
      <c r="A483" s="2" t="s">
        <v>1128</v>
      </c>
      <c r="B483" s="5" t="s">
        <v>1129</v>
      </c>
      <c r="C483" s="2" t="s">
        <v>236</v>
      </c>
      <c r="D483" s="2" t="s">
        <v>3943</v>
      </c>
      <c r="E483" s="8"/>
      <c r="F483" s="8"/>
      <c r="G483" s="8"/>
      <c r="H483" s="8"/>
      <c r="I483" s="8"/>
      <c r="J483" s="8"/>
      <c r="K483" s="8"/>
      <c r="L483" s="8"/>
      <c r="M483" s="8">
        <v>26965000</v>
      </c>
      <c r="N483" s="8">
        <v>26965000</v>
      </c>
      <c r="O483" s="8">
        <v>26965000</v>
      </c>
    </row>
    <row r="484" spans="1:15">
      <c r="A484" s="2" t="s">
        <v>1053</v>
      </c>
      <c r="B484" s="5" t="s">
        <v>1054</v>
      </c>
      <c r="C484" s="2" t="s">
        <v>236</v>
      </c>
      <c r="D484" s="2" t="s">
        <v>3943</v>
      </c>
      <c r="E484" s="8">
        <v>2800000</v>
      </c>
      <c r="F484" s="8">
        <v>2800000</v>
      </c>
      <c r="G484" s="8">
        <v>2800000</v>
      </c>
      <c r="H484" s="8">
        <v>2800000</v>
      </c>
      <c r="I484" s="8">
        <v>2800000</v>
      </c>
      <c r="J484" s="8">
        <v>2800000</v>
      </c>
      <c r="K484" s="8">
        <v>2800000</v>
      </c>
      <c r="L484" s="8">
        <v>2800000</v>
      </c>
      <c r="M484" s="8">
        <v>2800000</v>
      </c>
      <c r="N484" s="8">
        <v>2800000</v>
      </c>
      <c r="O484" s="8">
        <v>2800000</v>
      </c>
    </row>
    <row r="485" spans="1:15">
      <c r="A485" s="2" t="s">
        <v>1324</v>
      </c>
      <c r="B485" s="5" t="s">
        <v>1325</v>
      </c>
      <c r="C485" s="2" t="s">
        <v>236</v>
      </c>
      <c r="D485" s="2" t="s">
        <v>3943</v>
      </c>
      <c r="E485" s="8"/>
      <c r="F485" s="8"/>
      <c r="G485" s="8"/>
      <c r="H485" s="8"/>
      <c r="I485" s="8"/>
      <c r="J485" s="8"/>
      <c r="K485" s="8"/>
      <c r="L485" s="8"/>
      <c r="M485" s="8">
        <v>5579333</v>
      </c>
      <c r="N485" s="8">
        <v>5904945</v>
      </c>
      <c r="O485" s="8">
        <v>5904945</v>
      </c>
    </row>
    <row r="486" spans="1:15">
      <c r="A486" s="2" t="s">
        <v>1262</v>
      </c>
      <c r="B486" s="5" t="s">
        <v>1263</v>
      </c>
      <c r="C486" s="2" t="s">
        <v>236</v>
      </c>
      <c r="D486" s="2" t="s">
        <v>3943</v>
      </c>
      <c r="E486" s="8"/>
      <c r="F486" s="8">
        <v>4200000</v>
      </c>
      <c r="G486" s="8">
        <v>4202400</v>
      </c>
      <c r="H486" s="8">
        <v>64891136</v>
      </c>
      <c r="I486" s="8">
        <v>64998136</v>
      </c>
      <c r="J486" s="8">
        <v>64998136</v>
      </c>
      <c r="K486" s="8">
        <v>64998136</v>
      </c>
      <c r="L486" s="8">
        <v>64998136</v>
      </c>
      <c r="M486" s="8">
        <v>79227380</v>
      </c>
      <c r="N486" s="8">
        <v>80808407</v>
      </c>
      <c r="O486" s="8">
        <v>80808407</v>
      </c>
    </row>
    <row r="487" spans="1:15">
      <c r="A487" s="2" t="s">
        <v>1196</v>
      </c>
      <c r="B487" s="5" t="s">
        <v>1197</v>
      </c>
      <c r="C487" s="2" t="s">
        <v>236</v>
      </c>
      <c r="D487" s="2" t="s">
        <v>3943</v>
      </c>
      <c r="E487" s="9">
        <v>21000000</v>
      </c>
      <c r="F487" s="9">
        <v>21000000</v>
      </c>
      <c r="G487" s="9">
        <v>21000000</v>
      </c>
      <c r="H487" s="9">
        <v>21000000</v>
      </c>
      <c r="I487" s="9">
        <v>21000000</v>
      </c>
      <c r="J487" s="9">
        <v>21000000</v>
      </c>
      <c r="K487" s="9">
        <v>21000000</v>
      </c>
      <c r="L487" s="9">
        <v>21000000</v>
      </c>
      <c r="M487" s="9">
        <v>21000000</v>
      </c>
      <c r="N487" s="9">
        <v>21000000</v>
      </c>
      <c r="O487" s="9">
        <v>21000000</v>
      </c>
    </row>
    <row r="488" spans="1:15">
      <c r="A488" s="2" t="s">
        <v>1142</v>
      </c>
      <c r="B488" s="5" t="s">
        <v>1143</v>
      </c>
      <c r="C488" s="2" t="s">
        <v>236</v>
      </c>
      <c r="D488" s="2" t="s">
        <v>3943</v>
      </c>
      <c r="E488" s="9">
        <v>3168000</v>
      </c>
      <c r="F488" s="9">
        <v>3168000</v>
      </c>
      <c r="G488" s="9">
        <v>3168000</v>
      </c>
      <c r="H488" s="9">
        <v>3168000</v>
      </c>
      <c r="I488" s="9">
        <v>3168000</v>
      </c>
      <c r="J488" s="9">
        <v>3484800</v>
      </c>
      <c r="K488" s="9">
        <v>3484800</v>
      </c>
      <c r="L488" s="9">
        <v>3484800</v>
      </c>
      <c r="M488" s="9">
        <v>3484800</v>
      </c>
      <c r="N488" s="9">
        <v>3484800</v>
      </c>
      <c r="O488" s="9">
        <v>3484800</v>
      </c>
    </row>
    <row r="489" spans="1:15">
      <c r="A489" s="2" t="s">
        <v>1083</v>
      </c>
      <c r="B489" s="5" t="s">
        <v>1084</v>
      </c>
      <c r="C489" s="2" t="s">
        <v>236</v>
      </c>
      <c r="D489" s="2" t="s">
        <v>3943</v>
      </c>
      <c r="E489" s="9">
        <v>29500000</v>
      </c>
      <c r="F489" s="9">
        <v>29500000</v>
      </c>
      <c r="G489" s="9">
        <v>29500000</v>
      </c>
      <c r="H489" s="9">
        <v>29500000</v>
      </c>
      <c r="I489" s="9">
        <v>29500000</v>
      </c>
      <c r="J489" s="9">
        <v>29500000</v>
      </c>
      <c r="K489" s="9">
        <v>37593814</v>
      </c>
      <c r="L489" s="9">
        <v>37593814</v>
      </c>
      <c r="M489" s="9">
        <v>40996887</v>
      </c>
      <c r="N489" s="9">
        <v>40996887</v>
      </c>
      <c r="O489" s="9">
        <v>40996887</v>
      </c>
    </row>
    <row r="490" spans="1:15">
      <c r="A490" s="2" t="s">
        <v>912</v>
      </c>
      <c r="B490" s="5" t="s">
        <v>913</v>
      </c>
      <c r="C490" s="2" t="s">
        <v>236</v>
      </c>
      <c r="D490" s="2" t="s">
        <v>3943</v>
      </c>
      <c r="E490" s="9">
        <v>43624470</v>
      </c>
      <c r="F490" s="9">
        <v>43624470</v>
      </c>
      <c r="G490" s="9">
        <v>43624470</v>
      </c>
      <c r="H490" s="9">
        <v>43624470</v>
      </c>
      <c r="I490" s="9">
        <v>43624470</v>
      </c>
      <c r="J490" s="9">
        <v>43624470</v>
      </c>
      <c r="K490" s="9">
        <v>43624470</v>
      </c>
      <c r="L490" s="9">
        <v>43624470</v>
      </c>
      <c r="M490" s="9">
        <v>43624470</v>
      </c>
      <c r="N490" s="9">
        <v>38596735</v>
      </c>
      <c r="O490" s="9">
        <v>38596735</v>
      </c>
    </row>
    <row r="491" spans="1:15">
      <c r="A491" s="2" t="s">
        <v>1158</v>
      </c>
      <c r="B491" s="5" t="s">
        <v>3949</v>
      </c>
      <c r="C491" s="2" t="s">
        <v>236</v>
      </c>
      <c r="D491" s="2" t="s">
        <v>3943</v>
      </c>
      <c r="E491" s="9">
        <v>5628400</v>
      </c>
      <c r="F491" s="9">
        <v>5628400</v>
      </c>
      <c r="G491" s="9">
        <v>5628400</v>
      </c>
      <c r="H491" s="9">
        <v>5628400</v>
      </c>
      <c r="I491" s="9">
        <v>5628400</v>
      </c>
      <c r="J491" s="9">
        <v>5628400</v>
      </c>
      <c r="K491" s="9">
        <v>5628400</v>
      </c>
      <c r="L491" s="9">
        <v>5926779</v>
      </c>
      <c r="M491" s="9">
        <v>5926779</v>
      </c>
      <c r="N491" s="9">
        <v>5926779</v>
      </c>
      <c r="O491" s="9">
        <v>5926779</v>
      </c>
    </row>
    <row r="492" spans="1:15">
      <c r="A492" s="2" t="s">
        <v>1134</v>
      </c>
      <c r="B492" s="5" t="s">
        <v>1135</v>
      </c>
      <c r="C492" s="2" t="s">
        <v>236</v>
      </c>
      <c r="D492" s="2" t="s">
        <v>3943</v>
      </c>
      <c r="E492" s="8"/>
      <c r="F492" s="8"/>
      <c r="G492" s="8"/>
      <c r="H492" s="8"/>
      <c r="I492" s="8"/>
      <c r="J492" s="8"/>
      <c r="K492" s="8"/>
      <c r="L492" s="8">
        <v>9566666</v>
      </c>
      <c r="M492" s="8">
        <v>9566666</v>
      </c>
      <c r="N492" s="8">
        <v>10495566</v>
      </c>
      <c r="O492" s="8">
        <v>10495566</v>
      </c>
    </row>
    <row r="493" spans="1:15">
      <c r="A493" s="2" t="s">
        <v>1184</v>
      </c>
      <c r="B493" s="5" t="s">
        <v>1185</v>
      </c>
      <c r="C493" s="2" t="s">
        <v>236</v>
      </c>
      <c r="D493" s="2" t="s">
        <v>3943</v>
      </c>
      <c r="E493" s="8">
        <v>21613230</v>
      </c>
      <c r="F493" s="8">
        <v>21613230</v>
      </c>
      <c r="G493" s="8">
        <v>21613230</v>
      </c>
      <c r="H493" s="8">
        <v>21613230</v>
      </c>
      <c r="I493" s="8">
        <v>21613230</v>
      </c>
      <c r="J493" s="8">
        <v>21613230</v>
      </c>
      <c r="K493" s="8">
        <v>24013230</v>
      </c>
      <c r="L493" s="8">
        <v>24013230</v>
      </c>
      <c r="M493" s="8">
        <v>24013230</v>
      </c>
      <c r="N493" s="8">
        <v>24013230</v>
      </c>
      <c r="O493" s="8">
        <v>24013230</v>
      </c>
    </row>
    <row r="494" spans="1:15">
      <c r="A494" s="2" t="s">
        <v>1156</v>
      </c>
      <c r="B494" s="5" t="s">
        <v>1157</v>
      </c>
      <c r="C494" s="2" t="s">
        <v>236</v>
      </c>
      <c r="D494" s="2" t="s">
        <v>3943</v>
      </c>
      <c r="E494" s="8"/>
      <c r="F494" s="8"/>
      <c r="G494" s="8"/>
      <c r="H494" s="8"/>
      <c r="I494" s="8"/>
      <c r="J494" s="8">
        <v>8100895</v>
      </c>
      <c r="K494" s="8">
        <v>9697815</v>
      </c>
      <c r="L494" s="8">
        <v>9884327</v>
      </c>
      <c r="M494" s="8">
        <v>9972490</v>
      </c>
      <c r="N494" s="8">
        <v>10017982</v>
      </c>
      <c r="O494" s="8">
        <v>10017982</v>
      </c>
    </row>
    <row r="495" spans="1:15">
      <c r="A495" s="2" t="s">
        <v>1166</v>
      </c>
      <c r="B495" s="5" t="s">
        <v>1167</v>
      </c>
      <c r="C495" s="2" t="s">
        <v>236</v>
      </c>
      <c r="D495" s="2" t="s">
        <v>3943</v>
      </c>
      <c r="E495" s="8">
        <v>6575217</v>
      </c>
      <c r="F495" s="8">
        <v>6575217</v>
      </c>
      <c r="G495" s="8">
        <v>32876085</v>
      </c>
      <c r="H495" s="8">
        <v>32876085</v>
      </c>
      <c r="I495" s="8">
        <v>49314127</v>
      </c>
      <c r="J495" s="8">
        <v>70067868</v>
      </c>
      <c r="K495" s="8">
        <v>70067868</v>
      </c>
      <c r="L495" s="8">
        <v>84687752</v>
      </c>
      <c r="M495" s="8">
        <v>87225824</v>
      </c>
      <c r="N495" s="8">
        <v>90509897</v>
      </c>
      <c r="O495" s="8">
        <v>90509897</v>
      </c>
    </row>
    <row r="496" spans="1:15">
      <c r="A496" s="2" t="s">
        <v>1043</v>
      </c>
      <c r="B496" s="5" t="s">
        <v>1044</v>
      </c>
      <c r="C496" s="2" t="s">
        <v>236</v>
      </c>
      <c r="D496" s="2" t="s">
        <v>3943</v>
      </c>
      <c r="E496" s="8">
        <v>1320000</v>
      </c>
      <c r="F496" s="8">
        <v>1320000</v>
      </c>
      <c r="G496" s="8">
        <v>1231134</v>
      </c>
      <c r="H496" s="8">
        <v>1907518</v>
      </c>
      <c r="I496" s="8">
        <v>2275257</v>
      </c>
      <c r="J496" s="8">
        <v>33261722</v>
      </c>
      <c r="K496" s="8">
        <v>41868706</v>
      </c>
      <c r="L496" s="8">
        <v>43405320</v>
      </c>
      <c r="M496" s="8">
        <v>52658692</v>
      </c>
      <c r="N496" s="8">
        <v>57233723</v>
      </c>
      <c r="O496" s="8">
        <v>57233723</v>
      </c>
    </row>
    <row r="497" spans="1:15">
      <c r="A497" s="2" t="s">
        <v>1214</v>
      </c>
      <c r="B497" s="5" t="s">
        <v>1215</v>
      </c>
      <c r="C497" s="2" t="s">
        <v>236</v>
      </c>
      <c r="D497" s="2" t="s">
        <v>3943</v>
      </c>
      <c r="E497" s="9"/>
      <c r="F497" s="9"/>
      <c r="G497" s="9"/>
      <c r="H497" s="9"/>
      <c r="I497" s="9"/>
      <c r="J497" s="9"/>
      <c r="K497" s="9"/>
      <c r="L497" s="9">
        <v>7600288</v>
      </c>
      <c r="M497" s="9">
        <v>7894499</v>
      </c>
      <c r="N497" s="9">
        <v>10000000</v>
      </c>
      <c r="O497" s="9">
        <v>10000000</v>
      </c>
    </row>
    <row r="498" spans="1:15">
      <c r="A498" s="2" t="s">
        <v>1240</v>
      </c>
      <c r="B498" s="5" t="s">
        <v>1241</v>
      </c>
      <c r="C498" s="2" t="s">
        <v>236</v>
      </c>
      <c r="D498" s="2" t="s">
        <v>3943</v>
      </c>
      <c r="E498" s="9"/>
      <c r="F498" s="9"/>
      <c r="G498" s="9"/>
      <c r="H498" s="9"/>
      <c r="I498" s="9"/>
      <c r="J498" s="9"/>
      <c r="K498" s="9">
        <v>5911179</v>
      </c>
      <c r="L498" s="9">
        <v>6019479</v>
      </c>
      <c r="M498" s="9">
        <v>6019479</v>
      </c>
      <c r="N498" s="9">
        <v>8998218</v>
      </c>
      <c r="O498" s="9">
        <v>8998218</v>
      </c>
    </row>
    <row r="499" spans="1:15">
      <c r="A499" s="2" t="s">
        <v>1112</v>
      </c>
      <c r="B499" s="5" t="s">
        <v>1113</v>
      </c>
      <c r="C499" s="2" t="s">
        <v>236</v>
      </c>
      <c r="D499" s="2" t="s">
        <v>3943</v>
      </c>
      <c r="E499" s="9"/>
      <c r="F499" s="9"/>
      <c r="G499" s="9"/>
      <c r="H499" s="9"/>
      <c r="I499" s="9">
        <v>7000000</v>
      </c>
      <c r="J499" s="9">
        <v>7000000</v>
      </c>
      <c r="K499" s="9">
        <v>7000000</v>
      </c>
      <c r="L499" s="9">
        <v>21527902</v>
      </c>
      <c r="M499" s="9">
        <v>22813231</v>
      </c>
      <c r="N499" s="9">
        <v>35078451</v>
      </c>
      <c r="O499" s="9">
        <v>35078451</v>
      </c>
    </row>
    <row r="500" spans="1:15">
      <c r="A500" s="2" t="s">
        <v>1087</v>
      </c>
      <c r="B500" s="5" t="s">
        <v>1088</v>
      </c>
      <c r="C500" s="2" t="s">
        <v>236</v>
      </c>
      <c r="D500" s="2" t="s">
        <v>3943</v>
      </c>
      <c r="E500" s="9">
        <v>21017058</v>
      </c>
      <c r="F500" s="9">
        <v>21096847</v>
      </c>
      <c r="G500" s="9">
        <v>21096847</v>
      </c>
      <c r="H500" s="9">
        <v>23386923</v>
      </c>
      <c r="I500" s="9">
        <v>26586903</v>
      </c>
      <c r="J500" s="9">
        <v>27501183</v>
      </c>
      <c r="K500" s="9">
        <v>27501183</v>
      </c>
      <c r="L500" s="9">
        <v>27501183</v>
      </c>
      <c r="M500" s="9">
        <v>28886224</v>
      </c>
      <c r="N500" s="9">
        <v>93064397</v>
      </c>
      <c r="O500" s="9">
        <v>93064397</v>
      </c>
    </row>
    <row r="501" spans="1:15">
      <c r="A501" s="2" t="s">
        <v>1138</v>
      </c>
      <c r="B501" s="5" t="s">
        <v>1139</v>
      </c>
      <c r="C501" s="2" t="s">
        <v>236</v>
      </c>
      <c r="D501" s="2" t="s">
        <v>3943</v>
      </c>
      <c r="E501" s="9">
        <v>20684162</v>
      </c>
      <c r="F501" s="9">
        <v>20684162</v>
      </c>
      <c r="G501" s="9">
        <v>31184162</v>
      </c>
      <c r="H501" s="9">
        <v>31184162</v>
      </c>
      <c r="I501" s="9">
        <v>31184162</v>
      </c>
      <c r="J501" s="9">
        <v>62368324</v>
      </c>
      <c r="K501" s="9">
        <v>62368324</v>
      </c>
      <c r="L501" s="9">
        <v>62368324</v>
      </c>
      <c r="M501" s="9">
        <v>62368324</v>
      </c>
      <c r="N501" s="9">
        <v>62368324</v>
      </c>
      <c r="O501" s="9">
        <v>62368324</v>
      </c>
    </row>
    <row r="502" spans="1:15">
      <c r="A502" s="2" t="s">
        <v>1130</v>
      </c>
      <c r="B502" s="5" t="s">
        <v>1131</v>
      </c>
      <c r="C502" s="2" t="s">
        <v>236</v>
      </c>
      <c r="D502" s="2" t="s">
        <v>3943</v>
      </c>
      <c r="E502" s="8">
        <v>37434348</v>
      </c>
      <c r="F502" s="8">
        <v>37434348</v>
      </c>
      <c r="G502" s="8">
        <v>39415853</v>
      </c>
      <c r="H502" s="8">
        <v>39415853</v>
      </c>
      <c r="I502" s="8">
        <v>39415853</v>
      </c>
      <c r="J502" s="8">
        <v>39415853</v>
      </c>
      <c r="K502" s="8">
        <v>39415853</v>
      </c>
      <c r="L502" s="8">
        <v>39415853</v>
      </c>
      <c r="M502" s="8">
        <v>12387416</v>
      </c>
      <c r="N502" s="8">
        <v>22485004</v>
      </c>
      <c r="O502" s="8">
        <v>22485004</v>
      </c>
    </row>
    <row r="503" spans="1:15">
      <c r="A503" s="2" t="s">
        <v>1154</v>
      </c>
      <c r="B503" s="5" t="s">
        <v>1155</v>
      </c>
      <c r="C503" s="2" t="s">
        <v>236</v>
      </c>
      <c r="D503" s="2" t="s">
        <v>3943</v>
      </c>
      <c r="E503" s="8">
        <v>22400000</v>
      </c>
      <c r="F503" s="8">
        <v>22400000</v>
      </c>
      <c r="G503" s="8">
        <v>22400000</v>
      </c>
      <c r="H503" s="8">
        <v>22400000</v>
      </c>
      <c r="I503" s="8">
        <v>22400000</v>
      </c>
      <c r="J503" s="8">
        <v>22400000</v>
      </c>
      <c r="K503" s="8">
        <v>22400000</v>
      </c>
      <c r="L503" s="8">
        <v>22400000</v>
      </c>
      <c r="M503" s="8">
        <v>22400000</v>
      </c>
      <c r="N503" s="8">
        <v>22400000</v>
      </c>
      <c r="O503" s="8">
        <v>22668570</v>
      </c>
    </row>
    <row r="504" spans="1:15">
      <c r="A504" s="2" t="s">
        <v>1148</v>
      </c>
      <c r="B504" s="5" t="s">
        <v>1149</v>
      </c>
      <c r="C504" s="2" t="s">
        <v>236</v>
      </c>
      <c r="D504" s="2" t="s">
        <v>3943</v>
      </c>
      <c r="E504" s="8">
        <v>10000000</v>
      </c>
      <c r="F504" s="8">
        <v>6707092</v>
      </c>
      <c r="G504" s="8">
        <v>6707092</v>
      </c>
      <c r="H504" s="8">
        <v>13273577</v>
      </c>
      <c r="I504" s="8">
        <v>13273577</v>
      </c>
      <c r="J504" s="8">
        <v>13273577</v>
      </c>
      <c r="K504" s="8">
        <v>13273577</v>
      </c>
      <c r="L504" s="8">
        <v>13273577</v>
      </c>
      <c r="M504" s="8">
        <v>13273577</v>
      </c>
      <c r="N504" s="8">
        <v>13273577</v>
      </c>
      <c r="O504" s="8">
        <v>13273577</v>
      </c>
    </row>
    <row r="505" spans="1:15">
      <c r="A505" s="2" t="s">
        <v>1216</v>
      </c>
      <c r="B505" s="5" t="s">
        <v>1217</v>
      </c>
      <c r="C505" s="2" t="s">
        <v>236</v>
      </c>
      <c r="D505" s="2" t="s">
        <v>3943</v>
      </c>
      <c r="E505" s="8">
        <v>46264840</v>
      </c>
      <c r="F505" s="8">
        <v>46264840</v>
      </c>
      <c r="G505" s="8">
        <v>46264840</v>
      </c>
      <c r="H505" s="8">
        <v>46764840</v>
      </c>
      <c r="I505" s="8">
        <v>46764840</v>
      </c>
      <c r="J505" s="8">
        <v>46764840</v>
      </c>
      <c r="K505" s="8">
        <v>46764840</v>
      </c>
      <c r="L505" s="8">
        <v>46764840</v>
      </c>
      <c r="M505" s="8">
        <v>46764840</v>
      </c>
      <c r="N505" s="8">
        <v>46764840</v>
      </c>
      <c r="O505" s="8">
        <v>46764840</v>
      </c>
    </row>
    <row r="506" spans="1:15">
      <c r="A506" s="2" t="s">
        <v>1284</v>
      </c>
      <c r="B506" s="5" t="s">
        <v>1285</v>
      </c>
      <c r="C506" s="2" t="s">
        <v>236</v>
      </c>
      <c r="D506" s="2" t="s">
        <v>3943</v>
      </c>
      <c r="E506" s="8">
        <v>11500000</v>
      </c>
      <c r="F506" s="8">
        <v>11500000</v>
      </c>
      <c r="G506" s="8">
        <v>11500000</v>
      </c>
      <c r="H506" s="8">
        <v>11500000</v>
      </c>
      <c r="I506" s="8">
        <v>11500000</v>
      </c>
      <c r="J506" s="8">
        <v>11610109</v>
      </c>
      <c r="K506" s="8">
        <v>11670183</v>
      </c>
      <c r="L506" s="8">
        <v>12710535</v>
      </c>
      <c r="M506" s="8">
        <v>12929014</v>
      </c>
      <c r="N506" s="8">
        <v>13042420</v>
      </c>
      <c r="O506" s="8">
        <v>13042420</v>
      </c>
    </row>
    <row r="507" spans="1:15">
      <c r="A507" s="2" t="s">
        <v>1308</v>
      </c>
      <c r="B507" s="5" t="s">
        <v>1309</v>
      </c>
      <c r="C507" s="2" t="s">
        <v>236</v>
      </c>
      <c r="D507" s="2" t="s">
        <v>3943</v>
      </c>
      <c r="E507" s="9">
        <v>5586294</v>
      </c>
      <c r="F507" s="9">
        <v>5586294</v>
      </c>
      <c r="G507" s="9">
        <v>5586294</v>
      </c>
      <c r="H507" s="9">
        <v>27931470</v>
      </c>
      <c r="I507" s="9">
        <v>27931470</v>
      </c>
      <c r="J507" s="9">
        <v>27931470</v>
      </c>
      <c r="K507" s="9">
        <v>27931470</v>
      </c>
      <c r="L507" s="9">
        <v>27931470</v>
      </c>
      <c r="M507" s="9">
        <v>27931470</v>
      </c>
      <c r="N507" s="9">
        <v>27931470</v>
      </c>
      <c r="O507" s="9">
        <v>27931470</v>
      </c>
    </row>
    <row r="508" spans="1:15">
      <c r="A508" s="2" t="s">
        <v>1228</v>
      </c>
      <c r="B508" s="5" t="s">
        <v>1229</v>
      </c>
      <c r="C508" s="2" t="s">
        <v>236</v>
      </c>
      <c r="D508" s="2" t="s">
        <v>3943</v>
      </c>
      <c r="E508" s="9"/>
      <c r="F508" s="9"/>
      <c r="G508" s="9"/>
      <c r="H508" s="9"/>
      <c r="I508" s="9"/>
      <c r="J508" s="9"/>
      <c r="K508" s="9"/>
      <c r="L508" s="9">
        <v>7134381</v>
      </c>
      <c r="M508" s="9">
        <v>7656360</v>
      </c>
      <c r="N508" s="9">
        <v>9044641</v>
      </c>
      <c r="O508" s="9">
        <v>9044641</v>
      </c>
    </row>
    <row r="509" spans="1:15">
      <c r="A509" s="2" t="s">
        <v>1274</v>
      </c>
      <c r="B509" s="5" t="s">
        <v>1275</v>
      </c>
      <c r="C509" s="2" t="s">
        <v>236</v>
      </c>
      <c r="D509" s="2" t="s">
        <v>3943</v>
      </c>
      <c r="E509" s="9">
        <v>13275000</v>
      </c>
      <c r="F509" s="9">
        <v>13275000</v>
      </c>
      <c r="G509" s="9">
        <v>13275000</v>
      </c>
      <c r="H509" s="9">
        <v>13275000</v>
      </c>
      <c r="I509" s="9">
        <v>13275000</v>
      </c>
      <c r="J509" s="9">
        <v>13275000</v>
      </c>
      <c r="K509" s="9">
        <v>13275000</v>
      </c>
      <c r="L509" s="9">
        <v>13275000</v>
      </c>
      <c r="M509" s="9">
        <v>13275000</v>
      </c>
      <c r="N509" s="9">
        <v>13275000</v>
      </c>
      <c r="O509" s="9">
        <v>13275000</v>
      </c>
    </row>
    <row r="510" spans="1:15">
      <c r="A510" s="2" t="s">
        <v>1294</v>
      </c>
      <c r="B510" s="5" t="s">
        <v>1295</v>
      </c>
      <c r="C510" s="2" t="s">
        <v>236</v>
      </c>
      <c r="D510" s="2" t="s">
        <v>3943</v>
      </c>
      <c r="E510" s="9"/>
      <c r="F510" s="9"/>
      <c r="G510" s="9"/>
      <c r="H510" s="9"/>
      <c r="I510" s="9"/>
      <c r="J510" s="9"/>
      <c r="K510" s="9"/>
      <c r="L510" s="9"/>
      <c r="M510" s="9"/>
      <c r="N510" s="9">
        <v>9132163</v>
      </c>
      <c r="O510" s="9">
        <v>9132163</v>
      </c>
    </row>
    <row r="511" spans="1:15">
      <c r="A511" s="2" t="s">
        <v>1118</v>
      </c>
      <c r="B511" s="5" t="s">
        <v>1119</v>
      </c>
      <c r="C511" s="2" t="s">
        <v>236</v>
      </c>
      <c r="D511" s="2" t="s">
        <v>3943</v>
      </c>
      <c r="E511" s="9"/>
      <c r="F511" s="9"/>
      <c r="G511" s="9"/>
      <c r="H511" s="9"/>
      <c r="I511" s="9"/>
      <c r="J511" s="9"/>
      <c r="K511" s="9">
        <v>34500000</v>
      </c>
      <c r="L511" s="9">
        <v>34500000</v>
      </c>
      <c r="M511" s="9">
        <v>34500000</v>
      </c>
      <c r="N511" s="9">
        <v>34500000</v>
      </c>
      <c r="O511" s="9">
        <v>34500000</v>
      </c>
    </row>
    <row r="512" spans="1:15">
      <c r="A512" s="2" t="s">
        <v>1188</v>
      </c>
      <c r="B512" s="5" t="s">
        <v>1189</v>
      </c>
      <c r="C512" s="2" t="s">
        <v>236</v>
      </c>
      <c r="D512" s="2" t="s">
        <v>3943</v>
      </c>
      <c r="E512" s="8">
        <v>21406773</v>
      </c>
      <c r="F512" s="8">
        <v>33852273</v>
      </c>
      <c r="G512" s="8">
        <v>50153048</v>
      </c>
      <c r="H512" s="8">
        <v>52163732</v>
      </c>
      <c r="I512" s="8">
        <v>52371792</v>
      </c>
      <c r="J512" s="8">
        <v>65164245</v>
      </c>
      <c r="K512" s="8">
        <v>65164245</v>
      </c>
      <c r="L512" s="8">
        <v>65164245</v>
      </c>
      <c r="M512" s="8">
        <v>65164245</v>
      </c>
      <c r="N512" s="8">
        <v>65164245</v>
      </c>
      <c r="O512" s="8">
        <v>65164245</v>
      </c>
    </row>
    <row r="513" spans="1:15">
      <c r="A513" s="2" t="s">
        <v>1105</v>
      </c>
      <c r="B513" s="5" t="s">
        <v>1106</v>
      </c>
      <c r="C513" s="2" t="s">
        <v>236</v>
      </c>
      <c r="D513" s="2" t="s">
        <v>3943</v>
      </c>
      <c r="E513" s="8"/>
      <c r="F513" s="8"/>
      <c r="G513" s="8"/>
      <c r="H513" s="8">
        <v>20580000</v>
      </c>
      <c r="I513" s="8">
        <v>21200000</v>
      </c>
      <c r="J513" s="8">
        <v>21200000</v>
      </c>
      <c r="K513" s="8">
        <v>21200000</v>
      </c>
      <c r="L513" s="8">
        <v>21200000</v>
      </c>
      <c r="M513" s="8">
        <v>21200000</v>
      </c>
      <c r="N513" s="8">
        <v>21200000</v>
      </c>
      <c r="O513" s="8">
        <v>21200000</v>
      </c>
    </row>
    <row r="514" spans="1:15">
      <c r="A514" s="2" t="s">
        <v>1144</v>
      </c>
      <c r="B514" s="5" t="s">
        <v>1145</v>
      </c>
      <c r="C514" s="2" t="s">
        <v>236</v>
      </c>
      <c r="D514" s="2" t="s">
        <v>3943</v>
      </c>
      <c r="E514" s="8">
        <v>21699020</v>
      </c>
      <c r="F514" s="8">
        <v>21699020</v>
      </c>
      <c r="G514" s="8">
        <v>21699020</v>
      </c>
      <c r="H514" s="8">
        <v>21699020</v>
      </c>
      <c r="I514" s="8">
        <v>21699020</v>
      </c>
      <c r="J514" s="8">
        <v>21699020</v>
      </c>
      <c r="K514" s="8">
        <v>21699020</v>
      </c>
      <c r="L514" s="8">
        <v>27369140</v>
      </c>
      <c r="M514" s="8">
        <v>27369140</v>
      </c>
      <c r="N514" s="8">
        <v>27369140</v>
      </c>
      <c r="O514" s="8">
        <v>27369140</v>
      </c>
    </row>
    <row r="515" spans="1:15">
      <c r="A515" s="2" t="s">
        <v>1067</v>
      </c>
      <c r="B515" s="5" t="s">
        <v>1068</v>
      </c>
      <c r="C515" s="2" t="s">
        <v>236</v>
      </c>
      <c r="D515" s="2" t="s">
        <v>3943</v>
      </c>
      <c r="E515" s="8">
        <v>28600000</v>
      </c>
      <c r="F515" s="8">
        <v>28600000</v>
      </c>
      <c r="G515" s="8">
        <v>28600000</v>
      </c>
      <c r="H515" s="8">
        <v>28600000</v>
      </c>
      <c r="I515" s="8">
        <v>28600000</v>
      </c>
      <c r="J515" s="8">
        <v>28600000</v>
      </c>
      <c r="K515" s="8">
        <v>28600000</v>
      </c>
      <c r="L515" s="8">
        <v>28600000</v>
      </c>
      <c r="M515" s="8">
        <v>28600000</v>
      </c>
      <c r="N515" s="8">
        <v>28600000</v>
      </c>
      <c r="O515" s="8">
        <v>28600000</v>
      </c>
    </row>
    <row r="516" spans="1:15">
      <c r="A516" s="2" t="s">
        <v>1200</v>
      </c>
      <c r="B516" s="5" t="s">
        <v>1201</v>
      </c>
      <c r="C516" s="2" t="s">
        <v>236</v>
      </c>
      <c r="D516" s="2" t="s">
        <v>3943</v>
      </c>
      <c r="E516" s="8">
        <v>12093300</v>
      </c>
      <c r="F516" s="8">
        <v>12644160</v>
      </c>
      <c r="G516" s="8">
        <v>12644160</v>
      </c>
      <c r="H516" s="8">
        <v>12644160</v>
      </c>
      <c r="I516" s="8">
        <v>12644160</v>
      </c>
      <c r="J516" s="8">
        <v>12644160</v>
      </c>
      <c r="K516" s="8">
        <v>13823965</v>
      </c>
      <c r="L516" s="8">
        <v>69119825</v>
      </c>
      <c r="M516" s="8">
        <v>75995743</v>
      </c>
      <c r="N516" s="8">
        <v>77453469</v>
      </c>
      <c r="O516" s="8">
        <v>77453469</v>
      </c>
    </row>
    <row r="517" spans="1:15">
      <c r="A517" s="2" t="s">
        <v>1192</v>
      </c>
      <c r="B517" s="5" t="s">
        <v>1193</v>
      </c>
      <c r="C517" s="2" t="s">
        <v>236</v>
      </c>
      <c r="D517" s="2" t="s">
        <v>3943</v>
      </c>
      <c r="E517" s="9">
        <v>70530917</v>
      </c>
      <c r="F517" s="9">
        <v>70530917</v>
      </c>
      <c r="G517" s="9">
        <v>70530917</v>
      </c>
      <c r="H517" s="9">
        <v>70530917</v>
      </c>
      <c r="I517" s="9">
        <v>70530917</v>
      </c>
      <c r="J517" s="9">
        <v>70530917</v>
      </c>
      <c r="K517" s="9">
        <v>70530917</v>
      </c>
      <c r="L517" s="9">
        <v>70530917</v>
      </c>
      <c r="M517" s="9">
        <v>83864249</v>
      </c>
      <c r="N517" s="9">
        <v>83864249</v>
      </c>
      <c r="O517" s="9">
        <v>83864249</v>
      </c>
    </row>
    <row r="518" spans="1:15">
      <c r="A518" s="2" t="s">
        <v>1320</v>
      </c>
      <c r="B518" s="5" t="s">
        <v>1321</v>
      </c>
      <c r="C518" s="2" t="s">
        <v>236</v>
      </c>
      <c r="D518" s="2" t="s">
        <v>3943</v>
      </c>
      <c r="E518" s="9"/>
      <c r="F518" s="9"/>
      <c r="G518" s="9"/>
      <c r="H518" s="9"/>
      <c r="I518" s="9"/>
      <c r="J518" s="9"/>
      <c r="K518" s="9"/>
      <c r="L518" s="9"/>
      <c r="M518" s="9">
        <v>6673848</v>
      </c>
      <c r="N518" s="9">
        <v>6673848</v>
      </c>
      <c r="O518" s="9">
        <v>6673848</v>
      </c>
    </row>
    <row r="519" spans="1:15">
      <c r="A519" s="2" t="s">
        <v>1190</v>
      </c>
      <c r="B519" s="5" t="s">
        <v>1191</v>
      </c>
      <c r="C519" s="2" t="s">
        <v>236</v>
      </c>
      <c r="D519" s="2" t="s">
        <v>3943</v>
      </c>
      <c r="E519" s="9">
        <v>31454754</v>
      </c>
      <c r="F519" s="9">
        <v>80856226</v>
      </c>
      <c r="G519" s="9">
        <v>78855799</v>
      </c>
      <c r="H519" s="9">
        <v>78855799</v>
      </c>
      <c r="I519" s="9">
        <v>78692826</v>
      </c>
      <c r="J519" s="9">
        <v>78809447</v>
      </c>
      <c r="K519" s="9">
        <v>78812238</v>
      </c>
      <c r="L519" s="9">
        <v>78813161</v>
      </c>
      <c r="M519" s="9">
        <v>78798333</v>
      </c>
      <c r="N519" s="9">
        <v>78798750</v>
      </c>
      <c r="O519" s="9">
        <v>78798750</v>
      </c>
    </row>
    <row r="520" spans="1:15">
      <c r="A520" s="2" t="s">
        <v>1136</v>
      </c>
      <c r="B520" s="5" t="s">
        <v>1137</v>
      </c>
      <c r="C520" s="2" t="s">
        <v>236</v>
      </c>
      <c r="D520" s="2" t="s">
        <v>3943</v>
      </c>
      <c r="E520" s="9">
        <v>25257568</v>
      </c>
      <c r="F520" s="9">
        <v>27555482</v>
      </c>
      <c r="G520" s="9">
        <v>27094653</v>
      </c>
      <c r="H520" s="9">
        <v>27094653</v>
      </c>
      <c r="I520" s="9">
        <v>26749230</v>
      </c>
      <c r="J520" s="9">
        <v>26749230</v>
      </c>
      <c r="K520" s="9">
        <v>26749230</v>
      </c>
      <c r="L520" s="9">
        <v>26749230</v>
      </c>
      <c r="M520" s="9">
        <v>26749230</v>
      </c>
      <c r="N520" s="9">
        <v>26749230</v>
      </c>
      <c r="O520" s="9">
        <v>26749230</v>
      </c>
    </row>
    <row r="521" spans="1:15">
      <c r="A521" s="2" t="s">
        <v>1264</v>
      </c>
      <c r="B521" s="5" t="s">
        <v>1265</v>
      </c>
      <c r="C521" s="2" t="s">
        <v>236</v>
      </c>
      <c r="D521" s="2" t="s">
        <v>3943</v>
      </c>
      <c r="E521" s="9">
        <v>91737703</v>
      </c>
      <c r="F521" s="9">
        <v>82154697</v>
      </c>
      <c r="G521" s="9">
        <v>82347097</v>
      </c>
      <c r="H521" s="9">
        <v>71286255</v>
      </c>
      <c r="I521" s="9">
        <v>113445879</v>
      </c>
      <c r="J521" s="9">
        <v>173467019</v>
      </c>
      <c r="K521" s="9">
        <v>173467019</v>
      </c>
      <c r="L521" s="9">
        <v>551852310</v>
      </c>
      <c r="M521" s="9">
        <v>55185231</v>
      </c>
      <c r="N521" s="9">
        <v>59384249</v>
      </c>
      <c r="O521" s="9">
        <v>59385470</v>
      </c>
    </row>
    <row r="522" spans="1:15">
      <c r="A522" s="2" t="s">
        <v>1314</v>
      </c>
      <c r="B522" s="5" t="s">
        <v>1315</v>
      </c>
      <c r="C522" s="2" t="s">
        <v>236</v>
      </c>
      <c r="D522" s="2" t="s">
        <v>3943</v>
      </c>
      <c r="E522" s="8">
        <v>20463126</v>
      </c>
      <c r="F522" s="8">
        <v>20463126</v>
      </c>
      <c r="G522" s="8">
        <v>20463126</v>
      </c>
      <c r="H522" s="8">
        <v>20463126</v>
      </c>
      <c r="I522" s="8">
        <v>20463126</v>
      </c>
      <c r="J522" s="8">
        <v>20463126</v>
      </c>
      <c r="K522" s="8">
        <v>20463126</v>
      </c>
      <c r="L522" s="8">
        <v>20463126</v>
      </c>
      <c r="M522" s="8">
        <v>20463126</v>
      </c>
      <c r="N522" s="8">
        <v>20463126</v>
      </c>
      <c r="O522" s="8">
        <v>20463126</v>
      </c>
    </row>
    <row r="523" spans="1:15">
      <c r="A523" s="2" t="s">
        <v>1290</v>
      </c>
      <c r="B523" s="5" t="s">
        <v>1291</v>
      </c>
      <c r="C523" s="2" t="s">
        <v>236</v>
      </c>
      <c r="D523" s="2" t="s">
        <v>3943</v>
      </c>
      <c r="E523" s="8">
        <v>20242496</v>
      </c>
      <c r="F523" s="8">
        <v>20242496</v>
      </c>
      <c r="G523" s="8">
        <v>20242496</v>
      </c>
      <c r="H523" s="8">
        <v>20242496</v>
      </c>
      <c r="I523" s="8">
        <v>202424960</v>
      </c>
      <c r="J523" s="8">
        <v>202424960</v>
      </c>
      <c r="K523" s="8">
        <v>202424960</v>
      </c>
      <c r="L523" s="8">
        <v>202424960</v>
      </c>
      <c r="M523" s="8">
        <v>202424960</v>
      </c>
      <c r="N523" s="8">
        <v>202424960</v>
      </c>
      <c r="O523" s="8">
        <v>202424960</v>
      </c>
    </row>
    <row r="524" spans="1:15">
      <c r="A524" s="2" t="s">
        <v>1180</v>
      </c>
      <c r="B524" s="5" t="s">
        <v>1181</v>
      </c>
      <c r="C524" s="2" t="s">
        <v>236</v>
      </c>
      <c r="D524" s="2" t="s">
        <v>3943</v>
      </c>
      <c r="E524" s="8">
        <v>22800500</v>
      </c>
      <c r="F524" s="8">
        <v>22800500</v>
      </c>
      <c r="G524" s="8">
        <v>22800500</v>
      </c>
      <c r="H524" s="8">
        <v>22800500</v>
      </c>
      <c r="I524" s="8">
        <v>22800500</v>
      </c>
      <c r="J524" s="8">
        <v>22800500</v>
      </c>
      <c r="K524" s="8">
        <v>22800500</v>
      </c>
      <c r="L524" s="8">
        <v>22800500</v>
      </c>
      <c r="M524" s="8">
        <v>22800500</v>
      </c>
      <c r="N524" s="8">
        <v>22800500</v>
      </c>
      <c r="O524" s="8">
        <v>22800500</v>
      </c>
    </row>
    <row r="525" spans="1:15">
      <c r="A525" s="2" t="s">
        <v>1073</v>
      </c>
      <c r="B525" s="5" t="s">
        <v>1074</v>
      </c>
      <c r="C525" s="2" t="s">
        <v>236</v>
      </c>
      <c r="D525" s="2" t="s">
        <v>3943</v>
      </c>
      <c r="E525" s="8"/>
      <c r="F525" s="8"/>
      <c r="G525" s="8"/>
      <c r="H525" s="8">
        <v>57143000</v>
      </c>
      <c r="I525" s="8">
        <v>57143000</v>
      </c>
      <c r="J525" s="8">
        <v>57143000</v>
      </c>
      <c r="K525" s="8">
        <v>57143000</v>
      </c>
      <c r="L525" s="8">
        <v>57143000</v>
      </c>
      <c r="M525" s="8">
        <v>57143000</v>
      </c>
      <c r="N525" s="8">
        <v>57143000</v>
      </c>
      <c r="O525" s="8">
        <v>57143000</v>
      </c>
    </row>
    <row r="526" spans="1:15">
      <c r="A526" s="2" t="s">
        <v>1152</v>
      </c>
      <c r="B526" s="5" t="s">
        <v>1153</v>
      </c>
      <c r="C526" s="2" t="s">
        <v>236</v>
      </c>
      <c r="D526" s="2" t="s">
        <v>3943</v>
      </c>
      <c r="E526" s="8"/>
      <c r="F526" s="8"/>
      <c r="G526" s="8"/>
      <c r="H526" s="8"/>
      <c r="I526" s="8"/>
      <c r="J526" s="8"/>
      <c r="K526" s="8">
        <v>22146300</v>
      </c>
      <c r="L526" s="8">
        <v>22146300</v>
      </c>
      <c r="M526" s="8">
        <v>22146300</v>
      </c>
      <c r="N526" s="8">
        <v>22146300</v>
      </c>
      <c r="O526" s="8">
        <v>22146300</v>
      </c>
    </row>
    <row r="527" spans="1:15">
      <c r="A527" s="2" t="s">
        <v>1186</v>
      </c>
      <c r="B527" s="5" t="s">
        <v>1187</v>
      </c>
      <c r="C527" s="2" t="s">
        <v>236</v>
      </c>
      <c r="D527" s="2" t="s">
        <v>3943</v>
      </c>
      <c r="E527" s="9">
        <v>4224646</v>
      </c>
      <c r="F527" s="9">
        <v>4224646</v>
      </c>
      <c r="G527" s="9">
        <v>4224646</v>
      </c>
      <c r="H527" s="9">
        <v>4224646</v>
      </c>
      <c r="I527" s="9">
        <v>4224646</v>
      </c>
      <c r="J527" s="9">
        <v>4224646</v>
      </c>
      <c r="K527" s="9">
        <v>4224646</v>
      </c>
      <c r="L527" s="9">
        <v>4224646</v>
      </c>
      <c r="M527" s="9">
        <v>4224646</v>
      </c>
      <c r="N527" s="9">
        <v>4224646</v>
      </c>
      <c r="O527" s="9">
        <v>4224646</v>
      </c>
    </row>
    <row r="528" spans="1:15">
      <c r="A528" s="2" t="s">
        <v>1206</v>
      </c>
      <c r="B528" s="5" t="s">
        <v>1207</v>
      </c>
      <c r="C528" s="2" t="s">
        <v>236</v>
      </c>
      <c r="D528" s="2" t="s">
        <v>3943</v>
      </c>
      <c r="E528" s="9"/>
      <c r="F528" s="9"/>
      <c r="G528" s="9">
        <v>8311521</v>
      </c>
      <c r="H528" s="9">
        <v>8311521</v>
      </c>
      <c r="I528" s="9">
        <v>83115210</v>
      </c>
      <c r="J528" s="9">
        <v>83115210</v>
      </c>
      <c r="K528" s="9">
        <v>83115210</v>
      </c>
      <c r="L528" s="9">
        <v>83115210</v>
      </c>
      <c r="M528" s="9">
        <v>87619710</v>
      </c>
      <c r="N528" s="9">
        <v>129124213</v>
      </c>
      <c r="O528" s="9">
        <v>129124213</v>
      </c>
    </row>
    <row r="529" spans="1:15">
      <c r="A529" s="2" t="s">
        <v>2876</v>
      </c>
      <c r="B529" s="5" t="s">
        <v>1731</v>
      </c>
      <c r="C529" s="2" t="s">
        <v>236</v>
      </c>
      <c r="D529" s="2" t="s">
        <v>3943</v>
      </c>
      <c r="E529" s="9"/>
      <c r="F529" s="9"/>
      <c r="G529" s="9">
        <v>3042000</v>
      </c>
      <c r="H529" s="9">
        <v>14568000</v>
      </c>
      <c r="I529" s="9">
        <v>14568000</v>
      </c>
      <c r="J529" s="9">
        <v>14728000</v>
      </c>
      <c r="K529" s="9">
        <v>14728000</v>
      </c>
      <c r="L529" s="9">
        <v>14728000</v>
      </c>
      <c r="M529" s="9">
        <v>14728000</v>
      </c>
      <c r="N529" s="9">
        <v>14728000</v>
      </c>
      <c r="O529" s="9">
        <v>14728000</v>
      </c>
    </row>
    <row r="530" spans="1:15">
      <c r="A530" s="2" t="s">
        <v>1276</v>
      </c>
      <c r="B530" s="5" t="s">
        <v>1277</v>
      </c>
      <c r="C530" s="2" t="s">
        <v>236</v>
      </c>
      <c r="D530" s="2" t="s">
        <v>3943</v>
      </c>
      <c r="E530" s="9">
        <v>12713823</v>
      </c>
      <c r="F530" s="9">
        <v>13202550</v>
      </c>
      <c r="G530" s="9">
        <v>13687088</v>
      </c>
      <c r="H530" s="9">
        <v>14004346</v>
      </c>
      <c r="I530" s="9">
        <v>18128708</v>
      </c>
      <c r="J530" s="9">
        <v>18575966</v>
      </c>
      <c r="K530" s="9">
        <v>18575966</v>
      </c>
      <c r="L530" s="9">
        <v>18575966</v>
      </c>
      <c r="M530" s="9">
        <v>18864662</v>
      </c>
      <c r="N530" s="9">
        <v>20711421</v>
      </c>
      <c r="O530" s="9">
        <v>20711421</v>
      </c>
    </row>
    <row r="531" spans="1:15">
      <c r="A531" s="2" t="s">
        <v>1352</v>
      </c>
      <c r="B531" s="5" t="s">
        <v>1353</v>
      </c>
      <c r="C531" s="2" t="s">
        <v>236</v>
      </c>
      <c r="D531" s="2" t="s">
        <v>3943</v>
      </c>
      <c r="E531" s="9">
        <v>7589733</v>
      </c>
      <c r="F531" s="9">
        <v>7589733</v>
      </c>
      <c r="G531" s="9">
        <v>7589733</v>
      </c>
      <c r="H531" s="9">
        <v>7589733</v>
      </c>
      <c r="I531" s="9">
        <v>7589733</v>
      </c>
      <c r="J531" s="9">
        <v>7589733</v>
      </c>
      <c r="K531" s="9">
        <v>9539788</v>
      </c>
      <c r="L531" s="9">
        <v>11639047</v>
      </c>
      <c r="M531" s="9">
        <v>22671867</v>
      </c>
      <c r="N531" s="9">
        <v>26481948</v>
      </c>
      <c r="O531" s="9">
        <v>27583624</v>
      </c>
    </row>
    <row r="532" spans="1:15">
      <c r="A532" s="2" t="s">
        <v>1266</v>
      </c>
      <c r="B532" s="5" t="s">
        <v>1267</v>
      </c>
      <c r="C532" s="2" t="s">
        <v>236</v>
      </c>
      <c r="D532" s="2" t="s">
        <v>3943</v>
      </c>
      <c r="E532" s="8">
        <v>9200000</v>
      </c>
      <c r="F532" s="8">
        <v>9200000</v>
      </c>
      <c r="G532" s="8">
        <v>9400000</v>
      </c>
      <c r="H532" s="8">
        <v>9600000</v>
      </c>
      <c r="I532" s="8">
        <v>9800000</v>
      </c>
      <c r="J532" s="8">
        <v>10000000</v>
      </c>
      <c r="K532" s="8">
        <v>10200000</v>
      </c>
      <c r="L532" s="8">
        <v>10400000</v>
      </c>
      <c r="M532" s="8">
        <v>10600000</v>
      </c>
      <c r="N532" s="8">
        <v>10800000</v>
      </c>
      <c r="O532" s="8">
        <v>11000000</v>
      </c>
    </row>
    <row r="533" spans="1:15">
      <c r="A533" s="2" t="s">
        <v>1160</v>
      </c>
      <c r="B533" s="5" t="s">
        <v>1161</v>
      </c>
      <c r="C533" s="2" t="s">
        <v>236</v>
      </c>
      <c r="D533" s="2" t="s">
        <v>3943</v>
      </c>
      <c r="E533" s="8">
        <v>10038129</v>
      </c>
      <c r="F533" s="8">
        <v>17138129</v>
      </c>
      <c r="G533" s="8">
        <v>179902850</v>
      </c>
      <c r="H533" s="8">
        <v>179902850</v>
      </c>
      <c r="I533" s="8">
        <v>179902850</v>
      </c>
      <c r="J533" s="8">
        <v>179902850</v>
      </c>
      <c r="K533" s="8">
        <v>179902850</v>
      </c>
      <c r="L533" s="8">
        <v>334516015</v>
      </c>
      <c r="M533" s="8">
        <v>474203406</v>
      </c>
      <c r="N533" s="8">
        <v>474203406</v>
      </c>
      <c r="O533" s="8">
        <v>474203406</v>
      </c>
    </row>
    <row r="534" spans="1:15">
      <c r="A534" s="2" t="s">
        <v>1212</v>
      </c>
      <c r="B534" s="5" t="s">
        <v>1213</v>
      </c>
      <c r="C534" s="2" t="s">
        <v>236</v>
      </c>
      <c r="D534" s="2" t="s">
        <v>3943</v>
      </c>
      <c r="E534" s="8">
        <v>6500000</v>
      </c>
      <c r="F534" s="8">
        <v>13644900</v>
      </c>
      <c r="G534" s="8">
        <v>13200000</v>
      </c>
      <c r="H534" s="8">
        <v>13200000</v>
      </c>
      <c r="I534" s="8">
        <v>13200000</v>
      </c>
      <c r="J534" s="8">
        <v>13200000</v>
      </c>
      <c r="K534" s="8">
        <v>7524000</v>
      </c>
      <c r="L534" s="8">
        <v>7524000</v>
      </c>
      <c r="M534" s="8">
        <v>7524000</v>
      </c>
      <c r="N534" s="8">
        <v>7524000</v>
      </c>
      <c r="O534" s="8">
        <v>7524000</v>
      </c>
    </row>
    <row r="535" spans="1:15">
      <c r="A535" s="2" t="s">
        <v>1306</v>
      </c>
      <c r="B535" s="5" t="s">
        <v>1307</v>
      </c>
      <c r="C535" s="2" t="s">
        <v>236</v>
      </c>
      <c r="D535" s="2" t="s">
        <v>3943</v>
      </c>
      <c r="E535" s="8">
        <v>15400000</v>
      </c>
      <c r="F535" s="8">
        <v>15400000</v>
      </c>
      <c r="G535" s="8">
        <v>15400000</v>
      </c>
      <c r="H535" s="8">
        <v>15400000</v>
      </c>
      <c r="I535" s="8">
        <v>15400000</v>
      </c>
      <c r="J535" s="8">
        <v>15400000</v>
      </c>
      <c r="K535" s="8">
        <v>15400000</v>
      </c>
      <c r="L535" s="8">
        <v>15400000</v>
      </c>
      <c r="M535" s="8">
        <v>15400000</v>
      </c>
      <c r="N535" s="8">
        <v>15400000</v>
      </c>
      <c r="O535" s="8">
        <v>15400000</v>
      </c>
    </row>
    <row r="536" spans="1:15">
      <c r="A536" s="2" t="s">
        <v>1318</v>
      </c>
      <c r="B536" s="5" t="s">
        <v>1319</v>
      </c>
      <c r="C536" s="2" t="s">
        <v>236</v>
      </c>
      <c r="D536" s="2" t="s">
        <v>3943</v>
      </c>
      <c r="E536" s="8"/>
      <c r="F536" s="8"/>
      <c r="G536" s="8"/>
      <c r="H536" s="8"/>
      <c r="I536" s="8">
        <v>23598467</v>
      </c>
      <c r="J536" s="8">
        <v>24144467</v>
      </c>
      <c r="K536" s="8">
        <v>24331167</v>
      </c>
      <c r="L536" s="8">
        <v>24373083</v>
      </c>
      <c r="M536" s="8">
        <v>24376583</v>
      </c>
      <c r="N536" s="8">
        <v>24376583</v>
      </c>
      <c r="O536" s="8">
        <v>24376583</v>
      </c>
    </row>
    <row r="537" spans="1:15">
      <c r="A537" s="2" t="s">
        <v>1336</v>
      </c>
      <c r="B537" s="5" t="s">
        <v>1337</v>
      </c>
      <c r="C537" s="2" t="s">
        <v>236</v>
      </c>
      <c r="D537" s="2" t="s">
        <v>3943</v>
      </c>
      <c r="E537" s="9"/>
      <c r="F537" s="9"/>
      <c r="G537" s="9"/>
      <c r="H537" s="9"/>
      <c r="I537" s="9"/>
      <c r="J537" s="9"/>
      <c r="K537" s="9"/>
      <c r="L537" s="9"/>
      <c r="M537" s="9">
        <v>10520000</v>
      </c>
      <c r="N537" s="9">
        <v>122317130</v>
      </c>
      <c r="O537" s="9">
        <v>122317130</v>
      </c>
    </row>
    <row r="538" spans="1:15">
      <c r="A538" s="2" t="s">
        <v>1120</v>
      </c>
      <c r="B538" s="5" t="s">
        <v>1121</v>
      </c>
      <c r="C538" s="2" t="s">
        <v>236</v>
      </c>
      <c r="D538" s="2" t="s">
        <v>3943</v>
      </c>
      <c r="E538" s="9">
        <v>15720000</v>
      </c>
      <c r="F538" s="9">
        <v>15788420</v>
      </c>
      <c r="G538" s="9">
        <v>16610420</v>
      </c>
      <c r="H538" s="9">
        <v>16610420</v>
      </c>
      <c r="I538" s="9">
        <v>16610420</v>
      </c>
      <c r="J538" s="9">
        <v>16610420</v>
      </c>
      <c r="K538" s="9">
        <v>16610420</v>
      </c>
      <c r="L538" s="9">
        <v>17926145</v>
      </c>
      <c r="M538" s="9">
        <v>18165368</v>
      </c>
      <c r="N538" s="9">
        <v>18165368</v>
      </c>
      <c r="O538" s="9">
        <v>18165368</v>
      </c>
    </row>
    <row r="539" spans="1:15">
      <c r="A539" s="2" t="s">
        <v>1360</v>
      </c>
      <c r="B539" s="5" t="s">
        <v>1361</v>
      </c>
      <c r="C539" s="2" t="s">
        <v>236</v>
      </c>
      <c r="D539" s="2" t="s">
        <v>3943</v>
      </c>
      <c r="E539" s="9"/>
      <c r="F539" s="9"/>
      <c r="G539" s="9"/>
      <c r="H539" s="9"/>
      <c r="I539" s="9"/>
      <c r="J539" s="9"/>
      <c r="K539" s="9"/>
      <c r="L539" s="9"/>
      <c r="M539" s="9"/>
      <c r="N539" s="9">
        <v>7341291</v>
      </c>
      <c r="O539" s="9">
        <v>7341291</v>
      </c>
    </row>
    <row r="540" spans="1:15">
      <c r="A540" s="2" t="s">
        <v>1332</v>
      </c>
      <c r="B540" s="5" t="s">
        <v>1333</v>
      </c>
      <c r="C540" s="2" t="s">
        <v>236</v>
      </c>
      <c r="D540" s="2" t="s">
        <v>3943</v>
      </c>
      <c r="E540" s="9"/>
      <c r="F540" s="9"/>
      <c r="G540" s="9"/>
      <c r="H540" s="9"/>
      <c r="I540" s="9"/>
      <c r="J540" s="9"/>
      <c r="K540" s="9"/>
      <c r="L540" s="9"/>
      <c r="M540" s="9"/>
      <c r="N540" s="9">
        <v>13817150</v>
      </c>
      <c r="O540" s="9">
        <v>13817150</v>
      </c>
    </row>
    <row r="541" spans="1:15">
      <c r="A541" s="2" t="s">
        <v>1222</v>
      </c>
      <c r="B541" s="5" t="s">
        <v>1223</v>
      </c>
      <c r="C541" s="2" t="s">
        <v>236</v>
      </c>
      <c r="D541" s="2" t="s">
        <v>3943</v>
      </c>
      <c r="E541" s="9">
        <v>48926878</v>
      </c>
      <c r="F541" s="9">
        <v>48926878</v>
      </c>
      <c r="G541" s="9">
        <v>78926878</v>
      </c>
      <c r="H541" s="9">
        <v>78926878</v>
      </c>
      <c r="I541" s="9">
        <v>78926878</v>
      </c>
      <c r="J541" s="9">
        <v>78926878</v>
      </c>
      <c r="K541" s="9">
        <v>80211598</v>
      </c>
      <c r="L541" s="9">
        <v>100211598</v>
      </c>
      <c r="M541" s="9">
        <v>100299535</v>
      </c>
      <c r="N541" s="9">
        <v>155299535</v>
      </c>
      <c r="O541" s="9">
        <v>155299535</v>
      </c>
    </row>
    <row r="542" spans="1:15">
      <c r="A542" s="2" t="s">
        <v>1242</v>
      </c>
      <c r="B542" s="5" t="s">
        <v>1243</v>
      </c>
      <c r="C542" s="2" t="s">
        <v>236</v>
      </c>
      <c r="D542" s="2" t="s">
        <v>3943</v>
      </c>
      <c r="E542" s="8"/>
      <c r="F542" s="8"/>
      <c r="G542" s="8"/>
      <c r="H542" s="8">
        <v>100000000</v>
      </c>
      <c r="I542" s="8">
        <v>100000000</v>
      </c>
      <c r="J542" s="8">
        <v>100000000</v>
      </c>
      <c r="K542" s="8">
        <v>100000000</v>
      </c>
      <c r="L542" s="8">
        <v>100000000</v>
      </c>
      <c r="M542" s="8">
        <v>100000000</v>
      </c>
      <c r="N542" s="8">
        <v>114425850</v>
      </c>
      <c r="O542" s="8">
        <v>114425850</v>
      </c>
    </row>
    <row r="543" spans="1:15">
      <c r="A543" s="2" t="s">
        <v>1268</v>
      </c>
      <c r="B543" s="5" t="s">
        <v>1269</v>
      </c>
      <c r="C543" s="2" t="s">
        <v>236</v>
      </c>
      <c r="D543" s="2" t="s">
        <v>3943</v>
      </c>
      <c r="E543" s="8"/>
      <c r="F543" s="8"/>
      <c r="G543" s="8"/>
      <c r="H543" s="8"/>
      <c r="I543" s="8"/>
      <c r="J543" s="8"/>
      <c r="K543" s="8">
        <v>8079500</v>
      </c>
      <c r="L543" s="8">
        <v>8079500</v>
      </c>
      <c r="M543" s="8">
        <v>8118000</v>
      </c>
      <c r="N543" s="8">
        <v>8158000</v>
      </c>
      <c r="O543" s="8">
        <v>8158000</v>
      </c>
    </row>
    <row r="544" spans="1:15">
      <c r="A544" s="2" t="s">
        <v>1178</v>
      </c>
      <c r="B544" s="5" t="s">
        <v>1179</v>
      </c>
      <c r="C544" s="2" t="s">
        <v>236</v>
      </c>
      <c r="D544" s="2" t="s">
        <v>3943</v>
      </c>
      <c r="E544" s="8">
        <v>10534427</v>
      </c>
      <c r="F544" s="8">
        <v>10534427</v>
      </c>
      <c r="G544" s="8">
        <v>10534427</v>
      </c>
      <c r="H544" s="8">
        <v>10534427</v>
      </c>
      <c r="I544" s="8">
        <v>10534427</v>
      </c>
      <c r="J544" s="8">
        <v>10534427</v>
      </c>
      <c r="K544" s="8">
        <v>10534427</v>
      </c>
      <c r="L544" s="8">
        <v>10534427</v>
      </c>
      <c r="M544" s="8">
        <v>10534427</v>
      </c>
      <c r="N544" s="8">
        <v>10534427</v>
      </c>
      <c r="O544" s="8">
        <v>10534427</v>
      </c>
    </row>
    <row r="545" spans="1:15">
      <c r="A545" s="2" t="s">
        <v>1168</v>
      </c>
      <c r="B545" s="5" t="s">
        <v>1169</v>
      </c>
      <c r="C545" s="2" t="s">
        <v>236</v>
      </c>
      <c r="D545" s="2" t="s">
        <v>3943</v>
      </c>
      <c r="E545" s="8">
        <v>14000000</v>
      </c>
      <c r="F545" s="8">
        <v>14909090</v>
      </c>
      <c r="G545" s="8">
        <v>14909090</v>
      </c>
      <c r="H545" s="8">
        <v>14909090</v>
      </c>
      <c r="I545" s="8">
        <v>16000000</v>
      </c>
      <c r="J545" s="8">
        <v>16000000</v>
      </c>
      <c r="K545" s="8">
        <v>16000000</v>
      </c>
      <c r="L545" s="8">
        <v>16000000</v>
      </c>
      <c r="M545" s="8">
        <v>16000000</v>
      </c>
      <c r="N545" s="8">
        <v>16000000</v>
      </c>
      <c r="O545" s="8">
        <v>16000000</v>
      </c>
    </row>
    <row r="546" spans="1:15">
      <c r="A546" s="2" t="s">
        <v>1194</v>
      </c>
      <c r="B546" s="5" t="s">
        <v>1195</v>
      </c>
      <c r="C546" s="2" t="s">
        <v>236</v>
      </c>
      <c r="D546" s="2" t="s">
        <v>3943</v>
      </c>
      <c r="E546" s="8"/>
      <c r="F546" s="8"/>
      <c r="G546" s="8"/>
      <c r="H546" s="8"/>
      <c r="I546" s="8"/>
      <c r="J546" s="8"/>
      <c r="K546" s="8"/>
      <c r="L546" s="8"/>
      <c r="M546" s="8"/>
      <c r="N546" s="8">
        <v>3336441</v>
      </c>
      <c r="O546" s="8">
        <v>3336441</v>
      </c>
    </row>
    <row r="547" spans="1:15">
      <c r="A547" s="2" t="s">
        <v>1172</v>
      </c>
      <c r="B547" s="5" t="s">
        <v>1173</v>
      </c>
      <c r="C547" s="2" t="s">
        <v>236</v>
      </c>
      <c r="D547" s="2" t="s">
        <v>3943</v>
      </c>
      <c r="E547" s="9"/>
      <c r="F547" s="9">
        <v>6512079</v>
      </c>
      <c r="G547" s="9">
        <v>6565479</v>
      </c>
      <c r="H547" s="9">
        <v>6609879</v>
      </c>
      <c r="I547" s="9">
        <v>15252558</v>
      </c>
      <c r="J547" s="9">
        <v>15889225</v>
      </c>
      <c r="K547" s="9">
        <v>21756867</v>
      </c>
      <c r="L547" s="9">
        <v>21756867</v>
      </c>
      <c r="M547" s="9">
        <v>22571199</v>
      </c>
      <c r="N547" s="9">
        <v>24238126</v>
      </c>
      <c r="O547" s="9">
        <v>24238126</v>
      </c>
    </row>
    <row r="548" spans="1:15">
      <c r="A548" s="2" t="s">
        <v>1272</v>
      </c>
      <c r="B548" s="5" t="s">
        <v>1273</v>
      </c>
      <c r="C548" s="2" t="s">
        <v>236</v>
      </c>
      <c r="D548" s="2" t="s">
        <v>3943</v>
      </c>
      <c r="E548" s="9"/>
      <c r="F548" s="9"/>
      <c r="G548" s="9"/>
      <c r="H548" s="9"/>
      <c r="I548" s="9"/>
      <c r="J548" s="9">
        <v>8140000</v>
      </c>
      <c r="K548" s="9">
        <v>8140000</v>
      </c>
      <c r="L548" s="9">
        <v>8140000</v>
      </c>
      <c r="M548" s="9">
        <v>8140000</v>
      </c>
      <c r="N548" s="9">
        <v>8140000</v>
      </c>
      <c r="O548" s="9">
        <v>8140000</v>
      </c>
    </row>
    <row r="549" spans="1:15">
      <c r="A549" s="2" t="s">
        <v>1174</v>
      </c>
      <c r="B549" s="5" t="s">
        <v>1175</v>
      </c>
      <c r="C549" s="2" t="s">
        <v>236</v>
      </c>
      <c r="D549" s="2" t="s">
        <v>3943</v>
      </c>
      <c r="E549" s="9"/>
      <c r="F549" s="9"/>
      <c r="G549" s="9"/>
      <c r="H549" s="9">
        <v>14200000</v>
      </c>
      <c r="I549" s="9">
        <v>14200000</v>
      </c>
      <c r="J549" s="9">
        <v>14200000</v>
      </c>
      <c r="K549" s="9">
        <v>14200000</v>
      </c>
      <c r="L549" s="9">
        <v>14200000</v>
      </c>
      <c r="M549" s="9">
        <v>14200000</v>
      </c>
      <c r="N549" s="9">
        <v>14200000</v>
      </c>
      <c r="O549" s="9">
        <v>14200000</v>
      </c>
    </row>
    <row r="550" spans="1:15">
      <c r="A550" s="2" t="s">
        <v>1122</v>
      </c>
      <c r="B550" s="5" t="s">
        <v>1123</v>
      </c>
      <c r="C550" s="2" t="s">
        <v>236</v>
      </c>
      <c r="D550" s="2" t="s">
        <v>3943</v>
      </c>
      <c r="E550" s="9">
        <v>6000000</v>
      </c>
      <c r="F550" s="9">
        <v>6456121</v>
      </c>
      <c r="G550" s="9">
        <v>6456121</v>
      </c>
      <c r="H550" s="9">
        <v>6456121</v>
      </c>
      <c r="I550" s="9">
        <v>6456121</v>
      </c>
      <c r="J550" s="9">
        <v>6456121</v>
      </c>
      <c r="K550" s="9">
        <v>6456121</v>
      </c>
      <c r="L550" s="9">
        <v>6456121</v>
      </c>
      <c r="M550" s="9">
        <v>6456121</v>
      </c>
      <c r="N550" s="9">
        <v>6456121</v>
      </c>
      <c r="O550" s="9">
        <v>6456121</v>
      </c>
    </row>
    <row r="551" spans="1:15">
      <c r="A551" s="2" t="s">
        <v>1254</v>
      </c>
      <c r="B551" s="5" t="s">
        <v>1255</v>
      </c>
      <c r="C551" s="2" t="s">
        <v>236</v>
      </c>
      <c r="D551" s="2" t="s">
        <v>3943</v>
      </c>
      <c r="E551" s="9">
        <v>8600000</v>
      </c>
      <c r="F551" s="9">
        <v>12890300</v>
      </c>
      <c r="G551" s="9">
        <v>12890300</v>
      </c>
      <c r="H551" s="9">
        <v>13428137</v>
      </c>
      <c r="I551" s="9">
        <v>13428137</v>
      </c>
      <c r="J551" s="9">
        <v>13428137</v>
      </c>
      <c r="K551" s="9">
        <v>13428137</v>
      </c>
      <c r="L551" s="9">
        <v>14354920</v>
      </c>
      <c r="M551" s="9">
        <v>14354920</v>
      </c>
      <c r="N551" s="9">
        <v>14354920</v>
      </c>
      <c r="O551" s="9">
        <v>14354920</v>
      </c>
    </row>
    <row r="552" spans="1:15">
      <c r="A552" s="2" t="s">
        <v>1300</v>
      </c>
      <c r="B552" s="5" t="s">
        <v>1301</v>
      </c>
      <c r="C552" s="2" t="s">
        <v>236</v>
      </c>
      <c r="D552" s="2" t="s">
        <v>3943</v>
      </c>
      <c r="E552" s="8">
        <v>7999990</v>
      </c>
      <c r="F552" s="8">
        <v>7999990</v>
      </c>
      <c r="G552" s="8">
        <v>29069153</v>
      </c>
      <c r="H552" s="8">
        <v>39718287</v>
      </c>
      <c r="I552" s="8">
        <v>40090682</v>
      </c>
      <c r="J552" s="8">
        <v>40221698</v>
      </c>
      <c r="K552" s="8">
        <v>40818213</v>
      </c>
      <c r="L552" s="8">
        <v>45013468</v>
      </c>
      <c r="M552" s="8">
        <v>47276784</v>
      </c>
      <c r="N552" s="8">
        <v>47276784</v>
      </c>
      <c r="O552" s="8">
        <v>47276784</v>
      </c>
    </row>
    <row r="553" spans="1:15">
      <c r="A553" s="2" t="s">
        <v>1543</v>
      </c>
      <c r="B553" s="5" t="s">
        <v>1544</v>
      </c>
      <c r="C553" s="2" t="s">
        <v>236</v>
      </c>
      <c r="D553" s="2" t="s">
        <v>3943</v>
      </c>
      <c r="E553" s="8">
        <v>6500000</v>
      </c>
      <c r="F553" s="8">
        <v>14742787</v>
      </c>
      <c r="G553" s="8">
        <v>14742787</v>
      </c>
      <c r="H553" s="8">
        <v>14862614</v>
      </c>
      <c r="I553" s="8">
        <v>15763514</v>
      </c>
      <c r="J553" s="8">
        <v>16168827</v>
      </c>
      <c r="K553" s="8">
        <v>16168827</v>
      </c>
      <c r="L553" s="8">
        <v>17177298</v>
      </c>
      <c r="M553" s="8">
        <v>20818592</v>
      </c>
      <c r="N553" s="8">
        <v>25734961</v>
      </c>
      <c r="O553" s="8">
        <v>25734961</v>
      </c>
    </row>
    <row r="554" spans="1:15">
      <c r="A554" s="2" t="s">
        <v>1176</v>
      </c>
      <c r="B554" s="5" t="s">
        <v>1177</v>
      </c>
      <c r="C554" s="2" t="s">
        <v>236</v>
      </c>
      <c r="D554" s="2" t="s">
        <v>3943</v>
      </c>
      <c r="E554" s="8">
        <v>3259991</v>
      </c>
      <c r="F554" s="8">
        <v>3259991</v>
      </c>
      <c r="G554" s="8">
        <v>3259991</v>
      </c>
      <c r="H554" s="8">
        <v>3259991</v>
      </c>
      <c r="I554" s="8">
        <v>3259991</v>
      </c>
      <c r="J554" s="8">
        <v>3259991</v>
      </c>
      <c r="K554" s="8">
        <v>4889986</v>
      </c>
      <c r="L554" s="8">
        <v>4889986</v>
      </c>
      <c r="M554" s="8">
        <v>11857922</v>
      </c>
      <c r="N554" s="8">
        <v>11857922</v>
      </c>
      <c r="O554" s="8">
        <v>11857922</v>
      </c>
    </row>
    <row r="555" spans="1:15">
      <c r="A555" s="2" t="s">
        <v>1170</v>
      </c>
      <c r="B555" s="5" t="s">
        <v>1171</v>
      </c>
      <c r="C555" s="2" t="s">
        <v>236</v>
      </c>
      <c r="D555" s="2" t="s">
        <v>3943</v>
      </c>
      <c r="E555" s="8">
        <v>14400000</v>
      </c>
      <c r="F555" s="8">
        <v>14400000</v>
      </c>
      <c r="G555" s="8">
        <v>14400000</v>
      </c>
      <c r="H555" s="8">
        <v>14400000</v>
      </c>
      <c r="I555" s="8">
        <v>14400000</v>
      </c>
      <c r="J555" s="8">
        <v>14400000</v>
      </c>
      <c r="K555" s="8">
        <v>14400000</v>
      </c>
      <c r="L555" s="8">
        <v>14400000</v>
      </c>
      <c r="M555" s="8">
        <v>15179766</v>
      </c>
      <c r="N555" s="8">
        <v>15179766</v>
      </c>
      <c r="O555" s="8">
        <v>15179766</v>
      </c>
    </row>
    <row r="556" spans="1:15">
      <c r="A556" s="2" t="s">
        <v>1645</v>
      </c>
      <c r="B556" s="5" t="s">
        <v>1646</v>
      </c>
      <c r="C556" s="2" t="s">
        <v>236</v>
      </c>
      <c r="D556" s="2" t="s">
        <v>3943</v>
      </c>
      <c r="E556" s="8">
        <v>4290000</v>
      </c>
      <c r="F556" s="8">
        <v>6290000</v>
      </c>
      <c r="G556" s="8">
        <v>32595335</v>
      </c>
      <c r="H556" s="8">
        <v>81433426</v>
      </c>
      <c r="I556" s="8">
        <v>27806432</v>
      </c>
      <c r="J556" s="8">
        <v>30813527</v>
      </c>
      <c r="K556" s="8">
        <v>30813527</v>
      </c>
      <c r="L556" s="8">
        <v>36531718</v>
      </c>
      <c r="M556" s="8">
        <v>49858969</v>
      </c>
      <c r="N556" s="8">
        <v>69752117</v>
      </c>
      <c r="O556" s="8">
        <v>69752117</v>
      </c>
    </row>
    <row r="557" spans="1:15">
      <c r="A557" s="2" t="s">
        <v>1340</v>
      </c>
      <c r="B557" s="5" t="s">
        <v>1341</v>
      </c>
      <c r="C557" s="2" t="s">
        <v>236</v>
      </c>
      <c r="D557" s="2" t="s">
        <v>3943</v>
      </c>
      <c r="E557" s="9">
        <v>4023677</v>
      </c>
      <c r="F557" s="9">
        <v>4023677</v>
      </c>
      <c r="G557" s="9">
        <v>4023677</v>
      </c>
      <c r="H557" s="9">
        <v>4023677</v>
      </c>
      <c r="I557" s="9">
        <v>4023677</v>
      </c>
      <c r="J557" s="9">
        <v>41288770</v>
      </c>
      <c r="K557" s="9">
        <v>42732170</v>
      </c>
      <c r="L557" s="9">
        <v>44233200</v>
      </c>
      <c r="M557" s="9">
        <v>45794300</v>
      </c>
      <c r="N557" s="9">
        <v>47418000</v>
      </c>
      <c r="O557" s="9">
        <v>47418000</v>
      </c>
    </row>
    <row r="558" spans="1:15">
      <c r="A558" s="2" t="s">
        <v>1244</v>
      </c>
      <c r="B558" s="5" t="s">
        <v>1245</v>
      </c>
      <c r="C558" s="2" t="s">
        <v>236</v>
      </c>
      <c r="D558" s="2" t="s">
        <v>3943</v>
      </c>
      <c r="E558" s="9">
        <v>6903000</v>
      </c>
      <c r="F558" s="9">
        <v>12683964</v>
      </c>
      <c r="G558" s="9">
        <v>16933869</v>
      </c>
      <c r="H558" s="9">
        <v>16933869</v>
      </c>
      <c r="I558" s="9">
        <v>17893816</v>
      </c>
      <c r="J558" s="9">
        <v>8205741</v>
      </c>
      <c r="K558" s="9">
        <v>9283668</v>
      </c>
      <c r="L558" s="9">
        <v>9897743</v>
      </c>
      <c r="M558" s="9">
        <v>10318867</v>
      </c>
      <c r="N558" s="9">
        <v>10328867</v>
      </c>
      <c r="O558" s="9">
        <v>10328867</v>
      </c>
    </row>
    <row r="559" spans="1:15">
      <c r="A559" s="2" t="s">
        <v>1280</v>
      </c>
      <c r="B559" s="5" t="s">
        <v>1281</v>
      </c>
      <c r="C559" s="2" t="s">
        <v>236</v>
      </c>
      <c r="D559" s="2" t="s">
        <v>3943</v>
      </c>
      <c r="E559" s="9"/>
      <c r="F559" s="9"/>
      <c r="G559" s="9"/>
      <c r="H559" s="9"/>
      <c r="I559" s="9"/>
      <c r="J559" s="9"/>
      <c r="K559" s="9"/>
      <c r="L559" s="9"/>
      <c r="M559" s="9"/>
      <c r="N559" s="9">
        <v>9100836</v>
      </c>
      <c r="O559" s="9">
        <v>9100836</v>
      </c>
    </row>
    <row r="560" spans="1:15">
      <c r="A560" s="2" t="s">
        <v>1260</v>
      </c>
      <c r="B560" s="5" t="s">
        <v>1261</v>
      </c>
      <c r="C560" s="2" t="s">
        <v>236</v>
      </c>
      <c r="D560" s="2" t="s">
        <v>3943</v>
      </c>
      <c r="E560" s="9">
        <v>20000000</v>
      </c>
      <c r="F560" s="9">
        <v>20000000</v>
      </c>
      <c r="G560" s="9">
        <v>20000000</v>
      </c>
      <c r="H560" s="9">
        <v>20000000</v>
      </c>
      <c r="I560" s="9">
        <v>20000000</v>
      </c>
      <c r="J560" s="9">
        <v>20000000</v>
      </c>
      <c r="K560" s="9">
        <v>20000000</v>
      </c>
      <c r="L560" s="9">
        <v>20000000</v>
      </c>
      <c r="M560" s="9">
        <v>20000000</v>
      </c>
      <c r="N560" s="9">
        <v>20000000</v>
      </c>
      <c r="O560" s="9">
        <v>20000000</v>
      </c>
    </row>
    <row r="561" spans="1:15">
      <c r="A561" s="2" t="s">
        <v>1234</v>
      </c>
      <c r="B561" s="5" t="s">
        <v>1235</v>
      </c>
      <c r="C561" s="2" t="s">
        <v>236</v>
      </c>
      <c r="D561" s="2" t="s">
        <v>3943</v>
      </c>
      <c r="E561" s="9">
        <v>24176406</v>
      </c>
      <c r="F561" s="9">
        <v>24183148</v>
      </c>
      <c r="G561" s="9">
        <v>24183148</v>
      </c>
      <c r="H561" s="9">
        <v>24183148</v>
      </c>
      <c r="I561" s="9">
        <v>29147896</v>
      </c>
      <c r="J561" s="9">
        <v>29148476</v>
      </c>
      <c r="K561" s="9">
        <v>83748737</v>
      </c>
      <c r="L561" s="9">
        <v>83756567</v>
      </c>
      <c r="M561" s="9">
        <v>16751313</v>
      </c>
      <c r="N561" s="9">
        <v>16751313</v>
      </c>
      <c r="O561" s="9">
        <v>16751313</v>
      </c>
    </row>
    <row r="562" spans="1:15">
      <c r="A562" s="2" t="s">
        <v>1513</v>
      </c>
      <c r="B562" s="5" t="s">
        <v>1514</v>
      </c>
      <c r="C562" s="2" t="s">
        <v>236</v>
      </c>
      <c r="D562" s="2" t="s">
        <v>3943</v>
      </c>
      <c r="E562" s="8"/>
      <c r="F562" s="8"/>
      <c r="G562" s="8"/>
      <c r="H562" s="8"/>
      <c r="I562" s="8"/>
      <c r="J562" s="8"/>
      <c r="K562" s="8">
        <v>8888119</v>
      </c>
      <c r="L562" s="8">
        <v>11634263</v>
      </c>
      <c r="M562" s="8">
        <v>11634263</v>
      </c>
      <c r="N562" s="8">
        <v>11634263</v>
      </c>
      <c r="O562" s="8">
        <v>11634263</v>
      </c>
    </row>
    <row r="563" spans="1:15">
      <c r="A563" s="2" t="s">
        <v>1091</v>
      </c>
      <c r="B563" s="5" t="s">
        <v>1092</v>
      </c>
      <c r="C563" s="2" t="s">
        <v>236</v>
      </c>
      <c r="D563" s="2" t="s">
        <v>3943</v>
      </c>
      <c r="E563" s="8">
        <v>264886160</v>
      </c>
      <c r="F563" s="8">
        <v>552785920</v>
      </c>
      <c r="G563" s="8">
        <v>579121195</v>
      </c>
      <c r="H563" s="8">
        <v>579744185</v>
      </c>
      <c r="I563" s="8">
        <v>579774185</v>
      </c>
      <c r="J563" s="8">
        <v>57977418</v>
      </c>
      <c r="K563" s="8">
        <v>57977418</v>
      </c>
      <c r="L563" s="8">
        <v>57977418</v>
      </c>
      <c r="M563" s="8">
        <v>96866418</v>
      </c>
      <c r="N563" s="8">
        <v>96866418</v>
      </c>
      <c r="O563" s="8">
        <v>96866418</v>
      </c>
    </row>
    <row r="564" spans="1:15">
      <c r="A564" s="2" t="s">
        <v>1356</v>
      </c>
      <c r="B564" s="5" t="s">
        <v>1357</v>
      </c>
      <c r="C564" s="2" t="s">
        <v>236</v>
      </c>
      <c r="D564" s="2" t="s">
        <v>3943</v>
      </c>
      <c r="E564" s="8"/>
      <c r="F564" s="8">
        <v>5155579</v>
      </c>
      <c r="G564" s="8">
        <v>6652186</v>
      </c>
      <c r="H564" s="8">
        <v>7461237</v>
      </c>
      <c r="I564" s="8">
        <v>7461237</v>
      </c>
      <c r="J564" s="8">
        <v>7461237</v>
      </c>
      <c r="K564" s="8">
        <v>7461237</v>
      </c>
      <c r="L564" s="8">
        <v>7461237</v>
      </c>
      <c r="M564" s="8">
        <v>7461237</v>
      </c>
      <c r="N564" s="8">
        <v>7461237</v>
      </c>
      <c r="O564" s="8">
        <v>7461237</v>
      </c>
    </row>
    <row r="565" spans="1:15">
      <c r="A565" s="2" t="s">
        <v>1220</v>
      </c>
      <c r="B565" s="5" t="s">
        <v>1221</v>
      </c>
      <c r="C565" s="2" t="s">
        <v>236</v>
      </c>
      <c r="D565" s="2" t="s">
        <v>3943</v>
      </c>
      <c r="E565" s="8">
        <v>17400000</v>
      </c>
      <c r="F565" s="8">
        <v>18400000</v>
      </c>
      <c r="G565" s="8">
        <v>19400000</v>
      </c>
      <c r="H565" s="8">
        <v>20000000</v>
      </c>
      <c r="I565" s="8">
        <v>21000000</v>
      </c>
      <c r="J565" s="8">
        <v>22000000</v>
      </c>
      <c r="K565" s="8">
        <v>12298274</v>
      </c>
      <c r="L565" s="8">
        <v>16969461</v>
      </c>
      <c r="M565" s="8">
        <v>17500000</v>
      </c>
      <c r="N565" s="8">
        <v>18010000</v>
      </c>
      <c r="O565" s="8">
        <v>18010000</v>
      </c>
    </row>
    <row r="566" spans="1:15">
      <c r="A566" s="2" t="s">
        <v>1182</v>
      </c>
      <c r="B566" s="5" t="s">
        <v>1183</v>
      </c>
      <c r="C566" s="2" t="s">
        <v>236</v>
      </c>
      <c r="D566" s="2" t="s">
        <v>3943</v>
      </c>
      <c r="E566" s="8">
        <v>19793626</v>
      </c>
      <c r="F566" s="8">
        <v>19793626</v>
      </c>
      <c r="G566" s="8">
        <v>20781341</v>
      </c>
      <c r="H566" s="8">
        <v>21812848</v>
      </c>
      <c r="I566" s="8">
        <v>22896317</v>
      </c>
      <c r="J566" s="8">
        <v>23575628</v>
      </c>
      <c r="K566" s="8">
        <v>24275228</v>
      </c>
      <c r="L566" s="8">
        <v>25000000</v>
      </c>
      <c r="M566" s="8">
        <v>25750000</v>
      </c>
      <c r="N566" s="8">
        <v>26500000</v>
      </c>
      <c r="O566" s="8">
        <v>26500000</v>
      </c>
    </row>
    <row r="567" spans="1:15">
      <c r="A567" s="2" t="s">
        <v>1208</v>
      </c>
      <c r="B567" s="5" t="s">
        <v>1209</v>
      </c>
      <c r="C567" s="2" t="s">
        <v>236</v>
      </c>
      <c r="D567" s="2" t="s">
        <v>3943</v>
      </c>
      <c r="E567" s="9">
        <v>6500000</v>
      </c>
      <c r="F567" s="9">
        <v>6500000</v>
      </c>
      <c r="G567" s="9">
        <v>6500000</v>
      </c>
      <c r="H567" s="9">
        <v>6500000</v>
      </c>
      <c r="I567" s="9">
        <v>6500000</v>
      </c>
      <c r="J567" s="9">
        <v>6500000</v>
      </c>
      <c r="K567" s="9">
        <v>6500000</v>
      </c>
      <c r="L567" s="9">
        <v>6500000</v>
      </c>
      <c r="M567" s="9">
        <v>6500000</v>
      </c>
      <c r="N567" s="9">
        <v>6500000</v>
      </c>
      <c r="O567" s="9">
        <v>6500000</v>
      </c>
    </row>
    <row r="568" spans="1:15">
      <c r="A568" s="2" t="s">
        <v>1256</v>
      </c>
      <c r="B568" s="5" t="s">
        <v>1257</v>
      </c>
      <c r="C568" s="2" t="s">
        <v>236</v>
      </c>
      <c r="D568" s="2" t="s">
        <v>3943</v>
      </c>
      <c r="E568" s="9"/>
      <c r="F568" s="9"/>
      <c r="G568" s="9"/>
      <c r="H568" s="9">
        <v>700000</v>
      </c>
      <c r="I568" s="9">
        <v>705130</v>
      </c>
      <c r="J568" s="9">
        <v>710350</v>
      </c>
      <c r="K568" s="9">
        <v>716350</v>
      </c>
      <c r="L568" s="9">
        <v>720473</v>
      </c>
      <c r="M568" s="9">
        <v>724489</v>
      </c>
      <c r="N568" s="9">
        <v>729367</v>
      </c>
      <c r="O568" s="9">
        <v>729367</v>
      </c>
    </row>
    <row r="569" spans="1:15">
      <c r="A569" s="2" t="s">
        <v>1350</v>
      </c>
      <c r="B569" s="5" t="s">
        <v>1351</v>
      </c>
      <c r="C569" s="2" t="s">
        <v>236</v>
      </c>
      <c r="D569" s="2" t="s">
        <v>3943</v>
      </c>
      <c r="E569" s="9"/>
      <c r="F569" s="9">
        <v>4400000</v>
      </c>
      <c r="G569" s="9">
        <v>4400000</v>
      </c>
      <c r="H569" s="9">
        <v>6600000</v>
      </c>
      <c r="I569" s="9">
        <v>6600000</v>
      </c>
      <c r="J569" s="9">
        <v>6600000</v>
      </c>
      <c r="K569" s="9">
        <v>6929895</v>
      </c>
      <c r="L569" s="9">
        <v>8077295</v>
      </c>
      <c r="M569" s="9">
        <v>8472525</v>
      </c>
      <c r="N569" s="9">
        <v>11150296</v>
      </c>
      <c r="O569" s="9">
        <v>11150296</v>
      </c>
    </row>
    <row r="570" spans="1:15">
      <c r="A570" s="2" t="s">
        <v>1389</v>
      </c>
      <c r="B570" s="5" t="s">
        <v>1390</v>
      </c>
      <c r="C570" s="2" t="s">
        <v>236</v>
      </c>
      <c r="D570" s="2" t="s">
        <v>3943</v>
      </c>
      <c r="E570" s="9"/>
      <c r="F570" s="9"/>
      <c r="G570" s="9">
        <v>4380000</v>
      </c>
      <c r="H570" s="9">
        <v>43800000</v>
      </c>
      <c r="I570" s="9">
        <v>43800000</v>
      </c>
      <c r="J570" s="9">
        <v>43800000</v>
      </c>
      <c r="K570" s="9">
        <v>43800000</v>
      </c>
      <c r="L570" s="9">
        <v>43800000</v>
      </c>
      <c r="M570" s="9">
        <v>43800000</v>
      </c>
      <c r="N570" s="9">
        <v>43800000</v>
      </c>
      <c r="O570" s="9">
        <v>43800000</v>
      </c>
    </row>
    <row r="571" spans="1:15">
      <c r="A571" s="2" t="s">
        <v>1286</v>
      </c>
      <c r="B571" s="5" t="s">
        <v>1287</v>
      </c>
      <c r="C571" s="2" t="s">
        <v>236</v>
      </c>
      <c r="D571" s="2" t="s">
        <v>3943</v>
      </c>
      <c r="E571" s="9">
        <v>6649138</v>
      </c>
      <c r="F571" s="9">
        <v>6649138</v>
      </c>
      <c r="G571" s="9">
        <v>6649138</v>
      </c>
      <c r="H571" s="9">
        <v>6649138</v>
      </c>
      <c r="I571" s="9">
        <v>6649138</v>
      </c>
      <c r="J571" s="9">
        <v>6649138</v>
      </c>
      <c r="K571" s="9">
        <v>6649138</v>
      </c>
      <c r="L571" s="9">
        <v>6649138</v>
      </c>
      <c r="M571" s="9">
        <v>6649138</v>
      </c>
      <c r="N571" s="9">
        <v>6649138</v>
      </c>
      <c r="O571" s="9">
        <v>6649138</v>
      </c>
    </row>
    <row r="572" spans="1:15">
      <c r="A572" s="2" t="s">
        <v>1393</v>
      </c>
      <c r="B572" s="5" t="s">
        <v>1394</v>
      </c>
      <c r="C572" s="2" t="s">
        <v>236</v>
      </c>
      <c r="D572" s="2" t="s">
        <v>3943</v>
      </c>
      <c r="E572" s="8"/>
      <c r="F572" s="8"/>
      <c r="G572" s="8"/>
      <c r="H572" s="8"/>
      <c r="I572" s="8"/>
      <c r="J572" s="8">
        <v>7232222</v>
      </c>
      <c r="K572" s="8">
        <v>7232222</v>
      </c>
      <c r="L572" s="8">
        <v>7232222</v>
      </c>
      <c r="M572" s="8">
        <v>7232222</v>
      </c>
      <c r="N572" s="8">
        <v>10848333</v>
      </c>
      <c r="O572" s="8">
        <v>10848333</v>
      </c>
    </row>
    <row r="573" spans="1:15">
      <c r="A573" s="2" t="s">
        <v>1226</v>
      </c>
      <c r="B573" s="5" t="s">
        <v>1227</v>
      </c>
      <c r="C573" s="2" t="s">
        <v>236</v>
      </c>
      <c r="D573" s="2" t="s">
        <v>3943</v>
      </c>
      <c r="E573" s="8">
        <v>4200000</v>
      </c>
      <c r="F573" s="8">
        <v>4600000</v>
      </c>
      <c r="G573" s="8">
        <v>4600000</v>
      </c>
      <c r="H573" s="8">
        <v>4840000</v>
      </c>
      <c r="I573" s="8">
        <v>4840000</v>
      </c>
      <c r="J573" s="8">
        <v>4840000</v>
      </c>
      <c r="K573" s="8">
        <v>4840000</v>
      </c>
      <c r="L573" s="8">
        <v>4840000</v>
      </c>
      <c r="M573" s="8">
        <v>4840000</v>
      </c>
      <c r="N573" s="8">
        <v>4840000</v>
      </c>
      <c r="O573" s="8">
        <v>4840000</v>
      </c>
    </row>
    <row r="574" spans="1:15">
      <c r="A574" s="2" t="s">
        <v>1302</v>
      </c>
      <c r="B574" s="5" t="s">
        <v>1303</v>
      </c>
      <c r="C574" s="2" t="s">
        <v>236</v>
      </c>
      <c r="D574" s="2" t="s">
        <v>3943</v>
      </c>
      <c r="E574" s="8">
        <v>41040895</v>
      </c>
      <c r="F574" s="8">
        <v>41040895</v>
      </c>
      <c r="G574" s="8">
        <v>41040895</v>
      </c>
      <c r="H574" s="8">
        <v>41040895</v>
      </c>
      <c r="I574" s="8">
        <v>41040895</v>
      </c>
      <c r="J574" s="8">
        <v>41040895</v>
      </c>
      <c r="K574" s="8">
        <v>41040895</v>
      </c>
      <c r="L574" s="8">
        <v>41040895</v>
      </c>
      <c r="M574" s="8">
        <v>41040895</v>
      </c>
      <c r="N574" s="8">
        <v>41040895</v>
      </c>
      <c r="O574" s="8">
        <v>41040895</v>
      </c>
    </row>
    <row r="575" spans="1:15">
      <c r="A575" s="2" t="s">
        <v>1322</v>
      </c>
      <c r="B575" s="5" t="s">
        <v>1323</v>
      </c>
      <c r="C575" s="2" t="s">
        <v>236</v>
      </c>
      <c r="D575" s="2" t="s">
        <v>3943</v>
      </c>
      <c r="E575" s="8">
        <v>4547400</v>
      </c>
      <c r="F575" s="8">
        <v>4547400</v>
      </c>
      <c r="G575" s="8">
        <v>45474000</v>
      </c>
      <c r="H575" s="8">
        <v>45474000</v>
      </c>
      <c r="I575" s="8">
        <v>45474000</v>
      </c>
      <c r="J575" s="8">
        <v>45474000</v>
      </c>
      <c r="K575" s="8">
        <v>45474000</v>
      </c>
      <c r="L575" s="8">
        <v>59991641</v>
      </c>
      <c r="M575" s="8">
        <v>59991641</v>
      </c>
      <c r="N575" s="8">
        <v>59991641</v>
      </c>
      <c r="O575" s="8">
        <v>59991641</v>
      </c>
    </row>
    <row r="576" spans="1:15">
      <c r="A576" s="2" t="s">
        <v>1232</v>
      </c>
      <c r="B576" s="5" t="s">
        <v>1233</v>
      </c>
      <c r="C576" s="2" t="s">
        <v>236</v>
      </c>
      <c r="D576" s="2" t="s">
        <v>3943</v>
      </c>
      <c r="E576" s="8">
        <v>6986000</v>
      </c>
      <c r="F576" s="8">
        <v>7787443</v>
      </c>
      <c r="G576" s="8">
        <v>19468607</v>
      </c>
      <c r="H576" s="8">
        <v>24460039</v>
      </c>
      <c r="I576" s="8">
        <v>24914584</v>
      </c>
      <c r="J576" s="8">
        <v>29392370</v>
      </c>
      <c r="K576" s="8">
        <v>29392370</v>
      </c>
      <c r="L576" s="8">
        <v>29392370</v>
      </c>
      <c r="M576" s="8">
        <v>29392370</v>
      </c>
      <c r="N576" s="8">
        <v>22718501</v>
      </c>
      <c r="O576" s="8">
        <v>22718501</v>
      </c>
    </row>
    <row r="577" spans="1:15">
      <c r="A577" s="2" t="s">
        <v>1455</v>
      </c>
      <c r="B577" s="5" t="s">
        <v>1456</v>
      </c>
      <c r="C577" s="2" t="s">
        <v>236</v>
      </c>
      <c r="D577" s="2" t="s">
        <v>3943</v>
      </c>
      <c r="E577" s="9">
        <v>1183000</v>
      </c>
      <c r="F577" s="9">
        <v>6658000</v>
      </c>
      <c r="G577" s="9">
        <v>10985700</v>
      </c>
      <c r="H577" s="9">
        <v>11396940</v>
      </c>
      <c r="I577" s="9">
        <v>11396940</v>
      </c>
      <c r="J577" s="9">
        <v>14460088</v>
      </c>
      <c r="K577" s="9">
        <v>29827616</v>
      </c>
      <c r="L577" s="9">
        <v>32107893</v>
      </c>
      <c r="M577" s="9">
        <v>33626104</v>
      </c>
      <c r="N577" s="9">
        <v>36237338</v>
      </c>
      <c r="O577" s="9">
        <v>36848572</v>
      </c>
    </row>
    <row r="578" spans="1:15">
      <c r="A578" s="2" t="s">
        <v>1204</v>
      </c>
      <c r="B578" s="5" t="s">
        <v>1205</v>
      </c>
      <c r="C578" s="2" t="s">
        <v>236</v>
      </c>
      <c r="D578" s="2" t="s">
        <v>3943</v>
      </c>
      <c r="E578" s="9">
        <v>4738929</v>
      </c>
      <c r="F578" s="9">
        <v>4738929</v>
      </c>
      <c r="G578" s="9">
        <v>4738929</v>
      </c>
      <c r="H578" s="9">
        <v>4738929</v>
      </c>
      <c r="I578" s="9">
        <v>4738929</v>
      </c>
      <c r="J578" s="9">
        <v>4738929</v>
      </c>
      <c r="K578" s="9">
        <v>4738929</v>
      </c>
      <c r="L578" s="9">
        <v>1443120</v>
      </c>
      <c r="M578" s="9">
        <v>2191024</v>
      </c>
      <c r="N578" s="9">
        <v>2191024</v>
      </c>
      <c r="O578" s="9">
        <v>2191024</v>
      </c>
    </row>
    <row r="579" spans="1:15">
      <c r="A579" s="2" t="s">
        <v>1405</v>
      </c>
      <c r="B579" s="5" t="s">
        <v>1406</v>
      </c>
      <c r="C579" s="2" t="s">
        <v>236</v>
      </c>
      <c r="D579" s="2" t="s">
        <v>3943</v>
      </c>
      <c r="E579" s="9">
        <v>9800000</v>
      </c>
      <c r="F579" s="9">
        <v>9800000</v>
      </c>
      <c r="G579" s="9">
        <v>9800000</v>
      </c>
      <c r="H579" s="9">
        <v>9800000</v>
      </c>
      <c r="I579" s="9">
        <v>9800000</v>
      </c>
      <c r="J579" s="9">
        <v>9800000</v>
      </c>
      <c r="K579" s="9">
        <v>9800000</v>
      </c>
      <c r="L579" s="9">
        <v>9800000</v>
      </c>
      <c r="M579" s="9">
        <v>9800000</v>
      </c>
      <c r="N579" s="9">
        <v>9800000</v>
      </c>
      <c r="O579" s="9">
        <v>9800000</v>
      </c>
    </row>
    <row r="580" spans="1:15">
      <c r="A580" s="2" t="s">
        <v>1282</v>
      </c>
      <c r="B580" s="5" t="s">
        <v>1283</v>
      </c>
      <c r="C580" s="2" t="s">
        <v>236</v>
      </c>
      <c r="D580" s="2" t="s">
        <v>3943</v>
      </c>
      <c r="E580" s="9">
        <v>15000000</v>
      </c>
      <c r="F580" s="9">
        <v>15000000</v>
      </c>
      <c r="G580" s="9">
        <v>15000000</v>
      </c>
      <c r="H580" s="9">
        <v>15000000</v>
      </c>
      <c r="I580" s="9">
        <v>15000000</v>
      </c>
      <c r="J580" s="9">
        <v>15000000</v>
      </c>
      <c r="K580" s="9">
        <v>15000000</v>
      </c>
      <c r="L580" s="9">
        <v>15000000</v>
      </c>
      <c r="M580" s="9">
        <v>15167224</v>
      </c>
      <c r="N580" s="9">
        <v>15501672</v>
      </c>
      <c r="O580" s="9">
        <v>15501672</v>
      </c>
    </row>
    <row r="581" spans="1:15">
      <c r="A581" s="2" t="s">
        <v>1224</v>
      </c>
      <c r="B581" s="5" t="s">
        <v>1225</v>
      </c>
      <c r="C581" s="2" t="s">
        <v>236</v>
      </c>
      <c r="D581" s="2" t="s">
        <v>3943</v>
      </c>
      <c r="E581" s="9">
        <v>12000000</v>
      </c>
      <c r="F581" s="9">
        <v>12000000</v>
      </c>
      <c r="G581" s="9">
        <v>2790000</v>
      </c>
      <c r="H581" s="9">
        <v>3695276</v>
      </c>
      <c r="I581" s="9">
        <v>3695276</v>
      </c>
      <c r="J581" s="9">
        <v>3695276</v>
      </c>
      <c r="K581" s="9">
        <v>3695276</v>
      </c>
      <c r="L581" s="9">
        <v>3695276</v>
      </c>
      <c r="M581" s="9">
        <v>3695276</v>
      </c>
      <c r="N581" s="9">
        <v>3695276</v>
      </c>
      <c r="O581" s="9">
        <v>3695276</v>
      </c>
    </row>
    <row r="582" spans="1:15">
      <c r="A582" s="2" t="s">
        <v>1304</v>
      </c>
      <c r="B582" s="5" t="s">
        <v>1305</v>
      </c>
      <c r="C582" s="2" t="s">
        <v>236</v>
      </c>
      <c r="D582" s="2" t="s">
        <v>3943</v>
      </c>
      <c r="E582" s="8"/>
      <c r="F582" s="8"/>
      <c r="G582" s="8"/>
      <c r="H582" s="8"/>
      <c r="I582" s="8"/>
      <c r="J582" s="8">
        <v>53945938</v>
      </c>
      <c r="K582" s="8">
        <v>53945938</v>
      </c>
      <c r="L582" s="8">
        <v>53945938</v>
      </c>
      <c r="M582" s="8">
        <v>53945938</v>
      </c>
      <c r="N582" s="8">
        <v>53945938</v>
      </c>
      <c r="O582" s="8">
        <v>53945938</v>
      </c>
    </row>
    <row r="583" spans="1:15">
      <c r="A583" s="2" t="s">
        <v>1298</v>
      </c>
      <c r="B583" s="5" t="s">
        <v>1299</v>
      </c>
      <c r="C583" s="2" t="s">
        <v>236</v>
      </c>
      <c r="D583" s="2" t="s">
        <v>3943</v>
      </c>
      <c r="E583" s="8">
        <v>6000000</v>
      </c>
      <c r="F583" s="8">
        <v>6000000</v>
      </c>
      <c r="G583" s="8">
        <v>6000000</v>
      </c>
      <c r="H583" s="8">
        <v>6000000</v>
      </c>
      <c r="I583" s="8">
        <v>6000000</v>
      </c>
      <c r="J583" s="8">
        <v>6000000</v>
      </c>
      <c r="K583" s="8">
        <v>6000000</v>
      </c>
      <c r="L583" s="8">
        <v>6000000</v>
      </c>
      <c r="M583" s="8">
        <v>6000000</v>
      </c>
      <c r="N583" s="8">
        <v>6000000</v>
      </c>
      <c r="O583" s="8">
        <v>6000000</v>
      </c>
    </row>
    <row r="584" spans="1:15">
      <c r="A584" s="2" t="s">
        <v>1310</v>
      </c>
      <c r="B584" s="5" t="s">
        <v>1311</v>
      </c>
      <c r="C584" s="2" t="s">
        <v>236</v>
      </c>
      <c r="D584" s="2" t="s">
        <v>3943</v>
      </c>
      <c r="E584" s="8">
        <v>7080594</v>
      </c>
      <c r="F584" s="8">
        <v>7080594</v>
      </c>
      <c r="G584" s="8">
        <v>70805940</v>
      </c>
      <c r="H584" s="8">
        <v>70805940</v>
      </c>
      <c r="I584" s="8">
        <v>70805940</v>
      </c>
      <c r="J584" s="8">
        <v>70805940</v>
      </c>
      <c r="K584" s="8">
        <v>70805940</v>
      </c>
      <c r="L584" s="8">
        <v>70805940</v>
      </c>
      <c r="M584" s="8">
        <v>70805940</v>
      </c>
      <c r="N584" s="8">
        <v>70805940</v>
      </c>
      <c r="O584" s="8">
        <v>70805940</v>
      </c>
    </row>
    <row r="585" spans="1:15">
      <c r="A585" s="2" t="s">
        <v>1370</v>
      </c>
      <c r="B585" s="5" t="s">
        <v>1371</v>
      </c>
      <c r="C585" s="2" t="s">
        <v>236</v>
      </c>
      <c r="D585" s="2" t="s">
        <v>3943</v>
      </c>
      <c r="E585" s="8"/>
      <c r="F585" s="8"/>
      <c r="G585" s="8"/>
      <c r="H585" s="8"/>
      <c r="I585" s="8"/>
      <c r="J585" s="8"/>
      <c r="K585" s="8"/>
      <c r="L585" s="8"/>
      <c r="M585" s="8"/>
      <c r="N585" s="8">
        <v>7617642</v>
      </c>
      <c r="O585" s="8">
        <v>7632642</v>
      </c>
    </row>
    <row r="586" spans="1:15">
      <c r="A586" s="2" t="s">
        <v>1374</v>
      </c>
      <c r="B586" s="5" t="s">
        <v>1375</v>
      </c>
      <c r="C586" s="2" t="s">
        <v>236</v>
      </c>
      <c r="D586" s="2" t="s">
        <v>3943</v>
      </c>
      <c r="E586" s="8">
        <v>4540514</v>
      </c>
      <c r="F586" s="8">
        <v>4540514</v>
      </c>
      <c r="G586" s="8">
        <v>4540514</v>
      </c>
      <c r="H586" s="8">
        <v>4540514</v>
      </c>
      <c r="I586" s="8">
        <v>4540514</v>
      </c>
      <c r="J586" s="8">
        <v>4540514</v>
      </c>
      <c r="K586" s="8">
        <v>4540514</v>
      </c>
      <c r="L586" s="8">
        <v>4540514</v>
      </c>
      <c r="M586" s="8">
        <v>4540514</v>
      </c>
      <c r="N586" s="8">
        <v>4540514</v>
      </c>
      <c r="O586" s="8">
        <v>4540514</v>
      </c>
    </row>
    <row r="587" spans="1:15">
      <c r="A587" s="2" t="s">
        <v>1425</v>
      </c>
      <c r="B587" s="5" t="s">
        <v>1426</v>
      </c>
      <c r="C587" s="2" t="s">
        <v>236</v>
      </c>
      <c r="D587" s="2" t="s">
        <v>3943</v>
      </c>
      <c r="E587" s="9"/>
      <c r="F587" s="9"/>
      <c r="G587" s="9"/>
      <c r="H587" s="9"/>
      <c r="I587" s="9"/>
      <c r="J587" s="9">
        <v>90000000</v>
      </c>
      <c r="K587" s="9">
        <v>90000000</v>
      </c>
      <c r="L587" s="9">
        <v>90000000</v>
      </c>
      <c r="M587" s="9">
        <v>90000000</v>
      </c>
      <c r="N587" s="9">
        <v>90895434</v>
      </c>
      <c r="O587" s="9">
        <v>90895434</v>
      </c>
    </row>
    <row r="588" spans="1:15">
      <c r="A588" s="2" t="s">
        <v>1338</v>
      </c>
      <c r="B588" s="5" t="s">
        <v>1339</v>
      </c>
      <c r="C588" s="2" t="s">
        <v>236</v>
      </c>
      <c r="D588" s="2" t="s">
        <v>3943</v>
      </c>
      <c r="E588" s="9">
        <v>4444000</v>
      </c>
      <c r="F588" s="9">
        <v>4444000</v>
      </c>
      <c r="G588" s="9">
        <v>4444000</v>
      </c>
      <c r="H588" s="9">
        <v>4444000</v>
      </c>
      <c r="I588" s="9">
        <v>4444000</v>
      </c>
      <c r="J588" s="9">
        <v>4444000</v>
      </c>
      <c r="K588" s="9">
        <v>4444000</v>
      </c>
      <c r="L588" s="9">
        <v>4444000</v>
      </c>
      <c r="M588" s="9">
        <v>4444000</v>
      </c>
      <c r="N588" s="9">
        <v>4444000</v>
      </c>
      <c r="O588" s="9">
        <v>4444000</v>
      </c>
    </row>
    <row r="589" spans="1:15">
      <c r="A589" s="2" t="s">
        <v>1399</v>
      </c>
      <c r="B589" s="5" t="s">
        <v>1400</v>
      </c>
      <c r="C589" s="2" t="s">
        <v>236</v>
      </c>
      <c r="D589" s="2" t="s">
        <v>3943</v>
      </c>
      <c r="E589" s="9">
        <v>4745642</v>
      </c>
      <c r="F589" s="9">
        <v>4745642</v>
      </c>
      <c r="G589" s="9">
        <v>4745642</v>
      </c>
      <c r="H589" s="9">
        <v>4745642</v>
      </c>
      <c r="I589" s="9">
        <v>23728210</v>
      </c>
      <c r="J589" s="9">
        <v>23728210</v>
      </c>
      <c r="K589" s="9">
        <v>23728210</v>
      </c>
      <c r="L589" s="9">
        <v>23728210</v>
      </c>
      <c r="M589" s="9">
        <v>23728210</v>
      </c>
      <c r="N589" s="9">
        <v>23728210</v>
      </c>
      <c r="O589" s="9">
        <v>23728210</v>
      </c>
    </row>
    <row r="590" spans="1:15">
      <c r="A590" s="2" t="s">
        <v>1413</v>
      </c>
      <c r="B590" s="5" t="s">
        <v>1414</v>
      </c>
      <c r="C590" s="2" t="s">
        <v>236</v>
      </c>
      <c r="D590" s="2" t="s">
        <v>3943</v>
      </c>
      <c r="E590" s="9">
        <v>6100000</v>
      </c>
      <c r="F590" s="9">
        <v>8040000</v>
      </c>
      <c r="G590" s="9">
        <v>9501280</v>
      </c>
      <c r="H590" s="9">
        <v>9501280</v>
      </c>
      <c r="I590" s="9">
        <v>8677721</v>
      </c>
      <c r="J590" s="9">
        <v>8677721</v>
      </c>
      <c r="K590" s="9">
        <v>8693471</v>
      </c>
      <c r="L590" s="9">
        <v>8713471</v>
      </c>
      <c r="M590" s="9">
        <v>8790565</v>
      </c>
      <c r="N590" s="9">
        <v>8815608</v>
      </c>
      <c r="O590" s="9">
        <v>8815608</v>
      </c>
    </row>
    <row r="591" spans="1:15">
      <c r="A591" s="2" t="s">
        <v>1376</v>
      </c>
      <c r="B591" s="5" t="s">
        <v>1377</v>
      </c>
      <c r="C591" s="2" t="s">
        <v>236</v>
      </c>
      <c r="D591" s="2" t="s">
        <v>3943</v>
      </c>
      <c r="E591" s="9">
        <v>12668000</v>
      </c>
      <c r="F591" s="9">
        <v>12668000</v>
      </c>
      <c r="G591" s="9">
        <v>12668000</v>
      </c>
      <c r="H591" s="9">
        <v>12668000</v>
      </c>
      <c r="I591" s="9">
        <v>12668000</v>
      </c>
      <c r="J591" s="9">
        <v>12668000</v>
      </c>
      <c r="K591" s="9">
        <v>12668000</v>
      </c>
      <c r="L591" s="9">
        <v>12848000</v>
      </c>
      <c r="M591" s="9">
        <v>13035000</v>
      </c>
      <c r="N591" s="9">
        <v>13114000</v>
      </c>
      <c r="O591" s="9">
        <v>13114000</v>
      </c>
    </row>
    <row r="592" spans="1:15">
      <c r="A592" s="2" t="s">
        <v>1132</v>
      </c>
      <c r="B592" s="5" t="s">
        <v>1133</v>
      </c>
      <c r="C592" s="2" t="s">
        <v>236</v>
      </c>
      <c r="D592" s="2" t="s">
        <v>3943</v>
      </c>
      <c r="E592" s="8">
        <v>37600000</v>
      </c>
      <c r="F592" s="8">
        <v>37600000</v>
      </c>
      <c r="G592" s="8">
        <v>37600000</v>
      </c>
      <c r="H592" s="8">
        <v>42038524</v>
      </c>
      <c r="I592" s="8">
        <v>42038524</v>
      </c>
      <c r="J592" s="8">
        <v>42038524</v>
      </c>
      <c r="K592" s="8">
        <v>42038524</v>
      </c>
      <c r="L592" s="8">
        <v>42038524</v>
      </c>
      <c r="M592" s="8">
        <v>42038524</v>
      </c>
      <c r="N592" s="8">
        <v>46758046</v>
      </c>
      <c r="O592" s="8">
        <v>46758046</v>
      </c>
    </row>
    <row r="593" spans="1:15">
      <c r="A593" s="2" t="s">
        <v>1344</v>
      </c>
      <c r="B593" s="5" t="s">
        <v>1345</v>
      </c>
      <c r="C593" s="2" t="s">
        <v>236</v>
      </c>
      <c r="D593" s="2" t="s">
        <v>3943</v>
      </c>
      <c r="E593" s="8">
        <v>183873500</v>
      </c>
      <c r="F593" s="8">
        <v>183873500</v>
      </c>
      <c r="G593" s="8">
        <v>183873500</v>
      </c>
      <c r="H593" s="8">
        <v>239035550</v>
      </c>
      <c r="I593" s="8">
        <v>239035550</v>
      </c>
      <c r="J593" s="8">
        <v>239035550</v>
      </c>
      <c r="K593" s="8">
        <v>301094437</v>
      </c>
      <c r="L593" s="8">
        <v>301094437</v>
      </c>
      <c r="M593" s="8">
        <v>445071989</v>
      </c>
      <c r="N593" s="8">
        <v>501016037</v>
      </c>
      <c r="O593" s="8">
        <v>501016037</v>
      </c>
    </row>
    <row r="594" spans="1:15">
      <c r="A594" s="2" t="s">
        <v>1230</v>
      </c>
      <c r="B594" s="5" t="s">
        <v>1231</v>
      </c>
      <c r="C594" s="2" t="s">
        <v>236</v>
      </c>
      <c r="D594" s="2" t="s">
        <v>3943</v>
      </c>
      <c r="E594" s="8">
        <v>10905266</v>
      </c>
      <c r="F594" s="8">
        <v>11450083</v>
      </c>
      <c r="G594" s="8">
        <v>11450083</v>
      </c>
      <c r="H594" s="8">
        <v>12293515</v>
      </c>
      <c r="I594" s="8">
        <v>12645627</v>
      </c>
      <c r="J594" s="8">
        <v>14758303</v>
      </c>
      <c r="K594" s="8">
        <v>14758303</v>
      </c>
      <c r="L594" s="8">
        <v>14758303</v>
      </c>
      <c r="M594" s="8">
        <v>24120618</v>
      </c>
      <c r="N594" s="8">
        <v>31170893</v>
      </c>
      <c r="O594" s="8">
        <v>31170893</v>
      </c>
    </row>
    <row r="595" spans="1:15">
      <c r="A595" s="2" t="s">
        <v>1198</v>
      </c>
      <c r="B595" s="5" t="s">
        <v>1199</v>
      </c>
      <c r="C595" s="2" t="s">
        <v>236</v>
      </c>
      <c r="D595" s="2" t="s">
        <v>3943</v>
      </c>
      <c r="E595" s="8"/>
      <c r="F595" s="8"/>
      <c r="G595" s="8"/>
      <c r="H595" s="8"/>
      <c r="I595" s="8"/>
      <c r="J595" s="8">
        <v>9600000</v>
      </c>
      <c r="K595" s="8">
        <v>9600000</v>
      </c>
      <c r="L595" s="8">
        <v>9600000</v>
      </c>
      <c r="M595" s="8">
        <v>19200000</v>
      </c>
      <c r="N595" s="8">
        <v>19200000</v>
      </c>
      <c r="O595" s="8">
        <v>19200000</v>
      </c>
    </row>
    <row r="596" spans="1:15">
      <c r="A596" s="2" t="s">
        <v>1025</v>
      </c>
      <c r="B596" s="5" t="s">
        <v>1026</v>
      </c>
      <c r="C596" s="2" t="s">
        <v>236</v>
      </c>
      <c r="D596" s="2" t="s">
        <v>3943</v>
      </c>
      <c r="E596" s="8"/>
      <c r="F596" s="8"/>
      <c r="G596" s="8"/>
      <c r="H596" s="8"/>
      <c r="I596" s="8"/>
      <c r="J596" s="8">
        <v>7200000</v>
      </c>
      <c r="K596" s="8">
        <v>7200000</v>
      </c>
      <c r="L596" s="8">
        <v>7415298</v>
      </c>
      <c r="M596" s="8">
        <v>7415298</v>
      </c>
      <c r="N596" s="8">
        <v>12152943</v>
      </c>
      <c r="O596" s="8">
        <v>12152943</v>
      </c>
    </row>
    <row r="597" spans="1:15">
      <c r="A597" s="2" t="s">
        <v>1667</v>
      </c>
      <c r="B597" s="5" t="s">
        <v>1668</v>
      </c>
      <c r="C597" s="2" t="s">
        <v>236</v>
      </c>
      <c r="D597" s="2" t="s">
        <v>3943</v>
      </c>
      <c r="E597" s="9"/>
      <c r="F597" s="9"/>
      <c r="G597" s="9"/>
      <c r="H597" s="9"/>
      <c r="I597" s="9"/>
      <c r="J597" s="9"/>
      <c r="K597" s="9"/>
      <c r="L597" s="9">
        <v>2000000</v>
      </c>
      <c r="M597" s="9">
        <v>2774729</v>
      </c>
      <c r="N597" s="9">
        <v>13983895</v>
      </c>
      <c r="O597" s="9">
        <v>13999645</v>
      </c>
    </row>
    <row r="598" spans="1:15">
      <c r="A598" s="2" t="s">
        <v>1372</v>
      </c>
      <c r="B598" s="5" t="s">
        <v>1373</v>
      </c>
      <c r="C598" s="2" t="s">
        <v>236</v>
      </c>
      <c r="D598" s="2" t="s">
        <v>3943</v>
      </c>
      <c r="E598" s="9"/>
      <c r="F598" s="9"/>
      <c r="G598" s="9"/>
      <c r="H598" s="9"/>
      <c r="I598" s="9"/>
      <c r="J598" s="9"/>
      <c r="K598" s="9"/>
      <c r="L598" s="9">
        <v>26000000</v>
      </c>
      <c r="M598" s="9">
        <v>27114000</v>
      </c>
      <c r="N598" s="9">
        <v>27064930</v>
      </c>
      <c r="O598" s="9">
        <v>27064930</v>
      </c>
    </row>
    <row r="599" spans="1:15">
      <c r="A599" s="2" t="s">
        <v>1541</v>
      </c>
      <c r="B599" s="5" t="s">
        <v>1542</v>
      </c>
      <c r="C599" s="2" t="s">
        <v>236</v>
      </c>
      <c r="D599" s="2" t="s">
        <v>3943</v>
      </c>
      <c r="E599" s="9"/>
      <c r="F599" s="9"/>
      <c r="G599" s="9"/>
      <c r="H599" s="9">
        <v>7876243</v>
      </c>
      <c r="I599" s="9">
        <v>7876243</v>
      </c>
      <c r="J599" s="9">
        <v>8134069</v>
      </c>
      <c r="K599" s="9">
        <v>8797048</v>
      </c>
      <c r="L599" s="9">
        <v>9389534</v>
      </c>
      <c r="M599" s="9">
        <v>9857857</v>
      </c>
      <c r="N599" s="9">
        <v>9857857</v>
      </c>
      <c r="O599" s="9">
        <v>9857857</v>
      </c>
    </row>
    <row r="600" spans="1:15">
      <c r="A600" s="2" t="s">
        <v>1623</v>
      </c>
      <c r="B600" s="5" t="s">
        <v>1624</v>
      </c>
      <c r="C600" s="2" t="s">
        <v>236</v>
      </c>
      <c r="D600" s="2" t="s">
        <v>3943</v>
      </c>
      <c r="E600" s="9"/>
      <c r="F600" s="9"/>
      <c r="G600" s="9"/>
      <c r="H600" s="9"/>
      <c r="I600" s="9"/>
      <c r="J600" s="9"/>
      <c r="K600" s="9"/>
      <c r="L600" s="9"/>
      <c r="M600" s="9"/>
      <c r="N600" s="9">
        <v>3317400</v>
      </c>
      <c r="O600" s="9">
        <v>3317400</v>
      </c>
    </row>
    <row r="601" spans="1:15">
      <c r="A601" s="2" t="s">
        <v>1334</v>
      </c>
      <c r="B601" s="5" t="s">
        <v>1335</v>
      </c>
      <c r="C601" s="2" t="s">
        <v>236</v>
      </c>
      <c r="D601" s="2" t="s">
        <v>3943</v>
      </c>
      <c r="E601" s="9">
        <v>11375000</v>
      </c>
      <c r="F601" s="9">
        <v>34125000</v>
      </c>
      <c r="G601" s="9">
        <v>34125000</v>
      </c>
      <c r="H601" s="9">
        <v>34125000</v>
      </c>
      <c r="I601" s="9">
        <v>34125000</v>
      </c>
      <c r="J601" s="9">
        <v>34125000</v>
      </c>
      <c r="K601" s="9">
        <v>34125000</v>
      </c>
      <c r="L601" s="9">
        <v>34125000</v>
      </c>
      <c r="M601" s="9">
        <v>34125000</v>
      </c>
      <c r="N601" s="9">
        <v>34125000</v>
      </c>
      <c r="O601" s="9">
        <v>34125000</v>
      </c>
    </row>
    <row r="602" spans="1:15">
      <c r="A602" s="2" t="s">
        <v>1202</v>
      </c>
      <c r="B602" s="5" t="s">
        <v>1203</v>
      </c>
      <c r="C602" s="2" t="s">
        <v>236</v>
      </c>
      <c r="D602" s="2" t="s">
        <v>3943</v>
      </c>
      <c r="E602" s="8"/>
      <c r="F602" s="8">
        <v>9967500</v>
      </c>
      <c r="G602" s="8">
        <v>9967500</v>
      </c>
      <c r="H602" s="8">
        <v>9967500</v>
      </c>
      <c r="I602" s="8">
        <v>10578500</v>
      </c>
      <c r="J602" s="8">
        <v>10578500</v>
      </c>
      <c r="K602" s="8">
        <v>10578500</v>
      </c>
      <c r="L602" s="8">
        <v>10578500</v>
      </c>
      <c r="M602" s="8">
        <v>10594500</v>
      </c>
      <c r="N602" s="8">
        <v>10594500</v>
      </c>
      <c r="O602" s="8">
        <v>10594500</v>
      </c>
    </row>
    <row r="603" spans="1:15">
      <c r="A603" s="2" t="s">
        <v>1382</v>
      </c>
      <c r="B603" s="5" t="s">
        <v>1383</v>
      </c>
      <c r="C603" s="2" t="s">
        <v>236</v>
      </c>
      <c r="D603" s="2" t="s">
        <v>3943</v>
      </c>
      <c r="E603" s="8">
        <v>1000000</v>
      </c>
      <c r="F603" s="8">
        <v>1000000</v>
      </c>
      <c r="G603" s="8">
        <v>1000000</v>
      </c>
      <c r="H603" s="8">
        <v>1000000</v>
      </c>
      <c r="I603" s="8">
        <v>1000000</v>
      </c>
      <c r="J603" s="8">
        <v>10000000</v>
      </c>
      <c r="K603" s="8">
        <v>10000000</v>
      </c>
      <c r="L603" s="8">
        <v>10000000</v>
      </c>
      <c r="M603" s="8">
        <v>10000000</v>
      </c>
      <c r="N603" s="8">
        <v>10000000</v>
      </c>
      <c r="O603" s="8">
        <v>10000000</v>
      </c>
    </row>
    <row r="604" spans="1:15">
      <c r="A604" s="2" t="s">
        <v>1451</v>
      </c>
      <c r="B604" s="5" t="s">
        <v>1452</v>
      </c>
      <c r="C604" s="2" t="s">
        <v>236</v>
      </c>
      <c r="D604" s="2" t="s">
        <v>3943</v>
      </c>
      <c r="E604" s="8"/>
      <c r="F604" s="8"/>
      <c r="G604" s="8"/>
      <c r="H604" s="8"/>
      <c r="I604" s="8"/>
      <c r="J604" s="8"/>
      <c r="K604" s="8"/>
      <c r="L604" s="8"/>
      <c r="M604" s="8">
        <v>6595395</v>
      </c>
      <c r="N604" s="8">
        <v>7855890</v>
      </c>
      <c r="O604" s="8">
        <v>7855890</v>
      </c>
    </row>
    <row r="605" spans="1:15">
      <c r="A605" s="2" t="s">
        <v>1316</v>
      </c>
      <c r="B605" s="5" t="s">
        <v>1317</v>
      </c>
      <c r="C605" s="2" t="s">
        <v>236</v>
      </c>
      <c r="D605" s="2" t="s">
        <v>3943</v>
      </c>
      <c r="E605" s="8">
        <v>7500000</v>
      </c>
      <c r="F605" s="8">
        <v>15000000</v>
      </c>
      <c r="G605" s="8">
        <v>15000000</v>
      </c>
      <c r="H605" s="8">
        <v>15000000</v>
      </c>
      <c r="I605" s="8">
        <v>18000000</v>
      </c>
      <c r="J605" s="8">
        <v>18000000</v>
      </c>
      <c r="K605" s="8">
        <v>18000000</v>
      </c>
      <c r="L605" s="8">
        <v>18000000</v>
      </c>
      <c r="M605" s="8">
        <v>18000000</v>
      </c>
      <c r="N605" s="8">
        <v>18000000</v>
      </c>
      <c r="O605" s="8">
        <v>18000000</v>
      </c>
    </row>
    <row r="606" spans="1:15">
      <c r="A606" s="2" t="s">
        <v>1366</v>
      </c>
      <c r="B606" s="5" t="s">
        <v>1367</v>
      </c>
      <c r="C606" s="2" t="s">
        <v>236</v>
      </c>
      <c r="D606" s="2" t="s">
        <v>3943</v>
      </c>
      <c r="E606" s="8">
        <v>102946959</v>
      </c>
      <c r="F606" s="8">
        <v>110592218</v>
      </c>
      <c r="G606" s="8">
        <v>110592218</v>
      </c>
      <c r="H606" s="8">
        <v>110592218</v>
      </c>
      <c r="I606" s="8">
        <v>119341379</v>
      </c>
      <c r="J606" s="8">
        <v>119341379</v>
      </c>
      <c r="K606" s="8">
        <v>119341379</v>
      </c>
      <c r="L606" s="8">
        <v>119341379</v>
      </c>
      <c r="M606" s="8">
        <v>119341379</v>
      </c>
      <c r="N606" s="8">
        <v>175307764</v>
      </c>
      <c r="O606" s="8">
        <v>175307764</v>
      </c>
    </row>
    <row r="607" spans="1:15">
      <c r="A607" s="2" t="s">
        <v>1288</v>
      </c>
      <c r="B607" s="5" t="s">
        <v>1289</v>
      </c>
      <c r="C607" s="2" t="s">
        <v>236</v>
      </c>
      <c r="D607" s="2" t="s">
        <v>3943</v>
      </c>
      <c r="E607" s="9">
        <v>25605450</v>
      </c>
      <c r="F607" s="9">
        <v>25605450</v>
      </c>
      <c r="G607" s="9">
        <v>25605450</v>
      </c>
      <c r="H607" s="9">
        <v>41105450</v>
      </c>
      <c r="I607" s="9">
        <v>41105450</v>
      </c>
      <c r="J607" s="9">
        <v>51105450</v>
      </c>
      <c r="K607" s="9">
        <v>51105450</v>
      </c>
      <c r="L607" s="9">
        <v>55794482</v>
      </c>
      <c r="M607" s="9">
        <v>77925486</v>
      </c>
      <c r="N607" s="9">
        <v>16088063</v>
      </c>
      <c r="O607" s="9">
        <v>16088063</v>
      </c>
    </row>
    <row r="608" spans="1:15">
      <c r="A608" s="2" t="s">
        <v>1565</v>
      </c>
      <c r="B608" s="5" t="s">
        <v>1566</v>
      </c>
      <c r="C608" s="2" t="s">
        <v>236</v>
      </c>
      <c r="D608" s="2" t="s">
        <v>3943</v>
      </c>
      <c r="E608" s="9">
        <v>3820000</v>
      </c>
      <c r="F608" s="9">
        <v>8592114</v>
      </c>
      <c r="G608" s="9">
        <v>8597205</v>
      </c>
      <c r="H608" s="9">
        <v>11880403</v>
      </c>
      <c r="I608" s="9">
        <v>15880403</v>
      </c>
      <c r="J608" s="9">
        <v>15880403</v>
      </c>
      <c r="K608" s="9">
        <v>15880403</v>
      </c>
      <c r="L608" s="9">
        <v>15880403</v>
      </c>
      <c r="M608" s="9">
        <v>18507268</v>
      </c>
      <c r="N608" s="9">
        <v>19402790</v>
      </c>
      <c r="O608" s="9">
        <v>19402790</v>
      </c>
    </row>
    <row r="609" spans="1:15">
      <c r="A609" s="2" t="s">
        <v>1459</v>
      </c>
      <c r="B609" s="5" t="s">
        <v>1460</v>
      </c>
      <c r="C609" s="2" t="s">
        <v>236</v>
      </c>
      <c r="D609" s="2" t="s">
        <v>3943</v>
      </c>
      <c r="E609" s="9">
        <v>14601193</v>
      </c>
      <c r="F609" s="9">
        <v>18298714</v>
      </c>
      <c r="G609" s="9">
        <v>18298714</v>
      </c>
      <c r="H609" s="9">
        <v>18427714</v>
      </c>
      <c r="I609" s="9">
        <v>18556714</v>
      </c>
      <c r="J609" s="9">
        <v>23976903</v>
      </c>
      <c r="K609" s="9">
        <v>26954866</v>
      </c>
      <c r="L609" s="9">
        <v>26954866</v>
      </c>
      <c r="M609" s="9">
        <v>26954866</v>
      </c>
      <c r="N609" s="9">
        <v>26954866</v>
      </c>
      <c r="O609" s="9">
        <v>26954866</v>
      </c>
    </row>
    <row r="610" spans="1:15">
      <c r="A610" s="2" t="s">
        <v>1387</v>
      </c>
      <c r="B610" s="5" t="s">
        <v>1388</v>
      </c>
      <c r="C610" s="2" t="s">
        <v>236</v>
      </c>
      <c r="D610" s="2" t="s">
        <v>3943</v>
      </c>
      <c r="E610" s="9"/>
      <c r="F610" s="9">
        <v>1159294</v>
      </c>
      <c r="G610" s="9">
        <v>11592940</v>
      </c>
      <c r="H610" s="9">
        <v>11592940</v>
      </c>
      <c r="I610" s="9">
        <v>11592940</v>
      </c>
      <c r="J610" s="9">
        <v>11592940</v>
      </c>
      <c r="K610" s="9">
        <v>11592940</v>
      </c>
      <c r="L610" s="9">
        <v>11592940</v>
      </c>
      <c r="M610" s="9">
        <v>11592940</v>
      </c>
      <c r="N610" s="9">
        <v>11592940</v>
      </c>
      <c r="O610" s="9">
        <v>11592940</v>
      </c>
    </row>
    <row r="611" spans="1:15">
      <c r="A611" s="2" t="s">
        <v>1525</v>
      </c>
      <c r="B611" s="5" t="s">
        <v>1526</v>
      </c>
      <c r="C611" s="2" t="s">
        <v>236</v>
      </c>
      <c r="D611" s="2" t="s">
        <v>3943</v>
      </c>
      <c r="E611" s="9">
        <v>21000000</v>
      </c>
      <c r="F611" s="9">
        <v>21000000</v>
      </c>
      <c r="G611" s="9">
        <v>21000000</v>
      </c>
      <c r="H611" s="9">
        <v>21000000</v>
      </c>
      <c r="I611" s="9">
        <v>21000000</v>
      </c>
      <c r="J611" s="9">
        <v>21000000</v>
      </c>
      <c r="K611" s="9">
        <v>21000000</v>
      </c>
      <c r="L611" s="9">
        <v>21000000</v>
      </c>
      <c r="M611" s="9">
        <v>21000000</v>
      </c>
      <c r="N611" s="9">
        <v>21000000</v>
      </c>
      <c r="O611" s="9">
        <v>21000000</v>
      </c>
    </row>
    <row r="612" spans="1:15">
      <c r="A612" s="2" t="s">
        <v>1368</v>
      </c>
      <c r="B612" s="5" t="s">
        <v>1369</v>
      </c>
      <c r="C612" s="2" t="s">
        <v>236</v>
      </c>
      <c r="D612" s="2" t="s">
        <v>3943</v>
      </c>
      <c r="E612" s="8"/>
      <c r="F612" s="8"/>
      <c r="G612" s="8"/>
      <c r="H612" s="8"/>
      <c r="I612" s="8"/>
      <c r="J612" s="8"/>
      <c r="K612" s="8"/>
      <c r="L612" s="8">
        <v>5737580</v>
      </c>
      <c r="M612" s="8">
        <v>7220780</v>
      </c>
      <c r="N612" s="8">
        <v>7220780</v>
      </c>
      <c r="O612" s="8">
        <v>7220780</v>
      </c>
    </row>
    <row r="613" spans="1:15">
      <c r="A613" s="2" t="s">
        <v>1445</v>
      </c>
      <c r="B613" s="5" t="s">
        <v>1446</v>
      </c>
      <c r="C613" s="2" t="s">
        <v>236</v>
      </c>
      <c r="D613" s="2" t="s">
        <v>3943</v>
      </c>
      <c r="E613" s="8"/>
      <c r="F613" s="8">
        <v>6684106</v>
      </c>
      <c r="G613" s="8">
        <v>6829006</v>
      </c>
      <c r="H613" s="8">
        <v>11022235</v>
      </c>
      <c r="I613" s="8">
        <v>11490084</v>
      </c>
      <c r="J613" s="8">
        <v>12696471</v>
      </c>
      <c r="K613" s="8">
        <v>12954136</v>
      </c>
      <c r="L613" s="8">
        <v>14022511</v>
      </c>
      <c r="M613" s="8">
        <v>14022511</v>
      </c>
      <c r="N613" s="8">
        <v>16724273</v>
      </c>
      <c r="O613" s="8">
        <v>16964052</v>
      </c>
    </row>
    <row r="614" spans="1:15">
      <c r="A614" s="2" t="s">
        <v>1471</v>
      </c>
      <c r="B614" s="5" t="s">
        <v>1472</v>
      </c>
      <c r="C614" s="2" t="s">
        <v>236</v>
      </c>
      <c r="D614" s="2" t="s">
        <v>3943</v>
      </c>
      <c r="E614" s="8">
        <v>13443562</v>
      </c>
      <c r="F614" s="8">
        <v>13443562</v>
      </c>
      <c r="G614" s="8">
        <v>16048329</v>
      </c>
      <c r="H614" s="8">
        <v>30448329</v>
      </c>
      <c r="I614" s="8">
        <v>30490788</v>
      </c>
      <c r="J614" s="8">
        <v>33016546</v>
      </c>
      <c r="K614" s="8">
        <v>60477694</v>
      </c>
      <c r="L614" s="8">
        <v>67103985</v>
      </c>
      <c r="M614" s="8">
        <v>69425410</v>
      </c>
      <c r="N614" s="8">
        <v>69532552</v>
      </c>
      <c r="O614" s="8">
        <v>69532552</v>
      </c>
    </row>
    <row r="615" spans="1:15">
      <c r="A615" s="2" t="s">
        <v>1348</v>
      </c>
      <c r="B615" s="5" t="s">
        <v>1349</v>
      </c>
      <c r="C615" s="2" t="s">
        <v>236</v>
      </c>
      <c r="D615" s="2" t="s">
        <v>3943</v>
      </c>
      <c r="E615" s="8"/>
      <c r="F615" s="8"/>
      <c r="G615" s="8"/>
      <c r="H615" s="8"/>
      <c r="I615" s="8"/>
      <c r="J615" s="8"/>
      <c r="K615" s="8"/>
      <c r="L615" s="8">
        <v>10163425</v>
      </c>
      <c r="M615" s="8">
        <v>10163425</v>
      </c>
      <c r="N615" s="8">
        <v>15386005</v>
      </c>
      <c r="O615" s="8">
        <v>15386005</v>
      </c>
    </row>
    <row r="616" spans="1:15">
      <c r="A616" s="2" t="s">
        <v>1395</v>
      </c>
      <c r="B616" s="5" t="s">
        <v>1396</v>
      </c>
      <c r="C616" s="2" t="s">
        <v>236</v>
      </c>
      <c r="D616" s="2" t="s">
        <v>3943</v>
      </c>
      <c r="E616" s="8">
        <v>16800000</v>
      </c>
      <c r="F616" s="8">
        <v>18710400</v>
      </c>
      <c r="G616" s="8">
        <v>19610400</v>
      </c>
      <c r="H616" s="8">
        <v>19610400</v>
      </c>
      <c r="I616" s="8">
        <v>20921694</v>
      </c>
      <c r="J616" s="8">
        <v>21500206</v>
      </c>
      <c r="K616" s="8">
        <v>22905164</v>
      </c>
      <c r="L616" s="8">
        <v>24220606</v>
      </c>
      <c r="M616" s="8">
        <v>80474889</v>
      </c>
      <c r="N616" s="8">
        <v>82462958</v>
      </c>
      <c r="O616" s="8">
        <v>82462958</v>
      </c>
    </row>
    <row r="617" spans="1:15">
      <c r="A617" s="2" t="s">
        <v>1465</v>
      </c>
      <c r="B617" s="5" t="s">
        <v>1466</v>
      </c>
      <c r="C617" s="2" t="s">
        <v>236</v>
      </c>
      <c r="D617" s="2" t="s">
        <v>3943</v>
      </c>
      <c r="E617" s="9">
        <v>4928046</v>
      </c>
      <c r="F617" s="9">
        <v>12654907</v>
      </c>
      <c r="G617" s="9">
        <v>15633415</v>
      </c>
      <c r="H617" s="9">
        <v>16584330</v>
      </c>
      <c r="I617" s="9">
        <v>39901375</v>
      </c>
      <c r="J617" s="9">
        <v>43693200</v>
      </c>
      <c r="K617" s="9">
        <v>66025540</v>
      </c>
      <c r="L617" s="9">
        <v>86626866</v>
      </c>
      <c r="M617" s="9">
        <v>86626866</v>
      </c>
      <c r="N617" s="9">
        <v>88297244</v>
      </c>
      <c r="O617" s="9">
        <v>88297244</v>
      </c>
    </row>
    <row r="618" spans="1:15">
      <c r="A618" s="2" t="s">
        <v>1529</v>
      </c>
      <c r="B618" s="5" t="s">
        <v>1530</v>
      </c>
      <c r="C618" s="2" t="s">
        <v>236</v>
      </c>
      <c r="D618" s="2" t="s">
        <v>3943</v>
      </c>
      <c r="E618" s="9">
        <v>7294000</v>
      </c>
      <c r="F618" s="9">
        <v>7324000</v>
      </c>
      <c r="G618" s="9">
        <v>12967257</v>
      </c>
      <c r="H618" s="9">
        <v>14307257</v>
      </c>
      <c r="I618" s="9">
        <v>19407257</v>
      </c>
      <c r="J618" s="9">
        <v>35557621</v>
      </c>
      <c r="K618" s="9">
        <v>35557621</v>
      </c>
      <c r="L618" s="9">
        <v>35557621</v>
      </c>
      <c r="M618" s="9">
        <v>39812793</v>
      </c>
      <c r="N618" s="9">
        <v>56344050</v>
      </c>
      <c r="O618" s="9">
        <v>59681391</v>
      </c>
    </row>
    <row r="619" spans="1:15">
      <c r="A619" s="2" t="s">
        <v>1330</v>
      </c>
      <c r="B619" s="5" t="s">
        <v>1331</v>
      </c>
      <c r="C619" s="2" t="s">
        <v>236</v>
      </c>
      <c r="D619" s="2" t="s">
        <v>3943</v>
      </c>
      <c r="E619" s="9">
        <v>3440000</v>
      </c>
      <c r="F619" s="9">
        <v>3440000</v>
      </c>
      <c r="G619" s="9">
        <v>3440000</v>
      </c>
      <c r="H619" s="9">
        <v>3440000</v>
      </c>
      <c r="I619" s="9">
        <v>4078498</v>
      </c>
      <c r="J619" s="9">
        <v>8156996</v>
      </c>
      <c r="K619" s="9">
        <v>8156996</v>
      </c>
      <c r="L619" s="9">
        <v>8156996</v>
      </c>
      <c r="M619" s="9">
        <v>8156996</v>
      </c>
      <c r="N619" s="9">
        <v>9617934</v>
      </c>
      <c r="O619" s="9">
        <v>9617934</v>
      </c>
    </row>
    <row r="620" spans="1:15">
      <c r="A620" s="2" t="s">
        <v>1397</v>
      </c>
      <c r="B620" s="5" t="s">
        <v>1398</v>
      </c>
      <c r="C620" s="2" t="s">
        <v>236</v>
      </c>
      <c r="D620" s="2" t="s">
        <v>3943</v>
      </c>
      <c r="E620" s="9">
        <v>17530500</v>
      </c>
      <c r="F620" s="9">
        <v>17530500</v>
      </c>
      <c r="G620" s="9">
        <v>17530500</v>
      </c>
      <c r="H620" s="9">
        <v>17530500</v>
      </c>
      <c r="I620" s="9">
        <v>17530500</v>
      </c>
      <c r="J620" s="9">
        <v>17530500</v>
      </c>
      <c r="K620" s="9">
        <v>17530500</v>
      </c>
      <c r="L620" s="9">
        <v>17530500</v>
      </c>
      <c r="M620" s="9">
        <v>17530500</v>
      </c>
      <c r="N620" s="9">
        <v>17530500</v>
      </c>
      <c r="O620" s="9">
        <v>17530500</v>
      </c>
    </row>
    <row r="621" spans="1:15">
      <c r="A621" s="2" t="s">
        <v>1433</v>
      </c>
      <c r="B621" s="5" t="s">
        <v>1434</v>
      </c>
      <c r="C621" s="2" t="s">
        <v>236</v>
      </c>
      <c r="D621" s="2" t="s">
        <v>3943</v>
      </c>
      <c r="E621" s="9">
        <v>20054430</v>
      </c>
      <c r="F621" s="9">
        <v>20054430</v>
      </c>
      <c r="G621" s="9">
        <v>20054430</v>
      </c>
      <c r="H621" s="9">
        <v>20054430</v>
      </c>
      <c r="I621" s="9">
        <v>20054430</v>
      </c>
      <c r="J621" s="9">
        <v>20054430</v>
      </c>
      <c r="K621" s="9">
        <v>20054430</v>
      </c>
      <c r="L621" s="9">
        <v>20054430</v>
      </c>
      <c r="M621" s="9">
        <v>20054430</v>
      </c>
      <c r="N621" s="9">
        <v>20054430</v>
      </c>
      <c r="O621" s="9">
        <v>20054430</v>
      </c>
    </row>
    <row r="622" spans="1:15">
      <c r="A622" s="2" t="s">
        <v>1246</v>
      </c>
      <c r="B622" s="5" t="s">
        <v>1247</v>
      </c>
      <c r="C622" s="2" t="s">
        <v>236</v>
      </c>
      <c r="D622" s="2" t="s">
        <v>3943</v>
      </c>
      <c r="E622" s="8"/>
      <c r="F622" s="8"/>
      <c r="G622" s="8"/>
      <c r="H622" s="8"/>
      <c r="I622" s="8"/>
      <c r="J622" s="8">
        <v>29000000</v>
      </c>
      <c r="K622" s="8">
        <v>29000000</v>
      </c>
      <c r="L622" s="8">
        <v>29000000</v>
      </c>
      <c r="M622" s="8">
        <v>29000000</v>
      </c>
      <c r="N622" s="8">
        <v>29000000</v>
      </c>
      <c r="O622" s="8">
        <v>29000000</v>
      </c>
    </row>
    <row r="623" spans="1:15">
      <c r="A623" s="2" t="s">
        <v>1633</v>
      </c>
      <c r="B623" s="5" t="s">
        <v>1634</v>
      </c>
      <c r="C623" s="2" t="s">
        <v>236</v>
      </c>
      <c r="D623" s="2" t="s">
        <v>3943</v>
      </c>
      <c r="E623" s="8"/>
      <c r="F623" s="8"/>
      <c r="G623" s="8"/>
      <c r="H623" s="8"/>
      <c r="I623" s="8">
        <v>16068000</v>
      </c>
      <c r="J623" s="8">
        <v>16068000</v>
      </c>
      <c r="K623" s="8">
        <v>16068000</v>
      </c>
      <c r="L623" s="8">
        <v>16068000</v>
      </c>
      <c r="M623" s="8">
        <v>16068000</v>
      </c>
      <c r="N623" s="8">
        <v>16068000</v>
      </c>
      <c r="O623" s="8">
        <v>16068000</v>
      </c>
    </row>
    <row r="624" spans="1:15">
      <c r="A624" s="2" t="s">
        <v>1449</v>
      </c>
      <c r="B624" s="5" t="s">
        <v>1450</v>
      </c>
      <c r="C624" s="2" t="s">
        <v>236</v>
      </c>
      <c r="D624" s="2" t="s">
        <v>3943</v>
      </c>
      <c r="E624" s="8">
        <v>9615820</v>
      </c>
      <c r="F624" s="8">
        <v>11316379</v>
      </c>
      <c r="G624" s="8">
        <v>13154817</v>
      </c>
      <c r="H624" s="8">
        <v>19017874</v>
      </c>
      <c r="I624" s="8">
        <v>22896781</v>
      </c>
      <c r="J624" s="8">
        <v>23911143</v>
      </c>
      <c r="K624" s="8">
        <v>24751968</v>
      </c>
      <c r="L624" s="8">
        <v>27775096</v>
      </c>
      <c r="M624" s="8">
        <v>27775096</v>
      </c>
      <c r="N624" s="8">
        <v>27815096</v>
      </c>
      <c r="O624" s="8">
        <v>27815096</v>
      </c>
    </row>
    <row r="625" spans="1:15">
      <c r="A625" s="2" t="s">
        <v>1469</v>
      </c>
      <c r="B625" s="5" t="s">
        <v>1470</v>
      </c>
      <c r="C625" s="2" t="s">
        <v>236</v>
      </c>
      <c r="D625" s="2" t="s">
        <v>3943</v>
      </c>
      <c r="E625" s="8">
        <v>20000000</v>
      </c>
      <c r="F625" s="8">
        <v>20000000</v>
      </c>
      <c r="G625" s="8">
        <v>20000000</v>
      </c>
      <c r="H625" s="8">
        <v>20000000</v>
      </c>
      <c r="I625" s="8">
        <v>20000000</v>
      </c>
      <c r="J625" s="8">
        <v>20000000</v>
      </c>
      <c r="K625" s="8">
        <v>20000000</v>
      </c>
      <c r="L625" s="8">
        <v>20000000</v>
      </c>
      <c r="M625" s="8">
        <v>21052907</v>
      </c>
      <c r="N625" s="8">
        <v>21237166</v>
      </c>
      <c r="O625" s="8">
        <v>21237166</v>
      </c>
    </row>
    <row r="626" spans="1:15">
      <c r="A626" s="2" t="s">
        <v>1312</v>
      </c>
      <c r="B626" s="5" t="s">
        <v>1313</v>
      </c>
      <c r="C626" s="2" t="s">
        <v>236</v>
      </c>
      <c r="D626" s="2" t="s">
        <v>3943</v>
      </c>
      <c r="E626" s="8">
        <v>22735613</v>
      </c>
      <c r="F626" s="8">
        <v>22735613</v>
      </c>
      <c r="G626" s="8">
        <v>22735613</v>
      </c>
      <c r="H626" s="8">
        <v>22735613</v>
      </c>
      <c r="I626" s="8">
        <v>22735613</v>
      </c>
      <c r="J626" s="8">
        <v>22735613</v>
      </c>
      <c r="K626" s="8">
        <v>22735613</v>
      </c>
      <c r="L626" s="8">
        <v>22735613</v>
      </c>
      <c r="M626" s="8">
        <v>22735613</v>
      </c>
      <c r="N626" s="8">
        <v>22735613</v>
      </c>
      <c r="O626" s="8">
        <v>22735613</v>
      </c>
    </row>
    <row r="627" spans="1:15">
      <c r="A627" s="2" t="s">
        <v>1411</v>
      </c>
      <c r="B627" s="5" t="s">
        <v>1412</v>
      </c>
      <c r="C627" s="2" t="s">
        <v>236</v>
      </c>
      <c r="D627" s="2" t="s">
        <v>3943</v>
      </c>
      <c r="E627" s="9">
        <v>4759745</v>
      </c>
      <c r="F627" s="9">
        <v>4759745</v>
      </c>
      <c r="G627" s="9">
        <v>4759745</v>
      </c>
      <c r="H627" s="9">
        <v>24004972</v>
      </c>
      <c r="I627" s="9">
        <v>24004972</v>
      </c>
      <c r="J627" s="9">
        <v>24004972</v>
      </c>
      <c r="K627" s="9">
        <v>24646734</v>
      </c>
      <c r="L627" s="9">
        <v>24646734</v>
      </c>
      <c r="M627" s="9">
        <v>24646734</v>
      </c>
      <c r="N627" s="9">
        <v>24646734</v>
      </c>
      <c r="O627" s="9">
        <v>24646734</v>
      </c>
    </row>
    <row r="628" spans="1:15">
      <c r="A628" s="2" t="s">
        <v>1292</v>
      </c>
      <c r="B628" s="5" t="s">
        <v>1293</v>
      </c>
      <c r="C628" s="2" t="s">
        <v>236</v>
      </c>
      <c r="D628" s="2" t="s">
        <v>3943</v>
      </c>
      <c r="E628" s="9">
        <v>34070766</v>
      </c>
      <c r="F628" s="9">
        <v>34070766</v>
      </c>
      <c r="G628" s="9">
        <v>36222193</v>
      </c>
      <c r="H628" s="9">
        <v>36222193</v>
      </c>
      <c r="I628" s="9">
        <v>36222193</v>
      </c>
      <c r="J628" s="9">
        <v>36222193</v>
      </c>
      <c r="K628" s="9">
        <v>36222193</v>
      </c>
      <c r="L628" s="9">
        <v>40314962</v>
      </c>
      <c r="M628" s="9">
        <v>40314962</v>
      </c>
      <c r="N628" s="9">
        <v>57809880</v>
      </c>
      <c r="O628" s="9">
        <v>57809880</v>
      </c>
    </row>
    <row r="629" spans="1:15">
      <c r="A629" s="2" t="s">
        <v>1415</v>
      </c>
      <c r="B629" s="5" t="s">
        <v>1416</v>
      </c>
      <c r="C629" s="2" t="s">
        <v>236</v>
      </c>
      <c r="D629" s="2" t="s">
        <v>3943</v>
      </c>
      <c r="E629" s="9"/>
      <c r="F629" s="9"/>
      <c r="G629" s="9"/>
      <c r="H629" s="9"/>
      <c r="I629" s="9"/>
      <c r="J629" s="9">
        <v>48696351</v>
      </c>
      <c r="K629" s="9">
        <v>48696351</v>
      </c>
      <c r="L629" s="9">
        <v>48696351</v>
      </c>
      <c r="M629" s="9">
        <v>90088249</v>
      </c>
      <c r="N629" s="9">
        <v>90088249</v>
      </c>
      <c r="O629" s="9">
        <v>90088249</v>
      </c>
    </row>
    <row r="630" spans="1:15">
      <c r="A630" s="2" t="s">
        <v>1342</v>
      </c>
      <c r="B630" s="5" t="s">
        <v>1343</v>
      </c>
      <c r="C630" s="2" t="s">
        <v>236</v>
      </c>
      <c r="D630" s="2" t="s">
        <v>3943</v>
      </c>
      <c r="E630" s="9">
        <v>21970047</v>
      </c>
      <c r="F630" s="9">
        <v>21970047</v>
      </c>
      <c r="G630" s="9">
        <v>22421515</v>
      </c>
      <c r="H630" s="9">
        <v>25606179</v>
      </c>
      <c r="I630" s="9">
        <v>32953055</v>
      </c>
      <c r="J630" s="9">
        <v>32953057</v>
      </c>
      <c r="K630" s="9">
        <v>39433368</v>
      </c>
      <c r="L630" s="9">
        <v>75628289</v>
      </c>
      <c r="M630" s="9">
        <v>76921708</v>
      </c>
      <c r="N630" s="9">
        <v>77029313</v>
      </c>
      <c r="O630" s="9">
        <v>77029313</v>
      </c>
    </row>
    <row r="631" spans="1:15">
      <c r="A631" s="2" t="s">
        <v>1501</v>
      </c>
      <c r="B631" s="5" t="s">
        <v>1502</v>
      </c>
      <c r="C631" s="2" t="s">
        <v>236</v>
      </c>
      <c r="D631" s="2" t="s">
        <v>3943</v>
      </c>
      <c r="E631" s="9"/>
      <c r="F631" s="9"/>
      <c r="G631" s="9"/>
      <c r="H631" s="9"/>
      <c r="I631" s="9"/>
      <c r="J631" s="9"/>
      <c r="K631" s="9"/>
      <c r="L631" s="9"/>
      <c r="M631" s="9"/>
      <c r="N631" s="9">
        <v>10686277</v>
      </c>
      <c r="O631" s="9">
        <v>10686277</v>
      </c>
    </row>
    <row r="632" spans="1:15">
      <c r="A632" s="2" t="s">
        <v>1447</v>
      </c>
      <c r="B632" s="5" t="s">
        <v>1448</v>
      </c>
      <c r="C632" s="2" t="s">
        <v>236</v>
      </c>
      <c r="D632" s="2" t="s">
        <v>3943</v>
      </c>
      <c r="E632" s="8">
        <v>24742050</v>
      </c>
      <c r="F632" s="8">
        <v>24742050</v>
      </c>
      <c r="G632" s="8">
        <v>24742050</v>
      </c>
      <c r="H632" s="8">
        <v>24742050</v>
      </c>
      <c r="I632" s="8">
        <v>30742050</v>
      </c>
      <c r="J632" s="8">
        <v>30742050</v>
      </c>
      <c r="K632" s="8">
        <v>30742050</v>
      </c>
      <c r="L632" s="8">
        <v>30742050</v>
      </c>
      <c r="M632" s="8">
        <v>31584744</v>
      </c>
      <c r="N632" s="8">
        <v>37854719</v>
      </c>
      <c r="O632" s="8">
        <v>37854719</v>
      </c>
    </row>
    <row r="633" spans="1:15">
      <c r="A633" s="2" t="s">
        <v>1380</v>
      </c>
      <c r="B633" s="5" t="s">
        <v>1381</v>
      </c>
      <c r="C633" s="2" t="s">
        <v>236</v>
      </c>
      <c r="D633" s="2" t="s">
        <v>3943</v>
      </c>
      <c r="E633" s="8">
        <v>6000000</v>
      </c>
      <c r="F633" s="8">
        <v>6000000</v>
      </c>
      <c r="G633" s="8">
        <v>6000000</v>
      </c>
      <c r="H633" s="8">
        <v>6000000</v>
      </c>
      <c r="I633" s="8">
        <v>6000000</v>
      </c>
      <c r="J633" s="8">
        <v>6000000</v>
      </c>
      <c r="K633" s="8">
        <v>6000000</v>
      </c>
      <c r="L633" s="8">
        <v>6000000</v>
      </c>
      <c r="M633" s="8">
        <v>6000000</v>
      </c>
      <c r="N633" s="8">
        <v>6000000</v>
      </c>
      <c r="O633" s="8">
        <v>6000000</v>
      </c>
    </row>
    <row r="634" spans="1:15">
      <c r="A634" s="2" t="s">
        <v>1278</v>
      </c>
      <c r="B634" s="5" t="s">
        <v>1279</v>
      </c>
      <c r="C634" s="2" t="s">
        <v>236</v>
      </c>
      <c r="D634" s="2" t="s">
        <v>3943</v>
      </c>
      <c r="E634" s="8"/>
      <c r="F634" s="8"/>
      <c r="G634" s="8"/>
      <c r="H634" s="8"/>
      <c r="I634" s="8"/>
      <c r="J634" s="8"/>
      <c r="K634" s="8"/>
      <c r="L634" s="8"/>
      <c r="M634" s="8"/>
      <c r="N634" s="8">
        <v>8940453</v>
      </c>
      <c r="O634" s="8">
        <v>8940453</v>
      </c>
    </row>
    <row r="635" spans="1:15">
      <c r="A635" s="2" t="s">
        <v>1481</v>
      </c>
      <c r="B635" s="5" t="s">
        <v>1482</v>
      </c>
      <c r="C635" s="2" t="s">
        <v>236</v>
      </c>
      <c r="D635" s="2" t="s">
        <v>3943</v>
      </c>
      <c r="E635" s="8">
        <v>30752955</v>
      </c>
      <c r="F635" s="8">
        <v>27752955</v>
      </c>
      <c r="G635" s="8">
        <v>31142785</v>
      </c>
      <c r="H635" s="8">
        <v>31142785</v>
      </c>
      <c r="I635" s="8">
        <v>31142785</v>
      </c>
      <c r="J635" s="8">
        <v>31142785</v>
      </c>
      <c r="K635" s="8">
        <v>31381785</v>
      </c>
      <c r="L635" s="8">
        <v>31496785</v>
      </c>
      <c r="M635" s="8">
        <v>31496785</v>
      </c>
      <c r="N635" s="8">
        <v>31496785</v>
      </c>
      <c r="O635" s="8">
        <v>31496785</v>
      </c>
    </row>
    <row r="636" spans="1:15">
      <c r="A636" s="2" t="s">
        <v>1547</v>
      </c>
      <c r="B636" s="5" t="s">
        <v>1548</v>
      </c>
      <c r="C636" s="2" t="s">
        <v>236</v>
      </c>
      <c r="D636" s="2" t="s">
        <v>3943</v>
      </c>
      <c r="E636" s="8"/>
      <c r="F636" s="8"/>
      <c r="G636" s="8"/>
      <c r="H636" s="8"/>
      <c r="I636" s="8"/>
      <c r="J636" s="8"/>
      <c r="K636" s="8"/>
      <c r="L636" s="8"/>
      <c r="M636" s="8"/>
      <c r="N636" s="8">
        <v>17446167</v>
      </c>
      <c r="O636" s="8">
        <v>17446167</v>
      </c>
    </row>
    <row r="637" spans="1:15">
      <c r="A637" s="2" t="s">
        <v>1966</v>
      </c>
      <c r="B637" s="5" t="s">
        <v>1967</v>
      </c>
      <c r="C637" s="2" t="s">
        <v>236</v>
      </c>
      <c r="D637" s="2" t="s">
        <v>3943</v>
      </c>
      <c r="E637" s="9">
        <v>20433936</v>
      </c>
      <c r="F637" s="9">
        <v>21369451</v>
      </c>
      <c r="G637" s="9">
        <v>21369451</v>
      </c>
      <c r="H637" s="9">
        <v>62689246</v>
      </c>
      <c r="I637" s="9">
        <v>62689246</v>
      </c>
      <c r="J637" s="9">
        <v>62689246</v>
      </c>
      <c r="K637" s="9">
        <v>62689246</v>
      </c>
      <c r="L637" s="9">
        <v>65180349</v>
      </c>
      <c r="M637" s="9">
        <v>65180349</v>
      </c>
      <c r="N637" s="9">
        <v>65180349</v>
      </c>
      <c r="O637" s="9">
        <v>65180349</v>
      </c>
    </row>
    <row r="638" spans="1:15">
      <c r="A638" s="2" t="s">
        <v>1605</v>
      </c>
      <c r="B638" s="5" t="s">
        <v>1606</v>
      </c>
      <c r="C638" s="2" t="s">
        <v>236</v>
      </c>
      <c r="D638" s="2" t="s">
        <v>3943</v>
      </c>
      <c r="E638" s="9">
        <v>2375000</v>
      </c>
      <c r="F638" s="9">
        <v>11875000</v>
      </c>
      <c r="G638" s="9">
        <v>11875000</v>
      </c>
      <c r="H638" s="9">
        <v>11875000</v>
      </c>
      <c r="I638" s="9">
        <v>11875000</v>
      </c>
      <c r="J638" s="9">
        <v>11875000</v>
      </c>
      <c r="K638" s="9">
        <v>11875000</v>
      </c>
      <c r="L638" s="9">
        <v>11875000</v>
      </c>
      <c r="M638" s="9">
        <v>28081138</v>
      </c>
      <c r="N638" s="9">
        <v>57510854</v>
      </c>
      <c r="O638" s="9">
        <v>57510854</v>
      </c>
    </row>
    <row r="639" spans="1:15">
      <c r="A639" s="2" t="s">
        <v>1517</v>
      </c>
      <c r="B639" s="5" t="s">
        <v>1518</v>
      </c>
      <c r="C639" s="2" t="s">
        <v>236</v>
      </c>
      <c r="D639" s="2" t="s">
        <v>3943</v>
      </c>
      <c r="E639" s="9">
        <v>10611794</v>
      </c>
      <c r="F639" s="9">
        <v>12468794</v>
      </c>
      <c r="G639" s="9">
        <v>12645794</v>
      </c>
      <c r="H639" s="9">
        <v>12733794</v>
      </c>
      <c r="I639" s="9">
        <v>12733794</v>
      </c>
      <c r="J639" s="9">
        <v>12733794</v>
      </c>
      <c r="K639" s="9">
        <v>12873794</v>
      </c>
      <c r="L639" s="9">
        <v>12978794</v>
      </c>
      <c r="M639" s="9">
        <v>12978794</v>
      </c>
      <c r="N639" s="9">
        <v>15574552</v>
      </c>
      <c r="O639" s="9">
        <v>15574552</v>
      </c>
    </row>
    <row r="640" spans="1:15">
      <c r="A640" s="2" t="s">
        <v>1453</v>
      </c>
      <c r="B640" s="5" t="s">
        <v>1454</v>
      </c>
      <c r="C640" s="2" t="s">
        <v>236</v>
      </c>
      <c r="D640" s="2" t="s">
        <v>3943</v>
      </c>
      <c r="E640" s="9">
        <v>6592585</v>
      </c>
      <c r="F640" s="9">
        <v>6592585</v>
      </c>
      <c r="G640" s="9">
        <v>6592585</v>
      </c>
      <c r="H640" s="9">
        <v>6592585</v>
      </c>
      <c r="I640" s="9">
        <v>6592585</v>
      </c>
      <c r="J640" s="9">
        <v>7533015</v>
      </c>
      <c r="K640" s="9">
        <v>7533015</v>
      </c>
      <c r="L640" s="9">
        <v>7533015</v>
      </c>
      <c r="M640" s="9">
        <v>7533015</v>
      </c>
      <c r="N640" s="9">
        <v>7533015</v>
      </c>
      <c r="O640" s="9">
        <v>7533015</v>
      </c>
    </row>
    <row r="641" spans="1:15">
      <c r="A641" s="2" t="s">
        <v>1409</v>
      </c>
      <c r="B641" s="5" t="s">
        <v>1410</v>
      </c>
      <c r="C641" s="2" t="s">
        <v>236</v>
      </c>
      <c r="D641" s="2" t="s">
        <v>3943</v>
      </c>
      <c r="E641" s="9">
        <v>21614877</v>
      </c>
      <c r="F641" s="9">
        <v>8645950</v>
      </c>
      <c r="G641" s="9">
        <v>8645950</v>
      </c>
      <c r="H641" s="9">
        <v>24645950</v>
      </c>
      <c r="I641" s="9">
        <v>24645950</v>
      </c>
      <c r="J641" s="9">
        <v>24645950</v>
      </c>
      <c r="K641" s="9">
        <v>24645950</v>
      </c>
      <c r="L641" s="9">
        <v>24716973</v>
      </c>
      <c r="M641" s="9">
        <v>24733908</v>
      </c>
      <c r="N641" s="9">
        <v>32595125</v>
      </c>
      <c r="O641" s="9">
        <v>32595125</v>
      </c>
    </row>
    <row r="642" spans="1:15">
      <c r="A642" s="2" t="s">
        <v>1417</v>
      </c>
      <c r="B642" s="5" t="s">
        <v>1418</v>
      </c>
      <c r="C642" s="2" t="s">
        <v>236</v>
      </c>
      <c r="D642" s="2" t="s">
        <v>3943</v>
      </c>
      <c r="E642" s="8">
        <v>28000000</v>
      </c>
      <c r="F642" s="8">
        <v>28000000</v>
      </c>
      <c r="G642" s="8">
        <v>28000000</v>
      </c>
      <c r="H642" s="8">
        <v>28000000</v>
      </c>
      <c r="I642" s="8">
        <v>34920410</v>
      </c>
      <c r="J642" s="8">
        <v>34920410</v>
      </c>
      <c r="K642" s="8">
        <v>34920410</v>
      </c>
      <c r="L642" s="8">
        <v>34920410</v>
      </c>
      <c r="M642" s="8">
        <v>34920410</v>
      </c>
      <c r="N642" s="8">
        <v>34920410</v>
      </c>
      <c r="O642" s="8">
        <v>34920410</v>
      </c>
    </row>
    <row r="643" spans="1:15">
      <c r="A643" s="2" t="s">
        <v>1258</v>
      </c>
      <c r="B643" s="5" t="s">
        <v>1259</v>
      </c>
      <c r="C643" s="2" t="s">
        <v>236</v>
      </c>
      <c r="D643" s="2" t="s">
        <v>3943</v>
      </c>
      <c r="E643" s="8">
        <v>10939325</v>
      </c>
      <c r="F643" s="8">
        <v>10939325</v>
      </c>
      <c r="G643" s="8">
        <v>10939325</v>
      </c>
      <c r="H643" s="8">
        <v>10939325</v>
      </c>
      <c r="I643" s="8">
        <v>10939325</v>
      </c>
      <c r="J643" s="8">
        <v>10939325</v>
      </c>
      <c r="K643" s="8">
        <v>10939325</v>
      </c>
      <c r="L643" s="8">
        <v>11469826</v>
      </c>
      <c r="M643" s="8">
        <v>14254964</v>
      </c>
      <c r="N643" s="8">
        <v>15770863</v>
      </c>
      <c r="O643" s="8">
        <v>15770863</v>
      </c>
    </row>
    <row r="644" spans="1:15">
      <c r="A644" s="2" t="s">
        <v>1585</v>
      </c>
      <c r="B644" s="5" t="s">
        <v>1586</v>
      </c>
      <c r="C644" s="2" t="s">
        <v>236</v>
      </c>
      <c r="D644" s="2" t="s">
        <v>3943</v>
      </c>
      <c r="E644" s="8">
        <v>1720000</v>
      </c>
      <c r="F644" s="8">
        <v>1720000</v>
      </c>
      <c r="G644" s="8">
        <v>1720000</v>
      </c>
      <c r="H644" s="8">
        <v>1720000</v>
      </c>
      <c r="I644" s="8">
        <v>1720000</v>
      </c>
      <c r="J644" s="8">
        <v>1720000</v>
      </c>
      <c r="K644" s="8">
        <v>1720000</v>
      </c>
      <c r="L644" s="8">
        <v>1720000</v>
      </c>
      <c r="M644" s="8">
        <v>1720000</v>
      </c>
      <c r="N644" s="8">
        <v>1720000</v>
      </c>
      <c r="O644" s="8">
        <v>1720000</v>
      </c>
    </row>
    <row r="645" spans="1:15">
      <c r="A645" s="2" t="s">
        <v>1403</v>
      </c>
      <c r="B645" s="5" t="s">
        <v>1404</v>
      </c>
      <c r="C645" s="2" t="s">
        <v>236</v>
      </c>
      <c r="D645" s="2" t="s">
        <v>3943</v>
      </c>
      <c r="E645" s="8">
        <v>33019460</v>
      </c>
      <c r="F645" s="8">
        <v>49488173</v>
      </c>
      <c r="G645" s="8">
        <v>50261784</v>
      </c>
      <c r="H645" s="8">
        <v>58574308</v>
      </c>
      <c r="I645" s="8">
        <v>60264847</v>
      </c>
      <c r="J645" s="8">
        <v>60272436</v>
      </c>
      <c r="K645" s="8">
        <v>60272518</v>
      </c>
      <c r="L645" s="8">
        <v>42503966</v>
      </c>
      <c r="M645" s="8">
        <v>52844013</v>
      </c>
      <c r="N645" s="8">
        <v>52866795</v>
      </c>
      <c r="O645" s="8">
        <v>60070918</v>
      </c>
    </row>
    <row r="646" spans="1:15">
      <c r="A646" s="2" t="s">
        <v>1539</v>
      </c>
      <c r="B646" s="5" t="s">
        <v>1540</v>
      </c>
      <c r="C646" s="2" t="s">
        <v>236</v>
      </c>
      <c r="D646" s="2" t="s">
        <v>3943</v>
      </c>
      <c r="E646" s="8"/>
      <c r="F646" s="8"/>
      <c r="G646" s="8"/>
      <c r="H646" s="8"/>
      <c r="I646" s="8"/>
      <c r="J646" s="8"/>
      <c r="K646" s="8"/>
      <c r="L646" s="8"/>
      <c r="M646" s="8"/>
      <c r="N646" s="8">
        <v>8166558</v>
      </c>
      <c r="O646" s="8">
        <v>8166558</v>
      </c>
    </row>
    <row r="647" spans="1:15">
      <c r="A647" s="2" t="s">
        <v>1326</v>
      </c>
      <c r="B647" s="5" t="s">
        <v>1327</v>
      </c>
      <c r="C647" s="2" t="s">
        <v>236</v>
      </c>
      <c r="D647" s="2" t="s">
        <v>3943</v>
      </c>
      <c r="E647" s="9"/>
      <c r="F647" s="9">
        <v>9300000</v>
      </c>
      <c r="G647" s="9">
        <v>9300000</v>
      </c>
      <c r="H647" s="9">
        <v>18600000</v>
      </c>
      <c r="I647" s="9">
        <v>18600000</v>
      </c>
      <c r="J647" s="9">
        <v>18600000</v>
      </c>
      <c r="K647" s="9">
        <v>18600000</v>
      </c>
      <c r="L647" s="9">
        <v>18600000</v>
      </c>
      <c r="M647" s="9">
        <v>18600000</v>
      </c>
      <c r="N647" s="9">
        <v>18600000</v>
      </c>
      <c r="O647" s="9">
        <v>18600000</v>
      </c>
    </row>
    <row r="648" spans="1:15">
      <c r="A648" s="2" t="s">
        <v>1503</v>
      </c>
      <c r="B648" s="5" t="s">
        <v>1504</v>
      </c>
      <c r="C648" s="2" t="s">
        <v>236</v>
      </c>
      <c r="D648" s="2" t="s">
        <v>3943</v>
      </c>
      <c r="E648" s="9">
        <v>24249038</v>
      </c>
      <c r="F648" s="9">
        <v>28162348</v>
      </c>
      <c r="G648" s="9">
        <v>9041334</v>
      </c>
      <c r="H648" s="9">
        <v>11239817</v>
      </c>
      <c r="I648" s="9">
        <v>11142910</v>
      </c>
      <c r="J648" s="9">
        <v>18070253</v>
      </c>
      <c r="K648" s="9">
        <v>31128898</v>
      </c>
      <c r="L648" s="9">
        <v>5716199</v>
      </c>
      <c r="M648" s="9">
        <v>21445876</v>
      </c>
      <c r="N648" s="9">
        <v>24410312</v>
      </c>
      <c r="O648" s="9">
        <v>24410312</v>
      </c>
    </row>
    <row r="649" spans="1:15">
      <c r="A649" s="2" t="s">
        <v>1461</v>
      </c>
      <c r="B649" s="5" t="s">
        <v>1462</v>
      </c>
      <c r="C649" s="2" t="s">
        <v>236</v>
      </c>
      <c r="D649" s="2" t="s">
        <v>3943</v>
      </c>
      <c r="E649" s="9">
        <v>37115267</v>
      </c>
      <c r="F649" s="9">
        <v>37115267</v>
      </c>
      <c r="G649" s="9">
        <v>37115267</v>
      </c>
      <c r="H649" s="9">
        <v>37115267</v>
      </c>
      <c r="I649" s="9">
        <v>37115267</v>
      </c>
      <c r="J649" s="9">
        <v>37115267</v>
      </c>
      <c r="K649" s="9">
        <v>37115267</v>
      </c>
      <c r="L649" s="9">
        <v>37115267</v>
      </c>
      <c r="M649" s="9">
        <v>37115267</v>
      </c>
      <c r="N649" s="9">
        <v>37115267</v>
      </c>
      <c r="O649" s="9">
        <v>37115267</v>
      </c>
    </row>
    <row r="650" spans="1:15">
      <c r="A650" s="2" t="s">
        <v>1364</v>
      </c>
      <c r="B650" s="5" t="s">
        <v>1365</v>
      </c>
      <c r="C650" s="2" t="s">
        <v>236</v>
      </c>
      <c r="D650" s="2" t="s">
        <v>3943</v>
      </c>
      <c r="E650" s="9"/>
      <c r="F650" s="9"/>
      <c r="G650" s="9"/>
      <c r="H650" s="9"/>
      <c r="I650" s="9"/>
      <c r="J650" s="9">
        <v>3106200</v>
      </c>
      <c r="K650" s="9">
        <v>3106200</v>
      </c>
      <c r="L650" s="9">
        <v>10716390</v>
      </c>
      <c r="M650" s="9">
        <v>10716390</v>
      </c>
      <c r="N650" s="9">
        <v>10716390</v>
      </c>
      <c r="O650" s="9">
        <v>10716390</v>
      </c>
    </row>
    <row r="651" spans="1:15">
      <c r="A651" s="2" t="s">
        <v>1553</v>
      </c>
      <c r="B651" s="5" t="s">
        <v>1554</v>
      </c>
      <c r="C651" s="2" t="s">
        <v>236</v>
      </c>
      <c r="D651" s="2" t="s">
        <v>3943</v>
      </c>
      <c r="E651" s="9">
        <v>4578373</v>
      </c>
      <c r="F651" s="9">
        <v>6789480</v>
      </c>
      <c r="G651" s="9">
        <v>8589480</v>
      </c>
      <c r="H651" s="9">
        <v>8589480</v>
      </c>
      <c r="I651" s="9">
        <v>8589480</v>
      </c>
      <c r="J651" s="9">
        <v>8589480</v>
      </c>
      <c r="K651" s="9">
        <v>8589480</v>
      </c>
      <c r="L651" s="9">
        <v>8589480</v>
      </c>
      <c r="M651" s="9">
        <v>8589480</v>
      </c>
      <c r="N651" s="9">
        <v>8589480</v>
      </c>
      <c r="O651" s="9">
        <v>8589480</v>
      </c>
    </row>
    <row r="652" spans="1:15">
      <c r="A652" s="2" t="s">
        <v>1354</v>
      </c>
      <c r="B652" s="5" t="s">
        <v>1355</v>
      </c>
      <c r="C652" s="2" t="s">
        <v>236</v>
      </c>
      <c r="D652" s="2" t="s">
        <v>3943</v>
      </c>
      <c r="E652" s="8">
        <v>14370839</v>
      </c>
      <c r="F652" s="8">
        <v>14370839</v>
      </c>
      <c r="G652" s="8">
        <v>14370839</v>
      </c>
      <c r="H652" s="8">
        <v>143708390</v>
      </c>
      <c r="I652" s="8">
        <v>143708390</v>
      </c>
      <c r="J652" s="8">
        <v>143708390</v>
      </c>
      <c r="K652" s="8">
        <v>143708390</v>
      </c>
      <c r="L652" s="8">
        <v>143708390</v>
      </c>
      <c r="M652" s="8">
        <v>143708390</v>
      </c>
      <c r="N652" s="8">
        <v>143708390</v>
      </c>
      <c r="O652" s="8">
        <v>143708390</v>
      </c>
    </row>
    <row r="653" spans="1:15">
      <c r="A653" s="2" t="s">
        <v>1493</v>
      </c>
      <c r="B653" s="5" t="s">
        <v>1494</v>
      </c>
      <c r="C653" s="2" t="s">
        <v>236</v>
      </c>
      <c r="D653" s="2" t="s">
        <v>3943</v>
      </c>
      <c r="E653" s="8"/>
      <c r="F653" s="8">
        <v>28572500</v>
      </c>
      <c r="G653" s="8">
        <v>30572500</v>
      </c>
      <c r="H653" s="8">
        <v>30572500</v>
      </c>
      <c r="I653" s="8">
        <v>39880120</v>
      </c>
      <c r="J653" s="8">
        <v>46860047</v>
      </c>
      <c r="K653" s="8">
        <v>52066718</v>
      </c>
      <c r="L653" s="8">
        <v>62238596</v>
      </c>
      <c r="M653" s="8">
        <v>81178596</v>
      </c>
      <c r="N653" s="8">
        <v>180834946</v>
      </c>
      <c r="O653" s="8">
        <v>180834946</v>
      </c>
    </row>
    <row r="654" spans="1:15">
      <c r="A654" s="2" t="s">
        <v>1238</v>
      </c>
      <c r="B654" s="5" t="s">
        <v>1239</v>
      </c>
      <c r="C654" s="2" t="s">
        <v>236</v>
      </c>
      <c r="D654" s="2" t="s">
        <v>3943</v>
      </c>
      <c r="E654" s="8">
        <v>10712000</v>
      </c>
      <c r="F654" s="8">
        <v>10712000</v>
      </c>
      <c r="G654" s="8">
        <v>10712000</v>
      </c>
      <c r="H654" s="8">
        <v>10712000</v>
      </c>
      <c r="I654" s="8">
        <v>12854400</v>
      </c>
      <c r="J654" s="8">
        <v>12854400</v>
      </c>
      <c r="K654" s="8">
        <v>12854400</v>
      </c>
      <c r="L654" s="8">
        <v>12854400</v>
      </c>
      <c r="M654" s="8">
        <v>16358641</v>
      </c>
      <c r="N654" s="8">
        <v>16358641</v>
      </c>
      <c r="O654" s="8">
        <v>16358641</v>
      </c>
    </row>
    <row r="655" spans="1:15">
      <c r="A655" s="2" t="s">
        <v>1407</v>
      </c>
      <c r="B655" s="5" t="s">
        <v>1408</v>
      </c>
      <c r="C655" s="2" t="s">
        <v>236</v>
      </c>
      <c r="D655" s="2" t="s">
        <v>3943</v>
      </c>
      <c r="E655" s="8">
        <v>9053700</v>
      </c>
      <c r="F655" s="8">
        <v>9092700</v>
      </c>
      <c r="G655" s="8">
        <v>9092700</v>
      </c>
      <c r="H655" s="8">
        <v>9317800</v>
      </c>
      <c r="I655" s="8">
        <v>9609000</v>
      </c>
      <c r="J655" s="8">
        <v>10172362</v>
      </c>
      <c r="K655" s="8">
        <v>10491813</v>
      </c>
      <c r="L655" s="8">
        <v>10507313</v>
      </c>
      <c r="M655" s="8">
        <v>10519813</v>
      </c>
      <c r="N655" s="8">
        <v>11841371</v>
      </c>
      <c r="O655" s="8">
        <v>11841371</v>
      </c>
    </row>
    <row r="656" spans="1:15">
      <c r="A656" s="2" t="s">
        <v>1250</v>
      </c>
      <c r="B656" s="5" t="s">
        <v>1251</v>
      </c>
      <c r="C656" s="2" t="s">
        <v>236</v>
      </c>
      <c r="D656" s="2" t="s">
        <v>3943</v>
      </c>
      <c r="E656" s="8"/>
      <c r="F656" s="8"/>
      <c r="G656" s="8"/>
      <c r="H656" s="8"/>
      <c r="I656" s="8">
        <v>21434341</v>
      </c>
      <c r="J656" s="8">
        <v>21459249</v>
      </c>
      <c r="K656" s="8">
        <v>21459249</v>
      </c>
      <c r="L656" s="8">
        <v>21459249</v>
      </c>
      <c r="M656" s="8">
        <v>21459249</v>
      </c>
      <c r="N656" s="8">
        <v>21459249</v>
      </c>
      <c r="O656" s="8">
        <v>21459249</v>
      </c>
    </row>
    <row r="657" spans="1:15">
      <c r="A657" s="2" t="s">
        <v>1613</v>
      </c>
      <c r="B657" s="5" t="s">
        <v>1614</v>
      </c>
      <c r="C657" s="2" t="s">
        <v>236</v>
      </c>
      <c r="D657" s="2" t="s">
        <v>3943</v>
      </c>
      <c r="E657" s="9">
        <v>15849816</v>
      </c>
      <c r="F657" s="9">
        <v>15849816</v>
      </c>
      <c r="G657" s="9">
        <v>15849816</v>
      </c>
      <c r="H657" s="9">
        <v>23411048</v>
      </c>
      <c r="I657" s="9">
        <v>34927249</v>
      </c>
      <c r="J657" s="9">
        <v>36627249</v>
      </c>
      <c r="K657" s="9">
        <v>5658344</v>
      </c>
      <c r="L657" s="9">
        <v>5944644</v>
      </c>
      <c r="M657" s="9">
        <v>8340000</v>
      </c>
      <c r="N657" s="9">
        <v>18280000</v>
      </c>
      <c r="O657" s="9">
        <v>18280000</v>
      </c>
    </row>
    <row r="658" spans="1:15">
      <c r="A658" s="2" t="s">
        <v>1328</v>
      </c>
      <c r="B658" s="5" t="s">
        <v>1329</v>
      </c>
      <c r="C658" s="2" t="s">
        <v>236</v>
      </c>
      <c r="D658" s="2" t="s">
        <v>3943</v>
      </c>
      <c r="E658" s="9">
        <v>13929546</v>
      </c>
      <c r="F658" s="9">
        <v>20856819</v>
      </c>
      <c r="G658" s="9">
        <v>20856819</v>
      </c>
      <c r="H658" s="9">
        <v>20856819</v>
      </c>
      <c r="I658" s="9">
        <v>20856819</v>
      </c>
      <c r="J658" s="9">
        <v>20856819</v>
      </c>
      <c r="K658" s="9">
        <v>20856819</v>
      </c>
      <c r="L658" s="9">
        <v>20856819</v>
      </c>
      <c r="M658" s="9">
        <v>20856819</v>
      </c>
      <c r="N658" s="9">
        <v>20856819</v>
      </c>
      <c r="O658" s="9">
        <v>20856819</v>
      </c>
    </row>
    <row r="659" spans="1:15">
      <c r="A659" s="2" t="s">
        <v>1463</v>
      </c>
      <c r="B659" s="5" t="s">
        <v>1464</v>
      </c>
      <c r="C659" s="2" t="s">
        <v>236</v>
      </c>
      <c r="D659" s="2" t="s">
        <v>3943</v>
      </c>
      <c r="E659" s="9"/>
      <c r="F659" s="9"/>
      <c r="G659" s="9"/>
      <c r="H659" s="9"/>
      <c r="I659" s="9"/>
      <c r="J659" s="9">
        <v>5262750</v>
      </c>
      <c r="K659" s="9">
        <v>10576160</v>
      </c>
      <c r="L659" s="9">
        <v>10609036</v>
      </c>
      <c r="M659" s="9">
        <v>10628200</v>
      </c>
      <c r="N659" s="9">
        <v>10747300</v>
      </c>
      <c r="O659" s="9">
        <v>12876806</v>
      </c>
    </row>
    <row r="660" spans="1:15">
      <c r="A660" s="2" t="s">
        <v>1384</v>
      </c>
      <c r="B660" s="5" t="s">
        <v>1385</v>
      </c>
      <c r="C660" s="2" t="s">
        <v>236</v>
      </c>
      <c r="D660" s="2" t="s">
        <v>3943</v>
      </c>
      <c r="E660" s="9"/>
      <c r="F660" s="9"/>
      <c r="G660" s="9"/>
      <c r="H660" s="9"/>
      <c r="I660" s="9"/>
      <c r="J660" s="9">
        <v>8000000</v>
      </c>
      <c r="K660" s="9">
        <v>8000000</v>
      </c>
      <c r="L660" s="9">
        <v>12000000</v>
      </c>
      <c r="M660" s="9">
        <v>12259807</v>
      </c>
      <c r="N660" s="9">
        <v>12649515</v>
      </c>
      <c r="O660" s="9">
        <v>12649515</v>
      </c>
    </row>
    <row r="661" spans="1:15">
      <c r="A661" s="2" t="s">
        <v>1437</v>
      </c>
      <c r="B661" s="5" t="s">
        <v>1438</v>
      </c>
      <c r="C661" s="2" t="s">
        <v>236</v>
      </c>
      <c r="D661" s="2" t="s">
        <v>3943</v>
      </c>
      <c r="E661" s="9"/>
      <c r="F661" s="9"/>
      <c r="G661" s="9">
        <v>55895292</v>
      </c>
      <c r="H661" s="9">
        <v>55895292</v>
      </c>
      <c r="I661" s="9">
        <v>55895292</v>
      </c>
      <c r="J661" s="9">
        <v>55895292</v>
      </c>
      <c r="K661" s="9">
        <v>55895292</v>
      </c>
      <c r="L661" s="9">
        <v>55895292</v>
      </c>
      <c r="M661" s="9">
        <v>55895292</v>
      </c>
      <c r="N661" s="9">
        <v>55895292</v>
      </c>
      <c r="O661" s="9">
        <v>55895292</v>
      </c>
    </row>
    <row r="662" spans="1:15">
      <c r="A662" s="2" t="s">
        <v>1571</v>
      </c>
      <c r="B662" s="5" t="s">
        <v>1572</v>
      </c>
      <c r="C662" s="2" t="s">
        <v>236</v>
      </c>
      <c r="D662" s="2" t="s">
        <v>3943</v>
      </c>
      <c r="E662" s="8">
        <v>2205102</v>
      </c>
      <c r="F662" s="8">
        <v>2205102</v>
      </c>
      <c r="G662" s="8">
        <v>2205102</v>
      </c>
      <c r="H662" s="8">
        <v>2205102</v>
      </c>
      <c r="I662" s="8">
        <v>2519567</v>
      </c>
      <c r="J662" s="8">
        <v>4394567</v>
      </c>
      <c r="K662" s="8">
        <v>43945670</v>
      </c>
      <c r="L662" s="8">
        <v>47882660</v>
      </c>
      <c r="M662" s="8">
        <v>82803987</v>
      </c>
      <c r="N662" s="8">
        <v>93736313</v>
      </c>
      <c r="O662" s="8">
        <v>95796397</v>
      </c>
    </row>
    <row r="663" spans="1:15">
      <c r="A663" s="2" t="s">
        <v>1423</v>
      </c>
      <c r="B663" s="5" t="s">
        <v>1424</v>
      </c>
      <c r="C663" s="2" t="s">
        <v>236</v>
      </c>
      <c r="D663" s="2" t="s">
        <v>3943</v>
      </c>
      <c r="E663" s="8">
        <v>15528774</v>
      </c>
      <c r="F663" s="8">
        <v>15528774</v>
      </c>
      <c r="G663" s="8">
        <v>15528774</v>
      </c>
      <c r="H663" s="8">
        <v>22128774</v>
      </c>
      <c r="I663" s="8">
        <v>22128774</v>
      </c>
      <c r="J663" s="8">
        <v>22128774</v>
      </c>
      <c r="K663" s="8">
        <v>22128774</v>
      </c>
      <c r="L663" s="8">
        <v>22128774</v>
      </c>
      <c r="M663" s="8">
        <v>22128774</v>
      </c>
      <c r="N663" s="8">
        <v>22128774</v>
      </c>
      <c r="O663" s="8">
        <v>22128774</v>
      </c>
    </row>
    <row r="664" spans="1:15">
      <c r="A664" s="2" t="s">
        <v>1679</v>
      </c>
      <c r="B664" s="5" t="s">
        <v>1680</v>
      </c>
      <c r="C664" s="2" t="s">
        <v>236</v>
      </c>
      <c r="D664" s="2" t="s">
        <v>3943</v>
      </c>
      <c r="E664" s="8"/>
      <c r="F664" s="8">
        <v>11207276</v>
      </c>
      <c r="G664" s="8">
        <v>12172146</v>
      </c>
      <c r="H664" s="8">
        <v>12172146</v>
      </c>
      <c r="I664" s="8">
        <v>12529936</v>
      </c>
      <c r="J664" s="8">
        <v>12529936</v>
      </c>
      <c r="K664" s="8">
        <v>12529936</v>
      </c>
      <c r="L664" s="8">
        <v>12529936</v>
      </c>
      <c r="M664" s="8">
        <v>14224850</v>
      </c>
      <c r="N664" s="8">
        <v>25514093</v>
      </c>
      <c r="O664" s="8">
        <v>25514093</v>
      </c>
    </row>
    <row r="665" spans="1:15">
      <c r="A665" s="2" t="s">
        <v>1429</v>
      </c>
      <c r="B665" s="5" t="s">
        <v>1430</v>
      </c>
      <c r="C665" s="2" t="s">
        <v>236</v>
      </c>
      <c r="D665" s="2" t="s">
        <v>3943</v>
      </c>
      <c r="E665" s="8">
        <v>10972000</v>
      </c>
      <c r="F665" s="8">
        <v>10972000</v>
      </c>
      <c r="G665" s="8">
        <v>10972000</v>
      </c>
      <c r="H665" s="8">
        <v>10972000</v>
      </c>
      <c r="I665" s="8">
        <v>12155430</v>
      </c>
      <c r="J665" s="8">
        <v>12510459</v>
      </c>
      <c r="K665" s="8">
        <v>14348961</v>
      </c>
      <c r="L665" s="8">
        <v>15649351</v>
      </c>
      <c r="M665" s="8">
        <v>15649351</v>
      </c>
      <c r="N665" s="8">
        <v>18887341</v>
      </c>
      <c r="O665" s="8">
        <v>18887341</v>
      </c>
    </row>
    <row r="666" spans="1:15">
      <c r="A666" s="2" t="s">
        <v>1531</v>
      </c>
      <c r="B666" s="5" t="s">
        <v>1532</v>
      </c>
      <c r="C666" s="2" t="s">
        <v>236</v>
      </c>
      <c r="D666" s="2" t="s">
        <v>3943</v>
      </c>
      <c r="E666" s="8"/>
      <c r="F666" s="8"/>
      <c r="G666" s="8">
        <v>7084612</v>
      </c>
      <c r="H666" s="8">
        <v>7084612</v>
      </c>
      <c r="I666" s="8">
        <v>7084612</v>
      </c>
      <c r="J666" s="8">
        <v>7084612</v>
      </c>
      <c r="K666" s="8">
        <v>7084612</v>
      </c>
      <c r="L666" s="8">
        <v>7084612</v>
      </c>
      <c r="M666" s="8">
        <v>7084612</v>
      </c>
      <c r="N666" s="8">
        <v>7084612</v>
      </c>
      <c r="O666" s="8">
        <v>7084612</v>
      </c>
    </row>
    <row r="667" spans="1:15">
      <c r="A667" s="2" t="s">
        <v>1591</v>
      </c>
      <c r="B667" s="5" t="s">
        <v>1592</v>
      </c>
      <c r="C667" s="2" t="s">
        <v>236</v>
      </c>
      <c r="D667" s="2" t="s">
        <v>3943</v>
      </c>
      <c r="E667" s="9"/>
      <c r="F667" s="9">
        <v>14600000</v>
      </c>
      <c r="G667" s="9">
        <v>14600000</v>
      </c>
      <c r="H667" s="9">
        <v>14600000</v>
      </c>
      <c r="I667" s="9">
        <v>29200000</v>
      </c>
      <c r="J667" s="9">
        <v>29200000</v>
      </c>
      <c r="K667" s="9">
        <v>29200000</v>
      </c>
      <c r="L667" s="9">
        <v>29200000</v>
      </c>
      <c r="M667" s="9">
        <v>29200000</v>
      </c>
      <c r="N667" s="9">
        <v>29200000</v>
      </c>
      <c r="O667" s="9">
        <v>29200000</v>
      </c>
    </row>
    <row r="668" spans="1:15">
      <c r="A668" s="2" t="s">
        <v>1736</v>
      </c>
      <c r="B668" s="5" t="s">
        <v>1737</v>
      </c>
      <c r="C668" s="2" t="s">
        <v>236</v>
      </c>
      <c r="D668" s="2" t="s">
        <v>3943</v>
      </c>
      <c r="E668" s="9"/>
      <c r="F668" s="9"/>
      <c r="G668" s="9"/>
      <c r="H668" s="9"/>
      <c r="I668" s="9"/>
      <c r="J668" s="9"/>
      <c r="K668" s="9">
        <v>5453177</v>
      </c>
      <c r="L668" s="9">
        <v>5468177</v>
      </c>
      <c r="M668" s="9">
        <v>5635177</v>
      </c>
      <c r="N668" s="9">
        <v>17257132</v>
      </c>
      <c r="O668" s="9">
        <v>17257132</v>
      </c>
    </row>
    <row r="669" spans="1:15">
      <c r="A669" s="2" t="s">
        <v>1401</v>
      </c>
      <c r="B669" s="5" t="s">
        <v>1402</v>
      </c>
      <c r="C669" s="2" t="s">
        <v>236</v>
      </c>
      <c r="D669" s="2" t="s">
        <v>3943</v>
      </c>
      <c r="E669" s="9"/>
      <c r="F669" s="9"/>
      <c r="G669" s="9"/>
      <c r="H669" s="9"/>
      <c r="I669" s="9">
        <v>3371430</v>
      </c>
      <c r="J669" s="9">
        <v>10123240</v>
      </c>
      <c r="K669" s="9">
        <v>10127370</v>
      </c>
      <c r="L669" s="9">
        <v>10127700</v>
      </c>
      <c r="M669" s="9">
        <v>10127700</v>
      </c>
      <c r="N669" s="9">
        <v>10127700</v>
      </c>
      <c r="O669" s="9">
        <v>10127700</v>
      </c>
    </row>
    <row r="670" spans="1:15">
      <c r="A670" s="2" t="s">
        <v>1252</v>
      </c>
      <c r="B670" s="5" t="s">
        <v>1253</v>
      </c>
      <c r="C670" s="2" t="s">
        <v>236</v>
      </c>
      <c r="D670" s="2" t="s">
        <v>3943</v>
      </c>
      <c r="E670" s="9">
        <v>20386011</v>
      </c>
      <c r="F670" s="9">
        <v>20386011</v>
      </c>
      <c r="G670" s="9">
        <v>20386011</v>
      </c>
      <c r="H670" s="9">
        <v>20386011</v>
      </c>
      <c r="I670" s="9">
        <v>20386011</v>
      </c>
      <c r="J670" s="9">
        <v>20389491</v>
      </c>
      <c r="K670" s="9">
        <v>20389491</v>
      </c>
      <c r="L670" s="9">
        <v>23001416</v>
      </c>
      <c r="M670" s="9">
        <v>24771872</v>
      </c>
      <c r="N670" s="9">
        <v>24771872</v>
      </c>
      <c r="O670" s="9">
        <v>24771872</v>
      </c>
    </row>
    <row r="671" spans="1:15">
      <c r="A671" s="2" t="s">
        <v>1495</v>
      </c>
      <c r="B671" s="5" t="s">
        <v>1496</v>
      </c>
      <c r="C671" s="2" t="s">
        <v>236</v>
      </c>
      <c r="D671" s="2" t="s">
        <v>3943</v>
      </c>
      <c r="E671" s="9">
        <v>41605448</v>
      </c>
      <c r="F671" s="9">
        <v>41678175</v>
      </c>
      <c r="G671" s="9">
        <v>41678175</v>
      </c>
      <c r="H671" s="9">
        <v>41678175</v>
      </c>
      <c r="I671" s="9">
        <v>41678175</v>
      </c>
      <c r="J671" s="9">
        <v>41678175</v>
      </c>
      <c r="K671" s="9">
        <v>41678175</v>
      </c>
      <c r="L671" s="9">
        <v>41678175</v>
      </c>
      <c r="M671" s="9">
        <v>41678175</v>
      </c>
      <c r="N671" s="9">
        <v>41678175</v>
      </c>
      <c r="O671" s="9">
        <v>41678175</v>
      </c>
    </row>
    <row r="672" spans="1:15">
      <c r="A672" s="2" t="s">
        <v>1683</v>
      </c>
      <c r="B672" s="5" t="s">
        <v>1684</v>
      </c>
      <c r="C672" s="2" t="s">
        <v>236</v>
      </c>
      <c r="D672" s="2" t="s">
        <v>3943</v>
      </c>
      <c r="E672" s="8"/>
      <c r="F672" s="8"/>
      <c r="G672" s="8"/>
      <c r="H672" s="8"/>
      <c r="I672" s="8">
        <v>7250000</v>
      </c>
      <c r="J672" s="8">
        <v>7250000</v>
      </c>
      <c r="K672" s="8">
        <v>7250000</v>
      </c>
      <c r="L672" s="8">
        <v>15184785</v>
      </c>
      <c r="M672" s="8">
        <v>16324785</v>
      </c>
      <c r="N672" s="8">
        <v>16564797</v>
      </c>
      <c r="O672" s="8">
        <v>16564797</v>
      </c>
    </row>
    <row r="673" spans="1:15">
      <c r="A673" s="2" t="s">
        <v>1296</v>
      </c>
      <c r="B673" s="5" t="s">
        <v>1297</v>
      </c>
      <c r="C673" s="2" t="s">
        <v>236</v>
      </c>
      <c r="D673" s="2" t="s">
        <v>3943</v>
      </c>
      <c r="E673" s="8">
        <v>31000000</v>
      </c>
      <c r="F673" s="8">
        <v>31000000</v>
      </c>
      <c r="G673" s="8">
        <v>32183452</v>
      </c>
      <c r="H673" s="8">
        <v>41210504</v>
      </c>
      <c r="I673" s="8">
        <v>41268398</v>
      </c>
      <c r="J673" s="8">
        <v>41268398</v>
      </c>
      <c r="K673" s="8">
        <v>41268398</v>
      </c>
      <c r="L673" s="8">
        <v>41268398</v>
      </c>
      <c r="M673" s="8">
        <v>41268398</v>
      </c>
      <c r="N673" s="8">
        <v>41268398</v>
      </c>
      <c r="O673" s="8">
        <v>41268398</v>
      </c>
    </row>
    <row r="674" spans="1:15">
      <c r="A674" s="2" t="s">
        <v>1597</v>
      </c>
      <c r="B674" s="5" t="s">
        <v>1598</v>
      </c>
      <c r="C674" s="2" t="s">
        <v>236</v>
      </c>
      <c r="D674" s="2" t="s">
        <v>3943</v>
      </c>
      <c r="E674" s="8"/>
      <c r="F674" s="8"/>
      <c r="G674" s="8"/>
      <c r="H674" s="8">
        <v>11207510</v>
      </c>
      <c r="I674" s="8">
        <v>11236510</v>
      </c>
      <c r="J674" s="8">
        <v>11241510</v>
      </c>
      <c r="K674" s="8">
        <v>11241510</v>
      </c>
      <c r="L674" s="8">
        <v>12791639</v>
      </c>
      <c r="M674" s="8">
        <v>13877031</v>
      </c>
      <c r="N674" s="8">
        <v>19581052</v>
      </c>
      <c r="O674" s="8">
        <v>19581052</v>
      </c>
    </row>
    <row r="675" spans="1:15">
      <c r="A675" s="2" t="s">
        <v>1431</v>
      </c>
      <c r="B675" s="5" t="s">
        <v>1432</v>
      </c>
      <c r="C675" s="2" t="s">
        <v>236</v>
      </c>
      <c r="D675" s="2" t="s">
        <v>3943</v>
      </c>
      <c r="E675" s="8">
        <v>12300000</v>
      </c>
      <c r="F675" s="8">
        <v>12300000</v>
      </c>
      <c r="G675" s="8">
        <v>12300000</v>
      </c>
      <c r="H675" s="8">
        <v>12300000</v>
      </c>
      <c r="I675" s="8">
        <v>12300000</v>
      </c>
      <c r="J675" s="8">
        <v>13980672</v>
      </c>
      <c r="K675" s="8">
        <v>13980672</v>
      </c>
      <c r="L675" s="8">
        <v>16380672</v>
      </c>
      <c r="M675" s="8">
        <v>16380672</v>
      </c>
      <c r="N675" s="8">
        <v>16380672</v>
      </c>
      <c r="O675" s="8">
        <v>16380672</v>
      </c>
    </row>
    <row r="676" spans="1:15">
      <c r="A676" s="2" t="s">
        <v>1788</v>
      </c>
      <c r="B676" s="5" t="s">
        <v>1789</v>
      </c>
      <c r="C676" s="2" t="s">
        <v>236</v>
      </c>
      <c r="D676" s="2" t="s">
        <v>3943</v>
      </c>
      <c r="E676" s="8">
        <v>78528800</v>
      </c>
      <c r="F676" s="8">
        <v>88597405</v>
      </c>
      <c r="G676" s="8">
        <v>105621047</v>
      </c>
      <c r="H676" s="8">
        <v>137621047</v>
      </c>
      <c r="I676" s="8">
        <v>137621047</v>
      </c>
      <c r="J676" s="8">
        <v>137621047</v>
      </c>
      <c r="K676" s="8">
        <v>29779847</v>
      </c>
      <c r="L676" s="8">
        <v>30740231</v>
      </c>
      <c r="M676" s="8">
        <v>31400495</v>
      </c>
      <c r="N676" s="8">
        <v>31400495</v>
      </c>
      <c r="O676" s="8">
        <v>31400495</v>
      </c>
    </row>
    <row r="677" spans="1:15">
      <c r="A677" s="2" t="s">
        <v>1533</v>
      </c>
      <c r="B677" s="5" t="s">
        <v>1534</v>
      </c>
      <c r="C677" s="2" t="s">
        <v>236</v>
      </c>
      <c r="D677" s="2" t="s">
        <v>3943</v>
      </c>
      <c r="E677" s="9">
        <v>16075214</v>
      </c>
      <c r="F677" s="9">
        <v>16075214</v>
      </c>
      <c r="G677" s="9">
        <v>16075214</v>
      </c>
      <c r="H677" s="9">
        <v>16774104</v>
      </c>
      <c r="I677" s="9">
        <v>17557881</v>
      </c>
      <c r="J677" s="9">
        <v>17557881</v>
      </c>
      <c r="K677" s="9">
        <v>18370743</v>
      </c>
      <c r="L677" s="9">
        <v>20429337</v>
      </c>
      <c r="M677" s="9">
        <v>21073079</v>
      </c>
      <c r="N677" s="9">
        <v>21678954</v>
      </c>
      <c r="O677" s="9">
        <v>21678954</v>
      </c>
    </row>
    <row r="678" spans="1:15">
      <c r="A678" s="2" t="s">
        <v>1487</v>
      </c>
      <c r="B678" s="5" t="s">
        <v>1488</v>
      </c>
      <c r="C678" s="2" t="s">
        <v>236</v>
      </c>
      <c r="D678" s="2" t="s">
        <v>3943</v>
      </c>
      <c r="E678" s="9">
        <v>111936736</v>
      </c>
      <c r="F678" s="9">
        <v>111936736</v>
      </c>
      <c r="G678" s="9">
        <v>96693900</v>
      </c>
      <c r="H678" s="9">
        <v>96710045</v>
      </c>
      <c r="I678" s="9">
        <v>98722538</v>
      </c>
      <c r="J678" s="9">
        <v>100344538</v>
      </c>
      <c r="K678" s="9">
        <v>20468403</v>
      </c>
      <c r="L678" s="9">
        <v>26468403</v>
      </c>
      <c r="M678" s="9">
        <v>29720453</v>
      </c>
      <c r="N678" s="9">
        <v>30297753</v>
      </c>
      <c r="O678" s="9">
        <v>30297753</v>
      </c>
    </row>
    <row r="679" spans="1:15">
      <c r="A679" s="2" t="s">
        <v>1527</v>
      </c>
      <c r="B679" s="5" t="s">
        <v>1528</v>
      </c>
      <c r="C679" s="2" t="s">
        <v>236</v>
      </c>
      <c r="D679" s="2" t="s">
        <v>3943</v>
      </c>
      <c r="E679" s="9">
        <v>9911963</v>
      </c>
      <c r="F679" s="9">
        <v>9911963</v>
      </c>
      <c r="G679" s="9">
        <v>9911963</v>
      </c>
      <c r="H679" s="9">
        <v>9911963</v>
      </c>
      <c r="I679" s="9">
        <v>9911963</v>
      </c>
      <c r="J679" s="9">
        <v>9911963</v>
      </c>
      <c r="K679" s="9">
        <v>9911963</v>
      </c>
      <c r="L679" s="9">
        <v>9911963</v>
      </c>
      <c r="M679" s="9">
        <v>9908391</v>
      </c>
      <c r="N679" s="9">
        <v>9908391</v>
      </c>
      <c r="O679" s="9">
        <v>9908391</v>
      </c>
    </row>
    <row r="680" spans="1:15">
      <c r="A680" s="2" t="s">
        <v>1549</v>
      </c>
      <c r="B680" s="5" t="s">
        <v>1550</v>
      </c>
      <c r="C680" s="2" t="s">
        <v>236</v>
      </c>
      <c r="D680" s="2" t="s">
        <v>3943</v>
      </c>
      <c r="E680" s="9">
        <v>6679000</v>
      </c>
      <c r="F680" s="9">
        <v>6679000</v>
      </c>
      <c r="G680" s="9">
        <v>11229000</v>
      </c>
      <c r="H680" s="9">
        <v>15038522</v>
      </c>
      <c r="I680" s="9">
        <v>15038522</v>
      </c>
      <c r="J680" s="9">
        <v>15038522</v>
      </c>
      <c r="K680" s="9">
        <v>15038522</v>
      </c>
      <c r="L680" s="9">
        <v>16014137</v>
      </c>
      <c r="M680" s="9">
        <v>16782576</v>
      </c>
      <c r="N680" s="9">
        <v>17747882</v>
      </c>
      <c r="O680" s="9">
        <v>17747882</v>
      </c>
    </row>
    <row r="681" spans="1:15">
      <c r="A681" s="2" t="s">
        <v>1497</v>
      </c>
      <c r="B681" s="5" t="s">
        <v>1498</v>
      </c>
      <c r="C681" s="2" t="s">
        <v>236</v>
      </c>
      <c r="D681" s="2" t="s">
        <v>3943</v>
      </c>
      <c r="E681" s="9">
        <v>1700000</v>
      </c>
      <c r="F681" s="9">
        <v>17000000</v>
      </c>
      <c r="G681" s="9">
        <v>17000000</v>
      </c>
      <c r="H681" s="9">
        <v>17000000</v>
      </c>
      <c r="I681" s="9">
        <v>22434980</v>
      </c>
      <c r="J681" s="9">
        <v>22434980</v>
      </c>
      <c r="K681" s="9">
        <v>22434980</v>
      </c>
      <c r="L681" s="9">
        <v>22434980</v>
      </c>
      <c r="M681" s="9">
        <v>22434980</v>
      </c>
      <c r="N681" s="9">
        <v>22434980</v>
      </c>
      <c r="O681" s="9">
        <v>22434980</v>
      </c>
    </row>
    <row r="682" spans="1:15">
      <c r="A682" s="2" t="s">
        <v>1419</v>
      </c>
      <c r="B682" s="5" t="s">
        <v>1420</v>
      </c>
      <c r="C682" s="2" t="s">
        <v>236</v>
      </c>
      <c r="D682" s="2" t="s">
        <v>3943</v>
      </c>
      <c r="E682" s="8">
        <v>11350000</v>
      </c>
      <c r="F682" s="8">
        <v>11350000</v>
      </c>
      <c r="G682" s="8">
        <v>11350000</v>
      </c>
      <c r="H682" s="8">
        <v>11350000</v>
      </c>
      <c r="I682" s="8">
        <v>11983422</v>
      </c>
      <c r="J682" s="8">
        <v>12538977</v>
      </c>
      <c r="K682" s="8">
        <v>12538977</v>
      </c>
      <c r="L682" s="8">
        <v>13004909</v>
      </c>
      <c r="M682" s="8">
        <v>14013008</v>
      </c>
      <c r="N682" s="8">
        <v>15339268</v>
      </c>
      <c r="O682" s="8">
        <v>15339268</v>
      </c>
    </row>
    <row r="683" spans="1:15">
      <c r="A683" s="2" t="s">
        <v>1057</v>
      </c>
      <c r="B683" s="5" t="s">
        <v>1058</v>
      </c>
      <c r="C683" s="2" t="s">
        <v>236</v>
      </c>
      <c r="D683" s="2" t="s">
        <v>3943</v>
      </c>
      <c r="E683" s="8"/>
      <c r="F683" s="8"/>
      <c r="G683" s="8"/>
      <c r="H683" s="8"/>
      <c r="I683" s="8"/>
      <c r="J683" s="8"/>
      <c r="K683" s="8"/>
      <c r="L683" s="8"/>
      <c r="M683" s="8">
        <v>10520000</v>
      </c>
      <c r="N683" s="8">
        <v>43385630</v>
      </c>
      <c r="O683" s="8">
        <v>43385630</v>
      </c>
    </row>
    <row r="684" spans="1:15">
      <c r="A684" s="2" t="s">
        <v>1509</v>
      </c>
      <c r="B684" s="5" t="s">
        <v>1510</v>
      </c>
      <c r="C684" s="2" t="s">
        <v>236</v>
      </c>
      <c r="D684" s="2" t="s">
        <v>3943</v>
      </c>
      <c r="E684" s="8">
        <v>17017623</v>
      </c>
      <c r="F684" s="8">
        <v>19886353</v>
      </c>
      <c r="G684" s="8">
        <v>19886353</v>
      </c>
      <c r="H684" s="8">
        <v>28250392</v>
      </c>
      <c r="I684" s="8">
        <v>28308431</v>
      </c>
      <c r="J684" s="8">
        <v>29756793</v>
      </c>
      <c r="K684" s="8">
        <v>33129954</v>
      </c>
      <c r="L684" s="8">
        <v>34180838</v>
      </c>
      <c r="M684" s="8">
        <v>59286016</v>
      </c>
      <c r="N684" s="8">
        <v>66055699</v>
      </c>
      <c r="O684" s="8">
        <v>66055699</v>
      </c>
    </row>
    <row r="685" spans="1:15">
      <c r="A685" s="2" t="s">
        <v>1609</v>
      </c>
      <c r="B685" s="5" t="s">
        <v>1610</v>
      </c>
      <c r="C685" s="2" t="s">
        <v>236</v>
      </c>
      <c r="D685" s="2" t="s">
        <v>3943</v>
      </c>
      <c r="E685" s="8">
        <v>12800000</v>
      </c>
      <c r="F685" s="8">
        <v>12800000</v>
      </c>
      <c r="G685" s="8">
        <v>12800000</v>
      </c>
      <c r="H685" s="8">
        <v>12800000</v>
      </c>
      <c r="I685" s="8">
        <v>12800000</v>
      </c>
      <c r="J685" s="8">
        <v>12800000</v>
      </c>
      <c r="K685" s="8">
        <v>12800000</v>
      </c>
      <c r="L685" s="8">
        <v>12800000</v>
      </c>
      <c r="M685" s="8">
        <v>12800000</v>
      </c>
      <c r="N685" s="8">
        <v>12800000</v>
      </c>
      <c r="O685" s="8">
        <v>12800000</v>
      </c>
    </row>
    <row r="686" spans="1:15">
      <c r="A686" s="2" t="s">
        <v>1491</v>
      </c>
      <c r="B686" s="5" t="s">
        <v>1492</v>
      </c>
      <c r="C686" s="2" t="s">
        <v>236</v>
      </c>
      <c r="D686" s="2" t="s">
        <v>3943</v>
      </c>
      <c r="E686" s="8">
        <v>32425505</v>
      </c>
      <c r="F686" s="8">
        <v>42153156</v>
      </c>
      <c r="G686" s="8">
        <v>42153156</v>
      </c>
      <c r="H686" s="8">
        <v>50153156</v>
      </c>
      <c r="I686" s="8">
        <v>62485188</v>
      </c>
      <c r="J686" s="8">
        <v>63835867</v>
      </c>
      <c r="K686" s="8">
        <v>84429430</v>
      </c>
      <c r="L686" s="8">
        <v>84429430</v>
      </c>
      <c r="M686" s="8">
        <v>86601410</v>
      </c>
      <c r="N686" s="8">
        <v>91447161</v>
      </c>
      <c r="O686" s="8">
        <v>91447161</v>
      </c>
    </row>
    <row r="687" spans="1:15">
      <c r="A687" s="2" t="s">
        <v>1391</v>
      </c>
      <c r="B687" s="5" t="s">
        <v>1392</v>
      </c>
      <c r="C687" s="2" t="s">
        <v>236</v>
      </c>
      <c r="D687" s="2" t="s">
        <v>3943</v>
      </c>
      <c r="E687" s="9">
        <v>34500000</v>
      </c>
      <c r="F687" s="9">
        <v>34500000</v>
      </c>
      <c r="G687" s="9">
        <v>50000000</v>
      </c>
      <c r="H687" s="9">
        <v>50000000</v>
      </c>
      <c r="I687" s="9">
        <v>50000000</v>
      </c>
      <c r="J687" s="9">
        <v>50000000</v>
      </c>
      <c r="K687" s="9">
        <v>50000000</v>
      </c>
      <c r="L687" s="9">
        <v>50000000</v>
      </c>
      <c r="M687" s="9">
        <v>50000000</v>
      </c>
      <c r="N687" s="9">
        <v>50000000</v>
      </c>
      <c r="O687" s="9">
        <v>50000000</v>
      </c>
    </row>
    <row r="688" spans="1:15">
      <c r="A688" s="2" t="s">
        <v>1441</v>
      </c>
      <c r="B688" s="5" t="s">
        <v>1442</v>
      </c>
      <c r="C688" s="2" t="s">
        <v>236</v>
      </c>
      <c r="D688" s="2" t="s">
        <v>3943</v>
      </c>
      <c r="E688" s="9">
        <v>9750000</v>
      </c>
      <c r="F688" s="9">
        <v>9750000</v>
      </c>
      <c r="G688" s="9">
        <v>11921600</v>
      </c>
      <c r="H688" s="9">
        <v>12155339</v>
      </c>
      <c r="I688" s="9">
        <v>12188730</v>
      </c>
      <c r="J688" s="9">
        <v>12188730</v>
      </c>
      <c r="K688" s="9">
        <v>12188730</v>
      </c>
      <c r="L688" s="9">
        <v>12188730</v>
      </c>
      <c r="M688" s="9">
        <v>12188730</v>
      </c>
      <c r="N688" s="9">
        <v>12188730</v>
      </c>
      <c r="O688" s="9">
        <v>12188730</v>
      </c>
    </row>
    <row r="689" spans="1:15">
      <c r="A689" s="2" t="s">
        <v>1457</v>
      </c>
      <c r="B689" s="5" t="s">
        <v>1458</v>
      </c>
      <c r="C689" s="2" t="s">
        <v>236</v>
      </c>
      <c r="D689" s="2" t="s">
        <v>3943</v>
      </c>
      <c r="E689" s="9"/>
      <c r="F689" s="9"/>
      <c r="G689" s="9"/>
      <c r="H689" s="9"/>
      <c r="I689" s="9"/>
      <c r="J689" s="9"/>
      <c r="K689" s="9"/>
      <c r="L689" s="9"/>
      <c r="M689" s="9"/>
      <c r="N689" s="9">
        <v>5717314</v>
      </c>
      <c r="O689" s="9">
        <v>5717314</v>
      </c>
    </row>
    <row r="690" spans="1:15">
      <c r="A690" s="2" t="s">
        <v>1719</v>
      </c>
      <c r="B690" s="5" t="s">
        <v>1720</v>
      </c>
      <c r="C690" s="2" t="s">
        <v>236</v>
      </c>
      <c r="D690" s="2" t="s">
        <v>3943</v>
      </c>
      <c r="E690" s="9">
        <v>4300000</v>
      </c>
      <c r="F690" s="9">
        <v>6746560</v>
      </c>
      <c r="G690" s="9">
        <v>6746560</v>
      </c>
      <c r="H690" s="9">
        <v>8000000</v>
      </c>
      <c r="I690" s="9">
        <v>8000000</v>
      </c>
      <c r="J690" s="9">
        <v>8240000</v>
      </c>
      <c r="K690" s="9">
        <v>8240000</v>
      </c>
      <c r="L690" s="9">
        <v>19100000</v>
      </c>
      <c r="M690" s="9">
        <v>22603443</v>
      </c>
      <c r="N690" s="9">
        <v>4579699</v>
      </c>
      <c r="O690" s="9">
        <v>18372196</v>
      </c>
    </row>
    <row r="691" spans="1:15">
      <c r="A691" s="2" t="s">
        <v>1555</v>
      </c>
      <c r="B691" s="5" t="s">
        <v>1556</v>
      </c>
      <c r="C691" s="2" t="s">
        <v>236</v>
      </c>
      <c r="D691" s="2" t="s">
        <v>3943</v>
      </c>
      <c r="E691" s="9">
        <v>7344000</v>
      </c>
      <c r="F691" s="9">
        <v>7344000</v>
      </c>
      <c r="G691" s="9">
        <v>7344000</v>
      </c>
      <c r="H691" s="9">
        <v>7344000</v>
      </c>
      <c r="I691" s="9">
        <v>7344000</v>
      </c>
      <c r="J691" s="9">
        <v>7344000</v>
      </c>
      <c r="K691" s="9">
        <v>7344000</v>
      </c>
      <c r="L691" s="9">
        <v>7344000</v>
      </c>
      <c r="M691" s="9">
        <v>8754954</v>
      </c>
      <c r="N691" s="9">
        <v>8754954</v>
      </c>
      <c r="O691" s="9">
        <v>8754954</v>
      </c>
    </row>
    <row r="692" spans="1:15">
      <c r="A692" s="2" t="s">
        <v>1475</v>
      </c>
      <c r="B692" s="5" t="s">
        <v>1476</v>
      </c>
      <c r="C692" s="2" t="s">
        <v>236</v>
      </c>
      <c r="D692" s="2" t="s">
        <v>3943</v>
      </c>
      <c r="E692" s="8"/>
      <c r="F692" s="8"/>
      <c r="G692" s="8"/>
      <c r="H692" s="8"/>
      <c r="I692" s="8">
        <v>5621724</v>
      </c>
      <c r="J692" s="8">
        <v>56217240</v>
      </c>
      <c r="K692" s="8">
        <v>56217240</v>
      </c>
      <c r="L692" s="8">
        <v>78389202</v>
      </c>
      <c r="M692" s="8">
        <v>78389202</v>
      </c>
      <c r="N692" s="8">
        <v>78389202</v>
      </c>
      <c r="O692" s="8">
        <v>78389202</v>
      </c>
    </row>
    <row r="693" spans="1:15">
      <c r="A693" s="2" t="s">
        <v>1473</v>
      </c>
      <c r="B693" s="5" t="s">
        <v>1474</v>
      </c>
      <c r="C693" s="2" t="s">
        <v>236</v>
      </c>
      <c r="D693" s="2" t="s">
        <v>3943</v>
      </c>
      <c r="E693" s="8">
        <v>12889126</v>
      </c>
      <c r="F693" s="8">
        <v>19599614</v>
      </c>
      <c r="G693" s="8">
        <v>19677314</v>
      </c>
      <c r="H693" s="8">
        <v>19677314</v>
      </c>
      <c r="I693" s="8">
        <v>19793614</v>
      </c>
      <c r="J693" s="8">
        <v>19857614</v>
      </c>
      <c r="K693" s="8">
        <v>19857614</v>
      </c>
      <c r="L693" s="8">
        <v>20243104</v>
      </c>
      <c r="M693" s="8">
        <v>20329604</v>
      </c>
      <c r="N693" s="8">
        <v>20331604</v>
      </c>
      <c r="O693" s="8">
        <v>20331604</v>
      </c>
    </row>
    <row r="694" spans="1:15">
      <c r="A694" s="2" t="s">
        <v>1505</v>
      </c>
      <c r="B694" s="5" t="s">
        <v>1506</v>
      </c>
      <c r="C694" s="2" t="s">
        <v>236</v>
      </c>
      <c r="D694" s="2" t="s">
        <v>3943</v>
      </c>
      <c r="E694" s="8">
        <v>17537307</v>
      </c>
      <c r="F694" s="8">
        <v>49790786</v>
      </c>
      <c r="G694" s="8">
        <v>49790786</v>
      </c>
      <c r="H694" s="8">
        <v>59269423</v>
      </c>
      <c r="I694" s="8">
        <v>60288036</v>
      </c>
      <c r="J694" s="8">
        <v>60288036</v>
      </c>
      <c r="K694" s="8">
        <v>62888101</v>
      </c>
      <c r="L694" s="8">
        <v>92888101</v>
      </c>
      <c r="M694" s="8">
        <v>92888101</v>
      </c>
      <c r="N694" s="8">
        <v>93583753</v>
      </c>
      <c r="O694" s="8">
        <v>93583753</v>
      </c>
    </row>
    <row r="695" spans="1:15">
      <c r="A695" s="2" t="s">
        <v>1483</v>
      </c>
      <c r="B695" s="5" t="s">
        <v>1484</v>
      </c>
      <c r="C695" s="2" t="s">
        <v>236</v>
      </c>
      <c r="D695" s="2" t="s">
        <v>3943</v>
      </c>
      <c r="E695" s="8">
        <v>5800000</v>
      </c>
      <c r="F695" s="8">
        <v>5800000</v>
      </c>
      <c r="G695" s="8">
        <v>5800000</v>
      </c>
      <c r="H695" s="8">
        <v>5800000</v>
      </c>
      <c r="I695" s="8">
        <v>5800000</v>
      </c>
      <c r="J695" s="8">
        <v>5800000</v>
      </c>
      <c r="K695" s="8">
        <v>5800000</v>
      </c>
      <c r="L695" s="8">
        <v>5800000</v>
      </c>
      <c r="M695" s="8">
        <v>21400000</v>
      </c>
      <c r="N695" s="8">
        <v>21400000</v>
      </c>
      <c r="O695" s="8">
        <v>21400000</v>
      </c>
    </row>
    <row r="696" spans="1:15">
      <c r="A696" s="2" t="s">
        <v>1236</v>
      </c>
      <c r="B696" s="5" t="s">
        <v>1237</v>
      </c>
      <c r="C696" s="2" t="s">
        <v>236</v>
      </c>
      <c r="D696" s="2" t="s">
        <v>3943</v>
      </c>
      <c r="E696" s="8"/>
      <c r="F696" s="8"/>
      <c r="G696" s="8"/>
      <c r="H696" s="8"/>
      <c r="I696" s="8"/>
      <c r="J696" s="8">
        <v>69500000</v>
      </c>
      <c r="K696" s="8">
        <v>69500000</v>
      </c>
      <c r="L696" s="8">
        <v>69500000</v>
      </c>
      <c r="M696" s="8">
        <v>69500000</v>
      </c>
      <c r="N696" s="8">
        <v>69500000</v>
      </c>
      <c r="O696" s="8">
        <v>69500000</v>
      </c>
    </row>
    <row r="697" spans="1:15">
      <c r="A697" s="2" t="s">
        <v>1523</v>
      </c>
      <c r="B697" s="5" t="s">
        <v>1524</v>
      </c>
      <c r="C697" s="2" t="s">
        <v>236</v>
      </c>
      <c r="D697" s="2" t="s">
        <v>3943</v>
      </c>
      <c r="E697" s="9">
        <v>6084736</v>
      </c>
      <c r="F697" s="9">
        <v>6207255</v>
      </c>
      <c r="G697" s="9">
        <v>6377382</v>
      </c>
      <c r="H697" s="9">
        <v>6592382</v>
      </c>
      <c r="I697" s="9">
        <v>6738493</v>
      </c>
      <c r="J697" s="9">
        <v>6924557</v>
      </c>
      <c r="K697" s="9">
        <v>7113926</v>
      </c>
      <c r="L697" s="9">
        <v>7467365</v>
      </c>
      <c r="M697" s="9">
        <v>7792420</v>
      </c>
      <c r="N697" s="9">
        <v>10505257</v>
      </c>
      <c r="O697" s="9">
        <v>10505257</v>
      </c>
    </row>
    <row r="698" spans="1:15">
      <c r="A698" s="2" t="s">
        <v>1946</v>
      </c>
      <c r="B698" s="5" t="s">
        <v>1947</v>
      </c>
      <c r="C698" s="2" t="s">
        <v>236</v>
      </c>
      <c r="D698" s="2" t="s">
        <v>3943</v>
      </c>
      <c r="E698" s="9"/>
      <c r="F698" s="9"/>
      <c r="G698" s="9"/>
      <c r="H698" s="9"/>
      <c r="I698" s="9"/>
      <c r="J698" s="9">
        <v>4866541</v>
      </c>
      <c r="K698" s="9">
        <v>4966541</v>
      </c>
      <c r="L698" s="9">
        <v>5500000</v>
      </c>
      <c r="M698" s="9">
        <v>6000000</v>
      </c>
      <c r="N698" s="9">
        <v>6300000</v>
      </c>
      <c r="O698" s="9">
        <v>6300000</v>
      </c>
    </row>
    <row r="699" spans="1:15">
      <c r="A699" s="2" t="s">
        <v>1715</v>
      </c>
      <c r="B699" s="5" t="s">
        <v>1716</v>
      </c>
      <c r="C699" s="2" t="s">
        <v>236</v>
      </c>
      <c r="D699" s="2" t="s">
        <v>3943</v>
      </c>
      <c r="E699" s="9">
        <v>13147100</v>
      </c>
      <c r="F699" s="9">
        <v>13147100</v>
      </c>
      <c r="G699" s="9">
        <v>13147100</v>
      </c>
      <c r="H699" s="9">
        <v>13147100</v>
      </c>
      <c r="I699" s="9">
        <v>13147100</v>
      </c>
      <c r="J699" s="9">
        <v>19790916</v>
      </c>
      <c r="K699" s="9">
        <v>19790916</v>
      </c>
      <c r="L699" s="9">
        <v>19790916</v>
      </c>
      <c r="M699" s="9">
        <v>19790916</v>
      </c>
      <c r="N699" s="9">
        <v>19790916</v>
      </c>
      <c r="O699" s="9">
        <v>19790916</v>
      </c>
    </row>
    <row r="700" spans="1:15">
      <c r="A700" s="2" t="s">
        <v>1593</v>
      </c>
      <c r="B700" s="5" t="s">
        <v>1594</v>
      </c>
      <c r="C700" s="2" t="s">
        <v>236</v>
      </c>
      <c r="D700" s="2" t="s">
        <v>3943</v>
      </c>
      <c r="E700" s="9">
        <v>9684000</v>
      </c>
      <c r="F700" s="9">
        <v>9684000</v>
      </c>
      <c r="G700" s="9">
        <v>9684000</v>
      </c>
      <c r="H700" s="9">
        <v>9684000</v>
      </c>
      <c r="I700" s="9">
        <v>9684000</v>
      </c>
      <c r="J700" s="9">
        <v>9684000</v>
      </c>
      <c r="K700" s="9">
        <v>9684000</v>
      </c>
      <c r="L700" s="9">
        <v>9743406</v>
      </c>
      <c r="M700" s="9">
        <v>9743406</v>
      </c>
      <c r="N700" s="9">
        <v>9743406</v>
      </c>
      <c r="O700" s="9">
        <v>9743406</v>
      </c>
    </row>
    <row r="701" spans="1:15">
      <c r="A701" s="2" t="s">
        <v>1427</v>
      </c>
      <c r="B701" s="5" t="s">
        <v>1428</v>
      </c>
      <c r="C701" s="2" t="s">
        <v>236</v>
      </c>
      <c r="D701" s="2" t="s">
        <v>3943</v>
      </c>
      <c r="E701" s="9"/>
      <c r="F701" s="9"/>
      <c r="G701" s="9">
        <v>37080390</v>
      </c>
      <c r="H701" s="9">
        <v>37080390</v>
      </c>
      <c r="I701" s="9">
        <v>37080390</v>
      </c>
      <c r="J701" s="9">
        <v>37080390</v>
      </c>
      <c r="K701" s="9">
        <v>37080390</v>
      </c>
      <c r="L701" s="9">
        <v>37080390</v>
      </c>
      <c r="M701" s="9">
        <v>37080390</v>
      </c>
      <c r="N701" s="9">
        <v>37080390</v>
      </c>
      <c r="O701" s="9">
        <v>37080390</v>
      </c>
    </row>
    <row r="702" spans="1:15">
      <c r="A702" s="2" t="s">
        <v>1535</v>
      </c>
      <c r="B702" s="5" t="s">
        <v>1536</v>
      </c>
      <c r="C702" s="2" t="s">
        <v>236</v>
      </c>
      <c r="D702" s="2" t="s">
        <v>3943</v>
      </c>
      <c r="E702" s="8"/>
      <c r="F702" s="8">
        <v>2170000</v>
      </c>
      <c r="G702" s="8">
        <v>21700000</v>
      </c>
      <c r="H702" s="8">
        <v>21700000</v>
      </c>
      <c r="I702" s="8">
        <v>21700000</v>
      </c>
      <c r="J702" s="8">
        <v>21700000</v>
      </c>
      <c r="K702" s="8">
        <v>21700000</v>
      </c>
      <c r="L702" s="8">
        <v>21700000</v>
      </c>
      <c r="M702" s="8">
        <v>21700000</v>
      </c>
      <c r="N702" s="8">
        <v>21700000</v>
      </c>
      <c r="O702" s="8">
        <v>21700000</v>
      </c>
    </row>
    <row r="703" spans="1:15">
      <c r="A703" s="2" t="s">
        <v>1479</v>
      </c>
      <c r="B703" s="5" t="s">
        <v>1480</v>
      </c>
      <c r="C703" s="2" t="s">
        <v>236</v>
      </c>
      <c r="D703" s="2" t="s">
        <v>3943</v>
      </c>
      <c r="E703" s="8">
        <v>12831099</v>
      </c>
      <c r="F703" s="8">
        <v>15272605</v>
      </c>
      <c r="G703" s="8">
        <v>23599112</v>
      </c>
      <c r="H703" s="8">
        <v>29766863</v>
      </c>
      <c r="I703" s="8">
        <v>29766863</v>
      </c>
      <c r="J703" s="8">
        <v>29766863</v>
      </c>
      <c r="K703" s="8">
        <v>36177119</v>
      </c>
      <c r="L703" s="8">
        <v>36177119</v>
      </c>
      <c r="M703" s="8">
        <v>41813833</v>
      </c>
      <c r="N703" s="8">
        <v>41813833</v>
      </c>
      <c r="O703" s="8">
        <v>41813833</v>
      </c>
    </row>
    <row r="704" spans="1:15">
      <c r="A704" s="2" t="s">
        <v>1443</v>
      </c>
      <c r="B704" s="5" t="s">
        <v>1444</v>
      </c>
      <c r="C704" s="2" t="s">
        <v>236</v>
      </c>
      <c r="D704" s="2" t="s">
        <v>3943</v>
      </c>
      <c r="E704" s="8"/>
      <c r="F704" s="8"/>
      <c r="G704" s="8"/>
      <c r="H704" s="8"/>
      <c r="I704" s="8"/>
      <c r="J704" s="8"/>
      <c r="K704" s="8">
        <v>3204000</v>
      </c>
      <c r="L704" s="8">
        <v>3204000</v>
      </c>
      <c r="M704" s="8">
        <v>3204000</v>
      </c>
      <c r="N704" s="8">
        <v>3204000</v>
      </c>
      <c r="O704" s="8">
        <v>3204000</v>
      </c>
    </row>
    <row r="705" spans="1:15">
      <c r="A705" s="2" t="s">
        <v>1551</v>
      </c>
      <c r="B705" s="5" t="s">
        <v>1552</v>
      </c>
      <c r="C705" s="2" t="s">
        <v>236</v>
      </c>
      <c r="D705" s="2" t="s">
        <v>3943</v>
      </c>
      <c r="E705" s="8">
        <v>14835768</v>
      </c>
      <c r="F705" s="8">
        <v>14835768</v>
      </c>
      <c r="G705" s="8">
        <v>14835768</v>
      </c>
      <c r="H705" s="8">
        <v>14835768</v>
      </c>
      <c r="I705" s="8">
        <v>14835768</v>
      </c>
      <c r="J705" s="8">
        <v>14835768</v>
      </c>
      <c r="K705" s="8">
        <v>14835768</v>
      </c>
      <c r="L705" s="8">
        <v>14835768</v>
      </c>
      <c r="M705" s="8">
        <v>14835768</v>
      </c>
      <c r="N705" s="8">
        <v>14835768</v>
      </c>
      <c r="O705" s="8">
        <v>14835768</v>
      </c>
    </row>
    <row r="706" spans="1:15">
      <c r="A706" s="2" t="s">
        <v>1725</v>
      </c>
      <c r="B706" s="5" t="s">
        <v>1726</v>
      </c>
      <c r="C706" s="2" t="s">
        <v>236</v>
      </c>
      <c r="D706" s="2" t="s">
        <v>3943</v>
      </c>
      <c r="E706" s="8"/>
      <c r="F706" s="8"/>
      <c r="G706" s="8"/>
      <c r="H706" s="8"/>
      <c r="I706" s="8"/>
      <c r="J706" s="8"/>
      <c r="K706" s="8"/>
      <c r="L706" s="8"/>
      <c r="M706" s="8">
        <v>58524235</v>
      </c>
      <c r="N706" s="8">
        <v>61476373</v>
      </c>
      <c r="O706" s="8">
        <v>61476373</v>
      </c>
    </row>
    <row r="707" spans="1:15">
      <c r="A707" s="2" t="s">
        <v>1639</v>
      </c>
      <c r="B707" s="5" t="s">
        <v>1640</v>
      </c>
      <c r="C707" s="2" t="s">
        <v>236</v>
      </c>
      <c r="D707" s="2" t="s">
        <v>3943</v>
      </c>
      <c r="E707" s="9">
        <v>17616684</v>
      </c>
      <c r="F707" s="9">
        <v>17616684</v>
      </c>
      <c r="G707" s="9">
        <v>17616684</v>
      </c>
      <c r="H707" s="9">
        <v>17649034</v>
      </c>
      <c r="I707" s="9">
        <v>17649034</v>
      </c>
      <c r="J707" s="9">
        <v>19456164</v>
      </c>
      <c r="K707" s="9">
        <v>19456164</v>
      </c>
      <c r="L707" s="9">
        <v>19758964</v>
      </c>
      <c r="M707" s="9">
        <v>22571338</v>
      </c>
      <c r="N707" s="9">
        <v>24338338</v>
      </c>
      <c r="O707" s="9">
        <v>24338338</v>
      </c>
    </row>
    <row r="708" spans="1:15">
      <c r="A708" s="2" t="s">
        <v>1717</v>
      </c>
      <c r="B708" s="5" t="s">
        <v>1718</v>
      </c>
      <c r="C708" s="2" t="s">
        <v>236</v>
      </c>
      <c r="D708" s="2" t="s">
        <v>3943</v>
      </c>
      <c r="E708" s="9"/>
      <c r="F708" s="9"/>
      <c r="G708" s="9">
        <v>17200000</v>
      </c>
      <c r="H708" s="9">
        <v>17200000</v>
      </c>
      <c r="I708" s="9">
        <v>17200000</v>
      </c>
      <c r="J708" s="9">
        <v>17200000</v>
      </c>
      <c r="K708" s="9">
        <v>17200000</v>
      </c>
      <c r="L708" s="9">
        <v>17200000</v>
      </c>
      <c r="M708" s="9">
        <v>17200000</v>
      </c>
      <c r="N708" s="9">
        <v>17200000</v>
      </c>
      <c r="O708" s="9">
        <v>17200000</v>
      </c>
    </row>
    <row r="709" spans="1:15">
      <c r="A709" s="2" t="s">
        <v>1589</v>
      </c>
      <c r="B709" s="5" t="s">
        <v>1590</v>
      </c>
      <c r="C709" s="2" t="s">
        <v>236</v>
      </c>
      <c r="D709" s="2" t="s">
        <v>3943</v>
      </c>
      <c r="E709" s="9">
        <v>4000000</v>
      </c>
      <c r="F709" s="9">
        <v>4000000</v>
      </c>
      <c r="G709" s="9">
        <v>4000000</v>
      </c>
      <c r="H709" s="9">
        <v>4000000</v>
      </c>
      <c r="I709" s="9">
        <v>4000000</v>
      </c>
      <c r="J709" s="9">
        <v>4000000</v>
      </c>
      <c r="K709" s="9">
        <v>4000000</v>
      </c>
      <c r="L709" s="9">
        <v>4000000</v>
      </c>
      <c r="M709" s="9">
        <v>4000000</v>
      </c>
      <c r="N709" s="9">
        <v>4000000</v>
      </c>
      <c r="O709" s="9">
        <v>4000000</v>
      </c>
    </row>
    <row r="710" spans="1:15">
      <c r="A710" s="2" t="s">
        <v>1653</v>
      </c>
      <c r="B710" s="5" t="s">
        <v>1654</v>
      </c>
      <c r="C710" s="2" t="s">
        <v>236</v>
      </c>
      <c r="D710" s="2" t="s">
        <v>3943</v>
      </c>
      <c r="E710" s="9">
        <v>8892000</v>
      </c>
      <c r="F710" s="9">
        <v>8892000</v>
      </c>
      <c r="G710" s="9">
        <v>9126940</v>
      </c>
      <c r="H710" s="9">
        <v>9126940</v>
      </c>
      <c r="I710" s="9">
        <v>9934220</v>
      </c>
      <c r="J710" s="9">
        <v>9934220</v>
      </c>
      <c r="K710" s="9">
        <v>9934220</v>
      </c>
      <c r="L710" s="9">
        <v>9934220</v>
      </c>
      <c r="M710" s="9">
        <v>9934220</v>
      </c>
      <c r="N710" s="9">
        <v>9934220</v>
      </c>
      <c r="O710" s="9">
        <v>9934220</v>
      </c>
    </row>
    <row r="711" spans="1:15">
      <c r="A711" s="2" t="s">
        <v>1567</v>
      </c>
      <c r="B711" s="5" t="s">
        <v>1568</v>
      </c>
      <c r="C711" s="2" t="s">
        <v>236</v>
      </c>
      <c r="D711" s="2" t="s">
        <v>3943</v>
      </c>
      <c r="E711" s="9"/>
      <c r="F711" s="9"/>
      <c r="G711" s="9"/>
      <c r="H711" s="9"/>
      <c r="I711" s="9">
        <v>27500000</v>
      </c>
      <c r="J711" s="9">
        <v>27500000</v>
      </c>
      <c r="K711" s="9">
        <v>27500000</v>
      </c>
      <c r="L711" s="9">
        <v>27500000</v>
      </c>
      <c r="M711" s="9">
        <v>27500000</v>
      </c>
      <c r="N711" s="9">
        <v>27500000</v>
      </c>
      <c r="O711" s="9">
        <v>27500000</v>
      </c>
    </row>
    <row r="712" spans="1:15">
      <c r="A712" s="2" t="s">
        <v>1421</v>
      </c>
      <c r="B712" s="5" t="s">
        <v>1422</v>
      </c>
      <c r="C712" s="2" t="s">
        <v>236</v>
      </c>
      <c r="D712" s="2" t="s">
        <v>3943</v>
      </c>
      <c r="E712" s="8">
        <v>2397000</v>
      </c>
      <c r="F712" s="8">
        <v>2397000</v>
      </c>
      <c r="G712" s="8">
        <v>2397000</v>
      </c>
      <c r="H712" s="8">
        <v>2397000</v>
      </c>
      <c r="I712" s="8">
        <v>2397000</v>
      </c>
      <c r="J712" s="8">
        <v>2397000</v>
      </c>
      <c r="K712" s="8">
        <v>2397000</v>
      </c>
      <c r="L712" s="8">
        <v>36770834</v>
      </c>
      <c r="M712" s="8">
        <v>39258141</v>
      </c>
      <c r="N712" s="8">
        <v>39706670</v>
      </c>
      <c r="O712" s="8">
        <v>39706670</v>
      </c>
    </row>
    <row r="713" spans="1:15">
      <c r="A713" s="2" t="s">
        <v>1439</v>
      </c>
      <c r="B713" s="5" t="s">
        <v>1440</v>
      </c>
      <c r="C713" s="2" t="s">
        <v>236</v>
      </c>
      <c r="D713" s="2" t="s">
        <v>3943</v>
      </c>
      <c r="E713" s="8">
        <v>12468853</v>
      </c>
      <c r="F713" s="8">
        <v>13395181</v>
      </c>
      <c r="G713" s="8">
        <v>13395181</v>
      </c>
      <c r="H713" s="8">
        <v>14345087</v>
      </c>
      <c r="I713" s="8">
        <v>14345087</v>
      </c>
      <c r="J713" s="8">
        <v>14846732</v>
      </c>
      <c r="K713" s="8">
        <v>15951438</v>
      </c>
      <c r="L713" s="8">
        <v>16503790</v>
      </c>
      <c r="M713" s="8">
        <v>16503790</v>
      </c>
      <c r="N713" s="8">
        <v>16503790</v>
      </c>
      <c r="O713" s="8">
        <v>16503790</v>
      </c>
    </row>
    <row r="714" spans="1:15">
      <c r="A714" s="2" t="s">
        <v>1587</v>
      </c>
      <c r="B714" s="5" t="s">
        <v>1588</v>
      </c>
      <c r="C714" s="2" t="s">
        <v>236</v>
      </c>
      <c r="D714" s="2" t="s">
        <v>3943</v>
      </c>
      <c r="E714" s="8">
        <v>8600000</v>
      </c>
      <c r="F714" s="8">
        <v>8600000</v>
      </c>
      <c r="G714" s="8">
        <v>8600000</v>
      </c>
      <c r="H714" s="8">
        <v>8600000</v>
      </c>
      <c r="I714" s="8">
        <v>8600000</v>
      </c>
      <c r="J714" s="8">
        <v>8600000</v>
      </c>
      <c r="K714" s="8">
        <v>8600000</v>
      </c>
      <c r="L714" s="8">
        <v>8600000</v>
      </c>
      <c r="M714" s="8">
        <v>8600000</v>
      </c>
      <c r="N714" s="8">
        <v>8600000</v>
      </c>
      <c r="O714" s="8">
        <v>8600000</v>
      </c>
    </row>
    <row r="715" spans="1:15">
      <c r="A715" s="2" t="s">
        <v>1603</v>
      </c>
      <c r="B715" s="5" t="s">
        <v>1604</v>
      </c>
      <c r="C715" s="2" t="s">
        <v>236</v>
      </c>
      <c r="D715" s="2" t="s">
        <v>3943</v>
      </c>
      <c r="E715" s="8">
        <v>88910865</v>
      </c>
      <c r="F715" s="8">
        <v>88910865</v>
      </c>
      <c r="G715" s="8">
        <v>88910865</v>
      </c>
      <c r="H715" s="8">
        <v>88910865</v>
      </c>
      <c r="I715" s="8">
        <v>88910865</v>
      </c>
      <c r="J715" s="8">
        <v>100894865</v>
      </c>
      <c r="K715" s="8">
        <v>100894865</v>
      </c>
      <c r="L715" s="8">
        <v>100894865</v>
      </c>
      <c r="M715" s="8">
        <v>100894865</v>
      </c>
      <c r="N715" s="8">
        <v>100894865</v>
      </c>
      <c r="O715" s="8">
        <v>100894865</v>
      </c>
    </row>
    <row r="716" spans="1:15">
      <c r="A716" s="2" t="s">
        <v>1665</v>
      </c>
      <c r="B716" s="5" t="s">
        <v>1666</v>
      </c>
      <c r="C716" s="2" t="s">
        <v>236</v>
      </c>
      <c r="D716" s="2" t="s">
        <v>3943</v>
      </c>
      <c r="E716" s="8"/>
      <c r="F716" s="8">
        <v>11558200</v>
      </c>
      <c r="G716" s="8">
        <v>11558200</v>
      </c>
      <c r="H716" s="8">
        <v>11558200</v>
      </c>
      <c r="I716" s="8">
        <v>11558200</v>
      </c>
      <c r="J716" s="8">
        <v>11558200</v>
      </c>
      <c r="K716" s="8">
        <v>11558200</v>
      </c>
      <c r="L716" s="8">
        <v>11558200</v>
      </c>
      <c r="M716" s="8">
        <v>11558200</v>
      </c>
      <c r="N716" s="8">
        <v>11558200</v>
      </c>
      <c r="O716" s="8">
        <v>11558200</v>
      </c>
    </row>
    <row r="717" spans="1:15">
      <c r="A717" s="2" t="s">
        <v>1818</v>
      </c>
      <c r="B717" s="5" t="s">
        <v>1819</v>
      </c>
      <c r="C717" s="2" t="s">
        <v>236</v>
      </c>
      <c r="D717" s="2" t="s">
        <v>3943</v>
      </c>
      <c r="E717" s="9">
        <v>37665288</v>
      </c>
      <c r="F717" s="9">
        <v>45719574</v>
      </c>
      <c r="G717" s="9">
        <v>4731319</v>
      </c>
      <c r="H717" s="9">
        <v>7750698</v>
      </c>
      <c r="I717" s="9">
        <v>21708333</v>
      </c>
      <c r="J717" s="9">
        <v>21708333</v>
      </c>
      <c r="K717" s="9">
        <v>24435605</v>
      </c>
      <c r="L717" s="9">
        <v>25604435</v>
      </c>
      <c r="M717" s="9">
        <v>27260472</v>
      </c>
      <c r="N717" s="9">
        <v>32786217</v>
      </c>
      <c r="O717" s="9">
        <v>33507717</v>
      </c>
    </row>
    <row r="718" spans="1:15">
      <c r="A718" s="2" t="s">
        <v>1659</v>
      </c>
      <c r="B718" s="5" t="s">
        <v>1660</v>
      </c>
      <c r="C718" s="2" t="s">
        <v>236</v>
      </c>
      <c r="D718" s="2" t="s">
        <v>3943</v>
      </c>
      <c r="E718" s="9">
        <v>6340667</v>
      </c>
      <c r="F718" s="9">
        <v>6340667</v>
      </c>
      <c r="G718" s="9">
        <v>6340667</v>
      </c>
      <c r="H718" s="9">
        <v>6340667</v>
      </c>
      <c r="I718" s="9">
        <v>6340667</v>
      </c>
      <c r="J718" s="9">
        <v>6340667</v>
      </c>
      <c r="K718" s="9">
        <v>6340667</v>
      </c>
      <c r="L718" s="9">
        <v>6340667</v>
      </c>
      <c r="M718" s="9">
        <v>6340667</v>
      </c>
      <c r="N718" s="9">
        <v>4016291</v>
      </c>
      <c r="O718" s="9">
        <v>4016291</v>
      </c>
    </row>
    <row r="719" spans="1:15">
      <c r="A719" s="2" t="s">
        <v>1569</v>
      </c>
      <c r="B719" s="5" t="s">
        <v>1570</v>
      </c>
      <c r="C719" s="2" t="s">
        <v>236</v>
      </c>
      <c r="D719" s="2" t="s">
        <v>3943</v>
      </c>
      <c r="E719" s="9">
        <v>9780000</v>
      </c>
      <c r="F719" s="9">
        <v>9780000</v>
      </c>
      <c r="G719" s="9">
        <v>9780000</v>
      </c>
      <c r="H719" s="9">
        <v>9780000</v>
      </c>
      <c r="I719" s="9">
        <v>9780000</v>
      </c>
      <c r="J719" s="9">
        <v>9780000</v>
      </c>
      <c r="K719" s="9">
        <v>9780000</v>
      </c>
      <c r="L719" s="9">
        <v>9780000</v>
      </c>
      <c r="M719" s="9">
        <v>9780000</v>
      </c>
      <c r="N719" s="9">
        <v>9780000</v>
      </c>
      <c r="O719" s="9">
        <v>9780000</v>
      </c>
    </row>
    <row r="720" spans="1:15">
      <c r="A720" s="2" t="s">
        <v>1709</v>
      </c>
      <c r="B720" s="5" t="s">
        <v>1710</v>
      </c>
      <c r="C720" s="2" t="s">
        <v>236</v>
      </c>
      <c r="D720" s="2" t="s">
        <v>3943</v>
      </c>
      <c r="E720" s="9">
        <v>56020952</v>
      </c>
      <c r="F720" s="9">
        <v>69111012</v>
      </c>
      <c r="G720" s="9">
        <v>72748512</v>
      </c>
      <c r="H720" s="9">
        <v>72748512</v>
      </c>
      <c r="I720" s="9">
        <v>23149125</v>
      </c>
      <c r="J720" s="9">
        <v>25612180</v>
      </c>
      <c r="K720" s="9">
        <v>25612180</v>
      </c>
      <c r="L720" s="9">
        <v>25612180</v>
      </c>
      <c r="M720" s="9">
        <v>25612180</v>
      </c>
      <c r="N720" s="9">
        <v>49263122</v>
      </c>
      <c r="O720" s="9">
        <v>49263122</v>
      </c>
    </row>
    <row r="721" spans="1:15">
      <c r="A721" s="2" t="s">
        <v>1346</v>
      </c>
      <c r="B721" s="5" t="s">
        <v>1347</v>
      </c>
      <c r="C721" s="2" t="s">
        <v>236</v>
      </c>
      <c r="D721" s="2" t="s">
        <v>3943</v>
      </c>
      <c r="E721" s="9">
        <v>2600000</v>
      </c>
      <c r="F721" s="9">
        <v>2600000</v>
      </c>
      <c r="G721" s="9">
        <v>26000000</v>
      </c>
      <c r="H721" s="9">
        <v>26000000</v>
      </c>
      <c r="I721" s="9">
        <v>26000000</v>
      </c>
      <c r="J721" s="9">
        <v>26000000</v>
      </c>
      <c r="K721" s="9">
        <v>26000000</v>
      </c>
      <c r="L721" s="9">
        <v>26015009</v>
      </c>
      <c r="M721" s="9">
        <v>26015009</v>
      </c>
      <c r="N721" s="9">
        <v>26015009</v>
      </c>
      <c r="O721" s="9">
        <v>26015009</v>
      </c>
    </row>
    <row r="722" spans="1:15">
      <c r="A722" s="2" t="s">
        <v>1651</v>
      </c>
      <c r="B722" s="5" t="s">
        <v>1652</v>
      </c>
      <c r="C722" s="2" t="s">
        <v>236</v>
      </c>
      <c r="D722" s="2" t="s">
        <v>3943</v>
      </c>
      <c r="E722" s="8">
        <v>8750000</v>
      </c>
      <c r="F722" s="8">
        <v>13387500</v>
      </c>
      <c r="G722" s="8">
        <v>13387500</v>
      </c>
      <c r="H722" s="8">
        <v>13471500</v>
      </c>
      <c r="I722" s="8">
        <v>13471500</v>
      </c>
      <c r="J722" s="8">
        <v>13471500</v>
      </c>
      <c r="K722" s="8">
        <v>17915944</v>
      </c>
      <c r="L722" s="8">
        <v>17915944</v>
      </c>
      <c r="M722" s="8">
        <v>17915944</v>
      </c>
      <c r="N722" s="8">
        <v>17915944</v>
      </c>
      <c r="O722" s="8">
        <v>17915944</v>
      </c>
    </row>
    <row r="723" spans="1:15">
      <c r="A723" s="2" t="s">
        <v>1657</v>
      </c>
      <c r="B723" s="5" t="s">
        <v>1658</v>
      </c>
      <c r="C723" s="2" t="s">
        <v>236</v>
      </c>
      <c r="D723" s="2" t="s">
        <v>3943</v>
      </c>
      <c r="E723" s="8">
        <v>26000000</v>
      </c>
      <c r="F723" s="8">
        <v>27561000</v>
      </c>
      <c r="G723" s="8">
        <v>27561000</v>
      </c>
      <c r="H723" s="8">
        <v>27561000</v>
      </c>
      <c r="I723" s="8">
        <v>29084925</v>
      </c>
      <c r="J723" s="8">
        <v>29084925</v>
      </c>
      <c r="K723" s="8">
        <v>29084925</v>
      </c>
      <c r="L723" s="8">
        <v>29084925</v>
      </c>
      <c r="M723" s="8">
        <v>29084925</v>
      </c>
      <c r="N723" s="8">
        <v>29084925</v>
      </c>
      <c r="O723" s="8">
        <v>29084925</v>
      </c>
    </row>
    <row r="724" spans="1:15">
      <c r="A724" s="2" t="s">
        <v>1537</v>
      </c>
      <c r="B724" s="5" t="s">
        <v>1538</v>
      </c>
      <c r="C724" s="2" t="s">
        <v>236</v>
      </c>
      <c r="D724" s="2" t="s">
        <v>3943</v>
      </c>
      <c r="E724" s="8">
        <v>50000000</v>
      </c>
      <c r="F724" s="8">
        <v>64519765</v>
      </c>
      <c r="G724" s="8">
        <v>64519765</v>
      </c>
      <c r="H724" s="8">
        <v>82881087</v>
      </c>
      <c r="I724" s="8">
        <v>82881087</v>
      </c>
      <c r="J724" s="8">
        <v>82886876</v>
      </c>
      <c r="K724" s="8">
        <v>159935352</v>
      </c>
      <c r="L724" s="8">
        <v>159936892</v>
      </c>
      <c r="M724" s="8">
        <v>159937200</v>
      </c>
      <c r="N724" s="8">
        <v>159937200</v>
      </c>
      <c r="O724" s="8">
        <v>159937200</v>
      </c>
    </row>
    <row r="725" spans="1:15">
      <c r="A725" s="2" t="s">
        <v>1631</v>
      </c>
      <c r="B725" s="5" t="s">
        <v>1632</v>
      </c>
      <c r="C725" s="2" t="s">
        <v>236</v>
      </c>
      <c r="D725" s="2" t="s">
        <v>3943</v>
      </c>
      <c r="E725" s="8">
        <v>10020000</v>
      </c>
      <c r="F725" s="8">
        <v>10020000</v>
      </c>
      <c r="G725" s="8">
        <v>10020000</v>
      </c>
      <c r="H725" s="8">
        <v>10020000</v>
      </c>
      <c r="I725" s="8">
        <v>10020000</v>
      </c>
      <c r="J725" s="8">
        <v>6913800</v>
      </c>
      <c r="K725" s="8">
        <v>10347756</v>
      </c>
      <c r="L725" s="8">
        <v>10347756</v>
      </c>
      <c r="M725" s="8">
        <v>10347756</v>
      </c>
      <c r="N725" s="8">
        <v>10347756</v>
      </c>
      <c r="O725" s="8">
        <v>10347756</v>
      </c>
    </row>
    <row r="726" spans="1:15">
      <c r="A726" s="2" t="s">
        <v>1852</v>
      </c>
      <c r="B726" s="5" t="s">
        <v>1853</v>
      </c>
      <c r="C726" s="2" t="s">
        <v>236</v>
      </c>
      <c r="D726" s="2" t="s">
        <v>3943</v>
      </c>
      <c r="E726" s="8">
        <v>20600000</v>
      </c>
      <c r="F726" s="8">
        <v>20600000</v>
      </c>
      <c r="G726" s="8">
        <v>20600000</v>
      </c>
      <c r="H726" s="8">
        <v>20600000</v>
      </c>
      <c r="I726" s="8">
        <v>4532000</v>
      </c>
      <c r="J726" s="8">
        <v>4532000</v>
      </c>
      <c r="K726" s="8">
        <v>4532000</v>
      </c>
      <c r="L726" s="8">
        <v>4532000</v>
      </c>
      <c r="M726" s="8">
        <v>4532000</v>
      </c>
      <c r="N726" s="8">
        <v>4532000</v>
      </c>
      <c r="O726" s="8">
        <v>4532000</v>
      </c>
    </row>
    <row r="727" spans="1:15">
      <c r="A727" s="2" t="s">
        <v>1687</v>
      </c>
      <c r="B727" s="5" t="s">
        <v>1688</v>
      </c>
      <c r="C727" s="2" t="s">
        <v>236</v>
      </c>
      <c r="D727" s="2" t="s">
        <v>3943</v>
      </c>
      <c r="E727" s="9">
        <v>6775000</v>
      </c>
      <c r="F727" s="9">
        <v>6775000</v>
      </c>
      <c r="G727" s="9">
        <v>6775000</v>
      </c>
      <c r="H727" s="9">
        <v>6775000</v>
      </c>
      <c r="I727" s="9">
        <v>8507574</v>
      </c>
      <c r="J727" s="9">
        <v>8885746</v>
      </c>
      <c r="K727" s="9">
        <v>9156869</v>
      </c>
      <c r="L727" s="9">
        <v>12308242</v>
      </c>
      <c r="M727" s="9">
        <v>12308242</v>
      </c>
      <c r="N727" s="9">
        <v>12308242</v>
      </c>
      <c r="O727" s="9">
        <v>12308242</v>
      </c>
    </row>
    <row r="728" spans="1:15">
      <c r="A728" s="2" t="s">
        <v>1647</v>
      </c>
      <c r="B728" s="5" t="s">
        <v>1648</v>
      </c>
      <c r="C728" s="2" t="s">
        <v>236</v>
      </c>
      <c r="D728" s="2" t="s">
        <v>3943</v>
      </c>
      <c r="E728" s="9"/>
      <c r="F728" s="9"/>
      <c r="G728" s="9"/>
      <c r="H728" s="9">
        <v>40000000</v>
      </c>
      <c r="I728" s="9">
        <v>40000000</v>
      </c>
      <c r="J728" s="9">
        <v>40000000</v>
      </c>
      <c r="K728" s="9">
        <v>41303007</v>
      </c>
      <c r="L728" s="9">
        <v>41303007</v>
      </c>
      <c r="M728" s="9">
        <v>42755892</v>
      </c>
      <c r="N728" s="9">
        <v>91237922</v>
      </c>
      <c r="O728" s="9">
        <v>91237922</v>
      </c>
    </row>
    <row r="729" spans="1:15">
      <c r="A729" s="2" t="s">
        <v>1601</v>
      </c>
      <c r="B729" s="5" t="s">
        <v>1602</v>
      </c>
      <c r="C729" s="2" t="s">
        <v>236</v>
      </c>
      <c r="D729" s="2" t="s">
        <v>3943</v>
      </c>
      <c r="E729" s="9">
        <v>2100000</v>
      </c>
      <c r="F729" s="9">
        <v>2000000</v>
      </c>
      <c r="G729" s="9">
        <v>2000000</v>
      </c>
      <c r="H729" s="9">
        <v>1300000</v>
      </c>
      <c r="I729" s="9">
        <v>1309420</v>
      </c>
      <c r="J729" s="9">
        <v>858473</v>
      </c>
      <c r="K729" s="9">
        <v>867113</v>
      </c>
      <c r="L729" s="9">
        <v>893473</v>
      </c>
      <c r="M729" s="9">
        <v>902637</v>
      </c>
      <c r="N729" s="9">
        <v>897614</v>
      </c>
      <c r="O729" s="9">
        <v>897614</v>
      </c>
    </row>
    <row r="730" spans="1:15">
      <c r="A730" s="2" t="s">
        <v>1561</v>
      </c>
      <c r="B730" s="5" t="s">
        <v>1562</v>
      </c>
      <c r="C730" s="2" t="s">
        <v>236</v>
      </c>
      <c r="D730" s="2" t="s">
        <v>3943</v>
      </c>
      <c r="E730" s="9">
        <v>13369886</v>
      </c>
      <c r="F730" s="9">
        <v>13369886</v>
      </c>
      <c r="G730" s="9">
        <v>13369886</v>
      </c>
      <c r="H730" s="9">
        <v>13369886</v>
      </c>
      <c r="I730" s="9">
        <v>13369886</v>
      </c>
      <c r="J730" s="9">
        <v>13369886</v>
      </c>
      <c r="K730" s="9">
        <v>13369886</v>
      </c>
      <c r="L730" s="9">
        <v>13369886</v>
      </c>
      <c r="M730" s="9">
        <v>13369886</v>
      </c>
      <c r="N730" s="9">
        <v>13369886</v>
      </c>
      <c r="O730" s="9">
        <v>13369886</v>
      </c>
    </row>
    <row r="731" spans="1:15">
      <c r="A731" s="2" t="s">
        <v>1575</v>
      </c>
      <c r="B731" s="5" t="s">
        <v>1576</v>
      </c>
      <c r="C731" s="2" t="s">
        <v>236</v>
      </c>
      <c r="D731" s="2" t="s">
        <v>3943</v>
      </c>
      <c r="E731" s="9">
        <v>4973939</v>
      </c>
      <c r="F731" s="9">
        <v>4973939</v>
      </c>
      <c r="G731" s="9">
        <v>4973939</v>
      </c>
      <c r="H731" s="9">
        <v>4973939</v>
      </c>
      <c r="I731" s="9">
        <v>4973939</v>
      </c>
      <c r="J731" s="9">
        <v>4973939</v>
      </c>
      <c r="K731" s="9">
        <v>4973939</v>
      </c>
      <c r="L731" s="9">
        <v>4973939</v>
      </c>
      <c r="M731" s="9">
        <v>4973939</v>
      </c>
      <c r="N731" s="9">
        <v>4973939</v>
      </c>
      <c r="O731" s="9">
        <v>4973939</v>
      </c>
    </row>
    <row r="732" spans="1:15">
      <c r="A732" s="2" t="s">
        <v>1972</v>
      </c>
      <c r="B732" s="5" t="s">
        <v>1973</v>
      </c>
      <c r="C732" s="2" t="s">
        <v>236</v>
      </c>
      <c r="D732" s="2" t="s">
        <v>3943</v>
      </c>
      <c r="E732" s="8"/>
      <c r="F732" s="8"/>
      <c r="G732" s="8"/>
      <c r="H732" s="8"/>
      <c r="I732" s="8"/>
      <c r="J732" s="8">
        <v>3400000</v>
      </c>
      <c r="K732" s="8">
        <v>13428799</v>
      </c>
      <c r="L732" s="8">
        <v>15732946</v>
      </c>
      <c r="M732" s="8">
        <v>36352946</v>
      </c>
      <c r="N732" s="8">
        <v>66411017</v>
      </c>
      <c r="O732" s="8">
        <v>69254616</v>
      </c>
    </row>
    <row r="733" spans="1:15">
      <c r="A733" s="2" t="s">
        <v>1625</v>
      </c>
      <c r="B733" s="5" t="s">
        <v>1626</v>
      </c>
      <c r="C733" s="2" t="s">
        <v>236</v>
      </c>
      <c r="D733" s="2" t="s">
        <v>3943</v>
      </c>
      <c r="E733" s="8"/>
      <c r="F733" s="8"/>
      <c r="G733" s="8"/>
      <c r="H733" s="8"/>
      <c r="I733" s="8"/>
      <c r="J733" s="8">
        <v>8570000</v>
      </c>
      <c r="K733" s="8">
        <v>8570000</v>
      </c>
      <c r="L733" s="8">
        <v>8570000</v>
      </c>
      <c r="M733" s="8">
        <v>8570000</v>
      </c>
      <c r="N733" s="8">
        <v>8570000</v>
      </c>
      <c r="O733" s="8">
        <v>8570000</v>
      </c>
    </row>
    <row r="734" spans="1:15">
      <c r="A734" s="2" t="s">
        <v>1703</v>
      </c>
      <c r="B734" s="5" t="s">
        <v>1704</v>
      </c>
      <c r="C734" s="2" t="s">
        <v>236</v>
      </c>
      <c r="D734" s="2" t="s">
        <v>3943</v>
      </c>
      <c r="E734" s="8">
        <v>5004949</v>
      </c>
      <c r="F734" s="8">
        <v>5004949</v>
      </c>
      <c r="G734" s="8">
        <v>5004949</v>
      </c>
      <c r="H734" s="8">
        <v>5004949</v>
      </c>
      <c r="I734" s="8">
        <v>5004949</v>
      </c>
      <c r="J734" s="8">
        <v>5004949</v>
      </c>
      <c r="K734" s="8">
        <v>5004949</v>
      </c>
      <c r="L734" s="8">
        <v>5004949</v>
      </c>
      <c r="M734" s="8">
        <v>5004949</v>
      </c>
      <c r="N734" s="8">
        <v>5004949</v>
      </c>
      <c r="O734" s="8">
        <v>5004949</v>
      </c>
    </row>
    <row r="735" spans="1:15">
      <c r="A735" s="2" t="s">
        <v>1477</v>
      </c>
      <c r="B735" s="5" t="s">
        <v>1478</v>
      </c>
      <c r="C735" s="2" t="s">
        <v>236</v>
      </c>
      <c r="D735" s="2" t="s">
        <v>3943</v>
      </c>
      <c r="E735" s="8"/>
      <c r="F735" s="8"/>
      <c r="G735" s="8"/>
      <c r="H735" s="8">
        <v>15564294</v>
      </c>
      <c r="I735" s="8">
        <v>15601794</v>
      </c>
      <c r="J735" s="8">
        <v>15630544</v>
      </c>
      <c r="K735" s="8">
        <v>15630544</v>
      </c>
      <c r="L735" s="8">
        <v>15630544</v>
      </c>
      <c r="M735" s="8">
        <v>15954693</v>
      </c>
      <c r="N735" s="8">
        <v>18114586</v>
      </c>
      <c r="O735" s="8">
        <v>19411182</v>
      </c>
    </row>
    <row r="736" spans="1:15">
      <c r="A736" s="2" t="s">
        <v>1701</v>
      </c>
      <c r="B736" s="5" t="s">
        <v>1702</v>
      </c>
      <c r="C736" s="2" t="s">
        <v>236</v>
      </c>
      <c r="D736" s="2" t="s">
        <v>3943</v>
      </c>
      <c r="E736" s="8">
        <v>2000000</v>
      </c>
      <c r="F736" s="8">
        <v>2000000</v>
      </c>
      <c r="G736" s="8">
        <v>2000000</v>
      </c>
      <c r="H736" s="8">
        <v>2000000</v>
      </c>
      <c r="I736" s="8">
        <v>2000000</v>
      </c>
      <c r="J736" s="8">
        <v>10000000</v>
      </c>
      <c r="K736" s="8">
        <v>10355510</v>
      </c>
      <c r="L736" s="8">
        <v>10504950</v>
      </c>
      <c r="M736" s="8">
        <v>12250990</v>
      </c>
      <c r="N736" s="8">
        <v>12428168</v>
      </c>
      <c r="O736" s="8">
        <v>12428168</v>
      </c>
    </row>
    <row r="737" spans="1:15">
      <c r="A737" s="2" t="s">
        <v>1545</v>
      </c>
      <c r="B737" s="5" t="s">
        <v>1546</v>
      </c>
      <c r="C737" s="2" t="s">
        <v>236</v>
      </c>
      <c r="D737" s="2" t="s">
        <v>3943</v>
      </c>
      <c r="E737" s="9">
        <v>10700000</v>
      </c>
      <c r="F737" s="9">
        <v>10700000</v>
      </c>
      <c r="G737" s="9">
        <v>10700000</v>
      </c>
      <c r="H737" s="9">
        <v>10700000</v>
      </c>
      <c r="I737" s="9">
        <v>10700000</v>
      </c>
      <c r="J737" s="9">
        <v>10700000</v>
      </c>
      <c r="K737" s="9">
        <v>10700000</v>
      </c>
      <c r="L737" s="9">
        <v>10700000</v>
      </c>
      <c r="M737" s="9">
        <v>10858393</v>
      </c>
      <c r="N737" s="9">
        <v>11478870</v>
      </c>
      <c r="O737" s="9">
        <v>11478870</v>
      </c>
    </row>
    <row r="738" spans="1:15">
      <c r="A738" s="2" t="s">
        <v>1758</v>
      </c>
      <c r="B738" s="5" t="s">
        <v>1759</v>
      </c>
      <c r="C738" s="2" t="s">
        <v>236</v>
      </c>
      <c r="D738" s="2" t="s">
        <v>3943</v>
      </c>
      <c r="E738" s="9">
        <v>27333997</v>
      </c>
      <c r="F738" s="9">
        <v>27345997</v>
      </c>
      <c r="G738" s="9">
        <v>27345997</v>
      </c>
      <c r="H738" s="9">
        <v>27345997</v>
      </c>
      <c r="I738" s="9">
        <v>27345997</v>
      </c>
      <c r="J738" s="9">
        <v>27345997</v>
      </c>
      <c r="K738" s="9">
        <v>27345997</v>
      </c>
      <c r="L738" s="9">
        <v>27345997</v>
      </c>
      <c r="M738" s="9">
        <v>27345997</v>
      </c>
      <c r="N738" s="9">
        <v>27345997</v>
      </c>
      <c r="O738" s="9">
        <v>27345997</v>
      </c>
    </row>
    <row r="739" spans="1:15">
      <c r="A739" s="2" t="s">
        <v>1270</v>
      </c>
      <c r="B739" s="5" t="s">
        <v>1271</v>
      </c>
      <c r="C739" s="2" t="s">
        <v>236</v>
      </c>
      <c r="D739" s="2" t="s">
        <v>3943</v>
      </c>
      <c r="E739" s="9">
        <v>71714146</v>
      </c>
      <c r="F739" s="9">
        <v>79612946</v>
      </c>
      <c r="G739" s="9">
        <v>88368297</v>
      </c>
      <c r="H739" s="9">
        <v>14283516</v>
      </c>
      <c r="I739" s="9">
        <v>43790877</v>
      </c>
      <c r="J739" s="9">
        <v>43790877</v>
      </c>
      <c r="K739" s="9">
        <v>43790877</v>
      </c>
      <c r="L739" s="9">
        <v>43790877</v>
      </c>
      <c r="M739" s="9">
        <v>26041812</v>
      </c>
      <c r="N739" s="9">
        <v>26041812</v>
      </c>
      <c r="O739" s="9">
        <v>26041812</v>
      </c>
    </row>
    <row r="740" spans="1:15">
      <c r="A740" s="2" t="s">
        <v>1748</v>
      </c>
      <c r="B740" s="5" t="s">
        <v>1749</v>
      </c>
      <c r="C740" s="2" t="s">
        <v>236</v>
      </c>
      <c r="D740" s="2" t="s">
        <v>3943</v>
      </c>
      <c r="E740" s="9"/>
      <c r="F740" s="9">
        <v>3800000</v>
      </c>
      <c r="G740" s="9">
        <v>10808231</v>
      </c>
      <c r="H740" s="9">
        <v>30541442</v>
      </c>
      <c r="I740" s="9">
        <v>30541442</v>
      </c>
      <c r="J740" s="9">
        <v>30714880</v>
      </c>
      <c r="K740" s="9">
        <v>30888318</v>
      </c>
      <c r="L740" s="9">
        <v>30888318</v>
      </c>
      <c r="M740" s="9">
        <v>30888318</v>
      </c>
      <c r="N740" s="9">
        <v>32693543</v>
      </c>
      <c r="O740" s="9">
        <v>32693543</v>
      </c>
    </row>
    <row r="741" spans="1:15">
      <c r="A741" s="2" t="s">
        <v>1744</v>
      </c>
      <c r="B741" s="5" t="s">
        <v>1745</v>
      </c>
      <c r="C741" s="2" t="s">
        <v>236</v>
      </c>
      <c r="D741" s="2" t="s">
        <v>3943</v>
      </c>
      <c r="E741" s="9">
        <v>10610710</v>
      </c>
      <c r="F741" s="9">
        <v>43242346</v>
      </c>
      <c r="G741" s="9">
        <v>43242346</v>
      </c>
      <c r="H741" s="9">
        <v>43242346</v>
      </c>
      <c r="I741" s="9">
        <v>43355377</v>
      </c>
      <c r="J741" s="9">
        <v>43405478</v>
      </c>
      <c r="K741" s="9">
        <v>43423743</v>
      </c>
      <c r="L741" s="9">
        <v>43427530</v>
      </c>
      <c r="M741" s="9">
        <v>43427530</v>
      </c>
      <c r="N741" s="9">
        <v>43427530</v>
      </c>
      <c r="O741" s="9">
        <v>43427530</v>
      </c>
    </row>
    <row r="742" spans="1:15">
      <c r="A742" s="2" t="s">
        <v>1699</v>
      </c>
      <c r="B742" s="5" t="s">
        <v>1700</v>
      </c>
      <c r="C742" s="2" t="s">
        <v>236</v>
      </c>
      <c r="D742" s="2" t="s">
        <v>3943</v>
      </c>
      <c r="E742" s="8">
        <v>33449448</v>
      </c>
      <c r="F742" s="8">
        <v>33572059</v>
      </c>
      <c r="G742" s="8">
        <v>40286470</v>
      </c>
      <c r="H742" s="8">
        <v>40286470</v>
      </c>
      <c r="I742" s="8">
        <v>40286470</v>
      </c>
      <c r="J742" s="8">
        <v>40286470</v>
      </c>
      <c r="K742" s="8">
        <v>40286470</v>
      </c>
      <c r="L742" s="8">
        <v>40286470</v>
      </c>
      <c r="M742" s="8">
        <v>40286470</v>
      </c>
      <c r="N742" s="8">
        <v>40286470</v>
      </c>
      <c r="O742" s="8">
        <v>40286470</v>
      </c>
    </row>
    <row r="743" spans="1:15">
      <c r="A743" s="2" t="s">
        <v>1362</v>
      </c>
      <c r="B743" s="5" t="s">
        <v>1363</v>
      </c>
      <c r="C743" s="2" t="s">
        <v>236</v>
      </c>
      <c r="D743" s="2" t="s">
        <v>3943</v>
      </c>
      <c r="E743" s="8"/>
      <c r="F743" s="8"/>
      <c r="G743" s="8">
        <v>4706000</v>
      </c>
      <c r="H743" s="8">
        <v>4706000</v>
      </c>
      <c r="I743" s="8">
        <v>4706000</v>
      </c>
      <c r="J743" s="8">
        <v>9412000</v>
      </c>
      <c r="K743" s="8">
        <v>9600240</v>
      </c>
      <c r="L743" s="8">
        <v>9600240</v>
      </c>
      <c r="M743" s="8">
        <v>10264531</v>
      </c>
      <c r="N743" s="8">
        <v>10288255</v>
      </c>
      <c r="O743" s="8">
        <v>10494020</v>
      </c>
    </row>
    <row r="744" spans="1:15">
      <c r="A744" s="2" t="s">
        <v>1794</v>
      </c>
      <c r="B744" s="5" t="s">
        <v>1795</v>
      </c>
      <c r="C744" s="2" t="s">
        <v>236</v>
      </c>
      <c r="D744" s="2" t="s">
        <v>3943</v>
      </c>
      <c r="E744" s="8">
        <v>7352370</v>
      </c>
      <c r="F744" s="8">
        <v>7507137</v>
      </c>
      <c r="G744" s="8">
        <v>8474169</v>
      </c>
      <c r="H744" s="8">
        <v>8480769</v>
      </c>
      <c r="I744" s="8">
        <v>10063017</v>
      </c>
      <c r="J744" s="8">
        <v>10063017</v>
      </c>
      <c r="K744" s="8">
        <v>10063017</v>
      </c>
      <c r="L744" s="8">
        <v>10645767</v>
      </c>
      <c r="M744" s="8">
        <v>11992904</v>
      </c>
      <c r="N744" s="8">
        <v>13408230</v>
      </c>
      <c r="O744" s="8">
        <v>13408230</v>
      </c>
    </row>
    <row r="745" spans="1:15">
      <c r="A745" s="2" t="s">
        <v>1671</v>
      </c>
      <c r="B745" s="5" t="s">
        <v>1672</v>
      </c>
      <c r="C745" s="2" t="s">
        <v>236</v>
      </c>
      <c r="D745" s="2" t="s">
        <v>3943</v>
      </c>
      <c r="E745" s="8">
        <v>19200000</v>
      </c>
      <c r="F745" s="8">
        <v>19200000</v>
      </c>
      <c r="G745" s="8">
        <v>19200000</v>
      </c>
      <c r="H745" s="8">
        <v>19200000</v>
      </c>
      <c r="I745" s="8">
        <v>19200000</v>
      </c>
      <c r="J745" s="8">
        <v>19200000</v>
      </c>
      <c r="K745" s="8">
        <v>19200000</v>
      </c>
      <c r="L745" s="8">
        <v>19200000</v>
      </c>
      <c r="M745" s="8">
        <v>19200000</v>
      </c>
      <c r="N745" s="8">
        <v>19200000</v>
      </c>
      <c r="O745" s="8">
        <v>19200000</v>
      </c>
    </row>
    <row r="746" spans="1:15">
      <c r="A746" s="2" t="s">
        <v>1579</v>
      </c>
      <c r="B746" s="5" t="s">
        <v>1580</v>
      </c>
      <c r="C746" s="2" t="s">
        <v>236</v>
      </c>
      <c r="D746" s="2" t="s">
        <v>3943</v>
      </c>
      <c r="E746" s="8"/>
      <c r="F746" s="8"/>
      <c r="G746" s="8"/>
      <c r="H746" s="8">
        <v>12676375</v>
      </c>
      <c r="I746" s="8">
        <v>12676375</v>
      </c>
      <c r="J746" s="8">
        <v>12676375</v>
      </c>
      <c r="K746" s="8">
        <v>12676375</v>
      </c>
      <c r="L746" s="8">
        <v>12802934</v>
      </c>
      <c r="M746" s="8">
        <v>12857174</v>
      </c>
      <c r="N746" s="8">
        <v>13492533</v>
      </c>
      <c r="O746" s="8">
        <v>13492533</v>
      </c>
    </row>
    <row r="747" spans="1:15">
      <c r="A747" s="2" t="s">
        <v>1906</v>
      </c>
      <c r="B747" s="5" t="s">
        <v>1907</v>
      </c>
      <c r="C747" s="2" t="s">
        <v>236</v>
      </c>
      <c r="D747" s="2" t="s">
        <v>3943</v>
      </c>
      <c r="E747" s="9">
        <v>2860000</v>
      </c>
      <c r="F747" s="9">
        <v>2860000</v>
      </c>
      <c r="G747" s="9">
        <v>4360000</v>
      </c>
      <c r="H747" s="9">
        <v>4360000</v>
      </c>
      <c r="I747" s="9">
        <v>4360000</v>
      </c>
      <c r="J747" s="9">
        <v>4360000</v>
      </c>
      <c r="K747" s="9">
        <v>4360000</v>
      </c>
      <c r="L747" s="9">
        <v>4360000</v>
      </c>
      <c r="M747" s="9">
        <v>4360000</v>
      </c>
      <c r="N747" s="9">
        <v>9422739</v>
      </c>
      <c r="O747" s="9">
        <v>9422739</v>
      </c>
    </row>
    <row r="748" spans="1:15">
      <c r="A748" s="2" t="s">
        <v>1563</v>
      </c>
      <c r="B748" s="5" t="s">
        <v>1564</v>
      </c>
      <c r="C748" s="2" t="s">
        <v>236</v>
      </c>
      <c r="D748" s="2" t="s">
        <v>3943</v>
      </c>
      <c r="E748" s="9">
        <v>98665172</v>
      </c>
      <c r="F748" s="9">
        <v>10046517</v>
      </c>
      <c r="G748" s="9">
        <v>10076015</v>
      </c>
      <c r="H748" s="9">
        <v>10176015</v>
      </c>
      <c r="I748" s="9">
        <v>10176015</v>
      </c>
      <c r="J748" s="9">
        <v>10176015</v>
      </c>
      <c r="K748" s="9">
        <v>10176015</v>
      </c>
      <c r="L748" s="9">
        <v>10176015</v>
      </c>
      <c r="M748" s="9">
        <v>10636015</v>
      </c>
      <c r="N748" s="9">
        <v>13468015</v>
      </c>
      <c r="O748" s="9">
        <v>13468015</v>
      </c>
    </row>
    <row r="749" spans="1:15">
      <c r="A749" s="2" t="s">
        <v>1649</v>
      </c>
      <c r="B749" s="5" t="s">
        <v>1650</v>
      </c>
      <c r="C749" s="2" t="s">
        <v>236</v>
      </c>
      <c r="D749" s="2" t="s">
        <v>3943</v>
      </c>
      <c r="E749" s="9">
        <v>10825893</v>
      </c>
      <c r="F749" s="9">
        <v>10825893</v>
      </c>
      <c r="G749" s="9">
        <v>10825893</v>
      </c>
      <c r="H749" s="9">
        <v>10825893</v>
      </c>
      <c r="I749" s="9">
        <v>10825893</v>
      </c>
      <c r="J749" s="9">
        <v>10825893</v>
      </c>
      <c r="K749" s="9">
        <v>10825893</v>
      </c>
      <c r="L749" s="9">
        <v>10825893</v>
      </c>
      <c r="M749" s="9">
        <v>10821611</v>
      </c>
      <c r="N749" s="9">
        <v>10821611</v>
      </c>
      <c r="O749" s="9">
        <v>10821611</v>
      </c>
    </row>
    <row r="750" spans="1:15">
      <c r="A750" s="2" t="s">
        <v>1515</v>
      </c>
      <c r="B750" s="5" t="s">
        <v>1516</v>
      </c>
      <c r="C750" s="2" t="s">
        <v>236</v>
      </c>
      <c r="D750" s="2" t="s">
        <v>3943</v>
      </c>
      <c r="E750" s="9">
        <v>30650950</v>
      </c>
      <c r="F750" s="9">
        <v>74354601</v>
      </c>
      <c r="G750" s="9">
        <v>18588650</v>
      </c>
      <c r="H750" s="9">
        <v>18588650</v>
      </c>
      <c r="I750" s="9">
        <v>22292354</v>
      </c>
      <c r="J750" s="9">
        <v>22292354</v>
      </c>
      <c r="K750" s="9">
        <v>22292354</v>
      </c>
      <c r="L750" s="9">
        <v>22292354</v>
      </c>
      <c r="M750" s="9">
        <v>8916941</v>
      </c>
      <c r="N750" s="9">
        <v>8916941</v>
      </c>
      <c r="O750" s="9">
        <v>8916941</v>
      </c>
    </row>
    <row r="751" spans="1:15">
      <c r="A751" s="2" t="s">
        <v>1732</v>
      </c>
      <c r="B751" s="5" t="s">
        <v>1733</v>
      </c>
      <c r="C751" s="2" t="s">
        <v>236</v>
      </c>
      <c r="D751" s="2" t="s">
        <v>3943</v>
      </c>
      <c r="E751" s="9">
        <v>29228750</v>
      </c>
      <c r="F751" s="9">
        <v>29228750</v>
      </c>
      <c r="G751" s="9">
        <v>29228750</v>
      </c>
      <c r="H751" s="9">
        <v>29228750</v>
      </c>
      <c r="I751" s="9">
        <v>29228750</v>
      </c>
      <c r="J751" s="9">
        <v>29228750</v>
      </c>
      <c r="K751" s="9">
        <v>29228750</v>
      </c>
      <c r="L751" s="9">
        <v>29228750</v>
      </c>
      <c r="M751" s="9">
        <v>29228750</v>
      </c>
      <c r="N751" s="9">
        <v>29228750</v>
      </c>
      <c r="O751" s="9">
        <v>29228750</v>
      </c>
    </row>
    <row r="752" spans="1:15">
      <c r="A752" s="2" t="s">
        <v>1611</v>
      </c>
      <c r="B752" s="5" t="s">
        <v>1612</v>
      </c>
      <c r="C752" s="2" t="s">
        <v>236</v>
      </c>
      <c r="D752" s="2" t="s">
        <v>3943</v>
      </c>
      <c r="E752" s="8">
        <v>1200000</v>
      </c>
      <c r="F752" s="8">
        <v>1200000</v>
      </c>
      <c r="G752" s="8">
        <v>1200000</v>
      </c>
      <c r="H752" s="8">
        <v>1200000</v>
      </c>
      <c r="I752" s="8">
        <v>1200000</v>
      </c>
      <c r="J752" s="8">
        <v>1200000</v>
      </c>
      <c r="K752" s="8">
        <v>1200000</v>
      </c>
      <c r="L752" s="8">
        <v>1200000</v>
      </c>
      <c r="M752" s="8">
        <v>1200000</v>
      </c>
      <c r="N752" s="8">
        <v>1200000</v>
      </c>
      <c r="O752" s="8">
        <v>1200000</v>
      </c>
    </row>
    <row r="753" spans="1:15">
      <c r="A753" s="2" t="s">
        <v>1641</v>
      </c>
      <c r="B753" s="5" t="s">
        <v>1642</v>
      </c>
      <c r="C753" s="2" t="s">
        <v>236</v>
      </c>
      <c r="D753" s="2" t="s">
        <v>3943</v>
      </c>
      <c r="E753" s="8"/>
      <c r="F753" s="8"/>
      <c r="G753" s="8"/>
      <c r="H753" s="8">
        <v>10140936</v>
      </c>
      <c r="I753" s="8">
        <v>13424950</v>
      </c>
      <c r="J753" s="8">
        <v>13527550</v>
      </c>
      <c r="K753" s="8">
        <v>13527550</v>
      </c>
      <c r="L753" s="8">
        <v>13527550</v>
      </c>
      <c r="M753" s="8">
        <v>13527550</v>
      </c>
      <c r="N753" s="8">
        <v>14827550</v>
      </c>
      <c r="O753" s="8">
        <v>14827550</v>
      </c>
    </row>
    <row r="754" spans="1:15">
      <c r="A754" s="2" t="s">
        <v>1711</v>
      </c>
      <c r="B754" s="5" t="s">
        <v>1712</v>
      </c>
      <c r="C754" s="2" t="s">
        <v>236</v>
      </c>
      <c r="D754" s="2" t="s">
        <v>3943</v>
      </c>
      <c r="E754" s="8">
        <v>15730000</v>
      </c>
      <c r="F754" s="8">
        <v>16044600</v>
      </c>
      <c r="G754" s="8">
        <v>16044600</v>
      </c>
      <c r="H754" s="8">
        <v>16089459</v>
      </c>
      <c r="I754" s="8">
        <v>16089459</v>
      </c>
      <c r="J754" s="8">
        <v>16089459</v>
      </c>
      <c r="K754" s="8">
        <v>16089459</v>
      </c>
      <c r="L754" s="8">
        <v>16089459</v>
      </c>
      <c r="M754" s="8">
        <v>16089459</v>
      </c>
      <c r="N754" s="8">
        <v>16089459</v>
      </c>
      <c r="O754" s="8">
        <v>16089459</v>
      </c>
    </row>
    <row r="755" spans="1:15">
      <c r="A755" s="2" t="s">
        <v>1760</v>
      </c>
      <c r="B755" s="5" t="s">
        <v>1761</v>
      </c>
      <c r="C755" s="2" t="s">
        <v>236</v>
      </c>
      <c r="D755" s="2" t="s">
        <v>3943</v>
      </c>
      <c r="E755" s="8">
        <v>31800000</v>
      </c>
      <c r="F755" s="8">
        <v>39243351</v>
      </c>
      <c r="G755" s="8">
        <v>44885951</v>
      </c>
      <c r="H755" s="8">
        <v>17113832</v>
      </c>
      <c r="I755" s="8">
        <v>21614383</v>
      </c>
      <c r="J755" s="8">
        <v>24546348</v>
      </c>
      <c r="K755" s="8">
        <v>29874216</v>
      </c>
      <c r="L755" s="8">
        <v>54299956</v>
      </c>
      <c r="M755" s="8">
        <v>55727705</v>
      </c>
      <c r="N755" s="8">
        <v>76105928</v>
      </c>
      <c r="O755" s="8">
        <v>76105928</v>
      </c>
    </row>
    <row r="756" spans="1:15">
      <c r="A756" s="2" t="s">
        <v>1713</v>
      </c>
      <c r="B756" s="5" t="s">
        <v>1714</v>
      </c>
      <c r="C756" s="2" t="s">
        <v>236</v>
      </c>
      <c r="D756" s="2" t="s">
        <v>3943</v>
      </c>
      <c r="E756" s="8">
        <v>11772900</v>
      </c>
      <c r="F756" s="8">
        <v>11772900</v>
      </c>
      <c r="G756" s="8">
        <v>17571493</v>
      </c>
      <c r="H756" s="8">
        <v>16567409</v>
      </c>
      <c r="I756" s="8">
        <v>16567409</v>
      </c>
      <c r="J756" s="8">
        <v>16567409</v>
      </c>
      <c r="K756" s="8">
        <v>16567409</v>
      </c>
      <c r="L756" s="8">
        <v>16567409</v>
      </c>
      <c r="M756" s="8">
        <v>16567409</v>
      </c>
      <c r="N756" s="8">
        <v>16567409</v>
      </c>
      <c r="O756" s="8">
        <v>16567409</v>
      </c>
    </row>
    <row r="757" spans="1:15">
      <c r="A757" s="2" t="s">
        <v>1695</v>
      </c>
      <c r="B757" s="5" t="s">
        <v>1696</v>
      </c>
      <c r="C757" s="2" t="s">
        <v>236</v>
      </c>
      <c r="D757" s="2" t="s">
        <v>3943</v>
      </c>
      <c r="E757" s="9">
        <v>33168513</v>
      </c>
      <c r="F757" s="9">
        <v>33168513</v>
      </c>
      <c r="G757" s="9">
        <v>33168513</v>
      </c>
      <c r="H757" s="9">
        <v>33168513</v>
      </c>
      <c r="I757" s="9">
        <v>34458589</v>
      </c>
      <c r="J757" s="9">
        <v>34458589</v>
      </c>
      <c r="K757" s="9">
        <v>34458589</v>
      </c>
      <c r="L757" s="9">
        <v>34458589</v>
      </c>
      <c r="M757" s="9">
        <v>34458589</v>
      </c>
      <c r="N757" s="9">
        <v>34458589</v>
      </c>
      <c r="O757" s="9">
        <v>34458589</v>
      </c>
    </row>
    <row r="758" spans="1:15">
      <c r="A758" s="2" t="s">
        <v>1689</v>
      </c>
      <c r="B758" s="5" t="s">
        <v>1690</v>
      </c>
      <c r="C758" s="2" t="s">
        <v>236</v>
      </c>
      <c r="D758" s="2" t="s">
        <v>3943</v>
      </c>
      <c r="E758" s="9">
        <v>34000000</v>
      </c>
      <c r="F758" s="9">
        <v>34000000</v>
      </c>
      <c r="G758" s="9">
        <v>34000000</v>
      </c>
      <c r="H758" s="9">
        <v>34000000</v>
      </c>
      <c r="I758" s="9">
        <v>34000000</v>
      </c>
      <c r="J758" s="9">
        <v>34000000</v>
      </c>
      <c r="K758" s="9">
        <v>34000000</v>
      </c>
      <c r="L758" s="9">
        <v>34000000</v>
      </c>
      <c r="M758" s="9">
        <v>34000000</v>
      </c>
      <c r="N758" s="9">
        <v>34000000</v>
      </c>
      <c r="O758" s="9">
        <v>34000000</v>
      </c>
    </row>
    <row r="759" spans="1:15">
      <c r="A759" s="2" t="s">
        <v>1784</v>
      </c>
      <c r="B759" s="5" t="s">
        <v>1785</v>
      </c>
      <c r="C759" s="2" t="s">
        <v>236</v>
      </c>
      <c r="D759" s="2" t="s">
        <v>3943</v>
      </c>
      <c r="E759" s="9">
        <v>3813556</v>
      </c>
      <c r="F759" s="9">
        <v>3813556</v>
      </c>
      <c r="G759" s="9">
        <v>743584</v>
      </c>
      <c r="H759" s="9">
        <v>743584</v>
      </c>
      <c r="I759" s="9">
        <v>743584</v>
      </c>
      <c r="J759" s="9">
        <v>3748152</v>
      </c>
      <c r="K759" s="9">
        <v>3790476</v>
      </c>
      <c r="L759" s="9">
        <v>4876849</v>
      </c>
      <c r="M759" s="9">
        <v>4876849</v>
      </c>
      <c r="N759" s="9">
        <v>5152078</v>
      </c>
      <c r="O759" s="9">
        <v>5274402</v>
      </c>
    </row>
    <row r="760" spans="1:15">
      <c r="A760" s="2" t="s">
        <v>1790</v>
      </c>
      <c r="B760" s="5" t="s">
        <v>1791</v>
      </c>
      <c r="C760" s="2" t="s">
        <v>236</v>
      </c>
      <c r="D760" s="2" t="s">
        <v>3943</v>
      </c>
      <c r="E760" s="9"/>
      <c r="F760" s="9"/>
      <c r="G760" s="9"/>
      <c r="H760" s="9"/>
      <c r="I760" s="9">
        <v>4600000</v>
      </c>
      <c r="J760" s="9">
        <v>4600000</v>
      </c>
      <c r="K760" s="9">
        <v>5429892</v>
      </c>
      <c r="L760" s="9">
        <v>5839750</v>
      </c>
      <c r="M760" s="9">
        <v>6814567</v>
      </c>
      <c r="N760" s="9">
        <v>10333322</v>
      </c>
      <c r="O760" s="9">
        <v>10333322</v>
      </c>
    </row>
    <row r="761" spans="1:15">
      <c r="A761" s="2" t="s">
        <v>1776</v>
      </c>
      <c r="B761" s="5" t="s">
        <v>1777</v>
      </c>
      <c r="C761" s="2" t="s">
        <v>236</v>
      </c>
      <c r="D761" s="2" t="s">
        <v>3943</v>
      </c>
      <c r="E761" s="9"/>
      <c r="F761" s="9"/>
      <c r="G761" s="9"/>
      <c r="H761" s="9"/>
      <c r="I761" s="9">
        <v>3819427</v>
      </c>
      <c r="J761" s="9">
        <v>3819427</v>
      </c>
      <c r="K761" s="9">
        <v>6826518</v>
      </c>
      <c r="L761" s="9">
        <v>8223361</v>
      </c>
      <c r="M761" s="9">
        <v>8482247</v>
      </c>
      <c r="N761" s="9">
        <v>9585153</v>
      </c>
      <c r="O761" s="9">
        <v>9585153</v>
      </c>
    </row>
    <row r="762" spans="1:15">
      <c r="A762" s="2" t="s">
        <v>1673</v>
      </c>
      <c r="B762" s="5" t="s">
        <v>1674</v>
      </c>
      <c r="C762" s="2" t="s">
        <v>236</v>
      </c>
      <c r="D762" s="2" t="s">
        <v>3943</v>
      </c>
      <c r="E762" s="8">
        <v>9240000</v>
      </c>
      <c r="F762" s="8">
        <v>9240000</v>
      </c>
      <c r="G762" s="8">
        <v>9240000</v>
      </c>
      <c r="H762" s="8">
        <v>9770592</v>
      </c>
      <c r="I762" s="8">
        <v>14655888</v>
      </c>
      <c r="J762" s="8">
        <v>15319013</v>
      </c>
      <c r="K762" s="8">
        <v>26042322</v>
      </c>
      <c r="L762" s="8">
        <v>64447519</v>
      </c>
      <c r="M762" s="8">
        <v>77567519</v>
      </c>
      <c r="N762" s="8">
        <v>82667519</v>
      </c>
      <c r="O762" s="8">
        <v>82667519</v>
      </c>
    </row>
    <row r="763" spans="1:15">
      <c r="A763" s="2" t="s">
        <v>2004</v>
      </c>
      <c r="B763" s="5" t="s">
        <v>2005</v>
      </c>
      <c r="C763" s="2" t="s">
        <v>236</v>
      </c>
      <c r="D763" s="2" t="s">
        <v>3943</v>
      </c>
      <c r="E763" s="8"/>
      <c r="F763" s="8"/>
      <c r="G763" s="8"/>
      <c r="H763" s="8">
        <v>31694020</v>
      </c>
      <c r="I763" s="8">
        <v>33777352</v>
      </c>
      <c r="J763" s="8">
        <v>33777352</v>
      </c>
      <c r="K763" s="8">
        <v>35406442</v>
      </c>
      <c r="L763" s="8">
        <v>37116994</v>
      </c>
      <c r="M763" s="8">
        <v>37116994</v>
      </c>
      <c r="N763" s="8">
        <v>42506065</v>
      </c>
      <c r="O763" s="8">
        <v>42506065</v>
      </c>
    </row>
    <row r="764" spans="1:15">
      <c r="A764" s="2" t="s">
        <v>1850</v>
      </c>
      <c r="B764" s="5" t="s">
        <v>1851</v>
      </c>
      <c r="C764" s="2" t="s">
        <v>236</v>
      </c>
      <c r="D764" s="2" t="s">
        <v>3943</v>
      </c>
      <c r="E764" s="8"/>
      <c r="F764" s="8"/>
      <c r="G764" s="8"/>
      <c r="H764" s="8"/>
      <c r="I764" s="8"/>
      <c r="J764" s="8"/>
      <c r="K764" s="8"/>
      <c r="L764" s="8"/>
      <c r="M764" s="8">
        <v>9854054</v>
      </c>
      <c r="N764" s="8">
        <v>9854054</v>
      </c>
      <c r="O764" s="8">
        <v>9854054</v>
      </c>
    </row>
    <row r="765" spans="1:15">
      <c r="A765" s="2" t="s">
        <v>1685</v>
      </c>
      <c r="B765" s="5" t="s">
        <v>1686</v>
      </c>
      <c r="C765" s="2" t="s">
        <v>236</v>
      </c>
      <c r="D765" s="2" t="s">
        <v>3943</v>
      </c>
      <c r="E765" s="8">
        <v>87096784</v>
      </c>
      <c r="F765" s="8">
        <v>7633794</v>
      </c>
      <c r="G765" s="8">
        <v>42363681</v>
      </c>
      <c r="H765" s="8">
        <v>70369586</v>
      </c>
      <c r="I765" s="8">
        <v>15609482</v>
      </c>
      <c r="J765" s="8">
        <v>23152203</v>
      </c>
      <c r="K765" s="8">
        <v>24430157</v>
      </c>
      <c r="L765" s="8">
        <v>34043012</v>
      </c>
      <c r="M765" s="8">
        <v>34043012</v>
      </c>
      <c r="N765" s="8">
        <v>34043012</v>
      </c>
      <c r="O765" s="8">
        <v>34043012</v>
      </c>
    </row>
    <row r="766" spans="1:15">
      <c r="A766" s="2" t="s">
        <v>1792</v>
      </c>
      <c r="B766" s="5" t="s">
        <v>1793</v>
      </c>
      <c r="C766" s="2" t="s">
        <v>236</v>
      </c>
      <c r="D766" s="2" t="s">
        <v>3943</v>
      </c>
      <c r="E766" s="8"/>
      <c r="F766" s="8"/>
      <c r="G766" s="8"/>
      <c r="H766" s="8"/>
      <c r="I766" s="8"/>
      <c r="J766" s="8"/>
      <c r="K766" s="8"/>
      <c r="L766" s="8"/>
      <c r="M766" s="8">
        <v>9560000</v>
      </c>
      <c r="N766" s="8">
        <v>9560000</v>
      </c>
      <c r="O766" s="8">
        <v>9560000</v>
      </c>
    </row>
    <row r="767" spans="1:15">
      <c r="A767" s="2" t="s">
        <v>2168</v>
      </c>
      <c r="B767" s="5" t="s">
        <v>2169</v>
      </c>
      <c r="C767" s="2" t="s">
        <v>236</v>
      </c>
      <c r="D767" s="2" t="s">
        <v>3943</v>
      </c>
      <c r="E767" s="9">
        <v>11917301</v>
      </c>
      <c r="F767" s="9">
        <v>12598541</v>
      </c>
      <c r="G767" s="9">
        <v>12598541</v>
      </c>
      <c r="H767" s="9">
        <v>15488809</v>
      </c>
      <c r="I767" s="9">
        <v>16207409</v>
      </c>
      <c r="J767" s="9">
        <v>22345315</v>
      </c>
      <c r="K767" s="9">
        <v>25857173</v>
      </c>
      <c r="L767" s="9">
        <v>42161080</v>
      </c>
      <c r="M767" s="9">
        <v>46236124</v>
      </c>
      <c r="N767" s="9">
        <v>50265436</v>
      </c>
      <c r="O767" s="9">
        <v>50905436</v>
      </c>
    </row>
    <row r="768" spans="1:15">
      <c r="A768" s="2" t="s">
        <v>1663</v>
      </c>
      <c r="B768" s="5" t="s">
        <v>1664</v>
      </c>
      <c r="C768" s="2" t="s">
        <v>236</v>
      </c>
      <c r="D768" s="2" t="s">
        <v>3943</v>
      </c>
      <c r="E768" s="9">
        <v>25483590</v>
      </c>
      <c r="F768" s="9">
        <v>31395308</v>
      </c>
      <c r="G768" s="9">
        <v>31395308</v>
      </c>
      <c r="H768" s="9">
        <v>31600308</v>
      </c>
      <c r="I768" s="9">
        <v>31665308</v>
      </c>
      <c r="J768" s="9">
        <v>31665308</v>
      </c>
      <c r="K768" s="9">
        <v>31665308</v>
      </c>
      <c r="L768" s="9">
        <v>31665308</v>
      </c>
      <c r="M768" s="9">
        <v>31665308</v>
      </c>
      <c r="N768" s="9">
        <v>26319633</v>
      </c>
      <c r="O768" s="9">
        <v>26319633</v>
      </c>
    </row>
    <row r="769" spans="1:15">
      <c r="A769" s="2" t="s">
        <v>1621</v>
      </c>
      <c r="B769" s="5" t="s">
        <v>1622</v>
      </c>
      <c r="C769" s="2" t="s">
        <v>236</v>
      </c>
      <c r="D769" s="2" t="s">
        <v>3943</v>
      </c>
      <c r="E769" s="9"/>
      <c r="F769" s="9"/>
      <c r="G769" s="9"/>
      <c r="H769" s="9"/>
      <c r="I769" s="9">
        <v>34802000</v>
      </c>
      <c r="J769" s="9">
        <v>34802000</v>
      </c>
      <c r="K769" s="9">
        <v>34802000</v>
      </c>
      <c r="L769" s="9">
        <v>34802000</v>
      </c>
      <c r="M769" s="9">
        <v>34802000</v>
      </c>
      <c r="N769" s="9">
        <v>34802000</v>
      </c>
      <c r="O769" s="9">
        <v>34802000</v>
      </c>
    </row>
    <row r="770" spans="1:15">
      <c r="A770" s="2" t="s">
        <v>1756</v>
      </c>
      <c r="B770" s="5" t="s">
        <v>1757</v>
      </c>
      <c r="C770" s="2" t="s">
        <v>236</v>
      </c>
      <c r="D770" s="2" t="s">
        <v>3943</v>
      </c>
      <c r="E770" s="9"/>
      <c r="F770" s="9"/>
      <c r="G770" s="9"/>
      <c r="H770" s="9"/>
      <c r="I770" s="9">
        <v>5800000</v>
      </c>
      <c r="J770" s="9">
        <v>5800000</v>
      </c>
      <c r="K770" s="9">
        <v>8700000</v>
      </c>
      <c r="L770" s="9">
        <v>8700000</v>
      </c>
      <c r="M770" s="9">
        <v>8855708</v>
      </c>
      <c r="N770" s="9">
        <v>9748328</v>
      </c>
      <c r="O770" s="9">
        <v>9748328</v>
      </c>
    </row>
    <row r="771" spans="1:15">
      <c r="A771" s="2" t="s">
        <v>1746</v>
      </c>
      <c r="B771" s="5" t="s">
        <v>1747</v>
      </c>
      <c r="C771" s="2" t="s">
        <v>236</v>
      </c>
      <c r="D771" s="2" t="s">
        <v>3943</v>
      </c>
      <c r="E771" s="9"/>
      <c r="F771" s="9">
        <v>5000000</v>
      </c>
      <c r="G771" s="9">
        <v>7500000</v>
      </c>
      <c r="H771" s="9">
        <v>7500000</v>
      </c>
      <c r="I771" s="9">
        <v>7500000</v>
      </c>
      <c r="J771" s="9">
        <v>10200000</v>
      </c>
      <c r="K771" s="9">
        <v>10200000</v>
      </c>
      <c r="L771" s="9">
        <v>10200000</v>
      </c>
      <c r="M771" s="9">
        <v>10200000</v>
      </c>
      <c r="N771" s="9">
        <v>10200000</v>
      </c>
      <c r="O771" s="9">
        <v>10200000</v>
      </c>
    </row>
    <row r="772" spans="1:15">
      <c r="A772" s="2" t="s">
        <v>1627</v>
      </c>
      <c r="B772" s="5" t="s">
        <v>1628</v>
      </c>
      <c r="C772" s="2" t="s">
        <v>236</v>
      </c>
      <c r="D772" s="2" t="s">
        <v>3943</v>
      </c>
      <c r="E772" s="8">
        <v>6000000</v>
      </c>
      <c r="F772" s="8">
        <v>6000000</v>
      </c>
      <c r="G772" s="8">
        <v>6000000</v>
      </c>
      <c r="H772" s="8">
        <v>6000000</v>
      </c>
      <c r="I772" s="8">
        <v>6000000</v>
      </c>
      <c r="J772" s="8">
        <v>6000000</v>
      </c>
      <c r="K772" s="8">
        <v>6000000</v>
      </c>
      <c r="L772" s="8">
        <v>6000000</v>
      </c>
      <c r="M772" s="8">
        <v>6000000</v>
      </c>
      <c r="N772" s="8">
        <v>6000000</v>
      </c>
      <c r="O772" s="8">
        <v>6000000</v>
      </c>
    </row>
    <row r="773" spans="1:15">
      <c r="A773" s="2" t="s">
        <v>1727</v>
      </c>
      <c r="B773" s="5" t="s">
        <v>1728</v>
      </c>
      <c r="C773" s="2" t="s">
        <v>236</v>
      </c>
      <c r="D773" s="2" t="s">
        <v>3943</v>
      </c>
      <c r="E773" s="8">
        <v>10000000</v>
      </c>
      <c r="F773" s="8">
        <v>10000000</v>
      </c>
      <c r="G773" s="8">
        <v>10000000</v>
      </c>
      <c r="H773" s="8">
        <v>10000000</v>
      </c>
      <c r="I773" s="8">
        <v>18257668</v>
      </c>
      <c r="J773" s="8">
        <v>79996594</v>
      </c>
      <c r="K773" s="8">
        <v>79996594</v>
      </c>
      <c r="L773" s="8">
        <v>79996594</v>
      </c>
      <c r="M773" s="8">
        <v>79996594</v>
      </c>
      <c r="N773" s="8">
        <v>79996594</v>
      </c>
      <c r="O773" s="8">
        <v>79996594</v>
      </c>
    </row>
    <row r="774" spans="1:15">
      <c r="A774" s="2" t="s">
        <v>1635</v>
      </c>
      <c r="B774" s="5" t="s">
        <v>1636</v>
      </c>
      <c r="C774" s="2" t="s">
        <v>236</v>
      </c>
      <c r="D774" s="2" t="s">
        <v>3943</v>
      </c>
      <c r="E774" s="8"/>
      <c r="F774" s="8"/>
      <c r="G774" s="8"/>
      <c r="H774" s="8"/>
      <c r="I774" s="8">
        <v>10210000</v>
      </c>
      <c r="J774" s="8">
        <v>10210000</v>
      </c>
      <c r="K774" s="8">
        <v>31634037</v>
      </c>
      <c r="L774" s="8">
        <v>14019496</v>
      </c>
      <c r="M774" s="8">
        <v>14942112</v>
      </c>
      <c r="N774" s="8">
        <v>14942112</v>
      </c>
      <c r="O774" s="8">
        <v>14942112</v>
      </c>
    </row>
    <row r="775" spans="1:15">
      <c r="A775" s="2" t="s">
        <v>1599</v>
      </c>
      <c r="B775" s="5" t="s">
        <v>1600</v>
      </c>
      <c r="C775" s="2" t="s">
        <v>236</v>
      </c>
      <c r="D775" s="2" t="s">
        <v>3943</v>
      </c>
      <c r="E775" s="8"/>
      <c r="F775" s="8"/>
      <c r="G775" s="8"/>
      <c r="H775" s="8"/>
      <c r="I775" s="8"/>
      <c r="J775" s="8">
        <v>16474960</v>
      </c>
      <c r="K775" s="8">
        <v>16474960</v>
      </c>
      <c r="L775" s="8">
        <v>16474960</v>
      </c>
      <c r="M775" s="8">
        <v>16474960</v>
      </c>
      <c r="N775" s="8">
        <v>17279415</v>
      </c>
      <c r="O775" s="8">
        <v>17279415</v>
      </c>
    </row>
    <row r="776" spans="1:15">
      <c r="A776" s="2" t="s">
        <v>1559</v>
      </c>
      <c r="B776" s="5" t="s">
        <v>1560</v>
      </c>
      <c r="C776" s="2" t="s">
        <v>236</v>
      </c>
      <c r="D776" s="2" t="s">
        <v>3943</v>
      </c>
      <c r="E776" s="8">
        <v>15732000</v>
      </c>
      <c r="F776" s="8">
        <v>42396725</v>
      </c>
      <c r="G776" s="8">
        <v>42423487</v>
      </c>
      <c r="H776" s="8">
        <v>42446000</v>
      </c>
      <c r="I776" s="8">
        <v>42446389</v>
      </c>
      <c r="J776" s="8">
        <v>42446389</v>
      </c>
      <c r="K776" s="8">
        <v>42446389</v>
      </c>
      <c r="L776" s="8">
        <v>42446389</v>
      </c>
      <c r="M776" s="8">
        <v>42446389</v>
      </c>
      <c r="N776" s="8">
        <v>42446389</v>
      </c>
      <c r="O776" s="8">
        <v>42446389</v>
      </c>
    </row>
    <row r="777" spans="1:15">
      <c r="A777" s="2" t="s">
        <v>1661</v>
      </c>
      <c r="B777" s="5" t="s">
        <v>1662</v>
      </c>
      <c r="C777" s="2" t="s">
        <v>236</v>
      </c>
      <c r="D777" s="2" t="s">
        <v>3943</v>
      </c>
      <c r="E777" s="9"/>
      <c r="F777" s="9"/>
      <c r="G777" s="9"/>
      <c r="H777" s="9"/>
      <c r="I777" s="9">
        <v>32600000</v>
      </c>
      <c r="J777" s="9">
        <v>32600000</v>
      </c>
      <c r="K777" s="9">
        <v>32600000</v>
      </c>
      <c r="L777" s="9">
        <v>32600000</v>
      </c>
      <c r="M777" s="9">
        <v>32600000</v>
      </c>
      <c r="N777" s="9">
        <v>32600000</v>
      </c>
      <c r="O777" s="9">
        <v>32600000</v>
      </c>
    </row>
    <row r="778" spans="1:15">
      <c r="A778" s="2" t="s">
        <v>1742</v>
      </c>
      <c r="B778" s="5" t="s">
        <v>1743</v>
      </c>
      <c r="C778" s="2" t="s">
        <v>236</v>
      </c>
      <c r="D778" s="2" t="s">
        <v>3943</v>
      </c>
      <c r="E778" s="9">
        <v>6960000</v>
      </c>
      <c r="F778" s="9">
        <v>6960000</v>
      </c>
      <c r="G778" s="9">
        <v>6960000</v>
      </c>
      <c r="H778" s="9">
        <v>6960000</v>
      </c>
      <c r="I778" s="9">
        <v>6960000</v>
      </c>
      <c r="J778" s="9">
        <v>6960000</v>
      </c>
      <c r="K778" s="9">
        <v>69600000</v>
      </c>
      <c r="L778" s="9">
        <v>69600000</v>
      </c>
      <c r="M778" s="9">
        <v>69600000</v>
      </c>
      <c r="N778" s="9">
        <v>69600000</v>
      </c>
      <c r="O778" s="9">
        <v>69600000</v>
      </c>
    </row>
    <row r="779" spans="1:15">
      <c r="A779" s="2" t="s">
        <v>1721</v>
      </c>
      <c r="B779" s="5" t="s">
        <v>1722</v>
      </c>
      <c r="C779" s="2" t="s">
        <v>236</v>
      </c>
      <c r="D779" s="2" t="s">
        <v>3943</v>
      </c>
      <c r="E779" s="9">
        <v>45282310</v>
      </c>
      <c r="F779" s="9">
        <v>45282310</v>
      </c>
      <c r="G779" s="9">
        <v>45282310</v>
      </c>
      <c r="H779" s="9">
        <v>45282310</v>
      </c>
      <c r="I779" s="9">
        <v>45282310</v>
      </c>
      <c r="J779" s="9">
        <v>45282310</v>
      </c>
      <c r="K779" s="9">
        <v>45282310</v>
      </c>
      <c r="L779" s="9">
        <v>45282310</v>
      </c>
      <c r="M779" s="9">
        <v>45282310</v>
      </c>
      <c r="N779" s="9">
        <v>45282310</v>
      </c>
      <c r="O779" s="9">
        <v>45282310</v>
      </c>
    </row>
    <row r="780" spans="1:15">
      <c r="A780" s="2" t="s">
        <v>1707</v>
      </c>
      <c r="B780" s="5" t="s">
        <v>1708</v>
      </c>
      <c r="C780" s="2" t="s">
        <v>236</v>
      </c>
      <c r="D780" s="2" t="s">
        <v>3943</v>
      </c>
      <c r="E780" s="9">
        <v>5229489</v>
      </c>
      <c r="F780" s="9">
        <v>5229489</v>
      </c>
      <c r="G780" s="9">
        <v>5229489</v>
      </c>
      <c r="H780" s="9">
        <v>5229489</v>
      </c>
      <c r="I780" s="9">
        <v>5229489</v>
      </c>
      <c r="J780" s="9">
        <v>5229489</v>
      </c>
      <c r="K780" s="9">
        <v>5229489</v>
      </c>
      <c r="L780" s="9">
        <v>5229489</v>
      </c>
      <c r="M780" s="9">
        <v>5229489</v>
      </c>
      <c r="N780" s="9">
        <v>5229489</v>
      </c>
      <c r="O780" s="9">
        <v>5229489</v>
      </c>
    </row>
    <row r="781" spans="1:15">
      <c r="A781" s="2" t="s">
        <v>1675</v>
      </c>
      <c r="B781" s="5" t="s">
        <v>1676</v>
      </c>
      <c r="C781" s="2" t="s">
        <v>236</v>
      </c>
      <c r="D781" s="2" t="s">
        <v>3943</v>
      </c>
      <c r="E781" s="9">
        <v>6041660</v>
      </c>
      <c r="F781" s="9">
        <v>6041660</v>
      </c>
      <c r="G781" s="9">
        <v>6041660</v>
      </c>
      <c r="H781" s="9">
        <v>6041660</v>
      </c>
      <c r="I781" s="9">
        <v>6041660</v>
      </c>
      <c r="J781" s="9">
        <v>6041660</v>
      </c>
      <c r="K781" s="9">
        <v>6041660</v>
      </c>
      <c r="L781" s="9">
        <v>8956502</v>
      </c>
      <c r="M781" s="9">
        <v>8956502</v>
      </c>
      <c r="N781" s="9">
        <v>8956502</v>
      </c>
      <c r="O781" s="9">
        <v>8956502</v>
      </c>
    </row>
    <row r="782" spans="1:15">
      <c r="A782" s="2" t="s">
        <v>1615</v>
      </c>
      <c r="B782" s="5" t="s">
        <v>1616</v>
      </c>
      <c r="C782" s="2" t="s">
        <v>236</v>
      </c>
      <c r="D782" s="2" t="s">
        <v>3943</v>
      </c>
      <c r="E782" s="8"/>
      <c r="F782" s="8"/>
      <c r="G782" s="8"/>
      <c r="H782" s="8"/>
      <c r="I782" s="8"/>
      <c r="J782" s="8">
        <v>12289470</v>
      </c>
      <c r="K782" s="8">
        <v>12289470</v>
      </c>
      <c r="L782" s="8">
        <v>12289470</v>
      </c>
      <c r="M782" s="8">
        <v>12535414</v>
      </c>
      <c r="N782" s="8">
        <v>12927360</v>
      </c>
      <c r="O782" s="8">
        <v>12927360</v>
      </c>
    </row>
    <row r="783" spans="1:15">
      <c r="A783" s="2" t="s">
        <v>1876</v>
      </c>
      <c r="B783" s="5" t="s">
        <v>1877</v>
      </c>
      <c r="C783" s="2" t="s">
        <v>236</v>
      </c>
      <c r="D783" s="2" t="s">
        <v>3943</v>
      </c>
      <c r="E783" s="8">
        <v>1880000</v>
      </c>
      <c r="F783" s="8">
        <v>18800000</v>
      </c>
      <c r="G783" s="8">
        <v>18800000</v>
      </c>
      <c r="H783" s="8">
        <v>19460000</v>
      </c>
      <c r="I783" s="8">
        <v>19460000</v>
      </c>
      <c r="J783" s="8">
        <v>19460000</v>
      </c>
      <c r="K783" s="8">
        <v>19460000</v>
      </c>
      <c r="L783" s="8">
        <v>19460000</v>
      </c>
      <c r="M783" s="8">
        <v>26460000</v>
      </c>
      <c r="N783" s="8">
        <v>26460000</v>
      </c>
      <c r="O783" s="8">
        <v>26460000</v>
      </c>
    </row>
    <row r="784" spans="1:15">
      <c r="A784" s="2" t="s">
        <v>1677</v>
      </c>
      <c r="B784" s="5" t="s">
        <v>1678</v>
      </c>
      <c r="C784" s="2" t="s">
        <v>236</v>
      </c>
      <c r="D784" s="2" t="s">
        <v>3943</v>
      </c>
      <c r="E784" s="8">
        <v>5550000</v>
      </c>
      <c r="F784" s="8">
        <v>7069174</v>
      </c>
      <c r="G784" s="8">
        <v>7069174</v>
      </c>
      <c r="H784" s="8">
        <v>7069174</v>
      </c>
      <c r="I784" s="8">
        <v>70728371</v>
      </c>
      <c r="J784" s="8">
        <v>70728371</v>
      </c>
      <c r="K784" s="8">
        <v>70728371</v>
      </c>
      <c r="L784" s="8">
        <v>70728371</v>
      </c>
      <c r="M784" s="8">
        <v>70728371</v>
      </c>
      <c r="N784" s="8">
        <v>70728371</v>
      </c>
      <c r="O784" s="8">
        <v>70728371</v>
      </c>
    </row>
    <row r="785" spans="1:15">
      <c r="A785" s="2" t="s">
        <v>1669</v>
      </c>
      <c r="B785" s="5" t="s">
        <v>1670</v>
      </c>
      <c r="C785" s="2" t="s">
        <v>236</v>
      </c>
      <c r="D785" s="2" t="s">
        <v>3943</v>
      </c>
      <c r="E785" s="8">
        <v>36571255</v>
      </c>
      <c r="F785" s="8">
        <v>36571255</v>
      </c>
      <c r="G785" s="8">
        <v>36571255</v>
      </c>
      <c r="H785" s="8">
        <v>36571255</v>
      </c>
      <c r="I785" s="8">
        <v>36571255</v>
      </c>
      <c r="J785" s="8">
        <v>36571255</v>
      </c>
      <c r="K785" s="8">
        <v>36571255</v>
      </c>
      <c r="L785" s="8">
        <v>36571255</v>
      </c>
      <c r="M785" s="8">
        <v>36571255</v>
      </c>
      <c r="N785" s="8">
        <v>36571255</v>
      </c>
      <c r="O785" s="8">
        <v>36571255</v>
      </c>
    </row>
    <row r="786" spans="1:15">
      <c r="A786" s="2" t="s">
        <v>1750</v>
      </c>
      <c r="B786" s="5" t="s">
        <v>1751</v>
      </c>
      <c r="C786" s="2" t="s">
        <v>236</v>
      </c>
      <c r="D786" s="2" t="s">
        <v>3943</v>
      </c>
      <c r="E786" s="8">
        <v>2503896</v>
      </c>
      <c r="F786" s="8">
        <v>2503896</v>
      </c>
      <c r="G786" s="8">
        <v>2503896</v>
      </c>
      <c r="H786" s="8">
        <v>2503896</v>
      </c>
      <c r="I786" s="8">
        <v>35038960</v>
      </c>
      <c r="J786" s="8">
        <v>35038960</v>
      </c>
      <c r="K786" s="8">
        <v>35038960</v>
      </c>
      <c r="L786" s="8">
        <v>35038960</v>
      </c>
      <c r="M786" s="8">
        <v>35038960</v>
      </c>
      <c r="N786" s="8">
        <v>36227481</v>
      </c>
      <c r="O786" s="8">
        <v>36227481</v>
      </c>
    </row>
    <row r="787" spans="1:15">
      <c r="A787" s="2" t="s">
        <v>2020</v>
      </c>
      <c r="B787" s="5" t="s">
        <v>2021</v>
      </c>
      <c r="C787" s="2" t="s">
        <v>236</v>
      </c>
      <c r="D787" s="2" t="s">
        <v>3943</v>
      </c>
      <c r="E787" s="9">
        <v>840000</v>
      </c>
      <c r="F787" s="9">
        <v>840000</v>
      </c>
      <c r="G787" s="9">
        <v>840000</v>
      </c>
      <c r="H787" s="9">
        <v>840000</v>
      </c>
      <c r="I787" s="9">
        <v>3744431</v>
      </c>
      <c r="J787" s="9">
        <v>37444310</v>
      </c>
      <c r="K787" s="9">
        <v>37444310</v>
      </c>
      <c r="L787" s="9">
        <v>37444310</v>
      </c>
      <c r="M787" s="9">
        <v>37444310</v>
      </c>
      <c r="N787" s="9">
        <v>60060752</v>
      </c>
      <c r="O787" s="9">
        <v>60060752</v>
      </c>
    </row>
    <row r="788" spans="1:15">
      <c r="A788" s="2" t="s">
        <v>1772</v>
      </c>
      <c r="B788" s="5" t="s">
        <v>1773</v>
      </c>
      <c r="C788" s="2" t="s">
        <v>236</v>
      </c>
      <c r="D788" s="2" t="s">
        <v>3943</v>
      </c>
      <c r="E788" s="9"/>
      <c r="F788" s="9">
        <v>6585816</v>
      </c>
      <c r="G788" s="9">
        <v>9878032</v>
      </c>
      <c r="H788" s="9">
        <v>14000000</v>
      </c>
      <c r="I788" s="9">
        <v>14000000</v>
      </c>
      <c r="J788" s="9">
        <v>14000000</v>
      </c>
      <c r="K788" s="9">
        <v>14000000</v>
      </c>
      <c r="L788" s="9">
        <v>14000000</v>
      </c>
      <c r="M788" s="9">
        <v>14000000</v>
      </c>
      <c r="N788" s="9">
        <v>14000000</v>
      </c>
      <c r="O788" s="9">
        <v>14000000</v>
      </c>
    </row>
    <row r="789" spans="1:15">
      <c r="A789" s="2" t="s">
        <v>1980</v>
      </c>
      <c r="B789" s="5" t="s">
        <v>1981</v>
      </c>
      <c r="C789" s="2" t="s">
        <v>236</v>
      </c>
      <c r="D789" s="2" t="s">
        <v>3943</v>
      </c>
      <c r="E789" s="9">
        <v>9000000</v>
      </c>
      <c r="F789" s="9">
        <v>9000000</v>
      </c>
      <c r="G789" s="9">
        <v>9000000</v>
      </c>
      <c r="H789" s="9">
        <v>11170704</v>
      </c>
      <c r="I789" s="9">
        <v>11201424</v>
      </c>
      <c r="J789" s="9">
        <v>11201424</v>
      </c>
      <c r="K789" s="9">
        <v>11369984</v>
      </c>
      <c r="L789" s="9">
        <v>12055535</v>
      </c>
      <c r="M789" s="9">
        <v>12055535</v>
      </c>
      <c r="N789" s="9">
        <v>12055535</v>
      </c>
      <c r="O789" s="9">
        <v>12055535</v>
      </c>
    </row>
    <row r="790" spans="1:15">
      <c r="A790" s="2" t="s">
        <v>1218</v>
      </c>
      <c r="B790" s="5" t="s">
        <v>1219</v>
      </c>
      <c r="C790" s="2" t="s">
        <v>236</v>
      </c>
      <c r="D790" s="2" t="s">
        <v>3943</v>
      </c>
      <c r="E790" s="9">
        <v>9568277</v>
      </c>
      <c r="F790" s="9">
        <v>9568277</v>
      </c>
      <c r="G790" s="9">
        <v>9568277</v>
      </c>
      <c r="H790" s="9">
        <v>11561190</v>
      </c>
      <c r="I790" s="9">
        <v>13508089</v>
      </c>
      <c r="J790" s="9">
        <v>13508089</v>
      </c>
      <c r="K790" s="9">
        <v>15278000</v>
      </c>
      <c r="L790" s="9">
        <v>15278000</v>
      </c>
      <c r="M790" s="9">
        <v>15278000</v>
      </c>
      <c r="N790" s="9">
        <v>15278000</v>
      </c>
      <c r="O790" s="9">
        <v>15278000</v>
      </c>
    </row>
    <row r="791" spans="1:15">
      <c r="A791" s="2" t="s">
        <v>1902</v>
      </c>
      <c r="B791" s="5" t="s">
        <v>1903</v>
      </c>
      <c r="C791" s="2" t="s">
        <v>236</v>
      </c>
      <c r="D791" s="2" t="s">
        <v>3943</v>
      </c>
      <c r="E791" s="9">
        <v>15865772</v>
      </c>
      <c r="F791" s="9">
        <v>15865772</v>
      </c>
      <c r="G791" s="9">
        <v>16040772</v>
      </c>
      <c r="H791" s="9">
        <v>16090772</v>
      </c>
      <c r="I791" s="9">
        <v>16090772</v>
      </c>
      <c r="J791" s="9">
        <v>16090772</v>
      </c>
      <c r="K791" s="9">
        <v>16623293</v>
      </c>
      <c r="L791" s="9">
        <v>16623293</v>
      </c>
      <c r="M791" s="9">
        <v>16623293</v>
      </c>
      <c r="N791" s="9">
        <v>16623293</v>
      </c>
      <c r="O791" s="9">
        <v>16623293</v>
      </c>
    </row>
    <row r="792" spans="1:15">
      <c r="A792" s="2" t="s">
        <v>1950</v>
      </c>
      <c r="B792" s="5" t="s">
        <v>1951</v>
      </c>
      <c r="C792" s="2" t="s">
        <v>236</v>
      </c>
      <c r="D792" s="2" t="s">
        <v>3943</v>
      </c>
      <c r="E792" s="8">
        <v>1000000</v>
      </c>
      <c r="F792" s="8">
        <v>1000000</v>
      </c>
      <c r="G792" s="8">
        <v>10000000</v>
      </c>
      <c r="H792" s="8">
        <v>10000000</v>
      </c>
      <c r="I792" s="8">
        <v>10000000</v>
      </c>
      <c r="J792" s="8">
        <v>10000000</v>
      </c>
      <c r="K792" s="8">
        <v>10000000</v>
      </c>
      <c r="L792" s="8">
        <v>10000000</v>
      </c>
      <c r="M792" s="8">
        <v>10000000</v>
      </c>
      <c r="N792" s="8">
        <v>10000000</v>
      </c>
      <c r="O792" s="8">
        <v>10000000</v>
      </c>
    </row>
    <row r="793" spans="1:15">
      <c r="A793" s="2" t="s">
        <v>2110</v>
      </c>
      <c r="B793" s="5" t="s">
        <v>2111</v>
      </c>
      <c r="C793" s="2" t="s">
        <v>236</v>
      </c>
      <c r="D793" s="2" t="s">
        <v>3943</v>
      </c>
      <c r="E793" s="8">
        <v>18966977</v>
      </c>
      <c r="F793" s="8">
        <v>18966977</v>
      </c>
      <c r="G793" s="8">
        <v>18966977</v>
      </c>
      <c r="H793" s="8">
        <v>25946977</v>
      </c>
      <c r="I793" s="8">
        <v>35288874</v>
      </c>
      <c r="J793" s="8">
        <v>41941579</v>
      </c>
      <c r="K793" s="8">
        <v>17533993</v>
      </c>
      <c r="L793" s="8">
        <v>17533993</v>
      </c>
      <c r="M793" s="8">
        <v>22258402</v>
      </c>
      <c r="N793" s="8">
        <v>24135562</v>
      </c>
      <c r="O793" s="8">
        <v>24135562</v>
      </c>
    </row>
    <row r="794" spans="1:15">
      <c r="A794" s="2" t="s">
        <v>1868</v>
      </c>
      <c r="B794" s="5" t="s">
        <v>1869</v>
      </c>
      <c r="C794" s="2" t="s">
        <v>236</v>
      </c>
      <c r="D794" s="2" t="s">
        <v>3943</v>
      </c>
      <c r="E794" s="8">
        <v>900000</v>
      </c>
      <c r="F794" s="8">
        <v>900000</v>
      </c>
      <c r="G794" s="8">
        <v>900000</v>
      </c>
      <c r="H794" s="8">
        <v>900000</v>
      </c>
      <c r="I794" s="8">
        <v>900000</v>
      </c>
      <c r="J794" s="8">
        <v>900000</v>
      </c>
      <c r="K794" s="8">
        <v>900000</v>
      </c>
      <c r="L794" s="8">
        <v>900000</v>
      </c>
      <c r="M794" s="8">
        <v>900000</v>
      </c>
      <c r="N794" s="8">
        <v>900000</v>
      </c>
      <c r="O794" s="8">
        <v>900000</v>
      </c>
    </row>
    <row r="795" spans="1:15">
      <c r="A795" s="2" t="s">
        <v>1802</v>
      </c>
      <c r="B795" s="5" t="s">
        <v>1803</v>
      </c>
      <c r="C795" s="2" t="s">
        <v>236</v>
      </c>
      <c r="D795" s="2" t="s">
        <v>3943</v>
      </c>
      <c r="E795" s="8">
        <v>17200000</v>
      </c>
      <c r="F795" s="8">
        <v>25835579</v>
      </c>
      <c r="G795" s="8">
        <v>25835579</v>
      </c>
      <c r="H795" s="8">
        <v>25835579</v>
      </c>
      <c r="I795" s="8">
        <v>25835579</v>
      </c>
      <c r="J795" s="8">
        <v>25835579</v>
      </c>
      <c r="K795" s="8">
        <v>25835579</v>
      </c>
      <c r="L795" s="8">
        <v>25835579</v>
      </c>
      <c r="M795" s="8">
        <v>26085179</v>
      </c>
      <c r="N795" s="8">
        <v>31096196</v>
      </c>
      <c r="O795" s="8">
        <v>31096196</v>
      </c>
    </row>
    <row r="796" spans="1:15">
      <c r="A796" s="2" t="s">
        <v>1782</v>
      </c>
      <c r="B796" s="5" t="s">
        <v>1783</v>
      </c>
      <c r="C796" s="2" t="s">
        <v>236</v>
      </c>
      <c r="D796" s="2" t="s">
        <v>3943</v>
      </c>
      <c r="E796" s="8">
        <v>3969000</v>
      </c>
      <c r="F796" s="8">
        <v>3969000</v>
      </c>
      <c r="G796" s="8">
        <v>39690000</v>
      </c>
      <c r="H796" s="8">
        <v>39690000</v>
      </c>
      <c r="I796" s="8">
        <v>39690000</v>
      </c>
      <c r="J796" s="8">
        <v>39690000</v>
      </c>
      <c r="K796" s="8">
        <v>39690000</v>
      </c>
      <c r="L796" s="8">
        <v>39690000</v>
      </c>
      <c r="M796" s="8">
        <v>39690000</v>
      </c>
      <c r="N796" s="8">
        <v>39690000</v>
      </c>
      <c r="O796" s="8">
        <v>39690000</v>
      </c>
    </row>
    <row r="797" spans="1:15">
      <c r="A797" s="2" t="s">
        <v>1511</v>
      </c>
      <c r="B797" s="5" t="s">
        <v>1512</v>
      </c>
      <c r="C797" s="2" t="s">
        <v>236</v>
      </c>
      <c r="D797" s="2" t="s">
        <v>3943</v>
      </c>
      <c r="E797" s="9">
        <v>12450800</v>
      </c>
      <c r="F797" s="9">
        <v>12450800</v>
      </c>
      <c r="G797" s="9">
        <v>12450800</v>
      </c>
      <c r="H797" s="9">
        <v>12450800</v>
      </c>
      <c r="I797" s="9">
        <v>12450800</v>
      </c>
      <c r="J797" s="9">
        <v>12450800</v>
      </c>
      <c r="K797" s="9">
        <v>12450800</v>
      </c>
      <c r="L797" s="9">
        <v>12450800</v>
      </c>
      <c r="M797" s="9">
        <v>12450800</v>
      </c>
      <c r="N797" s="9">
        <v>12450800</v>
      </c>
      <c r="O797" s="9">
        <v>12450800</v>
      </c>
    </row>
    <row r="798" spans="1:15">
      <c r="A798" s="2" t="s">
        <v>1697</v>
      </c>
      <c r="B798" s="5" t="s">
        <v>1698</v>
      </c>
      <c r="C798" s="2" t="s">
        <v>236</v>
      </c>
      <c r="D798" s="2" t="s">
        <v>3943</v>
      </c>
      <c r="E798" s="9">
        <v>1500400</v>
      </c>
      <c r="F798" s="9">
        <v>1800480</v>
      </c>
      <c r="G798" s="9">
        <v>21605760</v>
      </c>
      <c r="H798" s="9">
        <v>21605760</v>
      </c>
      <c r="I798" s="9">
        <v>21605760</v>
      </c>
      <c r="J798" s="9">
        <v>21605760</v>
      </c>
      <c r="K798" s="9">
        <v>21605760</v>
      </c>
      <c r="L798" s="9">
        <v>21605760</v>
      </c>
      <c r="M798" s="9">
        <v>21605760</v>
      </c>
      <c r="N798" s="9">
        <v>21605760</v>
      </c>
      <c r="O798" s="9">
        <v>21605760</v>
      </c>
    </row>
    <row r="799" spans="1:15">
      <c r="A799" s="2" t="s">
        <v>1519</v>
      </c>
      <c r="B799" s="5" t="s">
        <v>1520</v>
      </c>
      <c r="C799" s="2" t="s">
        <v>236</v>
      </c>
      <c r="D799" s="2" t="s">
        <v>3943</v>
      </c>
      <c r="E799" s="9">
        <v>21471450</v>
      </c>
      <c r="F799" s="9">
        <v>21471450</v>
      </c>
      <c r="G799" s="9">
        <v>21471450</v>
      </c>
      <c r="H799" s="9">
        <v>21471450</v>
      </c>
      <c r="I799" s="9">
        <v>21471450</v>
      </c>
      <c r="J799" s="9">
        <v>21471450</v>
      </c>
      <c r="K799" s="9">
        <v>21471450</v>
      </c>
      <c r="L799" s="9">
        <v>21471450</v>
      </c>
      <c r="M799" s="9">
        <v>21471450</v>
      </c>
      <c r="N799" s="9">
        <v>21471450</v>
      </c>
      <c r="O799" s="9">
        <v>21471450</v>
      </c>
    </row>
    <row r="800" spans="1:15">
      <c r="A800" s="2" t="s">
        <v>1723</v>
      </c>
      <c r="B800" s="5" t="s">
        <v>1724</v>
      </c>
      <c r="C800" s="2" t="s">
        <v>236</v>
      </c>
      <c r="D800" s="2" t="s">
        <v>3943</v>
      </c>
      <c r="E800" s="9">
        <v>18658250</v>
      </c>
      <c r="F800" s="9">
        <v>19586566</v>
      </c>
      <c r="G800" s="9">
        <v>20632716</v>
      </c>
      <c r="H800" s="9">
        <v>24395503</v>
      </c>
      <c r="I800" s="9">
        <v>26409459</v>
      </c>
      <c r="J800" s="9">
        <v>26412394</v>
      </c>
      <c r="K800" s="9">
        <v>26418778</v>
      </c>
      <c r="L800" s="9">
        <v>29758328</v>
      </c>
      <c r="M800" s="9">
        <v>30282574</v>
      </c>
      <c r="N800" s="9">
        <v>34383991</v>
      </c>
      <c r="O800" s="9">
        <v>35039842</v>
      </c>
    </row>
    <row r="801" spans="1:15">
      <c r="A801" s="2" t="s">
        <v>1637</v>
      </c>
      <c r="B801" s="5" t="s">
        <v>1638</v>
      </c>
      <c r="C801" s="2" t="s">
        <v>236</v>
      </c>
      <c r="D801" s="2" t="s">
        <v>3943</v>
      </c>
      <c r="E801" s="9">
        <v>9213995</v>
      </c>
      <c r="F801" s="9">
        <v>9313995</v>
      </c>
      <c r="G801" s="9">
        <v>111139950</v>
      </c>
      <c r="H801" s="9">
        <v>111139950</v>
      </c>
      <c r="I801" s="9">
        <v>111139950</v>
      </c>
      <c r="J801" s="9">
        <v>111139950</v>
      </c>
      <c r="K801" s="9">
        <v>111139950</v>
      </c>
      <c r="L801" s="9">
        <v>111139950</v>
      </c>
      <c r="M801" s="9">
        <v>111133730</v>
      </c>
      <c r="N801" s="9">
        <v>111133730</v>
      </c>
      <c r="O801" s="9">
        <v>111133730</v>
      </c>
    </row>
    <row r="802" spans="1:15">
      <c r="A802" s="2" t="s">
        <v>1754</v>
      </c>
      <c r="B802" s="5" t="s">
        <v>1755</v>
      </c>
      <c r="C802" s="2" t="s">
        <v>236</v>
      </c>
      <c r="D802" s="2" t="s">
        <v>3943</v>
      </c>
      <c r="E802" s="8">
        <v>2041212</v>
      </c>
      <c r="F802" s="8">
        <v>2083454</v>
      </c>
      <c r="G802" s="8">
        <v>2125996</v>
      </c>
      <c r="H802" s="8">
        <v>2169377</v>
      </c>
      <c r="I802" s="8">
        <v>2213747</v>
      </c>
      <c r="J802" s="8">
        <v>2213747</v>
      </c>
      <c r="K802" s="8">
        <v>2213747</v>
      </c>
      <c r="L802" s="8">
        <v>2213747</v>
      </c>
      <c r="M802" s="8">
        <v>2213747</v>
      </c>
      <c r="N802" s="8">
        <v>2253852</v>
      </c>
      <c r="O802" s="8">
        <v>2253852</v>
      </c>
    </row>
    <row r="803" spans="1:15">
      <c r="A803" s="2" t="s">
        <v>1934</v>
      </c>
      <c r="B803" s="5" t="s">
        <v>1935</v>
      </c>
      <c r="C803" s="2" t="s">
        <v>236</v>
      </c>
      <c r="D803" s="2" t="s">
        <v>3943</v>
      </c>
      <c r="E803" s="8"/>
      <c r="F803" s="8"/>
      <c r="G803" s="8"/>
      <c r="H803" s="8"/>
      <c r="I803" s="8"/>
      <c r="J803" s="8"/>
      <c r="K803" s="8"/>
      <c r="L803" s="8"/>
      <c r="M803" s="8"/>
      <c r="N803" s="8">
        <v>2324376</v>
      </c>
      <c r="O803" s="8">
        <v>2324376</v>
      </c>
    </row>
    <row r="804" spans="1:15">
      <c r="A804" s="2" t="s">
        <v>1358</v>
      </c>
      <c r="B804" s="5" t="s">
        <v>1359</v>
      </c>
      <c r="C804" s="2" t="s">
        <v>236</v>
      </c>
      <c r="D804" s="2" t="s">
        <v>3943</v>
      </c>
      <c r="E804" s="8">
        <v>19887423</v>
      </c>
      <c r="F804" s="8">
        <v>19887423</v>
      </c>
      <c r="G804" s="8">
        <v>19887423</v>
      </c>
      <c r="H804" s="8">
        <v>19887423</v>
      </c>
      <c r="I804" s="8">
        <v>19887423</v>
      </c>
      <c r="J804" s="8">
        <v>19887423</v>
      </c>
      <c r="K804" s="8">
        <v>19887423</v>
      </c>
      <c r="L804" s="8">
        <v>19887423</v>
      </c>
      <c r="M804" s="8">
        <v>19887423</v>
      </c>
      <c r="N804" s="8">
        <v>22322487</v>
      </c>
      <c r="O804" s="8">
        <v>22322487</v>
      </c>
    </row>
    <row r="805" spans="1:15">
      <c r="A805" s="2" t="s">
        <v>1806</v>
      </c>
      <c r="B805" s="5" t="s">
        <v>1807</v>
      </c>
      <c r="C805" s="2" t="s">
        <v>236</v>
      </c>
      <c r="D805" s="2" t="s">
        <v>3943</v>
      </c>
      <c r="E805" s="8">
        <v>30200000</v>
      </c>
      <c r="F805" s="8">
        <v>10066666</v>
      </c>
      <c r="G805" s="8">
        <v>50333330</v>
      </c>
      <c r="H805" s="8">
        <v>50333330</v>
      </c>
      <c r="I805" s="8">
        <v>50333330</v>
      </c>
      <c r="J805" s="8">
        <v>50333330</v>
      </c>
      <c r="K805" s="8">
        <v>50333330</v>
      </c>
      <c r="L805" s="8">
        <v>50333330</v>
      </c>
      <c r="M805" s="8">
        <v>50333330</v>
      </c>
      <c r="N805" s="8">
        <v>50333330</v>
      </c>
      <c r="O805" s="8">
        <v>59537195</v>
      </c>
    </row>
    <row r="806" spans="1:15">
      <c r="A806" s="2" t="s">
        <v>1838</v>
      </c>
      <c r="B806" s="5" t="s">
        <v>1839</v>
      </c>
      <c r="C806" s="2" t="s">
        <v>236</v>
      </c>
      <c r="D806" s="2" t="s">
        <v>3943</v>
      </c>
      <c r="E806" s="8">
        <v>7699255</v>
      </c>
      <c r="F806" s="8">
        <v>8865249</v>
      </c>
      <c r="G806" s="8">
        <v>8865249</v>
      </c>
      <c r="H806" s="8">
        <v>8865249</v>
      </c>
      <c r="I806" s="8">
        <v>8865249</v>
      </c>
      <c r="J806" s="8">
        <v>9156866</v>
      </c>
      <c r="K806" s="8">
        <v>9156866</v>
      </c>
      <c r="L806" s="8">
        <v>9156866</v>
      </c>
      <c r="M806" s="8">
        <v>9156866</v>
      </c>
      <c r="N806" s="8">
        <v>9156866</v>
      </c>
      <c r="O806" s="8">
        <v>9156866</v>
      </c>
    </row>
    <row r="807" spans="1:15">
      <c r="A807" s="2" t="s">
        <v>1780</v>
      </c>
      <c r="B807" s="5" t="s">
        <v>1781</v>
      </c>
      <c r="C807" s="2" t="s">
        <v>236</v>
      </c>
      <c r="D807" s="2" t="s">
        <v>3943</v>
      </c>
      <c r="E807" s="9">
        <v>7500000</v>
      </c>
      <c r="F807" s="9">
        <v>7500000</v>
      </c>
      <c r="G807" s="9">
        <v>7500000</v>
      </c>
      <c r="H807" s="9">
        <v>7500000</v>
      </c>
      <c r="I807" s="9">
        <v>7500000</v>
      </c>
      <c r="J807" s="9">
        <v>7500000</v>
      </c>
      <c r="K807" s="9">
        <v>7500000</v>
      </c>
      <c r="L807" s="9">
        <v>7500000</v>
      </c>
      <c r="M807" s="9">
        <v>7500000</v>
      </c>
      <c r="N807" s="9">
        <v>7500000</v>
      </c>
      <c r="O807" s="9">
        <v>7500000</v>
      </c>
    </row>
    <row r="808" spans="1:15">
      <c r="A808" s="2" t="s">
        <v>1834</v>
      </c>
      <c r="B808" s="5" t="s">
        <v>1835</v>
      </c>
      <c r="C808" s="2" t="s">
        <v>236</v>
      </c>
      <c r="D808" s="2" t="s">
        <v>3943</v>
      </c>
      <c r="E808" s="9">
        <v>14562899</v>
      </c>
      <c r="F808" s="9">
        <v>15027691</v>
      </c>
      <c r="G808" s="9">
        <v>15034697</v>
      </c>
      <c r="H808" s="9">
        <v>15034697</v>
      </c>
      <c r="I808" s="9">
        <v>57943763</v>
      </c>
      <c r="J808" s="9">
        <v>57943763</v>
      </c>
      <c r="K808" s="9">
        <v>57943763</v>
      </c>
      <c r="L808" s="9">
        <v>57943763</v>
      </c>
      <c r="M808" s="9">
        <v>57943763</v>
      </c>
      <c r="N808" s="9">
        <v>57943763</v>
      </c>
      <c r="O808" s="9">
        <v>57943763</v>
      </c>
    </row>
    <row r="809" spans="1:15">
      <c r="A809" s="2" t="s">
        <v>1968</v>
      </c>
      <c r="B809" s="5" t="s">
        <v>1969</v>
      </c>
      <c r="C809" s="2" t="s">
        <v>236</v>
      </c>
      <c r="D809" s="2" t="s">
        <v>3943</v>
      </c>
      <c r="E809" s="9">
        <v>8431000</v>
      </c>
      <c r="F809" s="9">
        <v>8510500</v>
      </c>
      <c r="G809" s="9">
        <v>8510500</v>
      </c>
      <c r="H809" s="9">
        <v>8510500</v>
      </c>
      <c r="I809" s="9">
        <v>16682000</v>
      </c>
      <c r="J809" s="9">
        <v>16682000</v>
      </c>
      <c r="K809" s="9">
        <v>17634683</v>
      </c>
      <c r="L809" s="9">
        <v>18776144</v>
      </c>
      <c r="M809" s="9">
        <v>21475406</v>
      </c>
      <c r="N809" s="9">
        <v>21475406</v>
      </c>
      <c r="O809" s="9">
        <v>21475406</v>
      </c>
    </row>
    <row r="810" spans="1:15">
      <c r="A810" s="2" t="s">
        <v>1752</v>
      </c>
      <c r="B810" s="5" t="s">
        <v>1753</v>
      </c>
      <c r="C810" s="2" t="s">
        <v>236</v>
      </c>
      <c r="D810" s="2" t="s">
        <v>3943</v>
      </c>
      <c r="E810" s="9">
        <v>4708000</v>
      </c>
      <c r="F810" s="9">
        <v>4708000</v>
      </c>
      <c r="G810" s="9">
        <v>4708000</v>
      </c>
      <c r="H810" s="9">
        <v>47080000</v>
      </c>
      <c r="I810" s="9">
        <v>47080000</v>
      </c>
      <c r="J810" s="9">
        <v>47080000</v>
      </c>
      <c r="K810" s="9">
        <v>65132999</v>
      </c>
      <c r="L810" s="9">
        <v>65133721</v>
      </c>
      <c r="M810" s="9">
        <v>74138321</v>
      </c>
      <c r="N810" s="9">
        <v>79138321</v>
      </c>
      <c r="O810" s="9">
        <v>79138321</v>
      </c>
    </row>
    <row r="811" spans="1:15">
      <c r="A811" s="2" t="s">
        <v>1766</v>
      </c>
      <c r="B811" s="5" t="s">
        <v>1767</v>
      </c>
      <c r="C811" s="2" t="s">
        <v>236</v>
      </c>
      <c r="D811" s="2" t="s">
        <v>3943</v>
      </c>
      <c r="E811" s="9">
        <v>35258000</v>
      </c>
      <c r="F811" s="9">
        <v>35258000</v>
      </c>
      <c r="G811" s="9">
        <v>17629000</v>
      </c>
      <c r="H811" s="9">
        <v>26987093</v>
      </c>
      <c r="I811" s="9">
        <v>35225671</v>
      </c>
      <c r="J811" s="9">
        <v>36895230</v>
      </c>
      <c r="K811" s="9">
        <v>36932837</v>
      </c>
      <c r="L811" s="9">
        <v>56318310</v>
      </c>
      <c r="M811" s="9">
        <v>56318310</v>
      </c>
      <c r="N811" s="9">
        <v>75525800</v>
      </c>
      <c r="O811" s="9">
        <v>75525800</v>
      </c>
    </row>
    <row r="812" spans="1:15">
      <c r="A812" s="2" t="s">
        <v>1738</v>
      </c>
      <c r="B812" s="5" t="s">
        <v>1739</v>
      </c>
      <c r="C812" s="2" t="s">
        <v>236</v>
      </c>
      <c r="D812" s="2" t="s">
        <v>3943</v>
      </c>
      <c r="E812" s="8"/>
      <c r="F812" s="8"/>
      <c r="G812" s="8"/>
      <c r="H812" s="8"/>
      <c r="I812" s="8">
        <v>16860000</v>
      </c>
      <c r="J812" s="8">
        <v>16860000</v>
      </c>
      <c r="K812" s="8">
        <v>16860000</v>
      </c>
      <c r="L812" s="8">
        <v>33720000</v>
      </c>
      <c r="M812" s="8">
        <v>33720000</v>
      </c>
      <c r="N812" s="8">
        <v>33720000</v>
      </c>
      <c r="O812" s="8">
        <v>33720000</v>
      </c>
    </row>
    <row r="813" spans="1:15">
      <c r="A813" s="2" t="s">
        <v>1734</v>
      </c>
      <c r="B813" s="5" t="s">
        <v>1735</v>
      </c>
      <c r="C813" s="2" t="s">
        <v>236</v>
      </c>
      <c r="D813" s="2" t="s">
        <v>3943</v>
      </c>
      <c r="E813" s="8">
        <v>4527318</v>
      </c>
      <c r="F813" s="8">
        <v>14594600</v>
      </c>
      <c r="G813" s="8">
        <v>58932995</v>
      </c>
      <c r="H813" s="8">
        <v>58932995</v>
      </c>
      <c r="I813" s="8">
        <v>58932995</v>
      </c>
      <c r="J813" s="8">
        <v>58932995</v>
      </c>
      <c r="K813" s="8">
        <v>58932995</v>
      </c>
      <c r="L813" s="8">
        <v>58932995</v>
      </c>
      <c r="M813" s="8">
        <v>58932995</v>
      </c>
      <c r="N813" s="8">
        <v>58932995</v>
      </c>
      <c r="O813" s="8">
        <v>58932995</v>
      </c>
    </row>
    <row r="814" spans="1:15">
      <c r="A814" s="2" t="s">
        <v>1655</v>
      </c>
      <c r="B814" s="5" t="s">
        <v>1656</v>
      </c>
      <c r="C814" s="2" t="s">
        <v>236</v>
      </c>
      <c r="D814" s="2" t="s">
        <v>3943</v>
      </c>
      <c r="E814" s="8">
        <v>1739672</v>
      </c>
      <c r="F814" s="8">
        <v>1739672</v>
      </c>
      <c r="G814" s="8">
        <v>1739672</v>
      </c>
      <c r="H814" s="8">
        <v>1739672</v>
      </c>
      <c r="I814" s="8">
        <v>1739672</v>
      </c>
      <c r="J814" s="8">
        <v>1739672</v>
      </c>
      <c r="K814" s="8">
        <v>1739672</v>
      </c>
      <c r="L814" s="8">
        <v>1739672</v>
      </c>
      <c r="M814" s="8">
        <v>1739672</v>
      </c>
      <c r="N814" s="8">
        <v>1739672</v>
      </c>
      <c r="O814" s="8">
        <v>1739672</v>
      </c>
    </row>
    <row r="815" spans="1:15">
      <c r="A815" s="2" t="s">
        <v>1573</v>
      </c>
      <c r="B815" s="5" t="s">
        <v>1574</v>
      </c>
      <c r="C815" s="2" t="s">
        <v>236</v>
      </c>
      <c r="D815" s="2" t="s">
        <v>3943</v>
      </c>
      <c r="E815" s="8">
        <v>12903000</v>
      </c>
      <c r="F815" s="8">
        <v>19209351</v>
      </c>
      <c r="G815" s="8">
        <v>19209351</v>
      </c>
      <c r="H815" s="8">
        <v>19259351</v>
      </c>
      <c r="I815" s="8">
        <v>19259351</v>
      </c>
      <c r="J815" s="8">
        <v>19259351</v>
      </c>
      <c r="K815" s="8">
        <v>21651689</v>
      </c>
      <c r="L815" s="8">
        <v>21651689</v>
      </c>
      <c r="M815" s="8">
        <v>21807689</v>
      </c>
      <c r="N815" s="8">
        <v>21807689</v>
      </c>
      <c r="O815" s="8">
        <v>21807689</v>
      </c>
    </row>
    <row r="816" spans="1:15">
      <c r="A816" s="2" t="s">
        <v>1764</v>
      </c>
      <c r="B816" s="5" t="s">
        <v>1765</v>
      </c>
      <c r="C816" s="2" t="s">
        <v>236</v>
      </c>
      <c r="D816" s="2" t="s">
        <v>3943</v>
      </c>
      <c r="E816" s="8">
        <v>3000000</v>
      </c>
      <c r="F816" s="8">
        <v>3010000</v>
      </c>
      <c r="G816" s="8">
        <v>3740000</v>
      </c>
      <c r="H816" s="8">
        <v>37500000</v>
      </c>
      <c r="I816" s="8">
        <v>37500000</v>
      </c>
      <c r="J816" s="8">
        <v>37500000</v>
      </c>
      <c r="K816" s="8">
        <v>37500000</v>
      </c>
      <c r="L816" s="8">
        <v>40396365</v>
      </c>
      <c r="M816" s="8">
        <v>40396365</v>
      </c>
      <c r="N816" s="8">
        <v>40396365</v>
      </c>
      <c r="O816" s="8">
        <v>40396365</v>
      </c>
    </row>
    <row r="817" spans="1:15">
      <c r="A817" s="2" t="s">
        <v>2028</v>
      </c>
      <c r="B817" s="5" t="s">
        <v>2029</v>
      </c>
      <c r="C817" s="2" t="s">
        <v>236</v>
      </c>
      <c r="D817" s="2" t="s">
        <v>3943</v>
      </c>
      <c r="E817" s="9">
        <v>17072000</v>
      </c>
      <c r="F817" s="9">
        <v>17072000</v>
      </c>
      <c r="G817" s="9">
        <v>17072000</v>
      </c>
      <c r="H817" s="9">
        <v>17072000</v>
      </c>
      <c r="I817" s="9">
        <v>17072000</v>
      </c>
      <c r="J817" s="9">
        <v>17072000</v>
      </c>
      <c r="K817" s="9">
        <v>17072000</v>
      </c>
      <c r="L817" s="9">
        <v>17072000</v>
      </c>
      <c r="M817" s="9">
        <v>17072000</v>
      </c>
      <c r="N817" s="9">
        <v>17072000</v>
      </c>
      <c r="O817" s="9">
        <v>17072000</v>
      </c>
    </row>
    <row r="818" spans="1:15">
      <c r="A818" s="2" t="s">
        <v>2088</v>
      </c>
      <c r="B818" s="5" t="s">
        <v>2089</v>
      </c>
      <c r="C818" s="2" t="s">
        <v>236</v>
      </c>
      <c r="D818" s="2" t="s">
        <v>3943</v>
      </c>
      <c r="E818" s="9">
        <v>40407672</v>
      </c>
      <c r="F818" s="9">
        <v>44630896</v>
      </c>
      <c r="G818" s="9">
        <v>44630896</v>
      </c>
      <c r="H818" s="9">
        <v>46887136</v>
      </c>
      <c r="I818" s="9">
        <v>8353236</v>
      </c>
      <c r="J818" s="9">
        <v>10986284</v>
      </c>
      <c r="K818" s="9">
        <v>11344890</v>
      </c>
      <c r="L818" s="9">
        <v>12804658</v>
      </c>
      <c r="M818" s="9">
        <v>14375018</v>
      </c>
      <c r="N818" s="9">
        <v>16613085</v>
      </c>
      <c r="O818" s="9">
        <v>16613085</v>
      </c>
    </row>
    <row r="819" spans="1:15">
      <c r="A819" s="2" t="s">
        <v>1828</v>
      </c>
      <c r="B819" s="5" t="s">
        <v>1829</v>
      </c>
      <c r="C819" s="2" t="s">
        <v>236</v>
      </c>
      <c r="D819" s="2" t="s">
        <v>3943</v>
      </c>
      <c r="E819" s="9">
        <v>9440000</v>
      </c>
      <c r="F819" s="9">
        <v>9440000</v>
      </c>
      <c r="G819" s="9">
        <v>9440000</v>
      </c>
      <c r="H819" s="9">
        <v>9440000</v>
      </c>
      <c r="I819" s="9">
        <v>9440000</v>
      </c>
      <c r="J819" s="9">
        <v>9440000</v>
      </c>
      <c r="K819" s="9">
        <v>9440000</v>
      </c>
      <c r="L819" s="9">
        <v>9440000</v>
      </c>
      <c r="M819" s="9">
        <v>9440000</v>
      </c>
      <c r="N819" s="9">
        <v>10384000</v>
      </c>
      <c r="O819" s="9">
        <v>10384000</v>
      </c>
    </row>
    <row r="820" spans="1:15">
      <c r="A820" s="2" t="s">
        <v>1964</v>
      </c>
      <c r="B820" s="5" t="s">
        <v>1965</v>
      </c>
      <c r="C820" s="2" t="s">
        <v>236</v>
      </c>
      <c r="D820" s="2" t="s">
        <v>3943</v>
      </c>
      <c r="E820" s="9">
        <v>6965648</v>
      </c>
      <c r="F820" s="9">
        <v>10381782</v>
      </c>
      <c r="G820" s="9">
        <v>14907743</v>
      </c>
      <c r="H820" s="9">
        <v>14907743</v>
      </c>
      <c r="I820" s="9">
        <v>14907743</v>
      </c>
      <c r="J820" s="9">
        <v>14907743</v>
      </c>
      <c r="K820" s="9">
        <v>14907743</v>
      </c>
      <c r="L820" s="9">
        <v>14907743</v>
      </c>
      <c r="M820" s="9">
        <v>14907743</v>
      </c>
      <c r="N820" s="9">
        <v>14907743</v>
      </c>
      <c r="O820" s="9">
        <v>14907743</v>
      </c>
    </row>
    <row r="821" spans="1:15">
      <c r="A821" s="2" t="s">
        <v>1778</v>
      </c>
      <c r="B821" s="5" t="s">
        <v>1779</v>
      </c>
      <c r="C821" s="2" t="s">
        <v>236</v>
      </c>
      <c r="D821" s="2" t="s">
        <v>3943</v>
      </c>
      <c r="E821" s="9"/>
      <c r="F821" s="9"/>
      <c r="G821" s="9"/>
      <c r="H821" s="9"/>
      <c r="I821" s="9"/>
      <c r="J821" s="9">
        <v>40000000</v>
      </c>
      <c r="K821" s="9">
        <v>40000000</v>
      </c>
      <c r="L821" s="9">
        <v>40000000</v>
      </c>
      <c r="M821" s="9">
        <v>40000000</v>
      </c>
      <c r="N821" s="9">
        <v>40000000</v>
      </c>
      <c r="O821" s="9">
        <v>40000000</v>
      </c>
    </row>
    <row r="822" spans="1:15">
      <c r="A822" s="2" t="s">
        <v>1796</v>
      </c>
      <c r="B822" s="5" t="s">
        <v>1797</v>
      </c>
      <c r="C822" s="2" t="s">
        <v>236</v>
      </c>
      <c r="D822" s="2" t="s">
        <v>3943</v>
      </c>
      <c r="E822" s="8"/>
      <c r="F822" s="8"/>
      <c r="G822" s="8"/>
      <c r="H822" s="8"/>
      <c r="I822" s="8">
        <v>85728319</v>
      </c>
      <c r="J822" s="8">
        <v>85728319</v>
      </c>
      <c r="K822" s="8">
        <v>85728319</v>
      </c>
      <c r="L822" s="8">
        <v>85728319</v>
      </c>
      <c r="M822" s="8">
        <v>85728319</v>
      </c>
      <c r="N822" s="8">
        <v>85728319</v>
      </c>
      <c r="O822" s="8">
        <v>85728319</v>
      </c>
    </row>
    <row r="823" spans="1:15">
      <c r="A823" s="2" t="s">
        <v>1629</v>
      </c>
      <c r="B823" s="5" t="s">
        <v>1630</v>
      </c>
      <c r="C823" s="2" t="s">
        <v>236</v>
      </c>
      <c r="D823" s="2" t="s">
        <v>3943</v>
      </c>
      <c r="E823" s="8"/>
      <c r="F823" s="8"/>
      <c r="G823" s="8"/>
      <c r="H823" s="8"/>
      <c r="I823" s="8"/>
      <c r="J823" s="8">
        <v>79065200</v>
      </c>
      <c r="K823" s="8">
        <v>114761280</v>
      </c>
      <c r="L823" s="8">
        <v>122007656</v>
      </c>
      <c r="M823" s="8">
        <v>134302027</v>
      </c>
      <c r="N823" s="8">
        <v>160711257</v>
      </c>
      <c r="O823" s="8">
        <v>160711257</v>
      </c>
    </row>
    <row r="824" spans="1:15">
      <c r="A824" s="2" t="s">
        <v>1892</v>
      </c>
      <c r="B824" s="5" t="s">
        <v>1893</v>
      </c>
      <c r="C824" s="2" t="s">
        <v>236</v>
      </c>
      <c r="D824" s="2" t="s">
        <v>3943</v>
      </c>
      <c r="E824" s="8">
        <v>14073919</v>
      </c>
      <c r="F824" s="8">
        <v>14073919</v>
      </c>
      <c r="G824" s="8">
        <v>18343134</v>
      </c>
      <c r="H824" s="8">
        <v>18343134</v>
      </c>
      <c r="I824" s="8">
        <v>19476006</v>
      </c>
      <c r="J824" s="8">
        <v>18476006</v>
      </c>
      <c r="K824" s="8">
        <v>18476006</v>
      </c>
      <c r="L824" s="8">
        <v>18476006</v>
      </c>
      <c r="M824" s="8">
        <v>18476006</v>
      </c>
      <c r="N824" s="8">
        <v>19962332</v>
      </c>
      <c r="O824" s="8">
        <v>19962332</v>
      </c>
    </row>
    <row r="825" spans="1:15">
      <c r="A825" s="2" t="s">
        <v>1774</v>
      </c>
      <c r="B825" s="5" t="s">
        <v>1775</v>
      </c>
      <c r="C825" s="2" t="s">
        <v>236</v>
      </c>
      <c r="D825" s="2" t="s">
        <v>3943</v>
      </c>
      <c r="E825" s="8">
        <v>17157895</v>
      </c>
      <c r="F825" s="8">
        <v>17157895</v>
      </c>
      <c r="G825" s="8">
        <v>17207895</v>
      </c>
      <c r="H825" s="8">
        <v>17207895</v>
      </c>
      <c r="I825" s="8">
        <v>23090245</v>
      </c>
      <c r="J825" s="8">
        <v>23090245</v>
      </c>
      <c r="K825" s="8">
        <v>23090245</v>
      </c>
      <c r="L825" s="8">
        <v>23638191</v>
      </c>
      <c r="M825" s="8">
        <v>52825604</v>
      </c>
      <c r="N825" s="8">
        <v>58156940</v>
      </c>
      <c r="O825" s="8">
        <v>58156940</v>
      </c>
    </row>
    <row r="826" spans="1:15">
      <c r="A826" s="2" t="s">
        <v>1770</v>
      </c>
      <c r="B826" s="5" t="s">
        <v>1771</v>
      </c>
      <c r="C826" s="2" t="s">
        <v>236</v>
      </c>
      <c r="D826" s="2" t="s">
        <v>3943</v>
      </c>
      <c r="E826" s="8">
        <v>3000000</v>
      </c>
      <c r="F826" s="8">
        <v>3000000</v>
      </c>
      <c r="G826" s="8">
        <v>3000000</v>
      </c>
      <c r="H826" s="8">
        <v>3000000</v>
      </c>
      <c r="I826" s="8">
        <v>3000000</v>
      </c>
      <c r="J826" s="8">
        <v>3000000</v>
      </c>
      <c r="K826" s="8">
        <v>3000000</v>
      </c>
      <c r="L826" s="8">
        <v>3000000</v>
      </c>
      <c r="M826" s="8">
        <v>3000000</v>
      </c>
      <c r="N826" s="8">
        <v>3000000</v>
      </c>
      <c r="O826" s="8">
        <v>3000000</v>
      </c>
    </row>
    <row r="827" spans="1:15">
      <c r="A827" s="2" t="s">
        <v>1762</v>
      </c>
      <c r="B827" s="5" t="s">
        <v>1763</v>
      </c>
      <c r="C827" s="2" t="s">
        <v>236</v>
      </c>
      <c r="D827" s="2" t="s">
        <v>3943</v>
      </c>
      <c r="E827" s="9">
        <v>4300000</v>
      </c>
      <c r="F827" s="9">
        <v>4300000</v>
      </c>
      <c r="G827" s="9">
        <v>4300000</v>
      </c>
      <c r="H827" s="9">
        <v>4300000</v>
      </c>
      <c r="I827" s="9">
        <v>4400835</v>
      </c>
      <c r="J827" s="9">
        <v>11061356</v>
      </c>
      <c r="K827" s="9">
        <v>11086579</v>
      </c>
      <c r="L827" s="9">
        <v>11086579</v>
      </c>
      <c r="M827" s="9">
        <v>11086579</v>
      </c>
      <c r="N827" s="9">
        <v>11086579</v>
      </c>
      <c r="O827" s="9">
        <v>11086579</v>
      </c>
    </row>
    <row r="828" spans="1:15">
      <c r="A828" s="2" t="s">
        <v>1820</v>
      </c>
      <c r="B828" s="5" t="s">
        <v>1821</v>
      </c>
      <c r="C828" s="2" t="s">
        <v>236</v>
      </c>
      <c r="D828" s="2" t="s">
        <v>3943</v>
      </c>
      <c r="E828" s="9">
        <v>20336458</v>
      </c>
      <c r="F828" s="9">
        <v>21844928</v>
      </c>
      <c r="G828" s="9">
        <v>22898398</v>
      </c>
      <c r="H828" s="9">
        <v>24081498</v>
      </c>
      <c r="I828" s="9">
        <v>24843882</v>
      </c>
      <c r="J828" s="9">
        <v>24845882</v>
      </c>
      <c r="K828" s="9">
        <v>24845882</v>
      </c>
      <c r="L828" s="9">
        <v>26806666</v>
      </c>
      <c r="M828" s="9">
        <v>26806666</v>
      </c>
      <c r="N828" s="9">
        <v>26806666</v>
      </c>
      <c r="O828" s="9">
        <v>26806666</v>
      </c>
    </row>
    <row r="829" spans="1:15">
      <c r="A829" s="2" t="s">
        <v>1830</v>
      </c>
      <c r="B829" s="5" t="s">
        <v>1831</v>
      </c>
      <c r="C829" s="2" t="s">
        <v>236</v>
      </c>
      <c r="D829" s="2" t="s">
        <v>3943</v>
      </c>
      <c r="E829" s="9">
        <v>22719370</v>
      </c>
      <c r="F829" s="9">
        <v>23123651</v>
      </c>
      <c r="G829" s="9">
        <v>26722212</v>
      </c>
      <c r="H829" s="9">
        <v>26741604</v>
      </c>
      <c r="I829" s="9">
        <v>27212192</v>
      </c>
      <c r="J829" s="9">
        <v>28310231</v>
      </c>
      <c r="K829" s="9">
        <v>28310231</v>
      </c>
      <c r="L829" s="9">
        <v>28310231</v>
      </c>
      <c r="M829" s="9">
        <v>28310231</v>
      </c>
      <c r="N829" s="9">
        <v>28310231</v>
      </c>
      <c r="O829" s="9">
        <v>28310231</v>
      </c>
    </row>
    <row r="830" spans="1:15">
      <c r="A830" s="2" t="s">
        <v>1804</v>
      </c>
      <c r="B830" s="5" t="s">
        <v>1805</v>
      </c>
      <c r="C830" s="2" t="s">
        <v>236</v>
      </c>
      <c r="D830" s="2" t="s">
        <v>3943</v>
      </c>
      <c r="E830" s="9">
        <v>18346532</v>
      </c>
      <c r="F830" s="9">
        <v>18722432</v>
      </c>
      <c r="G830" s="9">
        <v>19042432</v>
      </c>
      <c r="H830" s="9">
        <v>19102432</v>
      </c>
      <c r="I830" s="9">
        <v>19102432</v>
      </c>
      <c r="J830" s="9">
        <v>19114432</v>
      </c>
      <c r="K830" s="9">
        <v>19114432</v>
      </c>
      <c r="L830" s="9">
        <v>19114432</v>
      </c>
      <c r="M830" s="9">
        <v>19114432</v>
      </c>
      <c r="N830" s="9">
        <v>19114432</v>
      </c>
      <c r="O830" s="9">
        <v>19114432</v>
      </c>
    </row>
    <row r="831" spans="1:15">
      <c r="A831" s="2" t="s">
        <v>1842</v>
      </c>
      <c r="B831" s="5" t="s">
        <v>1843</v>
      </c>
      <c r="C831" s="2" t="s">
        <v>236</v>
      </c>
      <c r="D831" s="2" t="s">
        <v>3943</v>
      </c>
      <c r="E831" s="9">
        <v>1328000</v>
      </c>
      <c r="F831" s="9">
        <v>1328000</v>
      </c>
      <c r="G831" s="9">
        <v>1328000</v>
      </c>
      <c r="H831" s="9">
        <v>1328000</v>
      </c>
      <c r="I831" s="9">
        <v>1328000</v>
      </c>
      <c r="J831" s="9">
        <v>1328000</v>
      </c>
      <c r="K831" s="9">
        <v>1328000</v>
      </c>
      <c r="L831" s="9">
        <v>1328000</v>
      </c>
      <c r="M831" s="9">
        <v>1328000</v>
      </c>
      <c r="N831" s="9">
        <v>1328000</v>
      </c>
      <c r="O831" s="9">
        <v>1328000</v>
      </c>
    </row>
    <row r="832" spans="1:15">
      <c r="A832" s="2" t="s">
        <v>1952</v>
      </c>
      <c r="B832" s="5" t="s">
        <v>1953</v>
      </c>
      <c r="C832" s="2" t="s">
        <v>236</v>
      </c>
      <c r="D832" s="2" t="s">
        <v>3943</v>
      </c>
      <c r="E832" s="8">
        <v>7160000</v>
      </c>
      <c r="F832" s="8">
        <v>7160000</v>
      </c>
      <c r="G832" s="8">
        <v>7160000</v>
      </c>
      <c r="H832" s="8">
        <v>7160000</v>
      </c>
      <c r="I832" s="8">
        <v>7160000</v>
      </c>
      <c r="J832" s="8">
        <v>7160000</v>
      </c>
      <c r="K832" s="8">
        <v>7160000</v>
      </c>
      <c r="L832" s="8">
        <v>7160000</v>
      </c>
      <c r="M832" s="8">
        <v>7160000</v>
      </c>
      <c r="N832" s="8">
        <v>7160000</v>
      </c>
      <c r="O832" s="8">
        <v>7160000</v>
      </c>
    </row>
    <row r="833" spans="1:15">
      <c r="A833" s="2" t="s">
        <v>1872</v>
      </c>
      <c r="B833" s="5" t="s">
        <v>1873</v>
      </c>
      <c r="C833" s="2" t="s">
        <v>236</v>
      </c>
      <c r="D833" s="2" t="s">
        <v>3943</v>
      </c>
      <c r="E833" s="8">
        <v>36130773</v>
      </c>
      <c r="F833" s="8">
        <v>36130773</v>
      </c>
      <c r="G833" s="8">
        <v>36130773</v>
      </c>
      <c r="H833" s="8">
        <v>36130773</v>
      </c>
      <c r="I833" s="8">
        <v>36130773</v>
      </c>
      <c r="J833" s="8">
        <v>36130773</v>
      </c>
      <c r="K833" s="8">
        <v>36130773</v>
      </c>
      <c r="L833" s="8">
        <v>36130773</v>
      </c>
      <c r="M833" s="8">
        <v>36130773</v>
      </c>
      <c r="N833" s="8">
        <v>36130773</v>
      </c>
      <c r="O833" s="8">
        <v>36130773</v>
      </c>
    </row>
    <row r="834" spans="1:15">
      <c r="A834" s="2" t="s">
        <v>1617</v>
      </c>
      <c r="B834" s="5" t="s">
        <v>1618</v>
      </c>
      <c r="C834" s="2" t="s">
        <v>236</v>
      </c>
      <c r="D834" s="2" t="s">
        <v>3943</v>
      </c>
      <c r="E834" s="8">
        <v>15188663</v>
      </c>
      <c r="F834" s="8">
        <v>15188663</v>
      </c>
      <c r="G834" s="8">
        <v>15188663</v>
      </c>
      <c r="H834" s="8">
        <v>15188663</v>
      </c>
      <c r="I834" s="8">
        <v>15188663</v>
      </c>
      <c r="J834" s="8">
        <v>15188663</v>
      </c>
      <c r="K834" s="8">
        <v>15188663</v>
      </c>
      <c r="L834" s="8">
        <v>15188663</v>
      </c>
      <c r="M834" s="8">
        <v>15188663</v>
      </c>
      <c r="N834" s="8">
        <v>15188663</v>
      </c>
      <c r="O834" s="8">
        <v>15188663</v>
      </c>
    </row>
    <row r="835" spans="1:15">
      <c r="A835" s="2" t="s">
        <v>1521</v>
      </c>
      <c r="B835" s="5" t="s">
        <v>1522</v>
      </c>
      <c r="C835" s="2" t="s">
        <v>236</v>
      </c>
      <c r="D835" s="2" t="s">
        <v>3943</v>
      </c>
      <c r="E835" s="8">
        <v>17867336</v>
      </c>
      <c r="F835" s="8">
        <v>34015941</v>
      </c>
      <c r="G835" s="8">
        <v>34079792</v>
      </c>
      <c r="H835" s="8">
        <v>34079792</v>
      </c>
      <c r="I835" s="8">
        <v>38161424</v>
      </c>
      <c r="J835" s="8">
        <v>38161424</v>
      </c>
      <c r="K835" s="8">
        <v>38161424</v>
      </c>
      <c r="L835" s="8">
        <v>41920821</v>
      </c>
      <c r="M835" s="8">
        <v>41920821</v>
      </c>
      <c r="N835" s="8">
        <v>43287874</v>
      </c>
      <c r="O835" s="8">
        <v>43287874</v>
      </c>
    </row>
    <row r="836" spans="1:15">
      <c r="A836" s="2" t="s">
        <v>1729</v>
      </c>
      <c r="B836" s="5" t="s">
        <v>1730</v>
      </c>
      <c r="C836" s="2" t="s">
        <v>236</v>
      </c>
      <c r="D836" s="2" t="s">
        <v>3943</v>
      </c>
      <c r="E836" s="8"/>
      <c r="F836" s="8">
        <v>5248000</v>
      </c>
      <c r="G836" s="8">
        <v>6297600</v>
      </c>
      <c r="H836" s="8">
        <v>6297600</v>
      </c>
      <c r="I836" s="8">
        <v>6297600</v>
      </c>
      <c r="J836" s="8">
        <v>9441399</v>
      </c>
      <c r="K836" s="8">
        <v>9441399</v>
      </c>
      <c r="L836" s="8">
        <v>9441399</v>
      </c>
      <c r="M836" s="8">
        <v>10761828</v>
      </c>
      <c r="N836" s="8">
        <v>10761828</v>
      </c>
      <c r="O836" s="8">
        <v>10761828</v>
      </c>
    </row>
    <row r="837" spans="1:15">
      <c r="A837" s="2" t="s">
        <v>1800</v>
      </c>
      <c r="B837" s="5" t="s">
        <v>1801</v>
      </c>
      <c r="C837" s="2" t="s">
        <v>236</v>
      </c>
      <c r="D837" s="2" t="s">
        <v>3943</v>
      </c>
      <c r="E837" s="9">
        <v>2518149</v>
      </c>
      <c r="F837" s="9">
        <v>3351167</v>
      </c>
      <c r="G837" s="9">
        <v>5369728</v>
      </c>
      <c r="H837" s="9">
        <v>25746121</v>
      </c>
      <c r="I837" s="9">
        <v>25754111</v>
      </c>
      <c r="J837" s="9">
        <v>27126558</v>
      </c>
      <c r="K837" s="9">
        <v>27423528</v>
      </c>
      <c r="L837" s="9">
        <v>28314440</v>
      </c>
      <c r="M837" s="9">
        <v>28314440</v>
      </c>
      <c r="N837" s="9">
        <v>28314440</v>
      </c>
      <c r="O837" s="9">
        <v>28314440</v>
      </c>
    </row>
    <row r="838" spans="1:15">
      <c r="A838" s="2" t="s">
        <v>1900</v>
      </c>
      <c r="B838" s="5" t="s">
        <v>1901</v>
      </c>
      <c r="C838" s="2" t="s">
        <v>236</v>
      </c>
      <c r="D838" s="2" t="s">
        <v>3943</v>
      </c>
      <c r="E838" s="9"/>
      <c r="F838" s="9"/>
      <c r="G838" s="9"/>
      <c r="H838" s="9"/>
      <c r="I838" s="9"/>
      <c r="J838" s="9"/>
      <c r="K838" s="9"/>
      <c r="L838" s="9"/>
      <c r="M838" s="9"/>
      <c r="N838" s="9">
        <v>7217993</v>
      </c>
      <c r="O838" s="9">
        <v>7217993</v>
      </c>
    </row>
    <row r="839" spans="1:15">
      <c r="A839" s="2" t="s">
        <v>1786</v>
      </c>
      <c r="B839" s="5" t="s">
        <v>1787</v>
      </c>
      <c r="C839" s="2" t="s">
        <v>236</v>
      </c>
      <c r="D839" s="2" t="s">
        <v>3943</v>
      </c>
      <c r="E839" s="9">
        <v>21228760</v>
      </c>
      <c r="F839" s="9">
        <v>14474996</v>
      </c>
      <c r="G839" s="9">
        <v>34613394</v>
      </c>
      <c r="H839" s="9">
        <v>35413394</v>
      </c>
      <c r="I839" s="9">
        <v>45602394</v>
      </c>
      <c r="J839" s="9">
        <v>45602394</v>
      </c>
      <c r="K839" s="9">
        <v>45602394</v>
      </c>
      <c r="L839" s="9">
        <v>8668702</v>
      </c>
      <c r="M839" s="9">
        <v>17401509</v>
      </c>
      <c r="N839" s="9">
        <v>18663047</v>
      </c>
      <c r="O839" s="9">
        <v>28001047</v>
      </c>
    </row>
    <row r="840" spans="1:15">
      <c r="A840" s="2" t="s">
        <v>1467</v>
      </c>
      <c r="B840" s="5" t="s">
        <v>1468</v>
      </c>
      <c r="C840" s="2" t="s">
        <v>236</v>
      </c>
      <c r="D840" s="2" t="s">
        <v>3943</v>
      </c>
      <c r="E840" s="9">
        <v>60314092</v>
      </c>
      <c r="F840" s="9">
        <v>60314092</v>
      </c>
      <c r="G840" s="9">
        <v>60314092</v>
      </c>
      <c r="H840" s="9">
        <v>60314092</v>
      </c>
      <c r="I840" s="9">
        <v>60314092</v>
      </c>
      <c r="J840" s="9">
        <v>60314092</v>
      </c>
      <c r="K840" s="9">
        <v>60314092</v>
      </c>
      <c r="L840" s="9">
        <v>60314092</v>
      </c>
      <c r="M840" s="9">
        <v>60314092</v>
      </c>
      <c r="N840" s="9">
        <v>60314092</v>
      </c>
      <c r="O840" s="9">
        <v>60314092</v>
      </c>
    </row>
    <row r="841" spans="1:15">
      <c r="A841" s="2" t="s">
        <v>1884</v>
      </c>
      <c r="B841" s="5" t="s">
        <v>1885</v>
      </c>
      <c r="C841" s="2" t="s">
        <v>236</v>
      </c>
      <c r="D841" s="2" t="s">
        <v>3943</v>
      </c>
      <c r="E841" s="9">
        <v>8640000</v>
      </c>
      <c r="F841" s="9">
        <v>10762890</v>
      </c>
      <c r="G841" s="9">
        <v>10762890</v>
      </c>
      <c r="H841" s="9">
        <v>10762890</v>
      </c>
      <c r="I841" s="9">
        <v>10762890</v>
      </c>
      <c r="J841" s="9">
        <v>10762890</v>
      </c>
      <c r="K841" s="9">
        <v>10762890</v>
      </c>
      <c r="L841" s="9">
        <v>10762890</v>
      </c>
      <c r="M841" s="9">
        <v>10762890</v>
      </c>
      <c r="N841" s="9">
        <v>10762890</v>
      </c>
      <c r="O841" s="9">
        <v>10762890</v>
      </c>
    </row>
    <row r="842" spans="1:15">
      <c r="A842" s="2" t="s">
        <v>1808</v>
      </c>
      <c r="B842" s="5" t="s">
        <v>1809</v>
      </c>
      <c r="C842" s="2" t="s">
        <v>236</v>
      </c>
      <c r="D842" s="2" t="s">
        <v>3943</v>
      </c>
      <c r="E842" s="8"/>
      <c r="F842" s="8"/>
      <c r="G842" s="8"/>
      <c r="H842" s="8"/>
      <c r="I842" s="8">
        <v>7880000</v>
      </c>
      <c r="J842" s="8">
        <v>8680000</v>
      </c>
      <c r="K842" s="8">
        <v>17360000</v>
      </c>
      <c r="L842" s="8">
        <v>17360000</v>
      </c>
      <c r="M842" s="8">
        <v>17360000</v>
      </c>
      <c r="N842" s="8">
        <v>17360000</v>
      </c>
      <c r="O842" s="8">
        <v>17360000</v>
      </c>
    </row>
    <row r="843" spans="1:15">
      <c r="A843" s="2" t="s">
        <v>1922</v>
      </c>
      <c r="B843" s="5" t="s">
        <v>1923</v>
      </c>
      <c r="C843" s="2" t="s">
        <v>236</v>
      </c>
      <c r="D843" s="2" t="s">
        <v>3943</v>
      </c>
      <c r="E843" s="8">
        <v>4225633</v>
      </c>
      <c r="F843" s="8">
        <v>4225633</v>
      </c>
      <c r="G843" s="8">
        <v>4225633</v>
      </c>
      <c r="H843" s="8">
        <v>21128165</v>
      </c>
      <c r="I843" s="8">
        <v>21128165</v>
      </c>
      <c r="J843" s="8">
        <v>21128165</v>
      </c>
      <c r="K843" s="8">
        <v>21128165</v>
      </c>
      <c r="L843" s="8">
        <v>21766460</v>
      </c>
      <c r="M843" s="8">
        <v>21766460</v>
      </c>
      <c r="N843" s="8">
        <v>22404756</v>
      </c>
      <c r="O843" s="8">
        <v>22404756</v>
      </c>
    </row>
    <row r="844" spans="1:15">
      <c r="A844" s="2" t="s">
        <v>1890</v>
      </c>
      <c r="B844" s="5" t="s">
        <v>1891</v>
      </c>
      <c r="C844" s="2" t="s">
        <v>236</v>
      </c>
      <c r="D844" s="2" t="s">
        <v>3943</v>
      </c>
      <c r="E844" s="8"/>
      <c r="F844" s="8"/>
      <c r="G844" s="8"/>
      <c r="H844" s="8"/>
      <c r="I844" s="8"/>
      <c r="J844" s="8"/>
      <c r="K844" s="8"/>
      <c r="L844" s="8">
        <v>4977833</v>
      </c>
      <c r="M844" s="8">
        <v>19803210</v>
      </c>
      <c r="N844" s="8">
        <v>19803210</v>
      </c>
      <c r="O844" s="8">
        <v>19803210</v>
      </c>
    </row>
    <row r="845" spans="1:15">
      <c r="A845" s="2" t="s">
        <v>2002</v>
      </c>
      <c r="B845" s="5" t="s">
        <v>2003</v>
      </c>
      <c r="C845" s="2" t="s">
        <v>236</v>
      </c>
      <c r="D845" s="2" t="s">
        <v>3943</v>
      </c>
      <c r="E845" s="8">
        <v>7660828</v>
      </c>
      <c r="F845" s="8">
        <v>7660828</v>
      </c>
      <c r="G845" s="8">
        <v>7660828</v>
      </c>
      <c r="H845" s="8">
        <v>7660828</v>
      </c>
      <c r="I845" s="8">
        <v>7660828</v>
      </c>
      <c r="J845" s="8">
        <v>7660828</v>
      </c>
      <c r="K845" s="8">
        <v>7660828</v>
      </c>
      <c r="L845" s="8">
        <v>7660828</v>
      </c>
      <c r="M845" s="8">
        <v>7660828</v>
      </c>
      <c r="N845" s="8">
        <v>7660828</v>
      </c>
      <c r="O845" s="8">
        <v>7660828</v>
      </c>
    </row>
    <row r="846" spans="1:15">
      <c r="A846" s="2" t="s">
        <v>1896</v>
      </c>
      <c r="B846" s="5" t="s">
        <v>1897</v>
      </c>
      <c r="C846" s="2" t="s">
        <v>236</v>
      </c>
      <c r="D846" s="2" t="s">
        <v>3943</v>
      </c>
      <c r="E846" s="8"/>
      <c r="F846" s="8"/>
      <c r="G846" s="8"/>
      <c r="H846" s="8"/>
      <c r="I846" s="8"/>
      <c r="J846" s="8"/>
      <c r="K846" s="8"/>
      <c r="L846" s="8">
        <v>3454176</v>
      </c>
      <c r="M846" s="8">
        <v>3966276</v>
      </c>
      <c r="N846" s="8">
        <v>4280076</v>
      </c>
      <c r="O846" s="8">
        <v>4280076</v>
      </c>
    </row>
    <row r="847" spans="1:15">
      <c r="A847" s="2" t="s">
        <v>2082</v>
      </c>
      <c r="B847" s="5" t="s">
        <v>2083</v>
      </c>
      <c r="C847" s="2" t="s">
        <v>236</v>
      </c>
      <c r="D847" s="2" t="s">
        <v>3943</v>
      </c>
      <c r="E847" s="9"/>
      <c r="F847" s="9"/>
      <c r="G847" s="9"/>
      <c r="H847" s="9"/>
      <c r="I847" s="9"/>
      <c r="J847" s="9"/>
      <c r="K847" s="9"/>
      <c r="L847" s="9"/>
      <c r="M847" s="9"/>
      <c r="N847" s="9">
        <v>4975000</v>
      </c>
      <c r="O847" s="9">
        <v>4975000</v>
      </c>
    </row>
    <row r="848" spans="1:15">
      <c r="A848" s="2" t="s">
        <v>1681</v>
      </c>
      <c r="B848" s="5" t="s">
        <v>1682</v>
      </c>
      <c r="C848" s="2" t="s">
        <v>236</v>
      </c>
      <c r="D848" s="2" t="s">
        <v>3943</v>
      </c>
      <c r="E848" s="9">
        <v>2425215</v>
      </c>
      <c r="F848" s="9">
        <v>2425215</v>
      </c>
      <c r="G848" s="9">
        <v>2425215</v>
      </c>
      <c r="H848" s="9">
        <v>2425215</v>
      </c>
      <c r="I848" s="9">
        <v>2425215</v>
      </c>
      <c r="J848" s="9">
        <v>2425215</v>
      </c>
      <c r="K848" s="9">
        <v>2425215</v>
      </c>
      <c r="L848" s="9">
        <v>2425215</v>
      </c>
      <c r="M848" s="9">
        <v>2425215</v>
      </c>
      <c r="N848" s="9">
        <v>2425215</v>
      </c>
      <c r="O848" s="9">
        <v>2425215</v>
      </c>
    </row>
    <row r="849" spans="1:15">
      <c r="A849" s="2" t="s">
        <v>1557</v>
      </c>
      <c r="B849" s="5" t="s">
        <v>1558</v>
      </c>
      <c r="C849" s="2" t="s">
        <v>236</v>
      </c>
      <c r="D849" s="2" t="s">
        <v>3943</v>
      </c>
      <c r="E849" s="9">
        <v>5100000</v>
      </c>
      <c r="F849" s="9">
        <v>10200000</v>
      </c>
      <c r="G849" s="9">
        <v>10200000</v>
      </c>
      <c r="H849" s="9">
        <v>10200000</v>
      </c>
      <c r="I849" s="9">
        <v>10200000</v>
      </c>
      <c r="J849" s="9">
        <v>10401647</v>
      </c>
      <c r="K849" s="9">
        <v>10699917</v>
      </c>
      <c r="L849" s="9">
        <v>10904701</v>
      </c>
      <c r="M849" s="9">
        <v>11122725</v>
      </c>
      <c r="N849" s="9">
        <v>11450049</v>
      </c>
      <c r="O849" s="9">
        <v>11450049</v>
      </c>
    </row>
    <row r="850" spans="1:15">
      <c r="A850" s="2" t="s">
        <v>2026</v>
      </c>
      <c r="B850" s="5" t="s">
        <v>2027</v>
      </c>
      <c r="C850" s="2" t="s">
        <v>236</v>
      </c>
      <c r="D850" s="2" t="s">
        <v>3943</v>
      </c>
      <c r="E850" s="9">
        <v>17858304</v>
      </c>
      <c r="F850" s="9">
        <v>17858304</v>
      </c>
      <c r="G850" s="9">
        <v>17858304</v>
      </c>
      <c r="H850" s="9">
        <v>17858304</v>
      </c>
      <c r="I850" s="9">
        <v>17858304</v>
      </c>
      <c r="J850" s="9">
        <v>17858304</v>
      </c>
      <c r="K850" s="9">
        <v>17858304</v>
      </c>
      <c r="L850" s="9">
        <v>17858304</v>
      </c>
      <c r="M850" s="9">
        <v>17858304</v>
      </c>
      <c r="N850" s="9">
        <v>17858304</v>
      </c>
      <c r="O850" s="9">
        <v>17858304</v>
      </c>
    </row>
    <row r="851" spans="1:15">
      <c r="A851" s="2" t="s">
        <v>2056</v>
      </c>
      <c r="B851" s="5" t="s">
        <v>2057</v>
      </c>
      <c r="C851" s="2" t="s">
        <v>236</v>
      </c>
      <c r="D851" s="2" t="s">
        <v>3943</v>
      </c>
      <c r="E851" s="9"/>
      <c r="F851" s="9"/>
      <c r="G851" s="9"/>
      <c r="H851" s="9">
        <v>1875000</v>
      </c>
      <c r="I851" s="9">
        <v>1897500</v>
      </c>
      <c r="J851" s="9">
        <v>3795000</v>
      </c>
      <c r="K851" s="9">
        <v>3795000</v>
      </c>
      <c r="L851" s="9">
        <v>3795000</v>
      </c>
      <c r="M851" s="9">
        <v>3795000</v>
      </c>
      <c r="N851" s="9">
        <v>16922486</v>
      </c>
      <c r="O851" s="9">
        <v>16922486</v>
      </c>
    </row>
    <row r="852" spans="1:15">
      <c r="A852" s="2" t="s">
        <v>1954</v>
      </c>
      <c r="B852" s="5" t="s">
        <v>1955</v>
      </c>
      <c r="C852" s="2" t="s">
        <v>236</v>
      </c>
      <c r="D852" s="2" t="s">
        <v>3943</v>
      </c>
      <c r="E852" s="8">
        <v>2800000</v>
      </c>
      <c r="F852" s="8">
        <v>2800000</v>
      </c>
      <c r="G852" s="8">
        <v>28000000</v>
      </c>
      <c r="H852" s="8">
        <v>28000000</v>
      </c>
      <c r="I852" s="8">
        <v>28000000</v>
      </c>
      <c r="J852" s="8">
        <v>28000000</v>
      </c>
      <c r="K852" s="8">
        <v>28000000</v>
      </c>
      <c r="L852" s="8">
        <v>28000000</v>
      </c>
      <c r="M852" s="8">
        <v>28000000</v>
      </c>
      <c r="N852" s="8">
        <v>28000000</v>
      </c>
      <c r="O852" s="8">
        <v>28000000</v>
      </c>
    </row>
    <row r="853" spans="1:15">
      <c r="A853" s="2" t="s">
        <v>1810</v>
      </c>
      <c r="B853" s="5" t="s">
        <v>1811</v>
      </c>
      <c r="C853" s="2" t="s">
        <v>236</v>
      </c>
      <c r="D853" s="2" t="s">
        <v>3943</v>
      </c>
      <c r="E853" s="8">
        <v>1575000</v>
      </c>
      <c r="F853" s="8">
        <v>1575000</v>
      </c>
      <c r="G853" s="8">
        <v>15750000</v>
      </c>
      <c r="H853" s="8">
        <v>15750000</v>
      </c>
      <c r="I853" s="8">
        <v>15750000</v>
      </c>
      <c r="J853" s="8">
        <v>15750000</v>
      </c>
      <c r="K853" s="8">
        <v>15750000</v>
      </c>
      <c r="L853" s="8">
        <v>15750000</v>
      </c>
      <c r="M853" s="8">
        <v>15750000</v>
      </c>
      <c r="N853" s="8">
        <v>15750000</v>
      </c>
      <c r="O853" s="8">
        <v>15750000</v>
      </c>
    </row>
    <row r="854" spans="1:15">
      <c r="A854" s="2" t="s">
        <v>1944</v>
      </c>
      <c r="B854" s="5" t="s">
        <v>1945</v>
      </c>
      <c r="C854" s="2" t="s">
        <v>236</v>
      </c>
      <c r="D854" s="2" t="s">
        <v>3943</v>
      </c>
      <c r="E854" s="8"/>
      <c r="F854" s="8"/>
      <c r="G854" s="8"/>
      <c r="H854" s="8">
        <v>7100000</v>
      </c>
      <c r="I854" s="8">
        <v>7100000</v>
      </c>
      <c r="J854" s="8">
        <v>7100000</v>
      </c>
      <c r="K854" s="8">
        <v>7100000</v>
      </c>
      <c r="L854" s="8">
        <v>7100000</v>
      </c>
      <c r="M854" s="8">
        <v>7302424</v>
      </c>
      <c r="N854" s="8">
        <v>9719813</v>
      </c>
      <c r="O854" s="8">
        <v>9719813</v>
      </c>
    </row>
    <row r="855" spans="1:15">
      <c r="A855" s="2" t="s">
        <v>1798</v>
      </c>
      <c r="B855" s="5" t="s">
        <v>1799</v>
      </c>
      <c r="C855" s="2" t="s">
        <v>236</v>
      </c>
      <c r="D855" s="2" t="s">
        <v>3943</v>
      </c>
      <c r="E855" s="8"/>
      <c r="F855" s="8"/>
      <c r="G855" s="8"/>
      <c r="H855" s="8"/>
      <c r="I855" s="8"/>
      <c r="J855" s="8"/>
      <c r="K855" s="8"/>
      <c r="L855" s="8">
        <v>3000000</v>
      </c>
      <c r="M855" s="8">
        <v>9000000</v>
      </c>
      <c r="N855" s="8">
        <v>12800000</v>
      </c>
      <c r="O855" s="8">
        <v>12800000</v>
      </c>
    </row>
    <row r="856" spans="1:15">
      <c r="A856" s="2" t="s">
        <v>1894</v>
      </c>
      <c r="B856" s="5" t="s">
        <v>1895</v>
      </c>
      <c r="C856" s="2" t="s">
        <v>236</v>
      </c>
      <c r="D856" s="2" t="s">
        <v>3943</v>
      </c>
      <c r="E856" s="8">
        <v>10048081</v>
      </c>
      <c r="F856" s="8">
        <v>9702706</v>
      </c>
      <c r="G856" s="8">
        <v>9702706</v>
      </c>
      <c r="H856" s="8">
        <v>9702706</v>
      </c>
      <c r="I856" s="8">
        <v>9702706</v>
      </c>
      <c r="J856" s="8">
        <v>9702706</v>
      </c>
      <c r="K856" s="8">
        <v>9702706</v>
      </c>
      <c r="L856" s="8">
        <v>9702706</v>
      </c>
      <c r="M856" s="8">
        <v>9702706</v>
      </c>
      <c r="N856" s="8">
        <v>9702706</v>
      </c>
      <c r="O856" s="8">
        <v>9702706</v>
      </c>
    </row>
    <row r="857" spans="1:15">
      <c r="A857" s="2" t="s">
        <v>1812</v>
      </c>
      <c r="B857" s="5" t="s">
        <v>1813</v>
      </c>
      <c r="C857" s="2" t="s">
        <v>236</v>
      </c>
      <c r="D857" s="2" t="s">
        <v>3943</v>
      </c>
      <c r="E857" s="9">
        <v>2552930</v>
      </c>
      <c r="F857" s="9">
        <v>2745270</v>
      </c>
      <c r="G857" s="9">
        <v>27630383</v>
      </c>
      <c r="H857" s="9">
        <v>27630383</v>
      </c>
      <c r="I857" s="9">
        <v>31129547</v>
      </c>
      <c r="J857" s="9">
        <v>31129547</v>
      </c>
      <c r="K857" s="9">
        <v>31129547</v>
      </c>
      <c r="L857" s="9">
        <v>32176667</v>
      </c>
      <c r="M857" s="9">
        <v>36126688</v>
      </c>
      <c r="N857" s="9">
        <v>41249152</v>
      </c>
      <c r="O857" s="9">
        <v>41249152</v>
      </c>
    </row>
    <row r="858" spans="1:15">
      <c r="A858" s="2" t="s">
        <v>1854</v>
      </c>
      <c r="B858" s="5" t="s">
        <v>1855</v>
      </c>
      <c r="C858" s="2" t="s">
        <v>236</v>
      </c>
      <c r="D858" s="2" t="s">
        <v>3943</v>
      </c>
      <c r="E858" s="9">
        <v>23713430</v>
      </c>
      <c r="F858" s="9">
        <v>23713430</v>
      </c>
      <c r="G858" s="9">
        <v>23713430</v>
      </c>
      <c r="H858" s="9">
        <v>70713430</v>
      </c>
      <c r="I858" s="9">
        <v>70713430</v>
      </c>
      <c r="J858" s="9">
        <v>70713430</v>
      </c>
      <c r="K858" s="9">
        <v>70713430</v>
      </c>
      <c r="L858" s="9">
        <v>84713430</v>
      </c>
      <c r="M858" s="9">
        <v>84713430</v>
      </c>
      <c r="N858" s="9">
        <v>84713430</v>
      </c>
      <c r="O858" s="9">
        <v>84713430</v>
      </c>
    </row>
    <row r="859" spans="1:15">
      <c r="A859" s="2" t="s">
        <v>1826</v>
      </c>
      <c r="B859" s="5" t="s">
        <v>1827</v>
      </c>
      <c r="C859" s="2" t="s">
        <v>236</v>
      </c>
      <c r="D859" s="2" t="s">
        <v>3943</v>
      </c>
      <c r="E859" s="9"/>
      <c r="F859" s="9"/>
      <c r="G859" s="9"/>
      <c r="H859" s="9"/>
      <c r="I859" s="9"/>
      <c r="J859" s="9"/>
      <c r="K859" s="9">
        <v>10701726</v>
      </c>
      <c r="L859" s="9">
        <v>11100000</v>
      </c>
      <c r="M859" s="9">
        <v>11500000</v>
      </c>
      <c r="N859" s="9">
        <v>11890000</v>
      </c>
      <c r="O859" s="9">
        <v>11890000</v>
      </c>
    </row>
    <row r="860" spans="1:15">
      <c r="A860" s="2" t="s">
        <v>1916</v>
      </c>
      <c r="B860" s="5" t="s">
        <v>1917</v>
      </c>
      <c r="C860" s="2" t="s">
        <v>236</v>
      </c>
      <c r="D860" s="2" t="s">
        <v>3943</v>
      </c>
      <c r="E860" s="9">
        <v>3200000</v>
      </c>
      <c r="F860" s="9">
        <v>3200000</v>
      </c>
      <c r="G860" s="9">
        <v>3200000</v>
      </c>
      <c r="H860" s="9">
        <v>3200000</v>
      </c>
      <c r="I860" s="9">
        <v>3200000</v>
      </c>
      <c r="J860" s="9">
        <v>3486942</v>
      </c>
      <c r="K860" s="9">
        <v>3486942</v>
      </c>
      <c r="L860" s="9">
        <v>3486942</v>
      </c>
      <c r="M860" s="9">
        <v>3486942</v>
      </c>
      <c r="N860" s="9">
        <v>3486942</v>
      </c>
      <c r="O860" s="9">
        <v>3486942</v>
      </c>
    </row>
    <row r="861" spans="1:15">
      <c r="A861" s="2" t="s">
        <v>1840</v>
      </c>
      <c r="B861" s="5" t="s">
        <v>1841</v>
      </c>
      <c r="C861" s="2" t="s">
        <v>236</v>
      </c>
      <c r="D861" s="2" t="s">
        <v>3943</v>
      </c>
      <c r="E861" s="9">
        <v>19643520</v>
      </c>
      <c r="F861" s="9">
        <v>19643520</v>
      </c>
      <c r="G861" s="9">
        <v>19643520</v>
      </c>
      <c r="H861" s="9">
        <v>19643520</v>
      </c>
      <c r="I861" s="9">
        <v>19643520</v>
      </c>
      <c r="J861" s="9">
        <v>19643520</v>
      </c>
      <c r="K861" s="9">
        <v>19941640</v>
      </c>
      <c r="L861" s="9">
        <v>20047970</v>
      </c>
      <c r="M861" s="9">
        <v>20047970</v>
      </c>
      <c r="N861" s="9">
        <v>20047970</v>
      </c>
      <c r="O861" s="9">
        <v>20047970</v>
      </c>
    </row>
    <row r="862" spans="1:15">
      <c r="A862" s="2" t="s">
        <v>1880</v>
      </c>
      <c r="B862" s="5" t="s">
        <v>1881</v>
      </c>
      <c r="C862" s="2" t="s">
        <v>236</v>
      </c>
      <c r="D862" s="2" t="s">
        <v>3943</v>
      </c>
      <c r="E862" s="8">
        <v>4000000</v>
      </c>
      <c r="F862" s="8">
        <v>4000000</v>
      </c>
      <c r="G862" s="8">
        <v>4000000</v>
      </c>
      <c r="H862" s="8">
        <v>4000000</v>
      </c>
      <c r="I862" s="8">
        <v>4000000</v>
      </c>
      <c r="J862" s="8">
        <v>4000000</v>
      </c>
      <c r="K862" s="8">
        <v>4000000</v>
      </c>
      <c r="L862" s="8">
        <v>4000000</v>
      </c>
      <c r="M862" s="8">
        <v>4000000</v>
      </c>
      <c r="N862" s="8">
        <v>4374754</v>
      </c>
      <c r="O862" s="8">
        <v>4374754</v>
      </c>
    </row>
    <row r="863" spans="1:15">
      <c r="A863" s="2" t="s">
        <v>1485</v>
      </c>
      <c r="B863" s="5" t="s">
        <v>1486</v>
      </c>
      <c r="C863" s="2" t="s">
        <v>236</v>
      </c>
      <c r="D863" s="2" t="s">
        <v>3943</v>
      </c>
      <c r="E863" s="8">
        <v>6302000</v>
      </c>
      <c r="F863" s="8">
        <v>11172752</v>
      </c>
      <c r="G863" s="8">
        <v>12912658</v>
      </c>
      <c r="H863" s="8">
        <v>12912658</v>
      </c>
      <c r="I863" s="8">
        <v>12912658</v>
      </c>
      <c r="J863" s="8">
        <v>13207122</v>
      </c>
      <c r="K863" s="8">
        <v>13354354</v>
      </c>
      <c r="L863" s="8">
        <v>16717058</v>
      </c>
      <c r="M863" s="8">
        <v>16717058</v>
      </c>
      <c r="N863" s="8">
        <v>16717058</v>
      </c>
      <c r="O863" s="8">
        <v>16717058</v>
      </c>
    </row>
    <row r="864" spans="1:15">
      <c r="A864" s="2" t="s">
        <v>2100</v>
      </c>
      <c r="B864" s="5" t="s">
        <v>2101</v>
      </c>
      <c r="C864" s="2" t="s">
        <v>236</v>
      </c>
      <c r="D864" s="2" t="s">
        <v>3943</v>
      </c>
      <c r="E864" s="8">
        <v>62963558</v>
      </c>
      <c r="F864" s="8">
        <v>82864748</v>
      </c>
      <c r="G864" s="8">
        <v>88330778</v>
      </c>
      <c r="H864" s="8">
        <v>5771715</v>
      </c>
      <c r="I864" s="8">
        <v>12513430</v>
      </c>
      <c r="J864" s="8">
        <v>12513430</v>
      </c>
      <c r="K864" s="8">
        <v>14317901</v>
      </c>
      <c r="L864" s="8">
        <v>14501566</v>
      </c>
      <c r="M864" s="8">
        <v>14501566</v>
      </c>
      <c r="N864" s="8">
        <v>15168232</v>
      </c>
      <c r="O864" s="8">
        <v>23710156</v>
      </c>
    </row>
    <row r="865" spans="1:15">
      <c r="A865" s="2" t="s">
        <v>1691</v>
      </c>
      <c r="B865" s="5" t="s">
        <v>1692</v>
      </c>
      <c r="C865" s="2" t="s">
        <v>236</v>
      </c>
      <c r="D865" s="2" t="s">
        <v>3943</v>
      </c>
      <c r="E865" s="8">
        <v>9637056</v>
      </c>
      <c r="F865" s="8">
        <v>9637056</v>
      </c>
      <c r="G865" s="8">
        <v>9637056</v>
      </c>
      <c r="H865" s="8">
        <v>9637056</v>
      </c>
      <c r="I865" s="8">
        <v>20000000</v>
      </c>
      <c r="J865" s="8">
        <v>20000000</v>
      </c>
      <c r="K865" s="8">
        <v>27407414</v>
      </c>
      <c r="L865" s="8">
        <v>31767884</v>
      </c>
      <c r="M865" s="8">
        <v>32414942</v>
      </c>
      <c r="N865" s="8">
        <v>33494942</v>
      </c>
      <c r="O865" s="8">
        <v>33494942</v>
      </c>
    </row>
    <row r="866" spans="1:15">
      <c r="A866" s="2" t="s">
        <v>1882</v>
      </c>
      <c r="B866" s="5" t="s">
        <v>1883</v>
      </c>
      <c r="C866" s="2" t="s">
        <v>236</v>
      </c>
      <c r="D866" s="2" t="s">
        <v>3943</v>
      </c>
      <c r="E866" s="8">
        <v>14228148</v>
      </c>
      <c r="F866" s="8">
        <v>21342222</v>
      </c>
      <c r="G866" s="8">
        <v>38751119</v>
      </c>
      <c r="H866" s="8">
        <v>15977313</v>
      </c>
      <c r="I866" s="8">
        <v>48629512</v>
      </c>
      <c r="J866" s="8">
        <v>5665882</v>
      </c>
      <c r="K866" s="8">
        <v>30429948</v>
      </c>
      <c r="L866" s="8">
        <v>31427000</v>
      </c>
      <c r="M866" s="8">
        <v>31809612</v>
      </c>
      <c r="N866" s="8">
        <v>31809612</v>
      </c>
      <c r="O866" s="8">
        <v>31809612</v>
      </c>
    </row>
    <row r="867" spans="1:15">
      <c r="A867" s="2" t="s">
        <v>1962</v>
      </c>
      <c r="B867" s="5" t="s">
        <v>1963</v>
      </c>
      <c r="C867" s="2" t="s">
        <v>236</v>
      </c>
      <c r="D867" s="2" t="s">
        <v>3943</v>
      </c>
      <c r="E867" s="9">
        <v>13592794</v>
      </c>
      <c r="F867" s="9">
        <v>13624573</v>
      </c>
      <c r="G867" s="9">
        <v>13735081</v>
      </c>
      <c r="H867" s="9">
        <v>13735081</v>
      </c>
      <c r="I867" s="9">
        <v>21282430</v>
      </c>
      <c r="J867" s="9">
        <v>22206157</v>
      </c>
      <c r="K867" s="9">
        <v>23426266</v>
      </c>
      <c r="L867" s="9">
        <v>24174131</v>
      </c>
      <c r="M867" s="9">
        <v>27391484</v>
      </c>
      <c r="N867" s="9">
        <v>30900733</v>
      </c>
      <c r="O867" s="9">
        <v>30900733</v>
      </c>
    </row>
    <row r="868" spans="1:15">
      <c r="A868" s="2" t="s">
        <v>1844</v>
      </c>
      <c r="B868" s="5" t="s">
        <v>1845</v>
      </c>
      <c r="C868" s="2" t="s">
        <v>236</v>
      </c>
      <c r="D868" s="2" t="s">
        <v>3943</v>
      </c>
      <c r="E868" s="9">
        <v>40155678</v>
      </c>
      <c r="F868" s="9">
        <v>4229236</v>
      </c>
      <c r="G868" s="9">
        <v>8522876</v>
      </c>
      <c r="H868" s="9">
        <v>23379326</v>
      </c>
      <c r="I868" s="9">
        <v>33267953</v>
      </c>
      <c r="J868" s="9">
        <v>41259032</v>
      </c>
      <c r="K868" s="9">
        <v>44490444</v>
      </c>
      <c r="L868" s="9">
        <v>55726274</v>
      </c>
      <c r="M868" s="9">
        <v>59669884</v>
      </c>
      <c r="N868" s="9">
        <v>75367969</v>
      </c>
      <c r="O868" s="9">
        <v>75367969</v>
      </c>
    </row>
    <row r="869" spans="1:15">
      <c r="A869" s="2" t="s">
        <v>1886</v>
      </c>
      <c r="B869" s="5" t="s">
        <v>1887</v>
      </c>
      <c r="C869" s="2" t="s">
        <v>236</v>
      </c>
      <c r="D869" s="2" t="s">
        <v>3943</v>
      </c>
      <c r="E869" s="9">
        <v>17614470</v>
      </c>
      <c r="F869" s="9">
        <v>35994707</v>
      </c>
      <c r="G869" s="9">
        <v>52775209</v>
      </c>
      <c r="H869" s="9">
        <v>52775209</v>
      </c>
      <c r="I869" s="9">
        <v>79245059</v>
      </c>
      <c r="J869" s="9">
        <v>15849011</v>
      </c>
      <c r="K869" s="9">
        <v>16449011</v>
      </c>
      <c r="L869" s="9">
        <v>17561591</v>
      </c>
      <c r="M869" s="9">
        <v>18839229</v>
      </c>
      <c r="N869" s="9">
        <v>28554841</v>
      </c>
      <c r="O869" s="9">
        <v>28554841</v>
      </c>
    </row>
    <row r="870" spans="1:15">
      <c r="A870" s="2" t="s">
        <v>1866</v>
      </c>
      <c r="B870" s="5" t="s">
        <v>1867</v>
      </c>
      <c r="C870" s="2" t="s">
        <v>236</v>
      </c>
      <c r="D870" s="2" t="s">
        <v>3943</v>
      </c>
      <c r="E870" s="9">
        <v>24200000</v>
      </c>
      <c r="F870" s="9">
        <v>24200000</v>
      </c>
      <c r="G870" s="9">
        <v>24200000</v>
      </c>
      <c r="H870" s="9">
        <v>24200000</v>
      </c>
      <c r="I870" s="9">
        <v>24200000</v>
      </c>
      <c r="J870" s="9">
        <v>24200000</v>
      </c>
      <c r="K870" s="9">
        <v>24200000</v>
      </c>
      <c r="L870" s="9">
        <v>24200000</v>
      </c>
      <c r="M870" s="9">
        <v>24200000</v>
      </c>
      <c r="N870" s="9">
        <v>24200000</v>
      </c>
      <c r="O870" s="9">
        <v>24200000</v>
      </c>
    </row>
    <row r="871" spans="1:15">
      <c r="A871" s="2" t="s">
        <v>1499</v>
      </c>
      <c r="B871" s="5" t="s">
        <v>1500</v>
      </c>
      <c r="C871" s="2" t="s">
        <v>236</v>
      </c>
      <c r="D871" s="2" t="s">
        <v>3943</v>
      </c>
      <c r="E871" s="9"/>
      <c r="F871" s="9"/>
      <c r="G871" s="9"/>
      <c r="H871" s="9"/>
      <c r="I871" s="9"/>
      <c r="J871" s="9"/>
      <c r="K871" s="9"/>
      <c r="L871" s="9"/>
      <c r="M871" s="9"/>
      <c r="N871" s="9">
        <v>21945415</v>
      </c>
      <c r="O871" s="9">
        <v>21945415</v>
      </c>
    </row>
    <row r="872" spans="1:15">
      <c r="A872" s="2" t="s">
        <v>1378</v>
      </c>
      <c r="B872" s="5" t="s">
        <v>1379</v>
      </c>
      <c r="C872" s="2" t="s">
        <v>236</v>
      </c>
      <c r="D872" s="2" t="s">
        <v>3943</v>
      </c>
      <c r="E872" s="8">
        <v>177577846</v>
      </c>
      <c r="F872" s="8">
        <v>241846064</v>
      </c>
      <c r="G872" s="8">
        <v>247786064</v>
      </c>
      <c r="H872" s="8">
        <v>301386064</v>
      </c>
      <c r="I872" s="8">
        <v>67405634</v>
      </c>
      <c r="J872" s="8">
        <v>71342724</v>
      </c>
      <c r="K872" s="8">
        <v>77346289</v>
      </c>
      <c r="L872" s="8">
        <v>87246289</v>
      </c>
      <c r="M872" s="8">
        <v>88126289</v>
      </c>
      <c r="N872" s="8">
        <v>90102289</v>
      </c>
      <c r="O872" s="8">
        <v>91981987</v>
      </c>
    </row>
    <row r="873" spans="1:15">
      <c r="A873" s="2" t="s">
        <v>2184</v>
      </c>
      <c r="B873" s="5" t="s">
        <v>2185</v>
      </c>
      <c r="C873" s="2" t="s">
        <v>236</v>
      </c>
      <c r="D873" s="2" t="s">
        <v>3943</v>
      </c>
      <c r="E873" s="8"/>
      <c r="F873" s="8"/>
      <c r="G873" s="8"/>
      <c r="H873" s="8"/>
      <c r="I873" s="8"/>
      <c r="J873" s="8"/>
      <c r="K873" s="8"/>
      <c r="L873" s="8">
        <v>11540000</v>
      </c>
      <c r="M873" s="8">
        <v>12290000</v>
      </c>
      <c r="N873" s="8">
        <v>12290000</v>
      </c>
      <c r="O873" s="8">
        <v>12290000</v>
      </c>
    </row>
    <row r="874" spans="1:15">
      <c r="A874" s="2" t="s">
        <v>1643</v>
      </c>
      <c r="B874" s="5" t="s">
        <v>1644</v>
      </c>
      <c r="C874" s="2" t="s">
        <v>236</v>
      </c>
      <c r="D874" s="2" t="s">
        <v>3943</v>
      </c>
      <c r="E874" s="8">
        <v>6907143</v>
      </c>
      <c r="F874" s="8">
        <v>15514096</v>
      </c>
      <c r="G874" s="8">
        <v>15641096</v>
      </c>
      <c r="H874" s="8">
        <v>15716096</v>
      </c>
      <c r="I874" s="8">
        <v>15716096</v>
      </c>
      <c r="J874" s="8">
        <v>15716096</v>
      </c>
      <c r="K874" s="8">
        <v>21776700</v>
      </c>
      <c r="L874" s="8">
        <v>22021700</v>
      </c>
      <c r="M874" s="8">
        <v>22061700</v>
      </c>
      <c r="N874" s="8">
        <v>22171700</v>
      </c>
      <c r="O874" s="8">
        <v>22171700</v>
      </c>
    </row>
    <row r="875" spans="1:15">
      <c r="A875" s="2" t="s">
        <v>1489</v>
      </c>
      <c r="B875" s="5" t="s">
        <v>1490</v>
      </c>
      <c r="C875" s="2" t="s">
        <v>236</v>
      </c>
      <c r="D875" s="2" t="s">
        <v>3943</v>
      </c>
      <c r="E875" s="8">
        <v>28676833</v>
      </c>
      <c r="F875" s="8">
        <v>28676833</v>
      </c>
      <c r="G875" s="8">
        <v>28676833</v>
      </c>
      <c r="H875" s="8">
        <v>28676833</v>
      </c>
      <c r="I875" s="8">
        <v>28676833</v>
      </c>
      <c r="J875" s="8">
        <v>28676833</v>
      </c>
      <c r="K875" s="8">
        <v>28676833</v>
      </c>
      <c r="L875" s="8">
        <v>49198433</v>
      </c>
      <c r="M875" s="8">
        <v>49198433</v>
      </c>
      <c r="N875" s="8">
        <v>23008904</v>
      </c>
      <c r="O875" s="8">
        <v>23008904</v>
      </c>
    </row>
    <row r="876" spans="1:15">
      <c r="A876" s="2" t="s">
        <v>2838</v>
      </c>
      <c r="B876" s="5" t="s">
        <v>2839</v>
      </c>
      <c r="C876" s="2" t="s">
        <v>236</v>
      </c>
      <c r="D876" s="2" t="s">
        <v>3943</v>
      </c>
      <c r="E876" s="8">
        <v>4642113</v>
      </c>
      <c r="F876" s="8">
        <v>72374026</v>
      </c>
      <c r="G876" s="8">
        <v>85341621</v>
      </c>
      <c r="H876" s="8">
        <v>24551939</v>
      </c>
      <c r="I876" s="8">
        <v>24551939</v>
      </c>
      <c r="J876" s="8">
        <v>24551939</v>
      </c>
      <c r="K876" s="8">
        <v>38551939</v>
      </c>
      <c r="L876" s="8">
        <v>41800167</v>
      </c>
      <c r="M876" s="8">
        <v>20625512</v>
      </c>
      <c r="N876" s="8">
        <v>28976649</v>
      </c>
      <c r="O876" s="8">
        <v>28976649</v>
      </c>
    </row>
    <row r="877" spans="1:15">
      <c r="A877" s="2" t="s">
        <v>1595</v>
      </c>
      <c r="B877" s="5" t="s">
        <v>1596</v>
      </c>
      <c r="C877" s="2" t="s">
        <v>236</v>
      </c>
      <c r="D877" s="2" t="s">
        <v>3943</v>
      </c>
      <c r="E877" s="9">
        <v>64845649</v>
      </c>
      <c r="F877" s="9">
        <v>29529812</v>
      </c>
      <c r="G877" s="9">
        <v>29529812</v>
      </c>
      <c r="H877" s="9">
        <v>29529812</v>
      </c>
      <c r="I877" s="9">
        <v>29529812</v>
      </c>
      <c r="J877" s="9">
        <v>29529812</v>
      </c>
      <c r="K877" s="9">
        <v>29529812</v>
      </c>
      <c r="L877" s="9">
        <v>29529812</v>
      </c>
      <c r="M877" s="9">
        <v>29529812</v>
      </c>
      <c r="N877" s="9">
        <v>29529812</v>
      </c>
      <c r="O877" s="9">
        <v>29529812</v>
      </c>
    </row>
    <row r="878" spans="1:15">
      <c r="A878" s="2" t="s">
        <v>1864</v>
      </c>
      <c r="B878" s="5" t="s">
        <v>1865</v>
      </c>
      <c r="C878" s="2" t="s">
        <v>236</v>
      </c>
      <c r="D878" s="2" t="s">
        <v>3943</v>
      </c>
      <c r="E878" s="9">
        <v>11392470</v>
      </c>
      <c r="F878" s="9">
        <v>11392470</v>
      </c>
      <c r="G878" s="9">
        <v>11392470</v>
      </c>
      <c r="H878" s="9">
        <v>11392470</v>
      </c>
      <c r="I878" s="9">
        <v>11392470</v>
      </c>
      <c r="J878" s="9">
        <v>11392470</v>
      </c>
      <c r="K878" s="9">
        <v>11392470</v>
      </c>
      <c r="L878" s="9">
        <v>11392470</v>
      </c>
      <c r="M878" s="9">
        <v>11392470</v>
      </c>
      <c r="N878" s="9">
        <v>11392470</v>
      </c>
      <c r="O878" s="9">
        <v>11392470</v>
      </c>
    </row>
    <row r="879" spans="1:15">
      <c r="A879" s="2" t="s">
        <v>1914</v>
      </c>
      <c r="B879" s="5" t="s">
        <v>1915</v>
      </c>
      <c r="C879" s="2" t="s">
        <v>236</v>
      </c>
      <c r="D879" s="2" t="s">
        <v>3943</v>
      </c>
      <c r="E879" s="9"/>
      <c r="F879" s="9"/>
      <c r="G879" s="9"/>
      <c r="H879" s="9"/>
      <c r="I879" s="9"/>
      <c r="J879" s="9"/>
      <c r="K879" s="9"/>
      <c r="L879" s="9"/>
      <c r="M879" s="9">
        <v>4592400</v>
      </c>
      <c r="N879" s="9">
        <v>12073688</v>
      </c>
      <c r="O879" s="9">
        <v>12073688</v>
      </c>
    </row>
    <row r="880" spans="1:15">
      <c r="A880" s="2" t="s">
        <v>1848</v>
      </c>
      <c r="B880" s="5" t="s">
        <v>1849</v>
      </c>
      <c r="C880" s="2" t="s">
        <v>236</v>
      </c>
      <c r="D880" s="2" t="s">
        <v>3943</v>
      </c>
      <c r="E880" s="9"/>
      <c r="F880" s="9"/>
      <c r="G880" s="9"/>
      <c r="H880" s="9"/>
      <c r="I880" s="9">
        <v>47685000</v>
      </c>
      <c r="J880" s="9">
        <v>46485000</v>
      </c>
      <c r="K880" s="9">
        <v>45685000</v>
      </c>
      <c r="L880" s="9">
        <v>45685000</v>
      </c>
      <c r="M880" s="9">
        <v>42685000</v>
      </c>
      <c r="N880" s="9">
        <v>42685000</v>
      </c>
      <c r="O880" s="9">
        <v>42685000</v>
      </c>
    </row>
    <row r="881" spans="1:15">
      <c r="A881" s="2" t="s">
        <v>1435</v>
      </c>
      <c r="B881" s="5" t="s">
        <v>1436</v>
      </c>
      <c r="C881" s="2" t="s">
        <v>236</v>
      </c>
      <c r="D881" s="2" t="s">
        <v>3943</v>
      </c>
      <c r="E881" s="9"/>
      <c r="F881" s="9"/>
      <c r="G881" s="9"/>
      <c r="H881" s="9"/>
      <c r="I881" s="9"/>
      <c r="J881" s="9">
        <v>7754832</v>
      </c>
      <c r="K881" s="9">
        <v>15519664</v>
      </c>
      <c r="L881" s="9">
        <v>15999664</v>
      </c>
      <c r="M881" s="9">
        <v>16444064</v>
      </c>
      <c r="N881" s="9">
        <v>16450664</v>
      </c>
      <c r="O881" s="9">
        <v>16450664</v>
      </c>
    </row>
    <row r="882" spans="1:15">
      <c r="A882" s="2" t="s">
        <v>2154</v>
      </c>
      <c r="B882" s="5" t="s">
        <v>2155</v>
      </c>
      <c r="C882" s="2" t="s">
        <v>236</v>
      </c>
      <c r="D882" s="2" t="s">
        <v>3943</v>
      </c>
      <c r="E882" s="8">
        <v>6468146</v>
      </c>
      <c r="F882" s="8">
        <v>7826500</v>
      </c>
      <c r="G882" s="8">
        <v>7826500</v>
      </c>
      <c r="H882" s="8">
        <v>7870200</v>
      </c>
      <c r="I882" s="8">
        <v>7946403</v>
      </c>
      <c r="J882" s="8">
        <v>7956203</v>
      </c>
      <c r="K882" s="8">
        <v>7995503</v>
      </c>
      <c r="L882" s="8">
        <v>7995503</v>
      </c>
      <c r="M882" s="8">
        <v>7995503</v>
      </c>
      <c r="N882" s="8">
        <v>9776005</v>
      </c>
      <c r="O882" s="8">
        <v>9776005</v>
      </c>
    </row>
    <row r="883" spans="1:15">
      <c r="A883" s="2" t="s">
        <v>2016</v>
      </c>
      <c r="B883" s="5" t="s">
        <v>2017</v>
      </c>
      <c r="C883" s="2" t="s">
        <v>236</v>
      </c>
      <c r="D883" s="2" t="s">
        <v>3943</v>
      </c>
      <c r="E883" s="8">
        <v>4380000</v>
      </c>
      <c r="F883" s="8">
        <v>4380000</v>
      </c>
      <c r="G883" s="8">
        <v>4380000</v>
      </c>
      <c r="H883" s="8">
        <v>4380000</v>
      </c>
      <c r="I883" s="8">
        <v>4380000</v>
      </c>
      <c r="J883" s="8">
        <v>4380000</v>
      </c>
      <c r="K883" s="8">
        <v>4380000</v>
      </c>
      <c r="L883" s="8">
        <v>21900000</v>
      </c>
      <c r="M883" s="8">
        <v>21900000</v>
      </c>
      <c r="N883" s="8">
        <v>21900000</v>
      </c>
      <c r="O883" s="8">
        <v>21900000</v>
      </c>
    </row>
    <row r="884" spans="1:15">
      <c r="A884" s="2" t="s">
        <v>2036</v>
      </c>
      <c r="B884" s="5" t="s">
        <v>2037</v>
      </c>
      <c r="C884" s="2" t="s">
        <v>236</v>
      </c>
      <c r="D884" s="2" t="s">
        <v>3943</v>
      </c>
      <c r="E884" s="8"/>
      <c r="F884" s="8"/>
      <c r="G884" s="8"/>
      <c r="H884" s="8"/>
      <c r="I884" s="8"/>
      <c r="J884" s="8">
        <v>4500000</v>
      </c>
      <c r="K884" s="8">
        <v>8972183</v>
      </c>
      <c r="L884" s="8">
        <v>8972183</v>
      </c>
      <c r="M884" s="8">
        <v>8972183</v>
      </c>
      <c r="N884" s="8">
        <v>8972183</v>
      </c>
      <c r="O884" s="8">
        <v>8972183</v>
      </c>
    </row>
    <row r="885" spans="1:15">
      <c r="A885" s="2" t="s">
        <v>2208</v>
      </c>
      <c r="B885" s="5" t="s">
        <v>2209</v>
      </c>
      <c r="C885" s="2" t="s">
        <v>236</v>
      </c>
      <c r="D885" s="2" t="s">
        <v>3943</v>
      </c>
      <c r="E885" s="8">
        <v>8705500</v>
      </c>
      <c r="F885" s="8">
        <v>8705500</v>
      </c>
      <c r="G885" s="8">
        <v>8705500</v>
      </c>
      <c r="H885" s="8">
        <v>11866166</v>
      </c>
      <c r="I885" s="8">
        <v>21911208</v>
      </c>
      <c r="J885" s="8">
        <v>25912692</v>
      </c>
      <c r="K885" s="8">
        <v>27247226</v>
      </c>
      <c r="L885" s="8">
        <v>30038178</v>
      </c>
      <c r="M885" s="8">
        <v>34465305</v>
      </c>
      <c r="N885" s="8">
        <v>37983328</v>
      </c>
      <c r="O885" s="8">
        <v>37983328</v>
      </c>
    </row>
    <row r="886" spans="1:15">
      <c r="A886" s="2" t="s">
        <v>1693</v>
      </c>
      <c r="B886" s="5" t="s">
        <v>1694</v>
      </c>
      <c r="C886" s="2" t="s">
        <v>236</v>
      </c>
      <c r="D886" s="2" t="s">
        <v>3943</v>
      </c>
      <c r="E886" s="8"/>
      <c r="F886" s="8">
        <v>4230000</v>
      </c>
      <c r="G886" s="8">
        <v>4230000</v>
      </c>
      <c r="H886" s="8">
        <v>4270000</v>
      </c>
      <c r="I886" s="8">
        <v>4494289</v>
      </c>
      <c r="J886" s="8">
        <v>4532289</v>
      </c>
      <c r="K886" s="8">
        <v>13006680</v>
      </c>
      <c r="L886" s="8">
        <v>13492680</v>
      </c>
      <c r="M886" s="8">
        <v>13627680</v>
      </c>
      <c r="N886" s="8">
        <v>14035223</v>
      </c>
      <c r="O886" s="8">
        <v>14035223</v>
      </c>
    </row>
    <row r="887" spans="1:15">
      <c r="A887" s="2" t="s">
        <v>2138</v>
      </c>
      <c r="B887" s="5" t="s">
        <v>2139</v>
      </c>
      <c r="C887" s="2" t="s">
        <v>236</v>
      </c>
      <c r="D887" s="2" t="s">
        <v>3943</v>
      </c>
      <c r="E887" s="9"/>
      <c r="F887" s="9">
        <v>3200000</v>
      </c>
      <c r="G887" s="9">
        <v>6780550</v>
      </c>
      <c r="H887" s="9">
        <v>7355550</v>
      </c>
      <c r="I887" s="9">
        <v>7355550</v>
      </c>
      <c r="J887" s="9">
        <v>7355550</v>
      </c>
      <c r="K887" s="9">
        <v>8064047</v>
      </c>
      <c r="L887" s="9">
        <v>8843228</v>
      </c>
      <c r="M887" s="9">
        <v>44216140</v>
      </c>
      <c r="N887" s="9">
        <v>44216140</v>
      </c>
      <c r="O887" s="9">
        <v>44216140</v>
      </c>
    </row>
    <row r="888" spans="1:15">
      <c r="A888" s="2" t="s">
        <v>1948</v>
      </c>
      <c r="B888" s="5" t="s">
        <v>1949</v>
      </c>
      <c r="C888" s="2" t="s">
        <v>236</v>
      </c>
      <c r="D888" s="2" t="s">
        <v>3943</v>
      </c>
      <c r="E888" s="9"/>
      <c r="F888" s="9"/>
      <c r="G888" s="9"/>
      <c r="H888" s="9"/>
      <c r="I888" s="9"/>
      <c r="J888" s="9">
        <v>9495300</v>
      </c>
      <c r="K888" s="9">
        <v>9495300</v>
      </c>
      <c r="L888" s="9">
        <v>9495300</v>
      </c>
      <c r="M888" s="9">
        <v>9567333</v>
      </c>
      <c r="N888" s="9">
        <v>9567333</v>
      </c>
      <c r="O888" s="9">
        <v>9567333</v>
      </c>
    </row>
    <row r="889" spans="1:15">
      <c r="A889" s="2" t="s">
        <v>1992</v>
      </c>
      <c r="B889" s="5" t="s">
        <v>1993</v>
      </c>
      <c r="C889" s="2" t="s">
        <v>236</v>
      </c>
      <c r="D889" s="2" t="s">
        <v>3943</v>
      </c>
      <c r="E889" s="9">
        <v>25132710</v>
      </c>
      <c r="F889" s="9">
        <v>25132710</v>
      </c>
      <c r="G889" s="9">
        <v>25132710</v>
      </c>
      <c r="H889" s="9">
        <v>25132710</v>
      </c>
      <c r="I889" s="9">
        <v>25132710</v>
      </c>
      <c r="J889" s="9">
        <v>25132710</v>
      </c>
      <c r="K889" s="9">
        <v>35934064</v>
      </c>
      <c r="L889" s="9">
        <v>38698768</v>
      </c>
      <c r="M889" s="9">
        <v>53382528</v>
      </c>
      <c r="N889" s="9">
        <v>8817525</v>
      </c>
      <c r="O889" s="9">
        <v>8817525</v>
      </c>
    </row>
    <row r="890" spans="1:15">
      <c r="A890" s="2" t="s">
        <v>2076</v>
      </c>
      <c r="B890" s="5" t="s">
        <v>2077</v>
      </c>
      <c r="C890" s="2" t="s">
        <v>236</v>
      </c>
      <c r="D890" s="2" t="s">
        <v>3943</v>
      </c>
      <c r="E890" s="9">
        <v>7900000</v>
      </c>
      <c r="F890" s="9">
        <v>7900000</v>
      </c>
      <c r="G890" s="9">
        <v>7900000</v>
      </c>
      <c r="H890" s="9">
        <v>7900000</v>
      </c>
      <c r="I890" s="9">
        <v>7900000</v>
      </c>
      <c r="J890" s="9">
        <v>7900000</v>
      </c>
      <c r="K890" s="9">
        <v>7900000</v>
      </c>
      <c r="L890" s="9">
        <v>7900000</v>
      </c>
      <c r="M890" s="9">
        <v>7900000</v>
      </c>
      <c r="N890" s="9">
        <v>7900000</v>
      </c>
      <c r="O890" s="9">
        <v>7900000</v>
      </c>
    </row>
    <row r="891" spans="1:15">
      <c r="A891" s="2" t="s">
        <v>1878</v>
      </c>
      <c r="B891" s="5" t="s">
        <v>1879</v>
      </c>
      <c r="C891" s="2" t="s">
        <v>236</v>
      </c>
      <c r="D891" s="2" t="s">
        <v>3943</v>
      </c>
      <c r="E891" s="9">
        <v>17428408</v>
      </c>
      <c r="F891" s="9">
        <v>174284080</v>
      </c>
      <c r="G891" s="9">
        <v>174284080</v>
      </c>
      <c r="H891" s="9">
        <v>174284080</v>
      </c>
      <c r="I891" s="9">
        <v>174284080</v>
      </c>
      <c r="J891" s="9">
        <v>121998856</v>
      </c>
      <c r="K891" s="9">
        <v>121998856</v>
      </c>
      <c r="L891" s="9">
        <v>121998856</v>
      </c>
      <c r="M891" s="9">
        <v>121998856</v>
      </c>
      <c r="N891" s="9">
        <v>168209576</v>
      </c>
      <c r="O891" s="9">
        <v>168209576</v>
      </c>
    </row>
    <row r="892" spans="1:15">
      <c r="A892" s="2" t="s">
        <v>1942</v>
      </c>
      <c r="B892" s="5" t="s">
        <v>1943</v>
      </c>
      <c r="C892" s="2" t="s">
        <v>236</v>
      </c>
      <c r="D892" s="2" t="s">
        <v>3943</v>
      </c>
      <c r="E892" s="8">
        <v>6600000</v>
      </c>
      <c r="F892" s="8">
        <v>6600000</v>
      </c>
      <c r="G892" s="8">
        <v>6600000</v>
      </c>
      <c r="H892" s="8">
        <v>6600000</v>
      </c>
      <c r="I892" s="8">
        <v>6600000</v>
      </c>
      <c r="J892" s="8">
        <v>6600000</v>
      </c>
      <c r="K892" s="8">
        <v>6600000</v>
      </c>
      <c r="L892" s="8">
        <v>6600000</v>
      </c>
      <c r="M892" s="8">
        <v>6600000</v>
      </c>
      <c r="N892" s="8">
        <v>6600000</v>
      </c>
      <c r="O892" s="8">
        <v>6600000</v>
      </c>
    </row>
    <row r="893" spans="1:15">
      <c r="A893" s="2" t="s">
        <v>1846</v>
      </c>
      <c r="B893" s="5" t="s">
        <v>1847</v>
      </c>
      <c r="C893" s="2" t="s">
        <v>236</v>
      </c>
      <c r="D893" s="2" t="s">
        <v>3943</v>
      </c>
      <c r="E893" s="8">
        <v>18785880</v>
      </c>
      <c r="F893" s="8">
        <v>18785880</v>
      </c>
      <c r="G893" s="8">
        <v>18585880</v>
      </c>
      <c r="H893" s="8">
        <v>18585880</v>
      </c>
      <c r="I893" s="8">
        <v>21825174</v>
      </c>
      <c r="J893" s="8">
        <v>21825174</v>
      </c>
      <c r="K893" s="8">
        <v>21825174</v>
      </c>
      <c r="L893" s="8">
        <v>21825174</v>
      </c>
      <c r="M893" s="8">
        <v>21825174</v>
      </c>
      <c r="N893" s="8">
        <v>21825174</v>
      </c>
      <c r="O893" s="8">
        <v>21825174</v>
      </c>
    </row>
    <row r="894" spans="1:15">
      <c r="A894" s="2" t="s">
        <v>1824</v>
      </c>
      <c r="B894" s="5" t="s">
        <v>1825</v>
      </c>
      <c r="C894" s="2" t="s">
        <v>236</v>
      </c>
      <c r="D894" s="2" t="s">
        <v>3943</v>
      </c>
      <c r="E894" s="8"/>
      <c r="F894" s="8"/>
      <c r="G894" s="8"/>
      <c r="H894" s="8"/>
      <c r="I894" s="8">
        <v>62000000</v>
      </c>
      <c r="J894" s="8">
        <v>62093120</v>
      </c>
      <c r="K894" s="8">
        <v>66728722</v>
      </c>
      <c r="L894" s="8">
        <v>66728722</v>
      </c>
      <c r="M894" s="8">
        <v>73983578</v>
      </c>
      <c r="N894" s="8">
        <v>73983579</v>
      </c>
      <c r="O894" s="8">
        <v>73983579</v>
      </c>
    </row>
    <row r="895" spans="1:15">
      <c r="A895" s="2" t="s">
        <v>1814</v>
      </c>
      <c r="B895" s="5" t="s">
        <v>1815</v>
      </c>
      <c r="C895" s="2" t="s">
        <v>236</v>
      </c>
      <c r="D895" s="2" t="s">
        <v>3943</v>
      </c>
      <c r="E895" s="8">
        <v>12529228</v>
      </c>
      <c r="F895" s="8">
        <v>12529228</v>
      </c>
      <c r="G895" s="8">
        <v>12529228</v>
      </c>
      <c r="H895" s="8">
        <v>12529228</v>
      </c>
      <c r="I895" s="8">
        <v>12019228</v>
      </c>
      <c r="J895" s="8">
        <v>60096140</v>
      </c>
      <c r="K895" s="8">
        <v>58965550</v>
      </c>
      <c r="L895" s="8">
        <v>57000000</v>
      </c>
      <c r="M895" s="8">
        <v>57000000</v>
      </c>
      <c r="N895" s="8">
        <v>57000000</v>
      </c>
      <c r="O895" s="8">
        <v>57000000</v>
      </c>
    </row>
    <row r="896" spans="1:15">
      <c r="A896" s="2" t="s">
        <v>2070</v>
      </c>
      <c r="B896" s="5" t="s">
        <v>2071</v>
      </c>
      <c r="C896" s="2" t="s">
        <v>236</v>
      </c>
      <c r="D896" s="2" t="s">
        <v>3943</v>
      </c>
      <c r="E896" s="8"/>
      <c r="F896" s="8"/>
      <c r="G896" s="8"/>
      <c r="H896" s="8"/>
      <c r="I896" s="8"/>
      <c r="J896" s="8"/>
      <c r="K896" s="8"/>
      <c r="L896" s="8"/>
      <c r="M896" s="8">
        <v>4200000</v>
      </c>
      <c r="N896" s="8">
        <v>27662285</v>
      </c>
      <c r="O896" s="8">
        <v>28576285</v>
      </c>
    </row>
    <row r="897" spans="1:15">
      <c r="A897" s="2" t="s">
        <v>1705</v>
      </c>
      <c r="B897" s="5" t="s">
        <v>1706</v>
      </c>
      <c r="C897" s="2" t="s">
        <v>236</v>
      </c>
      <c r="D897" s="2" t="s">
        <v>3943</v>
      </c>
      <c r="E897" s="9"/>
      <c r="F897" s="9"/>
      <c r="G897" s="9"/>
      <c r="H897" s="9"/>
      <c r="I897" s="9"/>
      <c r="J897" s="9"/>
      <c r="K897" s="9">
        <v>16307500</v>
      </c>
      <c r="L897" s="9">
        <v>16307500</v>
      </c>
      <c r="M897" s="9">
        <v>16307500</v>
      </c>
      <c r="N897" s="9">
        <v>16307500</v>
      </c>
      <c r="O897" s="9">
        <v>16307500</v>
      </c>
    </row>
    <row r="898" spans="1:15">
      <c r="A898" s="2" t="s">
        <v>2112</v>
      </c>
      <c r="B898" s="5" t="s">
        <v>2113</v>
      </c>
      <c r="C898" s="2" t="s">
        <v>236</v>
      </c>
      <c r="D898" s="2" t="s">
        <v>3943</v>
      </c>
      <c r="E898" s="9"/>
      <c r="F898" s="9"/>
      <c r="G898" s="9"/>
      <c r="H898" s="9"/>
      <c r="I898" s="9"/>
      <c r="J898" s="9"/>
      <c r="K898" s="9"/>
      <c r="L898" s="9">
        <v>9893000</v>
      </c>
      <c r="M898" s="9">
        <v>9893000</v>
      </c>
      <c r="N898" s="9">
        <v>9893000</v>
      </c>
      <c r="O898" s="9">
        <v>9893000</v>
      </c>
    </row>
    <row r="899" spans="1:15">
      <c r="A899" s="2" t="s">
        <v>1836</v>
      </c>
      <c r="B899" s="5" t="s">
        <v>1837</v>
      </c>
      <c r="C899" s="2" t="s">
        <v>236</v>
      </c>
      <c r="D899" s="2" t="s">
        <v>3943</v>
      </c>
      <c r="E899" s="9"/>
      <c r="F899" s="9"/>
      <c r="G899" s="9"/>
      <c r="H899" s="9"/>
      <c r="I899" s="9">
        <v>3859000</v>
      </c>
      <c r="J899" s="9">
        <v>3859000</v>
      </c>
      <c r="K899" s="9">
        <v>15366029</v>
      </c>
      <c r="L899" s="9">
        <v>15366029</v>
      </c>
      <c r="M899" s="9">
        <v>30827256</v>
      </c>
      <c r="N899" s="9">
        <v>30827256</v>
      </c>
      <c r="O899" s="9">
        <v>30827256</v>
      </c>
    </row>
    <row r="900" spans="1:15">
      <c r="A900" s="2" t="s">
        <v>2186</v>
      </c>
      <c r="B900" s="5" t="s">
        <v>2187</v>
      </c>
      <c r="C900" s="2" t="s">
        <v>236</v>
      </c>
      <c r="D900" s="2" t="s">
        <v>3943</v>
      </c>
      <c r="E900" s="9">
        <v>18012633</v>
      </c>
      <c r="F900" s="9">
        <v>19064934</v>
      </c>
      <c r="G900" s="9">
        <v>19284934</v>
      </c>
      <c r="H900" s="9">
        <v>41452323</v>
      </c>
      <c r="I900" s="9">
        <v>41452323</v>
      </c>
      <c r="J900" s="9">
        <v>41452323</v>
      </c>
      <c r="K900" s="9">
        <v>41452323</v>
      </c>
      <c r="L900" s="9">
        <v>41452323</v>
      </c>
      <c r="M900" s="9">
        <v>41452323</v>
      </c>
      <c r="N900" s="9">
        <v>41452323</v>
      </c>
      <c r="O900" s="9">
        <v>41452323</v>
      </c>
    </row>
    <row r="901" spans="1:15">
      <c r="A901" s="2" t="s">
        <v>1994</v>
      </c>
      <c r="B901" s="5" t="s">
        <v>1995</v>
      </c>
      <c r="C901" s="2" t="s">
        <v>236</v>
      </c>
      <c r="D901" s="2" t="s">
        <v>3943</v>
      </c>
      <c r="E901" s="9"/>
      <c r="F901" s="9"/>
      <c r="G901" s="9"/>
      <c r="H901" s="9"/>
      <c r="I901" s="9"/>
      <c r="J901" s="9">
        <v>9915894</v>
      </c>
      <c r="K901" s="9">
        <v>10889244</v>
      </c>
      <c r="L901" s="9">
        <v>10889244</v>
      </c>
      <c r="M901" s="9">
        <v>10889244</v>
      </c>
      <c r="N901" s="9">
        <v>11061429</v>
      </c>
      <c r="O901" s="9">
        <v>11061429</v>
      </c>
    </row>
    <row r="902" spans="1:15">
      <c r="A902" s="2" t="s">
        <v>1856</v>
      </c>
      <c r="B902" s="5" t="s">
        <v>1857</v>
      </c>
      <c r="C902" s="2" t="s">
        <v>236</v>
      </c>
      <c r="D902" s="2" t="s">
        <v>3943</v>
      </c>
      <c r="E902" s="8">
        <v>19306071</v>
      </c>
      <c r="F902" s="8">
        <v>19306071</v>
      </c>
      <c r="G902" s="8">
        <v>20804655</v>
      </c>
      <c r="H902" s="8">
        <v>20804655</v>
      </c>
      <c r="I902" s="8">
        <v>20804655</v>
      </c>
      <c r="J902" s="8">
        <v>41609310</v>
      </c>
      <c r="K902" s="8">
        <v>41609310</v>
      </c>
      <c r="L902" s="8">
        <v>41609310</v>
      </c>
      <c r="M902" s="8">
        <v>41609310</v>
      </c>
      <c r="N902" s="8">
        <v>41609310</v>
      </c>
      <c r="O902" s="8">
        <v>41609310</v>
      </c>
    </row>
    <row r="903" spans="1:15">
      <c r="A903" s="2" t="s">
        <v>2164</v>
      </c>
      <c r="B903" s="5" t="s">
        <v>2165</v>
      </c>
      <c r="C903" s="2" t="s">
        <v>236</v>
      </c>
      <c r="D903" s="2" t="s">
        <v>3943</v>
      </c>
      <c r="E903" s="8"/>
      <c r="F903" s="8"/>
      <c r="G903" s="8"/>
      <c r="H903" s="8">
        <v>4200000</v>
      </c>
      <c r="I903" s="8">
        <v>4200000</v>
      </c>
      <c r="J903" s="8">
        <v>42000000</v>
      </c>
      <c r="K903" s="8">
        <v>42000000</v>
      </c>
      <c r="L903" s="8">
        <v>42000000</v>
      </c>
      <c r="M903" s="8">
        <v>42000000</v>
      </c>
      <c r="N903" s="8">
        <v>42000000</v>
      </c>
      <c r="O903" s="8">
        <v>42000000</v>
      </c>
    </row>
    <row r="904" spans="1:15">
      <c r="A904" s="2" t="s">
        <v>1918</v>
      </c>
      <c r="B904" s="5" t="s">
        <v>1919</v>
      </c>
      <c r="C904" s="2" t="s">
        <v>236</v>
      </c>
      <c r="D904" s="2" t="s">
        <v>3943</v>
      </c>
      <c r="E904" s="8">
        <v>50000000</v>
      </c>
      <c r="F904" s="8">
        <v>50000000</v>
      </c>
      <c r="G904" s="8">
        <v>50000000</v>
      </c>
      <c r="H904" s="8">
        <v>50000000</v>
      </c>
      <c r="I904" s="8">
        <v>50000000</v>
      </c>
      <c r="J904" s="8">
        <v>50000000</v>
      </c>
      <c r="K904" s="8">
        <v>50000000</v>
      </c>
      <c r="L904" s="8">
        <v>50000000</v>
      </c>
      <c r="M904" s="8">
        <v>50000000</v>
      </c>
      <c r="N904" s="8">
        <v>50000000</v>
      </c>
      <c r="O904" s="8">
        <v>50000000</v>
      </c>
    </row>
    <row r="905" spans="1:15">
      <c r="A905" s="2" t="s">
        <v>1976</v>
      </c>
      <c r="B905" s="5" t="s">
        <v>1977</v>
      </c>
      <c r="C905" s="2" t="s">
        <v>236</v>
      </c>
      <c r="D905" s="2" t="s">
        <v>3943</v>
      </c>
      <c r="E905" s="8">
        <v>15600000</v>
      </c>
      <c r="F905" s="8">
        <v>15600000</v>
      </c>
      <c r="G905" s="8">
        <v>16495522</v>
      </c>
      <c r="H905" s="8">
        <v>17461445</v>
      </c>
      <c r="I905" s="8">
        <v>18273851</v>
      </c>
      <c r="J905" s="8">
        <v>19113235</v>
      </c>
      <c r="K905" s="8">
        <v>19213235</v>
      </c>
      <c r="L905" s="8">
        <v>19213235</v>
      </c>
      <c r="M905" s="8">
        <v>22134271</v>
      </c>
      <c r="N905" s="8">
        <v>22792912</v>
      </c>
      <c r="O905" s="8">
        <v>23292912</v>
      </c>
    </row>
    <row r="906" spans="1:15">
      <c r="A906" s="2" t="s">
        <v>2244</v>
      </c>
      <c r="B906" s="5" t="s">
        <v>2245</v>
      </c>
      <c r="C906" s="2" t="s">
        <v>236</v>
      </c>
      <c r="D906" s="2" t="s">
        <v>3943</v>
      </c>
      <c r="E906" s="8"/>
      <c r="F906" s="8"/>
      <c r="G906" s="8"/>
      <c r="H906" s="8"/>
      <c r="I906" s="8"/>
      <c r="J906" s="8"/>
      <c r="K906" s="8"/>
      <c r="L906" s="8"/>
      <c r="M906" s="8"/>
      <c r="N906" s="8">
        <v>5227400</v>
      </c>
      <c r="O906" s="8">
        <v>6427400</v>
      </c>
    </row>
    <row r="907" spans="1:15">
      <c r="A907" s="2" t="s">
        <v>1984</v>
      </c>
      <c r="B907" s="5" t="s">
        <v>1985</v>
      </c>
      <c r="C907" s="2" t="s">
        <v>236</v>
      </c>
      <c r="D907" s="2" t="s">
        <v>3943</v>
      </c>
      <c r="E907" s="9"/>
      <c r="F907" s="9"/>
      <c r="G907" s="9">
        <v>4949700</v>
      </c>
      <c r="H907" s="9">
        <v>4949700</v>
      </c>
      <c r="I907" s="9">
        <v>4949700</v>
      </c>
      <c r="J907" s="9">
        <v>4949700</v>
      </c>
      <c r="K907" s="9">
        <v>4949700</v>
      </c>
      <c r="L907" s="9">
        <v>4949700</v>
      </c>
      <c r="M907" s="9">
        <v>4949700</v>
      </c>
      <c r="N907" s="9">
        <v>9899400</v>
      </c>
      <c r="O907" s="9">
        <v>9899400</v>
      </c>
    </row>
    <row r="908" spans="1:15">
      <c r="A908" s="2" t="s">
        <v>2064</v>
      </c>
      <c r="B908" s="5" t="s">
        <v>2065</v>
      </c>
      <c r="C908" s="2" t="s">
        <v>236</v>
      </c>
      <c r="D908" s="2" t="s">
        <v>3943</v>
      </c>
      <c r="E908" s="9">
        <v>13222429</v>
      </c>
      <c r="F908" s="9">
        <v>13222429</v>
      </c>
      <c r="G908" s="9">
        <v>13222429</v>
      </c>
      <c r="H908" s="9">
        <v>13222429</v>
      </c>
      <c r="I908" s="9">
        <v>13222429</v>
      </c>
      <c r="J908" s="9">
        <v>13222429</v>
      </c>
      <c r="K908" s="9">
        <v>13222429</v>
      </c>
      <c r="L908" s="9">
        <v>13222429</v>
      </c>
      <c r="M908" s="9">
        <v>13222429</v>
      </c>
      <c r="N908" s="9">
        <v>13222429</v>
      </c>
      <c r="O908" s="9">
        <v>13222429</v>
      </c>
    </row>
    <row r="909" spans="1:15">
      <c r="A909" s="2" t="s">
        <v>1607</v>
      </c>
      <c r="B909" s="5" t="s">
        <v>1608</v>
      </c>
      <c r="C909" s="2" t="s">
        <v>236</v>
      </c>
      <c r="D909" s="2" t="s">
        <v>3943</v>
      </c>
      <c r="E909" s="9">
        <v>6300000</v>
      </c>
      <c r="F909" s="9">
        <v>7250000</v>
      </c>
      <c r="G909" s="9">
        <v>7250000</v>
      </c>
      <c r="H909" s="9">
        <v>7470000</v>
      </c>
      <c r="I909" s="9">
        <v>7470000</v>
      </c>
      <c r="J909" s="9">
        <v>9500000</v>
      </c>
      <c r="K909" s="9">
        <v>9500000</v>
      </c>
      <c r="L909" s="9">
        <v>11957000</v>
      </c>
      <c r="M909" s="9">
        <v>14615796</v>
      </c>
      <c r="N909" s="9">
        <v>23068998</v>
      </c>
      <c r="O909" s="9">
        <v>23068998</v>
      </c>
    </row>
    <row r="910" spans="1:15">
      <c r="A910" s="2" t="s">
        <v>1862</v>
      </c>
      <c r="B910" s="5" t="s">
        <v>1863</v>
      </c>
      <c r="C910" s="2" t="s">
        <v>236</v>
      </c>
      <c r="D910" s="2" t="s">
        <v>3943</v>
      </c>
      <c r="E910" s="9">
        <v>7156009</v>
      </c>
      <c r="F910" s="9">
        <v>7156009</v>
      </c>
      <c r="G910" s="9">
        <v>9348898</v>
      </c>
      <c r="H910" s="9">
        <v>93488980</v>
      </c>
      <c r="I910" s="9">
        <v>93488980</v>
      </c>
      <c r="J910" s="9">
        <v>110486980</v>
      </c>
      <c r="K910" s="9">
        <v>110486980</v>
      </c>
      <c r="L910" s="9">
        <v>110486980</v>
      </c>
      <c r="M910" s="9">
        <v>110486980</v>
      </c>
      <c r="N910" s="9">
        <v>110486980</v>
      </c>
      <c r="O910" s="9">
        <v>110486980</v>
      </c>
    </row>
    <row r="911" spans="1:15">
      <c r="A911" s="2" t="s">
        <v>2190</v>
      </c>
      <c r="B911" s="5" t="s">
        <v>2191</v>
      </c>
      <c r="C911" s="2" t="s">
        <v>236</v>
      </c>
      <c r="D911" s="2" t="s">
        <v>3943</v>
      </c>
      <c r="E911" s="9">
        <v>9313636</v>
      </c>
      <c r="F911" s="9">
        <v>9783696</v>
      </c>
      <c r="G911" s="9">
        <v>9783696</v>
      </c>
      <c r="H911" s="9">
        <v>15883696</v>
      </c>
      <c r="I911" s="9">
        <v>16604644</v>
      </c>
      <c r="J911" s="9">
        <v>21020490</v>
      </c>
      <c r="K911" s="9">
        <v>23428725</v>
      </c>
      <c r="L911" s="9">
        <v>23428725</v>
      </c>
      <c r="M911" s="9">
        <v>23428725</v>
      </c>
      <c r="N911" s="9">
        <v>23428725</v>
      </c>
      <c r="O911" s="9">
        <v>23428725</v>
      </c>
    </row>
    <row r="912" spans="1:15">
      <c r="A912" s="2" t="s">
        <v>1768</v>
      </c>
      <c r="B912" s="5" t="s">
        <v>1769</v>
      </c>
      <c r="C912" s="2" t="s">
        <v>236</v>
      </c>
      <c r="D912" s="2" t="s">
        <v>3943</v>
      </c>
      <c r="E912" s="8">
        <v>21539812</v>
      </c>
      <c r="F912" s="8">
        <v>21539812</v>
      </c>
      <c r="G912" s="8">
        <v>21916452</v>
      </c>
      <c r="H912" s="8">
        <v>21916452</v>
      </c>
      <c r="I912" s="8">
        <v>21926452</v>
      </c>
      <c r="J912" s="8">
        <v>21959452</v>
      </c>
      <c r="K912" s="8">
        <v>21959452</v>
      </c>
      <c r="L912" s="8">
        <v>21959452</v>
      </c>
      <c r="M912" s="8">
        <v>23119296</v>
      </c>
      <c r="N912" s="8">
        <v>23143096</v>
      </c>
      <c r="O912" s="8">
        <v>23143096</v>
      </c>
    </row>
    <row r="913" spans="1:15">
      <c r="A913" s="2" t="s">
        <v>2336</v>
      </c>
      <c r="B913" s="5" t="s">
        <v>2337</v>
      </c>
      <c r="C913" s="2" t="s">
        <v>236</v>
      </c>
      <c r="D913" s="2" t="s">
        <v>3943</v>
      </c>
      <c r="E913" s="8"/>
      <c r="F913" s="8"/>
      <c r="G913" s="8"/>
      <c r="H913" s="8"/>
      <c r="I913" s="8"/>
      <c r="J913" s="8"/>
      <c r="K913" s="8"/>
      <c r="L913" s="8"/>
      <c r="M913" s="8">
        <v>18872534</v>
      </c>
      <c r="N913" s="8">
        <v>18872534</v>
      </c>
      <c r="O913" s="8">
        <v>18872534</v>
      </c>
    </row>
    <row r="914" spans="1:15">
      <c r="A914" s="2" t="s">
        <v>1990</v>
      </c>
      <c r="B914" s="5" t="s">
        <v>1991</v>
      </c>
      <c r="C914" s="2" t="s">
        <v>236</v>
      </c>
      <c r="D914" s="2" t="s">
        <v>3943</v>
      </c>
      <c r="E914" s="8">
        <v>50451610</v>
      </c>
      <c r="F914" s="8">
        <v>50451610</v>
      </c>
      <c r="G914" s="8">
        <v>50451610</v>
      </c>
      <c r="H914" s="8">
        <v>50451610</v>
      </c>
      <c r="I914" s="8">
        <v>50451610</v>
      </c>
      <c r="J914" s="8">
        <v>50451610</v>
      </c>
      <c r="K914" s="8">
        <v>50451610</v>
      </c>
      <c r="L914" s="8">
        <v>50451610</v>
      </c>
      <c r="M914" s="8">
        <v>50450590</v>
      </c>
      <c r="N914" s="8">
        <v>50450590</v>
      </c>
      <c r="O914" s="8">
        <v>50450590</v>
      </c>
    </row>
    <row r="915" spans="1:15">
      <c r="A915" s="2" t="s">
        <v>1930</v>
      </c>
      <c r="B915" s="5" t="s">
        <v>1931</v>
      </c>
      <c r="C915" s="2" t="s">
        <v>236</v>
      </c>
      <c r="D915" s="2" t="s">
        <v>3943</v>
      </c>
      <c r="E915" s="8"/>
      <c r="F915" s="8"/>
      <c r="G915" s="8"/>
      <c r="H915" s="8"/>
      <c r="I915" s="8"/>
      <c r="J915" s="8"/>
      <c r="K915" s="8"/>
      <c r="L915" s="8"/>
      <c r="M915" s="8"/>
      <c r="N915" s="8">
        <v>38292720</v>
      </c>
      <c r="O915" s="8">
        <v>38292720</v>
      </c>
    </row>
    <row r="916" spans="1:15">
      <c r="A916" s="2" t="s">
        <v>2296</v>
      </c>
      <c r="B916" s="5" t="s">
        <v>2297</v>
      </c>
      <c r="C916" s="2" t="s">
        <v>236</v>
      </c>
      <c r="D916" s="2" t="s">
        <v>3943</v>
      </c>
      <c r="E916" s="8">
        <v>51658079</v>
      </c>
      <c r="F916" s="8">
        <v>51658079</v>
      </c>
      <c r="G916" s="8">
        <v>51658079</v>
      </c>
      <c r="H916" s="8">
        <v>51658079</v>
      </c>
      <c r="I916" s="8">
        <v>51658079</v>
      </c>
      <c r="J916" s="8">
        <v>51658079</v>
      </c>
      <c r="K916" s="8">
        <v>71639364</v>
      </c>
      <c r="L916" s="8">
        <v>71639364</v>
      </c>
      <c r="M916" s="8">
        <v>11562501</v>
      </c>
      <c r="N916" s="8">
        <v>19704041</v>
      </c>
      <c r="O916" s="8">
        <v>19704041</v>
      </c>
    </row>
    <row r="917" spans="1:15">
      <c r="A917" s="2" t="s">
        <v>1978</v>
      </c>
      <c r="B917" s="5" t="s">
        <v>1979</v>
      </c>
      <c r="C917" s="2" t="s">
        <v>236</v>
      </c>
      <c r="D917" s="2" t="s">
        <v>3943</v>
      </c>
      <c r="E917" s="9"/>
      <c r="F917" s="9"/>
      <c r="G917" s="9"/>
      <c r="H917" s="9">
        <v>9675325</v>
      </c>
      <c r="I917" s="9">
        <v>9675325</v>
      </c>
      <c r="J917" s="9">
        <v>9675325</v>
      </c>
      <c r="K917" s="9">
        <v>9675325</v>
      </c>
      <c r="L917" s="9">
        <v>15674025</v>
      </c>
      <c r="M917" s="9">
        <v>26645843</v>
      </c>
      <c r="N917" s="9">
        <v>50387602</v>
      </c>
      <c r="O917" s="9">
        <v>50387602</v>
      </c>
    </row>
    <row r="918" spans="1:15">
      <c r="A918" s="2" t="s">
        <v>1816</v>
      </c>
      <c r="B918" s="5" t="s">
        <v>1817</v>
      </c>
      <c r="C918" s="2" t="s">
        <v>236</v>
      </c>
      <c r="D918" s="2" t="s">
        <v>3943</v>
      </c>
      <c r="E918" s="9">
        <v>16100000</v>
      </c>
      <c r="F918" s="9">
        <v>16100000</v>
      </c>
      <c r="G918" s="9">
        <v>16100000</v>
      </c>
      <c r="H918" s="9">
        <v>16100000</v>
      </c>
      <c r="I918" s="9">
        <v>16100000</v>
      </c>
      <c r="J918" s="9">
        <v>16100000</v>
      </c>
      <c r="K918" s="9">
        <v>16100000</v>
      </c>
      <c r="L918" s="9">
        <v>16100000</v>
      </c>
      <c r="M918" s="9">
        <v>16100000</v>
      </c>
      <c r="N918" s="9">
        <v>16100000</v>
      </c>
      <c r="O918" s="9">
        <v>16100000</v>
      </c>
    </row>
    <row r="919" spans="1:15">
      <c r="A919" s="2" t="s">
        <v>2024</v>
      </c>
      <c r="B919" s="5" t="s">
        <v>2025</v>
      </c>
      <c r="C919" s="2" t="s">
        <v>236</v>
      </c>
      <c r="D919" s="2" t="s">
        <v>3943</v>
      </c>
      <c r="E919" s="9">
        <v>27915272</v>
      </c>
      <c r="F919" s="9">
        <v>31687265</v>
      </c>
      <c r="G919" s="9">
        <v>31687265</v>
      </c>
      <c r="H919" s="9">
        <v>31687265</v>
      </c>
      <c r="I919" s="9">
        <v>35996153</v>
      </c>
      <c r="J919" s="9">
        <v>35996153</v>
      </c>
      <c r="K919" s="9">
        <v>35996153</v>
      </c>
      <c r="L919" s="9">
        <v>35996153</v>
      </c>
      <c r="M919" s="9">
        <v>35996153</v>
      </c>
      <c r="N919" s="9">
        <v>35996153</v>
      </c>
      <c r="O919" s="9">
        <v>35996153</v>
      </c>
    </row>
    <row r="920" spans="1:15">
      <c r="A920" s="2" t="s">
        <v>1888</v>
      </c>
      <c r="B920" s="5" t="s">
        <v>1889</v>
      </c>
      <c r="C920" s="2" t="s">
        <v>236</v>
      </c>
      <c r="D920" s="2" t="s">
        <v>3943</v>
      </c>
      <c r="E920" s="9">
        <v>42000000</v>
      </c>
      <c r="F920" s="9">
        <v>42000000</v>
      </c>
      <c r="G920" s="9">
        <v>42000000</v>
      </c>
      <c r="H920" s="9">
        <v>42000000</v>
      </c>
      <c r="I920" s="9">
        <v>42000000</v>
      </c>
      <c r="J920" s="9">
        <v>42000000</v>
      </c>
      <c r="K920" s="9">
        <v>42000000</v>
      </c>
      <c r="L920" s="9">
        <v>42000000</v>
      </c>
      <c r="M920" s="9">
        <v>42000000</v>
      </c>
      <c r="N920" s="9">
        <v>42000000</v>
      </c>
      <c r="O920" s="9">
        <v>42000000</v>
      </c>
    </row>
    <row r="921" spans="1:15">
      <c r="A921" s="2" t="s">
        <v>2230</v>
      </c>
      <c r="B921" s="5" t="s">
        <v>2231</v>
      </c>
      <c r="C921" s="2" t="s">
        <v>236</v>
      </c>
      <c r="D921" s="2" t="s">
        <v>3943</v>
      </c>
      <c r="E921" s="9">
        <v>7630251</v>
      </c>
      <c r="F921" s="9">
        <v>7707751</v>
      </c>
      <c r="G921" s="9">
        <v>7715251</v>
      </c>
      <c r="H921" s="9">
        <v>7715251</v>
      </c>
      <c r="I921" s="9">
        <v>77152510</v>
      </c>
      <c r="J921" s="9">
        <v>77152510</v>
      </c>
      <c r="K921" s="9">
        <v>77152510</v>
      </c>
      <c r="L921" s="9">
        <v>77152510</v>
      </c>
      <c r="M921" s="9">
        <v>77152510</v>
      </c>
      <c r="N921" s="9">
        <v>77124820</v>
      </c>
      <c r="O921" s="9">
        <v>77124820</v>
      </c>
    </row>
    <row r="922" spans="1:15">
      <c r="A922" s="2" t="s">
        <v>2160</v>
      </c>
      <c r="B922" s="5" t="s">
        <v>2161</v>
      </c>
      <c r="C922" s="2" t="s">
        <v>236</v>
      </c>
      <c r="D922" s="2" t="s">
        <v>3943</v>
      </c>
      <c r="E922" s="8">
        <v>6250000</v>
      </c>
      <c r="F922" s="8">
        <v>6250000</v>
      </c>
      <c r="G922" s="8">
        <v>6250000</v>
      </c>
      <c r="H922" s="8">
        <v>6250000</v>
      </c>
      <c r="I922" s="8">
        <v>6250000</v>
      </c>
      <c r="J922" s="8">
        <v>6250000</v>
      </c>
      <c r="K922" s="8">
        <v>6300000</v>
      </c>
      <c r="L922" s="8">
        <v>6857769</v>
      </c>
      <c r="M922" s="8">
        <v>6857769</v>
      </c>
      <c r="N922" s="8">
        <v>7117991</v>
      </c>
      <c r="O922" s="8">
        <v>7117991</v>
      </c>
    </row>
    <row r="923" spans="1:15">
      <c r="A923" s="2" t="s">
        <v>2072</v>
      </c>
      <c r="B923" s="5" t="s">
        <v>2073</v>
      </c>
      <c r="C923" s="2" t="s">
        <v>236</v>
      </c>
      <c r="D923" s="2" t="s">
        <v>3943</v>
      </c>
      <c r="E923" s="8">
        <v>10879741</v>
      </c>
      <c r="F923" s="8">
        <v>10879741</v>
      </c>
      <c r="G923" s="8">
        <v>14869610</v>
      </c>
      <c r="H923" s="8">
        <v>16982665</v>
      </c>
      <c r="I923" s="8">
        <v>16982665</v>
      </c>
      <c r="J923" s="8">
        <v>18135964</v>
      </c>
      <c r="K923" s="8">
        <v>19993002</v>
      </c>
      <c r="L923" s="8">
        <v>20168748</v>
      </c>
      <c r="M923" s="8">
        <v>20168748</v>
      </c>
      <c r="N923" s="8">
        <v>20168748</v>
      </c>
      <c r="O923" s="8">
        <v>20168748</v>
      </c>
    </row>
    <row r="924" spans="1:15">
      <c r="A924" s="2" t="s">
        <v>2030</v>
      </c>
      <c r="B924" s="5" t="s">
        <v>2031</v>
      </c>
      <c r="C924" s="2" t="s">
        <v>236</v>
      </c>
      <c r="D924" s="2" t="s">
        <v>3943</v>
      </c>
      <c r="E924" s="8">
        <v>6620000</v>
      </c>
      <c r="F924" s="8">
        <v>7320000</v>
      </c>
      <c r="G924" s="8">
        <v>7320000</v>
      </c>
      <c r="H924" s="8">
        <v>7320000</v>
      </c>
      <c r="I924" s="8">
        <v>7320000</v>
      </c>
      <c r="J924" s="8">
        <v>7320000</v>
      </c>
      <c r="K924" s="8">
        <v>7320000</v>
      </c>
      <c r="L924" s="8">
        <v>7320000</v>
      </c>
      <c r="M924" s="8">
        <v>7320000</v>
      </c>
      <c r="N924" s="8">
        <v>7320000</v>
      </c>
      <c r="O924" s="8">
        <v>7320000</v>
      </c>
    </row>
    <row r="925" spans="1:15">
      <c r="A925" s="2" t="s">
        <v>1932</v>
      </c>
      <c r="B925" s="5" t="s">
        <v>1933</v>
      </c>
      <c r="C925" s="2" t="s">
        <v>236</v>
      </c>
      <c r="D925" s="2" t="s">
        <v>3943</v>
      </c>
      <c r="E925" s="8">
        <v>2200000</v>
      </c>
      <c r="F925" s="8">
        <v>2200000</v>
      </c>
      <c r="G925" s="8">
        <v>2200000</v>
      </c>
      <c r="H925" s="8">
        <v>2200000</v>
      </c>
      <c r="I925" s="8">
        <v>2200000</v>
      </c>
      <c r="J925" s="8">
        <v>2200000</v>
      </c>
      <c r="K925" s="8">
        <v>2200000</v>
      </c>
      <c r="L925" s="8">
        <v>2200000</v>
      </c>
      <c r="M925" s="8">
        <v>2200000</v>
      </c>
      <c r="N925" s="8">
        <v>2200000</v>
      </c>
      <c r="O925" s="8">
        <v>2200000</v>
      </c>
    </row>
    <row r="926" spans="1:15">
      <c r="A926" s="2" t="s">
        <v>2536</v>
      </c>
      <c r="B926" s="5" t="s">
        <v>2537</v>
      </c>
      <c r="C926" s="2" t="s">
        <v>236</v>
      </c>
      <c r="D926" s="2" t="s">
        <v>3943</v>
      </c>
      <c r="E926" s="8"/>
      <c r="F926" s="8"/>
      <c r="G926" s="8"/>
      <c r="H926" s="8"/>
      <c r="I926" s="8"/>
      <c r="J926" s="8"/>
      <c r="K926" s="8"/>
      <c r="L926" s="8">
        <v>6000000</v>
      </c>
      <c r="M926" s="8">
        <v>6115000</v>
      </c>
      <c r="N926" s="8">
        <v>6115000</v>
      </c>
      <c r="O926" s="8">
        <v>6115000</v>
      </c>
    </row>
    <row r="927" spans="1:15">
      <c r="A927" s="2" t="s">
        <v>2284</v>
      </c>
      <c r="B927" s="5" t="s">
        <v>2285</v>
      </c>
      <c r="C927" s="2" t="s">
        <v>236</v>
      </c>
      <c r="D927" s="2" t="s">
        <v>3943</v>
      </c>
      <c r="E927" s="9">
        <v>13513500</v>
      </c>
      <c r="F927" s="9">
        <v>13513500</v>
      </c>
      <c r="G927" s="9">
        <v>13513500</v>
      </c>
      <c r="H927" s="9">
        <v>13513500</v>
      </c>
      <c r="I927" s="9">
        <v>13513500</v>
      </c>
      <c r="J927" s="9">
        <v>13513500</v>
      </c>
      <c r="K927" s="9">
        <v>13513500</v>
      </c>
      <c r="L927" s="9">
        <v>13513500</v>
      </c>
      <c r="M927" s="9">
        <v>13513500</v>
      </c>
      <c r="N927" s="9">
        <v>13513500</v>
      </c>
      <c r="O927" s="9">
        <v>13513500</v>
      </c>
    </row>
    <row r="928" spans="1:15">
      <c r="A928" s="2" t="s">
        <v>2006</v>
      </c>
      <c r="B928" s="5" t="s">
        <v>2007</v>
      </c>
      <c r="C928" s="2" t="s">
        <v>236</v>
      </c>
      <c r="D928" s="2" t="s">
        <v>3943</v>
      </c>
      <c r="E928" s="9">
        <v>1598000</v>
      </c>
      <c r="F928" s="9">
        <v>1598000</v>
      </c>
      <c r="G928" s="9">
        <v>1598000</v>
      </c>
      <c r="H928" s="9">
        <v>1598000</v>
      </c>
      <c r="I928" s="9">
        <v>1598000</v>
      </c>
      <c r="J928" s="9">
        <v>1598000</v>
      </c>
      <c r="K928" s="9">
        <v>15980000</v>
      </c>
      <c r="L928" s="9">
        <v>15980000</v>
      </c>
      <c r="M928" s="9">
        <v>15980000</v>
      </c>
      <c r="N928" s="9">
        <v>15980000</v>
      </c>
      <c r="O928" s="9">
        <v>15980000</v>
      </c>
    </row>
    <row r="929" spans="1:15">
      <c r="A929" s="2" t="s">
        <v>2684</v>
      </c>
      <c r="B929" s="5" t="s">
        <v>2685</v>
      </c>
      <c r="C929" s="2" t="s">
        <v>236</v>
      </c>
      <c r="D929" s="2" t="s">
        <v>3943</v>
      </c>
      <c r="E929" s="9">
        <v>4047000</v>
      </c>
      <c r="F929" s="9">
        <v>6047000</v>
      </c>
      <c r="G929" s="9">
        <v>7583732</v>
      </c>
      <c r="H929" s="9">
        <v>7622063</v>
      </c>
      <c r="I929" s="9">
        <v>7622063</v>
      </c>
      <c r="J929" s="9">
        <v>7622063</v>
      </c>
      <c r="K929" s="9">
        <v>7622063</v>
      </c>
      <c r="L929" s="9">
        <v>9200185</v>
      </c>
      <c r="M929" s="9">
        <v>26042003</v>
      </c>
      <c r="N929" s="9">
        <v>28637741</v>
      </c>
      <c r="O929" s="9">
        <v>28637741</v>
      </c>
    </row>
    <row r="930" spans="1:15">
      <c r="A930" s="2" t="s">
        <v>2120</v>
      </c>
      <c r="B930" s="5" t="s">
        <v>2121</v>
      </c>
      <c r="C930" s="2" t="s">
        <v>236</v>
      </c>
      <c r="D930" s="2" t="s">
        <v>3943</v>
      </c>
      <c r="E930" s="9">
        <v>12000000</v>
      </c>
      <c r="F930" s="9">
        <v>12000000</v>
      </c>
      <c r="G930" s="9">
        <v>12000000</v>
      </c>
      <c r="H930" s="9">
        <v>12000000</v>
      </c>
      <c r="I930" s="9">
        <v>12000000</v>
      </c>
      <c r="J930" s="9">
        <v>14400000</v>
      </c>
      <c r="K930" s="9">
        <v>14400000</v>
      </c>
      <c r="L930" s="9">
        <v>16560000</v>
      </c>
      <c r="M930" s="9">
        <v>18216000</v>
      </c>
      <c r="N930" s="9">
        <v>18216000</v>
      </c>
      <c r="O930" s="9">
        <v>18216000</v>
      </c>
    </row>
    <row r="931" spans="1:15">
      <c r="A931" s="2" t="s">
        <v>2178</v>
      </c>
      <c r="B931" s="5" t="s">
        <v>2179</v>
      </c>
      <c r="C931" s="2" t="s">
        <v>236</v>
      </c>
      <c r="D931" s="2" t="s">
        <v>3943</v>
      </c>
      <c r="E931" s="9">
        <v>5700000</v>
      </c>
      <c r="F931" s="9">
        <v>5700000</v>
      </c>
      <c r="G931" s="9">
        <v>80700000</v>
      </c>
      <c r="H931" s="9">
        <v>6429444</v>
      </c>
      <c r="I931" s="9">
        <v>19839919</v>
      </c>
      <c r="J931" s="9">
        <v>35508719</v>
      </c>
      <c r="K931" s="9">
        <v>35508719</v>
      </c>
      <c r="L931" s="9">
        <v>35612131</v>
      </c>
      <c r="M931" s="9">
        <v>39955451</v>
      </c>
      <c r="N931" s="9">
        <v>39713462</v>
      </c>
      <c r="O931" s="9">
        <v>39713462</v>
      </c>
    </row>
    <row r="932" spans="1:15">
      <c r="A932" s="2" t="s">
        <v>1970</v>
      </c>
      <c r="B932" s="5" t="s">
        <v>1971</v>
      </c>
      <c r="C932" s="2" t="s">
        <v>236</v>
      </c>
      <c r="D932" s="2" t="s">
        <v>3943</v>
      </c>
      <c r="E932" s="8">
        <v>2002000</v>
      </c>
      <c r="F932" s="8">
        <v>2002000</v>
      </c>
      <c r="G932" s="8">
        <v>2002000</v>
      </c>
      <c r="H932" s="8">
        <v>2002000</v>
      </c>
      <c r="I932" s="8">
        <v>2002000</v>
      </c>
      <c r="J932" s="8">
        <v>2002000</v>
      </c>
      <c r="K932" s="8">
        <v>2002000</v>
      </c>
      <c r="L932" s="8">
        <v>2002000</v>
      </c>
      <c r="M932" s="8">
        <v>2002000</v>
      </c>
      <c r="N932" s="8">
        <v>2002000</v>
      </c>
      <c r="O932" s="8">
        <v>2002000</v>
      </c>
    </row>
    <row r="933" spans="1:15">
      <c r="A933" s="2" t="s">
        <v>1874</v>
      </c>
      <c r="B933" s="5" t="s">
        <v>1875</v>
      </c>
      <c r="C933" s="2" t="s">
        <v>236</v>
      </c>
      <c r="D933" s="2" t="s">
        <v>3943</v>
      </c>
      <c r="E933" s="8">
        <v>10395000</v>
      </c>
      <c r="F933" s="8">
        <v>10395000</v>
      </c>
      <c r="G933" s="8">
        <v>10395000</v>
      </c>
      <c r="H933" s="8">
        <v>10395000</v>
      </c>
      <c r="I933" s="8">
        <v>10395000</v>
      </c>
      <c r="J933" s="8">
        <v>10395000</v>
      </c>
      <c r="K933" s="8">
        <v>10395000</v>
      </c>
      <c r="L933" s="8">
        <v>10395000</v>
      </c>
      <c r="M933" s="8">
        <v>10395000</v>
      </c>
      <c r="N933" s="8">
        <v>10395000</v>
      </c>
      <c r="O933" s="8">
        <v>10395000</v>
      </c>
    </row>
    <row r="934" spans="1:15">
      <c r="A934" s="2" t="s">
        <v>2132</v>
      </c>
      <c r="B934" s="5" t="s">
        <v>2133</v>
      </c>
      <c r="C934" s="2" t="s">
        <v>236</v>
      </c>
      <c r="D934" s="2" t="s">
        <v>3943</v>
      </c>
      <c r="E934" s="8">
        <v>6285763</v>
      </c>
      <c r="F934" s="8">
        <v>6339411</v>
      </c>
      <c r="G934" s="8">
        <v>63394110</v>
      </c>
      <c r="H934" s="8">
        <v>63394110</v>
      </c>
      <c r="I934" s="8">
        <v>63394110</v>
      </c>
      <c r="J934" s="8">
        <v>63394110</v>
      </c>
      <c r="K934" s="8">
        <v>63394110</v>
      </c>
      <c r="L934" s="8">
        <v>63394110</v>
      </c>
      <c r="M934" s="8">
        <v>63394110</v>
      </c>
      <c r="N934" s="8">
        <v>63394110</v>
      </c>
      <c r="O934" s="8">
        <v>63394110</v>
      </c>
    </row>
    <row r="935" spans="1:15">
      <c r="A935" s="2" t="s">
        <v>1904</v>
      </c>
      <c r="B935" s="5" t="s">
        <v>1905</v>
      </c>
      <c r="C935" s="2" t="s">
        <v>236</v>
      </c>
      <c r="D935" s="2" t="s">
        <v>3943</v>
      </c>
      <c r="E935" s="8">
        <v>11700000</v>
      </c>
      <c r="F935" s="8">
        <v>11700000</v>
      </c>
      <c r="G935" s="8">
        <v>11700000</v>
      </c>
      <c r="H935" s="8">
        <v>11700000</v>
      </c>
      <c r="I935" s="8">
        <v>11700000</v>
      </c>
      <c r="J935" s="8">
        <v>11700000</v>
      </c>
      <c r="K935" s="8">
        <v>11700000</v>
      </c>
      <c r="L935" s="8">
        <v>11700000</v>
      </c>
      <c r="M935" s="8">
        <v>11700000</v>
      </c>
      <c r="N935" s="8">
        <v>11700000</v>
      </c>
      <c r="O935" s="8">
        <v>11700000</v>
      </c>
    </row>
    <row r="936" spans="1:15">
      <c r="A936" s="2" t="s">
        <v>2014</v>
      </c>
      <c r="B936" s="5" t="s">
        <v>2015</v>
      </c>
      <c r="C936" s="2" t="s">
        <v>236</v>
      </c>
      <c r="D936" s="2" t="s">
        <v>3943</v>
      </c>
      <c r="E936" s="8"/>
      <c r="F936" s="8"/>
      <c r="G936" s="8">
        <v>2460000</v>
      </c>
      <c r="H936" s="8">
        <v>12293600</v>
      </c>
      <c r="I936" s="8">
        <v>12293600</v>
      </c>
      <c r="J936" s="8">
        <v>12043600</v>
      </c>
      <c r="K936" s="8">
        <v>12043600</v>
      </c>
      <c r="L936" s="8">
        <v>12043600</v>
      </c>
      <c r="M936" s="8">
        <v>12043600</v>
      </c>
      <c r="N936" s="8">
        <v>12043600</v>
      </c>
      <c r="O936" s="8">
        <v>12043600</v>
      </c>
    </row>
    <row r="937" spans="1:15">
      <c r="A937" s="2" t="s">
        <v>2048</v>
      </c>
      <c r="B937" s="5" t="s">
        <v>2049</v>
      </c>
      <c r="C937" s="2" t="s">
        <v>236</v>
      </c>
      <c r="D937" s="2" t="s">
        <v>3943</v>
      </c>
      <c r="E937" s="9"/>
      <c r="F937" s="9">
        <v>6449917</v>
      </c>
      <c r="G937" s="9">
        <v>6497517</v>
      </c>
      <c r="H937" s="9">
        <v>21216957</v>
      </c>
      <c r="I937" s="9">
        <v>23248353</v>
      </c>
      <c r="J937" s="9">
        <v>23289533</v>
      </c>
      <c r="K937" s="9">
        <v>23289533</v>
      </c>
      <c r="L937" s="9">
        <v>23289533</v>
      </c>
      <c r="M937" s="9">
        <v>23289533</v>
      </c>
      <c r="N937" s="9">
        <v>23289533</v>
      </c>
      <c r="O937" s="9">
        <v>23289533</v>
      </c>
    </row>
    <row r="938" spans="1:15">
      <c r="A938" s="2" t="s">
        <v>1928</v>
      </c>
      <c r="B938" s="5" t="s">
        <v>1929</v>
      </c>
      <c r="C938" s="2" t="s">
        <v>236</v>
      </c>
      <c r="D938" s="2" t="s">
        <v>3943</v>
      </c>
      <c r="E938" s="9">
        <v>10680000</v>
      </c>
      <c r="F938" s="9">
        <v>10680000</v>
      </c>
      <c r="G938" s="9">
        <v>10680000</v>
      </c>
      <c r="H938" s="9">
        <v>13884000</v>
      </c>
      <c r="I938" s="9">
        <v>16521459</v>
      </c>
      <c r="J938" s="9">
        <v>20803540</v>
      </c>
      <c r="K938" s="9">
        <v>22370446</v>
      </c>
      <c r="L938" s="9">
        <v>22370446</v>
      </c>
      <c r="M938" s="9">
        <v>22370446</v>
      </c>
      <c r="N938" s="9">
        <v>22370446</v>
      </c>
      <c r="O938" s="9">
        <v>22370446</v>
      </c>
    </row>
    <row r="939" spans="1:15">
      <c r="A939" s="2" t="s">
        <v>2166</v>
      </c>
      <c r="B939" s="5" t="s">
        <v>2167</v>
      </c>
      <c r="C939" s="2" t="s">
        <v>236</v>
      </c>
      <c r="D939" s="2" t="s">
        <v>3943</v>
      </c>
      <c r="E939" s="9">
        <v>40921444</v>
      </c>
      <c r="F939" s="9">
        <v>10265443</v>
      </c>
      <c r="G939" s="9">
        <v>15359768</v>
      </c>
      <c r="H939" s="9">
        <v>15807882</v>
      </c>
      <c r="I939" s="9">
        <v>16143968</v>
      </c>
      <c r="J939" s="9">
        <v>16480054</v>
      </c>
      <c r="K939" s="9">
        <v>16480054</v>
      </c>
      <c r="L939" s="9">
        <v>17600341</v>
      </c>
      <c r="M939" s="9">
        <v>17600341</v>
      </c>
      <c r="N939" s="9">
        <v>17600341</v>
      </c>
      <c r="O939" s="9">
        <v>17600341</v>
      </c>
    </row>
    <row r="940" spans="1:15">
      <c r="A940" s="2" t="s">
        <v>2192</v>
      </c>
      <c r="B940" s="5" t="s">
        <v>2193</v>
      </c>
      <c r="C940" s="2" t="s">
        <v>236</v>
      </c>
      <c r="D940" s="2" t="s">
        <v>3943</v>
      </c>
      <c r="E940" s="9">
        <v>1400000</v>
      </c>
      <c r="F940" s="9">
        <v>1400000</v>
      </c>
      <c r="G940" s="9">
        <v>1400000</v>
      </c>
      <c r="H940" s="9">
        <v>1400000</v>
      </c>
      <c r="I940" s="9">
        <v>1400000</v>
      </c>
      <c r="J940" s="9">
        <v>1400000</v>
      </c>
      <c r="K940" s="9">
        <v>1400000</v>
      </c>
      <c r="L940" s="9">
        <v>14000000</v>
      </c>
      <c r="M940" s="9">
        <v>14000000</v>
      </c>
      <c r="N940" s="9">
        <v>14000000</v>
      </c>
      <c r="O940" s="9">
        <v>14000000</v>
      </c>
    </row>
    <row r="941" spans="1:15">
      <c r="A941" s="2" t="s">
        <v>1936</v>
      </c>
      <c r="B941" s="5" t="s">
        <v>1937</v>
      </c>
      <c r="C941" s="2" t="s">
        <v>236</v>
      </c>
      <c r="D941" s="2" t="s">
        <v>3943</v>
      </c>
      <c r="E941" s="9">
        <v>54596455</v>
      </c>
      <c r="F941" s="9">
        <v>54596455</v>
      </c>
      <c r="G941" s="9">
        <v>54596455</v>
      </c>
      <c r="H941" s="9">
        <v>54596455</v>
      </c>
      <c r="I941" s="9">
        <v>54596455</v>
      </c>
      <c r="J941" s="9">
        <v>54596455</v>
      </c>
      <c r="K941" s="9">
        <v>64596455</v>
      </c>
      <c r="L941" s="9">
        <v>69935085</v>
      </c>
      <c r="M941" s="9">
        <v>75529325</v>
      </c>
      <c r="N941" s="9">
        <v>76110561</v>
      </c>
      <c r="O941" s="9">
        <v>76110561</v>
      </c>
    </row>
    <row r="942" spans="1:15">
      <c r="A942" s="2" t="s">
        <v>2104</v>
      </c>
      <c r="B942" s="5" t="s">
        <v>2105</v>
      </c>
      <c r="C942" s="2" t="s">
        <v>236</v>
      </c>
      <c r="D942" s="2" t="s">
        <v>3943</v>
      </c>
      <c r="E942" s="8">
        <v>17883770</v>
      </c>
      <c r="F942" s="8">
        <v>19559770</v>
      </c>
      <c r="G942" s="8">
        <v>31830328</v>
      </c>
      <c r="H942" s="8">
        <v>32233340</v>
      </c>
      <c r="I942" s="8">
        <v>29233340</v>
      </c>
      <c r="J942" s="8">
        <v>29233340</v>
      </c>
      <c r="K942" s="8">
        <v>29233340</v>
      </c>
      <c r="L942" s="8">
        <v>29233340</v>
      </c>
      <c r="M942" s="8">
        <v>51794579</v>
      </c>
      <c r="N942" s="8">
        <v>51794579</v>
      </c>
      <c r="O942" s="8">
        <v>51794579</v>
      </c>
    </row>
    <row r="943" spans="1:15">
      <c r="A943" s="2" t="s">
        <v>1960</v>
      </c>
      <c r="B943" s="5" t="s">
        <v>1961</v>
      </c>
      <c r="C943" s="2" t="s">
        <v>236</v>
      </c>
      <c r="D943" s="2" t="s">
        <v>3943</v>
      </c>
      <c r="E943" s="8"/>
      <c r="F943" s="8"/>
      <c r="G943" s="8"/>
      <c r="H943" s="8"/>
      <c r="I943" s="8"/>
      <c r="J943" s="8"/>
      <c r="K943" s="8">
        <v>17218543</v>
      </c>
      <c r="L943" s="8">
        <v>17218543</v>
      </c>
      <c r="M943" s="8">
        <v>17218543</v>
      </c>
      <c r="N943" s="8">
        <v>17218543</v>
      </c>
      <c r="O943" s="8">
        <v>17218543</v>
      </c>
    </row>
    <row r="944" spans="1:15">
      <c r="A944" s="2" t="s">
        <v>1920</v>
      </c>
      <c r="B944" s="5" t="s">
        <v>1921</v>
      </c>
      <c r="C944" s="2" t="s">
        <v>236</v>
      </c>
      <c r="D944" s="2" t="s">
        <v>3943</v>
      </c>
      <c r="E944" s="8">
        <v>4386262</v>
      </c>
      <c r="F944" s="8">
        <v>4487212</v>
      </c>
      <c r="G944" s="8">
        <v>4487212</v>
      </c>
      <c r="H944" s="8">
        <v>5032413</v>
      </c>
      <c r="I944" s="8">
        <v>20433470</v>
      </c>
      <c r="J944" s="8">
        <v>20433470</v>
      </c>
      <c r="K944" s="8">
        <v>20433470</v>
      </c>
      <c r="L944" s="8">
        <v>20433470</v>
      </c>
      <c r="M944" s="8">
        <v>20433470</v>
      </c>
      <c r="N944" s="8">
        <v>20433470</v>
      </c>
      <c r="O944" s="8">
        <v>20433470</v>
      </c>
    </row>
    <row r="945" spans="1:15">
      <c r="A945" s="2" t="s">
        <v>2040</v>
      </c>
      <c r="B945" s="5" t="s">
        <v>2041</v>
      </c>
      <c r="C945" s="2" t="s">
        <v>236</v>
      </c>
      <c r="D945" s="2" t="s">
        <v>3943</v>
      </c>
      <c r="E945" s="8">
        <v>13061550</v>
      </c>
      <c r="F945" s="8">
        <v>13090550</v>
      </c>
      <c r="G945" s="8">
        <v>13090550</v>
      </c>
      <c r="H945" s="8">
        <v>19490550</v>
      </c>
      <c r="I945" s="8">
        <v>19490550</v>
      </c>
      <c r="J945" s="8">
        <v>28338978</v>
      </c>
      <c r="K945" s="8">
        <v>28338978</v>
      </c>
      <c r="L945" s="8">
        <v>28338978</v>
      </c>
      <c r="M945" s="8">
        <v>28363712</v>
      </c>
      <c r="N945" s="8">
        <v>31680531</v>
      </c>
      <c r="O945" s="8">
        <v>31680531</v>
      </c>
    </row>
    <row r="946" spans="1:15">
      <c r="A946" s="2" t="s">
        <v>1908</v>
      </c>
      <c r="B946" s="5" t="s">
        <v>1909</v>
      </c>
      <c r="C946" s="2" t="s">
        <v>236</v>
      </c>
      <c r="D946" s="2" t="s">
        <v>3943</v>
      </c>
      <c r="E946" s="8"/>
      <c r="F946" s="8"/>
      <c r="G946" s="8"/>
      <c r="H946" s="8"/>
      <c r="I946" s="8"/>
      <c r="J946" s="8">
        <v>8620001</v>
      </c>
      <c r="K946" s="8">
        <v>8620001</v>
      </c>
      <c r="L946" s="8">
        <v>8620001</v>
      </c>
      <c r="M946" s="8">
        <v>53267083</v>
      </c>
      <c r="N946" s="8">
        <v>53267083</v>
      </c>
      <c r="O946" s="8">
        <v>53267083</v>
      </c>
    </row>
    <row r="947" spans="1:15">
      <c r="A947" s="2" t="s">
        <v>1858</v>
      </c>
      <c r="B947" s="5" t="s">
        <v>1859</v>
      </c>
      <c r="C947" s="2" t="s">
        <v>236</v>
      </c>
      <c r="D947" s="2" t="s">
        <v>3943</v>
      </c>
      <c r="E947" s="9"/>
      <c r="F947" s="9"/>
      <c r="G947" s="9">
        <v>3873515</v>
      </c>
      <c r="H947" s="9">
        <v>4816374</v>
      </c>
      <c r="I947" s="9">
        <v>4838874</v>
      </c>
      <c r="J947" s="9">
        <v>5437171</v>
      </c>
      <c r="K947" s="9">
        <v>6044463</v>
      </c>
      <c r="L947" s="9">
        <v>6071313</v>
      </c>
      <c r="M947" s="9">
        <v>6661913</v>
      </c>
      <c r="N947" s="9">
        <v>6754625</v>
      </c>
      <c r="O947" s="9">
        <v>6754625</v>
      </c>
    </row>
    <row r="948" spans="1:15">
      <c r="A948" s="2" t="s">
        <v>2060</v>
      </c>
      <c r="B948" s="5" t="s">
        <v>2061</v>
      </c>
      <c r="C948" s="2" t="s">
        <v>236</v>
      </c>
      <c r="D948" s="2" t="s">
        <v>3943</v>
      </c>
      <c r="E948" s="9">
        <v>5266875</v>
      </c>
      <c r="F948" s="9">
        <v>5266875</v>
      </c>
      <c r="G948" s="9">
        <v>5266875</v>
      </c>
      <c r="H948" s="9">
        <v>5266875</v>
      </c>
      <c r="I948" s="9">
        <v>5266875</v>
      </c>
      <c r="J948" s="9">
        <v>5266875</v>
      </c>
      <c r="K948" s="9">
        <v>5964355</v>
      </c>
      <c r="L948" s="9">
        <v>5964355</v>
      </c>
      <c r="M948" s="9">
        <v>5960575</v>
      </c>
      <c r="N948" s="9">
        <v>5960575</v>
      </c>
      <c r="O948" s="9">
        <v>5960575</v>
      </c>
    </row>
    <row r="949" spans="1:15">
      <c r="A949" s="2" t="s">
        <v>1583</v>
      </c>
      <c r="B949" s="5" t="s">
        <v>1584</v>
      </c>
      <c r="C949" s="2" t="s">
        <v>236</v>
      </c>
      <c r="D949" s="2" t="s">
        <v>3943</v>
      </c>
      <c r="E949" s="9">
        <v>39161748</v>
      </c>
      <c r="F949" s="9">
        <v>4007487</v>
      </c>
      <c r="G949" s="9">
        <v>7777679</v>
      </c>
      <c r="H949" s="9">
        <v>22450121</v>
      </c>
      <c r="I949" s="9">
        <v>101175967</v>
      </c>
      <c r="J949" s="9">
        <v>102785967</v>
      </c>
      <c r="K949" s="9">
        <v>123207912</v>
      </c>
      <c r="L949" s="9">
        <v>25440393</v>
      </c>
      <c r="M949" s="9">
        <v>28673396</v>
      </c>
      <c r="N949" s="9">
        <v>30500945</v>
      </c>
      <c r="O949" s="9">
        <v>31030045</v>
      </c>
    </row>
    <row r="950" spans="1:15">
      <c r="A950" s="2" t="s">
        <v>1958</v>
      </c>
      <c r="B950" s="5" t="s">
        <v>1959</v>
      </c>
      <c r="C950" s="2" t="s">
        <v>236</v>
      </c>
      <c r="D950" s="2" t="s">
        <v>3943</v>
      </c>
      <c r="E950" s="9"/>
      <c r="F950" s="9"/>
      <c r="G950" s="9"/>
      <c r="H950" s="9"/>
      <c r="I950" s="9"/>
      <c r="J950" s="9">
        <v>5579465</v>
      </c>
      <c r="K950" s="9">
        <v>8149344</v>
      </c>
      <c r="L950" s="9">
        <v>8149344</v>
      </c>
      <c r="M950" s="9">
        <v>8149344</v>
      </c>
      <c r="N950" s="9">
        <v>7976344</v>
      </c>
      <c r="O950" s="9">
        <v>7976344</v>
      </c>
    </row>
    <row r="951" spans="1:15">
      <c r="A951" s="2" t="s">
        <v>2134</v>
      </c>
      <c r="B951" s="5" t="s">
        <v>2135</v>
      </c>
      <c r="C951" s="2" t="s">
        <v>236</v>
      </c>
      <c r="D951" s="2" t="s">
        <v>3943</v>
      </c>
      <c r="E951" s="9"/>
      <c r="F951" s="9"/>
      <c r="G951" s="9"/>
      <c r="H951" s="9"/>
      <c r="I951" s="9">
        <v>6784000</v>
      </c>
      <c r="J951" s="9">
        <v>6784000</v>
      </c>
      <c r="K951" s="9">
        <v>27217564</v>
      </c>
      <c r="L951" s="9">
        <v>27841064</v>
      </c>
      <c r="M951" s="9">
        <v>27841064</v>
      </c>
      <c r="N951" s="9">
        <v>27841064</v>
      </c>
      <c r="O951" s="9">
        <v>27841064</v>
      </c>
    </row>
    <row r="952" spans="1:15">
      <c r="A952" s="2" t="s">
        <v>2118</v>
      </c>
      <c r="B952" s="5" t="s">
        <v>2119</v>
      </c>
      <c r="C952" s="2" t="s">
        <v>236</v>
      </c>
      <c r="D952" s="2" t="s">
        <v>3943</v>
      </c>
      <c r="E952" s="8">
        <v>16000000</v>
      </c>
      <c r="F952" s="8">
        <v>16000000</v>
      </c>
      <c r="G952" s="8">
        <v>16000000</v>
      </c>
      <c r="H952" s="8">
        <v>16000000</v>
      </c>
      <c r="I952" s="8">
        <v>16000000</v>
      </c>
      <c r="J952" s="8">
        <v>16000000</v>
      </c>
      <c r="K952" s="8">
        <v>20000000</v>
      </c>
      <c r="L952" s="8">
        <v>20000000</v>
      </c>
      <c r="M952" s="8">
        <v>20000000</v>
      </c>
      <c r="N952" s="8">
        <v>20000000</v>
      </c>
      <c r="O952" s="8">
        <v>21241134</v>
      </c>
    </row>
    <row r="953" spans="1:15">
      <c r="A953" s="2" t="s">
        <v>2106</v>
      </c>
      <c r="B953" s="5" t="s">
        <v>2107</v>
      </c>
      <c r="C953" s="2" t="s">
        <v>236</v>
      </c>
      <c r="D953" s="2" t="s">
        <v>3943</v>
      </c>
      <c r="E953" s="8">
        <v>16075215</v>
      </c>
      <c r="F953" s="8">
        <v>16075215</v>
      </c>
      <c r="G953" s="8">
        <v>16075215</v>
      </c>
      <c r="H953" s="8">
        <v>16075215</v>
      </c>
      <c r="I953" s="8">
        <v>16075215</v>
      </c>
      <c r="J953" s="8">
        <v>16075215</v>
      </c>
      <c r="K953" s="8">
        <v>16075215</v>
      </c>
      <c r="L953" s="8">
        <v>16075215</v>
      </c>
      <c r="M953" s="8">
        <v>16075215</v>
      </c>
      <c r="N953" s="8">
        <v>16075215</v>
      </c>
      <c r="O953" s="8">
        <v>16075215</v>
      </c>
    </row>
    <row r="954" spans="1:15">
      <c r="A954" s="2" t="s">
        <v>2046</v>
      </c>
      <c r="B954" s="5" t="s">
        <v>2047</v>
      </c>
      <c r="C954" s="2" t="s">
        <v>236</v>
      </c>
      <c r="D954" s="2" t="s">
        <v>3943</v>
      </c>
      <c r="E954" s="8"/>
      <c r="F954" s="8"/>
      <c r="G954" s="8"/>
      <c r="H954" s="8"/>
      <c r="I954" s="8"/>
      <c r="J954" s="8">
        <v>12610701</v>
      </c>
      <c r="K954" s="8">
        <v>12775360</v>
      </c>
      <c r="L954" s="8">
        <v>12775360</v>
      </c>
      <c r="M954" s="8">
        <v>12775360</v>
      </c>
      <c r="N954" s="8">
        <v>13428695</v>
      </c>
      <c r="O954" s="8">
        <v>13428695</v>
      </c>
    </row>
    <row r="955" spans="1:15">
      <c r="A955" s="2" t="s">
        <v>2212</v>
      </c>
      <c r="B955" s="5" t="s">
        <v>2213</v>
      </c>
      <c r="C955" s="2" t="s">
        <v>236</v>
      </c>
      <c r="D955" s="2" t="s">
        <v>3943</v>
      </c>
      <c r="E955" s="8"/>
      <c r="F955" s="8">
        <v>5660000</v>
      </c>
      <c r="G955" s="8">
        <v>5660000</v>
      </c>
      <c r="H955" s="8">
        <v>13589683</v>
      </c>
      <c r="I955" s="8">
        <v>15447280</v>
      </c>
      <c r="J955" s="8">
        <v>17948169</v>
      </c>
      <c r="K955" s="8">
        <v>22742127</v>
      </c>
      <c r="L955" s="8">
        <v>40679015</v>
      </c>
      <c r="M955" s="8">
        <v>40679015</v>
      </c>
      <c r="N955" s="8">
        <v>40679015</v>
      </c>
      <c r="O955" s="8">
        <v>40679015</v>
      </c>
    </row>
    <row r="956" spans="1:15">
      <c r="A956" s="2" t="s">
        <v>2124</v>
      </c>
      <c r="B956" s="5" t="s">
        <v>2125</v>
      </c>
      <c r="C956" s="2" t="s">
        <v>236</v>
      </c>
      <c r="D956" s="2" t="s">
        <v>3943</v>
      </c>
      <c r="E956" s="8">
        <v>10910000</v>
      </c>
      <c r="F956" s="8">
        <v>10910000</v>
      </c>
      <c r="G956" s="8">
        <v>10910000</v>
      </c>
      <c r="H956" s="8">
        <v>10910000</v>
      </c>
      <c r="I956" s="8">
        <v>10910000</v>
      </c>
      <c r="J956" s="8">
        <v>10910000</v>
      </c>
      <c r="K956" s="8">
        <v>10910000</v>
      </c>
      <c r="L956" s="8">
        <v>10910000</v>
      </c>
      <c r="M956" s="8">
        <v>10910000</v>
      </c>
      <c r="N956" s="8">
        <v>10910000</v>
      </c>
      <c r="O956" s="8">
        <v>10910000</v>
      </c>
    </row>
    <row r="957" spans="1:15">
      <c r="A957" s="2" t="s">
        <v>2150</v>
      </c>
      <c r="B957" s="5" t="s">
        <v>2151</v>
      </c>
      <c r="C957" s="2" t="s">
        <v>236</v>
      </c>
      <c r="D957" s="2" t="s">
        <v>3943</v>
      </c>
      <c r="E957" s="9">
        <v>28722788</v>
      </c>
      <c r="F957" s="9">
        <v>28722788</v>
      </c>
      <c r="G957" s="9">
        <v>34087196</v>
      </c>
      <c r="H957" s="9">
        <v>34087196</v>
      </c>
      <c r="I957" s="9">
        <v>34087196</v>
      </c>
      <c r="J957" s="9">
        <v>34087196</v>
      </c>
      <c r="K957" s="9">
        <v>34087196</v>
      </c>
      <c r="L957" s="9">
        <v>34087196</v>
      </c>
      <c r="M957" s="9">
        <v>34087196</v>
      </c>
      <c r="N957" s="9">
        <v>34087196</v>
      </c>
      <c r="O957" s="9">
        <v>34087196</v>
      </c>
    </row>
    <row r="958" spans="1:15">
      <c r="A958" s="2" t="s">
        <v>2140</v>
      </c>
      <c r="B958" s="5" t="s">
        <v>2141</v>
      </c>
      <c r="C958" s="2" t="s">
        <v>236</v>
      </c>
      <c r="D958" s="2" t="s">
        <v>3943</v>
      </c>
      <c r="E958" s="9"/>
      <c r="F958" s="9"/>
      <c r="G958" s="9"/>
      <c r="H958" s="9"/>
      <c r="I958" s="9"/>
      <c r="J958" s="9"/>
      <c r="K958" s="9"/>
      <c r="L958" s="9">
        <v>11828858</v>
      </c>
      <c r="M958" s="9">
        <v>11828858</v>
      </c>
      <c r="N958" s="9">
        <v>11828858</v>
      </c>
      <c r="O958" s="9">
        <v>11828858</v>
      </c>
    </row>
    <row r="959" spans="1:15">
      <c r="A959" s="2" t="s">
        <v>2074</v>
      </c>
      <c r="B959" s="5" t="s">
        <v>2075</v>
      </c>
      <c r="C959" s="2" t="s">
        <v>236</v>
      </c>
      <c r="D959" s="2" t="s">
        <v>3943</v>
      </c>
      <c r="E959" s="9">
        <v>10845875</v>
      </c>
      <c r="F959" s="9">
        <v>21691750</v>
      </c>
      <c r="G959" s="9">
        <v>21691750</v>
      </c>
      <c r="H959" s="9">
        <v>21691750</v>
      </c>
      <c r="I959" s="9">
        <v>21691750</v>
      </c>
      <c r="J959" s="9">
        <v>21691750</v>
      </c>
      <c r="K959" s="9">
        <v>21691750</v>
      </c>
      <c r="L959" s="9">
        <v>21691750</v>
      </c>
      <c r="M959" s="9">
        <v>21691750</v>
      </c>
      <c r="N959" s="9">
        <v>21691750</v>
      </c>
      <c r="O959" s="9">
        <v>21691750</v>
      </c>
    </row>
    <row r="960" spans="1:15">
      <c r="A960" s="2" t="s">
        <v>2084</v>
      </c>
      <c r="B960" s="5" t="s">
        <v>2085</v>
      </c>
      <c r="C960" s="2" t="s">
        <v>236</v>
      </c>
      <c r="D960" s="2" t="s">
        <v>3943</v>
      </c>
      <c r="E960" s="9">
        <v>14000000</v>
      </c>
      <c r="F960" s="9">
        <v>14000000</v>
      </c>
      <c r="G960" s="9">
        <v>14000000</v>
      </c>
      <c r="H960" s="9">
        <v>14000000</v>
      </c>
      <c r="I960" s="9">
        <v>14000000</v>
      </c>
      <c r="J960" s="9">
        <v>14000000</v>
      </c>
      <c r="K960" s="9">
        <v>14063592</v>
      </c>
      <c r="L960" s="9">
        <v>14572335</v>
      </c>
      <c r="M960" s="9">
        <v>15886148</v>
      </c>
      <c r="N960" s="9">
        <v>18756382</v>
      </c>
      <c r="O960" s="9">
        <v>18756382</v>
      </c>
    </row>
    <row r="961" spans="1:15">
      <c r="A961" s="2" t="s">
        <v>2250</v>
      </c>
      <c r="B961" s="5" t="s">
        <v>2251</v>
      </c>
      <c r="C961" s="2" t="s">
        <v>236</v>
      </c>
      <c r="D961" s="2" t="s">
        <v>3943</v>
      </c>
      <c r="E961" s="9"/>
      <c r="F961" s="9"/>
      <c r="G961" s="9"/>
      <c r="H961" s="9"/>
      <c r="I961" s="9"/>
      <c r="J961" s="9"/>
      <c r="K961" s="9"/>
      <c r="L961" s="9"/>
      <c r="M961" s="9"/>
      <c r="N961" s="9">
        <v>9765000</v>
      </c>
      <c r="O961" s="9">
        <v>9765000</v>
      </c>
    </row>
    <row r="962" spans="1:15">
      <c r="A962" s="2" t="s">
        <v>1974</v>
      </c>
      <c r="B962" s="5" t="s">
        <v>1975</v>
      </c>
      <c r="C962" s="2" t="s">
        <v>236</v>
      </c>
      <c r="D962" s="2" t="s">
        <v>3943</v>
      </c>
      <c r="E962" s="8">
        <v>15000000</v>
      </c>
      <c r="F962" s="8">
        <v>15000000</v>
      </c>
      <c r="G962" s="8">
        <v>15000000</v>
      </c>
      <c r="H962" s="8">
        <v>20000000</v>
      </c>
      <c r="I962" s="8">
        <v>26983609</v>
      </c>
      <c r="J962" s="8">
        <v>26983609</v>
      </c>
      <c r="K962" s="8">
        <v>26983609</v>
      </c>
      <c r="L962" s="8">
        <v>26983609</v>
      </c>
      <c r="M962" s="8">
        <v>26983609</v>
      </c>
      <c r="N962" s="8">
        <v>26983609</v>
      </c>
      <c r="O962" s="8">
        <v>26983609</v>
      </c>
    </row>
    <row r="963" spans="1:15">
      <c r="A963" s="2" t="s">
        <v>1619</v>
      </c>
      <c r="B963" s="5" t="s">
        <v>1620</v>
      </c>
      <c r="C963" s="2" t="s">
        <v>236</v>
      </c>
      <c r="D963" s="2" t="s">
        <v>3943</v>
      </c>
      <c r="E963" s="8">
        <v>9104000</v>
      </c>
      <c r="F963" s="8">
        <v>9181000</v>
      </c>
      <c r="G963" s="8">
        <v>10241000</v>
      </c>
      <c r="H963" s="8">
        <v>10291000</v>
      </c>
      <c r="I963" s="8">
        <v>10309000</v>
      </c>
      <c r="J963" s="8">
        <v>10309000</v>
      </c>
      <c r="K963" s="8">
        <v>10309000</v>
      </c>
      <c r="L963" s="8">
        <v>10309000</v>
      </c>
      <c r="M963" s="8">
        <v>14208497</v>
      </c>
      <c r="N963" s="8">
        <v>14208497</v>
      </c>
      <c r="O963" s="8">
        <v>14208497</v>
      </c>
    </row>
    <row r="964" spans="1:15">
      <c r="A964" s="2" t="s">
        <v>2042</v>
      </c>
      <c r="B964" s="5" t="s">
        <v>2043</v>
      </c>
      <c r="C964" s="2" t="s">
        <v>236</v>
      </c>
      <c r="D964" s="2" t="s">
        <v>3943</v>
      </c>
      <c r="E964" s="8">
        <v>9976016</v>
      </c>
      <c r="F964" s="8">
        <v>9976016</v>
      </c>
      <c r="G964" s="8">
        <v>9976016</v>
      </c>
      <c r="H964" s="8">
        <v>10204516</v>
      </c>
      <c r="I964" s="8">
        <v>10204516</v>
      </c>
      <c r="J964" s="8">
        <v>102045160</v>
      </c>
      <c r="K964" s="8">
        <v>102234536</v>
      </c>
      <c r="L964" s="8">
        <v>106228300</v>
      </c>
      <c r="M964" s="8">
        <v>128376154</v>
      </c>
      <c r="N964" s="8">
        <v>148656430</v>
      </c>
      <c r="O964" s="8">
        <v>160162357</v>
      </c>
    </row>
    <row r="965" spans="1:15">
      <c r="A965" s="2" t="s">
        <v>2226</v>
      </c>
      <c r="B965" s="5" t="s">
        <v>2227</v>
      </c>
      <c r="C965" s="2" t="s">
        <v>236</v>
      </c>
      <c r="D965" s="2" t="s">
        <v>3943</v>
      </c>
      <c r="E965" s="8">
        <v>11175668</v>
      </c>
      <c r="F965" s="8">
        <v>11175668</v>
      </c>
      <c r="G965" s="8">
        <v>11175668</v>
      </c>
      <c r="H965" s="8">
        <v>11175668</v>
      </c>
      <c r="I965" s="8">
        <v>11175668</v>
      </c>
      <c r="J965" s="8">
        <v>11206007</v>
      </c>
      <c r="K965" s="8">
        <v>14020334</v>
      </c>
      <c r="L965" s="8">
        <v>14410958</v>
      </c>
      <c r="M965" s="8">
        <v>14410958</v>
      </c>
      <c r="N965" s="8">
        <v>14410958</v>
      </c>
      <c r="O965" s="8">
        <v>14410958</v>
      </c>
    </row>
    <row r="966" spans="1:15">
      <c r="A966" s="2" t="s">
        <v>1912</v>
      </c>
      <c r="B966" s="5" t="s">
        <v>1913</v>
      </c>
      <c r="C966" s="2" t="s">
        <v>236</v>
      </c>
      <c r="D966" s="2" t="s">
        <v>3943</v>
      </c>
      <c r="E966" s="8"/>
      <c r="F966" s="8"/>
      <c r="G966" s="8"/>
      <c r="H966" s="8"/>
      <c r="I966" s="8">
        <v>5000000</v>
      </c>
      <c r="J966" s="8">
        <v>5000000</v>
      </c>
      <c r="K966" s="8">
        <v>10000000</v>
      </c>
      <c r="L966" s="8">
        <v>10000000</v>
      </c>
      <c r="M966" s="8">
        <v>10000000</v>
      </c>
      <c r="N966" s="8">
        <v>10000000</v>
      </c>
      <c r="O966" s="8">
        <v>10000000</v>
      </c>
    </row>
    <row r="967" spans="1:15">
      <c r="A967" s="2" t="s">
        <v>2182</v>
      </c>
      <c r="B967" s="5" t="s">
        <v>2183</v>
      </c>
      <c r="C967" s="2" t="s">
        <v>236</v>
      </c>
      <c r="D967" s="2" t="s">
        <v>3943</v>
      </c>
      <c r="E967" s="9">
        <v>30900000</v>
      </c>
      <c r="F967" s="9">
        <v>30900000</v>
      </c>
      <c r="G967" s="9">
        <v>30900000</v>
      </c>
      <c r="H967" s="9">
        <v>30900000</v>
      </c>
      <c r="I967" s="9">
        <v>30900000</v>
      </c>
      <c r="J967" s="9">
        <v>30900000</v>
      </c>
      <c r="K967" s="9">
        <v>30900000</v>
      </c>
      <c r="L967" s="9">
        <v>30900000</v>
      </c>
      <c r="M967" s="9">
        <v>30900000</v>
      </c>
      <c r="N967" s="9">
        <v>30900000</v>
      </c>
      <c r="O967" s="9">
        <v>30900000</v>
      </c>
    </row>
    <row r="968" spans="1:15">
      <c r="A968" s="2" t="s">
        <v>2052</v>
      </c>
      <c r="B968" s="5" t="s">
        <v>2053</v>
      </c>
      <c r="C968" s="2" t="s">
        <v>236</v>
      </c>
      <c r="D968" s="2" t="s">
        <v>3943</v>
      </c>
      <c r="E968" s="9">
        <v>5339761</v>
      </c>
      <c r="F968" s="9">
        <v>5339761</v>
      </c>
      <c r="G968" s="9">
        <v>10679522</v>
      </c>
      <c r="H968" s="9">
        <v>11266882</v>
      </c>
      <c r="I968" s="9">
        <v>11266882</v>
      </c>
      <c r="J968" s="9">
        <v>22533764</v>
      </c>
      <c r="K968" s="9">
        <v>22533764</v>
      </c>
      <c r="L968" s="9">
        <v>22533764</v>
      </c>
      <c r="M968" s="9">
        <v>22533764</v>
      </c>
      <c r="N968" s="9">
        <v>22533764</v>
      </c>
      <c r="O968" s="9">
        <v>22533764</v>
      </c>
    </row>
    <row r="969" spans="1:15">
      <c r="A969" s="2" t="s">
        <v>1870</v>
      </c>
      <c r="B969" s="5" t="s">
        <v>1871</v>
      </c>
      <c r="C969" s="2" t="s">
        <v>236</v>
      </c>
      <c r="D969" s="2" t="s">
        <v>3943</v>
      </c>
      <c r="E969" s="9">
        <v>6000000</v>
      </c>
      <c r="F969" s="9">
        <v>6000000</v>
      </c>
      <c r="G969" s="9">
        <v>6000000</v>
      </c>
      <c r="H969" s="9">
        <v>6000000</v>
      </c>
      <c r="I969" s="9">
        <v>6000000</v>
      </c>
      <c r="J969" s="9">
        <v>6000000</v>
      </c>
      <c r="K969" s="9">
        <v>6000000</v>
      </c>
      <c r="L969" s="9">
        <v>6000000</v>
      </c>
      <c r="M969" s="9">
        <v>6000000</v>
      </c>
      <c r="N969" s="9">
        <v>6000000</v>
      </c>
      <c r="O969" s="9">
        <v>6000000</v>
      </c>
    </row>
    <row r="970" spans="1:15">
      <c r="A970" s="2" t="s">
        <v>1822</v>
      </c>
      <c r="B970" s="5" t="s">
        <v>1823</v>
      </c>
      <c r="C970" s="2" t="s">
        <v>236</v>
      </c>
      <c r="D970" s="2" t="s">
        <v>3943</v>
      </c>
      <c r="E970" s="9"/>
      <c r="F970" s="9"/>
      <c r="G970" s="9"/>
      <c r="H970" s="9"/>
      <c r="I970" s="9"/>
      <c r="J970" s="9"/>
      <c r="K970" s="9"/>
      <c r="L970" s="9"/>
      <c r="M970" s="9"/>
      <c r="N970" s="9">
        <v>23097600</v>
      </c>
      <c r="O970" s="9">
        <v>23097600</v>
      </c>
    </row>
    <row r="971" spans="1:15">
      <c r="A971" s="2" t="s">
        <v>2094</v>
      </c>
      <c r="B971" s="5" t="s">
        <v>2095</v>
      </c>
      <c r="C971" s="2" t="s">
        <v>236</v>
      </c>
      <c r="D971" s="2" t="s">
        <v>3943</v>
      </c>
      <c r="E971" s="9">
        <v>237474327</v>
      </c>
      <c r="F971" s="9">
        <v>94989730</v>
      </c>
      <c r="G971" s="9">
        <v>94989730</v>
      </c>
      <c r="H971" s="9">
        <v>94989730</v>
      </c>
      <c r="I971" s="9">
        <v>94989730</v>
      </c>
      <c r="J971" s="9">
        <v>94989730</v>
      </c>
      <c r="K971" s="9">
        <v>94989730</v>
      </c>
      <c r="L971" s="9">
        <v>94989730</v>
      </c>
      <c r="M971" s="9">
        <v>94989730</v>
      </c>
      <c r="N971" s="9">
        <v>100070155</v>
      </c>
      <c r="O971" s="9">
        <v>103421361</v>
      </c>
    </row>
    <row r="972" spans="1:15">
      <c r="A972" s="2" t="s">
        <v>1832</v>
      </c>
      <c r="B972" s="5" t="s">
        <v>1833</v>
      </c>
      <c r="C972" s="2" t="s">
        <v>236</v>
      </c>
      <c r="D972" s="2" t="s">
        <v>3943</v>
      </c>
      <c r="E972" s="8"/>
      <c r="F972" s="8">
        <v>3650000</v>
      </c>
      <c r="G972" s="8">
        <v>7300000</v>
      </c>
      <c r="H972" s="8">
        <v>7300000</v>
      </c>
      <c r="I972" s="8">
        <v>7300000</v>
      </c>
      <c r="J972" s="8">
        <v>7300000</v>
      </c>
      <c r="K972" s="8">
        <v>14600000</v>
      </c>
      <c r="L972" s="8">
        <v>14600000</v>
      </c>
      <c r="M972" s="8">
        <v>14600000</v>
      </c>
      <c r="N972" s="8">
        <v>15508143</v>
      </c>
      <c r="O972" s="8">
        <v>15508143</v>
      </c>
    </row>
    <row r="973" spans="1:15">
      <c r="A973" s="2" t="s">
        <v>2172</v>
      </c>
      <c r="B973" s="5" t="s">
        <v>2173</v>
      </c>
      <c r="C973" s="2" t="s">
        <v>236</v>
      </c>
      <c r="D973" s="2" t="s">
        <v>3943</v>
      </c>
      <c r="E973" s="8"/>
      <c r="F973" s="8"/>
      <c r="G973" s="8"/>
      <c r="H973" s="8"/>
      <c r="I973" s="8">
        <v>7088782</v>
      </c>
      <c r="J973" s="8">
        <v>7088782</v>
      </c>
      <c r="K973" s="8">
        <v>7088782</v>
      </c>
      <c r="L973" s="8">
        <v>7088782</v>
      </c>
      <c r="M973" s="8">
        <v>7088782</v>
      </c>
      <c r="N973" s="8">
        <v>7088782</v>
      </c>
      <c r="O973" s="8">
        <v>7088782</v>
      </c>
    </row>
    <row r="974" spans="1:15">
      <c r="A974" s="2" t="s">
        <v>2194</v>
      </c>
      <c r="B974" s="5" t="s">
        <v>2195</v>
      </c>
      <c r="C974" s="2" t="s">
        <v>236</v>
      </c>
      <c r="D974" s="2" t="s">
        <v>3943</v>
      </c>
      <c r="E974" s="8">
        <v>7000000</v>
      </c>
      <c r="F974" s="8">
        <v>12441946</v>
      </c>
      <c r="G974" s="8">
        <v>12441946</v>
      </c>
      <c r="H974" s="8">
        <v>12441946</v>
      </c>
      <c r="I974" s="8">
        <v>20286141</v>
      </c>
      <c r="J974" s="8">
        <v>20286141</v>
      </c>
      <c r="K974" s="8">
        <v>20286141</v>
      </c>
      <c r="L974" s="8">
        <v>20286141</v>
      </c>
      <c r="M974" s="8">
        <v>20286141</v>
      </c>
      <c r="N974" s="8">
        <v>20286141</v>
      </c>
      <c r="O974" s="8">
        <v>20286141</v>
      </c>
    </row>
    <row r="975" spans="1:15">
      <c r="A975" s="2" t="s">
        <v>2114</v>
      </c>
      <c r="B975" s="5" t="s">
        <v>2115</v>
      </c>
      <c r="C975" s="2" t="s">
        <v>236</v>
      </c>
      <c r="D975" s="2" t="s">
        <v>3943</v>
      </c>
      <c r="E975" s="8">
        <v>4231409</v>
      </c>
      <c r="F975" s="8">
        <v>4231409</v>
      </c>
      <c r="G975" s="8">
        <v>4231409</v>
      </c>
      <c r="H975" s="8">
        <v>4231409</v>
      </c>
      <c r="I975" s="8">
        <v>4231409</v>
      </c>
      <c r="J975" s="8">
        <v>4231409</v>
      </c>
      <c r="K975" s="8">
        <v>4231409</v>
      </c>
      <c r="L975" s="8">
        <v>4231409</v>
      </c>
      <c r="M975" s="8">
        <v>4231409</v>
      </c>
      <c r="N975" s="8">
        <v>4231409</v>
      </c>
      <c r="O975" s="8">
        <v>4231409</v>
      </c>
    </row>
    <row r="976" spans="1:15">
      <c r="A976" s="2" t="s">
        <v>2090</v>
      </c>
      <c r="B976" s="5" t="s">
        <v>2091</v>
      </c>
      <c r="C976" s="2" t="s">
        <v>236</v>
      </c>
      <c r="D976" s="2" t="s">
        <v>3943</v>
      </c>
      <c r="E976" s="8"/>
      <c r="F976" s="8"/>
      <c r="G976" s="8"/>
      <c r="H976" s="8"/>
      <c r="I976" s="8"/>
      <c r="J976" s="8">
        <v>7140000</v>
      </c>
      <c r="K976" s="8">
        <v>7140000</v>
      </c>
      <c r="L976" s="8">
        <v>7140000</v>
      </c>
      <c r="M976" s="8">
        <v>7140000</v>
      </c>
      <c r="N976" s="8">
        <v>14280000</v>
      </c>
      <c r="O976" s="8">
        <v>14280000</v>
      </c>
    </row>
    <row r="977" spans="1:15">
      <c r="A977" s="2" t="s">
        <v>2412</v>
      </c>
      <c r="B977" s="5" t="s">
        <v>2413</v>
      </c>
      <c r="C977" s="2" t="s">
        <v>236</v>
      </c>
      <c r="D977" s="2" t="s">
        <v>3943</v>
      </c>
      <c r="E977" s="9">
        <v>42000000</v>
      </c>
      <c r="F977" s="9">
        <v>42000000</v>
      </c>
      <c r="G977" s="9">
        <v>42000000</v>
      </c>
      <c r="H977" s="9">
        <v>42000000</v>
      </c>
      <c r="I977" s="9">
        <v>42000000</v>
      </c>
      <c r="J977" s="9">
        <v>42000000</v>
      </c>
      <c r="K977" s="9">
        <v>42000000</v>
      </c>
      <c r="L977" s="9">
        <v>42000000</v>
      </c>
      <c r="M977" s="9">
        <v>48000000</v>
      </c>
      <c r="N977" s="9">
        <v>48000000</v>
      </c>
      <c r="O977" s="9">
        <v>48000000</v>
      </c>
    </row>
    <row r="978" spans="1:15">
      <c r="A978" s="2" t="s">
        <v>2232</v>
      </c>
      <c r="B978" s="5" t="s">
        <v>2233</v>
      </c>
      <c r="C978" s="2" t="s">
        <v>236</v>
      </c>
      <c r="D978" s="2" t="s">
        <v>3943</v>
      </c>
      <c r="E978" s="9"/>
      <c r="F978" s="9"/>
      <c r="G978" s="9"/>
      <c r="H978" s="9"/>
      <c r="I978" s="9"/>
      <c r="J978" s="9"/>
      <c r="K978" s="9">
        <v>8074763</v>
      </c>
      <c r="L978" s="9">
        <v>8402813</v>
      </c>
      <c r="M978" s="9">
        <v>8638813</v>
      </c>
      <c r="N978" s="9">
        <v>56498536</v>
      </c>
      <c r="O978" s="9">
        <v>56972918</v>
      </c>
    </row>
    <row r="979" spans="1:15">
      <c r="A979" s="2" t="s">
        <v>1996</v>
      </c>
      <c r="B979" s="5" t="s">
        <v>1997</v>
      </c>
      <c r="C979" s="2" t="s">
        <v>236</v>
      </c>
      <c r="D979" s="2" t="s">
        <v>3943</v>
      </c>
      <c r="E979" s="9"/>
      <c r="F979" s="9"/>
      <c r="G979" s="9"/>
      <c r="H979" s="9">
        <v>22300000</v>
      </c>
      <c r="I979" s="9">
        <v>22300000</v>
      </c>
      <c r="J979" s="9">
        <v>22300000</v>
      </c>
      <c r="K979" s="9">
        <v>22300000</v>
      </c>
      <c r="L979" s="9">
        <v>114309017</v>
      </c>
      <c r="M979" s="9">
        <v>114309017</v>
      </c>
      <c r="N979" s="9">
        <v>22325027</v>
      </c>
      <c r="O979" s="9">
        <v>22325027</v>
      </c>
    </row>
    <row r="980" spans="1:15">
      <c r="A980" s="2" t="s">
        <v>2360</v>
      </c>
      <c r="B980" s="5" t="s">
        <v>2361</v>
      </c>
      <c r="C980" s="2" t="s">
        <v>236</v>
      </c>
      <c r="D980" s="2" t="s">
        <v>3943</v>
      </c>
      <c r="E980" s="9">
        <v>20000000</v>
      </c>
      <c r="F980" s="9">
        <v>20000000</v>
      </c>
      <c r="G980" s="9">
        <v>20000000</v>
      </c>
      <c r="H980" s="9">
        <v>20000000</v>
      </c>
      <c r="I980" s="9">
        <v>20000000</v>
      </c>
      <c r="J980" s="9">
        <v>20000000</v>
      </c>
      <c r="K980" s="9">
        <v>20000000</v>
      </c>
      <c r="L980" s="9">
        <v>20000000</v>
      </c>
      <c r="M980" s="9">
        <v>20000000</v>
      </c>
      <c r="N980" s="9">
        <v>20000000</v>
      </c>
      <c r="O980" s="9">
        <v>20000000</v>
      </c>
    </row>
    <row r="981" spans="1:15">
      <c r="A981" s="2" t="s">
        <v>1926</v>
      </c>
      <c r="B981" s="5" t="s">
        <v>1927</v>
      </c>
      <c r="C981" s="2" t="s">
        <v>236</v>
      </c>
      <c r="D981" s="2" t="s">
        <v>3943</v>
      </c>
      <c r="E981" s="9"/>
      <c r="F981" s="9"/>
      <c r="G981" s="9"/>
      <c r="H981" s="9"/>
      <c r="I981" s="9">
        <v>6000000</v>
      </c>
      <c r="J981" s="9">
        <v>9000000</v>
      </c>
      <c r="K981" s="9">
        <v>9000000</v>
      </c>
      <c r="L981" s="9">
        <v>9000000</v>
      </c>
      <c r="M981" s="9">
        <v>10800000</v>
      </c>
      <c r="N981" s="9">
        <v>12960000</v>
      </c>
      <c r="O981" s="9">
        <v>15552000</v>
      </c>
    </row>
    <row r="982" spans="1:15">
      <c r="A982" s="2" t="s">
        <v>2054</v>
      </c>
      <c r="B982" s="5" t="s">
        <v>2055</v>
      </c>
      <c r="C982" s="2" t="s">
        <v>236</v>
      </c>
      <c r="D982" s="2" t="s">
        <v>3943</v>
      </c>
      <c r="E982" s="8"/>
      <c r="F982" s="8"/>
      <c r="G982" s="8">
        <v>5800000</v>
      </c>
      <c r="H982" s="8">
        <v>5800000</v>
      </c>
      <c r="I982" s="8">
        <v>5800000</v>
      </c>
      <c r="J982" s="8">
        <v>5800000</v>
      </c>
      <c r="K982" s="8">
        <v>5800000</v>
      </c>
      <c r="L982" s="8">
        <v>5800000</v>
      </c>
      <c r="M982" s="8">
        <v>5800000</v>
      </c>
      <c r="N982" s="8">
        <v>5800000</v>
      </c>
      <c r="O982" s="8">
        <v>5800000</v>
      </c>
    </row>
    <row r="983" spans="1:15">
      <c r="A983" s="2" t="s">
        <v>2128</v>
      </c>
      <c r="B983" s="5" t="s">
        <v>2129</v>
      </c>
      <c r="C983" s="2" t="s">
        <v>236</v>
      </c>
      <c r="D983" s="2" t="s">
        <v>3943</v>
      </c>
      <c r="E983" s="8">
        <v>28175526</v>
      </c>
      <c r="F983" s="8">
        <v>62759087</v>
      </c>
      <c r="G983" s="8">
        <v>26949956</v>
      </c>
      <c r="H983" s="8">
        <v>48430078</v>
      </c>
      <c r="I983" s="8">
        <v>48582855</v>
      </c>
      <c r="J983" s="8">
        <v>15900268</v>
      </c>
      <c r="K983" s="8">
        <v>19169405</v>
      </c>
      <c r="L983" s="8">
        <v>20618842</v>
      </c>
      <c r="M983" s="8">
        <v>27416400</v>
      </c>
      <c r="N983" s="8">
        <v>37822788</v>
      </c>
      <c r="O983" s="8">
        <v>37961517</v>
      </c>
    </row>
    <row r="984" spans="1:15">
      <c r="A984" s="2" t="s">
        <v>2254</v>
      </c>
      <c r="B984" s="5" t="s">
        <v>2255</v>
      </c>
      <c r="C984" s="2" t="s">
        <v>236</v>
      </c>
      <c r="D984" s="2" t="s">
        <v>3943</v>
      </c>
      <c r="E984" s="8">
        <v>6250000</v>
      </c>
      <c r="F984" s="8">
        <v>6250000</v>
      </c>
      <c r="G984" s="8">
        <v>6250000</v>
      </c>
      <c r="H984" s="8">
        <v>6370000</v>
      </c>
      <c r="I984" s="8">
        <v>6370000</v>
      </c>
      <c r="J984" s="8">
        <v>6370000</v>
      </c>
      <c r="K984" s="8">
        <v>6370000</v>
      </c>
      <c r="L984" s="8">
        <v>6370000</v>
      </c>
      <c r="M984" s="8">
        <v>6370000</v>
      </c>
      <c r="N984" s="8">
        <v>6370000</v>
      </c>
      <c r="O984" s="8">
        <v>6370000</v>
      </c>
    </row>
    <row r="985" spans="1:15">
      <c r="A985" s="2" t="s">
        <v>2148</v>
      </c>
      <c r="B985" s="5" t="s">
        <v>2149</v>
      </c>
      <c r="C985" s="2" t="s">
        <v>236</v>
      </c>
      <c r="D985" s="2" t="s">
        <v>3943</v>
      </c>
      <c r="E985" s="8">
        <v>42440281</v>
      </c>
      <c r="F985" s="8">
        <v>46165328</v>
      </c>
      <c r="G985" s="8">
        <v>46165328</v>
      </c>
      <c r="H985" s="8">
        <v>50959189</v>
      </c>
      <c r="I985" s="8">
        <v>85574204</v>
      </c>
      <c r="J985" s="8">
        <v>100800453</v>
      </c>
      <c r="K985" s="8">
        <v>20160090</v>
      </c>
      <c r="L985" s="8">
        <v>100800450</v>
      </c>
      <c r="M985" s="8">
        <v>100800450</v>
      </c>
      <c r="N985" s="8">
        <v>100800450</v>
      </c>
      <c r="O985" s="8">
        <v>100800450</v>
      </c>
    </row>
    <row r="986" spans="1:15">
      <c r="A986" s="2" t="s">
        <v>2050</v>
      </c>
      <c r="B986" s="5" t="s">
        <v>2051</v>
      </c>
      <c r="C986" s="2" t="s">
        <v>236</v>
      </c>
      <c r="D986" s="2" t="s">
        <v>3943</v>
      </c>
      <c r="E986" s="8">
        <v>5000000</v>
      </c>
      <c r="F986" s="8">
        <v>5000000</v>
      </c>
      <c r="G986" s="8">
        <v>5000000</v>
      </c>
      <c r="H986" s="8">
        <v>5095950</v>
      </c>
      <c r="I986" s="8">
        <v>11594473</v>
      </c>
      <c r="J986" s="8">
        <v>11626683</v>
      </c>
      <c r="K986" s="8">
        <v>16730905</v>
      </c>
      <c r="L986" s="8">
        <v>20869972</v>
      </c>
      <c r="M986" s="8">
        <v>22750826</v>
      </c>
      <c r="N986" s="8">
        <v>25708527</v>
      </c>
      <c r="O986" s="8">
        <v>25708527</v>
      </c>
    </row>
    <row r="987" spans="1:15">
      <c r="A987" s="2" t="s">
        <v>2368</v>
      </c>
      <c r="B987" s="5" t="s">
        <v>2369</v>
      </c>
      <c r="C987" s="2" t="s">
        <v>236</v>
      </c>
      <c r="D987" s="2" t="s">
        <v>3943</v>
      </c>
      <c r="E987" s="9">
        <v>2080000</v>
      </c>
      <c r="F987" s="9">
        <v>2104300</v>
      </c>
      <c r="G987" s="9">
        <v>2107600</v>
      </c>
      <c r="H987" s="9">
        <v>2107600</v>
      </c>
      <c r="I987" s="9">
        <v>2107600</v>
      </c>
      <c r="J987" s="9">
        <v>2107600</v>
      </c>
      <c r="K987" s="9">
        <v>10625250</v>
      </c>
      <c r="L987" s="9">
        <v>10789050</v>
      </c>
      <c r="M987" s="9">
        <v>10825050</v>
      </c>
      <c r="N987" s="9">
        <v>11271250</v>
      </c>
      <c r="O987" s="9">
        <v>11271250</v>
      </c>
    </row>
    <row r="988" spans="1:15">
      <c r="A988" s="2" t="s">
        <v>2558</v>
      </c>
      <c r="B988" s="5" t="s">
        <v>2559</v>
      </c>
      <c r="C988" s="2" t="s">
        <v>236</v>
      </c>
      <c r="D988" s="2" t="s">
        <v>3943</v>
      </c>
      <c r="E988" s="9"/>
      <c r="F988" s="9"/>
      <c r="G988" s="9"/>
      <c r="H988" s="9"/>
      <c r="I988" s="9"/>
      <c r="J988" s="9"/>
      <c r="K988" s="9"/>
      <c r="L988" s="9"/>
      <c r="M988" s="9">
        <v>5774545</v>
      </c>
      <c r="N988" s="9">
        <v>7023345</v>
      </c>
      <c r="O988" s="9">
        <v>7523345</v>
      </c>
    </row>
    <row r="989" spans="1:15">
      <c r="A989" s="2" t="s">
        <v>2394</v>
      </c>
      <c r="B989" s="5" t="s">
        <v>2395</v>
      </c>
      <c r="C989" s="2" t="s">
        <v>236</v>
      </c>
      <c r="D989" s="2" t="s">
        <v>3943</v>
      </c>
      <c r="E989" s="9">
        <v>5500000</v>
      </c>
      <c r="F989" s="9">
        <v>22384824</v>
      </c>
      <c r="G989" s="9">
        <v>22384824</v>
      </c>
      <c r="H989" s="9">
        <v>29384824</v>
      </c>
      <c r="I989" s="9">
        <v>30699892</v>
      </c>
      <c r="J989" s="9">
        <v>31509700</v>
      </c>
      <c r="K989" s="9">
        <v>42312756</v>
      </c>
      <c r="L989" s="9">
        <v>50192571</v>
      </c>
      <c r="M989" s="9">
        <v>10038514</v>
      </c>
      <c r="N989" s="9">
        <v>11230776</v>
      </c>
      <c r="O989" s="9">
        <v>11248376</v>
      </c>
    </row>
    <row r="990" spans="1:15">
      <c r="A990" s="2" t="s">
        <v>2034</v>
      </c>
      <c r="B990" s="5" t="s">
        <v>2035</v>
      </c>
      <c r="C990" s="2" t="s">
        <v>236</v>
      </c>
      <c r="D990" s="2" t="s">
        <v>3943</v>
      </c>
      <c r="E990" s="9"/>
      <c r="F990" s="9"/>
      <c r="G990" s="9"/>
      <c r="H990" s="9"/>
      <c r="I990" s="9"/>
      <c r="J990" s="9">
        <v>9841600</v>
      </c>
      <c r="K990" s="9">
        <v>10544734</v>
      </c>
      <c r="L990" s="9">
        <v>11305231</v>
      </c>
      <c r="M990" s="9">
        <v>11305231</v>
      </c>
      <c r="N990" s="9">
        <v>11305231</v>
      </c>
      <c r="O990" s="9">
        <v>11305231</v>
      </c>
    </row>
    <row r="991" spans="1:15">
      <c r="A991" s="2" t="s">
        <v>2260</v>
      </c>
      <c r="B991" s="5" t="s">
        <v>2261</v>
      </c>
      <c r="C991" s="2" t="s">
        <v>236</v>
      </c>
      <c r="D991" s="2" t="s">
        <v>3943</v>
      </c>
      <c r="E991" s="9">
        <v>38094021</v>
      </c>
      <c r="F991" s="9">
        <v>41009805</v>
      </c>
      <c r="G991" s="9">
        <v>45041040</v>
      </c>
      <c r="H991" s="9">
        <v>46154212</v>
      </c>
      <c r="I991" s="9">
        <v>46154212</v>
      </c>
      <c r="J991" s="9">
        <v>54317458</v>
      </c>
      <c r="K991" s="9">
        <v>54367458</v>
      </c>
      <c r="L991" s="9">
        <v>62467017</v>
      </c>
      <c r="M991" s="9">
        <v>62807216</v>
      </c>
      <c r="N991" s="9">
        <v>82554949</v>
      </c>
      <c r="O991" s="9">
        <v>82554949</v>
      </c>
    </row>
    <row r="992" spans="1:15">
      <c r="A992" s="2" t="s">
        <v>2282</v>
      </c>
      <c r="B992" s="5" t="s">
        <v>2283</v>
      </c>
      <c r="C992" s="2" t="s">
        <v>236</v>
      </c>
      <c r="D992" s="2" t="s">
        <v>3943</v>
      </c>
      <c r="E992" s="8">
        <v>4507539</v>
      </c>
      <c r="F992" s="8">
        <v>9015078</v>
      </c>
      <c r="G992" s="8">
        <v>17940005</v>
      </c>
      <c r="H992" s="8">
        <v>17940005</v>
      </c>
      <c r="I992" s="8">
        <v>36982001</v>
      </c>
      <c r="J992" s="8">
        <v>36982001</v>
      </c>
      <c r="K992" s="8">
        <v>38765831</v>
      </c>
      <c r="L992" s="8">
        <v>38765831</v>
      </c>
      <c r="M992" s="8">
        <v>39739513</v>
      </c>
      <c r="N992" s="8">
        <v>61739513</v>
      </c>
      <c r="O992" s="8">
        <v>62914600</v>
      </c>
    </row>
    <row r="993" spans="1:15">
      <c r="A993" s="2" t="s">
        <v>2198</v>
      </c>
      <c r="B993" s="5" t="s">
        <v>2199</v>
      </c>
      <c r="C993" s="2" t="s">
        <v>236</v>
      </c>
      <c r="D993" s="2" t="s">
        <v>3943</v>
      </c>
      <c r="E993" s="8">
        <v>47289007</v>
      </c>
      <c r="F993" s="8">
        <v>67327805</v>
      </c>
      <c r="G993" s="8">
        <v>77779780</v>
      </c>
      <c r="H993" s="8">
        <v>15477978</v>
      </c>
      <c r="I993" s="8">
        <v>23134207</v>
      </c>
      <c r="J993" s="8">
        <v>3480233</v>
      </c>
      <c r="K993" s="8">
        <v>10216255</v>
      </c>
      <c r="L993" s="8">
        <v>15203787</v>
      </c>
      <c r="M993" s="8">
        <v>15784325</v>
      </c>
      <c r="N993" s="8">
        <v>15784325</v>
      </c>
      <c r="O993" s="8">
        <v>15784325</v>
      </c>
    </row>
    <row r="994" spans="1:15">
      <c r="A994" s="2" t="s">
        <v>2288</v>
      </c>
      <c r="B994" s="5" t="s">
        <v>2289</v>
      </c>
      <c r="C994" s="2" t="s">
        <v>236</v>
      </c>
      <c r="D994" s="2" t="s">
        <v>3943</v>
      </c>
      <c r="E994" s="8">
        <v>9640169</v>
      </c>
      <c r="F994" s="8">
        <v>22903995</v>
      </c>
      <c r="G994" s="8">
        <v>102576644</v>
      </c>
      <c r="H994" s="8">
        <v>121653264</v>
      </c>
      <c r="I994" s="8">
        <v>125127925</v>
      </c>
      <c r="J994" s="8">
        <v>25612322</v>
      </c>
      <c r="K994" s="8">
        <v>27786693</v>
      </c>
      <c r="L994" s="8">
        <v>38897404</v>
      </c>
      <c r="M994" s="8">
        <v>70223294</v>
      </c>
      <c r="N994" s="8">
        <v>82800447</v>
      </c>
      <c r="O994" s="8">
        <v>82800447</v>
      </c>
    </row>
    <row r="995" spans="1:15">
      <c r="A995" s="2" t="s">
        <v>1982</v>
      </c>
      <c r="B995" s="5" t="s">
        <v>1983</v>
      </c>
      <c r="C995" s="2" t="s">
        <v>236</v>
      </c>
      <c r="D995" s="2" t="s">
        <v>3943</v>
      </c>
      <c r="E995" s="8"/>
      <c r="F995" s="8"/>
      <c r="G995" s="8">
        <v>9791000</v>
      </c>
      <c r="H995" s="8">
        <v>9791000</v>
      </c>
      <c r="I995" s="8">
        <v>9791000</v>
      </c>
      <c r="J995" s="8">
        <v>11791000</v>
      </c>
      <c r="K995" s="8">
        <v>12970100</v>
      </c>
      <c r="L995" s="8">
        <v>12996741</v>
      </c>
      <c r="M995" s="8">
        <v>12996741</v>
      </c>
      <c r="N995" s="8">
        <v>12996741</v>
      </c>
      <c r="O995" s="8">
        <v>12996741</v>
      </c>
    </row>
    <row r="996" spans="1:15">
      <c r="A996" s="2" t="s">
        <v>2222</v>
      </c>
      <c r="B996" s="5" t="s">
        <v>2223</v>
      </c>
      <c r="C996" s="2" t="s">
        <v>236</v>
      </c>
      <c r="D996" s="2" t="s">
        <v>3943</v>
      </c>
      <c r="E996" s="8">
        <v>43000000</v>
      </c>
      <c r="F996" s="8">
        <v>14092000</v>
      </c>
      <c r="G996" s="8">
        <v>24303190</v>
      </c>
      <c r="H996" s="8">
        <v>29356453</v>
      </c>
      <c r="I996" s="8">
        <v>31618894</v>
      </c>
      <c r="J996" s="8">
        <v>39061153</v>
      </c>
      <c r="K996" s="8">
        <v>40785760</v>
      </c>
      <c r="L996" s="8">
        <v>40892268</v>
      </c>
      <c r="M996" s="8">
        <v>40892268</v>
      </c>
      <c r="N996" s="8">
        <v>40892268</v>
      </c>
      <c r="O996" s="8">
        <v>40892268</v>
      </c>
    </row>
    <row r="997" spans="1:15">
      <c r="A997" s="2" t="s">
        <v>2240</v>
      </c>
      <c r="B997" s="5" t="s">
        <v>2241</v>
      </c>
      <c r="C997" s="2" t="s">
        <v>236</v>
      </c>
      <c r="D997" s="2" t="s">
        <v>3943</v>
      </c>
      <c r="E997" s="9">
        <v>23000000</v>
      </c>
      <c r="F997" s="9">
        <v>23000000</v>
      </c>
      <c r="G997" s="9">
        <v>23000000</v>
      </c>
      <c r="H997" s="9">
        <v>23000000</v>
      </c>
      <c r="I997" s="9">
        <v>23000000</v>
      </c>
      <c r="J997" s="9">
        <v>23000000</v>
      </c>
      <c r="K997" s="9">
        <v>23000000</v>
      </c>
      <c r="L997" s="9">
        <v>23000000</v>
      </c>
      <c r="M997" s="9">
        <v>23000000</v>
      </c>
      <c r="N997" s="9">
        <v>23000000</v>
      </c>
      <c r="O997" s="9">
        <v>23000000</v>
      </c>
    </row>
    <row r="998" spans="1:15">
      <c r="A998" s="2" t="s">
        <v>2238</v>
      </c>
      <c r="B998" s="5" t="s">
        <v>2239</v>
      </c>
      <c r="C998" s="2" t="s">
        <v>236</v>
      </c>
      <c r="D998" s="2" t="s">
        <v>3943</v>
      </c>
      <c r="E998" s="9"/>
      <c r="F998" s="9">
        <v>3300000</v>
      </c>
      <c r="G998" s="9">
        <v>3300000</v>
      </c>
      <c r="H998" s="9">
        <v>3300000</v>
      </c>
      <c r="I998" s="9">
        <v>3300000</v>
      </c>
      <c r="J998" s="9">
        <v>3300000</v>
      </c>
      <c r="K998" s="9">
        <v>6899227</v>
      </c>
      <c r="L998" s="9">
        <v>6899227</v>
      </c>
      <c r="M998" s="9">
        <v>6899227</v>
      </c>
      <c r="N998" s="9">
        <v>6899227</v>
      </c>
      <c r="O998" s="9">
        <v>6899227</v>
      </c>
    </row>
    <row r="999" spans="1:15">
      <c r="A999" s="2" t="s">
        <v>2066</v>
      </c>
      <c r="B999" s="5" t="s">
        <v>2067</v>
      </c>
      <c r="C999" s="2" t="s">
        <v>236</v>
      </c>
      <c r="D999" s="2" t="s">
        <v>3943</v>
      </c>
      <c r="E999" s="9"/>
      <c r="F999" s="9"/>
      <c r="G999" s="9"/>
      <c r="H999" s="9"/>
      <c r="I999" s="9"/>
      <c r="J999" s="9">
        <v>2303185</v>
      </c>
      <c r="K999" s="9">
        <v>2316835</v>
      </c>
      <c r="L999" s="9">
        <v>2332285</v>
      </c>
      <c r="M999" s="9">
        <v>2347435</v>
      </c>
      <c r="N999" s="9">
        <v>2343360</v>
      </c>
      <c r="O999" s="9">
        <v>2343360</v>
      </c>
    </row>
    <row r="1000" spans="1:15">
      <c r="A1000" s="2" t="s">
        <v>1740</v>
      </c>
      <c r="B1000" s="5" t="s">
        <v>1741</v>
      </c>
      <c r="C1000" s="2" t="s">
        <v>236</v>
      </c>
      <c r="D1000" s="2" t="s">
        <v>3943</v>
      </c>
      <c r="E1000" s="9"/>
      <c r="F1000" s="9">
        <v>4787500</v>
      </c>
      <c r="G1000" s="9">
        <v>4787500</v>
      </c>
      <c r="H1000" s="9">
        <v>15285475</v>
      </c>
      <c r="I1000" s="9">
        <v>15972760</v>
      </c>
      <c r="J1000" s="9">
        <v>51251077</v>
      </c>
      <c r="K1000" s="9">
        <v>63818831</v>
      </c>
      <c r="L1000" s="9">
        <v>64032864</v>
      </c>
      <c r="M1000" s="9">
        <v>64288207</v>
      </c>
      <c r="N1000" s="9">
        <v>65265724</v>
      </c>
      <c r="O1000" s="9">
        <v>65265724</v>
      </c>
    </row>
    <row r="1001" spans="1:15">
      <c r="A1001" s="2" t="s">
        <v>2224</v>
      </c>
      <c r="B1001" s="5" t="s">
        <v>2225</v>
      </c>
      <c r="C1001" s="2" t="s">
        <v>236</v>
      </c>
      <c r="D1001" s="2" t="s">
        <v>3943</v>
      </c>
      <c r="E1001" s="9">
        <v>4592050</v>
      </c>
      <c r="F1001" s="9">
        <v>12845408</v>
      </c>
      <c r="G1001" s="9">
        <v>12845408</v>
      </c>
      <c r="H1001" s="9">
        <v>4174758</v>
      </c>
      <c r="I1001" s="9">
        <v>41747580</v>
      </c>
      <c r="J1001" s="9">
        <v>41747580</v>
      </c>
      <c r="K1001" s="9">
        <v>41747580</v>
      </c>
      <c r="L1001" s="9">
        <v>41747470</v>
      </c>
      <c r="M1001" s="9">
        <v>41747470</v>
      </c>
      <c r="N1001" s="9">
        <v>41747470</v>
      </c>
      <c r="O1001" s="9">
        <v>41747470</v>
      </c>
    </row>
    <row r="1002" spans="1:15">
      <c r="A1002" s="2" t="s">
        <v>2122</v>
      </c>
      <c r="B1002" s="5" t="s">
        <v>2123</v>
      </c>
      <c r="C1002" s="2" t="s">
        <v>236</v>
      </c>
      <c r="D1002" s="2" t="s">
        <v>3943</v>
      </c>
      <c r="E1002" s="8">
        <v>6300000</v>
      </c>
      <c r="F1002" s="8">
        <v>6300000</v>
      </c>
      <c r="G1002" s="8">
        <v>11000000</v>
      </c>
      <c r="H1002" s="8">
        <v>11000000</v>
      </c>
      <c r="I1002" s="8">
        <v>11000000</v>
      </c>
      <c r="J1002" s="8">
        <v>11000000</v>
      </c>
      <c r="K1002" s="8">
        <v>11000000</v>
      </c>
      <c r="L1002" s="8">
        <v>11000000</v>
      </c>
      <c r="M1002" s="8">
        <v>11130000</v>
      </c>
      <c r="N1002" s="8">
        <v>11270000</v>
      </c>
      <c r="O1002" s="8">
        <v>11270000</v>
      </c>
    </row>
    <row r="1003" spans="1:15">
      <c r="A1003" s="2" t="s">
        <v>2242</v>
      </c>
      <c r="B1003" s="5" t="s">
        <v>2243</v>
      </c>
      <c r="C1003" s="2" t="s">
        <v>236</v>
      </c>
      <c r="D1003" s="2" t="s">
        <v>3943</v>
      </c>
      <c r="E1003" s="8"/>
      <c r="F1003" s="8"/>
      <c r="G1003" s="8"/>
      <c r="H1003" s="8"/>
      <c r="I1003" s="8">
        <v>10540000</v>
      </c>
      <c r="J1003" s="8">
        <v>10540000</v>
      </c>
      <c r="K1003" s="8">
        <v>10540000</v>
      </c>
      <c r="L1003" s="8">
        <v>30018639</v>
      </c>
      <c r="M1003" s="8">
        <v>30593639</v>
      </c>
      <c r="N1003" s="8">
        <v>31943639</v>
      </c>
      <c r="O1003" s="8">
        <v>31943639</v>
      </c>
    </row>
    <row r="1004" spans="1:15">
      <c r="A1004" s="2" t="s">
        <v>2018</v>
      </c>
      <c r="B1004" s="5" t="s">
        <v>2019</v>
      </c>
      <c r="C1004" s="2" t="s">
        <v>236</v>
      </c>
      <c r="D1004" s="2" t="s">
        <v>3943</v>
      </c>
      <c r="E1004" s="8">
        <v>4000000</v>
      </c>
      <c r="F1004" s="8">
        <v>8261394</v>
      </c>
      <c r="G1004" s="8">
        <v>8261394</v>
      </c>
      <c r="H1004" s="8">
        <v>42195750</v>
      </c>
      <c r="I1004" s="8">
        <v>42195750</v>
      </c>
      <c r="J1004" s="8">
        <v>51195750</v>
      </c>
      <c r="K1004" s="8">
        <v>51195750</v>
      </c>
      <c r="L1004" s="8">
        <v>61043600</v>
      </c>
      <c r="M1004" s="8">
        <v>73252320</v>
      </c>
      <c r="N1004" s="8">
        <v>87826844</v>
      </c>
      <c r="O1004" s="8">
        <v>87826844</v>
      </c>
    </row>
    <row r="1005" spans="1:15">
      <c r="A1005" s="2" t="s">
        <v>2406</v>
      </c>
      <c r="B1005" s="5" t="s">
        <v>2407</v>
      </c>
      <c r="C1005" s="2" t="s">
        <v>236</v>
      </c>
      <c r="D1005" s="2" t="s">
        <v>3943</v>
      </c>
      <c r="E1005" s="8"/>
      <c r="F1005" s="8"/>
      <c r="G1005" s="8"/>
      <c r="H1005" s="8"/>
      <c r="I1005" s="8"/>
      <c r="J1005" s="8"/>
      <c r="K1005" s="8"/>
      <c r="L1005" s="8"/>
      <c r="M1005" s="8">
        <v>5500000</v>
      </c>
      <c r="N1005" s="8">
        <v>22660954</v>
      </c>
      <c r="O1005" s="8">
        <v>22660954</v>
      </c>
    </row>
    <row r="1006" spans="1:15">
      <c r="A1006" s="2" t="s">
        <v>2266</v>
      </c>
      <c r="B1006" s="5" t="s">
        <v>2267</v>
      </c>
      <c r="C1006" s="2" t="s">
        <v>236</v>
      </c>
      <c r="D1006" s="2" t="s">
        <v>3943</v>
      </c>
      <c r="E1006" s="8"/>
      <c r="F1006" s="8"/>
      <c r="G1006" s="8"/>
      <c r="H1006" s="8"/>
      <c r="I1006" s="8"/>
      <c r="J1006" s="8"/>
      <c r="K1006" s="8"/>
      <c r="L1006" s="8"/>
      <c r="M1006" s="8">
        <v>3702857</v>
      </c>
      <c r="N1006" s="8">
        <v>3702857</v>
      </c>
      <c r="O1006" s="8">
        <v>3702857</v>
      </c>
    </row>
    <row r="1007" spans="1:15">
      <c r="A1007" s="2" t="s">
        <v>2078</v>
      </c>
      <c r="B1007" s="5" t="s">
        <v>2079</v>
      </c>
      <c r="C1007" s="2" t="s">
        <v>236</v>
      </c>
      <c r="D1007" s="2" t="s">
        <v>3943</v>
      </c>
      <c r="E1007" s="9">
        <v>14760628</v>
      </c>
      <c r="F1007" s="9">
        <v>14000000</v>
      </c>
      <c r="G1007" s="9">
        <v>14000000</v>
      </c>
      <c r="H1007" s="9">
        <v>19603958</v>
      </c>
      <c r="I1007" s="9">
        <v>28084603</v>
      </c>
      <c r="J1007" s="9">
        <v>37142129</v>
      </c>
      <c r="K1007" s="9">
        <v>55837831</v>
      </c>
      <c r="L1007" s="9">
        <v>56487275</v>
      </c>
      <c r="M1007" s="9">
        <v>58198999</v>
      </c>
      <c r="N1007" s="9">
        <v>64331971</v>
      </c>
      <c r="O1007" s="9">
        <v>64331971</v>
      </c>
    </row>
    <row r="1008" spans="1:15">
      <c r="A1008" s="2" t="s">
        <v>2130</v>
      </c>
      <c r="B1008" s="5" t="s">
        <v>2131</v>
      </c>
      <c r="C1008" s="2" t="s">
        <v>236</v>
      </c>
      <c r="D1008" s="2" t="s">
        <v>3943</v>
      </c>
      <c r="E1008" s="9">
        <v>6918617</v>
      </c>
      <c r="F1008" s="9">
        <v>6918617</v>
      </c>
      <c r="G1008" s="9">
        <v>6918617</v>
      </c>
      <c r="H1008" s="9">
        <v>6918617</v>
      </c>
      <c r="I1008" s="9">
        <v>6918617</v>
      </c>
      <c r="J1008" s="9">
        <v>6918617</v>
      </c>
      <c r="K1008" s="9">
        <v>6918617</v>
      </c>
      <c r="L1008" s="9">
        <v>6918617</v>
      </c>
      <c r="M1008" s="9">
        <v>6918617</v>
      </c>
      <c r="N1008" s="9">
        <v>6918617</v>
      </c>
      <c r="O1008" s="9">
        <v>6918617</v>
      </c>
    </row>
    <row r="1009" spans="1:15">
      <c r="A1009" s="2" t="s">
        <v>2162</v>
      </c>
      <c r="B1009" s="5" t="s">
        <v>2163</v>
      </c>
      <c r="C1009" s="2" t="s">
        <v>236</v>
      </c>
      <c r="D1009" s="2" t="s">
        <v>3943</v>
      </c>
      <c r="E1009" s="9">
        <v>13029500</v>
      </c>
      <c r="F1009" s="9">
        <v>13029500</v>
      </c>
      <c r="G1009" s="9">
        <v>13029500</v>
      </c>
      <c r="H1009" s="9">
        <v>21638884</v>
      </c>
      <c r="I1009" s="9">
        <v>39298740</v>
      </c>
      <c r="J1009" s="9">
        <v>40498740</v>
      </c>
      <c r="K1009" s="9">
        <v>48910200</v>
      </c>
      <c r="L1009" s="9">
        <v>54599841</v>
      </c>
      <c r="M1009" s="9">
        <v>54599841</v>
      </c>
      <c r="N1009" s="9">
        <v>78170371</v>
      </c>
      <c r="O1009" s="9">
        <v>78170371</v>
      </c>
    </row>
    <row r="1010" spans="1:15">
      <c r="A1010" s="2" t="s">
        <v>1938</v>
      </c>
      <c r="B1010" s="5" t="s">
        <v>1939</v>
      </c>
      <c r="C1010" s="2" t="s">
        <v>236</v>
      </c>
      <c r="D1010" s="2" t="s">
        <v>3943</v>
      </c>
      <c r="E1010" s="9">
        <v>11788270</v>
      </c>
      <c r="F1010" s="9">
        <v>14577941</v>
      </c>
      <c r="G1010" s="9">
        <v>14578440</v>
      </c>
      <c r="H1010" s="9">
        <v>14875531</v>
      </c>
      <c r="I1010" s="9">
        <v>16151560</v>
      </c>
      <c r="J1010" s="9">
        <v>18318947</v>
      </c>
      <c r="K1010" s="9">
        <v>22750697</v>
      </c>
      <c r="L1010" s="9">
        <v>22750697</v>
      </c>
      <c r="M1010" s="9">
        <v>23717729</v>
      </c>
      <c r="N1010" s="9">
        <v>25402585</v>
      </c>
      <c r="O1010" s="9">
        <v>25402585</v>
      </c>
    </row>
    <row r="1011" spans="1:15">
      <c r="A1011" s="2" t="s">
        <v>2314</v>
      </c>
      <c r="B1011" s="5" t="s">
        <v>2315</v>
      </c>
      <c r="C1011" s="2" t="s">
        <v>236</v>
      </c>
      <c r="D1011" s="2" t="s">
        <v>3943</v>
      </c>
      <c r="E1011" s="9">
        <v>28012957</v>
      </c>
      <c r="F1011" s="9">
        <v>28012957</v>
      </c>
      <c r="G1011" s="9">
        <v>28012957</v>
      </c>
      <c r="H1011" s="9">
        <v>5126800</v>
      </c>
      <c r="I1011" s="9">
        <v>12577506</v>
      </c>
      <c r="J1011" s="9">
        <v>12577506</v>
      </c>
      <c r="K1011" s="9">
        <v>12577506</v>
      </c>
      <c r="L1011" s="9">
        <v>12577506</v>
      </c>
      <c r="M1011" s="9">
        <v>12577506</v>
      </c>
      <c r="N1011" s="9">
        <v>12577506</v>
      </c>
      <c r="O1011" s="9">
        <v>12577506</v>
      </c>
    </row>
    <row r="1012" spans="1:15">
      <c r="A1012" s="2" t="s">
        <v>2298</v>
      </c>
      <c r="B1012" s="5" t="s">
        <v>2299</v>
      </c>
      <c r="C1012" s="2" t="s">
        <v>236</v>
      </c>
      <c r="D1012" s="2" t="s">
        <v>3943</v>
      </c>
      <c r="E1012" s="8"/>
      <c r="F1012" s="8"/>
      <c r="G1012" s="8"/>
      <c r="H1012" s="8"/>
      <c r="I1012" s="8"/>
      <c r="J1012" s="8">
        <v>6643000</v>
      </c>
      <c r="K1012" s="8">
        <v>6643000</v>
      </c>
      <c r="L1012" s="8">
        <v>6968393</v>
      </c>
      <c r="M1012" s="8">
        <v>7300409</v>
      </c>
      <c r="N1012" s="8">
        <v>15329745</v>
      </c>
      <c r="O1012" s="8">
        <v>15329745</v>
      </c>
    </row>
    <row r="1013" spans="1:15">
      <c r="A1013" s="2" t="s">
        <v>2246</v>
      </c>
      <c r="B1013" s="5" t="s">
        <v>2247</v>
      </c>
      <c r="C1013" s="2" t="s">
        <v>236</v>
      </c>
      <c r="D1013" s="2" t="s">
        <v>3943</v>
      </c>
      <c r="E1013" s="8">
        <v>7101000</v>
      </c>
      <c r="F1013" s="8">
        <v>7101000</v>
      </c>
      <c r="G1013" s="8">
        <v>7101000</v>
      </c>
      <c r="H1013" s="8">
        <v>7101000</v>
      </c>
      <c r="I1013" s="8">
        <v>7101000</v>
      </c>
      <c r="J1013" s="8">
        <v>7101000</v>
      </c>
      <c r="K1013" s="8">
        <v>7101000</v>
      </c>
      <c r="L1013" s="8">
        <v>7101000</v>
      </c>
      <c r="M1013" s="8">
        <v>7101000</v>
      </c>
      <c r="N1013" s="8">
        <v>7101000</v>
      </c>
      <c r="O1013" s="8">
        <v>7101000</v>
      </c>
    </row>
    <row r="1014" spans="1:15">
      <c r="A1014" s="2" t="s">
        <v>2196</v>
      </c>
      <c r="B1014" s="5" t="s">
        <v>2197</v>
      </c>
      <c r="C1014" s="2" t="s">
        <v>236</v>
      </c>
      <c r="D1014" s="2" t="s">
        <v>3943</v>
      </c>
      <c r="E1014" s="8">
        <v>53815466</v>
      </c>
      <c r="F1014" s="8">
        <v>53815466</v>
      </c>
      <c r="G1014" s="8">
        <v>53815466</v>
      </c>
      <c r="H1014" s="8">
        <v>53815466</v>
      </c>
      <c r="I1014" s="8">
        <v>53815466</v>
      </c>
      <c r="J1014" s="8">
        <v>80206969</v>
      </c>
      <c r="K1014" s="8">
        <v>80206969</v>
      </c>
      <c r="L1014" s="8">
        <v>80206969</v>
      </c>
      <c r="M1014" s="8">
        <v>80206969</v>
      </c>
      <c r="N1014" s="8">
        <v>80206969</v>
      </c>
      <c r="O1014" s="8">
        <v>80206969</v>
      </c>
    </row>
    <row r="1015" spans="1:15">
      <c r="A1015" s="2" t="s">
        <v>2032</v>
      </c>
      <c r="B1015" s="5" t="s">
        <v>2033</v>
      </c>
      <c r="C1015" s="2" t="s">
        <v>236</v>
      </c>
      <c r="D1015" s="2" t="s">
        <v>3943</v>
      </c>
      <c r="E1015" s="8">
        <v>1200000</v>
      </c>
      <c r="F1015" s="8">
        <v>1200000</v>
      </c>
      <c r="G1015" s="8">
        <v>12000000</v>
      </c>
      <c r="H1015" s="8">
        <v>12702576</v>
      </c>
      <c r="I1015" s="8">
        <v>14685401</v>
      </c>
      <c r="J1015" s="8">
        <v>15903199</v>
      </c>
      <c r="K1015" s="8">
        <v>15903199</v>
      </c>
      <c r="L1015" s="8">
        <v>15903199</v>
      </c>
      <c r="M1015" s="8">
        <v>15903199</v>
      </c>
      <c r="N1015" s="8">
        <v>15903199</v>
      </c>
      <c r="O1015" s="8">
        <v>15903199</v>
      </c>
    </row>
    <row r="1016" spans="1:15">
      <c r="A1016" s="2" t="s">
        <v>2068</v>
      </c>
      <c r="B1016" s="5" t="s">
        <v>2069</v>
      </c>
      <c r="C1016" s="2" t="s">
        <v>236</v>
      </c>
      <c r="D1016" s="2" t="s">
        <v>3943</v>
      </c>
      <c r="E1016" s="8"/>
      <c r="F1016" s="8"/>
      <c r="G1016" s="8"/>
      <c r="H1016" s="8"/>
      <c r="I1016" s="8">
        <v>8250000</v>
      </c>
      <c r="J1016" s="8">
        <v>8250000</v>
      </c>
      <c r="K1016" s="8">
        <v>14782475</v>
      </c>
      <c r="L1016" s="8">
        <v>16032475</v>
      </c>
      <c r="M1016" s="8">
        <v>16032475</v>
      </c>
      <c r="N1016" s="8">
        <v>16032475</v>
      </c>
      <c r="O1016" s="8">
        <v>16032475</v>
      </c>
    </row>
    <row r="1017" spans="1:15">
      <c r="A1017" s="2" t="s">
        <v>2228</v>
      </c>
      <c r="B1017" s="5" t="s">
        <v>2229</v>
      </c>
      <c r="C1017" s="2" t="s">
        <v>236</v>
      </c>
      <c r="D1017" s="2" t="s">
        <v>3943</v>
      </c>
      <c r="E1017" s="9">
        <v>9648134</v>
      </c>
      <c r="F1017" s="9">
        <v>13208164</v>
      </c>
      <c r="G1017" s="9">
        <v>13208164</v>
      </c>
      <c r="H1017" s="9">
        <v>13208164</v>
      </c>
      <c r="I1017" s="9">
        <v>15717571</v>
      </c>
      <c r="J1017" s="9">
        <v>15717571</v>
      </c>
      <c r="K1017" s="9">
        <v>18960338</v>
      </c>
      <c r="L1017" s="9">
        <v>18960338</v>
      </c>
      <c r="M1017" s="9">
        <v>20048477</v>
      </c>
      <c r="N1017" s="9">
        <v>7448265</v>
      </c>
      <c r="O1017" s="9">
        <v>7448265</v>
      </c>
    </row>
    <row r="1018" spans="1:15">
      <c r="A1018" s="2" t="s">
        <v>1988</v>
      </c>
      <c r="B1018" s="5" t="s">
        <v>1989</v>
      </c>
      <c r="C1018" s="2" t="s">
        <v>236</v>
      </c>
      <c r="D1018" s="2" t="s">
        <v>3943</v>
      </c>
      <c r="E1018" s="9">
        <v>40000000</v>
      </c>
      <c r="F1018" s="9">
        <v>40000000</v>
      </c>
      <c r="G1018" s="9">
        <v>40000000</v>
      </c>
      <c r="H1018" s="9">
        <v>40000000</v>
      </c>
      <c r="I1018" s="9">
        <v>40000000</v>
      </c>
      <c r="J1018" s="9">
        <v>40000000</v>
      </c>
      <c r="K1018" s="9">
        <v>40000000</v>
      </c>
      <c r="L1018" s="9">
        <v>40000000</v>
      </c>
      <c r="M1018" s="9">
        <v>40000000</v>
      </c>
      <c r="N1018" s="9">
        <v>40000000</v>
      </c>
      <c r="O1018" s="9">
        <v>40000000</v>
      </c>
    </row>
    <row r="1019" spans="1:15">
      <c r="A1019" s="2" t="s">
        <v>2176</v>
      </c>
      <c r="B1019" s="5" t="s">
        <v>2177</v>
      </c>
      <c r="C1019" s="2" t="s">
        <v>236</v>
      </c>
      <c r="D1019" s="2" t="s">
        <v>3943</v>
      </c>
      <c r="E1019" s="9">
        <v>6000000</v>
      </c>
      <c r="F1019" s="9">
        <v>6000000</v>
      </c>
      <c r="G1019" s="9">
        <v>16957552</v>
      </c>
      <c r="H1019" s="9">
        <v>16957552</v>
      </c>
      <c r="I1019" s="9">
        <v>16657552</v>
      </c>
      <c r="J1019" s="9">
        <v>15917552</v>
      </c>
      <c r="K1019" s="9">
        <v>15677552</v>
      </c>
      <c r="L1019" s="9">
        <v>15677552</v>
      </c>
      <c r="M1019" s="9">
        <v>15677552</v>
      </c>
      <c r="N1019" s="9">
        <v>15677552</v>
      </c>
      <c r="O1019" s="9">
        <v>15677552</v>
      </c>
    </row>
    <row r="1020" spans="1:15">
      <c r="A1020" s="2" t="s">
        <v>2428</v>
      </c>
      <c r="B1020" s="5" t="s">
        <v>2429</v>
      </c>
      <c r="C1020" s="2" t="s">
        <v>236</v>
      </c>
      <c r="D1020" s="2" t="s">
        <v>3943</v>
      </c>
      <c r="E1020" s="9">
        <v>44995150</v>
      </c>
      <c r="F1020" s="9">
        <v>45094769</v>
      </c>
      <c r="G1020" s="9">
        <v>46981359</v>
      </c>
      <c r="H1020" s="9">
        <v>46981359</v>
      </c>
      <c r="I1020" s="9">
        <v>47001070</v>
      </c>
      <c r="J1020" s="9">
        <v>47001070</v>
      </c>
      <c r="K1020" s="9">
        <v>72001070</v>
      </c>
      <c r="L1020" s="9">
        <v>72001070</v>
      </c>
      <c r="M1020" s="9">
        <v>72001070</v>
      </c>
      <c r="N1020" s="9">
        <v>72001070</v>
      </c>
      <c r="O1020" s="9">
        <v>83375477</v>
      </c>
    </row>
    <row r="1021" spans="1:15">
      <c r="A1021" s="2" t="s">
        <v>1924</v>
      </c>
      <c r="B1021" s="5" t="s">
        <v>1925</v>
      </c>
      <c r="C1021" s="2" t="s">
        <v>236</v>
      </c>
      <c r="D1021" s="2" t="s">
        <v>3943</v>
      </c>
      <c r="E1021" s="9">
        <v>10000000</v>
      </c>
      <c r="F1021" s="9">
        <v>10000000</v>
      </c>
      <c r="G1021" s="9">
        <v>10000000</v>
      </c>
      <c r="H1021" s="9">
        <v>18145490</v>
      </c>
      <c r="I1021" s="9">
        <v>20871367</v>
      </c>
      <c r="J1021" s="9">
        <v>20871367</v>
      </c>
      <c r="K1021" s="9">
        <v>20873322</v>
      </c>
      <c r="L1021" s="9">
        <v>20873322</v>
      </c>
      <c r="M1021" s="9">
        <v>21896161</v>
      </c>
      <c r="N1021" s="9">
        <v>21896161</v>
      </c>
      <c r="O1021" s="9">
        <v>21896161</v>
      </c>
    </row>
    <row r="1022" spans="1:15">
      <c r="A1022" s="2" t="s">
        <v>2214</v>
      </c>
      <c r="B1022" s="5" t="s">
        <v>2215</v>
      </c>
      <c r="C1022" s="2" t="s">
        <v>236</v>
      </c>
      <c r="D1022" s="2" t="s">
        <v>3943</v>
      </c>
      <c r="E1022" s="8">
        <v>8650000</v>
      </c>
      <c r="F1022" s="8">
        <v>8698083</v>
      </c>
      <c r="G1022" s="8">
        <v>8698083</v>
      </c>
      <c r="H1022" s="8">
        <v>8698083</v>
      </c>
      <c r="I1022" s="8">
        <v>10698083</v>
      </c>
      <c r="J1022" s="8">
        <v>17278361</v>
      </c>
      <c r="K1022" s="8">
        <v>17570758</v>
      </c>
      <c r="L1022" s="8">
        <v>24887872</v>
      </c>
      <c r="M1022" s="8">
        <v>28215355</v>
      </c>
      <c r="N1022" s="8">
        <v>29079659</v>
      </c>
      <c r="O1022" s="8">
        <v>29129659</v>
      </c>
    </row>
    <row r="1023" spans="1:15">
      <c r="A1023" s="2" t="s">
        <v>1956</v>
      </c>
      <c r="B1023" s="5" t="s">
        <v>1957</v>
      </c>
      <c r="C1023" s="2" t="s">
        <v>236</v>
      </c>
      <c r="D1023" s="2" t="s">
        <v>3943</v>
      </c>
      <c r="E1023" s="8">
        <v>1272000</v>
      </c>
      <c r="F1023" s="8">
        <v>1348320</v>
      </c>
      <c r="G1023" s="8">
        <v>1429220</v>
      </c>
      <c r="H1023" s="8">
        <v>1429220</v>
      </c>
      <c r="I1023" s="8">
        <v>1429220</v>
      </c>
      <c r="J1023" s="8">
        <v>1429220</v>
      </c>
      <c r="K1023" s="8">
        <v>1429220</v>
      </c>
      <c r="L1023" s="8">
        <v>1429220</v>
      </c>
      <c r="M1023" s="8">
        <v>1429220</v>
      </c>
      <c r="N1023" s="8">
        <v>1429220</v>
      </c>
      <c r="O1023" s="8">
        <v>1429220</v>
      </c>
    </row>
    <row r="1024" spans="1:15">
      <c r="A1024" s="2" t="s">
        <v>2012</v>
      </c>
      <c r="B1024" s="5" t="s">
        <v>2013</v>
      </c>
      <c r="C1024" s="2" t="s">
        <v>236</v>
      </c>
      <c r="D1024" s="2" t="s">
        <v>3943</v>
      </c>
      <c r="E1024" s="8"/>
      <c r="F1024" s="8"/>
      <c r="G1024" s="8">
        <v>4154999</v>
      </c>
      <c r="H1024" s="8">
        <v>4721665</v>
      </c>
      <c r="I1024" s="8">
        <v>4821665</v>
      </c>
      <c r="J1024" s="8">
        <v>5538789</v>
      </c>
      <c r="K1024" s="8">
        <v>5538789</v>
      </c>
      <c r="L1024" s="8">
        <v>12538789</v>
      </c>
      <c r="M1024" s="8">
        <v>13358289</v>
      </c>
      <c r="N1024" s="8">
        <v>23673839</v>
      </c>
      <c r="O1024" s="8">
        <v>23673839</v>
      </c>
    </row>
    <row r="1025" spans="1:15">
      <c r="A1025" s="2" t="s">
        <v>2210</v>
      </c>
      <c r="B1025" s="5" t="s">
        <v>2211</v>
      </c>
      <c r="C1025" s="2" t="s">
        <v>236</v>
      </c>
      <c r="D1025" s="2" t="s">
        <v>3943</v>
      </c>
      <c r="E1025" s="8">
        <v>3000000</v>
      </c>
      <c r="F1025" s="8">
        <v>3000000</v>
      </c>
      <c r="G1025" s="8">
        <v>3000000</v>
      </c>
      <c r="H1025" s="8">
        <v>3000000</v>
      </c>
      <c r="I1025" s="8">
        <v>3000000</v>
      </c>
      <c r="J1025" s="8">
        <v>4164000</v>
      </c>
      <c r="K1025" s="8">
        <v>41640000</v>
      </c>
      <c r="L1025" s="8">
        <v>41642703</v>
      </c>
      <c r="M1025" s="8">
        <v>41642703</v>
      </c>
      <c r="N1025" s="8">
        <v>41642703</v>
      </c>
      <c r="O1025" s="8">
        <v>41642703</v>
      </c>
    </row>
    <row r="1026" spans="1:15">
      <c r="A1026" s="2" t="s">
        <v>2144</v>
      </c>
      <c r="B1026" s="5" t="s">
        <v>2145</v>
      </c>
      <c r="C1026" s="2" t="s">
        <v>236</v>
      </c>
      <c r="D1026" s="2" t="s">
        <v>3943</v>
      </c>
      <c r="E1026" s="8">
        <v>6000000</v>
      </c>
      <c r="F1026" s="8">
        <v>6378000</v>
      </c>
      <c r="G1026" s="8">
        <v>12735684</v>
      </c>
      <c r="H1026" s="8">
        <v>12735684</v>
      </c>
      <c r="I1026" s="8">
        <v>12735684</v>
      </c>
      <c r="J1026" s="8">
        <v>12735684</v>
      </c>
      <c r="K1026" s="8">
        <v>13335684</v>
      </c>
      <c r="L1026" s="8">
        <v>13335684</v>
      </c>
      <c r="M1026" s="8">
        <v>13535684</v>
      </c>
      <c r="N1026" s="8">
        <v>13535684</v>
      </c>
      <c r="O1026" s="8">
        <v>13535684</v>
      </c>
    </row>
    <row r="1027" spans="1:15">
      <c r="A1027" s="2" t="s">
        <v>2274</v>
      </c>
      <c r="B1027" s="5" t="s">
        <v>2275</v>
      </c>
      <c r="C1027" s="2" t="s">
        <v>236</v>
      </c>
      <c r="D1027" s="2" t="s">
        <v>3943</v>
      </c>
      <c r="E1027" s="9">
        <v>17395670</v>
      </c>
      <c r="F1027" s="9">
        <v>17395670</v>
      </c>
      <c r="G1027" s="9">
        <v>17395670</v>
      </c>
      <c r="H1027" s="9">
        <v>16895670</v>
      </c>
      <c r="I1027" s="9">
        <v>16895670</v>
      </c>
      <c r="J1027" s="9">
        <v>16895670</v>
      </c>
      <c r="K1027" s="9">
        <v>17512370</v>
      </c>
      <c r="L1027" s="9">
        <v>18449870</v>
      </c>
      <c r="M1027" s="9">
        <v>18449870</v>
      </c>
      <c r="N1027" s="9">
        <v>18449870</v>
      </c>
      <c r="O1027" s="9">
        <v>18449870</v>
      </c>
    </row>
    <row r="1028" spans="1:15">
      <c r="A1028" s="2" t="s">
        <v>2152</v>
      </c>
      <c r="B1028" s="5" t="s">
        <v>2153</v>
      </c>
      <c r="C1028" s="2" t="s">
        <v>236</v>
      </c>
      <c r="D1028" s="2" t="s">
        <v>3943</v>
      </c>
      <c r="E1028" s="9">
        <v>22435413</v>
      </c>
      <c r="F1028" s="9">
        <v>22435413</v>
      </c>
      <c r="G1028" s="9">
        <v>22435413</v>
      </c>
      <c r="H1028" s="9">
        <v>27218453</v>
      </c>
      <c r="I1028" s="9">
        <v>48329564</v>
      </c>
      <c r="J1028" s="9">
        <v>48329564</v>
      </c>
      <c r="K1028" s="9">
        <v>48329564</v>
      </c>
      <c r="L1028" s="9">
        <v>48329564</v>
      </c>
      <c r="M1028" s="9">
        <v>48329564</v>
      </c>
      <c r="N1028" s="9">
        <v>48329564</v>
      </c>
      <c r="O1028" s="9">
        <v>48329564</v>
      </c>
    </row>
    <row r="1029" spans="1:15">
      <c r="A1029" s="2" t="s">
        <v>2044</v>
      </c>
      <c r="B1029" s="5" t="s">
        <v>2045</v>
      </c>
      <c r="C1029" s="2" t="s">
        <v>236</v>
      </c>
      <c r="D1029" s="2" t="s">
        <v>3943</v>
      </c>
      <c r="E1029" s="9"/>
      <c r="F1029" s="9"/>
      <c r="G1029" s="9"/>
      <c r="H1029" s="9">
        <v>5180001</v>
      </c>
      <c r="I1029" s="9">
        <v>16687501</v>
      </c>
      <c r="J1029" s="9">
        <v>17142751</v>
      </c>
      <c r="K1029" s="9">
        <v>17847951</v>
      </c>
      <c r="L1029" s="9">
        <v>17977151</v>
      </c>
      <c r="M1029" s="9">
        <v>17977151</v>
      </c>
      <c r="N1029" s="9">
        <v>17977151</v>
      </c>
      <c r="O1029" s="9">
        <v>17977151</v>
      </c>
    </row>
    <row r="1030" spans="1:15">
      <c r="A1030" s="2" t="s">
        <v>2174</v>
      </c>
      <c r="B1030" s="5" t="s">
        <v>2175</v>
      </c>
      <c r="C1030" s="2" t="s">
        <v>236</v>
      </c>
      <c r="D1030" s="2" t="s">
        <v>3943</v>
      </c>
      <c r="E1030" s="9">
        <v>7860000</v>
      </c>
      <c r="F1030" s="9">
        <v>7860000</v>
      </c>
      <c r="G1030" s="9">
        <v>7860000</v>
      </c>
      <c r="H1030" s="9">
        <v>7860000</v>
      </c>
      <c r="I1030" s="9">
        <v>7860000</v>
      </c>
      <c r="J1030" s="9">
        <v>7860000</v>
      </c>
      <c r="K1030" s="9">
        <v>7860000</v>
      </c>
      <c r="L1030" s="9">
        <v>7860000</v>
      </c>
      <c r="M1030" s="9">
        <v>7860000</v>
      </c>
      <c r="N1030" s="9">
        <v>7860000</v>
      </c>
      <c r="O1030" s="9">
        <v>7860000</v>
      </c>
    </row>
    <row r="1031" spans="1:15">
      <c r="A1031" s="2" t="s">
        <v>2366</v>
      </c>
      <c r="B1031" s="5" t="s">
        <v>2367</v>
      </c>
      <c r="C1031" s="2" t="s">
        <v>236</v>
      </c>
      <c r="D1031" s="2" t="s">
        <v>3943</v>
      </c>
      <c r="E1031" s="9"/>
      <c r="F1031" s="9"/>
      <c r="G1031" s="9"/>
      <c r="H1031" s="9"/>
      <c r="I1031" s="9"/>
      <c r="J1031" s="9"/>
      <c r="K1031" s="9"/>
      <c r="L1031" s="9">
        <v>16375000</v>
      </c>
      <c r="M1031" s="9">
        <v>16375000</v>
      </c>
      <c r="N1031" s="9">
        <v>16675000</v>
      </c>
      <c r="O1031" s="9">
        <v>16675000</v>
      </c>
    </row>
    <row r="1032" spans="1:15">
      <c r="A1032" s="2" t="s">
        <v>2156</v>
      </c>
      <c r="B1032" s="5" t="s">
        <v>2157</v>
      </c>
      <c r="C1032" s="2" t="s">
        <v>236</v>
      </c>
      <c r="D1032" s="2" t="s">
        <v>3943</v>
      </c>
      <c r="E1032" s="8">
        <v>5147707</v>
      </c>
      <c r="F1032" s="8">
        <v>5396239</v>
      </c>
      <c r="G1032" s="8">
        <v>7440336</v>
      </c>
      <c r="H1032" s="8">
        <v>7440336</v>
      </c>
      <c r="I1032" s="8">
        <v>7440336</v>
      </c>
      <c r="J1032" s="8">
        <v>7440336</v>
      </c>
      <c r="K1032" s="8">
        <v>7819736</v>
      </c>
      <c r="L1032" s="8">
        <v>8873404</v>
      </c>
      <c r="M1032" s="8">
        <v>9352731</v>
      </c>
      <c r="N1032" s="8">
        <v>9373525</v>
      </c>
      <c r="O1032" s="8">
        <v>9373525</v>
      </c>
    </row>
    <row r="1033" spans="1:15">
      <c r="A1033" s="2" t="s">
        <v>2248</v>
      </c>
      <c r="B1033" s="5" t="s">
        <v>2249</v>
      </c>
      <c r="C1033" s="2" t="s">
        <v>236</v>
      </c>
      <c r="D1033" s="2" t="s">
        <v>3943</v>
      </c>
      <c r="E1033" s="8">
        <v>14714000</v>
      </c>
      <c r="F1033" s="8">
        <v>57464516</v>
      </c>
      <c r="G1033" s="8">
        <v>58897179</v>
      </c>
      <c r="H1033" s="8">
        <v>69870775</v>
      </c>
      <c r="I1033" s="8">
        <v>70448332</v>
      </c>
      <c r="J1033" s="8">
        <v>70448332</v>
      </c>
      <c r="K1033" s="8">
        <v>70448332</v>
      </c>
      <c r="L1033" s="8">
        <v>70448332</v>
      </c>
      <c r="M1033" s="8">
        <v>70791032</v>
      </c>
      <c r="N1033" s="8">
        <v>71151522</v>
      </c>
      <c r="O1033" s="8">
        <v>71151522</v>
      </c>
    </row>
    <row r="1034" spans="1:15">
      <c r="A1034" s="2" t="s">
        <v>1940</v>
      </c>
      <c r="B1034" s="5" t="s">
        <v>1941</v>
      </c>
      <c r="C1034" s="2" t="s">
        <v>236</v>
      </c>
      <c r="D1034" s="2" t="s">
        <v>3943</v>
      </c>
      <c r="E1034" s="8"/>
      <c r="F1034" s="8"/>
      <c r="G1034" s="8"/>
      <c r="H1034" s="8"/>
      <c r="I1034" s="8"/>
      <c r="J1034" s="8"/>
      <c r="K1034" s="8"/>
      <c r="L1034" s="8">
        <v>36000000</v>
      </c>
      <c r="M1034" s="8">
        <v>36000000</v>
      </c>
      <c r="N1034" s="8">
        <v>36000000</v>
      </c>
      <c r="O1034" s="8">
        <v>36000000</v>
      </c>
    </row>
    <row r="1035" spans="1:15">
      <c r="A1035" s="2" t="s">
        <v>2324</v>
      </c>
      <c r="B1035" s="5" t="s">
        <v>2325</v>
      </c>
      <c r="C1035" s="2" t="s">
        <v>236</v>
      </c>
      <c r="D1035" s="2" t="s">
        <v>3943</v>
      </c>
      <c r="E1035" s="8">
        <v>8107200</v>
      </c>
      <c r="F1035" s="8">
        <v>10049518</v>
      </c>
      <c r="G1035" s="8">
        <v>10088930</v>
      </c>
      <c r="H1035" s="8">
        <v>10569681</v>
      </c>
      <c r="I1035" s="8">
        <v>10589804</v>
      </c>
      <c r="J1035" s="8">
        <v>10596204</v>
      </c>
      <c r="K1035" s="8">
        <v>10609417</v>
      </c>
      <c r="L1035" s="8">
        <v>10609417</v>
      </c>
      <c r="M1035" s="8">
        <v>10630978</v>
      </c>
      <c r="N1035" s="8">
        <v>10630978</v>
      </c>
      <c r="O1035" s="8">
        <v>10630978</v>
      </c>
    </row>
    <row r="1036" spans="1:15">
      <c r="A1036" s="2" t="s">
        <v>2116</v>
      </c>
      <c r="B1036" s="5" t="s">
        <v>2117</v>
      </c>
      <c r="C1036" s="2" t="s">
        <v>236</v>
      </c>
      <c r="D1036" s="2" t="s">
        <v>3943</v>
      </c>
      <c r="E1036" s="8">
        <v>9800000</v>
      </c>
      <c r="F1036" s="8">
        <v>12030670</v>
      </c>
      <c r="G1036" s="8">
        <v>12030670</v>
      </c>
      <c r="H1036" s="8">
        <v>12030670</v>
      </c>
      <c r="I1036" s="8">
        <v>12030670</v>
      </c>
      <c r="J1036" s="8">
        <v>12030670</v>
      </c>
      <c r="K1036" s="8">
        <v>12030670</v>
      </c>
      <c r="L1036" s="8">
        <v>12030670</v>
      </c>
      <c r="M1036" s="8">
        <v>12030670</v>
      </c>
      <c r="N1036" s="8">
        <v>12558670</v>
      </c>
      <c r="O1036" s="8">
        <v>12565670</v>
      </c>
    </row>
    <row r="1037" spans="1:15">
      <c r="A1037" s="2" t="s">
        <v>2484</v>
      </c>
      <c r="B1037" s="5" t="s">
        <v>2485</v>
      </c>
      <c r="C1037" s="2" t="s">
        <v>236</v>
      </c>
      <c r="D1037" s="2" t="s">
        <v>3943</v>
      </c>
      <c r="E1037" s="9">
        <v>6500000</v>
      </c>
      <c r="F1037" s="9">
        <v>6500000</v>
      </c>
      <c r="G1037" s="9">
        <v>6500000</v>
      </c>
      <c r="H1037" s="9">
        <v>6500000</v>
      </c>
      <c r="I1037" s="9">
        <v>6500000</v>
      </c>
      <c r="J1037" s="9">
        <v>10000000</v>
      </c>
      <c r="K1037" s="9">
        <v>10000000</v>
      </c>
      <c r="L1037" s="9">
        <v>14070382</v>
      </c>
      <c r="M1037" s="9">
        <v>14070382</v>
      </c>
      <c r="N1037" s="9">
        <v>15127845</v>
      </c>
      <c r="O1037" s="9">
        <v>15127845</v>
      </c>
    </row>
    <row r="1038" spans="1:15">
      <c r="A1038" s="2" t="s">
        <v>2204</v>
      </c>
      <c r="B1038" s="5" t="s">
        <v>2205</v>
      </c>
      <c r="C1038" s="2" t="s">
        <v>236</v>
      </c>
      <c r="D1038" s="2" t="s">
        <v>3943</v>
      </c>
      <c r="E1038" s="9">
        <v>3166355</v>
      </c>
      <c r="F1038" s="9">
        <v>3166355</v>
      </c>
      <c r="G1038" s="9">
        <v>3166355</v>
      </c>
      <c r="H1038" s="9">
        <v>3166355</v>
      </c>
      <c r="I1038" s="9">
        <v>3166355</v>
      </c>
      <c r="J1038" s="9">
        <v>3166355</v>
      </c>
      <c r="K1038" s="9">
        <v>3166355</v>
      </c>
      <c r="L1038" s="9">
        <v>3166355</v>
      </c>
      <c r="M1038" s="9">
        <v>3166355</v>
      </c>
      <c r="N1038" s="9">
        <v>3166355</v>
      </c>
      <c r="O1038" s="9">
        <v>3166355</v>
      </c>
    </row>
    <row r="1039" spans="1:15">
      <c r="A1039" s="2" t="s">
        <v>2256</v>
      </c>
      <c r="B1039" s="5" t="s">
        <v>2257</v>
      </c>
      <c r="C1039" s="2" t="s">
        <v>236</v>
      </c>
      <c r="D1039" s="2" t="s">
        <v>3943</v>
      </c>
      <c r="E1039" s="9">
        <v>9267670</v>
      </c>
      <c r="F1039" s="9">
        <v>9267670</v>
      </c>
      <c r="G1039" s="9">
        <v>9267670</v>
      </c>
      <c r="H1039" s="9">
        <v>20867096</v>
      </c>
      <c r="I1039" s="9">
        <v>20867096</v>
      </c>
      <c r="J1039" s="9">
        <v>20867096</v>
      </c>
      <c r="K1039" s="9">
        <v>23034277</v>
      </c>
      <c r="L1039" s="9">
        <v>23034277</v>
      </c>
      <c r="M1039" s="9">
        <v>23034277</v>
      </c>
      <c r="N1039" s="9">
        <v>23034277</v>
      </c>
      <c r="O1039" s="9">
        <v>23034277</v>
      </c>
    </row>
    <row r="1040" spans="1:15">
      <c r="A1040" s="2" t="s">
        <v>2108</v>
      </c>
      <c r="B1040" s="5" t="s">
        <v>2109</v>
      </c>
      <c r="C1040" s="2" t="s">
        <v>236</v>
      </c>
      <c r="D1040" s="2" t="s">
        <v>3943</v>
      </c>
      <c r="E1040" s="9">
        <v>63742787</v>
      </c>
      <c r="F1040" s="9">
        <v>63742787</v>
      </c>
      <c r="G1040" s="9">
        <v>64059747</v>
      </c>
      <c r="H1040" s="9">
        <v>75843530</v>
      </c>
      <c r="I1040" s="9">
        <v>81357043</v>
      </c>
      <c r="J1040" s="9">
        <v>81357043</v>
      </c>
      <c r="K1040" s="9">
        <v>81475014</v>
      </c>
      <c r="L1040" s="9">
        <v>81475014</v>
      </c>
      <c r="M1040" s="9">
        <v>81451824</v>
      </c>
      <c r="N1040" s="9">
        <v>81451824</v>
      </c>
      <c r="O1040" s="9">
        <v>81451824</v>
      </c>
    </row>
    <row r="1041" spans="1:15">
      <c r="A1041" s="2" t="s">
        <v>2008</v>
      </c>
      <c r="B1041" s="5" t="s">
        <v>2009</v>
      </c>
      <c r="C1041" s="2" t="s">
        <v>236</v>
      </c>
      <c r="D1041" s="2" t="s">
        <v>3943</v>
      </c>
      <c r="E1041" s="9"/>
      <c r="F1041" s="9"/>
      <c r="G1041" s="9">
        <v>6174007</v>
      </c>
      <c r="H1041" s="9">
        <v>11603815</v>
      </c>
      <c r="I1041" s="9">
        <v>11603815</v>
      </c>
      <c r="J1041" s="9">
        <v>11603815</v>
      </c>
      <c r="K1041" s="9">
        <v>11603815</v>
      </c>
      <c r="L1041" s="9">
        <v>14353815</v>
      </c>
      <c r="M1041" s="9">
        <v>17818815</v>
      </c>
      <c r="N1041" s="9">
        <v>19107750</v>
      </c>
      <c r="O1041" s="9">
        <v>19107750</v>
      </c>
    </row>
    <row r="1042" spans="1:15">
      <c r="A1042" s="2" t="s">
        <v>2086</v>
      </c>
      <c r="B1042" s="5" t="s">
        <v>2087</v>
      </c>
      <c r="C1042" s="2" t="s">
        <v>236</v>
      </c>
      <c r="D1042" s="2" t="s">
        <v>3943</v>
      </c>
      <c r="E1042" s="8"/>
      <c r="F1042" s="8"/>
      <c r="G1042" s="8"/>
      <c r="H1042" s="8"/>
      <c r="I1042" s="8"/>
      <c r="J1042" s="8"/>
      <c r="K1042" s="8"/>
      <c r="L1042" s="8">
        <v>15963213</v>
      </c>
      <c r="M1042" s="8">
        <v>17704421</v>
      </c>
      <c r="N1042" s="8">
        <v>17704421</v>
      </c>
      <c r="O1042" s="8">
        <v>17704421</v>
      </c>
    </row>
    <row r="1043" spans="1:15">
      <c r="A1043" s="2" t="s">
        <v>2216</v>
      </c>
      <c r="B1043" s="5" t="s">
        <v>2217</v>
      </c>
      <c r="C1043" s="2" t="s">
        <v>236</v>
      </c>
      <c r="D1043" s="2" t="s">
        <v>3943</v>
      </c>
      <c r="E1043" s="8"/>
      <c r="F1043" s="8"/>
      <c r="G1043" s="8">
        <v>5000000</v>
      </c>
      <c r="H1043" s="8">
        <v>5000000</v>
      </c>
      <c r="I1043" s="8">
        <v>15977695</v>
      </c>
      <c r="J1043" s="8">
        <v>17100356</v>
      </c>
      <c r="K1043" s="8">
        <v>17100356</v>
      </c>
      <c r="L1043" s="8">
        <v>17100356</v>
      </c>
      <c r="M1043" s="8">
        <v>18937090</v>
      </c>
      <c r="N1043" s="8">
        <v>21519436</v>
      </c>
      <c r="O1043" s="8">
        <v>21519436</v>
      </c>
    </row>
    <row r="1044" spans="1:15">
      <c r="A1044" s="2" t="s">
        <v>2588</v>
      </c>
      <c r="B1044" s="5" t="s">
        <v>2589</v>
      </c>
      <c r="C1044" s="2" t="s">
        <v>236</v>
      </c>
      <c r="D1044" s="2" t="s">
        <v>3943</v>
      </c>
      <c r="E1044" s="8">
        <v>16767110</v>
      </c>
      <c r="F1044" s="8">
        <v>16861580</v>
      </c>
      <c r="G1044" s="8">
        <v>16933520</v>
      </c>
      <c r="H1044" s="8">
        <v>16950020</v>
      </c>
      <c r="I1044" s="8">
        <v>16950020</v>
      </c>
      <c r="J1044" s="8">
        <v>16950020</v>
      </c>
      <c r="K1044" s="8">
        <v>16950020</v>
      </c>
      <c r="L1044" s="8">
        <v>16961220</v>
      </c>
      <c r="M1044" s="8">
        <v>16965620</v>
      </c>
      <c r="N1044" s="8">
        <v>16965620</v>
      </c>
      <c r="O1044" s="8">
        <v>16965620</v>
      </c>
    </row>
    <row r="1045" spans="1:15">
      <c r="A1045" s="2" t="s">
        <v>1986</v>
      </c>
      <c r="B1045" s="5" t="s">
        <v>1987</v>
      </c>
      <c r="C1045" s="2" t="s">
        <v>236</v>
      </c>
      <c r="D1045" s="2" t="s">
        <v>3943</v>
      </c>
      <c r="E1045" s="8"/>
      <c r="F1045" s="8"/>
      <c r="G1045" s="8"/>
      <c r="H1045" s="8"/>
      <c r="I1045" s="8">
        <v>13242972</v>
      </c>
      <c r="J1045" s="8">
        <v>13242972</v>
      </c>
      <c r="K1045" s="8">
        <v>13242972</v>
      </c>
      <c r="L1045" s="8">
        <v>13242972</v>
      </c>
      <c r="M1045" s="8">
        <v>13242972</v>
      </c>
      <c r="N1045" s="8">
        <v>13242972</v>
      </c>
      <c r="O1045" s="8">
        <v>13242972</v>
      </c>
    </row>
    <row r="1046" spans="1:15">
      <c r="A1046" s="2" t="s">
        <v>2610</v>
      </c>
      <c r="B1046" s="5" t="s">
        <v>2611</v>
      </c>
      <c r="C1046" s="2" t="s">
        <v>236</v>
      </c>
      <c r="D1046" s="2" t="s">
        <v>3943</v>
      </c>
      <c r="E1046" s="8"/>
      <c r="F1046" s="8"/>
      <c r="G1046" s="8"/>
      <c r="H1046" s="8"/>
      <c r="I1046" s="8"/>
      <c r="J1046" s="8"/>
      <c r="K1046" s="8">
        <v>8231920</v>
      </c>
      <c r="L1046" s="8">
        <v>11088208</v>
      </c>
      <c r="M1046" s="8">
        <v>11637496</v>
      </c>
      <c r="N1046" s="8">
        <v>12065263</v>
      </c>
      <c r="O1046" s="8">
        <v>12065263</v>
      </c>
    </row>
    <row r="1047" spans="1:15">
      <c r="A1047" s="2" t="s">
        <v>2234</v>
      </c>
      <c r="B1047" s="5" t="s">
        <v>2235</v>
      </c>
      <c r="C1047" s="2" t="s">
        <v>236</v>
      </c>
      <c r="D1047" s="2" t="s">
        <v>3943</v>
      </c>
      <c r="E1047" s="9">
        <v>460000</v>
      </c>
      <c r="F1047" s="9">
        <v>460000</v>
      </c>
      <c r="G1047" s="9">
        <v>460000</v>
      </c>
      <c r="H1047" s="9">
        <v>460000</v>
      </c>
      <c r="I1047" s="9">
        <v>460000</v>
      </c>
      <c r="J1047" s="9">
        <v>460000</v>
      </c>
      <c r="K1047" s="9">
        <v>460000</v>
      </c>
      <c r="L1047" s="9">
        <v>460000</v>
      </c>
      <c r="M1047" s="9">
        <v>460000</v>
      </c>
      <c r="N1047" s="9">
        <v>12598626</v>
      </c>
      <c r="O1047" s="9">
        <v>12598626</v>
      </c>
    </row>
    <row r="1048" spans="1:15">
      <c r="A1048" s="2" t="s">
        <v>2158</v>
      </c>
      <c r="B1048" s="5" t="s">
        <v>2159</v>
      </c>
      <c r="C1048" s="2" t="s">
        <v>236</v>
      </c>
      <c r="D1048" s="2" t="s">
        <v>3943</v>
      </c>
      <c r="E1048" s="9">
        <v>13836654</v>
      </c>
      <c r="F1048" s="9">
        <v>13836654</v>
      </c>
      <c r="G1048" s="9">
        <v>13836654</v>
      </c>
      <c r="H1048" s="9">
        <v>13836654</v>
      </c>
      <c r="I1048" s="9">
        <v>13836654</v>
      </c>
      <c r="J1048" s="9">
        <v>13836654</v>
      </c>
      <c r="K1048" s="9">
        <v>14349474</v>
      </c>
      <c r="L1048" s="9">
        <v>19412651</v>
      </c>
      <c r="M1048" s="9">
        <v>25794437</v>
      </c>
      <c r="N1048" s="9">
        <v>31021202</v>
      </c>
      <c r="O1048" s="9">
        <v>31021202</v>
      </c>
    </row>
    <row r="1049" spans="1:15">
      <c r="A1049" s="2" t="s">
        <v>2396</v>
      </c>
      <c r="B1049" s="5" t="s">
        <v>2397</v>
      </c>
      <c r="C1049" s="2" t="s">
        <v>236</v>
      </c>
      <c r="D1049" s="2" t="s">
        <v>3943</v>
      </c>
      <c r="E1049" s="9">
        <v>600000</v>
      </c>
      <c r="F1049" s="9">
        <v>600000</v>
      </c>
      <c r="G1049" s="9">
        <v>600000</v>
      </c>
      <c r="H1049" s="9">
        <v>600000</v>
      </c>
      <c r="I1049" s="9">
        <v>600000</v>
      </c>
      <c r="J1049" s="9">
        <v>600000</v>
      </c>
      <c r="K1049" s="9">
        <v>600000</v>
      </c>
      <c r="L1049" s="9">
        <v>600000</v>
      </c>
      <c r="M1049" s="9">
        <v>600000</v>
      </c>
      <c r="N1049" s="9">
        <v>600000</v>
      </c>
      <c r="O1049" s="9">
        <v>600000</v>
      </c>
    </row>
    <row r="1050" spans="1:15">
      <c r="A1050" s="2" t="s">
        <v>1577</v>
      </c>
      <c r="B1050" s="5" t="s">
        <v>1578</v>
      </c>
      <c r="C1050" s="2" t="s">
        <v>236</v>
      </c>
      <c r="D1050" s="2" t="s">
        <v>3943</v>
      </c>
      <c r="E1050" s="9">
        <v>11120000</v>
      </c>
      <c r="F1050" s="9">
        <v>11120000</v>
      </c>
      <c r="G1050" s="9">
        <v>11120000</v>
      </c>
      <c r="H1050" s="9">
        <v>13448040</v>
      </c>
      <c r="I1050" s="9">
        <v>13448040</v>
      </c>
      <c r="J1050" s="9">
        <v>14294600</v>
      </c>
      <c r="K1050" s="9">
        <v>14294600</v>
      </c>
      <c r="L1050" s="9">
        <v>15417869</v>
      </c>
      <c r="M1050" s="9">
        <v>15600400</v>
      </c>
      <c r="N1050" s="9">
        <v>16087061</v>
      </c>
      <c r="O1050" s="9">
        <v>16087061</v>
      </c>
    </row>
    <row r="1051" spans="1:15">
      <c r="A1051" s="2" t="s">
        <v>2742</v>
      </c>
      <c r="B1051" s="5" t="s">
        <v>2743</v>
      </c>
      <c r="C1051" s="2" t="s">
        <v>236</v>
      </c>
      <c r="D1051" s="2" t="s">
        <v>3943</v>
      </c>
      <c r="E1051" s="9"/>
      <c r="F1051" s="9"/>
      <c r="G1051" s="9"/>
      <c r="H1051" s="9">
        <v>10987565</v>
      </c>
      <c r="I1051" s="9">
        <v>8891296</v>
      </c>
      <c r="J1051" s="9">
        <v>8891296</v>
      </c>
      <c r="K1051" s="9">
        <v>4475152</v>
      </c>
      <c r="L1051" s="9">
        <v>4475152</v>
      </c>
      <c r="M1051" s="9">
        <v>19877062</v>
      </c>
      <c r="N1051" s="9">
        <v>37356857</v>
      </c>
      <c r="O1051" s="9">
        <v>37773517</v>
      </c>
    </row>
    <row r="1052" spans="1:15">
      <c r="A1052" s="2" t="s">
        <v>2096</v>
      </c>
      <c r="B1052" s="5" t="s">
        <v>2097</v>
      </c>
      <c r="C1052" s="2" t="s">
        <v>236</v>
      </c>
      <c r="D1052" s="2" t="s">
        <v>3943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>
        <v>11882640</v>
      </c>
      <c r="O1052" s="8">
        <v>11882640</v>
      </c>
    </row>
    <row r="1053" spans="1:15">
      <c r="A1053" s="2" t="s">
        <v>2278</v>
      </c>
      <c r="B1053" s="5" t="s">
        <v>2279</v>
      </c>
      <c r="C1053" s="2" t="s">
        <v>236</v>
      </c>
      <c r="D1053" s="2" t="s">
        <v>3943</v>
      </c>
      <c r="E1053" s="8">
        <v>28158315</v>
      </c>
      <c r="F1053" s="8">
        <v>34550173</v>
      </c>
      <c r="G1053" s="8">
        <v>39941398</v>
      </c>
      <c r="H1053" s="8">
        <v>49941398</v>
      </c>
      <c r="I1053" s="8">
        <v>49941398</v>
      </c>
      <c r="J1053" s="8">
        <v>59941398</v>
      </c>
      <c r="K1053" s="8">
        <v>60267145</v>
      </c>
      <c r="L1053" s="8">
        <v>61476598</v>
      </c>
      <c r="M1053" s="8">
        <v>268607348</v>
      </c>
      <c r="N1053" s="8">
        <v>29879710</v>
      </c>
      <c r="O1053" s="8">
        <v>29879710</v>
      </c>
    </row>
    <row r="1054" spans="1:15">
      <c r="A1054" s="2" t="s">
        <v>2170</v>
      </c>
      <c r="B1054" s="5" t="s">
        <v>2171</v>
      </c>
      <c r="C1054" s="2" t="s">
        <v>236</v>
      </c>
      <c r="D1054" s="2" t="s">
        <v>3943</v>
      </c>
      <c r="E1054" s="8">
        <v>25200380</v>
      </c>
      <c r="F1054" s="8">
        <v>25200380</v>
      </c>
      <c r="G1054" s="8">
        <v>25200380</v>
      </c>
      <c r="H1054" s="8">
        <v>25200380</v>
      </c>
      <c r="I1054" s="8">
        <v>25947500</v>
      </c>
      <c r="J1054" s="8">
        <v>25947500</v>
      </c>
      <c r="K1054" s="8">
        <v>25947500</v>
      </c>
      <c r="L1054" s="8">
        <v>25947500</v>
      </c>
      <c r="M1054" s="8">
        <v>25947500</v>
      </c>
      <c r="N1054" s="8">
        <v>25947500</v>
      </c>
      <c r="O1054" s="8">
        <v>25947500</v>
      </c>
    </row>
    <row r="1055" spans="1:15">
      <c r="A1055" s="2" t="s">
        <v>2390</v>
      </c>
      <c r="B1055" s="5" t="s">
        <v>2391</v>
      </c>
      <c r="C1055" s="2" t="s">
        <v>236</v>
      </c>
      <c r="D1055" s="2" t="s">
        <v>3943</v>
      </c>
      <c r="E1055" s="8">
        <v>3700000</v>
      </c>
      <c r="F1055" s="8">
        <v>3700000</v>
      </c>
      <c r="G1055" s="8">
        <v>3700000</v>
      </c>
      <c r="H1055" s="8">
        <v>3700000</v>
      </c>
      <c r="I1055" s="8">
        <v>4000000</v>
      </c>
      <c r="J1055" s="8">
        <v>4300000</v>
      </c>
      <c r="K1055" s="8">
        <v>4600000</v>
      </c>
      <c r="L1055" s="8">
        <v>5000000</v>
      </c>
      <c r="M1055" s="8">
        <v>5200000</v>
      </c>
      <c r="N1055" s="8">
        <v>5671894</v>
      </c>
      <c r="O1055" s="8">
        <v>5671894</v>
      </c>
    </row>
    <row r="1056" spans="1:15">
      <c r="A1056" s="2" t="s">
        <v>2300</v>
      </c>
      <c r="B1056" s="5" t="s">
        <v>2301</v>
      </c>
      <c r="C1056" s="2" t="s">
        <v>236</v>
      </c>
      <c r="D1056" s="2" t="s">
        <v>3943</v>
      </c>
      <c r="E1056" s="8">
        <v>46039277</v>
      </c>
      <c r="F1056" s="8">
        <v>46039277</v>
      </c>
      <c r="G1056" s="8">
        <v>126039277</v>
      </c>
      <c r="H1056" s="8">
        <v>39255484</v>
      </c>
      <c r="I1056" s="8">
        <v>68204769</v>
      </c>
      <c r="J1056" s="8">
        <v>104471263</v>
      </c>
      <c r="K1056" s="8">
        <v>116028980</v>
      </c>
      <c r="L1056" s="8">
        <v>146248980</v>
      </c>
      <c r="M1056" s="8">
        <v>146248980</v>
      </c>
      <c r="N1056" s="8">
        <v>191248980</v>
      </c>
      <c r="O1056" s="8">
        <v>191248980</v>
      </c>
    </row>
    <row r="1057" spans="1:15">
      <c r="A1057" s="2" t="s">
        <v>2062</v>
      </c>
      <c r="B1057" s="5" t="s">
        <v>2063</v>
      </c>
      <c r="C1057" s="2" t="s">
        <v>236</v>
      </c>
      <c r="D1057" s="2" t="s">
        <v>3943</v>
      </c>
      <c r="E1057" s="9"/>
      <c r="F1057" s="9"/>
      <c r="G1057" s="9"/>
      <c r="H1057" s="9"/>
      <c r="I1057" s="9">
        <v>8603265</v>
      </c>
      <c r="J1057" s="9">
        <v>15604898</v>
      </c>
      <c r="K1057" s="9">
        <v>15604898</v>
      </c>
      <c r="L1057" s="9">
        <v>15604898</v>
      </c>
      <c r="M1057" s="9">
        <v>15604898</v>
      </c>
      <c r="N1057" s="9">
        <v>15604898</v>
      </c>
      <c r="O1057" s="9">
        <v>15604898</v>
      </c>
    </row>
    <row r="1058" spans="1:15">
      <c r="A1058" s="2" t="s">
        <v>2306</v>
      </c>
      <c r="B1058" s="5" t="s">
        <v>2307</v>
      </c>
      <c r="C1058" s="2" t="s">
        <v>236</v>
      </c>
      <c r="D1058" s="2" t="s">
        <v>3943</v>
      </c>
      <c r="E1058" s="9">
        <v>38226557</v>
      </c>
      <c r="F1058" s="9">
        <v>11165845</v>
      </c>
      <c r="G1058" s="9">
        <v>11221783</v>
      </c>
      <c r="H1058" s="9">
        <v>19347035</v>
      </c>
      <c r="I1058" s="9">
        <v>19347035</v>
      </c>
      <c r="J1058" s="9">
        <v>26536413</v>
      </c>
      <c r="K1058" s="9">
        <v>3183798</v>
      </c>
      <c r="L1058" s="9">
        <v>4218057</v>
      </c>
      <c r="M1058" s="9">
        <v>14491153</v>
      </c>
      <c r="N1058" s="9">
        <v>27711348</v>
      </c>
      <c r="O1058" s="9">
        <v>27711348</v>
      </c>
    </row>
    <row r="1059" spans="1:15">
      <c r="A1059" s="2" t="s">
        <v>2022</v>
      </c>
      <c r="B1059" s="5" t="s">
        <v>2023</v>
      </c>
      <c r="C1059" s="2" t="s">
        <v>236</v>
      </c>
      <c r="D1059" s="2" t="s">
        <v>3943</v>
      </c>
      <c r="E1059" s="9"/>
      <c r="F1059" s="9"/>
      <c r="G1059" s="9"/>
      <c r="H1059" s="9">
        <v>11959653</v>
      </c>
      <c r="I1059" s="9">
        <v>11959653</v>
      </c>
      <c r="J1059" s="9">
        <v>17459653</v>
      </c>
      <c r="K1059" s="9">
        <v>17459653</v>
      </c>
      <c r="L1059" s="9">
        <v>17459653</v>
      </c>
      <c r="M1059" s="9">
        <v>17459653</v>
      </c>
      <c r="N1059" s="9">
        <v>17459653</v>
      </c>
      <c r="O1059" s="9">
        <v>17459653</v>
      </c>
    </row>
    <row r="1060" spans="1:15">
      <c r="A1060" s="2" t="s">
        <v>2142</v>
      </c>
      <c r="B1060" s="5" t="s">
        <v>2143</v>
      </c>
      <c r="C1060" s="2" t="s">
        <v>236</v>
      </c>
      <c r="D1060" s="2" t="s">
        <v>3943</v>
      </c>
      <c r="E1060" s="9">
        <v>3000000</v>
      </c>
      <c r="F1060" s="9">
        <v>3000000</v>
      </c>
      <c r="G1060" s="9">
        <v>3000000</v>
      </c>
      <c r="H1060" s="9">
        <v>3000000</v>
      </c>
      <c r="I1060" s="9">
        <v>3000000</v>
      </c>
      <c r="J1060" s="9">
        <v>3000000</v>
      </c>
      <c r="K1060" s="9">
        <v>3000000</v>
      </c>
      <c r="L1060" s="9">
        <v>3000000</v>
      </c>
      <c r="M1060" s="9">
        <v>30000000</v>
      </c>
      <c r="N1060" s="9">
        <v>30000000</v>
      </c>
      <c r="O1060" s="9">
        <v>30000000</v>
      </c>
    </row>
    <row r="1061" spans="1:15">
      <c r="A1061" s="2" t="s">
        <v>2252</v>
      </c>
      <c r="B1061" s="5" t="s">
        <v>2253</v>
      </c>
      <c r="C1061" s="2" t="s">
        <v>236</v>
      </c>
      <c r="D1061" s="2" t="s">
        <v>3943</v>
      </c>
      <c r="E1061" s="9">
        <v>22860000</v>
      </c>
      <c r="F1061" s="9">
        <v>22860000</v>
      </c>
      <c r="G1061" s="9">
        <v>22860000</v>
      </c>
      <c r="H1061" s="9">
        <v>22860000</v>
      </c>
      <c r="I1061" s="9">
        <v>22860000</v>
      </c>
      <c r="J1061" s="9">
        <v>22860000</v>
      </c>
      <c r="K1061" s="9">
        <v>22860000</v>
      </c>
      <c r="L1061" s="9">
        <v>22860000</v>
      </c>
      <c r="M1061" s="9">
        <v>22860000</v>
      </c>
      <c r="N1061" s="9">
        <v>22860000</v>
      </c>
      <c r="O1061" s="9">
        <v>22860000</v>
      </c>
    </row>
    <row r="1062" spans="1:15">
      <c r="A1062" s="2" t="s">
        <v>2492</v>
      </c>
      <c r="B1062" s="5" t="s">
        <v>2493</v>
      </c>
      <c r="C1062" s="2" t="s">
        <v>236</v>
      </c>
      <c r="D1062" s="2" t="s">
        <v>3943</v>
      </c>
      <c r="E1062" s="8">
        <v>25827565</v>
      </c>
      <c r="F1062" s="8">
        <v>49015851</v>
      </c>
      <c r="G1062" s="8">
        <v>49015851</v>
      </c>
      <c r="H1062" s="8">
        <v>14704755</v>
      </c>
      <c r="I1062" s="8">
        <v>14704755</v>
      </c>
      <c r="J1062" s="8">
        <v>18390257</v>
      </c>
      <c r="K1062" s="8">
        <v>19436070</v>
      </c>
      <c r="L1062" s="8">
        <v>21387310</v>
      </c>
      <c r="M1062" s="8">
        <v>22621310</v>
      </c>
      <c r="N1062" s="8">
        <v>36799828</v>
      </c>
      <c r="O1062" s="8">
        <v>37771329</v>
      </c>
    </row>
    <row r="1063" spans="1:15">
      <c r="A1063" s="2" t="s">
        <v>2312</v>
      </c>
      <c r="B1063" s="5" t="s">
        <v>2313</v>
      </c>
      <c r="C1063" s="2" t="s">
        <v>236</v>
      </c>
      <c r="D1063" s="2" t="s">
        <v>3943</v>
      </c>
      <c r="E1063" s="8"/>
      <c r="F1063" s="8"/>
      <c r="G1063" s="8">
        <v>4552850</v>
      </c>
      <c r="H1063" s="8">
        <v>6252850</v>
      </c>
      <c r="I1063" s="8">
        <v>6303124</v>
      </c>
      <c r="J1063" s="8">
        <v>6303124</v>
      </c>
      <c r="K1063" s="8">
        <v>6303124</v>
      </c>
      <c r="L1063" s="8">
        <v>20010807</v>
      </c>
      <c r="M1063" s="8">
        <v>54236534</v>
      </c>
      <c r="N1063" s="8">
        <v>100202285</v>
      </c>
      <c r="O1063" s="8">
        <v>100202285</v>
      </c>
    </row>
    <row r="1064" spans="1:15">
      <c r="A1064" s="2" t="s">
        <v>2404</v>
      </c>
      <c r="B1064" s="5" t="s">
        <v>2405</v>
      </c>
      <c r="C1064" s="2" t="s">
        <v>236</v>
      </c>
      <c r="D1064" s="2" t="s">
        <v>3943</v>
      </c>
      <c r="E1064" s="8"/>
      <c r="F1064" s="8">
        <v>3600000</v>
      </c>
      <c r="G1064" s="8">
        <v>3600000</v>
      </c>
      <c r="H1064" s="8">
        <v>3600000</v>
      </c>
      <c r="I1064" s="8">
        <v>7200000</v>
      </c>
      <c r="J1064" s="8">
        <v>7553356</v>
      </c>
      <c r="K1064" s="8">
        <v>9379842</v>
      </c>
      <c r="L1064" s="8">
        <v>14597808</v>
      </c>
      <c r="M1064" s="8">
        <v>14597808</v>
      </c>
      <c r="N1064" s="8">
        <v>14597808</v>
      </c>
      <c r="O1064" s="8">
        <v>14597808</v>
      </c>
    </row>
    <row r="1065" spans="1:15">
      <c r="A1065" s="2" t="s">
        <v>2038</v>
      </c>
      <c r="B1065" s="5" t="s">
        <v>2039</v>
      </c>
      <c r="C1065" s="2" t="s">
        <v>236</v>
      </c>
      <c r="D1065" s="2" t="s">
        <v>3943</v>
      </c>
      <c r="E1065" s="8">
        <v>13219432</v>
      </c>
      <c r="F1065" s="8">
        <v>17157967</v>
      </c>
      <c r="G1065" s="8">
        <v>17157967</v>
      </c>
      <c r="H1065" s="8">
        <v>17225626</v>
      </c>
      <c r="I1065" s="8">
        <v>21793093</v>
      </c>
      <c r="J1065" s="8">
        <v>25018893</v>
      </c>
      <c r="K1065" s="8">
        <v>26817576</v>
      </c>
      <c r="L1065" s="8">
        <v>27449789</v>
      </c>
      <c r="M1065" s="8">
        <v>69837042</v>
      </c>
      <c r="N1065" s="8">
        <v>123955580</v>
      </c>
      <c r="O1065" s="8">
        <v>123955580</v>
      </c>
    </row>
    <row r="1066" spans="1:15">
      <c r="A1066" s="2" t="s">
        <v>2348</v>
      </c>
      <c r="B1066" s="5" t="s">
        <v>2349</v>
      </c>
      <c r="C1066" s="2" t="s">
        <v>236</v>
      </c>
      <c r="D1066" s="2" t="s">
        <v>3943</v>
      </c>
      <c r="E1066" s="8">
        <v>20333538</v>
      </c>
      <c r="F1066" s="8">
        <v>23622848</v>
      </c>
      <c r="G1066" s="8">
        <v>26957118</v>
      </c>
      <c r="H1066" s="8">
        <v>19492292</v>
      </c>
      <c r="I1066" s="8">
        <v>19492292</v>
      </c>
      <c r="J1066" s="8">
        <v>20096895</v>
      </c>
      <c r="K1066" s="8">
        <v>20096895</v>
      </c>
      <c r="L1066" s="8">
        <v>24215352</v>
      </c>
      <c r="M1066" s="8">
        <v>26263308</v>
      </c>
      <c r="N1066" s="8">
        <v>26263308</v>
      </c>
      <c r="O1066" s="8">
        <v>26263308</v>
      </c>
    </row>
    <row r="1067" spans="1:15">
      <c r="A1067" s="2" t="s">
        <v>2354</v>
      </c>
      <c r="B1067" s="5" t="s">
        <v>2355</v>
      </c>
      <c r="C1067" s="2" t="s">
        <v>236</v>
      </c>
      <c r="D1067" s="2" t="s">
        <v>3943</v>
      </c>
      <c r="E1067" s="9">
        <v>37413445</v>
      </c>
      <c r="F1067" s="9">
        <v>37413445</v>
      </c>
      <c r="G1067" s="9">
        <v>37413445</v>
      </c>
      <c r="H1067" s="9">
        <v>37413445</v>
      </c>
      <c r="I1067" s="9">
        <v>37413445</v>
      </c>
      <c r="J1067" s="9">
        <v>43337615</v>
      </c>
      <c r="K1067" s="9">
        <v>43337615</v>
      </c>
      <c r="L1067" s="9">
        <v>43337615</v>
      </c>
      <c r="M1067" s="9">
        <v>43337615</v>
      </c>
      <c r="N1067" s="9">
        <v>43337615</v>
      </c>
      <c r="O1067" s="9">
        <v>43337615</v>
      </c>
    </row>
    <row r="1068" spans="1:15">
      <c r="A1068" s="2" t="s">
        <v>2206</v>
      </c>
      <c r="B1068" s="5" t="s">
        <v>2207</v>
      </c>
      <c r="C1068" s="2" t="s">
        <v>236</v>
      </c>
      <c r="D1068" s="2" t="s">
        <v>3943</v>
      </c>
      <c r="E1068" s="9">
        <v>39571764</v>
      </c>
      <c r="F1068" s="9">
        <v>39780259</v>
      </c>
      <c r="G1068" s="9">
        <v>46366153</v>
      </c>
      <c r="H1068" s="9">
        <v>54376192</v>
      </c>
      <c r="I1068" s="9">
        <v>54416638</v>
      </c>
      <c r="J1068" s="9">
        <v>57084727</v>
      </c>
      <c r="K1068" s="9">
        <v>87138070</v>
      </c>
      <c r="L1068" s="9">
        <v>87138070</v>
      </c>
      <c r="M1068" s="9">
        <v>88120526</v>
      </c>
      <c r="N1068" s="9">
        <v>88120526</v>
      </c>
      <c r="O1068" s="9">
        <v>88120526</v>
      </c>
    </row>
    <row r="1069" spans="1:15">
      <c r="A1069" s="2" t="s">
        <v>2386</v>
      </c>
      <c r="B1069" s="5" t="s">
        <v>2387</v>
      </c>
      <c r="C1069" s="2" t="s">
        <v>236</v>
      </c>
      <c r="D1069" s="2" t="s">
        <v>3943</v>
      </c>
      <c r="E1069" s="9">
        <v>1680000</v>
      </c>
      <c r="F1069" s="9">
        <v>1680000</v>
      </c>
      <c r="G1069" s="9">
        <v>1680000</v>
      </c>
      <c r="H1069" s="9">
        <v>1680000</v>
      </c>
      <c r="I1069" s="9">
        <v>1680000</v>
      </c>
      <c r="J1069" s="9">
        <v>1680000</v>
      </c>
      <c r="K1069" s="9">
        <v>1680000</v>
      </c>
      <c r="L1069" s="9">
        <v>1680000</v>
      </c>
      <c r="M1069" s="9">
        <v>1680000</v>
      </c>
      <c r="N1069" s="9">
        <v>1680000</v>
      </c>
      <c r="O1069" s="9">
        <v>1680000</v>
      </c>
    </row>
    <row r="1070" spans="1:15">
      <c r="A1070" s="2" t="s">
        <v>2010</v>
      </c>
      <c r="B1070" s="5" t="s">
        <v>2011</v>
      </c>
      <c r="C1070" s="2" t="s">
        <v>236</v>
      </c>
      <c r="D1070" s="2" t="s">
        <v>3943</v>
      </c>
      <c r="E1070" s="9">
        <v>18414417</v>
      </c>
      <c r="F1070" s="9">
        <v>21537209</v>
      </c>
      <c r="G1070" s="9">
        <v>21537209</v>
      </c>
      <c r="H1070" s="9">
        <v>21537209</v>
      </c>
      <c r="I1070" s="9">
        <v>21537209</v>
      </c>
      <c r="J1070" s="9">
        <v>28316871</v>
      </c>
      <c r="K1070" s="9">
        <v>84741326</v>
      </c>
      <c r="L1070" s="9">
        <v>178395724</v>
      </c>
      <c r="M1070" s="9">
        <v>180664016</v>
      </c>
      <c r="N1070" s="9">
        <v>36132803</v>
      </c>
      <c r="O1070" s="9">
        <v>40545960</v>
      </c>
    </row>
    <row r="1071" spans="1:15">
      <c r="A1071" s="2" t="s">
        <v>2126</v>
      </c>
      <c r="B1071" s="5" t="s">
        <v>2127</v>
      </c>
      <c r="C1071" s="2" t="s">
        <v>236</v>
      </c>
      <c r="D1071" s="2" t="s">
        <v>3943</v>
      </c>
      <c r="E1071" s="9"/>
      <c r="F1071" s="9"/>
      <c r="G1071" s="9"/>
      <c r="H1071" s="9">
        <v>7913171</v>
      </c>
      <c r="I1071" s="9">
        <v>7913171</v>
      </c>
      <c r="J1071" s="9">
        <v>7913171</v>
      </c>
      <c r="K1071" s="9">
        <v>16490013</v>
      </c>
      <c r="L1071" s="9">
        <v>21990013</v>
      </c>
      <c r="M1071" s="9">
        <v>31355175</v>
      </c>
      <c r="N1071" s="9">
        <v>32153896</v>
      </c>
      <c r="O1071" s="9">
        <v>32153896</v>
      </c>
    </row>
    <row r="1072" spans="1:15">
      <c r="A1072" s="2" t="s">
        <v>1581</v>
      </c>
      <c r="B1072" s="5" t="s">
        <v>1582</v>
      </c>
      <c r="C1072" s="2" t="s">
        <v>236</v>
      </c>
      <c r="D1072" s="2" t="s">
        <v>3943</v>
      </c>
      <c r="E1072" s="8"/>
      <c r="F1072" s="8"/>
      <c r="G1072" s="8"/>
      <c r="H1072" s="8"/>
      <c r="I1072" s="8">
        <v>4200000</v>
      </c>
      <c r="J1072" s="8">
        <v>4200000</v>
      </c>
      <c r="K1072" s="8">
        <v>4200000</v>
      </c>
      <c r="L1072" s="8">
        <v>4200000</v>
      </c>
      <c r="M1072" s="8">
        <v>4200000</v>
      </c>
      <c r="N1072" s="8">
        <v>4254000</v>
      </c>
      <c r="O1072" s="8">
        <v>4254000</v>
      </c>
    </row>
    <row r="1073" spans="1:15">
      <c r="A1073" s="2" t="s">
        <v>2180</v>
      </c>
      <c r="B1073" s="5" t="s">
        <v>2181</v>
      </c>
      <c r="C1073" s="2" t="s">
        <v>236</v>
      </c>
      <c r="D1073" s="2" t="s">
        <v>3943</v>
      </c>
      <c r="E1073" s="8">
        <v>8541341</v>
      </c>
      <c r="F1073" s="8">
        <v>15153644</v>
      </c>
      <c r="G1073" s="8">
        <v>15153644</v>
      </c>
      <c r="H1073" s="8">
        <v>39951969</v>
      </c>
      <c r="I1073" s="8">
        <v>47559152</v>
      </c>
      <c r="J1073" s="8">
        <v>47559152</v>
      </c>
      <c r="K1073" s="8">
        <v>6135915</v>
      </c>
      <c r="L1073" s="8">
        <v>6135915</v>
      </c>
      <c r="M1073" s="8">
        <v>17449268</v>
      </c>
      <c r="N1073" s="8">
        <v>17449268</v>
      </c>
      <c r="O1073" s="8">
        <v>17491293</v>
      </c>
    </row>
    <row r="1074" spans="1:15">
      <c r="A1074" s="2" t="s">
        <v>2418</v>
      </c>
      <c r="B1074" s="5" t="s">
        <v>2419</v>
      </c>
      <c r="C1074" s="2" t="s">
        <v>236</v>
      </c>
      <c r="D1074" s="2" t="s">
        <v>3943</v>
      </c>
      <c r="E1074" s="8"/>
      <c r="F1074" s="8"/>
      <c r="G1074" s="8"/>
      <c r="H1074" s="8"/>
      <c r="I1074" s="8">
        <v>5477654</v>
      </c>
      <c r="J1074" s="8">
        <v>5515961</v>
      </c>
      <c r="K1074" s="8">
        <v>5995965</v>
      </c>
      <c r="L1074" s="8">
        <v>6007416</v>
      </c>
      <c r="M1074" s="8">
        <v>6051454</v>
      </c>
      <c r="N1074" s="8">
        <v>6489697</v>
      </c>
      <c r="O1074" s="8">
        <v>7115697</v>
      </c>
    </row>
    <row r="1075" spans="1:15">
      <c r="A1075" s="2" t="s">
        <v>2334</v>
      </c>
      <c r="B1075" s="5" t="s">
        <v>2335</v>
      </c>
      <c r="C1075" s="2" t="s">
        <v>236</v>
      </c>
      <c r="D1075" s="2" t="s">
        <v>3943</v>
      </c>
      <c r="E1075" s="8">
        <v>12000000</v>
      </c>
      <c r="F1075" s="8">
        <v>12000000</v>
      </c>
      <c r="G1075" s="8">
        <v>12000000</v>
      </c>
      <c r="H1075" s="8">
        <v>20000000</v>
      </c>
      <c r="I1075" s="8">
        <v>20000000</v>
      </c>
      <c r="J1075" s="8">
        <v>20000000</v>
      </c>
      <c r="K1075" s="8">
        <v>20000000</v>
      </c>
      <c r="L1075" s="8">
        <v>20000000</v>
      </c>
      <c r="M1075" s="8">
        <v>20000000</v>
      </c>
      <c r="N1075" s="8">
        <v>20000000</v>
      </c>
      <c r="O1075" s="8">
        <v>20000000</v>
      </c>
    </row>
    <row r="1076" spans="1:15">
      <c r="A1076" s="2" t="s">
        <v>2258</v>
      </c>
      <c r="B1076" s="5" t="s">
        <v>2259</v>
      </c>
      <c r="C1076" s="2" t="s">
        <v>236</v>
      </c>
      <c r="D1076" s="2" t="s">
        <v>3943</v>
      </c>
      <c r="E1076" s="8">
        <v>77456610</v>
      </c>
      <c r="F1076" s="8">
        <v>77456610</v>
      </c>
      <c r="G1076" s="8">
        <v>77456610</v>
      </c>
      <c r="H1076" s="8">
        <v>77456610</v>
      </c>
      <c r="I1076" s="8">
        <v>77456610</v>
      </c>
      <c r="J1076" s="8">
        <v>77456610</v>
      </c>
      <c r="K1076" s="8">
        <v>77456610</v>
      </c>
      <c r="L1076" s="8">
        <v>77456610</v>
      </c>
      <c r="M1076" s="8">
        <v>77456610</v>
      </c>
      <c r="N1076" s="8">
        <v>77456610</v>
      </c>
      <c r="O1076" s="8">
        <v>77456610</v>
      </c>
    </row>
    <row r="1077" spans="1:15">
      <c r="A1077" s="2" t="s">
        <v>2586</v>
      </c>
      <c r="B1077" s="5" t="s">
        <v>2587</v>
      </c>
      <c r="C1077" s="2" t="s">
        <v>236</v>
      </c>
      <c r="D1077" s="2" t="s">
        <v>3943</v>
      </c>
      <c r="E1077" s="9">
        <v>8979500</v>
      </c>
      <c r="F1077" s="9">
        <v>8988500</v>
      </c>
      <c r="G1077" s="9">
        <v>8988500</v>
      </c>
      <c r="H1077" s="9">
        <v>8988500</v>
      </c>
      <c r="I1077" s="9">
        <v>8988500</v>
      </c>
      <c r="J1077" s="9">
        <v>10728500</v>
      </c>
      <c r="K1077" s="9">
        <v>10728500</v>
      </c>
      <c r="L1077" s="9">
        <v>10728500</v>
      </c>
      <c r="M1077" s="9">
        <v>12081239</v>
      </c>
      <c r="N1077" s="9">
        <v>12634432</v>
      </c>
      <c r="O1077" s="9">
        <v>12634432</v>
      </c>
    </row>
    <row r="1078" spans="1:15">
      <c r="A1078" s="2" t="s">
        <v>2220</v>
      </c>
      <c r="B1078" s="5" t="s">
        <v>2221</v>
      </c>
      <c r="C1078" s="2" t="s">
        <v>236</v>
      </c>
      <c r="D1078" s="2" t="s">
        <v>3943</v>
      </c>
      <c r="E1078" s="9"/>
      <c r="F1078" s="9">
        <v>7070000</v>
      </c>
      <c r="G1078" s="9">
        <v>7070000</v>
      </c>
      <c r="H1078" s="9">
        <v>8317000</v>
      </c>
      <c r="I1078" s="9">
        <v>9150193</v>
      </c>
      <c r="J1078" s="9">
        <v>13725289</v>
      </c>
      <c r="K1078" s="9">
        <v>16472535</v>
      </c>
      <c r="L1078" s="9">
        <v>16472535</v>
      </c>
      <c r="M1078" s="9">
        <v>21413947</v>
      </c>
      <c r="N1078" s="9">
        <v>21413947</v>
      </c>
      <c r="O1078" s="9">
        <v>21413947</v>
      </c>
    </row>
    <row r="1079" spans="1:15">
      <c r="A1079" s="2" t="s">
        <v>2408</v>
      </c>
      <c r="B1079" s="5" t="s">
        <v>2409</v>
      </c>
      <c r="C1079" s="2" t="s">
        <v>236</v>
      </c>
      <c r="D1079" s="2" t="s">
        <v>3943</v>
      </c>
      <c r="E1079" s="9">
        <v>2040000</v>
      </c>
      <c r="F1079" s="9">
        <v>2652000</v>
      </c>
      <c r="G1079" s="9">
        <v>2652000</v>
      </c>
      <c r="H1079" s="9">
        <v>2652000</v>
      </c>
      <c r="I1079" s="9">
        <v>2652000</v>
      </c>
      <c r="J1079" s="9">
        <v>2652000</v>
      </c>
      <c r="K1079" s="9">
        <v>2652000</v>
      </c>
      <c r="L1079" s="9">
        <v>2652000</v>
      </c>
      <c r="M1079" s="9">
        <v>2652000</v>
      </c>
      <c r="N1079" s="9">
        <v>2652000</v>
      </c>
      <c r="O1079" s="9">
        <v>2652000</v>
      </c>
    </row>
    <row r="1080" spans="1:15">
      <c r="A1080" s="2" t="s">
        <v>2270</v>
      </c>
      <c r="B1080" s="5" t="s">
        <v>2271</v>
      </c>
      <c r="C1080" s="2" t="s">
        <v>236</v>
      </c>
      <c r="D1080" s="2" t="s">
        <v>3943</v>
      </c>
      <c r="E1080" s="9">
        <v>15560000</v>
      </c>
      <c r="F1080" s="9">
        <v>15560000</v>
      </c>
      <c r="G1080" s="9">
        <v>15560000</v>
      </c>
      <c r="H1080" s="9">
        <v>15560000</v>
      </c>
      <c r="I1080" s="9">
        <v>15560000</v>
      </c>
      <c r="J1080" s="9">
        <v>15560000</v>
      </c>
      <c r="K1080" s="9">
        <v>17560000</v>
      </c>
      <c r="L1080" s="9">
        <v>17560000</v>
      </c>
      <c r="M1080" s="9">
        <v>17560000</v>
      </c>
      <c r="N1080" s="9">
        <v>17560000</v>
      </c>
      <c r="O1080" s="9">
        <v>17560000</v>
      </c>
    </row>
    <row r="1081" spans="1:15">
      <c r="A1081" s="2" t="s">
        <v>2470</v>
      </c>
      <c r="B1081" s="5" t="s">
        <v>2471</v>
      </c>
      <c r="C1081" s="2" t="s">
        <v>236</v>
      </c>
      <c r="D1081" s="2" t="s">
        <v>3943</v>
      </c>
      <c r="E1081" s="9">
        <v>12600000</v>
      </c>
      <c r="F1081" s="9">
        <v>12600000</v>
      </c>
      <c r="G1081" s="9">
        <v>12600000</v>
      </c>
      <c r="H1081" s="9">
        <v>12600000</v>
      </c>
      <c r="I1081" s="9">
        <v>12600000</v>
      </c>
      <c r="J1081" s="9">
        <v>12600000</v>
      </c>
      <c r="K1081" s="9">
        <v>23814000</v>
      </c>
      <c r="L1081" s="9">
        <v>23814000</v>
      </c>
      <c r="M1081" s="9">
        <v>23814000</v>
      </c>
      <c r="N1081" s="9">
        <v>24923346</v>
      </c>
      <c r="O1081" s="9">
        <v>24923346</v>
      </c>
    </row>
    <row r="1082" spans="1:15">
      <c r="A1082" s="2" t="s">
        <v>2388</v>
      </c>
      <c r="B1082" s="5" t="s">
        <v>2389</v>
      </c>
      <c r="C1082" s="2" t="s">
        <v>236</v>
      </c>
      <c r="D1082" s="2" t="s">
        <v>3943</v>
      </c>
      <c r="E1082" s="8"/>
      <c r="F1082" s="8"/>
      <c r="G1082" s="8"/>
      <c r="H1082" s="8">
        <v>5650000</v>
      </c>
      <c r="I1082" s="8">
        <v>5650000</v>
      </c>
      <c r="J1082" s="8">
        <v>14661210</v>
      </c>
      <c r="K1082" s="8">
        <v>14815960</v>
      </c>
      <c r="L1082" s="8">
        <v>17199580</v>
      </c>
      <c r="M1082" s="8">
        <v>21899580</v>
      </c>
      <c r="N1082" s="8">
        <v>21899580</v>
      </c>
      <c r="O1082" s="8">
        <v>21899580</v>
      </c>
    </row>
    <row r="1083" spans="1:15">
      <c r="A1083" s="2" t="s">
        <v>2520</v>
      </c>
      <c r="B1083" s="5" t="s">
        <v>2521</v>
      </c>
      <c r="C1083" s="2" t="s">
        <v>236</v>
      </c>
      <c r="D1083" s="2" t="s">
        <v>3943</v>
      </c>
      <c r="E1083" s="8">
        <v>3380000</v>
      </c>
      <c r="F1083" s="8">
        <v>3380000</v>
      </c>
      <c r="G1083" s="8">
        <v>18978992</v>
      </c>
      <c r="H1083" s="8">
        <v>19409308</v>
      </c>
      <c r="I1083" s="8">
        <v>19486887</v>
      </c>
      <c r="J1083" s="8">
        <v>19486887</v>
      </c>
      <c r="K1083" s="8">
        <v>19486887</v>
      </c>
      <c r="L1083" s="8">
        <v>19486887</v>
      </c>
      <c r="M1083" s="8">
        <v>19998227</v>
      </c>
      <c r="N1083" s="8">
        <v>22732446</v>
      </c>
      <c r="O1083" s="8">
        <v>22732446</v>
      </c>
    </row>
    <row r="1084" spans="1:15">
      <c r="A1084" s="2" t="s">
        <v>2438</v>
      </c>
      <c r="B1084" s="5" t="s">
        <v>2439</v>
      </c>
      <c r="C1084" s="2" t="s">
        <v>236</v>
      </c>
      <c r="D1084" s="2" t="s">
        <v>3943</v>
      </c>
      <c r="E1084" s="8">
        <v>7695950</v>
      </c>
      <c r="F1084" s="8">
        <v>7695950</v>
      </c>
      <c r="G1084" s="8">
        <v>7695950</v>
      </c>
      <c r="H1084" s="8">
        <v>7695950</v>
      </c>
      <c r="I1084" s="8">
        <v>18240000</v>
      </c>
      <c r="J1084" s="8">
        <v>18240000</v>
      </c>
      <c r="K1084" s="8">
        <v>18240000</v>
      </c>
      <c r="L1084" s="8">
        <v>18618160</v>
      </c>
      <c r="M1084" s="8">
        <v>18618160</v>
      </c>
      <c r="N1084" s="8">
        <v>18618160</v>
      </c>
      <c r="O1084" s="8">
        <v>18618160</v>
      </c>
    </row>
    <row r="1085" spans="1:15">
      <c r="A1085" s="2" t="s">
        <v>2448</v>
      </c>
      <c r="B1085" s="5" t="s">
        <v>2449</v>
      </c>
      <c r="C1085" s="2" t="s">
        <v>236</v>
      </c>
      <c r="D1085" s="2" t="s">
        <v>3943</v>
      </c>
      <c r="E1085" s="8"/>
      <c r="F1085" s="8"/>
      <c r="G1085" s="8"/>
      <c r="H1085" s="8"/>
      <c r="I1085" s="8">
        <v>40000000</v>
      </c>
      <c r="J1085" s="8">
        <v>40000000</v>
      </c>
      <c r="K1085" s="8">
        <v>40000000</v>
      </c>
      <c r="L1085" s="8">
        <v>40000000</v>
      </c>
      <c r="M1085" s="8">
        <v>54000000</v>
      </c>
      <c r="N1085" s="8">
        <v>54000000</v>
      </c>
      <c r="O1085" s="8">
        <v>54000000</v>
      </c>
    </row>
    <row r="1086" spans="1:15">
      <c r="A1086" s="2" t="s">
        <v>2426</v>
      </c>
      <c r="B1086" s="5" t="s">
        <v>2427</v>
      </c>
      <c r="C1086" s="2" t="s">
        <v>236</v>
      </c>
      <c r="D1086" s="2" t="s">
        <v>3943</v>
      </c>
      <c r="E1086" s="8">
        <v>3590868</v>
      </c>
      <c r="F1086" s="8">
        <v>3590868</v>
      </c>
      <c r="G1086" s="8">
        <v>3590868</v>
      </c>
      <c r="H1086" s="8">
        <v>3590868</v>
      </c>
      <c r="I1086" s="8">
        <v>3590868</v>
      </c>
      <c r="J1086" s="8">
        <v>3590868</v>
      </c>
      <c r="K1086" s="8">
        <v>3590868</v>
      </c>
      <c r="L1086" s="8">
        <v>3590868</v>
      </c>
      <c r="M1086" s="8">
        <v>3665813</v>
      </c>
      <c r="N1086" s="8">
        <v>3869237</v>
      </c>
      <c r="O1086" s="8">
        <v>3869237</v>
      </c>
    </row>
    <row r="1087" spans="1:15">
      <c r="A1087" s="2" t="s">
        <v>2630</v>
      </c>
      <c r="B1087" s="5" t="s">
        <v>2631</v>
      </c>
      <c r="C1087" s="2" t="s">
        <v>236</v>
      </c>
      <c r="D1087" s="2" t="s">
        <v>3943</v>
      </c>
      <c r="E1087" s="9">
        <v>20233212</v>
      </c>
      <c r="F1087" s="9">
        <v>72709400</v>
      </c>
      <c r="G1087" s="9">
        <v>2498164</v>
      </c>
      <c r="H1087" s="9">
        <v>17319166</v>
      </c>
      <c r="I1087" s="9">
        <v>19733854</v>
      </c>
      <c r="J1087" s="9">
        <v>29720374</v>
      </c>
      <c r="K1087" s="9">
        <v>32994012</v>
      </c>
      <c r="L1087" s="9">
        <v>10693603</v>
      </c>
      <c r="M1087" s="9">
        <v>25818409</v>
      </c>
      <c r="N1087" s="9">
        <v>26138606</v>
      </c>
      <c r="O1087" s="9">
        <v>26138606</v>
      </c>
    </row>
    <row r="1088" spans="1:15">
      <c r="A1088" s="2" t="s">
        <v>2310</v>
      </c>
      <c r="B1088" s="5" t="s">
        <v>2311</v>
      </c>
      <c r="C1088" s="2" t="s">
        <v>236</v>
      </c>
      <c r="D1088" s="2" t="s">
        <v>3943</v>
      </c>
      <c r="E1088" s="9">
        <v>10000000</v>
      </c>
      <c r="F1088" s="9">
        <v>10000000</v>
      </c>
      <c r="G1088" s="9">
        <v>10000000</v>
      </c>
      <c r="H1088" s="9">
        <v>10000000</v>
      </c>
      <c r="I1088" s="9">
        <v>9800000</v>
      </c>
      <c r="J1088" s="9">
        <v>9600000</v>
      </c>
      <c r="K1088" s="9">
        <v>9600000</v>
      </c>
      <c r="L1088" s="9">
        <v>9600000</v>
      </c>
      <c r="M1088" s="9">
        <v>9600000</v>
      </c>
      <c r="N1088" s="9">
        <v>9600000</v>
      </c>
      <c r="O1088" s="9">
        <v>9600000</v>
      </c>
    </row>
    <row r="1089" spans="1:15">
      <c r="A1089" s="2" t="s">
        <v>2500</v>
      </c>
      <c r="B1089" s="5" t="s">
        <v>2501</v>
      </c>
      <c r="C1089" s="2" t="s">
        <v>236</v>
      </c>
      <c r="D1089" s="2" t="s">
        <v>3943</v>
      </c>
      <c r="E1089" s="9">
        <v>11520000</v>
      </c>
      <c r="F1089" s="9">
        <v>11520000</v>
      </c>
      <c r="G1089" s="9">
        <v>11520000</v>
      </c>
      <c r="H1089" s="9">
        <v>11520000</v>
      </c>
      <c r="I1089" s="9">
        <v>11520000</v>
      </c>
      <c r="J1089" s="9">
        <v>11520000</v>
      </c>
      <c r="K1089" s="9">
        <v>11520000</v>
      </c>
      <c r="L1089" s="9">
        <v>11520000</v>
      </c>
      <c r="M1089" s="9">
        <v>11520000</v>
      </c>
      <c r="N1089" s="9">
        <v>11520000</v>
      </c>
      <c r="O1089" s="9">
        <v>11520000</v>
      </c>
    </row>
    <row r="1090" spans="1:15">
      <c r="A1090" s="2" t="s">
        <v>2102</v>
      </c>
      <c r="B1090" s="5" t="s">
        <v>2103</v>
      </c>
      <c r="C1090" s="2" t="s">
        <v>236</v>
      </c>
      <c r="D1090" s="2" t="s">
        <v>3943</v>
      </c>
      <c r="E1090" s="9">
        <v>57138216</v>
      </c>
      <c r="F1090" s="9">
        <v>17820994</v>
      </c>
      <c r="G1090" s="9">
        <v>30215629</v>
      </c>
      <c r="H1090" s="9">
        <v>39363529</v>
      </c>
      <c r="I1090" s="9">
        <v>14566420</v>
      </c>
      <c r="J1090" s="9">
        <v>15854014</v>
      </c>
      <c r="K1090" s="9">
        <v>27307359</v>
      </c>
      <c r="L1090" s="9">
        <v>50869719</v>
      </c>
      <c r="M1090" s="9">
        <v>65864925</v>
      </c>
      <c r="N1090" s="9">
        <v>89762635</v>
      </c>
      <c r="O1090" s="9">
        <v>103517787</v>
      </c>
    </row>
    <row r="1091" spans="1:15">
      <c r="A1091" s="2" t="s">
        <v>2414</v>
      </c>
      <c r="B1091" s="5" t="s">
        <v>2415</v>
      </c>
      <c r="C1091" s="2" t="s">
        <v>236</v>
      </c>
      <c r="D1091" s="2" t="s">
        <v>3943</v>
      </c>
      <c r="E1091" s="9">
        <v>4436540</v>
      </c>
      <c r="F1091" s="9">
        <v>4436540</v>
      </c>
      <c r="G1091" s="9">
        <v>4436540</v>
      </c>
      <c r="H1091" s="9">
        <v>4436540</v>
      </c>
      <c r="I1091" s="9">
        <v>4436540</v>
      </c>
      <c r="J1091" s="9">
        <v>9035417</v>
      </c>
      <c r="K1091" s="9">
        <v>11037579</v>
      </c>
      <c r="L1091" s="9">
        <v>12946291</v>
      </c>
      <c r="M1091" s="9">
        <v>15139019</v>
      </c>
      <c r="N1091" s="9">
        <v>24010524</v>
      </c>
      <c r="O1091" s="9">
        <v>24010524</v>
      </c>
    </row>
    <row r="1092" spans="1:15">
      <c r="A1092" s="2" t="s">
        <v>2308</v>
      </c>
      <c r="B1092" s="5" t="s">
        <v>2309</v>
      </c>
      <c r="C1092" s="2" t="s">
        <v>236</v>
      </c>
      <c r="D1092" s="2" t="s">
        <v>3943</v>
      </c>
      <c r="E1092" s="8">
        <v>12971483</v>
      </c>
      <c r="F1092" s="8">
        <v>13100483</v>
      </c>
      <c r="G1092" s="8">
        <v>13100483</v>
      </c>
      <c r="H1092" s="8">
        <v>13100483</v>
      </c>
      <c r="I1092" s="8">
        <v>13100483</v>
      </c>
      <c r="J1092" s="8">
        <v>13100483</v>
      </c>
      <c r="K1092" s="8">
        <v>13250483</v>
      </c>
      <c r="L1092" s="8">
        <v>13440483</v>
      </c>
      <c r="M1092" s="8">
        <v>13485483</v>
      </c>
      <c r="N1092" s="8">
        <v>26999207</v>
      </c>
      <c r="O1092" s="8">
        <v>26999207</v>
      </c>
    </row>
    <row r="1093" spans="1:15">
      <c r="A1093" s="2" t="s">
        <v>2496</v>
      </c>
      <c r="B1093" s="5" t="s">
        <v>2497</v>
      </c>
      <c r="C1093" s="2" t="s">
        <v>236</v>
      </c>
      <c r="D1093" s="2" t="s">
        <v>3943</v>
      </c>
      <c r="E1093" s="8">
        <v>6820015</v>
      </c>
      <c r="F1093" s="8">
        <v>7634990</v>
      </c>
      <c r="G1093" s="8">
        <v>10346590</v>
      </c>
      <c r="H1093" s="8">
        <v>11027569</v>
      </c>
      <c r="I1093" s="8">
        <v>11255072</v>
      </c>
      <c r="J1093" s="8">
        <v>18956586</v>
      </c>
      <c r="K1093" s="8">
        <v>19146385</v>
      </c>
      <c r="L1093" s="8">
        <v>19337785</v>
      </c>
      <c r="M1093" s="8">
        <v>26974408</v>
      </c>
      <c r="N1093" s="8">
        <v>43554451</v>
      </c>
      <c r="O1093" s="8">
        <v>43554451</v>
      </c>
    </row>
    <row r="1094" spans="1:15">
      <c r="A1094" s="2" t="s">
        <v>2582</v>
      </c>
      <c r="B1094" s="5" t="s">
        <v>2583</v>
      </c>
      <c r="C1094" s="2" t="s">
        <v>236</v>
      </c>
      <c r="D1094" s="2" t="s">
        <v>3943</v>
      </c>
      <c r="E1094" s="8"/>
      <c r="F1094" s="8"/>
      <c r="G1094" s="8"/>
      <c r="H1094" s="8"/>
      <c r="I1094" s="8"/>
      <c r="J1094" s="8"/>
      <c r="K1094" s="8"/>
      <c r="L1094" s="8">
        <v>6952178</v>
      </c>
      <c r="M1094" s="8">
        <v>7023178</v>
      </c>
      <c r="N1094" s="8">
        <v>7171178</v>
      </c>
      <c r="O1094" s="8">
        <v>7171178</v>
      </c>
    </row>
    <row r="1095" spans="1:15">
      <c r="A1095" s="2" t="s">
        <v>2352</v>
      </c>
      <c r="B1095" s="5" t="s">
        <v>2353</v>
      </c>
      <c r="C1095" s="2" t="s">
        <v>236</v>
      </c>
      <c r="D1095" s="2" t="s">
        <v>3943</v>
      </c>
      <c r="E1095" s="8">
        <v>13617827</v>
      </c>
      <c r="F1095" s="8">
        <v>13617827</v>
      </c>
      <c r="G1095" s="8">
        <v>13617827</v>
      </c>
      <c r="H1095" s="8">
        <v>13617827</v>
      </c>
      <c r="I1095" s="8">
        <v>13617827</v>
      </c>
      <c r="J1095" s="8">
        <v>13617827</v>
      </c>
      <c r="K1095" s="8">
        <v>13617827</v>
      </c>
      <c r="L1095" s="8">
        <v>13617577</v>
      </c>
      <c r="M1095" s="8">
        <v>13617577</v>
      </c>
      <c r="N1095" s="8">
        <v>13617577</v>
      </c>
      <c r="O1095" s="8">
        <v>13617577</v>
      </c>
    </row>
    <row r="1096" spans="1:15">
      <c r="A1096" s="2" t="s">
        <v>2362</v>
      </c>
      <c r="B1096" s="5" t="s">
        <v>2363</v>
      </c>
      <c r="C1096" s="2" t="s">
        <v>236</v>
      </c>
      <c r="D1096" s="2" t="s">
        <v>3943</v>
      </c>
      <c r="E1096" s="8">
        <v>6127785</v>
      </c>
      <c r="F1096" s="8">
        <v>6319312</v>
      </c>
      <c r="G1096" s="8">
        <v>6916051</v>
      </c>
      <c r="H1096" s="8">
        <v>6916051</v>
      </c>
      <c r="I1096" s="8">
        <v>6916051</v>
      </c>
      <c r="J1096" s="8">
        <v>6916051</v>
      </c>
      <c r="K1096" s="8">
        <v>6916051</v>
      </c>
      <c r="L1096" s="8">
        <v>6916051</v>
      </c>
      <c r="M1096" s="8">
        <v>6916051</v>
      </c>
      <c r="N1096" s="8">
        <v>6916051</v>
      </c>
      <c r="O1096" s="8">
        <v>6916051</v>
      </c>
    </row>
    <row r="1097" spans="1:15">
      <c r="A1097" s="2" t="s">
        <v>2430</v>
      </c>
      <c r="B1097" s="5" t="s">
        <v>2431</v>
      </c>
      <c r="C1097" s="2" t="s">
        <v>236</v>
      </c>
      <c r="D1097" s="2" t="s">
        <v>3943</v>
      </c>
      <c r="E1097" s="9">
        <v>8130000</v>
      </c>
      <c r="F1097" s="9">
        <v>10162500</v>
      </c>
      <c r="G1097" s="9">
        <v>10162500</v>
      </c>
      <c r="H1097" s="9">
        <v>10162500</v>
      </c>
      <c r="I1097" s="9">
        <v>10162500</v>
      </c>
      <c r="J1097" s="9">
        <v>10312500</v>
      </c>
      <c r="K1097" s="9">
        <v>10412500</v>
      </c>
      <c r="L1097" s="9">
        <v>10562500</v>
      </c>
      <c r="M1097" s="9">
        <v>10562500</v>
      </c>
      <c r="N1097" s="9">
        <v>12700000</v>
      </c>
      <c r="O1097" s="9">
        <v>12700000</v>
      </c>
    </row>
    <row r="1098" spans="1:15">
      <c r="A1098" s="2" t="s">
        <v>2200</v>
      </c>
      <c r="B1098" s="5" t="s">
        <v>2201</v>
      </c>
      <c r="C1098" s="2" t="s">
        <v>236</v>
      </c>
      <c r="D1098" s="2" t="s">
        <v>3943</v>
      </c>
      <c r="E1098" s="9">
        <v>19671433</v>
      </c>
      <c r="F1098" s="9">
        <v>19671433</v>
      </c>
      <c r="G1098" s="9">
        <v>19671433</v>
      </c>
      <c r="H1098" s="9">
        <v>20807796</v>
      </c>
      <c r="I1098" s="9">
        <v>24674353</v>
      </c>
      <c r="J1098" s="9">
        <v>24674353</v>
      </c>
      <c r="K1098" s="9">
        <v>24674353</v>
      </c>
      <c r="L1098" s="9">
        <v>24674353</v>
      </c>
      <c r="M1098" s="9">
        <v>24674353</v>
      </c>
      <c r="N1098" s="9">
        <v>24674353</v>
      </c>
      <c r="O1098" s="9">
        <v>24674353</v>
      </c>
    </row>
    <row r="1099" spans="1:15">
      <c r="A1099" s="2" t="s">
        <v>2322</v>
      </c>
      <c r="B1099" s="5" t="s">
        <v>2323</v>
      </c>
      <c r="C1099" s="2" t="s">
        <v>236</v>
      </c>
      <c r="D1099" s="2" t="s">
        <v>3943</v>
      </c>
      <c r="E1099" s="9">
        <v>18556000</v>
      </c>
      <c r="F1099" s="9">
        <v>18556000</v>
      </c>
      <c r="G1099" s="9">
        <v>23060320</v>
      </c>
      <c r="H1099" s="9">
        <v>23060320</v>
      </c>
      <c r="I1099" s="9">
        <v>23319183</v>
      </c>
      <c r="J1099" s="9">
        <v>29254070</v>
      </c>
      <c r="K1099" s="9">
        <v>41854738</v>
      </c>
      <c r="L1099" s="9">
        <v>41854738</v>
      </c>
      <c r="M1099" s="9">
        <v>41854738</v>
      </c>
      <c r="N1099" s="9">
        <v>57854738</v>
      </c>
      <c r="O1099" s="9">
        <v>57854738</v>
      </c>
    </row>
    <row r="1100" spans="1:15">
      <c r="A1100" s="2" t="s">
        <v>1860</v>
      </c>
      <c r="B1100" s="5" t="s">
        <v>1861</v>
      </c>
      <c r="C1100" s="2" t="s">
        <v>236</v>
      </c>
      <c r="D1100" s="2" t="s">
        <v>3943</v>
      </c>
      <c r="E1100" s="9"/>
      <c r="F1100" s="9"/>
      <c r="G1100" s="9">
        <v>2874000</v>
      </c>
      <c r="H1100" s="9">
        <v>3495845</v>
      </c>
      <c r="I1100" s="9">
        <v>3650170</v>
      </c>
      <c r="J1100" s="9">
        <v>3659990</v>
      </c>
      <c r="K1100" s="9">
        <v>3659990</v>
      </c>
      <c r="L1100" s="9">
        <v>3659990</v>
      </c>
      <c r="M1100" s="9">
        <v>3659990</v>
      </c>
      <c r="N1100" s="9">
        <v>3659990</v>
      </c>
      <c r="O1100" s="9">
        <v>3659990</v>
      </c>
    </row>
    <row r="1101" spans="1:15">
      <c r="A1101" s="2" t="s">
        <v>2392</v>
      </c>
      <c r="B1101" s="5" t="s">
        <v>2393</v>
      </c>
      <c r="C1101" s="2" t="s">
        <v>236</v>
      </c>
      <c r="D1101" s="2" t="s">
        <v>3943</v>
      </c>
      <c r="E1101" s="9">
        <v>3765055</v>
      </c>
      <c r="F1101" s="9">
        <v>3772255</v>
      </c>
      <c r="G1101" s="9">
        <v>3780355</v>
      </c>
      <c r="H1101" s="9">
        <v>2137679</v>
      </c>
      <c r="I1101" s="9">
        <v>2154379</v>
      </c>
      <c r="J1101" s="9">
        <v>2154379</v>
      </c>
      <c r="K1101" s="9">
        <v>2154379</v>
      </c>
      <c r="L1101" s="9">
        <v>2154379</v>
      </c>
      <c r="M1101" s="9">
        <v>2154379</v>
      </c>
      <c r="N1101" s="9">
        <v>2154379</v>
      </c>
      <c r="O1101" s="9">
        <v>2154379</v>
      </c>
    </row>
    <row r="1102" spans="1:15">
      <c r="A1102" s="2" t="s">
        <v>2290</v>
      </c>
      <c r="B1102" s="5" t="s">
        <v>2291</v>
      </c>
      <c r="C1102" s="2" t="s">
        <v>236</v>
      </c>
      <c r="D1102" s="2" t="s">
        <v>3943</v>
      </c>
      <c r="E1102" s="8"/>
      <c r="F1102" s="8">
        <v>4486252</v>
      </c>
      <c r="G1102" s="8">
        <v>4486252</v>
      </c>
      <c r="H1102" s="8">
        <v>6646878</v>
      </c>
      <c r="I1102" s="8">
        <v>8936253</v>
      </c>
      <c r="J1102" s="8">
        <v>8936253</v>
      </c>
      <c r="K1102" s="8">
        <v>9059940</v>
      </c>
      <c r="L1102" s="8">
        <v>9059940</v>
      </c>
      <c r="M1102" s="8">
        <v>11746609</v>
      </c>
      <c r="N1102" s="8">
        <v>11746609</v>
      </c>
      <c r="O1102" s="8">
        <v>11746609</v>
      </c>
    </row>
    <row r="1103" spans="1:15">
      <c r="A1103" s="2" t="s">
        <v>3132</v>
      </c>
      <c r="B1103" s="5" t="s">
        <v>3133</v>
      </c>
      <c r="C1103" s="2" t="s">
        <v>236</v>
      </c>
      <c r="D1103" s="2" t="s">
        <v>3943</v>
      </c>
      <c r="E1103" s="8">
        <v>29847456</v>
      </c>
      <c r="F1103" s="8">
        <v>29847456</v>
      </c>
      <c r="G1103" s="8">
        <v>30928540</v>
      </c>
      <c r="H1103" s="8">
        <v>52945042</v>
      </c>
      <c r="I1103" s="8">
        <v>53203965</v>
      </c>
      <c r="J1103" s="8">
        <v>53211139</v>
      </c>
      <c r="K1103" s="8">
        <v>53214702</v>
      </c>
      <c r="L1103" s="8">
        <v>53214714</v>
      </c>
      <c r="M1103" s="8">
        <v>63214714</v>
      </c>
      <c r="N1103" s="8">
        <v>20641825</v>
      </c>
      <c r="O1103" s="8">
        <v>20641825</v>
      </c>
    </row>
    <row r="1104" spans="1:15">
      <c r="A1104" s="2" t="s">
        <v>2218</v>
      </c>
      <c r="B1104" s="5" t="s">
        <v>2219</v>
      </c>
      <c r="C1104" s="2" t="s">
        <v>236</v>
      </c>
      <c r="D1104" s="2" t="s">
        <v>3943</v>
      </c>
      <c r="E1104" s="8"/>
      <c r="F1104" s="8"/>
      <c r="G1104" s="8"/>
      <c r="H1104" s="8"/>
      <c r="I1104" s="8"/>
      <c r="J1104" s="8"/>
      <c r="K1104" s="8"/>
      <c r="L1104" s="8">
        <v>20573160</v>
      </c>
      <c r="M1104" s="8">
        <v>21223160</v>
      </c>
      <c r="N1104" s="8">
        <v>21223160</v>
      </c>
      <c r="O1104" s="8">
        <v>21223160</v>
      </c>
    </row>
    <row r="1105" spans="1:15">
      <c r="A1105" s="2" t="s">
        <v>1898</v>
      </c>
      <c r="B1105" s="5" t="s">
        <v>1899</v>
      </c>
      <c r="C1105" s="2" t="s">
        <v>236</v>
      </c>
      <c r="D1105" s="2" t="s">
        <v>3943</v>
      </c>
      <c r="E1105" s="8"/>
      <c r="F1105" s="8"/>
      <c r="G1105" s="8"/>
      <c r="H1105" s="8"/>
      <c r="I1105" s="8"/>
      <c r="J1105" s="8"/>
      <c r="K1105" s="8"/>
      <c r="L1105" s="8">
        <v>14200000</v>
      </c>
      <c r="M1105" s="8">
        <v>14200000</v>
      </c>
      <c r="N1105" s="8">
        <v>14545394</v>
      </c>
      <c r="O1105" s="8">
        <v>14655042</v>
      </c>
    </row>
    <row r="1106" spans="1:15">
      <c r="A1106" s="2" t="s">
        <v>2376</v>
      </c>
      <c r="B1106" s="5" t="s">
        <v>2377</v>
      </c>
      <c r="C1106" s="2" t="s">
        <v>236</v>
      </c>
      <c r="D1106" s="2" t="s">
        <v>3943</v>
      </c>
      <c r="E1106" s="8">
        <v>1280000</v>
      </c>
      <c r="F1106" s="8">
        <v>1280000</v>
      </c>
      <c r="G1106" s="8">
        <v>1280000</v>
      </c>
      <c r="H1106" s="8">
        <v>1280000</v>
      </c>
      <c r="I1106" s="8">
        <v>1280000</v>
      </c>
      <c r="J1106" s="8">
        <v>1600000</v>
      </c>
      <c r="K1106" s="8">
        <v>1999977</v>
      </c>
      <c r="L1106" s="8">
        <v>2499971</v>
      </c>
      <c r="M1106" s="8">
        <v>2499971</v>
      </c>
      <c r="N1106" s="8">
        <v>2499971</v>
      </c>
      <c r="O1106" s="8">
        <v>2499971</v>
      </c>
    </row>
    <row r="1107" spans="1:15">
      <c r="A1107" s="2" t="s">
        <v>2098</v>
      </c>
      <c r="B1107" s="5" t="s">
        <v>2099</v>
      </c>
      <c r="C1107" s="2" t="s">
        <v>236</v>
      </c>
      <c r="D1107" s="2" t="s">
        <v>3943</v>
      </c>
      <c r="E1107" s="9">
        <v>13000000</v>
      </c>
      <c r="F1107" s="9">
        <v>14698380</v>
      </c>
      <c r="G1107" s="9">
        <v>22896756</v>
      </c>
      <c r="H1107" s="9">
        <v>22896756</v>
      </c>
      <c r="I1107" s="9">
        <v>22896756</v>
      </c>
      <c r="J1107" s="9">
        <v>23073226</v>
      </c>
      <c r="K1107" s="9">
        <v>24050358</v>
      </c>
      <c r="L1107" s="9">
        <v>24522254</v>
      </c>
      <c r="M1107" s="9">
        <v>24522254</v>
      </c>
      <c r="N1107" s="9">
        <v>24522254</v>
      </c>
      <c r="O1107" s="9">
        <v>24522254</v>
      </c>
    </row>
    <row r="1108" spans="1:15">
      <c r="A1108" s="2" t="s">
        <v>2286</v>
      </c>
      <c r="B1108" s="5" t="s">
        <v>2287</v>
      </c>
      <c r="C1108" s="2" t="s">
        <v>236</v>
      </c>
      <c r="D1108" s="2" t="s">
        <v>3943</v>
      </c>
      <c r="E1108" s="9">
        <v>4400000</v>
      </c>
      <c r="F1108" s="9">
        <v>4434382</v>
      </c>
      <c r="G1108" s="9">
        <v>2255595</v>
      </c>
      <c r="H1108" s="9">
        <v>2255595</v>
      </c>
      <c r="I1108" s="9">
        <v>11277975</v>
      </c>
      <c r="J1108" s="9">
        <v>11277975</v>
      </c>
      <c r="K1108" s="9">
        <v>11277975</v>
      </c>
      <c r="L1108" s="9">
        <v>11277975</v>
      </c>
      <c r="M1108" s="9">
        <v>11277975</v>
      </c>
      <c r="N1108" s="9">
        <v>11277975</v>
      </c>
      <c r="O1108" s="9">
        <v>11277975</v>
      </c>
    </row>
    <row r="1109" spans="1:15">
      <c r="A1109" s="2" t="s">
        <v>2280</v>
      </c>
      <c r="B1109" s="5" t="s">
        <v>2281</v>
      </c>
      <c r="C1109" s="2" t="s">
        <v>236</v>
      </c>
      <c r="D1109" s="2" t="s">
        <v>3943</v>
      </c>
      <c r="E1109" s="9">
        <v>13253534</v>
      </c>
      <c r="F1109" s="9">
        <v>13253534</v>
      </c>
      <c r="G1109" s="9">
        <v>13253534</v>
      </c>
      <c r="H1109" s="9">
        <v>13253534</v>
      </c>
      <c r="I1109" s="9">
        <v>13253534</v>
      </c>
      <c r="J1109" s="9">
        <v>13253534</v>
      </c>
      <c r="K1109" s="9">
        <v>13253534</v>
      </c>
      <c r="L1109" s="9">
        <v>13253534</v>
      </c>
      <c r="M1109" s="9">
        <v>13253534</v>
      </c>
      <c r="N1109" s="9">
        <v>13253534</v>
      </c>
      <c r="O1109" s="9">
        <v>13253534</v>
      </c>
    </row>
    <row r="1110" spans="1:15">
      <c r="A1110" s="2" t="s">
        <v>2092</v>
      </c>
      <c r="B1110" s="5" t="s">
        <v>2093</v>
      </c>
      <c r="C1110" s="2" t="s">
        <v>236</v>
      </c>
      <c r="D1110" s="2" t="s">
        <v>3943</v>
      </c>
      <c r="E1110" s="9"/>
      <c r="F1110" s="9"/>
      <c r="G1110" s="9"/>
      <c r="H1110" s="9"/>
      <c r="I1110" s="9">
        <v>3503000</v>
      </c>
      <c r="J1110" s="9">
        <v>3503000</v>
      </c>
      <c r="K1110" s="9">
        <v>3503000</v>
      </c>
      <c r="L1110" s="9">
        <v>7006000</v>
      </c>
      <c r="M1110" s="9">
        <v>7622226</v>
      </c>
      <c r="N1110" s="9">
        <v>7921413</v>
      </c>
      <c r="O1110" s="9">
        <v>8309278</v>
      </c>
    </row>
    <row r="1111" spans="1:15">
      <c r="A1111" s="2" t="s">
        <v>2734</v>
      </c>
      <c r="B1111" s="5" t="s">
        <v>2735</v>
      </c>
      <c r="C1111" s="2" t="s">
        <v>236</v>
      </c>
      <c r="D1111" s="2" t="s">
        <v>3943</v>
      </c>
      <c r="E1111" s="9"/>
      <c r="F1111" s="9"/>
      <c r="G1111" s="9"/>
      <c r="H1111" s="9"/>
      <c r="I1111" s="9"/>
      <c r="J1111" s="9"/>
      <c r="K1111" s="9"/>
      <c r="L1111" s="9"/>
      <c r="M1111" s="9">
        <v>5100000</v>
      </c>
      <c r="N1111" s="9">
        <v>25502512</v>
      </c>
      <c r="O1111" s="9">
        <v>25502512</v>
      </c>
    </row>
    <row r="1112" spans="1:15">
      <c r="A1112" s="2" t="s">
        <v>2378</v>
      </c>
      <c r="B1112" s="5" t="s">
        <v>2379</v>
      </c>
      <c r="C1112" s="2" t="s">
        <v>236</v>
      </c>
      <c r="D1112" s="2" t="s">
        <v>3943</v>
      </c>
      <c r="E1112" s="8">
        <v>26800000</v>
      </c>
      <c r="F1112" s="8">
        <v>26800000</v>
      </c>
      <c r="G1112" s="8">
        <v>26800000</v>
      </c>
      <c r="H1112" s="8">
        <v>26800000</v>
      </c>
      <c r="I1112" s="8">
        <v>26800000</v>
      </c>
      <c r="J1112" s="8">
        <v>26800000</v>
      </c>
      <c r="K1112" s="8">
        <v>26800000</v>
      </c>
      <c r="L1112" s="8">
        <v>26800000</v>
      </c>
      <c r="M1112" s="8">
        <v>29223542</v>
      </c>
      <c r="N1112" s="8">
        <v>34290117</v>
      </c>
      <c r="O1112" s="8">
        <v>34290117</v>
      </c>
    </row>
    <row r="1113" spans="1:15">
      <c r="A1113" s="2" t="s">
        <v>2498</v>
      </c>
      <c r="B1113" s="5" t="s">
        <v>2499</v>
      </c>
      <c r="C1113" s="2" t="s">
        <v>236</v>
      </c>
      <c r="D1113" s="2" t="s">
        <v>3943</v>
      </c>
      <c r="E1113" s="8">
        <v>9600000</v>
      </c>
      <c r="F1113" s="8">
        <v>9600000</v>
      </c>
      <c r="G1113" s="8">
        <v>10000000</v>
      </c>
      <c r="H1113" s="8">
        <v>10000000</v>
      </c>
      <c r="I1113" s="8">
        <v>12000000</v>
      </c>
      <c r="J1113" s="8">
        <v>13000000</v>
      </c>
      <c r="K1113" s="8">
        <v>14000000</v>
      </c>
      <c r="L1113" s="8">
        <v>14000000</v>
      </c>
      <c r="M1113" s="8">
        <v>14000000</v>
      </c>
      <c r="N1113" s="8">
        <v>14000000</v>
      </c>
      <c r="O1113" s="8">
        <v>14000000</v>
      </c>
    </row>
    <row r="1114" spans="1:15">
      <c r="A1114" s="2" t="s">
        <v>2410</v>
      </c>
      <c r="B1114" s="5" t="s">
        <v>2411</v>
      </c>
      <c r="C1114" s="2" t="s">
        <v>236</v>
      </c>
      <c r="D1114" s="2" t="s">
        <v>3943</v>
      </c>
      <c r="E1114" s="8"/>
      <c r="F1114" s="8">
        <v>7917351</v>
      </c>
      <c r="G1114" s="8">
        <v>7917351</v>
      </c>
      <c r="H1114" s="8">
        <v>8845260</v>
      </c>
      <c r="I1114" s="8">
        <v>8845759</v>
      </c>
      <c r="J1114" s="8">
        <v>9622958</v>
      </c>
      <c r="K1114" s="8">
        <v>11219623</v>
      </c>
      <c r="L1114" s="8">
        <v>11219623</v>
      </c>
      <c r="M1114" s="8">
        <v>14419623</v>
      </c>
      <c r="N1114" s="8">
        <v>14419623</v>
      </c>
      <c r="O1114" s="8">
        <v>14419623</v>
      </c>
    </row>
    <row r="1115" spans="1:15">
      <c r="A1115" s="2" t="s">
        <v>2580</v>
      </c>
      <c r="B1115" s="5" t="s">
        <v>2581</v>
      </c>
      <c r="C1115" s="2" t="s">
        <v>236</v>
      </c>
      <c r="D1115" s="2" t="s">
        <v>3943</v>
      </c>
      <c r="E1115" s="8">
        <v>19000000</v>
      </c>
      <c r="F1115" s="8">
        <v>19000000</v>
      </c>
      <c r="G1115" s="8">
        <v>19000000</v>
      </c>
      <c r="H1115" s="8">
        <v>19000000</v>
      </c>
      <c r="I1115" s="8">
        <v>19000000</v>
      </c>
      <c r="J1115" s="8">
        <v>19000000</v>
      </c>
      <c r="K1115" s="8">
        <v>19000000</v>
      </c>
      <c r="L1115" s="8">
        <v>19000000</v>
      </c>
      <c r="M1115" s="8">
        <v>21119269</v>
      </c>
      <c r="N1115" s="8">
        <v>22203545</v>
      </c>
      <c r="O1115" s="8">
        <v>22696398</v>
      </c>
    </row>
    <row r="1116" spans="1:15">
      <c r="A1116" s="2" t="s">
        <v>2442</v>
      </c>
      <c r="B1116" s="5" t="s">
        <v>2443</v>
      </c>
      <c r="C1116" s="2" t="s">
        <v>236</v>
      </c>
      <c r="D1116" s="2" t="s">
        <v>3943</v>
      </c>
      <c r="E1116" s="8"/>
      <c r="F1116" s="8"/>
      <c r="G1116" s="8"/>
      <c r="H1116" s="8"/>
      <c r="I1116" s="8"/>
      <c r="J1116" s="8"/>
      <c r="K1116" s="8"/>
      <c r="L1116" s="8">
        <v>28722222</v>
      </c>
      <c r="M1116" s="8">
        <v>28722222</v>
      </c>
      <c r="N1116" s="8">
        <v>28722222</v>
      </c>
      <c r="O1116" s="8">
        <v>28722222</v>
      </c>
    </row>
    <row r="1117" spans="1:15">
      <c r="A1117" s="2" t="s">
        <v>2332</v>
      </c>
      <c r="B1117" s="5" t="s">
        <v>2333</v>
      </c>
      <c r="C1117" s="2" t="s">
        <v>236</v>
      </c>
      <c r="D1117" s="2" t="s">
        <v>3943</v>
      </c>
      <c r="E1117" s="9">
        <v>7444098</v>
      </c>
      <c r="F1117" s="9">
        <v>7444098</v>
      </c>
      <c r="G1117" s="9">
        <v>74440980</v>
      </c>
      <c r="H1117" s="9">
        <v>79312297</v>
      </c>
      <c r="I1117" s="9">
        <v>91142639</v>
      </c>
      <c r="J1117" s="9">
        <v>91142639</v>
      </c>
      <c r="K1117" s="9">
        <v>91142639</v>
      </c>
      <c r="L1117" s="9">
        <v>91142639</v>
      </c>
      <c r="M1117" s="9">
        <v>91140499</v>
      </c>
      <c r="N1117" s="9">
        <v>91140499</v>
      </c>
      <c r="O1117" s="9">
        <v>91140499</v>
      </c>
    </row>
    <row r="1118" spans="1:15">
      <c r="A1118" s="2" t="s">
        <v>2930</v>
      </c>
      <c r="B1118" s="5" t="s">
        <v>2931</v>
      </c>
      <c r="C1118" s="2" t="s">
        <v>236</v>
      </c>
      <c r="D1118" s="2" t="s">
        <v>3943</v>
      </c>
      <c r="E1118" s="9"/>
      <c r="F1118" s="9"/>
      <c r="G1118" s="9"/>
      <c r="H1118" s="9">
        <v>8450000</v>
      </c>
      <c r="I1118" s="9">
        <v>8450000</v>
      </c>
      <c r="J1118" s="9">
        <v>8450000</v>
      </c>
      <c r="K1118" s="9">
        <v>8450000</v>
      </c>
      <c r="L1118" s="9">
        <v>8828619</v>
      </c>
      <c r="M1118" s="9">
        <v>8828619</v>
      </c>
      <c r="N1118" s="9">
        <v>11607136</v>
      </c>
      <c r="O1118" s="9">
        <v>11607136</v>
      </c>
    </row>
    <row r="1119" spans="1:15">
      <c r="A1119" s="2" t="s">
        <v>2382</v>
      </c>
      <c r="B1119" s="5" t="s">
        <v>2383</v>
      </c>
      <c r="C1119" s="2" t="s">
        <v>236</v>
      </c>
      <c r="D1119" s="2" t="s">
        <v>3943</v>
      </c>
      <c r="E1119" s="9">
        <v>1984996</v>
      </c>
      <c r="F1119" s="9">
        <v>1984996</v>
      </c>
      <c r="G1119" s="9">
        <v>2584996</v>
      </c>
      <c r="H1119" s="9">
        <v>2584996</v>
      </c>
      <c r="I1119" s="9">
        <v>2709384</v>
      </c>
      <c r="J1119" s="9">
        <v>2839991</v>
      </c>
      <c r="K1119" s="9">
        <v>29771290</v>
      </c>
      <c r="L1119" s="9">
        <v>31211241</v>
      </c>
      <c r="M1119" s="9">
        <v>31211241</v>
      </c>
      <c r="N1119" s="9">
        <v>44918407</v>
      </c>
      <c r="O1119" s="9">
        <v>44918407</v>
      </c>
    </row>
    <row r="1120" spans="1:15">
      <c r="A1120" s="2" t="s">
        <v>2380</v>
      </c>
      <c r="B1120" s="5" t="s">
        <v>2381</v>
      </c>
      <c r="C1120" s="2" t="s">
        <v>236</v>
      </c>
      <c r="D1120" s="2" t="s">
        <v>3943</v>
      </c>
      <c r="E1120" s="9"/>
      <c r="F1120" s="9"/>
      <c r="G1120" s="9"/>
      <c r="H1120" s="9">
        <v>11500000</v>
      </c>
      <c r="I1120" s="9">
        <v>11500000</v>
      </c>
      <c r="J1120" s="9">
        <v>11500000</v>
      </c>
      <c r="K1120" s="9">
        <v>11500000</v>
      </c>
      <c r="L1120" s="9">
        <v>11500000</v>
      </c>
      <c r="M1120" s="9">
        <v>11500000</v>
      </c>
      <c r="N1120" s="9">
        <v>11500000</v>
      </c>
      <c r="O1120" s="9">
        <v>11500000</v>
      </c>
    </row>
    <row r="1121" spans="1:15">
      <c r="A1121" s="2" t="s">
        <v>2416</v>
      </c>
      <c r="B1121" s="5" t="s">
        <v>2417</v>
      </c>
      <c r="C1121" s="2" t="s">
        <v>236</v>
      </c>
      <c r="D1121" s="2" t="s">
        <v>3943</v>
      </c>
      <c r="E1121" s="9">
        <v>15082800</v>
      </c>
      <c r="F1121" s="9">
        <v>15082800</v>
      </c>
      <c r="G1121" s="9">
        <v>15082800</v>
      </c>
      <c r="H1121" s="9">
        <v>15082800</v>
      </c>
      <c r="I1121" s="9">
        <v>15082800</v>
      </c>
      <c r="J1121" s="9">
        <v>15082800</v>
      </c>
      <c r="K1121" s="9">
        <v>15082800</v>
      </c>
      <c r="L1121" s="9">
        <v>15082800</v>
      </c>
      <c r="M1121" s="9">
        <v>15082800</v>
      </c>
      <c r="N1121" s="9">
        <v>15082800</v>
      </c>
      <c r="O1121" s="9">
        <v>15082800</v>
      </c>
    </row>
    <row r="1122" spans="1:15">
      <c r="A1122" s="2" t="s">
        <v>2264</v>
      </c>
      <c r="B1122" s="5" t="s">
        <v>2265</v>
      </c>
      <c r="C1122" s="2" t="s">
        <v>236</v>
      </c>
      <c r="D1122" s="2" t="s">
        <v>3943</v>
      </c>
      <c r="E1122" s="8"/>
      <c r="F1122" s="8"/>
      <c r="G1122" s="8"/>
      <c r="H1122" s="8"/>
      <c r="I1122" s="8"/>
      <c r="J1122" s="8">
        <v>13138560</v>
      </c>
      <c r="K1122" s="8">
        <v>14871381</v>
      </c>
      <c r="L1122" s="8">
        <v>14871381</v>
      </c>
      <c r="M1122" s="8">
        <v>14871381</v>
      </c>
      <c r="N1122" s="8">
        <v>29742762</v>
      </c>
      <c r="O1122" s="8">
        <v>29742762</v>
      </c>
    </row>
    <row r="1123" spans="1:15">
      <c r="A1123" s="2" t="s">
        <v>2302</v>
      </c>
      <c r="B1123" s="5" t="s">
        <v>2303</v>
      </c>
      <c r="C1123" s="2" t="s">
        <v>236</v>
      </c>
      <c r="D1123" s="2" t="s">
        <v>3943</v>
      </c>
      <c r="E1123" s="8">
        <v>12900000</v>
      </c>
      <c r="F1123" s="8">
        <v>17250000</v>
      </c>
      <c r="G1123" s="8">
        <v>17250000</v>
      </c>
      <c r="H1123" s="8">
        <v>17469780</v>
      </c>
      <c r="I1123" s="8">
        <v>22744503</v>
      </c>
      <c r="J1123" s="8">
        <v>22744503</v>
      </c>
      <c r="K1123" s="8">
        <v>22744503</v>
      </c>
      <c r="L1123" s="8">
        <v>22744503</v>
      </c>
      <c r="M1123" s="8">
        <v>22744503</v>
      </c>
      <c r="N1123" s="8">
        <v>22744503</v>
      </c>
      <c r="O1123" s="8">
        <v>22744503</v>
      </c>
    </row>
    <row r="1124" spans="1:15">
      <c r="A1124" s="2" t="s">
        <v>2320</v>
      </c>
      <c r="B1124" s="5" t="s">
        <v>2321</v>
      </c>
      <c r="C1124" s="2" t="s">
        <v>236</v>
      </c>
      <c r="D1124" s="2" t="s">
        <v>3943</v>
      </c>
      <c r="E1124" s="8">
        <v>600000</v>
      </c>
      <c r="F1124" s="8">
        <v>600000</v>
      </c>
      <c r="G1124" s="8">
        <v>600000</v>
      </c>
      <c r="H1124" s="8">
        <v>600000</v>
      </c>
      <c r="I1124" s="8">
        <v>917288</v>
      </c>
      <c r="J1124" s="8">
        <v>1154482</v>
      </c>
      <c r="K1124" s="8">
        <v>1154482</v>
      </c>
      <c r="L1124" s="8">
        <v>1154482</v>
      </c>
      <c r="M1124" s="8">
        <v>1154482</v>
      </c>
      <c r="N1124" s="8">
        <v>1154482</v>
      </c>
      <c r="O1124" s="8">
        <v>1154482</v>
      </c>
    </row>
    <row r="1125" spans="1:15">
      <c r="A1125" s="2" t="s">
        <v>2434</v>
      </c>
      <c r="B1125" s="5" t="s">
        <v>2435</v>
      </c>
      <c r="C1125" s="2" t="s">
        <v>236</v>
      </c>
      <c r="D1125" s="2" t="s">
        <v>3943</v>
      </c>
      <c r="E1125" s="8">
        <v>2000000</v>
      </c>
      <c r="F1125" s="8">
        <v>2000000</v>
      </c>
      <c r="G1125" s="8">
        <v>2000000</v>
      </c>
      <c r="H1125" s="8">
        <v>2000000</v>
      </c>
      <c r="I1125" s="8">
        <v>2000000</v>
      </c>
      <c r="J1125" s="8">
        <v>2000000</v>
      </c>
      <c r="K1125" s="8">
        <v>2000000</v>
      </c>
      <c r="L1125" s="8">
        <v>2000000</v>
      </c>
      <c r="M1125" s="8">
        <v>2000000</v>
      </c>
      <c r="N1125" s="8">
        <v>2000000</v>
      </c>
      <c r="O1125" s="8">
        <v>2000000</v>
      </c>
    </row>
    <row r="1126" spans="1:15">
      <c r="A1126" s="2" t="s">
        <v>1910</v>
      </c>
      <c r="B1126" s="5" t="s">
        <v>1911</v>
      </c>
      <c r="C1126" s="2" t="s">
        <v>236</v>
      </c>
      <c r="D1126" s="2" t="s">
        <v>3943</v>
      </c>
      <c r="E1126" s="8">
        <v>22232916</v>
      </c>
      <c r="F1126" s="8">
        <v>22232916</v>
      </c>
      <c r="G1126" s="8">
        <v>23673103</v>
      </c>
      <c r="H1126" s="8">
        <v>24115207</v>
      </c>
      <c r="I1126" s="8">
        <v>24115207</v>
      </c>
      <c r="J1126" s="8">
        <v>25309239</v>
      </c>
      <c r="K1126" s="8">
        <v>25309239</v>
      </c>
      <c r="L1126" s="8">
        <v>25309239</v>
      </c>
      <c r="M1126" s="8">
        <v>25309239</v>
      </c>
      <c r="N1126" s="8">
        <v>25309239</v>
      </c>
      <c r="O1126" s="8">
        <v>25309239</v>
      </c>
    </row>
    <row r="1127" spans="1:15">
      <c r="A1127" s="2" t="s">
        <v>2554</v>
      </c>
      <c r="B1127" s="5" t="s">
        <v>2555</v>
      </c>
      <c r="C1127" s="2" t="s">
        <v>236</v>
      </c>
      <c r="D1127" s="2" t="s">
        <v>3943</v>
      </c>
      <c r="E1127" s="9"/>
      <c r="F1127" s="9"/>
      <c r="G1127" s="9"/>
      <c r="H1127" s="9"/>
      <c r="I1127" s="9"/>
      <c r="J1127" s="9">
        <v>5870000</v>
      </c>
      <c r="K1127" s="9">
        <v>29350000</v>
      </c>
      <c r="L1127" s="9">
        <v>29350000</v>
      </c>
      <c r="M1127" s="9">
        <v>29350000</v>
      </c>
      <c r="N1127" s="9">
        <v>29350000</v>
      </c>
      <c r="O1127" s="9">
        <v>29350000</v>
      </c>
    </row>
    <row r="1128" spans="1:15">
      <c r="A1128" s="2" t="s">
        <v>2236</v>
      </c>
      <c r="B1128" s="5" t="s">
        <v>2237</v>
      </c>
      <c r="C1128" s="2" t="s">
        <v>236</v>
      </c>
      <c r="D1128" s="2" t="s">
        <v>3943</v>
      </c>
      <c r="E1128" s="9">
        <v>8200000</v>
      </c>
      <c r="F1128" s="9">
        <v>8200000</v>
      </c>
      <c r="G1128" s="9">
        <v>10237204</v>
      </c>
      <c r="H1128" s="9">
        <v>10237204</v>
      </c>
      <c r="I1128" s="9">
        <v>10237204</v>
      </c>
      <c r="J1128" s="9">
        <v>10237204</v>
      </c>
      <c r="K1128" s="9">
        <v>15996505</v>
      </c>
      <c r="L1128" s="9">
        <v>15996505</v>
      </c>
      <c r="M1128" s="9">
        <v>15996505</v>
      </c>
      <c r="N1128" s="9">
        <v>15996505</v>
      </c>
      <c r="O1128" s="9">
        <v>15996505</v>
      </c>
    </row>
    <row r="1129" spans="1:15">
      <c r="A1129" s="2" t="s">
        <v>2328</v>
      </c>
      <c r="B1129" s="5" t="s">
        <v>2329</v>
      </c>
      <c r="C1129" s="2" t="s">
        <v>236</v>
      </c>
      <c r="D1129" s="2" t="s">
        <v>3943</v>
      </c>
      <c r="E1129" s="9">
        <v>7280000</v>
      </c>
      <c r="F1129" s="9">
        <v>9780000</v>
      </c>
      <c r="G1129" s="9">
        <v>9780000</v>
      </c>
      <c r="H1129" s="9">
        <v>9780000</v>
      </c>
      <c r="I1129" s="9">
        <v>9780000</v>
      </c>
      <c r="J1129" s="9">
        <v>9780000</v>
      </c>
      <c r="K1129" s="9">
        <v>9780000</v>
      </c>
      <c r="L1129" s="9">
        <v>9780000</v>
      </c>
      <c r="M1129" s="9">
        <v>9780000</v>
      </c>
      <c r="N1129" s="9">
        <v>9780000</v>
      </c>
      <c r="O1129" s="9">
        <v>9780000</v>
      </c>
    </row>
    <row r="1130" spans="1:15">
      <c r="A1130" s="2" t="s">
        <v>2634</v>
      </c>
      <c r="B1130" s="5" t="s">
        <v>2635</v>
      </c>
      <c r="C1130" s="2" t="s">
        <v>236</v>
      </c>
      <c r="D1130" s="2" t="s">
        <v>3943</v>
      </c>
      <c r="E1130" s="9"/>
      <c r="F1130" s="9"/>
      <c r="G1130" s="9"/>
      <c r="H1130" s="9"/>
      <c r="I1130" s="9"/>
      <c r="J1130" s="9"/>
      <c r="K1130" s="9"/>
      <c r="L1130" s="9">
        <v>32000000</v>
      </c>
      <c r="M1130" s="9">
        <v>32000000</v>
      </c>
      <c r="N1130" s="9">
        <v>32000000</v>
      </c>
      <c r="O1130" s="9">
        <v>32000000</v>
      </c>
    </row>
    <row r="1131" spans="1:15">
      <c r="A1131" s="2" t="s">
        <v>2202</v>
      </c>
      <c r="B1131" s="5" t="s">
        <v>2203</v>
      </c>
      <c r="C1131" s="2" t="s">
        <v>236</v>
      </c>
      <c r="D1131" s="2" t="s">
        <v>3943</v>
      </c>
      <c r="E1131" s="9">
        <v>14872000</v>
      </c>
      <c r="F1131" s="9">
        <v>14200000</v>
      </c>
      <c r="G1131" s="9">
        <v>14200000</v>
      </c>
      <c r="H1131" s="9">
        <v>14373160</v>
      </c>
      <c r="I1131" s="9">
        <v>14430880</v>
      </c>
      <c r="J1131" s="9">
        <v>14863780</v>
      </c>
      <c r="K1131" s="9">
        <v>14863780</v>
      </c>
      <c r="L1131" s="9">
        <v>14863780</v>
      </c>
      <c r="M1131" s="9">
        <v>14863780</v>
      </c>
      <c r="N1131" s="9">
        <v>15976257</v>
      </c>
      <c r="O1131" s="9">
        <v>15976257</v>
      </c>
    </row>
    <row r="1132" spans="1:15">
      <c r="A1132" s="2" t="s">
        <v>2292</v>
      </c>
      <c r="B1132" s="5" t="s">
        <v>2293</v>
      </c>
      <c r="C1132" s="2" t="s">
        <v>236</v>
      </c>
      <c r="D1132" s="2" t="s">
        <v>3943</v>
      </c>
      <c r="E1132" s="8">
        <v>14300000</v>
      </c>
      <c r="F1132" s="8">
        <v>14300000</v>
      </c>
      <c r="G1132" s="8">
        <v>20000000</v>
      </c>
      <c r="H1132" s="8">
        <v>20000000</v>
      </c>
      <c r="I1132" s="8">
        <v>25000000</v>
      </c>
      <c r="J1132" s="8">
        <v>25000000</v>
      </c>
      <c r="K1132" s="8">
        <v>25000000</v>
      </c>
      <c r="L1132" s="8">
        <v>25000000</v>
      </c>
      <c r="M1132" s="8">
        <v>25000000</v>
      </c>
      <c r="N1132" s="8">
        <v>25000000</v>
      </c>
      <c r="O1132" s="8">
        <v>25000000</v>
      </c>
    </row>
    <row r="1133" spans="1:15">
      <c r="A1133" s="2" t="s">
        <v>2538</v>
      </c>
      <c r="B1133" s="5" t="s">
        <v>2539</v>
      </c>
      <c r="C1133" s="2" t="s">
        <v>236</v>
      </c>
      <c r="D1133" s="2" t="s">
        <v>3943</v>
      </c>
      <c r="E1133" s="8">
        <v>40000000</v>
      </c>
      <c r="F1133" s="8">
        <v>40000000</v>
      </c>
      <c r="G1133" s="8">
        <v>40000000</v>
      </c>
      <c r="H1133" s="8">
        <v>40000000</v>
      </c>
      <c r="I1133" s="8">
        <v>40000000</v>
      </c>
      <c r="J1133" s="8">
        <v>40000000</v>
      </c>
      <c r="K1133" s="8">
        <v>40000000</v>
      </c>
      <c r="L1133" s="8">
        <v>40000000</v>
      </c>
      <c r="M1133" s="8">
        <v>40000000</v>
      </c>
      <c r="N1133" s="8">
        <v>40000000</v>
      </c>
      <c r="O1133" s="8">
        <v>40000000</v>
      </c>
    </row>
    <row r="1134" spans="1:15">
      <c r="A1134" s="2" t="s">
        <v>2472</v>
      </c>
      <c r="B1134" s="5" t="s">
        <v>2473</v>
      </c>
      <c r="C1134" s="2" t="s">
        <v>236</v>
      </c>
      <c r="D1134" s="2" t="s">
        <v>3943</v>
      </c>
      <c r="E1134" s="8"/>
      <c r="F1134" s="8">
        <v>10240000</v>
      </c>
      <c r="G1134" s="8">
        <v>10240000</v>
      </c>
      <c r="H1134" s="8">
        <v>10240000</v>
      </c>
      <c r="I1134" s="8">
        <v>11232060</v>
      </c>
      <c r="J1134" s="8">
        <v>13941150</v>
      </c>
      <c r="K1134" s="8">
        <v>15059203</v>
      </c>
      <c r="L1134" s="8">
        <v>15634888</v>
      </c>
      <c r="M1134" s="8">
        <v>15634888</v>
      </c>
      <c r="N1134" s="8">
        <v>15634888</v>
      </c>
      <c r="O1134" s="8">
        <v>15634888</v>
      </c>
    </row>
    <row r="1135" spans="1:15">
      <c r="A1135" s="2" t="s">
        <v>2316</v>
      </c>
      <c r="B1135" s="5" t="s">
        <v>2317</v>
      </c>
      <c r="C1135" s="2" t="s">
        <v>236</v>
      </c>
      <c r="D1135" s="2" t="s">
        <v>3943</v>
      </c>
      <c r="E1135" s="8">
        <v>7000000</v>
      </c>
      <c r="F1135" s="8">
        <v>12740000</v>
      </c>
      <c r="G1135" s="8">
        <v>12740000</v>
      </c>
      <c r="H1135" s="8">
        <v>12740000</v>
      </c>
      <c r="I1135" s="8">
        <v>12740000</v>
      </c>
      <c r="J1135" s="8">
        <v>13376992</v>
      </c>
      <c r="K1135" s="8">
        <v>13376992</v>
      </c>
      <c r="L1135" s="8">
        <v>13376992</v>
      </c>
      <c r="M1135" s="8">
        <v>16182026</v>
      </c>
      <c r="N1135" s="8">
        <v>16182026</v>
      </c>
      <c r="O1135" s="8">
        <v>16182026</v>
      </c>
    </row>
    <row r="1136" spans="1:15">
      <c r="A1136" s="2" t="s">
        <v>2454</v>
      </c>
      <c r="B1136" s="5" t="s">
        <v>2455</v>
      </c>
      <c r="C1136" s="2" t="s">
        <v>236</v>
      </c>
      <c r="D1136" s="2" t="s">
        <v>3943</v>
      </c>
      <c r="E1136" s="8">
        <v>45965412</v>
      </c>
      <c r="F1136" s="8">
        <v>45965412</v>
      </c>
      <c r="G1136" s="8">
        <v>45965412</v>
      </c>
      <c r="H1136" s="8">
        <v>40056005</v>
      </c>
      <c r="I1136" s="8">
        <v>80112010</v>
      </c>
      <c r="J1136" s="8">
        <v>80112010</v>
      </c>
      <c r="K1136" s="8">
        <v>32700000</v>
      </c>
      <c r="L1136" s="8">
        <v>64950000</v>
      </c>
      <c r="M1136" s="8">
        <v>41072592</v>
      </c>
      <c r="N1136" s="8">
        <v>44155231</v>
      </c>
      <c r="O1136" s="8">
        <v>46359262</v>
      </c>
    </row>
    <row r="1137" spans="1:15">
      <c r="A1137" s="2" t="s">
        <v>2584</v>
      </c>
      <c r="B1137" s="5" t="s">
        <v>2585</v>
      </c>
      <c r="C1137" s="2" t="s">
        <v>236</v>
      </c>
      <c r="D1137" s="2" t="s">
        <v>3943</v>
      </c>
      <c r="E1137" s="9">
        <v>15800000</v>
      </c>
      <c r="F1137" s="9">
        <v>15800000</v>
      </c>
      <c r="G1137" s="9">
        <v>15800000</v>
      </c>
      <c r="H1137" s="9">
        <v>15800000</v>
      </c>
      <c r="I1137" s="9">
        <v>15800000</v>
      </c>
      <c r="J1137" s="9">
        <v>15800000</v>
      </c>
      <c r="K1137" s="9">
        <v>15800000</v>
      </c>
      <c r="L1137" s="9">
        <v>15800000</v>
      </c>
      <c r="M1137" s="9">
        <v>15800000</v>
      </c>
      <c r="N1137" s="9">
        <v>15800000</v>
      </c>
      <c r="O1137" s="9">
        <v>15800000</v>
      </c>
    </row>
    <row r="1138" spans="1:15">
      <c r="A1138" s="2" t="s">
        <v>2480</v>
      </c>
      <c r="B1138" s="5" t="s">
        <v>2481</v>
      </c>
      <c r="C1138" s="2" t="s">
        <v>236</v>
      </c>
      <c r="D1138" s="2" t="s">
        <v>3943</v>
      </c>
      <c r="E1138" s="9">
        <v>8400000</v>
      </c>
      <c r="F1138" s="9">
        <v>8400000</v>
      </c>
      <c r="G1138" s="9">
        <v>8400000</v>
      </c>
      <c r="H1138" s="9">
        <v>8400000</v>
      </c>
      <c r="I1138" s="9">
        <v>8400000</v>
      </c>
      <c r="J1138" s="9">
        <v>8400000</v>
      </c>
      <c r="K1138" s="9">
        <v>8400000</v>
      </c>
      <c r="L1138" s="9">
        <v>8400000</v>
      </c>
      <c r="M1138" s="9">
        <v>8400000</v>
      </c>
      <c r="N1138" s="9">
        <v>8400000</v>
      </c>
      <c r="O1138" s="9">
        <v>8400000</v>
      </c>
    </row>
    <row r="1139" spans="1:15">
      <c r="A1139" s="2" t="s">
        <v>2342</v>
      </c>
      <c r="B1139" s="5" t="s">
        <v>2343</v>
      </c>
      <c r="C1139" s="2" t="s">
        <v>236</v>
      </c>
      <c r="D1139" s="2" t="s">
        <v>3943</v>
      </c>
      <c r="E1139" s="9">
        <v>8642799</v>
      </c>
      <c r="F1139" s="9">
        <v>13210929</v>
      </c>
      <c r="G1139" s="9">
        <v>14608830</v>
      </c>
      <c r="H1139" s="9">
        <v>35951492</v>
      </c>
      <c r="I1139" s="9">
        <v>9564382</v>
      </c>
      <c r="J1139" s="9">
        <v>9564382</v>
      </c>
      <c r="K1139" s="9">
        <v>9564676</v>
      </c>
      <c r="L1139" s="9">
        <v>9848732</v>
      </c>
      <c r="M1139" s="9">
        <v>10775715</v>
      </c>
      <c r="N1139" s="9">
        <v>12178935</v>
      </c>
      <c r="O1139" s="9">
        <v>12178935</v>
      </c>
    </row>
    <row r="1140" spans="1:15">
      <c r="A1140" s="2" t="s">
        <v>2542</v>
      </c>
      <c r="B1140" s="5" t="s">
        <v>2543</v>
      </c>
      <c r="C1140" s="2" t="s">
        <v>236</v>
      </c>
      <c r="D1140" s="2" t="s">
        <v>3943</v>
      </c>
      <c r="E1140" s="9"/>
      <c r="F1140" s="9"/>
      <c r="G1140" s="9"/>
      <c r="H1140" s="9"/>
      <c r="I1140" s="9">
        <v>5537272</v>
      </c>
      <c r="J1140" s="9">
        <v>5793026</v>
      </c>
      <c r="K1140" s="9">
        <v>5793026</v>
      </c>
      <c r="L1140" s="9">
        <v>5793026</v>
      </c>
      <c r="M1140" s="9">
        <v>5793026</v>
      </c>
      <c r="N1140" s="9">
        <v>6048727</v>
      </c>
      <c r="O1140" s="9">
        <v>6048727</v>
      </c>
    </row>
    <row r="1141" spans="1:15">
      <c r="A1141" s="2" t="s">
        <v>2188</v>
      </c>
      <c r="B1141" s="5" t="s">
        <v>2189</v>
      </c>
      <c r="C1141" s="2" t="s">
        <v>236</v>
      </c>
      <c r="D1141" s="2" t="s">
        <v>3943</v>
      </c>
      <c r="E1141" s="9">
        <v>15800000</v>
      </c>
      <c r="F1141" s="9">
        <v>18766808</v>
      </c>
      <c r="G1141" s="9">
        <v>18766808</v>
      </c>
      <c r="H1141" s="9">
        <v>18766808</v>
      </c>
      <c r="I1141" s="9">
        <v>18766808</v>
      </c>
      <c r="J1141" s="9">
        <v>27000000</v>
      </c>
      <c r="K1141" s="9">
        <v>27000000</v>
      </c>
      <c r="L1141" s="9">
        <v>27000000</v>
      </c>
      <c r="M1141" s="9">
        <v>27000000</v>
      </c>
      <c r="N1141" s="9">
        <v>27000000</v>
      </c>
      <c r="O1141" s="9">
        <v>27000000</v>
      </c>
    </row>
    <row r="1142" spans="1:15">
      <c r="A1142" s="2" t="s">
        <v>2490</v>
      </c>
      <c r="B1142" s="5" t="s">
        <v>2491</v>
      </c>
      <c r="C1142" s="2" t="s">
        <v>236</v>
      </c>
      <c r="D1142" s="2" t="s">
        <v>3943</v>
      </c>
      <c r="E1142" s="8">
        <v>7128995</v>
      </c>
      <c r="F1142" s="8">
        <v>7128995</v>
      </c>
      <c r="G1142" s="8">
        <v>7128995</v>
      </c>
      <c r="H1142" s="8">
        <v>7128995</v>
      </c>
      <c r="I1142" s="8">
        <v>7128995</v>
      </c>
      <c r="J1142" s="8">
        <v>7128995</v>
      </c>
      <c r="K1142" s="8">
        <v>7128995</v>
      </c>
      <c r="L1142" s="8">
        <v>7128995</v>
      </c>
      <c r="M1142" s="8">
        <v>7282463</v>
      </c>
      <c r="N1142" s="8">
        <v>7458951</v>
      </c>
      <c r="O1142" s="8">
        <v>7458951</v>
      </c>
    </row>
    <row r="1143" spans="1:15">
      <c r="A1143" s="2" t="s">
        <v>2578</v>
      </c>
      <c r="B1143" s="5" t="s">
        <v>2579</v>
      </c>
      <c r="C1143" s="2" t="s">
        <v>236</v>
      </c>
      <c r="D1143" s="2" t="s">
        <v>3943</v>
      </c>
      <c r="E1143" s="8"/>
      <c r="F1143" s="8"/>
      <c r="G1143" s="8"/>
      <c r="H1143" s="8">
        <v>15000000</v>
      </c>
      <c r="I1143" s="8">
        <v>15000000</v>
      </c>
      <c r="J1143" s="8">
        <v>15000000</v>
      </c>
      <c r="K1143" s="8">
        <v>15000000</v>
      </c>
      <c r="L1143" s="8">
        <v>15000000</v>
      </c>
      <c r="M1143" s="8">
        <v>15000000</v>
      </c>
      <c r="N1143" s="8">
        <v>15000000</v>
      </c>
      <c r="O1143" s="8">
        <v>15000000</v>
      </c>
    </row>
    <row r="1144" spans="1:15">
      <c r="A1144" s="2" t="s">
        <v>2424</v>
      </c>
      <c r="B1144" s="5" t="s">
        <v>2425</v>
      </c>
      <c r="C1144" s="2" t="s">
        <v>236</v>
      </c>
      <c r="D1144" s="2" t="s">
        <v>3943</v>
      </c>
      <c r="E1144" s="8">
        <v>15722424</v>
      </c>
      <c r="F1144" s="8">
        <v>15922424</v>
      </c>
      <c r="G1144" s="8">
        <v>19622424</v>
      </c>
      <c r="H1144" s="8">
        <v>19622424</v>
      </c>
      <c r="I1144" s="8">
        <v>19622424</v>
      </c>
      <c r="J1144" s="8">
        <v>19622424</v>
      </c>
      <c r="K1144" s="8">
        <v>19622424</v>
      </c>
      <c r="L1144" s="8">
        <v>19622424</v>
      </c>
      <c r="M1144" s="8">
        <v>19622424</v>
      </c>
      <c r="N1144" s="8">
        <v>27549644</v>
      </c>
      <c r="O1144" s="8">
        <v>27549644</v>
      </c>
    </row>
    <row r="1145" spans="1:15">
      <c r="A1145" s="2" t="s">
        <v>2750</v>
      </c>
      <c r="B1145" s="5" t="s">
        <v>2751</v>
      </c>
      <c r="C1145" s="2" t="s">
        <v>236</v>
      </c>
      <c r="D1145" s="2" t="s">
        <v>3943</v>
      </c>
      <c r="E1145" s="8">
        <v>4580000</v>
      </c>
      <c r="F1145" s="8">
        <v>7786000</v>
      </c>
      <c r="G1145" s="8">
        <v>7786000</v>
      </c>
      <c r="H1145" s="8">
        <v>7786000</v>
      </c>
      <c r="I1145" s="8">
        <v>7786000</v>
      </c>
      <c r="J1145" s="8">
        <v>7786000</v>
      </c>
      <c r="K1145" s="8">
        <v>8182500</v>
      </c>
      <c r="L1145" s="8">
        <v>8703118</v>
      </c>
      <c r="M1145" s="8">
        <v>8703118</v>
      </c>
      <c r="N1145" s="8">
        <v>13961033</v>
      </c>
      <c r="O1145" s="8">
        <v>13961033</v>
      </c>
    </row>
    <row r="1146" spans="1:15">
      <c r="A1146" s="2" t="s">
        <v>2350</v>
      </c>
      <c r="B1146" s="5" t="s">
        <v>2351</v>
      </c>
      <c r="C1146" s="2" t="s">
        <v>236</v>
      </c>
      <c r="D1146" s="2" t="s">
        <v>3943</v>
      </c>
      <c r="E1146" s="8"/>
      <c r="F1146" s="8">
        <v>4410305</v>
      </c>
      <c r="G1146" s="8">
        <v>4410305</v>
      </c>
      <c r="H1146" s="8">
        <v>10220610</v>
      </c>
      <c r="I1146" s="8">
        <v>10480610</v>
      </c>
      <c r="J1146" s="8">
        <v>10480610</v>
      </c>
      <c r="K1146" s="8">
        <v>10480610</v>
      </c>
      <c r="L1146" s="8">
        <v>10568535</v>
      </c>
      <c r="M1146" s="8">
        <v>10988292</v>
      </c>
      <c r="N1146" s="8">
        <v>11263242</v>
      </c>
      <c r="O1146" s="8">
        <v>11606929</v>
      </c>
    </row>
    <row r="1147" spans="1:15">
      <c r="A1147" s="2" t="s">
        <v>2494</v>
      </c>
      <c r="B1147" s="5" t="s">
        <v>2495</v>
      </c>
      <c r="C1147" s="2" t="s">
        <v>236</v>
      </c>
      <c r="D1147" s="2" t="s">
        <v>3943</v>
      </c>
      <c r="E1147" s="9">
        <v>6963684</v>
      </c>
      <c r="F1147" s="9">
        <v>7177872</v>
      </c>
      <c r="G1147" s="9">
        <v>7452350</v>
      </c>
      <c r="H1147" s="9">
        <v>7735183</v>
      </c>
      <c r="I1147" s="9">
        <v>8027357</v>
      </c>
      <c r="J1147" s="9">
        <v>8333821</v>
      </c>
      <c r="K1147" s="9">
        <v>8510706</v>
      </c>
      <c r="L1147" s="9">
        <v>5196850</v>
      </c>
      <c r="M1147" s="9">
        <v>5392289</v>
      </c>
      <c r="N1147" s="9">
        <v>5597489</v>
      </c>
      <c r="O1147" s="9">
        <v>5597489</v>
      </c>
    </row>
    <row r="1148" spans="1:15">
      <c r="A1148" s="2" t="s">
        <v>2440</v>
      </c>
      <c r="B1148" s="5" t="s">
        <v>2441</v>
      </c>
      <c r="C1148" s="2" t="s">
        <v>236</v>
      </c>
      <c r="D1148" s="2" t="s">
        <v>3943</v>
      </c>
      <c r="E1148" s="9">
        <v>8126314</v>
      </c>
      <c r="F1148" s="9">
        <v>8126314</v>
      </c>
      <c r="G1148" s="9">
        <v>8126314</v>
      </c>
      <c r="H1148" s="9">
        <v>8126314</v>
      </c>
      <c r="I1148" s="9">
        <v>8126314</v>
      </c>
      <c r="J1148" s="9">
        <v>8126314</v>
      </c>
      <c r="K1148" s="9">
        <v>8126314</v>
      </c>
      <c r="L1148" s="9">
        <v>8126314</v>
      </c>
      <c r="M1148" s="9">
        <v>8126314</v>
      </c>
      <c r="N1148" s="9">
        <v>8126314</v>
      </c>
      <c r="O1148" s="9">
        <v>8126314</v>
      </c>
    </row>
    <row r="1149" spans="1:15">
      <c r="A1149" s="2" t="s">
        <v>2444</v>
      </c>
      <c r="B1149" s="5" t="s">
        <v>2445</v>
      </c>
      <c r="C1149" s="2" t="s">
        <v>236</v>
      </c>
      <c r="D1149" s="2" t="s">
        <v>3943</v>
      </c>
      <c r="E1149" s="9"/>
      <c r="F1149" s="9"/>
      <c r="G1149" s="9"/>
      <c r="H1149" s="9"/>
      <c r="I1149" s="9"/>
      <c r="J1149" s="9">
        <v>4800000</v>
      </c>
      <c r="K1149" s="9">
        <v>4820000</v>
      </c>
      <c r="L1149" s="9">
        <v>4865000</v>
      </c>
      <c r="M1149" s="9">
        <v>4865000</v>
      </c>
      <c r="N1149" s="9">
        <v>4880000</v>
      </c>
      <c r="O1149" s="9">
        <v>4880000</v>
      </c>
    </row>
    <row r="1150" spans="1:15">
      <c r="A1150" s="2" t="s">
        <v>2678</v>
      </c>
      <c r="B1150" s="5" t="s">
        <v>2679</v>
      </c>
      <c r="C1150" s="2" t="s">
        <v>236</v>
      </c>
      <c r="D1150" s="2" t="s">
        <v>3943</v>
      </c>
      <c r="E1150" s="9"/>
      <c r="F1150" s="9"/>
      <c r="G1150" s="9"/>
      <c r="H1150" s="9"/>
      <c r="I1150" s="9"/>
      <c r="J1150" s="9">
        <v>4115930</v>
      </c>
      <c r="K1150" s="9">
        <v>5085194</v>
      </c>
      <c r="L1150" s="9">
        <v>5085194</v>
      </c>
      <c r="M1150" s="9">
        <v>5085194</v>
      </c>
      <c r="N1150" s="9">
        <v>6278496</v>
      </c>
      <c r="O1150" s="9">
        <v>6278496</v>
      </c>
    </row>
    <row r="1151" spans="1:15">
      <c r="A1151" s="2" t="s">
        <v>2604</v>
      </c>
      <c r="B1151" s="5" t="s">
        <v>2605</v>
      </c>
      <c r="C1151" s="2" t="s">
        <v>236</v>
      </c>
      <c r="D1151" s="2" t="s">
        <v>3943</v>
      </c>
      <c r="E1151" s="9"/>
      <c r="F1151" s="9"/>
      <c r="G1151" s="9"/>
      <c r="H1151" s="9"/>
      <c r="I1151" s="9"/>
      <c r="J1151" s="9"/>
      <c r="K1151" s="9"/>
      <c r="L1151" s="9">
        <v>6550000</v>
      </c>
      <c r="M1151" s="9">
        <v>6830288</v>
      </c>
      <c r="N1151" s="9">
        <v>6830288</v>
      </c>
      <c r="O1151" s="9">
        <v>6830288</v>
      </c>
    </row>
    <row r="1152" spans="1:15">
      <c r="A1152" s="2" t="s">
        <v>2506</v>
      </c>
      <c r="B1152" s="5" t="s">
        <v>2507</v>
      </c>
      <c r="C1152" s="2" t="s">
        <v>236</v>
      </c>
      <c r="D1152" s="2" t="s">
        <v>3943</v>
      </c>
      <c r="E1152" s="8"/>
      <c r="F1152" s="8"/>
      <c r="G1152" s="8"/>
      <c r="H1152" s="8"/>
      <c r="I1152" s="8"/>
      <c r="J1152" s="8"/>
      <c r="K1152" s="8">
        <v>7600000</v>
      </c>
      <c r="L1152" s="8">
        <v>7600000</v>
      </c>
      <c r="M1152" s="8">
        <v>7600000</v>
      </c>
      <c r="N1152" s="8">
        <v>7600000</v>
      </c>
      <c r="O1152" s="8">
        <v>7600000</v>
      </c>
    </row>
    <row r="1153" spans="1:15">
      <c r="A1153" s="2" t="s">
        <v>2326</v>
      </c>
      <c r="B1153" s="5" t="s">
        <v>2327</v>
      </c>
      <c r="C1153" s="2" t="s">
        <v>236</v>
      </c>
      <c r="D1153" s="2" t="s">
        <v>3943</v>
      </c>
      <c r="E1153" s="8">
        <v>89859405</v>
      </c>
      <c r="F1153" s="8">
        <v>91693935</v>
      </c>
      <c r="G1153" s="8">
        <v>91695063</v>
      </c>
      <c r="H1153" s="8">
        <v>95047065</v>
      </c>
      <c r="I1153" s="8">
        <v>162066575</v>
      </c>
      <c r="J1153" s="8">
        <v>162066575</v>
      </c>
      <c r="K1153" s="8">
        <v>162066575</v>
      </c>
      <c r="L1153" s="8">
        <v>162066575</v>
      </c>
      <c r="M1153" s="8">
        <v>162066575</v>
      </c>
      <c r="N1153" s="8">
        <v>162066575</v>
      </c>
      <c r="O1153" s="8">
        <v>162066575</v>
      </c>
    </row>
    <row r="1154" spans="1:15">
      <c r="A1154" s="2" t="s">
        <v>2422</v>
      </c>
      <c r="B1154" s="5" t="s">
        <v>2423</v>
      </c>
      <c r="C1154" s="2" t="s">
        <v>236</v>
      </c>
      <c r="D1154" s="2" t="s">
        <v>3943</v>
      </c>
      <c r="E1154" s="8">
        <v>13975000</v>
      </c>
      <c r="F1154" s="8">
        <v>42899465</v>
      </c>
      <c r="G1154" s="8">
        <v>23609901</v>
      </c>
      <c r="H1154" s="8">
        <v>45609901</v>
      </c>
      <c r="I1154" s="8">
        <v>45609901</v>
      </c>
      <c r="J1154" s="8">
        <v>49609901</v>
      </c>
      <c r="K1154" s="8">
        <v>36403689</v>
      </c>
      <c r="L1154" s="8">
        <v>28796173</v>
      </c>
      <c r="M1154" s="8">
        <v>30058097</v>
      </c>
      <c r="N1154" s="8">
        <v>48193109</v>
      </c>
      <c r="O1154" s="8">
        <v>48193109</v>
      </c>
    </row>
    <row r="1155" spans="1:15">
      <c r="A1155" s="2" t="s">
        <v>2596</v>
      </c>
      <c r="B1155" s="5" t="s">
        <v>2597</v>
      </c>
      <c r="C1155" s="2" t="s">
        <v>236</v>
      </c>
      <c r="D1155" s="2" t="s">
        <v>3943</v>
      </c>
      <c r="E1155" s="8">
        <v>9600000</v>
      </c>
      <c r="F1155" s="8">
        <v>9600000</v>
      </c>
      <c r="G1155" s="8">
        <v>9600000</v>
      </c>
      <c r="H1155" s="8">
        <v>9600000</v>
      </c>
      <c r="I1155" s="8">
        <v>9600000</v>
      </c>
      <c r="J1155" s="8">
        <v>9600000</v>
      </c>
      <c r="K1155" s="8">
        <v>9600000</v>
      </c>
      <c r="L1155" s="8">
        <v>9600000</v>
      </c>
      <c r="M1155" s="8">
        <v>9600000</v>
      </c>
      <c r="N1155" s="8">
        <v>15000000</v>
      </c>
      <c r="O1155" s="8">
        <v>15000000</v>
      </c>
    </row>
    <row r="1156" spans="1:15">
      <c r="A1156" s="2" t="s">
        <v>2462</v>
      </c>
      <c r="B1156" s="5" t="s">
        <v>2463</v>
      </c>
      <c r="C1156" s="2" t="s">
        <v>236</v>
      </c>
      <c r="D1156" s="2" t="s">
        <v>3943</v>
      </c>
      <c r="E1156" s="8">
        <v>8930907</v>
      </c>
      <c r="F1156" s="8">
        <v>8930907</v>
      </c>
      <c r="G1156" s="8">
        <v>8930907</v>
      </c>
      <c r="H1156" s="8">
        <v>8930907</v>
      </c>
      <c r="I1156" s="8">
        <v>8930907</v>
      </c>
      <c r="J1156" s="8">
        <v>8930907</v>
      </c>
      <c r="K1156" s="8">
        <v>8930907</v>
      </c>
      <c r="L1156" s="8">
        <v>8930907</v>
      </c>
      <c r="M1156" s="8">
        <v>8930907</v>
      </c>
      <c r="N1156" s="8">
        <v>8930907</v>
      </c>
      <c r="O1156" s="8">
        <v>8930907</v>
      </c>
    </row>
    <row r="1157" spans="1:15">
      <c r="A1157" s="2" t="s">
        <v>2560</v>
      </c>
      <c r="B1157" s="5" t="s">
        <v>2561</v>
      </c>
      <c r="C1157" s="2" t="s">
        <v>236</v>
      </c>
      <c r="D1157" s="2" t="s">
        <v>3943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>
        <v>4900000</v>
      </c>
      <c r="O1157" s="9">
        <v>4900000</v>
      </c>
    </row>
    <row r="1158" spans="1:15">
      <c r="A1158" s="2" t="s">
        <v>2806</v>
      </c>
      <c r="B1158" s="5" t="s">
        <v>2807</v>
      </c>
      <c r="C1158" s="2" t="s">
        <v>236</v>
      </c>
      <c r="D1158" s="2" t="s">
        <v>3943</v>
      </c>
      <c r="E1158" s="9">
        <v>10000000</v>
      </c>
      <c r="F1158" s="9">
        <v>10000000</v>
      </c>
      <c r="G1158" s="9">
        <v>11573699</v>
      </c>
      <c r="H1158" s="9">
        <v>24119667</v>
      </c>
      <c r="I1158" s="9">
        <v>32036667</v>
      </c>
      <c r="J1158" s="9">
        <v>6045030</v>
      </c>
      <c r="K1158" s="9">
        <v>6045030</v>
      </c>
      <c r="L1158" s="9">
        <v>15141173</v>
      </c>
      <c r="M1158" s="9">
        <v>17041588</v>
      </c>
      <c r="N1158" s="9">
        <v>19620377</v>
      </c>
      <c r="O1158" s="9">
        <v>27213417</v>
      </c>
    </row>
    <row r="1159" spans="1:15">
      <c r="A1159" s="2" t="s">
        <v>2450</v>
      </c>
      <c r="B1159" s="5" t="s">
        <v>2451</v>
      </c>
      <c r="C1159" s="2" t="s">
        <v>236</v>
      </c>
      <c r="D1159" s="2" t="s">
        <v>3943</v>
      </c>
      <c r="E1159" s="9">
        <v>23811467</v>
      </c>
      <c r="F1159" s="9">
        <v>23811467</v>
      </c>
      <c r="G1159" s="9">
        <v>23811467</v>
      </c>
      <c r="H1159" s="9">
        <v>16057492</v>
      </c>
      <c r="I1159" s="9">
        <v>16057492</v>
      </c>
      <c r="J1159" s="9">
        <v>16057492</v>
      </c>
      <c r="K1159" s="9">
        <v>16057492</v>
      </c>
      <c r="L1159" s="9">
        <v>21714569</v>
      </c>
      <c r="M1159" s="9">
        <v>38945796</v>
      </c>
      <c r="N1159" s="9">
        <v>38945796</v>
      </c>
      <c r="O1159" s="9">
        <v>38945796</v>
      </c>
    </row>
    <row r="1160" spans="1:15">
      <c r="A1160" s="2" t="s">
        <v>2364</v>
      </c>
      <c r="B1160" s="5" t="s">
        <v>2365</v>
      </c>
      <c r="C1160" s="2" t="s">
        <v>236</v>
      </c>
      <c r="D1160" s="2" t="s">
        <v>3943</v>
      </c>
      <c r="E1160" s="9"/>
      <c r="F1160" s="9"/>
      <c r="G1160" s="9"/>
      <c r="H1160" s="9"/>
      <c r="I1160" s="9"/>
      <c r="J1160" s="9">
        <v>7800000</v>
      </c>
      <c r="K1160" s="9">
        <v>7800000</v>
      </c>
      <c r="L1160" s="9">
        <v>7800000</v>
      </c>
      <c r="M1160" s="9">
        <v>7800000</v>
      </c>
      <c r="N1160" s="9">
        <v>7800000</v>
      </c>
      <c r="O1160" s="9">
        <v>7800000</v>
      </c>
    </row>
    <row r="1161" spans="1:15">
      <c r="A1161" s="2" t="s">
        <v>1998</v>
      </c>
      <c r="B1161" s="5" t="s">
        <v>1999</v>
      </c>
      <c r="C1161" s="2" t="s">
        <v>236</v>
      </c>
      <c r="D1161" s="2" t="s">
        <v>3943</v>
      </c>
      <c r="E1161" s="9">
        <v>5660000</v>
      </c>
      <c r="F1161" s="9">
        <v>9015664</v>
      </c>
      <c r="G1161" s="9">
        <v>9015664</v>
      </c>
      <c r="H1161" s="9">
        <v>9015664</v>
      </c>
      <c r="I1161" s="9">
        <v>9015664</v>
      </c>
      <c r="J1161" s="9">
        <v>9015664</v>
      </c>
      <c r="K1161" s="9">
        <v>9015664</v>
      </c>
      <c r="L1161" s="9">
        <v>9015664</v>
      </c>
      <c r="M1161" s="9">
        <v>9248150</v>
      </c>
      <c r="N1161" s="9">
        <v>11058764</v>
      </c>
      <c r="O1161" s="9">
        <v>11058764</v>
      </c>
    </row>
    <row r="1162" spans="1:15">
      <c r="A1162" s="2" t="s">
        <v>2400</v>
      </c>
      <c r="B1162" s="5" t="s">
        <v>2401</v>
      </c>
      <c r="C1162" s="2" t="s">
        <v>236</v>
      </c>
      <c r="D1162" s="2" t="s">
        <v>3943</v>
      </c>
      <c r="E1162" s="8"/>
      <c r="F1162" s="8"/>
      <c r="G1162" s="8"/>
      <c r="H1162" s="8"/>
      <c r="I1162" s="8"/>
      <c r="J1162" s="8"/>
      <c r="K1162" s="8">
        <v>19072280</v>
      </c>
      <c r="L1162" s="8">
        <v>19072280</v>
      </c>
      <c r="M1162" s="8">
        <v>19072280</v>
      </c>
      <c r="N1162" s="8">
        <v>19072280</v>
      </c>
      <c r="O1162" s="8">
        <v>19072280</v>
      </c>
    </row>
    <row r="1163" spans="1:15">
      <c r="A1163" s="2" t="s">
        <v>2058</v>
      </c>
      <c r="B1163" s="5" t="s">
        <v>2059</v>
      </c>
      <c r="C1163" s="2" t="s">
        <v>236</v>
      </c>
      <c r="D1163" s="2" t="s">
        <v>3943</v>
      </c>
      <c r="E1163" s="8">
        <v>28726573</v>
      </c>
      <c r="F1163" s="8">
        <v>31182605</v>
      </c>
      <c r="G1163" s="8">
        <v>35801502</v>
      </c>
      <c r="H1163" s="8">
        <v>37692575</v>
      </c>
      <c r="I1163" s="8">
        <v>37706575</v>
      </c>
      <c r="J1163" s="8">
        <v>37707775</v>
      </c>
      <c r="K1163" s="8">
        <v>50929817</v>
      </c>
      <c r="L1163" s="8">
        <v>50929817</v>
      </c>
      <c r="M1163" s="8">
        <v>69256324</v>
      </c>
      <c r="N1163" s="8">
        <v>71047521</v>
      </c>
      <c r="O1163" s="8">
        <v>71047521</v>
      </c>
    </row>
    <row r="1164" spans="1:15">
      <c r="A1164" s="2" t="s">
        <v>2460</v>
      </c>
      <c r="B1164" s="5" t="s">
        <v>2461</v>
      </c>
      <c r="C1164" s="2" t="s">
        <v>236</v>
      </c>
      <c r="D1164" s="2" t="s">
        <v>3943</v>
      </c>
      <c r="E1164" s="8">
        <v>4500000</v>
      </c>
      <c r="F1164" s="8">
        <v>4500000</v>
      </c>
      <c r="G1164" s="8">
        <v>7500000</v>
      </c>
      <c r="H1164" s="8">
        <v>7500000</v>
      </c>
      <c r="I1164" s="8">
        <v>7500000</v>
      </c>
      <c r="J1164" s="8">
        <v>7500000</v>
      </c>
      <c r="K1164" s="8">
        <v>7500000</v>
      </c>
      <c r="L1164" s="8">
        <v>7500000</v>
      </c>
      <c r="M1164" s="8">
        <v>7500000</v>
      </c>
      <c r="N1164" s="8">
        <v>7500000</v>
      </c>
      <c r="O1164" s="8">
        <v>7500000</v>
      </c>
    </row>
    <row r="1165" spans="1:15">
      <c r="A1165" s="2" t="s">
        <v>2330</v>
      </c>
      <c r="B1165" s="5" t="s">
        <v>2331</v>
      </c>
      <c r="C1165" s="2" t="s">
        <v>236</v>
      </c>
      <c r="D1165" s="2" t="s">
        <v>3943</v>
      </c>
      <c r="E1165" s="8">
        <v>27200000</v>
      </c>
      <c r="F1165" s="8">
        <v>27200000</v>
      </c>
      <c r="G1165" s="8">
        <v>27200000</v>
      </c>
      <c r="H1165" s="8">
        <v>27200000</v>
      </c>
      <c r="I1165" s="8">
        <v>27200000</v>
      </c>
      <c r="J1165" s="8">
        <v>29366667</v>
      </c>
      <c r="K1165" s="8">
        <v>32199999</v>
      </c>
      <c r="L1165" s="8">
        <v>32199999</v>
      </c>
      <c r="M1165" s="8">
        <v>33474236</v>
      </c>
      <c r="N1165" s="8">
        <v>34895833</v>
      </c>
      <c r="O1165" s="8">
        <v>34895833</v>
      </c>
    </row>
    <row r="1166" spans="1:15">
      <c r="A1166" s="2" t="s">
        <v>2544</v>
      </c>
      <c r="B1166" s="5" t="s">
        <v>2545</v>
      </c>
      <c r="C1166" s="2" t="s">
        <v>236</v>
      </c>
      <c r="D1166" s="2" t="s">
        <v>3943</v>
      </c>
      <c r="E1166" s="8">
        <v>2000000</v>
      </c>
      <c r="F1166" s="8">
        <v>2000000</v>
      </c>
      <c r="G1166" s="8">
        <v>2000000</v>
      </c>
      <c r="H1166" s="8">
        <v>2000000</v>
      </c>
      <c r="I1166" s="8">
        <v>20000000</v>
      </c>
      <c r="J1166" s="8">
        <v>20000000</v>
      </c>
      <c r="K1166" s="8">
        <v>20000000</v>
      </c>
      <c r="L1166" s="8">
        <v>20000000</v>
      </c>
      <c r="M1166" s="8">
        <v>20000000</v>
      </c>
      <c r="N1166" s="8">
        <v>20000000</v>
      </c>
      <c r="O1166" s="8">
        <v>20000000</v>
      </c>
    </row>
    <row r="1167" spans="1:15">
      <c r="A1167" s="2" t="s">
        <v>2458</v>
      </c>
      <c r="B1167" s="5" t="s">
        <v>2459</v>
      </c>
      <c r="C1167" s="2" t="s">
        <v>236</v>
      </c>
      <c r="D1167" s="2" t="s">
        <v>3943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>
        <v>11490000</v>
      </c>
      <c r="O1167" s="9">
        <v>11490000</v>
      </c>
    </row>
    <row r="1168" spans="1:15">
      <c r="A1168" s="2" t="s">
        <v>2446</v>
      </c>
      <c r="B1168" s="5" t="s">
        <v>2447</v>
      </c>
      <c r="C1168" s="2" t="s">
        <v>236</v>
      </c>
      <c r="D1168" s="2" t="s">
        <v>3943</v>
      </c>
      <c r="E1168" s="9">
        <v>7500000</v>
      </c>
      <c r="F1168" s="9">
        <v>7500000</v>
      </c>
      <c r="G1168" s="9">
        <v>11200000</v>
      </c>
      <c r="H1168" s="9">
        <v>11200000</v>
      </c>
      <c r="I1168" s="9">
        <v>11200000</v>
      </c>
      <c r="J1168" s="9">
        <v>15789641</v>
      </c>
      <c r="K1168" s="9">
        <v>21318741</v>
      </c>
      <c r="L1168" s="9">
        <v>22723235</v>
      </c>
      <c r="M1168" s="9">
        <v>22723235</v>
      </c>
      <c r="N1168" s="9">
        <v>22723235</v>
      </c>
      <c r="O1168" s="9">
        <v>22723235</v>
      </c>
    </row>
    <row r="1169" spans="1:15">
      <c r="A1169" s="2" t="s">
        <v>2456</v>
      </c>
      <c r="B1169" s="5" t="s">
        <v>2457</v>
      </c>
      <c r="C1169" s="2" t="s">
        <v>236</v>
      </c>
      <c r="D1169" s="2" t="s">
        <v>3943</v>
      </c>
      <c r="E1169" s="9">
        <v>4000000</v>
      </c>
      <c r="F1169" s="9">
        <v>4000000</v>
      </c>
      <c r="G1169" s="9">
        <v>4000000</v>
      </c>
      <c r="H1169" s="9">
        <v>4000000</v>
      </c>
      <c r="I1169" s="9">
        <v>9106316</v>
      </c>
      <c r="J1169" s="9">
        <v>9106316</v>
      </c>
      <c r="K1169" s="9">
        <v>18212632</v>
      </c>
      <c r="L1169" s="9">
        <v>18212632</v>
      </c>
      <c r="M1169" s="9">
        <v>18212632</v>
      </c>
      <c r="N1169" s="9">
        <v>18212632</v>
      </c>
      <c r="O1169" s="9">
        <v>18212632</v>
      </c>
    </row>
    <row r="1170" spans="1:15">
      <c r="A1170" s="2" t="s">
        <v>2638</v>
      </c>
      <c r="B1170" s="5" t="s">
        <v>2639</v>
      </c>
      <c r="C1170" s="2" t="s">
        <v>236</v>
      </c>
      <c r="D1170" s="2" t="s">
        <v>3943</v>
      </c>
      <c r="E1170" s="9"/>
      <c r="F1170" s="9"/>
      <c r="G1170" s="9"/>
      <c r="H1170" s="9">
        <v>6800000</v>
      </c>
      <c r="I1170" s="9">
        <v>7040000</v>
      </c>
      <c r="J1170" s="9">
        <v>7040000</v>
      </c>
      <c r="K1170" s="9">
        <v>7040000</v>
      </c>
      <c r="L1170" s="9">
        <v>7040000</v>
      </c>
      <c r="M1170" s="9">
        <v>8505234</v>
      </c>
      <c r="N1170" s="9">
        <v>8505234</v>
      </c>
      <c r="O1170" s="9">
        <v>8505234</v>
      </c>
    </row>
    <row r="1171" spans="1:15">
      <c r="A1171" s="2" t="s">
        <v>2516</v>
      </c>
      <c r="B1171" s="5" t="s">
        <v>2517</v>
      </c>
      <c r="C1171" s="2" t="s">
        <v>236</v>
      </c>
      <c r="D1171" s="2" t="s">
        <v>3943</v>
      </c>
      <c r="E1171" s="9"/>
      <c r="F1171" s="9"/>
      <c r="G1171" s="9"/>
      <c r="H1171" s="9"/>
      <c r="I1171" s="9"/>
      <c r="J1171" s="9"/>
      <c r="K1171" s="9"/>
      <c r="L1171" s="9">
        <v>5129925</v>
      </c>
      <c r="M1171" s="9">
        <v>11026516</v>
      </c>
      <c r="N1171" s="9">
        <v>11026516</v>
      </c>
      <c r="O1171" s="9">
        <v>11026516</v>
      </c>
    </row>
    <row r="1172" spans="1:15">
      <c r="A1172" s="2" t="s">
        <v>2628</v>
      </c>
      <c r="B1172" s="5" t="s">
        <v>2629</v>
      </c>
      <c r="C1172" s="2" t="s">
        <v>236</v>
      </c>
      <c r="D1172" s="2" t="s">
        <v>3943</v>
      </c>
      <c r="E1172" s="8">
        <v>5473989</v>
      </c>
      <c r="F1172" s="8">
        <v>5473989</v>
      </c>
      <c r="G1172" s="8">
        <v>54739890</v>
      </c>
      <c r="H1172" s="8">
        <v>54739890</v>
      </c>
      <c r="I1172" s="8">
        <v>54739890</v>
      </c>
      <c r="J1172" s="8">
        <v>54739890</v>
      </c>
      <c r="K1172" s="8">
        <v>54739890</v>
      </c>
      <c r="L1172" s="8">
        <v>54739890</v>
      </c>
      <c r="M1172" s="8">
        <v>54739890</v>
      </c>
      <c r="N1172" s="8">
        <v>54739890</v>
      </c>
      <c r="O1172" s="8">
        <v>54739890</v>
      </c>
    </row>
    <row r="1173" spans="1:15">
      <c r="A1173" s="2" t="s">
        <v>2398</v>
      </c>
      <c r="B1173" s="5" t="s">
        <v>2399</v>
      </c>
      <c r="C1173" s="2" t="s">
        <v>236</v>
      </c>
      <c r="D1173" s="2" t="s">
        <v>3943</v>
      </c>
      <c r="E1173" s="8">
        <v>28600000</v>
      </c>
      <c r="F1173" s="8">
        <v>28600000</v>
      </c>
      <c r="G1173" s="8">
        <v>28600000</v>
      </c>
      <c r="H1173" s="8">
        <v>28600000</v>
      </c>
      <c r="I1173" s="8">
        <v>31420510</v>
      </c>
      <c r="J1173" s="8">
        <v>32446151</v>
      </c>
      <c r="K1173" s="8">
        <v>32446151</v>
      </c>
      <c r="L1173" s="8">
        <v>32446151</v>
      </c>
      <c r="M1173" s="8">
        <v>32446151</v>
      </c>
      <c r="N1173" s="8">
        <v>32446151</v>
      </c>
      <c r="O1173" s="8">
        <v>32446151</v>
      </c>
    </row>
    <row r="1174" spans="1:15">
      <c r="A1174" s="2" t="s">
        <v>2616</v>
      </c>
      <c r="B1174" s="5" t="s">
        <v>2617</v>
      </c>
      <c r="C1174" s="2" t="s">
        <v>236</v>
      </c>
      <c r="D1174" s="2" t="s">
        <v>3943</v>
      </c>
      <c r="E1174" s="8">
        <v>27200000</v>
      </c>
      <c r="F1174" s="8">
        <v>27200000</v>
      </c>
      <c r="G1174" s="8">
        <v>27200000</v>
      </c>
      <c r="H1174" s="8">
        <v>27200000</v>
      </c>
      <c r="I1174" s="8">
        <v>27200000</v>
      </c>
      <c r="J1174" s="8">
        <v>27200000</v>
      </c>
      <c r="K1174" s="8">
        <v>32009539</v>
      </c>
      <c r="L1174" s="8">
        <v>41609539</v>
      </c>
      <c r="M1174" s="8">
        <v>31314442</v>
      </c>
      <c r="N1174" s="8">
        <v>31636187</v>
      </c>
      <c r="O1174" s="8">
        <v>52636187</v>
      </c>
    </row>
    <row r="1175" spans="1:15">
      <c r="A1175" s="2" t="s">
        <v>2372</v>
      </c>
      <c r="B1175" s="5" t="s">
        <v>2373</v>
      </c>
      <c r="C1175" s="2" t="s">
        <v>236</v>
      </c>
      <c r="D1175" s="2" t="s">
        <v>3943</v>
      </c>
      <c r="E1175" s="8">
        <v>1012500</v>
      </c>
      <c r="F1175" s="8">
        <v>1012500</v>
      </c>
      <c r="G1175" s="8">
        <v>1012500</v>
      </c>
      <c r="H1175" s="8">
        <v>1012500</v>
      </c>
      <c r="I1175" s="8">
        <v>15125000</v>
      </c>
      <c r="J1175" s="8">
        <v>15125000</v>
      </c>
      <c r="K1175" s="8">
        <v>15125000</v>
      </c>
      <c r="L1175" s="8">
        <v>15125000</v>
      </c>
      <c r="M1175" s="8">
        <v>15125000</v>
      </c>
      <c r="N1175" s="8">
        <v>15125000</v>
      </c>
      <c r="O1175" s="8">
        <v>15125000</v>
      </c>
    </row>
    <row r="1176" spans="1:15">
      <c r="A1176" s="2" t="s">
        <v>2000</v>
      </c>
      <c r="B1176" s="5" t="s">
        <v>3950</v>
      </c>
      <c r="C1176" s="2" t="s">
        <v>236</v>
      </c>
      <c r="D1176" s="2" t="s">
        <v>3943</v>
      </c>
      <c r="E1176" s="8">
        <v>19200000</v>
      </c>
      <c r="F1176" s="8">
        <v>19200000</v>
      </c>
      <c r="G1176" s="8">
        <v>19200000</v>
      </c>
      <c r="H1176" s="8">
        <v>23200000</v>
      </c>
      <c r="I1176" s="8">
        <v>23200000</v>
      </c>
      <c r="J1176" s="8">
        <v>23200000</v>
      </c>
      <c r="K1176" s="8">
        <v>23200000</v>
      </c>
      <c r="L1176" s="8">
        <v>23200000</v>
      </c>
      <c r="M1176" s="8">
        <v>23200000</v>
      </c>
      <c r="N1176" s="8">
        <v>23200000</v>
      </c>
      <c r="O1176" s="8">
        <v>23200000</v>
      </c>
    </row>
    <row r="1177" spans="1:15">
      <c r="A1177" s="2" t="s">
        <v>2562</v>
      </c>
      <c r="B1177" s="5" t="s">
        <v>2563</v>
      </c>
      <c r="C1177" s="2" t="s">
        <v>236</v>
      </c>
      <c r="D1177" s="2" t="s">
        <v>3943</v>
      </c>
      <c r="E1177" s="9">
        <v>18720000</v>
      </c>
      <c r="F1177" s="9">
        <v>18720000</v>
      </c>
      <c r="G1177" s="9">
        <v>18720000</v>
      </c>
      <c r="H1177" s="9">
        <v>18720000</v>
      </c>
      <c r="I1177" s="9">
        <v>18720000</v>
      </c>
      <c r="J1177" s="9">
        <v>18720000</v>
      </c>
      <c r="K1177" s="9">
        <v>18720000</v>
      </c>
      <c r="L1177" s="9">
        <v>18720000</v>
      </c>
      <c r="M1177" s="9">
        <v>18720000</v>
      </c>
      <c r="N1177" s="9">
        <v>18720000</v>
      </c>
      <c r="O1177" s="9">
        <v>18720000</v>
      </c>
    </row>
    <row r="1178" spans="1:15">
      <c r="A1178" s="2" t="s">
        <v>2080</v>
      </c>
      <c r="B1178" s="5" t="s">
        <v>2081</v>
      </c>
      <c r="C1178" s="2" t="s">
        <v>236</v>
      </c>
      <c r="D1178" s="2" t="s">
        <v>3943</v>
      </c>
      <c r="E1178" s="9"/>
      <c r="F1178" s="9"/>
      <c r="G1178" s="9"/>
      <c r="H1178" s="9"/>
      <c r="I1178" s="9"/>
      <c r="J1178" s="9"/>
      <c r="K1178" s="9"/>
      <c r="L1178" s="9"/>
      <c r="M1178" s="9">
        <v>5022000</v>
      </c>
      <c r="N1178" s="9">
        <v>5022000</v>
      </c>
      <c r="O1178" s="9">
        <v>5022000</v>
      </c>
    </row>
    <row r="1179" spans="1:15">
      <c r="A1179" s="2" t="s">
        <v>2466</v>
      </c>
      <c r="B1179" s="5" t="s">
        <v>2467</v>
      </c>
      <c r="C1179" s="2" t="s">
        <v>236</v>
      </c>
      <c r="D1179" s="2" t="s">
        <v>3943</v>
      </c>
      <c r="E1179" s="9"/>
      <c r="F1179" s="9"/>
      <c r="G1179" s="9"/>
      <c r="H1179" s="9"/>
      <c r="I1179" s="9">
        <v>1257651</v>
      </c>
      <c r="J1179" s="9">
        <v>1257651</v>
      </c>
      <c r="K1179" s="9">
        <v>1257651</v>
      </c>
      <c r="L1179" s="9">
        <v>1257651</v>
      </c>
      <c r="M1179" s="9">
        <v>1257651</v>
      </c>
      <c r="N1179" s="9">
        <v>1257651</v>
      </c>
      <c r="O1179" s="9">
        <v>1257651</v>
      </c>
    </row>
    <row r="1180" spans="1:15">
      <c r="A1180" s="2" t="s">
        <v>2540</v>
      </c>
      <c r="B1180" s="5" t="s">
        <v>2541</v>
      </c>
      <c r="C1180" s="2" t="s">
        <v>236</v>
      </c>
      <c r="D1180" s="2" t="s">
        <v>3943</v>
      </c>
      <c r="E1180" s="9">
        <v>4000000</v>
      </c>
      <c r="F1180" s="9">
        <v>4000000</v>
      </c>
      <c r="G1180" s="9">
        <v>4000000</v>
      </c>
      <c r="H1180" s="9">
        <v>4000000</v>
      </c>
      <c r="I1180" s="9">
        <v>4000000</v>
      </c>
      <c r="J1180" s="9">
        <v>4000000</v>
      </c>
      <c r="K1180" s="9">
        <v>4000000</v>
      </c>
      <c r="L1180" s="9">
        <v>4000000</v>
      </c>
      <c r="M1180" s="9">
        <v>4000000</v>
      </c>
      <c r="N1180" s="9">
        <v>4000000</v>
      </c>
      <c r="O1180" s="9">
        <v>4000000</v>
      </c>
    </row>
    <row r="1181" spans="1:15">
      <c r="A1181" s="2" t="s">
        <v>2574</v>
      </c>
      <c r="B1181" s="5" t="s">
        <v>2575</v>
      </c>
      <c r="C1181" s="2" t="s">
        <v>236</v>
      </c>
      <c r="D1181" s="2" t="s">
        <v>3943</v>
      </c>
      <c r="E1181" s="9">
        <v>50040543</v>
      </c>
      <c r="F1181" s="9">
        <v>48737067</v>
      </c>
      <c r="G1181" s="9">
        <v>48737067</v>
      </c>
      <c r="H1181" s="9">
        <v>48737067</v>
      </c>
      <c r="I1181" s="9">
        <v>48737067</v>
      </c>
      <c r="J1181" s="9">
        <v>48737067</v>
      </c>
      <c r="K1181" s="9">
        <v>48737067</v>
      </c>
      <c r="L1181" s="9">
        <v>93737067</v>
      </c>
      <c r="M1181" s="9">
        <v>63737067</v>
      </c>
      <c r="N1181" s="9">
        <v>63737067</v>
      </c>
      <c r="O1181" s="9">
        <v>63737067</v>
      </c>
    </row>
    <row r="1182" spans="1:15">
      <c r="A1182" s="2" t="s">
        <v>2488</v>
      </c>
      <c r="B1182" s="5" t="s">
        <v>2489</v>
      </c>
      <c r="C1182" s="2" t="s">
        <v>236</v>
      </c>
      <c r="D1182" s="2" t="s">
        <v>3943</v>
      </c>
      <c r="E1182" s="8"/>
      <c r="F1182" s="8">
        <v>8664718</v>
      </c>
      <c r="G1182" s="8">
        <v>8897718</v>
      </c>
      <c r="H1182" s="8">
        <v>8897718</v>
      </c>
      <c r="I1182" s="8">
        <v>8747718</v>
      </c>
      <c r="J1182" s="8">
        <v>8747718</v>
      </c>
      <c r="K1182" s="8">
        <v>8747718</v>
      </c>
      <c r="L1182" s="8">
        <v>8784727</v>
      </c>
      <c r="M1182" s="8">
        <v>8895755</v>
      </c>
      <c r="N1182" s="8">
        <v>8895755</v>
      </c>
      <c r="O1182" s="8">
        <v>8895755</v>
      </c>
    </row>
    <row r="1183" spans="1:15">
      <c r="A1183" s="2" t="s">
        <v>2468</v>
      </c>
      <c r="B1183" s="5" t="s">
        <v>2469</v>
      </c>
      <c r="C1183" s="2" t="s">
        <v>236</v>
      </c>
      <c r="D1183" s="2" t="s">
        <v>3943</v>
      </c>
      <c r="E1183" s="8">
        <v>9300000</v>
      </c>
      <c r="F1183" s="8">
        <v>9300000</v>
      </c>
      <c r="G1183" s="8">
        <v>68238673</v>
      </c>
      <c r="H1183" s="8">
        <v>123457583</v>
      </c>
      <c r="I1183" s="8">
        <v>32748752</v>
      </c>
      <c r="J1183" s="8">
        <v>38214114</v>
      </c>
      <c r="K1183" s="8">
        <v>42511646</v>
      </c>
      <c r="L1183" s="8">
        <v>42642792</v>
      </c>
      <c r="M1183" s="8">
        <v>45460828</v>
      </c>
      <c r="N1183" s="8">
        <v>53050466</v>
      </c>
      <c r="O1183" s="8">
        <v>53050466</v>
      </c>
    </row>
    <row r="1184" spans="1:15">
      <c r="A1184" s="2" t="s">
        <v>2436</v>
      </c>
      <c r="B1184" s="5" t="s">
        <v>2437</v>
      </c>
      <c r="C1184" s="2" t="s">
        <v>236</v>
      </c>
      <c r="D1184" s="2" t="s">
        <v>3943</v>
      </c>
      <c r="E1184" s="8">
        <v>8600000</v>
      </c>
      <c r="F1184" s="8">
        <v>8600000</v>
      </c>
      <c r="G1184" s="8">
        <v>8600000</v>
      </c>
      <c r="H1184" s="8">
        <v>8600000</v>
      </c>
      <c r="I1184" s="8">
        <v>8600000</v>
      </c>
      <c r="J1184" s="8">
        <v>8600000</v>
      </c>
      <c r="K1184" s="8">
        <v>8600000</v>
      </c>
      <c r="L1184" s="8">
        <v>8600000</v>
      </c>
      <c r="M1184" s="8">
        <v>8600000</v>
      </c>
      <c r="N1184" s="8">
        <v>8600000</v>
      </c>
      <c r="O1184" s="8">
        <v>8600000</v>
      </c>
    </row>
    <row r="1185" spans="1:15">
      <c r="A1185" s="2" t="s">
        <v>2622</v>
      </c>
      <c r="B1185" s="5" t="s">
        <v>2623</v>
      </c>
      <c r="C1185" s="2" t="s">
        <v>236</v>
      </c>
      <c r="D1185" s="2" t="s">
        <v>3943</v>
      </c>
      <c r="E1185" s="8">
        <v>9070000</v>
      </c>
      <c r="F1185" s="8">
        <v>9070000</v>
      </c>
      <c r="G1185" s="8">
        <v>9070000</v>
      </c>
      <c r="H1185" s="8">
        <v>9070000</v>
      </c>
      <c r="I1185" s="8">
        <v>17656060</v>
      </c>
      <c r="J1185" s="8">
        <v>17656060</v>
      </c>
      <c r="K1185" s="8">
        <v>17656060</v>
      </c>
      <c r="L1185" s="8">
        <v>17656060</v>
      </c>
      <c r="M1185" s="8">
        <v>18691918</v>
      </c>
      <c r="N1185" s="8">
        <v>18691918</v>
      </c>
      <c r="O1185" s="8">
        <v>18691918</v>
      </c>
    </row>
    <row r="1186" spans="1:15">
      <c r="A1186" s="2" t="s">
        <v>2510</v>
      </c>
      <c r="B1186" s="5" t="s">
        <v>2511</v>
      </c>
      <c r="C1186" s="2" t="s">
        <v>236</v>
      </c>
      <c r="D1186" s="2" t="s">
        <v>3943</v>
      </c>
      <c r="E1186" s="8">
        <v>3900000</v>
      </c>
      <c r="F1186" s="8">
        <v>3900000</v>
      </c>
      <c r="G1186" s="8">
        <v>3900000</v>
      </c>
      <c r="H1186" s="8">
        <v>3900000</v>
      </c>
      <c r="I1186" s="8">
        <v>4083343</v>
      </c>
      <c r="J1186" s="8">
        <v>4160347</v>
      </c>
      <c r="K1186" s="8">
        <v>4160347</v>
      </c>
      <c r="L1186" s="8">
        <v>4160347</v>
      </c>
      <c r="M1186" s="8">
        <v>4160347</v>
      </c>
      <c r="N1186" s="8">
        <v>4160347</v>
      </c>
      <c r="O1186" s="8">
        <v>4160347</v>
      </c>
    </row>
    <row r="1187" spans="1:15">
      <c r="A1187" s="2" t="s">
        <v>2514</v>
      </c>
      <c r="B1187" s="5" t="s">
        <v>2515</v>
      </c>
      <c r="C1187" s="2" t="s">
        <v>236</v>
      </c>
      <c r="D1187" s="2" t="s">
        <v>3943</v>
      </c>
      <c r="E1187" s="9">
        <v>22137500</v>
      </c>
      <c r="F1187" s="9">
        <v>22137500</v>
      </c>
      <c r="G1187" s="9">
        <v>22137500</v>
      </c>
      <c r="H1187" s="9">
        <v>22137500</v>
      </c>
      <c r="I1187" s="9">
        <v>22137500</v>
      </c>
      <c r="J1187" s="9">
        <v>22137500</v>
      </c>
      <c r="K1187" s="9">
        <v>22137500</v>
      </c>
      <c r="L1187" s="9">
        <v>22137500</v>
      </c>
      <c r="M1187" s="9">
        <v>22137500</v>
      </c>
      <c r="N1187" s="9">
        <v>22137500</v>
      </c>
      <c r="O1187" s="9">
        <v>22137500</v>
      </c>
    </row>
    <row r="1188" spans="1:15">
      <c r="A1188" s="2" t="s">
        <v>2522</v>
      </c>
      <c r="B1188" s="5" t="s">
        <v>2523</v>
      </c>
      <c r="C1188" s="2" t="s">
        <v>236</v>
      </c>
      <c r="D1188" s="2" t="s">
        <v>3943</v>
      </c>
      <c r="E1188" s="9"/>
      <c r="F1188" s="9"/>
      <c r="G1188" s="9"/>
      <c r="H1188" s="9"/>
      <c r="I1188" s="9"/>
      <c r="J1188" s="9">
        <v>15400000</v>
      </c>
      <c r="K1188" s="9">
        <v>15400000</v>
      </c>
      <c r="L1188" s="9">
        <v>15400000</v>
      </c>
      <c r="M1188" s="9">
        <v>15400000</v>
      </c>
      <c r="N1188" s="9">
        <v>15400000</v>
      </c>
      <c r="O1188" s="9">
        <v>15400000</v>
      </c>
    </row>
    <row r="1189" spans="1:15">
      <c r="A1189" s="2" t="s">
        <v>2346</v>
      </c>
      <c r="B1189" s="5" t="s">
        <v>2347</v>
      </c>
      <c r="C1189" s="2" t="s">
        <v>236</v>
      </c>
      <c r="D1189" s="2" t="s">
        <v>3943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>
        <v>20401568</v>
      </c>
      <c r="O1189" s="9">
        <v>20401568</v>
      </c>
    </row>
    <row r="1190" spans="1:15">
      <c r="A1190" s="2" t="s">
        <v>2344</v>
      </c>
      <c r="B1190" s="5" t="s">
        <v>2345</v>
      </c>
      <c r="C1190" s="2" t="s">
        <v>236</v>
      </c>
      <c r="D1190" s="2" t="s">
        <v>3943</v>
      </c>
      <c r="E1190" s="9"/>
      <c r="F1190" s="9"/>
      <c r="G1190" s="9"/>
      <c r="H1190" s="9">
        <v>3577166</v>
      </c>
      <c r="I1190" s="9">
        <v>7380332</v>
      </c>
      <c r="J1190" s="9">
        <v>8612927</v>
      </c>
      <c r="K1190" s="9">
        <v>16795207</v>
      </c>
      <c r="L1190" s="9">
        <v>20288475</v>
      </c>
      <c r="M1190" s="9">
        <v>22045945</v>
      </c>
      <c r="N1190" s="9">
        <v>22055945</v>
      </c>
      <c r="O1190" s="9">
        <v>22055945</v>
      </c>
    </row>
    <row r="1191" spans="1:15">
      <c r="A1191" s="2" t="s">
        <v>2568</v>
      </c>
      <c r="B1191" s="5" t="s">
        <v>2569</v>
      </c>
      <c r="C1191" s="2" t="s">
        <v>236</v>
      </c>
      <c r="D1191" s="2" t="s">
        <v>3943</v>
      </c>
      <c r="E1191" s="9">
        <v>18916533</v>
      </c>
      <c r="F1191" s="9">
        <v>52426186</v>
      </c>
      <c r="G1191" s="9">
        <v>52835310</v>
      </c>
      <c r="H1191" s="9">
        <v>65590427</v>
      </c>
      <c r="I1191" s="9">
        <v>203471594</v>
      </c>
      <c r="J1191" s="9">
        <v>40802584</v>
      </c>
      <c r="K1191" s="9">
        <v>46447584</v>
      </c>
      <c r="L1191" s="9">
        <v>54615512</v>
      </c>
      <c r="M1191" s="9">
        <v>68590494</v>
      </c>
      <c r="N1191" s="9">
        <v>79710017</v>
      </c>
      <c r="O1191" s="9">
        <v>79710017</v>
      </c>
    </row>
    <row r="1192" spans="1:15">
      <c r="A1192" s="2" t="s">
        <v>2304</v>
      </c>
      <c r="B1192" s="5" t="s">
        <v>2305</v>
      </c>
      <c r="C1192" s="2" t="s">
        <v>236</v>
      </c>
      <c r="D1192" s="2" t="s">
        <v>3943</v>
      </c>
      <c r="E1192" s="8"/>
      <c r="F1192" s="8"/>
      <c r="G1192" s="8">
        <v>4945397</v>
      </c>
      <c r="H1192" s="8">
        <v>6213550</v>
      </c>
      <c r="I1192" s="8">
        <v>6213550</v>
      </c>
      <c r="J1192" s="8">
        <v>6213550</v>
      </c>
      <c r="K1192" s="8">
        <v>6213550</v>
      </c>
      <c r="L1192" s="8">
        <v>6213550</v>
      </c>
      <c r="M1192" s="8">
        <v>6213550</v>
      </c>
      <c r="N1192" s="8">
        <v>6213550</v>
      </c>
      <c r="O1192" s="8">
        <v>6222697</v>
      </c>
    </row>
    <row r="1193" spans="1:15">
      <c r="A1193" s="2" t="s">
        <v>2700</v>
      </c>
      <c r="B1193" s="5" t="s">
        <v>2701</v>
      </c>
      <c r="C1193" s="2" t="s">
        <v>236</v>
      </c>
      <c r="D1193" s="2" t="s">
        <v>3943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>
        <v>5080300</v>
      </c>
      <c r="O1193" s="8">
        <v>5080300</v>
      </c>
    </row>
    <row r="1194" spans="1:15">
      <c r="A1194" s="2" t="s">
        <v>2546</v>
      </c>
      <c r="B1194" s="5" t="s">
        <v>2547</v>
      </c>
      <c r="C1194" s="2" t="s">
        <v>236</v>
      </c>
      <c r="D1194" s="2" t="s">
        <v>3943</v>
      </c>
      <c r="E1194" s="8"/>
      <c r="F1194" s="8"/>
      <c r="G1194" s="8"/>
      <c r="H1194" s="8"/>
      <c r="I1194" s="8"/>
      <c r="J1194" s="8"/>
      <c r="K1194" s="8">
        <v>21365400</v>
      </c>
      <c r="L1194" s="8">
        <v>21365400</v>
      </c>
      <c r="M1194" s="8">
        <v>21365400</v>
      </c>
      <c r="N1194" s="8">
        <v>21365400</v>
      </c>
      <c r="O1194" s="8">
        <v>21365400</v>
      </c>
    </row>
    <row r="1195" spans="1:15">
      <c r="A1195" s="2" t="s">
        <v>2590</v>
      </c>
      <c r="B1195" s="5" t="s">
        <v>2591</v>
      </c>
      <c r="C1195" s="2" t="s">
        <v>236</v>
      </c>
      <c r="D1195" s="2" t="s">
        <v>3943</v>
      </c>
      <c r="E1195" s="8"/>
      <c r="F1195" s="8"/>
      <c r="G1195" s="8"/>
      <c r="H1195" s="8"/>
      <c r="I1195" s="8"/>
      <c r="J1195" s="8"/>
      <c r="K1195" s="8"/>
      <c r="L1195" s="8"/>
      <c r="M1195" s="8">
        <v>2465454</v>
      </c>
      <c r="N1195" s="8">
        <v>4327321</v>
      </c>
      <c r="O1195" s="8">
        <v>4327321</v>
      </c>
    </row>
    <row r="1196" spans="1:15">
      <c r="A1196" s="2" t="s">
        <v>2486</v>
      </c>
      <c r="B1196" s="5" t="s">
        <v>2487</v>
      </c>
      <c r="C1196" s="2" t="s">
        <v>236</v>
      </c>
      <c r="D1196" s="2" t="s">
        <v>3943</v>
      </c>
      <c r="E1196" s="8">
        <v>17819141</v>
      </c>
      <c r="F1196" s="8">
        <v>17819141</v>
      </c>
      <c r="G1196" s="8">
        <v>17819141</v>
      </c>
      <c r="H1196" s="8">
        <v>17819141</v>
      </c>
      <c r="I1196" s="8">
        <v>14934008</v>
      </c>
      <c r="J1196" s="8">
        <v>14934008</v>
      </c>
      <c r="K1196" s="8">
        <v>14934008</v>
      </c>
      <c r="L1196" s="8">
        <v>14934008</v>
      </c>
      <c r="M1196" s="8">
        <v>14934008</v>
      </c>
      <c r="N1196" s="8">
        <v>14934008</v>
      </c>
      <c r="O1196" s="8">
        <v>14934008</v>
      </c>
    </row>
    <row r="1197" spans="1:15">
      <c r="A1197" s="2" t="s">
        <v>2602</v>
      </c>
      <c r="B1197" s="5" t="s">
        <v>2603</v>
      </c>
      <c r="C1197" s="2" t="s">
        <v>236</v>
      </c>
      <c r="D1197" s="2" t="s">
        <v>3943</v>
      </c>
      <c r="E1197" s="9">
        <v>22403838</v>
      </c>
      <c r="F1197" s="9">
        <v>18833179</v>
      </c>
      <c r="G1197" s="9">
        <v>22354839</v>
      </c>
      <c r="H1197" s="9">
        <v>22354839</v>
      </c>
      <c r="I1197" s="9">
        <v>22354839</v>
      </c>
      <c r="J1197" s="9">
        <v>22354839</v>
      </c>
      <c r="K1197" s="9">
        <v>23180526</v>
      </c>
      <c r="L1197" s="9">
        <v>25706927</v>
      </c>
      <c r="M1197" s="9">
        <v>33428524</v>
      </c>
      <c r="N1197" s="9">
        <v>53032282</v>
      </c>
      <c r="O1197" s="9">
        <v>53032282</v>
      </c>
    </row>
    <row r="1198" spans="1:15">
      <c r="A1198" s="2" t="s">
        <v>2532</v>
      </c>
      <c r="B1198" s="5" t="s">
        <v>2533</v>
      </c>
      <c r="C1198" s="2" t="s">
        <v>236</v>
      </c>
      <c r="D1198" s="2" t="s">
        <v>3943</v>
      </c>
      <c r="E1198" s="9"/>
      <c r="F1198" s="9"/>
      <c r="G1198" s="9"/>
      <c r="H1198" s="9"/>
      <c r="I1198" s="9"/>
      <c r="J1198" s="9"/>
      <c r="K1198" s="9"/>
      <c r="L1198" s="9"/>
      <c r="M1198" s="9">
        <v>12373089</v>
      </c>
      <c r="N1198" s="9">
        <v>12373089</v>
      </c>
      <c r="O1198" s="9">
        <v>12373089</v>
      </c>
    </row>
    <row r="1199" spans="1:15">
      <c r="A1199" s="2" t="s">
        <v>2482</v>
      </c>
      <c r="B1199" s="5" t="s">
        <v>2483</v>
      </c>
      <c r="C1199" s="2" t="s">
        <v>236</v>
      </c>
      <c r="D1199" s="2" t="s">
        <v>3943</v>
      </c>
      <c r="E1199" s="9">
        <v>15160128</v>
      </c>
      <c r="F1199" s="9">
        <v>15160128</v>
      </c>
      <c r="G1199" s="9">
        <v>15160128</v>
      </c>
      <c r="H1199" s="9">
        <v>15160128</v>
      </c>
      <c r="I1199" s="9">
        <v>15160128</v>
      </c>
      <c r="J1199" s="9">
        <v>15160128</v>
      </c>
      <c r="K1199" s="9">
        <v>15160128</v>
      </c>
      <c r="L1199" s="9">
        <v>15160128</v>
      </c>
      <c r="M1199" s="9">
        <v>15160128</v>
      </c>
      <c r="N1199" s="9">
        <v>15160128</v>
      </c>
      <c r="O1199" s="9">
        <v>15160128</v>
      </c>
    </row>
    <row r="1200" spans="1:15">
      <c r="A1200" s="2" t="s">
        <v>2782</v>
      </c>
      <c r="B1200" s="5" t="s">
        <v>2783</v>
      </c>
      <c r="C1200" s="2" t="s">
        <v>236</v>
      </c>
      <c r="D1200" s="2" t="s">
        <v>3943</v>
      </c>
      <c r="E1200" s="9"/>
      <c r="F1200" s="9"/>
      <c r="G1200" s="9"/>
      <c r="H1200" s="9"/>
      <c r="I1200" s="9"/>
      <c r="J1200" s="9"/>
      <c r="K1200" s="9"/>
      <c r="L1200" s="9"/>
      <c r="M1200" s="9">
        <v>5500000</v>
      </c>
      <c r="N1200" s="9">
        <v>26195036</v>
      </c>
      <c r="O1200" s="9">
        <v>26195036</v>
      </c>
    </row>
    <row r="1201" spans="1:15">
      <c r="A1201" s="2" t="s">
        <v>2508</v>
      </c>
      <c r="B1201" s="5" t="s">
        <v>2509</v>
      </c>
      <c r="C1201" s="2" t="s">
        <v>236</v>
      </c>
      <c r="D1201" s="2" t="s">
        <v>3943</v>
      </c>
      <c r="E1201" s="9">
        <v>2706680</v>
      </c>
      <c r="F1201" s="9">
        <v>2706680</v>
      </c>
      <c r="G1201" s="9">
        <v>2706680</v>
      </c>
      <c r="H1201" s="9">
        <v>13776640</v>
      </c>
      <c r="I1201" s="9">
        <v>13776640</v>
      </c>
      <c r="J1201" s="9">
        <v>13776640</v>
      </c>
      <c r="K1201" s="9">
        <v>13776640</v>
      </c>
      <c r="L1201" s="9">
        <v>13897307</v>
      </c>
      <c r="M1201" s="9">
        <v>13897307</v>
      </c>
      <c r="N1201" s="9">
        <v>18897307</v>
      </c>
      <c r="O1201" s="9">
        <v>18897307</v>
      </c>
    </row>
    <row r="1202" spans="1:15">
      <c r="A1202" s="2" t="s">
        <v>2658</v>
      </c>
      <c r="B1202" s="5" t="s">
        <v>2659</v>
      </c>
      <c r="C1202" s="2" t="s">
        <v>236</v>
      </c>
      <c r="D1202" s="2" t="s">
        <v>3943</v>
      </c>
      <c r="E1202" s="8">
        <v>20000000</v>
      </c>
      <c r="F1202" s="8">
        <v>20000000</v>
      </c>
      <c r="G1202" s="8">
        <v>8000000</v>
      </c>
      <c r="H1202" s="8">
        <v>16000000</v>
      </c>
      <c r="I1202" s="8">
        <v>16000000</v>
      </c>
      <c r="J1202" s="8">
        <v>16000000</v>
      </c>
      <c r="K1202" s="8">
        <v>16000000</v>
      </c>
      <c r="L1202" s="8">
        <v>16000000</v>
      </c>
      <c r="M1202" s="8">
        <v>37403844</v>
      </c>
      <c r="N1202" s="8">
        <v>37403844</v>
      </c>
      <c r="O1202" s="8">
        <v>37403844</v>
      </c>
    </row>
    <row r="1203" spans="1:15">
      <c r="A1203" s="2" t="s">
        <v>2356</v>
      </c>
      <c r="B1203" s="5" t="s">
        <v>2357</v>
      </c>
      <c r="C1203" s="2" t="s">
        <v>236</v>
      </c>
      <c r="D1203" s="2" t="s">
        <v>3943</v>
      </c>
      <c r="E1203" s="8"/>
      <c r="F1203" s="8">
        <v>5196000</v>
      </c>
      <c r="G1203" s="8">
        <v>5196000</v>
      </c>
      <c r="H1203" s="8">
        <v>5226000</v>
      </c>
      <c r="I1203" s="8">
        <v>5299000</v>
      </c>
      <c r="J1203" s="8">
        <v>13247500</v>
      </c>
      <c r="K1203" s="8">
        <v>13297500</v>
      </c>
      <c r="L1203" s="8">
        <v>13297500</v>
      </c>
      <c r="M1203" s="8">
        <v>13297500</v>
      </c>
      <c r="N1203" s="8">
        <v>13297500</v>
      </c>
      <c r="O1203" s="8">
        <v>13297500</v>
      </c>
    </row>
    <row r="1204" spans="1:15">
      <c r="A1204" s="2" t="s">
        <v>2556</v>
      </c>
      <c r="B1204" s="5" t="s">
        <v>2557</v>
      </c>
      <c r="C1204" s="2" t="s">
        <v>236</v>
      </c>
      <c r="D1204" s="2" t="s">
        <v>3943</v>
      </c>
      <c r="E1204" s="8">
        <v>21500000</v>
      </c>
      <c r="F1204" s="8">
        <v>15225000</v>
      </c>
      <c r="G1204" s="8">
        <v>15225000</v>
      </c>
      <c r="H1204" s="8">
        <v>15225000</v>
      </c>
      <c r="I1204" s="8">
        <v>15225000</v>
      </c>
      <c r="J1204" s="8">
        <v>15225000</v>
      </c>
      <c r="K1204" s="8">
        <v>15225000</v>
      </c>
      <c r="L1204" s="8">
        <v>15225000</v>
      </c>
      <c r="M1204" s="8">
        <v>15225000</v>
      </c>
      <c r="N1204" s="8">
        <v>15225000</v>
      </c>
      <c r="O1204" s="8">
        <v>15225000</v>
      </c>
    </row>
    <row r="1205" spans="1:15">
      <c r="A1205" s="2" t="s">
        <v>2722</v>
      </c>
      <c r="B1205" s="5" t="s">
        <v>2723</v>
      </c>
      <c r="C1205" s="2" t="s">
        <v>236</v>
      </c>
      <c r="D1205" s="2" t="s">
        <v>3943</v>
      </c>
      <c r="E1205" s="8">
        <v>30907383</v>
      </c>
      <c r="F1205" s="8">
        <v>30907383</v>
      </c>
      <c r="G1205" s="8">
        <v>30907383</v>
      </c>
      <c r="H1205" s="8">
        <v>30907383</v>
      </c>
      <c r="I1205" s="8">
        <v>30907383</v>
      </c>
      <c r="J1205" s="8">
        <v>30907383</v>
      </c>
      <c r="K1205" s="8">
        <v>30907383</v>
      </c>
      <c r="L1205" s="8">
        <v>30907383</v>
      </c>
      <c r="M1205" s="8">
        <v>31422383</v>
      </c>
      <c r="N1205" s="8">
        <v>31422383</v>
      </c>
      <c r="O1205" s="8">
        <v>31422383</v>
      </c>
    </row>
    <row r="1206" spans="1:15">
      <c r="A1206" s="2" t="s">
        <v>2420</v>
      </c>
      <c r="B1206" s="5" t="s">
        <v>2421</v>
      </c>
      <c r="C1206" s="2" t="s">
        <v>236</v>
      </c>
      <c r="D1206" s="2" t="s">
        <v>3943</v>
      </c>
      <c r="E1206" s="8">
        <v>7817150</v>
      </c>
      <c r="F1206" s="8">
        <v>8420999</v>
      </c>
      <c r="G1206" s="8">
        <v>12420999</v>
      </c>
      <c r="H1206" s="8">
        <v>12420999</v>
      </c>
      <c r="I1206" s="8">
        <v>12420999</v>
      </c>
      <c r="J1206" s="8">
        <v>13965287</v>
      </c>
      <c r="K1206" s="8">
        <v>19465287</v>
      </c>
      <c r="L1206" s="8">
        <v>38515702</v>
      </c>
      <c r="M1206" s="8">
        <v>38926660</v>
      </c>
      <c r="N1206" s="8">
        <v>43310218</v>
      </c>
      <c r="O1206" s="8">
        <v>43310218</v>
      </c>
    </row>
    <row r="1207" spans="1:15">
      <c r="A1207" s="2" t="s">
        <v>2318</v>
      </c>
      <c r="B1207" s="5" t="s">
        <v>2319</v>
      </c>
      <c r="C1207" s="2" t="s">
        <v>236</v>
      </c>
      <c r="D1207" s="2" t="s">
        <v>3943</v>
      </c>
      <c r="E1207" s="9">
        <v>6090084</v>
      </c>
      <c r="F1207" s="9">
        <v>6090084</v>
      </c>
      <c r="G1207" s="9">
        <v>6090084</v>
      </c>
      <c r="H1207" s="9">
        <v>6090084</v>
      </c>
      <c r="I1207" s="9">
        <v>6090084</v>
      </c>
      <c r="J1207" s="9">
        <v>6090084</v>
      </c>
      <c r="K1207" s="9">
        <v>6090084</v>
      </c>
      <c r="L1207" s="9">
        <v>6090084</v>
      </c>
      <c r="M1207" s="9">
        <v>6090084</v>
      </c>
      <c r="N1207" s="9">
        <v>6090084</v>
      </c>
      <c r="O1207" s="9">
        <v>6090084</v>
      </c>
    </row>
    <row r="1208" spans="1:15">
      <c r="A1208" s="2" t="s">
        <v>2612</v>
      </c>
      <c r="B1208" s="5" t="s">
        <v>2613</v>
      </c>
      <c r="C1208" s="2" t="s">
        <v>236</v>
      </c>
      <c r="D1208" s="2" t="s">
        <v>3943</v>
      </c>
      <c r="E1208" s="9">
        <v>7500000</v>
      </c>
      <c r="F1208" s="9">
        <v>7500000</v>
      </c>
      <c r="G1208" s="9">
        <v>7500000</v>
      </c>
      <c r="H1208" s="9">
        <v>7500000</v>
      </c>
      <c r="I1208" s="9">
        <v>7788888</v>
      </c>
      <c r="J1208" s="9">
        <v>9000000</v>
      </c>
      <c r="K1208" s="9">
        <v>9000000</v>
      </c>
      <c r="L1208" s="9">
        <v>9000000</v>
      </c>
      <c r="M1208" s="9">
        <v>9000000</v>
      </c>
      <c r="N1208" s="9">
        <v>9000000</v>
      </c>
      <c r="O1208" s="9">
        <v>9000000</v>
      </c>
    </row>
    <row r="1209" spans="1:15">
      <c r="A1209" s="2" t="s">
        <v>2626</v>
      </c>
      <c r="B1209" s="5" t="s">
        <v>2627</v>
      </c>
      <c r="C1209" s="2" t="s">
        <v>236</v>
      </c>
      <c r="D1209" s="2" t="s">
        <v>3943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>
        <v>6431155</v>
      </c>
      <c r="O1209" s="9">
        <v>6488455</v>
      </c>
    </row>
    <row r="1210" spans="1:15">
      <c r="A1210" s="2" t="s">
        <v>2660</v>
      </c>
      <c r="B1210" s="5" t="s">
        <v>2661</v>
      </c>
      <c r="C1210" s="2" t="s">
        <v>236</v>
      </c>
      <c r="D1210" s="2" t="s">
        <v>3943</v>
      </c>
      <c r="E1210" s="9"/>
      <c r="F1210" s="9"/>
      <c r="G1210" s="9"/>
      <c r="H1210" s="9"/>
      <c r="I1210" s="9"/>
      <c r="J1210" s="9"/>
      <c r="K1210" s="9"/>
      <c r="L1210" s="9"/>
      <c r="M1210" s="9">
        <v>32100000</v>
      </c>
      <c r="N1210" s="9">
        <v>32100000</v>
      </c>
      <c r="O1210" s="9">
        <v>32100000</v>
      </c>
    </row>
    <row r="1211" spans="1:15">
      <c r="A1211" s="2" t="s">
        <v>2576</v>
      </c>
      <c r="B1211" s="5" t="s">
        <v>2577</v>
      </c>
      <c r="C1211" s="2" t="s">
        <v>236</v>
      </c>
      <c r="D1211" s="2" t="s">
        <v>3943</v>
      </c>
      <c r="E1211" s="9"/>
      <c r="F1211" s="9"/>
      <c r="G1211" s="9"/>
      <c r="H1211" s="9"/>
      <c r="I1211" s="9">
        <v>9500000</v>
      </c>
      <c r="J1211" s="9">
        <v>9500000</v>
      </c>
      <c r="K1211" s="9">
        <v>9500000</v>
      </c>
      <c r="L1211" s="9">
        <v>9500000</v>
      </c>
      <c r="M1211" s="9">
        <v>9500000</v>
      </c>
      <c r="N1211" s="9">
        <v>9500000</v>
      </c>
      <c r="O1211" s="9">
        <v>9500000</v>
      </c>
    </row>
    <row r="1212" spans="1:15">
      <c r="A1212" s="2" t="s">
        <v>2632</v>
      </c>
      <c r="B1212" s="5" t="s">
        <v>2633</v>
      </c>
      <c r="C1212" s="2" t="s">
        <v>236</v>
      </c>
      <c r="D1212" s="2" t="s">
        <v>3943</v>
      </c>
      <c r="E1212" s="8">
        <v>16000000</v>
      </c>
      <c r="F1212" s="8">
        <v>16000000</v>
      </c>
      <c r="G1212" s="8">
        <v>16000000</v>
      </c>
      <c r="H1212" s="8">
        <v>16000000</v>
      </c>
      <c r="I1212" s="8">
        <v>17165000</v>
      </c>
      <c r="J1212" s="8">
        <v>17448125</v>
      </c>
      <c r="K1212" s="8">
        <v>17860224</v>
      </c>
      <c r="L1212" s="8">
        <v>27399906</v>
      </c>
      <c r="M1212" s="8">
        <v>27399906</v>
      </c>
      <c r="N1212" s="8">
        <v>27399906</v>
      </c>
      <c r="O1212" s="8">
        <v>27399906</v>
      </c>
    </row>
    <row r="1213" spans="1:15">
      <c r="A1213" s="2" t="s">
        <v>2624</v>
      </c>
      <c r="B1213" s="5" t="s">
        <v>2625</v>
      </c>
      <c r="C1213" s="2" t="s">
        <v>236</v>
      </c>
      <c r="D1213" s="2" t="s">
        <v>3943</v>
      </c>
      <c r="E1213" s="8">
        <v>4061648</v>
      </c>
      <c r="F1213" s="8">
        <v>4061648</v>
      </c>
      <c r="G1213" s="8">
        <v>6132112</v>
      </c>
      <c r="H1213" s="8">
        <v>6132112</v>
      </c>
      <c r="I1213" s="8">
        <v>6132112</v>
      </c>
      <c r="J1213" s="8">
        <v>6132112</v>
      </c>
      <c r="K1213" s="8">
        <v>6132112</v>
      </c>
      <c r="L1213" s="8">
        <v>6132112</v>
      </c>
      <c r="M1213" s="8">
        <v>6132112</v>
      </c>
      <c r="N1213" s="8">
        <v>6132112</v>
      </c>
      <c r="O1213" s="8">
        <v>6132112</v>
      </c>
    </row>
    <row r="1214" spans="1:15">
      <c r="A1214" s="2" t="s">
        <v>2720</v>
      </c>
      <c r="B1214" s="5" t="s">
        <v>2721</v>
      </c>
      <c r="C1214" s="2" t="s">
        <v>236</v>
      </c>
      <c r="D1214" s="2" t="s">
        <v>3943</v>
      </c>
      <c r="E1214" s="8">
        <v>1292400</v>
      </c>
      <c r="F1214" s="8">
        <v>5649685</v>
      </c>
      <c r="G1214" s="8">
        <v>5649685</v>
      </c>
      <c r="H1214" s="8">
        <v>5649685</v>
      </c>
      <c r="I1214" s="8">
        <v>7966085</v>
      </c>
      <c r="J1214" s="8">
        <v>7966085</v>
      </c>
      <c r="K1214" s="8">
        <v>7966085</v>
      </c>
      <c r="L1214" s="8">
        <v>8080385</v>
      </c>
      <c r="M1214" s="8">
        <v>8080385</v>
      </c>
      <c r="N1214" s="8">
        <v>12014369</v>
      </c>
      <c r="O1214" s="8">
        <v>12014369</v>
      </c>
    </row>
    <row r="1215" spans="1:15">
      <c r="A1215" s="2" t="s">
        <v>2402</v>
      </c>
      <c r="B1215" s="5" t="s">
        <v>2403</v>
      </c>
      <c r="C1215" s="2" t="s">
        <v>236</v>
      </c>
      <c r="D1215" s="2" t="s">
        <v>3943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>
        <v>6200000</v>
      </c>
      <c r="O1215" s="8">
        <v>6200000</v>
      </c>
    </row>
    <row r="1216" spans="1:15">
      <c r="A1216" s="2" t="s">
        <v>2636</v>
      </c>
      <c r="B1216" s="5" t="s">
        <v>2637</v>
      </c>
      <c r="C1216" s="2" t="s">
        <v>236</v>
      </c>
      <c r="D1216" s="2" t="s">
        <v>3943</v>
      </c>
      <c r="E1216" s="8">
        <v>12587400</v>
      </c>
      <c r="F1216" s="8">
        <v>12587400</v>
      </c>
      <c r="G1216" s="8">
        <v>13039279</v>
      </c>
      <c r="H1216" s="8">
        <v>13626722</v>
      </c>
      <c r="I1216" s="8">
        <v>14366900</v>
      </c>
      <c r="J1216" s="8">
        <v>15020724</v>
      </c>
      <c r="K1216" s="8">
        <v>15438450</v>
      </c>
      <c r="L1216" s="8">
        <v>15438450</v>
      </c>
      <c r="M1216" s="8">
        <v>15868708</v>
      </c>
      <c r="N1216" s="8">
        <v>16607318</v>
      </c>
      <c r="O1216" s="8">
        <v>16607318</v>
      </c>
    </row>
    <row r="1217" spans="1:15">
      <c r="A1217" s="2" t="s">
        <v>2526</v>
      </c>
      <c r="B1217" s="5" t="s">
        <v>2527</v>
      </c>
      <c r="C1217" s="2" t="s">
        <v>236</v>
      </c>
      <c r="D1217" s="2" t="s">
        <v>3943</v>
      </c>
      <c r="E1217" s="9">
        <v>6538890</v>
      </c>
      <c r="F1217" s="9">
        <v>6538890</v>
      </c>
      <c r="G1217" s="9">
        <v>6538890</v>
      </c>
      <c r="H1217" s="9">
        <v>6538890</v>
      </c>
      <c r="I1217" s="9">
        <v>6538890</v>
      </c>
      <c r="J1217" s="9">
        <v>6538890</v>
      </c>
      <c r="K1217" s="9">
        <v>6538890</v>
      </c>
      <c r="L1217" s="9">
        <v>6538890</v>
      </c>
      <c r="M1217" s="9">
        <v>6538890</v>
      </c>
      <c r="N1217" s="9">
        <v>6538890</v>
      </c>
      <c r="O1217" s="9">
        <v>6538890</v>
      </c>
    </row>
    <row r="1218" spans="1:15">
      <c r="A1218" s="2" t="s">
        <v>3280</v>
      </c>
      <c r="B1218" s="5" t="s">
        <v>3281</v>
      </c>
      <c r="C1218" s="2" t="s">
        <v>236</v>
      </c>
      <c r="D1218" s="2" t="s">
        <v>3943</v>
      </c>
      <c r="E1218" s="9">
        <v>10000000</v>
      </c>
      <c r="F1218" s="9">
        <v>10000000</v>
      </c>
      <c r="G1218" s="9">
        <v>10000000</v>
      </c>
      <c r="H1218" s="9">
        <v>10000000</v>
      </c>
      <c r="I1218" s="9">
        <v>10000000</v>
      </c>
      <c r="J1218" s="9">
        <v>10000000</v>
      </c>
      <c r="K1218" s="9">
        <v>10000000</v>
      </c>
      <c r="L1218" s="9">
        <v>10125622</v>
      </c>
      <c r="M1218" s="9">
        <v>14014055</v>
      </c>
      <c r="N1218" s="9">
        <v>22014055</v>
      </c>
      <c r="O1218" s="9">
        <v>22014055</v>
      </c>
    </row>
    <row r="1219" spans="1:15">
      <c r="A1219" s="2" t="s">
        <v>2644</v>
      </c>
      <c r="B1219" s="5" t="s">
        <v>2645</v>
      </c>
      <c r="C1219" s="2" t="s">
        <v>236</v>
      </c>
      <c r="D1219" s="2" t="s">
        <v>3943</v>
      </c>
      <c r="E1219" s="9">
        <v>10530000</v>
      </c>
      <c r="F1219" s="9">
        <v>10530000</v>
      </c>
      <c r="G1219" s="9">
        <v>10530000</v>
      </c>
      <c r="H1219" s="9">
        <v>10530000</v>
      </c>
      <c r="I1219" s="9">
        <v>10530000</v>
      </c>
      <c r="J1219" s="9">
        <v>10530000</v>
      </c>
      <c r="K1219" s="9">
        <v>10530000</v>
      </c>
      <c r="L1219" s="9">
        <v>10530000</v>
      </c>
      <c r="M1219" s="9">
        <v>10530000</v>
      </c>
      <c r="N1219" s="9">
        <v>10530000</v>
      </c>
      <c r="O1219" s="9">
        <v>10530000</v>
      </c>
    </row>
    <row r="1220" spans="1:15">
      <c r="A1220" s="2" t="s">
        <v>3186</v>
      </c>
      <c r="B1220" s="5" t="s">
        <v>3187</v>
      </c>
      <c r="C1220" s="2" t="s">
        <v>236</v>
      </c>
      <c r="D1220" s="2" t="s">
        <v>3943</v>
      </c>
      <c r="E1220" s="9">
        <v>28636300</v>
      </c>
      <c r="F1220" s="9">
        <v>31851466</v>
      </c>
      <c r="G1220" s="9">
        <v>31851466</v>
      </c>
      <c r="H1220" s="9">
        <v>31851466</v>
      </c>
      <c r="I1220" s="9">
        <v>31851466</v>
      </c>
      <c r="J1220" s="9">
        <v>31851466</v>
      </c>
      <c r="K1220" s="9">
        <v>31851466</v>
      </c>
      <c r="L1220" s="9">
        <v>31851466</v>
      </c>
      <c r="M1220" s="9">
        <v>31851466</v>
      </c>
      <c r="N1220" s="9">
        <v>31851466</v>
      </c>
      <c r="O1220" s="9">
        <v>31851466</v>
      </c>
    </row>
    <row r="1221" spans="1:15">
      <c r="A1221" s="2" t="s">
        <v>2384</v>
      </c>
      <c r="B1221" s="5" t="s">
        <v>2385</v>
      </c>
      <c r="C1221" s="2" t="s">
        <v>236</v>
      </c>
      <c r="D1221" s="2" t="s">
        <v>3943</v>
      </c>
      <c r="E1221" s="9">
        <v>9400000</v>
      </c>
      <c r="F1221" s="9">
        <v>9400000</v>
      </c>
      <c r="G1221" s="9">
        <v>9400000</v>
      </c>
      <c r="H1221" s="9">
        <v>9400000</v>
      </c>
      <c r="I1221" s="9">
        <v>9400000</v>
      </c>
      <c r="J1221" s="9">
        <v>9900000</v>
      </c>
      <c r="K1221" s="9">
        <v>10908402</v>
      </c>
      <c r="L1221" s="9">
        <v>12421007</v>
      </c>
      <c r="M1221" s="9">
        <v>36062951</v>
      </c>
      <c r="N1221" s="9">
        <v>36062951</v>
      </c>
      <c r="O1221" s="9">
        <v>36062951</v>
      </c>
    </row>
    <row r="1222" spans="1:15">
      <c r="A1222" s="2" t="s">
        <v>2572</v>
      </c>
      <c r="B1222" s="5" t="s">
        <v>2573</v>
      </c>
      <c r="C1222" s="2" t="s">
        <v>236</v>
      </c>
      <c r="D1222" s="2" t="s">
        <v>3943</v>
      </c>
      <c r="E1222" s="8"/>
      <c r="F1222" s="8"/>
      <c r="G1222" s="8"/>
      <c r="H1222" s="8"/>
      <c r="I1222" s="8">
        <v>3045000</v>
      </c>
      <c r="J1222" s="8">
        <v>3045000</v>
      </c>
      <c r="K1222" s="8">
        <v>3045000</v>
      </c>
      <c r="L1222" s="8">
        <v>3065000</v>
      </c>
      <c r="M1222" s="8">
        <v>3065000</v>
      </c>
      <c r="N1222" s="8">
        <v>3113672</v>
      </c>
      <c r="O1222" s="8">
        <v>3113672</v>
      </c>
    </row>
    <row r="1223" spans="1:15">
      <c r="A1223" s="2" t="s">
        <v>2662</v>
      </c>
      <c r="B1223" s="5" t="s">
        <v>2663</v>
      </c>
      <c r="C1223" s="2" t="s">
        <v>236</v>
      </c>
      <c r="D1223" s="2" t="s">
        <v>3943</v>
      </c>
      <c r="E1223" s="8">
        <v>14500000</v>
      </c>
      <c r="F1223" s="8">
        <v>14500000</v>
      </c>
      <c r="G1223" s="8">
        <v>14500000</v>
      </c>
      <c r="H1223" s="8">
        <v>14500000</v>
      </c>
      <c r="I1223" s="8">
        <v>14500000</v>
      </c>
      <c r="J1223" s="8">
        <v>14500000</v>
      </c>
      <c r="K1223" s="8">
        <v>14500000</v>
      </c>
      <c r="L1223" s="8">
        <v>14500000</v>
      </c>
      <c r="M1223" s="8">
        <v>14500000</v>
      </c>
      <c r="N1223" s="8">
        <v>14500000</v>
      </c>
      <c r="O1223" s="8">
        <v>14500000</v>
      </c>
    </row>
    <row r="1224" spans="1:15">
      <c r="A1224" s="2" t="s">
        <v>2640</v>
      </c>
      <c r="B1224" s="5" t="s">
        <v>2641</v>
      </c>
      <c r="C1224" s="2" t="s">
        <v>236</v>
      </c>
      <c r="D1224" s="2" t="s">
        <v>3943</v>
      </c>
      <c r="E1224" s="8">
        <v>23000000</v>
      </c>
      <c r="F1224" s="8">
        <v>23000000</v>
      </c>
      <c r="G1224" s="8">
        <v>23000000</v>
      </c>
      <c r="H1224" s="8">
        <v>23000000</v>
      </c>
      <c r="I1224" s="8">
        <v>23000000</v>
      </c>
      <c r="J1224" s="8">
        <v>23000000</v>
      </c>
      <c r="K1224" s="8">
        <v>23000000</v>
      </c>
      <c r="L1224" s="8">
        <v>23000000</v>
      </c>
      <c r="M1224" s="8">
        <v>23000000</v>
      </c>
      <c r="N1224" s="8">
        <v>23000000</v>
      </c>
      <c r="O1224" s="8">
        <v>23000000</v>
      </c>
    </row>
    <row r="1225" spans="1:15">
      <c r="A1225" s="2" t="s">
        <v>2478</v>
      </c>
      <c r="B1225" s="5" t="s">
        <v>2479</v>
      </c>
      <c r="C1225" s="2" t="s">
        <v>236</v>
      </c>
      <c r="D1225" s="2" t="s">
        <v>3943</v>
      </c>
      <c r="E1225" s="8">
        <v>26154870</v>
      </c>
      <c r="F1225" s="8">
        <v>26154870</v>
      </c>
      <c r="G1225" s="8">
        <v>26154870</v>
      </c>
      <c r="H1225" s="8">
        <v>51363814</v>
      </c>
      <c r="I1225" s="8">
        <v>51363814</v>
      </c>
      <c r="J1225" s="8">
        <v>51363814</v>
      </c>
      <c r="K1225" s="8">
        <v>54296366</v>
      </c>
      <c r="L1225" s="8">
        <v>54296366</v>
      </c>
      <c r="M1225" s="8">
        <v>54296366</v>
      </c>
      <c r="N1225" s="8">
        <v>54296366</v>
      </c>
      <c r="O1225" s="8">
        <v>54296366</v>
      </c>
    </row>
    <row r="1226" spans="1:15">
      <c r="A1226" s="2" t="s">
        <v>2726</v>
      </c>
      <c r="B1226" s="5" t="s">
        <v>2727</v>
      </c>
      <c r="C1226" s="2" t="s">
        <v>236</v>
      </c>
      <c r="D1226" s="2" t="s">
        <v>3943</v>
      </c>
      <c r="E1226" s="8">
        <v>8220000</v>
      </c>
      <c r="F1226" s="8">
        <v>9551638</v>
      </c>
      <c r="G1226" s="8">
        <v>80975026</v>
      </c>
      <c r="H1226" s="8">
        <v>149961562</v>
      </c>
      <c r="I1226" s="8">
        <v>14650592</v>
      </c>
      <c r="J1226" s="8">
        <v>14650592</v>
      </c>
      <c r="K1226" s="8">
        <v>14650592</v>
      </c>
      <c r="L1226" s="8">
        <v>14650592</v>
      </c>
      <c r="M1226" s="8">
        <v>14650592</v>
      </c>
      <c r="N1226" s="8">
        <v>14650592</v>
      </c>
      <c r="O1226" s="8">
        <v>14650592</v>
      </c>
    </row>
    <row r="1227" spans="1:15">
      <c r="A1227" s="2" t="s">
        <v>2464</v>
      </c>
      <c r="B1227" s="5" t="s">
        <v>2465</v>
      </c>
      <c r="C1227" s="2" t="s">
        <v>236</v>
      </c>
      <c r="D1227" s="2" t="s">
        <v>3943</v>
      </c>
      <c r="E1227" s="9"/>
      <c r="F1227" s="9"/>
      <c r="G1227" s="9"/>
      <c r="H1227" s="9"/>
      <c r="I1227" s="9"/>
      <c r="J1227" s="9"/>
      <c r="K1227" s="9"/>
      <c r="L1227" s="9">
        <v>10000000</v>
      </c>
      <c r="M1227" s="9">
        <v>10050000</v>
      </c>
      <c r="N1227" s="9">
        <v>15305000</v>
      </c>
      <c r="O1227" s="9">
        <v>15305000</v>
      </c>
    </row>
    <row r="1228" spans="1:15">
      <c r="A1228" s="2" t="s">
        <v>2714</v>
      </c>
      <c r="B1228" s="5" t="s">
        <v>2715</v>
      </c>
      <c r="C1228" s="2" t="s">
        <v>236</v>
      </c>
      <c r="D1228" s="2" t="s">
        <v>3943</v>
      </c>
      <c r="E1228" s="9">
        <v>12000000</v>
      </c>
      <c r="F1228" s="9">
        <v>12000000</v>
      </c>
      <c r="G1228" s="9">
        <v>12000000</v>
      </c>
      <c r="H1228" s="9">
        <v>12000000</v>
      </c>
      <c r="I1228" s="9">
        <v>12000000</v>
      </c>
      <c r="J1228" s="9">
        <v>20000000</v>
      </c>
      <c r="K1228" s="9">
        <v>20000000</v>
      </c>
      <c r="L1228" s="9">
        <v>20000000</v>
      </c>
      <c r="M1228" s="9">
        <v>20000000</v>
      </c>
      <c r="N1228" s="9">
        <v>20346698</v>
      </c>
      <c r="O1228" s="9">
        <v>20346698</v>
      </c>
    </row>
    <row r="1229" spans="1:15">
      <c r="A1229" s="2" t="s">
        <v>2262</v>
      </c>
      <c r="B1229" s="5" t="s">
        <v>2263</v>
      </c>
      <c r="C1229" s="2" t="s">
        <v>236</v>
      </c>
      <c r="D1229" s="2" t="s">
        <v>3943</v>
      </c>
      <c r="E1229" s="9">
        <v>13080000</v>
      </c>
      <c r="F1229" s="9">
        <v>13080000</v>
      </c>
      <c r="G1229" s="9">
        <v>13080000</v>
      </c>
      <c r="H1229" s="9">
        <v>13080000</v>
      </c>
      <c r="I1229" s="9">
        <v>13080000</v>
      </c>
      <c r="J1229" s="9">
        <v>13080000</v>
      </c>
      <c r="K1229" s="9">
        <v>13080000</v>
      </c>
      <c r="L1229" s="9">
        <v>13080000</v>
      </c>
      <c r="M1229" s="9">
        <v>13080000</v>
      </c>
      <c r="N1229" s="9">
        <v>26000000</v>
      </c>
      <c r="O1229" s="9">
        <v>26000000</v>
      </c>
    </row>
    <row r="1230" spans="1:15">
      <c r="A1230" s="2" t="s">
        <v>2698</v>
      </c>
      <c r="B1230" s="5" t="s">
        <v>2699</v>
      </c>
      <c r="C1230" s="2" t="s">
        <v>236</v>
      </c>
      <c r="D1230" s="2" t="s">
        <v>3943</v>
      </c>
      <c r="E1230" s="9"/>
      <c r="F1230" s="9"/>
      <c r="G1230" s="9"/>
      <c r="H1230" s="9"/>
      <c r="I1230" s="9"/>
      <c r="J1230" s="9">
        <v>5500000</v>
      </c>
      <c r="K1230" s="9">
        <v>5500000</v>
      </c>
      <c r="L1230" s="9">
        <v>5784088</v>
      </c>
      <c r="M1230" s="9">
        <v>6850163</v>
      </c>
      <c r="N1230" s="9">
        <v>7579080</v>
      </c>
      <c r="O1230" s="9">
        <v>7579080</v>
      </c>
    </row>
    <row r="1231" spans="1:15">
      <c r="A1231" s="2" t="s">
        <v>3136</v>
      </c>
      <c r="B1231" s="5" t="s">
        <v>3137</v>
      </c>
      <c r="C1231" s="2" t="s">
        <v>236</v>
      </c>
      <c r="D1231" s="2" t="s">
        <v>3943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>
        <v>3793630</v>
      </c>
      <c r="O1231" s="9">
        <v>3793630</v>
      </c>
    </row>
    <row r="1232" spans="1:15">
      <c r="A1232" s="2" t="s">
        <v>2716</v>
      </c>
      <c r="B1232" s="5" t="s">
        <v>2717</v>
      </c>
      <c r="C1232" s="2" t="s">
        <v>236</v>
      </c>
      <c r="D1232" s="2" t="s">
        <v>3943</v>
      </c>
      <c r="E1232" s="8">
        <v>2500000</v>
      </c>
      <c r="F1232" s="8">
        <v>2800000</v>
      </c>
      <c r="G1232" s="8">
        <v>3200000</v>
      </c>
      <c r="H1232" s="8">
        <v>3800000</v>
      </c>
      <c r="I1232" s="8">
        <v>3800000</v>
      </c>
      <c r="J1232" s="8">
        <v>3800000</v>
      </c>
      <c r="K1232" s="8">
        <v>3800000</v>
      </c>
      <c r="L1232" s="8">
        <v>3800000</v>
      </c>
      <c r="M1232" s="8">
        <v>3800000</v>
      </c>
      <c r="N1232" s="8">
        <v>7500000</v>
      </c>
      <c r="O1232" s="8">
        <v>7500000</v>
      </c>
    </row>
    <row r="1233" spans="1:15">
      <c r="A1233" s="2" t="s">
        <v>2340</v>
      </c>
      <c r="B1233" s="5" t="s">
        <v>2341</v>
      </c>
      <c r="C1233" s="2" t="s">
        <v>236</v>
      </c>
      <c r="D1233" s="2" t="s">
        <v>3943</v>
      </c>
      <c r="E1233" s="8"/>
      <c r="F1233" s="8"/>
      <c r="G1233" s="8"/>
      <c r="H1233" s="8"/>
      <c r="I1233" s="8">
        <v>20220000</v>
      </c>
      <c r="J1233" s="8">
        <v>8049556</v>
      </c>
      <c r="K1233" s="8">
        <v>8049556</v>
      </c>
      <c r="L1233" s="8">
        <v>11015183</v>
      </c>
      <c r="M1233" s="8">
        <v>11556297</v>
      </c>
      <c r="N1233" s="8">
        <v>11556297</v>
      </c>
      <c r="O1233" s="8">
        <v>11556297</v>
      </c>
    </row>
    <row r="1234" spans="1:15">
      <c r="A1234" s="2" t="s">
        <v>2268</v>
      </c>
      <c r="B1234" s="5" t="s">
        <v>2269</v>
      </c>
      <c r="C1234" s="2" t="s">
        <v>236</v>
      </c>
      <c r="D1234" s="2" t="s">
        <v>3943</v>
      </c>
      <c r="E1234" s="8">
        <v>3611203</v>
      </c>
      <c r="F1234" s="8">
        <v>3678203</v>
      </c>
      <c r="G1234" s="8">
        <v>3678203</v>
      </c>
      <c r="H1234" s="8">
        <v>3737234</v>
      </c>
      <c r="I1234" s="8">
        <v>37372340</v>
      </c>
      <c r="J1234" s="8">
        <v>37372340</v>
      </c>
      <c r="K1234" s="8">
        <v>37372340</v>
      </c>
      <c r="L1234" s="8">
        <v>37372340</v>
      </c>
      <c r="M1234" s="8">
        <v>37372340</v>
      </c>
      <c r="N1234" s="8">
        <v>37372340</v>
      </c>
      <c r="O1234" s="8">
        <v>37372340</v>
      </c>
    </row>
    <row r="1235" spans="1:15">
      <c r="A1235" s="2" t="s">
        <v>2548</v>
      </c>
      <c r="B1235" s="5" t="s">
        <v>2549</v>
      </c>
      <c r="C1235" s="2" t="s">
        <v>236</v>
      </c>
      <c r="D1235" s="2" t="s">
        <v>3943</v>
      </c>
      <c r="E1235" s="8"/>
      <c r="F1235" s="8"/>
      <c r="G1235" s="8"/>
      <c r="H1235" s="8"/>
      <c r="I1235" s="8"/>
      <c r="J1235" s="8"/>
      <c r="K1235" s="8"/>
      <c r="L1235" s="8">
        <v>7000000</v>
      </c>
      <c r="M1235" s="8">
        <v>7000000</v>
      </c>
      <c r="N1235" s="8">
        <v>23100310</v>
      </c>
      <c r="O1235" s="8">
        <v>23100310</v>
      </c>
    </row>
    <row r="1236" spans="1:15">
      <c r="A1236" s="2" t="s">
        <v>2594</v>
      </c>
      <c r="B1236" s="5" t="s">
        <v>2595</v>
      </c>
      <c r="C1236" s="2" t="s">
        <v>236</v>
      </c>
      <c r="D1236" s="2" t="s">
        <v>3943</v>
      </c>
      <c r="E1236" s="8">
        <v>11600000</v>
      </c>
      <c r="F1236" s="8">
        <v>11600000</v>
      </c>
      <c r="G1236" s="8">
        <v>11600000</v>
      </c>
      <c r="H1236" s="8">
        <v>11600000</v>
      </c>
      <c r="I1236" s="8">
        <v>11600000</v>
      </c>
      <c r="J1236" s="8">
        <v>11600000</v>
      </c>
      <c r="K1236" s="8">
        <v>11600000</v>
      </c>
      <c r="L1236" s="8">
        <v>11600000</v>
      </c>
      <c r="M1236" s="8">
        <v>11600000</v>
      </c>
      <c r="N1236" s="8">
        <v>11600000</v>
      </c>
      <c r="O1236" s="8">
        <v>11600000</v>
      </c>
    </row>
    <row r="1237" spans="1:15">
      <c r="A1237" s="2" t="s">
        <v>2666</v>
      </c>
      <c r="B1237" s="5" t="s">
        <v>2667</v>
      </c>
      <c r="C1237" s="2" t="s">
        <v>236</v>
      </c>
      <c r="D1237" s="2" t="s">
        <v>3943</v>
      </c>
      <c r="E1237" s="9">
        <v>1000000</v>
      </c>
      <c r="F1237" s="9">
        <v>1000000</v>
      </c>
      <c r="G1237" s="9">
        <v>1000000</v>
      </c>
      <c r="H1237" s="9">
        <v>1000000</v>
      </c>
      <c r="I1237" s="9">
        <v>1000000</v>
      </c>
      <c r="J1237" s="9">
        <v>1000000</v>
      </c>
      <c r="K1237" s="9">
        <v>10000000</v>
      </c>
      <c r="L1237" s="9">
        <v>10000000</v>
      </c>
      <c r="M1237" s="9">
        <v>10000000</v>
      </c>
      <c r="N1237" s="9">
        <v>10000000</v>
      </c>
      <c r="O1237" s="9">
        <v>10000000</v>
      </c>
    </row>
    <row r="1238" spans="1:15">
      <c r="A1238" s="2" t="s">
        <v>2474</v>
      </c>
      <c r="B1238" s="5" t="s">
        <v>2475</v>
      </c>
      <c r="C1238" s="2" t="s">
        <v>236</v>
      </c>
      <c r="D1238" s="2" t="s">
        <v>3943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>
        <v>5991000</v>
      </c>
      <c r="O1238" s="9">
        <v>5991000</v>
      </c>
    </row>
    <row r="1239" spans="1:15">
      <c r="A1239" s="2" t="s">
        <v>2518</v>
      </c>
      <c r="B1239" s="5" t="s">
        <v>2519</v>
      </c>
      <c r="C1239" s="2" t="s">
        <v>236</v>
      </c>
      <c r="D1239" s="2" t="s">
        <v>3943</v>
      </c>
      <c r="E1239" s="9">
        <v>830000</v>
      </c>
      <c r="F1239" s="9">
        <v>4150000</v>
      </c>
      <c r="G1239" s="9">
        <v>4150000</v>
      </c>
      <c r="H1239" s="9">
        <v>4150000</v>
      </c>
      <c r="I1239" s="9">
        <v>4150000</v>
      </c>
      <c r="J1239" s="9">
        <v>4150000</v>
      </c>
      <c r="K1239" s="9">
        <v>4150000</v>
      </c>
      <c r="L1239" s="9">
        <v>4150000</v>
      </c>
      <c r="M1239" s="9">
        <v>4150000</v>
      </c>
      <c r="N1239" s="9">
        <v>4150000</v>
      </c>
      <c r="O1239" s="9">
        <v>4150000</v>
      </c>
    </row>
    <row r="1240" spans="1:15">
      <c r="A1240" s="2" t="s">
        <v>3398</v>
      </c>
      <c r="B1240" s="5" t="s">
        <v>3399</v>
      </c>
      <c r="C1240" s="2" t="s">
        <v>236</v>
      </c>
      <c r="D1240" s="2" t="s">
        <v>3943</v>
      </c>
      <c r="E1240" s="9">
        <v>9472000</v>
      </c>
      <c r="F1240" s="9">
        <v>9472000</v>
      </c>
      <c r="G1240" s="9">
        <v>9472000</v>
      </c>
      <c r="H1240" s="9">
        <v>9472000</v>
      </c>
      <c r="I1240" s="9">
        <v>9472000</v>
      </c>
      <c r="J1240" s="9">
        <v>9472000</v>
      </c>
      <c r="K1240" s="9">
        <v>10061607</v>
      </c>
      <c r="L1240" s="9">
        <v>11996596</v>
      </c>
      <c r="M1240" s="9">
        <v>38955477</v>
      </c>
      <c r="N1240" s="9">
        <v>44786952</v>
      </c>
      <c r="O1240" s="9">
        <v>44786952</v>
      </c>
    </row>
    <row r="1241" spans="1:15">
      <c r="A1241" s="2" t="s">
        <v>2646</v>
      </c>
      <c r="B1241" s="5" t="s">
        <v>2647</v>
      </c>
      <c r="C1241" s="2" t="s">
        <v>236</v>
      </c>
      <c r="D1241" s="2" t="s">
        <v>3943</v>
      </c>
      <c r="E1241" s="9">
        <v>8350000</v>
      </c>
      <c r="F1241" s="9">
        <v>8350000</v>
      </c>
      <c r="G1241" s="9">
        <v>8350000</v>
      </c>
      <c r="H1241" s="9">
        <v>8350000</v>
      </c>
      <c r="I1241" s="9">
        <v>8350000</v>
      </c>
      <c r="J1241" s="9">
        <v>8350000</v>
      </c>
      <c r="K1241" s="9">
        <v>8350000</v>
      </c>
      <c r="L1241" s="9">
        <v>8350000</v>
      </c>
      <c r="M1241" s="9">
        <v>8350000</v>
      </c>
      <c r="N1241" s="9">
        <v>8350000</v>
      </c>
      <c r="O1241" s="9">
        <v>8350000</v>
      </c>
    </row>
    <row r="1242" spans="1:15">
      <c r="A1242" s="2" t="s">
        <v>2798</v>
      </c>
      <c r="B1242" s="5" t="s">
        <v>2799</v>
      </c>
      <c r="C1242" s="2" t="s">
        <v>236</v>
      </c>
      <c r="D1242" s="2" t="s">
        <v>3943</v>
      </c>
      <c r="E1242" s="8">
        <v>15025920</v>
      </c>
      <c r="F1242" s="8">
        <v>15025920</v>
      </c>
      <c r="G1242" s="8">
        <v>15025920</v>
      </c>
      <c r="H1242" s="8">
        <v>15025920</v>
      </c>
      <c r="I1242" s="8">
        <v>15025920</v>
      </c>
      <c r="J1242" s="8">
        <v>15025920</v>
      </c>
      <c r="K1242" s="8">
        <v>15025920</v>
      </c>
      <c r="L1242" s="8">
        <v>15025920</v>
      </c>
      <c r="M1242" s="8">
        <v>15025920</v>
      </c>
      <c r="N1242" s="8">
        <v>15025920</v>
      </c>
      <c r="O1242" s="8">
        <v>15025920</v>
      </c>
    </row>
    <row r="1243" spans="1:15">
      <c r="A1243" s="2" t="s">
        <v>2272</v>
      </c>
      <c r="B1243" s="5" t="s">
        <v>2273</v>
      </c>
      <c r="C1243" s="2" t="s">
        <v>236</v>
      </c>
      <c r="D1243" s="2" t="s">
        <v>3943</v>
      </c>
      <c r="E1243" s="8">
        <v>29282381</v>
      </c>
      <c r="F1243" s="8">
        <v>39353308</v>
      </c>
      <c r="G1243" s="8">
        <v>39353308</v>
      </c>
      <c r="H1243" s="8">
        <v>39353308</v>
      </c>
      <c r="I1243" s="8">
        <v>39353308</v>
      </c>
      <c r="J1243" s="8">
        <v>39353308</v>
      </c>
      <c r="K1243" s="8">
        <v>39353308</v>
      </c>
      <c r="L1243" s="8">
        <v>39353308</v>
      </c>
      <c r="M1243" s="8">
        <v>39353308</v>
      </c>
      <c r="N1243" s="8">
        <v>39353308</v>
      </c>
      <c r="O1243" s="8">
        <v>39353308</v>
      </c>
    </row>
    <row r="1244" spans="1:15">
      <c r="A1244" s="2" t="s">
        <v>2552</v>
      </c>
      <c r="B1244" s="5" t="s">
        <v>2553</v>
      </c>
      <c r="C1244" s="2" t="s">
        <v>236</v>
      </c>
      <c r="D1244" s="2" t="s">
        <v>3943</v>
      </c>
      <c r="E1244" s="8">
        <v>9048000</v>
      </c>
      <c r="F1244" s="8">
        <v>9048000</v>
      </c>
      <c r="G1244" s="8">
        <v>9048000</v>
      </c>
      <c r="H1244" s="8">
        <v>9048000</v>
      </c>
      <c r="I1244" s="8">
        <v>9048000</v>
      </c>
      <c r="J1244" s="8">
        <v>9048000</v>
      </c>
      <c r="K1244" s="8">
        <v>9048000</v>
      </c>
      <c r="L1244" s="8">
        <v>9048000</v>
      </c>
      <c r="M1244" s="8">
        <v>9048000</v>
      </c>
      <c r="N1244" s="8">
        <v>9048000</v>
      </c>
      <c r="O1244" s="8">
        <v>9048000</v>
      </c>
    </row>
    <row r="1245" spans="1:15">
      <c r="A1245" s="2" t="s">
        <v>2848</v>
      </c>
      <c r="B1245" s="5" t="s">
        <v>2849</v>
      </c>
      <c r="C1245" s="2" t="s">
        <v>236</v>
      </c>
      <c r="D1245" s="2" t="s">
        <v>3943</v>
      </c>
      <c r="E1245" s="8">
        <v>7095000</v>
      </c>
      <c r="F1245" s="8">
        <v>7095000</v>
      </c>
      <c r="G1245" s="8">
        <v>7095000</v>
      </c>
      <c r="H1245" s="8">
        <v>7095000</v>
      </c>
      <c r="I1245" s="8">
        <v>7095000</v>
      </c>
      <c r="J1245" s="8">
        <v>7095000</v>
      </c>
      <c r="K1245" s="8">
        <v>7095000</v>
      </c>
      <c r="L1245" s="8">
        <v>7095000</v>
      </c>
      <c r="M1245" s="8">
        <v>11148082</v>
      </c>
      <c r="N1245" s="8">
        <v>11668434</v>
      </c>
      <c r="O1245" s="8">
        <v>11668434</v>
      </c>
    </row>
    <row r="1246" spans="1:15">
      <c r="A1246" s="2" t="s">
        <v>2680</v>
      </c>
      <c r="B1246" s="5" t="s">
        <v>2681</v>
      </c>
      <c r="C1246" s="2" t="s">
        <v>236</v>
      </c>
      <c r="D1246" s="2" t="s">
        <v>3943</v>
      </c>
      <c r="E1246" s="8">
        <v>12589500</v>
      </c>
      <c r="F1246" s="8">
        <v>13208475</v>
      </c>
      <c r="G1246" s="8">
        <v>13208475</v>
      </c>
      <c r="H1246" s="8">
        <v>13208475</v>
      </c>
      <c r="I1246" s="8">
        <v>13208475</v>
      </c>
      <c r="J1246" s="8">
        <v>13208475</v>
      </c>
      <c r="K1246" s="8">
        <v>13208475</v>
      </c>
      <c r="L1246" s="8">
        <v>13208475</v>
      </c>
      <c r="M1246" s="8">
        <v>13208475</v>
      </c>
      <c r="N1246" s="8">
        <v>13468444</v>
      </c>
      <c r="O1246" s="8">
        <v>13468444</v>
      </c>
    </row>
    <row r="1247" spans="1:15">
      <c r="A1247" s="2" t="s">
        <v>2702</v>
      </c>
      <c r="B1247" s="5" t="s">
        <v>2703</v>
      </c>
      <c r="C1247" s="2" t="s">
        <v>236</v>
      </c>
      <c r="D1247" s="2" t="s">
        <v>3943</v>
      </c>
      <c r="E1247" s="9">
        <v>4026984</v>
      </c>
      <c r="F1247" s="9">
        <v>8053968</v>
      </c>
      <c r="G1247" s="9">
        <v>8053968</v>
      </c>
      <c r="H1247" s="9">
        <v>8053968</v>
      </c>
      <c r="I1247" s="9">
        <v>8053968</v>
      </c>
      <c r="J1247" s="9">
        <v>8053968</v>
      </c>
      <c r="K1247" s="9">
        <v>8053968</v>
      </c>
      <c r="L1247" s="9">
        <v>8053968</v>
      </c>
      <c r="M1247" s="9">
        <v>8053968</v>
      </c>
      <c r="N1247" s="9">
        <v>8053968</v>
      </c>
      <c r="O1247" s="9">
        <v>8053968</v>
      </c>
    </row>
    <row r="1248" spans="1:15">
      <c r="A1248" s="2" t="s">
        <v>2674</v>
      </c>
      <c r="B1248" s="5" t="s">
        <v>2675</v>
      </c>
      <c r="C1248" s="2" t="s">
        <v>236</v>
      </c>
      <c r="D1248" s="2" t="s">
        <v>3943</v>
      </c>
      <c r="E1248" s="9"/>
      <c r="F1248" s="9"/>
      <c r="G1248" s="9"/>
      <c r="H1248" s="9"/>
      <c r="I1248" s="9">
        <v>10500000</v>
      </c>
      <c r="J1248" s="9">
        <v>13013789</v>
      </c>
      <c r="K1248" s="9">
        <v>13013789</v>
      </c>
      <c r="L1248" s="9">
        <v>13013789</v>
      </c>
      <c r="M1248" s="9">
        <v>13013789</v>
      </c>
      <c r="N1248" s="9">
        <v>13773965</v>
      </c>
      <c r="O1248" s="9">
        <v>13773965</v>
      </c>
    </row>
    <row r="1249" spans="1:15">
      <c r="A1249" s="2" t="s">
        <v>2504</v>
      </c>
      <c r="B1249" s="5" t="s">
        <v>2505</v>
      </c>
      <c r="C1249" s="2" t="s">
        <v>236</v>
      </c>
      <c r="D1249" s="2" t="s">
        <v>3943</v>
      </c>
      <c r="E1249" s="9">
        <v>3041793</v>
      </c>
      <c r="F1249" s="9">
        <v>3041793</v>
      </c>
      <c r="G1249" s="9">
        <v>30417930</v>
      </c>
      <c r="H1249" s="9">
        <v>15208965</v>
      </c>
      <c r="I1249" s="9">
        <v>15208965</v>
      </c>
      <c r="J1249" s="9">
        <v>15208965</v>
      </c>
      <c r="K1249" s="9">
        <v>19119243</v>
      </c>
      <c r="L1249" s="9">
        <v>19119243</v>
      </c>
      <c r="M1249" s="9">
        <v>19119243</v>
      </c>
      <c r="N1249" s="9">
        <v>19119243</v>
      </c>
      <c r="O1249" s="9">
        <v>19119243</v>
      </c>
    </row>
    <row r="1250" spans="1:15">
      <c r="A1250" s="2" t="s">
        <v>2708</v>
      </c>
      <c r="B1250" s="5" t="s">
        <v>2709</v>
      </c>
      <c r="C1250" s="2" t="s">
        <v>236</v>
      </c>
      <c r="D1250" s="2" t="s">
        <v>3943</v>
      </c>
      <c r="E1250" s="9"/>
      <c r="F1250" s="9"/>
      <c r="G1250" s="9"/>
      <c r="H1250" s="9"/>
      <c r="I1250" s="9"/>
      <c r="J1250" s="9"/>
      <c r="K1250" s="9">
        <v>11740000</v>
      </c>
      <c r="L1250" s="9">
        <v>11740000</v>
      </c>
      <c r="M1250" s="9">
        <v>11740000</v>
      </c>
      <c r="N1250" s="9">
        <v>11740000</v>
      </c>
      <c r="O1250" s="9">
        <v>11740000</v>
      </c>
    </row>
    <row r="1251" spans="1:15">
      <c r="A1251" s="2" t="s">
        <v>2790</v>
      </c>
      <c r="B1251" s="5" t="s">
        <v>2791</v>
      </c>
      <c r="C1251" s="2" t="s">
        <v>236</v>
      </c>
      <c r="D1251" s="2" t="s">
        <v>3943</v>
      </c>
      <c r="E1251" s="9">
        <v>16944956</v>
      </c>
      <c r="F1251" s="9">
        <v>17043956</v>
      </c>
      <c r="G1251" s="9">
        <v>18041458</v>
      </c>
      <c r="H1251" s="9">
        <v>18104887</v>
      </c>
      <c r="I1251" s="9">
        <v>18104887</v>
      </c>
      <c r="J1251" s="9">
        <v>18104887</v>
      </c>
      <c r="K1251" s="9">
        <v>18104887</v>
      </c>
      <c r="L1251" s="9">
        <v>18104887</v>
      </c>
      <c r="M1251" s="9">
        <v>18121667</v>
      </c>
      <c r="N1251" s="9">
        <v>18121667</v>
      </c>
      <c r="O1251" s="9">
        <v>18121667</v>
      </c>
    </row>
    <row r="1252" spans="1:15">
      <c r="A1252" s="2" t="s">
        <v>2692</v>
      </c>
      <c r="B1252" s="5" t="s">
        <v>2693</v>
      </c>
      <c r="C1252" s="2" t="s">
        <v>236</v>
      </c>
      <c r="D1252" s="2" t="s">
        <v>3943</v>
      </c>
      <c r="E1252" s="8">
        <v>9230385</v>
      </c>
      <c r="F1252" s="8">
        <v>13844000</v>
      </c>
      <c r="G1252" s="8">
        <v>13844000</v>
      </c>
      <c r="H1252" s="8">
        <v>13844000</v>
      </c>
      <c r="I1252" s="8">
        <v>13844000</v>
      </c>
      <c r="J1252" s="8">
        <v>19000000</v>
      </c>
      <c r="K1252" s="8">
        <v>19642566</v>
      </c>
      <c r="L1252" s="8">
        <v>19642566</v>
      </c>
      <c r="M1252" s="8">
        <v>27142566</v>
      </c>
      <c r="N1252" s="8">
        <v>27142566</v>
      </c>
      <c r="O1252" s="8">
        <v>27142566</v>
      </c>
    </row>
    <row r="1253" spans="1:15">
      <c r="A1253" s="2" t="s">
        <v>2358</v>
      </c>
      <c r="B1253" s="5" t="s">
        <v>2359</v>
      </c>
      <c r="C1253" s="2" t="s">
        <v>236</v>
      </c>
      <c r="D1253" s="2" t="s">
        <v>3943</v>
      </c>
      <c r="E1253" s="8">
        <v>13073619</v>
      </c>
      <c r="F1253" s="8">
        <v>14933469</v>
      </c>
      <c r="G1253" s="8">
        <v>60876326</v>
      </c>
      <c r="H1253" s="8">
        <v>13750238</v>
      </c>
      <c r="I1253" s="8">
        <v>13750238</v>
      </c>
      <c r="J1253" s="8">
        <v>13993178</v>
      </c>
      <c r="K1253" s="8">
        <v>14078923</v>
      </c>
      <c r="L1253" s="8">
        <v>14078923</v>
      </c>
      <c r="M1253" s="8">
        <v>14078923</v>
      </c>
      <c r="N1253" s="8">
        <v>14078923</v>
      </c>
      <c r="O1253" s="8">
        <v>14078923</v>
      </c>
    </row>
    <row r="1254" spans="1:15">
      <c r="A1254" s="2" t="s">
        <v>2528</v>
      </c>
      <c r="B1254" s="5" t="s">
        <v>2529</v>
      </c>
      <c r="C1254" s="2" t="s">
        <v>236</v>
      </c>
      <c r="D1254" s="2" t="s">
        <v>3943</v>
      </c>
      <c r="E1254" s="8"/>
      <c r="F1254" s="8"/>
      <c r="G1254" s="8"/>
      <c r="H1254" s="8"/>
      <c r="I1254" s="8"/>
      <c r="J1254" s="8"/>
      <c r="K1254" s="8">
        <v>9000000</v>
      </c>
      <c r="L1254" s="8">
        <v>9000000</v>
      </c>
      <c r="M1254" s="8">
        <v>9000000</v>
      </c>
      <c r="N1254" s="8">
        <v>9000000</v>
      </c>
      <c r="O1254" s="8">
        <v>9000000</v>
      </c>
    </row>
    <row r="1255" spans="1:15">
      <c r="A1255" s="2" t="s">
        <v>2736</v>
      </c>
      <c r="B1255" s="5" t="s">
        <v>2737</v>
      </c>
      <c r="C1255" s="2" t="s">
        <v>236</v>
      </c>
      <c r="D1255" s="2" t="s">
        <v>3943</v>
      </c>
      <c r="E1255" s="8">
        <v>13200000</v>
      </c>
      <c r="F1255" s="8">
        <v>13200000</v>
      </c>
      <c r="G1255" s="8">
        <v>13200000</v>
      </c>
      <c r="H1255" s="8">
        <v>13200000</v>
      </c>
      <c r="I1255" s="8">
        <v>13200000</v>
      </c>
      <c r="J1255" s="8">
        <v>13200000</v>
      </c>
      <c r="K1255" s="8">
        <v>13200000</v>
      </c>
      <c r="L1255" s="8">
        <v>13200000</v>
      </c>
      <c r="M1255" s="8">
        <v>13200000</v>
      </c>
      <c r="N1255" s="8">
        <v>13200000</v>
      </c>
      <c r="O1255" s="8">
        <v>13200000</v>
      </c>
    </row>
    <row r="1256" spans="1:15">
      <c r="A1256" s="2" t="s">
        <v>2432</v>
      </c>
      <c r="B1256" s="5" t="s">
        <v>2433</v>
      </c>
      <c r="C1256" s="2" t="s">
        <v>236</v>
      </c>
      <c r="D1256" s="2" t="s">
        <v>3943</v>
      </c>
      <c r="E1256" s="8"/>
      <c r="F1256" s="8"/>
      <c r="G1256" s="8"/>
      <c r="H1256" s="8"/>
      <c r="I1256" s="8">
        <v>3797761</v>
      </c>
      <c r="J1256" s="8">
        <v>5771445</v>
      </c>
      <c r="K1256" s="8">
        <v>5771445</v>
      </c>
      <c r="L1256" s="8">
        <v>28615688</v>
      </c>
      <c r="M1256" s="8">
        <v>28615688</v>
      </c>
      <c r="N1256" s="8">
        <v>24087955</v>
      </c>
      <c r="O1256" s="8">
        <v>24087955</v>
      </c>
    </row>
    <row r="1257" spans="1:15">
      <c r="A1257" s="2" t="s">
        <v>2564</v>
      </c>
      <c r="B1257" s="5" t="s">
        <v>2565</v>
      </c>
      <c r="C1257" s="2" t="s">
        <v>236</v>
      </c>
      <c r="D1257" s="2" t="s">
        <v>3943</v>
      </c>
      <c r="E1257" s="9">
        <v>5286000</v>
      </c>
      <c r="F1257" s="9">
        <v>5286000</v>
      </c>
      <c r="G1257" s="9">
        <v>5286000</v>
      </c>
      <c r="H1257" s="9">
        <v>5286000</v>
      </c>
      <c r="I1257" s="9">
        <v>5286000</v>
      </c>
      <c r="J1257" s="9">
        <v>5286000</v>
      </c>
      <c r="K1257" s="9">
        <v>5286000</v>
      </c>
      <c r="L1257" s="9">
        <v>5286000</v>
      </c>
      <c r="M1257" s="9">
        <v>5286000</v>
      </c>
      <c r="N1257" s="9">
        <v>5286000</v>
      </c>
      <c r="O1257" s="9">
        <v>5286000</v>
      </c>
    </row>
    <row r="1258" spans="1:15">
      <c r="A1258" s="2" t="s">
        <v>2598</v>
      </c>
      <c r="B1258" s="5" t="s">
        <v>2599</v>
      </c>
      <c r="C1258" s="2" t="s">
        <v>236</v>
      </c>
      <c r="D1258" s="2" t="s">
        <v>3943</v>
      </c>
      <c r="E1258" s="9">
        <v>3621216</v>
      </c>
      <c r="F1258" s="9">
        <v>3621216</v>
      </c>
      <c r="G1258" s="9">
        <v>3621216</v>
      </c>
      <c r="H1258" s="9">
        <v>3621216</v>
      </c>
      <c r="I1258" s="9">
        <v>3621216</v>
      </c>
      <c r="J1258" s="9">
        <v>3621216</v>
      </c>
      <c r="K1258" s="9">
        <v>3621216</v>
      </c>
      <c r="L1258" s="9">
        <v>3621216</v>
      </c>
      <c r="M1258" s="9">
        <v>3621216</v>
      </c>
      <c r="N1258" s="9">
        <v>36212160</v>
      </c>
      <c r="O1258" s="9">
        <v>36212160</v>
      </c>
    </row>
    <row r="1259" spans="1:15">
      <c r="A1259" s="2" t="s">
        <v>3236</v>
      </c>
      <c r="B1259" s="5" t="s">
        <v>3237</v>
      </c>
      <c r="C1259" s="2" t="s">
        <v>236</v>
      </c>
      <c r="D1259" s="2" t="s">
        <v>3943</v>
      </c>
      <c r="E1259" s="9">
        <v>6844098</v>
      </c>
      <c r="F1259" s="9">
        <v>9468760</v>
      </c>
      <c r="G1259" s="9">
        <v>9476760</v>
      </c>
      <c r="H1259" s="9">
        <v>9476760</v>
      </c>
      <c r="I1259" s="9">
        <v>9476760</v>
      </c>
      <c r="J1259" s="9">
        <v>10556674</v>
      </c>
      <c r="K1259" s="9">
        <v>15556674</v>
      </c>
      <c r="L1259" s="9">
        <v>15556674</v>
      </c>
      <c r="M1259" s="9">
        <v>15812082</v>
      </c>
      <c r="N1259" s="9">
        <v>17133773</v>
      </c>
      <c r="O1259" s="9">
        <v>17133773</v>
      </c>
    </row>
    <row r="1260" spans="1:15">
      <c r="A1260" s="2" t="s">
        <v>2606</v>
      </c>
      <c r="B1260" s="5" t="s">
        <v>2607</v>
      </c>
      <c r="C1260" s="2" t="s">
        <v>236</v>
      </c>
      <c r="D1260" s="2" t="s">
        <v>3943</v>
      </c>
      <c r="E1260" s="9"/>
      <c r="F1260" s="9">
        <v>7833320</v>
      </c>
      <c r="G1260" s="9">
        <v>7833320</v>
      </c>
      <c r="H1260" s="9">
        <v>11638000</v>
      </c>
      <c r="I1260" s="9">
        <v>11638000</v>
      </c>
      <c r="J1260" s="9">
        <v>11638000</v>
      </c>
      <c r="K1260" s="9">
        <v>14105791</v>
      </c>
      <c r="L1260" s="9">
        <v>14338601</v>
      </c>
      <c r="M1260" s="9">
        <v>14431725</v>
      </c>
      <c r="N1260" s="9">
        <v>21647587</v>
      </c>
      <c r="O1260" s="9">
        <v>21647587</v>
      </c>
    </row>
    <row r="1261" spans="1:15">
      <c r="A1261" s="2" t="s">
        <v>2754</v>
      </c>
      <c r="B1261" s="5" t="s">
        <v>2755</v>
      </c>
      <c r="C1261" s="2" t="s">
        <v>236</v>
      </c>
      <c r="D1261" s="2" t="s">
        <v>3943</v>
      </c>
      <c r="E1261" s="9"/>
      <c r="F1261" s="9"/>
      <c r="G1261" s="9"/>
      <c r="H1261" s="9"/>
      <c r="I1261" s="9">
        <v>10000000</v>
      </c>
      <c r="J1261" s="9">
        <v>10000000</v>
      </c>
      <c r="K1261" s="9">
        <v>10000000</v>
      </c>
      <c r="L1261" s="9">
        <v>10000000</v>
      </c>
      <c r="M1261" s="9">
        <v>10000000</v>
      </c>
      <c r="N1261" s="9">
        <v>10000000</v>
      </c>
      <c r="O1261" s="9">
        <v>10000000</v>
      </c>
    </row>
    <row r="1262" spans="1:15">
      <c r="A1262" s="2" t="s">
        <v>2704</v>
      </c>
      <c r="B1262" s="5" t="s">
        <v>2705</v>
      </c>
      <c r="C1262" s="2" t="s">
        <v>236</v>
      </c>
      <c r="D1262" s="2" t="s">
        <v>3943</v>
      </c>
      <c r="E1262" s="8">
        <v>8800000</v>
      </c>
      <c r="F1262" s="8">
        <v>8800000</v>
      </c>
      <c r="G1262" s="8">
        <v>8800000</v>
      </c>
      <c r="H1262" s="8">
        <v>8800000</v>
      </c>
      <c r="I1262" s="8">
        <v>8800000</v>
      </c>
      <c r="J1262" s="8">
        <v>8800000</v>
      </c>
      <c r="K1262" s="8">
        <v>8800000</v>
      </c>
      <c r="L1262" s="8">
        <v>8800000</v>
      </c>
      <c r="M1262" s="8">
        <v>8800000</v>
      </c>
      <c r="N1262" s="8">
        <v>8800000</v>
      </c>
      <c r="O1262" s="8">
        <v>8800000</v>
      </c>
    </row>
    <row r="1263" spans="1:15">
      <c r="A1263" s="2" t="s">
        <v>2772</v>
      </c>
      <c r="B1263" s="5" t="s">
        <v>2773</v>
      </c>
      <c r="C1263" s="2" t="s">
        <v>236</v>
      </c>
      <c r="D1263" s="2" t="s">
        <v>3943</v>
      </c>
      <c r="E1263" s="8">
        <v>10800000</v>
      </c>
      <c r="F1263" s="8">
        <v>10800000</v>
      </c>
      <c r="G1263" s="8">
        <v>28451911</v>
      </c>
      <c r="H1263" s="8">
        <v>20067965</v>
      </c>
      <c r="I1263" s="8">
        <v>10683982</v>
      </c>
      <c r="J1263" s="8">
        <v>100295075</v>
      </c>
      <c r="K1263" s="8">
        <v>101207480</v>
      </c>
      <c r="L1263" s="8">
        <v>101207480</v>
      </c>
      <c r="M1263" s="8">
        <v>106207480</v>
      </c>
      <c r="N1263" s="8">
        <v>106207480</v>
      </c>
      <c r="O1263" s="8">
        <v>106207480</v>
      </c>
    </row>
    <row r="1264" spans="1:15">
      <c r="A1264" s="2" t="s">
        <v>2614</v>
      </c>
      <c r="B1264" s="5" t="s">
        <v>2615</v>
      </c>
      <c r="C1264" s="2" t="s">
        <v>236</v>
      </c>
      <c r="D1264" s="2" t="s">
        <v>3943</v>
      </c>
      <c r="E1264" s="8">
        <v>28426850</v>
      </c>
      <c r="F1264" s="8">
        <v>28426850</v>
      </c>
      <c r="G1264" s="8">
        <v>28426850</v>
      </c>
      <c r="H1264" s="8">
        <v>28426850</v>
      </c>
      <c r="I1264" s="8">
        <v>28426850</v>
      </c>
      <c r="J1264" s="8">
        <v>28426850</v>
      </c>
      <c r="K1264" s="8">
        <v>28426850</v>
      </c>
      <c r="L1264" s="8">
        <v>28426850</v>
      </c>
      <c r="M1264" s="8">
        <v>28426850</v>
      </c>
      <c r="N1264" s="8">
        <v>28426850</v>
      </c>
      <c r="O1264" s="8">
        <v>28426850</v>
      </c>
    </row>
    <row r="1265" spans="1:15">
      <c r="A1265" s="2" t="s">
        <v>2778</v>
      </c>
      <c r="B1265" s="5" t="s">
        <v>2779</v>
      </c>
      <c r="C1265" s="2" t="s">
        <v>236</v>
      </c>
      <c r="D1265" s="2" t="s">
        <v>3943</v>
      </c>
      <c r="E1265" s="8">
        <v>1373589</v>
      </c>
      <c r="F1265" s="8">
        <v>1373589</v>
      </c>
      <c r="G1265" s="8">
        <v>1373589</v>
      </c>
      <c r="H1265" s="8">
        <v>1373589</v>
      </c>
      <c r="I1265" s="8">
        <v>6867945</v>
      </c>
      <c r="J1265" s="8">
        <v>6867945</v>
      </c>
      <c r="K1265" s="8">
        <v>6867945</v>
      </c>
      <c r="L1265" s="8">
        <v>6867945</v>
      </c>
      <c r="M1265" s="8">
        <v>6867945</v>
      </c>
      <c r="N1265" s="8">
        <v>6867945</v>
      </c>
      <c r="O1265" s="8">
        <v>6867945</v>
      </c>
    </row>
    <row r="1266" spans="1:15">
      <c r="A1266" s="2" t="s">
        <v>2664</v>
      </c>
      <c r="B1266" s="5" t="s">
        <v>2665</v>
      </c>
      <c r="C1266" s="2" t="s">
        <v>236</v>
      </c>
      <c r="D1266" s="2" t="s">
        <v>3943</v>
      </c>
      <c r="E1266" s="8">
        <v>7622505</v>
      </c>
      <c r="F1266" s="8">
        <v>7926005</v>
      </c>
      <c r="G1266" s="8">
        <v>7926005</v>
      </c>
      <c r="H1266" s="8">
        <v>7926005</v>
      </c>
      <c r="I1266" s="8">
        <v>8028885</v>
      </c>
      <c r="J1266" s="8">
        <v>16072090</v>
      </c>
      <c r="K1266" s="8">
        <v>16072090</v>
      </c>
      <c r="L1266" s="8">
        <v>18813106</v>
      </c>
      <c r="M1266" s="8">
        <v>21553554</v>
      </c>
      <c r="N1266" s="8">
        <v>22788580</v>
      </c>
      <c r="O1266" s="8">
        <v>22788580</v>
      </c>
    </row>
    <row r="1267" spans="1:15">
      <c r="A1267" s="2" t="s">
        <v>2756</v>
      </c>
      <c r="B1267" s="5" t="s">
        <v>2757</v>
      </c>
      <c r="C1267" s="2" t="s">
        <v>236</v>
      </c>
      <c r="D1267" s="2" t="s">
        <v>3943</v>
      </c>
      <c r="E1267" s="9">
        <v>12386100</v>
      </c>
      <c r="F1267" s="9">
        <v>12386100</v>
      </c>
      <c r="G1267" s="9">
        <v>12386100</v>
      </c>
      <c r="H1267" s="9">
        <v>12386100</v>
      </c>
      <c r="I1267" s="9">
        <v>12386100</v>
      </c>
      <c r="J1267" s="9">
        <v>12386100</v>
      </c>
      <c r="K1267" s="9">
        <v>12386100</v>
      </c>
      <c r="L1267" s="9">
        <v>12712790</v>
      </c>
      <c r="M1267" s="9">
        <v>12859791</v>
      </c>
      <c r="N1267" s="9">
        <v>13891342</v>
      </c>
      <c r="O1267" s="9">
        <v>13891342</v>
      </c>
    </row>
    <row r="1268" spans="1:15">
      <c r="A1268" s="2" t="s">
        <v>2570</v>
      </c>
      <c r="B1268" s="5" t="s">
        <v>2571</v>
      </c>
      <c r="C1268" s="2" t="s">
        <v>236</v>
      </c>
      <c r="D1268" s="2" t="s">
        <v>3943</v>
      </c>
      <c r="E1268" s="9">
        <v>29080340</v>
      </c>
      <c r="F1268" s="9">
        <v>33567009</v>
      </c>
      <c r="G1268" s="9">
        <v>33567009</v>
      </c>
      <c r="H1268" s="9">
        <v>33567009</v>
      </c>
      <c r="I1268" s="9">
        <v>37405779</v>
      </c>
      <c r="J1268" s="9">
        <v>37405779</v>
      </c>
      <c r="K1268" s="9">
        <v>47194666</v>
      </c>
      <c r="L1268" s="9">
        <v>47194666</v>
      </c>
      <c r="M1268" s="9">
        <v>47194666</v>
      </c>
      <c r="N1268" s="9">
        <v>45451006</v>
      </c>
      <c r="O1268" s="9">
        <v>45451006</v>
      </c>
    </row>
    <row r="1269" spans="1:15">
      <c r="A1269" s="2" t="s">
        <v>2706</v>
      </c>
      <c r="B1269" s="5" t="s">
        <v>2707</v>
      </c>
      <c r="C1269" s="2" t="s">
        <v>236</v>
      </c>
      <c r="D1269" s="2" t="s">
        <v>3943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>
        <v>5500000</v>
      </c>
      <c r="O1269" s="9">
        <v>5500000</v>
      </c>
    </row>
    <row r="1270" spans="1:15">
      <c r="A1270" s="2" t="s">
        <v>2648</v>
      </c>
      <c r="B1270" s="5" t="s">
        <v>2649</v>
      </c>
      <c r="C1270" s="2" t="s">
        <v>236</v>
      </c>
      <c r="D1270" s="2" t="s">
        <v>3943</v>
      </c>
      <c r="E1270" s="9">
        <v>6341435</v>
      </c>
      <c r="F1270" s="9">
        <v>6677075</v>
      </c>
      <c r="G1270" s="9">
        <v>7817950</v>
      </c>
      <c r="H1270" s="9">
        <v>7949950</v>
      </c>
      <c r="I1270" s="9">
        <v>8082950</v>
      </c>
      <c r="J1270" s="9">
        <v>8156575</v>
      </c>
      <c r="K1270" s="9">
        <v>8156575</v>
      </c>
      <c r="L1270" s="9">
        <v>9829817</v>
      </c>
      <c r="M1270" s="9">
        <v>9829817</v>
      </c>
      <c r="N1270" s="9">
        <v>9829817</v>
      </c>
      <c r="O1270" s="9">
        <v>9829817</v>
      </c>
    </row>
    <row r="1271" spans="1:15">
      <c r="A1271" s="2" t="s">
        <v>2620</v>
      </c>
      <c r="B1271" s="5" t="s">
        <v>2621</v>
      </c>
      <c r="C1271" s="2" t="s">
        <v>236</v>
      </c>
      <c r="D1271" s="2" t="s">
        <v>3943</v>
      </c>
      <c r="E1271" s="9"/>
      <c r="F1271" s="9"/>
      <c r="G1271" s="9">
        <v>10000000</v>
      </c>
      <c r="H1271" s="9">
        <v>13557180</v>
      </c>
      <c r="I1271" s="9">
        <v>17459797</v>
      </c>
      <c r="J1271" s="9">
        <v>17459797</v>
      </c>
      <c r="K1271" s="9">
        <v>18318009</v>
      </c>
      <c r="L1271" s="9">
        <v>18318009</v>
      </c>
      <c r="M1271" s="9">
        <v>18318009</v>
      </c>
      <c r="N1271" s="9">
        <v>18318009</v>
      </c>
      <c r="O1271" s="9">
        <v>18318009</v>
      </c>
    </row>
    <row r="1272" spans="1:15">
      <c r="A1272" s="2" t="s">
        <v>3122</v>
      </c>
      <c r="B1272" s="5" t="s">
        <v>3123</v>
      </c>
      <c r="C1272" s="2" t="s">
        <v>236</v>
      </c>
      <c r="D1272" s="2" t="s">
        <v>3943</v>
      </c>
      <c r="E1272" s="8">
        <v>6031990</v>
      </c>
      <c r="F1272" s="8">
        <v>14237893</v>
      </c>
      <c r="G1272" s="8">
        <v>14237893</v>
      </c>
      <c r="H1272" s="8">
        <v>14237893</v>
      </c>
      <c r="I1272" s="8">
        <v>14237893</v>
      </c>
      <c r="J1272" s="8">
        <v>20063980</v>
      </c>
      <c r="K1272" s="8">
        <v>22628080</v>
      </c>
      <c r="L1272" s="8">
        <v>26604611</v>
      </c>
      <c r="M1272" s="8">
        <v>28595074</v>
      </c>
      <c r="N1272" s="8">
        <v>29558465</v>
      </c>
      <c r="O1272" s="8">
        <v>29558465</v>
      </c>
    </row>
    <row r="1273" spans="1:15">
      <c r="A1273" s="2" t="s">
        <v>2712</v>
      </c>
      <c r="B1273" s="5" t="s">
        <v>2713</v>
      </c>
      <c r="C1273" s="2" t="s">
        <v>236</v>
      </c>
      <c r="D1273" s="2" t="s">
        <v>3943</v>
      </c>
      <c r="E1273" s="8">
        <v>11064000</v>
      </c>
      <c r="F1273" s="8">
        <v>11064000</v>
      </c>
      <c r="G1273" s="8">
        <v>11082158</v>
      </c>
      <c r="H1273" s="8">
        <v>13056029</v>
      </c>
      <c r="I1273" s="8">
        <v>15246129</v>
      </c>
      <c r="J1273" s="8">
        <v>15991841</v>
      </c>
      <c r="K1273" s="8">
        <v>22863632</v>
      </c>
      <c r="L1273" s="8">
        <v>22863632</v>
      </c>
      <c r="M1273" s="8">
        <v>22863632</v>
      </c>
      <c r="N1273" s="8">
        <v>22863632</v>
      </c>
      <c r="O1273" s="8">
        <v>22863632</v>
      </c>
    </row>
    <row r="1274" spans="1:15">
      <c r="A1274" s="2" t="s">
        <v>2724</v>
      </c>
      <c r="B1274" s="5" t="s">
        <v>2725</v>
      </c>
      <c r="C1274" s="2" t="s">
        <v>236</v>
      </c>
      <c r="D1274" s="2" t="s">
        <v>3943</v>
      </c>
      <c r="E1274" s="8">
        <v>5000000</v>
      </c>
      <c r="F1274" s="8">
        <v>5000000</v>
      </c>
      <c r="G1274" s="8">
        <v>10000000</v>
      </c>
      <c r="H1274" s="8">
        <v>10000000</v>
      </c>
      <c r="I1274" s="8">
        <v>10000000</v>
      </c>
      <c r="J1274" s="8">
        <v>10000000</v>
      </c>
      <c r="K1274" s="8">
        <v>10000000</v>
      </c>
      <c r="L1274" s="8">
        <v>10000000</v>
      </c>
      <c r="M1274" s="8">
        <v>10000000</v>
      </c>
      <c r="N1274" s="8">
        <v>10000000</v>
      </c>
      <c r="O1274" s="8">
        <v>10000000</v>
      </c>
    </row>
    <row r="1275" spans="1:15">
      <c r="A1275" s="2" t="s">
        <v>2688</v>
      </c>
      <c r="B1275" s="5" t="s">
        <v>2689</v>
      </c>
      <c r="C1275" s="2" t="s">
        <v>236</v>
      </c>
      <c r="D1275" s="2" t="s">
        <v>3943</v>
      </c>
      <c r="E1275" s="8">
        <v>15124143</v>
      </c>
      <c r="F1275" s="8">
        <v>19511031</v>
      </c>
      <c r="G1275" s="8">
        <v>19779297</v>
      </c>
      <c r="H1275" s="8">
        <v>25588220</v>
      </c>
      <c r="I1275" s="8">
        <v>25588220</v>
      </c>
      <c r="J1275" s="8">
        <v>25588220</v>
      </c>
      <c r="K1275" s="8">
        <v>25588220</v>
      </c>
      <c r="L1275" s="8">
        <v>25588220</v>
      </c>
      <c r="M1275" s="8">
        <v>33173548</v>
      </c>
      <c r="N1275" s="8">
        <v>33173548</v>
      </c>
      <c r="O1275" s="8">
        <v>33173548</v>
      </c>
    </row>
    <row r="1276" spans="1:15">
      <c r="A1276" s="2" t="s">
        <v>2566</v>
      </c>
      <c r="B1276" s="5" t="s">
        <v>2567</v>
      </c>
      <c r="C1276" s="2" t="s">
        <v>236</v>
      </c>
      <c r="D1276" s="2" t="s">
        <v>3943</v>
      </c>
      <c r="E1276" s="8">
        <v>9504000</v>
      </c>
      <c r="F1276" s="8">
        <v>10410000</v>
      </c>
      <c r="G1276" s="8">
        <v>10410000</v>
      </c>
      <c r="H1276" s="8">
        <v>10410000</v>
      </c>
      <c r="I1276" s="8">
        <v>14780211</v>
      </c>
      <c r="J1276" s="8">
        <v>16045169</v>
      </c>
      <c r="K1276" s="8">
        <v>20833863</v>
      </c>
      <c r="L1276" s="8">
        <v>23870395</v>
      </c>
      <c r="M1276" s="8">
        <v>25123581</v>
      </c>
      <c r="N1276" s="8">
        <v>25385703</v>
      </c>
      <c r="O1276" s="8">
        <v>25385703</v>
      </c>
    </row>
    <row r="1277" spans="1:15">
      <c r="A1277" s="2" t="s">
        <v>2608</v>
      </c>
      <c r="B1277" s="5" t="s">
        <v>2609</v>
      </c>
      <c r="C1277" s="2" t="s">
        <v>236</v>
      </c>
      <c r="D1277" s="2" t="s">
        <v>3943</v>
      </c>
      <c r="E1277" s="9">
        <v>15000000</v>
      </c>
      <c r="F1277" s="9">
        <v>15000000</v>
      </c>
      <c r="G1277" s="9">
        <v>15000000</v>
      </c>
      <c r="H1277" s="9">
        <v>15000000</v>
      </c>
      <c r="I1277" s="9">
        <v>15000000</v>
      </c>
      <c r="J1277" s="9">
        <v>15000000</v>
      </c>
      <c r="K1277" s="9">
        <v>15000000</v>
      </c>
      <c r="L1277" s="9">
        <v>15000000</v>
      </c>
      <c r="M1277" s="9">
        <v>15320000</v>
      </c>
      <c r="N1277" s="9">
        <v>15370000</v>
      </c>
      <c r="O1277" s="9">
        <v>15370000</v>
      </c>
    </row>
    <row r="1278" spans="1:15">
      <c r="A1278" s="2" t="s">
        <v>2718</v>
      </c>
      <c r="B1278" s="5" t="s">
        <v>2719</v>
      </c>
      <c r="C1278" s="2" t="s">
        <v>236</v>
      </c>
      <c r="D1278" s="2" t="s">
        <v>3943</v>
      </c>
      <c r="E1278" s="9"/>
      <c r="F1278" s="9"/>
      <c r="G1278" s="9"/>
      <c r="H1278" s="9">
        <v>8150000</v>
      </c>
      <c r="I1278" s="9">
        <v>9943000</v>
      </c>
      <c r="J1278" s="9">
        <v>9943000</v>
      </c>
      <c r="K1278" s="9">
        <v>9943000</v>
      </c>
      <c r="L1278" s="9">
        <v>9943000</v>
      </c>
      <c r="M1278" s="9">
        <v>9943000</v>
      </c>
      <c r="N1278" s="9">
        <v>10173485</v>
      </c>
      <c r="O1278" s="9">
        <v>10173485</v>
      </c>
    </row>
    <row r="1279" spans="1:15">
      <c r="A1279" s="2" t="s">
        <v>2858</v>
      </c>
      <c r="B1279" s="5" t="s">
        <v>2859</v>
      </c>
      <c r="C1279" s="2" t="s">
        <v>236</v>
      </c>
      <c r="D1279" s="2" t="s">
        <v>3943</v>
      </c>
      <c r="E1279" s="9">
        <v>11000000</v>
      </c>
      <c r="F1279" s="9">
        <v>11000000</v>
      </c>
      <c r="G1279" s="9">
        <v>11000000</v>
      </c>
      <c r="H1279" s="9">
        <v>11000000</v>
      </c>
      <c r="I1279" s="9">
        <v>11000000</v>
      </c>
      <c r="J1279" s="9">
        <v>11000000</v>
      </c>
      <c r="K1279" s="9">
        <v>11000000</v>
      </c>
      <c r="L1279" s="9">
        <v>11000000</v>
      </c>
      <c r="M1279" s="9">
        <v>11000000</v>
      </c>
      <c r="N1279" s="9">
        <v>11000000</v>
      </c>
      <c r="O1279" s="9">
        <v>11000000</v>
      </c>
    </row>
    <row r="1280" spans="1:15">
      <c r="A1280" s="2" t="s">
        <v>2836</v>
      </c>
      <c r="B1280" s="5" t="s">
        <v>2837</v>
      </c>
      <c r="C1280" s="2" t="s">
        <v>236</v>
      </c>
      <c r="D1280" s="2" t="s">
        <v>3943</v>
      </c>
      <c r="E1280" s="9">
        <v>10901574</v>
      </c>
      <c r="F1280" s="9">
        <v>10901574</v>
      </c>
      <c r="G1280" s="9">
        <v>11000757</v>
      </c>
      <c r="H1280" s="9">
        <v>11000757</v>
      </c>
      <c r="I1280" s="9">
        <v>11000757</v>
      </c>
      <c r="J1280" s="9">
        <v>13056477</v>
      </c>
      <c r="K1280" s="9">
        <v>13102159</v>
      </c>
      <c r="L1280" s="9">
        <v>13102159</v>
      </c>
      <c r="M1280" s="9">
        <v>13102159</v>
      </c>
      <c r="N1280" s="9">
        <v>13328444</v>
      </c>
      <c r="O1280" s="9">
        <v>13328444</v>
      </c>
    </row>
    <row r="1281" spans="1:15">
      <c r="A1281" s="2" t="s">
        <v>2738</v>
      </c>
      <c r="B1281" s="5" t="s">
        <v>2739</v>
      </c>
      <c r="C1281" s="2" t="s">
        <v>236</v>
      </c>
      <c r="D1281" s="2" t="s">
        <v>3943</v>
      </c>
      <c r="E1281" s="9"/>
      <c r="F1281" s="9">
        <v>4177750</v>
      </c>
      <c r="G1281" s="9">
        <v>4177750</v>
      </c>
      <c r="H1281" s="9">
        <v>6116625</v>
      </c>
      <c r="I1281" s="9">
        <v>6294123</v>
      </c>
      <c r="J1281" s="9">
        <v>6476946</v>
      </c>
      <c r="K1281" s="9">
        <v>7939389</v>
      </c>
      <c r="L1281" s="9">
        <v>8481451</v>
      </c>
      <c r="M1281" s="9">
        <v>8884158</v>
      </c>
      <c r="N1281" s="9">
        <v>9307001</v>
      </c>
      <c r="O1281" s="9">
        <v>9307001</v>
      </c>
    </row>
    <row r="1282" spans="1:15">
      <c r="A1282" s="2" t="s">
        <v>2784</v>
      </c>
      <c r="B1282" s="5" t="s">
        <v>2785</v>
      </c>
      <c r="C1282" s="2" t="s">
        <v>236</v>
      </c>
      <c r="D1282" s="2" t="s">
        <v>3943</v>
      </c>
      <c r="E1282" s="8">
        <v>7404975</v>
      </c>
      <c r="F1282" s="8">
        <v>9828267</v>
      </c>
      <c r="G1282" s="8">
        <v>9872692</v>
      </c>
      <c r="H1282" s="8">
        <v>9872692</v>
      </c>
      <c r="I1282" s="8">
        <v>9872692</v>
      </c>
      <c r="J1282" s="8">
        <v>21329812</v>
      </c>
      <c r="K1282" s="8">
        <v>21521359</v>
      </c>
      <c r="L1282" s="8">
        <v>21706661</v>
      </c>
      <c r="M1282" s="8">
        <v>21944723</v>
      </c>
      <c r="N1282" s="8">
        <v>22144723</v>
      </c>
      <c r="O1282" s="8">
        <v>22144723</v>
      </c>
    </row>
    <row r="1283" spans="1:15">
      <c r="A1283" s="2" t="s">
        <v>2844</v>
      </c>
      <c r="B1283" s="5" t="s">
        <v>2845</v>
      </c>
      <c r="C1283" s="2" t="s">
        <v>236</v>
      </c>
      <c r="D1283" s="2" t="s">
        <v>3943</v>
      </c>
      <c r="E1283" s="8"/>
      <c r="F1283" s="8"/>
      <c r="G1283" s="8"/>
      <c r="H1283" s="8"/>
      <c r="I1283" s="8"/>
      <c r="J1283" s="8">
        <v>4523010</v>
      </c>
      <c r="K1283" s="8">
        <v>4523010</v>
      </c>
      <c r="L1283" s="8">
        <v>4723010</v>
      </c>
      <c r="M1283" s="8">
        <v>4723010</v>
      </c>
      <c r="N1283" s="8">
        <v>4946175</v>
      </c>
      <c r="O1283" s="8">
        <v>4946175</v>
      </c>
    </row>
    <row r="1284" spans="1:15">
      <c r="A1284" s="2" t="s">
        <v>2730</v>
      </c>
      <c r="B1284" s="5" t="s">
        <v>2731</v>
      </c>
      <c r="C1284" s="2" t="s">
        <v>236</v>
      </c>
      <c r="D1284" s="2" t="s">
        <v>3943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>
        <v>25244030</v>
      </c>
      <c r="O1284" s="8">
        <v>25244030</v>
      </c>
    </row>
    <row r="1285" spans="1:15">
      <c r="A1285" s="2" t="s">
        <v>2374</v>
      </c>
      <c r="B1285" s="5" t="s">
        <v>2375</v>
      </c>
      <c r="C1285" s="2" t="s">
        <v>236</v>
      </c>
      <c r="D1285" s="2" t="s">
        <v>3943</v>
      </c>
      <c r="E1285" s="8">
        <v>5715000</v>
      </c>
      <c r="F1285" s="8">
        <v>7429500</v>
      </c>
      <c r="G1285" s="8">
        <v>7429500</v>
      </c>
      <c r="H1285" s="8">
        <v>7429500</v>
      </c>
      <c r="I1285" s="8">
        <v>7429500</v>
      </c>
      <c r="J1285" s="8">
        <v>7429500</v>
      </c>
      <c r="K1285" s="8">
        <v>7429500</v>
      </c>
      <c r="L1285" s="8">
        <v>7429500</v>
      </c>
      <c r="M1285" s="8">
        <v>7429500</v>
      </c>
      <c r="N1285" s="8">
        <v>7429500</v>
      </c>
      <c r="O1285" s="8">
        <v>7583109</v>
      </c>
    </row>
    <row r="1286" spans="1:15">
      <c r="A1286" s="2" t="s">
        <v>2686</v>
      </c>
      <c r="B1286" s="5" t="s">
        <v>2687</v>
      </c>
      <c r="C1286" s="2" t="s">
        <v>236</v>
      </c>
      <c r="D1286" s="2" t="s">
        <v>3943</v>
      </c>
      <c r="E1286" s="8">
        <v>11111021</v>
      </c>
      <c r="F1286" s="8">
        <v>11234431</v>
      </c>
      <c r="G1286" s="8">
        <v>11234431</v>
      </c>
      <c r="H1286" s="8">
        <v>11234431</v>
      </c>
      <c r="I1286" s="8">
        <v>11234431</v>
      </c>
      <c r="J1286" s="8">
        <v>13481317</v>
      </c>
      <c r="K1286" s="8">
        <v>13481317</v>
      </c>
      <c r="L1286" s="8">
        <v>13481317</v>
      </c>
      <c r="M1286" s="8">
        <v>13481317</v>
      </c>
      <c r="N1286" s="8">
        <v>13481317</v>
      </c>
      <c r="O1286" s="8">
        <v>13481317</v>
      </c>
    </row>
    <row r="1287" spans="1:15">
      <c r="A1287" s="2" t="s">
        <v>2862</v>
      </c>
      <c r="B1287" s="5" t="s">
        <v>2863</v>
      </c>
      <c r="C1287" s="2" t="s">
        <v>236</v>
      </c>
      <c r="D1287" s="2" t="s">
        <v>3943</v>
      </c>
      <c r="E1287" s="9">
        <v>9497500</v>
      </c>
      <c r="F1287" s="9">
        <v>9497500</v>
      </c>
      <c r="G1287" s="9">
        <v>9497500</v>
      </c>
      <c r="H1287" s="9">
        <v>11500000</v>
      </c>
      <c r="I1287" s="9">
        <v>11500000</v>
      </c>
      <c r="J1287" s="9">
        <v>11500000</v>
      </c>
      <c r="K1287" s="9">
        <v>11500000</v>
      </c>
      <c r="L1287" s="9">
        <v>11500000</v>
      </c>
      <c r="M1287" s="9">
        <v>11500000</v>
      </c>
      <c r="N1287" s="9">
        <v>11500000</v>
      </c>
      <c r="O1287" s="9">
        <v>11500000</v>
      </c>
    </row>
    <row r="1288" spans="1:15">
      <c r="A1288" s="2" t="s">
        <v>2530</v>
      </c>
      <c r="B1288" s="5" t="s">
        <v>2531</v>
      </c>
      <c r="C1288" s="2" t="s">
        <v>236</v>
      </c>
      <c r="D1288" s="2" t="s">
        <v>3943</v>
      </c>
      <c r="E1288" s="9">
        <v>14040000</v>
      </c>
      <c r="F1288" s="9">
        <v>16590525</v>
      </c>
      <c r="G1288" s="9">
        <v>16590525</v>
      </c>
      <c r="H1288" s="9">
        <v>16590525</v>
      </c>
      <c r="I1288" s="9">
        <v>16590525</v>
      </c>
      <c r="J1288" s="9">
        <v>16590525</v>
      </c>
      <c r="K1288" s="9">
        <v>16590525</v>
      </c>
      <c r="L1288" s="9">
        <v>16590525</v>
      </c>
      <c r="M1288" s="9">
        <v>16590525</v>
      </c>
      <c r="N1288" s="9">
        <v>24000000</v>
      </c>
      <c r="O1288" s="9">
        <v>24000000</v>
      </c>
    </row>
    <row r="1289" spans="1:15">
      <c r="A1289" s="2" t="s">
        <v>2534</v>
      </c>
      <c r="B1289" s="5" t="s">
        <v>2535</v>
      </c>
      <c r="C1289" s="2" t="s">
        <v>236</v>
      </c>
      <c r="D1289" s="2" t="s">
        <v>3943</v>
      </c>
      <c r="E1289" s="9">
        <v>12800000</v>
      </c>
      <c r="F1289" s="9">
        <v>12800000</v>
      </c>
      <c r="G1289" s="9">
        <v>12800000</v>
      </c>
      <c r="H1289" s="9">
        <v>12800000</v>
      </c>
      <c r="I1289" s="9">
        <v>12800000</v>
      </c>
      <c r="J1289" s="9">
        <v>12800000</v>
      </c>
      <c r="K1289" s="9">
        <v>12800000</v>
      </c>
      <c r="L1289" s="9">
        <v>12800000</v>
      </c>
      <c r="M1289" s="9">
        <v>12800000</v>
      </c>
      <c r="N1289" s="9">
        <v>12800000</v>
      </c>
      <c r="O1289" s="9">
        <v>12800000</v>
      </c>
    </row>
    <row r="1290" spans="1:15">
      <c r="A1290" s="2" t="s">
        <v>2768</v>
      </c>
      <c r="B1290" s="5" t="s">
        <v>2769</v>
      </c>
      <c r="C1290" s="2" t="s">
        <v>236</v>
      </c>
      <c r="D1290" s="2" t="s">
        <v>3943</v>
      </c>
      <c r="E1290" s="9">
        <v>28864916</v>
      </c>
      <c r="F1290" s="9">
        <v>32522066</v>
      </c>
      <c r="G1290" s="9">
        <v>32522066</v>
      </c>
      <c r="H1290" s="9">
        <v>32522066</v>
      </c>
      <c r="I1290" s="9">
        <v>32522066</v>
      </c>
      <c r="J1290" s="9">
        <v>32522066</v>
      </c>
      <c r="K1290" s="9">
        <v>54355292</v>
      </c>
      <c r="L1290" s="9">
        <v>54355292</v>
      </c>
      <c r="M1290" s="9">
        <v>54355292</v>
      </c>
      <c r="N1290" s="9">
        <v>54355292</v>
      </c>
      <c r="O1290" s="9">
        <v>54355292</v>
      </c>
    </row>
    <row r="1291" spans="1:15">
      <c r="A1291" s="2" t="s">
        <v>2690</v>
      </c>
      <c r="B1291" s="5" t="s">
        <v>2691</v>
      </c>
      <c r="C1291" s="2" t="s">
        <v>236</v>
      </c>
      <c r="D1291" s="2" t="s">
        <v>3943</v>
      </c>
      <c r="E1291" s="9">
        <v>13081536</v>
      </c>
      <c r="F1291" s="9">
        <v>13122546</v>
      </c>
      <c r="G1291" s="9">
        <v>13160006</v>
      </c>
      <c r="H1291" s="9">
        <v>13180046</v>
      </c>
      <c r="I1291" s="9">
        <v>13195454</v>
      </c>
      <c r="J1291" s="9">
        <v>13195454</v>
      </c>
      <c r="K1291" s="9">
        <v>13195454</v>
      </c>
      <c r="L1291" s="9">
        <v>13195454</v>
      </c>
      <c r="M1291" s="9">
        <v>13195454</v>
      </c>
      <c r="N1291" s="9">
        <v>13195454</v>
      </c>
      <c r="O1291" s="9">
        <v>13195454</v>
      </c>
    </row>
    <row r="1292" spans="1:15">
      <c r="A1292" s="2" t="s">
        <v>2656</v>
      </c>
      <c r="B1292" s="5" t="s">
        <v>2657</v>
      </c>
      <c r="C1292" s="2" t="s">
        <v>236</v>
      </c>
      <c r="D1292" s="2" t="s">
        <v>3943</v>
      </c>
      <c r="E1292" s="8">
        <v>11120000</v>
      </c>
      <c r="F1292" s="8">
        <v>11120000</v>
      </c>
      <c r="G1292" s="8">
        <v>11120000</v>
      </c>
      <c r="H1292" s="8">
        <v>11120000</v>
      </c>
      <c r="I1292" s="8">
        <v>11120000</v>
      </c>
      <c r="J1292" s="8">
        <v>11120000</v>
      </c>
      <c r="K1292" s="8">
        <v>11120000</v>
      </c>
      <c r="L1292" s="8">
        <v>11120000</v>
      </c>
      <c r="M1292" s="8">
        <v>11120000</v>
      </c>
      <c r="N1292" s="8">
        <v>11120000</v>
      </c>
      <c r="O1292" s="8">
        <v>11120000</v>
      </c>
    </row>
    <row r="1293" spans="1:15">
      <c r="A1293" s="2" t="s">
        <v>2780</v>
      </c>
      <c r="B1293" s="5" t="s">
        <v>2781</v>
      </c>
      <c r="C1293" s="2" t="s">
        <v>236</v>
      </c>
      <c r="D1293" s="2" t="s">
        <v>3943</v>
      </c>
      <c r="E1293" s="8">
        <v>14200000</v>
      </c>
      <c r="F1293" s="8">
        <v>14200000</v>
      </c>
      <c r="G1293" s="8">
        <v>14200000</v>
      </c>
      <c r="H1293" s="8">
        <v>14200000</v>
      </c>
      <c r="I1293" s="8">
        <v>14200000</v>
      </c>
      <c r="J1293" s="8">
        <v>14200000</v>
      </c>
      <c r="K1293" s="8">
        <v>14200000</v>
      </c>
      <c r="L1293" s="8">
        <v>14200000</v>
      </c>
      <c r="M1293" s="8">
        <v>14200000</v>
      </c>
      <c r="N1293" s="8">
        <v>14200000</v>
      </c>
      <c r="O1293" s="8">
        <v>14200000</v>
      </c>
    </row>
    <row r="1294" spans="1:15">
      <c r="A1294" s="2" t="s">
        <v>2794</v>
      </c>
      <c r="B1294" s="5" t="s">
        <v>2795</v>
      </c>
      <c r="C1294" s="2" t="s">
        <v>236</v>
      </c>
      <c r="D1294" s="2" t="s">
        <v>3943</v>
      </c>
      <c r="E1294" s="8">
        <v>9473891</v>
      </c>
      <c r="F1294" s="8">
        <v>9613891</v>
      </c>
      <c r="G1294" s="8">
        <v>9613891</v>
      </c>
      <c r="H1294" s="8">
        <v>9613891</v>
      </c>
      <c r="I1294" s="8">
        <v>9613891</v>
      </c>
      <c r="J1294" s="8">
        <v>9613891</v>
      </c>
      <c r="K1294" s="8">
        <v>32062969</v>
      </c>
      <c r="L1294" s="8">
        <v>32062969</v>
      </c>
      <c r="M1294" s="8">
        <v>22543639</v>
      </c>
      <c r="N1294" s="8">
        <v>39986091</v>
      </c>
      <c r="O1294" s="8">
        <v>39986091</v>
      </c>
    </row>
    <row r="1295" spans="1:15">
      <c r="A1295" s="2" t="s">
        <v>2452</v>
      </c>
      <c r="B1295" s="5" t="s">
        <v>2453</v>
      </c>
      <c r="C1295" s="2" t="s">
        <v>236</v>
      </c>
      <c r="D1295" s="2" t="s">
        <v>3943</v>
      </c>
      <c r="E1295" s="8">
        <v>2675000</v>
      </c>
      <c r="F1295" s="8">
        <v>5350000</v>
      </c>
      <c r="G1295" s="8">
        <v>6133460</v>
      </c>
      <c r="H1295" s="8">
        <v>14012412</v>
      </c>
      <c r="I1295" s="8">
        <v>26087599</v>
      </c>
      <c r="J1295" s="8">
        <v>6259553</v>
      </c>
      <c r="K1295" s="8">
        <v>6883645</v>
      </c>
      <c r="L1295" s="8">
        <v>7161570</v>
      </c>
      <c r="M1295" s="8">
        <v>9984395</v>
      </c>
      <c r="N1295" s="8">
        <v>16553475</v>
      </c>
      <c r="O1295" s="8">
        <v>16553475</v>
      </c>
    </row>
    <row r="1296" spans="1:15">
      <c r="A1296" s="2" t="s">
        <v>2600</v>
      </c>
      <c r="B1296" s="5" t="s">
        <v>2601</v>
      </c>
      <c r="C1296" s="2" t="s">
        <v>236</v>
      </c>
      <c r="D1296" s="2" t="s">
        <v>3943</v>
      </c>
      <c r="E1296" s="8">
        <v>2475954</v>
      </c>
      <c r="F1296" s="8">
        <v>69415498</v>
      </c>
      <c r="G1296" s="8">
        <v>221645068</v>
      </c>
      <c r="H1296" s="8">
        <v>335925966</v>
      </c>
      <c r="I1296" s="8">
        <v>14729672</v>
      </c>
      <c r="J1296" s="8">
        <v>21860000</v>
      </c>
      <c r="K1296" s="8">
        <v>21860000</v>
      </c>
      <c r="L1296" s="8">
        <v>21860000</v>
      </c>
      <c r="M1296" s="8">
        <v>21860000</v>
      </c>
      <c r="N1296" s="8">
        <v>21860000</v>
      </c>
      <c r="O1296" s="8">
        <v>21860000</v>
      </c>
    </row>
    <row r="1297" spans="1:15">
      <c r="A1297" s="2" t="s">
        <v>2550</v>
      </c>
      <c r="B1297" s="5" t="s">
        <v>2551</v>
      </c>
      <c r="C1297" s="2" t="s">
        <v>236</v>
      </c>
      <c r="D1297" s="2" t="s">
        <v>3943</v>
      </c>
      <c r="E1297" s="9">
        <v>11320000</v>
      </c>
      <c r="F1297" s="9">
        <v>11681000</v>
      </c>
      <c r="G1297" s="9">
        <v>11681000</v>
      </c>
      <c r="H1297" s="9">
        <v>11681000</v>
      </c>
      <c r="I1297" s="9">
        <v>11681000</v>
      </c>
      <c r="J1297" s="9">
        <v>11681000</v>
      </c>
      <c r="K1297" s="9">
        <v>11681000</v>
      </c>
      <c r="L1297" s="9">
        <v>11681000</v>
      </c>
      <c r="M1297" s="9">
        <v>11681000</v>
      </c>
      <c r="N1297" s="9">
        <v>13027347</v>
      </c>
      <c r="O1297" s="9">
        <v>13027347</v>
      </c>
    </row>
    <row r="1298" spans="1:15">
      <c r="A1298" s="2" t="s">
        <v>2136</v>
      </c>
      <c r="B1298" s="5" t="s">
        <v>2137</v>
      </c>
      <c r="C1298" s="2" t="s">
        <v>236</v>
      </c>
      <c r="D1298" s="2" t="s">
        <v>3943</v>
      </c>
      <c r="E1298" s="9">
        <v>14896000</v>
      </c>
      <c r="F1298" s="9">
        <v>15922037</v>
      </c>
      <c r="G1298" s="9">
        <v>25822493</v>
      </c>
      <c r="H1298" s="9">
        <v>29447493</v>
      </c>
      <c r="I1298" s="9">
        <v>29447493</v>
      </c>
      <c r="J1298" s="9">
        <v>16823746</v>
      </c>
      <c r="K1298" s="9">
        <v>16823746</v>
      </c>
      <c r="L1298" s="9">
        <v>17614761</v>
      </c>
      <c r="M1298" s="9">
        <v>16387049</v>
      </c>
      <c r="N1298" s="9">
        <v>18055387</v>
      </c>
      <c r="O1298" s="9">
        <v>18055387</v>
      </c>
    </row>
    <row r="1299" spans="1:15">
      <c r="A1299" s="2" t="s">
        <v>2832</v>
      </c>
      <c r="B1299" s="5" t="s">
        <v>2833</v>
      </c>
      <c r="C1299" s="2" t="s">
        <v>236</v>
      </c>
      <c r="D1299" s="2" t="s">
        <v>3943</v>
      </c>
      <c r="E1299" s="9">
        <v>13025440</v>
      </c>
      <c r="F1299" s="9">
        <v>13958529</v>
      </c>
      <c r="G1299" s="9">
        <v>13958529</v>
      </c>
      <c r="H1299" s="9">
        <v>13958529</v>
      </c>
      <c r="I1299" s="9">
        <v>13958529</v>
      </c>
      <c r="J1299" s="9">
        <v>13958529</v>
      </c>
      <c r="K1299" s="9">
        <v>13958529</v>
      </c>
      <c r="L1299" s="9">
        <v>13958529</v>
      </c>
      <c r="M1299" s="9">
        <v>14396483</v>
      </c>
      <c r="N1299" s="9">
        <v>16391611</v>
      </c>
      <c r="O1299" s="9">
        <v>16391611</v>
      </c>
    </row>
    <row r="1300" spans="1:15">
      <c r="A1300" s="2" t="s">
        <v>2953</v>
      </c>
      <c r="B1300" s="5" t="s">
        <v>2954</v>
      </c>
      <c r="C1300" s="2" t="s">
        <v>236</v>
      </c>
      <c r="D1300" s="2" t="s">
        <v>3943</v>
      </c>
      <c r="E1300" s="9">
        <v>2415473</v>
      </c>
      <c r="F1300" s="9">
        <v>2415473</v>
      </c>
      <c r="G1300" s="9">
        <v>24154730</v>
      </c>
      <c r="H1300" s="9">
        <v>24154730</v>
      </c>
      <c r="I1300" s="9">
        <v>24154730</v>
      </c>
      <c r="J1300" s="9">
        <v>24154730</v>
      </c>
      <c r="K1300" s="9">
        <v>24154730</v>
      </c>
      <c r="L1300" s="9">
        <v>24154730</v>
      </c>
      <c r="M1300" s="9">
        <v>24154730</v>
      </c>
      <c r="N1300" s="9">
        <v>24154730</v>
      </c>
      <c r="O1300" s="9">
        <v>24154730</v>
      </c>
    </row>
    <row r="1301" spans="1:15">
      <c r="A1301" s="2" t="s">
        <v>2874</v>
      </c>
      <c r="B1301" s="5" t="s">
        <v>2875</v>
      </c>
      <c r="C1301" s="2" t="s">
        <v>236</v>
      </c>
      <c r="D1301" s="2" t="s">
        <v>3943</v>
      </c>
      <c r="E1301" s="9">
        <v>14992830</v>
      </c>
      <c r="F1301" s="9">
        <v>16992829</v>
      </c>
      <c r="G1301" s="9">
        <v>18992827</v>
      </c>
      <c r="H1301" s="9">
        <v>18992827</v>
      </c>
      <c r="I1301" s="9">
        <v>19320695</v>
      </c>
      <c r="J1301" s="9">
        <v>19320695</v>
      </c>
      <c r="K1301" s="9">
        <v>19320695</v>
      </c>
      <c r="L1301" s="9">
        <v>19320695</v>
      </c>
      <c r="M1301" s="9">
        <v>19320695</v>
      </c>
      <c r="N1301" s="9">
        <v>19320695</v>
      </c>
      <c r="O1301" s="9">
        <v>19320695</v>
      </c>
    </row>
    <row r="1302" spans="1:15">
      <c r="A1302" s="2" t="s">
        <v>2760</v>
      </c>
      <c r="B1302" s="5" t="s">
        <v>2761</v>
      </c>
      <c r="C1302" s="2" t="s">
        <v>236</v>
      </c>
      <c r="D1302" s="2" t="s">
        <v>3943</v>
      </c>
      <c r="E1302" s="8"/>
      <c r="F1302" s="8"/>
      <c r="G1302" s="8"/>
      <c r="H1302" s="8"/>
      <c r="I1302" s="8"/>
      <c r="J1302" s="8"/>
      <c r="K1302" s="8"/>
      <c r="L1302" s="8"/>
      <c r="M1302" s="8">
        <v>6823500</v>
      </c>
      <c r="N1302" s="8">
        <v>8883500</v>
      </c>
      <c r="O1302" s="8">
        <v>8883500</v>
      </c>
    </row>
    <row r="1303" spans="1:15">
      <c r="A1303" s="2" t="s">
        <v>2694</v>
      </c>
      <c r="B1303" s="5" t="s">
        <v>2695</v>
      </c>
      <c r="C1303" s="2" t="s">
        <v>236</v>
      </c>
      <c r="D1303" s="2" t="s">
        <v>3943</v>
      </c>
      <c r="E1303" s="8"/>
      <c r="F1303" s="8">
        <v>5800000</v>
      </c>
      <c r="G1303" s="8">
        <v>5800000</v>
      </c>
      <c r="H1303" s="8">
        <v>7540000</v>
      </c>
      <c r="I1303" s="8">
        <v>7540000</v>
      </c>
      <c r="J1303" s="8">
        <v>15078709</v>
      </c>
      <c r="K1303" s="8">
        <v>15078709</v>
      </c>
      <c r="L1303" s="8">
        <v>15078709</v>
      </c>
      <c r="M1303" s="8">
        <v>15078709</v>
      </c>
      <c r="N1303" s="8">
        <v>15078709</v>
      </c>
      <c r="O1303" s="8">
        <v>15078709</v>
      </c>
    </row>
    <row r="1304" spans="1:15">
      <c r="A1304" s="2" t="s">
        <v>2710</v>
      </c>
      <c r="B1304" s="5" t="s">
        <v>2711</v>
      </c>
      <c r="C1304" s="2" t="s">
        <v>236</v>
      </c>
      <c r="D1304" s="2" t="s">
        <v>3943</v>
      </c>
      <c r="E1304" s="8">
        <v>2758310</v>
      </c>
      <c r="F1304" s="8">
        <v>2758310</v>
      </c>
      <c r="G1304" s="8">
        <v>2758310</v>
      </c>
      <c r="H1304" s="8">
        <v>2758310</v>
      </c>
      <c r="I1304" s="8">
        <v>2758310</v>
      </c>
      <c r="J1304" s="8">
        <v>2758310</v>
      </c>
      <c r="K1304" s="8">
        <v>2758310</v>
      </c>
      <c r="L1304" s="8">
        <v>2758310</v>
      </c>
      <c r="M1304" s="8">
        <v>2758310</v>
      </c>
      <c r="N1304" s="8">
        <v>27583100</v>
      </c>
      <c r="O1304" s="8">
        <v>27583100</v>
      </c>
    </row>
    <row r="1305" spans="1:15">
      <c r="A1305" s="2" t="s">
        <v>2939</v>
      </c>
      <c r="B1305" s="5" t="s">
        <v>2940</v>
      </c>
      <c r="C1305" s="2" t="s">
        <v>236</v>
      </c>
      <c r="D1305" s="2" t="s">
        <v>3943</v>
      </c>
      <c r="E1305" s="8"/>
      <c r="F1305" s="8"/>
      <c r="G1305" s="8"/>
      <c r="H1305" s="8"/>
      <c r="I1305" s="8"/>
      <c r="J1305" s="8"/>
      <c r="K1305" s="8">
        <v>5033994</v>
      </c>
      <c r="L1305" s="8">
        <v>5098994</v>
      </c>
      <c r="M1305" s="8">
        <v>5606006</v>
      </c>
      <c r="N1305" s="8">
        <v>7137039</v>
      </c>
      <c r="O1305" s="8">
        <v>7137039</v>
      </c>
    </row>
    <row r="1306" spans="1:15">
      <c r="A1306" s="2" t="s">
        <v>2808</v>
      </c>
      <c r="B1306" s="5" t="s">
        <v>2809</v>
      </c>
      <c r="C1306" s="2" t="s">
        <v>236</v>
      </c>
      <c r="D1306" s="2" t="s">
        <v>3943</v>
      </c>
      <c r="E1306" s="8"/>
      <c r="F1306" s="8"/>
      <c r="G1306" s="8"/>
      <c r="H1306" s="8"/>
      <c r="I1306" s="8"/>
      <c r="J1306" s="8"/>
      <c r="K1306" s="8"/>
      <c r="L1306" s="8">
        <v>16000000</v>
      </c>
      <c r="M1306" s="8">
        <v>16000000</v>
      </c>
      <c r="N1306" s="8">
        <v>16000000</v>
      </c>
      <c r="O1306" s="8">
        <v>16000000</v>
      </c>
    </row>
    <row r="1307" spans="1:15">
      <c r="A1307" s="2" t="s">
        <v>2994</v>
      </c>
      <c r="B1307" s="5" t="s">
        <v>2995</v>
      </c>
      <c r="C1307" s="2" t="s">
        <v>236</v>
      </c>
      <c r="D1307" s="2" t="s">
        <v>3943</v>
      </c>
      <c r="E1307" s="9">
        <v>17550000</v>
      </c>
      <c r="F1307" s="9">
        <v>22000000</v>
      </c>
      <c r="G1307" s="9">
        <v>22990451</v>
      </c>
      <c r="H1307" s="9">
        <v>22990451</v>
      </c>
      <c r="I1307" s="9">
        <v>27490451</v>
      </c>
      <c r="J1307" s="9">
        <v>31864445</v>
      </c>
      <c r="K1307" s="9">
        <v>31864445</v>
      </c>
      <c r="L1307" s="9">
        <v>31864445</v>
      </c>
      <c r="M1307" s="9">
        <v>31864445</v>
      </c>
      <c r="N1307" s="9">
        <v>31864445</v>
      </c>
      <c r="O1307" s="9">
        <v>31864445</v>
      </c>
    </row>
    <row r="1308" spans="1:15">
      <c r="A1308" s="2" t="s">
        <v>2748</v>
      </c>
      <c r="B1308" s="5" t="s">
        <v>2749</v>
      </c>
      <c r="C1308" s="2" t="s">
        <v>236</v>
      </c>
      <c r="D1308" s="2" t="s">
        <v>3943</v>
      </c>
      <c r="E1308" s="9">
        <v>11220000</v>
      </c>
      <c r="F1308" s="9">
        <v>11220000</v>
      </c>
      <c r="G1308" s="9">
        <v>11220000</v>
      </c>
      <c r="H1308" s="9">
        <v>11220000</v>
      </c>
      <c r="I1308" s="9">
        <v>16312697</v>
      </c>
      <c r="J1308" s="9">
        <v>16312697</v>
      </c>
      <c r="K1308" s="9">
        <v>16312697</v>
      </c>
      <c r="L1308" s="9">
        <v>16312697</v>
      </c>
      <c r="M1308" s="9">
        <v>16312697</v>
      </c>
      <c r="N1308" s="9">
        <v>16312697</v>
      </c>
      <c r="O1308" s="9">
        <v>16312697</v>
      </c>
    </row>
    <row r="1309" spans="1:15">
      <c r="A1309" s="2" t="s">
        <v>2338</v>
      </c>
      <c r="B1309" s="5" t="s">
        <v>2339</v>
      </c>
      <c r="C1309" s="2" t="s">
        <v>236</v>
      </c>
      <c r="D1309" s="2" t="s">
        <v>3943</v>
      </c>
      <c r="E1309" s="9"/>
      <c r="F1309" s="9"/>
      <c r="G1309" s="9">
        <v>10200000</v>
      </c>
      <c r="H1309" s="9">
        <v>10587179</v>
      </c>
      <c r="I1309" s="9">
        <v>11000000</v>
      </c>
      <c r="J1309" s="9">
        <v>16331634</v>
      </c>
      <c r="K1309" s="9">
        <v>17000000</v>
      </c>
      <c r="L1309" s="9">
        <v>17000000</v>
      </c>
      <c r="M1309" s="9">
        <v>17510000</v>
      </c>
      <c r="N1309" s="9">
        <v>18110000</v>
      </c>
      <c r="O1309" s="9">
        <v>18110000</v>
      </c>
    </row>
    <row r="1310" spans="1:15">
      <c r="A1310" s="2" t="s">
        <v>2822</v>
      </c>
      <c r="B1310" s="5" t="s">
        <v>2823</v>
      </c>
      <c r="C1310" s="2" t="s">
        <v>236</v>
      </c>
      <c r="D1310" s="2" t="s">
        <v>3943</v>
      </c>
      <c r="E1310" s="9">
        <v>8193499</v>
      </c>
      <c r="F1310" s="9">
        <v>12002100</v>
      </c>
      <c r="G1310" s="9">
        <v>12002100</v>
      </c>
      <c r="H1310" s="9">
        <v>13226285</v>
      </c>
      <c r="I1310" s="9">
        <v>18659895</v>
      </c>
      <c r="J1310" s="9">
        <v>25030667</v>
      </c>
      <c r="K1310" s="9">
        <v>25851667</v>
      </c>
      <c r="L1310" s="9">
        <v>8601333</v>
      </c>
      <c r="M1310" s="9">
        <v>45311627</v>
      </c>
      <c r="N1310" s="9">
        <v>5767454</v>
      </c>
      <c r="O1310" s="9">
        <v>6280167</v>
      </c>
    </row>
    <row r="1311" spans="1:15">
      <c r="A1311" s="2" t="s">
        <v>3078</v>
      </c>
      <c r="B1311" s="5" t="s">
        <v>3079</v>
      </c>
      <c r="C1311" s="2" t="s">
        <v>236</v>
      </c>
      <c r="D1311" s="2" t="s">
        <v>3943</v>
      </c>
      <c r="E1311" s="9">
        <v>2800000</v>
      </c>
      <c r="F1311" s="9">
        <v>2800000</v>
      </c>
      <c r="G1311" s="9">
        <v>2800000</v>
      </c>
      <c r="H1311" s="9">
        <v>2800000</v>
      </c>
      <c r="I1311" s="9">
        <v>2800000</v>
      </c>
      <c r="J1311" s="9">
        <v>2800000</v>
      </c>
      <c r="K1311" s="9">
        <v>2800000</v>
      </c>
      <c r="L1311" s="9">
        <v>2800000</v>
      </c>
      <c r="M1311" s="9">
        <v>2800000</v>
      </c>
      <c r="N1311" s="9">
        <v>2800000</v>
      </c>
      <c r="O1311" s="9">
        <v>2800000</v>
      </c>
    </row>
    <row r="1312" spans="1:15">
      <c r="A1312" s="2" t="s">
        <v>2276</v>
      </c>
      <c r="B1312" s="5" t="s">
        <v>2277</v>
      </c>
      <c r="C1312" s="2" t="s">
        <v>236</v>
      </c>
      <c r="D1312" s="2" t="s">
        <v>3943</v>
      </c>
      <c r="E1312" s="8">
        <v>6038978</v>
      </c>
      <c r="F1312" s="8">
        <v>6038978</v>
      </c>
      <c r="G1312" s="8">
        <v>6038978</v>
      </c>
      <c r="H1312" s="8">
        <v>6038978</v>
      </c>
      <c r="I1312" s="8">
        <v>6038978</v>
      </c>
      <c r="J1312" s="8">
        <v>6038978</v>
      </c>
      <c r="K1312" s="8">
        <v>6038978</v>
      </c>
      <c r="L1312" s="8">
        <v>6038978</v>
      </c>
      <c r="M1312" s="8">
        <v>6038978</v>
      </c>
      <c r="N1312" s="8">
        <v>6230778</v>
      </c>
      <c r="O1312" s="8">
        <v>6230778</v>
      </c>
    </row>
    <row r="1313" spans="1:15">
      <c r="A1313" s="2" t="s">
        <v>2992</v>
      </c>
      <c r="B1313" s="5" t="s">
        <v>2993</v>
      </c>
      <c r="C1313" s="2" t="s">
        <v>236</v>
      </c>
      <c r="D1313" s="2" t="s">
        <v>3943</v>
      </c>
      <c r="E1313" s="8">
        <v>2156542</v>
      </c>
      <c r="F1313" s="8">
        <v>7188473</v>
      </c>
      <c r="G1313" s="8">
        <v>7188473</v>
      </c>
      <c r="H1313" s="8">
        <v>7188473</v>
      </c>
      <c r="I1313" s="8">
        <v>7188473</v>
      </c>
      <c r="J1313" s="8">
        <v>8671043</v>
      </c>
      <c r="K1313" s="8">
        <v>15832549</v>
      </c>
      <c r="L1313" s="8">
        <v>15832549</v>
      </c>
      <c r="M1313" s="8">
        <v>15832549</v>
      </c>
      <c r="N1313" s="8">
        <v>15832549</v>
      </c>
      <c r="O1313" s="8">
        <v>15832549</v>
      </c>
    </row>
    <row r="1314" spans="1:15">
      <c r="A1314" s="2" t="s">
        <v>2812</v>
      </c>
      <c r="B1314" s="5" t="s">
        <v>2813</v>
      </c>
      <c r="C1314" s="2" t="s">
        <v>236</v>
      </c>
      <c r="D1314" s="2" t="s">
        <v>3943</v>
      </c>
      <c r="E1314" s="8"/>
      <c r="F1314" s="8"/>
      <c r="G1314" s="8"/>
      <c r="H1314" s="8"/>
      <c r="I1314" s="8"/>
      <c r="J1314" s="8"/>
      <c r="K1314" s="8"/>
      <c r="L1314" s="8">
        <v>11997811</v>
      </c>
      <c r="M1314" s="8">
        <v>18100780</v>
      </c>
      <c r="N1314" s="8">
        <v>18149154</v>
      </c>
      <c r="O1314" s="8">
        <v>18149154</v>
      </c>
    </row>
    <row r="1315" spans="1:15">
      <c r="A1315" s="2" t="s">
        <v>3056</v>
      </c>
      <c r="B1315" s="5" t="s">
        <v>3057</v>
      </c>
      <c r="C1315" s="2" t="s">
        <v>236</v>
      </c>
      <c r="D1315" s="2" t="s">
        <v>3943</v>
      </c>
      <c r="E1315" s="8"/>
      <c r="F1315" s="8"/>
      <c r="G1315" s="8"/>
      <c r="H1315" s="8"/>
      <c r="I1315" s="8"/>
      <c r="J1315" s="8"/>
      <c r="K1315" s="8"/>
      <c r="L1315" s="8"/>
      <c r="M1315" s="8">
        <v>1714320</v>
      </c>
      <c r="N1315" s="8">
        <v>2074820</v>
      </c>
      <c r="O1315" s="8">
        <v>2084320</v>
      </c>
    </row>
    <row r="1316" spans="1:15">
      <c r="A1316" s="2" t="s">
        <v>2802</v>
      </c>
      <c r="B1316" s="5" t="s">
        <v>2803</v>
      </c>
      <c r="C1316" s="2" t="s">
        <v>236</v>
      </c>
      <c r="D1316" s="2" t="s">
        <v>3943</v>
      </c>
      <c r="E1316" s="8">
        <v>3400000</v>
      </c>
      <c r="F1316" s="8">
        <v>3400000</v>
      </c>
      <c r="G1316" s="8">
        <v>3400000</v>
      </c>
      <c r="H1316" s="8">
        <v>3400000</v>
      </c>
      <c r="I1316" s="8">
        <v>3400000</v>
      </c>
      <c r="J1316" s="8">
        <v>34000000</v>
      </c>
      <c r="K1316" s="8">
        <v>34000000</v>
      </c>
      <c r="L1316" s="8">
        <v>34000000</v>
      </c>
      <c r="M1316" s="8">
        <v>34000000</v>
      </c>
      <c r="N1316" s="8">
        <v>34000000</v>
      </c>
      <c r="O1316" s="8">
        <v>34000000</v>
      </c>
    </row>
    <row r="1317" spans="1:15">
      <c r="A1317" s="2" t="s">
        <v>2856</v>
      </c>
      <c r="B1317" s="5" t="s">
        <v>2857</v>
      </c>
      <c r="C1317" s="2" t="s">
        <v>236</v>
      </c>
      <c r="D1317" s="2" t="s">
        <v>3943</v>
      </c>
      <c r="E1317" s="9"/>
      <c r="F1317" s="9"/>
      <c r="G1317" s="9"/>
      <c r="H1317" s="9"/>
      <c r="I1317" s="9">
        <v>23000000</v>
      </c>
      <c r="J1317" s="9">
        <v>23000000</v>
      </c>
      <c r="K1317" s="9">
        <v>23000000</v>
      </c>
      <c r="L1317" s="9">
        <v>27599764</v>
      </c>
      <c r="M1317" s="9">
        <v>33248033</v>
      </c>
      <c r="N1317" s="9">
        <v>55874887</v>
      </c>
      <c r="O1317" s="9">
        <v>55874887</v>
      </c>
    </row>
    <row r="1318" spans="1:15">
      <c r="A1318" s="2" t="s">
        <v>2642</v>
      </c>
      <c r="B1318" s="5" t="s">
        <v>2643</v>
      </c>
      <c r="C1318" s="2" t="s">
        <v>236</v>
      </c>
      <c r="D1318" s="2" t="s">
        <v>3943</v>
      </c>
      <c r="E1318" s="9">
        <v>4300000</v>
      </c>
      <c r="F1318" s="9">
        <v>4300000</v>
      </c>
      <c r="G1318" s="9">
        <v>4300000</v>
      </c>
      <c r="H1318" s="9">
        <v>4300000</v>
      </c>
      <c r="I1318" s="9">
        <v>8600000</v>
      </c>
      <c r="J1318" s="9">
        <v>8600000</v>
      </c>
      <c r="K1318" s="9">
        <v>12900000</v>
      </c>
      <c r="L1318" s="9">
        <v>12900000</v>
      </c>
      <c r="M1318" s="9">
        <v>12900000</v>
      </c>
      <c r="N1318" s="9">
        <v>12900000</v>
      </c>
      <c r="O1318" s="9">
        <v>12900000</v>
      </c>
    </row>
    <row r="1319" spans="1:15">
      <c r="A1319" s="2" t="s">
        <v>2967</v>
      </c>
      <c r="B1319" s="5" t="s">
        <v>2968</v>
      </c>
      <c r="C1319" s="2" t="s">
        <v>236</v>
      </c>
      <c r="D1319" s="2" t="s">
        <v>3943</v>
      </c>
      <c r="E1319" s="9"/>
      <c r="F1319" s="9"/>
      <c r="G1319" s="9"/>
      <c r="H1319" s="9"/>
      <c r="I1319" s="9">
        <v>6120000</v>
      </c>
      <c r="J1319" s="9">
        <v>6120000</v>
      </c>
      <c r="K1319" s="9">
        <v>10000000</v>
      </c>
      <c r="L1319" s="9">
        <v>10000000</v>
      </c>
      <c r="M1319" s="9">
        <v>10000000</v>
      </c>
      <c r="N1319" s="9">
        <v>10000000</v>
      </c>
      <c r="O1319" s="9">
        <v>10000000</v>
      </c>
    </row>
    <row r="1320" spans="1:15">
      <c r="A1320" s="2" t="s">
        <v>2696</v>
      </c>
      <c r="B1320" s="5" t="s">
        <v>2697</v>
      </c>
      <c r="C1320" s="2" t="s">
        <v>236</v>
      </c>
      <c r="D1320" s="2" t="s">
        <v>3943</v>
      </c>
      <c r="E1320" s="9">
        <v>68136000</v>
      </c>
      <c r="F1320" s="9">
        <v>72328210</v>
      </c>
      <c r="G1320" s="9">
        <v>72479226</v>
      </c>
      <c r="H1320" s="9">
        <v>58494864</v>
      </c>
      <c r="I1320" s="9">
        <v>58494864</v>
      </c>
      <c r="J1320" s="9">
        <v>59976344</v>
      </c>
      <c r="K1320" s="9">
        <v>77200863</v>
      </c>
      <c r="L1320" s="9">
        <v>79473588</v>
      </c>
      <c r="M1320" s="9">
        <v>7947358</v>
      </c>
      <c r="N1320" s="9">
        <v>9427358</v>
      </c>
      <c r="O1320" s="9">
        <v>9427358</v>
      </c>
    </row>
    <row r="1321" spans="1:15">
      <c r="A1321" s="2" t="s">
        <v>2894</v>
      </c>
      <c r="B1321" s="5" t="s">
        <v>2895</v>
      </c>
      <c r="C1321" s="2" t="s">
        <v>236</v>
      </c>
      <c r="D1321" s="2" t="s">
        <v>3943</v>
      </c>
      <c r="E1321" s="9">
        <v>6463600</v>
      </c>
      <c r="F1321" s="9">
        <v>10206396</v>
      </c>
      <c r="G1321" s="9">
        <v>20412792</v>
      </c>
      <c r="H1321" s="9">
        <v>20412792</v>
      </c>
      <c r="I1321" s="9">
        <v>20412792</v>
      </c>
      <c r="J1321" s="9">
        <v>20412792</v>
      </c>
      <c r="K1321" s="9">
        <v>29412792</v>
      </c>
      <c r="L1321" s="9">
        <v>29412792</v>
      </c>
      <c r="M1321" s="9">
        <v>29961037</v>
      </c>
      <c r="N1321" s="9">
        <v>32921561</v>
      </c>
      <c r="O1321" s="9">
        <v>32921561</v>
      </c>
    </row>
    <row r="1322" spans="1:15">
      <c r="A1322" s="2" t="s">
        <v>2928</v>
      </c>
      <c r="B1322" s="5" t="s">
        <v>2929</v>
      </c>
      <c r="C1322" s="2" t="s">
        <v>236</v>
      </c>
      <c r="D1322" s="2" t="s">
        <v>3943</v>
      </c>
      <c r="E1322" s="8">
        <v>12000000</v>
      </c>
      <c r="F1322" s="8">
        <v>12000000</v>
      </c>
      <c r="G1322" s="8">
        <v>12000000</v>
      </c>
      <c r="H1322" s="8">
        <v>12000000</v>
      </c>
      <c r="I1322" s="8">
        <v>12000000</v>
      </c>
      <c r="J1322" s="8">
        <v>12000000</v>
      </c>
      <c r="K1322" s="8">
        <v>12000000</v>
      </c>
      <c r="L1322" s="8">
        <v>12000000</v>
      </c>
      <c r="M1322" s="8">
        <v>12000000</v>
      </c>
      <c r="N1322" s="8">
        <v>12000000</v>
      </c>
      <c r="O1322" s="8">
        <v>12000000</v>
      </c>
    </row>
    <row r="1323" spans="1:15">
      <c r="A1323" s="2" t="s">
        <v>2672</v>
      </c>
      <c r="B1323" s="5" t="s">
        <v>2673</v>
      </c>
      <c r="C1323" s="2" t="s">
        <v>236</v>
      </c>
      <c r="D1323" s="2" t="s">
        <v>3943</v>
      </c>
      <c r="E1323" s="8">
        <v>2000000</v>
      </c>
      <c r="F1323" s="8">
        <v>2000000</v>
      </c>
      <c r="G1323" s="8">
        <v>2000000</v>
      </c>
      <c r="H1323" s="8">
        <v>2000000</v>
      </c>
      <c r="I1323" s="8">
        <v>2000000</v>
      </c>
      <c r="J1323" s="8">
        <v>2000000</v>
      </c>
      <c r="K1323" s="8">
        <v>2000000</v>
      </c>
      <c r="L1323" s="8">
        <v>2000000</v>
      </c>
      <c r="M1323" s="8">
        <v>2000000</v>
      </c>
      <c r="N1323" s="8">
        <v>20588234</v>
      </c>
      <c r="O1323" s="8">
        <v>20588234</v>
      </c>
    </row>
    <row r="1324" spans="1:15">
      <c r="A1324" s="2" t="s">
        <v>2746</v>
      </c>
      <c r="B1324" s="5" t="s">
        <v>2747</v>
      </c>
      <c r="C1324" s="2" t="s">
        <v>236</v>
      </c>
      <c r="D1324" s="2" t="s">
        <v>3943</v>
      </c>
      <c r="E1324" s="8">
        <v>2633452</v>
      </c>
      <c r="F1324" s="8">
        <v>26334520</v>
      </c>
      <c r="G1324" s="8">
        <v>26334520</v>
      </c>
      <c r="H1324" s="8">
        <v>26334520</v>
      </c>
      <c r="I1324" s="8">
        <v>26334520</v>
      </c>
      <c r="J1324" s="8">
        <v>26334520</v>
      </c>
      <c r="K1324" s="8">
        <v>26334520</v>
      </c>
      <c r="L1324" s="8">
        <v>26334520</v>
      </c>
      <c r="M1324" s="8">
        <v>26334520</v>
      </c>
      <c r="N1324" s="8">
        <v>26334520</v>
      </c>
      <c r="O1324" s="8">
        <v>26334520</v>
      </c>
    </row>
    <row r="1325" spans="1:15">
      <c r="A1325" s="2" t="s">
        <v>2864</v>
      </c>
      <c r="B1325" s="5" t="s">
        <v>2865</v>
      </c>
      <c r="C1325" s="2" t="s">
        <v>236</v>
      </c>
      <c r="D1325" s="2" t="s">
        <v>3943</v>
      </c>
      <c r="E1325" s="8">
        <v>6150000</v>
      </c>
      <c r="F1325" s="8">
        <v>6150000</v>
      </c>
      <c r="G1325" s="8">
        <v>6150000</v>
      </c>
      <c r="H1325" s="8">
        <v>6180000</v>
      </c>
      <c r="I1325" s="8">
        <v>6190000</v>
      </c>
      <c r="J1325" s="8">
        <v>6210000</v>
      </c>
      <c r="K1325" s="8">
        <v>6210000</v>
      </c>
      <c r="L1325" s="8">
        <v>6210000</v>
      </c>
      <c r="M1325" s="8">
        <v>6210000</v>
      </c>
      <c r="N1325" s="8">
        <v>6210000</v>
      </c>
      <c r="O1325" s="8">
        <v>6210000</v>
      </c>
    </row>
    <row r="1326" spans="1:15">
      <c r="A1326" s="2" t="s">
        <v>2970</v>
      </c>
      <c r="B1326" s="5" t="s">
        <v>2971</v>
      </c>
      <c r="C1326" s="2" t="s">
        <v>236</v>
      </c>
      <c r="D1326" s="2" t="s">
        <v>3943</v>
      </c>
      <c r="E1326" s="8">
        <v>40547340</v>
      </c>
      <c r="F1326" s="8">
        <v>40547340</v>
      </c>
      <c r="G1326" s="8">
        <v>40547340</v>
      </c>
      <c r="H1326" s="8">
        <v>38161235</v>
      </c>
      <c r="I1326" s="8">
        <v>45403696</v>
      </c>
      <c r="J1326" s="8">
        <v>51693004</v>
      </c>
      <c r="K1326" s="8">
        <v>51693004</v>
      </c>
      <c r="L1326" s="8">
        <v>51693004</v>
      </c>
      <c r="M1326" s="8">
        <v>51693004</v>
      </c>
      <c r="N1326" s="8">
        <v>59667486</v>
      </c>
      <c r="O1326" s="8">
        <v>59667486</v>
      </c>
    </row>
    <row r="1327" spans="1:15">
      <c r="A1327" s="2" t="s">
        <v>2810</v>
      </c>
      <c r="B1327" s="5" t="s">
        <v>2811</v>
      </c>
      <c r="C1327" s="2" t="s">
        <v>236</v>
      </c>
      <c r="D1327" s="2" t="s">
        <v>3943</v>
      </c>
      <c r="E1327" s="9"/>
      <c r="F1327" s="9"/>
      <c r="G1327" s="9"/>
      <c r="H1327" s="9"/>
      <c r="I1327" s="9"/>
      <c r="J1327" s="9"/>
      <c r="K1327" s="9"/>
      <c r="L1327" s="9">
        <v>5608571</v>
      </c>
      <c r="M1327" s="9">
        <v>8560678</v>
      </c>
      <c r="N1327" s="9">
        <v>8560678</v>
      </c>
      <c r="O1327" s="9">
        <v>8560678</v>
      </c>
    </row>
    <row r="1328" spans="1:15">
      <c r="A1328" s="2" t="s">
        <v>2816</v>
      </c>
      <c r="B1328" s="5" t="s">
        <v>2817</v>
      </c>
      <c r="C1328" s="2" t="s">
        <v>236</v>
      </c>
      <c r="D1328" s="2" t="s">
        <v>3943</v>
      </c>
      <c r="E1328" s="9">
        <v>15174200</v>
      </c>
      <c r="F1328" s="9">
        <v>15174200</v>
      </c>
      <c r="G1328" s="9">
        <v>15174200</v>
      </c>
      <c r="H1328" s="9">
        <v>12743460</v>
      </c>
      <c r="I1328" s="9">
        <v>37206645</v>
      </c>
      <c r="J1328" s="9">
        <v>38150041</v>
      </c>
      <c r="K1328" s="9">
        <v>52889586</v>
      </c>
      <c r="L1328" s="9">
        <v>52889586</v>
      </c>
      <c r="M1328" s="9">
        <v>61670933</v>
      </c>
      <c r="N1328" s="9">
        <v>61670933</v>
      </c>
      <c r="O1328" s="9">
        <v>61670933</v>
      </c>
    </row>
    <row r="1329" spans="1:15">
      <c r="A1329" s="2" t="s">
        <v>2766</v>
      </c>
      <c r="B1329" s="5" t="s">
        <v>2767</v>
      </c>
      <c r="C1329" s="2" t="s">
        <v>236</v>
      </c>
      <c r="D1329" s="2" t="s">
        <v>3943</v>
      </c>
      <c r="E1329" s="9">
        <v>10000000</v>
      </c>
      <c r="F1329" s="9">
        <v>14000000</v>
      </c>
      <c r="G1329" s="9">
        <v>14000000</v>
      </c>
      <c r="H1329" s="9">
        <v>14000000</v>
      </c>
      <c r="I1329" s="9">
        <v>14000000</v>
      </c>
      <c r="J1329" s="9">
        <v>14000000</v>
      </c>
      <c r="K1329" s="9">
        <v>14000000</v>
      </c>
      <c r="L1329" s="9">
        <v>14000000</v>
      </c>
      <c r="M1329" s="9">
        <v>14681617</v>
      </c>
      <c r="N1329" s="9">
        <v>15859354</v>
      </c>
      <c r="O1329" s="9">
        <v>15859354</v>
      </c>
    </row>
    <row r="1330" spans="1:15">
      <c r="A1330" s="2" t="s">
        <v>2652</v>
      </c>
      <c r="B1330" s="5" t="s">
        <v>2653</v>
      </c>
      <c r="C1330" s="2" t="s">
        <v>236</v>
      </c>
      <c r="D1330" s="2" t="s">
        <v>3943</v>
      </c>
      <c r="E1330" s="9"/>
      <c r="F1330" s="9"/>
      <c r="G1330" s="9">
        <v>8937500</v>
      </c>
      <c r="H1330" s="9">
        <v>8937500</v>
      </c>
      <c r="I1330" s="9">
        <v>8937500</v>
      </c>
      <c r="J1330" s="9">
        <v>8537500</v>
      </c>
      <c r="K1330" s="9">
        <v>8537500</v>
      </c>
      <c r="L1330" s="9">
        <v>11952500</v>
      </c>
      <c r="M1330" s="9">
        <v>11952500</v>
      </c>
      <c r="N1330" s="9">
        <v>11952500</v>
      </c>
      <c r="O1330" s="9">
        <v>11952500</v>
      </c>
    </row>
    <row r="1331" spans="1:15">
      <c r="A1331" s="2" t="s">
        <v>2878</v>
      </c>
      <c r="B1331" s="5" t="s">
        <v>2879</v>
      </c>
      <c r="C1331" s="2" t="s">
        <v>236</v>
      </c>
      <c r="D1331" s="2" t="s">
        <v>3943</v>
      </c>
      <c r="E1331" s="9"/>
      <c r="F1331" s="9"/>
      <c r="G1331" s="9"/>
      <c r="H1331" s="9">
        <v>7000000</v>
      </c>
      <c r="I1331" s="9">
        <v>7000000</v>
      </c>
      <c r="J1331" s="9">
        <v>7000000</v>
      </c>
      <c r="K1331" s="9">
        <v>7000000</v>
      </c>
      <c r="L1331" s="9">
        <v>7000000</v>
      </c>
      <c r="M1331" s="9">
        <v>7000000</v>
      </c>
      <c r="N1331" s="9">
        <v>7000000</v>
      </c>
      <c r="O1331" s="9">
        <v>7000000</v>
      </c>
    </row>
    <row r="1332" spans="1:15">
      <c r="A1332" s="2" t="s">
        <v>2740</v>
      </c>
      <c r="B1332" s="5" t="s">
        <v>2741</v>
      </c>
      <c r="C1332" s="2" t="s">
        <v>236</v>
      </c>
      <c r="D1332" s="2" t="s">
        <v>3943</v>
      </c>
      <c r="E1332" s="8">
        <v>655200</v>
      </c>
      <c r="F1332" s="8">
        <v>655200</v>
      </c>
      <c r="G1332" s="8">
        <v>655200</v>
      </c>
      <c r="H1332" s="8">
        <v>655200</v>
      </c>
      <c r="I1332" s="8">
        <v>655200</v>
      </c>
      <c r="J1332" s="8">
        <v>655200</v>
      </c>
      <c r="K1332" s="8">
        <v>655200</v>
      </c>
      <c r="L1332" s="8">
        <v>655200</v>
      </c>
      <c r="M1332" s="8">
        <v>655200</v>
      </c>
      <c r="N1332" s="8">
        <v>655200</v>
      </c>
      <c r="O1332" s="8">
        <v>655200</v>
      </c>
    </row>
    <row r="1333" spans="1:15">
      <c r="A1333" s="2" t="s">
        <v>3066</v>
      </c>
      <c r="B1333" s="5" t="s">
        <v>3067</v>
      </c>
      <c r="C1333" s="2" t="s">
        <v>236</v>
      </c>
      <c r="D1333" s="2" t="s">
        <v>3943</v>
      </c>
      <c r="E1333" s="8">
        <v>93235363</v>
      </c>
      <c r="F1333" s="8">
        <v>38174965</v>
      </c>
      <c r="G1333" s="8">
        <v>42801244</v>
      </c>
      <c r="H1333" s="8">
        <v>28280124</v>
      </c>
      <c r="I1333" s="8">
        <v>31214294</v>
      </c>
      <c r="J1333" s="8">
        <v>34767686</v>
      </c>
      <c r="K1333" s="8">
        <v>41616313</v>
      </c>
      <c r="L1333" s="8">
        <v>46414313</v>
      </c>
      <c r="M1333" s="8">
        <v>117502708</v>
      </c>
      <c r="N1333" s="8">
        <v>141515050</v>
      </c>
      <c r="O1333" s="8">
        <v>141515050</v>
      </c>
    </row>
    <row r="1334" spans="1:15">
      <c r="A1334" s="2" t="s">
        <v>3026</v>
      </c>
      <c r="B1334" s="5" t="s">
        <v>3027</v>
      </c>
      <c r="C1334" s="2" t="s">
        <v>236</v>
      </c>
      <c r="D1334" s="2" t="s">
        <v>3943</v>
      </c>
      <c r="E1334" s="8">
        <v>9350850</v>
      </c>
      <c r="F1334" s="8">
        <v>10924982</v>
      </c>
      <c r="G1334" s="8">
        <v>145310180</v>
      </c>
      <c r="H1334" s="8">
        <v>145310180</v>
      </c>
      <c r="I1334" s="8">
        <v>28902287</v>
      </c>
      <c r="J1334" s="8">
        <v>37902287</v>
      </c>
      <c r="K1334" s="8">
        <v>37902287</v>
      </c>
      <c r="L1334" s="8">
        <v>37902287</v>
      </c>
      <c r="M1334" s="8">
        <v>37902287</v>
      </c>
      <c r="N1334" s="8">
        <v>43200298</v>
      </c>
      <c r="O1334" s="8">
        <v>43200298</v>
      </c>
    </row>
    <row r="1335" spans="1:15">
      <c r="A1335" s="2" t="s">
        <v>2762</v>
      </c>
      <c r="B1335" s="5" t="s">
        <v>2763</v>
      </c>
      <c r="C1335" s="2" t="s">
        <v>236</v>
      </c>
      <c r="D1335" s="2" t="s">
        <v>3943</v>
      </c>
      <c r="E1335" s="8">
        <v>880000</v>
      </c>
      <c r="F1335" s="8">
        <v>880000</v>
      </c>
      <c r="G1335" s="8">
        <v>880000</v>
      </c>
      <c r="H1335" s="8">
        <v>880000</v>
      </c>
      <c r="I1335" s="8">
        <v>880000</v>
      </c>
      <c r="J1335" s="8">
        <v>880000</v>
      </c>
      <c r="K1335" s="8">
        <v>880000</v>
      </c>
      <c r="L1335" s="8">
        <v>880000</v>
      </c>
      <c r="M1335" s="8">
        <v>880000</v>
      </c>
      <c r="N1335" s="8">
        <v>880000</v>
      </c>
      <c r="O1335" s="8">
        <v>880000</v>
      </c>
    </row>
    <row r="1336" spans="1:15">
      <c r="A1336" s="2" t="s">
        <v>2890</v>
      </c>
      <c r="B1336" s="5" t="s">
        <v>2891</v>
      </c>
      <c r="C1336" s="2" t="s">
        <v>236</v>
      </c>
      <c r="D1336" s="2" t="s">
        <v>3943</v>
      </c>
      <c r="E1336" s="8"/>
      <c r="F1336" s="8"/>
      <c r="G1336" s="8"/>
      <c r="H1336" s="8"/>
      <c r="I1336" s="8"/>
      <c r="J1336" s="8"/>
      <c r="K1336" s="8"/>
      <c r="L1336" s="8">
        <v>6850000</v>
      </c>
      <c r="M1336" s="8">
        <v>6850000</v>
      </c>
      <c r="N1336" s="8">
        <v>6850000</v>
      </c>
      <c r="O1336" s="8">
        <v>6850000</v>
      </c>
    </row>
    <row r="1337" spans="1:15">
      <c r="A1337" s="2" t="s">
        <v>2935</v>
      </c>
      <c r="B1337" s="5" t="s">
        <v>2936</v>
      </c>
      <c r="C1337" s="2" t="s">
        <v>236</v>
      </c>
      <c r="D1337" s="2" t="s">
        <v>3943</v>
      </c>
      <c r="E1337" s="9">
        <v>13140000</v>
      </c>
      <c r="F1337" s="9">
        <v>17840000</v>
      </c>
      <c r="G1337" s="9">
        <v>24840000</v>
      </c>
      <c r="H1337" s="9">
        <v>30901928</v>
      </c>
      <c r="I1337" s="9">
        <v>33033033</v>
      </c>
      <c r="J1337" s="9">
        <v>33033033</v>
      </c>
      <c r="K1337" s="9">
        <v>34581853</v>
      </c>
      <c r="L1337" s="9">
        <v>34581853</v>
      </c>
      <c r="M1337" s="9">
        <v>38125160</v>
      </c>
      <c r="N1337" s="9">
        <v>38125160</v>
      </c>
      <c r="O1337" s="9">
        <v>38125160</v>
      </c>
    </row>
    <row r="1338" spans="1:15">
      <c r="A1338" s="2" t="s">
        <v>2592</v>
      </c>
      <c r="B1338" s="5" t="s">
        <v>2593</v>
      </c>
      <c r="C1338" s="2" t="s">
        <v>236</v>
      </c>
      <c r="D1338" s="2" t="s">
        <v>3943</v>
      </c>
      <c r="E1338" s="9">
        <v>3000000</v>
      </c>
      <c r="F1338" s="9">
        <v>3000000</v>
      </c>
      <c r="G1338" s="9">
        <v>3357142</v>
      </c>
      <c r="H1338" s="9">
        <v>3357142</v>
      </c>
      <c r="I1338" s="9">
        <v>4501767</v>
      </c>
      <c r="J1338" s="9">
        <v>4855508</v>
      </c>
      <c r="K1338" s="9">
        <v>4855508</v>
      </c>
      <c r="L1338" s="9">
        <v>4855508</v>
      </c>
      <c r="M1338" s="9">
        <v>4855508</v>
      </c>
      <c r="N1338" s="9">
        <v>4855508</v>
      </c>
      <c r="O1338" s="9">
        <v>4855508</v>
      </c>
    </row>
    <row r="1339" spans="1:15">
      <c r="A1339" s="2" t="s">
        <v>2852</v>
      </c>
      <c r="B1339" s="5" t="s">
        <v>2853</v>
      </c>
      <c r="C1339" s="2" t="s">
        <v>236</v>
      </c>
      <c r="D1339" s="2" t="s">
        <v>3943</v>
      </c>
      <c r="E1339" s="9">
        <v>8960000</v>
      </c>
      <c r="F1339" s="9">
        <v>8960000</v>
      </c>
      <c r="G1339" s="9">
        <v>8960000</v>
      </c>
      <c r="H1339" s="9">
        <v>8960000</v>
      </c>
      <c r="I1339" s="9">
        <v>8960000</v>
      </c>
      <c r="J1339" s="9">
        <v>8960000</v>
      </c>
      <c r="K1339" s="9">
        <v>8960000</v>
      </c>
      <c r="L1339" s="9">
        <v>8960000</v>
      </c>
      <c r="M1339" s="9">
        <v>8960000</v>
      </c>
      <c r="N1339" s="9">
        <v>8960000</v>
      </c>
      <c r="O1339" s="9">
        <v>8960000</v>
      </c>
    </row>
    <row r="1340" spans="1:15">
      <c r="A1340" s="2" t="s">
        <v>2786</v>
      </c>
      <c r="B1340" s="5" t="s">
        <v>2787</v>
      </c>
      <c r="C1340" s="2" t="s">
        <v>236</v>
      </c>
      <c r="D1340" s="2" t="s">
        <v>3943</v>
      </c>
      <c r="E1340" s="9">
        <v>5253123</v>
      </c>
      <c r="F1340" s="9">
        <v>5402488</v>
      </c>
      <c r="G1340" s="9">
        <v>5402488</v>
      </c>
      <c r="H1340" s="9">
        <v>5402488</v>
      </c>
      <c r="I1340" s="9">
        <v>5402488</v>
      </c>
      <c r="J1340" s="9">
        <v>5402488</v>
      </c>
      <c r="K1340" s="9">
        <v>5402488</v>
      </c>
      <c r="L1340" s="9">
        <v>5402488</v>
      </c>
      <c r="M1340" s="9">
        <v>5402488</v>
      </c>
      <c r="N1340" s="9">
        <v>5402488</v>
      </c>
      <c r="O1340" s="9">
        <v>5402488</v>
      </c>
    </row>
    <row r="1341" spans="1:15">
      <c r="A1341" s="2" t="s">
        <v>2866</v>
      </c>
      <c r="B1341" s="5" t="s">
        <v>2867</v>
      </c>
      <c r="C1341" s="2" t="s">
        <v>236</v>
      </c>
      <c r="D1341" s="2" t="s">
        <v>3943</v>
      </c>
      <c r="E1341" s="9">
        <v>7592358</v>
      </c>
      <c r="F1341" s="9">
        <v>7592358</v>
      </c>
      <c r="G1341" s="9">
        <v>7592358</v>
      </c>
      <c r="H1341" s="9">
        <v>11392358</v>
      </c>
      <c r="I1341" s="9">
        <v>11392358</v>
      </c>
      <c r="J1341" s="9">
        <v>11406718</v>
      </c>
      <c r="K1341" s="9">
        <v>1002655</v>
      </c>
      <c r="L1341" s="9">
        <v>1033135</v>
      </c>
      <c r="M1341" s="9">
        <v>2663472</v>
      </c>
      <c r="N1341" s="9">
        <v>4752587</v>
      </c>
      <c r="O1341" s="9">
        <v>4752587</v>
      </c>
    </row>
    <row r="1342" spans="1:15">
      <c r="A1342" s="2" t="s">
        <v>2668</v>
      </c>
      <c r="B1342" s="5" t="s">
        <v>2669</v>
      </c>
      <c r="C1342" s="2" t="s">
        <v>236</v>
      </c>
      <c r="D1342" s="2" t="s">
        <v>3943</v>
      </c>
      <c r="E1342" s="8"/>
      <c r="F1342" s="8">
        <v>6000000</v>
      </c>
      <c r="G1342" s="8">
        <v>6000000</v>
      </c>
      <c r="H1342" s="8">
        <v>9000000</v>
      </c>
      <c r="I1342" s="8">
        <v>9000000</v>
      </c>
      <c r="J1342" s="8">
        <v>9000000</v>
      </c>
      <c r="K1342" s="8">
        <v>9000000</v>
      </c>
      <c r="L1342" s="8">
        <v>9000000</v>
      </c>
      <c r="M1342" s="8">
        <v>9219598</v>
      </c>
      <c r="N1342" s="8">
        <v>9768593</v>
      </c>
      <c r="O1342" s="8">
        <v>9768593</v>
      </c>
    </row>
    <row r="1343" spans="1:15">
      <c r="A1343" s="2" t="s">
        <v>2888</v>
      </c>
      <c r="B1343" s="5" t="s">
        <v>2889</v>
      </c>
      <c r="C1343" s="2" t="s">
        <v>236</v>
      </c>
      <c r="D1343" s="2" t="s">
        <v>3943</v>
      </c>
      <c r="E1343" s="8"/>
      <c r="F1343" s="8"/>
      <c r="G1343" s="8"/>
      <c r="H1343" s="8"/>
      <c r="I1343" s="8">
        <v>8200000</v>
      </c>
      <c r="J1343" s="8">
        <v>8200000</v>
      </c>
      <c r="K1343" s="8">
        <v>8200000</v>
      </c>
      <c r="L1343" s="8">
        <v>8200000</v>
      </c>
      <c r="M1343" s="8">
        <v>14072176</v>
      </c>
      <c r="N1343" s="8">
        <v>14072176</v>
      </c>
      <c r="O1343" s="8">
        <v>14072176</v>
      </c>
    </row>
    <row r="1344" spans="1:15">
      <c r="A1344" s="2" t="s">
        <v>2774</v>
      </c>
      <c r="B1344" s="5" t="s">
        <v>2775</v>
      </c>
      <c r="C1344" s="2" t="s">
        <v>236</v>
      </c>
      <c r="D1344" s="2" t="s">
        <v>3943</v>
      </c>
      <c r="E1344" s="8"/>
      <c r="F1344" s="8"/>
      <c r="G1344" s="8"/>
      <c r="H1344" s="8"/>
      <c r="I1344" s="8">
        <v>6043603</v>
      </c>
      <c r="J1344" s="8">
        <v>6209603</v>
      </c>
      <c r="K1344" s="8">
        <v>7569979</v>
      </c>
      <c r="L1344" s="8">
        <v>7569979</v>
      </c>
      <c r="M1344" s="8">
        <v>8622744</v>
      </c>
      <c r="N1344" s="8">
        <v>9902839</v>
      </c>
      <c r="O1344" s="8">
        <v>9902839</v>
      </c>
    </row>
    <row r="1345" spans="1:15">
      <c r="A1345" s="2" t="s">
        <v>2972</v>
      </c>
      <c r="B1345" s="5" t="s">
        <v>2973</v>
      </c>
      <c r="C1345" s="2" t="s">
        <v>236</v>
      </c>
      <c r="D1345" s="2" t="s">
        <v>3943</v>
      </c>
      <c r="E1345" s="8"/>
      <c r="F1345" s="8"/>
      <c r="G1345" s="8"/>
      <c r="H1345" s="8"/>
      <c r="I1345" s="8"/>
      <c r="J1345" s="8"/>
      <c r="K1345" s="8"/>
      <c r="L1345" s="8"/>
      <c r="M1345" s="8">
        <v>6043686</v>
      </c>
      <c r="N1345" s="8">
        <v>6043686</v>
      </c>
      <c r="O1345" s="8">
        <v>6043686</v>
      </c>
    </row>
    <row r="1346" spans="1:15">
      <c r="A1346" s="2" t="s">
        <v>2618</v>
      </c>
      <c r="B1346" s="5" t="s">
        <v>2619</v>
      </c>
      <c r="C1346" s="2" t="s">
        <v>236</v>
      </c>
      <c r="D1346" s="2" t="s">
        <v>3943</v>
      </c>
      <c r="E1346" s="8">
        <v>49777412</v>
      </c>
      <c r="F1346" s="8">
        <v>4977741</v>
      </c>
      <c r="G1346" s="8">
        <v>25613587</v>
      </c>
      <c r="H1346" s="8">
        <v>25613587</v>
      </c>
      <c r="I1346" s="8">
        <v>25613587</v>
      </c>
      <c r="J1346" s="8">
        <v>27231233</v>
      </c>
      <c r="K1346" s="8">
        <v>38554762</v>
      </c>
      <c r="L1346" s="8">
        <v>41495938</v>
      </c>
      <c r="M1346" s="8">
        <v>41495938</v>
      </c>
      <c r="N1346" s="8">
        <v>42767823</v>
      </c>
      <c r="O1346" s="8">
        <v>43228652</v>
      </c>
    </row>
    <row r="1347" spans="1:15">
      <c r="A1347" s="2" t="s">
        <v>3050</v>
      </c>
      <c r="B1347" s="5" t="s">
        <v>3051</v>
      </c>
      <c r="C1347" s="2" t="s">
        <v>236</v>
      </c>
      <c r="D1347" s="2" t="s">
        <v>3943</v>
      </c>
      <c r="E1347" s="9">
        <v>1060000</v>
      </c>
      <c r="F1347" s="9">
        <v>1060000</v>
      </c>
      <c r="G1347" s="9">
        <v>1060000</v>
      </c>
      <c r="H1347" s="9">
        <v>1060000</v>
      </c>
      <c r="I1347" s="9">
        <v>1060000</v>
      </c>
      <c r="J1347" s="9">
        <v>1060000</v>
      </c>
      <c r="K1347" s="9">
        <v>1060000</v>
      </c>
      <c r="L1347" s="9">
        <v>1060000</v>
      </c>
      <c r="M1347" s="9">
        <v>1060000</v>
      </c>
      <c r="N1347" s="9">
        <v>1060000</v>
      </c>
      <c r="O1347" s="9">
        <v>1060000</v>
      </c>
    </row>
    <row r="1348" spans="1:15">
      <c r="A1348" s="2" t="s">
        <v>2884</v>
      </c>
      <c r="B1348" s="5" t="s">
        <v>2885</v>
      </c>
      <c r="C1348" s="2" t="s">
        <v>236</v>
      </c>
      <c r="D1348" s="2" t="s">
        <v>3943</v>
      </c>
      <c r="E1348" s="9"/>
      <c r="F1348" s="9"/>
      <c r="G1348" s="9"/>
      <c r="H1348" s="9"/>
      <c r="I1348" s="9"/>
      <c r="J1348" s="9">
        <v>6188500</v>
      </c>
      <c r="K1348" s="9">
        <v>6426140</v>
      </c>
      <c r="L1348" s="9">
        <v>6838015</v>
      </c>
      <c r="M1348" s="9">
        <v>6838015</v>
      </c>
      <c r="N1348" s="9">
        <v>6838015</v>
      </c>
      <c r="O1348" s="9">
        <v>6838015</v>
      </c>
    </row>
    <row r="1349" spans="1:15">
      <c r="A1349" s="2" t="s">
        <v>3004</v>
      </c>
      <c r="B1349" s="5" t="s">
        <v>3005</v>
      </c>
      <c r="C1349" s="2" t="s">
        <v>236</v>
      </c>
      <c r="D1349" s="2" t="s">
        <v>3943</v>
      </c>
      <c r="E1349" s="9">
        <v>8509330</v>
      </c>
      <c r="F1349" s="9">
        <v>9615398</v>
      </c>
      <c r="G1349" s="9">
        <v>9615398</v>
      </c>
      <c r="H1349" s="9">
        <v>11806466</v>
      </c>
      <c r="I1349" s="9">
        <v>11806466</v>
      </c>
      <c r="J1349" s="9">
        <v>11806466</v>
      </c>
      <c r="K1349" s="9">
        <v>13198297</v>
      </c>
      <c r="L1349" s="9">
        <v>13198297</v>
      </c>
      <c r="M1349" s="9">
        <v>14586878</v>
      </c>
      <c r="N1349" s="9">
        <v>14586878</v>
      </c>
      <c r="O1349" s="9">
        <v>14586878</v>
      </c>
    </row>
    <row r="1350" spans="1:15">
      <c r="A1350" s="2" t="s">
        <v>2670</v>
      </c>
      <c r="B1350" s="5" t="s">
        <v>2671</v>
      </c>
      <c r="C1350" s="2" t="s">
        <v>236</v>
      </c>
      <c r="D1350" s="2" t="s">
        <v>3943</v>
      </c>
      <c r="E1350" s="9">
        <v>60541638</v>
      </c>
      <c r="F1350" s="9">
        <v>60541638</v>
      </c>
      <c r="G1350" s="9">
        <v>60541638</v>
      </c>
      <c r="H1350" s="9">
        <v>60541638</v>
      </c>
      <c r="I1350" s="9">
        <v>60541638</v>
      </c>
      <c r="J1350" s="9">
        <v>60541638</v>
      </c>
      <c r="K1350" s="9">
        <v>60541638</v>
      </c>
      <c r="L1350" s="9">
        <v>60541638</v>
      </c>
      <c r="M1350" s="9">
        <v>60541638</v>
      </c>
      <c r="N1350" s="9">
        <v>60541638</v>
      </c>
      <c r="O1350" s="9">
        <v>60541638</v>
      </c>
    </row>
    <row r="1351" spans="1:15">
      <c r="A1351" s="2" t="s">
        <v>2744</v>
      </c>
      <c r="B1351" s="5" t="s">
        <v>2745</v>
      </c>
      <c r="C1351" s="2" t="s">
        <v>236</v>
      </c>
      <c r="D1351" s="2" t="s">
        <v>3943</v>
      </c>
      <c r="E1351" s="9"/>
      <c r="F1351" s="9"/>
      <c r="G1351" s="9"/>
      <c r="H1351" s="9"/>
      <c r="I1351" s="9"/>
      <c r="J1351" s="9">
        <v>6600000</v>
      </c>
      <c r="K1351" s="9">
        <v>6600000</v>
      </c>
      <c r="L1351" s="9">
        <v>6600000</v>
      </c>
      <c r="M1351" s="9">
        <v>6624911</v>
      </c>
      <c r="N1351" s="9">
        <v>6624911</v>
      </c>
      <c r="O1351" s="9">
        <v>6624911</v>
      </c>
    </row>
    <row r="1352" spans="1:15">
      <c r="A1352" s="2" t="s">
        <v>2828</v>
      </c>
      <c r="B1352" s="5" t="s">
        <v>2829</v>
      </c>
      <c r="C1352" s="2" t="s">
        <v>236</v>
      </c>
      <c r="D1352" s="2" t="s">
        <v>3943</v>
      </c>
      <c r="E1352" s="8">
        <v>6094000</v>
      </c>
      <c r="F1352" s="8">
        <v>6270820</v>
      </c>
      <c r="G1352" s="8">
        <v>6270820</v>
      </c>
      <c r="H1352" s="8">
        <v>12541640</v>
      </c>
      <c r="I1352" s="8">
        <v>12561640</v>
      </c>
      <c r="J1352" s="8">
        <v>12561640</v>
      </c>
      <c r="K1352" s="8">
        <v>12561640</v>
      </c>
      <c r="L1352" s="8">
        <v>18150132</v>
      </c>
      <c r="M1352" s="8">
        <v>18248363</v>
      </c>
      <c r="N1352" s="8">
        <v>27320699</v>
      </c>
      <c r="O1352" s="8">
        <v>27320699</v>
      </c>
    </row>
    <row r="1353" spans="1:15">
      <c r="A1353" s="2" t="s">
        <v>2882</v>
      </c>
      <c r="B1353" s="5" t="s">
        <v>2883</v>
      </c>
      <c r="C1353" s="2" t="s">
        <v>236</v>
      </c>
      <c r="D1353" s="2" t="s">
        <v>3943</v>
      </c>
      <c r="E1353" s="8"/>
      <c r="F1353" s="8"/>
      <c r="G1353" s="8"/>
      <c r="H1353" s="8"/>
      <c r="I1353" s="8"/>
      <c r="J1353" s="8">
        <v>5525130</v>
      </c>
      <c r="K1353" s="8">
        <v>5525130</v>
      </c>
      <c r="L1353" s="8">
        <v>5925130</v>
      </c>
      <c r="M1353" s="8">
        <v>6322595</v>
      </c>
      <c r="N1353" s="8">
        <v>7156281</v>
      </c>
      <c r="O1353" s="8">
        <v>7156281</v>
      </c>
    </row>
    <row r="1354" spans="1:15">
      <c r="A1354" s="2" t="s">
        <v>2943</v>
      </c>
      <c r="B1354" s="5" t="s">
        <v>2944</v>
      </c>
      <c r="C1354" s="2" t="s">
        <v>236</v>
      </c>
      <c r="D1354" s="2" t="s">
        <v>3943</v>
      </c>
      <c r="E1354" s="8">
        <v>3665000</v>
      </c>
      <c r="F1354" s="8">
        <v>3754000</v>
      </c>
      <c r="G1354" s="8">
        <v>8082323</v>
      </c>
      <c r="H1354" s="8">
        <v>39763866</v>
      </c>
      <c r="I1354" s="8">
        <v>15547098</v>
      </c>
      <c r="J1354" s="8">
        <v>20039811</v>
      </c>
      <c r="K1354" s="8">
        <v>21062703</v>
      </c>
      <c r="L1354" s="8">
        <v>21862703</v>
      </c>
      <c r="M1354" s="8">
        <v>41950917</v>
      </c>
      <c r="N1354" s="8">
        <v>17463794</v>
      </c>
      <c r="O1354" s="8">
        <v>17568794</v>
      </c>
    </row>
    <row r="1355" spans="1:15">
      <c r="A1355" s="2" t="s">
        <v>2826</v>
      </c>
      <c r="B1355" s="5" t="s">
        <v>2827</v>
      </c>
      <c r="C1355" s="2" t="s">
        <v>236</v>
      </c>
      <c r="D1355" s="2" t="s">
        <v>3943</v>
      </c>
      <c r="E1355" s="8">
        <v>1422290</v>
      </c>
      <c r="F1355" s="8">
        <v>1422290</v>
      </c>
      <c r="G1355" s="8">
        <v>14222900</v>
      </c>
      <c r="H1355" s="8">
        <v>14222900</v>
      </c>
      <c r="I1355" s="8">
        <v>14222900</v>
      </c>
      <c r="J1355" s="8">
        <v>14900345</v>
      </c>
      <c r="K1355" s="8">
        <v>15611619</v>
      </c>
      <c r="L1355" s="8">
        <v>15611619</v>
      </c>
      <c r="M1355" s="8">
        <v>15611619</v>
      </c>
      <c r="N1355" s="8">
        <v>15611619</v>
      </c>
      <c r="O1355" s="8">
        <v>15611619</v>
      </c>
    </row>
    <row r="1356" spans="1:15">
      <c r="A1356" s="2" t="s">
        <v>2788</v>
      </c>
      <c r="B1356" s="5" t="s">
        <v>2789</v>
      </c>
      <c r="C1356" s="2" t="s">
        <v>236</v>
      </c>
      <c r="D1356" s="2" t="s">
        <v>3943</v>
      </c>
      <c r="E1356" s="8">
        <v>10000000</v>
      </c>
      <c r="F1356" s="8">
        <v>10000000</v>
      </c>
      <c r="G1356" s="8">
        <v>10000000</v>
      </c>
      <c r="H1356" s="8">
        <v>10000000</v>
      </c>
      <c r="I1356" s="8">
        <v>10000000</v>
      </c>
      <c r="J1356" s="8">
        <v>10000000</v>
      </c>
      <c r="K1356" s="8">
        <v>13000000</v>
      </c>
      <c r="L1356" s="8">
        <v>14251369</v>
      </c>
      <c r="M1356" s="8">
        <v>15568600</v>
      </c>
      <c r="N1356" s="8">
        <v>15634461</v>
      </c>
      <c r="O1356" s="8">
        <v>15634461</v>
      </c>
    </row>
    <row r="1357" spans="1:15">
      <c r="A1357" s="2" t="s">
        <v>2898</v>
      </c>
      <c r="B1357" s="5" t="s">
        <v>2899</v>
      </c>
      <c r="C1357" s="2" t="s">
        <v>236</v>
      </c>
      <c r="D1357" s="2" t="s">
        <v>3943</v>
      </c>
      <c r="E1357" s="9">
        <v>31930685</v>
      </c>
      <c r="F1357" s="9">
        <v>31930685</v>
      </c>
      <c r="G1357" s="9">
        <v>31930685</v>
      </c>
      <c r="H1357" s="9">
        <v>31930685</v>
      </c>
      <c r="I1357" s="9">
        <v>31930685</v>
      </c>
      <c r="J1357" s="9">
        <v>31930685</v>
      </c>
      <c r="K1357" s="9">
        <v>31930685</v>
      </c>
      <c r="L1357" s="9">
        <v>31930685</v>
      </c>
      <c r="M1357" s="9">
        <v>31930685</v>
      </c>
      <c r="N1357" s="9">
        <v>31930685</v>
      </c>
      <c r="O1357" s="9">
        <v>31930685</v>
      </c>
    </row>
    <row r="1358" spans="1:15">
      <c r="A1358" s="2" t="s">
        <v>2904</v>
      </c>
      <c r="B1358" s="5" t="s">
        <v>2905</v>
      </c>
      <c r="C1358" s="2" t="s">
        <v>236</v>
      </c>
      <c r="D1358" s="2" t="s">
        <v>3943</v>
      </c>
      <c r="E1358" s="9">
        <v>1500000</v>
      </c>
      <c r="F1358" s="9">
        <v>1500000</v>
      </c>
      <c r="G1358" s="9">
        <v>1500000</v>
      </c>
      <c r="H1358" s="9">
        <v>1500000</v>
      </c>
      <c r="I1358" s="9">
        <v>1500000</v>
      </c>
      <c r="J1358" s="9">
        <v>1500000</v>
      </c>
      <c r="K1358" s="9">
        <v>1500000</v>
      </c>
      <c r="L1358" s="9">
        <v>1500000</v>
      </c>
      <c r="M1358" s="9">
        <v>1500000</v>
      </c>
      <c r="N1358" s="9">
        <v>1500000</v>
      </c>
      <c r="O1358" s="9">
        <v>1500000</v>
      </c>
    </row>
    <row r="1359" spans="1:15">
      <c r="A1359" s="2" t="s">
        <v>3118</v>
      </c>
      <c r="B1359" s="5" t="s">
        <v>3119</v>
      </c>
      <c r="C1359" s="2" t="s">
        <v>236</v>
      </c>
      <c r="D1359" s="2" t="s">
        <v>3943</v>
      </c>
      <c r="E1359" s="9">
        <v>23157969</v>
      </c>
      <c r="F1359" s="9">
        <v>23822880</v>
      </c>
      <c r="G1359" s="9">
        <v>25032150</v>
      </c>
      <c r="H1359" s="9">
        <v>26131440</v>
      </c>
      <c r="I1359" s="9">
        <v>27402808</v>
      </c>
      <c r="J1359" s="9">
        <v>27402808</v>
      </c>
      <c r="K1359" s="9">
        <v>27402808</v>
      </c>
      <c r="L1359" s="9">
        <v>27402808</v>
      </c>
      <c r="M1359" s="9">
        <v>27402808</v>
      </c>
      <c r="N1359" s="9">
        <v>31418865</v>
      </c>
      <c r="O1359" s="9">
        <v>31418865</v>
      </c>
    </row>
    <row r="1360" spans="1:15">
      <c r="A1360" s="2" t="s">
        <v>2932</v>
      </c>
      <c r="B1360" s="5" t="s">
        <v>2933</v>
      </c>
      <c r="C1360" s="2" t="s">
        <v>236</v>
      </c>
      <c r="D1360" s="2" t="s">
        <v>3943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>
        <v>4034800</v>
      </c>
      <c r="O1360" s="9">
        <v>4034800</v>
      </c>
    </row>
    <row r="1361" spans="1:15">
      <c r="A1361" s="2" t="s">
        <v>2650</v>
      </c>
      <c r="B1361" s="5" t="s">
        <v>2651</v>
      </c>
      <c r="C1361" s="2" t="s">
        <v>236</v>
      </c>
      <c r="D1361" s="2" t="s">
        <v>3943</v>
      </c>
      <c r="E1361" s="9">
        <v>9800000</v>
      </c>
      <c r="F1361" s="9">
        <v>12250000</v>
      </c>
      <c r="G1361" s="9">
        <v>12250000</v>
      </c>
      <c r="H1361" s="9">
        <v>12250000</v>
      </c>
      <c r="I1361" s="9">
        <v>12250000</v>
      </c>
      <c r="J1361" s="9">
        <v>12250000</v>
      </c>
      <c r="K1361" s="9">
        <v>12250000</v>
      </c>
      <c r="L1361" s="9">
        <v>12375000</v>
      </c>
      <c r="M1361" s="9">
        <v>12725000</v>
      </c>
      <c r="N1361" s="9">
        <v>12790000</v>
      </c>
      <c r="O1361" s="9">
        <v>12790000</v>
      </c>
    </row>
    <row r="1362" spans="1:15">
      <c r="A1362" s="2" t="s">
        <v>2804</v>
      </c>
      <c r="B1362" s="5" t="s">
        <v>2805</v>
      </c>
      <c r="C1362" s="2" t="s">
        <v>236</v>
      </c>
      <c r="D1362" s="2" t="s">
        <v>3943</v>
      </c>
      <c r="E1362" s="8">
        <v>8625000</v>
      </c>
      <c r="F1362" s="8">
        <v>8625000</v>
      </c>
      <c r="G1362" s="8">
        <v>8625000</v>
      </c>
      <c r="H1362" s="8">
        <v>8625000</v>
      </c>
      <c r="I1362" s="8">
        <v>8625000</v>
      </c>
      <c r="J1362" s="8">
        <v>8625000</v>
      </c>
      <c r="K1362" s="8">
        <v>8625000</v>
      </c>
      <c r="L1362" s="8">
        <v>8625000</v>
      </c>
      <c r="M1362" s="8">
        <v>8625000</v>
      </c>
      <c r="N1362" s="8">
        <v>8625000</v>
      </c>
      <c r="O1362" s="8">
        <v>8625000</v>
      </c>
    </row>
    <row r="1363" spans="1:15">
      <c r="A1363" s="2" t="s">
        <v>2818</v>
      </c>
      <c r="B1363" s="5" t="s">
        <v>2819</v>
      </c>
      <c r="C1363" s="2" t="s">
        <v>236</v>
      </c>
      <c r="D1363" s="2" t="s">
        <v>3943</v>
      </c>
      <c r="E1363" s="8"/>
      <c r="F1363" s="8"/>
      <c r="G1363" s="8"/>
      <c r="H1363" s="8"/>
      <c r="I1363" s="8"/>
      <c r="J1363" s="8">
        <v>12100000</v>
      </c>
      <c r="K1363" s="8">
        <v>12100000</v>
      </c>
      <c r="L1363" s="8">
        <v>12330000</v>
      </c>
      <c r="M1363" s="8">
        <v>12330000</v>
      </c>
      <c r="N1363" s="8">
        <v>12330000</v>
      </c>
      <c r="O1363" s="8">
        <v>12330000</v>
      </c>
    </row>
    <row r="1364" spans="1:15">
      <c r="A1364" s="2" t="s">
        <v>2947</v>
      </c>
      <c r="B1364" s="5" t="s">
        <v>2948</v>
      </c>
      <c r="C1364" s="2" t="s">
        <v>236</v>
      </c>
      <c r="D1364" s="2" t="s">
        <v>3943</v>
      </c>
      <c r="E1364" s="8">
        <v>1132000</v>
      </c>
      <c r="F1364" s="8">
        <v>13100000</v>
      </c>
      <c r="G1364" s="8">
        <v>13100000</v>
      </c>
      <c r="H1364" s="8">
        <v>13100000</v>
      </c>
      <c r="I1364" s="8">
        <v>17500000</v>
      </c>
      <c r="J1364" s="8">
        <v>17500000</v>
      </c>
      <c r="K1364" s="8">
        <v>17500000</v>
      </c>
      <c r="L1364" s="8">
        <v>17500000</v>
      </c>
      <c r="M1364" s="8">
        <v>17500000</v>
      </c>
      <c r="N1364" s="8">
        <v>17500000</v>
      </c>
      <c r="O1364" s="8">
        <v>17500000</v>
      </c>
    </row>
    <row r="1365" spans="1:15">
      <c r="A1365" s="2" t="s">
        <v>2965</v>
      </c>
      <c r="B1365" s="5" t="s">
        <v>2966</v>
      </c>
      <c r="C1365" s="2" t="s">
        <v>236</v>
      </c>
      <c r="D1365" s="2" t="s">
        <v>3943</v>
      </c>
      <c r="E1365" s="8">
        <v>17964868</v>
      </c>
      <c r="F1365" s="8">
        <v>17964868</v>
      </c>
      <c r="G1365" s="8">
        <v>17964868</v>
      </c>
      <c r="H1365" s="8">
        <v>32457668</v>
      </c>
      <c r="I1365" s="8">
        <v>41688438</v>
      </c>
      <c r="J1365" s="8">
        <v>41688438</v>
      </c>
      <c r="K1365" s="8">
        <v>51255006</v>
      </c>
      <c r="L1365" s="8">
        <v>68755006</v>
      </c>
      <c r="M1365" s="8">
        <v>68755006</v>
      </c>
      <c r="N1365" s="8">
        <v>68755006</v>
      </c>
      <c r="O1365" s="8">
        <v>68755006</v>
      </c>
    </row>
    <row r="1366" spans="1:15">
      <c r="A1366" s="2" t="s">
        <v>2868</v>
      </c>
      <c r="B1366" s="5" t="s">
        <v>2869</v>
      </c>
      <c r="C1366" s="2" t="s">
        <v>236</v>
      </c>
      <c r="D1366" s="2" t="s">
        <v>3943</v>
      </c>
      <c r="E1366" s="8">
        <v>8013300</v>
      </c>
      <c r="F1366" s="8">
        <v>8535648</v>
      </c>
      <c r="G1366" s="8">
        <v>8649178</v>
      </c>
      <c r="H1366" s="8">
        <v>8672628</v>
      </c>
      <c r="I1366" s="8">
        <v>8693978</v>
      </c>
      <c r="J1366" s="8">
        <v>8693978</v>
      </c>
      <c r="K1366" s="8">
        <v>8693978</v>
      </c>
      <c r="L1366" s="8">
        <v>8693978</v>
      </c>
      <c r="M1366" s="8">
        <v>8693978</v>
      </c>
      <c r="N1366" s="8">
        <v>8693978</v>
      </c>
      <c r="O1366" s="8">
        <v>8693978</v>
      </c>
    </row>
    <row r="1367" spans="1:15">
      <c r="A1367" s="2" t="s">
        <v>2814</v>
      </c>
      <c r="B1367" s="5" t="s">
        <v>2815</v>
      </c>
      <c r="C1367" s="2" t="s">
        <v>236</v>
      </c>
      <c r="D1367" s="2" t="s">
        <v>3943</v>
      </c>
      <c r="E1367" s="9">
        <v>10855881</v>
      </c>
      <c r="F1367" s="9">
        <v>18216437</v>
      </c>
      <c r="G1367" s="9">
        <v>18245806</v>
      </c>
      <c r="H1367" s="9">
        <v>18462137</v>
      </c>
      <c r="I1367" s="9">
        <v>19162137</v>
      </c>
      <c r="J1367" s="9">
        <v>19162137</v>
      </c>
      <c r="K1367" s="9">
        <v>20874812</v>
      </c>
      <c r="L1367" s="9">
        <v>24125759</v>
      </c>
      <c r="M1367" s="9">
        <v>24304554</v>
      </c>
      <c r="N1367" s="9">
        <v>29135091</v>
      </c>
      <c r="O1367" s="9">
        <v>29135091</v>
      </c>
    </row>
    <row r="1368" spans="1:15">
      <c r="A1368" s="2" t="s">
        <v>2682</v>
      </c>
      <c r="B1368" s="5" t="s">
        <v>2683</v>
      </c>
      <c r="C1368" s="2" t="s">
        <v>236</v>
      </c>
      <c r="D1368" s="2" t="s">
        <v>3943</v>
      </c>
      <c r="E1368" s="9">
        <v>5454026</v>
      </c>
      <c r="F1368" s="9">
        <v>6452863</v>
      </c>
      <c r="G1368" s="9">
        <v>12905726</v>
      </c>
      <c r="H1368" s="9">
        <v>13408551</v>
      </c>
      <c r="I1368" s="9">
        <v>13922475</v>
      </c>
      <c r="J1368" s="9">
        <v>13922475</v>
      </c>
      <c r="K1368" s="9">
        <v>13922475</v>
      </c>
      <c r="L1368" s="9">
        <v>13922475</v>
      </c>
      <c r="M1368" s="9">
        <v>13922475</v>
      </c>
      <c r="N1368" s="9">
        <v>13922475</v>
      </c>
      <c r="O1368" s="9">
        <v>13922475</v>
      </c>
    </row>
    <row r="1369" spans="1:15">
      <c r="A1369" s="2" t="s">
        <v>1507</v>
      </c>
      <c r="B1369" s="5" t="s">
        <v>1508</v>
      </c>
      <c r="C1369" s="2" t="s">
        <v>236</v>
      </c>
      <c r="D1369" s="2" t="s">
        <v>3943</v>
      </c>
      <c r="E1369" s="9">
        <v>15483220</v>
      </c>
      <c r="F1369" s="9">
        <v>15483220</v>
      </c>
      <c r="G1369" s="9">
        <v>15483220</v>
      </c>
      <c r="H1369" s="9">
        <v>15417559</v>
      </c>
      <c r="I1369" s="9">
        <v>29764668</v>
      </c>
      <c r="J1369" s="9">
        <v>31764668</v>
      </c>
      <c r="K1369" s="9">
        <v>33034318</v>
      </c>
      <c r="L1369" s="9">
        <v>36970173</v>
      </c>
      <c r="M1369" s="9">
        <v>39882737</v>
      </c>
      <c r="N1369" s="9">
        <v>10502030</v>
      </c>
      <c r="O1369" s="9">
        <v>10502030</v>
      </c>
    </row>
    <row r="1370" spans="1:15">
      <c r="A1370" s="2" t="s">
        <v>3108</v>
      </c>
      <c r="B1370" s="5" t="s">
        <v>3109</v>
      </c>
      <c r="C1370" s="2" t="s">
        <v>236</v>
      </c>
      <c r="D1370" s="2" t="s">
        <v>3943</v>
      </c>
      <c r="E1370" s="9"/>
      <c r="F1370" s="9"/>
      <c r="G1370" s="9"/>
      <c r="H1370" s="9"/>
      <c r="I1370" s="9"/>
      <c r="J1370" s="9"/>
      <c r="K1370" s="9"/>
      <c r="L1370" s="9"/>
      <c r="M1370" s="9">
        <v>6600300</v>
      </c>
      <c r="N1370" s="9">
        <v>9863089</v>
      </c>
      <c r="O1370" s="9">
        <v>9863089</v>
      </c>
    </row>
    <row r="1371" spans="1:15">
      <c r="A1371" s="2" t="s">
        <v>3028</v>
      </c>
      <c r="B1371" s="5" t="s">
        <v>3029</v>
      </c>
      <c r="C1371" s="2" t="s">
        <v>236</v>
      </c>
      <c r="D1371" s="2" t="s">
        <v>3943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>
        <v>11041708</v>
      </c>
      <c r="O1371" s="9">
        <v>11041708</v>
      </c>
    </row>
    <row r="1372" spans="1:15">
      <c r="A1372" s="2" t="s">
        <v>2776</v>
      </c>
      <c r="B1372" s="5" t="s">
        <v>2777</v>
      </c>
      <c r="C1372" s="2" t="s">
        <v>236</v>
      </c>
      <c r="D1372" s="2" t="s">
        <v>3943</v>
      </c>
      <c r="E1372" s="8">
        <v>60410980</v>
      </c>
      <c r="F1372" s="8">
        <v>60410980</v>
      </c>
      <c r="G1372" s="8">
        <v>60410980</v>
      </c>
      <c r="H1372" s="8">
        <v>131410980</v>
      </c>
      <c r="I1372" s="8">
        <v>131410980</v>
      </c>
      <c r="J1372" s="8">
        <v>142116198</v>
      </c>
      <c r="K1372" s="8">
        <v>182185201</v>
      </c>
      <c r="L1372" s="8">
        <v>59047384</v>
      </c>
      <c r="M1372" s="8">
        <v>59047384</v>
      </c>
      <c r="N1372" s="8">
        <v>59047384</v>
      </c>
      <c r="O1372" s="8">
        <v>59047384</v>
      </c>
    </row>
    <row r="1373" spans="1:15">
      <c r="A1373" s="2" t="s">
        <v>2676</v>
      </c>
      <c r="B1373" s="5" t="s">
        <v>2677</v>
      </c>
      <c r="C1373" s="2" t="s">
        <v>236</v>
      </c>
      <c r="D1373" s="2" t="s">
        <v>3943</v>
      </c>
      <c r="E1373" s="8">
        <v>11813418</v>
      </c>
      <c r="F1373" s="8">
        <v>16352599</v>
      </c>
      <c r="G1373" s="8">
        <v>16393331</v>
      </c>
      <c r="H1373" s="8">
        <v>29402571</v>
      </c>
      <c r="I1373" s="8">
        <v>31832113</v>
      </c>
      <c r="J1373" s="8">
        <v>32639841</v>
      </c>
      <c r="K1373" s="8">
        <v>32639841</v>
      </c>
      <c r="L1373" s="8">
        <v>32639841</v>
      </c>
      <c r="M1373" s="8">
        <v>32639841</v>
      </c>
      <c r="N1373" s="8">
        <v>36524845</v>
      </c>
      <c r="O1373" s="8">
        <v>40409849</v>
      </c>
    </row>
    <row r="1374" spans="1:15">
      <c r="A1374" s="2" t="s">
        <v>3020</v>
      </c>
      <c r="B1374" s="5" t="s">
        <v>3021</v>
      </c>
      <c r="C1374" s="2" t="s">
        <v>236</v>
      </c>
      <c r="D1374" s="2" t="s">
        <v>3943</v>
      </c>
      <c r="E1374" s="8">
        <v>2220000</v>
      </c>
      <c r="F1374" s="8">
        <v>2220000</v>
      </c>
      <c r="G1374" s="8">
        <v>2220000</v>
      </c>
      <c r="H1374" s="8">
        <v>2220000</v>
      </c>
      <c r="I1374" s="8">
        <v>2220000</v>
      </c>
      <c r="J1374" s="8">
        <v>2220000</v>
      </c>
      <c r="K1374" s="8">
        <v>2220000</v>
      </c>
      <c r="L1374" s="8">
        <v>2220000</v>
      </c>
      <c r="M1374" s="8">
        <v>2220000</v>
      </c>
      <c r="N1374" s="8">
        <v>22200000</v>
      </c>
      <c r="O1374" s="8">
        <v>22200000</v>
      </c>
    </row>
    <row r="1375" spans="1:15">
      <c r="A1375" s="2" t="s">
        <v>2758</v>
      </c>
      <c r="B1375" s="5" t="s">
        <v>2759</v>
      </c>
      <c r="C1375" s="2" t="s">
        <v>236</v>
      </c>
      <c r="D1375" s="2" t="s">
        <v>3943</v>
      </c>
      <c r="E1375" s="8"/>
      <c r="F1375" s="8"/>
      <c r="G1375" s="8"/>
      <c r="H1375" s="8"/>
      <c r="I1375" s="8"/>
      <c r="J1375" s="8"/>
      <c r="K1375" s="8"/>
      <c r="L1375" s="8">
        <v>7000000</v>
      </c>
      <c r="M1375" s="8">
        <v>7000000</v>
      </c>
      <c r="N1375" s="8">
        <v>25597767</v>
      </c>
      <c r="O1375" s="8">
        <v>25597767</v>
      </c>
    </row>
    <row r="1376" spans="1:15">
      <c r="A1376" s="2" t="s">
        <v>2872</v>
      </c>
      <c r="B1376" s="5" t="s">
        <v>2873</v>
      </c>
      <c r="C1376" s="2" t="s">
        <v>236</v>
      </c>
      <c r="D1376" s="2" t="s">
        <v>3943</v>
      </c>
      <c r="E1376" s="8">
        <v>1440000</v>
      </c>
      <c r="F1376" s="8">
        <v>1440000</v>
      </c>
      <c r="G1376" s="8">
        <v>14400000</v>
      </c>
      <c r="H1376" s="8">
        <v>14400000</v>
      </c>
      <c r="I1376" s="8">
        <v>15637042</v>
      </c>
      <c r="J1376" s="8">
        <v>15637042</v>
      </c>
      <c r="K1376" s="8">
        <v>15637042</v>
      </c>
      <c r="L1376" s="8">
        <v>15637042</v>
      </c>
      <c r="M1376" s="8">
        <v>15637042</v>
      </c>
      <c r="N1376" s="8">
        <v>15637042</v>
      </c>
      <c r="O1376" s="8">
        <v>15637042</v>
      </c>
    </row>
    <row r="1377" spans="1:15">
      <c r="A1377" s="2" t="s">
        <v>2916</v>
      </c>
      <c r="B1377" s="5" t="s">
        <v>2917</v>
      </c>
      <c r="C1377" s="2" t="s">
        <v>236</v>
      </c>
      <c r="D1377" s="2" t="s">
        <v>3943</v>
      </c>
      <c r="E1377" s="9">
        <v>5800000</v>
      </c>
      <c r="F1377" s="9">
        <v>5800000</v>
      </c>
      <c r="G1377" s="9">
        <v>5800000</v>
      </c>
      <c r="H1377" s="9">
        <v>5800000</v>
      </c>
      <c r="I1377" s="9">
        <v>5800000</v>
      </c>
      <c r="J1377" s="9">
        <v>5800000</v>
      </c>
      <c r="K1377" s="9">
        <v>5800000</v>
      </c>
      <c r="L1377" s="9">
        <v>5800000</v>
      </c>
      <c r="M1377" s="9">
        <v>5800000</v>
      </c>
      <c r="N1377" s="9">
        <v>5800000</v>
      </c>
      <c r="O1377" s="9">
        <v>5800000</v>
      </c>
    </row>
    <row r="1378" spans="1:15">
      <c r="A1378" s="2" t="s">
        <v>2502</v>
      </c>
      <c r="B1378" s="5" t="s">
        <v>2503</v>
      </c>
      <c r="C1378" s="2" t="s">
        <v>236</v>
      </c>
      <c r="D1378" s="2" t="s">
        <v>3943</v>
      </c>
      <c r="E1378" s="9">
        <v>11120000</v>
      </c>
      <c r="F1378" s="9">
        <v>12450902</v>
      </c>
      <c r="G1378" s="9">
        <v>12450902</v>
      </c>
      <c r="H1378" s="9">
        <v>12450902</v>
      </c>
      <c r="I1378" s="9">
        <v>12450902</v>
      </c>
      <c r="J1378" s="9">
        <v>12450902</v>
      </c>
      <c r="K1378" s="9">
        <v>12982110</v>
      </c>
      <c r="L1378" s="9">
        <v>12982110</v>
      </c>
      <c r="M1378" s="9">
        <v>12982110</v>
      </c>
      <c r="N1378" s="9">
        <v>13818790</v>
      </c>
      <c r="O1378" s="9">
        <v>13818790</v>
      </c>
    </row>
    <row r="1379" spans="1:15">
      <c r="A1379" s="2" t="s">
        <v>3012</v>
      </c>
      <c r="B1379" s="5" t="s">
        <v>3013</v>
      </c>
      <c r="C1379" s="2" t="s">
        <v>236</v>
      </c>
      <c r="D1379" s="2" t="s">
        <v>3943</v>
      </c>
      <c r="E1379" s="9">
        <v>50340139</v>
      </c>
      <c r="F1379" s="9">
        <v>50340139</v>
      </c>
      <c r="G1379" s="9">
        <v>50340139</v>
      </c>
      <c r="H1379" s="9">
        <v>100680278</v>
      </c>
      <c r="I1379" s="9">
        <v>100680278</v>
      </c>
      <c r="J1379" s="9">
        <v>100680278</v>
      </c>
      <c r="K1379" s="9">
        <v>100680278</v>
      </c>
      <c r="L1379" s="9">
        <v>100680278</v>
      </c>
      <c r="M1379" s="9">
        <v>100680278</v>
      </c>
      <c r="N1379" s="9">
        <v>10068027</v>
      </c>
      <c r="O1379" s="9">
        <v>10068027</v>
      </c>
    </row>
    <row r="1380" spans="1:15">
      <c r="A1380" s="2" t="s">
        <v>2476</v>
      </c>
      <c r="B1380" s="5" t="s">
        <v>2477</v>
      </c>
      <c r="C1380" s="2" t="s">
        <v>236</v>
      </c>
      <c r="D1380" s="2" t="s">
        <v>3943</v>
      </c>
      <c r="E1380" s="9"/>
      <c r="F1380" s="9"/>
      <c r="G1380" s="9"/>
      <c r="H1380" s="9"/>
      <c r="I1380" s="9"/>
      <c r="J1380" s="9">
        <v>43274592</v>
      </c>
      <c r="K1380" s="9">
        <v>43694592</v>
      </c>
      <c r="L1380" s="9">
        <v>43744592</v>
      </c>
      <c r="M1380" s="9">
        <v>43784592</v>
      </c>
      <c r="N1380" s="9">
        <v>43784592</v>
      </c>
      <c r="O1380" s="9">
        <v>43784592</v>
      </c>
    </row>
    <row r="1381" spans="1:15">
      <c r="A1381" s="2" t="s">
        <v>2914</v>
      </c>
      <c r="B1381" s="5" t="s">
        <v>2915</v>
      </c>
      <c r="C1381" s="2" t="s">
        <v>236</v>
      </c>
      <c r="D1381" s="2" t="s">
        <v>3943</v>
      </c>
      <c r="E1381" s="9"/>
      <c r="F1381" s="9"/>
      <c r="G1381" s="9"/>
      <c r="H1381" s="9"/>
      <c r="I1381" s="9"/>
      <c r="J1381" s="9">
        <v>10950000</v>
      </c>
      <c r="K1381" s="9">
        <v>10950000</v>
      </c>
      <c r="L1381" s="9">
        <v>10950000</v>
      </c>
      <c r="M1381" s="9">
        <v>10950000</v>
      </c>
      <c r="N1381" s="9">
        <v>10950000</v>
      </c>
      <c r="O1381" s="9">
        <v>10950000</v>
      </c>
    </row>
    <row r="1382" spans="1:15">
      <c r="A1382" s="2" t="s">
        <v>3230</v>
      </c>
      <c r="B1382" s="5" t="s">
        <v>3231</v>
      </c>
      <c r="C1382" s="2" t="s">
        <v>236</v>
      </c>
      <c r="D1382" s="2" t="s">
        <v>3943</v>
      </c>
      <c r="E1382" s="8">
        <v>49188209</v>
      </c>
      <c r="F1382" s="8">
        <v>47983752</v>
      </c>
      <c r="G1382" s="8">
        <v>47983752</v>
      </c>
      <c r="H1382" s="8">
        <v>47983752</v>
      </c>
      <c r="I1382" s="8">
        <v>47983752</v>
      </c>
      <c r="J1382" s="8">
        <v>47983752</v>
      </c>
      <c r="K1382" s="8">
        <v>47983752</v>
      </c>
      <c r="L1382" s="8">
        <v>47983752</v>
      </c>
      <c r="M1382" s="8">
        <v>48003452</v>
      </c>
      <c r="N1382" s="8">
        <v>16477425</v>
      </c>
      <c r="O1382" s="8">
        <v>16477425</v>
      </c>
    </row>
    <row r="1383" spans="1:15">
      <c r="A1383" s="2" t="s">
        <v>2892</v>
      </c>
      <c r="B1383" s="5" t="s">
        <v>2893</v>
      </c>
      <c r="C1383" s="2" t="s">
        <v>236</v>
      </c>
      <c r="D1383" s="2" t="s">
        <v>3943</v>
      </c>
      <c r="E1383" s="8"/>
      <c r="F1383" s="8">
        <v>5413980</v>
      </c>
      <c r="G1383" s="8">
        <v>5413980</v>
      </c>
      <c r="H1383" s="8">
        <v>5413980</v>
      </c>
      <c r="I1383" s="8">
        <v>5413980</v>
      </c>
      <c r="J1383" s="8">
        <v>8120970</v>
      </c>
      <c r="K1383" s="8">
        <v>8120970</v>
      </c>
      <c r="L1383" s="8">
        <v>8120970</v>
      </c>
      <c r="M1383" s="8">
        <v>8120970</v>
      </c>
      <c r="N1383" s="8">
        <v>8120970</v>
      </c>
      <c r="O1383" s="8">
        <v>8120970</v>
      </c>
    </row>
    <row r="1384" spans="1:15">
      <c r="A1384" s="2" t="s">
        <v>2850</v>
      </c>
      <c r="B1384" s="5" t="s">
        <v>2851</v>
      </c>
      <c r="C1384" s="2" t="s">
        <v>236</v>
      </c>
      <c r="D1384" s="2" t="s">
        <v>3943</v>
      </c>
      <c r="E1384" s="8"/>
      <c r="F1384" s="8"/>
      <c r="G1384" s="8"/>
      <c r="H1384" s="8"/>
      <c r="I1384" s="8"/>
      <c r="J1384" s="8">
        <v>13340000</v>
      </c>
      <c r="K1384" s="8">
        <v>13340000</v>
      </c>
      <c r="L1384" s="8">
        <v>13340000</v>
      </c>
      <c r="M1384" s="8">
        <v>13340000</v>
      </c>
      <c r="N1384" s="8">
        <v>13340000</v>
      </c>
      <c r="O1384" s="8">
        <v>19343000</v>
      </c>
    </row>
    <row r="1385" spans="1:15">
      <c r="A1385" s="2" t="s">
        <v>2922</v>
      </c>
      <c r="B1385" s="5" t="s">
        <v>2923</v>
      </c>
      <c r="C1385" s="2" t="s">
        <v>236</v>
      </c>
      <c r="D1385" s="2" t="s">
        <v>3943</v>
      </c>
      <c r="E1385" s="8">
        <v>10080000</v>
      </c>
      <c r="F1385" s="8">
        <v>14806939</v>
      </c>
      <c r="G1385" s="8">
        <v>14806939</v>
      </c>
      <c r="H1385" s="8">
        <v>14806939</v>
      </c>
      <c r="I1385" s="8">
        <v>15113621</v>
      </c>
      <c r="J1385" s="8">
        <v>22528072</v>
      </c>
      <c r="K1385" s="8">
        <v>33962073</v>
      </c>
      <c r="L1385" s="8">
        <v>46962073</v>
      </c>
      <c r="M1385" s="8">
        <v>46962073</v>
      </c>
      <c r="N1385" s="8">
        <v>46962073</v>
      </c>
      <c r="O1385" s="8">
        <v>46962073</v>
      </c>
    </row>
    <row r="1386" spans="1:15">
      <c r="A1386" s="2" t="s">
        <v>3058</v>
      </c>
      <c r="B1386" s="5" t="s">
        <v>3059</v>
      </c>
      <c r="C1386" s="2" t="s">
        <v>236</v>
      </c>
      <c r="D1386" s="2" t="s">
        <v>3943</v>
      </c>
      <c r="E1386" s="8">
        <v>2200000</v>
      </c>
      <c r="F1386" s="8">
        <v>2200000</v>
      </c>
      <c r="G1386" s="8">
        <v>2200000</v>
      </c>
      <c r="H1386" s="8">
        <v>2200000</v>
      </c>
      <c r="I1386" s="8">
        <v>2200000</v>
      </c>
      <c r="J1386" s="8">
        <v>2200000</v>
      </c>
      <c r="K1386" s="8">
        <v>2200000</v>
      </c>
      <c r="L1386" s="8">
        <v>2200000</v>
      </c>
      <c r="M1386" s="8">
        <v>2200000</v>
      </c>
      <c r="N1386" s="8">
        <v>2200000</v>
      </c>
      <c r="O1386" s="8">
        <v>2200000</v>
      </c>
    </row>
    <row r="1387" spans="1:15">
      <c r="A1387" s="2" t="s">
        <v>3088</v>
      </c>
      <c r="B1387" s="5" t="s">
        <v>3089</v>
      </c>
      <c r="C1387" s="2" t="s">
        <v>236</v>
      </c>
      <c r="D1387" s="2" t="s">
        <v>3943</v>
      </c>
      <c r="E1387" s="9">
        <v>2797459</v>
      </c>
      <c r="F1387" s="9">
        <v>2797459</v>
      </c>
      <c r="G1387" s="9">
        <v>27974590</v>
      </c>
      <c r="H1387" s="9">
        <v>27974590</v>
      </c>
      <c r="I1387" s="9">
        <v>27974590</v>
      </c>
      <c r="J1387" s="9">
        <v>27974590</v>
      </c>
      <c r="K1387" s="9">
        <v>27974590</v>
      </c>
      <c r="L1387" s="9">
        <v>27974590</v>
      </c>
      <c r="M1387" s="9">
        <v>27974590</v>
      </c>
      <c r="N1387" s="9">
        <v>27974590</v>
      </c>
      <c r="O1387" s="9">
        <v>27974590</v>
      </c>
    </row>
    <row r="1388" spans="1:15">
      <c r="A1388" s="2" t="s">
        <v>2988</v>
      </c>
      <c r="B1388" s="5" t="s">
        <v>2989</v>
      </c>
      <c r="C1388" s="2" t="s">
        <v>236</v>
      </c>
      <c r="D1388" s="2" t="s">
        <v>3943</v>
      </c>
      <c r="E1388" s="9">
        <v>7731000</v>
      </c>
      <c r="F1388" s="9">
        <v>7731000</v>
      </c>
      <c r="G1388" s="9">
        <v>7731000</v>
      </c>
      <c r="H1388" s="9">
        <v>7731000</v>
      </c>
      <c r="I1388" s="9">
        <v>7731000</v>
      </c>
      <c r="J1388" s="9">
        <v>7731000</v>
      </c>
      <c r="K1388" s="9">
        <v>8041598</v>
      </c>
      <c r="L1388" s="9">
        <v>8371665</v>
      </c>
      <c r="M1388" s="9">
        <v>8678270</v>
      </c>
      <c r="N1388" s="9">
        <v>8678270</v>
      </c>
      <c r="O1388" s="9">
        <v>8678270</v>
      </c>
    </row>
    <row r="1389" spans="1:15">
      <c r="A1389" s="2" t="s">
        <v>2959</v>
      </c>
      <c r="B1389" s="5" t="s">
        <v>2960</v>
      </c>
      <c r="C1389" s="2" t="s">
        <v>236</v>
      </c>
      <c r="D1389" s="2" t="s">
        <v>3943</v>
      </c>
      <c r="E1389" s="9">
        <v>21665267</v>
      </c>
      <c r="F1389" s="9">
        <v>21972411</v>
      </c>
      <c r="G1389" s="9">
        <v>21972411</v>
      </c>
      <c r="H1389" s="9">
        <v>21972411</v>
      </c>
      <c r="I1389" s="9">
        <v>21972411</v>
      </c>
      <c r="J1389" s="9">
        <v>21972411</v>
      </c>
      <c r="K1389" s="9">
        <v>21972411</v>
      </c>
      <c r="L1389" s="9">
        <v>21972411</v>
      </c>
      <c r="M1389" s="9">
        <v>21972411</v>
      </c>
      <c r="N1389" s="9">
        <v>21972411</v>
      </c>
      <c r="O1389" s="9">
        <v>21972411</v>
      </c>
    </row>
    <row r="1390" spans="1:15">
      <c r="A1390" s="2" t="s">
        <v>2880</v>
      </c>
      <c r="B1390" s="5" t="s">
        <v>2881</v>
      </c>
      <c r="C1390" s="2" t="s">
        <v>236</v>
      </c>
      <c r="D1390" s="2" t="s">
        <v>3943</v>
      </c>
      <c r="E1390" s="9">
        <v>16354800</v>
      </c>
      <c r="F1390" s="9">
        <v>16354800</v>
      </c>
      <c r="G1390" s="9">
        <v>16354800</v>
      </c>
      <c r="H1390" s="9">
        <v>16354800</v>
      </c>
      <c r="I1390" s="9">
        <v>16354800</v>
      </c>
      <c r="J1390" s="9">
        <v>16354800</v>
      </c>
      <c r="K1390" s="9">
        <v>16354800</v>
      </c>
      <c r="L1390" s="9">
        <v>16354800</v>
      </c>
      <c r="M1390" s="9">
        <v>16354800</v>
      </c>
      <c r="N1390" s="9">
        <v>16354800</v>
      </c>
      <c r="O1390" s="9">
        <v>16354800</v>
      </c>
    </row>
    <row r="1391" spans="1:15">
      <c r="A1391" s="2" t="s">
        <v>2969</v>
      </c>
      <c r="B1391" s="5" t="s">
        <v>3951</v>
      </c>
      <c r="C1391" s="2" t="s">
        <v>236</v>
      </c>
      <c r="D1391" s="2" t="s">
        <v>3943</v>
      </c>
      <c r="E1391" s="9">
        <v>40959750</v>
      </c>
      <c r="F1391" s="9">
        <v>56113721</v>
      </c>
      <c r="G1391" s="9">
        <v>62513721</v>
      </c>
      <c r="H1391" s="9">
        <v>77477069</v>
      </c>
      <c r="I1391" s="9">
        <v>82586538</v>
      </c>
      <c r="J1391" s="9">
        <v>123829699</v>
      </c>
      <c r="K1391" s="9">
        <v>129357005</v>
      </c>
      <c r="L1391" s="9">
        <v>18853386</v>
      </c>
      <c r="M1391" s="9">
        <v>18853386</v>
      </c>
      <c r="N1391" s="9">
        <v>22555655</v>
      </c>
      <c r="O1391" s="9">
        <v>22555655</v>
      </c>
    </row>
    <row r="1392" spans="1:15">
      <c r="A1392" s="2" t="s">
        <v>3000</v>
      </c>
      <c r="B1392" s="5" t="s">
        <v>3001</v>
      </c>
      <c r="C1392" s="2" t="s">
        <v>236</v>
      </c>
      <c r="D1392" s="2" t="s">
        <v>3943</v>
      </c>
      <c r="E1392" s="8">
        <v>13510998</v>
      </c>
      <c r="F1392" s="8">
        <v>34583049</v>
      </c>
      <c r="G1392" s="8">
        <v>34583049</v>
      </c>
      <c r="H1392" s="8">
        <v>34583049</v>
      </c>
      <c r="I1392" s="8">
        <v>36152407</v>
      </c>
      <c r="J1392" s="8">
        <v>37628304</v>
      </c>
      <c r="K1392" s="8">
        <v>37628304</v>
      </c>
      <c r="L1392" s="8">
        <v>41803553</v>
      </c>
      <c r="M1392" s="8">
        <v>42782933</v>
      </c>
      <c r="N1392" s="8">
        <v>42782933</v>
      </c>
      <c r="O1392" s="8">
        <v>42782933</v>
      </c>
    </row>
    <row r="1393" spans="1:15">
      <c r="A1393" s="2" t="s">
        <v>2886</v>
      </c>
      <c r="B1393" s="5" t="s">
        <v>2887</v>
      </c>
      <c r="C1393" s="2" t="s">
        <v>236</v>
      </c>
      <c r="D1393" s="2" t="s">
        <v>3943</v>
      </c>
      <c r="E1393" s="8">
        <v>7000000</v>
      </c>
      <c r="F1393" s="8">
        <v>7000000</v>
      </c>
      <c r="G1393" s="8">
        <v>7000000</v>
      </c>
      <c r="H1393" s="8">
        <v>7000000</v>
      </c>
      <c r="I1393" s="8">
        <v>7000000</v>
      </c>
      <c r="J1393" s="8">
        <v>7000000</v>
      </c>
      <c r="K1393" s="8">
        <v>7000000</v>
      </c>
      <c r="L1393" s="8">
        <v>7000000</v>
      </c>
      <c r="M1393" s="8">
        <v>7378526</v>
      </c>
      <c r="N1393" s="8">
        <v>7378526</v>
      </c>
      <c r="O1393" s="8">
        <v>7378526</v>
      </c>
    </row>
    <row r="1394" spans="1:15">
      <c r="A1394" s="2" t="s">
        <v>2998</v>
      </c>
      <c r="B1394" s="5" t="s">
        <v>2999</v>
      </c>
      <c r="C1394" s="2" t="s">
        <v>236</v>
      </c>
      <c r="D1394" s="2" t="s">
        <v>3943</v>
      </c>
      <c r="E1394" s="8"/>
      <c r="F1394" s="8"/>
      <c r="G1394" s="8"/>
      <c r="H1394" s="8"/>
      <c r="I1394" s="8"/>
      <c r="J1394" s="8"/>
      <c r="K1394" s="8"/>
      <c r="L1394" s="8">
        <v>7959695</v>
      </c>
      <c r="M1394" s="8">
        <v>7999695</v>
      </c>
      <c r="N1394" s="8">
        <v>8076695</v>
      </c>
      <c r="O1394" s="8">
        <v>8076695</v>
      </c>
    </row>
    <row r="1395" spans="1:15">
      <c r="A1395" s="2" t="s">
        <v>3104</v>
      </c>
      <c r="B1395" s="5" t="s">
        <v>3105</v>
      </c>
      <c r="C1395" s="2" t="s">
        <v>236</v>
      </c>
      <c r="D1395" s="2" t="s">
        <v>3943</v>
      </c>
      <c r="E1395" s="8">
        <v>3800000</v>
      </c>
      <c r="F1395" s="8">
        <v>5877000</v>
      </c>
      <c r="G1395" s="8">
        <v>5980000</v>
      </c>
      <c r="H1395" s="8">
        <v>5980000</v>
      </c>
      <c r="I1395" s="8">
        <v>6002500</v>
      </c>
      <c r="J1395" s="8">
        <v>6002500</v>
      </c>
      <c r="K1395" s="8">
        <v>6002500</v>
      </c>
      <c r="L1395" s="8">
        <v>6002500</v>
      </c>
      <c r="M1395" s="8">
        <v>6002500</v>
      </c>
      <c r="N1395" s="8">
        <v>6002500</v>
      </c>
      <c r="O1395" s="8">
        <v>6002500</v>
      </c>
    </row>
    <row r="1396" spans="1:15">
      <c r="A1396" s="2" t="s">
        <v>3176</v>
      </c>
      <c r="B1396" s="5" t="s">
        <v>3177</v>
      </c>
      <c r="C1396" s="2" t="s">
        <v>236</v>
      </c>
      <c r="D1396" s="2" t="s">
        <v>3943</v>
      </c>
      <c r="E1396" s="8"/>
      <c r="F1396" s="8">
        <v>5000000</v>
      </c>
      <c r="G1396" s="8">
        <v>5000000</v>
      </c>
      <c r="H1396" s="8">
        <v>7435000</v>
      </c>
      <c r="I1396" s="8">
        <v>7510224</v>
      </c>
      <c r="J1396" s="8">
        <v>7861274</v>
      </c>
      <c r="K1396" s="8">
        <v>8688755</v>
      </c>
      <c r="L1396" s="8">
        <v>8688755</v>
      </c>
      <c r="M1396" s="8">
        <v>8688755</v>
      </c>
      <c r="N1396" s="8">
        <v>8696659</v>
      </c>
      <c r="O1396" s="8">
        <v>8797060</v>
      </c>
    </row>
    <row r="1397" spans="1:15">
      <c r="A1397" s="2" t="s">
        <v>3080</v>
      </c>
      <c r="B1397" s="5" t="s">
        <v>3081</v>
      </c>
      <c r="C1397" s="2" t="s">
        <v>236</v>
      </c>
      <c r="D1397" s="2" t="s">
        <v>3943</v>
      </c>
      <c r="E1397" s="9"/>
      <c r="F1397" s="9">
        <v>9583000</v>
      </c>
      <c r="G1397" s="9">
        <v>9583000</v>
      </c>
      <c r="H1397" s="9">
        <v>9583000</v>
      </c>
      <c r="I1397" s="9">
        <v>9583000</v>
      </c>
      <c r="J1397" s="9">
        <v>9583000</v>
      </c>
      <c r="K1397" s="9">
        <v>23957500</v>
      </c>
      <c r="L1397" s="9">
        <v>26497720</v>
      </c>
      <c r="M1397" s="9">
        <v>37097139</v>
      </c>
      <c r="N1397" s="9">
        <v>64101882</v>
      </c>
      <c r="O1397" s="9">
        <v>64101882</v>
      </c>
    </row>
    <row r="1398" spans="1:15">
      <c r="A1398" s="2" t="s">
        <v>3032</v>
      </c>
      <c r="B1398" s="5" t="s">
        <v>3033</v>
      </c>
      <c r="C1398" s="2" t="s">
        <v>236</v>
      </c>
      <c r="D1398" s="2" t="s">
        <v>3943</v>
      </c>
      <c r="E1398" s="9">
        <v>3500000</v>
      </c>
      <c r="F1398" s="9">
        <v>3500000</v>
      </c>
      <c r="G1398" s="9">
        <v>3500000</v>
      </c>
      <c r="H1398" s="9">
        <v>3500000</v>
      </c>
      <c r="I1398" s="9">
        <v>3500000</v>
      </c>
      <c r="J1398" s="9">
        <v>3850000</v>
      </c>
      <c r="K1398" s="9">
        <v>4200000</v>
      </c>
      <c r="L1398" s="9">
        <v>4550000</v>
      </c>
      <c r="M1398" s="9">
        <v>5200000</v>
      </c>
      <c r="N1398" s="9">
        <v>5700000</v>
      </c>
      <c r="O1398" s="9">
        <v>6300000</v>
      </c>
    </row>
    <row r="1399" spans="1:15">
      <c r="A1399" s="2" t="s">
        <v>2906</v>
      </c>
      <c r="B1399" s="5" t="s">
        <v>2907</v>
      </c>
      <c r="C1399" s="2" t="s">
        <v>236</v>
      </c>
      <c r="D1399" s="2" t="s">
        <v>3943</v>
      </c>
      <c r="E1399" s="9">
        <v>64788599</v>
      </c>
      <c r="F1399" s="9">
        <v>19806388</v>
      </c>
      <c r="G1399" s="9">
        <v>21739298</v>
      </c>
      <c r="H1399" s="9">
        <v>41652768</v>
      </c>
      <c r="I1399" s="9">
        <v>47504405</v>
      </c>
      <c r="J1399" s="9">
        <v>52511942</v>
      </c>
      <c r="K1399" s="9">
        <v>55527016</v>
      </c>
      <c r="L1399" s="9">
        <v>66204062</v>
      </c>
      <c r="M1399" s="9">
        <v>66204062</v>
      </c>
      <c r="N1399" s="9">
        <v>76854454</v>
      </c>
      <c r="O1399" s="9">
        <v>76854454</v>
      </c>
    </row>
    <row r="1400" spans="1:15">
      <c r="A1400" s="2" t="s">
        <v>2824</v>
      </c>
      <c r="B1400" s="5" t="s">
        <v>2825</v>
      </c>
      <c r="C1400" s="2" t="s">
        <v>236</v>
      </c>
      <c r="D1400" s="2" t="s">
        <v>3943</v>
      </c>
      <c r="E1400" s="9">
        <v>15018255</v>
      </c>
      <c r="F1400" s="9">
        <v>15018255</v>
      </c>
      <c r="G1400" s="9">
        <v>15494446</v>
      </c>
      <c r="H1400" s="9">
        <v>22494446</v>
      </c>
      <c r="I1400" s="9">
        <v>23911794</v>
      </c>
      <c r="J1400" s="9">
        <v>23911794</v>
      </c>
      <c r="K1400" s="9">
        <v>23911794</v>
      </c>
      <c r="L1400" s="9">
        <v>23911794</v>
      </c>
      <c r="M1400" s="9">
        <v>23911794</v>
      </c>
      <c r="N1400" s="9">
        <v>25935401</v>
      </c>
      <c r="O1400" s="9">
        <v>25935401</v>
      </c>
    </row>
    <row r="1401" spans="1:15">
      <c r="A1401" s="2" t="s">
        <v>3038</v>
      </c>
      <c r="B1401" s="5" t="s">
        <v>3039</v>
      </c>
      <c r="C1401" s="2" t="s">
        <v>236</v>
      </c>
      <c r="D1401" s="2" t="s">
        <v>3943</v>
      </c>
      <c r="E1401" s="9">
        <v>10000000</v>
      </c>
      <c r="F1401" s="9">
        <v>10000000</v>
      </c>
      <c r="G1401" s="9">
        <v>10000000</v>
      </c>
      <c r="H1401" s="9">
        <v>10000000</v>
      </c>
      <c r="I1401" s="9">
        <v>10000000</v>
      </c>
      <c r="J1401" s="9">
        <v>10490447</v>
      </c>
      <c r="K1401" s="9">
        <v>10490447</v>
      </c>
      <c r="L1401" s="9">
        <v>10490447</v>
      </c>
      <c r="M1401" s="9">
        <v>10490447</v>
      </c>
      <c r="N1401" s="9">
        <v>10490447</v>
      </c>
      <c r="O1401" s="9">
        <v>10490447</v>
      </c>
    </row>
    <row r="1402" spans="1:15">
      <c r="A1402" s="2" t="s">
        <v>2978</v>
      </c>
      <c r="B1402" s="5" t="s">
        <v>2979</v>
      </c>
      <c r="C1402" s="2" t="s">
        <v>236</v>
      </c>
      <c r="D1402" s="2" t="s">
        <v>3943</v>
      </c>
      <c r="E1402" s="8"/>
      <c r="F1402" s="8"/>
      <c r="G1402" s="8"/>
      <c r="H1402" s="8"/>
      <c r="I1402" s="8"/>
      <c r="J1402" s="8"/>
      <c r="K1402" s="8"/>
      <c r="L1402" s="8"/>
      <c r="M1402" s="8">
        <v>7439388</v>
      </c>
      <c r="N1402" s="8">
        <v>8239388</v>
      </c>
      <c r="O1402" s="8">
        <v>8239388</v>
      </c>
    </row>
    <row r="1403" spans="1:15">
      <c r="A1403" s="2" t="s">
        <v>3062</v>
      </c>
      <c r="B1403" s="5" t="s">
        <v>3063</v>
      </c>
      <c r="C1403" s="2" t="s">
        <v>236</v>
      </c>
      <c r="D1403" s="2" t="s">
        <v>3943</v>
      </c>
      <c r="E1403" s="8">
        <v>31290773</v>
      </c>
      <c r="F1403" s="8">
        <v>41046871</v>
      </c>
      <c r="G1403" s="8">
        <v>35400316</v>
      </c>
      <c r="H1403" s="8">
        <v>35400316</v>
      </c>
      <c r="I1403" s="8">
        <v>35400316</v>
      </c>
      <c r="J1403" s="8">
        <v>35400316</v>
      </c>
      <c r="K1403" s="8">
        <v>70800632</v>
      </c>
      <c r="L1403" s="8">
        <v>79528020</v>
      </c>
      <c r="M1403" s="8">
        <v>107344154</v>
      </c>
      <c r="N1403" s="8">
        <v>139256447</v>
      </c>
      <c r="O1403" s="8">
        <v>139256447</v>
      </c>
    </row>
    <row r="1404" spans="1:15">
      <c r="A1404" s="2" t="s">
        <v>2764</v>
      </c>
      <c r="B1404" s="5" t="s">
        <v>2765</v>
      </c>
      <c r="C1404" s="2" t="s">
        <v>236</v>
      </c>
      <c r="D1404" s="2" t="s">
        <v>3943</v>
      </c>
      <c r="E1404" s="8">
        <v>28332400</v>
      </c>
      <c r="F1404" s="8">
        <v>29209593</v>
      </c>
      <c r="G1404" s="8">
        <v>38078009</v>
      </c>
      <c r="H1404" s="8">
        <v>16319371</v>
      </c>
      <c r="I1404" s="8">
        <v>23734932</v>
      </c>
      <c r="J1404" s="8">
        <v>23734932</v>
      </c>
      <c r="K1404" s="8">
        <v>23734932</v>
      </c>
      <c r="L1404" s="8">
        <v>32384932</v>
      </c>
      <c r="M1404" s="8">
        <v>32384932</v>
      </c>
      <c r="N1404" s="8">
        <v>32384932</v>
      </c>
      <c r="O1404" s="8">
        <v>32384932</v>
      </c>
    </row>
    <row r="1405" spans="1:15">
      <c r="A1405" s="2" t="s">
        <v>2770</v>
      </c>
      <c r="B1405" s="5" t="s">
        <v>2771</v>
      </c>
      <c r="C1405" s="2" t="s">
        <v>236</v>
      </c>
      <c r="D1405" s="2" t="s">
        <v>3943</v>
      </c>
      <c r="E1405" s="8">
        <v>61323947</v>
      </c>
      <c r="F1405" s="8">
        <v>7836994</v>
      </c>
      <c r="G1405" s="8">
        <v>17189783</v>
      </c>
      <c r="H1405" s="8">
        <v>23600225</v>
      </c>
      <c r="I1405" s="8">
        <v>23600225</v>
      </c>
      <c r="J1405" s="8">
        <v>23600225</v>
      </c>
      <c r="K1405" s="8">
        <v>23600225</v>
      </c>
      <c r="L1405" s="8">
        <v>23600225</v>
      </c>
      <c r="M1405" s="8">
        <v>48083877</v>
      </c>
      <c r="N1405" s="8">
        <v>49331715</v>
      </c>
      <c r="O1405" s="8">
        <v>49331715</v>
      </c>
    </row>
    <row r="1406" spans="1:15">
      <c r="A1406" s="2" t="s">
        <v>2846</v>
      </c>
      <c r="B1406" s="5" t="s">
        <v>2847</v>
      </c>
      <c r="C1406" s="2" t="s">
        <v>236</v>
      </c>
      <c r="D1406" s="2" t="s">
        <v>3943</v>
      </c>
      <c r="E1406" s="8">
        <v>7400000</v>
      </c>
      <c r="F1406" s="8">
        <v>7400000</v>
      </c>
      <c r="G1406" s="8">
        <v>7400000</v>
      </c>
      <c r="H1406" s="8">
        <v>8570081</v>
      </c>
      <c r="I1406" s="8">
        <v>9470748</v>
      </c>
      <c r="J1406" s="8">
        <v>9628808</v>
      </c>
      <c r="K1406" s="8">
        <v>9778918</v>
      </c>
      <c r="L1406" s="8">
        <v>9778918</v>
      </c>
      <c r="M1406" s="8">
        <v>9778918</v>
      </c>
      <c r="N1406" s="8">
        <v>9778918</v>
      </c>
      <c r="O1406" s="8">
        <v>9778918</v>
      </c>
    </row>
    <row r="1407" spans="1:15">
      <c r="A1407" s="2" t="s">
        <v>2961</v>
      </c>
      <c r="B1407" s="5" t="s">
        <v>2962</v>
      </c>
      <c r="C1407" s="2" t="s">
        <v>236</v>
      </c>
      <c r="D1407" s="2" t="s">
        <v>3943</v>
      </c>
      <c r="E1407" s="9"/>
      <c r="F1407" s="9"/>
      <c r="G1407" s="9">
        <v>8814500</v>
      </c>
      <c r="H1407" s="9">
        <v>8814500</v>
      </c>
      <c r="I1407" s="9">
        <v>8814500</v>
      </c>
      <c r="J1407" s="9">
        <v>8814500</v>
      </c>
      <c r="K1407" s="9">
        <v>17626262</v>
      </c>
      <c r="L1407" s="9">
        <v>17626262</v>
      </c>
      <c r="M1407" s="9">
        <v>17626262</v>
      </c>
      <c r="N1407" s="9">
        <v>17626262</v>
      </c>
      <c r="O1407" s="9">
        <v>17726262</v>
      </c>
    </row>
    <row r="1408" spans="1:15">
      <c r="A1408" s="2" t="s">
        <v>2840</v>
      </c>
      <c r="B1408" s="5" t="s">
        <v>2841</v>
      </c>
      <c r="C1408" s="2" t="s">
        <v>236</v>
      </c>
      <c r="D1408" s="2" t="s">
        <v>3943</v>
      </c>
      <c r="E1408" s="9">
        <v>7841470</v>
      </c>
      <c r="F1408" s="9">
        <v>8107386</v>
      </c>
      <c r="G1408" s="9">
        <v>8107386</v>
      </c>
      <c r="H1408" s="9">
        <v>10024319</v>
      </c>
      <c r="I1408" s="9">
        <v>10024319</v>
      </c>
      <c r="J1408" s="9">
        <v>10024319</v>
      </c>
      <c r="K1408" s="9">
        <v>10024319</v>
      </c>
      <c r="L1408" s="9">
        <v>10024319</v>
      </c>
      <c r="M1408" s="9">
        <v>10024319</v>
      </c>
      <c r="N1408" s="9">
        <v>12447744</v>
      </c>
      <c r="O1408" s="9">
        <v>12447744</v>
      </c>
    </row>
    <row r="1409" spans="1:15">
      <c r="A1409" s="2" t="s">
        <v>3042</v>
      </c>
      <c r="B1409" s="5" t="s">
        <v>3043</v>
      </c>
      <c r="C1409" s="2" t="s">
        <v>236</v>
      </c>
      <c r="D1409" s="2" t="s">
        <v>3943</v>
      </c>
      <c r="E1409" s="9"/>
      <c r="F1409" s="9"/>
      <c r="G1409" s="9"/>
      <c r="H1409" s="9"/>
      <c r="I1409" s="9">
        <v>7490376</v>
      </c>
      <c r="J1409" s="9">
        <v>7614128</v>
      </c>
      <c r="K1409" s="9">
        <v>7631628</v>
      </c>
      <c r="L1409" s="9">
        <v>7669128</v>
      </c>
      <c r="M1409" s="9">
        <v>7669128</v>
      </c>
      <c r="N1409" s="9">
        <v>7669128</v>
      </c>
      <c r="O1409" s="9">
        <v>7669128</v>
      </c>
    </row>
    <row r="1410" spans="1:15">
      <c r="A1410" s="2" t="s">
        <v>3068</v>
      </c>
      <c r="B1410" s="5" t="s">
        <v>3069</v>
      </c>
      <c r="C1410" s="2" t="s">
        <v>236</v>
      </c>
      <c r="D1410" s="2" t="s">
        <v>3943</v>
      </c>
      <c r="E1410" s="9">
        <v>600000</v>
      </c>
      <c r="F1410" s="9">
        <v>6000000</v>
      </c>
      <c r="G1410" s="9">
        <v>6000000</v>
      </c>
      <c r="H1410" s="9">
        <v>6000000</v>
      </c>
      <c r="I1410" s="9">
        <v>6000000</v>
      </c>
      <c r="J1410" s="9">
        <v>6000000</v>
      </c>
      <c r="K1410" s="9">
        <v>6000000</v>
      </c>
      <c r="L1410" s="9">
        <v>6000000</v>
      </c>
      <c r="M1410" s="9">
        <v>6000000</v>
      </c>
      <c r="N1410" s="9">
        <v>6000000</v>
      </c>
      <c r="O1410" s="9">
        <v>6000000</v>
      </c>
    </row>
    <row r="1411" spans="1:15">
      <c r="A1411" s="2" t="s">
        <v>2963</v>
      </c>
      <c r="B1411" s="5" t="s">
        <v>2964</v>
      </c>
      <c r="C1411" s="2" t="s">
        <v>236</v>
      </c>
      <c r="D1411" s="2" t="s">
        <v>3943</v>
      </c>
      <c r="E1411" s="9"/>
      <c r="F1411" s="9"/>
      <c r="G1411" s="9">
        <v>4000000</v>
      </c>
      <c r="H1411" s="9">
        <v>4000000</v>
      </c>
      <c r="I1411" s="9">
        <v>4000000</v>
      </c>
      <c r="J1411" s="9">
        <v>4000000</v>
      </c>
      <c r="K1411" s="9">
        <v>4000000</v>
      </c>
      <c r="L1411" s="9">
        <v>4400000</v>
      </c>
      <c r="M1411" s="9">
        <v>9568998</v>
      </c>
      <c r="N1411" s="9">
        <v>9750816</v>
      </c>
      <c r="O1411" s="9">
        <v>9750816</v>
      </c>
    </row>
    <row r="1412" spans="1:15">
      <c r="A1412" s="2" t="s">
        <v>3018</v>
      </c>
      <c r="B1412" s="5" t="s">
        <v>3019</v>
      </c>
      <c r="C1412" s="2" t="s">
        <v>236</v>
      </c>
      <c r="D1412" s="2" t="s">
        <v>3943</v>
      </c>
      <c r="E1412" s="8"/>
      <c r="F1412" s="8"/>
      <c r="G1412" s="8">
        <v>13000000</v>
      </c>
      <c r="H1412" s="8">
        <v>13000000</v>
      </c>
      <c r="I1412" s="8">
        <v>13000000</v>
      </c>
      <c r="J1412" s="8">
        <v>13000000</v>
      </c>
      <c r="K1412" s="8">
        <v>13000000</v>
      </c>
      <c r="L1412" s="8">
        <v>13000000</v>
      </c>
      <c r="M1412" s="8">
        <v>13000000</v>
      </c>
      <c r="N1412" s="8">
        <v>13000000</v>
      </c>
      <c r="O1412" s="8">
        <v>13000000</v>
      </c>
    </row>
    <row r="1413" spans="1:15">
      <c r="A1413" s="2" t="s">
        <v>3148</v>
      </c>
      <c r="B1413" s="5" t="s">
        <v>3149</v>
      </c>
      <c r="C1413" s="2" t="s">
        <v>236</v>
      </c>
      <c r="D1413" s="2" t="s">
        <v>3943</v>
      </c>
      <c r="E1413" s="8">
        <v>20503505</v>
      </c>
      <c r="F1413" s="8">
        <v>20503505</v>
      </c>
      <c r="G1413" s="8">
        <v>20503505</v>
      </c>
      <c r="H1413" s="8">
        <v>20503505</v>
      </c>
      <c r="I1413" s="8">
        <v>20503505</v>
      </c>
      <c r="J1413" s="8">
        <v>20503505</v>
      </c>
      <c r="K1413" s="8">
        <v>20503505</v>
      </c>
      <c r="L1413" s="8">
        <v>20503505</v>
      </c>
      <c r="M1413" s="8">
        <v>20503505</v>
      </c>
      <c r="N1413" s="8">
        <v>20503505</v>
      </c>
      <c r="O1413" s="8">
        <v>20503505</v>
      </c>
    </row>
    <row r="1414" spans="1:15">
      <c r="A1414" s="2" t="s">
        <v>2732</v>
      </c>
      <c r="B1414" s="5" t="s">
        <v>2733</v>
      </c>
      <c r="C1414" s="2" t="s">
        <v>236</v>
      </c>
      <c r="D1414" s="2" t="s">
        <v>3943</v>
      </c>
      <c r="E1414" s="8"/>
      <c r="F1414" s="8"/>
      <c r="G1414" s="8"/>
      <c r="H1414" s="8"/>
      <c r="I1414" s="8"/>
      <c r="J1414" s="8"/>
      <c r="K1414" s="8"/>
      <c r="L1414" s="8"/>
      <c r="M1414" s="8">
        <v>5179610</v>
      </c>
      <c r="N1414" s="8">
        <v>5179610</v>
      </c>
      <c r="O1414" s="8">
        <v>5179610</v>
      </c>
    </row>
    <row r="1415" spans="1:15">
      <c r="A1415" s="2" t="s">
        <v>2820</v>
      </c>
      <c r="B1415" s="5" t="s">
        <v>2821</v>
      </c>
      <c r="C1415" s="2" t="s">
        <v>236</v>
      </c>
      <c r="D1415" s="2" t="s">
        <v>3943</v>
      </c>
      <c r="E1415" s="8"/>
      <c r="F1415" s="8"/>
      <c r="G1415" s="8"/>
      <c r="H1415" s="8"/>
      <c r="I1415" s="8"/>
      <c r="J1415" s="8">
        <v>6145369</v>
      </c>
      <c r="K1415" s="8">
        <v>7814239</v>
      </c>
      <c r="L1415" s="8">
        <v>8170289</v>
      </c>
      <c r="M1415" s="8">
        <v>8178789</v>
      </c>
      <c r="N1415" s="8">
        <v>8327769</v>
      </c>
      <c r="O1415" s="8">
        <v>8327769</v>
      </c>
    </row>
    <row r="1416" spans="1:15">
      <c r="A1416" s="2" t="s">
        <v>3036</v>
      </c>
      <c r="B1416" s="5" t="s">
        <v>3037</v>
      </c>
      <c r="C1416" s="2" t="s">
        <v>236</v>
      </c>
      <c r="D1416" s="2" t="s">
        <v>3943</v>
      </c>
      <c r="E1416" s="8">
        <v>5400000</v>
      </c>
      <c r="F1416" s="8">
        <v>5500000</v>
      </c>
      <c r="G1416" s="8">
        <v>9000000</v>
      </c>
      <c r="H1416" s="8">
        <v>9000000</v>
      </c>
      <c r="I1416" s="8">
        <v>9000000</v>
      </c>
      <c r="J1416" s="8">
        <v>9000000</v>
      </c>
      <c r="K1416" s="8">
        <v>9000000</v>
      </c>
      <c r="L1416" s="8">
        <v>9000000</v>
      </c>
      <c r="M1416" s="8">
        <v>9000000</v>
      </c>
      <c r="N1416" s="8">
        <v>9000000</v>
      </c>
      <c r="O1416" s="8">
        <v>9000000</v>
      </c>
    </row>
    <row r="1417" spans="1:15">
      <c r="A1417" s="2" t="s">
        <v>2728</v>
      </c>
      <c r="B1417" s="5" t="s">
        <v>2729</v>
      </c>
      <c r="C1417" s="2" t="s">
        <v>236</v>
      </c>
      <c r="D1417" s="2" t="s">
        <v>3943</v>
      </c>
      <c r="E1417" s="9">
        <v>33107863</v>
      </c>
      <c r="F1417" s="9">
        <v>68574079</v>
      </c>
      <c r="G1417" s="9">
        <v>91650991</v>
      </c>
      <c r="H1417" s="9">
        <v>13964214</v>
      </c>
      <c r="I1417" s="9">
        <v>60049916</v>
      </c>
      <c r="J1417" s="9">
        <v>60049916</v>
      </c>
      <c r="K1417" s="9">
        <v>60049916</v>
      </c>
      <c r="L1417" s="9">
        <v>60049916</v>
      </c>
      <c r="M1417" s="9">
        <v>60049916</v>
      </c>
      <c r="N1417" s="9">
        <v>50041595</v>
      </c>
      <c r="O1417" s="9">
        <v>50041595</v>
      </c>
    </row>
    <row r="1418" spans="1:15">
      <c r="A1418" s="2" t="s">
        <v>3030</v>
      </c>
      <c r="B1418" s="5" t="s">
        <v>3031</v>
      </c>
      <c r="C1418" s="2" t="s">
        <v>236</v>
      </c>
      <c r="D1418" s="2" t="s">
        <v>3943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>
        <v>5250000</v>
      </c>
      <c r="O1418" s="9">
        <v>5250000</v>
      </c>
    </row>
    <row r="1419" spans="1:15">
      <c r="A1419" s="2" t="s">
        <v>2854</v>
      </c>
      <c r="B1419" s="5" t="s">
        <v>2855</v>
      </c>
      <c r="C1419" s="2" t="s">
        <v>236</v>
      </c>
      <c r="D1419" s="2" t="s">
        <v>3943</v>
      </c>
      <c r="E1419" s="9">
        <v>7836620</v>
      </c>
      <c r="F1419" s="9">
        <v>7836620</v>
      </c>
      <c r="G1419" s="9">
        <v>7836620</v>
      </c>
      <c r="H1419" s="9">
        <v>7836620</v>
      </c>
      <c r="I1419" s="9">
        <v>9791018</v>
      </c>
      <c r="J1419" s="9">
        <v>10609616</v>
      </c>
      <c r="K1419" s="9">
        <v>11428214</v>
      </c>
      <c r="L1419" s="9">
        <v>11428214</v>
      </c>
      <c r="M1419" s="9">
        <v>11428214</v>
      </c>
      <c r="N1419" s="9">
        <v>11428214</v>
      </c>
      <c r="O1419" s="9">
        <v>11428214</v>
      </c>
    </row>
    <row r="1420" spans="1:15">
      <c r="A1420" s="2" t="s">
        <v>2990</v>
      </c>
      <c r="B1420" s="5" t="s">
        <v>2991</v>
      </c>
      <c r="C1420" s="2" t="s">
        <v>236</v>
      </c>
      <c r="D1420" s="2" t="s">
        <v>3943</v>
      </c>
      <c r="E1420" s="9">
        <v>14452690</v>
      </c>
      <c r="F1420" s="9">
        <v>14452690</v>
      </c>
      <c r="G1420" s="9">
        <v>16233074</v>
      </c>
      <c r="H1420" s="9">
        <v>16233074</v>
      </c>
      <c r="I1420" s="9">
        <v>18267273</v>
      </c>
      <c r="J1420" s="9">
        <v>18267273</v>
      </c>
      <c r="K1420" s="9">
        <v>18267273</v>
      </c>
      <c r="L1420" s="9">
        <v>18267273</v>
      </c>
      <c r="M1420" s="9">
        <v>18267273</v>
      </c>
      <c r="N1420" s="9">
        <v>20567273</v>
      </c>
      <c r="O1420" s="9">
        <v>20567273</v>
      </c>
    </row>
    <row r="1421" spans="1:15">
      <c r="A1421" s="2" t="s">
        <v>2512</v>
      </c>
      <c r="B1421" s="5" t="s">
        <v>2513</v>
      </c>
      <c r="C1421" s="2" t="s">
        <v>236</v>
      </c>
      <c r="D1421" s="2" t="s">
        <v>3943</v>
      </c>
      <c r="E1421" s="9"/>
      <c r="F1421" s="9"/>
      <c r="G1421" s="9">
        <v>6400000</v>
      </c>
      <c r="H1421" s="9">
        <v>6400000</v>
      </c>
      <c r="I1421" s="9">
        <v>6400000</v>
      </c>
      <c r="J1421" s="9">
        <v>6400000</v>
      </c>
      <c r="K1421" s="9">
        <v>12800000</v>
      </c>
      <c r="L1421" s="9">
        <v>12800000</v>
      </c>
      <c r="M1421" s="9">
        <v>12800000</v>
      </c>
      <c r="N1421" s="9">
        <v>13661410</v>
      </c>
      <c r="O1421" s="9">
        <v>13661410</v>
      </c>
    </row>
    <row r="1422" spans="1:15">
      <c r="A1422" s="2" t="s">
        <v>3006</v>
      </c>
      <c r="B1422" s="5" t="s">
        <v>3007</v>
      </c>
      <c r="C1422" s="2" t="s">
        <v>236</v>
      </c>
      <c r="D1422" s="2" t="s">
        <v>3943</v>
      </c>
      <c r="E1422" s="8">
        <v>14400000</v>
      </c>
      <c r="F1422" s="8">
        <v>14400000</v>
      </c>
      <c r="G1422" s="8">
        <v>14400000</v>
      </c>
      <c r="H1422" s="8">
        <v>14400000</v>
      </c>
      <c r="I1422" s="8">
        <v>14400000</v>
      </c>
      <c r="J1422" s="8">
        <v>14400000</v>
      </c>
      <c r="K1422" s="8">
        <v>14400000</v>
      </c>
      <c r="L1422" s="8">
        <v>14400000</v>
      </c>
      <c r="M1422" s="8">
        <v>14400000</v>
      </c>
      <c r="N1422" s="8">
        <v>14400000</v>
      </c>
      <c r="O1422" s="8">
        <v>14400000</v>
      </c>
    </row>
    <row r="1423" spans="1:15">
      <c r="A1423" s="2" t="s">
        <v>3112</v>
      </c>
      <c r="B1423" s="5" t="s">
        <v>3113</v>
      </c>
      <c r="C1423" s="2" t="s">
        <v>236</v>
      </c>
      <c r="D1423" s="2" t="s">
        <v>3943</v>
      </c>
      <c r="E1423" s="8">
        <v>6240000</v>
      </c>
      <c r="F1423" s="8">
        <v>6240000</v>
      </c>
      <c r="G1423" s="8">
        <v>6240000</v>
      </c>
      <c r="H1423" s="8">
        <v>7176000</v>
      </c>
      <c r="I1423" s="8">
        <v>14352000</v>
      </c>
      <c r="J1423" s="8">
        <v>14352000</v>
      </c>
      <c r="K1423" s="8">
        <v>14352000</v>
      </c>
      <c r="L1423" s="8">
        <v>14352000</v>
      </c>
      <c r="M1423" s="8">
        <v>19805760</v>
      </c>
      <c r="N1423" s="8">
        <v>19805760</v>
      </c>
      <c r="O1423" s="8">
        <v>19805760</v>
      </c>
    </row>
    <row r="1424" spans="1:15">
      <c r="A1424" s="2" t="s">
        <v>2949</v>
      </c>
      <c r="B1424" s="5" t="s">
        <v>2950</v>
      </c>
      <c r="C1424" s="2" t="s">
        <v>236</v>
      </c>
      <c r="D1424" s="2" t="s">
        <v>3943</v>
      </c>
      <c r="E1424" s="8"/>
      <c r="F1424" s="8"/>
      <c r="G1424" s="8"/>
      <c r="H1424" s="8"/>
      <c r="I1424" s="8"/>
      <c r="J1424" s="8"/>
      <c r="K1424" s="8"/>
      <c r="L1424" s="8"/>
      <c r="M1424" s="8">
        <v>5084948</v>
      </c>
      <c r="N1424" s="8">
        <v>5237948</v>
      </c>
      <c r="O1424" s="8">
        <v>5952233</v>
      </c>
    </row>
    <row r="1425" spans="1:15">
      <c r="A1425" s="2" t="s">
        <v>2957</v>
      </c>
      <c r="B1425" s="5" t="s">
        <v>2958</v>
      </c>
      <c r="C1425" s="2" t="s">
        <v>236</v>
      </c>
      <c r="D1425" s="2" t="s">
        <v>3943</v>
      </c>
      <c r="E1425" s="8"/>
      <c r="F1425" s="8"/>
      <c r="G1425" s="8"/>
      <c r="H1425" s="8"/>
      <c r="I1425" s="8"/>
      <c r="J1425" s="8"/>
      <c r="K1425" s="8"/>
      <c r="L1425" s="8">
        <v>2400000</v>
      </c>
      <c r="M1425" s="8">
        <v>4311520</v>
      </c>
      <c r="N1425" s="8">
        <v>4420192</v>
      </c>
      <c r="O1425" s="8">
        <v>4420192</v>
      </c>
    </row>
    <row r="1426" spans="1:15">
      <c r="A1426" s="2" t="s">
        <v>2792</v>
      </c>
      <c r="B1426" s="5" t="s">
        <v>2793</v>
      </c>
      <c r="C1426" s="2" t="s">
        <v>236</v>
      </c>
      <c r="D1426" s="2" t="s">
        <v>3943</v>
      </c>
      <c r="E1426" s="8">
        <v>1000000</v>
      </c>
      <c r="F1426" s="8">
        <v>1000000</v>
      </c>
      <c r="G1426" s="8">
        <v>1000000</v>
      </c>
      <c r="H1426" s="8">
        <v>1000000</v>
      </c>
      <c r="I1426" s="8">
        <v>1000000</v>
      </c>
      <c r="J1426" s="8">
        <v>1000000</v>
      </c>
      <c r="K1426" s="8">
        <v>1000000</v>
      </c>
      <c r="L1426" s="8">
        <v>1000000</v>
      </c>
      <c r="M1426" s="8">
        <v>1000000</v>
      </c>
      <c r="N1426" s="8">
        <v>1000000</v>
      </c>
      <c r="O1426" s="8">
        <v>1000000</v>
      </c>
    </row>
    <row r="1427" spans="1:15">
      <c r="A1427" s="2" t="s">
        <v>2870</v>
      </c>
      <c r="B1427" s="5" t="s">
        <v>2871</v>
      </c>
      <c r="C1427" s="2" t="s">
        <v>236</v>
      </c>
      <c r="D1427" s="2" t="s">
        <v>3943</v>
      </c>
      <c r="E1427" s="9"/>
      <c r="F1427" s="9"/>
      <c r="G1427" s="9"/>
      <c r="H1427" s="9">
        <v>6500000</v>
      </c>
      <c r="I1427" s="9">
        <v>6500000</v>
      </c>
      <c r="J1427" s="9">
        <v>6500000</v>
      </c>
      <c r="K1427" s="9">
        <v>6500000</v>
      </c>
      <c r="L1427" s="9">
        <v>6500000</v>
      </c>
      <c r="M1427" s="9">
        <v>6500000</v>
      </c>
      <c r="N1427" s="9">
        <v>6500000</v>
      </c>
      <c r="O1427" s="9">
        <v>6500000</v>
      </c>
    </row>
    <row r="1428" spans="1:15">
      <c r="A1428" s="2" t="s">
        <v>3376</v>
      </c>
      <c r="B1428" s="5" t="s">
        <v>3377</v>
      </c>
      <c r="C1428" s="2" t="s">
        <v>236</v>
      </c>
      <c r="D1428" s="2" t="s">
        <v>3943</v>
      </c>
      <c r="E1428" s="9">
        <v>7560000</v>
      </c>
      <c r="F1428" s="9">
        <v>8294500</v>
      </c>
      <c r="G1428" s="9">
        <v>11026741</v>
      </c>
      <c r="H1428" s="9">
        <v>13583335</v>
      </c>
      <c r="I1428" s="9">
        <v>20067333</v>
      </c>
      <c r="J1428" s="9">
        <v>20067333</v>
      </c>
      <c r="K1428" s="9">
        <v>31055673</v>
      </c>
      <c r="L1428" s="9">
        <v>34159345</v>
      </c>
      <c r="M1428" s="9">
        <v>46872145</v>
      </c>
      <c r="N1428" s="9">
        <v>61010384</v>
      </c>
      <c r="O1428" s="9">
        <v>61010384</v>
      </c>
    </row>
    <row r="1429" spans="1:15">
      <c r="A1429" s="2" t="s">
        <v>2924</v>
      </c>
      <c r="B1429" s="5" t="s">
        <v>2925</v>
      </c>
      <c r="C1429" s="2" t="s">
        <v>236</v>
      </c>
      <c r="D1429" s="2" t="s">
        <v>3943</v>
      </c>
      <c r="E1429" s="9"/>
      <c r="F1429" s="9"/>
      <c r="G1429" s="9"/>
      <c r="H1429" s="9"/>
      <c r="I1429" s="9">
        <v>12000000</v>
      </c>
      <c r="J1429" s="9">
        <v>12000000</v>
      </c>
      <c r="K1429" s="9">
        <v>12000000</v>
      </c>
      <c r="L1429" s="9">
        <v>12000000</v>
      </c>
      <c r="M1429" s="9">
        <v>12000000</v>
      </c>
      <c r="N1429" s="9">
        <v>12000000</v>
      </c>
      <c r="O1429" s="9">
        <v>12000000</v>
      </c>
    </row>
    <row r="1430" spans="1:15">
      <c r="A1430" s="2" t="s">
        <v>3188</v>
      </c>
      <c r="B1430" s="5" t="s">
        <v>3189</v>
      </c>
      <c r="C1430" s="2" t="s">
        <v>236</v>
      </c>
      <c r="D1430" s="2" t="s">
        <v>3943</v>
      </c>
      <c r="E1430" s="9">
        <v>4366000</v>
      </c>
      <c r="F1430" s="9">
        <v>4366000</v>
      </c>
      <c r="G1430" s="9">
        <v>4366000</v>
      </c>
      <c r="H1430" s="9">
        <v>4598000</v>
      </c>
      <c r="I1430" s="9">
        <v>4598000</v>
      </c>
      <c r="J1430" s="9">
        <v>6605068</v>
      </c>
      <c r="K1430" s="9">
        <v>8663385</v>
      </c>
      <c r="L1430" s="9">
        <v>9243655</v>
      </c>
      <c r="M1430" s="9">
        <v>9243655</v>
      </c>
      <c r="N1430" s="9">
        <v>9425143</v>
      </c>
      <c r="O1430" s="9">
        <v>9425143</v>
      </c>
    </row>
    <row r="1431" spans="1:15">
      <c r="A1431" s="2" t="s">
        <v>3016</v>
      </c>
      <c r="B1431" s="5" t="s">
        <v>3017</v>
      </c>
      <c r="C1431" s="2" t="s">
        <v>236</v>
      </c>
      <c r="D1431" s="2" t="s">
        <v>3943</v>
      </c>
      <c r="E1431" s="9">
        <v>11240536</v>
      </c>
      <c r="F1431" s="9">
        <v>17931388</v>
      </c>
      <c r="G1431" s="9">
        <v>21097545</v>
      </c>
      <c r="H1431" s="9">
        <v>21219438</v>
      </c>
      <c r="I1431" s="9">
        <v>23243905</v>
      </c>
      <c r="J1431" s="9">
        <v>23243905</v>
      </c>
      <c r="K1431" s="9">
        <v>23393158</v>
      </c>
      <c r="L1431" s="9">
        <v>36493326</v>
      </c>
      <c r="M1431" s="9">
        <v>36493326</v>
      </c>
      <c r="N1431" s="9">
        <v>36493326</v>
      </c>
      <c r="O1431" s="9">
        <v>36493326</v>
      </c>
    </row>
    <row r="1432" spans="1:15">
      <c r="A1432" s="2" t="s">
        <v>3072</v>
      </c>
      <c r="B1432" s="5" t="s">
        <v>3073</v>
      </c>
      <c r="C1432" s="2" t="s">
        <v>236</v>
      </c>
      <c r="D1432" s="2" t="s">
        <v>3943</v>
      </c>
      <c r="E1432" s="8">
        <v>2310000</v>
      </c>
      <c r="F1432" s="8">
        <v>6008673</v>
      </c>
      <c r="G1432" s="8">
        <v>60995820</v>
      </c>
      <c r="H1432" s="8">
        <v>60995820</v>
      </c>
      <c r="I1432" s="8">
        <v>61595820</v>
      </c>
      <c r="J1432" s="8">
        <v>66055820</v>
      </c>
      <c r="K1432" s="8">
        <v>69075820</v>
      </c>
      <c r="L1432" s="8">
        <v>69075820</v>
      </c>
      <c r="M1432" s="8">
        <v>69075820</v>
      </c>
      <c r="N1432" s="8">
        <v>85025186</v>
      </c>
      <c r="O1432" s="8">
        <v>98453756</v>
      </c>
    </row>
    <row r="1433" spans="1:15">
      <c r="A1433" s="2" t="s">
        <v>2951</v>
      </c>
      <c r="B1433" s="5" t="s">
        <v>2952</v>
      </c>
      <c r="C1433" s="2" t="s">
        <v>236</v>
      </c>
      <c r="D1433" s="2" t="s">
        <v>3943</v>
      </c>
      <c r="E1433" s="8">
        <v>20004831</v>
      </c>
      <c r="F1433" s="8">
        <v>20905880</v>
      </c>
      <c r="G1433" s="8">
        <v>21851948</v>
      </c>
      <c r="H1433" s="8">
        <v>22845288</v>
      </c>
      <c r="I1433" s="8">
        <v>23888259</v>
      </c>
      <c r="J1433" s="8">
        <v>23888259</v>
      </c>
      <c r="K1433" s="8">
        <v>26388259</v>
      </c>
      <c r="L1433" s="8">
        <v>26388259</v>
      </c>
      <c r="M1433" s="8">
        <v>26388259</v>
      </c>
      <c r="N1433" s="8">
        <v>28888259</v>
      </c>
      <c r="O1433" s="8">
        <v>28888259</v>
      </c>
    </row>
    <row r="1434" spans="1:15">
      <c r="A1434" s="2" t="s">
        <v>2910</v>
      </c>
      <c r="B1434" s="5" t="s">
        <v>2911</v>
      </c>
      <c r="C1434" s="2" t="s">
        <v>236</v>
      </c>
      <c r="D1434" s="2" t="s">
        <v>3943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>
        <v>8522980</v>
      </c>
      <c r="O1434" s="8">
        <v>8522980</v>
      </c>
    </row>
    <row r="1435" spans="1:15">
      <c r="A1435" s="2" t="s">
        <v>2980</v>
      </c>
      <c r="B1435" s="5" t="s">
        <v>2981</v>
      </c>
      <c r="C1435" s="2" t="s">
        <v>236</v>
      </c>
      <c r="D1435" s="2" t="s">
        <v>3943</v>
      </c>
      <c r="E1435" s="8">
        <v>12886500</v>
      </c>
      <c r="F1435" s="8">
        <v>12886500</v>
      </c>
      <c r="G1435" s="8">
        <v>12886500</v>
      </c>
      <c r="H1435" s="8">
        <v>12886500</v>
      </c>
      <c r="I1435" s="8">
        <v>13054740</v>
      </c>
      <c r="J1435" s="8">
        <v>13054740</v>
      </c>
      <c r="K1435" s="8">
        <v>13237421</v>
      </c>
      <c r="L1435" s="8">
        <v>13931609</v>
      </c>
      <c r="M1435" s="8">
        <v>13931609</v>
      </c>
      <c r="N1435" s="8">
        <v>13931609</v>
      </c>
      <c r="O1435" s="8">
        <v>13931609</v>
      </c>
    </row>
    <row r="1436" spans="1:15">
      <c r="A1436" s="2" t="s">
        <v>2800</v>
      </c>
      <c r="B1436" s="5" t="s">
        <v>2801</v>
      </c>
      <c r="C1436" s="2" t="s">
        <v>236</v>
      </c>
      <c r="D1436" s="2" t="s">
        <v>3943</v>
      </c>
      <c r="E1436" s="8">
        <v>10000000</v>
      </c>
      <c r="F1436" s="8">
        <v>10000000</v>
      </c>
      <c r="G1436" s="8">
        <v>10000000</v>
      </c>
      <c r="H1436" s="8">
        <v>10000000</v>
      </c>
      <c r="I1436" s="8">
        <v>10000000</v>
      </c>
      <c r="J1436" s="8">
        <v>10000000</v>
      </c>
      <c r="K1436" s="8">
        <v>10000000</v>
      </c>
      <c r="L1436" s="8">
        <v>10000000</v>
      </c>
      <c r="M1436" s="8">
        <v>10000000</v>
      </c>
      <c r="N1436" s="8">
        <v>10000000</v>
      </c>
      <c r="O1436" s="8">
        <v>10000000</v>
      </c>
    </row>
    <row r="1437" spans="1:15">
      <c r="A1437" s="2" t="s">
        <v>2524</v>
      </c>
      <c r="B1437" s="5" t="s">
        <v>2525</v>
      </c>
      <c r="C1437" s="2" t="s">
        <v>236</v>
      </c>
      <c r="D1437" s="2" t="s">
        <v>3943</v>
      </c>
      <c r="E1437" s="9">
        <v>7260000</v>
      </c>
      <c r="F1437" s="9">
        <v>7260000</v>
      </c>
      <c r="G1437" s="9">
        <v>18150000</v>
      </c>
      <c r="H1437" s="9">
        <v>24500000</v>
      </c>
      <c r="I1437" s="9">
        <v>24500000</v>
      </c>
      <c r="J1437" s="9">
        <v>24500000</v>
      </c>
      <c r="K1437" s="9">
        <v>24500000</v>
      </c>
      <c r="L1437" s="9">
        <v>24500000</v>
      </c>
      <c r="M1437" s="9">
        <v>24500000</v>
      </c>
      <c r="N1437" s="9">
        <v>24500000</v>
      </c>
      <c r="O1437" s="9">
        <v>24500000</v>
      </c>
    </row>
    <row r="1438" spans="1:15">
      <c r="A1438" s="2" t="s">
        <v>2986</v>
      </c>
      <c r="B1438" s="5" t="s">
        <v>2987</v>
      </c>
      <c r="C1438" s="2" t="s">
        <v>236</v>
      </c>
      <c r="D1438" s="2" t="s">
        <v>3943</v>
      </c>
      <c r="E1438" s="9">
        <v>42851600</v>
      </c>
      <c r="F1438" s="9">
        <v>42851600</v>
      </c>
      <c r="G1438" s="9">
        <v>42851600</v>
      </c>
      <c r="H1438" s="9">
        <v>42851600</v>
      </c>
      <c r="I1438" s="9">
        <v>42851600</v>
      </c>
      <c r="J1438" s="9">
        <v>42851600</v>
      </c>
      <c r="K1438" s="9">
        <v>42851600</v>
      </c>
      <c r="L1438" s="9">
        <v>42851600</v>
      </c>
      <c r="M1438" s="9">
        <v>42851600</v>
      </c>
      <c r="N1438" s="9">
        <v>42851600</v>
      </c>
      <c r="O1438" s="9">
        <v>42851600</v>
      </c>
    </row>
    <row r="1439" spans="1:15">
      <c r="A1439" s="2" t="s">
        <v>2982</v>
      </c>
      <c r="B1439" s="5" t="s">
        <v>2983</v>
      </c>
      <c r="C1439" s="2" t="s">
        <v>236</v>
      </c>
      <c r="D1439" s="2" t="s">
        <v>3943</v>
      </c>
      <c r="E1439" s="9">
        <v>5850000</v>
      </c>
      <c r="F1439" s="9">
        <v>11700000</v>
      </c>
      <c r="G1439" s="9">
        <v>11700000</v>
      </c>
      <c r="H1439" s="9">
        <v>11700000</v>
      </c>
      <c r="I1439" s="9">
        <v>11700000</v>
      </c>
      <c r="J1439" s="9">
        <v>11700000</v>
      </c>
      <c r="K1439" s="9">
        <v>11700000</v>
      </c>
      <c r="L1439" s="9">
        <v>11700000</v>
      </c>
      <c r="M1439" s="9">
        <v>11700000</v>
      </c>
      <c r="N1439" s="9">
        <v>12565800</v>
      </c>
      <c r="O1439" s="9">
        <v>12565800</v>
      </c>
    </row>
    <row r="1440" spans="1:15">
      <c r="A1440" s="2" t="s">
        <v>2860</v>
      </c>
      <c r="B1440" s="5" t="s">
        <v>2861</v>
      </c>
      <c r="C1440" s="2" t="s">
        <v>236</v>
      </c>
      <c r="D1440" s="2" t="s">
        <v>3943</v>
      </c>
      <c r="E1440" s="9">
        <v>35326038</v>
      </c>
      <c r="F1440" s="9">
        <v>35326038</v>
      </c>
      <c r="G1440" s="9">
        <v>35326038</v>
      </c>
      <c r="H1440" s="9">
        <v>35326038</v>
      </c>
      <c r="I1440" s="9">
        <v>35326038</v>
      </c>
      <c r="J1440" s="9">
        <v>35326038</v>
      </c>
      <c r="K1440" s="9">
        <v>35603146</v>
      </c>
      <c r="L1440" s="9">
        <v>35603146</v>
      </c>
      <c r="M1440" s="9">
        <v>35603146</v>
      </c>
      <c r="N1440" s="9">
        <v>35603146</v>
      </c>
      <c r="O1440" s="9">
        <v>35603146</v>
      </c>
    </row>
    <row r="1441" spans="1:15">
      <c r="A1441" s="2" t="s">
        <v>3010</v>
      </c>
      <c r="B1441" s="5" t="s">
        <v>3011</v>
      </c>
      <c r="C1441" s="2" t="s">
        <v>236</v>
      </c>
      <c r="D1441" s="2" t="s">
        <v>3943</v>
      </c>
      <c r="E1441" s="9">
        <v>11189790</v>
      </c>
      <c r="F1441" s="9">
        <v>11189790</v>
      </c>
      <c r="G1441" s="9">
        <v>11189790</v>
      </c>
      <c r="H1441" s="9">
        <v>11189790</v>
      </c>
      <c r="I1441" s="9">
        <v>11189790</v>
      </c>
      <c r="J1441" s="9">
        <v>11374632</v>
      </c>
      <c r="K1441" s="9">
        <v>14886642</v>
      </c>
      <c r="L1441" s="9">
        <v>14886642</v>
      </c>
      <c r="M1441" s="9">
        <v>14886642</v>
      </c>
      <c r="N1441" s="9">
        <v>14886642</v>
      </c>
      <c r="O1441" s="9">
        <v>14886642</v>
      </c>
    </row>
    <row r="1442" spans="1:15">
      <c r="A1442" s="2" t="s">
        <v>2896</v>
      </c>
      <c r="B1442" s="5" t="s">
        <v>2897</v>
      </c>
      <c r="C1442" s="2" t="s">
        <v>236</v>
      </c>
      <c r="D1442" s="2" t="s">
        <v>3943</v>
      </c>
      <c r="E1442" s="8">
        <v>12014206</v>
      </c>
      <c r="F1442" s="8">
        <v>12497479</v>
      </c>
      <c r="G1442" s="8">
        <v>12497479</v>
      </c>
      <c r="H1442" s="8">
        <v>12497479</v>
      </c>
      <c r="I1442" s="8">
        <v>12497479</v>
      </c>
      <c r="J1442" s="8">
        <v>12497479</v>
      </c>
      <c r="K1442" s="8">
        <v>21947296</v>
      </c>
      <c r="L1442" s="8">
        <v>22223303</v>
      </c>
      <c r="M1442" s="8">
        <v>40279128</v>
      </c>
      <c r="N1442" s="8">
        <v>40279128</v>
      </c>
      <c r="O1442" s="8">
        <v>40279128</v>
      </c>
    </row>
    <row r="1443" spans="1:15">
      <c r="A1443" s="2" t="s">
        <v>3110</v>
      </c>
      <c r="B1443" s="5" t="s">
        <v>3111</v>
      </c>
      <c r="C1443" s="2" t="s">
        <v>236</v>
      </c>
      <c r="D1443" s="2" t="s">
        <v>3943</v>
      </c>
      <c r="E1443" s="8">
        <v>9900271</v>
      </c>
      <c r="F1443" s="8">
        <v>9907801</v>
      </c>
      <c r="G1443" s="8">
        <v>10402973</v>
      </c>
      <c r="H1443" s="8">
        <v>10662973</v>
      </c>
      <c r="I1443" s="8">
        <v>10813381</v>
      </c>
      <c r="J1443" s="8">
        <v>13734472</v>
      </c>
      <c r="K1443" s="8">
        <v>13734472</v>
      </c>
      <c r="L1443" s="8">
        <v>13834472</v>
      </c>
      <c r="M1443" s="8">
        <v>15557273</v>
      </c>
      <c r="N1443" s="8">
        <v>15557273</v>
      </c>
      <c r="O1443" s="8">
        <v>15557273</v>
      </c>
    </row>
    <row r="1444" spans="1:15">
      <c r="A1444" s="2" t="s">
        <v>3082</v>
      </c>
      <c r="B1444" s="5" t="s">
        <v>3083</v>
      </c>
      <c r="C1444" s="2" t="s">
        <v>236</v>
      </c>
      <c r="D1444" s="2" t="s">
        <v>3943</v>
      </c>
      <c r="E1444" s="8">
        <v>4000000</v>
      </c>
      <c r="F1444" s="8">
        <v>4000000</v>
      </c>
      <c r="G1444" s="8">
        <v>4000000</v>
      </c>
      <c r="H1444" s="8">
        <v>4000000</v>
      </c>
      <c r="I1444" s="8">
        <v>4000000</v>
      </c>
      <c r="J1444" s="8">
        <v>4000000</v>
      </c>
      <c r="K1444" s="8">
        <v>4000000</v>
      </c>
      <c r="L1444" s="8">
        <v>4000000</v>
      </c>
      <c r="M1444" s="8">
        <v>4000000</v>
      </c>
      <c r="N1444" s="8">
        <v>40000000</v>
      </c>
      <c r="O1444" s="8">
        <v>40000000</v>
      </c>
    </row>
    <row r="1445" spans="1:15">
      <c r="A1445" s="2" t="s">
        <v>2945</v>
      </c>
      <c r="B1445" s="5" t="s">
        <v>2946</v>
      </c>
      <c r="C1445" s="2" t="s">
        <v>236</v>
      </c>
      <c r="D1445" s="2" t="s">
        <v>3943</v>
      </c>
      <c r="E1445" s="8">
        <v>26000000</v>
      </c>
      <c r="F1445" s="8">
        <v>26000000</v>
      </c>
      <c r="G1445" s="8">
        <v>26000000</v>
      </c>
      <c r="H1445" s="8">
        <v>26000000</v>
      </c>
      <c r="I1445" s="8">
        <v>26000000</v>
      </c>
      <c r="J1445" s="8">
        <v>26000000</v>
      </c>
      <c r="K1445" s="8">
        <v>26000000</v>
      </c>
      <c r="L1445" s="8">
        <v>26000000</v>
      </c>
      <c r="M1445" s="8">
        <v>26000000</v>
      </c>
      <c r="N1445" s="8">
        <v>26000000</v>
      </c>
      <c r="O1445" s="8">
        <v>26000000</v>
      </c>
    </row>
    <row r="1446" spans="1:15">
      <c r="A1446" s="2" t="s">
        <v>2908</v>
      </c>
      <c r="B1446" s="5" t="s">
        <v>2909</v>
      </c>
      <c r="C1446" s="2" t="s">
        <v>236</v>
      </c>
      <c r="D1446" s="2" t="s">
        <v>3943</v>
      </c>
      <c r="E1446" s="8"/>
      <c r="F1446" s="8"/>
      <c r="G1446" s="8"/>
      <c r="H1446" s="8"/>
      <c r="I1446" s="8">
        <v>4016448</v>
      </c>
      <c r="J1446" s="8">
        <v>4016448</v>
      </c>
      <c r="K1446" s="8">
        <v>8032896</v>
      </c>
      <c r="L1446" s="8">
        <v>8032896</v>
      </c>
      <c r="M1446" s="8">
        <v>8032896</v>
      </c>
      <c r="N1446" s="8">
        <v>8032896</v>
      </c>
      <c r="O1446" s="8">
        <v>8032896</v>
      </c>
    </row>
    <row r="1447" spans="1:15">
      <c r="A1447" s="2" t="s">
        <v>3024</v>
      </c>
      <c r="B1447" s="5" t="s">
        <v>3025</v>
      </c>
      <c r="C1447" s="2" t="s">
        <v>236</v>
      </c>
      <c r="D1447" s="2" t="s">
        <v>3943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>
        <v>5405863</v>
      </c>
      <c r="O1447" s="9">
        <v>5405863</v>
      </c>
    </row>
    <row r="1448" spans="1:15">
      <c r="A1448" s="2" t="s">
        <v>3154</v>
      </c>
      <c r="B1448" s="5" t="s">
        <v>3155</v>
      </c>
      <c r="C1448" s="2" t="s">
        <v>236</v>
      </c>
      <c r="D1448" s="2" t="s">
        <v>3943</v>
      </c>
      <c r="E1448" s="9">
        <v>5170630</v>
      </c>
      <c r="F1448" s="9">
        <v>5170630</v>
      </c>
      <c r="G1448" s="9">
        <v>10341260</v>
      </c>
      <c r="H1448" s="9">
        <v>10341260</v>
      </c>
      <c r="I1448" s="9">
        <v>10341260</v>
      </c>
      <c r="J1448" s="9">
        <v>10341260</v>
      </c>
      <c r="K1448" s="9">
        <v>10341260</v>
      </c>
      <c r="L1448" s="9">
        <v>10341260</v>
      </c>
      <c r="M1448" s="9">
        <v>10341260</v>
      </c>
      <c r="N1448" s="9">
        <v>10890420</v>
      </c>
      <c r="O1448" s="9">
        <v>12668658</v>
      </c>
    </row>
    <row r="1449" spans="1:15">
      <c r="A1449" s="2" t="s">
        <v>2912</v>
      </c>
      <c r="B1449" s="5" t="s">
        <v>2913</v>
      </c>
      <c r="C1449" s="2" t="s">
        <v>236</v>
      </c>
      <c r="D1449" s="2" t="s">
        <v>3943</v>
      </c>
      <c r="E1449" s="9">
        <v>3256498</v>
      </c>
      <c r="F1449" s="9">
        <v>3256498</v>
      </c>
      <c r="G1449" s="9">
        <v>3256498</v>
      </c>
      <c r="H1449" s="9">
        <v>3256498</v>
      </c>
      <c r="I1449" s="9">
        <v>3256498</v>
      </c>
      <c r="J1449" s="9">
        <v>3256498</v>
      </c>
      <c r="K1449" s="9">
        <v>3256498</v>
      </c>
      <c r="L1449" s="9">
        <v>3256498</v>
      </c>
      <c r="M1449" s="9">
        <v>32564980</v>
      </c>
      <c r="N1449" s="9">
        <v>32564980</v>
      </c>
      <c r="O1449" s="9">
        <v>32564980</v>
      </c>
    </row>
    <row r="1450" spans="1:15">
      <c r="A1450" s="2" t="s">
        <v>2941</v>
      </c>
      <c r="B1450" s="5" t="s">
        <v>2942</v>
      </c>
      <c r="C1450" s="2" t="s">
        <v>236</v>
      </c>
      <c r="D1450" s="2" t="s">
        <v>3943</v>
      </c>
      <c r="E1450" s="9">
        <v>15702890</v>
      </c>
      <c r="F1450" s="9">
        <v>15702890</v>
      </c>
      <c r="G1450" s="9">
        <v>15702890</v>
      </c>
      <c r="H1450" s="9">
        <v>15702890</v>
      </c>
      <c r="I1450" s="9">
        <v>15702890</v>
      </c>
      <c r="J1450" s="9">
        <v>15702890</v>
      </c>
      <c r="K1450" s="9">
        <v>15702890</v>
      </c>
      <c r="L1450" s="9">
        <v>15702890</v>
      </c>
      <c r="M1450" s="9">
        <v>15702890</v>
      </c>
      <c r="N1450" s="9">
        <v>15702890</v>
      </c>
      <c r="O1450" s="9">
        <v>15702890</v>
      </c>
    </row>
    <row r="1451" spans="1:15">
      <c r="A1451" s="2" t="s">
        <v>3046</v>
      </c>
      <c r="B1451" s="5" t="s">
        <v>3047</v>
      </c>
      <c r="C1451" s="2" t="s">
        <v>236</v>
      </c>
      <c r="D1451" s="2" t="s">
        <v>3943</v>
      </c>
      <c r="E1451" s="9">
        <v>5685786</v>
      </c>
      <c r="F1451" s="9">
        <v>5685786</v>
      </c>
      <c r="G1451" s="9">
        <v>5685786</v>
      </c>
      <c r="H1451" s="9">
        <v>5685786</v>
      </c>
      <c r="I1451" s="9">
        <v>56857860</v>
      </c>
      <c r="J1451" s="9">
        <v>56857860</v>
      </c>
      <c r="K1451" s="9">
        <v>56857860</v>
      </c>
      <c r="L1451" s="9">
        <v>56857860</v>
      </c>
      <c r="M1451" s="9">
        <v>56857860</v>
      </c>
      <c r="N1451" s="9">
        <v>56857860</v>
      </c>
      <c r="O1451" s="9">
        <v>56857860</v>
      </c>
    </row>
    <row r="1452" spans="1:15">
      <c r="A1452" s="2" t="s">
        <v>3060</v>
      </c>
      <c r="B1452" s="5" t="s">
        <v>3061</v>
      </c>
      <c r="C1452" s="2" t="s">
        <v>236</v>
      </c>
      <c r="D1452" s="2" t="s">
        <v>3943</v>
      </c>
      <c r="E1452" s="8"/>
      <c r="F1452" s="8"/>
      <c r="G1452" s="8"/>
      <c r="H1452" s="8">
        <v>42358350</v>
      </c>
      <c r="I1452" s="8">
        <v>43891569</v>
      </c>
      <c r="J1452" s="8">
        <v>55446819</v>
      </c>
      <c r="K1452" s="8">
        <v>79846024</v>
      </c>
      <c r="L1452" s="8">
        <v>79847189</v>
      </c>
      <c r="M1452" s="8">
        <v>8474818</v>
      </c>
      <c r="N1452" s="8">
        <v>10593793</v>
      </c>
      <c r="O1452" s="8">
        <v>10855084</v>
      </c>
    </row>
    <row r="1453" spans="1:15">
      <c r="A1453" s="2" t="s">
        <v>3198</v>
      </c>
      <c r="B1453" s="5" t="s">
        <v>3199</v>
      </c>
      <c r="C1453" s="2" t="s">
        <v>236</v>
      </c>
      <c r="D1453" s="2" t="s">
        <v>3943</v>
      </c>
      <c r="E1453" s="8"/>
      <c r="F1453" s="8">
        <v>8920000</v>
      </c>
      <c r="G1453" s="8">
        <v>8920000</v>
      </c>
      <c r="H1453" s="8">
        <v>9336635</v>
      </c>
      <c r="I1453" s="8">
        <v>9336635</v>
      </c>
      <c r="J1453" s="8">
        <v>9336635</v>
      </c>
      <c r="K1453" s="8">
        <v>9336635</v>
      </c>
      <c r="L1453" s="8">
        <v>9336635</v>
      </c>
      <c r="M1453" s="8">
        <v>9935579</v>
      </c>
      <c r="N1453" s="8">
        <v>10438693</v>
      </c>
      <c r="O1453" s="8">
        <v>10438693</v>
      </c>
    </row>
    <row r="1454" spans="1:15">
      <c r="A1454" s="2" t="s">
        <v>3040</v>
      </c>
      <c r="B1454" s="5" t="s">
        <v>3041</v>
      </c>
      <c r="C1454" s="2" t="s">
        <v>236</v>
      </c>
      <c r="D1454" s="2" t="s">
        <v>3943</v>
      </c>
      <c r="E1454" s="8"/>
      <c r="F1454" s="8"/>
      <c r="G1454" s="8"/>
      <c r="H1454" s="8"/>
      <c r="I1454" s="8">
        <v>12500000</v>
      </c>
      <c r="J1454" s="8">
        <v>35163887</v>
      </c>
      <c r="K1454" s="8">
        <v>35723887</v>
      </c>
      <c r="L1454" s="8">
        <v>35943887</v>
      </c>
      <c r="M1454" s="8">
        <v>36373887</v>
      </c>
      <c r="N1454" s="8">
        <v>36373887</v>
      </c>
      <c r="O1454" s="8">
        <v>36373887</v>
      </c>
    </row>
    <row r="1455" spans="1:15">
      <c r="A1455" s="2" t="s">
        <v>3102</v>
      </c>
      <c r="B1455" s="5" t="s">
        <v>3103</v>
      </c>
      <c r="C1455" s="2" t="s">
        <v>236</v>
      </c>
      <c r="D1455" s="2" t="s">
        <v>3943</v>
      </c>
      <c r="E1455" s="8"/>
      <c r="F1455" s="8"/>
      <c r="G1455" s="8"/>
      <c r="H1455" s="8">
        <v>10000000</v>
      </c>
      <c r="I1455" s="8">
        <v>20000000</v>
      </c>
      <c r="J1455" s="8">
        <v>20000000</v>
      </c>
      <c r="K1455" s="8">
        <v>20066694</v>
      </c>
      <c r="L1455" s="8">
        <v>25296626</v>
      </c>
      <c r="M1455" s="8">
        <v>29924996</v>
      </c>
      <c r="N1455" s="8">
        <v>32848777</v>
      </c>
      <c r="O1455" s="8">
        <v>33414509</v>
      </c>
    </row>
    <row r="1456" spans="1:15">
      <c r="A1456" s="2" t="s">
        <v>3184</v>
      </c>
      <c r="B1456" s="5" t="s">
        <v>3185</v>
      </c>
      <c r="C1456" s="2" t="s">
        <v>236</v>
      </c>
      <c r="D1456" s="2" t="s">
        <v>3943</v>
      </c>
      <c r="E1456" s="8">
        <v>9665587</v>
      </c>
      <c r="F1456" s="8">
        <v>13567590</v>
      </c>
      <c r="G1456" s="8">
        <v>14698439</v>
      </c>
      <c r="H1456" s="8">
        <v>14698439</v>
      </c>
      <c r="I1456" s="8">
        <v>14698439</v>
      </c>
      <c r="J1456" s="8">
        <v>14698439</v>
      </c>
      <c r="K1456" s="8">
        <v>14698439</v>
      </c>
      <c r="L1456" s="8">
        <v>14698439</v>
      </c>
      <c r="M1456" s="8">
        <v>14698439</v>
      </c>
      <c r="N1456" s="8">
        <v>16213590</v>
      </c>
      <c r="O1456" s="8">
        <v>16213590</v>
      </c>
    </row>
    <row r="1457" spans="1:15">
      <c r="A1457" s="2" t="s">
        <v>2955</v>
      </c>
      <c r="B1457" s="5" t="s">
        <v>2956</v>
      </c>
      <c r="C1457" s="2" t="s">
        <v>236</v>
      </c>
      <c r="D1457" s="2" t="s">
        <v>3943</v>
      </c>
      <c r="E1457" s="9">
        <v>4515228</v>
      </c>
      <c r="F1457" s="9">
        <v>4515228</v>
      </c>
      <c r="G1457" s="9">
        <v>4515228</v>
      </c>
      <c r="H1457" s="9">
        <v>4515228</v>
      </c>
      <c r="I1457" s="9">
        <v>4515228</v>
      </c>
      <c r="J1457" s="9">
        <v>4515228</v>
      </c>
      <c r="K1457" s="9">
        <v>4515228</v>
      </c>
      <c r="L1457" s="9">
        <v>4515228</v>
      </c>
      <c r="M1457" s="9">
        <v>4515228</v>
      </c>
      <c r="N1457" s="9">
        <v>4515228</v>
      </c>
      <c r="O1457" s="9">
        <v>4515228</v>
      </c>
    </row>
    <row r="1458" spans="1:15">
      <c r="A1458" s="2" t="s">
        <v>3116</v>
      </c>
      <c r="B1458" s="5" t="s">
        <v>3117</v>
      </c>
      <c r="C1458" s="2" t="s">
        <v>236</v>
      </c>
      <c r="D1458" s="2" t="s">
        <v>3943</v>
      </c>
      <c r="E1458" s="9"/>
      <c r="F1458" s="9"/>
      <c r="G1458" s="9"/>
      <c r="H1458" s="9">
        <v>6500000</v>
      </c>
      <c r="I1458" s="9">
        <v>6500000</v>
      </c>
      <c r="J1458" s="9">
        <v>10222500</v>
      </c>
      <c r="K1458" s="9">
        <v>10222500</v>
      </c>
      <c r="L1458" s="9">
        <v>10713625</v>
      </c>
      <c r="M1458" s="9">
        <v>10713625</v>
      </c>
      <c r="N1458" s="9">
        <v>10713625</v>
      </c>
      <c r="O1458" s="9">
        <v>10713625</v>
      </c>
    </row>
    <row r="1459" spans="1:15">
      <c r="A1459" s="2" t="s">
        <v>3002</v>
      </c>
      <c r="B1459" s="5" t="s">
        <v>3003</v>
      </c>
      <c r="C1459" s="2" t="s">
        <v>236</v>
      </c>
      <c r="D1459" s="2" t="s">
        <v>3943</v>
      </c>
      <c r="E1459" s="9">
        <v>16071290</v>
      </c>
      <c r="F1459" s="9">
        <v>16071290</v>
      </c>
      <c r="G1459" s="9">
        <v>16071290</v>
      </c>
      <c r="H1459" s="9">
        <v>16071290</v>
      </c>
      <c r="I1459" s="9">
        <v>16071290</v>
      </c>
      <c r="J1459" s="9">
        <v>16071290</v>
      </c>
      <c r="K1459" s="9">
        <v>16071290</v>
      </c>
      <c r="L1459" s="9">
        <v>16071290</v>
      </c>
      <c r="M1459" s="9">
        <v>16071290</v>
      </c>
      <c r="N1459" s="9">
        <v>16071290</v>
      </c>
      <c r="O1459" s="9">
        <v>16071290</v>
      </c>
    </row>
    <row r="1460" spans="1:15">
      <c r="A1460" s="2" t="s">
        <v>3022</v>
      </c>
      <c r="B1460" s="5" t="s">
        <v>3023</v>
      </c>
      <c r="C1460" s="2" t="s">
        <v>236</v>
      </c>
      <c r="D1460" s="2" t="s">
        <v>3943</v>
      </c>
      <c r="E1460" s="9">
        <v>4976535</v>
      </c>
      <c r="F1460" s="9">
        <v>4976535</v>
      </c>
      <c r="G1460" s="9">
        <v>5016535</v>
      </c>
      <c r="H1460" s="9">
        <v>5016535</v>
      </c>
      <c r="I1460" s="9">
        <v>27230250</v>
      </c>
      <c r="J1460" s="9">
        <v>27230250</v>
      </c>
      <c r="K1460" s="9">
        <v>27230250</v>
      </c>
      <c r="L1460" s="9">
        <v>27230250</v>
      </c>
      <c r="M1460" s="9">
        <v>27487602</v>
      </c>
      <c r="N1460" s="9">
        <v>27487602</v>
      </c>
      <c r="O1460" s="9">
        <v>27487602</v>
      </c>
    </row>
    <row r="1461" spans="1:15">
      <c r="A1461" s="2" t="s">
        <v>3090</v>
      </c>
      <c r="B1461" s="5" t="s">
        <v>3091</v>
      </c>
      <c r="C1461" s="2" t="s">
        <v>236</v>
      </c>
      <c r="D1461" s="2" t="s">
        <v>3943</v>
      </c>
      <c r="E1461" s="9">
        <v>2000000</v>
      </c>
      <c r="F1461" s="9">
        <v>10000000</v>
      </c>
      <c r="G1461" s="9">
        <v>20000000</v>
      </c>
      <c r="H1461" s="9">
        <v>20000000</v>
      </c>
      <c r="I1461" s="9">
        <v>20000000</v>
      </c>
      <c r="J1461" s="9">
        <v>20000000</v>
      </c>
      <c r="K1461" s="9">
        <v>20000000</v>
      </c>
      <c r="L1461" s="9">
        <v>20000000</v>
      </c>
      <c r="M1461" s="9">
        <v>20000000</v>
      </c>
      <c r="N1461" s="9">
        <v>20000000</v>
      </c>
      <c r="O1461" s="9">
        <v>20000000</v>
      </c>
    </row>
    <row r="1462" spans="1:15">
      <c r="A1462" s="2" t="s">
        <v>3134</v>
      </c>
      <c r="B1462" s="5" t="s">
        <v>3135</v>
      </c>
      <c r="C1462" s="2" t="s">
        <v>236</v>
      </c>
      <c r="D1462" s="2" t="s">
        <v>3943</v>
      </c>
      <c r="E1462" s="8">
        <v>8400000</v>
      </c>
      <c r="F1462" s="8">
        <v>8400000</v>
      </c>
      <c r="G1462" s="8">
        <v>8400000</v>
      </c>
      <c r="H1462" s="8">
        <v>10920000</v>
      </c>
      <c r="I1462" s="8">
        <v>10920000</v>
      </c>
      <c r="J1462" s="8">
        <v>10920000</v>
      </c>
      <c r="K1462" s="8">
        <v>10920000</v>
      </c>
      <c r="L1462" s="8">
        <v>10920000</v>
      </c>
      <c r="M1462" s="8">
        <v>10920000</v>
      </c>
      <c r="N1462" s="8">
        <v>10920000</v>
      </c>
      <c r="O1462" s="8">
        <v>10920000</v>
      </c>
    </row>
    <row r="1463" spans="1:15">
      <c r="A1463" s="2" t="s">
        <v>2926</v>
      </c>
      <c r="B1463" s="5" t="s">
        <v>2927</v>
      </c>
      <c r="C1463" s="2" t="s">
        <v>236</v>
      </c>
      <c r="D1463" s="2" t="s">
        <v>3943</v>
      </c>
      <c r="E1463" s="8">
        <v>11600000</v>
      </c>
      <c r="F1463" s="8">
        <v>11600000</v>
      </c>
      <c r="G1463" s="8">
        <v>13234546</v>
      </c>
      <c r="H1463" s="8">
        <v>13234546</v>
      </c>
      <c r="I1463" s="8">
        <v>13259646</v>
      </c>
      <c r="J1463" s="8">
        <v>17495617</v>
      </c>
      <c r="K1463" s="8">
        <v>24450752</v>
      </c>
      <c r="L1463" s="8">
        <v>25597451</v>
      </c>
      <c r="M1463" s="8">
        <v>25740137</v>
      </c>
      <c r="N1463" s="8">
        <v>26412536</v>
      </c>
      <c r="O1463" s="8">
        <v>26412536</v>
      </c>
    </row>
    <row r="1464" spans="1:15">
      <c r="A1464" s="2" t="s">
        <v>3052</v>
      </c>
      <c r="B1464" s="5" t="s">
        <v>3053</v>
      </c>
      <c r="C1464" s="2" t="s">
        <v>236</v>
      </c>
      <c r="D1464" s="2" t="s">
        <v>3943</v>
      </c>
      <c r="E1464" s="8">
        <v>1065269</v>
      </c>
      <c r="F1464" s="8">
        <v>1065269</v>
      </c>
      <c r="G1464" s="8">
        <v>1065269</v>
      </c>
      <c r="H1464" s="8">
        <v>1278323</v>
      </c>
      <c r="I1464" s="8">
        <v>1278323</v>
      </c>
      <c r="J1464" s="8">
        <v>1278323</v>
      </c>
      <c r="K1464" s="8">
        <v>1278323</v>
      </c>
      <c r="L1464" s="8">
        <v>1278323</v>
      </c>
      <c r="M1464" s="8">
        <v>1279883</v>
      </c>
      <c r="N1464" s="8">
        <v>1284613</v>
      </c>
      <c r="O1464" s="8">
        <v>1284613</v>
      </c>
    </row>
    <row r="1465" spans="1:15">
      <c r="A1465" s="2" t="s">
        <v>3076</v>
      </c>
      <c r="B1465" s="5" t="s">
        <v>3077</v>
      </c>
      <c r="C1465" s="2" t="s">
        <v>236</v>
      </c>
      <c r="D1465" s="2" t="s">
        <v>3943</v>
      </c>
      <c r="E1465" s="8"/>
      <c r="F1465" s="8"/>
      <c r="G1465" s="8"/>
      <c r="H1465" s="8"/>
      <c r="I1465" s="8"/>
      <c r="J1465" s="8"/>
      <c r="K1465" s="8"/>
      <c r="L1465" s="8"/>
      <c r="M1465" s="8">
        <v>14566000</v>
      </c>
      <c r="N1465" s="8">
        <v>14566000</v>
      </c>
      <c r="O1465" s="8">
        <v>14566000</v>
      </c>
    </row>
    <row r="1466" spans="1:15">
      <c r="A1466" s="2" t="s">
        <v>2370</v>
      </c>
      <c r="B1466" s="5" t="s">
        <v>2371</v>
      </c>
      <c r="C1466" s="2" t="s">
        <v>236</v>
      </c>
      <c r="D1466" s="2" t="s">
        <v>3943</v>
      </c>
      <c r="E1466" s="8"/>
      <c r="F1466" s="8"/>
      <c r="G1466" s="8">
        <v>6145961</v>
      </c>
      <c r="H1466" s="8">
        <v>6205961</v>
      </c>
      <c r="I1466" s="8">
        <v>7197815</v>
      </c>
      <c r="J1466" s="8">
        <v>8250657</v>
      </c>
      <c r="K1466" s="8">
        <v>16404414</v>
      </c>
      <c r="L1466" s="8">
        <v>17260530</v>
      </c>
      <c r="M1466" s="8">
        <v>18117580</v>
      </c>
      <c r="N1466" s="8">
        <v>18117580</v>
      </c>
      <c r="O1466" s="8">
        <v>18117580</v>
      </c>
    </row>
    <row r="1467" spans="1:15">
      <c r="A1467" s="2" t="s">
        <v>3256</v>
      </c>
      <c r="B1467" s="5" t="s">
        <v>3257</v>
      </c>
      <c r="C1467" s="2" t="s">
        <v>236</v>
      </c>
      <c r="D1467" s="2" t="s">
        <v>3943</v>
      </c>
      <c r="E1467" s="9">
        <v>19519492</v>
      </c>
      <c r="F1467" s="9">
        <v>23956176</v>
      </c>
      <c r="G1467" s="9">
        <v>23956176</v>
      </c>
      <c r="H1467" s="9">
        <v>31956176</v>
      </c>
      <c r="I1467" s="9">
        <v>31956176</v>
      </c>
      <c r="J1467" s="9">
        <v>36427443</v>
      </c>
      <c r="K1467" s="9">
        <v>36427443</v>
      </c>
      <c r="L1467" s="9">
        <v>36427443</v>
      </c>
      <c r="M1467" s="9">
        <v>36427443</v>
      </c>
      <c r="N1467" s="9">
        <v>36427443</v>
      </c>
      <c r="O1467" s="9">
        <v>36427443</v>
      </c>
    </row>
    <row r="1468" spans="1:15">
      <c r="A1468" s="2" t="s">
        <v>2902</v>
      </c>
      <c r="B1468" s="5" t="s">
        <v>2903</v>
      </c>
      <c r="C1468" s="2" t="s">
        <v>236</v>
      </c>
      <c r="D1468" s="2" t="s">
        <v>3943</v>
      </c>
      <c r="E1468" s="9"/>
      <c r="F1468" s="9"/>
      <c r="G1468" s="9"/>
      <c r="H1468" s="9"/>
      <c r="I1468" s="9"/>
      <c r="J1468" s="9"/>
      <c r="K1468" s="9">
        <v>6940000</v>
      </c>
      <c r="L1468" s="9">
        <v>6940000</v>
      </c>
      <c r="M1468" s="9">
        <v>6940000</v>
      </c>
      <c r="N1468" s="9">
        <v>16922032</v>
      </c>
      <c r="O1468" s="9">
        <v>16922032</v>
      </c>
    </row>
    <row r="1469" spans="1:15">
      <c r="A1469" s="2" t="s">
        <v>3264</v>
      </c>
      <c r="B1469" s="5" t="s">
        <v>3265</v>
      </c>
      <c r="C1469" s="2" t="s">
        <v>236</v>
      </c>
      <c r="D1469" s="2" t="s">
        <v>3943</v>
      </c>
      <c r="E1469" s="9">
        <v>800000</v>
      </c>
      <c r="F1469" s="9">
        <v>800000</v>
      </c>
      <c r="G1469" s="9">
        <v>800000</v>
      </c>
      <c r="H1469" s="9">
        <v>800000</v>
      </c>
      <c r="I1469" s="9">
        <v>800000</v>
      </c>
      <c r="J1469" s="9">
        <v>800000</v>
      </c>
      <c r="K1469" s="9">
        <v>800000</v>
      </c>
      <c r="L1469" s="9">
        <v>800000</v>
      </c>
      <c r="M1469" s="9">
        <v>800000</v>
      </c>
      <c r="N1469" s="9">
        <v>8000000</v>
      </c>
      <c r="O1469" s="9">
        <v>8000000</v>
      </c>
    </row>
    <row r="1470" spans="1:15">
      <c r="A1470" s="2" t="s">
        <v>3174</v>
      </c>
      <c r="B1470" s="5" t="s">
        <v>3175</v>
      </c>
      <c r="C1470" s="2" t="s">
        <v>236</v>
      </c>
      <c r="D1470" s="2" t="s">
        <v>3943</v>
      </c>
      <c r="E1470" s="9">
        <v>1331351</v>
      </c>
      <c r="F1470" s="9">
        <v>13313510</v>
      </c>
      <c r="G1470" s="9">
        <v>15772574</v>
      </c>
      <c r="H1470" s="9">
        <v>15772574</v>
      </c>
      <c r="I1470" s="9">
        <v>15772574</v>
      </c>
      <c r="J1470" s="9">
        <v>15772574</v>
      </c>
      <c r="K1470" s="9">
        <v>15772574</v>
      </c>
      <c r="L1470" s="9">
        <v>15772574</v>
      </c>
      <c r="M1470" s="9">
        <v>15772574</v>
      </c>
      <c r="N1470" s="9">
        <v>15772574</v>
      </c>
      <c r="O1470" s="9">
        <v>15772574</v>
      </c>
    </row>
    <row r="1471" spans="1:15">
      <c r="A1471" s="2" t="s">
        <v>2976</v>
      </c>
      <c r="B1471" s="5" t="s">
        <v>2977</v>
      </c>
      <c r="C1471" s="2" t="s">
        <v>236</v>
      </c>
      <c r="D1471" s="2" t="s">
        <v>3943</v>
      </c>
      <c r="E1471" s="9"/>
      <c r="F1471" s="9"/>
      <c r="G1471" s="9"/>
      <c r="H1471" s="9"/>
      <c r="I1471" s="9"/>
      <c r="J1471" s="9"/>
      <c r="K1471" s="9"/>
      <c r="L1471" s="9">
        <v>2799506</v>
      </c>
      <c r="M1471" s="9">
        <v>2799506</v>
      </c>
      <c r="N1471" s="9">
        <v>5457684</v>
      </c>
      <c r="O1471" s="9">
        <v>5457684</v>
      </c>
    </row>
    <row r="1472" spans="1:15">
      <c r="A1472" s="2" t="s">
        <v>3274</v>
      </c>
      <c r="B1472" s="5" t="s">
        <v>3275</v>
      </c>
      <c r="C1472" s="2" t="s">
        <v>236</v>
      </c>
      <c r="D1472" s="2" t="s">
        <v>3943</v>
      </c>
      <c r="E1472" s="8"/>
      <c r="F1472" s="8">
        <v>6060500</v>
      </c>
      <c r="G1472" s="8">
        <v>6090500</v>
      </c>
      <c r="H1472" s="8">
        <v>9682632</v>
      </c>
      <c r="I1472" s="8">
        <v>11147997</v>
      </c>
      <c r="J1472" s="8">
        <v>11147997</v>
      </c>
      <c r="K1472" s="8">
        <v>11449646</v>
      </c>
      <c r="L1472" s="8">
        <v>15949683</v>
      </c>
      <c r="M1472" s="8">
        <v>15949683</v>
      </c>
      <c r="N1472" s="8">
        <v>15949683</v>
      </c>
      <c r="O1472" s="8">
        <v>15949683</v>
      </c>
    </row>
    <row r="1473" spans="1:15">
      <c r="A1473" s="2" t="s">
        <v>2834</v>
      </c>
      <c r="B1473" s="5" t="s">
        <v>2835</v>
      </c>
      <c r="C1473" s="2" t="s">
        <v>236</v>
      </c>
      <c r="D1473" s="2" t="s">
        <v>3943</v>
      </c>
      <c r="E1473" s="8">
        <v>15592569</v>
      </c>
      <c r="F1473" s="8">
        <v>7007943</v>
      </c>
      <c r="G1473" s="8">
        <v>7014644</v>
      </c>
      <c r="H1473" s="8">
        <v>7022839</v>
      </c>
      <c r="I1473" s="8">
        <v>7022839</v>
      </c>
      <c r="J1473" s="8">
        <v>7022839</v>
      </c>
      <c r="K1473" s="8">
        <v>7022839</v>
      </c>
      <c r="L1473" s="8">
        <v>7022839</v>
      </c>
      <c r="M1473" s="8">
        <v>7022839</v>
      </c>
      <c r="N1473" s="8">
        <v>7022839</v>
      </c>
      <c r="O1473" s="8">
        <v>7022839</v>
      </c>
    </row>
    <row r="1474" spans="1:15">
      <c r="A1474" s="2" t="s">
        <v>3170</v>
      </c>
      <c r="B1474" s="5" t="s">
        <v>3171</v>
      </c>
      <c r="C1474" s="2" t="s">
        <v>236</v>
      </c>
      <c r="D1474" s="2" t="s">
        <v>3943</v>
      </c>
      <c r="E1474" s="8">
        <v>8018397</v>
      </c>
      <c r="F1474" s="8">
        <v>8018397</v>
      </c>
      <c r="G1474" s="8">
        <v>8018397</v>
      </c>
      <c r="H1474" s="8">
        <v>8018397</v>
      </c>
      <c r="I1474" s="8">
        <v>8018397</v>
      </c>
      <c r="J1474" s="8">
        <v>8018397</v>
      </c>
      <c r="K1474" s="8">
        <v>8018397</v>
      </c>
      <c r="L1474" s="8">
        <v>8018397</v>
      </c>
      <c r="M1474" s="8">
        <v>8018397</v>
      </c>
      <c r="N1474" s="8">
        <v>8018397</v>
      </c>
      <c r="O1474" s="8">
        <v>8018397</v>
      </c>
    </row>
    <row r="1475" spans="1:15">
      <c r="A1475" s="2" t="s">
        <v>3404</v>
      </c>
      <c r="B1475" s="5" t="s">
        <v>3405</v>
      </c>
      <c r="C1475" s="2" t="s">
        <v>236</v>
      </c>
      <c r="D1475" s="2" t="s">
        <v>3943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>
        <v>5361500</v>
      </c>
      <c r="O1475" s="8">
        <v>5361500</v>
      </c>
    </row>
    <row r="1476" spans="1:15">
      <c r="A1476" s="2" t="s">
        <v>3156</v>
      </c>
      <c r="B1476" s="5" t="s">
        <v>3157</v>
      </c>
      <c r="C1476" s="2" t="s">
        <v>236</v>
      </c>
      <c r="D1476" s="2" t="s">
        <v>3943</v>
      </c>
      <c r="E1476" s="8">
        <v>11472750</v>
      </c>
      <c r="F1476" s="8">
        <v>11472750</v>
      </c>
      <c r="G1476" s="8">
        <v>14327078</v>
      </c>
      <c r="H1476" s="8">
        <v>14327078</v>
      </c>
      <c r="I1476" s="8">
        <v>14327078</v>
      </c>
      <c r="J1476" s="8">
        <v>14327078</v>
      </c>
      <c r="K1476" s="8">
        <v>14327078</v>
      </c>
      <c r="L1476" s="8">
        <v>14327078</v>
      </c>
      <c r="M1476" s="8">
        <v>14327078</v>
      </c>
      <c r="N1476" s="8">
        <v>14327078</v>
      </c>
      <c r="O1476" s="8">
        <v>14327078</v>
      </c>
    </row>
    <row r="1477" spans="1:15">
      <c r="A1477" s="2" t="s">
        <v>2900</v>
      </c>
      <c r="B1477" s="5" t="s">
        <v>2901</v>
      </c>
      <c r="C1477" s="2" t="s">
        <v>236</v>
      </c>
      <c r="D1477" s="2" t="s">
        <v>3943</v>
      </c>
      <c r="E1477" s="9"/>
      <c r="F1477" s="9"/>
      <c r="G1477" s="9"/>
      <c r="H1477" s="9">
        <v>13000000</v>
      </c>
      <c r="I1477" s="9">
        <v>13000000</v>
      </c>
      <c r="J1477" s="9">
        <v>13000000</v>
      </c>
      <c r="K1477" s="9">
        <v>14600000</v>
      </c>
      <c r="L1477" s="9">
        <v>14600000</v>
      </c>
      <c r="M1477" s="9">
        <v>14600000</v>
      </c>
      <c r="N1477" s="9">
        <v>32175555</v>
      </c>
      <c r="O1477" s="9">
        <v>32175555</v>
      </c>
    </row>
    <row r="1478" spans="1:15">
      <c r="A1478" s="2" t="s">
        <v>3124</v>
      </c>
      <c r="B1478" s="5" t="s">
        <v>3125</v>
      </c>
      <c r="C1478" s="2" t="s">
        <v>236</v>
      </c>
      <c r="D1478" s="2" t="s">
        <v>3943</v>
      </c>
      <c r="E1478" s="9"/>
      <c r="F1478" s="9">
        <v>11836385</v>
      </c>
      <c r="G1478" s="9">
        <v>13148190</v>
      </c>
      <c r="H1478" s="9">
        <v>14485012</v>
      </c>
      <c r="I1478" s="9">
        <v>15310697</v>
      </c>
      <c r="J1478" s="9">
        <v>15730092</v>
      </c>
      <c r="K1478" s="9">
        <v>15799092</v>
      </c>
      <c r="L1478" s="9">
        <v>16133092</v>
      </c>
      <c r="M1478" s="9">
        <v>16133092</v>
      </c>
      <c r="N1478" s="9">
        <v>16133092</v>
      </c>
      <c r="O1478" s="9">
        <v>16133092</v>
      </c>
    </row>
    <row r="1479" spans="1:15">
      <c r="A1479" s="2" t="s">
        <v>3162</v>
      </c>
      <c r="B1479" s="5" t="s">
        <v>3163</v>
      </c>
      <c r="C1479" s="2" t="s">
        <v>236</v>
      </c>
      <c r="D1479" s="2" t="s">
        <v>3943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>
        <v>15000000</v>
      </c>
      <c r="O1479" s="9">
        <v>15000000</v>
      </c>
    </row>
    <row r="1480" spans="1:15">
      <c r="A1480" s="2" t="s">
        <v>3258</v>
      </c>
      <c r="B1480" s="5" t="s">
        <v>3259</v>
      </c>
      <c r="C1480" s="2" t="s">
        <v>236</v>
      </c>
      <c r="D1480" s="2" t="s">
        <v>3943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>
        <v>5340000</v>
      </c>
      <c r="O1480" s="9">
        <v>5340000</v>
      </c>
    </row>
    <row r="1481" spans="1:15">
      <c r="A1481" s="2" t="s">
        <v>3314</v>
      </c>
      <c r="B1481" s="5" t="s">
        <v>3315</v>
      </c>
      <c r="C1481" s="2" t="s">
        <v>236</v>
      </c>
      <c r="D1481" s="2" t="s">
        <v>3943</v>
      </c>
      <c r="E1481" s="9">
        <v>17574431</v>
      </c>
      <c r="F1481" s="9">
        <v>17574431</v>
      </c>
      <c r="G1481" s="9">
        <v>17574431</v>
      </c>
      <c r="H1481" s="9">
        <v>18000000</v>
      </c>
      <c r="I1481" s="9">
        <v>18000000</v>
      </c>
      <c r="J1481" s="9">
        <v>18000000</v>
      </c>
      <c r="K1481" s="9">
        <v>18000000</v>
      </c>
      <c r="L1481" s="9">
        <v>18000000</v>
      </c>
      <c r="M1481" s="9">
        <v>18000000</v>
      </c>
      <c r="N1481" s="9">
        <v>18000000</v>
      </c>
      <c r="O1481" s="9">
        <v>18000000</v>
      </c>
    </row>
    <row r="1482" spans="1:15">
      <c r="A1482" s="2" t="s">
        <v>3248</v>
      </c>
      <c r="B1482" s="5" t="s">
        <v>3249</v>
      </c>
      <c r="C1482" s="2" t="s">
        <v>236</v>
      </c>
      <c r="D1482" s="2" t="s">
        <v>3943</v>
      </c>
      <c r="E1482" s="8"/>
      <c r="F1482" s="8"/>
      <c r="G1482" s="8"/>
      <c r="H1482" s="8"/>
      <c r="I1482" s="8">
        <v>5239811</v>
      </c>
      <c r="J1482" s="8">
        <v>6781754</v>
      </c>
      <c r="K1482" s="8">
        <v>7100314</v>
      </c>
      <c r="L1482" s="8">
        <v>10643911</v>
      </c>
      <c r="M1482" s="8">
        <v>10643911</v>
      </c>
      <c r="N1482" s="8">
        <v>11425831</v>
      </c>
      <c r="O1482" s="8">
        <v>11425831</v>
      </c>
    </row>
    <row r="1483" spans="1:15">
      <c r="A1483" s="2" t="s">
        <v>3196</v>
      </c>
      <c r="B1483" s="5" t="s">
        <v>3197</v>
      </c>
      <c r="C1483" s="2" t="s">
        <v>236</v>
      </c>
      <c r="D1483" s="2" t="s">
        <v>3943</v>
      </c>
      <c r="E1483" s="8"/>
      <c r="F1483" s="8"/>
      <c r="G1483" s="8"/>
      <c r="H1483" s="8"/>
      <c r="I1483" s="8">
        <v>5760000</v>
      </c>
      <c r="J1483" s="8">
        <v>8640000</v>
      </c>
      <c r="K1483" s="8">
        <v>9207226</v>
      </c>
      <c r="L1483" s="8">
        <v>10392987</v>
      </c>
      <c r="M1483" s="8">
        <v>12009261</v>
      </c>
      <c r="N1483" s="8">
        <v>12009261</v>
      </c>
      <c r="O1483" s="8">
        <v>12282899</v>
      </c>
    </row>
    <row r="1484" spans="1:15">
      <c r="A1484" s="2" t="s">
        <v>3342</v>
      </c>
      <c r="B1484" s="5" t="s">
        <v>3343</v>
      </c>
      <c r="C1484" s="2" t="s">
        <v>236</v>
      </c>
      <c r="D1484" s="2" t="s">
        <v>3943</v>
      </c>
      <c r="E1484" s="8">
        <v>35500000</v>
      </c>
      <c r="F1484" s="8">
        <v>35500000</v>
      </c>
      <c r="G1484" s="8">
        <v>35500000</v>
      </c>
      <c r="H1484" s="8">
        <v>35500000</v>
      </c>
      <c r="I1484" s="8">
        <v>35500000</v>
      </c>
      <c r="J1484" s="8">
        <v>35500000</v>
      </c>
      <c r="K1484" s="8">
        <v>35500000</v>
      </c>
      <c r="L1484" s="8">
        <v>35500000</v>
      </c>
      <c r="M1484" s="8">
        <v>35500000</v>
      </c>
      <c r="N1484" s="8">
        <v>35500000</v>
      </c>
      <c r="O1484" s="8">
        <v>35500000</v>
      </c>
    </row>
    <row r="1485" spans="1:15">
      <c r="A1485" s="2" t="s">
        <v>3008</v>
      </c>
      <c r="B1485" s="5" t="s">
        <v>3009</v>
      </c>
      <c r="C1485" s="2" t="s">
        <v>236</v>
      </c>
      <c r="D1485" s="2" t="s">
        <v>3943</v>
      </c>
      <c r="E1485" s="8">
        <v>6000000</v>
      </c>
      <c r="F1485" s="8">
        <v>11700000</v>
      </c>
      <c r="G1485" s="8">
        <v>11700000</v>
      </c>
      <c r="H1485" s="8">
        <v>11700000</v>
      </c>
      <c r="I1485" s="8">
        <v>11700000</v>
      </c>
      <c r="J1485" s="8">
        <v>11700000</v>
      </c>
      <c r="K1485" s="8">
        <v>11700000</v>
      </c>
      <c r="L1485" s="8">
        <v>21700000</v>
      </c>
      <c r="M1485" s="8">
        <v>32666368</v>
      </c>
      <c r="N1485" s="8">
        <v>32666368</v>
      </c>
      <c r="O1485" s="8">
        <v>32666368</v>
      </c>
    </row>
    <row r="1486" spans="1:15">
      <c r="A1486" s="2" t="s">
        <v>3092</v>
      </c>
      <c r="B1486" s="5" t="s">
        <v>3093</v>
      </c>
      <c r="C1486" s="2" t="s">
        <v>236</v>
      </c>
      <c r="D1486" s="2" t="s">
        <v>3943</v>
      </c>
      <c r="E1486" s="8">
        <v>37200000</v>
      </c>
      <c r="F1486" s="8">
        <v>37200000</v>
      </c>
      <c r="G1486" s="8">
        <v>37200000</v>
      </c>
      <c r="H1486" s="8">
        <v>37200000</v>
      </c>
      <c r="I1486" s="8">
        <v>37200000</v>
      </c>
      <c r="J1486" s="8">
        <v>37200000</v>
      </c>
      <c r="K1486" s="8">
        <v>37200000</v>
      </c>
      <c r="L1486" s="8">
        <v>37200000</v>
      </c>
      <c r="M1486" s="8">
        <v>37200000</v>
      </c>
      <c r="N1486" s="8">
        <v>37200000</v>
      </c>
      <c r="O1486" s="8">
        <v>37200000</v>
      </c>
    </row>
    <row r="1487" spans="1:15">
      <c r="A1487" s="2" t="s">
        <v>3064</v>
      </c>
      <c r="B1487" s="5" t="s">
        <v>3065</v>
      </c>
      <c r="C1487" s="2" t="s">
        <v>236</v>
      </c>
      <c r="D1487" s="2" t="s">
        <v>3943</v>
      </c>
      <c r="E1487" s="9">
        <v>5658582</v>
      </c>
      <c r="F1487" s="9">
        <v>6106308</v>
      </c>
      <c r="G1487" s="9">
        <v>6106308</v>
      </c>
      <c r="H1487" s="9">
        <v>6106308</v>
      </c>
      <c r="I1487" s="9">
        <v>6106308</v>
      </c>
      <c r="J1487" s="9">
        <v>6106308</v>
      </c>
      <c r="K1487" s="9">
        <v>6106308</v>
      </c>
      <c r="L1487" s="9">
        <v>6106308</v>
      </c>
      <c r="M1487" s="9">
        <v>6106308</v>
      </c>
      <c r="N1487" s="9">
        <v>6270242</v>
      </c>
      <c r="O1487" s="9">
        <v>7270242</v>
      </c>
    </row>
    <row r="1488" spans="1:15">
      <c r="A1488" s="2" t="s">
        <v>3400</v>
      </c>
      <c r="B1488" s="5" t="s">
        <v>3401</v>
      </c>
      <c r="C1488" s="2" t="s">
        <v>236</v>
      </c>
      <c r="D1488" s="2" t="s">
        <v>3943</v>
      </c>
      <c r="E1488" s="9">
        <v>11600000</v>
      </c>
      <c r="F1488" s="9">
        <v>11600000</v>
      </c>
      <c r="G1488" s="9">
        <v>11600000</v>
      </c>
      <c r="H1488" s="9">
        <v>14183977</v>
      </c>
      <c r="I1488" s="9">
        <v>14183977</v>
      </c>
      <c r="J1488" s="9">
        <v>14183977</v>
      </c>
      <c r="K1488" s="9">
        <v>14183977</v>
      </c>
      <c r="L1488" s="9">
        <v>4825744</v>
      </c>
      <c r="M1488" s="9">
        <v>8011096</v>
      </c>
      <c r="N1488" s="9">
        <v>8011096</v>
      </c>
      <c r="O1488" s="9">
        <v>8011096</v>
      </c>
    </row>
    <row r="1489" spans="1:15">
      <c r="A1489" s="2" t="s">
        <v>3338</v>
      </c>
      <c r="B1489" s="5" t="s">
        <v>3339</v>
      </c>
      <c r="C1489" s="2" t="s">
        <v>236</v>
      </c>
      <c r="D1489" s="2" t="s">
        <v>3943</v>
      </c>
      <c r="E1489" s="9"/>
      <c r="F1489" s="9"/>
      <c r="G1489" s="9"/>
      <c r="H1489" s="9"/>
      <c r="I1489" s="9"/>
      <c r="J1489" s="9"/>
      <c r="K1489" s="9"/>
      <c r="L1489" s="9"/>
      <c r="M1489" s="9">
        <v>4009695</v>
      </c>
      <c r="N1489" s="9">
        <v>4104695</v>
      </c>
      <c r="O1489" s="9">
        <v>4104695</v>
      </c>
    </row>
    <row r="1490" spans="1:15">
      <c r="A1490" s="2" t="s">
        <v>2654</v>
      </c>
      <c r="B1490" s="5" t="s">
        <v>2655</v>
      </c>
      <c r="C1490" s="2" t="s">
        <v>236</v>
      </c>
      <c r="D1490" s="2" t="s">
        <v>3943</v>
      </c>
      <c r="E1490" s="9">
        <v>6838230</v>
      </c>
      <c r="F1490" s="9">
        <v>6928230</v>
      </c>
      <c r="G1490" s="9">
        <v>7838230</v>
      </c>
      <c r="H1490" s="9">
        <v>8270730</v>
      </c>
      <c r="I1490" s="9">
        <v>8278230</v>
      </c>
      <c r="J1490" s="9">
        <v>8278230</v>
      </c>
      <c r="K1490" s="9">
        <v>8278230</v>
      </c>
      <c r="L1490" s="9">
        <v>8278230</v>
      </c>
      <c r="M1490" s="9">
        <v>8278230</v>
      </c>
      <c r="N1490" s="9">
        <v>8278230</v>
      </c>
      <c r="O1490" s="9">
        <v>8278230</v>
      </c>
    </row>
    <row r="1491" spans="1:15">
      <c r="A1491" s="2" t="s">
        <v>3034</v>
      </c>
      <c r="B1491" s="5" t="s">
        <v>3035</v>
      </c>
      <c r="C1491" s="2" t="s">
        <v>236</v>
      </c>
      <c r="D1491" s="2" t="s">
        <v>3943</v>
      </c>
      <c r="E1491" s="9">
        <v>10176982</v>
      </c>
      <c r="F1491" s="9">
        <v>10176982</v>
      </c>
      <c r="G1491" s="9">
        <v>10176982</v>
      </c>
      <c r="H1491" s="9">
        <v>10176982</v>
      </c>
      <c r="I1491" s="9">
        <v>10176982</v>
      </c>
      <c r="J1491" s="9">
        <v>10176982</v>
      </c>
      <c r="K1491" s="9">
        <v>10176982</v>
      </c>
      <c r="L1491" s="9">
        <v>10176982</v>
      </c>
      <c r="M1491" s="9">
        <v>10176982</v>
      </c>
      <c r="N1491" s="9">
        <v>10176982</v>
      </c>
      <c r="O1491" s="9">
        <v>10176982</v>
      </c>
    </row>
    <row r="1492" spans="1:15">
      <c r="A1492" s="2" t="s">
        <v>3204</v>
      </c>
      <c r="B1492" s="5" t="s">
        <v>3205</v>
      </c>
      <c r="C1492" s="2" t="s">
        <v>236</v>
      </c>
      <c r="D1492" s="2" t="s">
        <v>3943</v>
      </c>
      <c r="E1492" s="8">
        <v>10782000</v>
      </c>
      <c r="F1492" s="8">
        <v>10782000</v>
      </c>
      <c r="G1492" s="8">
        <v>10782000</v>
      </c>
      <c r="H1492" s="8">
        <v>10782000</v>
      </c>
      <c r="I1492" s="8">
        <v>10782000</v>
      </c>
      <c r="J1492" s="8">
        <v>10782000</v>
      </c>
      <c r="K1492" s="8">
        <v>10782000</v>
      </c>
      <c r="L1492" s="8">
        <v>10782000</v>
      </c>
      <c r="M1492" s="8">
        <v>10782000</v>
      </c>
      <c r="N1492" s="8">
        <v>10782000</v>
      </c>
      <c r="O1492" s="8">
        <v>10782000</v>
      </c>
    </row>
    <row r="1493" spans="1:15">
      <c r="A1493" s="2" t="s">
        <v>3014</v>
      </c>
      <c r="B1493" s="5" t="s">
        <v>3015</v>
      </c>
      <c r="C1493" s="2" t="s">
        <v>236</v>
      </c>
      <c r="D1493" s="2" t="s">
        <v>3943</v>
      </c>
      <c r="E1493" s="8"/>
      <c r="F1493" s="8"/>
      <c r="G1493" s="8"/>
      <c r="H1493" s="8"/>
      <c r="I1493" s="8"/>
      <c r="J1493" s="8"/>
      <c r="K1493" s="8"/>
      <c r="L1493" s="8"/>
      <c r="M1493" s="8">
        <v>8012000</v>
      </c>
      <c r="N1493" s="8">
        <v>8012000</v>
      </c>
      <c r="O1493" s="8">
        <v>8012000</v>
      </c>
    </row>
    <row r="1494" spans="1:15">
      <c r="A1494" s="2" t="s">
        <v>3244</v>
      </c>
      <c r="B1494" s="5" t="s">
        <v>3245</v>
      </c>
      <c r="C1494" s="2" t="s">
        <v>236</v>
      </c>
      <c r="D1494" s="2" t="s">
        <v>3943</v>
      </c>
      <c r="E1494" s="8">
        <v>71009059</v>
      </c>
      <c r="F1494" s="8">
        <v>74633803</v>
      </c>
      <c r="G1494" s="8">
        <v>74633803</v>
      </c>
      <c r="H1494" s="8">
        <v>10661971</v>
      </c>
      <c r="I1494" s="8">
        <v>10661971</v>
      </c>
      <c r="J1494" s="8">
        <v>12121971</v>
      </c>
      <c r="K1494" s="8">
        <v>13848234</v>
      </c>
      <c r="L1494" s="8">
        <v>16893765</v>
      </c>
      <c r="M1494" s="8">
        <v>29208442</v>
      </c>
      <c r="N1494" s="8">
        <v>30367562</v>
      </c>
      <c r="O1494" s="8">
        <v>30367562</v>
      </c>
    </row>
    <row r="1495" spans="1:15">
      <c r="A1495" s="2" t="s">
        <v>2918</v>
      </c>
      <c r="B1495" s="5" t="s">
        <v>2919</v>
      </c>
      <c r="C1495" s="2" t="s">
        <v>236</v>
      </c>
      <c r="D1495" s="2" t="s">
        <v>3943</v>
      </c>
      <c r="E1495" s="8">
        <v>11279807</v>
      </c>
      <c r="F1495" s="8">
        <v>15282536</v>
      </c>
      <c r="G1495" s="8">
        <v>19765774</v>
      </c>
      <c r="H1495" s="8">
        <v>19815774</v>
      </c>
      <c r="I1495" s="8">
        <v>19815774</v>
      </c>
      <c r="J1495" s="8">
        <v>4009154</v>
      </c>
      <c r="K1495" s="8">
        <v>4009154</v>
      </c>
      <c r="L1495" s="8">
        <v>4566254</v>
      </c>
      <c r="M1495" s="8">
        <v>4696124</v>
      </c>
      <c r="N1495" s="8">
        <v>4696124</v>
      </c>
      <c r="O1495" s="8">
        <v>4696124</v>
      </c>
    </row>
    <row r="1496" spans="1:15">
      <c r="A1496" s="2" t="s">
        <v>2796</v>
      </c>
      <c r="B1496" s="5" t="s">
        <v>2797</v>
      </c>
      <c r="C1496" s="2" t="s">
        <v>236</v>
      </c>
      <c r="D1496" s="2" t="s">
        <v>3943</v>
      </c>
      <c r="E1496" s="8">
        <v>40464034</v>
      </c>
      <c r="F1496" s="8">
        <v>40464034</v>
      </c>
      <c r="G1496" s="8">
        <v>40464034</v>
      </c>
      <c r="H1496" s="8">
        <v>40464034</v>
      </c>
      <c r="I1496" s="8">
        <v>40464034</v>
      </c>
      <c r="J1496" s="8">
        <v>40464034</v>
      </c>
      <c r="K1496" s="8">
        <v>40464034</v>
      </c>
      <c r="L1496" s="8">
        <v>40464034</v>
      </c>
      <c r="M1496" s="8">
        <v>40464034</v>
      </c>
      <c r="N1496" s="8">
        <v>40464034</v>
      </c>
      <c r="O1496" s="8">
        <v>40464034</v>
      </c>
    </row>
    <row r="1497" spans="1:15">
      <c r="A1497" s="2" t="s">
        <v>2937</v>
      </c>
      <c r="B1497" s="5" t="s">
        <v>2938</v>
      </c>
      <c r="C1497" s="2" t="s">
        <v>236</v>
      </c>
      <c r="D1497" s="2" t="s">
        <v>3943</v>
      </c>
      <c r="E1497" s="9"/>
      <c r="F1497" s="9"/>
      <c r="G1497" s="9"/>
      <c r="H1497" s="9"/>
      <c r="I1497" s="9"/>
      <c r="J1497" s="9">
        <v>3364561</v>
      </c>
      <c r="K1497" s="9">
        <v>3364561</v>
      </c>
      <c r="L1497" s="9">
        <v>3364561</v>
      </c>
      <c r="M1497" s="9">
        <v>4074114</v>
      </c>
      <c r="N1497" s="9">
        <v>5148761</v>
      </c>
      <c r="O1497" s="9">
        <v>5219715</v>
      </c>
    </row>
    <row r="1498" spans="1:15">
      <c r="A1498" s="2" t="s">
        <v>2974</v>
      </c>
      <c r="B1498" s="5" t="s">
        <v>2975</v>
      </c>
      <c r="C1498" s="2" t="s">
        <v>236</v>
      </c>
      <c r="D1498" s="2" t="s">
        <v>3943</v>
      </c>
      <c r="E1498" s="9"/>
      <c r="F1498" s="9"/>
      <c r="G1498" s="9"/>
      <c r="H1498" s="9"/>
      <c r="I1498" s="9"/>
      <c r="J1498" s="9">
        <v>8000000</v>
      </c>
      <c r="K1498" s="9">
        <v>8000000</v>
      </c>
      <c r="L1498" s="9">
        <v>8000000</v>
      </c>
      <c r="M1498" s="9">
        <v>8000000</v>
      </c>
      <c r="N1498" s="9">
        <v>8000000</v>
      </c>
      <c r="O1498" s="9">
        <v>8000000</v>
      </c>
    </row>
    <row r="1499" spans="1:15">
      <c r="A1499" s="2" t="s">
        <v>3100</v>
      </c>
      <c r="B1499" s="5" t="s">
        <v>3101</v>
      </c>
      <c r="C1499" s="2" t="s">
        <v>236</v>
      </c>
      <c r="D1499" s="2" t="s">
        <v>3943</v>
      </c>
      <c r="E1499" s="9">
        <v>5150000</v>
      </c>
      <c r="F1499" s="9">
        <v>5150000</v>
      </c>
      <c r="G1499" s="9">
        <v>5150000</v>
      </c>
      <c r="H1499" s="9">
        <v>5150000</v>
      </c>
      <c r="I1499" s="9">
        <v>5150000</v>
      </c>
      <c r="J1499" s="9">
        <v>5150000</v>
      </c>
      <c r="K1499" s="9">
        <v>5150000</v>
      </c>
      <c r="L1499" s="9">
        <v>5150000</v>
      </c>
      <c r="M1499" s="9">
        <v>5150000</v>
      </c>
      <c r="N1499" s="9">
        <v>5150000</v>
      </c>
      <c r="O1499" s="9">
        <v>5150000</v>
      </c>
    </row>
    <row r="1500" spans="1:15">
      <c r="A1500" s="2" t="s">
        <v>3044</v>
      </c>
      <c r="B1500" s="5" t="s">
        <v>3045</v>
      </c>
      <c r="C1500" s="2" t="s">
        <v>236</v>
      </c>
      <c r="D1500" s="2" t="s">
        <v>3943</v>
      </c>
      <c r="E1500" s="9"/>
      <c r="F1500" s="9"/>
      <c r="G1500" s="9"/>
      <c r="H1500" s="9"/>
      <c r="I1500" s="9"/>
      <c r="J1500" s="9"/>
      <c r="K1500" s="9"/>
      <c r="L1500" s="9">
        <v>5142330</v>
      </c>
      <c r="M1500" s="9">
        <v>5286330</v>
      </c>
      <c r="N1500" s="9">
        <v>6856330</v>
      </c>
      <c r="O1500" s="9">
        <v>6856330</v>
      </c>
    </row>
    <row r="1501" spans="1:15">
      <c r="A1501" s="2" t="s">
        <v>3096</v>
      </c>
      <c r="B1501" s="5" t="s">
        <v>3097</v>
      </c>
      <c r="C1501" s="2" t="s">
        <v>236</v>
      </c>
      <c r="D1501" s="2" t="s">
        <v>3943</v>
      </c>
      <c r="E1501" s="9">
        <v>7536000</v>
      </c>
      <c r="F1501" s="9">
        <v>9796800</v>
      </c>
      <c r="G1501" s="9">
        <v>9796800</v>
      </c>
      <c r="H1501" s="9">
        <v>9796800</v>
      </c>
      <c r="I1501" s="9">
        <v>9796800</v>
      </c>
      <c r="J1501" s="9">
        <v>9796800</v>
      </c>
      <c r="K1501" s="9">
        <v>9796800</v>
      </c>
      <c r="L1501" s="9">
        <v>9796800</v>
      </c>
      <c r="M1501" s="9">
        <v>9796800</v>
      </c>
      <c r="N1501" s="9">
        <v>9796800</v>
      </c>
      <c r="O1501" s="9">
        <v>9796800</v>
      </c>
    </row>
    <row r="1502" spans="1:15">
      <c r="A1502" s="2" t="s">
        <v>3172</v>
      </c>
      <c r="B1502" s="5" t="s">
        <v>3173</v>
      </c>
      <c r="C1502" s="2" t="s">
        <v>236</v>
      </c>
      <c r="D1502" s="2" t="s">
        <v>3943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>
        <v>3503708</v>
      </c>
      <c r="O1502" s="8">
        <v>3503708</v>
      </c>
    </row>
    <row r="1503" spans="1:15">
      <c r="A1503" s="2" t="s">
        <v>3306</v>
      </c>
      <c r="B1503" s="5" t="s">
        <v>3307</v>
      </c>
      <c r="C1503" s="2" t="s">
        <v>236</v>
      </c>
      <c r="D1503" s="2" t="s">
        <v>3943</v>
      </c>
      <c r="E1503" s="8">
        <v>35116494</v>
      </c>
      <c r="F1503" s="8">
        <v>58065165</v>
      </c>
      <c r="G1503" s="8">
        <v>61397542</v>
      </c>
      <c r="H1503" s="8">
        <v>61397542</v>
      </c>
      <c r="I1503" s="8">
        <v>61397542</v>
      </c>
      <c r="J1503" s="8">
        <v>61397542</v>
      </c>
      <c r="K1503" s="8">
        <v>61397542</v>
      </c>
      <c r="L1503" s="8">
        <v>61397542</v>
      </c>
      <c r="M1503" s="8">
        <v>61397542</v>
      </c>
      <c r="N1503" s="8">
        <v>61397542</v>
      </c>
      <c r="O1503" s="8">
        <v>41144514</v>
      </c>
    </row>
    <row r="1504" spans="1:15">
      <c r="A1504" s="2" t="s">
        <v>2752</v>
      </c>
      <c r="B1504" s="5" t="s">
        <v>2753</v>
      </c>
      <c r="C1504" s="2" t="s">
        <v>236</v>
      </c>
      <c r="D1504" s="2" t="s">
        <v>3943</v>
      </c>
      <c r="E1504" s="8">
        <v>8082000</v>
      </c>
      <c r="F1504" s="8">
        <v>8082000</v>
      </c>
      <c r="G1504" s="8">
        <v>8082000</v>
      </c>
      <c r="H1504" s="8">
        <v>10482000</v>
      </c>
      <c r="I1504" s="8">
        <v>11521974</v>
      </c>
      <c r="J1504" s="8">
        <v>11521974</v>
      </c>
      <c r="K1504" s="8">
        <v>11521974</v>
      </c>
      <c r="L1504" s="8">
        <v>11521974</v>
      </c>
      <c r="M1504" s="8">
        <v>11521974</v>
      </c>
      <c r="N1504" s="8">
        <v>11521974</v>
      </c>
      <c r="O1504" s="8">
        <v>11521974</v>
      </c>
    </row>
    <row r="1505" spans="1:15">
      <c r="A1505" s="2" t="s">
        <v>3150</v>
      </c>
      <c r="B1505" s="5" t="s">
        <v>3151</v>
      </c>
      <c r="C1505" s="2" t="s">
        <v>236</v>
      </c>
      <c r="D1505" s="2" t="s">
        <v>3943</v>
      </c>
      <c r="E1505" s="8"/>
      <c r="F1505" s="8"/>
      <c r="G1505" s="8"/>
      <c r="H1505" s="8">
        <v>9000000</v>
      </c>
      <c r="I1505" s="8">
        <v>9000000</v>
      </c>
      <c r="J1505" s="8">
        <v>9000000</v>
      </c>
      <c r="K1505" s="8">
        <v>9000000</v>
      </c>
      <c r="L1505" s="8">
        <v>13500000</v>
      </c>
      <c r="M1505" s="8">
        <v>13500000</v>
      </c>
      <c r="N1505" s="8">
        <v>13500000</v>
      </c>
      <c r="O1505" s="8">
        <v>13500000</v>
      </c>
    </row>
    <row r="1506" spans="1:15">
      <c r="A1506" s="2" t="s">
        <v>3168</v>
      </c>
      <c r="B1506" s="5" t="s">
        <v>3169</v>
      </c>
      <c r="C1506" s="2" t="s">
        <v>236</v>
      </c>
      <c r="D1506" s="2" t="s">
        <v>3943</v>
      </c>
      <c r="E1506" s="8">
        <v>12440000</v>
      </c>
      <c r="F1506" s="8">
        <v>12440000</v>
      </c>
      <c r="G1506" s="8">
        <v>14061572</v>
      </c>
      <c r="H1506" s="8">
        <v>14061572</v>
      </c>
      <c r="I1506" s="8">
        <v>14061572</v>
      </c>
      <c r="J1506" s="8">
        <v>14061572</v>
      </c>
      <c r="K1506" s="8">
        <v>14061572</v>
      </c>
      <c r="L1506" s="8">
        <v>14061572</v>
      </c>
      <c r="M1506" s="8">
        <v>14061572</v>
      </c>
      <c r="N1506" s="8">
        <v>14061572</v>
      </c>
      <c r="O1506" s="8">
        <v>14061572</v>
      </c>
    </row>
    <row r="1507" spans="1:15">
      <c r="A1507" s="2" t="s">
        <v>3190</v>
      </c>
      <c r="B1507" s="5" t="s">
        <v>3191</v>
      </c>
      <c r="C1507" s="2" t="s">
        <v>236</v>
      </c>
      <c r="D1507" s="2" t="s">
        <v>3943</v>
      </c>
      <c r="E1507" s="9">
        <v>10000000</v>
      </c>
      <c r="F1507" s="9">
        <v>14625466</v>
      </c>
      <c r="G1507" s="9">
        <v>14625466</v>
      </c>
      <c r="H1507" s="9">
        <v>14625466</v>
      </c>
      <c r="I1507" s="9">
        <v>14625466</v>
      </c>
      <c r="J1507" s="9">
        <v>14625466</v>
      </c>
      <c r="K1507" s="9">
        <v>14625466</v>
      </c>
      <c r="L1507" s="9">
        <v>14625466</v>
      </c>
      <c r="M1507" s="9">
        <v>14625466</v>
      </c>
      <c r="N1507" s="9">
        <v>14625466</v>
      </c>
      <c r="O1507" s="9">
        <v>14625466</v>
      </c>
    </row>
    <row r="1508" spans="1:15">
      <c r="A1508" s="2" t="s">
        <v>3126</v>
      </c>
      <c r="B1508" s="5" t="s">
        <v>3127</v>
      </c>
      <c r="C1508" s="2" t="s">
        <v>236</v>
      </c>
      <c r="D1508" s="2" t="s">
        <v>3943</v>
      </c>
      <c r="E1508" s="9">
        <v>4400000</v>
      </c>
      <c r="F1508" s="9">
        <v>4400000</v>
      </c>
      <c r="G1508" s="9">
        <v>4400000</v>
      </c>
      <c r="H1508" s="9">
        <v>4400000</v>
      </c>
      <c r="I1508" s="9">
        <v>4400000</v>
      </c>
      <c r="J1508" s="9">
        <v>4400000</v>
      </c>
      <c r="K1508" s="9">
        <v>4400000</v>
      </c>
      <c r="L1508" s="9">
        <v>4400000</v>
      </c>
      <c r="M1508" s="9">
        <v>4400000</v>
      </c>
      <c r="N1508" s="9">
        <v>4400000</v>
      </c>
      <c r="O1508" s="9">
        <v>4400000</v>
      </c>
    </row>
    <row r="1509" spans="1:15">
      <c r="A1509" s="2" t="s">
        <v>3382</v>
      </c>
      <c r="B1509" s="5" t="s">
        <v>3383</v>
      </c>
      <c r="C1509" s="2" t="s">
        <v>236</v>
      </c>
      <c r="D1509" s="2" t="s">
        <v>3943</v>
      </c>
      <c r="E1509" s="9">
        <v>7500000</v>
      </c>
      <c r="F1509" s="9">
        <v>7500000</v>
      </c>
      <c r="G1509" s="9">
        <v>7500000</v>
      </c>
      <c r="H1509" s="9">
        <v>7500000</v>
      </c>
      <c r="I1509" s="9">
        <v>7500000</v>
      </c>
      <c r="J1509" s="9">
        <v>7500000</v>
      </c>
      <c r="K1509" s="9">
        <v>7500000</v>
      </c>
      <c r="L1509" s="9">
        <v>7500000</v>
      </c>
      <c r="M1509" s="9">
        <v>7500000</v>
      </c>
      <c r="N1509" s="9">
        <v>20000000</v>
      </c>
      <c r="O1509" s="9">
        <v>20000000</v>
      </c>
    </row>
    <row r="1510" spans="1:15">
      <c r="A1510" s="2" t="s">
        <v>3202</v>
      </c>
      <c r="B1510" s="5" t="s">
        <v>3203</v>
      </c>
      <c r="C1510" s="2" t="s">
        <v>236</v>
      </c>
      <c r="D1510" s="2" t="s">
        <v>3943</v>
      </c>
      <c r="E1510" s="9"/>
      <c r="F1510" s="9"/>
      <c r="G1510" s="9"/>
      <c r="H1510" s="9"/>
      <c r="I1510" s="9"/>
      <c r="J1510" s="9"/>
      <c r="K1510" s="9"/>
      <c r="L1510" s="9"/>
      <c r="M1510" s="9">
        <v>6815000</v>
      </c>
      <c r="N1510" s="9">
        <v>17265857</v>
      </c>
      <c r="O1510" s="9">
        <v>17265857</v>
      </c>
    </row>
    <row r="1511" spans="1:15">
      <c r="A1511" s="2" t="s">
        <v>3288</v>
      </c>
      <c r="B1511" s="5" t="s">
        <v>3289</v>
      </c>
      <c r="C1511" s="2" t="s">
        <v>236</v>
      </c>
      <c r="D1511" s="2" t="s">
        <v>3943</v>
      </c>
      <c r="E1511" s="9"/>
      <c r="F1511" s="9"/>
      <c r="G1511" s="9"/>
      <c r="H1511" s="9"/>
      <c r="I1511" s="9"/>
      <c r="J1511" s="9">
        <v>46330294</v>
      </c>
      <c r="K1511" s="9">
        <v>46330294</v>
      </c>
      <c r="L1511" s="9">
        <v>46330294</v>
      </c>
      <c r="M1511" s="9">
        <v>50685473</v>
      </c>
      <c r="N1511" s="9">
        <v>57931849</v>
      </c>
      <c r="O1511" s="9">
        <v>57931849</v>
      </c>
    </row>
    <row r="1512" spans="1:15">
      <c r="A1512" s="2" t="s">
        <v>3084</v>
      </c>
      <c r="B1512" s="5" t="s">
        <v>3085</v>
      </c>
      <c r="C1512" s="2" t="s">
        <v>236</v>
      </c>
      <c r="D1512" s="2" t="s">
        <v>3943</v>
      </c>
      <c r="E1512" s="8">
        <v>3760000</v>
      </c>
      <c r="F1512" s="8">
        <v>7520000</v>
      </c>
      <c r="G1512" s="8">
        <v>7520000</v>
      </c>
      <c r="H1512" s="8">
        <v>7520000</v>
      </c>
      <c r="I1512" s="8">
        <v>7520000</v>
      </c>
      <c r="J1512" s="8">
        <v>7520000</v>
      </c>
      <c r="K1512" s="8">
        <v>8418874</v>
      </c>
      <c r="L1512" s="8">
        <v>8913253</v>
      </c>
      <c r="M1512" s="8">
        <v>9317745</v>
      </c>
      <c r="N1512" s="8">
        <v>9317745</v>
      </c>
      <c r="O1512" s="8">
        <v>9317745</v>
      </c>
    </row>
    <row r="1513" spans="1:15">
      <c r="A1513" s="2" t="s">
        <v>3128</v>
      </c>
      <c r="B1513" s="5" t="s">
        <v>3129</v>
      </c>
      <c r="C1513" s="2" t="s">
        <v>236</v>
      </c>
      <c r="D1513" s="2" t="s">
        <v>3943</v>
      </c>
      <c r="E1513" s="8">
        <v>18666666</v>
      </c>
      <c r="F1513" s="8">
        <v>18666666</v>
      </c>
      <c r="G1513" s="8">
        <v>18666666</v>
      </c>
      <c r="H1513" s="8">
        <v>18666666</v>
      </c>
      <c r="I1513" s="8">
        <v>18666666</v>
      </c>
      <c r="J1513" s="8">
        <v>18666666</v>
      </c>
      <c r="K1513" s="8">
        <v>18666666</v>
      </c>
      <c r="L1513" s="8">
        <v>18666666</v>
      </c>
      <c r="M1513" s="8">
        <v>18926986</v>
      </c>
      <c r="N1513" s="8">
        <v>20004179</v>
      </c>
      <c r="O1513" s="8">
        <v>20004179</v>
      </c>
    </row>
    <row r="1514" spans="1:15">
      <c r="A1514" s="2" t="s">
        <v>3130</v>
      </c>
      <c r="B1514" s="5" t="s">
        <v>3131</v>
      </c>
      <c r="C1514" s="2" t="s">
        <v>236</v>
      </c>
      <c r="D1514" s="2" t="s">
        <v>3943</v>
      </c>
      <c r="E1514" s="8">
        <v>5060000</v>
      </c>
      <c r="F1514" s="8">
        <v>5060000</v>
      </c>
      <c r="G1514" s="8">
        <v>5060000</v>
      </c>
      <c r="H1514" s="8">
        <v>5060000</v>
      </c>
      <c r="I1514" s="8">
        <v>5060000</v>
      </c>
      <c r="J1514" s="8">
        <v>5060000</v>
      </c>
      <c r="K1514" s="8">
        <v>5060000</v>
      </c>
      <c r="L1514" s="8">
        <v>5060000</v>
      </c>
      <c r="M1514" s="8">
        <v>5060000</v>
      </c>
      <c r="N1514" s="8">
        <v>5060000</v>
      </c>
      <c r="O1514" s="8">
        <v>5060000</v>
      </c>
    </row>
    <row r="1515" spans="1:15">
      <c r="A1515" s="2" t="s">
        <v>3070</v>
      </c>
      <c r="B1515" s="5" t="s">
        <v>3071</v>
      </c>
      <c r="C1515" s="2" t="s">
        <v>236</v>
      </c>
      <c r="D1515" s="2" t="s">
        <v>3943</v>
      </c>
      <c r="E1515" s="8">
        <v>9676000</v>
      </c>
      <c r="F1515" s="8">
        <v>9882415</v>
      </c>
      <c r="G1515" s="8">
        <v>9882415</v>
      </c>
      <c r="H1515" s="8">
        <v>9882415</v>
      </c>
      <c r="I1515" s="8">
        <v>9882415</v>
      </c>
      <c r="J1515" s="8">
        <v>9882415</v>
      </c>
      <c r="K1515" s="8">
        <v>10063385</v>
      </c>
      <c r="L1515" s="8">
        <v>10155245</v>
      </c>
      <c r="M1515" s="8">
        <v>10190765</v>
      </c>
      <c r="N1515" s="8">
        <v>10190765</v>
      </c>
      <c r="O1515" s="8">
        <v>10190765</v>
      </c>
    </row>
    <row r="1516" spans="1:15">
      <c r="A1516" s="2" t="s">
        <v>2920</v>
      </c>
      <c r="B1516" s="5" t="s">
        <v>2921</v>
      </c>
      <c r="C1516" s="2" t="s">
        <v>236</v>
      </c>
      <c r="D1516" s="2" t="s">
        <v>3943</v>
      </c>
      <c r="E1516" s="8"/>
      <c r="F1516" s="8"/>
      <c r="G1516" s="8">
        <v>6000000</v>
      </c>
      <c r="H1516" s="8">
        <v>6000000</v>
      </c>
      <c r="I1516" s="8">
        <v>6000000</v>
      </c>
      <c r="J1516" s="8">
        <v>14780331</v>
      </c>
      <c r="K1516" s="8">
        <v>17723231</v>
      </c>
      <c r="L1516" s="8">
        <v>17723231</v>
      </c>
      <c r="M1516" s="8">
        <v>17723231</v>
      </c>
      <c r="N1516" s="8">
        <v>17723231</v>
      </c>
      <c r="O1516" s="8">
        <v>17723231</v>
      </c>
    </row>
    <row r="1517" spans="1:15">
      <c r="A1517" s="2" t="s">
        <v>2830</v>
      </c>
      <c r="B1517" s="5" t="s">
        <v>2831</v>
      </c>
      <c r="C1517" s="2" t="s">
        <v>236</v>
      </c>
      <c r="D1517" s="2" t="s">
        <v>3943</v>
      </c>
      <c r="E1517" s="9"/>
      <c r="F1517" s="9"/>
      <c r="G1517" s="9"/>
      <c r="H1517" s="9">
        <v>6059272</v>
      </c>
      <c r="I1517" s="9">
        <v>9853333</v>
      </c>
      <c r="J1517" s="9">
        <v>10084625</v>
      </c>
      <c r="K1517" s="9">
        <v>10084625</v>
      </c>
      <c r="L1517" s="9">
        <v>10084625</v>
      </c>
      <c r="M1517" s="9">
        <v>12764625</v>
      </c>
      <c r="N1517" s="9">
        <v>12764625</v>
      </c>
      <c r="O1517" s="9">
        <v>12764625</v>
      </c>
    </row>
    <row r="1518" spans="1:15">
      <c r="A1518" s="2" t="s">
        <v>2842</v>
      </c>
      <c r="B1518" s="5" t="s">
        <v>2843</v>
      </c>
      <c r="C1518" s="2" t="s">
        <v>236</v>
      </c>
      <c r="D1518" s="2" t="s">
        <v>3943</v>
      </c>
      <c r="E1518" s="9"/>
      <c r="F1518" s="9"/>
      <c r="G1518" s="9"/>
      <c r="H1518" s="9"/>
      <c r="I1518" s="9"/>
      <c r="J1518" s="9"/>
      <c r="K1518" s="9">
        <v>4908000</v>
      </c>
      <c r="L1518" s="9">
        <v>9816000</v>
      </c>
      <c r="M1518" s="9">
        <v>9816000</v>
      </c>
      <c r="N1518" s="9">
        <v>9816000</v>
      </c>
      <c r="O1518" s="9">
        <v>9816000</v>
      </c>
    </row>
    <row r="1519" spans="1:15">
      <c r="A1519" s="2" t="s">
        <v>2996</v>
      </c>
      <c r="B1519" s="5" t="s">
        <v>2997</v>
      </c>
      <c r="C1519" s="2" t="s">
        <v>236</v>
      </c>
      <c r="D1519" s="2" t="s">
        <v>3943</v>
      </c>
      <c r="E1519" s="9"/>
      <c r="F1519" s="9"/>
      <c r="G1519" s="9"/>
      <c r="H1519" s="9"/>
      <c r="I1519" s="9">
        <v>11411267</v>
      </c>
      <c r="J1519" s="9">
        <v>11411267</v>
      </c>
      <c r="K1519" s="9">
        <v>12471889</v>
      </c>
      <c r="L1519" s="9">
        <v>12471889</v>
      </c>
      <c r="M1519" s="9">
        <v>12471889</v>
      </c>
      <c r="N1519" s="9">
        <v>12471889</v>
      </c>
      <c r="O1519" s="9">
        <v>12471889</v>
      </c>
    </row>
    <row r="1520" spans="1:15">
      <c r="A1520" s="2" t="s">
        <v>3220</v>
      </c>
      <c r="B1520" s="5" t="s">
        <v>3221</v>
      </c>
      <c r="C1520" s="2" t="s">
        <v>236</v>
      </c>
      <c r="D1520" s="2" t="s">
        <v>3943</v>
      </c>
      <c r="E1520" s="9">
        <v>63833370</v>
      </c>
      <c r="F1520" s="9">
        <v>64833370</v>
      </c>
      <c r="G1520" s="9">
        <v>65833370</v>
      </c>
      <c r="H1520" s="9">
        <v>79833370</v>
      </c>
      <c r="I1520" s="9">
        <v>79833370</v>
      </c>
      <c r="J1520" s="9">
        <v>79833370</v>
      </c>
      <c r="K1520" s="9">
        <v>79833370</v>
      </c>
      <c r="L1520" s="9">
        <v>79833370</v>
      </c>
      <c r="M1520" s="9">
        <v>79833370</v>
      </c>
      <c r="N1520" s="9">
        <v>83333370</v>
      </c>
      <c r="O1520" s="9">
        <v>90796053</v>
      </c>
    </row>
    <row r="1521" spans="1:15">
      <c r="A1521" s="2" t="s">
        <v>3180</v>
      </c>
      <c r="B1521" s="5" t="s">
        <v>3181</v>
      </c>
      <c r="C1521" s="2" t="s">
        <v>236</v>
      </c>
      <c r="D1521" s="2" t="s">
        <v>3943</v>
      </c>
      <c r="E1521" s="9"/>
      <c r="F1521" s="9"/>
      <c r="G1521" s="9">
        <v>8814500</v>
      </c>
      <c r="H1521" s="9">
        <v>8814500</v>
      </c>
      <c r="I1521" s="9">
        <v>8814500</v>
      </c>
      <c r="J1521" s="9">
        <v>8814500</v>
      </c>
      <c r="K1521" s="9">
        <v>17626262</v>
      </c>
      <c r="L1521" s="9">
        <v>17626262</v>
      </c>
      <c r="M1521" s="9">
        <v>17626262</v>
      </c>
      <c r="N1521" s="9">
        <v>17626262</v>
      </c>
      <c r="O1521" s="9">
        <v>19154144</v>
      </c>
    </row>
    <row r="1522" spans="1:15">
      <c r="A1522" s="2" t="s">
        <v>3120</v>
      </c>
      <c r="B1522" s="5" t="s">
        <v>3121</v>
      </c>
      <c r="C1522" s="2" t="s">
        <v>236</v>
      </c>
      <c r="D1522" s="2" t="s">
        <v>3943</v>
      </c>
      <c r="E1522" s="8">
        <v>400000</v>
      </c>
      <c r="F1522" s="8">
        <v>400000</v>
      </c>
      <c r="G1522" s="8">
        <v>400000</v>
      </c>
      <c r="H1522" s="8">
        <v>400000</v>
      </c>
      <c r="I1522" s="8">
        <v>400000</v>
      </c>
      <c r="J1522" s="8">
        <v>400000</v>
      </c>
      <c r="K1522" s="8">
        <v>400000</v>
      </c>
      <c r="L1522" s="8">
        <v>400000</v>
      </c>
      <c r="M1522" s="8">
        <v>400000</v>
      </c>
      <c r="N1522" s="8">
        <v>400000</v>
      </c>
      <c r="O1522" s="8">
        <v>400000</v>
      </c>
    </row>
    <row r="1523" spans="1:15">
      <c r="A1523" s="2" t="s">
        <v>3182</v>
      </c>
      <c r="B1523" s="5" t="s">
        <v>3183</v>
      </c>
      <c r="C1523" s="2" t="s">
        <v>236</v>
      </c>
      <c r="D1523" s="2" t="s">
        <v>3943</v>
      </c>
      <c r="E1523" s="8">
        <v>10000000</v>
      </c>
      <c r="F1523" s="8">
        <v>10000000</v>
      </c>
      <c r="G1523" s="8">
        <v>10000000</v>
      </c>
      <c r="H1523" s="8">
        <v>13000000</v>
      </c>
      <c r="I1523" s="8">
        <v>13000000</v>
      </c>
      <c r="J1523" s="8">
        <v>13000000</v>
      </c>
      <c r="K1523" s="8">
        <v>13000000</v>
      </c>
      <c r="L1523" s="8">
        <v>13000000</v>
      </c>
      <c r="M1523" s="8">
        <v>13000000</v>
      </c>
      <c r="N1523" s="8">
        <v>13000000</v>
      </c>
      <c r="O1523" s="8">
        <v>13000000</v>
      </c>
    </row>
    <row r="1524" spans="1:15">
      <c r="A1524" s="2" t="s">
        <v>3142</v>
      </c>
      <c r="B1524" s="5" t="s">
        <v>3143</v>
      </c>
      <c r="C1524" s="2" t="s">
        <v>236</v>
      </c>
      <c r="D1524" s="2" t="s">
        <v>3943</v>
      </c>
      <c r="E1524" s="8"/>
      <c r="F1524" s="8"/>
      <c r="G1524" s="8"/>
      <c r="H1524" s="8">
        <v>5300000</v>
      </c>
      <c r="I1524" s="8">
        <v>5300000</v>
      </c>
      <c r="J1524" s="8">
        <v>5300000</v>
      </c>
      <c r="K1524" s="8">
        <v>10600000</v>
      </c>
      <c r="L1524" s="8">
        <v>12666826</v>
      </c>
      <c r="M1524" s="8">
        <v>14390962</v>
      </c>
      <c r="N1524" s="8">
        <v>15253030</v>
      </c>
      <c r="O1524" s="8">
        <v>15253030</v>
      </c>
    </row>
    <row r="1525" spans="1:15">
      <c r="A1525" s="2" t="s">
        <v>3260</v>
      </c>
      <c r="B1525" s="5" t="s">
        <v>3261</v>
      </c>
      <c r="C1525" s="2" t="s">
        <v>236</v>
      </c>
      <c r="D1525" s="2" t="s">
        <v>3943</v>
      </c>
      <c r="E1525" s="8"/>
      <c r="F1525" s="8"/>
      <c r="G1525" s="8"/>
      <c r="H1525" s="8">
        <v>10000000</v>
      </c>
      <c r="I1525" s="8">
        <v>10000000</v>
      </c>
      <c r="J1525" s="8">
        <v>10000000</v>
      </c>
      <c r="K1525" s="8">
        <v>10000000</v>
      </c>
      <c r="L1525" s="8">
        <v>10000000</v>
      </c>
      <c r="M1525" s="8">
        <v>10000000</v>
      </c>
      <c r="N1525" s="8">
        <v>10000000</v>
      </c>
      <c r="O1525" s="8">
        <v>10000000</v>
      </c>
    </row>
    <row r="1526" spans="1:15">
      <c r="A1526" s="2" t="s">
        <v>3192</v>
      </c>
      <c r="B1526" s="5" t="s">
        <v>3193</v>
      </c>
      <c r="C1526" s="2" t="s">
        <v>236</v>
      </c>
      <c r="D1526" s="2" t="s">
        <v>3943</v>
      </c>
      <c r="E1526" s="8"/>
      <c r="F1526" s="8"/>
      <c r="G1526" s="8"/>
      <c r="H1526" s="8"/>
      <c r="I1526" s="8"/>
      <c r="J1526" s="8">
        <v>6585681</v>
      </c>
      <c r="K1526" s="8">
        <v>16464195</v>
      </c>
      <c r="L1526" s="8">
        <v>16464195</v>
      </c>
      <c r="M1526" s="8">
        <v>16464195</v>
      </c>
      <c r="N1526" s="8">
        <v>16464195</v>
      </c>
      <c r="O1526" s="8">
        <v>16464195</v>
      </c>
    </row>
    <row r="1527" spans="1:15">
      <c r="A1527" s="2" t="s">
        <v>3272</v>
      </c>
      <c r="B1527" s="5" t="s">
        <v>3273</v>
      </c>
      <c r="C1527" s="2" t="s">
        <v>236</v>
      </c>
      <c r="D1527" s="2" t="s">
        <v>3943</v>
      </c>
      <c r="E1527" s="9"/>
      <c r="F1527" s="9"/>
      <c r="G1527" s="9">
        <v>6100000</v>
      </c>
      <c r="H1527" s="9">
        <v>6142000</v>
      </c>
      <c r="I1527" s="9">
        <v>6142000</v>
      </c>
      <c r="J1527" s="9">
        <v>9083283</v>
      </c>
      <c r="K1527" s="9">
        <v>13935589</v>
      </c>
      <c r="L1527" s="9">
        <v>17471050</v>
      </c>
      <c r="M1527" s="9">
        <v>19376007</v>
      </c>
      <c r="N1527" s="9">
        <v>19376007</v>
      </c>
      <c r="O1527" s="9">
        <v>19376007</v>
      </c>
    </row>
    <row r="1528" spans="1:15">
      <c r="A1528" s="2" t="s">
        <v>3218</v>
      </c>
      <c r="B1528" s="5" t="s">
        <v>3219</v>
      </c>
      <c r="C1528" s="2" t="s">
        <v>236</v>
      </c>
      <c r="D1528" s="2" t="s">
        <v>3943</v>
      </c>
      <c r="E1528" s="9">
        <v>2200000</v>
      </c>
      <c r="F1528" s="9">
        <v>2200000</v>
      </c>
      <c r="G1528" s="9">
        <v>2200000</v>
      </c>
      <c r="H1528" s="9">
        <v>2200000</v>
      </c>
      <c r="I1528" s="9">
        <v>2200000</v>
      </c>
      <c r="J1528" s="9">
        <v>2200000</v>
      </c>
      <c r="K1528" s="9">
        <v>2200000</v>
      </c>
      <c r="L1528" s="9">
        <v>2200000</v>
      </c>
      <c r="M1528" s="9">
        <v>2200000</v>
      </c>
      <c r="N1528" s="9">
        <v>2200000</v>
      </c>
      <c r="O1528" s="9">
        <v>2200000</v>
      </c>
    </row>
    <row r="1529" spans="1:15">
      <c r="A1529" s="2" t="s">
        <v>3294</v>
      </c>
      <c r="B1529" s="5" t="s">
        <v>3295</v>
      </c>
      <c r="C1529" s="2" t="s">
        <v>236</v>
      </c>
      <c r="D1529" s="2" t="s">
        <v>3943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>
        <v>8769174</v>
      </c>
      <c r="O1529" s="9">
        <v>8769174</v>
      </c>
    </row>
    <row r="1530" spans="1:15">
      <c r="A1530" s="2" t="s">
        <v>3250</v>
      </c>
      <c r="B1530" s="5" t="s">
        <v>3251</v>
      </c>
      <c r="C1530" s="2" t="s">
        <v>236</v>
      </c>
      <c r="D1530" s="2" t="s">
        <v>3943</v>
      </c>
      <c r="E1530" s="9"/>
      <c r="F1530" s="9"/>
      <c r="G1530" s="9"/>
      <c r="H1530" s="9">
        <v>3698860</v>
      </c>
      <c r="I1530" s="9">
        <v>3738020</v>
      </c>
      <c r="J1530" s="9">
        <v>5600000</v>
      </c>
      <c r="K1530" s="9">
        <v>8404690</v>
      </c>
      <c r="L1530" s="9">
        <v>8404690</v>
      </c>
      <c r="M1530" s="9">
        <v>8404690</v>
      </c>
      <c r="N1530" s="9">
        <v>13437938</v>
      </c>
      <c r="O1530" s="9">
        <v>13437938</v>
      </c>
    </row>
    <row r="1531" spans="1:15">
      <c r="A1531" s="2" t="s">
        <v>3226</v>
      </c>
      <c r="B1531" s="5" t="s">
        <v>3227</v>
      </c>
      <c r="C1531" s="2" t="s">
        <v>236</v>
      </c>
      <c r="D1531" s="2" t="s">
        <v>3943</v>
      </c>
      <c r="E1531" s="9">
        <v>5000000</v>
      </c>
      <c r="F1531" s="9">
        <v>5000000</v>
      </c>
      <c r="G1531" s="9">
        <v>5000000</v>
      </c>
      <c r="H1531" s="9">
        <v>5000000</v>
      </c>
      <c r="I1531" s="9">
        <v>5000000</v>
      </c>
      <c r="J1531" s="9">
        <v>5000000</v>
      </c>
      <c r="K1531" s="9">
        <v>5000000</v>
      </c>
      <c r="L1531" s="9">
        <v>5000000</v>
      </c>
      <c r="M1531" s="9">
        <v>5000000</v>
      </c>
      <c r="N1531" s="9">
        <v>5000000</v>
      </c>
      <c r="O1531" s="9">
        <v>5000000</v>
      </c>
    </row>
    <row r="1532" spans="1:15">
      <c r="A1532" s="2" t="s">
        <v>3178</v>
      </c>
      <c r="B1532" s="5" t="s">
        <v>3179</v>
      </c>
      <c r="C1532" s="2" t="s">
        <v>236</v>
      </c>
      <c r="D1532" s="2" t="s">
        <v>3943</v>
      </c>
      <c r="E1532" s="8">
        <v>12000000</v>
      </c>
      <c r="F1532" s="8">
        <v>12000000</v>
      </c>
      <c r="G1532" s="8">
        <v>12000000</v>
      </c>
      <c r="H1532" s="8">
        <v>12000000</v>
      </c>
      <c r="I1532" s="8">
        <v>12000000</v>
      </c>
      <c r="J1532" s="8">
        <v>12000000</v>
      </c>
      <c r="K1532" s="8">
        <v>12000000</v>
      </c>
      <c r="L1532" s="8">
        <v>12000000</v>
      </c>
      <c r="M1532" s="8">
        <v>12000000</v>
      </c>
      <c r="N1532" s="8">
        <v>12000000</v>
      </c>
      <c r="O1532" s="8">
        <v>12000000</v>
      </c>
    </row>
    <row r="1533" spans="1:15">
      <c r="A1533" s="2" t="s">
        <v>3074</v>
      </c>
      <c r="B1533" s="5" t="s">
        <v>3075</v>
      </c>
      <c r="C1533" s="2" t="s">
        <v>236</v>
      </c>
      <c r="D1533" s="2" t="s">
        <v>3943</v>
      </c>
      <c r="E1533" s="8">
        <v>4945040</v>
      </c>
      <c r="F1533" s="8">
        <v>6181300</v>
      </c>
      <c r="G1533" s="8">
        <v>6181300</v>
      </c>
      <c r="H1533" s="8">
        <v>6380300</v>
      </c>
      <c r="I1533" s="8">
        <v>13305380</v>
      </c>
      <c r="J1533" s="8">
        <v>13305380</v>
      </c>
      <c r="K1533" s="8">
        <v>13305380</v>
      </c>
      <c r="L1533" s="8">
        <v>13305380</v>
      </c>
      <c r="M1533" s="8">
        <v>13305380</v>
      </c>
      <c r="N1533" s="8">
        <v>13305380</v>
      </c>
      <c r="O1533" s="8">
        <v>13305380</v>
      </c>
    </row>
    <row r="1534" spans="1:15">
      <c r="A1534" s="2" t="s">
        <v>3216</v>
      </c>
      <c r="B1534" s="5" t="s">
        <v>3217</v>
      </c>
      <c r="C1534" s="2" t="s">
        <v>236</v>
      </c>
      <c r="D1534" s="2" t="s">
        <v>3943</v>
      </c>
      <c r="E1534" s="8">
        <v>4713000</v>
      </c>
      <c r="F1534" s="8">
        <v>9199500</v>
      </c>
      <c r="G1534" s="8">
        <v>9199500</v>
      </c>
      <c r="H1534" s="8">
        <v>11549500</v>
      </c>
      <c r="I1534" s="8">
        <v>11549500</v>
      </c>
      <c r="J1534" s="8">
        <v>11549500</v>
      </c>
      <c r="K1534" s="8">
        <v>11549500</v>
      </c>
      <c r="L1534" s="8">
        <v>11549500</v>
      </c>
      <c r="M1534" s="8">
        <v>11549500</v>
      </c>
      <c r="N1534" s="8">
        <v>11549500</v>
      </c>
      <c r="O1534" s="8">
        <v>11549500</v>
      </c>
    </row>
    <row r="1535" spans="1:15">
      <c r="A1535" s="2" t="s">
        <v>3324</v>
      </c>
      <c r="B1535" s="5" t="s">
        <v>3325</v>
      </c>
      <c r="C1535" s="2" t="s">
        <v>236</v>
      </c>
      <c r="D1535" s="2" t="s">
        <v>3943</v>
      </c>
      <c r="E1535" s="8"/>
      <c r="F1535" s="8"/>
      <c r="G1535" s="8"/>
      <c r="H1535" s="8">
        <v>8000000</v>
      </c>
      <c r="I1535" s="8">
        <v>8000000</v>
      </c>
      <c r="J1535" s="8">
        <v>8692835</v>
      </c>
      <c r="K1535" s="8">
        <v>10309455</v>
      </c>
      <c r="L1535" s="8">
        <v>12371346</v>
      </c>
      <c r="M1535" s="8">
        <v>13916599</v>
      </c>
      <c r="N1535" s="8">
        <v>16993571</v>
      </c>
      <c r="O1535" s="8">
        <v>16993571</v>
      </c>
    </row>
    <row r="1536" spans="1:15">
      <c r="A1536" s="2" t="s">
        <v>3138</v>
      </c>
      <c r="B1536" s="5" t="s">
        <v>3139</v>
      </c>
      <c r="C1536" s="2" t="s">
        <v>236</v>
      </c>
      <c r="D1536" s="2" t="s">
        <v>3943</v>
      </c>
      <c r="E1536" s="8">
        <v>39228547</v>
      </c>
      <c r="F1536" s="8">
        <v>11418198</v>
      </c>
      <c r="G1536" s="8">
        <v>25282343</v>
      </c>
      <c r="H1536" s="8">
        <v>61980959</v>
      </c>
      <c r="I1536" s="8">
        <v>61980959</v>
      </c>
      <c r="J1536" s="8">
        <v>61980959</v>
      </c>
      <c r="K1536" s="8">
        <v>12396191</v>
      </c>
      <c r="L1536" s="8">
        <v>13375930</v>
      </c>
      <c r="M1536" s="8">
        <v>13375930</v>
      </c>
      <c r="N1536" s="8">
        <v>13375930</v>
      </c>
      <c r="O1536" s="8">
        <v>13665730</v>
      </c>
    </row>
    <row r="1537" spans="1:15">
      <c r="A1537" s="2" t="s">
        <v>3140</v>
      </c>
      <c r="B1537" s="5" t="s">
        <v>3141</v>
      </c>
      <c r="C1537" s="2" t="s">
        <v>236</v>
      </c>
      <c r="D1537" s="2" t="s">
        <v>3943</v>
      </c>
      <c r="E1537" s="9">
        <v>4700000</v>
      </c>
      <c r="F1537" s="9">
        <v>1566666</v>
      </c>
      <c r="G1537" s="9">
        <v>1566666</v>
      </c>
      <c r="H1537" s="9">
        <v>1566666</v>
      </c>
      <c r="I1537" s="9">
        <v>1566666</v>
      </c>
      <c r="J1537" s="9">
        <v>1566666</v>
      </c>
      <c r="K1537" s="9">
        <v>2556765</v>
      </c>
      <c r="L1537" s="9">
        <v>3926628</v>
      </c>
      <c r="M1537" s="9">
        <v>3926628</v>
      </c>
      <c r="N1537" s="9">
        <v>3926628</v>
      </c>
      <c r="O1537" s="9">
        <v>3926628</v>
      </c>
    </row>
    <row r="1538" spans="1:15">
      <c r="A1538" s="2" t="s">
        <v>3224</v>
      </c>
      <c r="B1538" s="5" t="s">
        <v>3225</v>
      </c>
      <c r="C1538" s="2" t="s">
        <v>236</v>
      </c>
      <c r="D1538" s="2" t="s">
        <v>3943</v>
      </c>
      <c r="E1538" s="9">
        <v>4820000</v>
      </c>
      <c r="F1538" s="9">
        <v>4820000</v>
      </c>
      <c r="G1538" s="9">
        <v>4820000</v>
      </c>
      <c r="H1538" s="9">
        <v>4820000</v>
      </c>
      <c r="I1538" s="9">
        <v>4820000</v>
      </c>
      <c r="J1538" s="9">
        <v>4820000</v>
      </c>
      <c r="K1538" s="9">
        <v>4820000</v>
      </c>
      <c r="L1538" s="9">
        <v>4820000</v>
      </c>
      <c r="M1538" s="9">
        <v>4820000</v>
      </c>
      <c r="N1538" s="9">
        <v>4820000</v>
      </c>
      <c r="O1538" s="9">
        <v>4820000</v>
      </c>
    </row>
    <row r="1539" spans="1:15">
      <c r="A1539" s="2" t="s">
        <v>3098</v>
      </c>
      <c r="B1539" s="5" t="s">
        <v>3099</v>
      </c>
      <c r="C1539" s="2" t="s">
        <v>236</v>
      </c>
      <c r="D1539" s="2" t="s">
        <v>3943</v>
      </c>
      <c r="E1539" s="9">
        <v>4597192</v>
      </c>
      <c r="F1539" s="9">
        <v>4759094</v>
      </c>
      <c r="G1539" s="9">
        <v>23795470</v>
      </c>
      <c r="H1539" s="9">
        <v>23795470</v>
      </c>
      <c r="I1539" s="9">
        <v>22960750</v>
      </c>
      <c r="J1539" s="9">
        <v>21523970</v>
      </c>
      <c r="K1539" s="9">
        <v>21523970</v>
      </c>
      <c r="L1539" s="9">
        <v>21523970</v>
      </c>
      <c r="M1539" s="9">
        <v>21523970</v>
      </c>
      <c r="N1539" s="9">
        <v>21523970</v>
      </c>
      <c r="O1539" s="9">
        <v>21523970</v>
      </c>
    </row>
    <row r="1540" spans="1:15">
      <c r="A1540" s="2" t="s">
        <v>3164</v>
      </c>
      <c r="B1540" s="5" t="s">
        <v>3165</v>
      </c>
      <c r="C1540" s="2" t="s">
        <v>236</v>
      </c>
      <c r="D1540" s="2" t="s">
        <v>3943</v>
      </c>
      <c r="E1540" s="9">
        <v>5500000</v>
      </c>
      <c r="F1540" s="9">
        <v>5500000</v>
      </c>
      <c r="G1540" s="9">
        <v>5500000</v>
      </c>
      <c r="H1540" s="9">
        <v>5500000</v>
      </c>
      <c r="I1540" s="9">
        <v>5500000</v>
      </c>
      <c r="J1540" s="9">
        <v>5500000</v>
      </c>
      <c r="K1540" s="9">
        <v>5500000</v>
      </c>
      <c r="L1540" s="9">
        <v>5500000</v>
      </c>
      <c r="M1540" s="9">
        <v>5500000</v>
      </c>
      <c r="N1540" s="9">
        <v>5500000</v>
      </c>
      <c r="O1540" s="9">
        <v>5500000</v>
      </c>
    </row>
    <row r="1541" spans="1:15">
      <c r="A1541" s="2" t="s">
        <v>3146</v>
      </c>
      <c r="B1541" s="5" t="s">
        <v>3147</v>
      </c>
      <c r="C1541" s="2" t="s">
        <v>236</v>
      </c>
      <c r="D1541" s="2" t="s">
        <v>3943</v>
      </c>
      <c r="E1541" s="9"/>
      <c r="F1541" s="9">
        <v>8832265</v>
      </c>
      <c r="G1541" s="9">
        <v>9123554</v>
      </c>
      <c r="H1541" s="9">
        <v>10714628</v>
      </c>
      <c r="I1541" s="9">
        <v>13480031</v>
      </c>
      <c r="J1541" s="9">
        <v>13544285</v>
      </c>
      <c r="K1541" s="9">
        <v>13911100</v>
      </c>
      <c r="L1541" s="9">
        <v>17555366</v>
      </c>
      <c r="M1541" s="9">
        <v>17595366</v>
      </c>
      <c r="N1541" s="9">
        <v>17595366</v>
      </c>
      <c r="O1541" s="9">
        <v>17595366</v>
      </c>
    </row>
    <row r="1542" spans="1:15">
      <c r="A1542" s="2" t="s">
        <v>3232</v>
      </c>
      <c r="B1542" s="5" t="s">
        <v>3233</v>
      </c>
      <c r="C1542" s="2" t="s">
        <v>236</v>
      </c>
      <c r="D1542" s="2" t="s">
        <v>3943</v>
      </c>
      <c r="E1542" s="8"/>
      <c r="F1542" s="8"/>
      <c r="G1542" s="8"/>
      <c r="H1542" s="8"/>
      <c r="I1542" s="8"/>
      <c r="J1542" s="8">
        <v>6114122</v>
      </c>
      <c r="K1542" s="8">
        <v>6114122</v>
      </c>
      <c r="L1542" s="8">
        <v>6614122</v>
      </c>
      <c r="M1542" s="8">
        <v>6614122</v>
      </c>
      <c r="N1542" s="8">
        <v>6653229</v>
      </c>
      <c r="O1542" s="8">
        <v>6653229</v>
      </c>
    </row>
    <row r="1543" spans="1:15">
      <c r="A1543" s="2" t="s">
        <v>3160</v>
      </c>
      <c r="B1543" s="5" t="s">
        <v>3161</v>
      </c>
      <c r="C1543" s="2" t="s">
        <v>236</v>
      </c>
      <c r="D1543" s="2" t="s">
        <v>3943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>
        <v>6522975</v>
      </c>
      <c r="O1543" s="8">
        <v>6522975</v>
      </c>
    </row>
    <row r="1544" spans="1:15">
      <c r="A1544" s="2" t="s">
        <v>3286</v>
      </c>
      <c r="B1544" s="5" t="s">
        <v>3287</v>
      </c>
      <c r="C1544" s="2" t="s">
        <v>236</v>
      </c>
      <c r="D1544" s="2" t="s">
        <v>3943</v>
      </c>
      <c r="E1544" s="8"/>
      <c r="F1544" s="8"/>
      <c r="G1544" s="8"/>
      <c r="H1544" s="8"/>
      <c r="I1544" s="8">
        <v>5110218</v>
      </c>
      <c r="J1544" s="8">
        <v>6166074</v>
      </c>
      <c r="K1544" s="8">
        <v>6166074</v>
      </c>
      <c r="L1544" s="8">
        <v>6166074</v>
      </c>
      <c r="M1544" s="8">
        <v>6166074</v>
      </c>
      <c r="N1544" s="8">
        <v>6166074</v>
      </c>
      <c r="O1544" s="8">
        <v>6166074</v>
      </c>
    </row>
    <row r="1545" spans="1:15">
      <c r="A1545" s="2" t="s">
        <v>2984</v>
      </c>
      <c r="B1545" s="5" t="s">
        <v>2985</v>
      </c>
      <c r="C1545" s="2" t="s">
        <v>236</v>
      </c>
      <c r="D1545" s="2" t="s">
        <v>3943</v>
      </c>
      <c r="E1545" s="8">
        <v>9500000</v>
      </c>
      <c r="F1545" s="8">
        <v>9500000</v>
      </c>
      <c r="G1545" s="8">
        <v>9500000</v>
      </c>
      <c r="H1545" s="8">
        <v>10949275</v>
      </c>
      <c r="I1545" s="8">
        <v>16000000</v>
      </c>
      <c r="J1545" s="8">
        <v>16000000</v>
      </c>
      <c r="K1545" s="8">
        <v>26000000</v>
      </c>
      <c r="L1545" s="8">
        <v>36000000</v>
      </c>
      <c r="M1545" s="8">
        <v>36000000</v>
      </c>
      <c r="N1545" s="8">
        <v>72000000</v>
      </c>
      <c r="O1545" s="8">
        <v>72000000</v>
      </c>
    </row>
    <row r="1546" spans="1:15">
      <c r="A1546" s="2" t="s">
        <v>3304</v>
      </c>
      <c r="B1546" s="5" t="s">
        <v>3305</v>
      </c>
      <c r="C1546" s="2" t="s">
        <v>236</v>
      </c>
      <c r="D1546" s="2" t="s">
        <v>3943</v>
      </c>
      <c r="E1546" s="8">
        <v>4987885</v>
      </c>
      <c r="F1546" s="8">
        <v>4987885</v>
      </c>
      <c r="G1546" s="8">
        <v>4987885</v>
      </c>
      <c r="H1546" s="8">
        <v>4987885</v>
      </c>
      <c r="I1546" s="8">
        <v>4987885</v>
      </c>
      <c r="J1546" s="8">
        <v>4987885</v>
      </c>
      <c r="K1546" s="8">
        <v>4987885</v>
      </c>
      <c r="L1546" s="8">
        <v>24939425</v>
      </c>
      <c r="M1546" s="8">
        <v>24939425</v>
      </c>
      <c r="N1546" s="8">
        <v>24939425</v>
      </c>
      <c r="O1546" s="8">
        <v>24939425</v>
      </c>
    </row>
    <row r="1547" spans="1:15">
      <c r="A1547" s="2" t="s">
        <v>3048</v>
      </c>
      <c r="B1547" s="5" t="s">
        <v>3049</v>
      </c>
      <c r="C1547" s="2" t="s">
        <v>236</v>
      </c>
      <c r="D1547" s="2" t="s">
        <v>3943</v>
      </c>
      <c r="E1547" s="9">
        <v>20643052</v>
      </c>
      <c r="F1547" s="9">
        <v>20643052</v>
      </c>
      <c r="G1547" s="9">
        <v>20643052</v>
      </c>
      <c r="H1547" s="9">
        <v>20754163</v>
      </c>
      <c r="I1547" s="9">
        <v>20754163</v>
      </c>
      <c r="J1547" s="9">
        <v>23695339</v>
      </c>
      <c r="K1547" s="9">
        <v>23695339</v>
      </c>
      <c r="L1547" s="9">
        <v>23695339</v>
      </c>
      <c r="M1547" s="9">
        <v>23690705</v>
      </c>
      <c r="N1547" s="9">
        <v>23690705</v>
      </c>
      <c r="O1547" s="9">
        <v>23690705</v>
      </c>
    </row>
    <row r="1548" spans="1:15">
      <c r="A1548" s="2" t="s">
        <v>3316</v>
      </c>
      <c r="B1548" s="5" t="s">
        <v>3317</v>
      </c>
      <c r="C1548" s="2" t="s">
        <v>236</v>
      </c>
      <c r="D1548" s="2" t="s">
        <v>3943</v>
      </c>
      <c r="E1548" s="9">
        <v>8222140</v>
      </c>
      <c r="F1548" s="9">
        <v>8222140</v>
      </c>
      <c r="G1548" s="9">
        <v>8222140</v>
      </c>
      <c r="H1548" s="9">
        <v>8222140</v>
      </c>
      <c r="I1548" s="9">
        <v>8222140</v>
      </c>
      <c r="J1548" s="9">
        <v>8222140</v>
      </c>
      <c r="K1548" s="9">
        <v>8490092</v>
      </c>
      <c r="L1548" s="9">
        <v>9101023</v>
      </c>
      <c r="M1548" s="9">
        <v>9101023</v>
      </c>
      <c r="N1548" s="9">
        <v>9481285</v>
      </c>
      <c r="O1548" s="9">
        <v>9481285</v>
      </c>
    </row>
    <row r="1549" spans="1:15">
      <c r="A1549" s="2" t="s">
        <v>3206</v>
      </c>
      <c r="B1549" s="5" t="s">
        <v>3207</v>
      </c>
      <c r="C1549" s="2" t="s">
        <v>236</v>
      </c>
      <c r="D1549" s="2" t="s">
        <v>3943</v>
      </c>
      <c r="E1549" s="9"/>
      <c r="F1549" s="9">
        <v>15000000</v>
      </c>
      <c r="G1549" s="9">
        <v>16000000</v>
      </c>
      <c r="H1549" s="9">
        <v>16000000</v>
      </c>
      <c r="I1549" s="9">
        <v>16000000</v>
      </c>
      <c r="J1549" s="9">
        <v>16000000</v>
      </c>
      <c r="K1549" s="9">
        <v>16000000</v>
      </c>
      <c r="L1549" s="9">
        <v>16000000</v>
      </c>
      <c r="M1549" s="9">
        <v>16000000</v>
      </c>
      <c r="N1549" s="9">
        <v>16000000</v>
      </c>
      <c r="O1549" s="9">
        <v>16000000</v>
      </c>
    </row>
    <row r="1550" spans="1:15">
      <c r="A1550" s="2" t="s">
        <v>3328</v>
      </c>
      <c r="B1550" s="5" t="s">
        <v>3329</v>
      </c>
      <c r="C1550" s="2" t="s">
        <v>236</v>
      </c>
      <c r="D1550" s="2" t="s">
        <v>3943</v>
      </c>
      <c r="E1550" s="9"/>
      <c r="F1550" s="9"/>
      <c r="G1550" s="9">
        <v>4375140</v>
      </c>
      <c r="H1550" s="9">
        <v>4375140</v>
      </c>
      <c r="I1550" s="9">
        <v>4375140</v>
      </c>
      <c r="J1550" s="9">
        <v>8312766</v>
      </c>
      <c r="K1550" s="9">
        <v>8312766</v>
      </c>
      <c r="L1550" s="9">
        <v>8312766</v>
      </c>
      <c r="M1550" s="9">
        <v>8312766</v>
      </c>
      <c r="N1550" s="9">
        <v>8312766</v>
      </c>
      <c r="O1550" s="9">
        <v>8312766</v>
      </c>
    </row>
    <row r="1551" spans="1:15">
      <c r="A1551" s="2" t="s">
        <v>3114</v>
      </c>
      <c r="B1551" s="5" t="s">
        <v>3115</v>
      </c>
      <c r="C1551" s="2" t="s">
        <v>236</v>
      </c>
      <c r="D1551" s="2" t="s">
        <v>3943</v>
      </c>
      <c r="E1551" s="9">
        <v>14203663</v>
      </c>
      <c r="F1551" s="9">
        <v>24462055</v>
      </c>
      <c r="G1551" s="9">
        <v>46195752</v>
      </c>
      <c r="H1551" s="9">
        <v>53865952</v>
      </c>
      <c r="I1551" s="9">
        <v>21802740</v>
      </c>
      <c r="J1551" s="9">
        <v>26408845</v>
      </c>
      <c r="K1551" s="9">
        <v>34028937</v>
      </c>
      <c r="L1551" s="9">
        <v>10248844</v>
      </c>
      <c r="M1551" s="9">
        <v>13232515</v>
      </c>
      <c r="N1551" s="9">
        <v>16963377</v>
      </c>
      <c r="O1551" s="9">
        <v>16963377</v>
      </c>
    </row>
    <row r="1552" spans="1:15">
      <c r="A1552" s="2" t="s">
        <v>3696</v>
      </c>
      <c r="B1552" s="5" t="s">
        <v>3697</v>
      </c>
      <c r="C1552" s="2" t="s">
        <v>236</v>
      </c>
      <c r="D1552" s="2" t="s">
        <v>3943</v>
      </c>
      <c r="E1552" s="8">
        <v>19141449</v>
      </c>
      <c r="F1552" s="8">
        <v>27384667</v>
      </c>
      <c r="G1552" s="8">
        <v>30052967</v>
      </c>
      <c r="H1552" s="8">
        <v>60930043</v>
      </c>
      <c r="I1552" s="8">
        <v>60930043</v>
      </c>
      <c r="J1552" s="8">
        <v>60930043</v>
      </c>
      <c r="K1552" s="8">
        <v>6093004</v>
      </c>
      <c r="L1552" s="8">
        <v>6802004</v>
      </c>
      <c r="M1552" s="8">
        <v>11620004</v>
      </c>
      <c r="N1552" s="8">
        <v>14796104</v>
      </c>
      <c r="O1552" s="8">
        <v>14796104</v>
      </c>
    </row>
    <row r="1553" spans="1:15">
      <c r="A1553" s="2" t="s">
        <v>3200</v>
      </c>
      <c r="B1553" s="5" t="s">
        <v>3201</v>
      </c>
      <c r="C1553" s="2" t="s">
        <v>236</v>
      </c>
      <c r="D1553" s="2" t="s">
        <v>3943</v>
      </c>
      <c r="E1553" s="8"/>
      <c r="F1553" s="8"/>
      <c r="G1553" s="8"/>
      <c r="H1553" s="8"/>
      <c r="I1553" s="8"/>
      <c r="J1553" s="8"/>
      <c r="K1553" s="8"/>
      <c r="L1553" s="8">
        <v>12112340</v>
      </c>
      <c r="M1553" s="8">
        <v>13966340</v>
      </c>
      <c r="N1553" s="8">
        <v>13966340</v>
      </c>
      <c r="O1553" s="8">
        <v>13966340</v>
      </c>
    </row>
    <row r="1554" spans="1:15">
      <c r="A1554" s="2" t="s">
        <v>3298</v>
      </c>
      <c r="B1554" s="5" t="s">
        <v>3299</v>
      </c>
      <c r="C1554" s="2" t="s">
        <v>236</v>
      </c>
      <c r="D1554" s="2" t="s">
        <v>3943</v>
      </c>
      <c r="E1554" s="8"/>
      <c r="F1554" s="8"/>
      <c r="G1554" s="8"/>
      <c r="H1554" s="8"/>
      <c r="I1554" s="8"/>
      <c r="J1554" s="8">
        <v>5364125</v>
      </c>
      <c r="K1554" s="8">
        <v>10544029</v>
      </c>
      <c r="L1554" s="8">
        <v>15723933</v>
      </c>
      <c r="M1554" s="8">
        <v>15723933</v>
      </c>
      <c r="N1554" s="8">
        <v>15723933</v>
      </c>
      <c r="O1554" s="8">
        <v>15723933</v>
      </c>
    </row>
    <row r="1555" spans="1:15">
      <c r="A1555" s="2" t="s">
        <v>3246</v>
      </c>
      <c r="B1555" s="5" t="s">
        <v>3247</v>
      </c>
      <c r="C1555" s="2" t="s">
        <v>236</v>
      </c>
      <c r="D1555" s="2" t="s">
        <v>3943</v>
      </c>
      <c r="E1555" s="8">
        <v>1760000</v>
      </c>
      <c r="F1555" s="8">
        <v>2300000</v>
      </c>
      <c r="G1555" s="8">
        <v>11500000</v>
      </c>
      <c r="H1555" s="8">
        <v>11980000</v>
      </c>
      <c r="I1555" s="8">
        <v>11980000</v>
      </c>
      <c r="J1555" s="8">
        <v>11980000</v>
      </c>
      <c r="K1555" s="8">
        <v>11980000</v>
      </c>
      <c r="L1555" s="8">
        <v>11980000</v>
      </c>
      <c r="M1555" s="8">
        <v>11980000</v>
      </c>
      <c r="N1555" s="8">
        <v>11980000</v>
      </c>
      <c r="O1555" s="8">
        <v>11980000</v>
      </c>
    </row>
    <row r="1556" spans="1:15">
      <c r="A1556" s="2" t="s">
        <v>3212</v>
      </c>
      <c r="B1556" s="5" t="s">
        <v>3213</v>
      </c>
      <c r="C1556" s="2" t="s">
        <v>236</v>
      </c>
      <c r="D1556" s="2" t="s">
        <v>3943</v>
      </c>
      <c r="E1556" s="8"/>
      <c r="F1556" s="8"/>
      <c r="G1556" s="8"/>
      <c r="H1556" s="8"/>
      <c r="I1556" s="8">
        <v>4732599</v>
      </c>
      <c r="J1556" s="8">
        <v>4732599</v>
      </c>
      <c r="K1556" s="8">
        <v>9331705</v>
      </c>
      <c r="L1556" s="8">
        <v>9331705</v>
      </c>
      <c r="M1556" s="8">
        <v>9331705</v>
      </c>
      <c r="N1556" s="8">
        <v>9331705</v>
      </c>
      <c r="O1556" s="8">
        <v>9331705</v>
      </c>
    </row>
    <row r="1557" spans="1:15">
      <c r="A1557" s="2" t="s">
        <v>3228</v>
      </c>
      <c r="B1557" s="5" t="s">
        <v>3229</v>
      </c>
      <c r="C1557" s="2" t="s">
        <v>236</v>
      </c>
      <c r="D1557" s="2" t="s">
        <v>3943</v>
      </c>
      <c r="E1557" s="9"/>
      <c r="F1557" s="9"/>
      <c r="G1557" s="9"/>
      <c r="H1557" s="9"/>
      <c r="I1557" s="9"/>
      <c r="J1557" s="9">
        <v>8160000</v>
      </c>
      <c r="K1557" s="9">
        <v>8160000</v>
      </c>
      <c r="L1557" s="9">
        <v>8160000</v>
      </c>
      <c r="M1557" s="9">
        <v>8341600</v>
      </c>
      <c r="N1557" s="9">
        <v>8341600</v>
      </c>
      <c r="O1557" s="9">
        <v>8341600</v>
      </c>
    </row>
    <row r="1558" spans="1:15">
      <c r="A1558" s="2" t="s">
        <v>3372</v>
      </c>
      <c r="B1558" s="5" t="s">
        <v>3373</v>
      </c>
      <c r="C1558" s="2" t="s">
        <v>236</v>
      </c>
      <c r="D1558" s="2" t="s">
        <v>3943</v>
      </c>
      <c r="E1558" s="9">
        <v>5920000</v>
      </c>
      <c r="F1558" s="9">
        <v>11840000</v>
      </c>
      <c r="G1558" s="9">
        <v>11840000</v>
      </c>
      <c r="H1558" s="9">
        <v>11840000</v>
      </c>
      <c r="I1558" s="9">
        <v>11840000</v>
      </c>
      <c r="J1558" s="9">
        <v>11840000</v>
      </c>
      <c r="K1558" s="9">
        <v>11840000</v>
      </c>
      <c r="L1558" s="9">
        <v>11840000</v>
      </c>
      <c r="M1558" s="9">
        <v>11840000</v>
      </c>
      <c r="N1558" s="9">
        <v>11840000</v>
      </c>
      <c r="O1558" s="9">
        <v>11840000</v>
      </c>
    </row>
    <row r="1559" spans="1:15">
      <c r="A1559" s="2" t="s">
        <v>3262</v>
      </c>
      <c r="B1559" s="5" t="s">
        <v>3263</v>
      </c>
      <c r="C1559" s="2" t="s">
        <v>236</v>
      </c>
      <c r="D1559" s="2" t="s">
        <v>3943</v>
      </c>
      <c r="E1559" s="9">
        <v>28870388</v>
      </c>
      <c r="F1559" s="9">
        <v>4070000</v>
      </c>
      <c r="G1559" s="9">
        <v>4070000</v>
      </c>
      <c r="H1559" s="9">
        <v>10102152</v>
      </c>
      <c r="I1559" s="9">
        <v>19978530</v>
      </c>
      <c r="J1559" s="9">
        <v>19978530</v>
      </c>
      <c r="K1559" s="9">
        <v>24554800</v>
      </c>
      <c r="L1559" s="9">
        <v>31396903</v>
      </c>
      <c r="M1559" s="9">
        <v>33159088</v>
      </c>
      <c r="N1559" s="9">
        <v>33443321</v>
      </c>
      <c r="O1559" s="9">
        <v>33443321</v>
      </c>
    </row>
    <row r="1560" spans="1:15">
      <c r="A1560" s="2" t="s">
        <v>3242</v>
      </c>
      <c r="B1560" s="5" t="s">
        <v>3243</v>
      </c>
      <c r="C1560" s="2" t="s">
        <v>236</v>
      </c>
      <c r="D1560" s="2" t="s">
        <v>3943</v>
      </c>
      <c r="E1560" s="9">
        <v>15246000</v>
      </c>
      <c r="F1560" s="9">
        <v>15246000</v>
      </c>
      <c r="G1560" s="9">
        <v>15246000</v>
      </c>
      <c r="H1560" s="9">
        <v>15246000</v>
      </c>
      <c r="I1560" s="9">
        <v>15246000</v>
      </c>
      <c r="J1560" s="9">
        <v>15246000</v>
      </c>
      <c r="K1560" s="9">
        <v>15246000</v>
      </c>
      <c r="L1560" s="9">
        <v>15246000</v>
      </c>
      <c r="M1560" s="9">
        <v>15246000</v>
      </c>
      <c r="N1560" s="9">
        <v>15246000</v>
      </c>
      <c r="O1560" s="9">
        <v>15246000</v>
      </c>
    </row>
    <row r="1561" spans="1:15">
      <c r="A1561" s="2" t="s">
        <v>3278</v>
      </c>
      <c r="B1561" s="5" t="s">
        <v>3279</v>
      </c>
      <c r="C1561" s="2" t="s">
        <v>236</v>
      </c>
      <c r="D1561" s="2" t="s">
        <v>3943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>
        <v>6283333</v>
      </c>
      <c r="O1561" s="9">
        <v>6324999</v>
      </c>
    </row>
    <row r="1562" spans="1:15">
      <c r="A1562" s="2" t="s">
        <v>3392</v>
      </c>
      <c r="B1562" s="5" t="s">
        <v>3393</v>
      </c>
      <c r="C1562" s="2" t="s">
        <v>236</v>
      </c>
      <c r="D1562" s="2" t="s">
        <v>3943</v>
      </c>
      <c r="E1562" s="8"/>
      <c r="F1562" s="8"/>
      <c r="G1562" s="8"/>
      <c r="H1562" s="8"/>
      <c r="I1562" s="8">
        <v>5400000</v>
      </c>
      <c r="J1562" s="8">
        <v>5400000</v>
      </c>
      <c r="K1562" s="8">
        <v>5400000</v>
      </c>
      <c r="L1562" s="8">
        <v>5400000</v>
      </c>
      <c r="M1562" s="8">
        <v>5657997</v>
      </c>
      <c r="N1562" s="8">
        <v>5831681</v>
      </c>
      <c r="O1562" s="8">
        <v>5831681</v>
      </c>
    </row>
    <row r="1563" spans="1:15">
      <c r="A1563" s="2" t="s">
        <v>3350</v>
      </c>
      <c r="B1563" s="5" t="s">
        <v>3351</v>
      </c>
      <c r="C1563" s="2" t="s">
        <v>236</v>
      </c>
      <c r="D1563" s="2" t="s">
        <v>3943</v>
      </c>
      <c r="E1563" s="8">
        <v>14337340</v>
      </c>
      <c r="F1563" s="8">
        <v>14337340</v>
      </c>
      <c r="G1563" s="8">
        <v>14337340</v>
      </c>
      <c r="H1563" s="8">
        <v>14337340</v>
      </c>
      <c r="I1563" s="8">
        <v>14337340</v>
      </c>
      <c r="J1563" s="8">
        <v>14337340</v>
      </c>
      <c r="K1563" s="8">
        <v>14337340</v>
      </c>
      <c r="L1563" s="8">
        <v>14337340</v>
      </c>
      <c r="M1563" s="8">
        <v>14337340</v>
      </c>
      <c r="N1563" s="8">
        <v>14380340</v>
      </c>
      <c r="O1563" s="8">
        <v>14577340</v>
      </c>
    </row>
    <row r="1564" spans="1:15">
      <c r="A1564" s="2" t="s">
        <v>3268</v>
      </c>
      <c r="B1564" s="5" t="s">
        <v>3269</v>
      </c>
      <c r="C1564" s="2" t="s">
        <v>236</v>
      </c>
      <c r="D1564" s="2" t="s">
        <v>3943</v>
      </c>
      <c r="E1564" s="8">
        <v>12360000</v>
      </c>
      <c r="F1564" s="8">
        <v>16530800</v>
      </c>
      <c r="G1564" s="8">
        <v>19830800</v>
      </c>
      <c r="H1564" s="8">
        <v>19830800</v>
      </c>
      <c r="I1564" s="8">
        <v>19830800</v>
      </c>
      <c r="J1564" s="8">
        <v>11898480</v>
      </c>
      <c r="K1564" s="8">
        <v>11898480</v>
      </c>
      <c r="L1564" s="8">
        <v>11898480</v>
      </c>
      <c r="M1564" s="8">
        <v>16062409</v>
      </c>
      <c r="N1564" s="8">
        <v>16062409</v>
      </c>
      <c r="O1564" s="8">
        <v>16062409</v>
      </c>
    </row>
    <row r="1565" spans="1:15">
      <c r="A1565" s="2" t="s">
        <v>3144</v>
      </c>
      <c r="B1565" s="5" t="s">
        <v>3145</v>
      </c>
      <c r="C1565" s="2" t="s">
        <v>236</v>
      </c>
      <c r="D1565" s="2" t="s">
        <v>3943</v>
      </c>
      <c r="E1565" s="8">
        <v>2500000</v>
      </c>
      <c r="F1565" s="8">
        <v>2600000</v>
      </c>
      <c r="G1565" s="8">
        <v>2700000</v>
      </c>
      <c r="H1565" s="8">
        <v>14500000</v>
      </c>
      <c r="I1565" s="8">
        <v>15000000</v>
      </c>
      <c r="J1565" s="8">
        <v>16000000</v>
      </c>
      <c r="K1565" s="8">
        <v>17000000</v>
      </c>
      <c r="L1565" s="8">
        <v>18000000</v>
      </c>
      <c r="M1565" s="8">
        <v>19000000</v>
      </c>
      <c r="N1565" s="8">
        <v>22342500</v>
      </c>
      <c r="O1565" s="8">
        <v>22342500</v>
      </c>
    </row>
    <row r="1566" spans="1:15">
      <c r="A1566" s="2" t="s">
        <v>3054</v>
      </c>
      <c r="B1566" s="5" t="s">
        <v>3055</v>
      </c>
      <c r="C1566" s="2" t="s">
        <v>236</v>
      </c>
      <c r="D1566" s="2" t="s">
        <v>3943</v>
      </c>
      <c r="E1566" s="8">
        <v>5132110</v>
      </c>
      <c r="F1566" s="8">
        <v>5132110</v>
      </c>
      <c r="G1566" s="8">
        <v>5132110</v>
      </c>
      <c r="H1566" s="8">
        <v>5132110</v>
      </c>
      <c r="I1566" s="8">
        <v>1799077</v>
      </c>
      <c r="J1566" s="8">
        <v>1799077</v>
      </c>
      <c r="K1566" s="8">
        <v>1799077</v>
      </c>
      <c r="L1566" s="8">
        <v>1799077</v>
      </c>
      <c r="M1566" s="8">
        <v>1799077</v>
      </c>
      <c r="N1566" s="8">
        <v>1799077</v>
      </c>
      <c r="O1566" s="8">
        <v>1799077</v>
      </c>
    </row>
    <row r="1567" spans="1:15">
      <c r="A1567" s="2" t="s">
        <v>3310</v>
      </c>
      <c r="B1567" s="5" t="s">
        <v>3311</v>
      </c>
      <c r="C1567" s="2" t="s">
        <v>236</v>
      </c>
      <c r="D1567" s="2" t="s">
        <v>3943</v>
      </c>
      <c r="E1567" s="9"/>
      <c r="F1567" s="9"/>
      <c r="G1567" s="9"/>
      <c r="H1567" s="9"/>
      <c r="I1567" s="9"/>
      <c r="J1567" s="9"/>
      <c r="K1567" s="9"/>
      <c r="L1567" s="9">
        <v>7500000</v>
      </c>
      <c r="M1567" s="9">
        <v>7500000</v>
      </c>
      <c r="N1567" s="9">
        <v>11250000</v>
      </c>
      <c r="O1567" s="9">
        <v>11250000</v>
      </c>
    </row>
    <row r="1568" spans="1:15">
      <c r="A1568" s="2" t="s">
        <v>3362</v>
      </c>
      <c r="B1568" s="5" t="s">
        <v>3363</v>
      </c>
      <c r="C1568" s="2" t="s">
        <v>236</v>
      </c>
      <c r="D1568" s="2" t="s">
        <v>3943</v>
      </c>
      <c r="E1568" s="9">
        <v>8976000</v>
      </c>
      <c r="F1568" s="9">
        <v>9065292</v>
      </c>
      <c r="G1568" s="9">
        <v>9155474</v>
      </c>
      <c r="H1568" s="9">
        <v>9246555</v>
      </c>
      <c r="I1568" s="9">
        <v>9338544</v>
      </c>
      <c r="J1568" s="9">
        <v>9431451</v>
      </c>
      <c r="K1568" s="9">
        <v>9525283</v>
      </c>
      <c r="L1568" s="9">
        <v>9525283</v>
      </c>
      <c r="M1568" s="9">
        <v>12923923</v>
      </c>
      <c r="N1568" s="9">
        <v>12923923</v>
      </c>
      <c r="O1568" s="9">
        <v>12923923</v>
      </c>
    </row>
    <row r="1569" spans="1:15">
      <c r="A1569" s="2" t="s">
        <v>3240</v>
      </c>
      <c r="B1569" s="5" t="s">
        <v>3241</v>
      </c>
      <c r="C1569" s="2" t="s">
        <v>236</v>
      </c>
      <c r="D1569" s="2" t="s">
        <v>3943</v>
      </c>
      <c r="E1569" s="9">
        <v>14250000</v>
      </c>
      <c r="F1569" s="9">
        <v>14250000</v>
      </c>
      <c r="G1569" s="9">
        <v>14250000</v>
      </c>
      <c r="H1569" s="9">
        <v>14550000</v>
      </c>
      <c r="I1569" s="9">
        <v>14550000</v>
      </c>
      <c r="J1569" s="9">
        <v>14800000</v>
      </c>
      <c r="K1569" s="9">
        <v>14800000</v>
      </c>
      <c r="L1569" s="9">
        <v>14800000</v>
      </c>
      <c r="M1569" s="9">
        <v>15943118</v>
      </c>
      <c r="N1569" s="9">
        <v>30473921</v>
      </c>
      <c r="O1569" s="9">
        <v>30473921</v>
      </c>
    </row>
    <row r="1570" spans="1:15">
      <c r="A1570" s="2" t="s">
        <v>3378</v>
      </c>
      <c r="B1570" s="5" t="s">
        <v>3379</v>
      </c>
      <c r="C1570" s="2" t="s">
        <v>236</v>
      </c>
      <c r="D1570" s="2" t="s">
        <v>3943</v>
      </c>
      <c r="E1570" s="9">
        <v>3900000</v>
      </c>
      <c r="F1570" s="9">
        <v>7020000</v>
      </c>
      <c r="G1570" s="9">
        <v>7020000</v>
      </c>
      <c r="H1570" s="9">
        <v>7020000</v>
      </c>
      <c r="I1570" s="9">
        <v>7020000</v>
      </c>
      <c r="J1570" s="9">
        <v>7020000</v>
      </c>
      <c r="K1570" s="9">
        <v>7020000</v>
      </c>
      <c r="L1570" s="9">
        <v>7020000</v>
      </c>
      <c r="M1570" s="9">
        <v>19709839</v>
      </c>
      <c r="N1570" s="9">
        <v>32709839</v>
      </c>
      <c r="O1570" s="9">
        <v>32709839</v>
      </c>
    </row>
    <row r="1571" spans="1:15">
      <c r="A1571" s="2" t="s">
        <v>3312</v>
      </c>
      <c r="B1571" s="5" t="s">
        <v>3313</v>
      </c>
      <c r="C1571" s="2" t="s">
        <v>236</v>
      </c>
      <c r="D1571" s="2" t="s">
        <v>3943</v>
      </c>
      <c r="E1571" s="9"/>
      <c r="F1571" s="9"/>
      <c r="G1571" s="9"/>
      <c r="H1571" s="9"/>
      <c r="I1571" s="9"/>
      <c r="J1571" s="9">
        <v>12600000</v>
      </c>
      <c r="K1571" s="9">
        <v>12600000</v>
      </c>
      <c r="L1571" s="9">
        <v>12600000</v>
      </c>
      <c r="M1571" s="9">
        <v>12600000</v>
      </c>
      <c r="N1571" s="9">
        <v>12600000</v>
      </c>
      <c r="O1571" s="9">
        <v>12600000</v>
      </c>
    </row>
    <row r="1572" spans="1:15">
      <c r="A1572" s="2" t="s">
        <v>3358</v>
      </c>
      <c r="B1572" s="5" t="s">
        <v>3359</v>
      </c>
      <c r="C1572" s="2" t="s">
        <v>236</v>
      </c>
      <c r="D1572" s="2" t="s">
        <v>3943</v>
      </c>
      <c r="E1572" s="8">
        <v>12000000</v>
      </c>
      <c r="F1572" s="8">
        <v>12423574</v>
      </c>
      <c r="G1572" s="8">
        <v>12423574</v>
      </c>
      <c r="H1572" s="8">
        <v>12423574</v>
      </c>
      <c r="I1572" s="8">
        <v>12423574</v>
      </c>
      <c r="J1572" s="8">
        <v>12423574</v>
      </c>
      <c r="K1572" s="8">
        <v>12423574</v>
      </c>
      <c r="L1572" s="8">
        <v>12423574</v>
      </c>
      <c r="M1572" s="8">
        <v>12423574</v>
      </c>
      <c r="N1572" s="8">
        <v>12423574</v>
      </c>
      <c r="O1572" s="8">
        <v>12423574</v>
      </c>
    </row>
    <row r="1573" spans="1:15">
      <c r="A1573" s="2" t="s">
        <v>3416</v>
      </c>
      <c r="B1573" s="5" t="s">
        <v>3417</v>
      </c>
      <c r="C1573" s="2" t="s">
        <v>236</v>
      </c>
      <c r="D1573" s="2" t="s">
        <v>3943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>
        <v>6849238</v>
      </c>
      <c r="O1573" s="8">
        <v>6849238</v>
      </c>
    </row>
    <row r="1574" spans="1:15">
      <c r="A1574" s="2" t="s">
        <v>3238</v>
      </c>
      <c r="B1574" s="5" t="s">
        <v>3239</v>
      </c>
      <c r="C1574" s="2" t="s">
        <v>236</v>
      </c>
      <c r="D1574" s="2" t="s">
        <v>3943</v>
      </c>
      <c r="E1574" s="8">
        <v>14306080</v>
      </c>
      <c r="F1574" s="8">
        <v>14306080</v>
      </c>
      <c r="G1574" s="8">
        <v>14306080</v>
      </c>
      <c r="H1574" s="8">
        <v>14306080</v>
      </c>
      <c r="I1574" s="8">
        <v>14306080</v>
      </c>
      <c r="J1574" s="8">
        <v>14306080</v>
      </c>
      <c r="K1574" s="8">
        <v>15570758</v>
      </c>
      <c r="L1574" s="8">
        <v>15570758</v>
      </c>
      <c r="M1574" s="8">
        <v>16081287</v>
      </c>
      <c r="N1574" s="8">
        <v>16455468</v>
      </c>
      <c r="O1574" s="8">
        <v>16782876</v>
      </c>
    </row>
    <row r="1575" spans="1:15">
      <c r="A1575" s="2" t="s">
        <v>3370</v>
      </c>
      <c r="B1575" s="5" t="s">
        <v>3371</v>
      </c>
      <c r="C1575" s="2" t="s">
        <v>236</v>
      </c>
      <c r="D1575" s="2" t="s">
        <v>3943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>
        <v>5882914</v>
      </c>
      <c r="O1575" s="8">
        <v>5882914</v>
      </c>
    </row>
    <row r="1576" spans="1:15">
      <c r="A1576" s="2" t="s">
        <v>3340</v>
      </c>
      <c r="B1576" s="5" t="s">
        <v>3341</v>
      </c>
      <c r="C1576" s="2" t="s">
        <v>236</v>
      </c>
      <c r="D1576" s="2" t="s">
        <v>3943</v>
      </c>
      <c r="E1576" s="8"/>
      <c r="F1576" s="8"/>
      <c r="G1576" s="8"/>
      <c r="H1576" s="8"/>
      <c r="I1576" s="8">
        <v>55880000</v>
      </c>
      <c r="J1576" s="8">
        <v>55880000</v>
      </c>
      <c r="K1576" s="8">
        <v>55880000</v>
      </c>
      <c r="L1576" s="8">
        <v>55880000</v>
      </c>
      <c r="M1576" s="8">
        <v>55880000</v>
      </c>
      <c r="N1576" s="8">
        <v>55880000</v>
      </c>
      <c r="O1576" s="8">
        <v>55880000</v>
      </c>
    </row>
    <row r="1577" spans="1:15">
      <c r="A1577" s="2" t="s">
        <v>3308</v>
      </c>
      <c r="B1577" s="5" t="s">
        <v>3309</v>
      </c>
      <c r="C1577" s="2" t="s">
        <v>236</v>
      </c>
      <c r="D1577" s="2" t="s">
        <v>3943</v>
      </c>
      <c r="E1577" s="9">
        <v>6130000</v>
      </c>
      <c r="F1577" s="9">
        <v>6130000</v>
      </c>
      <c r="G1577" s="9">
        <v>6130000</v>
      </c>
      <c r="H1577" s="9">
        <v>6130000</v>
      </c>
      <c r="I1577" s="9">
        <v>6130000</v>
      </c>
      <c r="J1577" s="9">
        <v>6130000</v>
      </c>
      <c r="K1577" s="9">
        <v>6130000</v>
      </c>
      <c r="L1577" s="9">
        <v>6795188</v>
      </c>
      <c r="M1577" s="9">
        <v>7016917</v>
      </c>
      <c r="N1577" s="9">
        <v>8347291</v>
      </c>
      <c r="O1577" s="9">
        <v>8610587</v>
      </c>
    </row>
    <row r="1578" spans="1:15">
      <c r="A1578" s="2" t="s">
        <v>3418</v>
      </c>
      <c r="B1578" s="5" t="s">
        <v>3419</v>
      </c>
      <c r="C1578" s="2" t="s">
        <v>236</v>
      </c>
      <c r="D1578" s="2" t="s">
        <v>3943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>
        <v>9340922</v>
      </c>
      <c r="O1578" s="9">
        <v>9340922</v>
      </c>
    </row>
    <row r="1579" spans="1:15">
      <c r="A1579" s="2" t="s">
        <v>3252</v>
      </c>
      <c r="B1579" s="5" t="s">
        <v>3253</v>
      </c>
      <c r="C1579" s="2" t="s">
        <v>236</v>
      </c>
      <c r="D1579" s="2" t="s">
        <v>3943</v>
      </c>
      <c r="E1579" s="9"/>
      <c r="F1579" s="9">
        <v>7500000</v>
      </c>
      <c r="G1579" s="9">
        <v>7500000</v>
      </c>
      <c r="H1579" s="9">
        <v>7500000</v>
      </c>
      <c r="I1579" s="9">
        <v>7500000</v>
      </c>
      <c r="J1579" s="9">
        <v>7500000</v>
      </c>
      <c r="K1579" s="9">
        <v>7500000</v>
      </c>
      <c r="L1579" s="9">
        <v>7500000</v>
      </c>
      <c r="M1579" s="9">
        <v>7500000</v>
      </c>
      <c r="N1579" s="9">
        <v>7500000</v>
      </c>
      <c r="O1579" s="9">
        <v>7500000</v>
      </c>
    </row>
    <row r="1580" spans="1:15">
      <c r="A1580" s="2" t="s">
        <v>3292</v>
      </c>
      <c r="B1580" s="5" t="s">
        <v>3293</v>
      </c>
      <c r="C1580" s="2" t="s">
        <v>236</v>
      </c>
      <c r="D1580" s="2" t="s">
        <v>3943</v>
      </c>
      <c r="E1580" s="9">
        <v>20136990</v>
      </c>
      <c r="F1580" s="9">
        <v>27076933</v>
      </c>
      <c r="G1580" s="9">
        <v>27076933</v>
      </c>
      <c r="H1580" s="9">
        <v>27076933</v>
      </c>
      <c r="I1580" s="9">
        <v>27076933</v>
      </c>
      <c r="J1580" s="9">
        <v>27076933</v>
      </c>
      <c r="K1580" s="9">
        <v>27076933</v>
      </c>
      <c r="L1580" s="9">
        <v>27935216</v>
      </c>
      <c r="M1580" s="9">
        <v>28563961</v>
      </c>
      <c r="N1580" s="9">
        <v>46803136</v>
      </c>
      <c r="O1580" s="9">
        <v>46803136</v>
      </c>
    </row>
    <row r="1581" spans="1:15">
      <c r="A1581" s="2" t="s">
        <v>3436</v>
      </c>
      <c r="B1581" s="5" t="s">
        <v>3437</v>
      </c>
      <c r="C1581" s="2" t="s">
        <v>236</v>
      </c>
      <c r="D1581" s="2" t="s">
        <v>3943</v>
      </c>
      <c r="E1581" s="9">
        <v>8600000</v>
      </c>
      <c r="F1581" s="9">
        <v>10127168</v>
      </c>
      <c r="G1581" s="9">
        <v>15179658</v>
      </c>
      <c r="H1581" s="9">
        <v>15179658</v>
      </c>
      <c r="I1581" s="9">
        <v>15681604</v>
      </c>
      <c r="J1581" s="9">
        <v>15681604</v>
      </c>
      <c r="K1581" s="9">
        <v>28709339</v>
      </c>
      <c r="L1581" s="9">
        <v>10425527</v>
      </c>
      <c r="M1581" s="9">
        <v>10425527</v>
      </c>
      <c r="N1581" s="9">
        <v>13022966</v>
      </c>
      <c r="O1581" s="9">
        <v>15967028</v>
      </c>
    </row>
    <row r="1582" spans="1:15">
      <c r="A1582" s="2" t="s">
        <v>3210</v>
      </c>
      <c r="B1582" s="5" t="s">
        <v>3211</v>
      </c>
      <c r="C1582" s="2" t="s">
        <v>236</v>
      </c>
      <c r="D1582" s="2" t="s">
        <v>3943</v>
      </c>
      <c r="E1582" s="8">
        <v>5175239</v>
      </c>
      <c r="F1582" s="8">
        <v>5175239</v>
      </c>
      <c r="G1582" s="8">
        <v>5175239</v>
      </c>
      <c r="H1582" s="8">
        <v>5377047</v>
      </c>
      <c r="I1582" s="8">
        <v>5377047</v>
      </c>
      <c r="J1582" s="8">
        <v>5477951</v>
      </c>
      <c r="K1582" s="8">
        <v>5477951</v>
      </c>
      <c r="L1582" s="8">
        <v>5477951</v>
      </c>
      <c r="M1582" s="8">
        <v>5477951</v>
      </c>
      <c r="N1582" s="8">
        <v>5477951</v>
      </c>
      <c r="O1582" s="8">
        <v>5477951</v>
      </c>
    </row>
    <row r="1583" spans="1:15">
      <c r="A1583" s="2" t="s">
        <v>3346</v>
      </c>
      <c r="B1583" s="5" t="s">
        <v>3347</v>
      </c>
      <c r="C1583" s="2" t="s">
        <v>236</v>
      </c>
      <c r="D1583" s="2" t="s">
        <v>3943</v>
      </c>
      <c r="E1583" s="8">
        <v>6503934</v>
      </c>
      <c r="F1583" s="8">
        <v>15928122</v>
      </c>
      <c r="G1583" s="8">
        <v>51430160</v>
      </c>
      <c r="H1583" s="8">
        <v>11368544</v>
      </c>
      <c r="I1583" s="8">
        <v>2921681</v>
      </c>
      <c r="J1583" s="8">
        <v>21737776</v>
      </c>
      <c r="K1583" s="8">
        <v>24141301</v>
      </c>
      <c r="L1583" s="8">
        <v>32165183</v>
      </c>
      <c r="M1583" s="8">
        <v>37169482</v>
      </c>
      <c r="N1583" s="8">
        <v>6699854</v>
      </c>
      <c r="O1583" s="8">
        <v>6699854</v>
      </c>
    </row>
    <row r="1584" spans="1:15">
      <c r="A1584" s="2" t="s">
        <v>3336</v>
      </c>
      <c r="B1584" s="5" t="s">
        <v>3337</v>
      </c>
      <c r="C1584" s="2" t="s">
        <v>236</v>
      </c>
      <c r="D1584" s="2" t="s">
        <v>3943</v>
      </c>
      <c r="E1584" s="8">
        <v>2130401</v>
      </c>
      <c r="F1584" s="8">
        <v>33442000</v>
      </c>
      <c r="G1584" s="8">
        <v>33442000</v>
      </c>
      <c r="H1584" s="8">
        <v>33442000</v>
      </c>
      <c r="I1584" s="8">
        <v>33442000</v>
      </c>
      <c r="J1584" s="8">
        <v>33442000</v>
      </c>
      <c r="K1584" s="8">
        <v>33442000</v>
      </c>
      <c r="L1584" s="8">
        <v>33442000</v>
      </c>
      <c r="M1584" s="8">
        <v>33442000</v>
      </c>
      <c r="N1584" s="8">
        <v>33442000</v>
      </c>
      <c r="O1584" s="8">
        <v>33442000</v>
      </c>
    </row>
    <row r="1585" spans="1:15">
      <c r="A1585" s="2" t="s">
        <v>3234</v>
      </c>
      <c r="B1585" s="5" t="s">
        <v>3235</v>
      </c>
      <c r="C1585" s="2" t="s">
        <v>236</v>
      </c>
      <c r="D1585" s="2" t="s">
        <v>3943</v>
      </c>
      <c r="E1585" s="8">
        <v>98000</v>
      </c>
      <c r="F1585" s="8">
        <v>98000</v>
      </c>
      <c r="G1585" s="8">
        <v>15000000</v>
      </c>
      <c r="H1585" s="8">
        <v>15000000</v>
      </c>
      <c r="I1585" s="8">
        <v>15000000</v>
      </c>
      <c r="J1585" s="8">
        <v>15000000</v>
      </c>
      <c r="K1585" s="8">
        <v>15000000</v>
      </c>
      <c r="L1585" s="8">
        <v>15000000</v>
      </c>
      <c r="M1585" s="8">
        <v>15000000</v>
      </c>
      <c r="N1585" s="8">
        <v>15000000</v>
      </c>
      <c r="O1585" s="8">
        <v>15000000</v>
      </c>
    </row>
    <row r="1586" spans="1:15">
      <c r="A1586" s="2" t="s">
        <v>3360</v>
      </c>
      <c r="B1586" s="5" t="s">
        <v>3361</v>
      </c>
      <c r="C1586" s="2" t="s">
        <v>236</v>
      </c>
      <c r="D1586" s="2" t="s">
        <v>3943</v>
      </c>
      <c r="E1586" s="8">
        <v>43730230</v>
      </c>
      <c r="F1586" s="8">
        <v>84000000</v>
      </c>
      <c r="G1586" s="8">
        <v>84000000</v>
      </c>
      <c r="H1586" s="8">
        <v>84000000</v>
      </c>
      <c r="I1586" s="8">
        <v>84000000</v>
      </c>
      <c r="J1586" s="8">
        <v>84000000</v>
      </c>
      <c r="K1586" s="8">
        <v>84000000</v>
      </c>
      <c r="L1586" s="8">
        <v>84000000</v>
      </c>
      <c r="M1586" s="8">
        <v>84000000</v>
      </c>
      <c r="N1586" s="8">
        <v>84000000</v>
      </c>
      <c r="O1586" s="8">
        <v>84000000</v>
      </c>
    </row>
    <row r="1587" spans="1:15">
      <c r="A1587" s="2" t="s">
        <v>3318</v>
      </c>
      <c r="B1587" s="5" t="s">
        <v>3319</v>
      </c>
      <c r="C1587" s="2" t="s">
        <v>236</v>
      </c>
      <c r="D1587" s="2" t="s">
        <v>3943</v>
      </c>
      <c r="E1587" s="9"/>
      <c r="F1587" s="9"/>
      <c r="G1587" s="9"/>
      <c r="H1587" s="9"/>
      <c r="I1587" s="9">
        <v>6200000</v>
      </c>
      <c r="J1587" s="9">
        <v>6299999</v>
      </c>
      <c r="K1587" s="9">
        <v>7855554</v>
      </c>
      <c r="L1587" s="9">
        <v>7855554</v>
      </c>
      <c r="M1587" s="9">
        <v>7855554</v>
      </c>
      <c r="N1587" s="9">
        <v>7855554</v>
      </c>
      <c r="O1587" s="9">
        <v>7855554</v>
      </c>
    </row>
    <row r="1588" spans="1:15">
      <c r="A1588" s="2" t="s">
        <v>3356</v>
      </c>
      <c r="B1588" s="5" t="s">
        <v>3357</v>
      </c>
      <c r="C1588" s="2" t="s">
        <v>236</v>
      </c>
      <c r="D1588" s="2" t="s">
        <v>3943</v>
      </c>
      <c r="E1588" s="9">
        <v>10000000</v>
      </c>
      <c r="F1588" s="9">
        <v>10000000</v>
      </c>
      <c r="G1588" s="9">
        <v>10000000</v>
      </c>
      <c r="H1588" s="9">
        <v>10000000</v>
      </c>
      <c r="I1588" s="9">
        <v>10000000</v>
      </c>
      <c r="J1588" s="9">
        <v>10000000</v>
      </c>
      <c r="K1588" s="9">
        <v>10000000</v>
      </c>
      <c r="L1588" s="9">
        <v>10000000</v>
      </c>
      <c r="M1588" s="9">
        <v>10000000</v>
      </c>
      <c r="N1588" s="9">
        <v>10000000</v>
      </c>
      <c r="O1588" s="9">
        <v>10000000</v>
      </c>
    </row>
    <row r="1589" spans="1:15">
      <c r="A1589" s="2" t="s">
        <v>3390</v>
      </c>
      <c r="B1589" s="5" t="s">
        <v>3391</v>
      </c>
      <c r="C1589" s="2" t="s">
        <v>236</v>
      </c>
      <c r="D1589" s="2" t="s">
        <v>3943</v>
      </c>
      <c r="E1589" s="9">
        <v>32579342</v>
      </c>
      <c r="F1589" s="9">
        <v>32579342</v>
      </c>
      <c r="G1589" s="9">
        <v>32579342</v>
      </c>
      <c r="H1589" s="9">
        <v>32579342</v>
      </c>
      <c r="I1589" s="9">
        <v>32579342</v>
      </c>
      <c r="J1589" s="9">
        <v>32579342</v>
      </c>
      <c r="K1589" s="9">
        <v>32579342</v>
      </c>
      <c r="L1589" s="9">
        <v>32579342</v>
      </c>
      <c r="M1589" s="9">
        <v>32579342</v>
      </c>
      <c r="N1589" s="9">
        <v>32579342</v>
      </c>
      <c r="O1589" s="9">
        <v>32579342</v>
      </c>
    </row>
    <row r="1590" spans="1:15">
      <c r="A1590" s="2" t="s">
        <v>3300</v>
      </c>
      <c r="B1590" s="5" t="s">
        <v>3301</v>
      </c>
      <c r="C1590" s="2" t="s">
        <v>236</v>
      </c>
      <c r="D1590" s="2" t="s">
        <v>3943</v>
      </c>
      <c r="E1590" s="9">
        <v>1715000</v>
      </c>
      <c r="F1590" s="9">
        <v>17150000</v>
      </c>
      <c r="G1590" s="9">
        <v>17150000</v>
      </c>
      <c r="H1590" s="9">
        <v>17150000</v>
      </c>
      <c r="I1590" s="9">
        <v>17150000</v>
      </c>
      <c r="J1590" s="9">
        <v>17150000</v>
      </c>
      <c r="K1590" s="9">
        <v>17150000</v>
      </c>
      <c r="L1590" s="9">
        <v>17150000</v>
      </c>
      <c r="M1590" s="9">
        <v>17150000</v>
      </c>
      <c r="N1590" s="9">
        <v>17150000</v>
      </c>
      <c r="O1590" s="9">
        <v>17150000</v>
      </c>
    </row>
    <row r="1591" spans="1:15">
      <c r="A1591" s="2" t="s">
        <v>3320</v>
      </c>
      <c r="B1591" s="5" t="s">
        <v>3321</v>
      </c>
      <c r="C1591" s="2" t="s">
        <v>236</v>
      </c>
      <c r="D1591" s="2" t="s">
        <v>3943</v>
      </c>
      <c r="E1591" s="9">
        <v>27030000</v>
      </c>
      <c r="F1591" s="9">
        <v>27030000</v>
      </c>
      <c r="G1591" s="9">
        <v>6000000</v>
      </c>
      <c r="H1591" s="9">
        <v>10000000</v>
      </c>
      <c r="I1591" s="9">
        <v>10000000</v>
      </c>
      <c r="J1591" s="9">
        <v>10000000</v>
      </c>
      <c r="K1591" s="9">
        <v>10000000</v>
      </c>
      <c r="L1591" s="9">
        <v>13000000</v>
      </c>
      <c r="M1591" s="9">
        <v>13000000</v>
      </c>
      <c r="N1591" s="9">
        <v>13000000</v>
      </c>
      <c r="O1591" s="9">
        <v>13000000</v>
      </c>
    </row>
    <row r="1592" spans="1:15">
      <c r="A1592" s="2" t="s">
        <v>3326</v>
      </c>
      <c r="B1592" s="5" t="s">
        <v>3327</v>
      </c>
      <c r="C1592" s="2" t="s">
        <v>236</v>
      </c>
      <c r="D1592" s="2" t="s">
        <v>3943</v>
      </c>
      <c r="E1592" s="8"/>
      <c r="F1592" s="8"/>
      <c r="G1592" s="8"/>
      <c r="H1592" s="8"/>
      <c r="I1592" s="8"/>
      <c r="J1592" s="8">
        <v>11650000</v>
      </c>
      <c r="K1592" s="8">
        <v>11650000</v>
      </c>
      <c r="L1592" s="8">
        <v>11650000</v>
      </c>
      <c r="M1592" s="8">
        <v>11650000</v>
      </c>
      <c r="N1592" s="8">
        <v>11650000</v>
      </c>
      <c r="O1592" s="8">
        <v>11650000</v>
      </c>
    </row>
    <row r="1593" spans="1:15">
      <c r="A1593" s="2" t="s">
        <v>3388</v>
      </c>
      <c r="B1593" s="5" t="s">
        <v>3389</v>
      </c>
      <c r="C1593" s="2" t="s">
        <v>236</v>
      </c>
      <c r="D1593" s="2" t="s">
        <v>3943</v>
      </c>
      <c r="E1593" s="8">
        <v>400000</v>
      </c>
      <c r="F1593" s="8">
        <v>400000</v>
      </c>
      <c r="G1593" s="8">
        <v>400000</v>
      </c>
      <c r="H1593" s="8">
        <v>400000</v>
      </c>
      <c r="I1593" s="8">
        <v>400000</v>
      </c>
      <c r="J1593" s="8">
        <v>4000000</v>
      </c>
      <c r="K1593" s="8">
        <v>4000000</v>
      </c>
      <c r="L1593" s="8">
        <v>8000000</v>
      </c>
      <c r="M1593" s="8">
        <v>8000000</v>
      </c>
      <c r="N1593" s="8">
        <v>8000000</v>
      </c>
      <c r="O1593" s="8">
        <v>8000000</v>
      </c>
    </row>
    <row r="1594" spans="1:15">
      <c r="A1594" s="2" t="s">
        <v>3296</v>
      </c>
      <c r="B1594" s="5" t="s">
        <v>3297</v>
      </c>
      <c r="C1594" s="2" t="s">
        <v>236</v>
      </c>
      <c r="D1594" s="2" t="s">
        <v>3943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>
        <v>5209500</v>
      </c>
      <c r="O1594" s="8">
        <v>5209500</v>
      </c>
    </row>
    <row r="1595" spans="1:15">
      <c r="A1595" s="2" t="s">
        <v>3152</v>
      </c>
      <c r="B1595" s="5" t="s">
        <v>3153</v>
      </c>
      <c r="C1595" s="2" t="s">
        <v>236</v>
      </c>
      <c r="D1595" s="2" t="s">
        <v>3943</v>
      </c>
      <c r="E1595" s="8"/>
      <c r="F1595" s="8"/>
      <c r="G1595" s="8"/>
      <c r="H1595" s="8"/>
      <c r="I1595" s="8"/>
      <c r="J1595" s="8"/>
      <c r="K1595" s="8">
        <v>6548048</v>
      </c>
      <c r="L1595" s="8">
        <v>6548048</v>
      </c>
      <c r="M1595" s="8">
        <v>6548048</v>
      </c>
      <c r="N1595" s="8">
        <v>9699159</v>
      </c>
      <c r="O1595" s="8">
        <v>9699159</v>
      </c>
    </row>
    <row r="1596" spans="1:15">
      <c r="A1596" s="2" t="s">
        <v>3444</v>
      </c>
      <c r="B1596" s="5" t="s">
        <v>3445</v>
      </c>
      <c r="C1596" s="2" t="s">
        <v>236</v>
      </c>
      <c r="D1596" s="2" t="s">
        <v>3943</v>
      </c>
      <c r="E1596" s="8">
        <v>9568000</v>
      </c>
      <c r="F1596" s="8">
        <v>9568000</v>
      </c>
      <c r="G1596" s="8">
        <v>9568000</v>
      </c>
      <c r="H1596" s="8">
        <v>11600000</v>
      </c>
      <c r="I1596" s="8">
        <v>11600000</v>
      </c>
      <c r="J1596" s="8">
        <v>13951590</v>
      </c>
      <c r="K1596" s="8">
        <v>15016746</v>
      </c>
      <c r="L1596" s="8">
        <v>16289643</v>
      </c>
      <c r="M1596" s="8">
        <v>16871626</v>
      </c>
      <c r="N1596" s="8">
        <v>20839977</v>
      </c>
      <c r="O1596" s="8">
        <v>20839977</v>
      </c>
    </row>
    <row r="1597" spans="1:15">
      <c r="A1597" s="2" t="s">
        <v>3106</v>
      </c>
      <c r="B1597" s="5" t="s">
        <v>3107</v>
      </c>
      <c r="C1597" s="2" t="s">
        <v>236</v>
      </c>
      <c r="D1597" s="2" t="s">
        <v>3943</v>
      </c>
      <c r="E1597" s="9">
        <v>29417967</v>
      </c>
      <c r="F1597" s="9">
        <v>29417967</v>
      </c>
      <c r="G1597" s="9">
        <v>29417967</v>
      </c>
      <c r="H1597" s="9">
        <v>29417967</v>
      </c>
      <c r="I1597" s="9">
        <v>29417967</v>
      </c>
      <c r="J1597" s="9">
        <v>29417967</v>
      </c>
      <c r="K1597" s="9">
        <v>42346617</v>
      </c>
      <c r="L1597" s="9">
        <v>9820465</v>
      </c>
      <c r="M1597" s="9">
        <v>61291605</v>
      </c>
      <c r="N1597" s="9">
        <v>61879225</v>
      </c>
      <c r="O1597" s="9">
        <v>61879225</v>
      </c>
    </row>
    <row r="1598" spans="1:15">
      <c r="A1598" s="2" t="s">
        <v>3364</v>
      </c>
      <c r="B1598" s="5" t="s">
        <v>3365</v>
      </c>
      <c r="C1598" s="2" t="s">
        <v>236</v>
      </c>
      <c r="D1598" s="2" t="s">
        <v>3943</v>
      </c>
      <c r="E1598" s="9"/>
      <c r="F1598" s="9"/>
      <c r="G1598" s="9"/>
      <c r="H1598" s="9"/>
      <c r="I1598" s="9">
        <v>7500000</v>
      </c>
      <c r="J1598" s="9">
        <v>7500000</v>
      </c>
      <c r="K1598" s="9">
        <v>7500000</v>
      </c>
      <c r="L1598" s="9">
        <v>7500000</v>
      </c>
      <c r="M1598" s="9">
        <v>10228248</v>
      </c>
      <c r="N1598" s="9">
        <v>10228248</v>
      </c>
      <c r="O1598" s="9">
        <v>10228248</v>
      </c>
    </row>
    <row r="1599" spans="1:15">
      <c r="A1599" s="2" t="s">
        <v>3406</v>
      </c>
      <c r="B1599" s="5" t="s">
        <v>3407</v>
      </c>
      <c r="C1599" s="2" t="s">
        <v>236</v>
      </c>
      <c r="D1599" s="2" t="s">
        <v>3943</v>
      </c>
      <c r="E1599" s="9">
        <v>14300000</v>
      </c>
      <c r="F1599" s="9">
        <v>42900000</v>
      </c>
      <c r="G1599" s="9">
        <v>42900000</v>
      </c>
      <c r="H1599" s="9">
        <v>42900000</v>
      </c>
      <c r="I1599" s="9">
        <v>42900000</v>
      </c>
      <c r="J1599" s="9">
        <v>42900000</v>
      </c>
      <c r="K1599" s="9">
        <v>42900000</v>
      </c>
      <c r="L1599" s="9">
        <v>42900000</v>
      </c>
      <c r="M1599" s="9">
        <v>42900000</v>
      </c>
      <c r="N1599" s="9">
        <v>42900000</v>
      </c>
      <c r="O1599" s="9">
        <v>42900000</v>
      </c>
    </row>
    <row r="1600" spans="1:15">
      <c r="A1600" s="2" t="s">
        <v>3440</v>
      </c>
      <c r="B1600" s="5" t="s">
        <v>3441</v>
      </c>
      <c r="C1600" s="2" t="s">
        <v>236</v>
      </c>
      <c r="D1600" s="2" t="s">
        <v>3943</v>
      </c>
      <c r="E1600" s="9">
        <v>2685000</v>
      </c>
      <c r="F1600" s="9">
        <v>2685000</v>
      </c>
      <c r="G1600" s="9">
        <v>2685000</v>
      </c>
      <c r="H1600" s="9">
        <v>2685000</v>
      </c>
      <c r="I1600" s="9">
        <v>2685000</v>
      </c>
      <c r="J1600" s="9">
        <v>2685000</v>
      </c>
      <c r="K1600" s="9">
        <v>2685000</v>
      </c>
      <c r="L1600" s="9">
        <v>2685000</v>
      </c>
      <c r="M1600" s="9">
        <v>2685000</v>
      </c>
      <c r="N1600" s="9">
        <v>2685000</v>
      </c>
      <c r="O1600" s="9">
        <v>2685000</v>
      </c>
    </row>
    <row r="1601" spans="1:15">
      <c r="A1601" s="2" t="s">
        <v>3254</v>
      </c>
      <c r="B1601" s="5" t="s">
        <v>3255</v>
      </c>
      <c r="C1601" s="2" t="s">
        <v>236</v>
      </c>
      <c r="D1601" s="2" t="s">
        <v>3943</v>
      </c>
      <c r="E1601" s="9">
        <v>5290540</v>
      </c>
      <c r="F1601" s="9">
        <v>5555067</v>
      </c>
      <c r="G1601" s="9">
        <v>9079291</v>
      </c>
      <c r="H1601" s="9">
        <v>9200621</v>
      </c>
      <c r="I1601" s="9">
        <v>19602194</v>
      </c>
      <c r="J1601" s="9">
        <v>25482194</v>
      </c>
      <c r="K1601" s="9">
        <v>25482194</v>
      </c>
      <c r="L1601" s="9">
        <v>25482194</v>
      </c>
      <c r="M1601" s="9">
        <v>25482194</v>
      </c>
      <c r="N1601" s="9">
        <v>25482194</v>
      </c>
      <c r="O1601" s="9">
        <v>25482194</v>
      </c>
    </row>
    <row r="1602" spans="1:15">
      <c r="A1602" s="2" t="s">
        <v>3486</v>
      </c>
      <c r="B1602" s="5" t="s">
        <v>3487</v>
      </c>
      <c r="C1602" s="2" t="s">
        <v>236</v>
      </c>
      <c r="D1602" s="2" t="s">
        <v>3943</v>
      </c>
      <c r="E1602" s="8">
        <v>5530735</v>
      </c>
      <c r="F1602" s="8">
        <v>5530735</v>
      </c>
      <c r="G1602" s="8">
        <v>5530735</v>
      </c>
      <c r="H1602" s="8">
        <v>5530735</v>
      </c>
      <c r="I1602" s="8">
        <v>5530735</v>
      </c>
      <c r="J1602" s="8">
        <v>5530735</v>
      </c>
      <c r="K1602" s="8">
        <v>5530735</v>
      </c>
      <c r="L1602" s="8">
        <v>5530735</v>
      </c>
      <c r="M1602" s="8">
        <v>5530735</v>
      </c>
      <c r="N1602" s="8">
        <v>5530735</v>
      </c>
      <c r="O1602" s="8">
        <v>5530735</v>
      </c>
    </row>
    <row r="1603" spans="1:15">
      <c r="A1603" s="2" t="s">
        <v>3334</v>
      </c>
      <c r="B1603" s="5" t="s">
        <v>3335</v>
      </c>
      <c r="C1603" s="2" t="s">
        <v>236</v>
      </c>
      <c r="D1603" s="2" t="s">
        <v>3943</v>
      </c>
      <c r="E1603" s="8"/>
      <c r="F1603" s="8">
        <v>5700000</v>
      </c>
      <c r="G1603" s="8">
        <v>5700000</v>
      </c>
      <c r="H1603" s="8">
        <v>5700000</v>
      </c>
      <c r="I1603" s="8">
        <v>5700000</v>
      </c>
      <c r="J1603" s="8">
        <v>5700000</v>
      </c>
      <c r="K1603" s="8">
        <v>5700000</v>
      </c>
      <c r="L1603" s="8">
        <v>5700000</v>
      </c>
      <c r="M1603" s="8">
        <v>11400000</v>
      </c>
      <c r="N1603" s="8">
        <v>11400000</v>
      </c>
      <c r="O1603" s="8">
        <v>11400000</v>
      </c>
    </row>
    <row r="1604" spans="1:15">
      <c r="A1604" s="2" t="s">
        <v>3402</v>
      </c>
      <c r="B1604" s="5" t="s">
        <v>3403</v>
      </c>
      <c r="C1604" s="2" t="s">
        <v>236</v>
      </c>
      <c r="D1604" s="2" t="s">
        <v>3943</v>
      </c>
      <c r="E1604" s="8">
        <v>6440000</v>
      </c>
      <c r="F1604" s="8">
        <v>10691155</v>
      </c>
      <c r="G1604" s="8">
        <v>10691155</v>
      </c>
      <c r="H1604" s="8">
        <v>32829375</v>
      </c>
      <c r="I1604" s="8">
        <v>32983164</v>
      </c>
      <c r="J1604" s="8">
        <v>32983164</v>
      </c>
      <c r="K1604" s="8">
        <v>32983164</v>
      </c>
      <c r="L1604" s="8">
        <v>37937500</v>
      </c>
      <c r="M1604" s="8">
        <v>37937500</v>
      </c>
      <c r="N1604" s="8">
        <v>37937500</v>
      </c>
      <c r="O1604" s="8">
        <v>37937500</v>
      </c>
    </row>
    <row r="1605" spans="1:15">
      <c r="A1605" s="2" t="s">
        <v>3222</v>
      </c>
      <c r="B1605" s="5" t="s">
        <v>3223</v>
      </c>
      <c r="C1605" s="2" t="s">
        <v>236</v>
      </c>
      <c r="D1605" s="2" t="s">
        <v>3943</v>
      </c>
      <c r="E1605" s="8">
        <v>9000000</v>
      </c>
      <c r="F1605" s="8">
        <v>9000000</v>
      </c>
      <c r="G1605" s="8">
        <v>9000000</v>
      </c>
      <c r="H1605" s="8">
        <v>9000000</v>
      </c>
      <c r="I1605" s="8">
        <v>9000000</v>
      </c>
      <c r="J1605" s="8">
        <v>9000000</v>
      </c>
      <c r="K1605" s="8">
        <v>9000000</v>
      </c>
      <c r="L1605" s="8">
        <v>9000000</v>
      </c>
      <c r="M1605" s="8">
        <v>9000000</v>
      </c>
      <c r="N1605" s="8">
        <v>9000000</v>
      </c>
      <c r="O1605" s="8">
        <v>9000000</v>
      </c>
    </row>
    <row r="1606" spans="1:15">
      <c r="A1606" s="2" t="s">
        <v>3330</v>
      </c>
      <c r="B1606" s="5" t="s">
        <v>3331</v>
      </c>
      <c r="C1606" s="2" t="s">
        <v>236</v>
      </c>
      <c r="D1606" s="2" t="s">
        <v>3943</v>
      </c>
      <c r="E1606" s="8">
        <v>3510000</v>
      </c>
      <c r="F1606" s="8">
        <v>3510000</v>
      </c>
      <c r="G1606" s="8">
        <v>3510000</v>
      </c>
      <c r="H1606" s="8">
        <v>3510000</v>
      </c>
      <c r="I1606" s="8">
        <v>3510000</v>
      </c>
      <c r="J1606" s="8">
        <v>3510000</v>
      </c>
      <c r="K1606" s="8">
        <v>3510000</v>
      </c>
      <c r="L1606" s="8">
        <v>3510000</v>
      </c>
      <c r="M1606" s="8">
        <v>3510000</v>
      </c>
      <c r="N1606" s="8">
        <v>3510000</v>
      </c>
      <c r="O1606" s="8">
        <v>3510000</v>
      </c>
    </row>
    <row r="1607" spans="1:15">
      <c r="A1607" s="2" t="s">
        <v>3332</v>
      </c>
      <c r="B1607" s="5" t="s">
        <v>3333</v>
      </c>
      <c r="C1607" s="2" t="s">
        <v>236</v>
      </c>
      <c r="D1607" s="2" t="s">
        <v>3943</v>
      </c>
      <c r="E1607" s="9"/>
      <c r="F1607" s="9">
        <v>6800000</v>
      </c>
      <c r="G1607" s="9">
        <v>9000000</v>
      </c>
      <c r="H1607" s="9">
        <v>9000000</v>
      </c>
      <c r="I1607" s="9">
        <v>9000000</v>
      </c>
      <c r="J1607" s="9">
        <v>9000000</v>
      </c>
      <c r="K1607" s="9">
        <v>9000000</v>
      </c>
      <c r="L1607" s="9">
        <v>9000000</v>
      </c>
      <c r="M1607" s="9">
        <v>18294027</v>
      </c>
      <c r="N1607" s="9">
        <v>18519252</v>
      </c>
      <c r="O1607" s="9">
        <v>18519252</v>
      </c>
    </row>
    <row r="1608" spans="1:15">
      <c r="A1608" s="2" t="s">
        <v>3530</v>
      </c>
      <c r="B1608" s="5" t="s">
        <v>3531</v>
      </c>
      <c r="C1608" s="2" t="s">
        <v>236</v>
      </c>
      <c r="D1608" s="2" t="s">
        <v>3943</v>
      </c>
      <c r="E1608" s="9"/>
      <c r="F1608" s="9"/>
      <c r="G1608" s="9"/>
      <c r="H1608" s="9"/>
      <c r="I1608" s="9"/>
      <c r="J1608" s="9">
        <v>5500000</v>
      </c>
      <c r="K1608" s="9">
        <v>5500000</v>
      </c>
      <c r="L1608" s="9">
        <v>5500000</v>
      </c>
      <c r="M1608" s="9">
        <v>5500000</v>
      </c>
      <c r="N1608" s="9">
        <v>5500000</v>
      </c>
      <c r="O1608" s="9">
        <v>5500000</v>
      </c>
    </row>
    <row r="1609" spans="1:15">
      <c r="A1609" s="2" t="s">
        <v>3412</v>
      </c>
      <c r="B1609" s="5" t="s">
        <v>3413</v>
      </c>
      <c r="C1609" s="2" t="s">
        <v>236</v>
      </c>
      <c r="D1609" s="2" t="s">
        <v>3943</v>
      </c>
      <c r="E1609" s="9"/>
      <c r="F1609" s="9"/>
      <c r="G1609" s="9"/>
      <c r="H1609" s="9">
        <v>6000000</v>
      </c>
      <c r="I1609" s="9">
        <v>6000000</v>
      </c>
      <c r="J1609" s="9">
        <v>6000000</v>
      </c>
      <c r="K1609" s="9">
        <v>6000000</v>
      </c>
      <c r="L1609" s="9">
        <v>10963002</v>
      </c>
      <c r="M1609" s="9">
        <v>10963002</v>
      </c>
      <c r="N1609" s="9">
        <v>10963002</v>
      </c>
      <c r="O1609" s="9">
        <v>10963002</v>
      </c>
    </row>
    <row r="1610" spans="1:15">
      <c r="A1610" s="2" t="s">
        <v>3456</v>
      </c>
      <c r="B1610" s="5" t="s">
        <v>3457</v>
      </c>
      <c r="C1610" s="2" t="s">
        <v>236</v>
      </c>
      <c r="D1610" s="2" t="s">
        <v>3943</v>
      </c>
      <c r="E1610" s="9">
        <v>38428915</v>
      </c>
      <c r="F1610" s="9">
        <v>38428915</v>
      </c>
      <c r="G1610" s="9">
        <v>38428915</v>
      </c>
      <c r="H1610" s="9">
        <v>38428915</v>
      </c>
      <c r="I1610" s="9">
        <v>38428915</v>
      </c>
      <c r="J1610" s="9">
        <v>38428915</v>
      </c>
      <c r="K1610" s="9">
        <v>38428915</v>
      </c>
      <c r="L1610" s="9">
        <v>38428915</v>
      </c>
      <c r="M1610" s="9">
        <v>38428915</v>
      </c>
      <c r="N1610" s="9">
        <v>38428915</v>
      </c>
      <c r="O1610" s="9">
        <v>38428915</v>
      </c>
    </row>
    <row r="1611" spans="1:15">
      <c r="A1611" s="2" t="s">
        <v>3428</v>
      </c>
      <c r="B1611" s="5" t="s">
        <v>3429</v>
      </c>
      <c r="C1611" s="2" t="s">
        <v>236</v>
      </c>
      <c r="D1611" s="2" t="s">
        <v>3943</v>
      </c>
      <c r="E1611" s="9">
        <v>4600000</v>
      </c>
      <c r="F1611" s="9">
        <v>14751645</v>
      </c>
      <c r="G1611" s="9">
        <v>35168787</v>
      </c>
      <c r="H1611" s="9">
        <v>37658717</v>
      </c>
      <c r="I1611" s="9">
        <v>13986800</v>
      </c>
      <c r="J1611" s="9">
        <v>21442611</v>
      </c>
      <c r="K1611" s="9">
        <v>24823061</v>
      </c>
      <c r="L1611" s="9">
        <v>62778577</v>
      </c>
      <c r="M1611" s="9">
        <v>75148335</v>
      </c>
      <c r="N1611" s="9">
        <v>17069859</v>
      </c>
      <c r="O1611" s="9">
        <v>17069859</v>
      </c>
    </row>
    <row r="1612" spans="1:15">
      <c r="A1612" s="2" t="s">
        <v>3494</v>
      </c>
      <c r="B1612" s="5" t="s">
        <v>3495</v>
      </c>
      <c r="C1612" s="2" t="s">
        <v>236</v>
      </c>
      <c r="D1612" s="2" t="s">
        <v>3943</v>
      </c>
      <c r="E1612" s="8">
        <v>7804870</v>
      </c>
      <c r="F1612" s="8">
        <v>7804870</v>
      </c>
      <c r="G1612" s="8">
        <v>7804870</v>
      </c>
      <c r="H1612" s="8">
        <v>7804870</v>
      </c>
      <c r="I1612" s="8">
        <v>7804870</v>
      </c>
      <c r="J1612" s="8">
        <v>7804870</v>
      </c>
      <c r="K1612" s="8">
        <v>7804870</v>
      </c>
      <c r="L1612" s="8">
        <v>7804870</v>
      </c>
      <c r="M1612" s="8">
        <v>7804870</v>
      </c>
      <c r="N1612" s="8">
        <v>7804870</v>
      </c>
      <c r="O1612" s="8">
        <v>7804870</v>
      </c>
    </row>
    <row r="1613" spans="1:15">
      <c r="A1613" s="2" t="s">
        <v>3502</v>
      </c>
      <c r="B1613" s="5" t="s">
        <v>3503</v>
      </c>
      <c r="C1613" s="2" t="s">
        <v>236</v>
      </c>
      <c r="D1613" s="2" t="s">
        <v>3943</v>
      </c>
      <c r="E1613" s="8">
        <v>23981608</v>
      </c>
      <c r="F1613" s="8">
        <v>23981608</v>
      </c>
      <c r="G1613" s="8">
        <v>16457050</v>
      </c>
      <c r="H1613" s="8">
        <v>191422980</v>
      </c>
      <c r="I1613" s="8">
        <v>271152980</v>
      </c>
      <c r="J1613" s="8">
        <v>366562591</v>
      </c>
      <c r="K1613" s="8">
        <v>52377566</v>
      </c>
      <c r="L1613" s="8">
        <v>52422170</v>
      </c>
      <c r="M1613" s="8">
        <v>5242217</v>
      </c>
      <c r="N1613" s="8">
        <v>16242217</v>
      </c>
      <c r="O1613" s="8">
        <v>16242217</v>
      </c>
    </row>
    <row r="1614" spans="1:15">
      <c r="A1614" s="2" t="s">
        <v>3344</v>
      </c>
      <c r="B1614" s="5" t="s">
        <v>3345</v>
      </c>
      <c r="C1614" s="2" t="s">
        <v>236</v>
      </c>
      <c r="D1614" s="2" t="s">
        <v>3943</v>
      </c>
      <c r="E1614" s="8">
        <v>6860000</v>
      </c>
      <c r="F1614" s="8">
        <v>15160600</v>
      </c>
      <c r="G1614" s="8">
        <v>15160600</v>
      </c>
      <c r="H1614" s="8">
        <v>15160600</v>
      </c>
      <c r="I1614" s="8">
        <v>15160600</v>
      </c>
      <c r="J1614" s="8">
        <v>15993932</v>
      </c>
      <c r="K1614" s="8">
        <v>15993932</v>
      </c>
      <c r="L1614" s="8">
        <v>15993932</v>
      </c>
      <c r="M1614" s="8">
        <v>16994599</v>
      </c>
      <c r="N1614" s="8">
        <v>16994599</v>
      </c>
      <c r="O1614" s="8">
        <v>16994599</v>
      </c>
    </row>
    <row r="1615" spans="1:15">
      <c r="A1615" s="2" t="s">
        <v>3396</v>
      </c>
      <c r="B1615" s="5" t="s">
        <v>3397</v>
      </c>
      <c r="C1615" s="2" t="s">
        <v>236</v>
      </c>
      <c r="D1615" s="2" t="s">
        <v>3943</v>
      </c>
      <c r="E1615" s="8"/>
      <c r="F1615" s="8"/>
      <c r="G1615" s="8"/>
      <c r="H1615" s="8"/>
      <c r="I1615" s="8"/>
      <c r="J1615" s="8">
        <v>6625551</v>
      </c>
      <c r="K1615" s="8">
        <v>7003344</v>
      </c>
      <c r="L1615" s="8">
        <v>7016911</v>
      </c>
      <c r="M1615" s="8">
        <v>7016911</v>
      </c>
      <c r="N1615" s="8">
        <v>7016911</v>
      </c>
      <c r="O1615" s="8">
        <v>7016911</v>
      </c>
    </row>
    <row r="1616" spans="1:15">
      <c r="A1616" s="2" t="s">
        <v>3270</v>
      </c>
      <c r="B1616" s="5" t="s">
        <v>3271</v>
      </c>
      <c r="C1616" s="2" t="s">
        <v>236</v>
      </c>
      <c r="D1616" s="2" t="s">
        <v>3943</v>
      </c>
      <c r="E1616" s="8">
        <v>6400000</v>
      </c>
      <c r="F1616" s="8">
        <v>9152000</v>
      </c>
      <c r="G1616" s="8">
        <v>9152000</v>
      </c>
      <c r="H1616" s="8">
        <v>9152000</v>
      </c>
      <c r="I1616" s="8">
        <v>13152000</v>
      </c>
      <c r="J1616" s="8">
        <v>13152000</v>
      </c>
      <c r="K1616" s="8">
        <v>13152000</v>
      </c>
      <c r="L1616" s="8">
        <v>13152000</v>
      </c>
      <c r="M1616" s="8">
        <v>13152000</v>
      </c>
      <c r="N1616" s="8">
        <v>13152000</v>
      </c>
      <c r="O1616" s="8">
        <v>13152000</v>
      </c>
    </row>
    <row r="1617" spans="1:15">
      <c r="A1617" s="2" t="s">
        <v>3432</v>
      </c>
      <c r="B1617" s="5" t="s">
        <v>3433</v>
      </c>
      <c r="C1617" s="2" t="s">
        <v>236</v>
      </c>
      <c r="D1617" s="2" t="s">
        <v>3943</v>
      </c>
      <c r="E1617" s="9">
        <v>6469950</v>
      </c>
      <c r="F1617" s="9">
        <v>6469950</v>
      </c>
      <c r="G1617" s="9">
        <v>16469950</v>
      </c>
      <c r="H1617" s="9">
        <v>26048512</v>
      </c>
      <c r="I1617" s="9">
        <v>26048512</v>
      </c>
      <c r="J1617" s="9">
        <v>26048512</v>
      </c>
      <c r="K1617" s="9">
        <v>26048512</v>
      </c>
      <c r="L1617" s="9">
        <v>27590997</v>
      </c>
      <c r="M1617" s="9">
        <v>27590997</v>
      </c>
      <c r="N1617" s="9">
        <v>27590997</v>
      </c>
      <c r="O1617" s="9">
        <v>27590997</v>
      </c>
    </row>
    <row r="1618" spans="1:15">
      <c r="A1618" s="2" t="s">
        <v>3194</v>
      </c>
      <c r="B1618" s="5" t="s">
        <v>3195</v>
      </c>
      <c r="C1618" s="2" t="s">
        <v>236</v>
      </c>
      <c r="D1618" s="2" t="s">
        <v>3943</v>
      </c>
      <c r="E1618" s="9">
        <v>22893032</v>
      </c>
      <c r="F1618" s="9">
        <v>22893032</v>
      </c>
      <c r="G1618" s="9">
        <v>25275874</v>
      </c>
      <c r="H1618" s="9">
        <v>41275884</v>
      </c>
      <c r="I1618" s="9">
        <v>54983884</v>
      </c>
      <c r="J1618" s="9">
        <v>56445864</v>
      </c>
      <c r="K1618" s="9">
        <v>58022498</v>
      </c>
      <c r="L1618" s="9">
        <v>14505624</v>
      </c>
      <c r="M1618" s="9">
        <v>16186294</v>
      </c>
      <c r="N1618" s="9">
        <v>16186294</v>
      </c>
      <c r="O1618" s="9">
        <v>16186294</v>
      </c>
    </row>
    <row r="1619" spans="1:15">
      <c r="A1619" s="2" t="s">
        <v>3446</v>
      </c>
      <c r="B1619" s="5" t="s">
        <v>3447</v>
      </c>
      <c r="C1619" s="2" t="s">
        <v>236</v>
      </c>
      <c r="D1619" s="2" t="s">
        <v>3943</v>
      </c>
      <c r="E1619" s="9">
        <v>2400000</v>
      </c>
      <c r="F1619" s="9">
        <v>2400000</v>
      </c>
      <c r="G1619" s="9">
        <v>9000000</v>
      </c>
      <c r="H1619" s="9">
        <v>12000000</v>
      </c>
      <c r="I1619" s="9">
        <v>12000000</v>
      </c>
      <c r="J1619" s="9">
        <v>12000000</v>
      </c>
      <c r="K1619" s="9">
        <v>12000000</v>
      </c>
      <c r="L1619" s="9">
        <v>12000000</v>
      </c>
      <c r="M1619" s="9">
        <v>12000000</v>
      </c>
      <c r="N1619" s="9">
        <v>12000000</v>
      </c>
      <c r="O1619" s="9">
        <v>12000000</v>
      </c>
    </row>
    <row r="1620" spans="1:15">
      <c r="A1620" s="2" t="s">
        <v>3380</v>
      </c>
      <c r="B1620" s="5" t="s">
        <v>3381</v>
      </c>
      <c r="C1620" s="2" t="s">
        <v>236</v>
      </c>
      <c r="D1620" s="2" t="s">
        <v>3943</v>
      </c>
      <c r="E1620" s="9"/>
      <c r="F1620" s="9"/>
      <c r="G1620" s="9"/>
      <c r="H1620" s="9"/>
      <c r="I1620" s="9"/>
      <c r="J1620" s="9"/>
      <c r="K1620" s="9"/>
      <c r="L1620" s="9"/>
      <c r="M1620" s="9">
        <v>5500000</v>
      </c>
      <c r="N1620" s="9">
        <v>23784935</v>
      </c>
      <c r="O1620" s="9">
        <v>23784935</v>
      </c>
    </row>
    <row r="1621" spans="1:15">
      <c r="A1621" s="2" t="s">
        <v>3352</v>
      </c>
      <c r="B1621" s="5" t="s">
        <v>3353</v>
      </c>
      <c r="C1621" s="2" t="s">
        <v>236</v>
      </c>
      <c r="D1621" s="2" t="s">
        <v>3943</v>
      </c>
      <c r="E1621" s="9">
        <v>11000000</v>
      </c>
      <c r="F1621" s="9">
        <v>11000000</v>
      </c>
      <c r="G1621" s="9">
        <v>13200000</v>
      </c>
      <c r="H1621" s="9">
        <v>13200000</v>
      </c>
      <c r="I1621" s="9">
        <v>13544827</v>
      </c>
      <c r="J1621" s="9">
        <v>13544827</v>
      </c>
      <c r="K1621" s="9">
        <v>13544827</v>
      </c>
      <c r="L1621" s="9">
        <v>13544827</v>
      </c>
      <c r="M1621" s="9">
        <v>13544827</v>
      </c>
      <c r="N1621" s="9">
        <v>13544827</v>
      </c>
      <c r="O1621" s="9">
        <v>13544827</v>
      </c>
    </row>
    <row r="1622" spans="1:15">
      <c r="A1622" s="2" t="s">
        <v>3208</v>
      </c>
      <c r="B1622" s="5" t="s">
        <v>3209</v>
      </c>
      <c r="C1622" s="2" t="s">
        <v>236</v>
      </c>
      <c r="D1622" s="2" t="s">
        <v>3943</v>
      </c>
      <c r="E1622" s="8">
        <v>2377498</v>
      </c>
      <c r="F1622" s="8">
        <v>5188732</v>
      </c>
      <c r="G1622" s="8">
        <v>5859872</v>
      </c>
      <c r="H1622" s="8">
        <v>5859872</v>
      </c>
      <c r="I1622" s="8">
        <v>5955572</v>
      </c>
      <c r="J1622" s="8">
        <v>6955572</v>
      </c>
      <c r="K1622" s="8">
        <v>8741286</v>
      </c>
      <c r="L1622" s="8">
        <v>8741286</v>
      </c>
      <c r="M1622" s="8">
        <v>8741286</v>
      </c>
      <c r="N1622" s="8">
        <v>9493166</v>
      </c>
      <c r="O1622" s="8">
        <v>9493166</v>
      </c>
    </row>
    <row r="1623" spans="1:15">
      <c r="A1623" s="2" t="s">
        <v>3366</v>
      </c>
      <c r="B1623" s="5" t="s">
        <v>3367</v>
      </c>
      <c r="C1623" s="2" t="s">
        <v>236</v>
      </c>
      <c r="D1623" s="2" t="s">
        <v>3943</v>
      </c>
      <c r="E1623" s="8">
        <v>29799467</v>
      </c>
      <c r="F1623" s="8">
        <v>19059891</v>
      </c>
      <c r="G1623" s="8">
        <v>25103846</v>
      </c>
      <c r="H1623" s="8">
        <v>25103846</v>
      </c>
      <c r="I1623" s="8">
        <v>26301646</v>
      </c>
      <c r="J1623" s="8">
        <v>26301646</v>
      </c>
      <c r="K1623" s="8">
        <v>26301646</v>
      </c>
      <c r="L1623" s="8">
        <v>28200712</v>
      </c>
      <c r="M1623" s="8">
        <v>29686593</v>
      </c>
      <c r="N1623" s="8">
        <v>33709316</v>
      </c>
      <c r="O1623" s="8">
        <v>35857536</v>
      </c>
    </row>
    <row r="1624" spans="1:15">
      <c r="A1624" s="2" t="s">
        <v>3158</v>
      </c>
      <c r="B1624" s="5" t="s">
        <v>3159</v>
      </c>
      <c r="C1624" s="2" t="s">
        <v>236</v>
      </c>
      <c r="D1624" s="2" t="s">
        <v>3943</v>
      </c>
      <c r="E1624" s="8">
        <v>1000000</v>
      </c>
      <c r="F1624" s="8">
        <v>1000000</v>
      </c>
      <c r="G1624" s="8">
        <v>1200000</v>
      </c>
      <c r="H1624" s="8">
        <v>1200000</v>
      </c>
      <c r="I1624" s="8">
        <v>1200000</v>
      </c>
      <c r="J1624" s="8">
        <v>1200000</v>
      </c>
      <c r="K1624" s="8">
        <v>1200000</v>
      </c>
      <c r="L1624" s="8">
        <v>1200000</v>
      </c>
      <c r="M1624" s="8">
        <v>1200000</v>
      </c>
      <c r="N1624" s="8">
        <v>12403000</v>
      </c>
      <c r="O1624" s="8">
        <v>24803000</v>
      </c>
    </row>
    <row r="1625" spans="1:15">
      <c r="A1625" s="2" t="s">
        <v>3438</v>
      </c>
      <c r="B1625" s="5" t="s">
        <v>3439</v>
      </c>
      <c r="C1625" s="2" t="s">
        <v>236</v>
      </c>
      <c r="D1625" s="2" t="s">
        <v>3943</v>
      </c>
      <c r="E1625" s="8">
        <v>12859875</v>
      </c>
      <c r="F1625" s="8">
        <v>12859875</v>
      </c>
      <c r="G1625" s="8">
        <v>12859875</v>
      </c>
      <c r="H1625" s="8">
        <v>12859875</v>
      </c>
      <c r="I1625" s="8">
        <v>12859875</v>
      </c>
      <c r="J1625" s="8">
        <v>12859875</v>
      </c>
      <c r="K1625" s="8">
        <v>12859875</v>
      </c>
      <c r="L1625" s="8">
        <v>12859875</v>
      </c>
      <c r="M1625" s="8">
        <v>19794174</v>
      </c>
      <c r="N1625" s="8">
        <v>19794174</v>
      </c>
      <c r="O1625" s="8">
        <v>19794174</v>
      </c>
    </row>
    <row r="1626" spans="1:15">
      <c r="A1626" s="2" t="s">
        <v>3420</v>
      </c>
      <c r="B1626" s="5" t="s">
        <v>3421</v>
      </c>
      <c r="C1626" s="2" t="s">
        <v>236</v>
      </c>
      <c r="D1626" s="2" t="s">
        <v>3943</v>
      </c>
      <c r="E1626" s="8"/>
      <c r="F1626" s="8"/>
      <c r="G1626" s="8"/>
      <c r="H1626" s="8"/>
      <c r="I1626" s="8"/>
      <c r="J1626" s="8"/>
      <c r="K1626" s="8"/>
      <c r="L1626" s="8"/>
      <c r="M1626" s="8">
        <v>6200000</v>
      </c>
      <c r="N1626" s="8">
        <v>6200000</v>
      </c>
      <c r="O1626" s="8">
        <v>6200000</v>
      </c>
    </row>
    <row r="1627" spans="1:15">
      <c r="A1627" s="2" t="s">
        <v>3492</v>
      </c>
      <c r="B1627" s="5" t="s">
        <v>3493</v>
      </c>
      <c r="C1627" s="2" t="s">
        <v>236</v>
      </c>
      <c r="D1627" s="2" t="s">
        <v>3943</v>
      </c>
      <c r="E1627" s="9">
        <v>30544849</v>
      </c>
      <c r="F1627" s="9">
        <v>8111496</v>
      </c>
      <c r="G1627" s="9">
        <v>16002454</v>
      </c>
      <c r="H1627" s="9">
        <v>23670391</v>
      </c>
      <c r="I1627" s="9">
        <v>12789908</v>
      </c>
      <c r="J1627" s="9">
        <v>13943769</v>
      </c>
      <c r="K1627" s="9">
        <v>16449185</v>
      </c>
      <c r="L1627" s="9">
        <v>52562720</v>
      </c>
      <c r="M1627" s="9">
        <v>18819823</v>
      </c>
      <c r="N1627" s="9">
        <v>20834204</v>
      </c>
      <c r="O1627" s="9">
        <v>20834204</v>
      </c>
    </row>
    <row r="1628" spans="1:15">
      <c r="A1628" s="2" t="s">
        <v>3474</v>
      </c>
      <c r="B1628" s="5" t="s">
        <v>3475</v>
      </c>
      <c r="C1628" s="2" t="s">
        <v>236</v>
      </c>
      <c r="D1628" s="2" t="s">
        <v>3943</v>
      </c>
      <c r="E1628" s="9"/>
      <c r="F1628" s="9"/>
      <c r="G1628" s="9"/>
      <c r="H1628" s="9"/>
      <c r="I1628" s="9"/>
      <c r="J1628" s="9"/>
      <c r="K1628" s="9"/>
      <c r="L1628" s="9"/>
      <c r="M1628" s="9">
        <v>17553680</v>
      </c>
      <c r="N1628" s="9">
        <v>17553680</v>
      </c>
      <c r="O1628" s="9">
        <v>17553680</v>
      </c>
    </row>
    <row r="1629" spans="1:15">
      <c r="A1629" s="2" t="s">
        <v>3478</v>
      </c>
      <c r="B1629" s="5" t="s">
        <v>3479</v>
      </c>
      <c r="C1629" s="2" t="s">
        <v>236</v>
      </c>
      <c r="D1629" s="2" t="s">
        <v>3943</v>
      </c>
      <c r="E1629" s="9">
        <v>4860000</v>
      </c>
      <c r="F1629" s="9">
        <v>4860000</v>
      </c>
      <c r="G1629" s="9">
        <v>6318000</v>
      </c>
      <c r="H1629" s="9">
        <v>6318000</v>
      </c>
      <c r="I1629" s="9">
        <v>6318000</v>
      </c>
      <c r="J1629" s="9">
        <v>6318000</v>
      </c>
      <c r="K1629" s="9">
        <v>8918000</v>
      </c>
      <c r="L1629" s="9">
        <v>10816922</v>
      </c>
      <c r="M1629" s="9">
        <v>11046192</v>
      </c>
      <c r="N1629" s="9">
        <v>11046192</v>
      </c>
      <c r="O1629" s="9">
        <v>11587317</v>
      </c>
    </row>
    <row r="1630" spans="1:15">
      <c r="A1630" s="2" t="s">
        <v>3452</v>
      </c>
      <c r="B1630" s="5" t="s">
        <v>3453</v>
      </c>
      <c r="C1630" s="2" t="s">
        <v>236</v>
      </c>
      <c r="D1630" s="2" t="s">
        <v>3943</v>
      </c>
      <c r="E1630" s="9">
        <v>1000000</v>
      </c>
      <c r="F1630" s="9">
        <v>1000000</v>
      </c>
      <c r="G1630" s="9">
        <v>1000000</v>
      </c>
      <c r="H1630" s="9">
        <v>1000000</v>
      </c>
      <c r="I1630" s="9">
        <v>1000000</v>
      </c>
      <c r="J1630" s="9">
        <v>10000000</v>
      </c>
      <c r="K1630" s="9">
        <v>10000000</v>
      </c>
      <c r="L1630" s="9">
        <v>10000000</v>
      </c>
      <c r="M1630" s="9">
        <v>10000000</v>
      </c>
      <c r="N1630" s="9">
        <v>10000000</v>
      </c>
      <c r="O1630" s="9">
        <v>10000000</v>
      </c>
    </row>
    <row r="1631" spans="1:15">
      <c r="A1631" s="2" t="s">
        <v>3498</v>
      </c>
      <c r="B1631" s="5" t="s">
        <v>3499</v>
      </c>
      <c r="C1631" s="2" t="s">
        <v>236</v>
      </c>
      <c r="D1631" s="2" t="s">
        <v>3943</v>
      </c>
      <c r="E1631" s="9"/>
      <c r="F1631" s="9"/>
      <c r="G1631" s="9"/>
      <c r="H1631" s="9"/>
      <c r="I1631" s="9">
        <v>3283714</v>
      </c>
      <c r="J1631" s="9">
        <v>3283714</v>
      </c>
      <c r="K1631" s="9">
        <v>3283714</v>
      </c>
      <c r="L1631" s="9">
        <v>3283714</v>
      </c>
      <c r="M1631" s="9">
        <v>3283714</v>
      </c>
      <c r="N1631" s="9">
        <v>3283714</v>
      </c>
      <c r="O1631" s="9">
        <v>3283714</v>
      </c>
    </row>
    <row r="1632" spans="1:15">
      <c r="A1632" s="2" t="s">
        <v>3476</v>
      </c>
      <c r="B1632" s="5" t="s">
        <v>3477</v>
      </c>
      <c r="C1632" s="2" t="s">
        <v>236</v>
      </c>
      <c r="D1632" s="2" t="s">
        <v>3943</v>
      </c>
      <c r="E1632" s="8"/>
      <c r="F1632" s="8"/>
      <c r="G1632" s="8"/>
      <c r="H1632" s="8">
        <v>4400000</v>
      </c>
      <c r="I1632" s="8">
        <v>4400000</v>
      </c>
      <c r="J1632" s="8">
        <v>4400000</v>
      </c>
      <c r="K1632" s="8">
        <v>4400000</v>
      </c>
      <c r="L1632" s="8">
        <v>4775249</v>
      </c>
      <c r="M1632" s="8">
        <v>5661347</v>
      </c>
      <c r="N1632" s="8">
        <v>5661347</v>
      </c>
      <c r="O1632" s="8">
        <v>5661347</v>
      </c>
    </row>
    <row r="1633" spans="1:15">
      <c r="A1633" s="2" t="s">
        <v>3422</v>
      </c>
      <c r="B1633" s="5" t="s">
        <v>3423</v>
      </c>
      <c r="C1633" s="2" t="s">
        <v>236</v>
      </c>
      <c r="D1633" s="2" t="s">
        <v>3943</v>
      </c>
      <c r="E1633" s="8">
        <v>6000000</v>
      </c>
      <c r="F1633" s="8">
        <v>6000000</v>
      </c>
      <c r="G1633" s="8">
        <v>6000000</v>
      </c>
      <c r="H1633" s="8">
        <v>6000000</v>
      </c>
      <c r="I1633" s="8">
        <v>6400000</v>
      </c>
      <c r="J1633" s="8">
        <v>9632211</v>
      </c>
      <c r="K1633" s="8">
        <v>9741326</v>
      </c>
      <c r="L1633" s="8">
        <v>9741326</v>
      </c>
      <c r="M1633" s="8">
        <v>9746620</v>
      </c>
      <c r="N1633" s="8">
        <v>9746620</v>
      </c>
      <c r="O1633" s="8">
        <v>9748164</v>
      </c>
    </row>
    <row r="1634" spans="1:15">
      <c r="A1634" s="2" t="s">
        <v>3410</v>
      </c>
      <c r="B1634" s="5" t="s">
        <v>3411</v>
      </c>
      <c r="C1634" s="2" t="s">
        <v>236</v>
      </c>
      <c r="D1634" s="2" t="s">
        <v>3943</v>
      </c>
      <c r="E1634" s="8">
        <v>14221761</v>
      </c>
      <c r="F1634" s="8">
        <v>14221761</v>
      </c>
      <c r="G1634" s="8">
        <v>14221761</v>
      </c>
      <c r="H1634" s="8">
        <v>14221761</v>
      </c>
      <c r="I1634" s="8">
        <v>14221761</v>
      </c>
      <c r="J1634" s="8">
        <v>14221761</v>
      </c>
      <c r="K1634" s="8">
        <v>14221761</v>
      </c>
      <c r="L1634" s="8">
        <v>14221761</v>
      </c>
      <c r="M1634" s="8">
        <v>14221761</v>
      </c>
      <c r="N1634" s="8">
        <v>16494485</v>
      </c>
      <c r="O1634" s="8">
        <v>16494485</v>
      </c>
    </row>
    <row r="1635" spans="1:15">
      <c r="A1635" s="2" t="s">
        <v>3322</v>
      </c>
      <c r="B1635" s="5" t="s">
        <v>3323</v>
      </c>
      <c r="C1635" s="2" t="s">
        <v>236</v>
      </c>
      <c r="D1635" s="2" t="s">
        <v>3943</v>
      </c>
      <c r="E1635" s="8">
        <v>12429120</v>
      </c>
      <c r="F1635" s="8">
        <v>12429120</v>
      </c>
      <c r="G1635" s="8">
        <v>12429120</v>
      </c>
      <c r="H1635" s="8">
        <v>12429120</v>
      </c>
      <c r="I1635" s="8">
        <v>12429120</v>
      </c>
      <c r="J1635" s="8">
        <v>12429120</v>
      </c>
      <c r="K1635" s="8">
        <v>12429120</v>
      </c>
      <c r="L1635" s="8">
        <v>12699098</v>
      </c>
      <c r="M1635" s="8">
        <v>12712747</v>
      </c>
      <c r="N1635" s="8">
        <v>12712747</v>
      </c>
      <c r="O1635" s="8">
        <v>12712747</v>
      </c>
    </row>
    <row r="1636" spans="1:15">
      <c r="A1636" s="2" t="s">
        <v>3434</v>
      </c>
      <c r="B1636" s="5" t="s">
        <v>3435</v>
      </c>
      <c r="C1636" s="2" t="s">
        <v>236</v>
      </c>
      <c r="D1636" s="2" t="s">
        <v>3943</v>
      </c>
      <c r="E1636" s="8">
        <v>35392350</v>
      </c>
      <c r="F1636" s="8">
        <v>35392350</v>
      </c>
      <c r="G1636" s="8">
        <v>35392350</v>
      </c>
      <c r="H1636" s="8">
        <v>35392350</v>
      </c>
      <c r="I1636" s="8">
        <v>35392350</v>
      </c>
      <c r="J1636" s="8">
        <v>35392350</v>
      </c>
      <c r="K1636" s="8">
        <v>35392350</v>
      </c>
      <c r="L1636" s="8">
        <v>35392350</v>
      </c>
      <c r="M1636" s="8">
        <v>35392350</v>
      </c>
      <c r="N1636" s="8">
        <v>35392350</v>
      </c>
      <c r="O1636" s="8">
        <v>35392350</v>
      </c>
    </row>
    <row r="1637" spans="1:15">
      <c r="A1637" s="2" t="s">
        <v>3458</v>
      </c>
      <c r="B1637" s="5" t="s">
        <v>3459</v>
      </c>
      <c r="C1637" s="2" t="s">
        <v>236</v>
      </c>
      <c r="D1637" s="2" t="s">
        <v>3943</v>
      </c>
      <c r="E1637" s="9"/>
      <c r="F1637" s="9">
        <v>4622000</v>
      </c>
      <c r="G1637" s="9">
        <v>4622000</v>
      </c>
      <c r="H1637" s="9">
        <v>4622000</v>
      </c>
      <c r="I1637" s="9">
        <v>7641692</v>
      </c>
      <c r="J1637" s="9">
        <v>11295050</v>
      </c>
      <c r="K1637" s="9">
        <v>11295050</v>
      </c>
      <c r="L1637" s="9">
        <v>11295050</v>
      </c>
      <c r="M1637" s="9">
        <v>11295050</v>
      </c>
      <c r="N1637" s="9">
        <v>11295050</v>
      </c>
      <c r="O1637" s="9">
        <v>11295050</v>
      </c>
    </row>
    <row r="1638" spans="1:15">
      <c r="A1638" s="2" t="s">
        <v>3496</v>
      </c>
      <c r="B1638" s="5" t="s">
        <v>3497</v>
      </c>
      <c r="C1638" s="2" t="s">
        <v>236</v>
      </c>
      <c r="D1638" s="2" t="s">
        <v>3943</v>
      </c>
      <c r="E1638" s="9">
        <v>41963905</v>
      </c>
      <c r="F1638" s="9">
        <v>41963905</v>
      </c>
      <c r="G1638" s="9">
        <v>13987968</v>
      </c>
      <c r="H1638" s="9">
        <v>13987968</v>
      </c>
      <c r="I1638" s="9">
        <v>13987968</v>
      </c>
      <c r="J1638" s="9">
        <v>13987968</v>
      </c>
      <c r="K1638" s="9">
        <v>13987968</v>
      </c>
      <c r="L1638" s="9">
        <v>14987968</v>
      </c>
      <c r="M1638" s="9">
        <v>14987968</v>
      </c>
      <c r="N1638" s="9">
        <v>14987968</v>
      </c>
      <c r="O1638" s="9">
        <v>14987968</v>
      </c>
    </row>
    <row r="1639" spans="1:15">
      <c r="A1639" s="2" t="s">
        <v>3094</v>
      </c>
      <c r="B1639" s="5" t="s">
        <v>3095</v>
      </c>
      <c r="C1639" s="2" t="s">
        <v>236</v>
      </c>
      <c r="D1639" s="2" t="s">
        <v>3943</v>
      </c>
      <c r="E1639" s="9">
        <v>5000000</v>
      </c>
      <c r="F1639" s="9">
        <v>10000000</v>
      </c>
      <c r="G1639" s="9">
        <v>10000000</v>
      </c>
      <c r="H1639" s="9">
        <v>10000000</v>
      </c>
      <c r="I1639" s="9">
        <v>10000000</v>
      </c>
      <c r="J1639" s="9">
        <v>10000000</v>
      </c>
      <c r="K1639" s="9">
        <v>10000000</v>
      </c>
      <c r="L1639" s="9">
        <v>10000000</v>
      </c>
      <c r="M1639" s="9">
        <v>10000000</v>
      </c>
      <c r="N1639" s="9">
        <v>10000000</v>
      </c>
      <c r="O1639" s="9">
        <v>10000000</v>
      </c>
    </row>
    <row r="1640" spans="1:15">
      <c r="A1640" s="2" t="s">
        <v>3354</v>
      </c>
      <c r="B1640" s="5" t="s">
        <v>3355</v>
      </c>
      <c r="C1640" s="2" t="s">
        <v>236</v>
      </c>
      <c r="D1640" s="2" t="s">
        <v>3943</v>
      </c>
      <c r="E1640" s="9">
        <v>7280000</v>
      </c>
      <c r="F1640" s="9">
        <v>7280000</v>
      </c>
      <c r="G1640" s="9">
        <v>7280000</v>
      </c>
      <c r="H1640" s="9">
        <v>7280000</v>
      </c>
      <c r="I1640" s="9">
        <v>7280000</v>
      </c>
      <c r="J1640" s="9">
        <v>7280000</v>
      </c>
      <c r="K1640" s="9">
        <v>7280000</v>
      </c>
      <c r="L1640" s="9">
        <v>7280000</v>
      </c>
      <c r="M1640" s="9">
        <v>7280000</v>
      </c>
      <c r="N1640" s="9">
        <v>7280000</v>
      </c>
      <c r="O1640" s="9">
        <v>7280000</v>
      </c>
    </row>
    <row r="1641" spans="1:15">
      <c r="A1641" s="2" t="s">
        <v>3454</v>
      </c>
      <c r="B1641" s="5" t="s">
        <v>3455</v>
      </c>
      <c r="C1641" s="2" t="s">
        <v>236</v>
      </c>
      <c r="D1641" s="2" t="s">
        <v>3943</v>
      </c>
      <c r="E1641" s="9">
        <v>14300000</v>
      </c>
      <c r="F1641" s="9">
        <v>14300000</v>
      </c>
      <c r="G1641" s="9">
        <v>14300000</v>
      </c>
      <c r="H1641" s="9">
        <v>14300000</v>
      </c>
      <c r="I1641" s="9">
        <v>14300000</v>
      </c>
      <c r="J1641" s="9">
        <v>14300000</v>
      </c>
      <c r="K1641" s="9">
        <v>14300000</v>
      </c>
      <c r="L1641" s="9">
        <v>14300000</v>
      </c>
      <c r="M1641" s="9">
        <v>14300000</v>
      </c>
      <c r="N1641" s="9">
        <v>14300000</v>
      </c>
      <c r="O1641" s="9">
        <v>14300000</v>
      </c>
    </row>
    <row r="1642" spans="1:15">
      <c r="A1642" s="2" t="s">
        <v>3504</v>
      </c>
      <c r="B1642" s="5" t="s">
        <v>3505</v>
      </c>
      <c r="C1642" s="2" t="s">
        <v>236</v>
      </c>
      <c r="D1642" s="2" t="s">
        <v>3943</v>
      </c>
      <c r="E1642" s="8">
        <v>6400000</v>
      </c>
      <c r="F1642" s="8">
        <v>6400000</v>
      </c>
      <c r="G1642" s="8">
        <v>7914755</v>
      </c>
      <c r="H1642" s="8">
        <v>9994784</v>
      </c>
      <c r="I1642" s="8">
        <v>9994814</v>
      </c>
      <c r="J1642" s="8">
        <v>9994814</v>
      </c>
      <c r="K1642" s="8">
        <v>9994814</v>
      </c>
      <c r="L1642" s="8">
        <v>9994814</v>
      </c>
      <c r="M1642" s="8">
        <v>9994814</v>
      </c>
      <c r="N1642" s="8">
        <v>9994814</v>
      </c>
      <c r="O1642" s="8">
        <v>9994814</v>
      </c>
    </row>
    <row r="1643" spans="1:15">
      <c r="A1643" s="2" t="s">
        <v>3086</v>
      </c>
      <c r="B1643" s="5" t="s">
        <v>3087</v>
      </c>
      <c r="C1643" s="2" t="s">
        <v>236</v>
      </c>
      <c r="D1643" s="2" t="s">
        <v>3943</v>
      </c>
      <c r="E1643" s="8">
        <v>6000000</v>
      </c>
      <c r="F1643" s="8">
        <v>6000000</v>
      </c>
      <c r="G1643" s="8">
        <v>6000000</v>
      </c>
      <c r="H1643" s="8">
        <v>9890000</v>
      </c>
      <c r="I1643" s="8">
        <v>9890000</v>
      </c>
      <c r="J1643" s="8">
        <v>9890000</v>
      </c>
      <c r="K1643" s="8">
        <v>9890000</v>
      </c>
      <c r="L1643" s="8">
        <v>9890000</v>
      </c>
      <c r="M1643" s="8">
        <v>9890000</v>
      </c>
      <c r="N1643" s="8">
        <v>9890000</v>
      </c>
      <c r="O1643" s="8">
        <v>9890000</v>
      </c>
    </row>
    <row r="1644" spans="1:15">
      <c r="A1644" s="2" t="s">
        <v>3490</v>
      </c>
      <c r="B1644" s="5" t="s">
        <v>3491</v>
      </c>
      <c r="C1644" s="2" t="s">
        <v>236</v>
      </c>
      <c r="D1644" s="2" t="s">
        <v>3943</v>
      </c>
      <c r="E1644" s="8">
        <v>27134839</v>
      </c>
      <c r="F1644" s="8">
        <v>27134839</v>
      </c>
      <c r="G1644" s="8">
        <v>27134839</v>
      </c>
      <c r="H1644" s="8">
        <v>27134839</v>
      </c>
      <c r="I1644" s="8">
        <v>27134839</v>
      </c>
      <c r="J1644" s="8">
        <v>27134839</v>
      </c>
      <c r="K1644" s="8">
        <v>27134839</v>
      </c>
      <c r="L1644" s="8">
        <v>27134839</v>
      </c>
      <c r="M1644" s="8">
        <v>27134839</v>
      </c>
      <c r="N1644" s="8">
        <v>27134839</v>
      </c>
      <c r="O1644" s="8">
        <v>27134839</v>
      </c>
    </row>
    <row r="1645" spans="1:15">
      <c r="A1645" s="2" t="s">
        <v>3500</v>
      </c>
      <c r="B1645" s="5" t="s">
        <v>3501</v>
      </c>
      <c r="C1645" s="2" t="s">
        <v>236</v>
      </c>
      <c r="D1645" s="2" t="s">
        <v>3943</v>
      </c>
      <c r="E1645" s="8">
        <v>20800000</v>
      </c>
      <c r="F1645" s="8">
        <v>20800000</v>
      </c>
      <c r="G1645" s="8">
        <v>20800000</v>
      </c>
      <c r="H1645" s="8">
        <v>20800000</v>
      </c>
      <c r="I1645" s="8">
        <v>20800000</v>
      </c>
      <c r="J1645" s="8">
        <v>20800000</v>
      </c>
      <c r="K1645" s="8">
        <v>20800000</v>
      </c>
      <c r="L1645" s="8">
        <v>20800000</v>
      </c>
      <c r="M1645" s="8">
        <v>20800000</v>
      </c>
      <c r="N1645" s="8">
        <v>20800000</v>
      </c>
      <c r="O1645" s="8">
        <v>20800000</v>
      </c>
    </row>
    <row r="1646" spans="1:15">
      <c r="A1646" s="2" t="s">
        <v>3386</v>
      </c>
      <c r="B1646" s="5" t="s">
        <v>3387</v>
      </c>
      <c r="C1646" s="2" t="s">
        <v>236</v>
      </c>
      <c r="D1646" s="2" t="s">
        <v>3943</v>
      </c>
      <c r="E1646" s="8">
        <v>6607000</v>
      </c>
      <c r="F1646" s="8">
        <v>8589100</v>
      </c>
      <c r="G1646" s="8">
        <v>11165830</v>
      </c>
      <c r="H1646" s="8">
        <v>11165830</v>
      </c>
      <c r="I1646" s="8">
        <v>11165830</v>
      </c>
      <c r="J1646" s="8">
        <v>11165830</v>
      </c>
      <c r="K1646" s="8">
        <v>11165830</v>
      </c>
      <c r="L1646" s="8">
        <v>11954227</v>
      </c>
      <c r="M1646" s="8">
        <v>11954227</v>
      </c>
      <c r="N1646" s="8">
        <v>11954227</v>
      </c>
      <c r="O1646" s="8">
        <v>11954227</v>
      </c>
    </row>
    <row r="1647" spans="1:15">
      <c r="A1647" s="2" t="s">
        <v>3374</v>
      </c>
      <c r="B1647" s="5" t="s">
        <v>3375</v>
      </c>
      <c r="C1647" s="2" t="s">
        <v>236</v>
      </c>
      <c r="D1647" s="2" t="s">
        <v>3943</v>
      </c>
      <c r="E1647" s="9"/>
      <c r="F1647" s="9"/>
      <c r="G1647" s="9"/>
      <c r="H1647" s="9"/>
      <c r="I1647" s="9">
        <v>21722658</v>
      </c>
      <c r="J1647" s="9">
        <v>21722658</v>
      </c>
      <c r="K1647" s="9">
        <v>21722658</v>
      </c>
      <c r="L1647" s="9">
        <v>21722658</v>
      </c>
      <c r="M1647" s="9">
        <v>21969115</v>
      </c>
      <c r="N1647" s="9">
        <v>21969115</v>
      </c>
      <c r="O1647" s="9">
        <v>21969115</v>
      </c>
    </row>
    <row r="1648" spans="1:15">
      <c r="A1648" s="2" t="s">
        <v>3290</v>
      </c>
      <c r="B1648" s="5" t="s">
        <v>3291</v>
      </c>
      <c r="C1648" s="2" t="s">
        <v>236</v>
      </c>
      <c r="D1648" s="2" t="s">
        <v>3943</v>
      </c>
      <c r="E1648" s="9"/>
      <c r="F1648" s="9">
        <v>4261215</v>
      </c>
      <c r="G1648" s="9">
        <v>11220303</v>
      </c>
      <c r="H1648" s="9">
        <v>13753635</v>
      </c>
      <c r="I1648" s="9">
        <v>14553635</v>
      </c>
      <c r="J1648" s="9">
        <v>14553635</v>
      </c>
      <c r="K1648" s="9">
        <v>16590339</v>
      </c>
      <c r="L1648" s="9">
        <v>24157836</v>
      </c>
      <c r="M1648" s="9">
        <v>40174468</v>
      </c>
      <c r="N1648" s="9">
        <v>44582719</v>
      </c>
      <c r="O1648" s="9">
        <v>44593545</v>
      </c>
    </row>
    <row r="1649" spans="1:15">
      <c r="A1649" s="2" t="s">
        <v>3514</v>
      </c>
      <c r="B1649" s="5" t="s">
        <v>3515</v>
      </c>
      <c r="C1649" s="2" t="s">
        <v>236</v>
      </c>
      <c r="D1649" s="2" t="s">
        <v>3943</v>
      </c>
      <c r="E1649" s="9">
        <v>27282000</v>
      </c>
      <c r="F1649" s="9">
        <v>27282000</v>
      </c>
      <c r="G1649" s="9">
        <v>27282000</v>
      </c>
      <c r="H1649" s="9">
        <v>34082000</v>
      </c>
      <c r="I1649" s="9">
        <v>54082000</v>
      </c>
      <c r="J1649" s="9">
        <v>54108544</v>
      </c>
      <c r="K1649" s="9">
        <v>56050207</v>
      </c>
      <c r="L1649" s="9">
        <v>55489669</v>
      </c>
      <c r="M1649" s="9">
        <v>61589669</v>
      </c>
      <c r="N1649" s="9">
        <v>61589669</v>
      </c>
      <c r="O1649" s="9">
        <v>12317933</v>
      </c>
    </row>
    <row r="1650" spans="1:15">
      <c r="A1650" s="2" t="s">
        <v>2294</v>
      </c>
      <c r="B1650" s="5" t="s">
        <v>2295</v>
      </c>
      <c r="C1650" s="2" t="s">
        <v>236</v>
      </c>
      <c r="D1650" s="2" t="s">
        <v>3943</v>
      </c>
      <c r="E1650" s="9">
        <v>8600000</v>
      </c>
      <c r="F1650" s="9">
        <v>8600000</v>
      </c>
      <c r="G1650" s="9">
        <v>8600000</v>
      </c>
      <c r="H1650" s="9">
        <v>8600000</v>
      </c>
      <c r="I1650" s="9">
        <v>8600000</v>
      </c>
      <c r="J1650" s="9">
        <v>8600000</v>
      </c>
      <c r="K1650" s="9">
        <v>8600000</v>
      </c>
      <c r="L1650" s="9">
        <v>8600000</v>
      </c>
      <c r="M1650" s="9">
        <v>8600000</v>
      </c>
      <c r="N1650" s="9">
        <v>8600000</v>
      </c>
      <c r="O1650" s="9">
        <v>8600000</v>
      </c>
    </row>
    <row r="1651" spans="1:15">
      <c r="A1651" s="2" t="s">
        <v>3556</v>
      </c>
      <c r="B1651" s="5" t="s">
        <v>3557</v>
      </c>
      <c r="C1651" s="2" t="s">
        <v>236</v>
      </c>
      <c r="D1651" s="2" t="s">
        <v>3943</v>
      </c>
      <c r="E1651" s="9">
        <v>2519613</v>
      </c>
      <c r="F1651" s="9">
        <v>26625591</v>
      </c>
      <c r="G1651" s="9">
        <v>29715610</v>
      </c>
      <c r="H1651" s="9">
        <v>29715610</v>
      </c>
      <c r="I1651" s="9">
        <v>30720610</v>
      </c>
      <c r="J1651" s="9">
        <v>32612655</v>
      </c>
      <c r="K1651" s="9">
        <v>34612653</v>
      </c>
      <c r="L1651" s="9">
        <v>34612653</v>
      </c>
      <c r="M1651" s="9">
        <v>25741916</v>
      </c>
      <c r="N1651" s="9">
        <v>28031436</v>
      </c>
      <c r="O1651" s="9">
        <v>28031436</v>
      </c>
    </row>
    <row r="1652" spans="1:15">
      <c r="A1652" s="2" t="s">
        <v>3414</v>
      </c>
      <c r="B1652" s="5" t="s">
        <v>3415</v>
      </c>
      <c r="C1652" s="2" t="s">
        <v>236</v>
      </c>
      <c r="D1652" s="2" t="s">
        <v>3943</v>
      </c>
      <c r="E1652" s="8">
        <v>9743481</v>
      </c>
      <c r="F1652" s="8">
        <v>9743481</v>
      </c>
      <c r="G1652" s="8">
        <v>10996133</v>
      </c>
      <c r="H1652" s="8">
        <v>11908488</v>
      </c>
      <c r="I1652" s="8">
        <v>12882680</v>
      </c>
      <c r="J1652" s="8">
        <v>13412980</v>
      </c>
      <c r="K1652" s="8">
        <v>14331185</v>
      </c>
      <c r="L1652" s="8">
        <v>14331185</v>
      </c>
      <c r="M1652" s="8">
        <v>14331185</v>
      </c>
      <c r="N1652" s="8">
        <v>14331185</v>
      </c>
      <c r="O1652" s="8">
        <v>14331185</v>
      </c>
    </row>
    <row r="1653" spans="1:15">
      <c r="A1653" s="2" t="s">
        <v>3468</v>
      </c>
      <c r="B1653" s="5" t="s">
        <v>3469</v>
      </c>
      <c r="C1653" s="2" t="s">
        <v>236</v>
      </c>
      <c r="D1653" s="2" t="s">
        <v>3943</v>
      </c>
      <c r="E1653" s="8">
        <v>4860000</v>
      </c>
      <c r="F1653" s="8">
        <v>4860000</v>
      </c>
      <c r="G1653" s="8">
        <v>4860000</v>
      </c>
      <c r="H1653" s="8">
        <v>4860000</v>
      </c>
      <c r="I1653" s="8">
        <v>11887792</v>
      </c>
      <c r="J1653" s="8">
        <v>11887792</v>
      </c>
      <c r="K1653" s="8">
        <v>11887792</v>
      </c>
      <c r="L1653" s="8">
        <v>11887792</v>
      </c>
      <c r="M1653" s="8">
        <v>11887792</v>
      </c>
      <c r="N1653" s="8">
        <v>11887792</v>
      </c>
      <c r="O1653" s="8">
        <v>11887792</v>
      </c>
    </row>
    <row r="1654" spans="1:15">
      <c r="A1654" s="2" t="s">
        <v>3508</v>
      </c>
      <c r="B1654" s="5" t="s">
        <v>3509</v>
      </c>
      <c r="C1654" s="2" t="s">
        <v>236</v>
      </c>
      <c r="D1654" s="2" t="s">
        <v>3943</v>
      </c>
      <c r="E1654" s="8"/>
      <c r="F1654" s="8"/>
      <c r="G1654" s="8"/>
      <c r="H1654" s="8"/>
      <c r="I1654" s="8"/>
      <c r="J1654" s="8"/>
      <c r="K1654" s="8"/>
      <c r="L1654" s="8">
        <v>4600000</v>
      </c>
      <c r="M1654" s="8">
        <v>5630000</v>
      </c>
      <c r="N1654" s="8">
        <v>5630000</v>
      </c>
      <c r="O1654" s="8">
        <v>5630000</v>
      </c>
    </row>
    <row r="1655" spans="1:15">
      <c r="A1655" s="2" t="s">
        <v>3482</v>
      </c>
      <c r="B1655" s="5" t="s">
        <v>3483</v>
      </c>
      <c r="C1655" s="2" t="s">
        <v>236</v>
      </c>
      <c r="D1655" s="2" t="s">
        <v>3943</v>
      </c>
      <c r="E1655" s="8">
        <v>2040000</v>
      </c>
      <c r="F1655" s="8">
        <v>2040000</v>
      </c>
      <c r="G1655" s="8">
        <v>2040000</v>
      </c>
      <c r="H1655" s="8">
        <v>2040000</v>
      </c>
      <c r="I1655" s="8">
        <v>2040000</v>
      </c>
      <c r="J1655" s="8">
        <v>2040000</v>
      </c>
      <c r="K1655" s="8">
        <v>2040000</v>
      </c>
      <c r="L1655" s="8">
        <v>2040000</v>
      </c>
      <c r="M1655" s="8">
        <v>2040000</v>
      </c>
      <c r="N1655" s="8">
        <v>2040000</v>
      </c>
      <c r="O1655" s="8">
        <v>2040000</v>
      </c>
    </row>
    <row r="1656" spans="1:15">
      <c r="A1656" s="2" t="s">
        <v>3472</v>
      </c>
      <c r="B1656" s="5" t="s">
        <v>3473</v>
      </c>
      <c r="C1656" s="2" t="s">
        <v>236</v>
      </c>
      <c r="D1656" s="2" t="s">
        <v>3943</v>
      </c>
      <c r="E1656" s="8"/>
      <c r="F1656" s="8"/>
      <c r="G1656" s="8"/>
      <c r="H1656" s="8"/>
      <c r="I1656" s="8"/>
      <c r="J1656" s="8"/>
      <c r="K1656" s="8"/>
      <c r="L1656" s="8"/>
      <c r="M1656" s="8">
        <v>7469661</v>
      </c>
      <c r="N1656" s="8">
        <v>7469661</v>
      </c>
      <c r="O1656" s="8">
        <v>7469661</v>
      </c>
    </row>
    <row r="1657" spans="1:15">
      <c r="A1657" s="2" t="s">
        <v>3480</v>
      </c>
      <c r="B1657" s="5" t="s">
        <v>3481</v>
      </c>
      <c r="C1657" s="2" t="s">
        <v>236</v>
      </c>
      <c r="D1657" s="2" t="s">
        <v>3943</v>
      </c>
      <c r="E1657" s="9">
        <v>1359944</v>
      </c>
      <c r="F1657" s="9">
        <v>1359944</v>
      </c>
      <c r="G1657" s="9">
        <v>1359944</v>
      </c>
      <c r="H1657" s="9">
        <v>1359944</v>
      </c>
      <c r="I1657" s="9">
        <v>1359944</v>
      </c>
      <c r="J1657" s="9">
        <v>1359944</v>
      </c>
      <c r="K1657" s="9">
        <v>1999944</v>
      </c>
      <c r="L1657" s="9">
        <v>1999944</v>
      </c>
      <c r="M1657" s="9">
        <v>1999944</v>
      </c>
      <c r="N1657" s="9">
        <v>1999944</v>
      </c>
      <c r="O1657" s="9">
        <v>1999944</v>
      </c>
    </row>
    <row r="1658" spans="1:15">
      <c r="A1658" s="2" t="s">
        <v>3550</v>
      </c>
      <c r="B1658" s="5" t="s">
        <v>3551</v>
      </c>
      <c r="C1658" s="2" t="s">
        <v>236</v>
      </c>
      <c r="D1658" s="2" t="s">
        <v>3943</v>
      </c>
      <c r="E1658" s="9"/>
      <c r="F1658" s="9"/>
      <c r="G1658" s="9"/>
      <c r="H1658" s="9"/>
      <c r="I1658" s="9">
        <v>6100000</v>
      </c>
      <c r="J1658" s="9">
        <v>6160000</v>
      </c>
      <c r="K1658" s="9">
        <v>6365710</v>
      </c>
      <c r="L1658" s="9">
        <v>6365710</v>
      </c>
      <c r="M1658" s="9">
        <v>6365710</v>
      </c>
      <c r="N1658" s="9">
        <v>6365710</v>
      </c>
      <c r="O1658" s="9">
        <v>6365710</v>
      </c>
    </row>
    <row r="1659" spans="1:15">
      <c r="A1659" s="2" t="s">
        <v>3448</v>
      </c>
      <c r="B1659" s="5" t="s">
        <v>3449</v>
      </c>
      <c r="C1659" s="2" t="s">
        <v>236</v>
      </c>
      <c r="D1659" s="2" t="s">
        <v>3943</v>
      </c>
      <c r="E1659" s="9">
        <v>11513700</v>
      </c>
      <c r="F1659" s="9">
        <v>11563700</v>
      </c>
      <c r="G1659" s="9">
        <v>11563700</v>
      </c>
      <c r="H1659" s="9">
        <v>11563700</v>
      </c>
      <c r="I1659" s="9">
        <v>11563700</v>
      </c>
      <c r="J1659" s="9">
        <v>11563700</v>
      </c>
      <c r="K1659" s="9">
        <v>11563700</v>
      </c>
      <c r="L1659" s="9">
        <v>11563700</v>
      </c>
      <c r="M1659" s="9">
        <v>11563700</v>
      </c>
      <c r="N1659" s="9">
        <v>11563700</v>
      </c>
      <c r="O1659" s="9">
        <v>11563700</v>
      </c>
    </row>
    <row r="1660" spans="1:15">
      <c r="A1660" s="2" t="s">
        <v>3532</v>
      </c>
      <c r="B1660" s="5" t="s">
        <v>3533</v>
      </c>
      <c r="C1660" s="2" t="s">
        <v>236</v>
      </c>
      <c r="D1660" s="2" t="s">
        <v>3943</v>
      </c>
      <c r="E1660" s="9"/>
      <c r="F1660" s="9"/>
      <c r="G1660" s="9">
        <v>38000000</v>
      </c>
      <c r="H1660" s="9">
        <v>40788000</v>
      </c>
      <c r="I1660" s="9">
        <v>40788000</v>
      </c>
      <c r="J1660" s="9">
        <v>49313454</v>
      </c>
      <c r="K1660" s="9">
        <v>11226327</v>
      </c>
      <c r="L1660" s="9">
        <v>11226327</v>
      </c>
      <c r="M1660" s="9">
        <v>13486068</v>
      </c>
      <c r="N1660" s="9">
        <v>20027281</v>
      </c>
      <c r="O1660" s="9">
        <v>20027281</v>
      </c>
    </row>
    <row r="1661" spans="1:15">
      <c r="A1661" s="2" t="s">
        <v>3566</v>
      </c>
      <c r="B1661" s="5" t="s">
        <v>3567</v>
      </c>
      <c r="C1661" s="2" t="s">
        <v>236</v>
      </c>
      <c r="D1661" s="2" t="s">
        <v>3943</v>
      </c>
      <c r="E1661" s="9">
        <v>16888094</v>
      </c>
      <c r="F1661" s="9">
        <v>17476940</v>
      </c>
      <c r="G1661" s="9">
        <v>18025787</v>
      </c>
      <c r="H1661" s="9">
        <v>18025787</v>
      </c>
      <c r="I1661" s="9">
        <v>18025787</v>
      </c>
      <c r="J1661" s="9">
        <v>18025787</v>
      </c>
      <c r="K1661" s="9">
        <v>18135787</v>
      </c>
      <c r="L1661" s="9">
        <v>18210787</v>
      </c>
      <c r="M1661" s="9">
        <v>18405787</v>
      </c>
      <c r="N1661" s="9">
        <v>18405787</v>
      </c>
      <c r="O1661" s="9">
        <v>18405787</v>
      </c>
    </row>
    <row r="1662" spans="1:15">
      <c r="A1662" s="2" t="s">
        <v>3368</v>
      </c>
      <c r="B1662" s="5" t="s">
        <v>3369</v>
      </c>
      <c r="C1662" s="2" t="s">
        <v>236</v>
      </c>
      <c r="D1662" s="2" t="s">
        <v>3943</v>
      </c>
      <c r="E1662" s="8">
        <v>8400000</v>
      </c>
      <c r="F1662" s="8">
        <v>8400000</v>
      </c>
      <c r="G1662" s="8">
        <v>8400000</v>
      </c>
      <c r="H1662" s="8">
        <v>8400000</v>
      </c>
      <c r="I1662" s="8">
        <v>8400000</v>
      </c>
      <c r="J1662" s="8">
        <v>8400000</v>
      </c>
      <c r="K1662" s="8">
        <v>8400000</v>
      </c>
      <c r="L1662" s="8">
        <v>8400000</v>
      </c>
      <c r="M1662" s="8">
        <v>8400000</v>
      </c>
      <c r="N1662" s="8">
        <v>8400000</v>
      </c>
      <c r="O1662" s="8">
        <v>8400000</v>
      </c>
    </row>
    <row r="1663" spans="1:15">
      <c r="A1663" s="2" t="s">
        <v>3302</v>
      </c>
      <c r="B1663" s="5" t="s">
        <v>3303</v>
      </c>
      <c r="C1663" s="2" t="s">
        <v>236</v>
      </c>
      <c r="D1663" s="2" t="s">
        <v>3943</v>
      </c>
      <c r="E1663" s="8">
        <v>35621293</v>
      </c>
      <c r="F1663" s="8">
        <v>36896803</v>
      </c>
      <c r="G1663" s="8">
        <v>3689680</v>
      </c>
      <c r="H1663" s="8">
        <v>4340000</v>
      </c>
      <c r="I1663" s="8">
        <v>6321051</v>
      </c>
      <c r="J1663" s="8">
        <v>7916539</v>
      </c>
      <c r="K1663" s="8">
        <v>7916539</v>
      </c>
      <c r="L1663" s="8">
        <v>9895692</v>
      </c>
      <c r="M1663" s="8">
        <v>37400798</v>
      </c>
      <c r="N1663" s="8">
        <v>12740266</v>
      </c>
      <c r="O1663" s="8">
        <v>15691196</v>
      </c>
    </row>
    <row r="1664" spans="1:15">
      <c r="A1664" s="2" t="s">
        <v>3682</v>
      </c>
      <c r="B1664" s="5" t="s">
        <v>3683</v>
      </c>
      <c r="C1664" s="2" t="s">
        <v>236</v>
      </c>
      <c r="D1664" s="2" t="s">
        <v>3943</v>
      </c>
      <c r="E1664" s="8"/>
      <c r="F1664" s="8">
        <v>6134305</v>
      </c>
      <c r="G1664" s="8">
        <v>6134305</v>
      </c>
      <c r="H1664" s="8">
        <v>6134305</v>
      </c>
      <c r="I1664" s="8">
        <v>6134305</v>
      </c>
      <c r="J1664" s="8">
        <v>6134305</v>
      </c>
      <c r="K1664" s="8">
        <v>6244976</v>
      </c>
      <c r="L1664" s="8">
        <v>6325726</v>
      </c>
      <c r="M1664" s="8">
        <v>6420676</v>
      </c>
      <c r="N1664" s="8">
        <v>6420676</v>
      </c>
      <c r="O1664" s="8">
        <v>6420676</v>
      </c>
    </row>
    <row r="1665" spans="1:15">
      <c r="A1665" s="2" t="s">
        <v>3510</v>
      </c>
      <c r="B1665" s="5" t="s">
        <v>3511</v>
      </c>
      <c r="C1665" s="2" t="s">
        <v>236</v>
      </c>
      <c r="D1665" s="2" t="s">
        <v>3943</v>
      </c>
      <c r="E1665" s="8">
        <v>438000</v>
      </c>
      <c r="F1665" s="8">
        <v>622713</v>
      </c>
      <c r="G1665" s="8">
        <v>622713</v>
      </c>
      <c r="H1665" s="8">
        <v>622713</v>
      </c>
      <c r="I1665" s="8">
        <v>622713</v>
      </c>
      <c r="J1665" s="8">
        <v>1245426</v>
      </c>
      <c r="K1665" s="8">
        <v>1245426</v>
      </c>
      <c r="L1665" s="8">
        <v>1245426</v>
      </c>
      <c r="M1665" s="8">
        <v>1245426</v>
      </c>
      <c r="N1665" s="8">
        <v>1245426</v>
      </c>
      <c r="O1665" s="8">
        <v>1245426</v>
      </c>
    </row>
    <row r="1666" spans="1:15">
      <c r="A1666" s="2" t="s">
        <v>3526</v>
      </c>
      <c r="B1666" s="5" t="s">
        <v>3527</v>
      </c>
      <c r="C1666" s="2" t="s">
        <v>236</v>
      </c>
      <c r="D1666" s="2" t="s">
        <v>3943</v>
      </c>
      <c r="E1666" s="8">
        <v>4440000</v>
      </c>
      <c r="F1666" s="8">
        <v>4440000</v>
      </c>
      <c r="G1666" s="8">
        <v>8000000</v>
      </c>
      <c r="H1666" s="8">
        <v>8000000</v>
      </c>
      <c r="I1666" s="8">
        <v>8000000</v>
      </c>
      <c r="J1666" s="8">
        <v>8000000</v>
      </c>
      <c r="K1666" s="8">
        <v>8000000</v>
      </c>
      <c r="L1666" s="8">
        <v>8224402</v>
      </c>
      <c r="M1666" s="8">
        <v>8224402</v>
      </c>
      <c r="N1666" s="8">
        <v>8224402</v>
      </c>
      <c r="O1666" s="8">
        <v>8224402</v>
      </c>
    </row>
    <row r="1667" spans="1:15">
      <c r="A1667" s="2" t="s">
        <v>3464</v>
      </c>
      <c r="B1667" s="5" t="s">
        <v>3465</v>
      </c>
      <c r="C1667" s="2" t="s">
        <v>236</v>
      </c>
      <c r="D1667" s="2" t="s">
        <v>3943</v>
      </c>
      <c r="E1667" s="9">
        <v>10200000</v>
      </c>
      <c r="F1667" s="9">
        <v>11013270</v>
      </c>
      <c r="G1667" s="9">
        <v>19727350</v>
      </c>
      <c r="H1667" s="9">
        <v>35264447</v>
      </c>
      <c r="I1667" s="9">
        <v>39800000</v>
      </c>
      <c r="J1667" s="9">
        <v>53736915</v>
      </c>
      <c r="K1667" s="9">
        <v>88095042</v>
      </c>
      <c r="L1667" s="9">
        <v>35768667</v>
      </c>
      <c r="M1667" s="9">
        <v>135767667</v>
      </c>
      <c r="N1667" s="9">
        <v>152486194</v>
      </c>
      <c r="O1667" s="9">
        <v>152486194</v>
      </c>
    </row>
    <row r="1668" spans="1:15">
      <c r="A1668" s="2" t="s">
        <v>3488</v>
      </c>
      <c r="B1668" s="5" t="s">
        <v>3489</v>
      </c>
      <c r="C1668" s="2" t="s">
        <v>236</v>
      </c>
      <c r="D1668" s="2" t="s">
        <v>3943</v>
      </c>
      <c r="E1668" s="9">
        <v>2500000</v>
      </c>
      <c r="F1668" s="9">
        <v>25000000</v>
      </c>
      <c r="G1668" s="9">
        <v>25000000</v>
      </c>
      <c r="H1668" s="9">
        <v>25000000</v>
      </c>
      <c r="I1668" s="9">
        <v>25000000</v>
      </c>
      <c r="J1668" s="9">
        <v>25000000</v>
      </c>
      <c r="K1668" s="9">
        <v>25000000</v>
      </c>
      <c r="L1668" s="9">
        <v>25000000</v>
      </c>
      <c r="M1668" s="9">
        <v>25000000</v>
      </c>
      <c r="N1668" s="9">
        <v>25000000</v>
      </c>
      <c r="O1668" s="9">
        <v>25000000</v>
      </c>
    </row>
    <row r="1669" spans="1:15">
      <c r="A1669" s="2" t="s">
        <v>3534</v>
      </c>
      <c r="B1669" s="5" t="s">
        <v>3535</v>
      </c>
      <c r="C1669" s="2" t="s">
        <v>236</v>
      </c>
      <c r="D1669" s="2" t="s">
        <v>3943</v>
      </c>
      <c r="E1669" s="9"/>
      <c r="F1669" s="9"/>
      <c r="G1669" s="9"/>
      <c r="H1669" s="9">
        <v>5198801</v>
      </c>
      <c r="I1669" s="9">
        <v>5450004</v>
      </c>
      <c r="J1669" s="9">
        <v>5704365</v>
      </c>
      <c r="K1669" s="9">
        <v>5704365</v>
      </c>
      <c r="L1669" s="9">
        <v>5704365</v>
      </c>
      <c r="M1669" s="9">
        <v>8375026</v>
      </c>
      <c r="N1669" s="9">
        <v>8375026</v>
      </c>
      <c r="O1669" s="9">
        <v>8375026</v>
      </c>
    </row>
    <row r="1670" spans="1:15">
      <c r="A1670" s="2" t="s">
        <v>3408</v>
      </c>
      <c r="B1670" s="5" t="s">
        <v>3409</v>
      </c>
      <c r="C1670" s="2" t="s">
        <v>236</v>
      </c>
      <c r="D1670" s="2" t="s">
        <v>3943</v>
      </c>
      <c r="E1670" s="9">
        <v>380000</v>
      </c>
      <c r="F1670" s="9">
        <v>380000</v>
      </c>
      <c r="G1670" s="9">
        <v>380000</v>
      </c>
      <c r="H1670" s="9">
        <v>380000</v>
      </c>
      <c r="I1670" s="9">
        <v>380000</v>
      </c>
      <c r="J1670" s="9">
        <v>380000</v>
      </c>
      <c r="K1670" s="9">
        <v>380000</v>
      </c>
      <c r="L1670" s="9">
        <v>380000</v>
      </c>
      <c r="M1670" s="9">
        <v>380000</v>
      </c>
      <c r="N1670" s="9">
        <v>380000</v>
      </c>
      <c r="O1670" s="9">
        <v>380000</v>
      </c>
    </row>
    <row r="1671" spans="1:15">
      <c r="A1671" s="2" t="s">
        <v>3470</v>
      </c>
      <c r="B1671" s="5" t="s">
        <v>3471</v>
      </c>
      <c r="C1671" s="2" t="s">
        <v>236</v>
      </c>
      <c r="D1671" s="2" t="s">
        <v>3943</v>
      </c>
      <c r="E1671" s="9">
        <v>1400000</v>
      </c>
      <c r="F1671" s="9">
        <v>1400000</v>
      </c>
      <c r="G1671" s="9">
        <v>1400000</v>
      </c>
      <c r="H1671" s="9">
        <v>1400000</v>
      </c>
      <c r="I1671" s="9">
        <v>1400000</v>
      </c>
      <c r="J1671" s="9">
        <v>1400000</v>
      </c>
      <c r="K1671" s="9">
        <v>1400000</v>
      </c>
      <c r="L1671" s="9">
        <v>1400000</v>
      </c>
      <c r="M1671" s="9">
        <v>1400000</v>
      </c>
      <c r="N1671" s="9">
        <v>1400000</v>
      </c>
      <c r="O1671" s="9">
        <v>1400000</v>
      </c>
    </row>
    <row r="1672" spans="1:15">
      <c r="A1672" s="2" t="s">
        <v>3622</v>
      </c>
      <c r="B1672" s="5" t="s">
        <v>3623</v>
      </c>
      <c r="C1672" s="2" t="s">
        <v>236</v>
      </c>
      <c r="D1672" s="2" t="s">
        <v>3943</v>
      </c>
      <c r="E1672" s="8"/>
      <c r="F1672" s="8"/>
      <c r="G1672" s="8"/>
      <c r="H1672" s="8"/>
      <c r="I1672" s="8"/>
      <c r="J1672" s="8"/>
      <c r="K1672" s="8">
        <v>5000000</v>
      </c>
      <c r="L1672" s="8">
        <v>5000000</v>
      </c>
      <c r="M1672" s="8">
        <v>6000000</v>
      </c>
      <c r="N1672" s="8">
        <v>6000000</v>
      </c>
      <c r="O1672" s="8">
        <v>6000000</v>
      </c>
    </row>
    <row r="1673" spans="1:15">
      <c r="A1673" s="2" t="s">
        <v>3466</v>
      </c>
      <c r="B1673" s="5" t="s">
        <v>3467</v>
      </c>
      <c r="C1673" s="2" t="s">
        <v>236</v>
      </c>
      <c r="D1673" s="2" t="s">
        <v>3943</v>
      </c>
      <c r="E1673" s="8">
        <v>5100000</v>
      </c>
      <c r="F1673" s="8">
        <v>5100000</v>
      </c>
      <c r="G1673" s="8">
        <v>5100000</v>
      </c>
      <c r="H1673" s="8">
        <v>5100000</v>
      </c>
      <c r="I1673" s="8">
        <v>5100000</v>
      </c>
      <c r="J1673" s="8">
        <v>5100000</v>
      </c>
      <c r="K1673" s="8">
        <v>6394863</v>
      </c>
      <c r="L1673" s="8">
        <v>6394863</v>
      </c>
      <c r="M1673" s="8">
        <v>6394863</v>
      </c>
      <c r="N1673" s="8">
        <v>6394863</v>
      </c>
      <c r="O1673" s="8">
        <v>6394863</v>
      </c>
    </row>
    <row r="1674" spans="1:15">
      <c r="A1674" s="2" t="s">
        <v>3348</v>
      </c>
      <c r="B1674" s="5" t="s">
        <v>3349</v>
      </c>
      <c r="C1674" s="2" t="s">
        <v>236</v>
      </c>
      <c r="D1674" s="2" t="s">
        <v>3943</v>
      </c>
      <c r="E1674" s="8">
        <v>8300000</v>
      </c>
      <c r="F1674" s="8">
        <v>8300000</v>
      </c>
      <c r="G1674" s="8">
        <v>8300000</v>
      </c>
      <c r="H1674" s="8">
        <v>8300000</v>
      </c>
      <c r="I1674" s="8">
        <v>8300000</v>
      </c>
      <c r="J1674" s="8">
        <v>8300000</v>
      </c>
      <c r="K1674" s="8">
        <v>8300000</v>
      </c>
      <c r="L1674" s="8">
        <v>8300000</v>
      </c>
      <c r="M1674" s="8">
        <v>8300000</v>
      </c>
      <c r="N1674" s="8">
        <v>8300000</v>
      </c>
      <c r="O1674" s="8">
        <v>8300000</v>
      </c>
    </row>
    <row r="1675" spans="1:15">
      <c r="A1675" s="2" t="s">
        <v>3394</v>
      </c>
      <c r="B1675" s="5" t="s">
        <v>3395</v>
      </c>
      <c r="C1675" s="2" t="s">
        <v>236</v>
      </c>
      <c r="D1675" s="2" t="s">
        <v>3943</v>
      </c>
      <c r="E1675" s="8">
        <v>11300320</v>
      </c>
      <c r="F1675" s="8">
        <v>19077081</v>
      </c>
      <c r="G1675" s="8">
        <v>19077081</v>
      </c>
      <c r="H1675" s="8">
        <v>19077081</v>
      </c>
      <c r="I1675" s="8">
        <v>19077081</v>
      </c>
      <c r="J1675" s="8">
        <v>20977081</v>
      </c>
      <c r="K1675" s="8">
        <v>22877081</v>
      </c>
      <c r="L1675" s="8">
        <v>22877081</v>
      </c>
      <c r="M1675" s="8">
        <v>24613919</v>
      </c>
      <c r="N1675" s="8">
        <v>24613919</v>
      </c>
      <c r="O1675" s="8">
        <v>24613919</v>
      </c>
    </row>
    <row r="1676" spans="1:15">
      <c r="A1676" s="2" t="s">
        <v>3524</v>
      </c>
      <c r="B1676" s="5" t="s">
        <v>3525</v>
      </c>
      <c r="C1676" s="2" t="s">
        <v>236</v>
      </c>
      <c r="D1676" s="2" t="s">
        <v>3943</v>
      </c>
      <c r="E1676" s="8">
        <v>1200000</v>
      </c>
      <c r="F1676" s="8">
        <v>1200000</v>
      </c>
      <c r="G1676" s="8">
        <v>1200000</v>
      </c>
      <c r="H1676" s="8">
        <v>1200000</v>
      </c>
      <c r="I1676" s="8">
        <v>1200000</v>
      </c>
      <c r="J1676" s="8">
        <v>1200000</v>
      </c>
      <c r="K1676" s="8">
        <v>1200000</v>
      </c>
      <c r="L1676" s="8">
        <v>1200000</v>
      </c>
      <c r="M1676" s="8">
        <v>1200000</v>
      </c>
      <c r="N1676" s="8">
        <v>1200000</v>
      </c>
      <c r="O1676" s="8">
        <v>1200000</v>
      </c>
    </row>
    <row r="1677" spans="1:15">
      <c r="A1677" s="2" t="s">
        <v>3214</v>
      </c>
      <c r="B1677" s="5" t="s">
        <v>3215</v>
      </c>
      <c r="C1677" s="2" t="s">
        <v>236</v>
      </c>
      <c r="D1677" s="2" t="s">
        <v>3943</v>
      </c>
      <c r="E1677" s="9">
        <v>2963512</v>
      </c>
      <c r="F1677" s="9">
        <v>2963512</v>
      </c>
      <c r="G1677" s="9">
        <v>2963512</v>
      </c>
      <c r="H1677" s="9">
        <v>2963512</v>
      </c>
      <c r="I1677" s="9">
        <v>3063512</v>
      </c>
      <c r="J1677" s="9">
        <v>3063512</v>
      </c>
      <c r="K1677" s="9">
        <v>3063512</v>
      </c>
      <c r="L1677" s="9">
        <v>3748702</v>
      </c>
      <c r="M1677" s="9">
        <v>4059609</v>
      </c>
      <c r="N1677" s="9">
        <v>4059609</v>
      </c>
      <c r="O1677" s="9">
        <v>4059609</v>
      </c>
    </row>
    <row r="1678" spans="1:15">
      <c r="A1678" s="2" t="s">
        <v>3518</v>
      </c>
      <c r="B1678" s="5" t="s">
        <v>3519</v>
      </c>
      <c r="C1678" s="2" t="s">
        <v>236</v>
      </c>
      <c r="D1678" s="2" t="s">
        <v>3943</v>
      </c>
      <c r="E1678" s="9">
        <v>3000000</v>
      </c>
      <c r="F1678" s="9">
        <v>4603660</v>
      </c>
      <c r="G1678" s="9">
        <v>6001471</v>
      </c>
      <c r="H1678" s="9">
        <v>6396727</v>
      </c>
      <c r="I1678" s="9">
        <v>9270292</v>
      </c>
      <c r="J1678" s="9">
        <v>9270292</v>
      </c>
      <c r="K1678" s="9">
        <v>9270292</v>
      </c>
      <c r="L1678" s="9">
        <v>12322319</v>
      </c>
      <c r="M1678" s="9">
        <v>17870906</v>
      </c>
      <c r="N1678" s="9">
        <v>19566971</v>
      </c>
      <c r="O1678" s="9">
        <v>19566971</v>
      </c>
    </row>
    <row r="1679" spans="1:15">
      <c r="A1679" s="2" t="s">
        <v>3548</v>
      </c>
      <c r="B1679" s="5" t="s">
        <v>3549</v>
      </c>
      <c r="C1679" s="2" t="s">
        <v>236</v>
      </c>
      <c r="D1679" s="2" t="s">
        <v>3943</v>
      </c>
      <c r="E1679" s="9">
        <v>689777</v>
      </c>
      <c r="F1679" s="9">
        <v>1100000</v>
      </c>
      <c r="G1679" s="9">
        <v>1100000</v>
      </c>
      <c r="H1679" s="9">
        <v>1100000</v>
      </c>
      <c r="I1679" s="9">
        <v>1100000</v>
      </c>
      <c r="J1679" s="9">
        <v>11000000</v>
      </c>
      <c r="K1679" s="9">
        <v>11000000</v>
      </c>
      <c r="L1679" s="9">
        <v>11000000</v>
      </c>
      <c r="M1679" s="9">
        <v>11000000</v>
      </c>
      <c r="N1679" s="9">
        <v>11000000</v>
      </c>
      <c r="O1679" s="9">
        <v>11000000</v>
      </c>
    </row>
    <row r="1680" spans="1:15">
      <c r="A1680" s="2" t="s">
        <v>3284</v>
      </c>
      <c r="B1680" s="5" t="s">
        <v>3285</v>
      </c>
      <c r="C1680" s="2" t="s">
        <v>236</v>
      </c>
      <c r="D1680" s="2" t="s">
        <v>3943</v>
      </c>
      <c r="E1680" s="9"/>
      <c r="F1680" s="9"/>
      <c r="G1680" s="9"/>
      <c r="H1680" s="9"/>
      <c r="I1680" s="9"/>
      <c r="J1680" s="9"/>
      <c r="K1680" s="9"/>
      <c r="L1680" s="9">
        <v>2728202</v>
      </c>
      <c r="M1680" s="9">
        <v>2728202</v>
      </c>
      <c r="N1680" s="9">
        <v>3444531</v>
      </c>
      <c r="O1680" s="9">
        <v>6889062</v>
      </c>
    </row>
    <row r="1681" spans="1:15">
      <c r="A1681" s="2" t="s">
        <v>3610</v>
      </c>
      <c r="B1681" s="5" t="s">
        <v>3611</v>
      </c>
      <c r="C1681" s="2" t="s">
        <v>236</v>
      </c>
      <c r="D1681" s="2" t="s">
        <v>3943</v>
      </c>
      <c r="E1681" s="9"/>
      <c r="F1681" s="9">
        <v>7134000</v>
      </c>
      <c r="G1681" s="9">
        <v>16361543</v>
      </c>
      <c r="H1681" s="9">
        <v>16632231</v>
      </c>
      <c r="I1681" s="9">
        <v>16748240</v>
      </c>
      <c r="J1681" s="9">
        <v>16748240</v>
      </c>
      <c r="K1681" s="9">
        <v>16748240</v>
      </c>
      <c r="L1681" s="9">
        <v>16748240</v>
      </c>
      <c r="M1681" s="9">
        <v>16748240</v>
      </c>
      <c r="N1681" s="9">
        <v>16748240</v>
      </c>
      <c r="O1681" s="9">
        <v>16748240</v>
      </c>
    </row>
    <row r="1682" spans="1:15">
      <c r="A1682" s="2" t="s">
        <v>3580</v>
      </c>
      <c r="B1682" s="5" t="s">
        <v>3581</v>
      </c>
      <c r="C1682" s="2" t="s">
        <v>236</v>
      </c>
      <c r="D1682" s="2" t="s">
        <v>3943</v>
      </c>
      <c r="E1682" s="8"/>
      <c r="F1682" s="8">
        <v>8600000</v>
      </c>
      <c r="G1682" s="8">
        <v>8600000</v>
      </c>
      <c r="H1682" s="8">
        <v>8600000</v>
      </c>
      <c r="I1682" s="8">
        <v>8600000</v>
      </c>
      <c r="J1682" s="8">
        <v>8600000</v>
      </c>
      <c r="K1682" s="8">
        <v>8600000</v>
      </c>
      <c r="L1682" s="8">
        <v>9879313</v>
      </c>
      <c r="M1682" s="8">
        <v>9879313</v>
      </c>
      <c r="N1682" s="8">
        <v>9879313</v>
      </c>
      <c r="O1682" s="8">
        <v>9879313</v>
      </c>
    </row>
    <row r="1683" spans="1:15">
      <c r="A1683" s="2" t="s">
        <v>3562</v>
      </c>
      <c r="B1683" s="5" t="s">
        <v>3563</v>
      </c>
      <c r="C1683" s="2" t="s">
        <v>236</v>
      </c>
      <c r="D1683" s="2" t="s">
        <v>3943</v>
      </c>
      <c r="E1683" s="8">
        <v>18000000</v>
      </c>
      <c r="F1683" s="8">
        <v>18000000</v>
      </c>
      <c r="G1683" s="8">
        <v>18000000</v>
      </c>
      <c r="H1683" s="8">
        <v>18000000</v>
      </c>
      <c r="I1683" s="8">
        <v>18000000</v>
      </c>
      <c r="J1683" s="8">
        <v>18000000</v>
      </c>
      <c r="K1683" s="8">
        <v>18000000</v>
      </c>
      <c r="L1683" s="8">
        <v>18000000</v>
      </c>
      <c r="M1683" s="8">
        <v>18000000</v>
      </c>
      <c r="N1683" s="8">
        <v>18000000</v>
      </c>
      <c r="O1683" s="8">
        <v>18000000</v>
      </c>
    </row>
    <row r="1684" spans="1:15">
      <c r="A1684" s="2" t="s">
        <v>3604</v>
      </c>
      <c r="B1684" s="5" t="s">
        <v>3605</v>
      </c>
      <c r="C1684" s="2" t="s">
        <v>236</v>
      </c>
      <c r="D1684" s="2" t="s">
        <v>3943</v>
      </c>
      <c r="E1684" s="8">
        <v>11031531</v>
      </c>
      <c r="F1684" s="8">
        <v>11031531</v>
      </c>
      <c r="G1684" s="8">
        <v>11031531</v>
      </c>
      <c r="H1684" s="8">
        <v>11031531</v>
      </c>
      <c r="I1684" s="8">
        <v>16605629</v>
      </c>
      <c r="J1684" s="8">
        <v>16618129</v>
      </c>
      <c r="K1684" s="8">
        <v>16618129</v>
      </c>
      <c r="L1684" s="8">
        <v>16618129</v>
      </c>
      <c r="M1684" s="8">
        <v>16618129</v>
      </c>
      <c r="N1684" s="8">
        <v>16618129</v>
      </c>
      <c r="O1684" s="8">
        <v>16618129</v>
      </c>
    </row>
    <row r="1685" spans="1:15">
      <c r="A1685" s="2" t="s">
        <v>3266</v>
      </c>
      <c r="B1685" s="5" t="s">
        <v>3267</v>
      </c>
      <c r="C1685" s="2" t="s">
        <v>236</v>
      </c>
      <c r="D1685" s="2" t="s">
        <v>3943</v>
      </c>
      <c r="E1685" s="8"/>
      <c r="F1685" s="8"/>
      <c r="G1685" s="8"/>
      <c r="H1685" s="8"/>
      <c r="I1685" s="8">
        <v>5987340</v>
      </c>
      <c r="J1685" s="8">
        <v>5987340</v>
      </c>
      <c r="K1685" s="8">
        <v>12024680</v>
      </c>
      <c r="L1685" s="8">
        <v>12024680</v>
      </c>
      <c r="M1685" s="8">
        <v>12024680</v>
      </c>
      <c r="N1685" s="8">
        <v>12024680</v>
      </c>
      <c r="O1685" s="8">
        <v>12024680</v>
      </c>
    </row>
    <row r="1686" spans="1:15">
      <c r="A1686" s="2" t="s">
        <v>3586</v>
      </c>
      <c r="B1686" s="5" t="s">
        <v>3587</v>
      </c>
      <c r="C1686" s="2" t="s">
        <v>236</v>
      </c>
      <c r="D1686" s="2" t="s">
        <v>3943</v>
      </c>
      <c r="E1686" s="8">
        <v>5325400</v>
      </c>
      <c r="F1686" s="8">
        <v>18880663</v>
      </c>
      <c r="G1686" s="8">
        <v>28781812</v>
      </c>
      <c r="H1686" s="8">
        <v>57976979</v>
      </c>
      <c r="I1686" s="8">
        <v>59100923</v>
      </c>
      <c r="J1686" s="8">
        <v>62067902</v>
      </c>
      <c r="K1686" s="8">
        <v>87872019</v>
      </c>
      <c r="L1686" s="8">
        <v>91473573</v>
      </c>
      <c r="M1686" s="8">
        <v>11875357</v>
      </c>
      <c r="N1686" s="8">
        <v>19875357</v>
      </c>
      <c r="O1686" s="8">
        <v>19875357</v>
      </c>
    </row>
    <row r="1687" spans="1:15">
      <c r="A1687" s="2" t="s">
        <v>3536</v>
      </c>
      <c r="B1687" s="5" t="s">
        <v>3537</v>
      </c>
      <c r="C1687" s="2" t="s">
        <v>236</v>
      </c>
      <c r="D1687" s="2" t="s">
        <v>3943</v>
      </c>
      <c r="E1687" s="9">
        <v>1600000</v>
      </c>
      <c r="F1687" s="9">
        <v>1600000</v>
      </c>
      <c r="G1687" s="9">
        <v>1600000</v>
      </c>
      <c r="H1687" s="9">
        <v>1600000</v>
      </c>
      <c r="I1687" s="9">
        <v>1600000</v>
      </c>
      <c r="J1687" s="9">
        <v>1600000</v>
      </c>
      <c r="K1687" s="9">
        <v>16729900</v>
      </c>
      <c r="L1687" s="9">
        <v>18841800</v>
      </c>
      <c r="M1687" s="9">
        <v>21611800</v>
      </c>
      <c r="N1687" s="9">
        <v>36960027</v>
      </c>
      <c r="O1687" s="9">
        <v>36960027</v>
      </c>
    </row>
    <row r="1688" spans="1:15">
      <c r="A1688" s="2" t="s">
        <v>3616</v>
      </c>
      <c r="B1688" s="5" t="s">
        <v>3617</v>
      </c>
      <c r="C1688" s="2" t="s">
        <v>236</v>
      </c>
      <c r="D1688" s="2" t="s">
        <v>3943</v>
      </c>
      <c r="E1688" s="9">
        <v>5300000</v>
      </c>
      <c r="F1688" s="9">
        <v>5300000</v>
      </c>
      <c r="G1688" s="9">
        <v>5300000</v>
      </c>
      <c r="H1688" s="9">
        <v>5300000</v>
      </c>
      <c r="I1688" s="9">
        <v>5300000</v>
      </c>
      <c r="J1688" s="9">
        <v>7300000</v>
      </c>
      <c r="K1688" s="9">
        <v>7300000</v>
      </c>
      <c r="L1688" s="9">
        <v>7300000</v>
      </c>
      <c r="M1688" s="9">
        <v>7300000</v>
      </c>
      <c r="N1688" s="9">
        <v>7300000</v>
      </c>
      <c r="O1688" s="9">
        <v>7300000</v>
      </c>
    </row>
    <row r="1689" spans="1:15">
      <c r="A1689" s="2" t="s">
        <v>3506</v>
      </c>
      <c r="B1689" s="5" t="s">
        <v>3507</v>
      </c>
      <c r="C1689" s="2" t="s">
        <v>236</v>
      </c>
      <c r="D1689" s="2" t="s">
        <v>3943</v>
      </c>
      <c r="E1689" s="9"/>
      <c r="F1689" s="9"/>
      <c r="G1689" s="9"/>
      <c r="H1689" s="9"/>
      <c r="I1689" s="9"/>
      <c r="J1689" s="9"/>
      <c r="K1689" s="9"/>
      <c r="L1689" s="9">
        <v>10200000</v>
      </c>
      <c r="M1689" s="9">
        <v>10200000</v>
      </c>
      <c r="N1689" s="9">
        <v>10200000</v>
      </c>
      <c r="O1689" s="9">
        <v>10200000</v>
      </c>
    </row>
    <row r="1690" spans="1:15">
      <c r="A1690" s="2" t="s">
        <v>3674</v>
      </c>
      <c r="B1690" s="5" t="s">
        <v>3675</v>
      </c>
      <c r="C1690" s="2" t="s">
        <v>236</v>
      </c>
      <c r="D1690" s="2" t="s">
        <v>3943</v>
      </c>
      <c r="E1690" s="9"/>
      <c r="F1690" s="9"/>
      <c r="G1690" s="9"/>
      <c r="H1690" s="9">
        <v>5733000</v>
      </c>
      <c r="I1690" s="9">
        <v>6933096</v>
      </c>
      <c r="J1690" s="9">
        <v>6933096</v>
      </c>
      <c r="K1690" s="9">
        <v>6933096</v>
      </c>
      <c r="L1690" s="9">
        <v>12618185</v>
      </c>
      <c r="M1690" s="9">
        <v>13213383</v>
      </c>
      <c r="N1690" s="9">
        <v>14113383</v>
      </c>
      <c r="O1690" s="9">
        <v>14113383</v>
      </c>
    </row>
    <row r="1691" spans="1:15">
      <c r="A1691" s="2" t="s">
        <v>3602</v>
      </c>
      <c r="B1691" s="5" t="s">
        <v>3603</v>
      </c>
      <c r="C1691" s="2" t="s">
        <v>236</v>
      </c>
      <c r="D1691" s="2" t="s">
        <v>3943</v>
      </c>
      <c r="E1691" s="9"/>
      <c r="F1691" s="9">
        <v>6000000</v>
      </c>
      <c r="G1691" s="9">
        <v>6000000</v>
      </c>
      <c r="H1691" s="9">
        <v>6000000</v>
      </c>
      <c r="I1691" s="9">
        <v>6300000</v>
      </c>
      <c r="J1691" s="9">
        <v>6300000</v>
      </c>
      <c r="K1691" s="9">
        <v>6300000</v>
      </c>
      <c r="L1691" s="9">
        <v>8146529</v>
      </c>
      <c r="M1691" s="9">
        <v>8146529</v>
      </c>
      <c r="N1691" s="9">
        <v>8146529</v>
      </c>
      <c r="O1691" s="9">
        <v>8146529</v>
      </c>
    </row>
    <row r="1692" spans="1:15">
      <c r="A1692" s="2" t="s">
        <v>3572</v>
      </c>
      <c r="B1692" s="5" t="s">
        <v>3573</v>
      </c>
      <c r="C1692" s="2" t="s">
        <v>236</v>
      </c>
      <c r="D1692" s="2" t="s">
        <v>3943</v>
      </c>
      <c r="E1692" s="8">
        <v>7200000</v>
      </c>
      <c r="F1692" s="8">
        <v>7200000</v>
      </c>
      <c r="G1692" s="8">
        <v>7200000</v>
      </c>
      <c r="H1692" s="8">
        <v>7200000</v>
      </c>
      <c r="I1692" s="8">
        <v>7200000</v>
      </c>
      <c r="J1692" s="8">
        <v>13120400</v>
      </c>
      <c r="K1692" s="8">
        <v>13120400</v>
      </c>
      <c r="L1692" s="8">
        <v>13120400</v>
      </c>
      <c r="M1692" s="8">
        <v>13120400</v>
      </c>
      <c r="N1692" s="8">
        <v>22600000</v>
      </c>
      <c r="O1692" s="8">
        <v>22600000</v>
      </c>
    </row>
    <row r="1693" spans="1:15">
      <c r="A1693" s="2" t="s">
        <v>3522</v>
      </c>
      <c r="B1693" s="5" t="s">
        <v>3523</v>
      </c>
      <c r="C1693" s="2" t="s">
        <v>236</v>
      </c>
      <c r="D1693" s="2" t="s">
        <v>3943</v>
      </c>
      <c r="E1693" s="8"/>
      <c r="F1693" s="8"/>
      <c r="G1693" s="8"/>
      <c r="H1693" s="8"/>
      <c r="I1693" s="8"/>
      <c r="J1693" s="8">
        <v>6200000</v>
      </c>
      <c r="K1693" s="8">
        <v>6200000</v>
      </c>
      <c r="L1693" s="8">
        <v>6200000</v>
      </c>
      <c r="M1693" s="8">
        <v>6200000</v>
      </c>
      <c r="N1693" s="8">
        <v>6200000</v>
      </c>
      <c r="O1693" s="8">
        <v>6200000</v>
      </c>
    </row>
    <row r="1694" spans="1:15">
      <c r="A1694" s="2" t="s">
        <v>3460</v>
      </c>
      <c r="B1694" s="5" t="s">
        <v>3461</v>
      </c>
      <c r="C1694" s="2" t="s">
        <v>236</v>
      </c>
      <c r="D1694" s="2" t="s">
        <v>3943</v>
      </c>
      <c r="E1694" s="8">
        <v>4300000</v>
      </c>
      <c r="F1694" s="8">
        <v>4300000</v>
      </c>
      <c r="G1694" s="8">
        <v>4738590</v>
      </c>
      <c r="H1694" s="8">
        <v>8947771</v>
      </c>
      <c r="I1694" s="8">
        <v>8947771</v>
      </c>
      <c r="J1694" s="8">
        <v>9522382</v>
      </c>
      <c r="K1694" s="8">
        <v>9522382</v>
      </c>
      <c r="L1694" s="8">
        <v>9522382</v>
      </c>
      <c r="M1694" s="8">
        <v>9941493</v>
      </c>
      <c r="N1694" s="8">
        <v>12875270</v>
      </c>
      <c r="O1694" s="8">
        <v>12875270</v>
      </c>
    </row>
    <row r="1695" spans="1:15">
      <c r="A1695" s="2" t="s">
        <v>3282</v>
      </c>
      <c r="B1695" s="5" t="s">
        <v>3283</v>
      </c>
      <c r="C1695" s="2" t="s">
        <v>236</v>
      </c>
      <c r="D1695" s="2" t="s">
        <v>3943</v>
      </c>
      <c r="E1695" s="8"/>
      <c r="F1695" s="8"/>
      <c r="G1695" s="8"/>
      <c r="H1695" s="8"/>
      <c r="I1695" s="8"/>
      <c r="J1695" s="8"/>
      <c r="K1695" s="8">
        <v>9731593</v>
      </c>
      <c r="L1695" s="8">
        <v>9817593</v>
      </c>
      <c r="M1695" s="8">
        <v>9865093</v>
      </c>
      <c r="N1695" s="8">
        <v>9865093</v>
      </c>
      <c r="O1695" s="8">
        <v>9865093</v>
      </c>
    </row>
    <row r="1696" spans="1:15">
      <c r="A1696" s="2" t="s">
        <v>3450</v>
      </c>
      <c r="B1696" s="5" t="s">
        <v>3451</v>
      </c>
      <c r="C1696" s="2" t="s">
        <v>236</v>
      </c>
      <c r="D1696" s="2" t="s">
        <v>3943</v>
      </c>
      <c r="E1696" s="8">
        <v>11355368</v>
      </c>
      <c r="F1696" s="8">
        <v>11355368</v>
      </c>
      <c r="G1696" s="8">
        <v>11355368</v>
      </c>
      <c r="H1696" s="8">
        <v>11355368</v>
      </c>
      <c r="I1696" s="8">
        <v>11355368</v>
      </c>
      <c r="J1696" s="8">
        <v>11355368</v>
      </c>
      <c r="K1696" s="8">
        <v>11355368</v>
      </c>
      <c r="L1696" s="8">
        <v>11355368</v>
      </c>
      <c r="M1696" s="8">
        <v>11355368</v>
      </c>
      <c r="N1696" s="8">
        <v>11355368</v>
      </c>
      <c r="O1696" s="8">
        <v>11355368</v>
      </c>
    </row>
    <row r="1697" spans="1:15">
      <c r="A1697" s="2" t="s">
        <v>3540</v>
      </c>
      <c r="B1697" s="5" t="s">
        <v>3541</v>
      </c>
      <c r="C1697" s="2" t="s">
        <v>236</v>
      </c>
      <c r="D1697" s="2" t="s">
        <v>3943</v>
      </c>
      <c r="E1697" s="9"/>
      <c r="F1697" s="9"/>
      <c r="G1697" s="9"/>
      <c r="H1697" s="9"/>
      <c r="I1697" s="9"/>
      <c r="J1697" s="9"/>
      <c r="K1697" s="9">
        <v>7932320</v>
      </c>
      <c r="L1697" s="9">
        <v>7932320</v>
      </c>
      <c r="M1697" s="9">
        <v>7932320</v>
      </c>
      <c r="N1697" s="9">
        <v>7932320</v>
      </c>
      <c r="O1697" s="9">
        <v>7932320</v>
      </c>
    </row>
    <row r="1698" spans="1:15">
      <c r="A1698" s="2" t="s">
        <v>3598</v>
      </c>
      <c r="B1698" s="5" t="s">
        <v>3599</v>
      </c>
      <c r="C1698" s="2" t="s">
        <v>236</v>
      </c>
      <c r="D1698" s="2" t="s">
        <v>3943</v>
      </c>
      <c r="E1698" s="9">
        <v>19544675</v>
      </c>
      <c r="F1698" s="9">
        <v>20044675</v>
      </c>
      <c r="G1698" s="9">
        <v>20044675</v>
      </c>
      <c r="H1698" s="9">
        <v>27044675</v>
      </c>
      <c r="I1698" s="9">
        <v>33544675</v>
      </c>
      <c r="J1698" s="9">
        <v>34201705</v>
      </c>
      <c r="K1698" s="9">
        <v>43376911</v>
      </c>
      <c r="L1698" s="9">
        <v>43511730</v>
      </c>
      <c r="M1698" s="9">
        <v>63511730</v>
      </c>
      <c r="N1698" s="9">
        <v>19682220</v>
      </c>
      <c r="O1698" s="9">
        <v>19682220</v>
      </c>
    </row>
    <row r="1699" spans="1:15">
      <c r="A1699" s="2" t="s">
        <v>3606</v>
      </c>
      <c r="B1699" s="5" t="s">
        <v>3607</v>
      </c>
      <c r="C1699" s="2" t="s">
        <v>236</v>
      </c>
      <c r="D1699" s="2" t="s">
        <v>3943</v>
      </c>
      <c r="E1699" s="9">
        <v>6000000</v>
      </c>
      <c r="F1699" s="9">
        <v>11847158</v>
      </c>
      <c r="G1699" s="9">
        <v>11847158</v>
      </c>
      <c r="H1699" s="9">
        <v>11847158</v>
      </c>
      <c r="I1699" s="9">
        <v>12127158</v>
      </c>
      <c r="J1699" s="9">
        <v>12127158</v>
      </c>
      <c r="K1699" s="9">
        <v>12127158</v>
      </c>
      <c r="L1699" s="9">
        <v>12147158</v>
      </c>
      <c r="M1699" s="9">
        <v>12147158</v>
      </c>
      <c r="N1699" s="9">
        <v>12147158</v>
      </c>
      <c r="O1699" s="9">
        <v>12147158</v>
      </c>
    </row>
    <row r="1700" spans="1:15">
      <c r="A1700" s="2" t="s">
        <v>3630</v>
      </c>
      <c r="B1700" s="5" t="s">
        <v>3631</v>
      </c>
      <c r="C1700" s="2" t="s">
        <v>236</v>
      </c>
      <c r="D1700" s="2" t="s">
        <v>3943</v>
      </c>
      <c r="E1700" s="9">
        <v>11440000</v>
      </c>
      <c r="F1700" s="9">
        <v>11440000</v>
      </c>
      <c r="G1700" s="9">
        <v>11440000</v>
      </c>
      <c r="H1700" s="9">
        <v>13600000</v>
      </c>
      <c r="I1700" s="9">
        <v>13600000</v>
      </c>
      <c r="J1700" s="9">
        <v>13600000</v>
      </c>
      <c r="K1700" s="9">
        <v>13600000</v>
      </c>
      <c r="L1700" s="9">
        <v>13600000</v>
      </c>
      <c r="M1700" s="9">
        <v>13600000</v>
      </c>
      <c r="N1700" s="9">
        <v>8260000</v>
      </c>
      <c r="O1700" s="9">
        <v>8260000</v>
      </c>
    </row>
    <row r="1701" spans="1:15">
      <c r="A1701" s="2" t="s">
        <v>3614</v>
      </c>
      <c r="B1701" s="5" t="s">
        <v>3615</v>
      </c>
      <c r="C1701" s="2" t="s">
        <v>236</v>
      </c>
      <c r="D1701" s="2" t="s">
        <v>3943</v>
      </c>
      <c r="E1701" s="9"/>
      <c r="F1701" s="9"/>
      <c r="G1701" s="9"/>
      <c r="H1701" s="9"/>
      <c r="I1701" s="9"/>
      <c r="J1701" s="9"/>
      <c r="K1701" s="9"/>
      <c r="L1701" s="9"/>
      <c r="M1701" s="9">
        <v>5355636</v>
      </c>
      <c r="N1701" s="9">
        <v>5355636</v>
      </c>
      <c r="O1701" s="9">
        <v>5355636</v>
      </c>
    </row>
    <row r="1702" spans="1:15">
      <c r="A1702" s="2" t="s">
        <v>3692</v>
      </c>
      <c r="B1702" s="5" t="s">
        <v>3693</v>
      </c>
      <c r="C1702" s="2" t="s">
        <v>236</v>
      </c>
      <c r="D1702" s="2" t="s">
        <v>3943</v>
      </c>
      <c r="E1702" s="8"/>
      <c r="F1702" s="8"/>
      <c r="G1702" s="8">
        <v>7000000</v>
      </c>
      <c r="H1702" s="8">
        <v>7000000</v>
      </c>
      <c r="I1702" s="8">
        <v>7000000</v>
      </c>
      <c r="J1702" s="8">
        <v>7000000</v>
      </c>
      <c r="K1702" s="8">
        <v>7000000</v>
      </c>
      <c r="L1702" s="8">
        <v>7000000</v>
      </c>
      <c r="M1702" s="8">
        <v>13500000</v>
      </c>
      <c r="N1702" s="8">
        <v>13500000</v>
      </c>
      <c r="O1702" s="8">
        <v>13500000</v>
      </c>
    </row>
    <row r="1703" spans="1:15">
      <c r="A1703" s="2" t="s">
        <v>3592</v>
      </c>
      <c r="B1703" s="5" t="s">
        <v>3593</v>
      </c>
      <c r="C1703" s="2" t="s">
        <v>236</v>
      </c>
      <c r="D1703" s="2" t="s">
        <v>3943</v>
      </c>
      <c r="E1703" s="8">
        <v>6940000</v>
      </c>
      <c r="F1703" s="8">
        <v>6940000</v>
      </c>
      <c r="G1703" s="8">
        <v>6940000</v>
      </c>
      <c r="H1703" s="8">
        <v>6940000</v>
      </c>
      <c r="I1703" s="8">
        <v>6940000</v>
      </c>
      <c r="J1703" s="8">
        <v>6940000</v>
      </c>
      <c r="K1703" s="8">
        <v>6940000</v>
      </c>
      <c r="L1703" s="8">
        <v>6940000</v>
      </c>
      <c r="M1703" s="8">
        <v>11451000</v>
      </c>
      <c r="N1703" s="8">
        <v>11451000</v>
      </c>
      <c r="O1703" s="8">
        <v>11451000</v>
      </c>
    </row>
    <row r="1704" spans="1:15">
      <c r="A1704" s="2" t="s">
        <v>3546</v>
      </c>
      <c r="B1704" s="5" t="s">
        <v>3547</v>
      </c>
      <c r="C1704" s="2" t="s">
        <v>236</v>
      </c>
      <c r="D1704" s="2" t="s">
        <v>3943</v>
      </c>
      <c r="E1704" s="8">
        <v>1056000</v>
      </c>
      <c r="F1704" s="8">
        <v>1056000</v>
      </c>
      <c r="G1704" s="8">
        <v>1056000</v>
      </c>
      <c r="H1704" s="8">
        <v>1056000</v>
      </c>
      <c r="I1704" s="8">
        <v>1056000</v>
      </c>
      <c r="J1704" s="8">
        <v>1056000</v>
      </c>
      <c r="K1704" s="8">
        <v>1056000</v>
      </c>
      <c r="L1704" s="8">
        <v>1056000</v>
      </c>
      <c r="M1704" s="8">
        <v>1056000</v>
      </c>
      <c r="N1704" s="8">
        <v>1056000</v>
      </c>
      <c r="O1704" s="8">
        <v>1056000</v>
      </c>
    </row>
    <row r="1705" spans="1:15">
      <c r="A1705" s="2" t="s">
        <v>3276</v>
      </c>
      <c r="B1705" s="5" t="s">
        <v>3277</v>
      </c>
      <c r="C1705" s="2" t="s">
        <v>236</v>
      </c>
      <c r="D1705" s="2" t="s">
        <v>3943</v>
      </c>
      <c r="E1705" s="8"/>
      <c r="F1705" s="8">
        <v>4020495</v>
      </c>
      <c r="G1705" s="8">
        <v>4085915</v>
      </c>
      <c r="H1705" s="8">
        <v>4085915</v>
      </c>
      <c r="I1705" s="8">
        <v>4085915</v>
      </c>
      <c r="J1705" s="8">
        <v>4085915</v>
      </c>
      <c r="K1705" s="8">
        <v>4085915</v>
      </c>
      <c r="L1705" s="8">
        <v>4085915</v>
      </c>
      <c r="M1705" s="8">
        <v>4085915</v>
      </c>
      <c r="N1705" s="8">
        <v>4085915</v>
      </c>
      <c r="O1705" s="8">
        <v>5641177</v>
      </c>
    </row>
    <row r="1706" spans="1:15">
      <c r="A1706" s="2" t="s">
        <v>3628</v>
      </c>
      <c r="B1706" s="5" t="s">
        <v>3629</v>
      </c>
      <c r="C1706" s="2" t="s">
        <v>236</v>
      </c>
      <c r="D1706" s="2" t="s">
        <v>3943</v>
      </c>
      <c r="E1706" s="8">
        <v>11789364</v>
      </c>
      <c r="F1706" s="8">
        <v>13104315</v>
      </c>
      <c r="G1706" s="8">
        <v>13762641</v>
      </c>
      <c r="H1706" s="8">
        <v>13762641</v>
      </c>
      <c r="I1706" s="8">
        <v>13762641</v>
      </c>
      <c r="J1706" s="8">
        <v>13762641</v>
      </c>
      <c r="K1706" s="8">
        <v>13762641</v>
      </c>
      <c r="L1706" s="8">
        <v>13788521</v>
      </c>
      <c r="M1706" s="8">
        <v>13788521</v>
      </c>
      <c r="N1706" s="8">
        <v>13788521</v>
      </c>
      <c r="O1706" s="8">
        <v>13788521</v>
      </c>
    </row>
    <row r="1707" spans="1:15">
      <c r="A1707" s="2" t="s">
        <v>3558</v>
      </c>
      <c r="B1707" s="5" t="s">
        <v>3559</v>
      </c>
      <c r="C1707" s="2" t="s">
        <v>236</v>
      </c>
      <c r="D1707" s="2" t="s">
        <v>3943</v>
      </c>
      <c r="E1707" s="9">
        <v>900000</v>
      </c>
      <c r="F1707" s="9">
        <v>900000</v>
      </c>
      <c r="G1707" s="9">
        <v>900000</v>
      </c>
      <c r="H1707" s="9">
        <v>900000</v>
      </c>
      <c r="I1707" s="9">
        <v>900000</v>
      </c>
      <c r="J1707" s="9">
        <v>900000</v>
      </c>
      <c r="K1707" s="9">
        <v>900000</v>
      </c>
      <c r="L1707" s="9">
        <v>900000</v>
      </c>
      <c r="M1707" s="9">
        <v>900000</v>
      </c>
      <c r="N1707" s="9">
        <v>9000000</v>
      </c>
      <c r="O1707" s="9">
        <v>9000000</v>
      </c>
    </row>
    <row r="1708" spans="1:15">
      <c r="A1708" s="2" t="s">
        <v>3528</v>
      </c>
      <c r="B1708" s="5" t="s">
        <v>3529</v>
      </c>
      <c r="C1708" s="2" t="s">
        <v>236</v>
      </c>
      <c r="D1708" s="2" t="s">
        <v>3943</v>
      </c>
      <c r="E1708" s="9"/>
      <c r="F1708" s="9"/>
      <c r="G1708" s="9"/>
      <c r="H1708" s="9"/>
      <c r="I1708" s="9"/>
      <c r="J1708" s="9">
        <v>5636000</v>
      </c>
      <c r="K1708" s="9">
        <v>5636000</v>
      </c>
      <c r="L1708" s="9">
        <v>5636000</v>
      </c>
      <c r="M1708" s="9">
        <v>5636000</v>
      </c>
      <c r="N1708" s="9">
        <v>5636000</v>
      </c>
      <c r="O1708" s="9">
        <v>5636000</v>
      </c>
    </row>
    <row r="1709" spans="1:15">
      <c r="A1709" s="2" t="s">
        <v>3430</v>
      </c>
      <c r="B1709" s="5" t="s">
        <v>3431</v>
      </c>
      <c r="C1709" s="2" t="s">
        <v>236</v>
      </c>
      <c r="D1709" s="2" t="s">
        <v>3943</v>
      </c>
      <c r="E1709" s="9"/>
      <c r="F1709" s="9"/>
      <c r="G1709" s="9"/>
      <c r="H1709" s="9"/>
      <c r="I1709" s="9"/>
      <c r="J1709" s="9"/>
      <c r="K1709" s="9">
        <v>5714280</v>
      </c>
      <c r="L1709" s="9">
        <v>5714280</v>
      </c>
      <c r="M1709" s="9">
        <v>5714280</v>
      </c>
      <c r="N1709" s="9">
        <v>11428560</v>
      </c>
      <c r="O1709" s="9">
        <v>11428560</v>
      </c>
    </row>
    <row r="1710" spans="1:15">
      <c r="A1710" s="2" t="s">
        <v>3442</v>
      </c>
      <c r="B1710" s="5" t="s">
        <v>3443</v>
      </c>
      <c r="C1710" s="2" t="s">
        <v>236</v>
      </c>
      <c r="D1710" s="2" t="s">
        <v>3943</v>
      </c>
      <c r="E1710" s="9">
        <v>7234640</v>
      </c>
      <c r="F1710" s="9">
        <v>7234640</v>
      </c>
      <c r="G1710" s="9">
        <v>7234640</v>
      </c>
      <c r="H1710" s="9">
        <v>8234140</v>
      </c>
      <c r="I1710" s="9">
        <v>8234140</v>
      </c>
      <c r="J1710" s="9">
        <v>8234140</v>
      </c>
      <c r="K1710" s="9">
        <v>8234140</v>
      </c>
      <c r="L1710" s="9">
        <v>8234140</v>
      </c>
      <c r="M1710" s="9">
        <v>8289879</v>
      </c>
      <c r="N1710" s="9">
        <v>8289879</v>
      </c>
      <c r="O1710" s="9">
        <v>8289879</v>
      </c>
    </row>
    <row r="1711" spans="1:15">
      <c r="A1711" s="2" t="s">
        <v>2146</v>
      </c>
      <c r="B1711" s="5" t="s">
        <v>2147</v>
      </c>
      <c r="C1711" s="2" t="s">
        <v>236</v>
      </c>
      <c r="D1711" s="2" t="s">
        <v>3943</v>
      </c>
      <c r="E1711" s="9">
        <v>17593300</v>
      </c>
      <c r="F1711" s="9">
        <v>22000000</v>
      </c>
      <c r="G1711" s="9">
        <v>22000000</v>
      </c>
      <c r="H1711" s="9">
        <v>34000000</v>
      </c>
      <c r="I1711" s="9">
        <v>34611714</v>
      </c>
      <c r="J1711" s="9">
        <v>34611714</v>
      </c>
      <c r="K1711" s="9">
        <v>18787617</v>
      </c>
      <c r="L1711" s="9">
        <v>7722918</v>
      </c>
      <c r="M1711" s="9">
        <v>8271474</v>
      </c>
      <c r="N1711" s="9">
        <v>7247071</v>
      </c>
      <c r="O1711" s="9">
        <v>7247071</v>
      </c>
    </row>
    <row r="1712" spans="1:15">
      <c r="A1712" s="2" t="s">
        <v>3662</v>
      </c>
      <c r="B1712" s="5" t="s">
        <v>3663</v>
      </c>
      <c r="C1712" s="2" t="s">
        <v>236</v>
      </c>
      <c r="D1712" s="2" t="s">
        <v>3943</v>
      </c>
      <c r="E1712" s="8"/>
      <c r="F1712" s="8"/>
      <c r="G1712" s="8"/>
      <c r="H1712" s="8"/>
      <c r="I1712" s="8"/>
      <c r="J1712" s="8"/>
      <c r="K1712" s="8"/>
      <c r="L1712" s="8"/>
      <c r="M1712" s="8">
        <v>2710000</v>
      </c>
      <c r="N1712" s="8">
        <v>12519749</v>
      </c>
      <c r="O1712" s="8">
        <v>12519749</v>
      </c>
    </row>
    <row r="1713" spans="1:15">
      <c r="A1713" s="2" t="s">
        <v>3544</v>
      </c>
      <c r="B1713" s="5" t="s">
        <v>3545</v>
      </c>
      <c r="C1713" s="2" t="s">
        <v>236</v>
      </c>
      <c r="D1713" s="2" t="s">
        <v>3943</v>
      </c>
      <c r="E1713" s="8">
        <v>10778540</v>
      </c>
      <c r="F1713" s="8">
        <v>10778540</v>
      </c>
      <c r="G1713" s="8">
        <v>10778540</v>
      </c>
      <c r="H1713" s="8">
        <v>10778540</v>
      </c>
      <c r="I1713" s="8">
        <v>11309259</v>
      </c>
      <c r="J1713" s="8">
        <v>11309259</v>
      </c>
      <c r="K1713" s="8">
        <v>11309259</v>
      </c>
      <c r="L1713" s="8">
        <v>11309259</v>
      </c>
      <c r="M1713" s="8">
        <v>11309259</v>
      </c>
      <c r="N1713" s="8">
        <v>11309259</v>
      </c>
      <c r="O1713" s="8">
        <v>11309259</v>
      </c>
    </row>
    <row r="1714" spans="1:15">
      <c r="A1714" s="2" t="s">
        <v>3560</v>
      </c>
      <c r="B1714" s="5" t="s">
        <v>3561</v>
      </c>
      <c r="C1714" s="2" t="s">
        <v>236</v>
      </c>
      <c r="D1714" s="2" t="s">
        <v>3943</v>
      </c>
      <c r="E1714" s="8">
        <v>1821697</v>
      </c>
      <c r="F1714" s="8">
        <v>20758575</v>
      </c>
      <c r="G1714" s="8">
        <v>69560304</v>
      </c>
      <c r="H1714" s="8">
        <v>78821461</v>
      </c>
      <c r="I1714" s="8">
        <v>114474261</v>
      </c>
      <c r="J1714" s="8">
        <v>11447426</v>
      </c>
      <c r="K1714" s="8">
        <v>12280426</v>
      </c>
      <c r="L1714" s="8">
        <v>14186055</v>
      </c>
      <c r="M1714" s="8">
        <v>15249884</v>
      </c>
      <c r="N1714" s="8">
        <v>15249884</v>
      </c>
      <c r="O1714" s="8">
        <v>15249884</v>
      </c>
    </row>
    <row r="1715" spans="1:15">
      <c r="A1715" s="2" t="s">
        <v>3648</v>
      </c>
      <c r="B1715" s="5" t="s">
        <v>3649</v>
      </c>
      <c r="C1715" s="2" t="s">
        <v>236</v>
      </c>
      <c r="D1715" s="2" t="s">
        <v>3943</v>
      </c>
      <c r="E1715" s="8"/>
      <c r="F1715" s="8"/>
      <c r="G1715" s="8"/>
      <c r="H1715" s="8"/>
      <c r="I1715" s="8"/>
      <c r="J1715" s="8">
        <v>2000000</v>
      </c>
      <c r="K1715" s="8">
        <v>2000000</v>
      </c>
      <c r="L1715" s="8">
        <v>2000000</v>
      </c>
      <c r="M1715" s="8">
        <v>2000000</v>
      </c>
      <c r="N1715" s="8">
        <v>2000000</v>
      </c>
      <c r="O1715" s="8">
        <v>2000000</v>
      </c>
    </row>
    <row r="1716" spans="1:15">
      <c r="A1716" s="2" t="s">
        <v>3644</v>
      </c>
      <c r="B1716" s="5" t="s">
        <v>3645</v>
      </c>
      <c r="C1716" s="2" t="s">
        <v>236</v>
      </c>
      <c r="D1716" s="2" t="s">
        <v>3943</v>
      </c>
      <c r="E1716" s="8"/>
      <c r="F1716" s="8"/>
      <c r="G1716" s="8"/>
      <c r="H1716" s="8"/>
      <c r="I1716" s="8"/>
      <c r="J1716" s="8"/>
      <c r="K1716" s="8"/>
      <c r="L1716" s="8">
        <v>4025000</v>
      </c>
      <c r="M1716" s="8">
        <v>4025000</v>
      </c>
      <c r="N1716" s="8">
        <v>6222125</v>
      </c>
      <c r="O1716" s="8">
        <v>6222125</v>
      </c>
    </row>
    <row r="1717" spans="1:15">
      <c r="A1717" s="2" t="s">
        <v>3596</v>
      </c>
      <c r="B1717" s="5" t="s">
        <v>3597</v>
      </c>
      <c r="C1717" s="2" t="s">
        <v>236</v>
      </c>
      <c r="D1717" s="2" t="s">
        <v>3943</v>
      </c>
      <c r="E1717" s="9">
        <v>11500000</v>
      </c>
      <c r="F1717" s="9">
        <v>11500000</v>
      </c>
      <c r="G1717" s="9">
        <v>18400000</v>
      </c>
      <c r="H1717" s="9">
        <v>18400000</v>
      </c>
      <c r="I1717" s="9">
        <v>18400000</v>
      </c>
      <c r="J1717" s="9">
        <v>18400000</v>
      </c>
      <c r="K1717" s="9">
        <v>18400000</v>
      </c>
      <c r="L1717" s="9">
        <v>18400000</v>
      </c>
      <c r="M1717" s="9">
        <v>18400000</v>
      </c>
      <c r="N1717" s="9">
        <v>18400000</v>
      </c>
      <c r="O1717" s="9">
        <v>18400000</v>
      </c>
    </row>
    <row r="1718" spans="1:15">
      <c r="A1718" s="2" t="s">
        <v>3552</v>
      </c>
      <c r="B1718" s="5" t="s">
        <v>3553</v>
      </c>
      <c r="C1718" s="2" t="s">
        <v>236</v>
      </c>
      <c r="D1718" s="2" t="s">
        <v>3943</v>
      </c>
      <c r="E1718" s="9"/>
      <c r="F1718" s="9"/>
      <c r="G1718" s="9"/>
      <c r="H1718" s="9"/>
      <c r="I1718" s="9"/>
      <c r="J1718" s="9"/>
      <c r="K1718" s="9"/>
      <c r="L1718" s="9"/>
      <c r="M1718" s="9">
        <v>4849390</v>
      </c>
      <c r="N1718" s="9">
        <v>4849390</v>
      </c>
      <c r="O1718" s="9">
        <v>4849390</v>
      </c>
    </row>
    <row r="1719" spans="1:15">
      <c r="A1719" s="2" t="s">
        <v>3582</v>
      </c>
      <c r="B1719" s="5" t="s">
        <v>3583</v>
      </c>
      <c r="C1719" s="2" t="s">
        <v>236</v>
      </c>
      <c r="D1719" s="2" t="s">
        <v>3943</v>
      </c>
      <c r="E1719" s="9"/>
      <c r="F1719" s="9"/>
      <c r="G1719" s="9"/>
      <c r="H1719" s="9"/>
      <c r="I1719" s="9"/>
      <c r="J1719" s="9"/>
      <c r="K1719" s="9"/>
      <c r="L1719" s="9"/>
      <c r="M1719" s="9">
        <v>16000000</v>
      </c>
      <c r="N1719" s="9">
        <v>16000000</v>
      </c>
      <c r="O1719" s="9">
        <v>16000000</v>
      </c>
    </row>
    <row r="1720" spans="1:15">
      <c r="A1720" s="2" t="s">
        <v>3520</v>
      </c>
      <c r="B1720" s="5" t="s">
        <v>3521</v>
      </c>
      <c r="C1720" s="2" t="s">
        <v>236</v>
      </c>
      <c r="D1720" s="2" t="s">
        <v>3943</v>
      </c>
      <c r="E1720" s="9">
        <v>1110000</v>
      </c>
      <c r="F1720" s="9">
        <v>1110000</v>
      </c>
      <c r="G1720" s="9">
        <v>1110000</v>
      </c>
      <c r="H1720" s="9">
        <v>1110000</v>
      </c>
      <c r="I1720" s="9">
        <v>1110000</v>
      </c>
      <c r="J1720" s="9">
        <v>11507686</v>
      </c>
      <c r="K1720" s="9">
        <v>11973613</v>
      </c>
      <c r="L1720" s="9">
        <v>12423613</v>
      </c>
      <c r="M1720" s="9">
        <v>12423613</v>
      </c>
      <c r="N1720" s="9">
        <v>12423613</v>
      </c>
      <c r="O1720" s="9">
        <v>12423613</v>
      </c>
    </row>
    <row r="1721" spans="1:15">
      <c r="A1721" s="2" t="s">
        <v>3634</v>
      </c>
      <c r="B1721" s="5" t="s">
        <v>3635</v>
      </c>
      <c r="C1721" s="2" t="s">
        <v>236</v>
      </c>
      <c r="D1721" s="2" t="s">
        <v>3943</v>
      </c>
      <c r="E1721" s="9">
        <v>10000000</v>
      </c>
      <c r="F1721" s="9">
        <v>10000000</v>
      </c>
      <c r="G1721" s="9">
        <v>10000000</v>
      </c>
      <c r="H1721" s="9">
        <v>10000000</v>
      </c>
      <c r="I1721" s="9">
        <v>10000000</v>
      </c>
      <c r="J1721" s="9">
        <v>10000000</v>
      </c>
      <c r="K1721" s="9">
        <v>10000000</v>
      </c>
      <c r="L1721" s="9">
        <v>10000000</v>
      </c>
      <c r="M1721" s="9">
        <v>10000000</v>
      </c>
      <c r="N1721" s="9">
        <v>10000000</v>
      </c>
      <c r="O1721" s="9">
        <v>10000000</v>
      </c>
    </row>
    <row r="1722" spans="1:15">
      <c r="A1722" s="2" t="s">
        <v>3516</v>
      </c>
      <c r="B1722" s="5" t="s">
        <v>3517</v>
      </c>
      <c r="C1722" s="2" t="s">
        <v>236</v>
      </c>
      <c r="D1722" s="2" t="s">
        <v>3943</v>
      </c>
      <c r="E1722" s="8"/>
      <c r="F1722" s="8"/>
      <c r="G1722" s="8"/>
      <c r="H1722" s="8"/>
      <c r="I1722" s="8">
        <v>3800000</v>
      </c>
      <c r="J1722" s="8">
        <v>3800000</v>
      </c>
      <c r="K1722" s="8">
        <v>3800000</v>
      </c>
      <c r="L1722" s="8">
        <v>3800000</v>
      </c>
      <c r="M1722" s="8">
        <v>3800000</v>
      </c>
      <c r="N1722" s="8">
        <v>3800000</v>
      </c>
      <c r="O1722" s="8">
        <v>3800000</v>
      </c>
    </row>
    <row r="1723" spans="1:15">
      <c r="A1723" s="2" t="s">
        <v>3618</v>
      </c>
      <c r="B1723" s="5" t="s">
        <v>3619</v>
      </c>
      <c r="C1723" s="2" t="s">
        <v>236</v>
      </c>
      <c r="D1723" s="2" t="s">
        <v>3943</v>
      </c>
      <c r="E1723" s="8"/>
      <c r="F1723" s="8"/>
      <c r="G1723" s="8">
        <v>3960000</v>
      </c>
      <c r="H1723" s="8">
        <v>7560000</v>
      </c>
      <c r="I1723" s="8">
        <v>7560000</v>
      </c>
      <c r="J1723" s="8">
        <v>7560000</v>
      </c>
      <c r="K1723" s="8">
        <v>7560000</v>
      </c>
      <c r="L1723" s="8">
        <v>7560000</v>
      </c>
      <c r="M1723" s="8">
        <v>7560000</v>
      </c>
      <c r="N1723" s="8">
        <v>7560000</v>
      </c>
      <c r="O1723" s="8">
        <v>7560000</v>
      </c>
    </row>
    <row r="1724" spans="1:15">
      <c r="A1724" s="2" t="s">
        <v>3594</v>
      </c>
      <c r="B1724" s="5" t="s">
        <v>3595</v>
      </c>
      <c r="C1724" s="2" t="s">
        <v>236</v>
      </c>
      <c r="D1724" s="2" t="s">
        <v>3943</v>
      </c>
      <c r="E1724" s="8">
        <v>10925000</v>
      </c>
      <c r="F1724" s="8">
        <v>10925000</v>
      </c>
      <c r="G1724" s="8">
        <v>10925000</v>
      </c>
      <c r="H1724" s="8">
        <v>28728282</v>
      </c>
      <c r="I1724" s="8">
        <v>28728282</v>
      </c>
      <c r="J1724" s="8">
        <v>28728282</v>
      </c>
      <c r="K1724" s="8">
        <v>28728282</v>
      </c>
      <c r="L1724" s="8">
        <v>28728282</v>
      </c>
      <c r="M1724" s="8">
        <v>28728282</v>
      </c>
      <c r="N1724" s="8">
        <v>28728282</v>
      </c>
      <c r="O1724" s="8">
        <v>28728282</v>
      </c>
    </row>
    <row r="1725" spans="1:15">
      <c r="A1725" s="2" t="s">
        <v>3426</v>
      </c>
      <c r="B1725" s="5" t="s">
        <v>3427</v>
      </c>
      <c r="C1725" s="2" t="s">
        <v>236</v>
      </c>
      <c r="D1725" s="2" t="s">
        <v>3943</v>
      </c>
      <c r="E1725" s="8">
        <v>6500000</v>
      </c>
      <c r="F1725" s="8">
        <v>6500000</v>
      </c>
      <c r="G1725" s="8">
        <v>6500000</v>
      </c>
      <c r="H1725" s="8">
        <v>6500000</v>
      </c>
      <c r="I1725" s="8">
        <v>6500000</v>
      </c>
      <c r="J1725" s="8">
        <v>6500000</v>
      </c>
      <c r="K1725" s="8">
        <v>6500000</v>
      </c>
      <c r="L1725" s="8">
        <v>6500000</v>
      </c>
      <c r="M1725" s="8">
        <v>6500000</v>
      </c>
      <c r="N1725" s="8">
        <v>6500000</v>
      </c>
      <c r="O1725" s="8">
        <v>6500000</v>
      </c>
    </row>
    <row r="1726" spans="1:15">
      <c r="A1726" s="2" t="s">
        <v>3654</v>
      </c>
      <c r="B1726" s="5" t="s">
        <v>3655</v>
      </c>
      <c r="C1726" s="2" t="s">
        <v>236</v>
      </c>
      <c r="D1726" s="2" t="s">
        <v>3943</v>
      </c>
      <c r="E1726" s="8">
        <v>24531725</v>
      </c>
      <c r="F1726" s="8">
        <v>24971436</v>
      </c>
      <c r="G1726" s="8">
        <v>5192422</v>
      </c>
      <c r="H1726" s="8">
        <v>5342122</v>
      </c>
      <c r="I1726" s="8">
        <v>8024114</v>
      </c>
      <c r="J1726" s="8">
        <v>9097244</v>
      </c>
      <c r="K1726" s="8">
        <v>9097244</v>
      </c>
      <c r="L1726" s="8">
        <v>10723244</v>
      </c>
      <c r="M1726" s="8">
        <v>2875832</v>
      </c>
      <c r="N1726" s="8">
        <v>2875832</v>
      </c>
      <c r="O1726" s="8">
        <v>2875832</v>
      </c>
    </row>
    <row r="1727" spans="1:15">
      <c r="A1727" s="2" t="s">
        <v>3576</v>
      </c>
      <c r="B1727" s="5" t="s">
        <v>3577</v>
      </c>
      <c r="C1727" s="2" t="s">
        <v>236</v>
      </c>
      <c r="D1727" s="2" t="s">
        <v>3943</v>
      </c>
      <c r="E1727" s="9"/>
      <c r="F1727" s="9"/>
      <c r="G1727" s="9"/>
      <c r="H1727" s="9">
        <v>2894000</v>
      </c>
      <c r="I1727" s="9">
        <v>5209200</v>
      </c>
      <c r="J1727" s="9">
        <v>5209200</v>
      </c>
      <c r="K1727" s="9">
        <v>5209200</v>
      </c>
      <c r="L1727" s="9">
        <v>5209200</v>
      </c>
      <c r="M1727" s="9">
        <v>5338167</v>
      </c>
      <c r="N1727" s="9">
        <v>5338167</v>
      </c>
      <c r="O1727" s="9">
        <v>5338167</v>
      </c>
    </row>
    <row r="1728" spans="1:15">
      <c r="A1728" s="2" t="s">
        <v>3632</v>
      </c>
      <c r="B1728" s="5" t="s">
        <v>3633</v>
      </c>
      <c r="C1728" s="2" t="s">
        <v>236</v>
      </c>
      <c r="D1728" s="2" t="s">
        <v>3943</v>
      </c>
      <c r="E1728" s="9">
        <v>16689844</v>
      </c>
      <c r="F1728" s="9">
        <v>55155700</v>
      </c>
      <c r="G1728" s="9">
        <v>62314364</v>
      </c>
      <c r="H1728" s="9">
        <v>45550392</v>
      </c>
      <c r="I1728" s="9">
        <v>15230078</v>
      </c>
      <c r="J1728" s="9">
        <v>21321876</v>
      </c>
      <c r="K1728" s="9">
        <v>21321876</v>
      </c>
      <c r="L1728" s="9">
        <v>21321876</v>
      </c>
      <c r="M1728" s="9">
        <v>21321876</v>
      </c>
      <c r="N1728" s="9">
        <v>5330469</v>
      </c>
      <c r="O1728" s="9">
        <v>5330469</v>
      </c>
    </row>
    <row r="1729" spans="1:15">
      <c r="A1729" s="2" t="s">
        <v>3600</v>
      </c>
      <c r="B1729" s="5" t="s">
        <v>3601</v>
      </c>
      <c r="C1729" s="2" t="s">
        <v>236</v>
      </c>
      <c r="D1729" s="2" t="s">
        <v>3943</v>
      </c>
      <c r="E1729" s="9">
        <v>1570797</v>
      </c>
      <c r="F1729" s="9">
        <v>1570797</v>
      </c>
      <c r="G1729" s="9">
        <v>1570797</v>
      </c>
      <c r="H1729" s="9">
        <v>1570797</v>
      </c>
      <c r="I1729" s="9">
        <v>1570797</v>
      </c>
      <c r="J1729" s="9">
        <v>1570797</v>
      </c>
      <c r="K1729" s="9">
        <v>1570797</v>
      </c>
      <c r="L1729" s="9">
        <v>1570797</v>
      </c>
      <c r="M1729" s="9">
        <v>1570797</v>
      </c>
      <c r="N1729" s="9">
        <v>1570797</v>
      </c>
      <c r="O1729" s="9">
        <v>1570797</v>
      </c>
    </row>
    <row r="1730" spans="1:15">
      <c r="A1730" s="2" t="s">
        <v>3642</v>
      </c>
      <c r="B1730" s="5" t="s">
        <v>3643</v>
      </c>
      <c r="C1730" s="2" t="s">
        <v>236</v>
      </c>
      <c r="D1730" s="2" t="s">
        <v>3943</v>
      </c>
      <c r="E1730" s="9"/>
      <c r="F1730" s="9"/>
      <c r="G1730" s="9"/>
      <c r="H1730" s="9"/>
      <c r="I1730" s="9"/>
      <c r="J1730" s="9"/>
      <c r="K1730" s="9"/>
      <c r="L1730" s="9"/>
      <c r="M1730" s="9"/>
      <c r="N1730" s="9">
        <v>6314290</v>
      </c>
      <c r="O1730" s="9">
        <v>6314290</v>
      </c>
    </row>
    <row r="1731" spans="1:15">
      <c r="A1731" s="2" t="s">
        <v>3658</v>
      </c>
      <c r="B1731" s="5" t="s">
        <v>3659</v>
      </c>
      <c r="C1731" s="2" t="s">
        <v>236</v>
      </c>
      <c r="D1731" s="2" t="s">
        <v>3943</v>
      </c>
      <c r="E1731" s="9">
        <v>23310486</v>
      </c>
      <c r="F1731" s="9">
        <v>23310486</v>
      </c>
      <c r="G1731" s="9">
        <v>29064666</v>
      </c>
      <c r="H1731" s="9">
        <v>50973136</v>
      </c>
      <c r="I1731" s="9">
        <v>17389921</v>
      </c>
      <c r="J1731" s="9">
        <v>22725221</v>
      </c>
      <c r="K1731" s="9">
        <v>6889360</v>
      </c>
      <c r="L1731" s="9">
        <v>7603041</v>
      </c>
      <c r="M1731" s="9">
        <v>8689699</v>
      </c>
      <c r="N1731" s="9">
        <v>18192591</v>
      </c>
      <c r="O1731" s="9">
        <v>18192591</v>
      </c>
    </row>
    <row r="1732" spans="1:15">
      <c r="A1732" s="2" t="s">
        <v>3424</v>
      </c>
      <c r="B1732" s="5" t="s">
        <v>3425</v>
      </c>
      <c r="C1732" s="2" t="s">
        <v>236</v>
      </c>
      <c r="D1732" s="2" t="s">
        <v>3943</v>
      </c>
      <c r="E1732" s="8"/>
      <c r="F1732" s="8"/>
      <c r="G1732" s="8"/>
      <c r="H1732" s="8"/>
      <c r="I1732" s="8"/>
      <c r="J1732" s="8"/>
      <c r="K1732" s="8"/>
      <c r="L1732" s="8">
        <v>7000000</v>
      </c>
      <c r="M1732" s="8">
        <v>7000000</v>
      </c>
      <c r="N1732" s="8">
        <v>7000000</v>
      </c>
      <c r="O1732" s="8">
        <v>7000000</v>
      </c>
    </row>
    <row r="1733" spans="1:15">
      <c r="A1733" s="2" t="s">
        <v>3578</v>
      </c>
      <c r="B1733" s="5" t="s">
        <v>3579</v>
      </c>
      <c r="C1733" s="2" t="s">
        <v>236</v>
      </c>
      <c r="D1733" s="2" t="s">
        <v>3943</v>
      </c>
      <c r="E1733" s="8">
        <v>45683061</v>
      </c>
      <c r="F1733" s="8">
        <v>45683061</v>
      </c>
      <c r="G1733" s="8">
        <v>52272261</v>
      </c>
      <c r="H1733" s="8">
        <v>53372261</v>
      </c>
      <c r="I1733" s="8">
        <v>56372261</v>
      </c>
      <c r="J1733" s="8">
        <v>21897943</v>
      </c>
      <c r="K1733" s="8">
        <v>25500777</v>
      </c>
      <c r="L1733" s="8">
        <v>28220528</v>
      </c>
      <c r="M1733" s="8">
        <v>33366570</v>
      </c>
      <c r="N1733" s="8">
        <v>11532127</v>
      </c>
      <c r="O1733" s="8">
        <v>11532127</v>
      </c>
    </row>
    <row r="1734" spans="1:15">
      <c r="A1734" s="2" t="s">
        <v>3554</v>
      </c>
      <c r="B1734" s="5" t="s">
        <v>3555</v>
      </c>
      <c r="C1734" s="2" t="s">
        <v>236</v>
      </c>
      <c r="D1734" s="2" t="s">
        <v>3943</v>
      </c>
      <c r="E1734" s="8"/>
      <c r="F1734" s="8"/>
      <c r="G1734" s="8"/>
      <c r="H1734" s="8"/>
      <c r="I1734" s="8"/>
      <c r="J1734" s="8"/>
      <c r="K1734" s="8"/>
      <c r="L1734" s="8"/>
      <c r="M1734" s="8">
        <v>2693705</v>
      </c>
      <c r="N1734" s="8">
        <v>2693705</v>
      </c>
      <c r="O1734" s="8">
        <v>2693705</v>
      </c>
    </row>
    <row r="1735" spans="1:15">
      <c r="A1735" s="2" t="s">
        <v>3766</v>
      </c>
      <c r="B1735" s="5" t="s">
        <v>3767</v>
      </c>
      <c r="C1735" s="2" t="s">
        <v>236</v>
      </c>
      <c r="D1735" s="2" t="s">
        <v>3943</v>
      </c>
      <c r="E1735" s="8">
        <v>15831480</v>
      </c>
      <c r="F1735" s="8">
        <v>15831480</v>
      </c>
      <c r="G1735" s="8">
        <v>24057848</v>
      </c>
      <c r="H1735" s="8">
        <v>9352455</v>
      </c>
      <c r="I1735" s="8">
        <v>11189860</v>
      </c>
      <c r="J1735" s="8">
        <v>11189860</v>
      </c>
      <c r="K1735" s="8">
        <v>12396712</v>
      </c>
      <c r="L1735" s="8">
        <v>12396712</v>
      </c>
      <c r="M1735" s="8">
        <v>12396712</v>
      </c>
      <c r="N1735" s="8">
        <v>13603563</v>
      </c>
      <c r="O1735" s="8">
        <v>13603563</v>
      </c>
    </row>
    <row r="1736" spans="1:15">
      <c r="A1736" s="2" t="s">
        <v>3646</v>
      </c>
      <c r="B1736" s="5" t="s">
        <v>3647</v>
      </c>
      <c r="C1736" s="2" t="s">
        <v>236</v>
      </c>
      <c r="D1736" s="2" t="s">
        <v>3943</v>
      </c>
      <c r="E1736" s="8">
        <v>8200000</v>
      </c>
      <c r="F1736" s="8">
        <v>9000000</v>
      </c>
      <c r="G1736" s="8">
        <v>9000000</v>
      </c>
      <c r="H1736" s="8">
        <v>9000000</v>
      </c>
      <c r="I1736" s="8">
        <v>9000000</v>
      </c>
      <c r="J1736" s="8">
        <v>9000000</v>
      </c>
      <c r="K1736" s="8">
        <v>9000000</v>
      </c>
      <c r="L1736" s="8">
        <v>9000000</v>
      </c>
      <c r="M1736" s="8">
        <v>9000000</v>
      </c>
      <c r="N1736" s="8">
        <v>9000000</v>
      </c>
      <c r="O1736" s="8">
        <v>9000000</v>
      </c>
    </row>
    <row r="1737" spans="1:15">
      <c r="A1737" s="2" t="s">
        <v>3484</v>
      </c>
      <c r="B1737" s="5" t="s">
        <v>3485</v>
      </c>
      <c r="C1737" s="2" t="s">
        <v>236</v>
      </c>
      <c r="D1737" s="2" t="s">
        <v>3943</v>
      </c>
      <c r="E1737" s="9">
        <v>13345560</v>
      </c>
      <c r="F1737" s="9">
        <v>21809554</v>
      </c>
      <c r="G1737" s="9">
        <v>21809554</v>
      </c>
      <c r="H1737" s="9">
        <v>42134352</v>
      </c>
      <c r="I1737" s="9">
        <v>54027744</v>
      </c>
      <c r="J1737" s="9">
        <v>19477248</v>
      </c>
      <c r="K1737" s="9">
        <v>19994016</v>
      </c>
      <c r="L1737" s="9">
        <v>22229252</v>
      </c>
      <c r="M1737" s="9">
        <v>24035252</v>
      </c>
      <c r="N1737" s="9">
        <v>9291750</v>
      </c>
      <c r="O1737" s="9">
        <v>9291750</v>
      </c>
    </row>
    <row r="1738" spans="1:15">
      <c r="A1738" s="2" t="s">
        <v>3638</v>
      </c>
      <c r="B1738" s="5" t="s">
        <v>3639</v>
      </c>
      <c r="C1738" s="2" t="s">
        <v>236</v>
      </c>
      <c r="D1738" s="2" t="s">
        <v>3943</v>
      </c>
      <c r="E1738" s="9">
        <v>18000000</v>
      </c>
      <c r="F1738" s="9">
        <v>18000000</v>
      </c>
      <c r="G1738" s="9">
        <v>18000000</v>
      </c>
      <c r="H1738" s="9">
        <v>18000000</v>
      </c>
      <c r="I1738" s="9">
        <v>18000000</v>
      </c>
      <c r="J1738" s="9">
        <v>18000000</v>
      </c>
      <c r="K1738" s="9">
        <v>18000000</v>
      </c>
      <c r="L1738" s="9">
        <v>18000000</v>
      </c>
      <c r="M1738" s="9">
        <v>26900000</v>
      </c>
      <c r="N1738" s="9">
        <v>26900000</v>
      </c>
      <c r="O1738" s="9">
        <v>26900000</v>
      </c>
    </row>
    <row r="1739" spans="1:15">
      <c r="A1739" s="2" t="s">
        <v>3542</v>
      </c>
      <c r="B1739" s="5" t="s">
        <v>3543</v>
      </c>
      <c r="C1739" s="2" t="s">
        <v>236</v>
      </c>
      <c r="D1739" s="2" t="s">
        <v>3943</v>
      </c>
      <c r="E1739" s="9"/>
      <c r="F1739" s="9"/>
      <c r="G1739" s="9"/>
      <c r="H1739" s="9">
        <v>7640000</v>
      </c>
      <c r="I1739" s="9">
        <v>8404000</v>
      </c>
      <c r="J1739" s="9">
        <v>8404000</v>
      </c>
      <c r="K1739" s="9">
        <v>8404000</v>
      </c>
      <c r="L1739" s="9">
        <v>8404000</v>
      </c>
      <c r="M1739" s="9">
        <v>8404000</v>
      </c>
      <c r="N1739" s="9">
        <v>8404000</v>
      </c>
      <c r="O1739" s="9">
        <v>8404000</v>
      </c>
    </row>
    <row r="1740" spans="1:15">
      <c r="A1740" s="2" t="s">
        <v>3624</v>
      </c>
      <c r="B1740" s="5" t="s">
        <v>3625</v>
      </c>
      <c r="C1740" s="2" t="s">
        <v>236</v>
      </c>
      <c r="D1740" s="2" t="s">
        <v>3943</v>
      </c>
      <c r="E1740" s="9">
        <v>6354030</v>
      </c>
      <c r="F1740" s="9">
        <v>6354030</v>
      </c>
      <c r="G1740" s="9">
        <v>6354030</v>
      </c>
      <c r="H1740" s="9">
        <v>11654030</v>
      </c>
      <c r="I1740" s="9">
        <v>12589877</v>
      </c>
      <c r="J1740" s="9">
        <v>32962871</v>
      </c>
      <c r="K1740" s="9">
        <v>11238727</v>
      </c>
      <c r="L1740" s="9">
        <v>12143627</v>
      </c>
      <c r="M1740" s="9">
        <v>22143627</v>
      </c>
      <c r="N1740" s="9">
        <v>22143627</v>
      </c>
      <c r="O1740" s="9">
        <v>22143627</v>
      </c>
    </row>
    <row r="1741" spans="1:15">
      <c r="A1741" s="2" t="s">
        <v>3588</v>
      </c>
      <c r="B1741" s="5" t="s">
        <v>3589</v>
      </c>
      <c r="C1741" s="2" t="s">
        <v>236</v>
      </c>
      <c r="D1741" s="2" t="s">
        <v>3943</v>
      </c>
      <c r="E1741" s="9"/>
      <c r="F1741" s="9"/>
      <c r="G1741" s="9"/>
      <c r="H1741" s="9">
        <v>13735566</v>
      </c>
      <c r="I1741" s="9">
        <v>13760566</v>
      </c>
      <c r="J1741" s="9">
        <v>13761566</v>
      </c>
      <c r="K1741" s="9">
        <v>13784066</v>
      </c>
      <c r="L1741" s="9">
        <v>13806566</v>
      </c>
      <c r="M1741" s="9">
        <v>13806566</v>
      </c>
      <c r="N1741" s="9">
        <v>14542351</v>
      </c>
      <c r="O1741" s="9">
        <v>14542351</v>
      </c>
    </row>
    <row r="1742" spans="1:15">
      <c r="A1742" s="2" t="s">
        <v>3660</v>
      </c>
      <c r="B1742" s="5" t="s">
        <v>3661</v>
      </c>
      <c r="C1742" s="2" t="s">
        <v>236</v>
      </c>
      <c r="D1742" s="2" t="s">
        <v>3943</v>
      </c>
      <c r="E1742" s="8">
        <v>3000000</v>
      </c>
      <c r="F1742" s="8">
        <v>3000000</v>
      </c>
      <c r="G1742" s="8">
        <v>3000000</v>
      </c>
      <c r="H1742" s="8">
        <v>3000000</v>
      </c>
      <c r="I1742" s="8">
        <v>3000000</v>
      </c>
      <c r="J1742" s="8">
        <v>3000000</v>
      </c>
      <c r="K1742" s="8">
        <v>3000000</v>
      </c>
      <c r="L1742" s="8">
        <v>3000000</v>
      </c>
      <c r="M1742" s="8">
        <v>3000000</v>
      </c>
      <c r="N1742" s="8">
        <v>3000000</v>
      </c>
      <c r="O1742" s="8">
        <v>3000000</v>
      </c>
    </row>
    <row r="1743" spans="1:15">
      <c r="A1743" s="2" t="s">
        <v>3732</v>
      </c>
      <c r="B1743" s="5" t="s">
        <v>3733</v>
      </c>
      <c r="C1743" s="2" t="s">
        <v>236</v>
      </c>
      <c r="D1743" s="2" t="s">
        <v>3943</v>
      </c>
      <c r="E1743" s="8">
        <v>9700000</v>
      </c>
      <c r="F1743" s="8">
        <v>9700000</v>
      </c>
      <c r="G1743" s="8">
        <v>9700000</v>
      </c>
      <c r="H1743" s="8">
        <v>9700000</v>
      </c>
      <c r="I1743" s="8">
        <v>9700000</v>
      </c>
      <c r="J1743" s="8">
        <v>9700000</v>
      </c>
      <c r="K1743" s="8">
        <v>9700000</v>
      </c>
      <c r="L1743" s="8">
        <v>9700000</v>
      </c>
      <c r="M1743" s="8">
        <v>9700000</v>
      </c>
      <c r="N1743" s="8">
        <v>9700000</v>
      </c>
      <c r="O1743" s="8">
        <v>9700000</v>
      </c>
    </row>
    <row r="1744" spans="1:15">
      <c r="A1744" s="2" t="s">
        <v>3688</v>
      </c>
      <c r="B1744" s="5" t="s">
        <v>3689</v>
      </c>
      <c r="C1744" s="2" t="s">
        <v>236</v>
      </c>
      <c r="D1744" s="2" t="s">
        <v>3943</v>
      </c>
      <c r="E1744" s="8">
        <v>6613820</v>
      </c>
      <c r="F1744" s="8">
        <v>6613820</v>
      </c>
      <c r="G1744" s="8">
        <v>6613820</v>
      </c>
      <c r="H1744" s="8">
        <v>6613820</v>
      </c>
      <c r="I1744" s="8">
        <v>6613820</v>
      </c>
      <c r="J1744" s="8">
        <v>6613820</v>
      </c>
      <c r="K1744" s="8">
        <v>6613820</v>
      </c>
      <c r="L1744" s="8">
        <v>6613820</v>
      </c>
      <c r="M1744" s="8">
        <v>6613820</v>
      </c>
      <c r="N1744" s="8">
        <v>6613820</v>
      </c>
      <c r="O1744" s="8">
        <v>6613820</v>
      </c>
    </row>
    <row r="1745" spans="1:15">
      <c r="A1745" s="2" t="s">
        <v>3640</v>
      </c>
      <c r="B1745" s="5" t="s">
        <v>3641</v>
      </c>
      <c r="C1745" s="2" t="s">
        <v>236</v>
      </c>
      <c r="D1745" s="2" t="s">
        <v>3943</v>
      </c>
      <c r="E1745" s="8">
        <v>5684500</v>
      </c>
      <c r="F1745" s="8">
        <v>5684500</v>
      </c>
      <c r="G1745" s="8">
        <v>6316112</v>
      </c>
      <c r="H1745" s="8">
        <v>6316112</v>
      </c>
      <c r="I1745" s="8">
        <v>6316112</v>
      </c>
      <c r="J1745" s="8">
        <v>6316112</v>
      </c>
      <c r="K1745" s="8">
        <v>6316112</v>
      </c>
      <c r="L1745" s="8">
        <v>6316112</v>
      </c>
      <c r="M1745" s="8">
        <v>6316112</v>
      </c>
      <c r="N1745" s="8">
        <v>6316112</v>
      </c>
      <c r="O1745" s="8">
        <v>6316112</v>
      </c>
    </row>
    <row r="1746" spans="1:15">
      <c r="A1746" s="2" t="s">
        <v>3608</v>
      </c>
      <c r="B1746" s="5" t="s">
        <v>3609</v>
      </c>
      <c r="C1746" s="2" t="s">
        <v>236</v>
      </c>
      <c r="D1746" s="2" t="s">
        <v>3943</v>
      </c>
      <c r="E1746" s="8"/>
      <c r="F1746" s="8"/>
      <c r="G1746" s="8"/>
      <c r="H1746" s="8"/>
      <c r="I1746" s="8"/>
      <c r="J1746" s="8">
        <v>3600000</v>
      </c>
      <c r="K1746" s="8">
        <v>3600000</v>
      </c>
      <c r="L1746" s="8">
        <v>5400000</v>
      </c>
      <c r="M1746" s="8">
        <v>5400000</v>
      </c>
      <c r="N1746" s="8">
        <v>5400000</v>
      </c>
      <c r="O1746" s="8">
        <v>5400000</v>
      </c>
    </row>
    <row r="1747" spans="1:15">
      <c r="A1747" s="2" t="s">
        <v>3724</v>
      </c>
      <c r="B1747" s="5" t="s">
        <v>3725</v>
      </c>
      <c r="C1747" s="2" t="s">
        <v>236</v>
      </c>
      <c r="D1747" s="2" t="s">
        <v>3943</v>
      </c>
      <c r="E1747" s="9"/>
      <c r="F1747" s="9"/>
      <c r="G1747" s="9"/>
      <c r="H1747" s="9"/>
      <c r="I1747" s="9"/>
      <c r="J1747" s="9"/>
      <c r="K1747" s="9"/>
      <c r="L1747" s="9"/>
      <c r="M1747" s="9">
        <v>2406800</v>
      </c>
      <c r="N1747" s="9">
        <v>3610200</v>
      </c>
      <c r="O1747" s="9">
        <v>3610200</v>
      </c>
    </row>
    <row r="1748" spans="1:15">
      <c r="A1748" s="2" t="s">
        <v>3670</v>
      </c>
      <c r="B1748" s="5" t="s">
        <v>3671</v>
      </c>
      <c r="C1748" s="2" t="s">
        <v>236</v>
      </c>
      <c r="D1748" s="2" t="s">
        <v>3943</v>
      </c>
      <c r="E1748" s="9"/>
      <c r="F1748" s="9"/>
      <c r="G1748" s="9">
        <v>3478520</v>
      </c>
      <c r="H1748" s="9">
        <v>3478520</v>
      </c>
      <c r="I1748" s="9">
        <v>3478520</v>
      </c>
      <c r="J1748" s="9">
        <v>6957040</v>
      </c>
      <c r="K1748" s="9">
        <v>6957040</v>
      </c>
      <c r="L1748" s="9">
        <v>6957040</v>
      </c>
      <c r="M1748" s="9">
        <v>6957040</v>
      </c>
      <c r="N1748" s="9">
        <v>6957040</v>
      </c>
      <c r="O1748" s="9">
        <v>6957040</v>
      </c>
    </row>
    <row r="1749" spans="1:15">
      <c r="A1749" s="2" t="s">
        <v>3568</v>
      </c>
      <c r="B1749" s="5" t="s">
        <v>3569</v>
      </c>
      <c r="C1749" s="2" t="s">
        <v>236</v>
      </c>
      <c r="D1749" s="2" t="s">
        <v>3943</v>
      </c>
      <c r="E1749" s="9">
        <v>1240000</v>
      </c>
      <c r="F1749" s="9">
        <v>1240000</v>
      </c>
      <c r="G1749" s="9">
        <v>1240000</v>
      </c>
      <c r="H1749" s="9">
        <v>1240000</v>
      </c>
      <c r="I1749" s="9">
        <v>1240000</v>
      </c>
      <c r="J1749" s="9">
        <v>1240000</v>
      </c>
      <c r="K1749" s="9">
        <v>1240000</v>
      </c>
      <c r="L1749" s="9">
        <v>1240000</v>
      </c>
      <c r="M1749" s="9">
        <v>12400000</v>
      </c>
      <c r="N1749" s="9">
        <v>12400000</v>
      </c>
      <c r="O1749" s="9">
        <v>12400000</v>
      </c>
    </row>
    <row r="1750" spans="1:15">
      <c r="A1750" s="2" t="s">
        <v>3626</v>
      </c>
      <c r="B1750" s="5" t="s">
        <v>3627</v>
      </c>
      <c r="C1750" s="2" t="s">
        <v>236</v>
      </c>
      <c r="D1750" s="2" t="s">
        <v>3943</v>
      </c>
      <c r="E1750" s="9"/>
      <c r="F1750" s="9"/>
      <c r="G1750" s="9"/>
      <c r="H1750" s="9"/>
      <c r="I1750" s="9"/>
      <c r="J1750" s="9"/>
      <c r="K1750" s="9">
        <v>4365591</v>
      </c>
      <c r="L1750" s="9">
        <v>4847051</v>
      </c>
      <c r="M1750" s="9">
        <v>4862156</v>
      </c>
      <c r="N1750" s="9">
        <v>4902246</v>
      </c>
      <c r="O1750" s="9">
        <v>4902246</v>
      </c>
    </row>
    <row r="1751" spans="1:15">
      <c r="A1751" s="2" t="s">
        <v>3636</v>
      </c>
      <c r="B1751" s="5" t="s">
        <v>3637</v>
      </c>
      <c r="C1751" s="2" t="s">
        <v>236</v>
      </c>
      <c r="D1751" s="2" t="s">
        <v>3943</v>
      </c>
      <c r="E1751" s="9"/>
      <c r="F1751" s="9">
        <v>4826000</v>
      </c>
      <c r="G1751" s="9">
        <v>5062300</v>
      </c>
      <c r="H1751" s="9">
        <v>5310404</v>
      </c>
      <c r="I1751" s="9">
        <v>5831395</v>
      </c>
      <c r="J1751" s="9">
        <v>10080000</v>
      </c>
      <c r="K1751" s="9">
        <v>10080000</v>
      </c>
      <c r="L1751" s="9">
        <v>10080000</v>
      </c>
      <c r="M1751" s="9">
        <v>10080000</v>
      </c>
      <c r="N1751" s="9">
        <v>10080000</v>
      </c>
      <c r="O1751" s="9">
        <v>10080000</v>
      </c>
    </row>
    <row r="1752" spans="1:15">
      <c r="A1752" s="2" t="s">
        <v>3590</v>
      </c>
      <c r="B1752" s="5" t="s">
        <v>3591</v>
      </c>
      <c r="C1752" s="2" t="s">
        <v>236</v>
      </c>
      <c r="D1752" s="2" t="s">
        <v>3943</v>
      </c>
      <c r="E1752" s="8"/>
      <c r="F1752" s="8"/>
      <c r="G1752" s="8"/>
      <c r="H1752" s="8"/>
      <c r="I1752" s="8"/>
      <c r="J1752" s="8">
        <v>6300000</v>
      </c>
      <c r="K1752" s="8">
        <v>9450000</v>
      </c>
      <c r="L1752" s="8">
        <v>9450000</v>
      </c>
      <c r="M1752" s="8">
        <v>9450000</v>
      </c>
      <c r="N1752" s="8">
        <v>9450000</v>
      </c>
      <c r="O1752" s="8">
        <v>9450000</v>
      </c>
    </row>
    <row r="1753" spans="1:15">
      <c r="A1753" s="2" t="s">
        <v>3574</v>
      </c>
      <c r="B1753" s="5" t="s">
        <v>3575</v>
      </c>
      <c r="C1753" s="2" t="s">
        <v>236</v>
      </c>
      <c r="D1753" s="2" t="s">
        <v>3943</v>
      </c>
      <c r="E1753" s="8">
        <v>3858000</v>
      </c>
      <c r="F1753" s="8">
        <v>3858000</v>
      </c>
      <c r="G1753" s="8">
        <v>3858000</v>
      </c>
      <c r="H1753" s="8">
        <v>3858000</v>
      </c>
      <c r="I1753" s="8">
        <v>3858000</v>
      </c>
      <c r="J1753" s="8">
        <v>3858000</v>
      </c>
      <c r="K1753" s="8">
        <v>3858000</v>
      </c>
      <c r="L1753" s="8">
        <v>6918324</v>
      </c>
      <c r="M1753" s="8">
        <v>6918324</v>
      </c>
      <c r="N1753" s="8">
        <v>6918324</v>
      </c>
      <c r="O1753" s="8">
        <v>6918324</v>
      </c>
    </row>
    <row r="1754" spans="1:15">
      <c r="A1754" s="2" t="s">
        <v>3698</v>
      </c>
      <c r="B1754" s="5" t="s">
        <v>3699</v>
      </c>
      <c r="C1754" s="2" t="s">
        <v>236</v>
      </c>
      <c r="D1754" s="2" t="s">
        <v>3943</v>
      </c>
      <c r="E1754" s="8">
        <v>5200000</v>
      </c>
      <c r="F1754" s="8">
        <v>5200000</v>
      </c>
      <c r="G1754" s="8">
        <v>5200000</v>
      </c>
      <c r="H1754" s="8">
        <v>5200000</v>
      </c>
      <c r="I1754" s="8">
        <v>5200000</v>
      </c>
      <c r="J1754" s="8">
        <v>5200000</v>
      </c>
      <c r="K1754" s="8">
        <v>5200000</v>
      </c>
      <c r="L1754" s="8">
        <v>5200000</v>
      </c>
      <c r="M1754" s="8">
        <v>5200000</v>
      </c>
      <c r="N1754" s="8">
        <v>5200000</v>
      </c>
      <c r="O1754" s="8">
        <v>5200000</v>
      </c>
    </row>
    <row r="1755" spans="1:15">
      <c r="A1755" s="2" t="s">
        <v>3384</v>
      </c>
      <c r="B1755" s="5" t="s">
        <v>3385</v>
      </c>
      <c r="C1755" s="2" t="s">
        <v>236</v>
      </c>
      <c r="D1755" s="2" t="s">
        <v>3943</v>
      </c>
      <c r="E1755" s="8"/>
      <c r="F1755" s="8"/>
      <c r="G1755" s="8"/>
      <c r="H1755" s="8"/>
      <c r="I1755" s="8">
        <v>5209046</v>
      </c>
      <c r="J1755" s="8">
        <v>5209046</v>
      </c>
      <c r="K1755" s="8">
        <v>5209046</v>
      </c>
      <c r="L1755" s="8">
        <v>5209046</v>
      </c>
      <c r="M1755" s="8">
        <v>5209046</v>
      </c>
      <c r="N1755" s="8">
        <v>5209046</v>
      </c>
      <c r="O1755" s="8">
        <v>5209046</v>
      </c>
    </row>
    <row r="1756" spans="1:15">
      <c r="A1756" s="2" t="s">
        <v>3694</v>
      </c>
      <c r="B1756" s="5" t="s">
        <v>3695</v>
      </c>
      <c r="C1756" s="2" t="s">
        <v>236</v>
      </c>
      <c r="D1756" s="2" t="s">
        <v>3943</v>
      </c>
      <c r="E1756" s="8"/>
      <c r="F1756" s="8"/>
      <c r="G1756" s="8"/>
      <c r="H1756" s="8"/>
      <c r="I1756" s="8"/>
      <c r="J1756" s="8">
        <v>5800000</v>
      </c>
      <c r="K1756" s="8">
        <v>5800000</v>
      </c>
      <c r="L1756" s="8">
        <v>5800000</v>
      </c>
      <c r="M1756" s="8">
        <v>7800000</v>
      </c>
      <c r="N1756" s="8">
        <v>11700000</v>
      </c>
      <c r="O1756" s="8">
        <v>12615750</v>
      </c>
    </row>
    <row r="1757" spans="1:15">
      <c r="A1757" s="2" t="s">
        <v>3722</v>
      </c>
      <c r="B1757" s="5" t="s">
        <v>3723</v>
      </c>
      <c r="C1757" s="2" t="s">
        <v>236</v>
      </c>
      <c r="D1757" s="2" t="s">
        <v>3943</v>
      </c>
      <c r="E1757" s="9">
        <v>5671410</v>
      </c>
      <c r="F1757" s="9">
        <v>5671410</v>
      </c>
      <c r="G1757" s="9">
        <v>5671410</v>
      </c>
      <c r="H1757" s="9">
        <v>5718095</v>
      </c>
      <c r="I1757" s="9">
        <v>6226580</v>
      </c>
      <c r="J1757" s="9">
        <v>6226580</v>
      </c>
      <c r="K1757" s="9">
        <v>6226580</v>
      </c>
      <c r="L1757" s="9">
        <v>6226580</v>
      </c>
      <c r="M1757" s="9">
        <v>6987929</v>
      </c>
      <c r="N1757" s="9">
        <v>7472424</v>
      </c>
      <c r="O1757" s="9">
        <v>7472424</v>
      </c>
    </row>
    <row r="1758" spans="1:15">
      <c r="A1758" s="2" t="s">
        <v>3652</v>
      </c>
      <c r="B1758" s="5" t="s">
        <v>3653</v>
      </c>
      <c r="C1758" s="2" t="s">
        <v>236</v>
      </c>
      <c r="D1758" s="2" t="s">
        <v>3943</v>
      </c>
      <c r="E1758" s="9">
        <v>19782929</v>
      </c>
      <c r="F1758" s="9">
        <v>19782929</v>
      </c>
      <c r="G1758" s="9">
        <v>19782929</v>
      </c>
      <c r="H1758" s="9">
        <v>11869758</v>
      </c>
      <c r="I1758" s="9">
        <v>11869758</v>
      </c>
      <c r="J1758" s="9">
        <v>11869758</v>
      </c>
      <c r="K1758" s="9">
        <v>11869758</v>
      </c>
      <c r="L1758" s="9">
        <v>17718250</v>
      </c>
      <c r="M1758" s="9">
        <v>18563320</v>
      </c>
      <c r="N1758" s="9">
        <v>18563320</v>
      </c>
      <c r="O1758" s="9">
        <v>18563320</v>
      </c>
    </row>
    <row r="1759" spans="1:15">
      <c r="A1759" s="2" t="s">
        <v>3734</v>
      </c>
      <c r="B1759" s="5" t="s">
        <v>3735</v>
      </c>
      <c r="C1759" s="2" t="s">
        <v>236</v>
      </c>
      <c r="D1759" s="2" t="s">
        <v>3943</v>
      </c>
      <c r="E1759" s="9"/>
      <c r="F1759" s="9"/>
      <c r="G1759" s="9">
        <v>2860000</v>
      </c>
      <c r="H1759" s="9">
        <v>2860000</v>
      </c>
      <c r="I1759" s="9">
        <v>2860000</v>
      </c>
      <c r="J1759" s="9">
        <v>2860000</v>
      </c>
      <c r="K1759" s="9">
        <v>2860000</v>
      </c>
      <c r="L1759" s="9">
        <v>2860000</v>
      </c>
      <c r="M1759" s="9">
        <v>2860000</v>
      </c>
      <c r="N1759" s="9">
        <v>2860000</v>
      </c>
      <c r="O1759" s="9">
        <v>2860000</v>
      </c>
    </row>
    <row r="1760" spans="1:15">
      <c r="A1760" s="2" t="s">
        <v>3680</v>
      </c>
      <c r="B1760" s="5" t="s">
        <v>3681</v>
      </c>
      <c r="C1760" s="2" t="s">
        <v>236</v>
      </c>
      <c r="D1760" s="2" t="s">
        <v>3943</v>
      </c>
      <c r="E1760" s="9">
        <v>17375773</v>
      </c>
      <c r="F1760" s="9">
        <v>22628648</v>
      </c>
      <c r="G1760" s="9">
        <v>22628648</v>
      </c>
      <c r="H1760" s="9">
        <v>24186280</v>
      </c>
      <c r="I1760" s="9">
        <v>28052354</v>
      </c>
      <c r="J1760" s="9">
        <v>28571564</v>
      </c>
      <c r="K1760" s="9">
        <v>29506142</v>
      </c>
      <c r="L1760" s="9">
        <v>29506142</v>
      </c>
      <c r="M1760" s="9">
        <v>29506142</v>
      </c>
      <c r="N1760" s="9">
        <v>29506142</v>
      </c>
      <c r="O1760" s="9">
        <v>29506142</v>
      </c>
    </row>
    <row r="1761" spans="1:15">
      <c r="A1761" s="2" t="s">
        <v>3726</v>
      </c>
      <c r="B1761" s="5" t="s">
        <v>3727</v>
      </c>
      <c r="C1761" s="2" t="s">
        <v>236</v>
      </c>
      <c r="D1761" s="2" t="s">
        <v>3943</v>
      </c>
      <c r="E1761" s="9"/>
      <c r="F1761" s="9">
        <v>11200000</v>
      </c>
      <c r="G1761" s="9">
        <v>11200000</v>
      </c>
      <c r="H1761" s="9">
        <v>11200000</v>
      </c>
      <c r="I1761" s="9">
        <v>11200000</v>
      </c>
      <c r="J1761" s="9">
        <v>11200000</v>
      </c>
      <c r="K1761" s="9">
        <v>11200000</v>
      </c>
      <c r="L1761" s="9">
        <v>11200000</v>
      </c>
      <c r="M1761" s="9">
        <v>11200000</v>
      </c>
      <c r="N1761" s="9">
        <v>11200000</v>
      </c>
      <c r="O1761" s="9">
        <v>11200000</v>
      </c>
    </row>
    <row r="1762" spans="1:15">
      <c r="A1762" s="2" t="s">
        <v>3620</v>
      </c>
      <c r="B1762" s="5" t="s">
        <v>3621</v>
      </c>
      <c r="C1762" s="2" t="s">
        <v>236</v>
      </c>
      <c r="D1762" s="2" t="s">
        <v>3943</v>
      </c>
      <c r="E1762" s="8"/>
      <c r="F1762" s="8"/>
      <c r="G1762" s="8"/>
      <c r="H1762" s="8"/>
      <c r="I1762" s="8"/>
      <c r="J1762" s="8"/>
      <c r="K1762" s="8"/>
      <c r="L1762" s="8">
        <v>8756128</v>
      </c>
      <c r="M1762" s="8">
        <v>8756128</v>
      </c>
      <c r="N1762" s="8">
        <v>11382966</v>
      </c>
      <c r="O1762" s="8">
        <v>11382966</v>
      </c>
    </row>
    <row r="1763" spans="1:15">
      <c r="A1763" s="2" t="s">
        <v>3656</v>
      </c>
      <c r="B1763" s="5" t="s">
        <v>3657</v>
      </c>
      <c r="C1763" s="2" t="s">
        <v>236</v>
      </c>
      <c r="D1763" s="2" t="s">
        <v>3943</v>
      </c>
      <c r="E1763" s="8">
        <v>6000000</v>
      </c>
      <c r="F1763" s="8">
        <v>6000000</v>
      </c>
      <c r="G1763" s="8">
        <v>6000000</v>
      </c>
      <c r="H1763" s="8">
        <v>6000000</v>
      </c>
      <c r="I1763" s="8">
        <v>6000000</v>
      </c>
      <c r="J1763" s="8">
        <v>6000000</v>
      </c>
      <c r="K1763" s="8">
        <v>6000000</v>
      </c>
      <c r="L1763" s="8">
        <v>6000000</v>
      </c>
      <c r="M1763" s="8">
        <v>6000000</v>
      </c>
      <c r="N1763" s="8">
        <v>6000000</v>
      </c>
      <c r="O1763" s="8">
        <v>6000000</v>
      </c>
    </row>
    <row r="1764" spans="1:15">
      <c r="A1764" s="2" t="s">
        <v>3678</v>
      </c>
      <c r="B1764" s="5" t="s">
        <v>3679</v>
      </c>
      <c r="C1764" s="2" t="s">
        <v>236</v>
      </c>
      <c r="D1764" s="2" t="s">
        <v>3943</v>
      </c>
      <c r="E1764" s="8">
        <v>41495085</v>
      </c>
      <c r="F1764" s="8">
        <v>41495085</v>
      </c>
      <c r="G1764" s="8">
        <v>61495085</v>
      </c>
      <c r="H1764" s="8">
        <v>61495085</v>
      </c>
      <c r="I1764" s="8">
        <v>61495085</v>
      </c>
      <c r="J1764" s="8">
        <v>61495085</v>
      </c>
      <c r="K1764" s="8">
        <v>61495085</v>
      </c>
      <c r="L1764" s="8">
        <v>20634874</v>
      </c>
      <c r="M1764" s="8">
        <v>20634874</v>
      </c>
      <c r="N1764" s="8">
        <v>57267748</v>
      </c>
      <c r="O1764" s="8">
        <v>57267748</v>
      </c>
    </row>
    <row r="1765" spans="1:15">
      <c r="A1765" s="2" t="s">
        <v>3760</v>
      </c>
      <c r="B1765" s="5" t="s">
        <v>3761</v>
      </c>
      <c r="C1765" s="2" t="s">
        <v>236</v>
      </c>
      <c r="D1765" s="2" t="s">
        <v>3943</v>
      </c>
      <c r="E1765" s="8">
        <v>4350000</v>
      </c>
      <c r="F1765" s="8">
        <v>4350000</v>
      </c>
      <c r="G1765" s="8">
        <v>4350000</v>
      </c>
      <c r="H1765" s="8">
        <v>5984020</v>
      </c>
      <c r="I1765" s="8">
        <v>5984020</v>
      </c>
      <c r="J1765" s="8">
        <v>5984020</v>
      </c>
      <c r="K1765" s="8">
        <v>5984020</v>
      </c>
      <c r="L1765" s="8">
        <v>5984020</v>
      </c>
      <c r="M1765" s="8">
        <v>5984020</v>
      </c>
      <c r="N1765" s="8">
        <v>11968040</v>
      </c>
      <c r="O1765" s="8">
        <v>11968040</v>
      </c>
    </row>
    <row r="1766" spans="1:15">
      <c r="A1766" s="2" t="s">
        <v>3708</v>
      </c>
      <c r="B1766" s="5" t="s">
        <v>3709</v>
      </c>
      <c r="C1766" s="2" t="s">
        <v>236</v>
      </c>
      <c r="D1766" s="2" t="s">
        <v>3943</v>
      </c>
      <c r="E1766" s="8">
        <v>8200000</v>
      </c>
      <c r="F1766" s="8">
        <v>8200000</v>
      </c>
      <c r="G1766" s="8">
        <v>8200000</v>
      </c>
      <c r="H1766" s="8">
        <v>8200000</v>
      </c>
      <c r="I1766" s="8">
        <v>8200000</v>
      </c>
      <c r="J1766" s="8">
        <v>8200000</v>
      </c>
      <c r="K1766" s="8">
        <v>8200000</v>
      </c>
      <c r="L1766" s="8">
        <v>8200000</v>
      </c>
      <c r="M1766" s="8">
        <v>8200000</v>
      </c>
      <c r="N1766" s="8">
        <v>8200000</v>
      </c>
      <c r="O1766" s="8">
        <v>8200000</v>
      </c>
    </row>
    <row r="1767" spans="1:15">
      <c r="A1767" s="2" t="s">
        <v>3700</v>
      </c>
      <c r="B1767" s="5" t="s">
        <v>3701</v>
      </c>
      <c r="C1767" s="2" t="s">
        <v>236</v>
      </c>
      <c r="D1767" s="2" t="s">
        <v>3943</v>
      </c>
      <c r="E1767" s="9">
        <v>10000000</v>
      </c>
      <c r="F1767" s="9">
        <v>10000000</v>
      </c>
      <c r="G1767" s="9">
        <v>10000000</v>
      </c>
      <c r="H1767" s="9">
        <v>10000000</v>
      </c>
      <c r="I1767" s="9">
        <v>10000000</v>
      </c>
      <c r="J1767" s="9">
        <v>10000000</v>
      </c>
      <c r="K1767" s="9">
        <v>10000000</v>
      </c>
      <c r="L1767" s="9">
        <v>10000000</v>
      </c>
      <c r="M1767" s="9">
        <v>10000000</v>
      </c>
      <c r="N1767" s="9">
        <v>10000000</v>
      </c>
      <c r="O1767" s="9">
        <v>10000000</v>
      </c>
    </row>
    <row r="1768" spans="1:15">
      <c r="A1768" s="2" t="s">
        <v>3822</v>
      </c>
      <c r="B1768" s="5" t="s">
        <v>3823</v>
      </c>
      <c r="C1768" s="2" t="s">
        <v>236</v>
      </c>
      <c r="D1768" s="2" t="s">
        <v>3943</v>
      </c>
      <c r="E1768" s="9">
        <v>7573972</v>
      </c>
      <c r="F1768" s="9">
        <v>7573972</v>
      </c>
      <c r="G1768" s="9">
        <v>7573972</v>
      </c>
      <c r="H1768" s="9">
        <v>7714079</v>
      </c>
      <c r="I1768" s="9">
        <v>7856965</v>
      </c>
      <c r="J1768" s="9">
        <v>8002687</v>
      </c>
      <c r="K1768" s="9">
        <v>8002687</v>
      </c>
      <c r="L1768" s="9">
        <v>8002687</v>
      </c>
      <c r="M1768" s="9">
        <v>8002687</v>
      </c>
      <c r="N1768" s="9">
        <v>8802687</v>
      </c>
      <c r="O1768" s="9">
        <v>8802687</v>
      </c>
    </row>
    <row r="1769" spans="1:15">
      <c r="A1769" s="2" t="s">
        <v>3710</v>
      </c>
      <c r="B1769" s="5" t="s">
        <v>3711</v>
      </c>
      <c r="C1769" s="2" t="s">
        <v>236</v>
      </c>
      <c r="D1769" s="2" t="s">
        <v>3943</v>
      </c>
      <c r="E1769" s="9"/>
      <c r="F1769" s="9"/>
      <c r="G1769" s="9"/>
      <c r="H1769" s="9"/>
      <c r="I1769" s="9"/>
      <c r="J1769" s="9">
        <v>9105333</v>
      </c>
      <c r="K1769" s="9">
        <v>9197333</v>
      </c>
      <c r="L1769" s="9">
        <v>9287333</v>
      </c>
      <c r="M1769" s="9">
        <v>9287333</v>
      </c>
      <c r="N1769" s="9">
        <v>9290333</v>
      </c>
      <c r="O1769" s="9">
        <v>9290333</v>
      </c>
    </row>
    <row r="1770" spans="1:15">
      <c r="A1770" s="2" t="s">
        <v>3718</v>
      </c>
      <c r="B1770" s="5" t="s">
        <v>3719</v>
      </c>
      <c r="C1770" s="2" t="s">
        <v>236</v>
      </c>
      <c r="D1770" s="2" t="s">
        <v>3943</v>
      </c>
      <c r="E1770" s="9"/>
      <c r="F1770" s="9"/>
      <c r="G1770" s="9"/>
      <c r="H1770" s="9"/>
      <c r="I1770" s="9"/>
      <c r="J1770" s="9"/>
      <c r="K1770" s="9"/>
      <c r="L1770" s="9">
        <v>4221000</v>
      </c>
      <c r="M1770" s="9">
        <v>4221000</v>
      </c>
      <c r="N1770" s="9">
        <v>4492420</v>
      </c>
      <c r="O1770" s="9">
        <v>4492420</v>
      </c>
    </row>
    <row r="1771" spans="1:15">
      <c r="A1771" s="2" t="s">
        <v>3684</v>
      </c>
      <c r="B1771" s="5" t="s">
        <v>3685</v>
      </c>
      <c r="C1771" s="2" t="s">
        <v>236</v>
      </c>
      <c r="D1771" s="2" t="s">
        <v>3943</v>
      </c>
      <c r="E1771" s="9">
        <v>3700000</v>
      </c>
      <c r="F1771" s="9">
        <v>3700000</v>
      </c>
      <c r="G1771" s="9">
        <v>10696250</v>
      </c>
      <c r="H1771" s="9">
        <v>10696250</v>
      </c>
      <c r="I1771" s="9">
        <v>10696250</v>
      </c>
      <c r="J1771" s="9">
        <v>10696250</v>
      </c>
      <c r="K1771" s="9">
        <v>10696250</v>
      </c>
      <c r="L1771" s="9">
        <v>10696250</v>
      </c>
      <c r="M1771" s="9">
        <v>10696250</v>
      </c>
      <c r="N1771" s="9">
        <v>10696250</v>
      </c>
      <c r="O1771" s="9">
        <v>10696250</v>
      </c>
    </row>
    <row r="1772" spans="1:15">
      <c r="A1772" s="2" t="s">
        <v>3564</v>
      </c>
      <c r="B1772" s="5" t="s">
        <v>3565</v>
      </c>
      <c r="C1772" s="2" t="s">
        <v>236</v>
      </c>
      <c r="D1772" s="2" t="s">
        <v>3943</v>
      </c>
      <c r="E1772" s="8">
        <v>5366688</v>
      </c>
      <c r="F1772" s="8">
        <v>5366688</v>
      </c>
      <c r="G1772" s="8">
        <v>5366688</v>
      </c>
      <c r="H1772" s="8">
        <v>5366688</v>
      </c>
      <c r="I1772" s="8">
        <v>5366688</v>
      </c>
      <c r="J1772" s="8">
        <v>8050032</v>
      </c>
      <c r="K1772" s="8">
        <v>8050032</v>
      </c>
      <c r="L1772" s="8">
        <v>8050032</v>
      </c>
      <c r="M1772" s="8">
        <v>8050032</v>
      </c>
      <c r="N1772" s="8">
        <v>8050032</v>
      </c>
      <c r="O1772" s="8">
        <v>8050032</v>
      </c>
    </row>
    <row r="1773" spans="1:15">
      <c r="A1773" s="2" t="s">
        <v>3690</v>
      </c>
      <c r="B1773" s="5" t="s">
        <v>3691</v>
      </c>
      <c r="C1773" s="2" t="s">
        <v>236</v>
      </c>
      <c r="D1773" s="2" t="s">
        <v>3943</v>
      </c>
      <c r="E1773" s="8"/>
      <c r="F1773" s="8"/>
      <c r="G1773" s="8"/>
      <c r="H1773" s="8">
        <v>7200000</v>
      </c>
      <c r="I1773" s="8">
        <v>7200000</v>
      </c>
      <c r="J1773" s="8">
        <v>7200000</v>
      </c>
      <c r="K1773" s="8">
        <v>7200000</v>
      </c>
      <c r="L1773" s="8">
        <v>7200000</v>
      </c>
      <c r="M1773" s="8">
        <v>7200000</v>
      </c>
      <c r="N1773" s="8">
        <v>7200000</v>
      </c>
      <c r="O1773" s="8">
        <v>7200000</v>
      </c>
    </row>
    <row r="1774" spans="1:15">
      <c r="A1774" s="2" t="s">
        <v>3676</v>
      </c>
      <c r="B1774" s="5" t="s">
        <v>3677</v>
      </c>
      <c r="C1774" s="2" t="s">
        <v>236</v>
      </c>
      <c r="D1774" s="2" t="s">
        <v>3943</v>
      </c>
      <c r="E1774" s="8">
        <v>10472859</v>
      </c>
      <c r="F1774" s="8">
        <v>16174112</v>
      </c>
      <c r="G1774" s="8">
        <v>16174112</v>
      </c>
      <c r="H1774" s="8">
        <v>16174112</v>
      </c>
      <c r="I1774" s="8">
        <v>16174112</v>
      </c>
      <c r="J1774" s="8">
        <v>16174112</v>
      </c>
      <c r="K1774" s="8">
        <v>16174112</v>
      </c>
      <c r="L1774" s="8">
        <v>16174112</v>
      </c>
      <c r="M1774" s="8">
        <v>16174112</v>
      </c>
      <c r="N1774" s="8">
        <v>16174112</v>
      </c>
      <c r="O1774" s="8">
        <v>16174112</v>
      </c>
    </row>
    <row r="1775" spans="1:15">
      <c r="A1775" s="2" t="s">
        <v>3702</v>
      </c>
      <c r="B1775" s="5" t="s">
        <v>3703</v>
      </c>
      <c r="C1775" s="2" t="s">
        <v>236</v>
      </c>
      <c r="D1775" s="2" t="s">
        <v>3943</v>
      </c>
      <c r="E1775" s="8"/>
      <c r="F1775" s="8"/>
      <c r="G1775" s="8"/>
      <c r="H1775" s="8">
        <v>6161348</v>
      </c>
      <c r="I1775" s="8">
        <v>6161348</v>
      </c>
      <c r="J1775" s="8">
        <v>6161348</v>
      </c>
      <c r="K1775" s="8">
        <v>6161348</v>
      </c>
      <c r="L1775" s="8">
        <v>6161348</v>
      </c>
      <c r="M1775" s="8">
        <v>6161348</v>
      </c>
      <c r="N1775" s="8">
        <v>6161348</v>
      </c>
      <c r="O1775" s="8">
        <v>6161348</v>
      </c>
    </row>
    <row r="1776" spans="1:15">
      <c r="A1776" s="2" t="s">
        <v>3738</v>
      </c>
      <c r="B1776" s="5" t="s">
        <v>3739</v>
      </c>
      <c r="C1776" s="2" t="s">
        <v>236</v>
      </c>
      <c r="D1776" s="2" t="s">
        <v>3943</v>
      </c>
      <c r="E1776" s="8"/>
      <c r="F1776" s="8"/>
      <c r="G1776" s="8"/>
      <c r="H1776" s="8">
        <v>3761000</v>
      </c>
      <c r="I1776" s="8">
        <v>3796000</v>
      </c>
      <c r="J1776" s="8">
        <v>4133000</v>
      </c>
      <c r="K1776" s="8">
        <v>4268000</v>
      </c>
      <c r="L1776" s="8">
        <v>4268000</v>
      </c>
      <c r="M1776" s="8">
        <v>8440718</v>
      </c>
      <c r="N1776" s="8">
        <v>8471571</v>
      </c>
      <c r="O1776" s="8">
        <v>8471571</v>
      </c>
    </row>
    <row r="1777" spans="1:15">
      <c r="A1777" s="2" t="s">
        <v>3668</v>
      </c>
      <c r="B1777" s="5" t="s">
        <v>3669</v>
      </c>
      <c r="C1777" s="2" t="s">
        <v>236</v>
      </c>
      <c r="D1777" s="2" t="s">
        <v>3943</v>
      </c>
      <c r="E1777" s="9"/>
      <c r="F1777" s="9"/>
      <c r="G1777" s="9"/>
      <c r="H1777" s="9"/>
      <c r="I1777" s="9"/>
      <c r="J1777" s="9">
        <v>3835000</v>
      </c>
      <c r="K1777" s="9">
        <v>4769250</v>
      </c>
      <c r="L1777" s="9">
        <v>4769250</v>
      </c>
      <c r="M1777" s="9">
        <v>4769250</v>
      </c>
      <c r="N1777" s="9">
        <v>4769250</v>
      </c>
      <c r="O1777" s="9">
        <v>4769250</v>
      </c>
    </row>
    <row r="1778" spans="1:15">
      <c r="A1778" s="2" t="s">
        <v>3672</v>
      </c>
      <c r="B1778" s="5" t="s">
        <v>3673</v>
      </c>
      <c r="C1778" s="2" t="s">
        <v>236</v>
      </c>
      <c r="D1778" s="2" t="s">
        <v>3943</v>
      </c>
      <c r="E1778" s="9">
        <v>8000000</v>
      </c>
      <c r="F1778" s="9">
        <v>8000000</v>
      </c>
      <c r="G1778" s="9">
        <v>8000000</v>
      </c>
      <c r="H1778" s="9">
        <v>8163254</v>
      </c>
      <c r="I1778" s="9">
        <v>8360671</v>
      </c>
      <c r="J1778" s="9">
        <v>8934366</v>
      </c>
      <c r="K1778" s="9">
        <v>9658393</v>
      </c>
      <c r="L1778" s="9">
        <v>9658393</v>
      </c>
      <c r="M1778" s="9">
        <v>9658393</v>
      </c>
      <c r="N1778" s="9">
        <v>9658393</v>
      </c>
      <c r="O1778" s="9">
        <v>9658393</v>
      </c>
    </row>
    <row r="1779" spans="1:15">
      <c r="A1779" s="2" t="s">
        <v>3666</v>
      </c>
      <c r="B1779" s="5" t="s">
        <v>3667</v>
      </c>
      <c r="C1779" s="2" t="s">
        <v>236</v>
      </c>
      <c r="D1779" s="2" t="s">
        <v>3943</v>
      </c>
      <c r="E1779" s="9">
        <v>9200000</v>
      </c>
      <c r="F1779" s="9">
        <v>9730691</v>
      </c>
      <c r="G1779" s="9">
        <v>11815345</v>
      </c>
      <c r="H1779" s="9">
        <v>5416037</v>
      </c>
      <c r="I1779" s="9">
        <v>9444037</v>
      </c>
      <c r="J1779" s="9">
        <v>9444037</v>
      </c>
      <c r="K1779" s="9">
        <v>9444037</v>
      </c>
      <c r="L1779" s="9">
        <v>9444037</v>
      </c>
      <c r="M1779" s="9">
        <v>9444037</v>
      </c>
      <c r="N1779" s="9">
        <v>9444037</v>
      </c>
      <c r="O1779" s="9">
        <v>9444037</v>
      </c>
    </row>
    <row r="1780" spans="1:15">
      <c r="A1780" s="2" t="s">
        <v>3612</v>
      </c>
      <c r="B1780" s="5" t="s">
        <v>3613</v>
      </c>
      <c r="C1780" s="2" t="s">
        <v>236</v>
      </c>
      <c r="D1780" s="2" t="s">
        <v>3943</v>
      </c>
      <c r="E1780" s="9"/>
      <c r="F1780" s="9"/>
      <c r="G1780" s="9"/>
      <c r="H1780" s="9"/>
      <c r="I1780" s="9"/>
      <c r="J1780" s="9"/>
      <c r="K1780" s="9">
        <v>18250000</v>
      </c>
      <c r="L1780" s="9">
        <v>19210000</v>
      </c>
      <c r="M1780" s="9">
        <v>19210000</v>
      </c>
      <c r="N1780" s="9">
        <v>19451544</v>
      </c>
      <c r="O1780" s="9">
        <v>19451544</v>
      </c>
    </row>
    <row r="1781" spans="1:15">
      <c r="A1781" s="2" t="s">
        <v>3756</v>
      </c>
      <c r="B1781" s="5" t="s">
        <v>3757</v>
      </c>
      <c r="C1781" s="2" t="s">
        <v>236</v>
      </c>
      <c r="D1781" s="2" t="s">
        <v>3943</v>
      </c>
      <c r="E1781" s="9">
        <v>16800000</v>
      </c>
      <c r="F1781" s="9">
        <v>16800000</v>
      </c>
      <c r="G1781" s="9">
        <v>16800000</v>
      </c>
      <c r="H1781" s="9">
        <v>16800000</v>
      </c>
      <c r="I1781" s="9">
        <v>16800000</v>
      </c>
      <c r="J1781" s="9">
        <v>16800000</v>
      </c>
      <c r="K1781" s="9">
        <v>16800000</v>
      </c>
      <c r="L1781" s="9">
        <v>16800000</v>
      </c>
      <c r="M1781" s="9">
        <v>16800000</v>
      </c>
      <c r="N1781" s="9">
        <v>16800000</v>
      </c>
      <c r="O1781" s="9">
        <v>16800000</v>
      </c>
    </row>
    <row r="1782" spans="1:15">
      <c r="A1782" s="2" t="s">
        <v>3744</v>
      </c>
      <c r="B1782" s="5" t="s">
        <v>3745</v>
      </c>
      <c r="C1782" s="2" t="s">
        <v>236</v>
      </c>
      <c r="D1782" s="2" t="s">
        <v>3943</v>
      </c>
      <c r="E1782" s="8">
        <v>12969346</v>
      </c>
      <c r="F1782" s="8">
        <v>12991646</v>
      </c>
      <c r="G1782" s="8">
        <v>13086546</v>
      </c>
      <c r="H1782" s="8">
        <v>13086546</v>
      </c>
      <c r="I1782" s="8">
        <v>13086546</v>
      </c>
      <c r="J1782" s="8">
        <v>13086546</v>
      </c>
      <c r="K1782" s="8">
        <v>13086546</v>
      </c>
      <c r="L1782" s="8">
        <v>13086546</v>
      </c>
      <c r="M1782" s="8">
        <v>14194136</v>
      </c>
      <c r="N1782" s="8">
        <v>14867404</v>
      </c>
      <c r="O1782" s="8">
        <v>14867404</v>
      </c>
    </row>
    <row r="1783" spans="1:15">
      <c r="A1783" s="2" t="s">
        <v>3740</v>
      </c>
      <c r="B1783" s="5" t="s">
        <v>3741</v>
      </c>
      <c r="C1783" s="2" t="s">
        <v>236</v>
      </c>
      <c r="D1783" s="2" t="s">
        <v>3943</v>
      </c>
      <c r="E1783" s="8">
        <v>4000000</v>
      </c>
      <c r="F1783" s="8">
        <v>4000000</v>
      </c>
      <c r="G1783" s="8">
        <v>4000000</v>
      </c>
      <c r="H1783" s="8">
        <v>4000000</v>
      </c>
      <c r="I1783" s="8">
        <v>4000000</v>
      </c>
      <c r="J1783" s="8">
        <v>4000000</v>
      </c>
      <c r="K1783" s="8">
        <v>4000000</v>
      </c>
      <c r="L1783" s="8">
        <v>4000000</v>
      </c>
      <c r="M1783" s="8">
        <v>4000000</v>
      </c>
      <c r="N1783" s="8">
        <v>4000000</v>
      </c>
      <c r="O1783" s="8">
        <v>4000000</v>
      </c>
    </row>
    <row r="1784" spans="1:15">
      <c r="A1784" s="2" t="s">
        <v>3712</v>
      </c>
      <c r="B1784" s="5" t="s">
        <v>3713</v>
      </c>
      <c r="C1784" s="2" t="s">
        <v>236</v>
      </c>
      <c r="D1784" s="2" t="s">
        <v>3943</v>
      </c>
      <c r="E1784" s="8"/>
      <c r="F1784" s="8"/>
      <c r="G1784" s="8"/>
      <c r="H1784" s="8">
        <v>6853000</v>
      </c>
      <c r="I1784" s="8">
        <v>6853000</v>
      </c>
      <c r="J1784" s="8">
        <v>6853000</v>
      </c>
      <c r="K1784" s="8">
        <v>16825457</v>
      </c>
      <c r="L1784" s="8">
        <v>16825457</v>
      </c>
      <c r="M1784" s="8">
        <v>16825457</v>
      </c>
      <c r="N1784" s="8">
        <v>16825457</v>
      </c>
      <c r="O1784" s="8">
        <v>16825457</v>
      </c>
    </row>
    <row r="1785" spans="1:15">
      <c r="A1785" s="2" t="s">
        <v>3706</v>
      </c>
      <c r="B1785" s="5" t="s">
        <v>3707</v>
      </c>
      <c r="C1785" s="2" t="s">
        <v>236</v>
      </c>
      <c r="D1785" s="2" t="s">
        <v>3943</v>
      </c>
      <c r="E1785" s="8"/>
      <c r="F1785" s="8">
        <v>7900000</v>
      </c>
      <c r="G1785" s="8">
        <v>7900000</v>
      </c>
      <c r="H1785" s="8">
        <v>7900000</v>
      </c>
      <c r="I1785" s="8">
        <v>7900000</v>
      </c>
      <c r="J1785" s="8">
        <v>7900000</v>
      </c>
      <c r="K1785" s="8">
        <v>7900000</v>
      </c>
      <c r="L1785" s="8">
        <v>7900000</v>
      </c>
      <c r="M1785" s="8">
        <v>7900000</v>
      </c>
      <c r="N1785" s="8">
        <v>8356445</v>
      </c>
      <c r="O1785" s="8">
        <v>8356445</v>
      </c>
    </row>
    <row r="1786" spans="1:15">
      <c r="A1786" s="2" t="s">
        <v>3462</v>
      </c>
      <c r="B1786" s="5" t="s">
        <v>3463</v>
      </c>
      <c r="C1786" s="2" t="s">
        <v>236</v>
      </c>
      <c r="D1786" s="2" t="s">
        <v>3943</v>
      </c>
      <c r="E1786" s="8">
        <v>7860933</v>
      </c>
      <c r="F1786" s="8">
        <v>12704926</v>
      </c>
      <c r="G1786" s="8">
        <v>12704926</v>
      </c>
      <c r="H1786" s="8">
        <v>12704926</v>
      </c>
      <c r="I1786" s="8">
        <v>13237785</v>
      </c>
      <c r="J1786" s="8">
        <v>13237785</v>
      </c>
      <c r="K1786" s="8">
        <v>13237785</v>
      </c>
      <c r="L1786" s="8">
        <v>13237785</v>
      </c>
      <c r="M1786" s="8">
        <v>13237785</v>
      </c>
      <c r="N1786" s="8">
        <v>13237785</v>
      </c>
      <c r="O1786" s="8">
        <v>13237785</v>
      </c>
    </row>
    <row r="1787" spans="1:15">
      <c r="A1787" s="2" t="s">
        <v>3746</v>
      </c>
      <c r="B1787" s="5" t="s">
        <v>3747</v>
      </c>
      <c r="C1787" s="2" t="s">
        <v>236</v>
      </c>
      <c r="D1787" s="2" t="s">
        <v>3943</v>
      </c>
      <c r="E1787" s="9">
        <v>12000000</v>
      </c>
      <c r="F1787" s="9">
        <v>12000000</v>
      </c>
      <c r="G1787" s="9">
        <v>12000000</v>
      </c>
      <c r="H1787" s="9">
        <v>12000000</v>
      </c>
      <c r="I1787" s="9">
        <v>12000000</v>
      </c>
      <c r="J1787" s="9">
        <v>12000000</v>
      </c>
      <c r="K1787" s="9">
        <v>12000000</v>
      </c>
      <c r="L1787" s="9">
        <v>12000000</v>
      </c>
      <c r="M1787" s="9">
        <v>12000000</v>
      </c>
      <c r="N1787" s="9">
        <v>12000000</v>
      </c>
      <c r="O1787" s="9">
        <v>12000000</v>
      </c>
    </row>
    <row r="1788" spans="1:15">
      <c r="A1788" s="2" t="s">
        <v>3728</v>
      </c>
      <c r="B1788" s="5" t="s">
        <v>3729</v>
      </c>
      <c r="C1788" s="2" t="s">
        <v>236</v>
      </c>
      <c r="D1788" s="2" t="s">
        <v>3943</v>
      </c>
      <c r="E1788" s="9"/>
      <c r="F1788" s="9">
        <v>2880000</v>
      </c>
      <c r="G1788" s="9">
        <v>5760000</v>
      </c>
      <c r="H1788" s="9">
        <v>5760000</v>
      </c>
      <c r="I1788" s="9">
        <v>5760000</v>
      </c>
      <c r="J1788" s="9">
        <v>5760000</v>
      </c>
      <c r="K1788" s="9">
        <v>5760000</v>
      </c>
      <c r="L1788" s="9">
        <v>5760000</v>
      </c>
      <c r="M1788" s="9">
        <v>5760000</v>
      </c>
      <c r="N1788" s="9">
        <v>5760000</v>
      </c>
      <c r="O1788" s="9">
        <v>5760000</v>
      </c>
    </row>
    <row r="1789" spans="1:15">
      <c r="A1789" s="2" t="s">
        <v>3794</v>
      </c>
      <c r="B1789" s="5" t="s">
        <v>3795</v>
      </c>
      <c r="C1789" s="2" t="s">
        <v>236</v>
      </c>
      <c r="D1789" s="2" t="s">
        <v>3943</v>
      </c>
      <c r="E1789" s="9">
        <v>8496720</v>
      </c>
      <c r="F1789" s="9">
        <v>8496720</v>
      </c>
      <c r="G1789" s="9">
        <v>8496720</v>
      </c>
      <c r="H1789" s="9">
        <v>8496720</v>
      </c>
      <c r="I1789" s="9">
        <v>8496720</v>
      </c>
      <c r="J1789" s="9">
        <v>8496720</v>
      </c>
      <c r="K1789" s="9">
        <v>8496720</v>
      </c>
      <c r="L1789" s="9">
        <v>8496720</v>
      </c>
      <c r="M1789" s="9">
        <v>8496720</v>
      </c>
      <c r="N1789" s="9">
        <v>9875976</v>
      </c>
      <c r="O1789" s="9">
        <v>9875976</v>
      </c>
    </row>
    <row r="1790" spans="1:15">
      <c r="A1790" s="2" t="s">
        <v>3806</v>
      </c>
      <c r="B1790" s="5" t="s">
        <v>3807</v>
      </c>
      <c r="C1790" s="2" t="s">
        <v>236</v>
      </c>
      <c r="D1790" s="2" t="s">
        <v>3943</v>
      </c>
      <c r="E1790" s="9">
        <v>90000</v>
      </c>
      <c r="F1790" s="9">
        <v>1800000</v>
      </c>
      <c r="G1790" s="9">
        <v>1800000</v>
      </c>
      <c r="H1790" s="9">
        <v>7345085</v>
      </c>
      <c r="I1790" s="9">
        <v>7345085</v>
      </c>
      <c r="J1790" s="9">
        <v>7345085</v>
      </c>
      <c r="K1790" s="9">
        <v>7345085</v>
      </c>
      <c r="L1790" s="9">
        <v>7345085</v>
      </c>
      <c r="M1790" s="9">
        <v>7345085</v>
      </c>
      <c r="N1790" s="9">
        <v>7345085</v>
      </c>
      <c r="O1790" s="9">
        <v>7345085</v>
      </c>
    </row>
    <row r="1791" spans="1:15">
      <c r="A1791" s="2" t="s">
        <v>3716</v>
      </c>
      <c r="B1791" s="5" t="s">
        <v>3717</v>
      </c>
      <c r="C1791" s="2" t="s">
        <v>236</v>
      </c>
      <c r="D1791" s="2" t="s">
        <v>3943</v>
      </c>
      <c r="E1791" s="9">
        <v>5800000</v>
      </c>
      <c r="F1791" s="9">
        <v>5800000</v>
      </c>
      <c r="G1791" s="9">
        <v>5800000</v>
      </c>
      <c r="H1791" s="9">
        <v>5800000</v>
      </c>
      <c r="I1791" s="9">
        <v>5848290</v>
      </c>
      <c r="J1791" s="9">
        <v>6665800</v>
      </c>
      <c r="K1791" s="9">
        <v>6665800</v>
      </c>
      <c r="L1791" s="9">
        <v>9998700</v>
      </c>
      <c r="M1791" s="9">
        <v>9998700</v>
      </c>
      <c r="N1791" s="9">
        <v>10221665</v>
      </c>
      <c r="O1791" s="9">
        <v>10221665</v>
      </c>
    </row>
    <row r="1792" spans="1:15">
      <c r="A1792" s="2" t="s">
        <v>3748</v>
      </c>
      <c r="B1792" s="5" t="s">
        <v>3749</v>
      </c>
      <c r="C1792" s="2" t="s">
        <v>236</v>
      </c>
      <c r="D1792" s="2" t="s">
        <v>3943</v>
      </c>
      <c r="E1792" s="8">
        <v>6160000</v>
      </c>
      <c r="F1792" s="8">
        <v>6160000</v>
      </c>
      <c r="G1792" s="8">
        <v>6160000</v>
      </c>
      <c r="H1792" s="8">
        <v>6160000</v>
      </c>
      <c r="I1792" s="8">
        <v>6160000</v>
      </c>
      <c r="J1792" s="8">
        <v>6160000</v>
      </c>
      <c r="K1792" s="8">
        <v>6160000</v>
      </c>
      <c r="L1792" s="8">
        <v>6160000</v>
      </c>
      <c r="M1792" s="8">
        <v>6160000</v>
      </c>
      <c r="N1792" s="8">
        <v>6160000</v>
      </c>
      <c r="O1792" s="8">
        <v>7336264</v>
      </c>
    </row>
    <row r="1793" spans="1:15">
      <c r="A1793" s="2" t="s">
        <v>3762</v>
      </c>
      <c r="B1793" s="5" t="s">
        <v>3763</v>
      </c>
      <c r="C1793" s="2" t="s">
        <v>236</v>
      </c>
      <c r="D1793" s="2" t="s">
        <v>3943</v>
      </c>
      <c r="E1793" s="8">
        <v>34872000</v>
      </c>
      <c r="F1793" s="8">
        <v>34872000</v>
      </c>
      <c r="G1793" s="8">
        <v>34872000</v>
      </c>
      <c r="H1793" s="8">
        <v>34872000</v>
      </c>
      <c r="I1793" s="8">
        <v>34872000</v>
      </c>
      <c r="J1793" s="8">
        <v>35828000</v>
      </c>
      <c r="K1793" s="8">
        <v>35828000</v>
      </c>
      <c r="L1793" s="8">
        <v>36828000</v>
      </c>
      <c r="M1793" s="8">
        <v>37828000</v>
      </c>
      <c r="N1793" s="8">
        <v>38726201</v>
      </c>
      <c r="O1793" s="8">
        <v>38726201</v>
      </c>
    </row>
    <row r="1794" spans="1:15">
      <c r="A1794" s="2" t="s">
        <v>3752</v>
      </c>
      <c r="B1794" s="5" t="s">
        <v>3753</v>
      </c>
      <c r="C1794" s="2" t="s">
        <v>236</v>
      </c>
      <c r="D1794" s="2" t="s">
        <v>3943</v>
      </c>
      <c r="E1794" s="8">
        <v>4200000</v>
      </c>
      <c r="F1794" s="8">
        <v>8396593</v>
      </c>
      <c r="G1794" s="8">
        <v>8396593</v>
      </c>
      <c r="H1794" s="8">
        <v>8396593</v>
      </c>
      <c r="I1794" s="8">
        <v>8396593</v>
      </c>
      <c r="J1794" s="8">
        <v>8396593</v>
      </c>
      <c r="K1794" s="8">
        <v>8396593</v>
      </c>
      <c r="L1794" s="8">
        <v>8396593</v>
      </c>
      <c r="M1794" s="8">
        <v>8396593</v>
      </c>
      <c r="N1794" s="8">
        <v>8396593</v>
      </c>
      <c r="O1794" s="8">
        <v>8396593</v>
      </c>
    </row>
    <row r="1795" spans="1:15">
      <c r="A1795" s="2" t="s">
        <v>3772</v>
      </c>
      <c r="B1795" s="5" t="s">
        <v>3773</v>
      </c>
      <c r="C1795" s="2" t="s">
        <v>236</v>
      </c>
      <c r="D1795" s="2" t="s">
        <v>3943</v>
      </c>
      <c r="E1795" s="8">
        <v>3495870</v>
      </c>
      <c r="F1795" s="8">
        <v>3495870</v>
      </c>
      <c r="G1795" s="8">
        <v>3495870</v>
      </c>
      <c r="H1795" s="8">
        <v>3495870</v>
      </c>
      <c r="I1795" s="8">
        <v>3495870</v>
      </c>
      <c r="J1795" s="8">
        <v>3495870</v>
      </c>
      <c r="K1795" s="8">
        <v>3495870</v>
      </c>
      <c r="L1795" s="8">
        <v>3495870</v>
      </c>
      <c r="M1795" s="8">
        <v>3495870</v>
      </c>
      <c r="N1795" s="8">
        <v>3495870</v>
      </c>
      <c r="O1795" s="8">
        <v>3495870</v>
      </c>
    </row>
    <row r="1796" spans="1:15">
      <c r="A1796" s="2" t="s">
        <v>3538</v>
      </c>
      <c r="B1796" s="5" t="s">
        <v>3539</v>
      </c>
      <c r="C1796" s="2" t="s">
        <v>236</v>
      </c>
      <c r="D1796" s="2" t="s">
        <v>3943</v>
      </c>
      <c r="E1796" s="8"/>
      <c r="F1796" s="8"/>
      <c r="G1796" s="8"/>
      <c r="H1796" s="8"/>
      <c r="I1796" s="8">
        <v>15000000</v>
      </c>
      <c r="J1796" s="8">
        <v>15000000</v>
      </c>
      <c r="K1796" s="8">
        <v>15000000</v>
      </c>
      <c r="L1796" s="8">
        <v>15000000</v>
      </c>
      <c r="M1796" s="8">
        <v>15000000</v>
      </c>
      <c r="N1796" s="8">
        <v>15000000</v>
      </c>
      <c r="O1796" s="8">
        <v>15000000</v>
      </c>
    </row>
    <row r="1797" spans="1:15">
      <c r="A1797" s="2" t="s">
        <v>3750</v>
      </c>
      <c r="B1797" s="5" t="s">
        <v>3751</v>
      </c>
      <c r="C1797" s="2" t="s">
        <v>236</v>
      </c>
      <c r="D1797" s="2" t="s">
        <v>3943</v>
      </c>
      <c r="E1797" s="9">
        <v>660000</v>
      </c>
      <c r="F1797" s="9">
        <v>660000</v>
      </c>
      <c r="G1797" s="9">
        <v>660000</v>
      </c>
      <c r="H1797" s="9">
        <v>7260000</v>
      </c>
      <c r="I1797" s="9">
        <v>7260000</v>
      </c>
      <c r="J1797" s="9">
        <v>7260000</v>
      </c>
      <c r="K1797" s="9">
        <v>7260000</v>
      </c>
      <c r="L1797" s="9">
        <v>7260000</v>
      </c>
      <c r="M1797" s="9">
        <v>7600000</v>
      </c>
      <c r="N1797" s="9">
        <v>7600000</v>
      </c>
      <c r="O1797" s="9">
        <v>7600000</v>
      </c>
    </row>
    <row r="1798" spans="1:15">
      <c r="A1798" s="2" t="s">
        <v>3512</v>
      </c>
      <c r="B1798" s="5" t="s">
        <v>3513</v>
      </c>
      <c r="C1798" s="2" t="s">
        <v>236</v>
      </c>
      <c r="D1798" s="2" t="s">
        <v>3943</v>
      </c>
      <c r="E1798" s="9">
        <v>16700000</v>
      </c>
      <c r="F1798" s="9">
        <v>17520893</v>
      </c>
      <c r="G1798" s="9">
        <v>25346859</v>
      </c>
      <c r="H1798" s="9">
        <v>40083299</v>
      </c>
      <c r="I1798" s="9">
        <v>43841589</v>
      </c>
      <c r="J1798" s="9">
        <v>47704031</v>
      </c>
      <c r="K1798" s="9">
        <v>65749827</v>
      </c>
      <c r="L1798" s="9">
        <v>82058196</v>
      </c>
      <c r="M1798" s="9">
        <v>13157454</v>
      </c>
      <c r="N1798" s="9">
        <v>12091234</v>
      </c>
      <c r="O1798" s="9">
        <v>12091234</v>
      </c>
    </row>
    <row r="1799" spans="1:15">
      <c r="A1799" s="2" t="s">
        <v>3720</v>
      </c>
      <c r="B1799" s="5" t="s">
        <v>3721</v>
      </c>
      <c r="C1799" s="2" t="s">
        <v>236</v>
      </c>
      <c r="D1799" s="2" t="s">
        <v>3943</v>
      </c>
      <c r="E1799" s="9">
        <v>10000000</v>
      </c>
      <c r="F1799" s="9">
        <v>10000000</v>
      </c>
      <c r="G1799" s="9">
        <v>10000000</v>
      </c>
      <c r="H1799" s="9">
        <v>10000000</v>
      </c>
      <c r="I1799" s="9">
        <v>10000000</v>
      </c>
      <c r="J1799" s="9">
        <v>10000000</v>
      </c>
      <c r="K1799" s="9">
        <v>10000000</v>
      </c>
      <c r="L1799" s="9">
        <v>11037617</v>
      </c>
      <c r="M1799" s="9">
        <v>14589879</v>
      </c>
      <c r="N1799" s="9">
        <v>18564655</v>
      </c>
      <c r="O1799" s="9">
        <v>18564655</v>
      </c>
    </row>
    <row r="1800" spans="1:15">
      <c r="A1800" s="2" t="s">
        <v>3686</v>
      </c>
      <c r="B1800" s="5" t="s">
        <v>3952</v>
      </c>
      <c r="C1800" s="2" t="s">
        <v>236</v>
      </c>
      <c r="D1800" s="2" t="s">
        <v>3943</v>
      </c>
      <c r="E1800" s="9">
        <v>15300000</v>
      </c>
      <c r="F1800" s="9">
        <v>15300000</v>
      </c>
      <c r="G1800" s="9">
        <v>15300000</v>
      </c>
      <c r="H1800" s="9">
        <v>15300000</v>
      </c>
      <c r="I1800" s="9">
        <v>15300000</v>
      </c>
      <c r="J1800" s="9">
        <v>15300000</v>
      </c>
      <c r="K1800" s="9">
        <v>15300000</v>
      </c>
      <c r="L1800" s="9">
        <v>15300000</v>
      </c>
      <c r="M1800" s="9">
        <v>15300000</v>
      </c>
      <c r="N1800" s="9">
        <v>25817134</v>
      </c>
      <c r="O1800" s="9">
        <v>25817134</v>
      </c>
    </row>
    <row r="1801" spans="1:15">
      <c r="A1801" s="2" t="s">
        <v>3570</v>
      </c>
      <c r="B1801" s="5" t="s">
        <v>3571</v>
      </c>
      <c r="C1801" s="2" t="s">
        <v>236</v>
      </c>
      <c r="D1801" s="2" t="s">
        <v>3943</v>
      </c>
      <c r="E1801" s="9">
        <v>11411400</v>
      </c>
      <c r="F1801" s="9">
        <v>11411400</v>
      </c>
      <c r="G1801" s="9">
        <v>11411400</v>
      </c>
      <c r="H1801" s="9">
        <v>11411400</v>
      </c>
      <c r="I1801" s="9">
        <v>11411400</v>
      </c>
      <c r="J1801" s="9">
        <v>11411400</v>
      </c>
      <c r="K1801" s="9">
        <v>11411400</v>
      </c>
      <c r="L1801" s="9">
        <v>11411400</v>
      </c>
      <c r="M1801" s="9">
        <v>11411400</v>
      </c>
      <c r="N1801" s="9">
        <v>11411400</v>
      </c>
      <c r="O1801" s="9">
        <v>11411400</v>
      </c>
    </row>
    <row r="1802" spans="1:15">
      <c r="A1802" s="2" t="s">
        <v>3714</v>
      </c>
      <c r="B1802" s="5" t="s">
        <v>3715</v>
      </c>
      <c r="C1802" s="2" t="s">
        <v>236</v>
      </c>
      <c r="D1802" s="2" t="s">
        <v>3943</v>
      </c>
      <c r="E1802" s="8">
        <v>71360571</v>
      </c>
      <c r="F1802" s="8">
        <v>71360571</v>
      </c>
      <c r="G1802" s="8">
        <v>71360571</v>
      </c>
      <c r="H1802" s="8">
        <v>14272114</v>
      </c>
      <c r="I1802" s="8">
        <v>14849036</v>
      </c>
      <c r="J1802" s="8">
        <v>15963161</v>
      </c>
      <c r="K1802" s="8">
        <v>15963161</v>
      </c>
      <c r="L1802" s="8">
        <v>16334678</v>
      </c>
      <c r="M1802" s="8">
        <v>16334678</v>
      </c>
      <c r="N1802" s="8">
        <v>16334678</v>
      </c>
      <c r="O1802" s="8">
        <v>16334678</v>
      </c>
    </row>
    <row r="1803" spans="1:15">
      <c r="A1803" s="2" t="s">
        <v>3754</v>
      </c>
      <c r="B1803" s="5" t="s">
        <v>3755</v>
      </c>
      <c r="C1803" s="2" t="s">
        <v>236</v>
      </c>
      <c r="D1803" s="2" t="s">
        <v>3943</v>
      </c>
      <c r="E1803" s="8">
        <v>3724209</v>
      </c>
      <c r="F1803" s="8">
        <v>4449023</v>
      </c>
      <c r="G1803" s="8">
        <v>4714788</v>
      </c>
      <c r="H1803" s="8">
        <v>4714788</v>
      </c>
      <c r="I1803" s="8">
        <v>4714788</v>
      </c>
      <c r="J1803" s="8">
        <v>4714788</v>
      </c>
      <c r="K1803" s="8">
        <v>4714788</v>
      </c>
      <c r="L1803" s="8">
        <v>4714788</v>
      </c>
      <c r="M1803" s="8">
        <v>4714788</v>
      </c>
      <c r="N1803" s="8">
        <v>4714788</v>
      </c>
      <c r="O1803" s="8">
        <v>4714788</v>
      </c>
    </row>
    <row r="1804" spans="1:15">
      <c r="A1804" s="2" t="s">
        <v>3650</v>
      </c>
      <c r="B1804" s="5" t="s">
        <v>3651</v>
      </c>
      <c r="C1804" s="2" t="s">
        <v>236</v>
      </c>
      <c r="D1804" s="2" t="s">
        <v>3943</v>
      </c>
      <c r="E1804" s="8">
        <v>8495777</v>
      </c>
      <c r="F1804" s="8">
        <v>9658100</v>
      </c>
      <c r="G1804" s="8">
        <v>9658100</v>
      </c>
      <c r="H1804" s="8">
        <v>9658100</v>
      </c>
      <c r="I1804" s="8">
        <v>9658100</v>
      </c>
      <c r="J1804" s="8">
        <v>9658100</v>
      </c>
      <c r="K1804" s="8">
        <v>9658100</v>
      </c>
      <c r="L1804" s="8">
        <v>9658100</v>
      </c>
      <c r="M1804" s="8">
        <v>9658100</v>
      </c>
      <c r="N1804" s="8">
        <v>10137330</v>
      </c>
      <c r="O1804" s="8">
        <v>10137330</v>
      </c>
    </row>
    <row r="1805" spans="1:15">
      <c r="A1805" s="2" t="s">
        <v>3736</v>
      </c>
      <c r="B1805" s="5" t="s">
        <v>3737</v>
      </c>
      <c r="C1805" s="2" t="s">
        <v>236</v>
      </c>
      <c r="D1805" s="2" t="s">
        <v>3943</v>
      </c>
      <c r="E1805" s="8"/>
      <c r="F1805" s="8"/>
      <c r="G1805" s="8"/>
      <c r="H1805" s="8"/>
      <c r="I1805" s="8"/>
      <c r="J1805" s="8"/>
      <c r="K1805" s="8"/>
      <c r="L1805" s="8"/>
      <c r="M1805" s="8">
        <v>11090000</v>
      </c>
      <c r="N1805" s="8">
        <v>11090000</v>
      </c>
      <c r="O1805" s="8">
        <v>11090000</v>
      </c>
    </row>
    <row r="1806" spans="1:15">
      <c r="A1806" s="2" t="s">
        <v>3768</v>
      </c>
      <c r="B1806" s="5" t="s">
        <v>3769</v>
      </c>
      <c r="C1806" s="2" t="s">
        <v>236</v>
      </c>
      <c r="D1806" s="2" t="s">
        <v>3943</v>
      </c>
      <c r="E1806" s="8">
        <v>1450000</v>
      </c>
      <c r="F1806" s="8">
        <v>1450000</v>
      </c>
      <c r="G1806" s="8">
        <v>6000000</v>
      </c>
      <c r="H1806" s="8">
        <v>10000000</v>
      </c>
      <c r="I1806" s="8">
        <v>10000000</v>
      </c>
      <c r="J1806" s="8">
        <v>10000000</v>
      </c>
      <c r="K1806" s="8">
        <v>10000000</v>
      </c>
      <c r="L1806" s="8">
        <v>10000000</v>
      </c>
      <c r="M1806" s="8">
        <v>10000000</v>
      </c>
      <c r="N1806" s="8">
        <v>10000000</v>
      </c>
      <c r="O1806" s="8">
        <v>10000000</v>
      </c>
    </row>
    <row r="1807" spans="1:15">
      <c r="A1807" s="2" t="s">
        <v>3780</v>
      </c>
      <c r="B1807" s="5" t="s">
        <v>3781</v>
      </c>
      <c r="C1807" s="2" t="s">
        <v>236</v>
      </c>
      <c r="D1807" s="2" t="s">
        <v>3943</v>
      </c>
      <c r="E1807" s="9">
        <v>5955957</v>
      </c>
      <c r="F1807" s="9">
        <v>5955957</v>
      </c>
      <c r="G1807" s="9">
        <v>5955957</v>
      </c>
      <c r="H1807" s="9">
        <v>6245254</v>
      </c>
      <c r="I1807" s="9">
        <v>6555478</v>
      </c>
      <c r="J1807" s="9">
        <v>6747975</v>
      </c>
      <c r="K1807" s="9">
        <v>6939936</v>
      </c>
      <c r="L1807" s="9">
        <v>7269454</v>
      </c>
      <c r="M1807" s="9">
        <v>7615429</v>
      </c>
      <c r="N1807" s="9">
        <v>7978687</v>
      </c>
      <c r="O1807" s="9">
        <v>7978687</v>
      </c>
    </row>
    <row r="1808" spans="1:15">
      <c r="A1808" s="2" t="s">
        <v>3778</v>
      </c>
      <c r="B1808" s="5" t="s">
        <v>3779</v>
      </c>
      <c r="C1808" s="2" t="s">
        <v>236</v>
      </c>
      <c r="D1808" s="2" t="s">
        <v>3943</v>
      </c>
      <c r="E1808" s="9">
        <v>900000</v>
      </c>
      <c r="F1808" s="9">
        <v>900000</v>
      </c>
      <c r="G1808" s="9">
        <v>900000</v>
      </c>
      <c r="H1808" s="9">
        <v>974836</v>
      </c>
      <c r="I1808" s="9">
        <v>1159810</v>
      </c>
      <c r="J1808" s="9">
        <v>1214878</v>
      </c>
      <c r="K1808" s="9">
        <v>1214878</v>
      </c>
      <c r="L1808" s="9">
        <v>1214878</v>
      </c>
      <c r="M1808" s="9">
        <v>1214878</v>
      </c>
      <c r="N1808" s="9">
        <v>1214878</v>
      </c>
      <c r="O1808" s="9">
        <v>1214878</v>
      </c>
    </row>
    <row r="1809" spans="1:15">
      <c r="A1809" s="2" t="s">
        <v>3764</v>
      </c>
      <c r="B1809" s="5" t="s">
        <v>3765</v>
      </c>
      <c r="C1809" s="2" t="s">
        <v>236</v>
      </c>
      <c r="D1809" s="2" t="s">
        <v>3943</v>
      </c>
      <c r="E1809" s="9">
        <v>5808900</v>
      </c>
      <c r="F1809" s="9">
        <v>5808900</v>
      </c>
      <c r="G1809" s="9">
        <v>5808900</v>
      </c>
      <c r="H1809" s="9">
        <v>5808900</v>
      </c>
      <c r="I1809" s="9">
        <v>11617800</v>
      </c>
      <c r="J1809" s="9">
        <v>11617800</v>
      </c>
      <c r="K1809" s="9">
        <v>11617800</v>
      </c>
      <c r="L1809" s="9">
        <v>11617800</v>
      </c>
      <c r="M1809" s="9">
        <v>11617800</v>
      </c>
      <c r="N1809" s="9">
        <v>14273820</v>
      </c>
      <c r="O1809" s="9">
        <v>14273820</v>
      </c>
    </row>
    <row r="1810" spans="1:15">
      <c r="A1810" s="2" t="s">
        <v>3664</v>
      </c>
      <c r="B1810" s="5" t="s">
        <v>3665</v>
      </c>
      <c r="C1810" s="2" t="s">
        <v>236</v>
      </c>
      <c r="D1810" s="2" t="s">
        <v>3943</v>
      </c>
      <c r="E1810" s="9">
        <v>9910900</v>
      </c>
      <c r="F1810" s="9">
        <v>9910900</v>
      </c>
      <c r="G1810" s="9">
        <v>9910900</v>
      </c>
      <c r="H1810" s="9">
        <v>9910900</v>
      </c>
      <c r="I1810" s="9">
        <v>12910900</v>
      </c>
      <c r="J1810" s="9">
        <v>12910900</v>
      </c>
      <c r="K1810" s="9">
        <v>12910900</v>
      </c>
      <c r="L1810" s="9">
        <v>12910900</v>
      </c>
      <c r="M1810" s="9">
        <v>14064745</v>
      </c>
      <c r="N1810" s="9">
        <v>13354805</v>
      </c>
      <c r="O1810" s="9">
        <v>14129995</v>
      </c>
    </row>
    <row r="1811" spans="1:15">
      <c r="A1811" s="2" t="s">
        <v>3758</v>
      </c>
      <c r="B1811" s="5" t="s">
        <v>3759</v>
      </c>
      <c r="C1811" s="2" t="s">
        <v>236</v>
      </c>
      <c r="D1811" s="2" t="s">
        <v>3943</v>
      </c>
      <c r="E1811" s="9"/>
      <c r="F1811" s="9">
        <v>4660000</v>
      </c>
      <c r="G1811" s="9">
        <v>4660000</v>
      </c>
      <c r="H1811" s="9">
        <v>4660000</v>
      </c>
      <c r="I1811" s="9">
        <v>10000000</v>
      </c>
      <c r="J1811" s="9">
        <v>10000000</v>
      </c>
      <c r="K1811" s="9">
        <v>10000000</v>
      </c>
      <c r="L1811" s="9">
        <v>10000000</v>
      </c>
      <c r="M1811" s="9">
        <v>10000000</v>
      </c>
      <c r="N1811" s="9">
        <v>10000000</v>
      </c>
      <c r="O1811" s="9">
        <v>10151105</v>
      </c>
    </row>
    <row r="1812" spans="1:15">
      <c r="A1812" s="2" t="s">
        <v>3584</v>
      </c>
      <c r="B1812" s="5" t="s">
        <v>3585</v>
      </c>
      <c r="C1812" s="2" t="s">
        <v>236</v>
      </c>
      <c r="D1812" s="2" t="s">
        <v>3943</v>
      </c>
      <c r="E1812" s="8">
        <v>27712680</v>
      </c>
      <c r="F1812" s="8">
        <v>27712680</v>
      </c>
      <c r="G1812" s="8">
        <v>27712680</v>
      </c>
      <c r="H1812" s="8">
        <v>27712680</v>
      </c>
      <c r="I1812" s="8">
        <v>27712680</v>
      </c>
      <c r="J1812" s="8">
        <v>27712680</v>
      </c>
      <c r="K1812" s="8">
        <v>27712680</v>
      </c>
      <c r="L1812" s="8">
        <v>27712680</v>
      </c>
      <c r="M1812" s="8">
        <v>27712680</v>
      </c>
      <c r="N1812" s="8">
        <v>27712680</v>
      </c>
      <c r="O1812" s="8">
        <v>27712680</v>
      </c>
    </row>
    <row r="1813" spans="1:15">
      <c r="A1813" s="2" t="s">
        <v>3704</v>
      </c>
      <c r="B1813" s="5" t="s">
        <v>3705</v>
      </c>
      <c r="C1813" s="2" t="s">
        <v>236</v>
      </c>
      <c r="D1813" s="2" t="s">
        <v>3943</v>
      </c>
      <c r="E1813" s="8"/>
      <c r="F1813" s="8"/>
      <c r="G1813" s="8"/>
      <c r="H1813" s="8"/>
      <c r="I1813" s="8">
        <v>4310000</v>
      </c>
      <c r="J1813" s="8">
        <v>4310000</v>
      </c>
      <c r="K1813" s="8">
        <v>4310000</v>
      </c>
      <c r="L1813" s="8">
        <v>4453802</v>
      </c>
      <c r="M1813" s="8">
        <v>4540083</v>
      </c>
      <c r="N1813" s="8">
        <v>4540083</v>
      </c>
      <c r="O1813" s="8">
        <v>4540083</v>
      </c>
    </row>
    <row r="1814" spans="1:15">
      <c r="A1814" s="2" t="s">
        <v>3774</v>
      </c>
      <c r="B1814" s="5" t="s">
        <v>3775</v>
      </c>
      <c r="C1814" s="2" t="s">
        <v>236</v>
      </c>
      <c r="D1814" s="2" t="s">
        <v>3943</v>
      </c>
      <c r="E1814" s="8">
        <v>6000000</v>
      </c>
      <c r="F1814" s="8">
        <v>6000000</v>
      </c>
      <c r="G1814" s="8">
        <v>6000000</v>
      </c>
      <c r="H1814" s="8">
        <v>6000000</v>
      </c>
      <c r="I1814" s="8">
        <v>6000000</v>
      </c>
      <c r="J1814" s="8">
        <v>6405405</v>
      </c>
      <c r="K1814" s="8">
        <v>6405405</v>
      </c>
      <c r="L1814" s="8">
        <v>6405405</v>
      </c>
      <c r="M1814" s="8">
        <v>6405405</v>
      </c>
      <c r="N1814" s="8">
        <v>6405405</v>
      </c>
      <c r="O1814" s="8">
        <v>6405405</v>
      </c>
    </row>
    <row r="1815" spans="1:15">
      <c r="A1815" s="2" t="s">
        <v>3786</v>
      </c>
      <c r="B1815" s="5" t="s">
        <v>3787</v>
      </c>
      <c r="C1815" s="2" t="s">
        <v>236</v>
      </c>
      <c r="D1815" s="2" t="s">
        <v>3943</v>
      </c>
      <c r="E1815" s="8"/>
      <c r="F1815" s="8"/>
      <c r="G1815" s="8"/>
      <c r="H1815" s="8"/>
      <c r="I1815" s="8"/>
      <c r="J1815" s="8"/>
      <c r="K1815" s="8"/>
      <c r="L1815" s="8"/>
      <c r="M1815" s="8"/>
      <c r="N1815" s="8">
        <v>10620000</v>
      </c>
      <c r="O1815" s="8">
        <v>10620000</v>
      </c>
    </row>
    <row r="1816" spans="1:15">
      <c r="A1816" s="2" t="s">
        <v>3784</v>
      </c>
      <c r="B1816" s="5" t="s">
        <v>3785</v>
      </c>
      <c r="C1816" s="2" t="s">
        <v>236</v>
      </c>
      <c r="D1816" s="2" t="s">
        <v>3943</v>
      </c>
      <c r="E1816" s="8">
        <v>641966</v>
      </c>
      <c r="F1816" s="8">
        <v>641966</v>
      </c>
      <c r="G1816" s="8">
        <v>641966</v>
      </c>
      <c r="H1816" s="8">
        <v>641966</v>
      </c>
      <c r="I1816" s="8">
        <v>641966</v>
      </c>
      <c r="J1816" s="8">
        <v>898752</v>
      </c>
      <c r="K1816" s="8">
        <v>898752</v>
      </c>
      <c r="L1816" s="8">
        <v>898752</v>
      </c>
      <c r="M1816" s="8">
        <v>898752</v>
      </c>
      <c r="N1816" s="8">
        <v>898752</v>
      </c>
      <c r="O1816" s="8">
        <v>898752</v>
      </c>
    </row>
    <row r="1817" spans="1:15">
      <c r="A1817" s="2" t="s">
        <v>3742</v>
      </c>
      <c r="B1817" s="5" t="s">
        <v>3743</v>
      </c>
      <c r="C1817" s="2" t="s">
        <v>236</v>
      </c>
      <c r="D1817" s="2" t="s">
        <v>3943</v>
      </c>
      <c r="E1817" s="9"/>
      <c r="F1817" s="9"/>
      <c r="G1817" s="9"/>
      <c r="H1817" s="9"/>
      <c r="I1817" s="9"/>
      <c r="J1817" s="9"/>
      <c r="K1817" s="9"/>
      <c r="L1817" s="9"/>
      <c r="M1817" s="9">
        <v>2815750</v>
      </c>
      <c r="N1817" s="9">
        <v>4621038</v>
      </c>
      <c r="O1817" s="9">
        <v>4871038</v>
      </c>
    </row>
    <row r="1818" spans="1:15">
      <c r="A1818" s="2" t="s">
        <v>3818</v>
      </c>
      <c r="B1818" s="5" t="s">
        <v>3819</v>
      </c>
      <c r="C1818" s="2" t="s">
        <v>236</v>
      </c>
      <c r="D1818" s="2" t="s">
        <v>3943</v>
      </c>
      <c r="E1818" s="9">
        <v>4132983</v>
      </c>
      <c r="F1818" s="9">
        <v>29467995</v>
      </c>
      <c r="G1818" s="9">
        <v>29467995</v>
      </c>
      <c r="H1818" s="9">
        <v>29467995</v>
      </c>
      <c r="I1818" s="9">
        <v>29467995</v>
      </c>
      <c r="J1818" s="9">
        <v>29467995</v>
      </c>
      <c r="K1818" s="9">
        <v>29467995</v>
      </c>
      <c r="L1818" s="9">
        <v>29467995</v>
      </c>
      <c r="M1818" s="9">
        <v>11787198</v>
      </c>
      <c r="N1818" s="9">
        <v>11787198</v>
      </c>
      <c r="O1818" s="9">
        <v>11787198</v>
      </c>
    </row>
    <row r="1819" spans="1:15">
      <c r="A1819" s="2" t="s">
        <v>3790</v>
      </c>
      <c r="B1819" s="5" t="s">
        <v>3791</v>
      </c>
      <c r="C1819" s="2" t="s">
        <v>236</v>
      </c>
      <c r="D1819" s="2" t="s">
        <v>3943</v>
      </c>
      <c r="E1819" s="9"/>
      <c r="F1819" s="9"/>
      <c r="G1819" s="9"/>
      <c r="H1819" s="9"/>
      <c r="I1819" s="9"/>
      <c r="J1819" s="9"/>
      <c r="K1819" s="9"/>
      <c r="L1819" s="9"/>
      <c r="M1819" s="9"/>
      <c r="N1819" s="9">
        <v>10310000</v>
      </c>
      <c r="O1819" s="9">
        <v>10310000</v>
      </c>
    </row>
    <row r="1820" spans="1:15">
      <c r="A1820" s="2" t="s">
        <v>3788</v>
      </c>
      <c r="B1820" s="5" t="s">
        <v>3789</v>
      </c>
      <c r="C1820" s="2" t="s">
        <v>236</v>
      </c>
      <c r="D1820" s="2" t="s">
        <v>3943</v>
      </c>
      <c r="E1820" s="9">
        <v>6122200</v>
      </c>
      <c r="F1820" s="9">
        <v>6122200</v>
      </c>
      <c r="G1820" s="9">
        <v>6122200</v>
      </c>
      <c r="H1820" s="9">
        <v>6122200</v>
      </c>
      <c r="I1820" s="9">
        <v>6122200</v>
      </c>
      <c r="J1820" s="9">
        <v>6122200</v>
      </c>
      <c r="K1820" s="9">
        <v>6122200</v>
      </c>
      <c r="L1820" s="9">
        <v>6122200</v>
      </c>
      <c r="M1820" s="9">
        <v>13468840</v>
      </c>
      <c r="N1820" s="9">
        <v>13468840</v>
      </c>
      <c r="O1820" s="9">
        <v>13468840</v>
      </c>
    </row>
    <row r="1821" spans="1:15">
      <c r="A1821" s="2" t="s">
        <v>3792</v>
      </c>
      <c r="B1821" s="5" t="s">
        <v>3793</v>
      </c>
      <c r="C1821" s="2" t="s">
        <v>236</v>
      </c>
      <c r="D1821" s="2" t="s">
        <v>3943</v>
      </c>
      <c r="E1821" s="9"/>
      <c r="F1821" s="9"/>
      <c r="G1821" s="9"/>
      <c r="H1821" s="9"/>
      <c r="I1821" s="9"/>
      <c r="J1821" s="9"/>
      <c r="K1821" s="9"/>
      <c r="L1821" s="9"/>
      <c r="M1821" s="9"/>
      <c r="N1821" s="9">
        <v>10204000</v>
      </c>
      <c r="O1821" s="9">
        <v>10204000</v>
      </c>
    </row>
    <row r="1822" spans="1:15">
      <c r="A1822" s="2" t="s">
        <v>3804</v>
      </c>
      <c r="B1822" s="5" t="s">
        <v>3805</v>
      </c>
      <c r="C1822" s="2" t="s">
        <v>236</v>
      </c>
      <c r="D1822" s="2" t="s">
        <v>3943</v>
      </c>
      <c r="E1822" s="8"/>
      <c r="F1822" s="8"/>
      <c r="G1822" s="8"/>
      <c r="H1822" s="8">
        <v>5000000</v>
      </c>
      <c r="I1822" s="8">
        <v>5232774</v>
      </c>
      <c r="J1822" s="8">
        <v>9732774</v>
      </c>
      <c r="K1822" s="8">
        <v>9732774</v>
      </c>
      <c r="L1822" s="8">
        <v>12528669</v>
      </c>
      <c r="M1822" s="8">
        <v>12528669</v>
      </c>
      <c r="N1822" s="8">
        <v>12528669</v>
      </c>
      <c r="O1822" s="8">
        <v>12528669</v>
      </c>
    </row>
    <row r="1823" spans="1:15">
      <c r="A1823" s="2" t="s">
        <v>3802</v>
      </c>
      <c r="B1823" s="5" t="s">
        <v>3803</v>
      </c>
      <c r="C1823" s="2" t="s">
        <v>236</v>
      </c>
      <c r="D1823" s="2" t="s">
        <v>3943</v>
      </c>
      <c r="E1823" s="8"/>
      <c r="F1823" s="8"/>
      <c r="G1823" s="8">
        <v>6260000</v>
      </c>
      <c r="H1823" s="8">
        <v>6356000</v>
      </c>
      <c r="I1823" s="8">
        <v>6406000</v>
      </c>
      <c r="J1823" s="8">
        <v>6464010</v>
      </c>
      <c r="K1823" s="8">
        <v>6468930</v>
      </c>
      <c r="L1823" s="8">
        <v>6468930</v>
      </c>
      <c r="M1823" s="8">
        <v>6678400</v>
      </c>
      <c r="N1823" s="8">
        <v>6678400</v>
      </c>
      <c r="O1823" s="8">
        <v>6678400</v>
      </c>
    </row>
    <row r="1824" spans="1:15">
      <c r="A1824" s="2" t="s">
        <v>3808</v>
      </c>
      <c r="B1824" s="5" t="s">
        <v>3809</v>
      </c>
      <c r="C1824" s="2" t="s">
        <v>236</v>
      </c>
      <c r="D1824" s="2" t="s">
        <v>3943</v>
      </c>
      <c r="E1824" s="8">
        <v>6231700</v>
      </c>
      <c r="F1824" s="8">
        <v>6231700</v>
      </c>
      <c r="G1824" s="8">
        <v>6231700</v>
      </c>
      <c r="H1824" s="8">
        <v>6664100</v>
      </c>
      <c r="I1824" s="8">
        <v>11213204</v>
      </c>
      <c r="J1824" s="8">
        <v>12111241</v>
      </c>
      <c r="K1824" s="8">
        <v>12156245</v>
      </c>
      <c r="L1824" s="8">
        <v>12156245</v>
      </c>
      <c r="M1824" s="8">
        <v>12156245</v>
      </c>
      <c r="N1824" s="8">
        <v>12156245</v>
      </c>
      <c r="O1824" s="8">
        <v>12156245</v>
      </c>
    </row>
    <row r="1825" spans="1:15">
      <c r="A1825" s="2" t="s">
        <v>3770</v>
      </c>
      <c r="B1825" s="5" t="s">
        <v>3771</v>
      </c>
      <c r="C1825" s="2" t="s">
        <v>236</v>
      </c>
      <c r="D1825" s="2" t="s">
        <v>3943</v>
      </c>
      <c r="E1825" s="8">
        <v>6042030</v>
      </c>
      <c r="F1825" s="8">
        <v>6042030</v>
      </c>
      <c r="G1825" s="8">
        <v>6042030</v>
      </c>
      <c r="H1825" s="8">
        <v>6042030</v>
      </c>
      <c r="I1825" s="8">
        <v>6042030</v>
      </c>
      <c r="J1825" s="8">
        <v>6042030</v>
      </c>
      <c r="K1825" s="8">
        <v>6042030</v>
      </c>
      <c r="L1825" s="8">
        <v>6042030</v>
      </c>
      <c r="M1825" s="8">
        <v>6042030</v>
      </c>
      <c r="N1825" s="8">
        <v>6923438</v>
      </c>
      <c r="O1825" s="8">
        <v>6923438</v>
      </c>
    </row>
    <row r="1826" spans="1:15">
      <c r="A1826" s="2" t="s">
        <v>3796</v>
      </c>
      <c r="B1826" s="5" t="s">
        <v>3797</v>
      </c>
      <c r="C1826" s="2" t="s">
        <v>236</v>
      </c>
      <c r="D1826" s="2" t="s">
        <v>3943</v>
      </c>
      <c r="E1826" s="8">
        <v>11500000</v>
      </c>
      <c r="F1826" s="8">
        <v>11500000</v>
      </c>
      <c r="G1826" s="8">
        <v>11500000</v>
      </c>
      <c r="H1826" s="8">
        <v>11500000</v>
      </c>
      <c r="I1826" s="8">
        <v>11500000</v>
      </c>
      <c r="J1826" s="8">
        <v>11500000</v>
      </c>
      <c r="K1826" s="8">
        <v>11500000</v>
      </c>
      <c r="L1826" s="8">
        <v>11500000</v>
      </c>
      <c r="M1826" s="8">
        <v>11500000</v>
      </c>
      <c r="N1826" s="8">
        <v>11500000</v>
      </c>
      <c r="O1826" s="8">
        <v>11500000</v>
      </c>
    </row>
    <row r="1827" spans="1:15">
      <c r="A1827" s="2" t="s">
        <v>3782</v>
      </c>
      <c r="B1827" s="5" t="s">
        <v>3783</v>
      </c>
      <c r="C1827" s="2" t="s">
        <v>236</v>
      </c>
      <c r="D1827" s="2" t="s">
        <v>3943</v>
      </c>
      <c r="E1827" s="9">
        <v>8558040</v>
      </c>
      <c r="F1827" s="9">
        <v>8558040</v>
      </c>
      <c r="G1827" s="9">
        <v>8558040</v>
      </c>
      <c r="H1827" s="9">
        <v>8558040</v>
      </c>
      <c r="I1827" s="9">
        <v>8558040</v>
      </c>
      <c r="J1827" s="9">
        <v>8558040</v>
      </c>
      <c r="K1827" s="9">
        <v>8558040</v>
      </c>
      <c r="L1827" s="9">
        <v>8558040</v>
      </c>
      <c r="M1827" s="9">
        <v>8558040</v>
      </c>
      <c r="N1827" s="9">
        <v>8558040</v>
      </c>
      <c r="O1827" s="9">
        <v>8558040</v>
      </c>
    </row>
    <row r="1828" spans="1:15">
      <c r="A1828" s="2" t="s">
        <v>3798</v>
      </c>
      <c r="B1828" s="5" t="s">
        <v>3799</v>
      </c>
      <c r="C1828" s="2" t="s">
        <v>236</v>
      </c>
      <c r="D1828" s="2" t="s">
        <v>3943</v>
      </c>
      <c r="E1828" s="9">
        <v>367592</v>
      </c>
      <c r="F1828" s="9">
        <v>407592</v>
      </c>
      <c r="G1828" s="9">
        <v>407592</v>
      </c>
      <c r="H1828" s="9">
        <v>407592</v>
      </c>
      <c r="I1828" s="9">
        <v>407592</v>
      </c>
      <c r="J1828" s="9">
        <v>407592</v>
      </c>
      <c r="K1828" s="9">
        <v>407592</v>
      </c>
      <c r="L1828" s="9">
        <v>407592</v>
      </c>
      <c r="M1828" s="9">
        <v>407592</v>
      </c>
      <c r="N1828" s="9">
        <v>407592</v>
      </c>
      <c r="O1828" s="9">
        <v>407592</v>
      </c>
    </row>
    <row r="1829" spans="1:15">
      <c r="A1829" s="2" t="s">
        <v>3800</v>
      </c>
      <c r="B1829" s="5" t="s">
        <v>3801</v>
      </c>
      <c r="C1829" s="2" t="s">
        <v>236</v>
      </c>
      <c r="D1829" s="2" t="s">
        <v>3943</v>
      </c>
      <c r="E1829" s="9">
        <v>6000000</v>
      </c>
      <c r="F1829" s="9">
        <v>6000000</v>
      </c>
      <c r="G1829" s="9">
        <v>6292968</v>
      </c>
      <c r="H1829" s="9">
        <v>6292968</v>
      </c>
      <c r="I1829" s="9">
        <v>6292968</v>
      </c>
      <c r="J1829" s="9">
        <v>6292968</v>
      </c>
      <c r="K1829" s="9">
        <v>6292968</v>
      </c>
      <c r="L1829" s="9">
        <v>6292968</v>
      </c>
      <c r="M1829" s="9">
        <v>6292968</v>
      </c>
      <c r="N1829" s="9">
        <v>6292968</v>
      </c>
      <c r="O1829" s="9">
        <v>6292968</v>
      </c>
    </row>
    <row r="1830" spans="1:15">
      <c r="A1830" s="2" t="s">
        <v>3810</v>
      </c>
      <c r="B1830" s="5" t="s">
        <v>3811</v>
      </c>
      <c r="C1830" s="2" t="s">
        <v>236</v>
      </c>
      <c r="D1830" s="2" t="s">
        <v>3943</v>
      </c>
      <c r="E1830" s="9"/>
      <c r="F1830" s="9"/>
      <c r="G1830" s="9"/>
      <c r="H1830" s="9"/>
      <c r="I1830" s="9"/>
      <c r="J1830" s="9"/>
      <c r="K1830" s="9"/>
      <c r="L1830" s="9"/>
      <c r="M1830" s="9"/>
      <c r="N1830" s="9">
        <v>9050000</v>
      </c>
      <c r="O1830" s="9">
        <v>9050000</v>
      </c>
    </row>
    <row r="1831" spans="1:15">
      <c r="A1831" s="2" t="s">
        <v>3776</v>
      </c>
      <c r="B1831" s="5" t="s">
        <v>3777</v>
      </c>
      <c r="C1831" s="2" t="s">
        <v>236</v>
      </c>
      <c r="D1831" s="2" t="s">
        <v>3943</v>
      </c>
      <c r="E1831" s="9">
        <v>14385196</v>
      </c>
      <c r="F1831" s="9">
        <v>17787295</v>
      </c>
      <c r="G1831" s="9">
        <v>18334406</v>
      </c>
      <c r="H1831" s="9">
        <v>21662650</v>
      </c>
      <c r="I1831" s="9">
        <v>12635511</v>
      </c>
      <c r="J1831" s="9">
        <v>12635511</v>
      </c>
      <c r="K1831" s="9">
        <v>16235511</v>
      </c>
      <c r="L1831" s="9">
        <v>16235511</v>
      </c>
      <c r="M1831" s="9">
        <v>16961911</v>
      </c>
      <c r="N1831" s="9">
        <v>21069121</v>
      </c>
      <c r="O1831" s="9">
        <v>21569119</v>
      </c>
    </row>
    <row r="1832" spans="1:15">
      <c r="A1832" s="2" t="s">
        <v>3820</v>
      </c>
      <c r="B1832" s="5" t="s">
        <v>3821</v>
      </c>
      <c r="C1832" s="2" t="s">
        <v>236</v>
      </c>
      <c r="D1832" s="2" t="s">
        <v>3943</v>
      </c>
      <c r="E1832" s="8">
        <v>1027304</v>
      </c>
      <c r="F1832" s="8">
        <v>1027304</v>
      </c>
      <c r="G1832" s="8">
        <v>1027304</v>
      </c>
      <c r="H1832" s="8">
        <v>1027304</v>
      </c>
      <c r="I1832" s="8">
        <v>1027304</v>
      </c>
      <c r="J1832" s="8">
        <v>1027304</v>
      </c>
      <c r="K1832" s="8">
        <v>1027304</v>
      </c>
      <c r="L1832" s="8">
        <v>1027304</v>
      </c>
      <c r="M1832" s="8">
        <v>1027304</v>
      </c>
      <c r="N1832" s="8">
        <v>1027304</v>
      </c>
      <c r="O1832" s="8">
        <v>1027304</v>
      </c>
    </row>
    <row r="1833" spans="1:15">
      <c r="A1833" s="2" t="s">
        <v>3814</v>
      </c>
      <c r="B1833" s="5" t="s">
        <v>3815</v>
      </c>
      <c r="C1833" s="2" t="s">
        <v>236</v>
      </c>
      <c r="D1833" s="2" t="s">
        <v>3943</v>
      </c>
      <c r="E1833" s="8">
        <v>480000</v>
      </c>
      <c r="F1833" s="8">
        <v>480000</v>
      </c>
      <c r="G1833" s="8">
        <v>480000</v>
      </c>
      <c r="H1833" s="8">
        <v>480000</v>
      </c>
      <c r="I1833" s="8">
        <v>480000</v>
      </c>
      <c r="J1833" s="8">
        <v>480000</v>
      </c>
      <c r="K1833" s="8">
        <v>480000</v>
      </c>
      <c r="L1833" s="8">
        <v>480000</v>
      </c>
      <c r="M1833" s="8">
        <v>480000</v>
      </c>
      <c r="N1833" s="8">
        <v>480000</v>
      </c>
      <c r="O1833" s="8">
        <v>480000</v>
      </c>
    </row>
    <row r="1834" spans="1:15">
      <c r="A1834" s="2" t="s">
        <v>3816</v>
      </c>
      <c r="B1834" s="5" t="s">
        <v>3817</v>
      </c>
      <c r="C1834" s="2" t="s">
        <v>236</v>
      </c>
      <c r="D1834" s="2" t="s">
        <v>3943</v>
      </c>
      <c r="E1834" s="8"/>
      <c r="F1834" s="8"/>
      <c r="G1834" s="8"/>
      <c r="H1834" s="8"/>
      <c r="I1834" s="8"/>
      <c r="J1834" s="8"/>
      <c r="K1834" s="8"/>
      <c r="L1834" s="8"/>
      <c r="M1834" s="8"/>
      <c r="N1834" s="8">
        <v>8000000</v>
      </c>
      <c r="O1834" s="8">
        <v>8000000</v>
      </c>
    </row>
    <row r="1835" spans="1:15">
      <c r="A1835" s="2" t="s">
        <v>3730</v>
      </c>
      <c r="B1835" s="5" t="s">
        <v>3731</v>
      </c>
      <c r="C1835" s="2" t="s">
        <v>236</v>
      </c>
      <c r="D1835" s="2" t="s">
        <v>3943</v>
      </c>
      <c r="E1835" s="8">
        <v>17143000</v>
      </c>
      <c r="F1835" s="8">
        <v>41936368</v>
      </c>
      <c r="G1835" s="8">
        <v>41936368</v>
      </c>
      <c r="H1835" s="8">
        <v>24413570</v>
      </c>
      <c r="I1835" s="8">
        <v>24413570</v>
      </c>
      <c r="J1835" s="8">
        <v>24413570</v>
      </c>
      <c r="K1835" s="8">
        <v>24413570</v>
      </c>
      <c r="L1835" s="8">
        <v>24413570</v>
      </c>
      <c r="M1835" s="8">
        <v>24413570</v>
      </c>
      <c r="N1835" s="8">
        <v>24413570</v>
      </c>
      <c r="O1835" s="8">
        <v>24413570</v>
      </c>
    </row>
    <row r="1836" spans="1:15">
      <c r="A1836" s="2" t="s">
        <v>3824</v>
      </c>
      <c r="B1836" s="5" t="s">
        <v>3825</v>
      </c>
      <c r="C1836" s="2" t="s">
        <v>236</v>
      </c>
      <c r="D1836" s="2" t="s">
        <v>3943</v>
      </c>
      <c r="E1836" s="8"/>
      <c r="F1836" s="8"/>
      <c r="G1836" s="8"/>
      <c r="H1836" s="8"/>
      <c r="I1836" s="8"/>
      <c r="J1836" s="8"/>
      <c r="K1836" s="8"/>
      <c r="L1836" s="8"/>
      <c r="M1836" s="8"/>
      <c r="N1836" s="8">
        <v>7550000</v>
      </c>
      <c r="O1836" s="8">
        <v>7550000</v>
      </c>
    </row>
    <row r="1837" spans="1:15">
      <c r="A1837" s="2" t="s">
        <v>3826</v>
      </c>
      <c r="B1837" s="5" t="s">
        <v>3827</v>
      </c>
      <c r="C1837" s="2" t="s">
        <v>236</v>
      </c>
      <c r="D1837" s="2" t="s">
        <v>3943</v>
      </c>
      <c r="E1837" s="9"/>
      <c r="F1837" s="9"/>
      <c r="G1837" s="9"/>
      <c r="H1837" s="9"/>
      <c r="I1837" s="9"/>
      <c r="J1837" s="9"/>
      <c r="K1837" s="9"/>
      <c r="L1837" s="9"/>
      <c r="M1837" s="9"/>
      <c r="N1837" s="9">
        <v>7450000</v>
      </c>
      <c r="O1837" s="9">
        <v>7450000</v>
      </c>
    </row>
    <row r="1838" spans="1:15">
      <c r="A1838" s="2" t="s">
        <v>3834</v>
      </c>
      <c r="B1838" s="5" t="s">
        <v>3835</v>
      </c>
      <c r="C1838" s="2" t="s">
        <v>236</v>
      </c>
      <c r="D1838" s="2" t="s">
        <v>3943</v>
      </c>
      <c r="E1838" s="9"/>
      <c r="F1838" s="9"/>
      <c r="G1838" s="9"/>
      <c r="H1838" s="9"/>
      <c r="I1838" s="9"/>
      <c r="J1838" s="9"/>
      <c r="K1838" s="9"/>
      <c r="L1838" s="9"/>
      <c r="M1838" s="9"/>
      <c r="N1838" s="9">
        <v>7123000</v>
      </c>
      <c r="O1838" s="9">
        <v>7123000</v>
      </c>
    </row>
    <row r="1839" spans="1:15">
      <c r="A1839" s="2" t="s">
        <v>3836</v>
      </c>
      <c r="B1839" s="5" t="s">
        <v>3837</v>
      </c>
      <c r="C1839" s="2" t="s">
        <v>236</v>
      </c>
      <c r="D1839" s="2" t="s">
        <v>3943</v>
      </c>
      <c r="E1839" s="9"/>
      <c r="F1839" s="9"/>
      <c r="G1839" s="9"/>
      <c r="H1839" s="9"/>
      <c r="I1839" s="9"/>
      <c r="J1839" s="9"/>
      <c r="K1839" s="9"/>
      <c r="L1839" s="9"/>
      <c r="M1839" s="9">
        <v>7000000</v>
      </c>
      <c r="N1839" s="9">
        <v>7000000</v>
      </c>
      <c r="O1839" s="9">
        <v>7000000</v>
      </c>
    </row>
    <row r="1840" spans="1:15">
      <c r="A1840" s="2" t="s">
        <v>3830</v>
      </c>
      <c r="B1840" s="5" t="s">
        <v>3831</v>
      </c>
      <c r="C1840" s="2" t="s">
        <v>236</v>
      </c>
      <c r="D1840" s="2" t="s">
        <v>3943</v>
      </c>
      <c r="E1840" s="9"/>
      <c r="F1840" s="9"/>
      <c r="G1840" s="9"/>
      <c r="H1840" s="9"/>
      <c r="I1840" s="9"/>
      <c r="J1840" s="9"/>
      <c r="K1840" s="9"/>
      <c r="L1840" s="9"/>
      <c r="M1840" s="9"/>
      <c r="N1840" s="9">
        <v>6830000</v>
      </c>
      <c r="O1840" s="9">
        <v>6830000</v>
      </c>
    </row>
    <row r="1841" spans="1:15">
      <c r="A1841" s="2" t="s">
        <v>3838</v>
      </c>
      <c r="B1841" s="5" t="s">
        <v>3839</v>
      </c>
      <c r="C1841" s="2" t="s">
        <v>236</v>
      </c>
      <c r="D1841" s="2" t="s">
        <v>3943</v>
      </c>
      <c r="E1841" s="9"/>
      <c r="F1841" s="9"/>
      <c r="G1841" s="9"/>
      <c r="H1841" s="9"/>
      <c r="I1841" s="9"/>
      <c r="J1841" s="9"/>
      <c r="K1841" s="9"/>
      <c r="L1841" s="9"/>
      <c r="M1841" s="9"/>
      <c r="N1841" s="9">
        <v>7000000</v>
      </c>
      <c r="O1841" s="9">
        <v>7000000</v>
      </c>
    </row>
    <row r="1842" spans="1:15">
      <c r="A1842" s="2" t="s">
        <v>3832</v>
      </c>
      <c r="B1842" s="5" t="s">
        <v>3833</v>
      </c>
      <c r="C1842" s="2" t="s">
        <v>236</v>
      </c>
      <c r="D1842" s="2" t="s">
        <v>3943</v>
      </c>
      <c r="E1842" s="8"/>
      <c r="F1842" s="8"/>
      <c r="G1842" s="8"/>
      <c r="H1842" s="8"/>
      <c r="I1842" s="8"/>
      <c r="J1842" s="8"/>
      <c r="K1842" s="8"/>
      <c r="L1842" s="8"/>
      <c r="M1842" s="8"/>
      <c r="N1842" s="8">
        <v>7000000</v>
      </c>
      <c r="O1842" s="8">
        <v>7000000</v>
      </c>
    </row>
    <row r="1843" spans="1:15">
      <c r="A1843" s="2" t="s">
        <v>3840</v>
      </c>
      <c r="B1843" s="5" t="s">
        <v>3841</v>
      </c>
      <c r="C1843" s="2" t="s">
        <v>236</v>
      </c>
      <c r="D1843" s="2" t="s">
        <v>3943</v>
      </c>
      <c r="E1843" s="8"/>
      <c r="F1843" s="8"/>
      <c r="G1843" s="8"/>
      <c r="H1843" s="8"/>
      <c r="I1843" s="8"/>
      <c r="J1843" s="8"/>
      <c r="K1843" s="8"/>
      <c r="L1843" s="8"/>
      <c r="M1843" s="8"/>
      <c r="N1843" s="8">
        <v>7000000</v>
      </c>
      <c r="O1843" s="8">
        <v>7000000</v>
      </c>
    </row>
    <row r="1844" spans="1:15">
      <c r="A1844" s="2" t="s">
        <v>3842</v>
      </c>
      <c r="B1844" s="5" t="s">
        <v>3843</v>
      </c>
      <c r="C1844" s="2" t="s">
        <v>236</v>
      </c>
      <c r="D1844" s="2" t="s">
        <v>3943</v>
      </c>
      <c r="E1844" s="8"/>
      <c r="F1844" s="8"/>
      <c r="G1844" s="8"/>
      <c r="H1844" s="8"/>
      <c r="I1844" s="8"/>
      <c r="J1844" s="8"/>
      <c r="K1844" s="8"/>
      <c r="L1844" s="8"/>
      <c r="M1844" s="8"/>
      <c r="N1844" s="8">
        <v>6815000</v>
      </c>
      <c r="O1844" s="8">
        <v>6815000</v>
      </c>
    </row>
    <row r="1845" spans="1:15">
      <c r="A1845" s="2" t="s">
        <v>3846</v>
      </c>
      <c r="B1845" s="5" t="s">
        <v>3847</v>
      </c>
      <c r="C1845" s="2" t="s">
        <v>236</v>
      </c>
      <c r="D1845" s="2" t="s">
        <v>3943</v>
      </c>
      <c r="E1845" s="8"/>
      <c r="F1845" s="8"/>
      <c r="G1845" s="8"/>
      <c r="H1845" s="8"/>
      <c r="I1845" s="8"/>
      <c r="J1845" s="8"/>
      <c r="K1845" s="8"/>
      <c r="L1845" s="8"/>
      <c r="M1845" s="8"/>
      <c r="N1845" s="8">
        <v>6750000</v>
      </c>
      <c r="O1845" s="8">
        <v>6750000</v>
      </c>
    </row>
    <row r="1846" spans="1:15">
      <c r="A1846" s="2" t="s">
        <v>3844</v>
      </c>
      <c r="B1846" s="5" t="s">
        <v>3845</v>
      </c>
      <c r="C1846" s="2" t="s">
        <v>236</v>
      </c>
      <c r="D1846" s="2" t="s">
        <v>3943</v>
      </c>
      <c r="E1846" s="8"/>
      <c r="F1846" s="8"/>
      <c r="G1846" s="8"/>
      <c r="H1846" s="8"/>
      <c r="I1846" s="8"/>
      <c r="J1846" s="8"/>
      <c r="K1846" s="8"/>
      <c r="L1846" s="8"/>
      <c r="M1846" s="8"/>
      <c r="N1846" s="8">
        <v>6750000</v>
      </c>
      <c r="O1846" s="8">
        <v>6750000</v>
      </c>
    </row>
    <row r="1847" spans="1:15">
      <c r="A1847" s="2" t="s">
        <v>3848</v>
      </c>
      <c r="B1847" s="5" t="s">
        <v>3849</v>
      </c>
      <c r="C1847" s="2" t="s">
        <v>236</v>
      </c>
      <c r="D1847" s="2" t="s">
        <v>3943</v>
      </c>
      <c r="E1847" s="9"/>
      <c r="F1847" s="9"/>
      <c r="G1847" s="9"/>
      <c r="H1847" s="9"/>
      <c r="I1847" s="9"/>
      <c r="J1847" s="9"/>
      <c r="K1847" s="9"/>
      <c r="L1847" s="9"/>
      <c r="M1847" s="9"/>
      <c r="N1847" s="9">
        <v>6700000</v>
      </c>
      <c r="O1847" s="9">
        <v>6700000</v>
      </c>
    </row>
    <row r="1848" spans="1:15">
      <c r="A1848" s="2" t="s">
        <v>3828</v>
      </c>
      <c r="B1848" s="5" t="s">
        <v>3829</v>
      </c>
      <c r="C1848" s="2" t="s">
        <v>236</v>
      </c>
      <c r="D1848" s="2" t="s">
        <v>3943</v>
      </c>
      <c r="E1848" s="9"/>
      <c r="F1848" s="9"/>
      <c r="G1848" s="9"/>
      <c r="H1848" s="9"/>
      <c r="I1848" s="9"/>
      <c r="J1848" s="9"/>
      <c r="K1848" s="9"/>
      <c r="L1848" s="9"/>
      <c r="M1848" s="9"/>
      <c r="N1848" s="9">
        <v>5300000</v>
      </c>
      <c r="O1848" s="9">
        <v>5300000</v>
      </c>
    </row>
    <row r="1849" spans="1:15">
      <c r="A1849" s="2" t="s">
        <v>3850</v>
      </c>
      <c r="B1849" s="5" t="s">
        <v>3851</v>
      </c>
      <c r="C1849" s="2" t="s">
        <v>236</v>
      </c>
      <c r="D1849" s="2" t="s">
        <v>3943</v>
      </c>
      <c r="E1849" s="9"/>
      <c r="F1849" s="9"/>
      <c r="G1849" s="9"/>
      <c r="H1849" s="9"/>
      <c r="I1849" s="9"/>
      <c r="J1849" s="9"/>
      <c r="K1849" s="9"/>
      <c r="L1849" s="9"/>
      <c r="M1849" s="9"/>
      <c r="N1849" s="9">
        <v>6500000</v>
      </c>
      <c r="O1849" s="9">
        <v>6500000</v>
      </c>
    </row>
    <row r="1850" spans="1:15">
      <c r="A1850" s="2" t="s">
        <v>3852</v>
      </c>
      <c r="B1850" s="5" t="s">
        <v>3853</v>
      </c>
      <c r="C1850" s="2" t="s">
        <v>236</v>
      </c>
      <c r="D1850" s="2" t="s">
        <v>3943</v>
      </c>
      <c r="E1850" s="9"/>
      <c r="F1850" s="9"/>
      <c r="G1850" s="9"/>
      <c r="H1850" s="9"/>
      <c r="I1850" s="9"/>
      <c r="J1850" s="9"/>
      <c r="K1850" s="9"/>
      <c r="L1850" s="9"/>
      <c r="M1850" s="9"/>
      <c r="N1850" s="9">
        <v>6500000</v>
      </c>
      <c r="O1850" s="9">
        <v>6500000</v>
      </c>
    </row>
    <row r="1851" spans="1:15">
      <c r="A1851" s="2" t="s">
        <v>3812</v>
      </c>
      <c r="B1851" s="5" t="s">
        <v>3813</v>
      </c>
      <c r="C1851" s="2" t="s">
        <v>236</v>
      </c>
      <c r="D1851" s="2" t="s">
        <v>3943</v>
      </c>
      <c r="E1851" s="9">
        <v>16920848</v>
      </c>
      <c r="F1851" s="9">
        <v>16920848</v>
      </c>
      <c r="G1851" s="9">
        <v>16920848</v>
      </c>
      <c r="H1851" s="9">
        <v>25589504</v>
      </c>
      <c r="I1851" s="9">
        <v>25589504</v>
      </c>
      <c r="J1851" s="9">
        <v>40871298</v>
      </c>
      <c r="K1851" s="9">
        <v>15104785</v>
      </c>
      <c r="L1851" s="9">
        <v>18266007</v>
      </c>
      <c r="M1851" s="9">
        <v>20104242</v>
      </c>
      <c r="N1851" s="9">
        <v>12904568</v>
      </c>
      <c r="O1851" s="9">
        <v>12904568</v>
      </c>
    </row>
    <row r="1852" spans="1:15">
      <c r="A1852" s="2" t="s">
        <v>3854</v>
      </c>
      <c r="B1852" s="5" t="s">
        <v>3855</v>
      </c>
      <c r="C1852" s="2" t="s">
        <v>236</v>
      </c>
      <c r="D1852" s="2" t="s">
        <v>3943</v>
      </c>
      <c r="E1852" s="8"/>
      <c r="F1852" s="8"/>
      <c r="G1852" s="8"/>
      <c r="H1852" s="8"/>
      <c r="I1852" s="8"/>
      <c r="J1852" s="8"/>
      <c r="K1852" s="8"/>
      <c r="L1852" s="8"/>
      <c r="M1852" s="8"/>
      <c r="N1852" s="8">
        <v>6350000</v>
      </c>
      <c r="O1852" s="8">
        <v>6350000</v>
      </c>
    </row>
    <row r="1853" spans="1:15">
      <c r="A1853" s="2" t="s">
        <v>3856</v>
      </c>
      <c r="B1853" s="5" t="s">
        <v>3857</v>
      </c>
      <c r="C1853" s="2" t="s">
        <v>236</v>
      </c>
      <c r="D1853" s="2" t="s">
        <v>3943</v>
      </c>
      <c r="E1853" s="8"/>
      <c r="F1853" s="8"/>
      <c r="G1853" s="8"/>
      <c r="H1853" s="8"/>
      <c r="I1853" s="8"/>
      <c r="J1853" s="8"/>
      <c r="K1853" s="8"/>
      <c r="L1853" s="8"/>
      <c r="M1853" s="8"/>
      <c r="N1853" s="8">
        <v>6100000</v>
      </c>
      <c r="O1853" s="8">
        <v>6100000</v>
      </c>
    </row>
    <row r="1854" spans="1:15">
      <c r="A1854" s="2" t="s">
        <v>3858</v>
      </c>
      <c r="B1854" s="5" t="s">
        <v>3859</v>
      </c>
      <c r="C1854" s="2" t="s">
        <v>236</v>
      </c>
      <c r="D1854" s="2" t="s">
        <v>3943</v>
      </c>
      <c r="E1854" s="8"/>
      <c r="F1854" s="8"/>
      <c r="G1854" s="8"/>
      <c r="H1854" s="8"/>
      <c r="I1854" s="8"/>
      <c r="J1854" s="8"/>
      <c r="K1854" s="8"/>
      <c r="L1854" s="8"/>
      <c r="M1854" s="8">
        <v>6000000</v>
      </c>
      <c r="N1854" s="8">
        <v>6000000</v>
      </c>
      <c r="O1854" s="8">
        <v>6000000</v>
      </c>
    </row>
    <row r="1855" spans="1:15">
      <c r="A1855" s="2" t="s">
        <v>3862</v>
      </c>
      <c r="B1855" s="5" t="s">
        <v>3863</v>
      </c>
      <c r="C1855" s="2" t="s">
        <v>236</v>
      </c>
      <c r="D1855" s="2" t="s">
        <v>3943</v>
      </c>
      <c r="E1855" s="8">
        <v>1000000</v>
      </c>
      <c r="F1855" s="8">
        <v>1000000</v>
      </c>
      <c r="G1855" s="8">
        <v>1000000</v>
      </c>
      <c r="H1855" s="8">
        <v>1000000</v>
      </c>
      <c r="I1855" s="8">
        <v>1000000</v>
      </c>
      <c r="J1855" s="8">
        <v>1000000</v>
      </c>
      <c r="K1855" s="8">
        <v>1000000</v>
      </c>
      <c r="L1855" s="8">
        <v>1000000</v>
      </c>
      <c r="M1855" s="8">
        <v>1000000</v>
      </c>
      <c r="N1855" s="8">
        <v>10000000</v>
      </c>
      <c r="O1855" s="8">
        <v>10000000</v>
      </c>
    </row>
    <row r="1856" spans="1:15">
      <c r="A1856" s="2" t="s">
        <v>3860</v>
      </c>
      <c r="B1856" s="5" t="s">
        <v>3861</v>
      </c>
      <c r="C1856" s="2" t="s">
        <v>236</v>
      </c>
      <c r="D1856" s="2" t="s">
        <v>3943</v>
      </c>
      <c r="E1856" s="8"/>
      <c r="F1856" s="8"/>
      <c r="G1856" s="8"/>
      <c r="H1856" s="8"/>
      <c r="I1856" s="8"/>
      <c r="J1856" s="8"/>
      <c r="K1856" s="8"/>
      <c r="L1856" s="8"/>
      <c r="M1856" s="8">
        <v>5750000</v>
      </c>
      <c r="N1856" s="8">
        <v>5750000</v>
      </c>
      <c r="O1856" s="8">
        <v>5750000</v>
      </c>
    </row>
    <row r="1857" spans="1:15">
      <c r="A1857" s="2" t="s">
        <v>3864</v>
      </c>
      <c r="B1857" s="5" t="s">
        <v>3865</v>
      </c>
      <c r="C1857" s="2" t="s">
        <v>236</v>
      </c>
      <c r="D1857" s="2" t="s">
        <v>3943</v>
      </c>
      <c r="E1857" s="9"/>
      <c r="F1857" s="9"/>
      <c r="G1857" s="9"/>
      <c r="H1857" s="9"/>
      <c r="I1857" s="9"/>
      <c r="J1857" s="9"/>
      <c r="K1857" s="9"/>
      <c r="L1857" s="9"/>
      <c r="M1857" s="9">
        <v>5525000</v>
      </c>
      <c r="N1857" s="9">
        <v>5525000</v>
      </c>
      <c r="O1857" s="9">
        <v>5525000</v>
      </c>
    </row>
    <row r="1858" spans="1:15">
      <c r="A1858" s="2" t="s">
        <v>3870</v>
      </c>
      <c r="B1858" s="5" t="s">
        <v>3871</v>
      </c>
      <c r="C1858" s="2" t="s">
        <v>236</v>
      </c>
      <c r="D1858" s="2" t="s">
        <v>3943</v>
      </c>
      <c r="E1858" s="9"/>
      <c r="F1858" s="9"/>
      <c r="G1858" s="9"/>
      <c r="H1858" s="9"/>
      <c r="I1858" s="9"/>
      <c r="J1858" s="9"/>
      <c r="K1858" s="9"/>
      <c r="L1858" s="9"/>
      <c r="M1858" s="9">
        <v>5500000</v>
      </c>
      <c r="N1858" s="9">
        <v>5500000</v>
      </c>
      <c r="O1858" s="9">
        <v>5500000</v>
      </c>
    </row>
    <row r="1859" spans="1:15">
      <c r="A1859" s="2" t="s">
        <v>3866</v>
      </c>
      <c r="B1859" s="5" t="s">
        <v>3867</v>
      </c>
      <c r="C1859" s="2" t="s">
        <v>236</v>
      </c>
      <c r="D1859" s="2" t="s">
        <v>3943</v>
      </c>
      <c r="E1859" s="9"/>
      <c r="F1859" s="9"/>
      <c r="G1859" s="9"/>
      <c r="H1859" s="9"/>
      <c r="I1859" s="9"/>
      <c r="J1859" s="9"/>
      <c r="K1859" s="9"/>
      <c r="L1859" s="9"/>
      <c r="M1859" s="9">
        <v>5500000</v>
      </c>
      <c r="N1859" s="9">
        <v>5500000</v>
      </c>
      <c r="O1859" s="9">
        <v>5500000</v>
      </c>
    </row>
    <row r="1860" spans="1:15">
      <c r="A1860" s="2" t="s">
        <v>3880</v>
      </c>
      <c r="B1860" s="5" t="s">
        <v>3881</v>
      </c>
      <c r="C1860" s="2" t="s">
        <v>236</v>
      </c>
      <c r="D1860" s="2" t="s">
        <v>3943</v>
      </c>
      <c r="E1860" s="9"/>
      <c r="F1860" s="9"/>
      <c r="G1860" s="9"/>
      <c r="H1860" s="9"/>
      <c r="I1860" s="9"/>
      <c r="J1860" s="9"/>
      <c r="K1860" s="9"/>
      <c r="L1860" s="9"/>
      <c r="M1860" s="9">
        <v>5500000</v>
      </c>
      <c r="N1860" s="9">
        <v>5500000</v>
      </c>
      <c r="O1860" s="9">
        <v>5500000</v>
      </c>
    </row>
    <row r="1861" spans="1:15">
      <c r="A1861" s="2" t="s">
        <v>3872</v>
      </c>
      <c r="B1861" s="5" t="s">
        <v>3873</v>
      </c>
      <c r="C1861" s="2" t="s">
        <v>236</v>
      </c>
      <c r="D1861" s="2" t="s">
        <v>3943</v>
      </c>
      <c r="E1861" s="9"/>
      <c r="F1861" s="9"/>
      <c r="G1861" s="9"/>
      <c r="H1861" s="9"/>
      <c r="I1861" s="9"/>
      <c r="J1861" s="9"/>
      <c r="K1861" s="9"/>
      <c r="L1861" s="9"/>
      <c r="M1861" s="9"/>
      <c r="N1861" s="9">
        <v>5500000</v>
      </c>
      <c r="O1861" s="9">
        <v>5500000</v>
      </c>
    </row>
    <row r="1862" spans="1:15">
      <c r="A1862" s="2" t="s">
        <v>3878</v>
      </c>
      <c r="B1862" s="5" t="s">
        <v>3879</v>
      </c>
      <c r="C1862" s="2" t="s">
        <v>236</v>
      </c>
      <c r="D1862" s="2" t="s">
        <v>3943</v>
      </c>
      <c r="E1862" s="8"/>
      <c r="F1862" s="8"/>
      <c r="G1862" s="8"/>
      <c r="H1862" s="8"/>
      <c r="I1862" s="8"/>
      <c r="J1862" s="8"/>
      <c r="K1862" s="8"/>
      <c r="L1862" s="8"/>
      <c r="M1862" s="8"/>
      <c r="N1862" s="8">
        <v>5500000</v>
      </c>
      <c r="O1862" s="8">
        <v>5500000</v>
      </c>
    </row>
    <row r="1863" spans="1:15">
      <c r="A1863" s="2" t="s">
        <v>3874</v>
      </c>
      <c r="B1863" s="5" t="s">
        <v>3875</v>
      </c>
      <c r="C1863" s="2" t="s">
        <v>236</v>
      </c>
      <c r="D1863" s="2" t="s">
        <v>3943</v>
      </c>
      <c r="E1863" s="8"/>
      <c r="F1863" s="8"/>
      <c r="G1863" s="8"/>
      <c r="H1863" s="8"/>
      <c r="I1863" s="8"/>
      <c r="J1863" s="8"/>
      <c r="K1863" s="8"/>
      <c r="L1863" s="8"/>
      <c r="M1863" s="8"/>
      <c r="N1863" s="8">
        <v>5500000</v>
      </c>
      <c r="O1863" s="8">
        <v>5500000</v>
      </c>
    </row>
    <row r="1864" spans="1:15">
      <c r="A1864" s="2" t="s">
        <v>3868</v>
      </c>
      <c r="B1864" s="5" t="s">
        <v>3869</v>
      </c>
      <c r="C1864" s="2" t="s">
        <v>236</v>
      </c>
      <c r="D1864" s="2" t="s">
        <v>3943</v>
      </c>
      <c r="E1864" s="8"/>
      <c r="F1864" s="8"/>
      <c r="G1864" s="8"/>
      <c r="H1864" s="8"/>
      <c r="I1864" s="8"/>
      <c r="J1864" s="8"/>
      <c r="K1864" s="8"/>
      <c r="L1864" s="8"/>
      <c r="M1864" s="8"/>
      <c r="N1864" s="8">
        <v>5500000</v>
      </c>
      <c r="O1864" s="8">
        <v>5500000</v>
      </c>
    </row>
    <row r="1865" spans="1:15">
      <c r="A1865" s="2" t="s">
        <v>3882</v>
      </c>
      <c r="B1865" s="5" t="s">
        <v>3883</v>
      </c>
      <c r="C1865" s="2" t="s">
        <v>236</v>
      </c>
      <c r="D1865" s="2" t="s">
        <v>3943</v>
      </c>
      <c r="E1865" s="8"/>
      <c r="F1865" s="8"/>
      <c r="G1865" s="8"/>
      <c r="H1865" s="8"/>
      <c r="I1865" s="8"/>
      <c r="J1865" s="8"/>
      <c r="K1865" s="8"/>
      <c r="L1865" s="8"/>
      <c r="M1865" s="8"/>
      <c r="N1865" s="8">
        <v>5350000</v>
      </c>
      <c r="O1865" s="8">
        <v>5350000</v>
      </c>
    </row>
    <row r="1866" spans="1:15">
      <c r="A1866" s="2" t="s">
        <v>3884</v>
      </c>
      <c r="B1866" s="5" t="s">
        <v>3885</v>
      </c>
      <c r="C1866" s="2" t="s">
        <v>236</v>
      </c>
      <c r="D1866" s="2" t="s">
        <v>3943</v>
      </c>
      <c r="E1866" s="8"/>
      <c r="F1866" s="8"/>
      <c r="G1866" s="8"/>
      <c r="H1866" s="8"/>
      <c r="I1866" s="8"/>
      <c r="J1866" s="8"/>
      <c r="K1866" s="8"/>
      <c r="L1866" s="8"/>
      <c r="M1866" s="8"/>
      <c r="N1866" s="8">
        <v>5430000</v>
      </c>
      <c r="O1866" s="8">
        <v>5430000</v>
      </c>
    </row>
    <row r="1867" spans="1:15">
      <c r="A1867" s="2" t="s">
        <v>3876</v>
      </c>
      <c r="B1867" s="5" t="s">
        <v>3877</v>
      </c>
      <c r="C1867" s="2" t="s">
        <v>236</v>
      </c>
      <c r="D1867" s="2" t="s">
        <v>3943</v>
      </c>
      <c r="E1867" s="9"/>
      <c r="F1867" s="9"/>
      <c r="G1867" s="9"/>
      <c r="H1867" s="9"/>
      <c r="I1867" s="9"/>
      <c r="J1867" s="9"/>
      <c r="K1867" s="9"/>
      <c r="L1867" s="9"/>
      <c r="M1867" s="9">
        <v>5400000</v>
      </c>
      <c r="N1867" s="9">
        <v>5400000</v>
      </c>
      <c r="O1867" s="9">
        <v>5400000</v>
      </c>
    </row>
    <row r="1868" spans="1:15">
      <c r="A1868" s="2" t="s">
        <v>3886</v>
      </c>
      <c r="B1868" s="5" t="s">
        <v>3887</v>
      </c>
      <c r="C1868" s="2" t="s">
        <v>236</v>
      </c>
      <c r="D1868" s="2" t="s">
        <v>3943</v>
      </c>
      <c r="E1868" s="9"/>
      <c r="F1868" s="9"/>
      <c r="G1868" s="9"/>
      <c r="H1868" s="9"/>
      <c r="I1868" s="9"/>
      <c r="J1868" s="9"/>
      <c r="K1868" s="9"/>
      <c r="L1868" s="9"/>
      <c r="M1868" s="9"/>
      <c r="N1868" s="9">
        <v>5410000</v>
      </c>
      <c r="O1868" s="9">
        <v>5410000</v>
      </c>
    </row>
    <row r="1869" spans="1:15">
      <c r="A1869" s="2" t="s">
        <v>3888</v>
      </c>
      <c r="B1869" s="5" t="s">
        <v>3889</v>
      </c>
      <c r="C1869" s="2" t="s">
        <v>236</v>
      </c>
      <c r="D1869" s="2" t="s">
        <v>3943</v>
      </c>
      <c r="E1869" s="9"/>
      <c r="F1869" s="9"/>
      <c r="G1869" s="9"/>
      <c r="H1869" s="9"/>
      <c r="I1869" s="9"/>
      <c r="J1869" s="9"/>
      <c r="K1869" s="9"/>
      <c r="L1869" s="9"/>
      <c r="M1869" s="9"/>
      <c r="N1869" s="9">
        <v>5315000</v>
      </c>
      <c r="O1869" s="9">
        <v>5315000</v>
      </c>
    </row>
    <row r="1870" spans="1:15">
      <c r="A1870" s="2" t="s">
        <v>3890</v>
      </c>
      <c r="B1870" s="5" t="s">
        <v>3891</v>
      </c>
      <c r="C1870" s="2" t="s">
        <v>236</v>
      </c>
      <c r="D1870" s="2" t="s">
        <v>3943</v>
      </c>
      <c r="E1870" s="9"/>
      <c r="F1870" s="9"/>
      <c r="G1870" s="9"/>
      <c r="H1870" s="9"/>
      <c r="I1870" s="9"/>
      <c r="J1870" s="9"/>
      <c r="K1870" s="9"/>
      <c r="L1870" s="9"/>
      <c r="M1870" s="9">
        <v>5220000</v>
      </c>
      <c r="N1870" s="9">
        <v>5220000</v>
      </c>
      <c r="O1870" s="9">
        <v>5220000</v>
      </c>
    </row>
    <row r="1871" spans="1:15">
      <c r="A1871" s="2" t="s">
        <v>3892</v>
      </c>
      <c r="B1871" s="5" t="s">
        <v>3893</v>
      </c>
      <c r="C1871" s="2" t="s">
        <v>236</v>
      </c>
      <c r="D1871" s="2" t="s">
        <v>3943</v>
      </c>
      <c r="E1871" s="9"/>
      <c r="F1871" s="9"/>
      <c r="G1871" s="9"/>
      <c r="H1871" s="9"/>
      <c r="I1871" s="9"/>
      <c r="J1871" s="9"/>
      <c r="K1871" s="9"/>
      <c r="L1871" s="9"/>
      <c r="M1871" s="9"/>
      <c r="N1871" s="9">
        <v>5105000</v>
      </c>
      <c r="O1871" s="9">
        <v>5105000</v>
      </c>
    </row>
    <row r="1872" spans="1:15">
      <c r="A1872" s="2" t="s">
        <v>3894</v>
      </c>
      <c r="B1872" s="5" t="s">
        <v>3895</v>
      </c>
      <c r="C1872" s="2" t="s">
        <v>236</v>
      </c>
      <c r="D1872" s="2" t="s">
        <v>3943</v>
      </c>
      <c r="E1872" s="8"/>
      <c r="F1872" s="8"/>
      <c r="G1872" s="8"/>
      <c r="H1872" s="8"/>
      <c r="I1872" s="8"/>
      <c r="J1872" s="8"/>
      <c r="K1872" s="8"/>
      <c r="L1872" s="8"/>
      <c r="M1872" s="8"/>
      <c r="N1872" s="8">
        <v>5124000</v>
      </c>
      <c r="O1872" s="8">
        <v>5124000</v>
      </c>
    </row>
    <row r="1873" spans="1:15">
      <c r="A1873" s="2" t="s">
        <v>3898</v>
      </c>
      <c r="B1873" s="5" t="s">
        <v>3899</v>
      </c>
      <c r="C1873" s="2" t="s">
        <v>236</v>
      </c>
      <c r="D1873" s="2" t="s">
        <v>3943</v>
      </c>
      <c r="E1873" s="8"/>
      <c r="F1873" s="8"/>
      <c r="G1873" s="8"/>
      <c r="H1873" s="8"/>
      <c r="I1873" s="8"/>
      <c r="J1873" s="8"/>
      <c r="K1873" s="8"/>
      <c r="L1873" s="8"/>
      <c r="M1873" s="8"/>
      <c r="N1873" s="8">
        <v>4900000</v>
      </c>
      <c r="O1873" s="8">
        <v>4900000</v>
      </c>
    </row>
    <row r="1874" spans="1:15">
      <c r="A1874" s="2" t="s">
        <v>3896</v>
      </c>
      <c r="B1874" s="5" t="s">
        <v>3897</v>
      </c>
      <c r="C1874" s="2" t="s">
        <v>236</v>
      </c>
      <c r="D1874" s="2" t="s">
        <v>3943</v>
      </c>
      <c r="E1874" s="8"/>
      <c r="F1874" s="8"/>
      <c r="G1874" s="8"/>
      <c r="H1874" s="8"/>
      <c r="I1874" s="8"/>
      <c r="J1874" s="8"/>
      <c r="K1874" s="8"/>
      <c r="L1874" s="8"/>
      <c r="M1874" s="8"/>
      <c r="N1874" s="8">
        <v>4830000</v>
      </c>
      <c r="O1874" s="8">
        <v>4830000</v>
      </c>
    </row>
    <row r="1875" spans="1:15">
      <c r="A1875" s="2" t="s">
        <v>3900</v>
      </c>
      <c r="B1875" s="5" t="s">
        <v>3901</v>
      </c>
      <c r="C1875" s="2" t="s">
        <v>236</v>
      </c>
      <c r="D1875" s="2" t="s">
        <v>3943</v>
      </c>
      <c r="E1875" s="8"/>
      <c r="F1875" s="8"/>
      <c r="G1875" s="8"/>
      <c r="H1875" s="8"/>
      <c r="I1875" s="8"/>
      <c r="J1875" s="8"/>
      <c r="K1875" s="8"/>
      <c r="L1875" s="8"/>
      <c r="M1875" s="8"/>
      <c r="N1875" s="8">
        <v>4750000</v>
      </c>
      <c r="O1875" s="8">
        <v>4750000</v>
      </c>
    </row>
    <row r="1876" spans="1:15">
      <c r="A1876" s="2" t="s">
        <v>3902</v>
      </c>
      <c r="B1876" s="5" t="s">
        <v>3903</v>
      </c>
      <c r="C1876" s="2" t="s">
        <v>236</v>
      </c>
      <c r="D1876" s="2" t="s">
        <v>3943</v>
      </c>
      <c r="E1876" s="8"/>
      <c r="F1876" s="8"/>
      <c r="G1876" s="8"/>
      <c r="H1876" s="8"/>
      <c r="I1876" s="8"/>
      <c r="J1876" s="8"/>
      <c r="K1876" s="8"/>
      <c r="L1876" s="8"/>
      <c r="M1876" s="8">
        <v>4500000</v>
      </c>
      <c r="N1876" s="8">
        <v>4500000</v>
      </c>
      <c r="O1876" s="8">
        <v>4500000</v>
      </c>
    </row>
    <row r="1877" spans="1:15">
      <c r="A1877" s="2" t="s">
        <v>3906</v>
      </c>
      <c r="B1877" s="5" t="s">
        <v>3907</v>
      </c>
      <c r="C1877" s="2" t="s">
        <v>236</v>
      </c>
      <c r="D1877" s="2" t="s">
        <v>3943</v>
      </c>
      <c r="E1877" s="9"/>
      <c r="F1877" s="9"/>
      <c r="G1877" s="9"/>
      <c r="H1877" s="9"/>
      <c r="I1877" s="9"/>
      <c r="J1877" s="9"/>
      <c r="K1877" s="9"/>
      <c r="L1877" s="9"/>
      <c r="M1877" s="9"/>
      <c r="N1877" s="9">
        <v>4500000</v>
      </c>
      <c r="O1877" s="9">
        <v>4500000</v>
      </c>
    </row>
    <row r="1878" spans="1:15">
      <c r="A1878" s="2" t="s">
        <v>3904</v>
      </c>
      <c r="B1878" s="5" t="s">
        <v>3905</v>
      </c>
      <c r="C1878" s="2" t="s">
        <v>236</v>
      </c>
      <c r="D1878" s="2" t="s">
        <v>3943</v>
      </c>
      <c r="E1878" s="9"/>
      <c r="F1878" s="9"/>
      <c r="G1878" s="9"/>
      <c r="H1878" s="9"/>
      <c r="I1878" s="9"/>
      <c r="J1878" s="9"/>
      <c r="K1878" s="9"/>
      <c r="L1878" s="9"/>
      <c r="M1878" s="9"/>
      <c r="N1878" s="9">
        <v>4450000</v>
      </c>
      <c r="O1878" s="9">
        <v>4450000</v>
      </c>
    </row>
    <row r="1879" spans="1:15">
      <c r="A1879" s="2" t="s">
        <v>3908</v>
      </c>
      <c r="B1879" s="5" t="s">
        <v>3909</v>
      </c>
      <c r="C1879" s="2" t="s">
        <v>236</v>
      </c>
      <c r="D1879" s="2" t="s">
        <v>3943</v>
      </c>
      <c r="E1879" s="9"/>
      <c r="F1879" s="9"/>
      <c r="G1879" s="9"/>
      <c r="H1879" s="9"/>
      <c r="I1879" s="9"/>
      <c r="J1879" s="9"/>
      <c r="K1879" s="9"/>
      <c r="L1879" s="9"/>
      <c r="M1879" s="9"/>
      <c r="N1879" s="9">
        <v>4433000</v>
      </c>
      <c r="O1879" s="9">
        <v>4433000</v>
      </c>
    </row>
    <row r="1880" spans="1:15">
      <c r="A1880" s="2" t="s">
        <v>3910</v>
      </c>
      <c r="B1880" s="5" t="s">
        <v>3911</v>
      </c>
      <c r="C1880" s="2" t="s">
        <v>236</v>
      </c>
      <c r="D1880" s="2" t="s">
        <v>3943</v>
      </c>
      <c r="E1880" s="9"/>
      <c r="F1880" s="9"/>
      <c r="G1880" s="9"/>
      <c r="H1880" s="9"/>
      <c r="I1880" s="9"/>
      <c r="J1880" s="9"/>
      <c r="K1880" s="9"/>
      <c r="L1880" s="9"/>
      <c r="M1880" s="9"/>
      <c r="N1880" s="9">
        <v>4100000</v>
      </c>
      <c r="O1880" s="9">
        <v>4100000</v>
      </c>
    </row>
    <row r="1881" spans="1:15">
      <c r="A1881" s="2" t="s">
        <v>3912</v>
      </c>
      <c r="B1881" s="5" t="s">
        <v>3913</v>
      </c>
      <c r="C1881" s="2" t="s">
        <v>236</v>
      </c>
      <c r="D1881" s="2" t="s">
        <v>3943</v>
      </c>
      <c r="E1881" s="9"/>
      <c r="F1881" s="9"/>
      <c r="G1881" s="9"/>
      <c r="H1881" s="9"/>
      <c r="I1881" s="9"/>
      <c r="J1881" s="9"/>
      <c r="K1881" s="9"/>
      <c r="L1881" s="9"/>
      <c r="M1881" s="9"/>
      <c r="N1881" s="9">
        <v>3900000</v>
      </c>
      <c r="O1881" s="9">
        <v>3900000</v>
      </c>
    </row>
    <row r="1882" spans="1:15">
      <c r="A1882" s="2" t="s">
        <v>3914</v>
      </c>
      <c r="B1882" s="5" t="s">
        <v>3915</v>
      </c>
      <c r="C1882" s="2" t="s">
        <v>236</v>
      </c>
      <c r="D1882" s="2" t="s">
        <v>3943</v>
      </c>
      <c r="E1882" s="8"/>
      <c r="F1882" s="8"/>
      <c r="G1882" s="8"/>
      <c r="H1882" s="8"/>
      <c r="I1882" s="8"/>
      <c r="J1882" s="8"/>
      <c r="K1882" s="8"/>
      <c r="L1882" s="8"/>
      <c r="M1882" s="8"/>
      <c r="N1882" s="8">
        <v>3300000</v>
      </c>
      <c r="O1882" s="8">
        <v>3300000</v>
      </c>
    </row>
    <row r="1883" spans="1:15">
      <c r="A1883" s="2" t="s">
        <v>3916</v>
      </c>
      <c r="B1883" s="5" t="s">
        <v>3917</v>
      </c>
      <c r="C1883" s="2" t="s">
        <v>236</v>
      </c>
      <c r="D1883" s="2" t="s">
        <v>3943</v>
      </c>
      <c r="E1883" s="8"/>
      <c r="F1883" s="8"/>
      <c r="G1883" s="8"/>
      <c r="H1883" s="8"/>
      <c r="I1883" s="8"/>
      <c r="J1883" s="8"/>
      <c r="K1883" s="8"/>
      <c r="L1883" s="8"/>
      <c r="M1883" s="8"/>
      <c r="N1883" s="8">
        <v>3535000</v>
      </c>
      <c r="O1883" s="8">
        <v>3535000</v>
      </c>
    </row>
    <row r="1884" spans="1:15">
      <c r="A1884" s="2" t="s">
        <v>3918</v>
      </c>
      <c r="B1884" s="5" t="s">
        <v>3919</v>
      </c>
      <c r="C1884" s="2" t="s">
        <v>236</v>
      </c>
      <c r="D1884" s="2" t="s">
        <v>3943</v>
      </c>
      <c r="E1884" s="8"/>
      <c r="F1884" s="8"/>
      <c r="G1884" s="8"/>
      <c r="H1884" s="8"/>
      <c r="I1884" s="8"/>
      <c r="J1884" s="8"/>
      <c r="K1884" s="8"/>
      <c r="L1884" s="8"/>
      <c r="M1884" s="8"/>
      <c r="N1884" s="8">
        <v>3530000</v>
      </c>
      <c r="O1884" s="8">
        <v>3530000</v>
      </c>
    </row>
    <row r="1885" spans="1:15">
      <c r="A1885" s="2" t="s">
        <v>3920</v>
      </c>
      <c r="B1885" s="5" t="s">
        <v>3921</v>
      </c>
      <c r="C1885" s="2" t="s">
        <v>236</v>
      </c>
      <c r="D1885" s="2" t="s">
        <v>3943</v>
      </c>
      <c r="E1885" s="8"/>
      <c r="F1885" s="8"/>
      <c r="G1885" s="8"/>
      <c r="H1885" s="8"/>
      <c r="I1885" s="8"/>
      <c r="J1885" s="8"/>
      <c r="K1885" s="8"/>
      <c r="L1885" s="8"/>
      <c r="M1885" s="8"/>
      <c r="N1885" s="8">
        <v>3020000</v>
      </c>
      <c r="O1885" s="8">
        <v>3020000</v>
      </c>
    </row>
    <row r="1886" spans="1:15">
      <c r="A1886" s="2" t="s">
        <v>3922</v>
      </c>
      <c r="B1886" s="5" t="s">
        <v>3923</v>
      </c>
      <c r="C1886" s="2" t="s">
        <v>236</v>
      </c>
      <c r="D1886" s="2" t="s">
        <v>3943</v>
      </c>
      <c r="E1886" s="8"/>
      <c r="F1886" s="8"/>
      <c r="G1886" s="8"/>
      <c r="H1886" s="8"/>
      <c r="I1886" s="8"/>
      <c r="J1886" s="8"/>
      <c r="K1886" s="8"/>
      <c r="L1886" s="8"/>
      <c r="M1886" s="8"/>
      <c r="N1886" s="8">
        <v>3100000</v>
      </c>
      <c r="O1886" s="8">
        <v>3100000</v>
      </c>
    </row>
    <row r="1887" spans="1:15">
      <c r="A1887" s="2" t="s">
        <v>3924</v>
      </c>
      <c r="B1887" s="5" t="s">
        <v>3925</v>
      </c>
      <c r="C1887" s="2" t="s">
        <v>236</v>
      </c>
      <c r="D1887" s="2" t="s">
        <v>3943</v>
      </c>
      <c r="E1887" s="9"/>
      <c r="F1887" s="9"/>
      <c r="G1887" s="9"/>
      <c r="H1887" s="9"/>
      <c r="I1887" s="9"/>
      <c r="J1887" s="9"/>
      <c r="K1887" s="9"/>
      <c r="L1887" s="9"/>
      <c r="M1887" s="9"/>
      <c r="N1887" s="9">
        <v>2800000</v>
      </c>
      <c r="O1887" s="9">
        <v>2800000</v>
      </c>
    </row>
    <row r="1888" spans="1:15">
      <c r="A1888" s="2" t="s">
        <v>3926</v>
      </c>
      <c r="B1888" s="5" t="s">
        <v>3927</v>
      </c>
      <c r="C1888" s="2" t="s">
        <v>236</v>
      </c>
      <c r="D1888" s="2" t="s">
        <v>3943</v>
      </c>
      <c r="E1888" s="9"/>
      <c r="F1888" s="9"/>
      <c r="G1888" s="9"/>
      <c r="H1888" s="9"/>
      <c r="I1888" s="9"/>
      <c r="J1888" s="9"/>
      <c r="K1888" s="9"/>
      <c r="L1888" s="9"/>
      <c r="M1888" s="9">
        <v>2710000</v>
      </c>
      <c r="N1888" s="9">
        <v>2710000</v>
      </c>
      <c r="O1888" s="9">
        <v>2710000</v>
      </c>
    </row>
    <row r="1889" spans="1:15">
      <c r="A1889" s="2" t="s">
        <v>3928</v>
      </c>
      <c r="B1889" s="5" t="s">
        <v>3929</v>
      </c>
      <c r="C1889" s="2" t="s">
        <v>236</v>
      </c>
      <c r="D1889" s="2" t="s">
        <v>3943</v>
      </c>
      <c r="E1889" s="9"/>
      <c r="F1889" s="9"/>
      <c r="G1889" s="9"/>
      <c r="H1889" s="9"/>
      <c r="I1889" s="9"/>
      <c r="J1889" s="9"/>
      <c r="K1889" s="9"/>
      <c r="L1889" s="9"/>
      <c r="M1889" s="9">
        <v>2505000</v>
      </c>
      <c r="N1889" s="9">
        <v>2505000</v>
      </c>
      <c r="O1889" s="9">
        <v>2505000</v>
      </c>
    </row>
    <row r="1890" spans="1:15">
      <c r="A1890" s="2" t="s">
        <v>3930</v>
      </c>
      <c r="B1890" s="5" t="s">
        <v>3931</v>
      </c>
      <c r="C1890" s="2" t="s">
        <v>236</v>
      </c>
      <c r="D1890" s="2" t="s">
        <v>3943</v>
      </c>
      <c r="E1890" s="9"/>
      <c r="F1890" s="9"/>
      <c r="G1890" s="9"/>
      <c r="H1890" s="9"/>
      <c r="I1890" s="9"/>
      <c r="J1890" s="9"/>
      <c r="K1890" s="9"/>
      <c r="L1890" s="9"/>
      <c r="M1890" s="9">
        <v>2360000</v>
      </c>
      <c r="N1890" s="9">
        <v>2360000</v>
      </c>
      <c r="O1890" s="9">
        <v>2360000</v>
      </c>
    </row>
    <row r="1891" spans="1:15">
      <c r="A1891" s="2" t="s">
        <v>3166</v>
      </c>
      <c r="B1891" s="5" t="s">
        <v>3167</v>
      </c>
      <c r="C1891" s="2" t="s">
        <v>236</v>
      </c>
      <c r="D1891" s="2" t="s">
        <v>3943</v>
      </c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>
        <v>3460340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F838"/>
  <sheetViews>
    <sheetView topLeftCell="A801" workbookViewId="0">
      <selection activeCell="F837" sqref="F837"/>
    </sheetView>
  </sheetViews>
  <sheetFormatPr defaultRowHeight="16.5"/>
  <cols>
    <col min="1" max="1" width="43.5" style="115" customWidth="1"/>
    <col min="2" max="2" width="9" style="115" customWidth="1"/>
    <col min="4" max="4" width="43.5" style="115" bestFit="1" customWidth="1"/>
  </cols>
  <sheetData>
    <row r="1" spans="1:6" ht="16.5" customHeight="1">
      <c r="A1" s="263" t="s">
        <v>3953</v>
      </c>
      <c r="B1" s="264"/>
      <c r="C1" s="265"/>
      <c r="D1" s="266" t="s">
        <v>3954</v>
      </c>
      <c r="E1" s="264"/>
      <c r="F1" s="265"/>
    </row>
    <row r="2" spans="1:6" ht="16.5" customHeight="1"/>
    <row r="3" spans="1:6" ht="16.5" customHeight="1">
      <c r="A3" s="110" t="s">
        <v>3955</v>
      </c>
      <c r="B3" s="110" t="s">
        <v>3956</v>
      </c>
      <c r="C3" s="110" t="s">
        <v>3957</v>
      </c>
      <c r="D3" s="110" t="s">
        <v>3955</v>
      </c>
      <c r="E3" s="110" t="s">
        <v>3956</v>
      </c>
      <c r="F3" s="110" t="s">
        <v>3957</v>
      </c>
    </row>
    <row r="4" spans="1:6" ht="16.5" customHeight="1">
      <c r="A4" s="269" t="s">
        <v>886</v>
      </c>
      <c r="B4" s="270">
        <v>5690</v>
      </c>
      <c r="C4" s="271">
        <v>3.5000000000000001E-3</v>
      </c>
      <c r="D4" s="269" t="s">
        <v>592</v>
      </c>
      <c r="E4" s="270">
        <v>26300</v>
      </c>
      <c r="F4" s="271">
        <v>-3.8E-3</v>
      </c>
    </row>
    <row r="5" spans="1:6" ht="16.5" customHeight="1">
      <c r="A5" s="269" t="s">
        <v>4061</v>
      </c>
      <c r="B5" s="270">
        <v>39325</v>
      </c>
      <c r="C5" s="271">
        <v>-2E-3</v>
      </c>
      <c r="D5" s="269" t="s">
        <v>4976</v>
      </c>
      <c r="E5" s="270">
        <v>11395</v>
      </c>
      <c r="F5" s="271">
        <v>-7.7999999999999996E-3</v>
      </c>
    </row>
    <row r="6" spans="1:6" ht="16.5" customHeight="1">
      <c r="A6" s="269" t="s">
        <v>4692</v>
      </c>
      <c r="B6" s="270">
        <v>41315</v>
      </c>
      <c r="C6" s="271">
        <v>-3.3999999999999998E-3</v>
      </c>
      <c r="D6" s="269" t="s">
        <v>4643</v>
      </c>
      <c r="E6" s="270">
        <v>4645</v>
      </c>
      <c r="F6" s="271">
        <v>3.2000000000000002E-3</v>
      </c>
    </row>
    <row r="7" spans="1:6" ht="16.5" customHeight="1">
      <c r="A7" s="269" t="s">
        <v>4315</v>
      </c>
      <c r="B7" s="270">
        <v>9205</v>
      </c>
      <c r="C7" s="271">
        <v>-3.8E-3</v>
      </c>
      <c r="D7" s="269" t="s">
        <v>4410</v>
      </c>
      <c r="E7" s="270">
        <v>9235</v>
      </c>
      <c r="F7" s="271">
        <v>-1.6000000000000001E-3</v>
      </c>
    </row>
    <row r="8" spans="1:6" ht="16.5" customHeight="1">
      <c r="A8" s="269" t="s">
        <v>5011</v>
      </c>
      <c r="B8" s="270">
        <v>9615</v>
      </c>
      <c r="C8" s="271">
        <v>-3.5999999999999999E-3</v>
      </c>
      <c r="D8" s="269" t="s">
        <v>4735</v>
      </c>
      <c r="E8" s="270">
        <v>17860</v>
      </c>
      <c r="F8" s="271">
        <v>-5.3E-3</v>
      </c>
    </row>
    <row r="9" spans="1:6" ht="16.5" customHeight="1">
      <c r="A9" s="269" t="s">
        <v>5000</v>
      </c>
      <c r="B9" s="270">
        <v>11435</v>
      </c>
      <c r="C9" s="271">
        <v>1.1900000000000001E-2</v>
      </c>
      <c r="D9" s="269" t="s">
        <v>4947</v>
      </c>
      <c r="E9" s="270">
        <v>13490</v>
      </c>
      <c r="F9" s="271">
        <v>-7.4000000000000003E-3</v>
      </c>
    </row>
    <row r="10" spans="1:6" ht="16.5" customHeight="1">
      <c r="A10" s="269" t="s">
        <v>4879</v>
      </c>
      <c r="B10" s="270">
        <v>16875</v>
      </c>
      <c r="C10" s="271">
        <v>-8.9999999999999998E-4</v>
      </c>
      <c r="D10" s="269" t="s">
        <v>4910</v>
      </c>
      <c r="E10" s="270">
        <v>15240</v>
      </c>
      <c r="F10" s="271">
        <v>2.9999999999999997E-4</v>
      </c>
    </row>
    <row r="11" spans="1:6" ht="16.5" customHeight="1">
      <c r="A11" s="269" t="s">
        <v>4821</v>
      </c>
      <c r="B11" s="270">
        <v>15755</v>
      </c>
      <c r="C11" s="271">
        <v>-6.8999999999999999E-3</v>
      </c>
      <c r="D11" s="269" t="s">
        <v>4972</v>
      </c>
      <c r="E11" s="270">
        <v>15090</v>
      </c>
      <c r="F11" s="271">
        <v>-3.0000000000000001E-3</v>
      </c>
    </row>
    <row r="12" spans="1:6" ht="16.5" customHeight="1">
      <c r="A12" s="269" t="s">
        <v>4942</v>
      </c>
      <c r="B12" s="270">
        <v>12230</v>
      </c>
      <c r="C12" s="271">
        <v>3.56E-2</v>
      </c>
      <c r="D12" s="269" t="s">
        <v>4677</v>
      </c>
      <c r="E12" s="270">
        <v>11575</v>
      </c>
      <c r="F12" s="271">
        <v>-4.0000000000000002E-4</v>
      </c>
    </row>
    <row r="13" spans="1:6" ht="16.5" customHeight="1">
      <c r="A13" s="269" t="s">
        <v>4196</v>
      </c>
      <c r="B13" s="270">
        <v>12700</v>
      </c>
      <c r="C13" s="271">
        <v>-9.7000000000000003E-3</v>
      </c>
      <c r="D13" s="269" t="s">
        <v>4694</v>
      </c>
      <c r="E13" s="270">
        <v>11170</v>
      </c>
      <c r="F13" s="271">
        <v>-6.1999999999999998E-3</v>
      </c>
    </row>
    <row r="14" spans="1:6" ht="16.5" customHeight="1">
      <c r="A14" s="269" t="s">
        <v>4844</v>
      </c>
      <c r="B14" s="270">
        <v>54990</v>
      </c>
      <c r="C14" s="271">
        <v>1E-3</v>
      </c>
      <c r="D14" s="269" t="s">
        <v>4892</v>
      </c>
      <c r="E14" s="270">
        <v>53110</v>
      </c>
      <c r="F14" s="271">
        <v>2.9999999999999997E-4</v>
      </c>
    </row>
    <row r="15" spans="1:6" ht="16.5" customHeight="1">
      <c r="A15" s="269" t="s">
        <v>4811</v>
      </c>
      <c r="B15" s="270">
        <v>17355</v>
      </c>
      <c r="C15" s="271">
        <v>2E-3</v>
      </c>
      <c r="D15" s="269" t="s">
        <v>4584</v>
      </c>
      <c r="E15" s="270">
        <v>105985</v>
      </c>
      <c r="F15" s="271">
        <v>0</v>
      </c>
    </row>
    <row r="16" spans="1:6" ht="16.5" customHeight="1">
      <c r="A16" s="269" t="s">
        <v>4433</v>
      </c>
      <c r="B16" s="270">
        <v>18205</v>
      </c>
      <c r="C16" s="271">
        <v>2.5000000000000001E-3</v>
      </c>
      <c r="D16" s="269" t="s">
        <v>4489</v>
      </c>
      <c r="E16" s="270">
        <v>24200</v>
      </c>
      <c r="F16" s="271">
        <v>-3.3E-3</v>
      </c>
    </row>
    <row r="17" spans="1:6" ht="16.5" customHeight="1">
      <c r="A17" s="269" t="s">
        <v>4493</v>
      </c>
      <c r="B17" s="270">
        <v>15650</v>
      </c>
      <c r="C17" s="271">
        <v>3.2000000000000002E-3</v>
      </c>
      <c r="D17" s="269" t="s">
        <v>4530</v>
      </c>
      <c r="E17" s="270">
        <v>101150</v>
      </c>
      <c r="F17" s="271">
        <v>1.9E-3</v>
      </c>
    </row>
    <row r="18" spans="1:6" ht="16.5" customHeight="1">
      <c r="A18" s="269" t="s">
        <v>4482</v>
      </c>
      <c r="B18" s="270">
        <v>103550</v>
      </c>
      <c r="C18" s="271">
        <v>-1.6000000000000001E-3</v>
      </c>
      <c r="D18" s="269" t="s">
        <v>4940</v>
      </c>
      <c r="E18" s="270">
        <v>11860</v>
      </c>
      <c r="F18" s="271">
        <v>3.8E-3</v>
      </c>
    </row>
    <row r="19" spans="1:6" ht="16.5" customHeight="1">
      <c r="A19" s="269" t="s">
        <v>4922</v>
      </c>
      <c r="B19" s="270">
        <v>11060</v>
      </c>
      <c r="C19" s="271">
        <v>-3.2000000000000002E-3</v>
      </c>
      <c r="D19" s="269" t="s">
        <v>4330</v>
      </c>
      <c r="E19" s="270">
        <v>12000</v>
      </c>
      <c r="F19" s="271">
        <v>1.2699999999999999E-2</v>
      </c>
    </row>
    <row r="20" spans="1:6" ht="16.5" customHeight="1">
      <c r="A20" s="269" t="s">
        <v>4912</v>
      </c>
      <c r="B20" s="270">
        <v>9445</v>
      </c>
      <c r="C20" s="271">
        <v>-1.1000000000000001E-3</v>
      </c>
      <c r="D20" s="269" t="s">
        <v>4819</v>
      </c>
      <c r="E20" s="270">
        <v>14480</v>
      </c>
      <c r="F20" s="271">
        <v>2.9999999999999997E-4</v>
      </c>
    </row>
    <row r="21" spans="1:6" ht="16.5" customHeight="1">
      <c r="A21" s="269" t="s">
        <v>4504</v>
      </c>
      <c r="B21" s="270">
        <v>108570</v>
      </c>
      <c r="C21" s="271">
        <v>0</v>
      </c>
      <c r="D21" s="269" t="s">
        <v>4946</v>
      </c>
      <c r="E21" s="270">
        <v>11040</v>
      </c>
      <c r="F21" s="271">
        <v>-7.6E-3</v>
      </c>
    </row>
    <row r="22" spans="1:6" ht="16.5" customHeight="1">
      <c r="A22" s="269" t="s">
        <v>5005</v>
      </c>
      <c r="B22" s="270">
        <v>12095</v>
      </c>
      <c r="C22" s="271">
        <v>-4.8999999999999998E-3</v>
      </c>
      <c r="D22" s="269" t="s">
        <v>5018</v>
      </c>
      <c r="E22" s="270">
        <v>13905</v>
      </c>
      <c r="F22" s="271">
        <v>-5.7000000000000002E-3</v>
      </c>
    </row>
    <row r="23" spans="1:6" ht="16.5" customHeight="1">
      <c r="A23" s="269" t="s">
        <v>4971</v>
      </c>
      <c r="B23" s="270">
        <v>7115</v>
      </c>
      <c r="C23" s="271">
        <v>6.4000000000000003E-3</v>
      </c>
      <c r="D23" s="269" t="s">
        <v>4802</v>
      </c>
      <c r="E23" s="270">
        <v>30280</v>
      </c>
      <c r="F23" s="271">
        <v>-4.4000000000000003E-3</v>
      </c>
    </row>
    <row r="24" spans="1:6" ht="16.5" customHeight="1">
      <c r="A24" s="269" t="s">
        <v>4685</v>
      </c>
      <c r="B24" s="270">
        <v>26935</v>
      </c>
      <c r="C24" s="271">
        <v>-2E-3</v>
      </c>
      <c r="D24" s="269" t="s">
        <v>4277</v>
      </c>
      <c r="E24" s="270">
        <v>14880</v>
      </c>
      <c r="F24" s="271">
        <v>-4.0000000000000001E-3</v>
      </c>
    </row>
    <row r="25" spans="1:6" ht="16.5" customHeight="1">
      <c r="A25" s="269" t="s">
        <v>4905</v>
      </c>
      <c r="B25" s="270">
        <v>12765</v>
      </c>
      <c r="C25" s="271">
        <v>-2.7000000000000001E-3</v>
      </c>
      <c r="D25" s="269" t="s">
        <v>4944</v>
      </c>
      <c r="E25" s="270">
        <v>9380</v>
      </c>
      <c r="F25" s="271">
        <v>-4.1999999999999997E-3</v>
      </c>
    </row>
    <row r="26" spans="1:6" ht="16.5" customHeight="1">
      <c r="A26" s="269" t="s">
        <v>4094</v>
      </c>
      <c r="B26" s="270">
        <v>5660</v>
      </c>
      <c r="C26" s="271">
        <v>1.0699999999999999E-2</v>
      </c>
      <c r="D26" s="269" t="s">
        <v>144</v>
      </c>
      <c r="E26" s="270">
        <v>180000</v>
      </c>
      <c r="F26" s="271">
        <v>5.5999999999999999E-3</v>
      </c>
    </row>
    <row r="27" spans="1:6" ht="16.5" customHeight="1">
      <c r="A27" s="269" t="s">
        <v>301</v>
      </c>
      <c r="B27" s="270">
        <v>8620</v>
      </c>
      <c r="C27" s="271">
        <v>-1.15E-2</v>
      </c>
      <c r="D27" s="269" t="s">
        <v>921</v>
      </c>
      <c r="E27" s="270">
        <v>428000</v>
      </c>
      <c r="F27" s="271">
        <v>1.9E-2</v>
      </c>
    </row>
    <row r="28" spans="1:6" ht="16.5" customHeight="1">
      <c r="A28" s="269" t="s">
        <v>4430</v>
      </c>
      <c r="B28" s="270">
        <v>180000</v>
      </c>
      <c r="C28" s="271">
        <v>2.8E-3</v>
      </c>
      <c r="D28" s="269" t="s">
        <v>136</v>
      </c>
      <c r="E28" s="270">
        <v>97200</v>
      </c>
      <c r="F28" s="271">
        <v>-2.5100000000000001E-2</v>
      </c>
    </row>
    <row r="29" spans="1:6" ht="16.5" customHeight="1">
      <c r="A29" s="269" t="s">
        <v>329</v>
      </c>
      <c r="B29" s="270">
        <v>30200</v>
      </c>
      <c r="C29" s="271">
        <v>-1.47E-2</v>
      </c>
      <c r="D29" s="269" t="s">
        <v>4137</v>
      </c>
      <c r="E29" s="270">
        <v>81000</v>
      </c>
      <c r="F29" s="271">
        <v>-1.7000000000000001E-2</v>
      </c>
    </row>
    <row r="30" spans="1:6" ht="16.5" customHeight="1">
      <c r="A30" s="269" t="s">
        <v>269</v>
      </c>
      <c r="B30" s="270">
        <v>147000</v>
      </c>
      <c r="C30" s="271">
        <v>-2.6499999999999999E-2</v>
      </c>
      <c r="D30" s="269" t="s">
        <v>1873</v>
      </c>
      <c r="E30" s="270">
        <v>3775</v>
      </c>
      <c r="F30" s="271">
        <v>1.34E-2</v>
      </c>
    </row>
    <row r="31" spans="1:6" ht="16.5" customHeight="1">
      <c r="A31" s="269" t="s">
        <v>4864</v>
      </c>
      <c r="B31" s="270">
        <v>39950</v>
      </c>
      <c r="C31" s="271">
        <v>0</v>
      </c>
      <c r="D31" s="269" t="s">
        <v>4249</v>
      </c>
      <c r="E31" s="270">
        <v>59600</v>
      </c>
      <c r="F31" s="271">
        <v>-8.3000000000000001E-3</v>
      </c>
    </row>
    <row r="32" spans="1:6" ht="16.5" customHeight="1">
      <c r="A32" s="269" t="s">
        <v>147</v>
      </c>
      <c r="B32" s="270">
        <v>399000</v>
      </c>
      <c r="C32" s="271">
        <v>5.0000000000000001E-3</v>
      </c>
      <c r="D32" s="269" t="s">
        <v>4163</v>
      </c>
      <c r="E32" s="270">
        <v>198000</v>
      </c>
      <c r="F32" s="271">
        <v>-2.5000000000000001E-3</v>
      </c>
    </row>
    <row r="33" spans="1:6" ht="16.5" customHeight="1">
      <c r="A33" s="269" t="s">
        <v>2321</v>
      </c>
      <c r="B33" s="270">
        <v>63400</v>
      </c>
      <c r="C33" s="271">
        <v>1.12E-2</v>
      </c>
      <c r="D33" s="269" t="s">
        <v>4198</v>
      </c>
      <c r="E33" s="272">
        <v>993</v>
      </c>
      <c r="F33" s="271">
        <v>2.1600000000000001E-2</v>
      </c>
    </row>
    <row r="34" spans="1:6" ht="16.5" customHeight="1">
      <c r="A34" s="269" t="s">
        <v>4158</v>
      </c>
      <c r="B34" s="270">
        <v>6480</v>
      </c>
      <c r="C34" s="271">
        <v>7.7999999999999996E-3</v>
      </c>
      <c r="D34" s="269" t="s">
        <v>3985</v>
      </c>
      <c r="E34" s="270">
        <v>66100</v>
      </c>
      <c r="F34" s="271">
        <v>1.0699999999999999E-2</v>
      </c>
    </row>
    <row r="35" spans="1:6" ht="16.5" customHeight="1">
      <c r="A35" s="269" t="s">
        <v>4006</v>
      </c>
      <c r="B35" s="270">
        <v>50400</v>
      </c>
      <c r="C35" s="271">
        <v>-2.7E-2</v>
      </c>
      <c r="D35" s="269" t="s">
        <v>4725</v>
      </c>
      <c r="E35" s="270">
        <v>97700</v>
      </c>
      <c r="F35" s="271">
        <v>-7.8299999999999995E-2</v>
      </c>
    </row>
    <row r="36" spans="1:6" ht="16.5" customHeight="1">
      <c r="A36" s="269" t="s">
        <v>428</v>
      </c>
      <c r="B36" s="270">
        <v>9990</v>
      </c>
      <c r="C36" s="271">
        <v>-6.0000000000000001E-3</v>
      </c>
      <c r="D36" s="269" t="s">
        <v>4062</v>
      </c>
      <c r="E36" s="270">
        <v>299000</v>
      </c>
      <c r="F36" s="271">
        <v>-3.3E-3</v>
      </c>
    </row>
    <row r="37" spans="1:6" ht="16.5" customHeight="1">
      <c r="A37" s="269" t="s">
        <v>4021</v>
      </c>
      <c r="B37" s="270">
        <v>69900</v>
      </c>
      <c r="C37" s="271">
        <v>-9.9000000000000008E-3</v>
      </c>
      <c r="D37" s="269" t="s">
        <v>4076</v>
      </c>
      <c r="E37" s="270">
        <v>29750</v>
      </c>
      <c r="F37" s="271">
        <v>3.3999999999999998E-3</v>
      </c>
    </row>
    <row r="38" spans="1:6" ht="16.5" customHeight="1">
      <c r="A38" s="269" t="s">
        <v>4333</v>
      </c>
      <c r="B38" s="270">
        <v>41850</v>
      </c>
      <c r="C38" s="271">
        <v>-7.1000000000000004E-3</v>
      </c>
      <c r="D38" s="269" t="s">
        <v>4000</v>
      </c>
      <c r="E38" s="270">
        <v>134500</v>
      </c>
      <c r="F38" s="271">
        <v>1.1299999999999999E-2</v>
      </c>
    </row>
    <row r="39" spans="1:6" ht="16.5" customHeight="1">
      <c r="A39" s="269" t="s">
        <v>4220</v>
      </c>
      <c r="B39" s="270">
        <v>75800</v>
      </c>
      <c r="C39" s="271">
        <v>-6.6E-3</v>
      </c>
      <c r="D39" s="269" t="s">
        <v>1221</v>
      </c>
      <c r="E39" s="270">
        <v>5630</v>
      </c>
      <c r="F39" s="271">
        <v>-7.1000000000000004E-3</v>
      </c>
    </row>
    <row r="40" spans="1:6" ht="16.5" customHeight="1">
      <c r="A40" s="269" t="s">
        <v>2809</v>
      </c>
      <c r="B40" s="270">
        <v>7970</v>
      </c>
      <c r="C40" s="271">
        <v>-5.1200000000000002E-2</v>
      </c>
      <c r="D40" s="269" t="s">
        <v>3007</v>
      </c>
      <c r="E40" s="270">
        <v>8250</v>
      </c>
      <c r="F40" s="271">
        <v>1.35E-2</v>
      </c>
    </row>
    <row r="41" spans="1:6" ht="16.5" customHeight="1">
      <c r="A41" s="269" t="s">
        <v>901</v>
      </c>
      <c r="B41" s="270">
        <v>53200</v>
      </c>
      <c r="C41" s="271">
        <v>-9.2999999999999992E-3</v>
      </c>
      <c r="D41" s="269" t="s">
        <v>4050</v>
      </c>
      <c r="E41" s="270">
        <v>6450</v>
      </c>
      <c r="F41" s="271">
        <v>9.4000000000000004E-3</v>
      </c>
    </row>
    <row r="42" spans="1:6" ht="16.5" customHeight="1">
      <c r="A42" s="269" t="s">
        <v>1307</v>
      </c>
      <c r="B42" s="270">
        <v>800000</v>
      </c>
      <c r="C42" s="271">
        <v>4.58E-2</v>
      </c>
      <c r="D42" s="269" t="s">
        <v>4028</v>
      </c>
      <c r="E42" s="270">
        <v>33600</v>
      </c>
      <c r="F42" s="271">
        <v>2.9100000000000001E-2</v>
      </c>
    </row>
    <row r="43" spans="1:6" ht="16.5" customHeight="1">
      <c r="A43" s="269" t="s">
        <v>4541</v>
      </c>
      <c r="B43" s="270">
        <v>11185</v>
      </c>
      <c r="C43" s="271">
        <v>-8.0000000000000002E-3</v>
      </c>
      <c r="D43" s="269" t="s">
        <v>4602</v>
      </c>
      <c r="E43" s="270">
        <v>18030</v>
      </c>
      <c r="F43" s="271">
        <v>0</v>
      </c>
    </row>
    <row r="44" spans="1:6" ht="16.5" customHeight="1">
      <c r="A44" s="269" t="s">
        <v>4678</v>
      </c>
      <c r="B44" s="270">
        <v>9500</v>
      </c>
      <c r="C44" s="271">
        <v>4.1999999999999997E-3</v>
      </c>
      <c r="D44" s="269" t="s">
        <v>416</v>
      </c>
      <c r="E44" s="270">
        <v>16250</v>
      </c>
      <c r="F44" s="271">
        <v>-9.1000000000000004E-3</v>
      </c>
    </row>
    <row r="45" spans="1:6" ht="16.5" customHeight="1">
      <c r="A45" s="269" t="s">
        <v>259</v>
      </c>
      <c r="B45" s="270">
        <v>43800</v>
      </c>
      <c r="C45" s="271">
        <v>-2.23E-2</v>
      </c>
      <c r="D45" s="269" t="s">
        <v>376</v>
      </c>
      <c r="E45" s="270">
        <v>40950</v>
      </c>
      <c r="F45" s="271">
        <v>-1.9199999999999998E-2</v>
      </c>
    </row>
    <row r="46" spans="1:6" ht="16.5" customHeight="1">
      <c r="A46" s="269" t="s">
        <v>2053</v>
      </c>
      <c r="B46" s="270">
        <v>2805</v>
      </c>
      <c r="C46" s="271">
        <v>2.75E-2</v>
      </c>
      <c r="D46" s="269" t="s">
        <v>275</v>
      </c>
      <c r="E46" s="270">
        <v>32600</v>
      </c>
      <c r="F46" s="271">
        <v>-1.06E-2</v>
      </c>
    </row>
    <row r="47" spans="1:6" ht="16.5" customHeight="1">
      <c r="A47" s="269" t="s">
        <v>4354</v>
      </c>
      <c r="B47" s="270">
        <v>36650</v>
      </c>
      <c r="C47" s="271">
        <v>-8.0999999999999996E-3</v>
      </c>
      <c r="D47" s="269" t="s">
        <v>4085</v>
      </c>
      <c r="E47" s="270">
        <v>38840</v>
      </c>
      <c r="F47" s="271">
        <v>-1.5E-3</v>
      </c>
    </row>
    <row r="48" spans="1:6" ht="16.5" customHeight="1">
      <c r="A48" s="269" t="s">
        <v>4199</v>
      </c>
      <c r="B48" s="270">
        <v>46240</v>
      </c>
      <c r="C48" s="271">
        <v>-2.0999999999999999E-3</v>
      </c>
      <c r="D48" s="269" t="s">
        <v>4404</v>
      </c>
      <c r="E48" s="270">
        <v>24945</v>
      </c>
      <c r="F48" s="271">
        <v>-1.4E-3</v>
      </c>
    </row>
    <row r="49" spans="1:6" ht="16.5" customHeight="1">
      <c r="A49" s="269" t="s">
        <v>4317</v>
      </c>
      <c r="B49" s="270">
        <v>9510</v>
      </c>
      <c r="C49" s="271">
        <v>1.1000000000000001E-3</v>
      </c>
      <c r="D49" s="269" t="s">
        <v>4865</v>
      </c>
      <c r="E49" s="270">
        <v>9945</v>
      </c>
      <c r="F49" s="271">
        <v>-8.0000000000000002E-3</v>
      </c>
    </row>
    <row r="50" spans="1:6" ht="16.5" customHeight="1">
      <c r="A50" s="269" t="s">
        <v>4919</v>
      </c>
      <c r="B50" s="270">
        <v>8395</v>
      </c>
      <c r="C50" s="271">
        <v>-1.18E-2</v>
      </c>
      <c r="D50" s="269" t="s">
        <v>4365</v>
      </c>
      <c r="E50" s="270">
        <v>11845</v>
      </c>
      <c r="F50" s="271">
        <v>1.0699999999999999E-2</v>
      </c>
    </row>
    <row r="51" spans="1:6" ht="16.5" customHeight="1">
      <c r="A51" s="269" t="s">
        <v>4906</v>
      </c>
      <c r="B51" s="270">
        <v>8720</v>
      </c>
      <c r="C51" s="271">
        <v>-6.3E-3</v>
      </c>
      <c r="D51" s="269" t="s">
        <v>4663</v>
      </c>
      <c r="E51" s="270">
        <v>12210</v>
      </c>
      <c r="F51" s="271">
        <v>-6.1000000000000004E-3</v>
      </c>
    </row>
    <row r="52" spans="1:6" ht="16.5" customHeight="1">
      <c r="A52" s="269" t="s">
        <v>4496</v>
      </c>
      <c r="B52" s="270">
        <v>10340</v>
      </c>
      <c r="C52" s="271">
        <v>1.67E-2</v>
      </c>
      <c r="D52" s="269" t="s">
        <v>4701</v>
      </c>
      <c r="E52" s="270">
        <v>10400</v>
      </c>
      <c r="F52" s="271">
        <v>9.1999999999999998E-3</v>
      </c>
    </row>
    <row r="53" spans="1:6" ht="16.5" customHeight="1">
      <c r="A53" s="269" t="s">
        <v>4966</v>
      </c>
      <c r="B53" s="270">
        <v>45075</v>
      </c>
      <c r="C53" s="271">
        <v>1.4E-3</v>
      </c>
      <c r="D53" s="269" t="s">
        <v>4633</v>
      </c>
      <c r="E53" s="270">
        <v>17765</v>
      </c>
      <c r="F53" s="271">
        <v>2.3E-3</v>
      </c>
    </row>
    <row r="54" spans="1:6" ht="16.5" customHeight="1">
      <c r="A54" s="269" t="s">
        <v>4173</v>
      </c>
      <c r="B54" s="270">
        <v>15525</v>
      </c>
      <c r="C54" s="271">
        <v>-4.4999999999999997E-3</v>
      </c>
      <c r="D54" s="269" t="s">
        <v>4276</v>
      </c>
      <c r="E54" s="270">
        <v>18055</v>
      </c>
      <c r="F54" s="271">
        <v>-1.2E-2</v>
      </c>
    </row>
    <row r="55" spans="1:6" ht="16.5" customHeight="1">
      <c r="A55" s="269" t="s">
        <v>4520</v>
      </c>
      <c r="B55" s="270">
        <v>11070</v>
      </c>
      <c r="C55" s="271">
        <v>-1.2E-2</v>
      </c>
      <c r="D55" s="269" t="s">
        <v>4383</v>
      </c>
      <c r="E55" s="270">
        <v>17920</v>
      </c>
      <c r="F55" s="271">
        <v>1.6400000000000001E-2</v>
      </c>
    </row>
    <row r="56" spans="1:6" ht="16.5" customHeight="1">
      <c r="A56" s="269" t="s">
        <v>4873</v>
      </c>
      <c r="B56" s="270">
        <v>9720</v>
      </c>
      <c r="C56" s="271">
        <v>3.5999999999999999E-3</v>
      </c>
      <c r="D56" s="269" t="s">
        <v>4917</v>
      </c>
      <c r="E56" s="270">
        <v>12295</v>
      </c>
      <c r="F56" s="271">
        <v>8.0000000000000004E-4</v>
      </c>
    </row>
    <row r="57" spans="1:6" ht="16.5" customHeight="1">
      <c r="A57" s="269" t="s">
        <v>4213</v>
      </c>
      <c r="B57" s="270">
        <v>100190</v>
      </c>
      <c r="C57" s="271">
        <v>0</v>
      </c>
      <c r="D57" s="269" t="s">
        <v>4444</v>
      </c>
      <c r="E57" s="270">
        <v>13945</v>
      </c>
      <c r="F57" s="271">
        <v>6.9999999999999999E-4</v>
      </c>
    </row>
    <row r="58" spans="1:6" ht="16.5" customHeight="1">
      <c r="A58" s="269" t="s">
        <v>4929</v>
      </c>
      <c r="B58" s="270">
        <v>12390</v>
      </c>
      <c r="C58" s="271">
        <v>-8.8000000000000005E-3</v>
      </c>
      <c r="D58" s="269" t="s">
        <v>4681</v>
      </c>
      <c r="E58" s="270">
        <v>9425</v>
      </c>
      <c r="F58" s="271">
        <v>1.1000000000000001E-3</v>
      </c>
    </row>
    <row r="59" spans="1:6" ht="16.5" customHeight="1">
      <c r="A59" s="269" t="s">
        <v>4080</v>
      </c>
      <c r="B59" s="270">
        <v>10500</v>
      </c>
      <c r="C59" s="271">
        <v>-9.4000000000000004E-3</v>
      </c>
      <c r="D59" s="269" t="s">
        <v>4206</v>
      </c>
      <c r="E59" s="270">
        <v>11450</v>
      </c>
      <c r="F59" s="271">
        <v>-1.72E-2</v>
      </c>
    </row>
    <row r="60" spans="1:6" ht="16.5" customHeight="1">
      <c r="A60" s="269" t="s">
        <v>4208</v>
      </c>
      <c r="B60" s="270">
        <v>5730</v>
      </c>
      <c r="C60" s="271">
        <v>8.8000000000000005E-3</v>
      </c>
      <c r="D60" s="269" t="s">
        <v>4014</v>
      </c>
      <c r="E60" s="270">
        <v>26050</v>
      </c>
      <c r="F60" s="271">
        <v>-7.6E-3</v>
      </c>
    </row>
    <row r="61" spans="1:6" ht="16.5" customHeight="1">
      <c r="A61" s="269" t="s">
        <v>4950</v>
      </c>
      <c r="B61" s="270">
        <v>12265</v>
      </c>
      <c r="C61" s="271">
        <v>-4.0000000000000002E-4</v>
      </c>
      <c r="D61" s="269" t="s">
        <v>4902</v>
      </c>
      <c r="E61" s="270">
        <v>9445</v>
      </c>
      <c r="F61" s="271">
        <v>1.6000000000000001E-3</v>
      </c>
    </row>
    <row r="62" spans="1:6" ht="16.5" customHeight="1">
      <c r="A62" s="269" t="s">
        <v>4920</v>
      </c>
      <c r="B62" s="270">
        <v>8940</v>
      </c>
      <c r="C62" s="271">
        <v>2.8E-3</v>
      </c>
      <c r="D62" s="269" t="s">
        <v>3976</v>
      </c>
      <c r="E62" s="270">
        <v>29050</v>
      </c>
      <c r="F62" s="271">
        <v>-7.7799999999999994E-2</v>
      </c>
    </row>
    <row r="63" spans="1:6" ht="16.5" customHeight="1">
      <c r="A63" s="269" t="s">
        <v>4129</v>
      </c>
      <c r="B63" s="270">
        <v>7690</v>
      </c>
      <c r="C63" s="271">
        <v>4.3400000000000001E-2</v>
      </c>
      <c r="D63" s="269" t="s">
        <v>1076</v>
      </c>
      <c r="E63" s="270">
        <v>1540</v>
      </c>
      <c r="F63" s="271">
        <v>1.6500000000000001E-2</v>
      </c>
    </row>
    <row r="64" spans="1:6" ht="16.5" customHeight="1">
      <c r="A64" s="269" t="s">
        <v>566</v>
      </c>
      <c r="B64" s="270">
        <v>8550</v>
      </c>
      <c r="C64" s="271">
        <v>-1.61E-2</v>
      </c>
      <c r="D64" s="269" t="s">
        <v>4180</v>
      </c>
      <c r="E64" s="270">
        <v>15050</v>
      </c>
      <c r="F64" s="271">
        <v>-1.6299999999999999E-2</v>
      </c>
    </row>
    <row r="65" spans="1:6" ht="16.5" customHeight="1">
      <c r="A65" s="269" t="s">
        <v>632</v>
      </c>
      <c r="B65" s="270">
        <v>23200</v>
      </c>
      <c r="C65" s="271">
        <v>1.3100000000000001E-2</v>
      </c>
      <c r="D65" s="269" t="s">
        <v>4982</v>
      </c>
      <c r="E65" s="270">
        <v>54000</v>
      </c>
      <c r="F65" s="271">
        <v>3.85E-2</v>
      </c>
    </row>
    <row r="66" spans="1:6" ht="16.5" customHeight="1">
      <c r="A66" s="269" t="s">
        <v>4959</v>
      </c>
      <c r="B66" s="270">
        <v>31700</v>
      </c>
      <c r="C66" s="271">
        <v>4.6199999999999998E-2</v>
      </c>
      <c r="D66" s="269" t="s">
        <v>784</v>
      </c>
      <c r="E66" s="270">
        <v>3635</v>
      </c>
      <c r="F66" s="271">
        <v>-5.4999999999999997E-3</v>
      </c>
    </row>
    <row r="67" spans="1:6" ht="16.5" customHeight="1">
      <c r="A67" s="269" t="s">
        <v>4670</v>
      </c>
      <c r="B67" s="270">
        <v>13720</v>
      </c>
      <c r="C67" s="271">
        <v>-6.1999999999999998E-3</v>
      </c>
      <c r="D67" s="269" t="s">
        <v>4691</v>
      </c>
      <c r="E67" s="270">
        <v>12445</v>
      </c>
      <c r="F67" s="271">
        <v>9.7000000000000003E-3</v>
      </c>
    </row>
    <row r="68" spans="1:6" ht="16.5" customHeight="1">
      <c r="A68" s="269" t="s">
        <v>4703</v>
      </c>
      <c r="B68" s="270">
        <v>11925</v>
      </c>
      <c r="C68" s="271">
        <v>-1.2999999999999999E-3</v>
      </c>
      <c r="D68" s="269" t="s">
        <v>4353</v>
      </c>
      <c r="E68" s="270">
        <v>10945</v>
      </c>
      <c r="F68" s="271">
        <v>-2.3E-3</v>
      </c>
    </row>
    <row r="69" spans="1:6" ht="16.5" customHeight="1">
      <c r="A69" s="269" t="s">
        <v>4793</v>
      </c>
      <c r="B69" s="270">
        <v>9360</v>
      </c>
      <c r="C69" s="271">
        <v>1.7899999999999999E-2</v>
      </c>
      <c r="D69" s="269" t="s">
        <v>4885</v>
      </c>
      <c r="E69" s="270">
        <v>7420</v>
      </c>
      <c r="F69" s="271">
        <v>1.44E-2</v>
      </c>
    </row>
    <row r="70" spans="1:6" ht="16.5" customHeight="1">
      <c r="A70" s="269" t="s">
        <v>4713</v>
      </c>
      <c r="B70" s="270">
        <v>11375</v>
      </c>
      <c r="C70" s="271">
        <v>4.0000000000000001E-3</v>
      </c>
      <c r="D70" s="269" t="s">
        <v>4788</v>
      </c>
      <c r="E70" s="270">
        <v>18910</v>
      </c>
      <c r="F70" s="271">
        <v>-1.1000000000000001E-3</v>
      </c>
    </row>
    <row r="71" spans="1:6" ht="16.5" customHeight="1">
      <c r="A71" s="269" t="s">
        <v>4651</v>
      </c>
      <c r="B71" s="270">
        <v>14920</v>
      </c>
      <c r="C71" s="271">
        <v>1.6999999999999999E-3</v>
      </c>
      <c r="D71" s="269" t="s">
        <v>4858</v>
      </c>
      <c r="E71" s="270">
        <v>16305</v>
      </c>
      <c r="F71" s="271">
        <v>-3.7000000000000002E-3</v>
      </c>
    </row>
    <row r="72" spans="1:6" ht="16.5" customHeight="1">
      <c r="A72" s="269" t="s">
        <v>4457</v>
      </c>
      <c r="B72" s="270">
        <v>5560</v>
      </c>
      <c r="C72" s="271">
        <v>1.6500000000000001E-2</v>
      </c>
      <c r="D72" s="269" t="s">
        <v>4798</v>
      </c>
      <c r="E72" s="270">
        <v>9130</v>
      </c>
      <c r="F72" s="271">
        <v>0</v>
      </c>
    </row>
    <row r="73" spans="1:6" ht="16.5" customHeight="1">
      <c r="A73" s="269" t="s">
        <v>4745</v>
      </c>
      <c r="B73" s="270">
        <v>20835</v>
      </c>
      <c r="C73" s="271">
        <v>6.3E-3</v>
      </c>
      <c r="D73" s="269" t="s">
        <v>4903</v>
      </c>
      <c r="E73" s="270">
        <v>7065</v>
      </c>
      <c r="F73" s="271">
        <v>6.4000000000000003E-3</v>
      </c>
    </row>
    <row r="74" spans="1:6" ht="16.5" customHeight="1">
      <c r="A74" s="269" t="s">
        <v>4709</v>
      </c>
      <c r="B74" s="270">
        <v>23800</v>
      </c>
      <c r="C74" s="271">
        <v>1.2800000000000001E-2</v>
      </c>
      <c r="D74" s="269" t="s">
        <v>4648</v>
      </c>
      <c r="E74" s="270">
        <v>15020</v>
      </c>
      <c r="F74" s="271">
        <v>-1.6400000000000001E-2</v>
      </c>
    </row>
    <row r="75" spans="1:6" ht="16.5" customHeight="1">
      <c r="A75" s="269" t="s">
        <v>4646</v>
      </c>
      <c r="B75" s="270">
        <v>10155</v>
      </c>
      <c r="C75" s="271">
        <v>-9.2999999999999992E-3</v>
      </c>
      <c r="D75" s="269" t="s">
        <v>4588</v>
      </c>
      <c r="E75" s="270">
        <v>19045</v>
      </c>
      <c r="F75" s="271">
        <v>1.3299999999999999E-2</v>
      </c>
    </row>
    <row r="76" spans="1:6" ht="16.5" customHeight="1">
      <c r="A76" s="269" t="s">
        <v>4038</v>
      </c>
      <c r="B76" s="270">
        <v>38890</v>
      </c>
      <c r="C76" s="271">
        <v>-1.5E-3</v>
      </c>
      <c r="D76" s="269" t="s">
        <v>4770</v>
      </c>
      <c r="E76" s="270">
        <v>14905</v>
      </c>
      <c r="F76" s="271">
        <v>1.6999999999999999E-3</v>
      </c>
    </row>
    <row r="77" spans="1:6" ht="16.5" customHeight="1">
      <c r="A77" s="269" t="s">
        <v>4416</v>
      </c>
      <c r="B77" s="270">
        <v>19920</v>
      </c>
      <c r="C77" s="271">
        <v>-2E-3</v>
      </c>
      <c r="D77" s="269" t="s">
        <v>4932</v>
      </c>
      <c r="E77" s="270">
        <v>12760</v>
      </c>
      <c r="F77" s="271">
        <v>-1.2800000000000001E-2</v>
      </c>
    </row>
    <row r="78" spans="1:6" ht="16.5" customHeight="1">
      <c r="A78" s="269" t="s">
        <v>4956</v>
      </c>
      <c r="B78" s="270">
        <v>11110</v>
      </c>
      <c r="C78" s="271">
        <v>1.8800000000000001E-2</v>
      </c>
      <c r="D78" s="269" t="s">
        <v>4954</v>
      </c>
      <c r="E78" s="270">
        <v>8320</v>
      </c>
      <c r="F78" s="271">
        <v>-6.0000000000000001E-3</v>
      </c>
    </row>
    <row r="79" spans="1:6" ht="16.5" customHeight="1">
      <c r="A79" s="269" t="s">
        <v>4974</v>
      </c>
      <c r="B79" s="270">
        <v>8945</v>
      </c>
      <c r="C79" s="271">
        <v>-0.01</v>
      </c>
      <c r="D79" s="269" t="s">
        <v>4955</v>
      </c>
      <c r="E79" s="270">
        <v>11635</v>
      </c>
      <c r="F79" s="271">
        <v>-1.8100000000000002E-2</v>
      </c>
    </row>
    <row r="80" spans="1:6" ht="16.5" customHeight="1">
      <c r="A80" s="269" t="s">
        <v>5006</v>
      </c>
      <c r="B80" s="270">
        <v>8220</v>
      </c>
      <c r="C80" s="271">
        <v>1.8E-3</v>
      </c>
      <c r="D80" s="269" t="s">
        <v>4533</v>
      </c>
      <c r="E80" s="270">
        <v>20790</v>
      </c>
      <c r="F80" s="271">
        <v>-1.6999999999999999E-3</v>
      </c>
    </row>
    <row r="81" spans="1:6" ht="16.5" customHeight="1">
      <c r="A81" s="269" t="s">
        <v>4502</v>
      </c>
      <c r="B81" s="270">
        <v>5350</v>
      </c>
      <c r="C81" s="271">
        <v>2.8E-3</v>
      </c>
      <c r="D81" s="269" t="s">
        <v>4458</v>
      </c>
      <c r="E81" s="270">
        <v>2320</v>
      </c>
      <c r="F81" s="271">
        <v>4.3E-3</v>
      </c>
    </row>
    <row r="82" spans="1:6" ht="16.5" customHeight="1">
      <c r="A82" s="269" t="s">
        <v>4908</v>
      </c>
      <c r="B82" s="270">
        <v>13805</v>
      </c>
      <c r="C82" s="271">
        <v>3.5999999999999999E-3</v>
      </c>
      <c r="D82" s="269" t="s">
        <v>4993</v>
      </c>
      <c r="E82" s="270">
        <v>9740</v>
      </c>
      <c r="F82" s="271">
        <v>-1.2200000000000001E-2</v>
      </c>
    </row>
    <row r="83" spans="1:6" ht="16.5" customHeight="1">
      <c r="A83" s="269" t="s">
        <v>4992</v>
      </c>
      <c r="B83" s="270">
        <v>9080</v>
      </c>
      <c r="C83" s="271">
        <v>1.2800000000000001E-2</v>
      </c>
      <c r="D83" s="269" t="s">
        <v>4769</v>
      </c>
      <c r="E83" s="270">
        <v>18950</v>
      </c>
      <c r="F83" s="271">
        <v>-8.6E-3</v>
      </c>
    </row>
    <row r="84" spans="1:6" ht="16.5" customHeight="1">
      <c r="A84" s="269" t="s">
        <v>4642</v>
      </c>
      <c r="B84" s="270">
        <v>7710</v>
      </c>
      <c r="C84" s="271">
        <v>6.4999999999999997E-3</v>
      </c>
      <c r="D84" s="269" t="s">
        <v>4143</v>
      </c>
      <c r="E84" s="270">
        <v>12490</v>
      </c>
      <c r="F84" s="271">
        <v>-8.0000000000000004E-4</v>
      </c>
    </row>
    <row r="85" spans="1:6" ht="16.5" customHeight="1">
      <c r="A85" s="269" t="s">
        <v>4786</v>
      </c>
      <c r="B85" s="270">
        <v>11865</v>
      </c>
      <c r="C85" s="271">
        <v>1.0200000000000001E-2</v>
      </c>
      <c r="D85" s="269" t="s">
        <v>4284</v>
      </c>
      <c r="E85" s="270">
        <v>9680</v>
      </c>
      <c r="F85" s="271">
        <v>-8.6999999999999994E-3</v>
      </c>
    </row>
    <row r="86" spans="1:6" ht="16.5" customHeight="1">
      <c r="A86" s="269" t="s">
        <v>4144</v>
      </c>
      <c r="B86" s="270">
        <v>12445</v>
      </c>
      <c r="C86" s="271">
        <v>1.67E-2</v>
      </c>
      <c r="D86" s="269" t="s">
        <v>4415</v>
      </c>
      <c r="E86" s="270">
        <v>9860</v>
      </c>
      <c r="F86" s="271">
        <v>-4.0000000000000001E-3</v>
      </c>
    </row>
    <row r="87" spans="1:6" ht="16.5" customHeight="1">
      <c r="A87" s="269" t="s">
        <v>4207</v>
      </c>
      <c r="B87" s="270">
        <v>20350</v>
      </c>
      <c r="C87" s="271">
        <v>1.5E-3</v>
      </c>
      <c r="D87" s="269" t="s">
        <v>4266</v>
      </c>
      <c r="E87" s="270">
        <v>99150</v>
      </c>
      <c r="F87" s="271">
        <v>-6.6E-3</v>
      </c>
    </row>
    <row r="88" spans="1:6" ht="16.5" customHeight="1">
      <c r="A88" s="269" t="s">
        <v>4170</v>
      </c>
      <c r="B88" s="270">
        <v>100100</v>
      </c>
      <c r="C88" s="271">
        <v>0</v>
      </c>
      <c r="D88" s="269" t="s">
        <v>4124</v>
      </c>
      <c r="E88" s="270">
        <v>99415</v>
      </c>
      <c r="F88" s="271">
        <v>1.1000000000000001E-3</v>
      </c>
    </row>
    <row r="89" spans="1:6" ht="16.5" customHeight="1">
      <c r="A89" s="269" t="s">
        <v>4748</v>
      </c>
      <c r="B89" s="270">
        <v>14765</v>
      </c>
      <c r="C89" s="271">
        <v>-6.1000000000000004E-3</v>
      </c>
      <c r="D89" s="269" t="s">
        <v>4672</v>
      </c>
      <c r="E89" s="270">
        <v>18120</v>
      </c>
      <c r="F89" s="271">
        <v>-2.9999999999999997E-4</v>
      </c>
    </row>
    <row r="90" spans="1:6" ht="16.5" customHeight="1">
      <c r="A90" s="269" t="s">
        <v>4690</v>
      </c>
      <c r="B90" s="270">
        <v>17820</v>
      </c>
      <c r="C90" s="271">
        <v>-1.4E-3</v>
      </c>
      <c r="D90" s="269" t="s">
        <v>4876</v>
      </c>
      <c r="E90" s="270">
        <v>15325</v>
      </c>
      <c r="F90" s="271">
        <v>2.3E-3</v>
      </c>
    </row>
    <row r="91" spans="1:6" ht="16.5" customHeight="1">
      <c r="A91" s="269" t="s">
        <v>4939</v>
      </c>
      <c r="B91" s="270">
        <v>51435</v>
      </c>
      <c r="C91" s="271">
        <v>0</v>
      </c>
      <c r="D91" s="269" t="s">
        <v>4934</v>
      </c>
      <c r="E91" s="270">
        <v>52230</v>
      </c>
      <c r="F91" s="271">
        <v>-2.0000000000000001E-4</v>
      </c>
    </row>
    <row r="92" spans="1:6" ht="16.5" customHeight="1">
      <c r="A92" s="269" t="s">
        <v>4948</v>
      </c>
      <c r="B92" s="270">
        <v>49680</v>
      </c>
      <c r="C92" s="271">
        <v>2.0000000000000001E-4</v>
      </c>
      <c r="D92" s="269" t="s">
        <v>4952</v>
      </c>
      <c r="E92" s="270">
        <v>48810</v>
      </c>
      <c r="F92" s="271">
        <v>6.9999999999999999E-4</v>
      </c>
    </row>
    <row r="93" spans="1:6" ht="16.5" customHeight="1">
      <c r="A93" s="269" t="s">
        <v>4877</v>
      </c>
      <c r="B93" s="270">
        <v>15300</v>
      </c>
      <c r="C93" s="271">
        <v>1E-3</v>
      </c>
      <c r="D93" s="269" t="s">
        <v>4655</v>
      </c>
      <c r="E93" s="270">
        <v>12230</v>
      </c>
      <c r="F93" s="271">
        <v>-8.0000000000000004E-4</v>
      </c>
    </row>
    <row r="94" spans="1:6" ht="16.5" customHeight="1">
      <c r="A94" s="269" t="s">
        <v>4566</v>
      </c>
      <c r="B94" s="270">
        <v>17085</v>
      </c>
      <c r="C94" s="271">
        <v>-4.4000000000000003E-3</v>
      </c>
      <c r="D94" s="269" t="s">
        <v>4327</v>
      </c>
      <c r="E94" s="270">
        <v>12480</v>
      </c>
      <c r="F94" s="271">
        <v>-6.7999999999999996E-3</v>
      </c>
    </row>
    <row r="95" spans="1:6" ht="16.5" customHeight="1">
      <c r="A95" s="269" t="s">
        <v>4498</v>
      </c>
      <c r="B95" s="270">
        <v>111830</v>
      </c>
      <c r="C95" s="271">
        <v>4.0000000000000002E-4</v>
      </c>
      <c r="D95" s="269" t="s">
        <v>4293</v>
      </c>
      <c r="E95" s="270">
        <v>100710</v>
      </c>
      <c r="F95" s="271">
        <v>-2.0000000000000001E-4</v>
      </c>
    </row>
    <row r="96" spans="1:6" ht="16.5" customHeight="1">
      <c r="A96" s="269" t="s">
        <v>4965</v>
      </c>
      <c r="B96" s="270">
        <v>54105</v>
      </c>
      <c r="C96" s="271">
        <v>1.2999999999999999E-3</v>
      </c>
      <c r="D96" s="269" t="s">
        <v>4978</v>
      </c>
      <c r="E96" s="270">
        <v>48870</v>
      </c>
      <c r="F96" s="271">
        <v>-1.1999999999999999E-3</v>
      </c>
    </row>
    <row r="97" spans="1:6" ht="16.5" customHeight="1">
      <c r="A97" s="269" t="s">
        <v>5019</v>
      </c>
      <c r="B97" s="270">
        <v>49075</v>
      </c>
      <c r="C97" s="271">
        <v>5.9999999999999995E-4</v>
      </c>
      <c r="D97" s="269" t="s">
        <v>4362</v>
      </c>
      <c r="E97" s="270">
        <v>50980</v>
      </c>
      <c r="F97" s="271">
        <v>-5.9999999999999995E-4</v>
      </c>
    </row>
    <row r="98" spans="1:6" ht="16.5" customHeight="1">
      <c r="A98" s="269" t="s">
        <v>4449</v>
      </c>
      <c r="B98" s="270">
        <v>22960</v>
      </c>
      <c r="C98" s="271">
        <v>2.5999999999999999E-3</v>
      </c>
      <c r="D98" s="269" t="s">
        <v>4780</v>
      </c>
      <c r="E98" s="270">
        <v>12080</v>
      </c>
      <c r="F98" s="271">
        <v>7.4999999999999997E-3</v>
      </c>
    </row>
    <row r="99" spans="1:6" ht="16.5" customHeight="1">
      <c r="A99" s="269" t="s">
        <v>4392</v>
      </c>
      <c r="B99" s="270">
        <v>102485</v>
      </c>
      <c r="C99" s="271">
        <v>-5.0000000000000001E-4</v>
      </c>
      <c r="D99" s="269" t="s">
        <v>4432</v>
      </c>
      <c r="E99" s="270">
        <v>10170</v>
      </c>
      <c r="F99" s="271">
        <v>-4.8999999999999998E-3</v>
      </c>
    </row>
    <row r="100" spans="1:6" ht="16.5" customHeight="1">
      <c r="A100" s="269" t="s">
        <v>4165</v>
      </c>
      <c r="B100" s="270">
        <v>102215</v>
      </c>
      <c r="C100" s="271">
        <v>0</v>
      </c>
      <c r="D100" s="269" t="s">
        <v>4128</v>
      </c>
      <c r="E100" s="270">
        <v>104610</v>
      </c>
      <c r="F100" s="271">
        <v>-1E-4</v>
      </c>
    </row>
    <row r="101" spans="1:6" ht="16.5" customHeight="1">
      <c r="A101" s="269" t="s">
        <v>4381</v>
      </c>
      <c r="B101" s="270">
        <v>15125</v>
      </c>
      <c r="C101" s="271">
        <v>2.9999999999999997E-4</v>
      </c>
      <c r="D101" s="269" t="s">
        <v>4813</v>
      </c>
      <c r="E101" s="270">
        <v>15950</v>
      </c>
      <c r="F101" s="271">
        <v>8.9999999999999998E-4</v>
      </c>
    </row>
    <row r="102" spans="1:6" ht="16.5" customHeight="1">
      <c r="A102" s="269" t="s">
        <v>4835</v>
      </c>
      <c r="B102" s="270">
        <v>14185</v>
      </c>
      <c r="C102" s="271">
        <v>1.1000000000000001E-3</v>
      </c>
      <c r="D102" s="269" t="s">
        <v>4400</v>
      </c>
      <c r="E102" s="270">
        <v>11490</v>
      </c>
      <c r="F102" s="271">
        <v>4.4000000000000003E-3</v>
      </c>
    </row>
    <row r="103" spans="1:6" ht="16.5" customHeight="1">
      <c r="A103" s="269" t="s">
        <v>4384</v>
      </c>
      <c r="B103" s="270">
        <v>4585</v>
      </c>
      <c r="C103" s="271">
        <v>2.46E-2</v>
      </c>
      <c r="D103" s="269" t="s">
        <v>4857</v>
      </c>
      <c r="E103" s="270">
        <v>10880</v>
      </c>
      <c r="F103" s="271">
        <v>9.2999999999999992E-3</v>
      </c>
    </row>
    <row r="104" spans="1:6" ht="16.5" customHeight="1">
      <c r="A104" s="269" t="s">
        <v>4247</v>
      </c>
      <c r="B104" s="270">
        <v>13250</v>
      </c>
      <c r="C104" s="271">
        <v>1.9E-3</v>
      </c>
      <c r="D104" s="269" t="s">
        <v>4957</v>
      </c>
      <c r="E104" s="270">
        <v>11440</v>
      </c>
      <c r="F104" s="271">
        <v>-6.8999999999999999E-3</v>
      </c>
    </row>
    <row r="105" spans="1:6" ht="16.5" customHeight="1">
      <c r="A105" s="269" t="s">
        <v>4925</v>
      </c>
      <c r="B105" s="270">
        <v>13110</v>
      </c>
      <c r="C105" s="271">
        <v>-1.61E-2</v>
      </c>
      <c r="D105" s="269" t="s">
        <v>5009</v>
      </c>
      <c r="E105" s="270">
        <v>8090</v>
      </c>
      <c r="F105" s="271">
        <v>8.0999999999999996E-3</v>
      </c>
    </row>
    <row r="106" spans="1:6" ht="16.5" customHeight="1">
      <c r="A106" s="269" t="s">
        <v>5014</v>
      </c>
      <c r="B106" s="270">
        <v>6035</v>
      </c>
      <c r="C106" s="271">
        <v>2.5000000000000001E-3</v>
      </c>
      <c r="D106" s="269" t="s">
        <v>4612</v>
      </c>
      <c r="E106" s="270">
        <v>8905</v>
      </c>
      <c r="F106" s="271">
        <v>-2.0400000000000001E-2</v>
      </c>
    </row>
    <row r="107" spans="1:6" ht="16.5" customHeight="1">
      <c r="A107" s="269" t="s">
        <v>4937</v>
      </c>
      <c r="B107" s="270">
        <v>12365</v>
      </c>
      <c r="C107" s="271">
        <v>-4.0000000000000002E-4</v>
      </c>
      <c r="D107" s="269" t="s">
        <v>4945</v>
      </c>
      <c r="E107" s="270">
        <v>12185</v>
      </c>
      <c r="F107" s="271">
        <v>-6.1000000000000004E-3</v>
      </c>
    </row>
    <row r="108" spans="1:6" ht="16.5" customHeight="1">
      <c r="A108" s="269" t="s">
        <v>4911</v>
      </c>
      <c r="B108" s="270">
        <v>10475</v>
      </c>
      <c r="C108" s="271">
        <v>2.8999999999999998E-3</v>
      </c>
      <c r="D108" s="269" t="s">
        <v>4837</v>
      </c>
      <c r="E108" s="270">
        <v>42185</v>
      </c>
      <c r="F108" s="271">
        <v>1.1999999999999999E-3</v>
      </c>
    </row>
    <row r="109" spans="1:6" ht="16.5" customHeight="1">
      <c r="A109" s="269" t="s">
        <v>4707</v>
      </c>
      <c r="B109" s="270">
        <v>11870</v>
      </c>
      <c r="C109" s="271">
        <v>2.1100000000000001E-2</v>
      </c>
      <c r="D109" s="269" t="s">
        <v>4318</v>
      </c>
      <c r="E109" s="270">
        <v>21800</v>
      </c>
      <c r="F109" s="271">
        <v>2.98E-2</v>
      </c>
    </row>
    <row r="110" spans="1:6" ht="16.5" customHeight="1">
      <c r="A110" s="269" t="s">
        <v>4241</v>
      </c>
      <c r="B110" s="270">
        <v>104620</v>
      </c>
      <c r="C110" s="271">
        <v>8.0000000000000004E-4</v>
      </c>
      <c r="D110" s="269" t="s">
        <v>4961</v>
      </c>
      <c r="E110" s="270">
        <v>12470</v>
      </c>
      <c r="F110" s="271">
        <v>-4.4000000000000003E-3</v>
      </c>
    </row>
    <row r="111" spans="1:6" ht="16.5" customHeight="1">
      <c r="A111" s="269" t="s">
        <v>4461</v>
      </c>
      <c r="B111" s="270">
        <v>102325</v>
      </c>
      <c r="C111" s="271">
        <v>-1E-4</v>
      </c>
      <c r="D111" s="269" t="s">
        <v>4861</v>
      </c>
      <c r="E111" s="270">
        <v>10085</v>
      </c>
      <c r="F111" s="271">
        <v>8.5000000000000006E-3</v>
      </c>
    </row>
    <row r="112" spans="1:6" ht="16.5" customHeight="1">
      <c r="A112" s="269" t="s">
        <v>4984</v>
      </c>
      <c r="B112" s="270">
        <v>11150</v>
      </c>
      <c r="C112" s="271">
        <v>-1.06E-2</v>
      </c>
      <c r="D112" s="269" t="s">
        <v>4904</v>
      </c>
      <c r="E112" s="270">
        <v>8265</v>
      </c>
      <c r="F112" s="271">
        <v>1.66E-2</v>
      </c>
    </row>
    <row r="113" spans="1:6" ht="16.5" customHeight="1">
      <c r="A113" s="269" t="s">
        <v>4650</v>
      </c>
      <c r="B113" s="270">
        <v>62250</v>
      </c>
      <c r="C113" s="271">
        <v>1.6000000000000001E-3</v>
      </c>
      <c r="D113" s="269" t="s">
        <v>4228</v>
      </c>
      <c r="E113" s="270">
        <v>13890</v>
      </c>
      <c r="F113" s="271">
        <v>-4.7000000000000002E-3</v>
      </c>
    </row>
    <row r="114" spans="1:6" ht="16.5" customHeight="1">
      <c r="A114" s="269" t="s">
        <v>4232</v>
      </c>
      <c r="B114" s="270">
        <v>14365</v>
      </c>
      <c r="C114" s="271">
        <v>-9.7000000000000003E-3</v>
      </c>
      <c r="D114" s="269" t="s">
        <v>4986</v>
      </c>
      <c r="E114" s="270">
        <v>4755</v>
      </c>
      <c r="F114" s="271">
        <v>9.5999999999999992E-3</v>
      </c>
    </row>
    <row r="115" spans="1:6" ht="16.5" customHeight="1">
      <c r="A115" s="269" t="s">
        <v>4216</v>
      </c>
      <c r="B115" s="270">
        <v>29795</v>
      </c>
      <c r="C115" s="271">
        <v>-5.0000000000000001E-4</v>
      </c>
      <c r="D115" s="269" t="s">
        <v>4676</v>
      </c>
      <c r="E115" s="270">
        <v>14085</v>
      </c>
      <c r="F115" s="271">
        <v>5.4000000000000003E-3</v>
      </c>
    </row>
    <row r="116" spans="1:6" ht="16.5" customHeight="1">
      <c r="A116" s="269" t="s">
        <v>4963</v>
      </c>
      <c r="B116" s="270">
        <v>11130</v>
      </c>
      <c r="C116" s="271">
        <v>2.1999999999999999E-2</v>
      </c>
      <c r="D116" s="269" t="s">
        <v>5017</v>
      </c>
      <c r="E116" s="270">
        <v>5695</v>
      </c>
      <c r="F116" s="271">
        <v>-4.2099999999999999E-2</v>
      </c>
    </row>
    <row r="117" spans="1:6" ht="16.5" customHeight="1">
      <c r="A117" s="269" t="s">
        <v>4893</v>
      </c>
      <c r="B117" s="270">
        <v>14365</v>
      </c>
      <c r="C117" s="271">
        <v>6.7000000000000002E-3</v>
      </c>
      <c r="D117" s="269" t="s">
        <v>4700</v>
      </c>
      <c r="E117" s="270">
        <v>11975</v>
      </c>
      <c r="F117" s="271">
        <v>1.6999999999999999E-3</v>
      </c>
    </row>
    <row r="118" spans="1:6" ht="16.5" customHeight="1">
      <c r="A118" s="269" t="s">
        <v>244</v>
      </c>
      <c r="B118" s="270">
        <v>55100</v>
      </c>
      <c r="C118" s="271">
        <v>-1.2500000000000001E-2</v>
      </c>
      <c r="D118" s="269" t="s">
        <v>267</v>
      </c>
      <c r="E118" s="270">
        <v>377500</v>
      </c>
      <c r="F118" s="271">
        <v>-1.8200000000000001E-2</v>
      </c>
    </row>
    <row r="119" spans="1:6" ht="16.5" customHeight="1">
      <c r="A119" s="269" t="s">
        <v>4043</v>
      </c>
      <c r="B119" s="270">
        <v>62900</v>
      </c>
      <c r="C119" s="271">
        <v>-1.8700000000000001E-2</v>
      </c>
      <c r="D119" s="269" t="s">
        <v>2143</v>
      </c>
      <c r="E119" s="270">
        <v>5730</v>
      </c>
      <c r="F119" s="271">
        <v>-2.0500000000000001E-2</v>
      </c>
    </row>
    <row r="120" spans="1:6" ht="16.5" customHeight="1">
      <c r="A120" s="269" t="s">
        <v>1498</v>
      </c>
      <c r="B120" s="270">
        <v>5050</v>
      </c>
      <c r="C120" s="271">
        <v>6.0000000000000001E-3</v>
      </c>
      <c r="D120" s="269" t="s">
        <v>2968</v>
      </c>
      <c r="E120" s="270">
        <v>6870</v>
      </c>
      <c r="F120" s="271">
        <v>2.8400000000000002E-2</v>
      </c>
    </row>
    <row r="121" spans="1:6" ht="16.5" customHeight="1">
      <c r="A121" s="269" t="s">
        <v>2777</v>
      </c>
      <c r="B121" s="270">
        <v>2550</v>
      </c>
      <c r="C121" s="271">
        <v>7.8200000000000006E-2</v>
      </c>
      <c r="D121" s="269" t="s">
        <v>4029</v>
      </c>
      <c r="E121" s="270">
        <v>12700</v>
      </c>
      <c r="F121" s="271">
        <v>-1.17E-2</v>
      </c>
    </row>
    <row r="122" spans="1:6" ht="16.5" customHeight="1">
      <c r="A122" s="269" t="s">
        <v>4970</v>
      </c>
      <c r="B122" s="270">
        <v>101000</v>
      </c>
      <c r="C122" s="271">
        <v>-2.4199999999999999E-2</v>
      </c>
      <c r="D122" s="269" t="s">
        <v>1546</v>
      </c>
      <c r="E122" s="270">
        <v>31350</v>
      </c>
      <c r="F122" s="271">
        <v>-1.8800000000000001E-2</v>
      </c>
    </row>
    <row r="123" spans="1:6" ht="16.5" customHeight="1">
      <c r="A123" s="269" t="s">
        <v>4114</v>
      </c>
      <c r="B123" s="270">
        <v>3125</v>
      </c>
      <c r="C123" s="271">
        <v>1.6000000000000001E-3</v>
      </c>
      <c r="D123" s="269" t="s">
        <v>4069</v>
      </c>
      <c r="E123" s="270">
        <v>38995</v>
      </c>
      <c r="F123" s="271">
        <v>-8.0000000000000004E-4</v>
      </c>
    </row>
    <row r="124" spans="1:6" ht="16.5" customHeight="1">
      <c r="A124" s="269" t="s">
        <v>4136</v>
      </c>
      <c r="B124" s="270">
        <v>23690</v>
      </c>
      <c r="C124" s="271">
        <v>-3.5999999999999999E-3</v>
      </c>
      <c r="D124" s="269" t="s">
        <v>4900</v>
      </c>
      <c r="E124" s="270">
        <v>14170</v>
      </c>
      <c r="F124" s="271">
        <v>9.5999999999999992E-3</v>
      </c>
    </row>
    <row r="125" spans="1:6" ht="16.5" customHeight="1">
      <c r="A125" s="269" t="s">
        <v>4855</v>
      </c>
      <c r="B125" s="270">
        <v>8165</v>
      </c>
      <c r="C125" s="271">
        <v>0</v>
      </c>
      <c r="D125" s="269" t="s">
        <v>4787</v>
      </c>
      <c r="E125" s="270">
        <v>7880</v>
      </c>
      <c r="F125" s="271">
        <v>-4.4000000000000003E-3</v>
      </c>
    </row>
    <row r="126" spans="1:6" ht="16.5" customHeight="1">
      <c r="A126" s="269" t="s">
        <v>4417</v>
      </c>
      <c r="B126" s="270">
        <v>97440</v>
      </c>
      <c r="C126" s="271">
        <v>2.0000000000000001E-4</v>
      </c>
      <c r="D126" s="269" t="s">
        <v>4503</v>
      </c>
      <c r="E126" s="270">
        <v>14495</v>
      </c>
      <c r="F126" s="271">
        <v>2.3999999999999998E-3</v>
      </c>
    </row>
    <row r="127" spans="1:6" ht="16.5" customHeight="1">
      <c r="A127" s="269" t="s">
        <v>4557</v>
      </c>
      <c r="B127" s="270">
        <v>16105</v>
      </c>
      <c r="C127" s="271">
        <v>-1.9E-3</v>
      </c>
      <c r="D127" s="269" t="s">
        <v>4665</v>
      </c>
      <c r="E127" s="270">
        <v>94905</v>
      </c>
      <c r="F127" s="271">
        <v>1.1999999999999999E-3</v>
      </c>
    </row>
    <row r="128" spans="1:6" ht="16.5" customHeight="1">
      <c r="A128" s="269" t="s">
        <v>4414</v>
      </c>
      <c r="B128" s="270">
        <v>105710</v>
      </c>
      <c r="C128" s="271">
        <v>2.0000000000000001E-4</v>
      </c>
      <c r="D128" s="269" t="s">
        <v>4988</v>
      </c>
      <c r="E128" s="270">
        <v>97945</v>
      </c>
      <c r="F128" s="271">
        <v>0</v>
      </c>
    </row>
    <row r="129" spans="1:6" ht="16.5" customHeight="1">
      <c r="A129" s="269" t="s">
        <v>4983</v>
      </c>
      <c r="B129" s="270">
        <v>100435</v>
      </c>
      <c r="C129" s="271">
        <v>0</v>
      </c>
      <c r="D129" s="269" t="s">
        <v>4200</v>
      </c>
      <c r="E129" s="270">
        <v>100505</v>
      </c>
      <c r="F129" s="271">
        <v>0</v>
      </c>
    </row>
    <row r="130" spans="1:6" ht="16.5" customHeight="1">
      <c r="A130" s="269" t="s">
        <v>4683</v>
      </c>
      <c r="B130" s="270">
        <v>37545</v>
      </c>
      <c r="C130" s="271">
        <v>2.76E-2</v>
      </c>
      <c r="D130" s="269" t="s">
        <v>4807</v>
      </c>
      <c r="E130" s="270">
        <v>9005</v>
      </c>
      <c r="F130" s="271">
        <v>-6.6E-3</v>
      </c>
    </row>
    <row r="131" spans="1:6" ht="16.5" customHeight="1">
      <c r="A131" s="269" t="s">
        <v>4851</v>
      </c>
      <c r="B131" s="270">
        <v>10290</v>
      </c>
      <c r="C131" s="271">
        <v>-6.7999999999999996E-3</v>
      </c>
      <c r="D131" s="269" t="s">
        <v>4766</v>
      </c>
      <c r="E131" s="270">
        <v>9920</v>
      </c>
      <c r="F131" s="271">
        <v>-2E-3</v>
      </c>
    </row>
    <row r="132" spans="1:6" ht="16.5" customHeight="1">
      <c r="A132" s="269" t="s">
        <v>4622</v>
      </c>
      <c r="B132" s="270">
        <v>20730</v>
      </c>
      <c r="C132" s="271">
        <v>6.6E-3</v>
      </c>
      <c r="D132" s="269" t="s">
        <v>4122</v>
      </c>
      <c r="E132" s="270">
        <v>13345</v>
      </c>
      <c r="F132" s="271">
        <v>5.7000000000000002E-3</v>
      </c>
    </row>
    <row r="133" spans="1:6" ht="16.5" customHeight="1">
      <c r="A133" s="269" t="s">
        <v>4286</v>
      </c>
      <c r="B133" s="270">
        <v>17860</v>
      </c>
      <c r="C133" s="271">
        <v>7.3000000000000001E-3</v>
      </c>
      <c r="D133" s="269" t="s">
        <v>4161</v>
      </c>
      <c r="E133" s="270">
        <v>13695</v>
      </c>
      <c r="F133" s="271">
        <v>1.5E-3</v>
      </c>
    </row>
    <row r="134" spans="1:6" ht="16.5" customHeight="1">
      <c r="A134" s="269" t="s">
        <v>4501</v>
      </c>
      <c r="B134" s="270">
        <v>94200</v>
      </c>
      <c r="C134" s="271">
        <v>2.5000000000000001E-3</v>
      </c>
      <c r="D134" s="269" t="s">
        <v>4706</v>
      </c>
      <c r="E134" s="270">
        <v>9905</v>
      </c>
      <c r="F134" s="271">
        <v>1.23E-2</v>
      </c>
    </row>
    <row r="135" spans="1:6" ht="16.5" customHeight="1">
      <c r="A135" s="269" t="s">
        <v>4524</v>
      </c>
      <c r="B135" s="270">
        <v>10270</v>
      </c>
      <c r="C135" s="271">
        <v>2.29E-2</v>
      </c>
      <c r="D135" s="269" t="s">
        <v>4589</v>
      </c>
      <c r="E135" s="270">
        <v>9485</v>
      </c>
      <c r="F135" s="271">
        <v>-2.0999999999999999E-3</v>
      </c>
    </row>
    <row r="136" spans="1:6" ht="16.5" customHeight="1">
      <c r="A136" s="269" t="s">
        <v>4191</v>
      </c>
      <c r="B136" s="270">
        <v>22440</v>
      </c>
      <c r="C136" s="271">
        <v>9.1999999999999998E-3</v>
      </c>
      <c r="D136" s="269" t="s">
        <v>4599</v>
      </c>
      <c r="E136" s="270">
        <v>20230</v>
      </c>
      <c r="F136" s="271">
        <v>1.0200000000000001E-2</v>
      </c>
    </row>
    <row r="137" spans="1:6" ht="16.5" customHeight="1">
      <c r="A137" s="269" t="s">
        <v>4822</v>
      </c>
      <c r="B137" s="270">
        <v>17315</v>
      </c>
      <c r="C137" s="271">
        <v>-2.8999999999999998E-3</v>
      </c>
      <c r="D137" s="269" t="s">
        <v>4177</v>
      </c>
      <c r="E137" s="270">
        <v>16175</v>
      </c>
      <c r="F137" s="271">
        <v>6.1999999999999998E-3</v>
      </c>
    </row>
    <row r="138" spans="1:6" ht="16.5" customHeight="1">
      <c r="A138" s="269" t="s">
        <v>4853</v>
      </c>
      <c r="B138" s="270">
        <v>16365</v>
      </c>
      <c r="C138" s="271">
        <v>-2.0999999999999999E-3</v>
      </c>
      <c r="D138" s="269" t="s">
        <v>4845</v>
      </c>
      <c r="E138" s="270">
        <v>16685</v>
      </c>
      <c r="F138" s="271">
        <v>-2.0999999999999999E-3</v>
      </c>
    </row>
    <row r="139" spans="1:6" ht="16.5" customHeight="1">
      <c r="A139" s="269" t="s">
        <v>4810</v>
      </c>
      <c r="B139" s="270">
        <v>14855</v>
      </c>
      <c r="C139" s="271">
        <v>-3.3999999999999998E-3</v>
      </c>
      <c r="D139" s="269" t="s">
        <v>4812</v>
      </c>
      <c r="E139" s="270">
        <v>17570</v>
      </c>
      <c r="F139" s="271">
        <v>3.0999999999999999E-3</v>
      </c>
    </row>
    <row r="140" spans="1:6" ht="16.5" customHeight="1">
      <c r="A140" s="269" t="s">
        <v>4833</v>
      </c>
      <c r="B140" s="270">
        <v>14230</v>
      </c>
      <c r="C140" s="271">
        <v>6.9999999999999999E-4</v>
      </c>
      <c r="D140" s="269" t="s">
        <v>4723</v>
      </c>
      <c r="E140" s="270">
        <v>12235</v>
      </c>
      <c r="F140" s="271">
        <v>5.3E-3</v>
      </c>
    </row>
    <row r="141" spans="1:6" ht="16.5" customHeight="1">
      <c r="A141" s="269" t="s">
        <v>4403</v>
      </c>
      <c r="B141" s="270">
        <v>9305</v>
      </c>
      <c r="C141" s="271">
        <v>1.09E-2</v>
      </c>
      <c r="D141" s="269" t="s">
        <v>4923</v>
      </c>
      <c r="E141" s="270">
        <v>5075</v>
      </c>
      <c r="F141" s="271">
        <v>2E-3</v>
      </c>
    </row>
    <row r="142" spans="1:6" ht="16.5" customHeight="1">
      <c r="A142" s="269" t="s">
        <v>4621</v>
      </c>
      <c r="B142" s="270">
        <v>18465</v>
      </c>
      <c r="C142" s="271">
        <v>1.23E-2</v>
      </c>
      <c r="D142" s="269" t="s">
        <v>4733</v>
      </c>
      <c r="E142" s="270">
        <v>21590</v>
      </c>
      <c r="F142" s="271">
        <v>2.35E-2</v>
      </c>
    </row>
    <row r="143" spans="1:6" ht="16.5" customHeight="1">
      <c r="A143" s="269" t="s">
        <v>4781</v>
      </c>
      <c r="B143" s="270">
        <v>4195</v>
      </c>
      <c r="C143" s="271">
        <v>-4.7000000000000002E-3</v>
      </c>
      <c r="D143" s="269" t="s">
        <v>4179</v>
      </c>
      <c r="E143" s="270">
        <v>32025</v>
      </c>
      <c r="F143" s="271">
        <v>1.6E-2</v>
      </c>
    </row>
    <row r="144" spans="1:6" ht="16.5" customHeight="1">
      <c r="A144" s="269" t="s">
        <v>4669</v>
      </c>
      <c r="B144" s="270">
        <v>5720</v>
      </c>
      <c r="C144" s="271">
        <v>3.9100000000000003E-2</v>
      </c>
      <c r="D144" s="269" t="s">
        <v>4639</v>
      </c>
      <c r="E144" s="270">
        <v>99840</v>
      </c>
      <c r="F144" s="271">
        <v>5.0000000000000001E-4</v>
      </c>
    </row>
    <row r="145" spans="1:6" ht="16.5" customHeight="1">
      <c r="A145" s="269" t="s">
        <v>4989</v>
      </c>
      <c r="B145" s="270">
        <v>8135</v>
      </c>
      <c r="C145" s="271">
        <v>1.6899999999999998E-2</v>
      </c>
      <c r="D145" s="269" t="s">
        <v>4859</v>
      </c>
      <c r="E145" s="270">
        <v>13630</v>
      </c>
      <c r="F145" s="271">
        <v>4.1000000000000003E-3</v>
      </c>
    </row>
    <row r="146" spans="1:6" ht="16.5" customHeight="1">
      <c r="A146" s="269" t="s">
        <v>4509</v>
      </c>
      <c r="B146" s="270">
        <v>13985</v>
      </c>
      <c r="C146" s="271">
        <v>-5.0000000000000001E-3</v>
      </c>
      <c r="D146" s="269" t="s">
        <v>4880</v>
      </c>
      <c r="E146" s="270">
        <v>29985</v>
      </c>
      <c r="F146" s="271">
        <v>-2.9999999999999997E-4</v>
      </c>
    </row>
    <row r="147" spans="1:6" ht="16.5" customHeight="1">
      <c r="A147" s="269" t="s">
        <v>4958</v>
      </c>
      <c r="B147" s="270">
        <v>14250</v>
      </c>
      <c r="C147" s="271">
        <v>7.4000000000000003E-3</v>
      </c>
      <c r="D147" s="269" t="s">
        <v>1225</v>
      </c>
      <c r="E147" s="270">
        <v>20750</v>
      </c>
      <c r="F147" s="271">
        <v>4.7999999999999996E-3</v>
      </c>
    </row>
    <row r="148" spans="1:6" ht="16.5" customHeight="1">
      <c r="A148" s="269" t="s">
        <v>3986</v>
      </c>
      <c r="B148" s="270">
        <v>38815</v>
      </c>
      <c r="C148" s="271">
        <v>-2.2000000000000001E-3</v>
      </c>
      <c r="D148" s="269" t="s">
        <v>4820</v>
      </c>
      <c r="E148" s="270">
        <v>14475</v>
      </c>
      <c r="F148" s="271">
        <v>2.9999999999999997E-4</v>
      </c>
    </row>
    <row r="149" spans="1:6" ht="16.5" customHeight="1">
      <c r="A149" s="269" t="s">
        <v>4390</v>
      </c>
      <c r="B149" s="270">
        <v>13835</v>
      </c>
      <c r="C149" s="271">
        <v>-1.1000000000000001E-3</v>
      </c>
      <c r="D149" s="269" t="s">
        <v>4387</v>
      </c>
      <c r="E149" s="270">
        <v>12600</v>
      </c>
      <c r="F149" s="271">
        <v>8.0000000000000004E-4</v>
      </c>
    </row>
    <row r="150" spans="1:6" ht="16.5" customHeight="1">
      <c r="A150" s="269" t="s">
        <v>4034</v>
      </c>
      <c r="B150" s="270">
        <v>12695</v>
      </c>
      <c r="C150" s="271">
        <v>-3.8999999999999998E-3</v>
      </c>
      <c r="D150" s="269" t="s">
        <v>4591</v>
      </c>
      <c r="E150" s="270">
        <v>13520</v>
      </c>
      <c r="F150" s="271">
        <v>1.5E-3</v>
      </c>
    </row>
    <row r="151" spans="1:6" ht="16.5" customHeight="1">
      <c r="A151" s="269" t="s">
        <v>4592</v>
      </c>
      <c r="B151" s="270">
        <v>10510</v>
      </c>
      <c r="C151" s="271">
        <v>-6.1000000000000004E-3</v>
      </c>
      <c r="D151" s="269" t="s">
        <v>4882</v>
      </c>
      <c r="E151" s="270">
        <v>12455</v>
      </c>
      <c r="F151" s="271">
        <v>-2.3999999999999998E-3</v>
      </c>
    </row>
    <row r="152" spans="1:6" ht="16.5" customHeight="1">
      <c r="A152" s="269" t="s">
        <v>4610</v>
      </c>
      <c r="B152" s="270">
        <v>10910</v>
      </c>
      <c r="C152" s="271">
        <v>1.8E-3</v>
      </c>
      <c r="D152" s="269" t="s">
        <v>4634</v>
      </c>
      <c r="E152" s="270">
        <v>13180</v>
      </c>
      <c r="F152" s="271">
        <v>0</v>
      </c>
    </row>
    <row r="153" spans="1:6" ht="16.5" customHeight="1">
      <c r="A153" s="269" t="s">
        <v>4009</v>
      </c>
      <c r="B153" s="270">
        <v>2325</v>
      </c>
      <c r="C153" s="271">
        <v>4.3E-3</v>
      </c>
      <c r="D153" s="269" t="s">
        <v>4047</v>
      </c>
      <c r="E153" s="270">
        <v>22430</v>
      </c>
      <c r="F153" s="271">
        <v>9.9000000000000008E-3</v>
      </c>
    </row>
    <row r="154" spans="1:6" ht="16.5" customHeight="1">
      <c r="A154" s="269" t="s">
        <v>4750</v>
      </c>
      <c r="B154" s="270">
        <v>10720</v>
      </c>
      <c r="C154" s="271">
        <v>1.0800000000000001E-2</v>
      </c>
      <c r="D154" s="269" t="s">
        <v>4548</v>
      </c>
      <c r="E154" s="270">
        <v>11800</v>
      </c>
      <c r="F154" s="271">
        <v>8.0999999999999996E-3</v>
      </c>
    </row>
    <row r="155" spans="1:6" ht="16.5" customHeight="1">
      <c r="A155" s="269" t="s">
        <v>4870</v>
      </c>
      <c r="B155" s="270">
        <v>8735</v>
      </c>
      <c r="C155" s="271">
        <v>6.8999999999999999E-3</v>
      </c>
      <c r="D155" s="269" t="s">
        <v>4778</v>
      </c>
      <c r="E155" s="270">
        <v>13820</v>
      </c>
      <c r="F155" s="271">
        <v>-1.1000000000000001E-3</v>
      </c>
    </row>
    <row r="156" spans="1:6" ht="16.5" customHeight="1">
      <c r="A156" s="269" t="s">
        <v>4295</v>
      </c>
      <c r="B156" s="270">
        <v>16960</v>
      </c>
      <c r="C156" s="271">
        <v>1.1999999999999999E-3</v>
      </c>
      <c r="D156" s="269" t="s">
        <v>4711</v>
      </c>
      <c r="E156" s="270">
        <v>8925</v>
      </c>
      <c r="F156" s="271">
        <v>-1.11E-2</v>
      </c>
    </row>
    <row r="157" spans="1:6" ht="16.5" customHeight="1">
      <c r="A157" s="269" t="s">
        <v>4773</v>
      </c>
      <c r="B157" s="270">
        <v>9755</v>
      </c>
      <c r="C157" s="271">
        <v>-4.5999999999999999E-3</v>
      </c>
      <c r="D157" s="269" t="s">
        <v>4411</v>
      </c>
      <c r="E157" s="270">
        <v>18825</v>
      </c>
      <c r="F157" s="271">
        <v>3.5000000000000001E-3</v>
      </c>
    </row>
    <row r="158" spans="1:6" ht="16.5" customHeight="1">
      <c r="A158" s="269" t="s">
        <v>4341</v>
      </c>
      <c r="B158" s="270">
        <v>10600</v>
      </c>
      <c r="C158" s="271">
        <v>3.3099999999999997E-2</v>
      </c>
      <c r="D158" s="269" t="s">
        <v>4371</v>
      </c>
      <c r="E158" s="270">
        <v>11835</v>
      </c>
      <c r="F158" s="271">
        <v>1.46E-2</v>
      </c>
    </row>
    <row r="159" spans="1:6" ht="16.5" customHeight="1">
      <c r="A159" s="269" t="s">
        <v>4712</v>
      </c>
      <c r="B159" s="270">
        <v>10510</v>
      </c>
      <c r="C159" s="271">
        <v>3.3E-3</v>
      </c>
      <c r="D159" s="269" t="s">
        <v>4412</v>
      </c>
      <c r="E159" s="270">
        <v>17975</v>
      </c>
      <c r="F159" s="271">
        <v>-1.4E-3</v>
      </c>
    </row>
    <row r="160" spans="1:6" ht="16.5" customHeight="1">
      <c r="A160" s="269" t="s">
        <v>4603</v>
      </c>
      <c r="B160" s="270">
        <v>17910</v>
      </c>
      <c r="C160" s="271">
        <v>-3.8999999999999998E-3</v>
      </c>
      <c r="D160" s="269" t="s">
        <v>4688</v>
      </c>
      <c r="E160" s="270">
        <v>21335</v>
      </c>
      <c r="F160" s="271">
        <v>3.8E-3</v>
      </c>
    </row>
    <row r="161" spans="1:6" ht="16.5" customHeight="1">
      <c r="A161" s="269" t="s">
        <v>4980</v>
      </c>
      <c r="B161" s="270">
        <v>10060</v>
      </c>
      <c r="C161" s="271">
        <v>5.4999999999999997E-3</v>
      </c>
      <c r="D161" s="269" t="s">
        <v>4611</v>
      </c>
      <c r="E161" s="270">
        <v>11580</v>
      </c>
      <c r="F161" s="271">
        <v>-3.3999999999999998E-3</v>
      </c>
    </row>
    <row r="162" spans="1:6" ht="16.5" customHeight="1">
      <c r="A162" s="269" t="s">
        <v>4806</v>
      </c>
      <c r="B162" s="270">
        <v>18045</v>
      </c>
      <c r="C162" s="271">
        <v>-5.9999999999999995E-4</v>
      </c>
      <c r="D162" s="269" t="s">
        <v>4044</v>
      </c>
      <c r="E162" s="270">
        <v>12380</v>
      </c>
      <c r="F162" s="271">
        <v>-2.8E-3</v>
      </c>
    </row>
    <row r="163" spans="1:6" ht="16.5" customHeight="1">
      <c r="A163" s="269" t="s">
        <v>4878</v>
      </c>
      <c r="B163" s="270">
        <v>12675</v>
      </c>
      <c r="C163" s="271">
        <v>8.0000000000000004E-4</v>
      </c>
      <c r="D163" s="269" t="s">
        <v>4768</v>
      </c>
      <c r="E163" s="270">
        <v>12325</v>
      </c>
      <c r="F163" s="271">
        <v>-4.7999999999999996E-3</v>
      </c>
    </row>
    <row r="164" spans="1:6" ht="16.5" customHeight="1">
      <c r="A164" s="269" t="s">
        <v>4941</v>
      </c>
      <c r="B164" s="270">
        <v>10205</v>
      </c>
      <c r="C164" s="271">
        <v>3.8999999999999998E-3</v>
      </c>
      <c r="D164" s="269" t="s">
        <v>4657</v>
      </c>
      <c r="E164" s="270">
        <v>12540</v>
      </c>
      <c r="F164" s="271">
        <v>1.6000000000000001E-3</v>
      </c>
    </row>
    <row r="165" spans="1:6" ht="16.5" customHeight="1">
      <c r="A165" s="269" t="s">
        <v>4302</v>
      </c>
      <c r="B165" s="270">
        <v>11355</v>
      </c>
      <c r="C165" s="271">
        <v>7.4999999999999997E-3</v>
      </c>
      <c r="D165" s="269" t="s">
        <v>4555</v>
      </c>
      <c r="E165" s="270">
        <v>12365</v>
      </c>
      <c r="F165" s="271">
        <v>8.9999999999999993E-3</v>
      </c>
    </row>
    <row r="166" spans="1:6" ht="16.5" customHeight="1">
      <c r="A166" s="269" t="s">
        <v>4576</v>
      </c>
      <c r="B166" s="270">
        <v>13355</v>
      </c>
      <c r="C166" s="271">
        <v>1.9E-3</v>
      </c>
      <c r="D166" s="269" t="s">
        <v>4749</v>
      </c>
      <c r="E166" s="270">
        <v>12870</v>
      </c>
      <c r="F166" s="271">
        <v>-8.0000000000000004E-4</v>
      </c>
    </row>
    <row r="167" spans="1:6" ht="16.5" customHeight="1">
      <c r="A167" s="269" t="s">
        <v>4103</v>
      </c>
      <c r="B167" s="270">
        <v>17835</v>
      </c>
      <c r="C167" s="271">
        <v>-4.7000000000000002E-3</v>
      </c>
      <c r="D167" s="269" t="s">
        <v>4202</v>
      </c>
      <c r="E167" s="270">
        <v>12115</v>
      </c>
      <c r="F167" s="271">
        <v>3.15E-2</v>
      </c>
    </row>
    <row r="168" spans="1:6" ht="16.5" customHeight="1">
      <c r="A168" s="269" t="s">
        <v>4832</v>
      </c>
      <c r="B168" s="270">
        <v>7430</v>
      </c>
      <c r="C168" s="271">
        <v>-3.1899999999999998E-2</v>
      </c>
      <c r="D168" s="269" t="s">
        <v>4321</v>
      </c>
      <c r="E168" s="270">
        <v>3580</v>
      </c>
      <c r="F168" s="271">
        <v>-8.3000000000000001E-3</v>
      </c>
    </row>
    <row r="169" spans="1:6" ht="16.5" customHeight="1">
      <c r="A169" s="269" t="s">
        <v>4732</v>
      </c>
      <c r="B169" s="270">
        <v>13515</v>
      </c>
      <c r="C169" s="271">
        <v>-6.3E-3</v>
      </c>
      <c r="D169" s="269" t="s">
        <v>4824</v>
      </c>
      <c r="E169" s="270">
        <v>12365</v>
      </c>
      <c r="F169" s="271">
        <v>2.3999999999999998E-3</v>
      </c>
    </row>
    <row r="170" spans="1:6" ht="16.5" customHeight="1">
      <c r="A170" s="269" t="s">
        <v>4451</v>
      </c>
      <c r="B170" s="270">
        <v>10000</v>
      </c>
      <c r="C170" s="271">
        <v>1.5E-3</v>
      </c>
      <c r="D170" s="269" t="s">
        <v>4188</v>
      </c>
      <c r="E170" s="270">
        <v>11900</v>
      </c>
      <c r="F170" s="271">
        <v>-1.2999999999999999E-3</v>
      </c>
    </row>
    <row r="171" spans="1:6" ht="16.5" customHeight="1">
      <c r="A171" s="269" t="s">
        <v>4995</v>
      </c>
      <c r="B171" s="270">
        <v>7405</v>
      </c>
      <c r="C171" s="271">
        <v>0</v>
      </c>
      <c r="D171" s="269" t="s">
        <v>4534</v>
      </c>
      <c r="E171" s="270">
        <v>7810</v>
      </c>
      <c r="F171" s="271">
        <v>1.9599999999999999E-2</v>
      </c>
    </row>
    <row r="172" spans="1:6" ht="16.5" customHeight="1">
      <c r="A172" s="269" t="s">
        <v>4294</v>
      </c>
      <c r="B172" s="270">
        <v>57605</v>
      </c>
      <c r="C172" s="271">
        <v>1E-4</v>
      </c>
      <c r="D172" s="269" t="s">
        <v>4581</v>
      </c>
      <c r="E172" s="270">
        <v>67880</v>
      </c>
      <c r="F172" s="271">
        <v>1E-3</v>
      </c>
    </row>
    <row r="173" spans="1:6" ht="16.5" customHeight="1">
      <c r="A173" s="269" t="s">
        <v>4653</v>
      </c>
      <c r="B173" s="270">
        <v>48240</v>
      </c>
      <c r="C173" s="271">
        <v>-1.6999999999999999E-3</v>
      </c>
      <c r="D173" s="269" t="s">
        <v>4977</v>
      </c>
      <c r="E173" s="270">
        <v>50135</v>
      </c>
      <c r="F173" s="271">
        <v>-1.9E-3</v>
      </c>
    </row>
    <row r="174" spans="1:6" ht="16.5" customHeight="1">
      <c r="A174" s="269" t="s">
        <v>4573</v>
      </c>
      <c r="B174" s="270">
        <v>18050</v>
      </c>
      <c r="C174" s="271">
        <v>1.38E-2</v>
      </c>
      <c r="D174" s="269" t="s">
        <v>4654</v>
      </c>
      <c r="E174" s="270">
        <v>5590</v>
      </c>
      <c r="F174" s="271">
        <v>-7.1000000000000004E-3</v>
      </c>
    </row>
    <row r="175" spans="1:6" ht="16.5" customHeight="1">
      <c r="A175" s="269" t="s">
        <v>4596</v>
      </c>
      <c r="B175" s="270">
        <v>14175</v>
      </c>
      <c r="C175" s="271">
        <v>3.2000000000000002E-3</v>
      </c>
      <c r="D175" s="269" t="s">
        <v>4281</v>
      </c>
      <c r="E175" s="270">
        <v>102795</v>
      </c>
      <c r="F175" s="271">
        <v>-1E-4</v>
      </c>
    </row>
    <row r="176" spans="1:6" ht="16.5" customHeight="1">
      <c r="A176" s="269" t="s">
        <v>4010</v>
      </c>
      <c r="B176" s="270">
        <v>102955</v>
      </c>
      <c r="C176" s="271">
        <v>0</v>
      </c>
      <c r="D176" s="269" t="s">
        <v>4012</v>
      </c>
      <c r="E176" s="270">
        <v>103265</v>
      </c>
      <c r="F176" s="271">
        <v>1E-4</v>
      </c>
    </row>
    <row r="177" spans="1:6" ht="16.5" customHeight="1">
      <c r="A177" s="269" t="s">
        <v>4013</v>
      </c>
      <c r="B177" s="270">
        <v>22825</v>
      </c>
      <c r="C177" s="271">
        <v>-3.8999999999999998E-3</v>
      </c>
      <c r="D177" s="269" t="s">
        <v>4969</v>
      </c>
      <c r="E177" s="270">
        <v>10865</v>
      </c>
      <c r="F177" s="271">
        <v>-2.3E-3</v>
      </c>
    </row>
    <row r="178" spans="1:6" ht="16.5" customHeight="1">
      <c r="A178" s="269" t="s">
        <v>4717</v>
      </c>
      <c r="B178" s="270">
        <v>12435</v>
      </c>
      <c r="C178" s="271">
        <v>3.5999999999999999E-3</v>
      </c>
      <c r="D178" s="269" t="s">
        <v>4101</v>
      </c>
      <c r="E178" s="270">
        <v>28300</v>
      </c>
      <c r="F178" s="271">
        <v>8.0000000000000002E-3</v>
      </c>
    </row>
    <row r="179" spans="1:6" ht="16.5" customHeight="1">
      <c r="A179" s="269" t="s">
        <v>4242</v>
      </c>
      <c r="B179" s="270">
        <v>11580</v>
      </c>
      <c r="C179" s="271">
        <v>5.5999999999999999E-3</v>
      </c>
      <c r="D179" s="269" t="s">
        <v>4259</v>
      </c>
      <c r="E179" s="270">
        <v>21170</v>
      </c>
      <c r="F179" s="271">
        <v>1.1999999999999999E-3</v>
      </c>
    </row>
    <row r="180" spans="1:6" ht="16.5" customHeight="1">
      <c r="A180" s="269" t="s">
        <v>4439</v>
      </c>
      <c r="B180" s="270">
        <v>10125</v>
      </c>
      <c r="C180" s="271">
        <v>7.0000000000000001E-3</v>
      </c>
      <c r="D180" s="269" t="s">
        <v>4741</v>
      </c>
      <c r="E180" s="270">
        <v>32445</v>
      </c>
      <c r="F180" s="271">
        <v>1.8800000000000001E-2</v>
      </c>
    </row>
    <row r="181" spans="1:6" ht="16.5" customHeight="1">
      <c r="A181" s="269" t="s">
        <v>4597</v>
      </c>
      <c r="B181" s="270">
        <v>21065</v>
      </c>
      <c r="C181" s="271">
        <v>4.3E-3</v>
      </c>
      <c r="D181" s="269" t="s">
        <v>4528</v>
      </c>
      <c r="E181" s="270">
        <v>7705</v>
      </c>
      <c r="F181" s="271">
        <v>9.7999999999999997E-3</v>
      </c>
    </row>
    <row r="182" spans="1:6" ht="16.5" customHeight="1">
      <c r="A182" s="269" t="s">
        <v>4233</v>
      </c>
      <c r="B182" s="270">
        <v>11700</v>
      </c>
      <c r="C182" s="271">
        <v>1.6999999999999999E-3</v>
      </c>
      <c r="D182" s="269" t="s">
        <v>4322</v>
      </c>
      <c r="E182" s="270">
        <v>18895</v>
      </c>
      <c r="F182" s="271">
        <v>-1.1000000000000001E-3</v>
      </c>
    </row>
    <row r="183" spans="1:6" ht="16.5" customHeight="1">
      <c r="A183" s="269" t="s">
        <v>4287</v>
      </c>
      <c r="B183" s="270">
        <v>10565</v>
      </c>
      <c r="C183" s="271">
        <v>3.3E-3</v>
      </c>
      <c r="D183" s="269" t="s">
        <v>4537</v>
      </c>
      <c r="E183" s="270">
        <v>10290</v>
      </c>
      <c r="F183" s="271">
        <v>6.7999999999999996E-3</v>
      </c>
    </row>
    <row r="184" spans="1:6" ht="16.5" customHeight="1">
      <c r="A184" s="269" t="s">
        <v>4973</v>
      </c>
      <c r="B184" s="270">
        <v>9590</v>
      </c>
      <c r="C184" s="271">
        <v>-2.5999999999999999E-3</v>
      </c>
      <c r="D184" s="269" t="s">
        <v>4909</v>
      </c>
      <c r="E184" s="270">
        <v>8710</v>
      </c>
      <c r="F184" s="271">
        <v>-4.5999999999999999E-3</v>
      </c>
    </row>
    <row r="185" spans="1:6" ht="16.5" customHeight="1">
      <c r="A185" s="269" t="s">
        <v>4438</v>
      </c>
      <c r="B185" s="270">
        <v>14650</v>
      </c>
      <c r="C185" s="271">
        <v>1.21E-2</v>
      </c>
      <c r="D185" s="269" t="s">
        <v>4494</v>
      </c>
      <c r="E185" s="270">
        <v>10395</v>
      </c>
      <c r="F185" s="271">
        <v>6.7999999999999996E-3</v>
      </c>
    </row>
    <row r="186" spans="1:6" ht="16.5" customHeight="1">
      <c r="A186" s="269" t="s">
        <v>4636</v>
      </c>
      <c r="B186" s="270">
        <v>9275</v>
      </c>
      <c r="C186" s="271">
        <v>1.5299999999999999E-2</v>
      </c>
      <c r="D186" s="269" t="s">
        <v>4661</v>
      </c>
      <c r="E186" s="270">
        <v>11905</v>
      </c>
      <c r="F186" s="271">
        <v>0</v>
      </c>
    </row>
    <row r="187" spans="1:6" ht="16.5" customHeight="1">
      <c r="A187" s="269" t="s">
        <v>4542</v>
      </c>
      <c r="B187" s="270">
        <v>12115</v>
      </c>
      <c r="C187" s="271">
        <v>-1.0999999999999999E-2</v>
      </c>
      <c r="D187" s="269" t="s">
        <v>4913</v>
      </c>
      <c r="E187" s="270">
        <v>7550</v>
      </c>
      <c r="F187" s="271">
        <v>9.4000000000000004E-3</v>
      </c>
    </row>
    <row r="188" spans="1:6" ht="16.5" customHeight="1">
      <c r="A188" s="269" t="s">
        <v>4399</v>
      </c>
      <c r="B188" s="270">
        <v>23215</v>
      </c>
      <c r="C188" s="271">
        <v>-1.0699999999999999E-2</v>
      </c>
      <c r="D188" s="269" t="s">
        <v>4487</v>
      </c>
      <c r="E188" s="270">
        <v>13075</v>
      </c>
      <c r="F188" s="271">
        <v>-1.9E-3</v>
      </c>
    </row>
    <row r="189" spans="1:6" ht="16.5" customHeight="1">
      <c r="A189" s="269" t="s">
        <v>4190</v>
      </c>
      <c r="B189" s="270">
        <v>31045</v>
      </c>
      <c r="C189" s="271">
        <v>-1.66E-2</v>
      </c>
      <c r="D189" s="269" t="s">
        <v>4272</v>
      </c>
      <c r="E189" s="270">
        <v>13005</v>
      </c>
      <c r="F189" s="271">
        <v>-6.8999999999999999E-3</v>
      </c>
    </row>
    <row r="190" spans="1:6" ht="16.5" customHeight="1">
      <c r="A190" s="269" t="s">
        <v>4567</v>
      </c>
      <c r="B190" s="270">
        <v>15770</v>
      </c>
      <c r="C190" s="271">
        <v>5.9999999999999995E-4</v>
      </c>
      <c r="D190" s="269" t="s">
        <v>4544</v>
      </c>
      <c r="E190" s="270">
        <v>12065</v>
      </c>
      <c r="F190" s="271">
        <v>4.0000000000000002E-4</v>
      </c>
    </row>
    <row r="191" spans="1:6" ht="16.5" customHeight="1">
      <c r="A191" s="269" t="s">
        <v>4704</v>
      </c>
      <c r="B191" s="270">
        <v>9930</v>
      </c>
      <c r="C191" s="271">
        <v>-2E-3</v>
      </c>
      <c r="D191" s="269" t="s">
        <v>4641</v>
      </c>
      <c r="E191" s="270">
        <v>7015</v>
      </c>
      <c r="F191" s="271">
        <v>-3.5999999999999999E-3</v>
      </c>
    </row>
    <row r="192" spans="1:6" ht="16.5" customHeight="1">
      <c r="A192" s="269" t="s">
        <v>4016</v>
      </c>
      <c r="B192" s="270">
        <v>9750</v>
      </c>
      <c r="C192" s="271">
        <v>1.09E-2</v>
      </c>
      <c r="D192" s="269" t="s">
        <v>4843</v>
      </c>
      <c r="E192" s="270">
        <v>9295</v>
      </c>
      <c r="F192" s="271">
        <v>-1.1000000000000001E-3</v>
      </c>
    </row>
    <row r="193" spans="1:6" ht="16.5" customHeight="1">
      <c r="A193" s="269" t="s">
        <v>4141</v>
      </c>
      <c r="B193" s="270">
        <v>20440</v>
      </c>
      <c r="C193" s="271">
        <v>6.6E-3</v>
      </c>
      <c r="D193" s="269" t="s">
        <v>4551</v>
      </c>
      <c r="E193" s="270">
        <v>20135</v>
      </c>
      <c r="F193" s="271">
        <v>4.4999999999999997E-3</v>
      </c>
    </row>
    <row r="194" spans="1:6" ht="16.5" customHeight="1">
      <c r="A194" s="269" t="s">
        <v>4565</v>
      </c>
      <c r="B194" s="270">
        <v>6215</v>
      </c>
      <c r="C194" s="271">
        <v>-2.1999999999999999E-2</v>
      </c>
      <c r="D194" s="269" t="s">
        <v>4475</v>
      </c>
      <c r="E194" s="270">
        <v>9795</v>
      </c>
      <c r="F194" s="271">
        <v>2.1899999999999999E-2</v>
      </c>
    </row>
    <row r="195" spans="1:6" ht="16.5" customHeight="1">
      <c r="A195" s="269" t="s">
        <v>4300</v>
      </c>
      <c r="B195" s="270">
        <v>4620</v>
      </c>
      <c r="C195" s="271">
        <v>-6.4999999999999997E-3</v>
      </c>
      <c r="D195" s="269" t="s">
        <v>4134</v>
      </c>
      <c r="E195" s="270">
        <v>7345</v>
      </c>
      <c r="F195" s="271">
        <v>-1.7399999999999999E-2</v>
      </c>
    </row>
    <row r="196" spans="1:6" ht="16.5" customHeight="1">
      <c r="A196" s="269" t="s">
        <v>4032</v>
      </c>
      <c r="B196" s="270">
        <v>4140</v>
      </c>
      <c r="C196" s="271">
        <v>1.1999999999999999E-3</v>
      </c>
      <c r="D196" s="269" t="s">
        <v>4753</v>
      </c>
      <c r="E196" s="270">
        <v>17070</v>
      </c>
      <c r="F196" s="271">
        <v>1.2200000000000001E-2</v>
      </c>
    </row>
    <row r="197" spans="1:6" ht="16.5" customHeight="1">
      <c r="A197" s="269" t="s">
        <v>4073</v>
      </c>
      <c r="B197" s="270">
        <v>21620</v>
      </c>
      <c r="C197" s="271">
        <v>2.46E-2</v>
      </c>
      <c r="D197" s="269" t="s">
        <v>4468</v>
      </c>
      <c r="E197" s="270">
        <v>94685</v>
      </c>
      <c r="F197" s="271">
        <v>0</v>
      </c>
    </row>
    <row r="198" spans="1:6" ht="16.5" customHeight="1">
      <c r="A198" s="269" t="s">
        <v>4023</v>
      </c>
      <c r="B198" s="270">
        <v>107930</v>
      </c>
      <c r="C198" s="271">
        <v>8.9999999999999998E-4</v>
      </c>
      <c r="D198" s="269" t="s">
        <v>4378</v>
      </c>
      <c r="E198" s="270">
        <v>7685</v>
      </c>
      <c r="F198" s="271">
        <v>-8.9999999999999993E-3</v>
      </c>
    </row>
    <row r="199" spans="1:6" ht="16.5" customHeight="1">
      <c r="A199" s="269" t="s">
        <v>4442</v>
      </c>
      <c r="B199" s="270">
        <v>22595</v>
      </c>
      <c r="C199" s="271">
        <v>3.1699999999999999E-2</v>
      </c>
      <c r="D199" s="269" t="s">
        <v>4270</v>
      </c>
      <c r="E199" s="270">
        <v>14635</v>
      </c>
      <c r="F199" s="271">
        <v>2.41E-2</v>
      </c>
    </row>
    <row r="200" spans="1:6" ht="16.5" customHeight="1">
      <c r="A200" s="269" t="s">
        <v>4398</v>
      </c>
      <c r="B200" s="270">
        <v>18830</v>
      </c>
      <c r="C200" s="271">
        <v>1.0999999999999999E-2</v>
      </c>
      <c r="D200" s="269" t="s">
        <v>4425</v>
      </c>
      <c r="E200" s="270">
        <v>4535</v>
      </c>
      <c r="F200" s="271">
        <v>1.4500000000000001E-2</v>
      </c>
    </row>
    <row r="201" spans="1:6" ht="16.5" customHeight="1">
      <c r="A201" s="269" t="s">
        <v>4338</v>
      </c>
      <c r="B201" s="270">
        <v>14600</v>
      </c>
      <c r="C201" s="271">
        <v>1.6E-2</v>
      </c>
      <c r="D201" s="269" t="s">
        <v>4224</v>
      </c>
      <c r="E201" s="270">
        <v>8255</v>
      </c>
      <c r="F201" s="271">
        <v>1.23E-2</v>
      </c>
    </row>
    <row r="202" spans="1:6" ht="16.5" customHeight="1">
      <c r="A202" s="269" t="s">
        <v>4395</v>
      </c>
      <c r="B202" s="270">
        <v>9210</v>
      </c>
      <c r="C202" s="271">
        <v>1.04E-2</v>
      </c>
      <c r="D202" s="269" t="s">
        <v>4705</v>
      </c>
      <c r="E202" s="270">
        <v>11900</v>
      </c>
      <c r="F202" s="271">
        <v>1.6999999999999999E-3</v>
      </c>
    </row>
    <row r="203" spans="1:6" ht="16.5" customHeight="1">
      <c r="A203" s="269" t="s">
        <v>4142</v>
      </c>
      <c r="B203" s="270">
        <v>13920</v>
      </c>
      <c r="C203" s="271">
        <v>-5.7000000000000002E-3</v>
      </c>
      <c r="D203" s="269" t="s">
        <v>4064</v>
      </c>
      <c r="E203" s="270">
        <v>14000</v>
      </c>
      <c r="F203" s="271">
        <v>-1.0999999999999999E-2</v>
      </c>
    </row>
    <row r="204" spans="1:6" ht="16.5" customHeight="1">
      <c r="A204" s="269" t="s">
        <v>4686</v>
      </c>
      <c r="B204" s="270">
        <v>8605</v>
      </c>
      <c r="C204" s="271">
        <v>-4.1000000000000003E-3</v>
      </c>
      <c r="D204" s="269" t="s">
        <v>4095</v>
      </c>
      <c r="E204" s="270">
        <v>4495</v>
      </c>
      <c r="F204" s="271">
        <v>7.7999999999999996E-3</v>
      </c>
    </row>
    <row r="205" spans="1:6" ht="16.5" customHeight="1">
      <c r="A205" s="269" t="s">
        <v>4132</v>
      </c>
      <c r="B205" s="270">
        <v>29795</v>
      </c>
      <c r="C205" s="271">
        <v>-8.0000000000000004E-4</v>
      </c>
      <c r="D205" s="269" t="s">
        <v>4628</v>
      </c>
      <c r="E205" s="270">
        <v>29705</v>
      </c>
      <c r="F205" s="271">
        <v>1.5E-3</v>
      </c>
    </row>
    <row r="206" spans="1:6" ht="16.5" customHeight="1">
      <c r="A206" s="269" t="s">
        <v>4463</v>
      </c>
      <c r="B206" s="270">
        <v>13710</v>
      </c>
      <c r="C206" s="271">
        <v>0</v>
      </c>
      <c r="D206" s="269" t="s">
        <v>4428</v>
      </c>
      <c r="E206" s="270">
        <v>13665</v>
      </c>
      <c r="F206" s="271">
        <v>6.9999999999999999E-4</v>
      </c>
    </row>
    <row r="207" spans="1:6" ht="16.5" customHeight="1">
      <c r="A207" s="269" t="s">
        <v>4921</v>
      </c>
      <c r="B207" s="270">
        <v>11090</v>
      </c>
      <c r="C207" s="271">
        <v>1.09E-2</v>
      </c>
      <c r="D207" s="269" t="s">
        <v>4889</v>
      </c>
      <c r="E207" s="270">
        <v>10465</v>
      </c>
      <c r="F207" s="271">
        <v>-1E-3</v>
      </c>
    </row>
    <row r="208" spans="1:6" ht="16.5" customHeight="1">
      <c r="A208" s="269" t="s">
        <v>4409</v>
      </c>
      <c r="B208" s="270">
        <v>9435</v>
      </c>
      <c r="C208" s="271">
        <v>0</v>
      </c>
      <c r="D208" s="269" t="s">
        <v>4529</v>
      </c>
      <c r="E208" s="270">
        <v>8980</v>
      </c>
      <c r="F208" s="271">
        <v>-2.8E-3</v>
      </c>
    </row>
    <row r="209" spans="1:6" ht="16.5" customHeight="1">
      <c r="A209" s="269" t="s">
        <v>4282</v>
      </c>
      <c r="B209" s="270">
        <v>19160</v>
      </c>
      <c r="C209" s="271">
        <v>3.0999999999999999E-3</v>
      </c>
      <c r="D209" s="269" t="s">
        <v>4511</v>
      </c>
      <c r="E209" s="270">
        <v>16465</v>
      </c>
      <c r="F209" s="271">
        <v>1.01E-2</v>
      </c>
    </row>
    <row r="210" spans="1:6" ht="16.5" customHeight="1">
      <c r="A210" s="269" t="s">
        <v>4808</v>
      </c>
      <c r="B210" s="270">
        <v>12855</v>
      </c>
      <c r="C210" s="271">
        <v>-2.7000000000000001E-3</v>
      </c>
      <c r="D210" s="269" t="s">
        <v>4091</v>
      </c>
      <c r="E210" s="270">
        <v>38890</v>
      </c>
      <c r="F210" s="271">
        <v>-1.5E-3</v>
      </c>
    </row>
    <row r="211" spans="1:6" ht="16.5" customHeight="1">
      <c r="A211" s="269" t="s">
        <v>4105</v>
      </c>
      <c r="B211" s="270">
        <v>46185</v>
      </c>
      <c r="C211" s="271">
        <v>-2.3999999999999998E-3</v>
      </c>
      <c r="D211" s="269" t="s">
        <v>4514</v>
      </c>
      <c r="E211" s="270">
        <v>20495</v>
      </c>
      <c r="F211" s="271">
        <v>-3.5999999999999999E-3</v>
      </c>
    </row>
    <row r="212" spans="1:6" ht="16.5" customHeight="1">
      <c r="A212" s="269" t="s">
        <v>4998</v>
      </c>
      <c r="B212" s="270">
        <v>5345</v>
      </c>
      <c r="C212" s="271">
        <v>-8.9999999999999998E-4</v>
      </c>
      <c r="D212" s="269" t="s">
        <v>4702</v>
      </c>
      <c r="E212" s="270">
        <v>2310</v>
      </c>
      <c r="F212" s="271">
        <v>6.4999999999999997E-3</v>
      </c>
    </row>
    <row r="213" spans="1:6" ht="16.5" customHeight="1">
      <c r="A213" s="269" t="s">
        <v>4500</v>
      </c>
      <c r="B213" s="270">
        <v>25070</v>
      </c>
      <c r="C213" s="271">
        <v>5.4000000000000003E-3</v>
      </c>
      <c r="D213" s="269" t="s">
        <v>4724</v>
      </c>
      <c r="E213" s="270">
        <v>6110</v>
      </c>
      <c r="F213" s="271">
        <v>-1.6000000000000001E-3</v>
      </c>
    </row>
    <row r="214" spans="1:6" ht="16.5" customHeight="1">
      <c r="A214" s="269" t="s">
        <v>4831</v>
      </c>
      <c r="B214" s="270">
        <v>9530</v>
      </c>
      <c r="C214" s="271">
        <v>-8.3000000000000001E-3</v>
      </c>
      <c r="D214" s="269" t="s">
        <v>4244</v>
      </c>
      <c r="E214" s="270">
        <v>117935</v>
      </c>
      <c r="F214" s="271">
        <v>1.2999999999999999E-3</v>
      </c>
    </row>
    <row r="215" spans="1:6" ht="16.5" customHeight="1">
      <c r="A215" s="269" t="s">
        <v>4827</v>
      </c>
      <c r="B215" s="270">
        <v>123430</v>
      </c>
      <c r="C215" s="271">
        <v>2E-3</v>
      </c>
      <c r="D215" s="269" t="s">
        <v>4454</v>
      </c>
      <c r="E215" s="270">
        <v>111275</v>
      </c>
      <c r="F215" s="271">
        <v>5.9999999999999995E-4</v>
      </c>
    </row>
    <row r="216" spans="1:6" ht="16.5" customHeight="1">
      <c r="A216" s="269" t="s">
        <v>4344</v>
      </c>
      <c r="B216" s="270">
        <v>101260</v>
      </c>
      <c r="C216" s="271">
        <v>1E-4</v>
      </c>
      <c r="D216" s="269" t="s">
        <v>4840</v>
      </c>
      <c r="E216" s="270">
        <v>10495</v>
      </c>
      <c r="F216" s="271">
        <v>2.29E-2</v>
      </c>
    </row>
    <row r="217" spans="1:6" ht="16.5" customHeight="1">
      <c r="A217" s="269" t="s">
        <v>4627</v>
      </c>
      <c r="B217" s="270">
        <v>10900</v>
      </c>
      <c r="C217" s="271">
        <v>7.9000000000000008E-3</v>
      </c>
      <c r="D217" s="269" t="s">
        <v>4462</v>
      </c>
      <c r="E217" s="270">
        <v>12565</v>
      </c>
      <c r="F217" s="271">
        <v>3.5999999999999999E-3</v>
      </c>
    </row>
    <row r="218" spans="1:6" ht="16.5" customHeight="1">
      <c r="A218" s="269" t="s">
        <v>4532</v>
      </c>
      <c r="B218" s="270">
        <v>9790</v>
      </c>
      <c r="C218" s="271">
        <v>7.7000000000000002E-3</v>
      </c>
      <c r="D218" s="269" t="s">
        <v>4721</v>
      </c>
      <c r="E218" s="270">
        <v>9985</v>
      </c>
      <c r="F218" s="271">
        <v>-3.0000000000000001E-3</v>
      </c>
    </row>
    <row r="219" spans="1:6" ht="16.5" customHeight="1">
      <c r="A219" s="269" t="s">
        <v>4626</v>
      </c>
      <c r="B219" s="270">
        <v>7640</v>
      </c>
      <c r="C219" s="271">
        <v>-6.4999999999999997E-3</v>
      </c>
      <c r="D219" s="269" t="s">
        <v>4894</v>
      </c>
      <c r="E219" s="270">
        <v>11935</v>
      </c>
      <c r="F219" s="271">
        <v>5.1000000000000004E-3</v>
      </c>
    </row>
    <row r="220" spans="1:6" ht="16.5" customHeight="1">
      <c r="A220" s="269" t="s">
        <v>4698</v>
      </c>
      <c r="B220" s="270">
        <v>9990</v>
      </c>
      <c r="C220" s="271">
        <v>-1.5E-3</v>
      </c>
      <c r="D220" s="269" t="s">
        <v>4385</v>
      </c>
      <c r="E220" s="270">
        <v>19400</v>
      </c>
      <c r="F220" s="271">
        <v>6.1999999999999998E-3</v>
      </c>
    </row>
    <row r="221" spans="1:6" ht="16.5" customHeight="1">
      <c r="A221" s="269" t="s">
        <v>4632</v>
      </c>
      <c r="B221" s="270">
        <v>6965</v>
      </c>
      <c r="C221" s="271">
        <v>-2.0999999999999999E-3</v>
      </c>
      <c r="D221" s="269" t="s">
        <v>4883</v>
      </c>
      <c r="E221" s="270">
        <v>6145</v>
      </c>
      <c r="F221" s="271">
        <v>-1.0500000000000001E-2</v>
      </c>
    </row>
    <row r="222" spans="1:6" ht="16.5" customHeight="1">
      <c r="A222" s="269" t="s">
        <v>5001</v>
      </c>
      <c r="B222" s="270">
        <v>8175</v>
      </c>
      <c r="C222" s="271">
        <v>6.7999999999999996E-3</v>
      </c>
      <c r="D222" s="269" t="s">
        <v>4656</v>
      </c>
      <c r="E222" s="270">
        <v>29295</v>
      </c>
      <c r="F222" s="271">
        <v>-2.0000000000000001E-4</v>
      </c>
    </row>
    <row r="223" spans="1:6" ht="16.5" customHeight="1">
      <c r="A223" s="269" t="s">
        <v>4308</v>
      </c>
      <c r="B223" s="270">
        <v>101275</v>
      </c>
      <c r="C223" s="271">
        <v>0</v>
      </c>
      <c r="D223" s="269" t="s">
        <v>1227</v>
      </c>
      <c r="E223" s="270">
        <v>60500</v>
      </c>
      <c r="F223" s="271">
        <v>0</v>
      </c>
    </row>
    <row r="224" spans="1:6" ht="16.5" customHeight="1">
      <c r="A224" s="269" t="s">
        <v>1187</v>
      </c>
      <c r="B224" s="270">
        <v>66200</v>
      </c>
      <c r="C224" s="271">
        <v>6.1000000000000004E-3</v>
      </c>
      <c r="D224" s="269" t="s">
        <v>1367</v>
      </c>
      <c r="E224" s="272">
        <v>994</v>
      </c>
      <c r="F224" s="271">
        <v>1.2200000000000001E-2</v>
      </c>
    </row>
    <row r="225" spans="1:6" ht="16.5" customHeight="1">
      <c r="A225" s="269" t="s">
        <v>1388</v>
      </c>
      <c r="B225" s="270">
        <v>10750</v>
      </c>
      <c r="C225" s="271">
        <v>-1.83E-2</v>
      </c>
      <c r="D225" s="269" t="s">
        <v>105</v>
      </c>
      <c r="E225" s="270">
        <v>31350</v>
      </c>
      <c r="F225" s="271">
        <v>-7.9000000000000008E-3</v>
      </c>
    </row>
    <row r="226" spans="1:6" ht="16.5" customHeight="1">
      <c r="A226" s="269" t="s">
        <v>68</v>
      </c>
      <c r="B226" s="270">
        <v>80700</v>
      </c>
      <c r="C226" s="271">
        <v>-7.4000000000000003E-3</v>
      </c>
      <c r="D226" s="269" t="s">
        <v>1468</v>
      </c>
      <c r="E226" s="270">
        <v>5960</v>
      </c>
      <c r="F226" s="271">
        <v>-1.32E-2</v>
      </c>
    </row>
    <row r="227" spans="1:6" ht="16.5" customHeight="1">
      <c r="A227" s="269" t="s">
        <v>4608</v>
      </c>
      <c r="B227" s="270">
        <v>27250</v>
      </c>
      <c r="C227" s="271">
        <v>3.3E-3</v>
      </c>
      <c r="D227" s="269" t="s">
        <v>1849</v>
      </c>
      <c r="E227" s="270">
        <v>2580</v>
      </c>
      <c r="F227" s="271">
        <v>0</v>
      </c>
    </row>
    <row r="228" spans="1:6" ht="16.5" customHeight="1">
      <c r="A228" s="269" t="s">
        <v>4314</v>
      </c>
      <c r="B228" s="270">
        <v>2500</v>
      </c>
      <c r="C228" s="271">
        <v>0</v>
      </c>
      <c r="D228" s="269" t="s">
        <v>594</v>
      </c>
      <c r="E228" s="270">
        <v>17650</v>
      </c>
      <c r="F228" s="271">
        <v>-5.5999999999999999E-3</v>
      </c>
    </row>
    <row r="229" spans="1:6" ht="16.5" customHeight="1">
      <c r="A229" s="269" t="s">
        <v>87</v>
      </c>
      <c r="B229" s="270">
        <v>91900</v>
      </c>
      <c r="C229" s="271">
        <v>-4.3E-3</v>
      </c>
      <c r="D229" s="269" t="s">
        <v>89</v>
      </c>
      <c r="E229" s="270">
        <v>17900</v>
      </c>
      <c r="F229" s="271">
        <v>-2.8E-3</v>
      </c>
    </row>
    <row r="230" spans="1:6" ht="16.5" customHeight="1">
      <c r="A230" s="269" t="s">
        <v>74</v>
      </c>
      <c r="B230" s="270">
        <v>1384000</v>
      </c>
      <c r="C230" s="271">
        <v>2.8999999999999998E-3</v>
      </c>
      <c r="D230" s="269" t="s">
        <v>4025</v>
      </c>
      <c r="E230" s="270">
        <v>662000</v>
      </c>
      <c r="F230" s="271">
        <v>1.0699999999999999E-2</v>
      </c>
    </row>
    <row r="231" spans="1:6" ht="16.5" customHeight="1">
      <c r="A231" s="269" t="s">
        <v>4197</v>
      </c>
      <c r="B231" s="270">
        <v>66900</v>
      </c>
      <c r="C231" s="271">
        <v>-7.4000000000000003E-3</v>
      </c>
      <c r="D231" s="269" t="s">
        <v>149</v>
      </c>
      <c r="E231" s="270">
        <v>14450</v>
      </c>
      <c r="F231" s="271">
        <v>-2.3599999999999999E-2</v>
      </c>
    </row>
    <row r="232" spans="1:6" ht="16.5" customHeight="1">
      <c r="A232" s="269" t="s">
        <v>368</v>
      </c>
      <c r="B232" s="270">
        <v>197000</v>
      </c>
      <c r="C232" s="271">
        <v>3.4099999999999998E-2</v>
      </c>
      <c r="D232" s="269" t="s">
        <v>102</v>
      </c>
      <c r="E232" s="270">
        <v>120000</v>
      </c>
      <c r="F232" s="271">
        <v>-3.2300000000000002E-2</v>
      </c>
    </row>
    <row r="233" spans="1:6" ht="16.5" customHeight="1">
      <c r="A233" s="269" t="s">
        <v>4039</v>
      </c>
      <c r="B233" s="270">
        <v>61700</v>
      </c>
      <c r="C233" s="271">
        <v>-1.7500000000000002E-2</v>
      </c>
      <c r="D233" s="269" t="s">
        <v>4097</v>
      </c>
      <c r="E233" s="270">
        <v>6840</v>
      </c>
      <c r="F233" s="271">
        <v>5.8999999999999999E-3</v>
      </c>
    </row>
    <row r="234" spans="1:6" ht="16.5" customHeight="1">
      <c r="A234" s="269" t="s">
        <v>63</v>
      </c>
      <c r="B234" s="270">
        <v>764000</v>
      </c>
      <c r="C234" s="271">
        <v>3.6600000000000001E-2</v>
      </c>
      <c r="D234" s="269" t="s">
        <v>3997</v>
      </c>
      <c r="E234" s="270">
        <v>365000</v>
      </c>
      <c r="F234" s="271">
        <v>1.67E-2</v>
      </c>
    </row>
    <row r="235" spans="1:6" ht="16.5" customHeight="1">
      <c r="A235" s="269" t="s">
        <v>325</v>
      </c>
      <c r="B235" s="270">
        <v>48900</v>
      </c>
      <c r="C235" s="271">
        <v>-2E-3</v>
      </c>
      <c r="D235" s="269" t="s">
        <v>424</v>
      </c>
      <c r="E235" s="270">
        <v>62900</v>
      </c>
      <c r="F235" s="271">
        <v>9.5999999999999992E-3</v>
      </c>
    </row>
    <row r="236" spans="1:6" ht="16.5" customHeight="1">
      <c r="A236" s="269" t="s">
        <v>4011</v>
      </c>
      <c r="B236" s="270">
        <v>63900</v>
      </c>
      <c r="C236" s="271">
        <v>-1.3899999999999999E-2</v>
      </c>
      <c r="D236" s="269" t="s">
        <v>1191</v>
      </c>
      <c r="E236" s="270">
        <v>3355</v>
      </c>
      <c r="F236" s="271">
        <v>-3.0000000000000001E-3</v>
      </c>
    </row>
    <row r="237" spans="1:6" ht="16.5" customHeight="1">
      <c r="A237" s="269" t="s">
        <v>4169</v>
      </c>
      <c r="B237" s="270">
        <v>8290</v>
      </c>
      <c r="C237" s="271">
        <v>0</v>
      </c>
      <c r="D237" s="269" t="s">
        <v>4035</v>
      </c>
      <c r="E237" s="270">
        <v>29400</v>
      </c>
      <c r="F237" s="271">
        <v>-5.9200000000000003E-2</v>
      </c>
    </row>
    <row r="238" spans="1:6" ht="16.5" customHeight="1">
      <c r="A238" s="269" t="s">
        <v>4070</v>
      </c>
      <c r="B238" s="270">
        <v>75700</v>
      </c>
      <c r="C238" s="271">
        <v>9.2999999999999992E-3</v>
      </c>
      <c r="D238" s="269" t="s">
        <v>4440</v>
      </c>
      <c r="E238" s="270">
        <v>35300</v>
      </c>
      <c r="F238" s="271">
        <v>4.3E-3</v>
      </c>
    </row>
    <row r="239" spans="1:6" ht="16.5" customHeight="1">
      <c r="A239" s="269" t="s">
        <v>4071</v>
      </c>
      <c r="B239" s="270">
        <v>8880</v>
      </c>
      <c r="C239" s="271">
        <v>-2.2000000000000001E-3</v>
      </c>
      <c r="D239" s="269" t="s">
        <v>4572</v>
      </c>
      <c r="E239" s="270">
        <v>13800</v>
      </c>
      <c r="F239" s="271">
        <v>2.2200000000000001E-2</v>
      </c>
    </row>
    <row r="240" spans="1:6" ht="16.5" customHeight="1">
      <c r="A240" s="269" t="s">
        <v>2887</v>
      </c>
      <c r="B240" s="270">
        <v>12300</v>
      </c>
      <c r="C240" s="271">
        <v>-5.3800000000000001E-2</v>
      </c>
      <c r="D240" s="269" t="s">
        <v>45</v>
      </c>
      <c r="E240" s="270">
        <v>388500</v>
      </c>
      <c r="F240" s="271">
        <v>-1.2699999999999999E-2</v>
      </c>
    </row>
    <row r="241" spans="1:6" ht="16.5" customHeight="1">
      <c r="A241" s="269" t="s">
        <v>4027</v>
      </c>
      <c r="B241" s="270">
        <v>68700</v>
      </c>
      <c r="C241" s="271">
        <v>5.8999999999999999E-3</v>
      </c>
      <c r="D241" s="269" t="s">
        <v>307</v>
      </c>
      <c r="E241" s="270">
        <v>12550</v>
      </c>
      <c r="F241" s="271">
        <v>-1.5699999999999999E-2</v>
      </c>
    </row>
    <row r="242" spans="1:6" ht="16.5" customHeight="1">
      <c r="A242" s="269" t="s">
        <v>4189</v>
      </c>
      <c r="B242" s="270">
        <v>11900</v>
      </c>
      <c r="C242" s="271">
        <v>0</v>
      </c>
      <c r="D242" s="269" t="s">
        <v>4307</v>
      </c>
      <c r="E242" s="270">
        <v>4840</v>
      </c>
      <c r="F242" s="271">
        <v>3.0999999999999999E-3</v>
      </c>
    </row>
    <row r="243" spans="1:6" ht="16.5" customHeight="1">
      <c r="A243" s="269" t="s">
        <v>562</v>
      </c>
      <c r="B243" s="270">
        <v>17450</v>
      </c>
      <c r="C243" s="271">
        <v>-8.5000000000000006E-3</v>
      </c>
      <c r="D243" s="269" t="s">
        <v>2615</v>
      </c>
      <c r="E243" s="270">
        <v>3910</v>
      </c>
      <c r="F243" s="271">
        <v>8.9999999999999993E-3</v>
      </c>
    </row>
    <row r="244" spans="1:6" ht="16.5" customHeight="1">
      <c r="A244" s="269" t="s">
        <v>1102</v>
      </c>
      <c r="B244" s="270">
        <v>6230</v>
      </c>
      <c r="C244" s="271">
        <v>-9.4999999999999998E-3</v>
      </c>
      <c r="D244" s="269" t="s">
        <v>4620</v>
      </c>
      <c r="E244" s="270">
        <v>3150</v>
      </c>
      <c r="F244" s="271">
        <v>-4.7000000000000002E-3</v>
      </c>
    </row>
    <row r="245" spans="1:6" ht="16.5" customHeight="1">
      <c r="A245" s="269" t="s">
        <v>346</v>
      </c>
      <c r="B245" s="270">
        <v>136000</v>
      </c>
      <c r="C245" s="271">
        <v>-2.86E-2</v>
      </c>
      <c r="D245" s="269" t="s">
        <v>4018</v>
      </c>
      <c r="E245" s="270">
        <v>52400</v>
      </c>
      <c r="F245" s="271">
        <v>3.8E-3</v>
      </c>
    </row>
    <row r="246" spans="1:6" ht="16.5" customHeight="1">
      <c r="A246" s="269" t="s">
        <v>57</v>
      </c>
      <c r="B246" s="270">
        <v>320000</v>
      </c>
      <c r="C246" s="271">
        <v>1.6000000000000001E-3</v>
      </c>
      <c r="D246" s="269" t="s">
        <v>4570</v>
      </c>
      <c r="E246" s="270">
        <v>10175</v>
      </c>
      <c r="F246" s="271">
        <v>-1.12E-2</v>
      </c>
    </row>
    <row r="247" spans="1:6" ht="16.5" customHeight="1">
      <c r="A247" s="269" t="s">
        <v>4479</v>
      </c>
      <c r="B247" s="270">
        <v>9990</v>
      </c>
      <c r="C247" s="271">
        <v>6.0000000000000001E-3</v>
      </c>
      <c r="D247" s="269" t="s">
        <v>4554</v>
      </c>
      <c r="E247" s="270">
        <v>10575</v>
      </c>
      <c r="F247" s="271">
        <v>2.3999999999999998E-3</v>
      </c>
    </row>
    <row r="248" spans="1:6" ht="16.5" customHeight="1">
      <c r="A248" s="269" t="s">
        <v>4382</v>
      </c>
      <c r="B248" s="270">
        <v>26545</v>
      </c>
      <c r="C248" s="271">
        <v>9.7000000000000003E-3</v>
      </c>
      <c r="D248" s="269" t="s">
        <v>4435</v>
      </c>
      <c r="E248" s="272">
        <v>935</v>
      </c>
      <c r="F248" s="271">
        <v>6.25E-2</v>
      </c>
    </row>
    <row r="249" spans="1:6" ht="16.5" customHeight="1">
      <c r="A249" s="269" t="s">
        <v>4590</v>
      </c>
      <c r="B249" s="270">
        <v>18915</v>
      </c>
      <c r="C249" s="271">
        <v>-2.5999999999999999E-3</v>
      </c>
      <c r="D249" s="269" t="s">
        <v>4624</v>
      </c>
      <c r="E249" s="270">
        <v>16315</v>
      </c>
      <c r="F249" s="271">
        <v>-1.21E-2</v>
      </c>
    </row>
    <row r="250" spans="1:6" ht="16.5" customHeight="1">
      <c r="A250" s="269" t="s">
        <v>4543</v>
      </c>
      <c r="B250" s="270">
        <v>31025</v>
      </c>
      <c r="C250" s="271">
        <v>-3.0999999999999999E-3</v>
      </c>
      <c r="D250" s="269" t="s">
        <v>5008</v>
      </c>
      <c r="E250" s="270">
        <v>2025</v>
      </c>
      <c r="F250" s="271">
        <v>0</v>
      </c>
    </row>
    <row r="251" spans="1:6" ht="16.5" customHeight="1">
      <c r="A251" s="269" t="s">
        <v>5013</v>
      </c>
      <c r="B251" s="272">
        <v>350</v>
      </c>
      <c r="C251" s="271">
        <v>-6.6699999999999995E-2</v>
      </c>
      <c r="D251" s="269" t="s">
        <v>4561</v>
      </c>
      <c r="E251" s="270">
        <v>20710</v>
      </c>
      <c r="F251" s="271">
        <v>0</v>
      </c>
    </row>
    <row r="252" spans="1:6" ht="16.5" customHeight="1">
      <c r="A252" s="269" t="s">
        <v>4526</v>
      </c>
      <c r="B252" s="270">
        <v>23800</v>
      </c>
      <c r="C252" s="271">
        <v>1.17E-2</v>
      </c>
      <c r="D252" s="269" t="s">
        <v>4577</v>
      </c>
      <c r="E252" s="270">
        <v>10015</v>
      </c>
      <c r="F252" s="271">
        <v>6.4999999999999997E-3</v>
      </c>
    </row>
    <row r="253" spans="1:6" ht="16.5" customHeight="1">
      <c r="A253" s="269" t="s">
        <v>4088</v>
      </c>
      <c r="B253" s="270">
        <v>7965</v>
      </c>
      <c r="C253" s="271">
        <v>3.8E-3</v>
      </c>
      <c r="D253" s="269" t="s">
        <v>107</v>
      </c>
      <c r="E253" s="270">
        <v>106000</v>
      </c>
      <c r="F253" s="271">
        <v>-1.8499999999999999E-2</v>
      </c>
    </row>
    <row r="254" spans="1:6" ht="16.5" customHeight="1">
      <c r="A254" s="269" t="s">
        <v>4171</v>
      </c>
      <c r="B254" s="270">
        <v>62600</v>
      </c>
      <c r="C254" s="271">
        <v>3.2000000000000002E-3</v>
      </c>
      <c r="D254" s="269" t="s">
        <v>718</v>
      </c>
      <c r="E254" s="270">
        <v>58900</v>
      </c>
      <c r="F254" s="271">
        <v>0</v>
      </c>
    </row>
    <row r="255" spans="1:6" ht="16.5" customHeight="1">
      <c r="A255" s="269" t="s">
        <v>792</v>
      </c>
      <c r="B255" s="270">
        <v>2110</v>
      </c>
      <c r="C255" s="271">
        <v>0</v>
      </c>
      <c r="D255" s="269" t="s">
        <v>4067</v>
      </c>
      <c r="E255" s="270">
        <v>49000</v>
      </c>
      <c r="F255" s="271">
        <v>-3.1600000000000003E-2</v>
      </c>
    </row>
    <row r="256" spans="1:6" ht="16.5" customHeight="1">
      <c r="A256" s="269" t="s">
        <v>4303</v>
      </c>
      <c r="B256" s="270">
        <v>2120</v>
      </c>
      <c r="C256" s="271">
        <v>2.9100000000000001E-2</v>
      </c>
      <c r="D256" s="269" t="s">
        <v>1291</v>
      </c>
      <c r="E256" s="272">
        <v>660</v>
      </c>
      <c r="F256" s="271">
        <v>1.23E-2</v>
      </c>
    </row>
    <row r="257" spans="1:6" ht="16.5" customHeight="1">
      <c r="A257" s="269" t="s">
        <v>4477</v>
      </c>
      <c r="B257" s="270">
        <v>25150</v>
      </c>
      <c r="C257" s="271">
        <v>2.4400000000000002E-2</v>
      </c>
      <c r="D257" s="269" t="s">
        <v>1638</v>
      </c>
      <c r="E257" s="270">
        <v>1140</v>
      </c>
      <c r="F257" s="271">
        <v>-8.6999999999999994E-3</v>
      </c>
    </row>
    <row r="258" spans="1:6" ht="16.5" customHeight="1">
      <c r="A258" s="269" t="s">
        <v>1658</v>
      </c>
      <c r="B258" s="270">
        <v>8780</v>
      </c>
      <c r="C258" s="271">
        <v>7.5999999999999998E-2</v>
      </c>
      <c r="D258" s="269" t="s">
        <v>2063</v>
      </c>
      <c r="E258" s="270">
        <v>4590</v>
      </c>
      <c r="F258" s="271">
        <v>3.2599999999999997E-2</v>
      </c>
    </row>
    <row r="259" spans="1:6" ht="16.5" customHeight="1">
      <c r="A259" s="269" t="s">
        <v>2487</v>
      </c>
      <c r="B259" s="270">
        <v>3520</v>
      </c>
      <c r="C259" s="271">
        <v>1.4E-3</v>
      </c>
      <c r="D259" s="269" t="s">
        <v>71</v>
      </c>
      <c r="E259" s="270">
        <v>257000</v>
      </c>
      <c r="F259" s="271">
        <v>-9.5999999999999992E-3</v>
      </c>
    </row>
    <row r="260" spans="1:6" ht="16.5" customHeight="1">
      <c r="A260" s="269" t="s">
        <v>480</v>
      </c>
      <c r="B260" s="270">
        <v>157500</v>
      </c>
      <c r="C260" s="271">
        <v>1.9400000000000001E-2</v>
      </c>
      <c r="D260" s="269" t="s">
        <v>662</v>
      </c>
      <c r="E260" s="270">
        <v>145500</v>
      </c>
      <c r="F260" s="271">
        <v>-1.6899999999999998E-2</v>
      </c>
    </row>
    <row r="261" spans="1:6" ht="16.5" customHeight="1">
      <c r="A261" s="269" t="s">
        <v>414</v>
      </c>
      <c r="B261" s="270">
        <v>5060</v>
      </c>
      <c r="C261" s="271">
        <v>-3.8999999999999998E-3</v>
      </c>
      <c r="D261" s="269" t="s">
        <v>4784</v>
      </c>
      <c r="E261" s="270">
        <v>83900</v>
      </c>
      <c r="F261" s="271">
        <v>4.7999999999999996E-3</v>
      </c>
    </row>
    <row r="262" spans="1:6" ht="16.5" customHeight="1">
      <c r="A262" s="269" t="s">
        <v>4053</v>
      </c>
      <c r="B262" s="270">
        <v>46400</v>
      </c>
      <c r="C262" s="271">
        <v>2.1999999999999999E-2</v>
      </c>
      <c r="D262" s="269" t="s">
        <v>4380</v>
      </c>
      <c r="E262" s="270">
        <v>40100</v>
      </c>
      <c r="F262" s="271">
        <v>4.2900000000000001E-2</v>
      </c>
    </row>
    <row r="263" spans="1:6" ht="16.5" customHeight="1">
      <c r="A263" s="269" t="s">
        <v>4068</v>
      </c>
      <c r="B263" s="270">
        <v>31100</v>
      </c>
      <c r="C263" s="271">
        <v>2.64E-2</v>
      </c>
      <c r="D263" s="269" t="s">
        <v>4090</v>
      </c>
      <c r="E263" s="270">
        <v>11650</v>
      </c>
      <c r="F263" s="271">
        <v>1.7500000000000002E-2</v>
      </c>
    </row>
    <row r="264" spans="1:6" ht="16.5" customHeight="1">
      <c r="A264" s="269" t="s">
        <v>4048</v>
      </c>
      <c r="B264" s="270">
        <v>6130</v>
      </c>
      <c r="C264" s="271">
        <v>9.9000000000000008E-3</v>
      </c>
      <c r="D264" s="269" t="s">
        <v>3973</v>
      </c>
      <c r="E264" s="270">
        <v>221000</v>
      </c>
      <c r="F264" s="271">
        <v>-3.6999999999999998E-2</v>
      </c>
    </row>
    <row r="265" spans="1:6" ht="16.5" customHeight="1">
      <c r="A265" s="269" t="s">
        <v>3981</v>
      </c>
      <c r="B265" s="270">
        <v>100000</v>
      </c>
      <c r="C265" s="271">
        <v>2.7699999999999999E-2</v>
      </c>
      <c r="D265" s="269" t="s">
        <v>3974</v>
      </c>
      <c r="E265" s="270">
        <v>202000</v>
      </c>
      <c r="F265" s="271">
        <v>1.5100000000000001E-2</v>
      </c>
    </row>
    <row r="266" spans="1:6" ht="16.5" customHeight="1">
      <c r="A266" s="269" t="s">
        <v>4256</v>
      </c>
      <c r="B266" s="270">
        <v>230500</v>
      </c>
      <c r="C266" s="271">
        <v>-2.2000000000000001E-3</v>
      </c>
      <c r="D266" s="269" t="s">
        <v>77</v>
      </c>
      <c r="E266" s="270">
        <v>248000</v>
      </c>
      <c r="F266" s="271">
        <v>-1.5900000000000001E-2</v>
      </c>
    </row>
    <row r="267" spans="1:6" ht="16.5" customHeight="1">
      <c r="A267" s="269" t="s">
        <v>4203</v>
      </c>
      <c r="B267" s="270">
        <v>155500</v>
      </c>
      <c r="C267" s="271">
        <v>9.7000000000000003E-3</v>
      </c>
      <c r="D267" s="269" t="s">
        <v>927</v>
      </c>
      <c r="E267" s="272">
        <v>860</v>
      </c>
      <c r="F267" s="271">
        <v>8.2000000000000007E-3</v>
      </c>
    </row>
    <row r="268" spans="1:6" ht="16.5" customHeight="1">
      <c r="A268" s="269" t="s">
        <v>4660</v>
      </c>
      <c r="B268" s="270">
        <v>3655</v>
      </c>
      <c r="C268" s="271">
        <v>-1.4E-3</v>
      </c>
      <c r="D268" s="269" t="s">
        <v>366</v>
      </c>
      <c r="E268" s="270">
        <v>300500</v>
      </c>
      <c r="F268" s="271">
        <v>3.09E-2</v>
      </c>
    </row>
    <row r="269" spans="1:6" ht="16.5" customHeight="1">
      <c r="A269" s="269" t="s">
        <v>4164</v>
      </c>
      <c r="B269" s="270">
        <v>179500</v>
      </c>
      <c r="C269" s="271">
        <v>0.17699999999999999</v>
      </c>
      <c r="D269" s="269" t="s">
        <v>60</v>
      </c>
      <c r="E269" s="270">
        <v>304500</v>
      </c>
      <c r="F269" s="271">
        <v>-3.49E-2</v>
      </c>
    </row>
    <row r="270" spans="1:6" ht="16.5" customHeight="1">
      <c r="A270" s="269" t="s">
        <v>51</v>
      </c>
      <c r="B270" s="270">
        <v>94000</v>
      </c>
      <c r="C270" s="271">
        <v>-1.78E-2</v>
      </c>
      <c r="D270" s="269" t="s">
        <v>4063</v>
      </c>
      <c r="E270" s="270">
        <v>50900</v>
      </c>
      <c r="F270" s="271">
        <v>9.9000000000000008E-3</v>
      </c>
    </row>
    <row r="271" spans="1:6" ht="16.5" customHeight="1">
      <c r="A271" s="269" t="s">
        <v>4221</v>
      </c>
      <c r="B271" s="270">
        <v>21300</v>
      </c>
      <c r="C271" s="271">
        <v>0</v>
      </c>
      <c r="D271" s="269" t="s">
        <v>4150</v>
      </c>
      <c r="E271" s="270">
        <v>9000</v>
      </c>
      <c r="F271" s="271">
        <v>5.5999999999999999E-3</v>
      </c>
    </row>
    <row r="272" spans="1:6" ht="16.5" customHeight="1">
      <c r="A272" s="269" t="s">
        <v>4151</v>
      </c>
      <c r="B272" s="270">
        <v>17800</v>
      </c>
      <c r="C272" s="271">
        <v>-5.5999999999999999E-3</v>
      </c>
      <c r="D272" s="269" t="s">
        <v>4172</v>
      </c>
      <c r="E272" s="270">
        <v>13215</v>
      </c>
      <c r="F272" s="271">
        <v>-3.3999999999999998E-3</v>
      </c>
    </row>
    <row r="273" spans="1:6" ht="16.5" customHeight="1">
      <c r="A273" s="269" t="s">
        <v>4359</v>
      </c>
      <c r="B273" s="270">
        <v>100455</v>
      </c>
      <c r="C273" s="271">
        <v>0</v>
      </c>
      <c r="D273" s="269" t="s">
        <v>4630</v>
      </c>
      <c r="E273" s="270">
        <v>18000</v>
      </c>
      <c r="F273" s="271">
        <v>1.1000000000000001E-3</v>
      </c>
    </row>
    <row r="274" spans="1:6" ht="16.5" customHeight="1">
      <c r="A274" s="269" t="s">
        <v>4862</v>
      </c>
      <c r="B274" s="270">
        <v>10045</v>
      </c>
      <c r="C274" s="271">
        <v>1.21E-2</v>
      </c>
      <c r="D274" s="269" t="s">
        <v>4760</v>
      </c>
      <c r="E274" s="270">
        <v>10090</v>
      </c>
      <c r="F274" s="271">
        <v>4.4999999999999997E-3</v>
      </c>
    </row>
    <row r="275" spans="1:6" ht="16.5" customHeight="1">
      <c r="A275" s="269" t="s">
        <v>4718</v>
      </c>
      <c r="B275" s="270">
        <v>18535</v>
      </c>
      <c r="C275" s="271">
        <v>1.04E-2</v>
      </c>
      <c r="D275" s="269" t="s">
        <v>4772</v>
      </c>
      <c r="E275" s="270">
        <v>9770</v>
      </c>
      <c r="F275" s="271">
        <v>1.9800000000000002E-2</v>
      </c>
    </row>
    <row r="276" spans="1:6" ht="16.5" customHeight="1">
      <c r="A276" s="269" t="s">
        <v>4967</v>
      </c>
      <c r="B276" s="270">
        <v>6060</v>
      </c>
      <c r="C276" s="271">
        <v>1.6999999999999999E-3</v>
      </c>
      <c r="D276" s="269" t="s">
        <v>4074</v>
      </c>
      <c r="E276" s="270">
        <v>77100</v>
      </c>
      <c r="F276" s="271">
        <v>1.0500000000000001E-2</v>
      </c>
    </row>
    <row r="277" spans="1:6" ht="16.5" customHeight="1">
      <c r="A277" s="269" t="s">
        <v>2279</v>
      </c>
      <c r="B277" s="270">
        <v>4085</v>
      </c>
      <c r="C277" s="271">
        <v>-1.4500000000000001E-2</v>
      </c>
      <c r="D277" s="269" t="s">
        <v>1490</v>
      </c>
      <c r="E277" s="270">
        <v>9600</v>
      </c>
      <c r="F277" s="271">
        <v>-4.1000000000000003E-3</v>
      </c>
    </row>
    <row r="278" spans="1:6" ht="16.5" customHeight="1">
      <c r="A278" s="269" t="s">
        <v>1997</v>
      </c>
      <c r="B278" s="270">
        <v>4850</v>
      </c>
      <c r="C278" s="271">
        <v>-2.0999999999999999E-3</v>
      </c>
      <c r="D278" s="269" t="s">
        <v>4349</v>
      </c>
      <c r="E278" s="270">
        <v>5250</v>
      </c>
      <c r="F278" s="271">
        <v>3.8E-3</v>
      </c>
    </row>
    <row r="279" spans="1:6" ht="16.5" customHeight="1">
      <c r="A279" s="269" t="s">
        <v>4374</v>
      </c>
      <c r="B279" s="270">
        <v>2715</v>
      </c>
      <c r="C279" s="271">
        <v>1.8800000000000001E-2</v>
      </c>
      <c r="D279" s="269" t="s">
        <v>4201</v>
      </c>
      <c r="E279" s="270">
        <v>8370</v>
      </c>
      <c r="F279" s="271">
        <v>7.1999999999999998E-3</v>
      </c>
    </row>
    <row r="280" spans="1:6" ht="16.5" customHeight="1">
      <c r="A280" s="269" t="s">
        <v>4008</v>
      </c>
      <c r="B280" s="270">
        <v>38855</v>
      </c>
      <c r="C280" s="271">
        <v>-1E-3</v>
      </c>
      <c r="D280" s="269" t="s">
        <v>4055</v>
      </c>
      <c r="E280" s="270">
        <v>33315</v>
      </c>
      <c r="F280" s="271">
        <v>-8.9999999999999998E-4</v>
      </c>
    </row>
    <row r="281" spans="1:6" ht="16.5" customHeight="1">
      <c r="A281" s="269" t="s">
        <v>4296</v>
      </c>
      <c r="B281" s="270">
        <v>3150</v>
      </c>
      <c r="C281" s="271">
        <v>-1.5599999999999999E-2</v>
      </c>
      <c r="D281" s="269" t="s">
        <v>4896</v>
      </c>
      <c r="E281" s="270">
        <v>17835</v>
      </c>
      <c r="F281" s="271">
        <v>1.1599999999999999E-2</v>
      </c>
    </row>
    <row r="282" spans="1:6" ht="16.5" customHeight="1">
      <c r="A282" s="269" t="s">
        <v>4434</v>
      </c>
      <c r="B282" s="270">
        <v>7040</v>
      </c>
      <c r="C282" s="271">
        <v>-1.1900000000000001E-2</v>
      </c>
      <c r="D282" s="269" t="s">
        <v>5003</v>
      </c>
      <c r="E282" s="270">
        <v>6490</v>
      </c>
      <c r="F282" s="271">
        <v>-2.63E-2</v>
      </c>
    </row>
    <row r="283" spans="1:6" ht="16.5" customHeight="1">
      <c r="A283" s="269" t="s">
        <v>5007</v>
      </c>
      <c r="B283" s="270">
        <v>10785</v>
      </c>
      <c r="C283" s="271">
        <v>-2.3E-3</v>
      </c>
      <c r="D283" s="269" t="s">
        <v>4569</v>
      </c>
      <c r="E283" s="270">
        <v>20805</v>
      </c>
      <c r="F283" s="271">
        <v>2.3999999999999998E-3</v>
      </c>
    </row>
    <row r="284" spans="1:6" ht="16.5" customHeight="1">
      <c r="A284" s="269" t="s">
        <v>4391</v>
      </c>
      <c r="B284" s="270">
        <v>3145</v>
      </c>
      <c r="C284" s="271">
        <v>-1.72E-2</v>
      </c>
      <c r="D284" s="269" t="s">
        <v>4666</v>
      </c>
      <c r="E284" s="270">
        <v>9415</v>
      </c>
      <c r="F284" s="271">
        <v>9.1000000000000004E-3</v>
      </c>
    </row>
    <row r="285" spans="1:6" ht="16.5" customHeight="1">
      <c r="A285" s="269" t="s">
        <v>4481</v>
      </c>
      <c r="B285" s="270">
        <v>22705</v>
      </c>
      <c r="C285" s="271">
        <v>1.0699999999999999E-2</v>
      </c>
      <c r="D285" s="269" t="s">
        <v>4437</v>
      </c>
      <c r="E285" s="270">
        <v>48910</v>
      </c>
      <c r="F285" s="271">
        <v>-6.7999999999999996E-3</v>
      </c>
    </row>
    <row r="286" spans="1:6" ht="16.5" customHeight="1">
      <c r="A286" s="269" t="s">
        <v>4459</v>
      </c>
      <c r="B286" s="270">
        <v>20720</v>
      </c>
      <c r="C286" s="271">
        <v>-1.9E-3</v>
      </c>
      <c r="D286" s="269" t="s">
        <v>4849</v>
      </c>
      <c r="E286" s="270">
        <v>12680</v>
      </c>
      <c r="F286" s="271">
        <v>-2E-3</v>
      </c>
    </row>
    <row r="287" spans="1:6" ht="16.5" customHeight="1">
      <c r="A287" s="269" t="s">
        <v>4263</v>
      </c>
      <c r="B287" s="270">
        <v>17170</v>
      </c>
      <c r="C287" s="271">
        <v>-3.5000000000000001E-3</v>
      </c>
      <c r="D287" s="269" t="s">
        <v>4251</v>
      </c>
      <c r="E287" s="270">
        <v>2420</v>
      </c>
      <c r="F287" s="271">
        <v>4.1000000000000003E-3</v>
      </c>
    </row>
    <row r="288" spans="1:6" ht="16.5" customHeight="1">
      <c r="A288" s="269" t="s">
        <v>4719</v>
      </c>
      <c r="B288" s="270">
        <v>22230</v>
      </c>
      <c r="C288" s="271">
        <v>-2.0000000000000001E-4</v>
      </c>
      <c r="D288" s="269" t="s">
        <v>4866</v>
      </c>
      <c r="E288" s="270">
        <v>30550</v>
      </c>
      <c r="F288" s="271">
        <v>-1.4200000000000001E-2</v>
      </c>
    </row>
    <row r="289" spans="1:6" ht="16.5" customHeight="1">
      <c r="A289" s="269" t="s">
        <v>4891</v>
      </c>
      <c r="B289" s="270">
        <v>14470</v>
      </c>
      <c r="C289" s="271">
        <v>-2.0999999999999999E-3</v>
      </c>
      <c r="D289" s="269" t="s">
        <v>4928</v>
      </c>
      <c r="E289" s="270">
        <v>10790</v>
      </c>
      <c r="F289" s="271">
        <v>0</v>
      </c>
    </row>
    <row r="290" spans="1:6" ht="16.5" customHeight="1">
      <c r="A290" s="269" t="s">
        <v>4046</v>
      </c>
      <c r="B290" s="270">
        <v>22340</v>
      </c>
      <c r="C290" s="271">
        <v>1.29E-2</v>
      </c>
      <c r="D290" s="269" t="s">
        <v>4525</v>
      </c>
      <c r="E290" s="270">
        <v>13120</v>
      </c>
      <c r="F290" s="271">
        <v>-1.1000000000000001E-3</v>
      </c>
    </row>
    <row r="291" spans="1:6" ht="16.5" customHeight="1">
      <c r="A291" s="269" t="s">
        <v>4167</v>
      </c>
      <c r="B291" s="270">
        <v>50450</v>
      </c>
      <c r="C291" s="271">
        <v>2.9999999999999997E-4</v>
      </c>
      <c r="D291" s="269" t="s">
        <v>4447</v>
      </c>
      <c r="E291" s="270">
        <v>8180</v>
      </c>
      <c r="F291" s="271">
        <v>-1.21E-2</v>
      </c>
    </row>
    <row r="292" spans="1:6" ht="16.5" customHeight="1">
      <c r="A292" s="269" t="s">
        <v>4562</v>
      </c>
      <c r="B292" s="270">
        <v>10065</v>
      </c>
      <c r="C292" s="271">
        <v>-2.5000000000000001E-3</v>
      </c>
      <c r="D292" s="269" t="s">
        <v>4431</v>
      </c>
      <c r="E292" s="270">
        <v>5670</v>
      </c>
      <c r="F292" s="271">
        <v>-2.5999999999999999E-3</v>
      </c>
    </row>
    <row r="293" spans="1:6" ht="16.5" customHeight="1">
      <c r="A293" s="269" t="s">
        <v>4123</v>
      </c>
      <c r="B293" s="270">
        <v>11920</v>
      </c>
      <c r="C293" s="271">
        <v>5.4999999999999997E-3</v>
      </c>
      <c r="D293" s="269" t="s">
        <v>4084</v>
      </c>
      <c r="E293" s="270">
        <v>17310</v>
      </c>
      <c r="F293" s="271">
        <v>1.0800000000000001E-2</v>
      </c>
    </row>
    <row r="294" spans="1:6" ht="16.5" customHeight="1">
      <c r="A294" s="269" t="s">
        <v>4497</v>
      </c>
      <c r="B294" s="270">
        <v>17910</v>
      </c>
      <c r="C294" s="271">
        <v>-2.5000000000000001E-3</v>
      </c>
      <c r="D294" s="269" t="s">
        <v>4456</v>
      </c>
      <c r="E294" s="270">
        <v>11315</v>
      </c>
      <c r="F294" s="271">
        <v>-4.4000000000000003E-3</v>
      </c>
    </row>
    <row r="295" spans="1:6" ht="16.5" customHeight="1">
      <c r="A295" s="269" t="s">
        <v>4319</v>
      </c>
      <c r="B295" s="270">
        <v>8655</v>
      </c>
      <c r="C295" s="271">
        <v>1.35E-2</v>
      </c>
      <c r="D295" s="269" t="s">
        <v>4363</v>
      </c>
      <c r="E295" s="270">
        <v>11515</v>
      </c>
      <c r="F295" s="271">
        <v>-2.5999999999999999E-3</v>
      </c>
    </row>
    <row r="296" spans="1:6" ht="16.5" customHeight="1">
      <c r="A296" s="269" t="s">
        <v>4886</v>
      </c>
      <c r="B296" s="270">
        <v>10580</v>
      </c>
      <c r="C296" s="271">
        <v>8.9999999999999998E-4</v>
      </c>
      <c r="D296" s="269" t="s">
        <v>4863</v>
      </c>
      <c r="E296" s="270">
        <v>14605</v>
      </c>
      <c r="F296" s="271">
        <v>-8.8000000000000005E-3</v>
      </c>
    </row>
    <row r="297" spans="1:6" ht="16.5" customHeight="1">
      <c r="A297" s="269" t="s">
        <v>4614</v>
      </c>
      <c r="B297" s="270">
        <v>10490</v>
      </c>
      <c r="C297" s="271">
        <v>-1.9E-3</v>
      </c>
      <c r="D297" s="269" t="s">
        <v>4393</v>
      </c>
      <c r="E297" s="270">
        <v>10940</v>
      </c>
      <c r="F297" s="271">
        <v>-2.3E-3</v>
      </c>
    </row>
    <row r="298" spans="1:6" ht="16.5" customHeight="1">
      <c r="A298" s="269" t="s">
        <v>4664</v>
      </c>
      <c r="B298" s="270">
        <v>11635</v>
      </c>
      <c r="C298" s="271">
        <v>-2.0999999999999999E-3</v>
      </c>
      <c r="D298" s="269" t="s">
        <v>4054</v>
      </c>
      <c r="E298" s="270">
        <v>15610</v>
      </c>
      <c r="F298" s="271">
        <v>5.9999999999999995E-4</v>
      </c>
    </row>
    <row r="299" spans="1:6" ht="16.5" customHeight="1">
      <c r="A299" s="269" t="s">
        <v>4918</v>
      </c>
      <c r="B299" s="270">
        <v>11240</v>
      </c>
      <c r="C299" s="271">
        <v>1.03E-2</v>
      </c>
      <c r="D299" s="269" t="s">
        <v>4578</v>
      </c>
      <c r="E299" s="270">
        <v>18020</v>
      </c>
      <c r="F299" s="271">
        <v>8.3999999999999995E-3</v>
      </c>
    </row>
    <row r="300" spans="1:6" ht="16.5" customHeight="1">
      <c r="A300" s="269" t="s">
        <v>4031</v>
      </c>
      <c r="B300" s="270">
        <v>13005</v>
      </c>
      <c r="C300" s="271">
        <v>7.4000000000000003E-3</v>
      </c>
      <c r="D300" s="269" t="s">
        <v>4990</v>
      </c>
      <c r="E300" s="270">
        <v>24245</v>
      </c>
      <c r="F300" s="271">
        <v>4.3E-3</v>
      </c>
    </row>
    <row r="301" spans="1:6" ht="16.5" customHeight="1">
      <c r="A301" s="269" t="s">
        <v>4304</v>
      </c>
      <c r="B301" s="270">
        <v>11310</v>
      </c>
      <c r="C301" s="271">
        <v>1.8E-3</v>
      </c>
      <c r="D301" s="269" t="s">
        <v>4915</v>
      </c>
      <c r="E301" s="270">
        <v>9700</v>
      </c>
      <c r="F301" s="271">
        <v>-5.0000000000000001E-4</v>
      </c>
    </row>
    <row r="302" spans="1:6" ht="16.5" customHeight="1">
      <c r="A302" s="269" t="s">
        <v>4488</v>
      </c>
      <c r="B302" s="270">
        <v>12715</v>
      </c>
      <c r="C302" s="271">
        <v>-8.0000000000000004E-4</v>
      </c>
      <c r="D302" s="269" t="s">
        <v>4523</v>
      </c>
      <c r="E302" s="270">
        <v>10070</v>
      </c>
      <c r="F302" s="271">
        <v>6.4999999999999997E-3</v>
      </c>
    </row>
    <row r="303" spans="1:6" ht="16.5" customHeight="1">
      <c r="A303" s="269" t="s">
        <v>4336</v>
      </c>
      <c r="B303" s="270">
        <v>109580</v>
      </c>
      <c r="C303" s="271">
        <v>-1E-4</v>
      </c>
      <c r="D303" s="269" t="s">
        <v>4987</v>
      </c>
      <c r="E303" s="270">
        <v>49595</v>
      </c>
      <c r="F303" s="271">
        <v>-1.6999999999999999E-3</v>
      </c>
    </row>
    <row r="304" spans="1:6" ht="16.5" customHeight="1">
      <c r="A304" s="269" t="s">
        <v>4981</v>
      </c>
      <c r="B304" s="270">
        <v>50275</v>
      </c>
      <c r="C304" s="271">
        <v>0</v>
      </c>
      <c r="D304" s="269" t="s">
        <v>4175</v>
      </c>
      <c r="E304" s="270">
        <v>18510</v>
      </c>
      <c r="F304" s="271">
        <v>6.7999999999999996E-3</v>
      </c>
    </row>
    <row r="305" spans="1:6" ht="16.5" customHeight="1">
      <c r="A305" s="269" t="s">
        <v>4325</v>
      </c>
      <c r="B305" s="270">
        <v>11725</v>
      </c>
      <c r="C305" s="271">
        <v>7.3000000000000001E-3</v>
      </c>
      <c r="D305" s="269" t="s">
        <v>4077</v>
      </c>
      <c r="E305" s="270">
        <v>10825</v>
      </c>
      <c r="F305" s="271">
        <v>4.5999999999999999E-3</v>
      </c>
    </row>
    <row r="306" spans="1:6" ht="16.5" customHeight="1">
      <c r="A306" s="269" t="s">
        <v>4652</v>
      </c>
      <c r="B306" s="270">
        <v>13480</v>
      </c>
      <c r="C306" s="271">
        <v>1.2E-2</v>
      </c>
      <c r="D306" s="269" t="s">
        <v>4250</v>
      </c>
      <c r="E306" s="270">
        <v>10610</v>
      </c>
      <c r="F306" s="271">
        <v>1.24E-2</v>
      </c>
    </row>
    <row r="307" spans="1:6" ht="16.5" customHeight="1">
      <c r="A307" s="269" t="s">
        <v>4388</v>
      </c>
      <c r="B307" s="270">
        <v>12525</v>
      </c>
      <c r="C307" s="271">
        <v>5.5999999999999999E-3</v>
      </c>
      <c r="D307" s="269" t="s">
        <v>4979</v>
      </c>
      <c r="E307" s="270">
        <v>7260</v>
      </c>
      <c r="F307" s="271">
        <v>2.6100000000000002E-2</v>
      </c>
    </row>
    <row r="308" spans="1:6" ht="16.5" customHeight="1">
      <c r="A308" s="269" t="s">
        <v>4884</v>
      </c>
      <c r="B308" s="270">
        <v>9280</v>
      </c>
      <c r="C308" s="271">
        <v>-5.0000000000000001E-4</v>
      </c>
      <c r="D308" s="269" t="s">
        <v>4484</v>
      </c>
      <c r="E308" s="270">
        <v>6490</v>
      </c>
      <c r="F308" s="271">
        <v>7.7999999999999996E-3</v>
      </c>
    </row>
    <row r="309" spans="1:6" ht="16.5" customHeight="1">
      <c r="A309" s="269" t="s">
        <v>4649</v>
      </c>
      <c r="B309" s="270">
        <v>12495</v>
      </c>
      <c r="C309" s="271">
        <v>4.0000000000000002E-4</v>
      </c>
      <c r="D309" s="269" t="s">
        <v>4205</v>
      </c>
      <c r="E309" s="270">
        <v>50185</v>
      </c>
      <c r="F309" s="271">
        <v>-1E-4</v>
      </c>
    </row>
    <row r="310" spans="1:6" ht="16.5" customHeight="1">
      <c r="A310" s="269" t="s">
        <v>4019</v>
      </c>
      <c r="B310" s="270">
        <v>100355</v>
      </c>
      <c r="C310" s="271">
        <v>0</v>
      </c>
      <c r="D310" s="269" t="s">
        <v>4895</v>
      </c>
      <c r="E310" s="270">
        <v>3405</v>
      </c>
      <c r="F310" s="271">
        <v>0</v>
      </c>
    </row>
    <row r="311" spans="1:6" ht="16.5" customHeight="1">
      <c r="A311" s="269" t="s">
        <v>4469</v>
      </c>
      <c r="B311" s="270">
        <v>21680</v>
      </c>
      <c r="C311" s="271">
        <v>-3.8999999999999998E-3</v>
      </c>
      <c r="D311" s="269" t="s">
        <v>4930</v>
      </c>
      <c r="E311" s="270">
        <v>12305</v>
      </c>
      <c r="F311" s="271">
        <v>-1.09E-2</v>
      </c>
    </row>
    <row r="312" spans="1:6" ht="16.5" customHeight="1">
      <c r="A312" s="269" t="s">
        <v>4926</v>
      </c>
      <c r="B312" s="270">
        <v>24945</v>
      </c>
      <c r="C312" s="271">
        <v>-7.6E-3</v>
      </c>
      <c r="D312" s="269" t="s">
        <v>4218</v>
      </c>
      <c r="E312" s="270">
        <v>14865</v>
      </c>
      <c r="F312" s="271">
        <v>3.7000000000000002E-3</v>
      </c>
    </row>
    <row r="313" spans="1:6" ht="16.5" customHeight="1">
      <c r="A313" s="269" t="s">
        <v>4078</v>
      </c>
      <c r="B313" s="270">
        <v>13240</v>
      </c>
      <c r="C313" s="271">
        <v>5.3E-3</v>
      </c>
      <c r="D313" s="269" t="s">
        <v>4311</v>
      </c>
      <c r="E313" s="270">
        <v>32860</v>
      </c>
      <c r="F313" s="271">
        <v>8.0000000000000002E-3</v>
      </c>
    </row>
    <row r="314" spans="1:6" ht="16.5" customHeight="1">
      <c r="A314" s="269" t="s">
        <v>4178</v>
      </c>
      <c r="B314" s="270">
        <v>51460</v>
      </c>
      <c r="C314" s="271">
        <v>2.0999999999999999E-3</v>
      </c>
      <c r="D314" s="269" t="s">
        <v>4722</v>
      </c>
      <c r="E314" s="270">
        <v>3815</v>
      </c>
      <c r="F314" s="271">
        <v>-1.2999999999999999E-3</v>
      </c>
    </row>
    <row r="315" spans="1:6" ht="16.5" customHeight="1">
      <c r="A315" s="269" t="s">
        <v>4030</v>
      </c>
      <c r="B315" s="270">
        <v>79680</v>
      </c>
      <c r="C315" s="271">
        <v>1.9E-3</v>
      </c>
      <c r="D315" s="269" t="s">
        <v>4420</v>
      </c>
      <c r="E315" s="270">
        <v>21545</v>
      </c>
      <c r="F315" s="271">
        <v>1.2500000000000001E-2</v>
      </c>
    </row>
    <row r="316" spans="1:6" ht="16.5" customHeight="1">
      <c r="A316" s="269" t="s">
        <v>4335</v>
      </c>
      <c r="B316" s="270">
        <v>21045</v>
      </c>
      <c r="C316" s="271">
        <v>7.7000000000000002E-3</v>
      </c>
      <c r="D316" s="269" t="s">
        <v>4254</v>
      </c>
      <c r="E316" s="270">
        <v>10215</v>
      </c>
      <c r="F316" s="271">
        <v>0</v>
      </c>
    </row>
    <row r="317" spans="1:6" ht="16.5" customHeight="1">
      <c r="A317" s="269" t="s">
        <v>4890</v>
      </c>
      <c r="B317" s="270">
        <v>10365</v>
      </c>
      <c r="C317" s="271">
        <v>6.7999999999999996E-3</v>
      </c>
      <c r="D317" s="269" t="s">
        <v>4823</v>
      </c>
      <c r="E317" s="270">
        <v>8655</v>
      </c>
      <c r="F317" s="271">
        <v>-6.8999999999999999E-3</v>
      </c>
    </row>
    <row r="318" spans="1:6" ht="16.5" customHeight="1">
      <c r="A318" s="269" t="s">
        <v>4340</v>
      </c>
      <c r="B318" s="270">
        <v>12220</v>
      </c>
      <c r="C318" s="271">
        <v>4.4999999999999997E-3</v>
      </c>
      <c r="D318" s="269" t="s">
        <v>4056</v>
      </c>
      <c r="E318" s="270">
        <v>11775</v>
      </c>
      <c r="F318" s="271">
        <v>0</v>
      </c>
    </row>
    <row r="319" spans="1:6" ht="16.5" customHeight="1">
      <c r="A319" s="269" t="s">
        <v>4098</v>
      </c>
      <c r="B319" s="270">
        <v>10535</v>
      </c>
      <c r="C319" s="271">
        <v>3.3E-3</v>
      </c>
      <c r="D319" s="269" t="s">
        <v>4346</v>
      </c>
      <c r="E319" s="270">
        <v>9035</v>
      </c>
      <c r="F319" s="271">
        <v>-8.2000000000000007E-3</v>
      </c>
    </row>
    <row r="320" spans="1:6" ht="16.5" customHeight="1">
      <c r="A320" s="269" t="s">
        <v>4269</v>
      </c>
      <c r="B320" s="270">
        <v>31845</v>
      </c>
      <c r="C320" s="271">
        <v>-2.0199999999999999E-2</v>
      </c>
      <c r="D320" s="269" t="s">
        <v>4968</v>
      </c>
      <c r="E320" s="270">
        <v>10070</v>
      </c>
      <c r="F320" s="271">
        <v>-1.32E-2</v>
      </c>
    </row>
    <row r="321" spans="1:6" ht="16.5" customHeight="1">
      <c r="A321" s="269" t="s">
        <v>4607</v>
      </c>
      <c r="B321" s="270">
        <v>19545</v>
      </c>
      <c r="C321" s="271">
        <v>2.3E-3</v>
      </c>
      <c r="D321" s="269" t="s">
        <v>4298</v>
      </c>
      <c r="E321" s="270">
        <v>5920</v>
      </c>
      <c r="F321" s="271">
        <v>1.6999999999999999E-3</v>
      </c>
    </row>
    <row r="322" spans="1:6" ht="16.5" customHeight="1">
      <c r="A322" s="269" t="s">
        <v>4556</v>
      </c>
      <c r="B322" s="270">
        <v>11795</v>
      </c>
      <c r="C322" s="271">
        <v>4.0000000000000002E-4</v>
      </c>
      <c r="D322" s="269" t="s">
        <v>4305</v>
      </c>
      <c r="E322" s="270">
        <v>16175</v>
      </c>
      <c r="F322" s="271">
        <v>-4.8999999999999998E-3</v>
      </c>
    </row>
    <row r="323" spans="1:6" ht="16.5" customHeight="1">
      <c r="A323" s="269" t="s">
        <v>4283</v>
      </c>
      <c r="B323" s="270">
        <v>5665</v>
      </c>
      <c r="C323" s="271">
        <v>-9.5999999999999992E-3</v>
      </c>
      <c r="D323" s="269" t="s">
        <v>4558</v>
      </c>
      <c r="E323" s="270">
        <v>12640</v>
      </c>
      <c r="F323" s="271">
        <v>-4.7000000000000002E-3</v>
      </c>
    </row>
    <row r="324" spans="1:6" ht="16.5" customHeight="1">
      <c r="A324" s="269" t="s">
        <v>4860</v>
      </c>
      <c r="B324" s="270">
        <v>13535</v>
      </c>
      <c r="C324" s="271">
        <v>2.2000000000000001E-3</v>
      </c>
      <c r="D324" s="269" t="s">
        <v>4355</v>
      </c>
      <c r="E324" s="270">
        <v>3665</v>
      </c>
      <c r="F324" s="271">
        <v>3.2399999999999998E-2</v>
      </c>
    </row>
    <row r="325" spans="1:6" ht="16.5" customHeight="1">
      <c r="A325" s="269" t="s">
        <v>5012</v>
      </c>
      <c r="B325" s="270">
        <v>5180</v>
      </c>
      <c r="C325" s="271">
        <v>-0.03</v>
      </c>
      <c r="D325" s="269" t="s">
        <v>4326</v>
      </c>
      <c r="E325" s="270">
        <v>13910</v>
      </c>
      <c r="F325" s="271">
        <v>8.6999999999999994E-3</v>
      </c>
    </row>
    <row r="326" spans="1:6" ht="16.5" customHeight="1">
      <c r="A326" s="269" t="s">
        <v>4667</v>
      </c>
      <c r="B326" s="270">
        <v>9910</v>
      </c>
      <c r="C326" s="271">
        <v>1.2800000000000001E-2</v>
      </c>
      <c r="D326" s="269" t="s">
        <v>4637</v>
      </c>
      <c r="E326" s="270">
        <v>13090</v>
      </c>
      <c r="F326" s="271">
        <v>1.1000000000000001E-3</v>
      </c>
    </row>
    <row r="327" spans="1:6" ht="16.5" customHeight="1">
      <c r="A327" s="269" t="s">
        <v>4593</v>
      </c>
      <c r="B327" s="270">
        <v>7700</v>
      </c>
      <c r="C327" s="271">
        <v>-1.72E-2</v>
      </c>
      <c r="D327" s="269" t="s">
        <v>4850</v>
      </c>
      <c r="E327" s="270">
        <v>18310</v>
      </c>
      <c r="F327" s="271">
        <v>-8.8999999999999999E-3</v>
      </c>
    </row>
    <row r="328" spans="1:6" ht="16.5" customHeight="1">
      <c r="A328" s="269" t="s">
        <v>4795</v>
      </c>
      <c r="B328" s="270">
        <v>13260</v>
      </c>
      <c r="C328" s="271">
        <v>1.34E-2</v>
      </c>
      <c r="D328" s="269" t="s">
        <v>4478</v>
      </c>
      <c r="E328" s="270">
        <v>27255</v>
      </c>
      <c r="F328" s="271">
        <v>1.15E-2</v>
      </c>
    </row>
    <row r="329" spans="1:6" ht="16.5" customHeight="1">
      <c r="A329" s="269" t="s">
        <v>4342</v>
      </c>
      <c r="B329" s="270">
        <v>4585</v>
      </c>
      <c r="C329" s="271">
        <v>2.2000000000000001E-3</v>
      </c>
      <c r="D329" s="269" t="s">
        <v>4684</v>
      </c>
      <c r="E329" s="270">
        <v>16215</v>
      </c>
      <c r="F329" s="271">
        <v>1.12E-2</v>
      </c>
    </row>
    <row r="330" spans="1:6" ht="16.5" customHeight="1">
      <c r="A330" s="269" t="s">
        <v>4708</v>
      </c>
      <c r="B330" s="270">
        <v>11815</v>
      </c>
      <c r="C330" s="271">
        <v>6.0000000000000001E-3</v>
      </c>
      <c r="D330" s="269" t="s">
        <v>4631</v>
      </c>
      <c r="E330" s="270">
        <v>17875</v>
      </c>
      <c r="F330" s="271">
        <v>7.6E-3</v>
      </c>
    </row>
    <row r="331" spans="1:6" ht="16.5" customHeight="1">
      <c r="A331" s="269" t="s">
        <v>4839</v>
      </c>
      <c r="B331" s="270">
        <v>10510</v>
      </c>
      <c r="C331" s="271">
        <v>1E-3</v>
      </c>
      <c r="D331" s="269" t="s">
        <v>4238</v>
      </c>
      <c r="E331" s="270">
        <v>8525</v>
      </c>
      <c r="F331" s="271">
        <v>1.8E-3</v>
      </c>
    </row>
    <row r="332" spans="1:6" ht="16.5" customHeight="1">
      <c r="A332" s="269" t="s">
        <v>4372</v>
      </c>
      <c r="B332" s="270">
        <v>51555</v>
      </c>
      <c r="C332" s="271">
        <v>6.9999999999999999E-4</v>
      </c>
      <c r="D332" s="269" t="s">
        <v>4997</v>
      </c>
      <c r="E332" s="270">
        <v>4510</v>
      </c>
      <c r="F332" s="271">
        <v>-7.7000000000000002E-3</v>
      </c>
    </row>
    <row r="333" spans="1:6" ht="16.5" customHeight="1">
      <c r="A333" s="269" t="s">
        <v>4935</v>
      </c>
      <c r="B333" s="270">
        <v>11305</v>
      </c>
      <c r="C333" s="271">
        <v>-5.3E-3</v>
      </c>
      <c r="D333" s="269" t="s">
        <v>4168</v>
      </c>
      <c r="E333" s="270">
        <v>12020</v>
      </c>
      <c r="F333" s="271">
        <v>2.5999999999999999E-2</v>
      </c>
    </row>
    <row r="334" spans="1:6" ht="16.5" customHeight="1">
      <c r="A334" s="269" t="s">
        <v>4271</v>
      </c>
      <c r="B334" s="270">
        <v>32355</v>
      </c>
      <c r="C334" s="271">
        <v>3.9399999999999998E-2</v>
      </c>
      <c r="D334" s="269" t="s">
        <v>4490</v>
      </c>
      <c r="E334" s="270">
        <v>7295</v>
      </c>
      <c r="F334" s="271">
        <v>-3.44E-2</v>
      </c>
    </row>
    <row r="335" spans="1:6" ht="16.5" customHeight="1">
      <c r="A335" s="269" t="s">
        <v>4358</v>
      </c>
      <c r="B335" s="270">
        <v>11090</v>
      </c>
      <c r="C335" s="271">
        <v>1.5100000000000001E-2</v>
      </c>
      <c r="D335" s="269" t="s">
        <v>4309</v>
      </c>
      <c r="E335" s="270">
        <v>11470</v>
      </c>
      <c r="F335" s="271">
        <v>-1.2999999999999999E-3</v>
      </c>
    </row>
    <row r="336" spans="1:6" ht="16.5" customHeight="1">
      <c r="A336" s="269" t="s">
        <v>4465</v>
      </c>
      <c r="B336" s="270">
        <v>9110</v>
      </c>
      <c r="C336" s="271">
        <v>9.4000000000000004E-3</v>
      </c>
      <c r="D336" s="269" t="s">
        <v>4007</v>
      </c>
      <c r="E336" s="270">
        <v>17210</v>
      </c>
      <c r="F336" s="271">
        <v>-3.8E-3</v>
      </c>
    </row>
    <row r="337" spans="1:6" ht="16.5" customHeight="1">
      <c r="A337" s="269" t="s">
        <v>4364</v>
      </c>
      <c r="B337" s="270">
        <v>10350</v>
      </c>
      <c r="C337" s="271">
        <v>-6.7000000000000002E-3</v>
      </c>
      <c r="D337" s="269" t="s">
        <v>4899</v>
      </c>
      <c r="E337" s="270">
        <v>15780</v>
      </c>
      <c r="F337" s="271">
        <v>1.06E-2</v>
      </c>
    </row>
    <row r="338" spans="1:6" ht="16.5" customHeight="1">
      <c r="A338" s="269" t="s">
        <v>4145</v>
      </c>
      <c r="B338" s="270">
        <v>8225</v>
      </c>
      <c r="C338" s="271">
        <v>1.3599999999999999E-2</v>
      </c>
      <c r="D338" s="269" t="s">
        <v>4229</v>
      </c>
      <c r="E338" s="270">
        <v>14160</v>
      </c>
      <c r="F338" s="271">
        <v>-4.8999999999999998E-3</v>
      </c>
    </row>
    <row r="339" spans="1:6" ht="16.5" customHeight="1">
      <c r="A339" s="269" t="s">
        <v>4367</v>
      </c>
      <c r="B339" s="270">
        <v>14940</v>
      </c>
      <c r="C339" s="271">
        <v>-9.9000000000000008E-3</v>
      </c>
      <c r="D339" s="269" t="s">
        <v>4809</v>
      </c>
      <c r="E339" s="270">
        <v>15505</v>
      </c>
      <c r="F339" s="271">
        <v>-6.1000000000000004E-3</v>
      </c>
    </row>
    <row r="340" spans="1:6" ht="16.5" customHeight="1">
      <c r="A340" s="269" t="s">
        <v>4729</v>
      </c>
      <c r="B340" s="270">
        <v>10860</v>
      </c>
      <c r="C340" s="271">
        <v>5.1000000000000004E-3</v>
      </c>
      <c r="D340" s="269" t="s">
        <v>4515</v>
      </c>
      <c r="E340" s="270">
        <v>4615</v>
      </c>
      <c r="F340" s="271">
        <v>6.4999999999999997E-3</v>
      </c>
    </row>
    <row r="341" spans="1:6" ht="16.5" customHeight="1">
      <c r="A341" s="269" t="s">
        <v>4361</v>
      </c>
      <c r="B341" s="270">
        <v>30100</v>
      </c>
      <c r="C341" s="271">
        <v>2.2000000000000001E-3</v>
      </c>
      <c r="D341" s="269" t="s">
        <v>4545</v>
      </c>
      <c r="E341" s="270">
        <v>15295</v>
      </c>
      <c r="F341" s="271">
        <v>-6.7999999999999996E-3</v>
      </c>
    </row>
    <row r="342" spans="1:6" ht="16.5" customHeight="1">
      <c r="A342" s="269" t="s">
        <v>4897</v>
      </c>
      <c r="B342" s="270">
        <v>14250</v>
      </c>
      <c r="C342" s="271">
        <v>-2.8E-3</v>
      </c>
      <c r="D342" s="269" t="s">
        <v>4816</v>
      </c>
      <c r="E342" s="270">
        <v>17485</v>
      </c>
      <c r="F342" s="271">
        <v>1.6999999999999999E-3</v>
      </c>
    </row>
    <row r="343" spans="1:6" ht="16.5" customHeight="1">
      <c r="A343" s="269" t="s">
        <v>4331</v>
      </c>
      <c r="B343" s="270">
        <v>9450</v>
      </c>
      <c r="C343" s="271">
        <v>1.6000000000000001E-3</v>
      </c>
      <c r="D343" s="269" t="s">
        <v>4337</v>
      </c>
      <c r="E343" s="270">
        <v>11180</v>
      </c>
      <c r="F343" s="271">
        <v>2.01E-2</v>
      </c>
    </row>
    <row r="344" spans="1:6" ht="16.5" customHeight="1">
      <c r="A344" s="269" t="s">
        <v>4231</v>
      </c>
      <c r="B344" s="270">
        <v>37720</v>
      </c>
      <c r="C344" s="271">
        <v>1.14E-2</v>
      </c>
      <c r="D344" s="269" t="s">
        <v>4258</v>
      </c>
      <c r="E344" s="270">
        <v>24875</v>
      </c>
      <c r="F344" s="271">
        <v>1.66E-2</v>
      </c>
    </row>
    <row r="345" spans="1:6" ht="16.5" customHeight="1">
      <c r="A345" s="269" t="s">
        <v>4422</v>
      </c>
      <c r="B345" s="270">
        <v>3210</v>
      </c>
      <c r="C345" s="271">
        <v>3.0999999999999999E-3</v>
      </c>
      <c r="D345" s="269" t="s">
        <v>4491</v>
      </c>
      <c r="E345" s="270">
        <v>10900</v>
      </c>
      <c r="F345" s="271">
        <v>6.8999999999999999E-3</v>
      </c>
    </row>
    <row r="346" spans="1:6" ht="16.5" customHeight="1">
      <c r="A346" s="269" t="s">
        <v>4441</v>
      </c>
      <c r="B346" s="270">
        <v>9830</v>
      </c>
      <c r="C346" s="271">
        <v>-2E-3</v>
      </c>
      <c r="D346" s="269" t="s">
        <v>4767</v>
      </c>
      <c r="E346" s="270">
        <v>39625</v>
      </c>
      <c r="F346" s="271">
        <v>-1.4E-3</v>
      </c>
    </row>
    <row r="347" spans="1:6" ht="16.5" customHeight="1">
      <c r="A347" s="269" t="s">
        <v>4764</v>
      </c>
      <c r="B347" s="270">
        <v>39695</v>
      </c>
      <c r="C347" s="271">
        <v>-3.0999999999999999E-3</v>
      </c>
      <c r="D347" s="269" t="s">
        <v>4668</v>
      </c>
      <c r="E347" s="270">
        <v>13845</v>
      </c>
      <c r="F347" s="271">
        <v>4.0000000000000001E-3</v>
      </c>
    </row>
    <row r="348" spans="1:6" ht="16.5" customHeight="1">
      <c r="A348" s="269" t="s">
        <v>4352</v>
      </c>
      <c r="B348" s="270">
        <v>13185</v>
      </c>
      <c r="C348" s="271">
        <v>4.5999999999999999E-3</v>
      </c>
      <c r="D348" s="269" t="s">
        <v>4720</v>
      </c>
      <c r="E348" s="270">
        <v>11115</v>
      </c>
      <c r="F348" s="271">
        <v>8.9999999999999998E-4</v>
      </c>
    </row>
    <row r="349" spans="1:6" ht="16.5" customHeight="1">
      <c r="A349" s="269" t="s">
        <v>4759</v>
      </c>
      <c r="B349" s="270">
        <v>10140</v>
      </c>
      <c r="C349" s="271">
        <v>2E-3</v>
      </c>
      <c r="D349" s="269" t="s">
        <v>4347</v>
      </c>
      <c r="E349" s="270">
        <v>13470</v>
      </c>
      <c r="F349" s="271">
        <v>6.7000000000000002E-3</v>
      </c>
    </row>
    <row r="350" spans="1:6" ht="16.5" customHeight="1">
      <c r="A350" s="269" t="s">
        <v>4901</v>
      </c>
      <c r="B350" s="270">
        <v>7085</v>
      </c>
      <c r="C350" s="271">
        <v>1.7999999999999999E-2</v>
      </c>
      <c r="D350" s="269" t="s">
        <v>4262</v>
      </c>
      <c r="E350" s="270">
        <v>25460</v>
      </c>
      <c r="F350" s="271">
        <v>4.1000000000000003E-3</v>
      </c>
    </row>
    <row r="351" spans="1:6" ht="16.5" customHeight="1">
      <c r="A351" s="269" t="s">
        <v>4579</v>
      </c>
      <c r="B351" s="270">
        <v>19705</v>
      </c>
      <c r="C351" s="271">
        <v>1E-3</v>
      </c>
      <c r="D351" s="269" t="s">
        <v>4235</v>
      </c>
      <c r="E351" s="270">
        <v>29570</v>
      </c>
      <c r="F351" s="271">
        <v>1.5E-3</v>
      </c>
    </row>
    <row r="352" spans="1:6" ht="16.5" customHeight="1">
      <c r="A352" s="269" t="s">
        <v>4571</v>
      </c>
      <c r="B352" s="270">
        <v>20240</v>
      </c>
      <c r="C352" s="271">
        <v>3.0000000000000001E-3</v>
      </c>
      <c r="D352" s="269" t="s">
        <v>4779</v>
      </c>
      <c r="E352" s="270">
        <v>9675</v>
      </c>
      <c r="F352" s="271">
        <v>1E-3</v>
      </c>
    </row>
    <row r="353" spans="1:6" ht="16.5" customHeight="1">
      <c r="A353" s="269" t="s">
        <v>4710</v>
      </c>
      <c r="B353" s="270">
        <v>11660</v>
      </c>
      <c r="C353" s="271">
        <v>9.4999999999999998E-3</v>
      </c>
      <c r="D353" s="269" t="s">
        <v>4618</v>
      </c>
      <c r="E353" s="270">
        <v>16865</v>
      </c>
      <c r="F353" s="271">
        <v>-9.1000000000000004E-3</v>
      </c>
    </row>
    <row r="354" spans="1:6" ht="16.5" customHeight="1">
      <c r="A354" s="269" t="s">
        <v>4222</v>
      </c>
      <c r="B354" s="270">
        <v>15975</v>
      </c>
      <c r="C354" s="271">
        <v>2.7E-2</v>
      </c>
      <c r="D354" s="269" t="s">
        <v>4762</v>
      </c>
      <c r="E354" s="270">
        <v>10035</v>
      </c>
      <c r="F354" s="271">
        <v>-1E-3</v>
      </c>
    </row>
    <row r="355" spans="1:6" ht="16.5" customHeight="1">
      <c r="A355" s="269" t="s">
        <v>4761</v>
      </c>
      <c r="B355" s="270">
        <v>10055</v>
      </c>
      <c r="C355" s="271">
        <v>0</v>
      </c>
      <c r="D355" s="269" t="s">
        <v>4746</v>
      </c>
      <c r="E355" s="270">
        <v>10420</v>
      </c>
      <c r="F355" s="271">
        <v>1E-3</v>
      </c>
    </row>
    <row r="356" spans="1:6" ht="16.5" customHeight="1">
      <c r="A356" s="269" t="s">
        <v>4747</v>
      </c>
      <c r="B356" s="270">
        <v>10360</v>
      </c>
      <c r="C356" s="271">
        <v>5.0000000000000001E-4</v>
      </c>
      <c r="D356" s="269" t="s">
        <v>4815</v>
      </c>
      <c r="E356" s="270">
        <v>8750</v>
      </c>
      <c r="F356" s="271">
        <v>-5.9999999999999995E-4</v>
      </c>
    </row>
    <row r="357" spans="1:6" ht="16.5" customHeight="1">
      <c r="A357" s="269" t="s">
        <v>4871</v>
      </c>
      <c r="B357" s="270">
        <v>7840</v>
      </c>
      <c r="C357" s="271">
        <v>-1.7500000000000002E-2</v>
      </c>
      <c r="D357" s="269" t="s">
        <v>4755</v>
      </c>
      <c r="E357" s="270">
        <v>2045</v>
      </c>
      <c r="F357" s="271">
        <v>-2.3999999999999998E-3</v>
      </c>
    </row>
    <row r="358" spans="1:6" ht="16.5" customHeight="1">
      <c r="A358" s="269" t="s">
        <v>4546</v>
      </c>
      <c r="B358" s="270">
        <v>21595</v>
      </c>
      <c r="C358" s="271">
        <v>4.4000000000000003E-3</v>
      </c>
      <c r="D358" s="269" t="s">
        <v>4394</v>
      </c>
      <c r="E358" s="270">
        <v>1670</v>
      </c>
      <c r="F358" s="271">
        <v>6.0000000000000001E-3</v>
      </c>
    </row>
    <row r="359" spans="1:6" ht="16.5" customHeight="1">
      <c r="A359" s="269" t="s">
        <v>4580</v>
      </c>
      <c r="B359" s="270">
        <v>19650</v>
      </c>
      <c r="C359" s="271">
        <v>-5.3E-3</v>
      </c>
      <c r="D359" s="269" t="s">
        <v>4936</v>
      </c>
      <c r="E359" s="270">
        <v>3105</v>
      </c>
      <c r="F359" s="271">
        <v>-1.11E-2</v>
      </c>
    </row>
    <row r="360" spans="1:6" ht="16.5" customHeight="1">
      <c r="A360" s="269" t="s">
        <v>4517</v>
      </c>
      <c r="B360" s="270">
        <v>24585</v>
      </c>
      <c r="C360" s="271">
        <v>1.5900000000000001E-2</v>
      </c>
      <c r="D360" s="269" t="s">
        <v>4601</v>
      </c>
      <c r="E360" s="270">
        <v>3615</v>
      </c>
      <c r="F360" s="271">
        <v>-2.69E-2</v>
      </c>
    </row>
    <row r="361" spans="1:6" ht="16.5" customHeight="1">
      <c r="A361" s="269" t="s">
        <v>4737</v>
      </c>
      <c r="B361" s="270">
        <v>10670</v>
      </c>
      <c r="C361" s="271">
        <v>-8.9999999999999998E-4</v>
      </c>
      <c r="D361" s="269" t="s">
        <v>4730</v>
      </c>
      <c r="E361" s="270">
        <v>10890</v>
      </c>
      <c r="F361" s="271">
        <v>3.7000000000000002E-3</v>
      </c>
    </row>
    <row r="362" spans="1:6" ht="16.5" customHeight="1">
      <c r="A362" s="269" t="s">
        <v>4994</v>
      </c>
      <c r="B362" s="270">
        <v>4460</v>
      </c>
      <c r="C362" s="271">
        <v>4.4999999999999997E-3</v>
      </c>
      <c r="D362" s="269" t="s">
        <v>4765</v>
      </c>
      <c r="E362" s="270">
        <v>9920</v>
      </c>
      <c r="F362" s="271">
        <v>-2.5000000000000001E-3</v>
      </c>
    </row>
    <row r="363" spans="1:6" ht="16.5" customHeight="1">
      <c r="A363" s="269" t="s">
        <v>4777</v>
      </c>
      <c r="B363" s="270">
        <v>9685</v>
      </c>
      <c r="C363" s="271">
        <v>5.0000000000000001E-4</v>
      </c>
      <c r="D363" s="269" t="s">
        <v>4791</v>
      </c>
      <c r="E363" s="270">
        <v>9425</v>
      </c>
      <c r="F363" s="271">
        <v>-5.0000000000000001E-4</v>
      </c>
    </row>
    <row r="364" spans="1:6" ht="16.5" customHeight="1">
      <c r="A364" s="269" t="s">
        <v>4951</v>
      </c>
      <c r="B364" s="270">
        <v>5885</v>
      </c>
      <c r="C364" s="271">
        <v>-5.1000000000000004E-3</v>
      </c>
      <c r="D364" s="269" t="s">
        <v>4695</v>
      </c>
      <c r="E364" s="270">
        <v>12395</v>
      </c>
      <c r="F364" s="271">
        <v>9.4000000000000004E-3</v>
      </c>
    </row>
    <row r="365" spans="1:6" ht="16.5" customHeight="1">
      <c r="A365" s="269" t="s">
        <v>4680</v>
      </c>
      <c r="B365" s="270">
        <v>13205</v>
      </c>
      <c r="C365" s="271">
        <v>5.7000000000000002E-3</v>
      </c>
      <c r="D365" s="269" t="s">
        <v>4421</v>
      </c>
      <c r="E365" s="270">
        <v>8180</v>
      </c>
      <c r="F365" s="271">
        <v>0</v>
      </c>
    </row>
    <row r="366" spans="1:6" ht="16.5" customHeight="1">
      <c r="A366" s="269" t="s">
        <v>4255</v>
      </c>
      <c r="B366" s="270">
        <v>8705</v>
      </c>
      <c r="C366" s="271">
        <v>2.3E-3</v>
      </c>
      <c r="D366" s="269" t="s">
        <v>4424</v>
      </c>
      <c r="E366" s="270">
        <v>8095</v>
      </c>
      <c r="F366" s="271">
        <v>0</v>
      </c>
    </row>
    <row r="367" spans="1:6" ht="16.5" customHeight="1">
      <c r="A367" s="269" t="s">
        <v>4727</v>
      </c>
      <c r="B367" s="270">
        <v>10900</v>
      </c>
      <c r="C367" s="271">
        <v>-1.8E-3</v>
      </c>
      <c r="D367" s="269" t="s">
        <v>4875</v>
      </c>
      <c r="E367" s="270">
        <v>7725</v>
      </c>
      <c r="F367" s="271">
        <v>5.9999999999999995E-4</v>
      </c>
    </row>
    <row r="368" spans="1:6" ht="16.5" customHeight="1">
      <c r="A368" s="269" t="s">
        <v>4847</v>
      </c>
      <c r="B368" s="270">
        <v>8320</v>
      </c>
      <c r="C368" s="271">
        <v>9.1000000000000004E-3</v>
      </c>
      <c r="D368" s="269" t="s">
        <v>4149</v>
      </c>
      <c r="E368" s="270">
        <v>2010</v>
      </c>
      <c r="F368" s="271">
        <v>1.77E-2</v>
      </c>
    </row>
    <row r="369" spans="1:6" ht="16.5" customHeight="1">
      <c r="A369" s="269" t="s">
        <v>2799</v>
      </c>
      <c r="B369" s="270">
        <v>3920</v>
      </c>
      <c r="C369" s="271">
        <v>2.4799999999999999E-2</v>
      </c>
      <c r="D369" s="269" t="s">
        <v>1606</v>
      </c>
      <c r="E369" s="270">
        <v>7050</v>
      </c>
      <c r="F369" s="271">
        <v>-4.7300000000000002E-2</v>
      </c>
    </row>
    <row r="370" spans="1:6" ht="16.5" customHeight="1">
      <c r="A370" s="269" t="s">
        <v>2511</v>
      </c>
      <c r="B370" s="270">
        <v>27350</v>
      </c>
      <c r="C370" s="271">
        <v>7.4000000000000003E-3</v>
      </c>
      <c r="D370" s="269" t="s">
        <v>1209</v>
      </c>
      <c r="E370" s="270">
        <v>24350</v>
      </c>
      <c r="F370" s="271">
        <v>-8.0999999999999996E-3</v>
      </c>
    </row>
    <row r="371" spans="1:6" ht="16.5" customHeight="1">
      <c r="A371" s="269" t="s">
        <v>99</v>
      </c>
      <c r="B371" s="270">
        <v>28300</v>
      </c>
      <c r="C371" s="271">
        <v>-1.8E-3</v>
      </c>
      <c r="D371" s="269" t="s">
        <v>2425</v>
      </c>
      <c r="E371" s="270">
        <v>2075</v>
      </c>
      <c r="F371" s="271">
        <v>2.98E-2</v>
      </c>
    </row>
    <row r="372" spans="1:6" ht="16.5" customHeight="1">
      <c r="A372" s="269" t="s">
        <v>2075</v>
      </c>
      <c r="B372" s="270">
        <v>13050</v>
      </c>
      <c r="C372" s="271">
        <v>3.8E-3</v>
      </c>
      <c r="D372" s="269" t="s">
        <v>897</v>
      </c>
      <c r="E372" s="270">
        <v>59700</v>
      </c>
      <c r="F372" s="271">
        <v>0</v>
      </c>
    </row>
    <row r="373" spans="1:6" ht="16.5" customHeight="1">
      <c r="A373" s="269" t="s">
        <v>4240</v>
      </c>
      <c r="B373" s="270">
        <v>24550</v>
      </c>
      <c r="C373" s="271">
        <v>4.2500000000000003E-2</v>
      </c>
      <c r="D373" s="269" t="s">
        <v>4310</v>
      </c>
      <c r="E373" s="270">
        <v>37550</v>
      </c>
      <c r="F373" s="271">
        <v>1.7600000000000001E-2</v>
      </c>
    </row>
    <row r="374" spans="1:6" ht="16.5" customHeight="1">
      <c r="A374" s="269" t="s">
        <v>722</v>
      </c>
      <c r="B374" s="270">
        <v>14050</v>
      </c>
      <c r="C374" s="271">
        <v>2.5499999999999998E-2</v>
      </c>
      <c r="D374" s="269" t="s">
        <v>933</v>
      </c>
      <c r="E374" s="270">
        <v>10000</v>
      </c>
      <c r="F374" s="271">
        <v>1.4200000000000001E-2</v>
      </c>
    </row>
    <row r="375" spans="1:6" ht="16.5" customHeight="1">
      <c r="A375" s="269" t="s">
        <v>1765</v>
      </c>
      <c r="B375" s="270">
        <v>6570</v>
      </c>
      <c r="C375" s="271">
        <v>0</v>
      </c>
      <c r="D375" s="269" t="s">
        <v>3601</v>
      </c>
      <c r="E375" s="270">
        <v>25900</v>
      </c>
      <c r="F375" s="271">
        <v>5.0700000000000002E-2</v>
      </c>
    </row>
    <row r="376" spans="1:6" ht="16.5" customHeight="1">
      <c r="A376" s="269" t="s">
        <v>2463</v>
      </c>
      <c r="B376" s="270">
        <v>38100</v>
      </c>
      <c r="C376" s="271">
        <v>1.3299999999999999E-2</v>
      </c>
      <c r="D376" s="269" t="s">
        <v>1690</v>
      </c>
      <c r="E376" s="270">
        <v>4310</v>
      </c>
      <c r="F376" s="271">
        <v>1.17E-2</v>
      </c>
    </row>
    <row r="377" spans="1:6" ht="16.5" customHeight="1">
      <c r="A377" s="269" t="s">
        <v>4744</v>
      </c>
      <c r="B377" s="270">
        <v>7460</v>
      </c>
      <c r="C377" s="271">
        <v>0</v>
      </c>
      <c r="D377" s="269" t="s">
        <v>3305</v>
      </c>
      <c r="E377" s="270">
        <v>3165</v>
      </c>
      <c r="F377" s="271">
        <v>2.2599999999999999E-2</v>
      </c>
    </row>
    <row r="378" spans="1:6" ht="16.5" customHeight="1">
      <c r="A378" s="269" t="s">
        <v>97</v>
      </c>
      <c r="B378" s="270">
        <v>531000</v>
      </c>
      <c r="C378" s="271">
        <v>3.7100000000000001E-2</v>
      </c>
      <c r="D378" s="269" t="s">
        <v>590</v>
      </c>
      <c r="E378" s="270">
        <v>28500</v>
      </c>
      <c r="F378" s="271">
        <v>-7.0000000000000001E-3</v>
      </c>
    </row>
    <row r="379" spans="1:6" ht="16.5" customHeight="1">
      <c r="A379" s="269" t="s">
        <v>712</v>
      </c>
      <c r="B379" s="270">
        <v>7570</v>
      </c>
      <c r="C379" s="271">
        <v>-1.17E-2</v>
      </c>
      <c r="D379" s="269" t="s">
        <v>2355</v>
      </c>
      <c r="E379" s="270">
        <v>3000</v>
      </c>
      <c r="F379" s="271">
        <v>-8.3000000000000001E-3</v>
      </c>
    </row>
    <row r="380" spans="1:6" ht="16.5" customHeight="1">
      <c r="A380" s="269" t="s">
        <v>1835</v>
      </c>
      <c r="B380" s="270">
        <v>3125</v>
      </c>
      <c r="C380" s="271">
        <v>-3.85E-2</v>
      </c>
      <c r="D380" s="269" t="s">
        <v>884</v>
      </c>
      <c r="E380" s="270">
        <v>190000</v>
      </c>
      <c r="F380" s="271">
        <v>-7.7999999999999996E-3</v>
      </c>
    </row>
    <row r="381" spans="1:6" ht="16.5" customHeight="1">
      <c r="A381" s="269" t="s">
        <v>963</v>
      </c>
      <c r="B381" s="270">
        <v>8330</v>
      </c>
      <c r="C381" s="271">
        <v>2.3999999999999998E-3</v>
      </c>
      <c r="D381" s="269" t="s">
        <v>4110</v>
      </c>
      <c r="E381" s="270">
        <v>17800</v>
      </c>
      <c r="F381" s="271">
        <v>0</v>
      </c>
    </row>
    <row r="382" spans="1:6" ht="16.5" customHeight="1">
      <c r="A382" s="269" t="s">
        <v>941</v>
      </c>
      <c r="B382" s="270">
        <v>70100</v>
      </c>
      <c r="C382" s="271">
        <v>-2.64E-2</v>
      </c>
      <c r="D382" s="269" t="s">
        <v>2919</v>
      </c>
      <c r="E382" s="270">
        <v>3440</v>
      </c>
      <c r="F382" s="271">
        <v>-4.0399999999999998E-2</v>
      </c>
    </row>
    <row r="383" spans="1:6" ht="16.5" customHeight="1">
      <c r="A383" s="269" t="s">
        <v>3821</v>
      </c>
      <c r="B383" s="270">
        <v>1570</v>
      </c>
      <c r="C383" s="271">
        <v>3.9699999999999999E-2</v>
      </c>
      <c r="D383" s="269" t="s">
        <v>2637</v>
      </c>
      <c r="E383" s="270">
        <v>6270</v>
      </c>
      <c r="F383" s="271">
        <v>1.6000000000000001E-3</v>
      </c>
    </row>
    <row r="384" spans="1:6" ht="16.5" customHeight="1">
      <c r="A384" s="269" t="s">
        <v>4185</v>
      </c>
      <c r="B384" s="270">
        <v>9570</v>
      </c>
      <c r="C384" s="271">
        <v>-5.1999999999999998E-3</v>
      </c>
      <c r="D384" s="269" t="s">
        <v>1917</v>
      </c>
      <c r="E384" s="270">
        <v>4355</v>
      </c>
      <c r="F384" s="271">
        <v>3.44E-2</v>
      </c>
    </row>
    <row r="385" spans="1:6" ht="16.5" customHeight="1">
      <c r="A385" s="269" t="s">
        <v>1576</v>
      </c>
      <c r="B385" s="270">
        <v>7800</v>
      </c>
      <c r="C385" s="271">
        <v>-6.4000000000000003E-3</v>
      </c>
      <c r="D385" s="269" t="s">
        <v>4898</v>
      </c>
      <c r="E385" s="270">
        <v>12050</v>
      </c>
      <c r="F385" s="271">
        <v>-8.2000000000000007E-3</v>
      </c>
    </row>
    <row r="386" spans="1:6" ht="16.5" customHeight="1">
      <c r="A386" s="269" t="s">
        <v>2793</v>
      </c>
      <c r="B386" s="270">
        <v>62600</v>
      </c>
      <c r="C386" s="271">
        <v>-4.5699999999999998E-2</v>
      </c>
      <c r="D386" s="269" t="s">
        <v>2273</v>
      </c>
      <c r="E386" s="270">
        <v>4860</v>
      </c>
      <c r="F386" s="271">
        <v>2.0999999999999999E-3</v>
      </c>
    </row>
    <row r="387" spans="1:6" ht="16.5" customHeight="1">
      <c r="A387" s="269" t="s">
        <v>4112</v>
      </c>
      <c r="B387" s="270">
        <v>12000</v>
      </c>
      <c r="C387" s="271">
        <v>-2.8299999999999999E-2</v>
      </c>
      <c r="D387" s="269" t="s">
        <v>4796</v>
      </c>
      <c r="E387" s="270">
        <v>31700</v>
      </c>
      <c r="F387" s="271">
        <v>1.6E-2</v>
      </c>
    </row>
    <row r="388" spans="1:6" ht="16.5" customHeight="1">
      <c r="A388" s="269" t="s">
        <v>390</v>
      </c>
      <c r="B388" s="270">
        <v>178000</v>
      </c>
      <c r="C388" s="271">
        <v>-2.7300000000000001E-2</v>
      </c>
      <c r="D388" s="269" t="s">
        <v>4133</v>
      </c>
      <c r="E388" s="270">
        <v>115000</v>
      </c>
      <c r="F388" s="271">
        <v>-2.5399999999999999E-2</v>
      </c>
    </row>
    <row r="389" spans="1:6" ht="16.5" customHeight="1">
      <c r="A389" s="269" t="s">
        <v>2251</v>
      </c>
      <c r="B389" s="270">
        <v>1975</v>
      </c>
      <c r="C389" s="271">
        <v>2.5000000000000001E-3</v>
      </c>
      <c r="D389" s="269" t="s">
        <v>2363</v>
      </c>
      <c r="E389" s="270">
        <v>3590</v>
      </c>
      <c r="F389" s="271">
        <v>-1.4E-3</v>
      </c>
    </row>
    <row r="390" spans="1:6" ht="16.5" customHeight="1">
      <c r="A390" s="269" t="s">
        <v>458</v>
      </c>
      <c r="B390" s="270">
        <v>5480</v>
      </c>
      <c r="C390" s="271">
        <v>1.29E-2</v>
      </c>
      <c r="D390" s="269" t="s">
        <v>1592</v>
      </c>
      <c r="E390" s="270">
        <v>4230</v>
      </c>
      <c r="F390" s="271">
        <v>2.5499999999999998E-2</v>
      </c>
    </row>
    <row r="391" spans="1:6" ht="16.5" customHeight="1">
      <c r="A391" s="269" t="s">
        <v>66</v>
      </c>
      <c r="B391" s="270">
        <v>81900</v>
      </c>
      <c r="C391" s="271">
        <v>2.63E-2</v>
      </c>
      <c r="D391" s="269" t="s">
        <v>246</v>
      </c>
      <c r="E391" s="270">
        <v>10600</v>
      </c>
      <c r="F391" s="271">
        <v>-9.2999999999999992E-3</v>
      </c>
    </row>
    <row r="392" spans="1:6" ht="16.5" customHeight="1">
      <c r="A392" s="269" t="s">
        <v>2956</v>
      </c>
      <c r="B392" s="270">
        <v>2785</v>
      </c>
      <c r="C392" s="271">
        <v>2.1999999999999999E-2</v>
      </c>
      <c r="D392" s="269" t="s">
        <v>1410</v>
      </c>
      <c r="E392" s="270">
        <v>4580</v>
      </c>
      <c r="F392" s="271">
        <v>6.6E-3</v>
      </c>
    </row>
    <row r="393" spans="1:6" ht="16.5" customHeight="1">
      <c r="A393" s="269" t="s">
        <v>4856</v>
      </c>
      <c r="B393" s="270">
        <v>22300</v>
      </c>
      <c r="C393" s="271">
        <v>2.76E-2</v>
      </c>
      <c r="D393" s="269" t="s">
        <v>2147</v>
      </c>
      <c r="E393" s="270">
        <v>15400</v>
      </c>
      <c r="F393" s="271">
        <v>9.7999999999999997E-3</v>
      </c>
    </row>
    <row r="394" spans="1:6" ht="16.5" customHeight="1">
      <c r="A394" s="269" t="s">
        <v>1863</v>
      </c>
      <c r="B394" s="270">
        <v>2920</v>
      </c>
      <c r="C394" s="271">
        <v>-4.2599999999999999E-2</v>
      </c>
      <c r="D394" s="269" t="s">
        <v>4872</v>
      </c>
      <c r="E394" s="270">
        <v>25400</v>
      </c>
      <c r="F394" s="271">
        <v>-3.61E-2</v>
      </c>
    </row>
    <row r="395" spans="1:6" ht="16.5" customHeight="1">
      <c r="A395" s="269" t="s">
        <v>2599</v>
      </c>
      <c r="B395" s="270">
        <v>3600</v>
      </c>
      <c r="C395" s="271">
        <v>0.03</v>
      </c>
      <c r="D395" s="269" t="s">
        <v>694</v>
      </c>
      <c r="E395" s="270">
        <v>409000</v>
      </c>
      <c r="F395" s="271">
        <v>3.8100000000000002E-2</v>
      </c>
    </row>
    <row r="396" spans="1:6" ht="16.5" customHeight="1">
      <c r="A396" s="269" t="s">
        <v>4464</v>
      </c>
      <c r="B396" s="270">
        <v>197000</v>
      </c>
      <c r="C396" s="271">
        <v>1.03E-2</v>
      </c>
      <c r="D396" s="269" t="s">
        <v>812</v>
      </c>
      <c r="E396" s="270">
        <v>11350</v>
      </c>
      <c r="F396" s="271">
        <v>4.1300000000000003E-2</v>
      </c>
    </row>
    <row r="397" spans="1:6" ht="16.5" customHeight="1">
      <c r="A397" s="269" t="s">
        <v>4471</v>
      </c>
      <c r="B397" s="270">
        <v>9230</v>
      </c>
      <c r="C397" s="271">
        <v>-1.6000000000000001E-3</v>
      </c>
      <c r="D397" s="269" t="s">
        <v>4453</v>
      </c>
      <c r="E397" s="270">
        <v>10850</v>
      </c>
      <c r="F397" s="271">
        <v>2.8899999999999999E-2</v>
      </c>
    </row>
    <row r="398" spans="1:6" ht="16.5" customHeight="1">
      <c r="A398" s="269" t="s">
        <v>888</v>
      </c>
      <c r="B398" s="270">
        <v>4930</v>
      </c>
      <c r="C398" s="271">
        <v>-1.2999999999999999E-2</v>
      </c>
      <c r="D398" s="269" t="s">
        <v>4675</v>
      </c>
      <c r="E398" s="270">
        <v>3720</v>
      </c>
      <c r="F398" s="271">
        <v>3.3300000000000003E-2</v>
      </c>
    </row>
    <row r="399" spans="1:6" ht="16.5" customHeight="1">
      <c r="A399" s="269" t="s">
        <v>444</v>
      </c>
      <c r="B399" s="270">
        <v>7580</v>
      </c>
      <c r="C399" s="271">
        <v>0</v>
      </c>
      <c r="D399" s="269" t="s">
        <v>4539</v>
      </c>
      <c r="E399" s="270">
        <v>3385</v>
      </c>
      <c r="F399" s="271">
        <v>1.2E-2</v>
      </c>
    </row>
    <row r="400" spans="1:6" ht="16.5" customHeight="1">
      <c r="A400" s="269" t="s">
        <v>4037</v>
      </c>
      <c r="B400" s="270">
        <v>27000</v>
      </c>
      <c r="C400" s="271">
        <v>0.1043</v>
      </c>
      <c r="D400" s="269" t="s">
        <v>3978</v>
      </c>
      <c r="E400" s="270">
        <v>121500</v>
      </c>
      <c r="F400" s="271">
        <v>4.1000000000000003E-3</v>
      </c>
    </row>
    <row r="401" spans="1:6" ht="16.5" customHeight="1">
      <c r="A401" s="269" t="s">
        <v>1315</v>
      </c>
      <c r="B401" s="270">
        <v>9700</v>
      </c>
      <c r="C401" s="271">
        <v>8.3000000000000001E-3</v>
      </c>
      <c r="D401" s="269" t="s">
        <v>4804</v>
      </c>
      <c r="E401" s="270">
        <v>19500</v>
      </c>
      <c r="F401" s="271">
        <v>7.1400000000000005E-2</v>
      </c>
    </row>
    <row r="402" spans="1:6" ht="16.5" customHeight="1">
      <c r="A402" s="269" t="s">
        <v>1141</v>
      </c>
      <c r="B402" s="270">
        <v>12150</v>
      </c>
      <c r="C402" s="271">
        <v>-8.2000000000000007E-3</v>
      </c>
      <c r="D402" s="269" t="s">
        <v>4846</v>
      </c>
      <c r="E402" s="270">
        <v>45000</v>
      </c>
      <c r="F402" s="271">
        <v>0.11799999999999999</v>
      </c>
    </row>
    <row r="403" spans="1:6" ht="16.5" customHeight="1">
      <c r="A403" s="269" t="s">
        <v>350</v>
      </c>
      <c r="B403" s="270">
        <v>272500</v>
      </c>
      <c r="C403" s="271">
        <v>3.0200000000000001E-2</v>
      </c>
      <c r="D403" s="269" t="s">
        <v>378</v>
      </c>
      <c r="E403" s="270">
        <v>29250</v>
      </c>
      <c r="F403" s="271">
        <v>5.1999999999999998E-3</v>
      </c>
    </row>
    <row r="404" spans="1:6" ht="16.5" customHeight="1">
      <c r="A404" s="269" t="s">
        <v>4370</v>
      </c>
      <c r="B404" s="270">
        <v>70000</v>
      </c>
      <c r="C404" s="271">
        <v>6.7100000000000007E-2</v>
      </c>
      <c r="D404" s="269" t="s">
        <v>335</v>
      </c>
      <c r="E404" s="270">
        <v>292500</v>
      </c>
      <c r="F404" s="271">
        <v>2.9899999999999999E-2</v>
      </c>
    </row>
    <row r="405" spans="1:6" ht="16.5" customHeight="1">
      <c r="A405" s="269" t="s">
        <v>640</v>
      </c>
      <c r="B405" s="270">
        <v>75500</v>
      </c>
      <c r="C405" s="271">
        <v>8.0000000000000002E-3</v>
      </c>
      <c r="D405" s="269" t="s">
        <v>4312</v>
      </c>
      <c r="E405" s="270">
        <v>5240</v>
      </c>
      <c r="F405" s="271">
        <v>1.9E-3</v>
      </c>
    </row>
    <row r="406" spans="1:6" ht="16.5" customHeight="1">
      <c r="A406" s="269" t="s">
        <v>530</v>
      </c>
      <c r="B406" s="270">
        <v>23050</v>
      </c>
      <c r="C406" s="271">
        <v>-6.4999999999999997E-3</v>
      </c>
      <c r="D406" s="269" t="s">
        <v>4329</v>
      </c>
      <c r="E406" s="272">
        <v>483</v>
      </c>
      <c r="F406" s="271">
        <v>-8.2000000000000007E-3</v>
      </c>
    </row>
    <row r="407" spans="1:6" ht="16.5" customHeight="1">
      <c r="A407" s="269" t="s">
        <v>578</v>
      </c>
      <c r="B407" s="270">
        <v>4270</v>
      </c>
      <c r="C407" s="271">
        <v>2.1499999999999998E-2</v>
      </c>
      <c r="D407" s="269" t="s">
        <v>4351</v>
      </c>
      <c r="E407" s="270">
        <v>3395</v>
      </c>
      <c r="F407" s="271">
        <v>5.2699999999999997E-2</v>
      </c>
    </row>
    <row r="408" spans="1:6" ht="16.5" customHeight="1">
      <c r="A408" s="269" t="s">
        <v>1650</v>
      </c>
      <c r="B408" s="270">
        <v>10550</v>
      </c>
      <c r="C408" s="271">
        <v>-9.4000000000000004E-3</v>
      </c>
      <c r="D408" s="269" t="s">
        <v>4182</v>
      </c>
      <c r="E408" s="270">
        <v>6980</v>
      </c>
      <c r="F408" s="271">
        <v>0</v>
      </c>
    </row>
    <row r="409" spans="1:6" ht="16.5" customHeight="1">
      <c r="A409" s="269" t="s">
        <v>4689</v>
      </c>
      <c r="B409" s="270">
        <v>10500</v>
      </c>
      <c r="C409" s="271">
        <v>0.05</v>
      </c>
      <c r="D409" s="269" t="s">
        <v>860</v>
      </c>
      <c r="E409" s="270">
        <v>16350</v>
      </c>
      <c r="F409" s="271">
        <v>1.24E-2</v>
      </c>
    </row>
    <row r="410" spans="1:6" ht="16.5" customHeight="1">
      <c r="A410" s="269" t="s">
        <v>4495</v>
      </c>
      <c r="B410" s="270">
        <v>12850</v>
      </c>
      <c r="C410" s="271">
        <v>2.3900000000000001E-2</v>
      </c>
      <c r="D410" s="269" t="s">
        <v>4183</v>
      </c>
      <c r="E410" s="270">
        <v>9900</v>
      </c>
      <c r="F410" s="271">
        <v>2.9100000000000001E-2</v>
      </c>
    </row>
    <row r="411" spans="1:6" ht="16.5" customHeight="1">
      <c r="A411" s="269" t="s">
        <v>3039</v>
      </c>
      <c r="B411" s="270">
        <v>6850</v>
      </c>
      <c r="C411" s="271">
        <v>3.6299999999999999E-2</v>
      </c>
      <c r="D411" s="269" t="s">
        <v>1283</v>
      </c>
      <c r="E411" s="270">
        <v>6850</v>
      </c>
      <c r="F411" s="271">
        <v>3.0099999999999998E-2</v>
      </c>
    </row>
    <row r="412" spans="1:6" ht="16.5" customHeight="1">
      <c r="A412" s="269" t="s">
        <v>2557</v>
      </c>
      <c r="B412" s="270">
        <v>3765</v>
      </c>
      <c r="C412" s="271">
        <v>9.4000000000000004E-3</v>
      </c>
      <c r="D412" s="269" t="s">
        <v>512</v>
      </c>
      <c r="E412" s="270">
        <v>23600</v>
      </c>
      <c r="F412" s="271">
        <v>-8.3999999999999995E-3</v>
      </c>
    </row>
    <row r="413" spans="1:6" ht="16.5" customHeight="1">
      <c r="A413" s="269" t="s">
        <v>4510</v>
      </c>
      <c r="B413" s="270">
        <v>18350</v>
      </c>
      <c r="C413" s="271">
        <v>1.0999999999999999E-2</v>
      </c>
      <c r="D413" s="269" t="s">
        <v>772</v>
      </c>
      <c r="E413" s="270">
        <v>10050</v>
      </c>
      <c r="F413" s="271">
        <v>-5.0000000000000001E-3</v>
      </c>
    </row>
    <row r="414" spans="1:6" ht="16.5" customHeight="1">
      <c r="A414" s="269" t="s">
        <v>4754</v>
      </c>
      <c r="B414" s="270">
        <v>11200</v>
      </c>
      <c r="C414" s="271">
        <v>1.3599999999999999E-2</v>
      </c>
      <c r="D414" s="269" t="s">
        <v>2433</v>
      </c>
      <c r="E414" s="270">
        <v>5260</v>
      </c>
      <c r="F414" s="271">
        <v>9.5999999999999992E-3</v>
      </c>
    </row>
    <row r="415" spans="1:6" ht="16.5" customHeight="1">
      <c r="A415" s="269" t="s">
        <v>1568</v>
      </c>
      <c r="B415" s="270">
        <v>11350</v>
      </c>
      <c r="C415" s="271">
        <v>6.5699999999999995E-2</v>
      </c>
      <c r="D415" s="269" t="s">
        <v>1712</v>
      </c>
      <c r="E415" s="270">
        <v>42900</v>
      </c>
      <c r="F415" s="271">
        <v>3.1300000000000001E-2</v>
      </c>
    </row>
    <row r="416" spans="1:6" ht="16.5" customHeight="1">
      <c r="A416" s="269" t="s">
        <v>4306</v>
      </c>
      <c r="B416" s="270">
        <v>18185</v>
      </c>
      <c r="C416" s="271">
        <v>8.4699999999999998E-2</v>
      </c>
      <c r="D416" s="269" t="s">
        <v>4613</v>
      </c>
      <c r="E416" s="270">
        <v>8610</v>
      </c>
      <c r="F416" s="271">
        <v>4.24E-2</v>
      </c>
    </row>
    <row r="417" spans="1:6" ht="16.5" customHeight="1">
      <c r="A417" s="269" t="s">
        <v>4671</v>
      </c>
      <c r="B417" s="270">
        <v>13645</v>
      </c>
      <c r="C417" s="271">
        <v>0.10979999999999999</v>
      </c>
      <c r="D417" s="269" t="s">
        <v>4360</v>
      </c>
      <c r="E417" s="270">
        <v>7785</v>
      </c>
      <c r="F417" s="271">
        <v>2.64E-2</v>
      </c>
    </row>
    <row r="418" spans="1:6" ht="16.5" customHeight="1">
      <c r="A418" s="269" t="s">
        <v>4261</v>
      </c>
      <c r="B418" s="270">
        <v>12875</v>
      </c>
      <c r="C418" s="271">
        <v>-4.0000000000000002E-4</v>
      </c>
      <c r="D418" s="269" t="s">
        <v>4693</v>
      </c>
      <c r="E418" s="270">
        <v>17560</v>
      </c>
      <c r="F418" s="271">
        <v>4.2799999999999998E-2</v>
      </c>
    </row>
    <row r="419" spans="1:6" ht="16.5" customHeight="1">
      <c r="A419" s="269" t="s">
        <v>4740</v>
      </c>
      <c r="B419" s="270">
        <v>10595</v>
      </c>
      <c r="C419" s="271">
        <v>-6.6E-3</v>
      </c>
      <c r="D419" s="269" t="s">
        <v>4852</v>
      </c>
      <c r="E419" s="270">
        <v>11690</v>
      </c>
      <c r="F419" s="271">
        <v>2.3599999999999999E-2</v>
      </c>
    </row>
    <row r="420" spans="1:6" ht="16.5" customHeight="1">
      <c r="A420" s="269" t="s">
        <v>4687</v>
      </c>
      <c r="B420" s="270">
        <v>12835</v>
      </c>
      <c r="C420" s="271">
        <v>7.9000000000000008E-3</v>
      </c>
      <c r="D420" s="269" t="s">
        <v>4888</v>
      </c>
      <c r="E420" s="270">
        <v>3685</v>
      </c>
      <c r="F420" s="271">
        <v>-8.3299999999999999E-2</v>
      </c>
    </row>
    <row r="421" spans="1:6" ht="16.5" customHeight="1">
      <c r="A421" s="269" t="s">
        <v>5015</v>
      </c>
      <c r="B421" s="270">
        <v>4715</v>
      </c>
      <c r="C421" s="271">
        <v>-4.2599999999999999E-2</v>
      </c>
      <c r="D421" s="269" t="s">
        <v>4962</v>
      </c>
      <c r="E421" s="270">
        <v>7960</v>
      </c>
      <c r="F421" s="271">
        <v>-3.2199999999999999E-2</v>
      </c>
    </row>
    <row r="422" spans="1:6" ht="16.5" customHeight="1">
      <c r="A422" s="269" t="s">
        <v>4640</v>
      </c>
      <c r="B422" s="270">
        <v>1410</v>
      </c>
      <c r="C422" s="271">
        <v>-5.6899999999999999E-2</v>
      </c>
      <c r="D422" s="269" t="s">
        <v>4587</v>
      </c>
      <c r="E422" s="270">
        <v>19050</v>
      </c>
      <c r="F422" s="271">
        <v>1.44E-2</v>
      </c>
    </row>
    <row r="423" spans="1:6" ht="16.5" customHeight="1">
      <c r="A423" s="269" t="s">
        <v>4323</v>
      </c>
      <c r="B423" s="270">
        <v>41030</v>
      </c>
      <c r="C423" s="271">
        <v>5.21E-2</v>
      </c>
      <c r="D423" s="269" t="s">
        <v>690</v>
      </c>
      <c r="E423" s="270">
        <v>19650</v>
      </c>
      <c r="F423" s="271">
        <v>0</v>
      </c>
    </row>
    <row r="424" spans="1:6" ht="16.5" customHeight="1">
      <c r="A424" s="269" t="s">
        <v>4215</v>
      </c>
      <c r="B424" s="270">
        <v>17000</v>
      </c>
      <c r="C424" s="271">
        <v>0</v>
      </c>
      <c r="D424" s="269" t="s">
        <v>4104</v>
      </c>
      <c r="E424" s="270">
        <v>17700</v>
      </c>
      <c r="F424" s="271">
        <v>0</v>
      </c>
    </row>
    <row r="425" spans="1:6" ht="16.5" customHeight="1">
      <c r="A425" s="269" t="s">
        <v>3515</v>
      </c>
      <c r="B425" s="270">
        <v>4890</v>
      </c>
      <c r="C425" s="271">
        <v>2.3E-2</v>
      </c>
      <c r="D425" s="269" t="s">
        <v>2095</v>
      </c>
      <c r="E425" s="270">
        <v>2320</v>
      </c>
      <c r="F425" s="271">
        <v>1.09E-2</v>
      </c>
    </row>
    <row r="426" spans="1:6" ht="16.5" customHeight="1">
      <c r="A426" s="269" t="s">
        <v>321</v>
      </c>
      <c r="B426" s="270">
        <v>6480</v>
      </c>
      <c r="C426" s="271">
        <v>-1.67E-2</v>
      </c>
      <c r="D426" s="269" t="s">
        <v>3027</v>
      </c>
      <c r="E426" s="270">
        <v>2315</v>
      </c>
      <c r="F426" s="271">
        <v>1.9800000000000002E-2</v>
      </c>
    </row>
    <row r="427" spans="1:6" ht="16.5" customHeight="1">
      <c r="A427" s="269" t="s">
        <v>426</v>
      </c>
      <c r="B427" s="270">
        <v>23800</v>
      </c>
      <c r="C427" s="271">
        <v>-2.2599999999999999E-2</v>
      </c>
      <c r="D427" s="269" t="s">
        <v>618</v>
      </c>
      <c r="E427" s="270">
        <v>31950</v>
      </c>
      <c r="F427" s="271">
        <v>-3.0999999999999999E-3</v>
      </c>
    </row>
    <row r="428" spans="1:6" ht="16.5" customHeight="1">
      <c r="A428" s="269" t="s">
        <v>548</v>
      </c>
      <c r="B428" s="270">
        <v>135500</v>
      </c>
      <c r="C428" s="271">
        <v>-1.4500000000000001E-2</v>
      </c>
      <c r="D428" s="269" t="s">
        <v>1104</v>
      </c>
      <c r="E428" s="270">
        <v>4000</v>
      </c>
      <c r="F428" s="271">
        <v>2.5000000000000001E-3</v>
      </c>
    </row>
    <row r="429" spans="1:6" ht="16.5" customHeight="1">
      <c r="A429" s="269" t="s">
        <v>1678</v>
      </c>
      <c r="B429" s="270">
        <v>1895</v>
      </c>
      <c r="C429" s="271">
        <v>1.34E-2</v>
      </c>
      <c r="D429" s="269" t="s">
        <v>4836</v>
      </c>
      <c r="E429" s="270">
        <v>3240</v>
      </c>
      <c r="F429" s="271">
        <v>3.0999999999999999E-3</v>
      </c>
    </row>
    <row r="430" spans="1:6" ht="16.5" customHeight="1">
      <c r="A430" s="269" t="s">
        <v>943</v>
      </c>
      <c r="B430" s="270">
        <v>18600</v>
      </c>
      <c r="C430" s="271">
        <v>0.1071</v>
      </c>
      <c r="D430" s="269" t="s">
        <v>1813</v>
      </c>
      <c r="E430" s="270">
        <v>4700</v>
      </c>
      <c r="F430" s="271">
        <v>2.1700000000000001E-2</v>
      </c>
    </row>
    <row r="431" spans="1:6" ht="16.5" customHeight="1">
      <c r="A431" s="269" t="s">
        <v>1492</v>
      </c>
      <c r="B431" s="270">
        <v>1820</v>
      </c>
      <c r="C431" s="271">
        <v>0.04</v>
      </c>
      <c r="D431" s="269" t="s">
        <v>4219</v>
      </c>
      <c r="E431" s="270">
        <v>1330</v>
      </c>
      <c r="F431" s="271">
        <v>1.5299999999999999E-2</v>
      </c>
    </row>
    <row r="432" spans="1:6" ht="16.5" customHeight="1">
      <c r="A432" s="269" t="s">
        <v>2333</v>
      </c>
      <c r="B432" s="270">
        <v>1960</v>
      </c>
      <c r="C432" s="271">
        <v>-5.1000000000000004E-3</v>
      </c>
      <c r="D432" s="269" t="s">
        <v>2435</v>
      </c>
      <c r="E432" s="270">
        <v>7320</v>
      </c>
      <c r="F432" s="271">
        <v>1.5299999999999999E-2</v>
      </c>
    </row>
    <row r="433" spans="1:6" ht="16.5" customHeight="1">
      <c r="A433" s="269" t="s">
        <v>3051</v>
      </c>
      <c r="B433" s="270">
        <v>48450</v>
      </c>
      <c r="C433" s="271">
        <v>0.1011</v>
      </c>
      <c r="D433" s="269" t="s">
        <v>420</v>
      </c>
      <c r="E433" s="270">
        <v>204000</v>
      </c>
      <c r="F433" s="271">
        <v>-7.3000000000000001E-3</v>
      </c>
    </row>
    <row r="434" spans="1:6" ht="16.5" customHeight="1">
      <c r="A434" s="269" t="s">
        <v>339</v>
      </c>
      <c r="B434" s="270">
        <v>2250</v>
      </c>
      <c r="C434" s="271">
        <v>-2.1700000000000001E-2</v>
      </c>
      <c r="D434" s="269" t="s">
        <v>1412</v>
      </c>
      <c r="E434" s="270">
        <v>19500</v>
      </c>
      <c r="F434" s="271">
        <v>7.7999999999999996E-3</v>
      </c>
    </row>
    <row r="435" spans="1:6" ht="16.5" customHeight="1">
      <c r="A435" s="269" t="s">
        <v>1331</v>
      </c>
      <c r="B435" s="270">
        <v>3050</v>
      </c>
      <c r="C435" s="271">
        <v>-1.6000000000000001E-3</v>
      </c>
      <c r="D435" s="269" t="s">
        <v>4559</v>
      </c>
      <c r="E435" s="270">
        <v>3210</v>
      </c>
      <c r="F435" s="271">
        <v>1.26E-2</v>
      </c>
    </row>
    <row r="436" spans="1:6" ht="16.5" customHeight="1">
      <c r="A436" s="269" t="s">
        <v>1052</v>
      </c>
      <c r="B436" s="270">
        <v>156500</v>
      </c>
      <c r="C436" s="271">
        <v>-1.26E-2</v>
      </c>
      <c r="D436" s="269" t="s">
        <v>364</v>
      </c>
      <c r="E436" s="270">
        <v>31300</v>
      </c>
      <c r="F436" s="271">
        <v>-1.7299999999999999E-2</v>
      </c>
    </row>
    <row r="437" spans="1:6" ht="16.5" customHeight="1">
      <c r="A437" s="269" t="s">
        <v>4413</v>
      </c>
      <c r="B437" s="270">
        <v>40150</v>
      </c>
      <c r="C437" s="271">
        <v>-9.9000000000000008E-3</v>
      </c>
      <c r="D437" s="269" t="s">
        <v>842</v>
      </c>
      <c r="E437" s="270">
        <v>2730</v>
      </c>
      <c r="F437" s="271">
        <v>-3.0200000000000001E-2</v>
      </c>
    </row>
    <row r="438" spans="1:6" ht="16.5" customHeight="1">
      <c r="A438" s="269" t="s">
        <v>1843</v>
      </c>
      <c r="B438" s="270">
        <v>137500</v>
      </c>
      <c r="C438" s="271">
        <v>1.4800000000000001E-2</v>
      </c>
      <c r="D438" s="269" t="s">
        <v>1722</v>
      </c>
      <c r="E438" s="270">
        <v>2750</v>
      </c>
      <c r="F438" s="271">
        <v>-7.1999999999999998E-3</v>
      </c>
    </row>
    <row r="439" spans="1:6" ht="16.5" customHeight="1">
      <c r="A439" s="269" t="s">
        <v>3491</v>
      </c>
      <c r="B439" s="270">
        <v>3920</v>
      </c>
      <c r="C439" s="271">
        <v>-8.8000000000000005E-3</v>
      </c>
      <c r="D439" s="269" t="s">
        <v>666</v>
      </c>
      <c r="E439" s="270">
        <v>62300</v>
      </c>
      <c r="F439" s="271">
        <v>0</v>
      </c>
    </row>
    <row r="440" spans="1:6" ht="16.5" customHeight="1">
      <c r="A440" s="269" t="s">
        <v>654</v>
      </c>
      <c r="B440" s="270">
        <v>95500</v>
      </c>
      <c r="C440" s="271">
        <v>1.7000000000000001E-2</v>
      </c>
      <c r="D440" s="269" t="s">
        <v>2029</v>
      </c>
      <c r="E440" s="270">
        <v>16550</v>
      </c>
      <c r="F440" s="271">
        <v>0.12970000000000001</v>
      </c>
    </row>
    <row r="441" spans="1:6" ht="16.5" customHeight="1">
      <c r="A441" s="269" t="s">
        <v>4474</v>
      </c>
      <c r="B441" s="270">
        <v>22500</v>
      </c>
      <c r="C441" s="271">
        <v>0.10290000000000001</v>
      </c>
      <c r="D441" s="269" t="s">
        <v>2913</v>
      </c>
      <c r="E441" s="270">
        <v>3000</v>
      </c>
      <c r="F441" s="271">
        <v>3.09E-2</v>
      </c>
    </row>
    <row r="442" spans="1:6" ht="16.5" customHeight="1">
      <c r="A442" s="269" t="s">
        <v>4060</v>
      </c>
      <c r="B442" s="270">
        <v>69700</v>
      </c>
      <c r="C442" s="271">
        <v>-2.1100000000000001E-2</v>
      </c>
      <c r="D442" s="269" t="s">
        <v>1739</v>
      </c>
      <c r="E442" s="270">
        <v>7920</v>
      </c>
      <c r="F442" s="271">
        <v>1.2999999999999999E-3</v>
      </c>
    </row>
    <row r="443" spans="1:6" ht="16.5" customHeight="1">
      <c r="A443" s="269" t="s">
        <v>696</v>
      </c>
      <c r="B443" s="270">
        <v>17200</v>
      </c>
      <c r="C443" s="271">
        <v>-1.7100000000000001E-2</v>
      </c>
      <c r="D443" s="269" t="s">
        <v>3053</v>
      </c>
      <c r="E443" s="270">
        <v>64500</v>
      </c>
      <c r="F443" s="271">
        <v>-6.1999999999999998E-3</v>
      </c>
    </row>
    <row r="444" spans="1:6" ht="16.5" customHeight="1">
      <c r="A444" s="269" t="s">
        <v>3099</v>
      </c>
      <c r="B444" s="270">
        <v>3890</v>
      </c>
      <c r="C444" s="271">
        <v>6.4999999999999997E-3</v>
      </c>
      <c r="D444" s="269" t="s">
        <v>2353</v>
      </c>
      <c r="E444" s="270">
        <v>7210</v>
      </c>
      <c r="F444" s="271">
        <v>7.0000000000000001E-3</v>
      </c>
    </row>
    <row r="445" spans="1:6" ht="16.5" customHeight="1">
      <c r="A445" s="269" t="s">
        <v>1993</v>
      </c>
      <c r="B445" s="270">
        <v>14450</v>
      </c>
      <c r="C445" s="271">
        <v>-6.8999999999999999E-3</v>
      </c>
      <c r="D445" s="269" t="s">
        <v>4805</v>
      </c>
      <c r="E445" s="270">
        <v>40000</v>
      </c>
      <c r="F445" s="271">
        <v>2.8299999999999999E-2</v>
      </c>
    </row>
    <row r="446" spans="1:6" ht="16.5" customHeight="1">
      <c r="A446" s="269" t="s">
        <v>291</v>
      </c>
      <c r="B446" s="270">
        <v>29600</v>
      </c>
      <c r="C446" s="271">
        <v>5.1000000000000004E-3</v>
      </c>
      <c r="D446" s="269" t="s">
        <v>1923</v>
      </c>
      <c r="E446" s="270">
        <v>9450</v>
      </c>
      <c r="F446" s="271">
        <v>1.83E-2</v>
      </c>
    </row>
    <row r="447" spans="1:6" ht="16.5" customHeight="1">
      <c r="A447" s="269" t="s">
        <v>4159</v>
      </c>
      <c r="B447" s="270">
        <v>5490</v>
      </c>
      <c r="C447" s="271">
        <v>5.4999999999999997E-3</v>
      </c>
      <c r="D447" s="269" t="s">
        <v>510</v>
      </c>
      <c r="E447" s="270">
        <v>110000</v>
      </c>
      <c r="F447" s="271">
        <v>-8.9999999999999993E-3</v>
      </c>
    </row>
    <row r="448" spans="1:6" ht="16.5" customHeight="1">
      <c r="A448" s="269" t="s">
        <v>452</v>
      </c>
      <c r="B448" s="270">
        <v>73700</v>
      </c>
      <c r="C448" s="271">
        <v>-1.4E-3</v>
      </c>
      <c r="D448" s="269" t="s">
        <v>2381</v>
      </c>
      <c r="E448" s="270">
        <v>19100</v>
      </c>
      <c r="F448" s="271">
        <v>2.69E-2</v>
      </c>
    </row>
    <row r="449" spans="1:6" ht="16.5" customHeight="1">
      <c r="A449" s="269" t="s">
        <v>688</v>
      </c>
      <c r="B449" s="270">
        <v>12450</v>
      </c>
      <c r="C449" s="271">
        <v>0</v>
      </c>
      <c r="D449" s="269" t="s">
        <v>586</v>
      </c>
      <c r="E449" s="270">
        <v>1565</v>
      </c>
      <c r="F449" s="271">
        <v>5.3900000000000003E-2</v>
      </c>
    </row>
    <row r="450" spans="1:6" ht="16.5" customHeight="1">
      <c r="A450" s="269" t="s">
        <v>5004</v>
      </c>
      <c r="B450" s="270">
        <v>13750</v>
      </c>
      <c r="C450" s="271">
        <v>2.6100000000000002E-2</v>
      </c>
      <c r="D450" s="269" t="s">
        <v>5016</v>
      </c>
      <c r="E450" s="270">
        <v>35500</v>
      </c>
      <c r="F450" s="271">
        <v>8.4000000000000005E-2</v>
      </c>
    </row>
    <row r="451" spans="1:6" ht="16.5" customHeight="1">
      <c r="A451" s="269" t="s">
        <v>2409</v>
      </c>
      <c r="B451" s="270">
        <v>21250</v>
      </c>
      <c r="C451" s="271">
        <v>4.7000000000000002E-3</v>
      </c>
      <c r="D451" s="269" t="s">
        <v>472</v>
      </c>
      <c r="E451" s="270">
        <v>7740</v>
      </c>
      <c r="F451" s="271">
        <v>6.4999999999999997E-3</v>
      </c>
    </row>
    <row r="452" spans="1:6" ht="16.5" customHeight="1">
      <c r="A452" s="269" t="s">
        <v>4991</v>
      </c>
      <c r="B452" s="270">
        <v>7660</v>
      </c>
      <c r="C452" s="271">
        <v>1.46E-2</v>
      </c>
      <c r="D452" s="269" t="s">
        <v>2109</v>
      </c>
      <c r="E452" s="270">
        <v>1355</v>
      </c>
      <c r="F452" s="271">
        <v>3.7000000000000002E-3</v>
      </c>
    </row>
    <row r="453" spans="1:6" ht="16.5" customHeight="1">
      <c r="A453" s="269" t="s">
        <v>4265</v>
      </c>
      <c r="B453" s="270">
        <v>9400</v>
      </c>
      <c r="C453" s="271">
        <v>4.4400000000000002E-2</v>
      </c>
      <c r="D453" s="269" t="s">
        <v>496</v>
      </c>
      <c r="E453" s="270">
        <v>211000</v>
      </c>
      <c r="F453" s="271">
        <v>-4.7000000000000002E-3</v>
      </c>
    </row>
    <row r="454" spans="1:6" ht="16.5" customHeight="1">
      <c r="A454" s="269" t="s">
        <v>2379</v>
      </c>
      <c r="B454" s="272">
        <v>977</v>
      </c>
      <c r="C454" s="271">
        <v>2.8400000000000002E-2</v>
      </c>
      <c r="D454" s="269" t="s">
        <v>528</v>
      </c>
      <c r="E454" s="270">
        <v>227500</v>
      </c>
      <c r="F454" s="271">
        <v>-4.4000000000000003E-3</v>
      </c>
    </row>
    <row r="455" spans="1:6" ht="16.5" customHeight="1">
      <c r="A455" s="269" t="s">
        <v>3215</v>
      </c>
      <c r="B455" s="270">
        <v>9280</v>
      </c>
      <c r="C455" s="271">
        <v>2.0899999999999998E-2</v>
      </c>
      <c r="D455" s="269" t="s">
        <v>396</v>
      </c>
      <c r="E455" s="270">
        <v>60700</v>
      </c>
      <c r="F455" s="271">
        <v>0</v>
      </c>
    </row>
    <row r="456" spans="1:6" ht="16.5" customHeight="1">
      <c r="A456" s="269" t="s">
        <v>4785</v>
      </c>
      <c r="B456" s="270">
        <v>35850</v>
      </c>
      <c r="C456" s="271">
        <v>-2.8E-3</v>
      </c>
      <c r="D456" s="269" t="s">
        <v>1827</v>
      </c>
      <c r="E456" s="270">
        <v>8130</v>
      </c>
      <c r="F456" s="271">
        <v>-7.3000000000000001E-3</v>
      </c>
    </row>
    <row r="457" spans="1:6" ht="16.5" customHeight="1">
      <c r="A457" s="269" t="s">
        <v>1682</v>
      </c>
      <c r="B457" s="270">
        <v>139000</v>
      </c>
      <c r="C457" s="271">
        <v>4.5100000000000001E-2</v>
      </c>
      <c r="D457" s="269" t="s">
        <v>3163</v>
      </c>
      <c r="E457" s="270">
        <v>3400</v>
      </c>
      <c r="F457" s="271">
        <v>1.5E-3</v>
      </c>
    </row>
    <row r="458" spans="1:6" ht="16.5" customHeight="1">
      <c r="A458" s="269" t="s">
        <v>1309</v>
      </c>
      <c r="B458" s="270">
        <v>19350</v>
      </c>
      <c r="C458" s="271">
        <v>-3.49E-2</v>
      </c>
      <c r="D458" s="269" t="s">
        <v>392</v>
      </c>
      <c r="E458" s="270">
        <v>88800</v>
      </c>
      <c r="F458" s="271">
        <v>-1.44E-2</v>
      </c>
    </row>
    <row r="459" spans="1:6" ht="16.5" customHeight="1">
      <c r="A459" s="269" t="s">
        <v>4301</v>
      </c>
      <c r="B459" s="270">
        <v>108500</v>
      </c>
      <c r="C459" s="271">
        <v>9.2999999999999992E-3</v>
      </c>
      <c r="D459" s="269" t="s">
        <v>3988</v>
      </c>
      <c r="E459" s="270">
        <v>38750</v>
      </c>
      <c r="F459" s="271">
        <v>-2.8799999999999999E-2</v>
      </c>
    </row>
    <row r="460" spans="1:6" ht="16.5" customHeight="1">
      <c r="A460" s="269" t="s">
        <v>4162</v>
      </c>
      <c r="B460" s="270">
        <v>67500</v>
      </c>
      <c r="C460" s="271">
        <v>4.4999999999999997E-3</v>
      </c>
      <c r="D460" s="269" t="s">
        <v>356</v>
      </c>
      <c r="E460" s="270">
        <v>19100</v>
      </c>
      <c r="F460" s="271">
        <v>5.3E-3</v>
      </c>
    </row>
    <row r="461" spans="1:6" ht="16.5" customHeight="1">
      <c r="A461" s="269" t="s">
        <v>3994</v>
      </c>
      <c r="B461" s="270">
        <v>48650</v>
      </c>
      <c r="C461" s="271">
        <v>2.4199999999999999E-2</v>
      </c>
      <c r="D461" s="269" t="s">
        <v>4195</v>
      </c>
      <c r="E461" s="270">
        <v>15850</v>
      </c>
      <c r="F461" s="271">
        <v>4.6199999999999998E-2</v>
      </c>
    </row>
    <row r="462" spans="1:6" ht="16.5" customHeight="1">
      <c r="A462" s="269" t="s">
        <v>4369</v>
      </c>
      <c r="B462" s="270">
        <v>19850</v>
      </c>
      <c r="C462" s="271">
        <v>3.6600000000000001E-2</v>
      </c>
      <c r="D462" s="269" t="s">
        <v>4226</v>
      </c>
      <c r="E462" s="270">
        <v>4760</v>
      </c>
      <c r="F462" s="271">
        <v>3.0300000000000001E-2</v>
      </c>
    </row>
    <row r="463" spans="1:6" ht="16.5" customHeight="1">
      <c r="A463" s="269" t="s">
        <v>4079</v>
      </c>
      <c r="B463" s="270">
        <v>9790</v>
      </c>
      <c r="C463" s="271">
        <v>0</v>
      </c>
      <c r="D463" s="269" t="s">
        <v>1905</v>
      </c>
      <c r="E463" s="270">
        <v>18400</v>
      </c>
      <c r="F463" s="271">
        <v>5.4999999999999997E-3</v>
      </c>
    </row>
    <row r="464" spans="1:6" ht="16.5" customHeight="1">
      <c r="A464" s="269" t="s">
        <v>1482</v>
      </c>
      <c r="B464" s="270">
        <v>7040</v>
      </c>
      <c r="C464" s="271">
        <v>-1.4E-3</v>
      </c>
      <c r="D464" s="269" t="s">
        <v>1536</v>
      </c>
      <c r="E464" s="270">
        <v>5210</v>
      </c>
      <c r="F464" s="271">
        <v>2.3599999999999999E-2</v>
      </c>
    </row>
    <row r="465" spans="1:6" ht="16.5" customHeight="1">
      <c r="A465" s="269" t="s">
        <v>4140</v>
      </c>
      <c r="B465" s="270">
        <v>5280</v>
      </c>
      <c r="C465" s="271">
        <v>1.9E-3</v>
      </c>
      <c r="D465" s="269" t="s">
        <v>1664</v>
      </c>
      <c r="E465" s="270">
        <v>5100</v>
      </c>
      <c r="F465" s="271">
        <v>-2E-3</v>
      </c>
    </row>
    <row r="466" spans="1:6" ht="16.5" customHeight="1">
      <c r="A466" s="269" t="s">
        <v>3029</v>
      </c>
      <c r="B466" s="270">
        <v>13050</v>
      </c>
      <c r="C466" s="271">
        <v>3.8E-3</v>
      </c>
      <c r="D466" s="269" t="s">
        <v>4102</v>
      </c>
      <c r="E466" s="270">
        <v>46550</v>
      </c>
      <c r="F466" s="271">
        <v>2.0799999999999999E-2</v>
      </c>
    </row>
    <row r="467" spans="1:6" ht="16.5" customHeight="1">
      <c r="A467" s="269" t="s">
        <v>1496</v>
      </c>
      <c r="B467" s="270">
        <v>14550</v>
      </c>
      <c r="C467" s="271">
        <v>7.7799999999999994E-2</v>
      </c>
      <c r="D467" s="269" t="s">
        <v>612</v>
      </c>
      <c r="E467" s="270">
        <v>10750</v>
      </c>
      <c r="F467" s="271">
        <v>0</v>
      </c>
    </row>
    <row r="468" spans="1:6" ht="16.5" customHeight="1">
      <c r="A468" s="269" t="s">
        <v>915</v>
      </c>
      <c r="B468" s="270">
        <v>21400</v>
      </c>
      <c r="C468" s="271">
        <v>-9.2999999999999992E-3</v>
      </c>
      <c r="D468" s="269" t="s">
        <v>4024</v>
      </c>
      <c r="E468" s="270">
        <v>38450</v>
      </c>
      <c r="F468" s="271">
        <v>5.9200000000000003E-2</v>
      </c>
    </row>
    <row r="469" spans="1:6" ht="16.5" customHeight="1">
      <c r="A469" s="269" t="s">
        <v>4026</v>
      </c>
      <c r="B469" s="270">
        <v>5570</v>
      </c>
      <c r="C469" s="271">
        <v>1.2699999999999999E-2</v>
      </c>
      <c r="D469" s="269" t="s">
        <v>929</v>
      </c>
      <c r="E469" s="270">
        <v>1850</v>
      </c>
      <c r="F469" s="271">
        <v>1.9300000000000001E-2</v>
      </c>
    </row>
    <row r="470" spans="1:6" ht="16.5" customHeight="1">
      <c r="A470" s="269" t="s">
        <v>129</v>
      </c>
      <c r="B470" s="270">
        <v>102500</v>
      </c>
      <c r="C470" s="271">
        <v>-4.8999999999999998E-3</v>
      </c>
      <c r="D470" s="269" t="s">
        <v>524</v>
      </c>
      <c r="E470" s="270">
        <v>87200</v>
      </c>
      <c r="F470" s="271">
        <v>6.8999999999999999E-3</v>
      </c>
    </row>
    <row r="471" spans="1:6" ht="16.5" customHeight="1">
      <c r="A471" s="269" t="s">
        <v>4089</v>
      </c>
      <c r="B471" s="270">
        <v>35900</v>
      </c>
      <c r="C471" s="271">
        <v>4.0599999999999997E-2</v>
      </c>
      <c r="D471" s="269" t="s">
        <v>285</v>
      </c>
      <c r="E471" s="270">
        <v>128500</v>
      </c>
      <c r="F471" s="271">
        <v>3.8999999999999998E-3</v>
      </c>
    </row>
    <row r="472" spans="1:6" ht="16.5" customHeight="1">
      <c r="A472" s="269" t="s">
        <v>3991</v>
      </c>
      <c r="B472" s="270">
        <v>32700</v>
      </c>
      <c r="C472" s="271">
        <v>-1.5E-3</v>
      </c>
      <c r="D472" s="269" t="s">
        <v>4397</v>
      </c>
      <c r="E472" s="270">
        <v>49900</v>
      </c>
      <c r="F472" s="271">
        <v>4.0000000000000001E-3</v>
      </c>
    </row>
    <row r="473" spans="1:6" ht="16.5" customHeight="1">
      <c r="A473" s="269" t="s">
        <v>323</v>
      </c>
      <c r="B473" s="270">
        <v>150000</v>
      </c>
      <c r="C473" s="271">
        <v>-3.3E-3</v>
      </c>
      <c r="D473" s="269" t="s">
        <v>4376</v>
      </c>
      <c r="E473" s="270">
        <v>72300</v>
      </c>
      <c r="F473" s="271">
        <v>-3.2099999999999997E-2</v>
      </c>
    </row>
    <row r="474" spans="1:6" ht="16.5" customHeight="1">
      <c r="A474" s="269" t="s">
        <v>95</v>
      </c>
      <c r="B474" s="270">
        <v>238500</v>
      </c>
      <c r="C474" s="271">
        <v>2.0999999999999999E-3</v>
      </c>
      <c r="D474" s="269" t="s">
        <v>470</v>
      </c>
      <c r="E474" s="270">
        <v>401500</v>
      </c>
      <c r="F474" s="271">
        <v>-8.6E-3</v>
      </c>
    </row>
    <row r="475" spans="1:6" ht="16.5" customHeight="1">
      <c r="A475" s="269" t="s">
        <v>456</v>
      </c>
      <c r="B475" s="270">
        <v>28350</v>
      </c>
      <c r="C475" s="271">
        <v>-1.5599999999999999E-2</v>
      </c>
      <c r="D475" s="269" t="s">
        <v>2429</v>
      </c>
      <c r="E475" s="272">
        <v>457</v>
      </c>
      <c r="F475" s="271">
        <v>-2.2000000000000001E-3</v>
      </c>
    </row>
    <row r="476" spans="1:6" ht="16.5" customHeight="1">
      <c r="A476" s="269" t="s">
        <v>4829</v>
      </c>
      <c r="B476" s="270">
        <v>14350</v>
      </c>
      <c r="C476" s="271">
        <v>-1.4E-3</v>
      </c>
      <c r="D476" s="269" t="s">
        <v>4953</v>
      </c>
      <c r="E476" s="270">
        <v>9750</v>
      </c>
      <c r="F476" s="271">
        <v>1.4E-2</v>
      </c>
    </row>
    <row r="477" spans="1:6" ht="16.5" customHeight="1">
      <c r="A477" s="269" t="s">
        <v>4848</v>
      </c>
      <c r="B477" s="270">
        <v>29440</v>
      </c>
      <c r="C477" s="271">
        <v>1.41E-2</v>
      </c>
      <c r="D477" s="269" t="s">
        <v>440</v>
      </c>
      <c r="E477" s="270">
        <v>57800</v>
      </c>
      <c r="F477" s="271">
        <v>6.0600000000000001E-2</v>
      </c>
    </row>
    <row r="478" spans="1:6" ht="16.5" customHeight="1">
      <c r="A478" s="269" t="s">
        <v>2519</v>
      </c>
      <c r="B478" s="270">
        <v>21100</v>
      </c>
      <c r="C478" s="271">
        <v>4.7999999999999996E-3</v>
      </c>
      <c r="D478" s="269" t="s">
        <v>3983</v>
      </c>
      <c r="E478" s="270">
        <v>12950</v>
      </c>
      <c r="F478" s="271">
        <v>0</v>
      </c>
    </row>
    <row r="479" spans="1:6" ht="16.5" customHeight="1">
      <c r="A479" s="269" t="s">
        <v>4108</v>
      </c>
      <c r="B479" s="270">
        <v>4815</v>
      </c>
      <c r="C479" s="271">
        <v>1E-3</v>
      </c>
      <c r="D479" s="269" t="s">
        <v>4792</v>
      </c>
      <c r="E479" s="270">
        <v>9390</v>
      </c>
      <c r="F479" s="271">
        <v>-5.3E-3</v>
      </c>
    </row>
    <row r="480" spans="1:6" ht="16.5" customHeight="1">
      <c r="A480" s="269" t="s">
        <v>4776</v>
      </c>
      <c r="B480" s="270">
        <v>9690</v>
      </c>
      <c r="C480" s="271">
        <v>0</v>
      </c>
      <c r="D480" s="269" t="s">
        <v>4854</v>
      </c>
      <c r="E480" s="270">
        <v>8180</v>
      </c>
      <c r="F480" s="271">
        <v>-1.1999999999999999E-3</v>
      </c>
    </row>
    <row r="481" spans="1:6" ht="16.5" customHeight="1">
      <c r="A481" s="269" t="s">
        <v>4814</v>
      </c>
      <c r="B481" s="270">
        <v>8755</v>
      </c>
      <c r="C481" s="271">
        <v>-1.41E-2</v>
      </c>
      <c r="D481" s="269" t="s">
        <v>4594</v>
      </c>
      <c r="E481" s="270">
        <v>18740</v>
      </c>
      <c r="F481" s="271">
        <v>-5.0000000000000001E-4</v>
      </c>
    </row>
    <row r="482" spans="1:6" ht="16.5" customHeight="1">
      <c r="A482" s="269" t="s">
        <v>4623</v>
      </c>
      <c r="B482" s="270">
        <v>16325</v>
      </c>
      <c r="C482" s="271">
        <v>-1.21E-2</v>
      </c>
      <c r="D482" s="269" t="s">
        <v>4574</v>
      </c>
      <c r="E482" s="270">
        <v>10060</v>
      </c>
      <c r="F482" s="271">
        <v>5.0000000000000001E-4</v>
      </c>
    </row>
    <row r="483" spans="1:6" ht="16.5" customHeight="1">
      <c r="A483" s="269" t="s">
        <v>4563</v>
      </c>
      <c r="B483" s="270">
        <v>10315</v>
      </c>
      <c r="C483" s="271">
        <v>-1.5E-3</v>
      </c>
      <c r="D483" s="269" t="s">
        <v>4550</v>
      </c>
      <c r="E483" s="270">
        <v>10590</v>
      </c>
      <c r="F483" s="271">
        <v>-3.3E-3</v>
      </c>
    </row>
    <row r="484" spans="1:6" ht="16.5" customHeight="1">
      <c r="A484" s="269" t="s">
        <v>4799</v>
      </c>
      <c r="B484" s="270">
        <v>9065</v>
      </c>
      <c r="C484" s="271">
        <v>-4.8999999999999998E-3</v>
      </c>
      <c r="D484" s="269" t="s">
        <v>4699</v>
      </c>
      <c r="E484" s="270">
        <v>11985</v>
      </c>
      <c r="F484" s="271">
        <v>-1.6999999999999999E-3</v>
      </c>
    </row>
    <row r="485" spans="1:6" ht="16.5" customHeight="1">
      <c r="A485" s="269" t="s">
        <v>4715</v>
      </c>
      <c r="B485" s="270">
        <v>11245</v>
      </c>
      <c r="C485" s="271">
        <v>1.2999999999999999E-3</v>
      </c>
      <c r="D485" s="269" t="s">
        <v>4552</v>
      </c>
      <c r="E485" s="270">
        <v>21150</v>
      </c>
      <c r="F485" s="271">
        <v>5.0000000000000001E-4</v>
      </c>
    </row>
    <row r="486" spans="1:6" ht="16.5" customHeight="1">
      <c r="A486" s="269" t="s">
        <v>4527</v>
      </c>
      <c r="B486" s="270">
        <v>23805</v>
      </c>
      <c r="C486" s="271">
        <v>1.23E-2</v>
      </c>
      <c r="D486" s="269" t="s">
        <v>4738</v>
      </c>
      <c r="E486" s="270">
        <v>10655</v>
      </c>
      <c r="F486" s="271">
        <v>5.1999999999999998E-3</v>
      </c>
    </row>
    <row r="487" spans="1:6" ht="16.5" customHeight="1">
      <c r="A487" s="269" t="s">
        <v>4728</v>
      </c>
      <c r="B487" s="270">
        <v>10945</v>
      </c>
      <c r="C487" s="271">
        <v>6.0000000000000001E-3</v>
      </c>
      <c r="D487" s="269" t="s">
        <v>4575</v>
      </c>
      <c r="E487" s="270">
        <v>10040</v>
      </c>
      <c r="F487" s="271">
        <v>0</v>
      </c>
    </row>
    <row r="488" spans="1:6" ht="16.5" customHeight="1">
      <c r="A488" s="269" t="s">
        <v>394</v>
      </c>
      <c r="B488" s="270">
        <v>32250</v>
      </c>
      <c r="C488" s="271">
        <v>-2.86E-2</v>
      </c>
      <c r="D488" s="269" t="s">
        <v>3992</v>
      </c>
      <c r="E488" s="270">
        <v>4720</v>
      </c>
      <c r="F488" s="271">
        <v>-2.98E-2</v>
      </c>
    </row>
    <row r="489" spans="1:6" ht="16.5" customHeight="1">
      <c r="A489" s="269" t="s">
        <v>402</v>
      </c>
      <c r="B489" s="270">
        <v>29250</v>
      </c>
      <c r="C489" s="271">
        <v>1.21E-2</v>
      </c>
      <c r="D489" s="269" t="s">
        <v>4345</v>
      </c>
      <c r="E489" s="270">
        <v>1025</v>
      </c>
      <c r="F489" s="271">
        <v>1.9900000000000001E-2</v>
      </c>
    </row>
    <row r="490" spans="1:6" ht="16.5" customHeight="1">
      <c r="A490" s="269" t="s">
        <v>2339</v>
      </c>
      <c r="B490" s="270">
        <v>4880</v>
      </c>
      <c r="C490" s="271">
        <v>-2E-3</v>
      </c>
      <c r="D490" s="269" t="s">
        <v>4020</v>
      </c>
      <c r="E490" s="270">
        <v>28650</v>
      </c>
      <c r="F490" s="271">
        <v>6.7000000000000004E-2</v>
      </c>
    </row>
    <row r="491" spans="1:6" ht="16.5" customHeight="1">
      <c r="A491" s="269" t="s">
        <v>1670</v>
      </c>
      <c r="B491" s="270">
        <v>3860</v>
      </c>
      <c r="C491" s="271">
        <v>-1.2800000000000001E-2</v>
      </c>
      <c r="D491" s="269" t="s">
        <v>2509</v>
      </c>
      <c r="E491" s="270">
        <v>4600</v>
      </c>
      <c r="F491" s="271">
        <v>0</v>
      </c>
    </row>
    <row r="492" spans="1:6" ht="16.5" customHeight="1">
      <c r="A492" s="269" t="s">
        <v>4467</v>
      </c>
      <c r="B492" s="270">
        <v>4175</v>
      </c>
      <c r="C492" s="271">
        <v>-6.0000000000000001E-3</v>
      </c>
      <c r="D492" s="269" t="s">
        <v>986</v>
      </c>
      <c r="E492" s="270">
        <v>10500</v>
      </c>
      <c r="F492" s="271">
        <v>1.4500000000000001E-2</v>
      </c>
    </row>
    <row r="493" spans="1:6" ht="16.5" customHeight="1">
      <c r="A493" s="269" t="s">
        <v>1139</v>
      </c>
      <c r="B493" s="270">
        <v>4390</v>
      </c>
      <c r="C493" s="271">
        <v>2.93E-2</v>
      </c>
      <c r="D493" s="269" t="s">
        <v>1857</v>
      </c>
      <c r="E493" s="270">
        <v>2715</v>
      </c>
      <c r="F493" s="271">
        <v>9.2999999999999992E-3</v>
      </c>
    </row>
    <row r="494" spans="1:6" ht="16.5" customHeight="1">
      <c r="A494" s="269" t="s">
        <v>532</v>
      </c>
      <c r="B494" s="270">
        <v>10100</v>
      </c>
      <c r="C494" s="271">
        <v>-3.8100000000000002E-2</v>
      </c>
      <c r="D494" s="269" t="s">
        <v>3149</v>
      </c>
      <c r="E494" s="270">
        <v>4085</v>
      </c>
      <c r="F494" s="271">
        <v>-3.7000000000000002E-3</v>
      </c>
    </row>
    <row r="495" spans="1:6" ht="16.5" customHeight="1">
      <c r="A495" s="269" t="s">
        <v>1345</v>
      </c>
      <c r="B495" s="270">
        <v>13250</v>
      </c>
      <c r="C495" s="271">
        <v>2.3199999999999998E-2</v>
      </c>
      <c r="D495" s="269" t="s">
        <v>1775</v>
      </c>
      <c r="E495" s="272">
        <v>501</v>
      </c>
      <c r="F495" s="271">
        <v>0</v>
      </c>
    </row>
    <row r="496" spans="1:6" ht="16.5" customHeight="1">
      <c r="A496" s="269" t="s">
        <v>4512</v>
      </c>
      <c r="B496" s="270">
        <v>8200</v>
      </c>
      <c r="C496" s="271">
        <v>-4.8999999999999998E-3</v>
      </c>
      <c r="D496" s="269" t="s">
        <v>4445</v>
      </c>
      <c r="E496" s="270">
        <v>11755</v>
      </c>
      <c r="F496" s="271">
        <v>1.2500000000000001E-2</v>
      </c>
    </row>
    <row r="497" spans="1:6" ht="16.5" customHeight="1">
      <c r="A497" s="269" t="s">
        <v>4583</v>
      </c>
      <c r="B497" s="270">
        <v>9635</v>
      </c>
      <c r="C497" s="271">
        <v>-2.5999999999999999E-3</v>
      </c>
      <c r="D497" s="269" t="s">
        <v>4564</v>
      </c>
      <c r="E497" s="270">
        <v>10285</v>
      </c>
      <c r="F497" s="271">
        <v>0</v>
      </c>
    </row>
    <row r="498" spans="1:6" ht="16.5" customHeight="1">
      <c r="A498" s="269" t="s">
        <v>4476</v>
      </c>
      <c r="B498" s="270">
        <v>10275</v>
      </c>
      <c r="C498" s="271">
        <v>5.0000000000000001E-4</v>
      </c>
      <c r="D498" s="269" t="s">
        <v>4536</v>
      </c>
      <c r="E498" s="270">
        <v>11205</v>
      </c>
      <c r="F498" s="271">
        <v>2.6100000000000002E-2</v>
      </c>
    </row>
    <row r="499" spans="1:6" ht="16.5" customHeight="1">
      <c r="A499" s="269" t="s">
        <v>4155</v>
      </c>
      <c r="B499" s="270">
        <v>6825</v>
      </c>
      <c r="C499" s="271">
        <v>5.57E-2</v>
      </c>
      <c r="D499" s="269" t="s">
        <v>4617</v>
      </c>
      <c r="E499" s="270">
        <v>16870</v>
      </c>
      <c r="F499" s="271">
        <v>-9.1000000000000004E-3</v>
      </c>
    </row>
    <row r="500" spans="1:6" ht="16.5" customHeight="1">
      <c r="A500" s="269" t="s">
        <v>4480</v>
      </c>
      <c r="B500" s="270">
        <v>14870</v>
      </c>
      <c r="C500" s="271">
        <v>4.1000000000000003E-3</v>
      </c>
      <c r="D500" s="269" t="s">
        <v>4460</v>
      </c>
      <c r="E500" s="270">
        <v>16560</v>
      </c>
      <c r="F500" s="271">
        <v>9.4000000000000004E-3</v>
      </c>
    </row>
    <row r="501" spans="1:6" ht="16.5" customHeight="1">
      <c r="A501" s="269" t="s">
        <v>4538</v>
      </c>
      <c r="B501" s="270">
        <v>22305</v>
      </c>
      <c r="C501" s="271">
        <v>2.9100000000000001E-2</v>
      </c>
      <c r="D501" s="269" t="s">
        <v>4448</v>
      </c>
      <c r="E501" s="270">
        <v>11585</v>
      </c>
      <c r="F501" s="271">
        <v>1.44E-2</v>
      </c>
    </row>
    <row r="502" spans="1:6" ht="16.5" customHeight="1">
      <c r="A502" s="269" t="s">
        <v>4516</v>
      </c>
      <c r="B502" s="270">
        <v>24600</v>
      </c>
      <c r="C502" s="271">
        <v>1.5900000000000001E-2</v>
      </c>
      <c r="D502" s="269" t="s">
        <v>4734</v>
      </c>
      <c r="E502" s="270">
        <v>10790</v>
      </c>
      <c r="F502" s="271">
        <v>4.7000000000000002E-3</v>
      </c>
    </row>
    <row r="503" spans="1:6" ht="16.5" customHeight="1">
      <c r="A503" s="269" t="s">
        <v>4838</v>
      </c>
      <c r="B503" s="270">
        <v>4205</v>
      </c>
      <c r="C503" s="271">
        <v>-1.29E-2</v>
      </c>
      <c r="D503" s="269" t="s">
        <v>4931</v>
      </c>
      <c r="E503" s="270">
        <v>6395</v>
      </c>
      <c r="F503" s="271">
        <v>-2.8899999999999999E-2</v>
      </c>
    </row>
    <row r="504" spans="1:6" ht="16.5" customHeight="1">
      <c r="A504" s="269" t="s">
        <v>4975</v>
      </c>
      <c r="B504" s="270">
        <v>2570</v>
      </c>
      <c r="C504" s="271">
        <v>0</v>
      </c>
      <c r="D504" s="269" t="s">
        <v>4368</v>
      </c>
      <c r="E504" s="270">
        <v>29710</v>
      </c>
      <c r="F504" s="271">
        <v>3.3999999999999998E-3</v>
      </c>
    </row>
    <row r="505" spans="1:6" ht="16.5" customHeight="1">
      <c r="A505" s="269" t="s">
        <v>4426</v>
      </c>
      <c r="B505" s="270">
        <v>19970</v>
      </c>
      <c r="C505" s="271">
        <v>2.3099999999999999E-2</v>
      </c>
      <c r="D505" s="269" t="s">
        <v>4264</v>
      </c>
      <c r="E505" s="270">
        <v>8355</v>
      </c>
      <c r="F505" s="271">
        <v>5.9999999999999995E-4</v>
      </c>
    </row>
    <row r="506" spans="1:6" ht="16.5" customHeight="1">
      <c r="A506" s="269" t="s">
        <v>4297</v>
      </c>
      <c r="B506" s="270">
        <v>5020</v>
      </c>
      <c r="C506" s="271">
        <v>4.0000000000000001E-3</v>
      </c>
      <c r="D506" s="269" t="s">
        <v>668</v>
      </c>
      <c r="E506" s="270">
        <v>4655</v>
      </c>
      <c r="F506" s="271">
        <v>-8.5000000000000006E-3</v>
      </c>
    </row>
    <row r="507" spans="1:6" ht="16.5" customHeight="1">
      <c r="A507" s="269" t="s">
        <v>341</v>
      </c>
      <c r="B507" s="270">
        <v>8430</v>
      </c>
      <c r="C507" s="271">
        <v>-1.1999999999999999E-3</v>
      </c>
      <c r="D507" s="269" t="s">
        <v>4075</v>
      </c>
      <c r="E507" s="270">
        <v>4750</v>
      </c>
      <c r="F507" s="271">
        <v>0</v>
      </c>
    </row>
    <row r="508" spans="1:6" ht="16.5" customHeight="1">
      <c r="A508" s="269" t="s">
        <v>4328</v>
      </c>
      <c r="B508" s="270">
        <v>5470</v>
      </c>
      <c r="C508" s="271">
        <v>-5.4999999999999997E-3</v>
      </c>
      <c r="D508" s="269" t="s">
        <v>1602</v>
      </c>
      <c r="E508" s="270">
        <v>209500</v>
      </c>
      <c r="F508" s="271">
        <v>4.2299999999999997E-2</v>
      </c>
    </row>
    <row r="509" spans="1:6" ht="16.5" customHeight="1">
      <c r="A509" s="269" t="s">
        <v>1257</v>
      </c>
      <c r="B509" s="270">
        <v>216000</v>
      </c>
      <c r="C509" s="271">
        <v>6.1400000000000003E-2</v>
      </c>
      <c r="D509" s="269" t="s">
        <v>4148</v>
      </c>
      <c r="E509" s="270">
        <v>129500</v>
      </c>
      <c r="F509" s="271">
        <v>2.3699999999999999E-2</v>
      </c>
    </row>
    <row r="510" spans="1:6" ht="16.5" customHeight="1">
      <c r="A510" s="269" t="s">
        <v>2067</v>
      </c>
      <c r="B510" s="270">
        <v>79400</v>
      </c>
      <c r="C510" s="271">
        <v>1.0200000000000001E-2</v>
      </c>
      <c r="D510" s="269" t="s">
        <v>1656</v>
      </c>
      <c r="E510" s="270">
        <v>78600</v>
      </c>
      <c r="F510" s="271">
        <v>-6.3E-3</v>
      </c>
    </row>
    <row r="511" spans="1:6" ht="16.5" customHeight="1">
      <c r="A511" s="269" t="s">
        <v>4407</v>
      </c>
      <c r="B511" s="270">
        <v>2985</v>
      </c>
      <c r="C511" s="271">
        <v>-1.6999999999999999E-3</v>
      </c>
      <c r="D511" s="269" t="s">
        <v>2115</v>
      </c>
      <c r="E511" s="270">
        <v>2645</v>
      </c>
      <c r="F511" s="271">
        <v>2.52E-2</v>
      </c>
    </row>
    <row r="512" spans="1:6" ht="16.5" customHeight="1">
      <c r="A512" s="269" t="s">
        <v>2383</v>
      </c>
      <c r="B512" s="270">
        <v>5620</v>
      </c>
      <c r="C512" s="271">
        <v>-1.4E-2</v>
      </c>
      <c r="D512" s="269" t="s">
        <v>1867</v>
      </c>
      <c r="E512" s="270">
        <v>7690</v>
      </c>
      <c r="F512" s="271">
        <v>2.2599999999999999E-2</v>
      </c>
    </row>
    <row r="513" spans="1:6" ht="16.5" customHeight="1">
      <c r="A513" s="269" t="s">
        <v>2867</v>
      </c>
      <c r="B513" s="270">
        <v>7340</v>
      </c>
      <c r="C513" s="271">
        <v>1.66E-2</v>
      </c>
      <c r="D513" s="269" t="s">
        <v>4466</v>
      </c>
      <c r="E513" s="272">
        <v>238</v>
      </c>
      <c r="F513" s="271">
        <v>0</v>
      </c>
    </row>
    <row r="514" spans="1:6" ht="16.5" customHeight="1">
      <c r="A514" s="269" t="s">
        <v>754</v>
      </c>
      <c r="B514" s="270">
        <v>3715</v>
      </c>
      <c r="C514" s="271">
        <v>1.3599999999999999E-2</v>
      </c>
      <c r="D514" s="269" t="s">
        <v>3247</v>
      </c>
      <c r="E514" s="270">
        <v>2070</v>
      </c>
      <c r="F514" s="271">
        <v>4.8999999999999998E-3</v>
      </c>
    </row>
    <row r="515" spans="1:6" ht="16.5" customHeight="1">
      <c r="A515" s="269" t="s">
        <v>804</v>
      </c>
      <c r="B515" s="270">
        <v>14450</v>
      </c>
      <c r="C515" s="271">
        <v>-6.8999999999999999E-3</v>
      </c>
      <c r="D515" s="269" t="s">
        <v>1572</v>
      </c>
      <c r="E515" s="270">
        <v>1015</v>
      </c>
      <c r="F515" s="271">
        <v>0.1009</v>
      </c>
    </row>
    <row r="516" spans="1:6" ht="16.5" customHeight="1">
      <c r="A516" s="269" t="s">
        <v>502</v>
      </c>
      <c r="B516" s="270">
        <v>13400</v>
      </c>
      <c r="C516" s="271">
        <v>0</v>
      </c>
      <c r="D516" s="269" t="s">
        <v>1562</v>
      </c>
      <c r="E516" s="270">
        <v>24550</v>
      </c>
      <c r="F516" s="271">
        <v>1.4500000000000001E-2</v>
      </c>
    </row>
    <row r="517" spans="1:6" ht="16.5" customHeight="1">
      <c r="A517" s="269" t="s">
        <v>4339</v>
      </c>
      <c r="B517" s="270">
        <v>22850</v>
      </c>
      <c r="C517" s="271">
        <v>2.2000000000000001E-3</v>
      </c>
      <c r="D517" s="269" t="s">
        <v>3091</v>
      </c>
      <c r="E517" s="270">
        <v>4740</v>
      </c>
      <c r="F517" s="271">
        <v>-7.0599999999999996E-2</v>
      </c>
    </row>
    <row r="518" spans="1:6" ht="16.5" customHeight="1">
      <c r="A518" s="269" t="s">
        <v>935</v>
      </c>
      <c r="B518" s="270">
        <v>84600</v>
      </c>
      <c r="C518" s="271">
        <v>0</v>
      </c>
      <c r="D518" s="269" t="s">
        <v>3547</v>
      </c>
      <c r="E518" s="270">
        <v>122000</v>
      </c>
      <c r="F518" s="271">
        <v>1.24E-2</v>
      </c>
    </row>
    <row r="519" spans="1:6" ht="16.5" customHeight="1">
      <c r="A519" s="269" t="s">
        <v>3573</v>
      </c>
      <c r="B519" s="272">
        <v>650</v>
      </c>
      <c r="C519" s="271">
        <v>-4.5999999999999999E-3</v>
      </c>
      <c r="D519" s="269" t="s">
        <v>4313</v>
      </c>
      <c r="E519" s="270">
        <v>2935</v>
      </c>
      <c r="F519" s="271">
        <v>-1.6999999999999999E-3</v>
      </c>
    </row>
    <row r="520" spans="1:6" ht="16.5" customHeight="1">
      <c r="A520" s="269" t="s">
        <v>1983</v>
      </c>
      <c r="B520" s="270">
        <v>8090</v>
      </c>
      <c r="C520" s="271">
        <v>2.8000000000000001E-2</v>
      </c>
      <c r="D520" s="269" t="s">
        <v>4377</v>
      </c>
      <c r="E520" s="270">
        <v>3710</v>
      </c>
      <c r="F520" s="271">
        <v>-3.5099999999999999E-2</v>
      </c>
    </row>
    <row r="521" spans="1:6" ht="16.5" customHeight="1">
      <c r="A521" s="269" t="s">
        <v>656</v>
      </c>
      <c r="B521" s="270">
        <v>56700</v>
      </c>
      <c r="C521" s="271">
        <v>3.5000000000000001E-3</v>
      </c>
      <c r="D521" s="269" t="s">
        <v>2061</v>
      </c>
      <c r="E521" s="270">
        <v>27700</v>
      </c>
      <c r="F521" s="271">
        <v>-1.8E-3</v>
      </c>
    </row>
    <row r="522" spans="1:6" ht="16.5" customHeight="1">
      <c r="A522" s="269" t="s">
        <v>4214</v>
      </c>
      <c r="B522" s="270">
        <v>1210</v>
      </c>
      <c r="C522" s="271">
        <v>4.1000000000000003E-3</v>
      </c>
      <c r="D522" s="269" t="s">
        <v>1016</v>
      </c>
      <c r="E522" s="270">
        <v>49700</v>
      </c>
      <c r="F522" s="271">
        <v>1.3299999999999999E-2</v>
      </c>
    </row>
    <row r="523" spans="1:6" ht="16.5" customHeight="1">
      <c r="A523" s="269" t="s">
        <v>1961</v>
      </c>
      <c r="B523" s="270">
        <v>5100</v>
      </c>
      <c r="C523" s="271">
        <v>9.9000000000000008E-3</v>
      </c>
      <c r="D523" s="269" t="s">
        <v>1907</v>
      </c>
      <c r="E523" s="270">
        <v>10050</v>
      </c>
      <c r="F523" s="271">
        <v>2.0299999999999999E-2</v>
      </c>
    </row>
    <row r="524" spans="1:6" ht="16.5" customHeight="1">
      <c r="A524" s="269" t="s">
        <v>3823</v>
      </c>
      <c r="B524" s="270">
        <v>2000</v>
      </c>
      <c r="C524" s="271">
        <v>-3.85E-2</v>
      </c>
      <c r="D524" s="269" t="s">
        <v>4446</v>
      </c>
      <c r="E524" s="270">
        <v>18055</v>
      </c>
      <c r="F524" s="271">
        <v>3.2300000000000002E-2</v>
      </c>
    </row>
    <row r="525" spans="1:6" ht="16.5" customHeight="1">
      <c r="A525" s="269" t="s">
        <v>4867</v>
      </c>
      <c r="B525" s="270">
        <v>7915</v>
      </c>
      <c r="C525" s="271">
        <v>6.4000000000000003E-3</v>
      </c>
      <c r="D525" s="269" t="s">
        <v>4774</v>
      </c>
      <c r="E525" s="270">
        <v>9755</v>
      </c>
      <c r="F525" s="271">
        <v>1.46E-2</v>
      </c>
    </row>
    <row r="526" spans="1:6" ht="16.5" customHeight="1">
      <c r="A526" s="269" t="s">
        <v>4818</v>
      </c>
      <c r="B526" s="270">
        <v>8710</v>
      </c>
      <c r="C526" s="271">
        <v>2.1700000000000001E-2</v>
      </c>
      <c r="D526" s="269" t="s">
        <v>4519</v>
      </c>
      <c r="E526" s="270">
        <v>11910</v>
      </c>
      <c r="F526" s="271">
        <v>8.0000000000000004E-4</v>
      </c>
    </row>
    <row r="527" spans="1:6" ht="16.5" customHeight="1">
      <c r="A527" s="269" t="s">
        <v>4783</v>
      </c>
      <c r="B527" s="270">
        <v>9605</v>
      </c>
      <c r="C527" s="271">
        <v>-1.6899999999999998E-2</v>
      </c>
      <c r="D527" s="269" t="s">
        <v>4775</v>
      </c>
      <c r="E527" s="270">
        <v>9720</v>
      </c>
      <c r="F527" s="271">
        <v>-1.5E-3</v>
      </c>
    </row>
    <row r="528" spans="1:6" ht="16.5" customHeight="1">
      <c r="A528" s="269" t="s">
        <v>4739</v>
      </c>
      <c r="B528" s="270">
        <v>10610</v>
      </c>
      <c r="C528" s="271">
        <v>-1.9E-3</v>
      </c>
      <c r="D528" s="269" t="s">
        <v>4389</v>
      </c>
      <c r="E528" s="270">
        <v>51380</v>
      </c>
      <c r="F528" s="271">
        <v>6.3299999999999995E-2</v>
      </c>
    </row>
    <row r="529" spans="1:6" ht="16.5" customHeight="1">
      <c r="A529" s="269" t="s">
        <v>4938</v>
      </c>
      <c r="B529" s="270">
        <v>6175</v>
      </c>
      <c r="C529" s="271">
        <v>2.1499999999999998E-2</v>
      </c>
      <c r="D529" s="269" t="s">
        <v>4790</v>
      </c>
      <c r="E529" s="270">
        <v>9440</v>
      </c>
      <c r="F529" s="271">
        <v>2.8299999999999999E-2</v>
      </c>
    </row>
    <row r="530" spans="1:6" ht="16.5" customHeight="1">
      <c r="A530" s="269" t="s">
        <v>4887</v>
      </c>
      <c r="B530" s="270">
        <v>7400</v>
      </c>
      <c r="C530" s="271">
        <v>6.1000000000000004E-3</v>
      </c>
      <c r="D530" s="269" t="s">
        <v>4081</v>
      </c>
      <c r="E530" s="270">
        <v>1210</v>
      </c>
      <c r="F530" s="271">
        <v>6.1400000000000003E-2</v>
      </c>
    </row>
    <row r="531" spans="1:6" ht="16.5" customHeight="1">
      <c r="A531" s="269" t="s">
        <v>4586</v>
      </c>
      <c r="B531" s="270">
        <v>19145</v>
      </c>
      <c r="C531" s="271">
        <v>3.9899999999999998E-2</v>
      </c>
      <c r="D531" s="269" t="s">
        <v>4485</v>
      </c>
      <c r="E531" s="270">
        <v>28820</v>
      </c>
      <c r="F531" s="271">
        <v>-1.1999999999999999E-3</v>
      </c>
    </row>
    <row r="532" spans="1:6" ht="16.5" customHeight="1">
      <c r="A532" s="269" t="s">
        <v>4492</v>
      </c>
      <c r="B532" s="270">
        <v>13605</v>
      </c>
      <c r="C532" s="271">
        <v>-4.4000000000000003E-3</v>
      </c>
      <c r="D532" s="269" t="s">
        <v>4418</v>
      </c>
      <c r="E532" s="270">
        <v>13975</v>
      </c>
      <c r="F532" s="271">
        <v>-1.3100000000000001E-2</v>
      </c>
    </row>
    <row r="533" spans="1:6" ht="16.5" customHeight="1">
      <c r="A533" s="269" t="s">
        <v>4147</v>
      </c>
      <c r="B533" s="270">
        <v>31065</v>
      </c>
      <c r="C533" s="271">
        <v>2.98E-2</v>
      </c>
      <c r="D533" s="269" t="s">
        <v>4914</v>
      </c>
      <c r="E533" s="270">
        <v>6795</v>
      </c>
      <c r="F533" s="271">
        <v>1.6500000000000001E-2</v>
      </c>
    </row>
    <row r="534" spans="1:6" ht="16.5" customHeight="1">
      <c r="A534" s="269" t="s">
        <v>4455</v>
      </c>
      <c r="B534" s="270">
        <v>16690</v>
      </c>
      <c r="C534" s="271">
        <v>1.37E-2</v>
      </c>
      <c r="D534" s="269" t="s">
        <v>4473</v>
      </c>
      <c r="E534" s="270">
        <v>16020</v>
      </c>
      <c r="F534" s="271">
        <v>9.7999999999999997E-3</v>
      </c>
    </row>
    <row r="535" spans="1:6" ht="16.5" customHeight="1">
      <c r="A535" s="269" t="s">
        <v>4401</v>
      </c>
      <c r="B535" s="270">
        <v>24075</v>
      </c>
      <c r="C535" s="271">
        <v>8.3999999999999995E-3</v>
      </c>
      <c r="D535" s="269" t="s">
        <v>4406</v>
      </c>
      <c r="E535" s="270">
        <v>23295</v>
      </c>
      <c r="F535" s="271">
        <v>1.15E-2</v>
      </c>
    </row>
    <row r="536" spans="1:6" ht="16.5" customHeight="1">
      <c r="A536" s="269" t="s">
        <v>4801</v>
      </c>
      <c r="B536" s="270">
        <v>9100</v>
      </c>
      <c r="C536" s="271">
        <v>-2.2000000000000001E-3</v>
      </c>
      <c r="D536" s="269" t="s">
        <v>4659</v>
      </c>
      <c r="E536" s="270">
        <v>14330</v>
      </c>
      <c r="F536" s="271">
        <v>-1.5100000000000001E-2</v>
      </c>
    </row>
    <row r="537" spans="1:6" ht="16.5" customHeight="1">
      <c r="A537" s="269" t="s">
        <v>4373</v>
      </c>
      <c r="B537" s="272">
        <v>390</v>
      </c>
      <c r="C537" s="271">
        <v>-4.8800000000000003E-2</v>
      </c>
      <c r="D537" s="269" t="s">
        <v>4644</v>
      </c>
      <c r="E537" s="270">
        <v>3060</v>
      </c>
      <c r="F537" s="271">
        <v>-3.9199999999999999E-2</v>
      </c>
    </row>
    <row r="538" spans="1:6" ht="16.5" customHeight="1">
      <c r="A538" s="269" t="s">
        <v>4763</v>
      </c>
      <c r="B538" s="270">
        <v>9985</v>
      </c>
      <c r="C538" s="271">
        <v>1E-3</v>
      </c>
      <c r="D538" s="269" t="s">
        <v>4470</v>
      </c>
      <c r="E538" s="270">
        <v>6470</v>
      </c>
      <c r="F538" s="271">
        <v>3.0999999999999999E-3</v>
      </c>
    </row>
    <row r="539" spans="1:6" ht="16.5" customHeight="1">
      <c r="A539" s="269" t="s">
        <v>4598</v>
      </c>
      <c r="B539" s="270">
        <v>1830</v>
      </c>
      <c r="C539" s="271">
        <v>1.67E-2</v>
      </c>
      <c r="D539" s="269" t="s">
        <v>4531</v>
      </c>
      <c r="E539" s="270">
        <v>4630</v>
      </c>
      <c r="F539" s="271">
        <v>-2.01E-2</v>
      </c>
    </row>
    <row r="540" spans="1:6" ht="16.5" customHeight="1">
      <c r="A540" s="269" t="s">
        <v>4696</v>
      </c>
      <c r="B540" s="270">
        <v>12095</v>
      </c>
      <c r="C540" s="271">
        <v>-2.18E-2</v>
      </c>
      <c r="D540" s="269" t="s">
        <v>4830</v>
      </c>
      <c r="E540" s="270">
        <v>8595</v>
      </c>
      <c r="F540" s="271">
        <v>-3.4299999999999997E-2</v>
      </c>
    </row>
    <row r="541" spans="1:6" ht="16.5" customHeight="1">
      <c r="A541" s="269" t="s">
        <v>4697</v>
      </c>
      <c r="B541" s="270">
        <v>12085</v>
      </c>
      <c r="C541" s="271">
        <v>-8.9999999999999993E-3</v>
      </c>
      <c r="D541" s="269" t="s">
        <v>4757</v>
      </c>
      <c r="E541" s="270">
        <v>10195</v>
      </c>
      <c r="F541" s="271">
        <v>0</v>
      </c>
    </row>
    <row r="542" spans="1:6" ht="16.5" customHeight="1">
      <c r="A542" s="269" t="s">
        <v>4794</v>
      </c>
      <c r="B542" s="270">
        <v>9330</v>
      </c>
      <c r="C542" s="271">
        <v>5.0000000000000001E-4</v>
      </c>
      <c r="D542" s="269" t="s">
        <v>4726</v>
      </c>
      <c r="E542" s="270">
        <v>10950</v>
      </c>
      <c r="F542" s="271">
        <v>6.4000000000000003E-3</v>
      </c>
    </row>
    <row r="543" spans="1:6" ht="16.5" customHeight="1">
      <c r="A543" s="269" t="s">
        <v>4714</v>
      </c>
      <c r="B543" s="270">
        <v>11250</v>
      </c>
      <c r="C543" s="271">
        <v>-1.32E-2</v>
      </c>
      <c r="D543" s="269" t="s">
        <v>4117</v>
      </c>
      <c r="E543" s="270">
        <v>8350</v>
      </c>
      <c r="F543" s="271">
        <v>1.1999999999999999E-3</v>
      </c>
    </row>
    <row r="544" spans="1:6" ht="16.5" customHeight="1">
      <c r="A544" s="269" t="s">
        <v>4540</v>
      </c>
      <c r="B544" s="270">
        <v>10920</v>
      </c>
      <c r="C544" s="271">
        <v>8.9999999999999998E-4</v>
      </c>
      <c r="D544" s="269" t="s">
        <v>4375</v>
      </c>
      <c r="E544" s="270">
        <v>11240</v>
      </c>
      <c r="F544" s="271">
        <v>0</v>
      </c>
    </row>
    <row r="545" spans="1:6" ht="16.5" customHeight="1">
      <c r="A545" s="269" t="s">
        <v>4842</v>
      </c>
      <c r="B545" s="270">
        <v>8365</v>
      </c>
      <c r="C545" s="271">
        <v>2.3999999999999998E-3</v>
      </c>
      <c r="D545" s="269" t="s">
        <v>112</v>
      </c>
      <c r="E545" s="270">
        <v>686000</v>
      </c>
      <c r="F545" s="271">
        <v>2.8500000000000001E-2</v>
      </c>
    </row>
    <row r="546" spans="1:6" ht="16.5" customHeight="1">
      <c r="A546" s="269" t="s">
        <v>4082</v>
      </c>
      <c r="B546" s="270">
        <v>374500</v>
      </c>
      <c r="C546" s="271">
        <v>3.8800000000000001E-2</v>
      </c>
      <c r="D546" s="269" t="s">
        <v>2441</v>
      </c>
      <c r="E546" s="270">
        <v>17250</v>
      </c>
      <c r="F546" s="271">
        <v>8.8000000000000005E-3</v>
      </c>
    </row>
    <row r="547" spans="1:6" ht="16.5" customHeight="1">
      <c r="A547" s="269" t="s">
        <v>42</v>
      </c>
      <c r="B547" s="270">
        <v>122000</v>
      </c>
      <c r="C547" s="271">
        <v>-4.1000000000000003E-3</v>
      </c>
      <c r="D547" s="269" t="s">
        <v>4212</v>
      </c>
      <c r="E547" s="270">
        <v>109500</v>
      </c>
      <c r="F547" s="271">
        <v>0</v>
      </c>
    </row>
    <row r="548" spans="1:6" ht="16.5" customHeight="1">
      <c r="A548" s="269" t="s">
        <v>3968</v>
      </c>
      <c r="B548" s="270">
        <v>830000</v>
      </c>
      <c r="C548" s="271">
        <v>1.84E-2</v>
      </c>
      <c r="D548" s="269" t="s">
        <v>238</v>
      </c>
      <c r="E548" s="270">
        <v>71500</v>
      </c>
      <c r="F548" s="271">
        <v>-1.6500000000000001E-2</v>
      </c>
    </row>
    <row r="549" spans="1:6" ht="16.5" customHeight="1">
      <c r="A549" s="269" t="s">
        <v>79</v>
      </c>
      <c r="B549" s="270">
        <v>160500</v>
      </c>
      <c r="C549" s="271">
        <v>1.26E-2</v>
      </c>
      <c r="D549" s="269" t="s">
        <v>380</v>
      </c>
      <c r="E549" s="270">
        <v>24300</v>
      </c>
      <c r="F549" s="271">
        <v>-1.6199999999999999E-2</v>
      </c>
    </row>
    <row r="550" spans="1:6" ht="16.5" customHeight="1">
      <c r="A550" s="269" t="s">
        <v>273</v>
      </c>
      <c r="B550" s="270">
        <v>166500</v>
      </c>
      <c r="C550" s="271">
        <v>9.1000000000000004E-3</v>
      </c>
      <c r="D550" s="269" t="s">
        <v>4166</v>
      </c>
      <c r="E550" s="270">
        <v>89400</v>
      </c>
      <c r="F550" s="271">
        <v>1.1000000000000001E-3</v>
      </c>
    </row>
    <row r="551" spans="1:6" ht="16.5" customHeight="1">
      <c r="A551" s="269" t="s">
        <v>9</v>
      </c>
      <c r="B551" s="270">
        <v>71500</v>
      </c>
      <c r="C551" s="271">
        <v>-1.4E-3</v>
      </c>
      <c r="D551" s="269" t="s">
        <v>3970</v>
      </c>
      <c r="E551" s="270">
        <v>66300</v>
      </c>
      <c r="F551" s="271">
        <v>1.0699999999999999E-2</v>
      </c>
    </row>
    <row r="552" spans="1:6" ht="16.5" customHeight="1">
      <c r="A552" s="269" t="s">
        <v>1353</v>
      </c>
      <c r="B552" s="270">
        <v>6110</v>
      </c>
      <c r="C552" s="271">
        <v>8.3000000000000001E-3</v>
      </c>
      <c r="D552" s="269" t="s">
        <v>313</v>
      </c>
      <c r="E552" s="270">
        <v>6020</v>
      </c>
      <c r="F552" s="271">
        <v>-2.2700000000000001E-2</v>
      </c>
    </row>
    <row r="553" spans="1:6" ht="16.5" customHeight="1">
      <c r="A553" s="269" t="s">
        <v>4486</v>
      </c>
      <c r="B553" s="270">
        <v>248500</v>
      </c>
      <c r="C553" s="271">
        <v>-8.0000000000000002E-3</v>
      </c>
      <c r="D553" s="269" t="s">
        <v>293</v>
      </c>
      <c r="E553" s="270">
        <v>46100</v>
      </c>
      <c r="F553" s="271">
        <v>-1.3899999999999999E-2</v>
      </c>
    </row>
    <row r="554" spans="1:6" ht="16.5" customHeight="1">
      <c r="A554" s="269" t="s">
        <v>1951</v>
      </c>
      <c r="B554" s="270">
        <v>33200</v>
      </c>
      <c r="C554" s="271">
        <v>-8.9999999999999993E-3</v>
      </c>
      <c r="D554" s="269" t="s">
        <v>271</v>
      </c>
      <c r="E554" s="270">
        <v>34750</v>
      </c>
      <c r="F554" s="271">
        <v>5.7999999999999996E-3</v>
      </c>
    </row>
    <row r="555" spans="1:6" ht="16.5" customHeight="1">
      <c r="A555" s="269" t="s">
        <v>242</v>
      </c>
      <c r="B555" s="270">
        <v>241000</v>
      </c>
      <c r="C555" s="271">
        <v>-4.1000000000000003E-3</v>
      </c>
      <c r="D555" s="269" t="s">
        <v>4086</v>
      </c>
      <c r="E555" s="270">
        <v>177000</v>
      </c>
      <c r="F555" s="271">
        <v>-5.5999999999999999E-3</v>
      </c>
    </row>
    <row r="556" spans="1:6" ht="16.5" customHeight="1">
      <c r="A556" s="269" t="s">
        <v>3549</v>
      </c>
      <c r="B556" s="270">
        <v>27250</v>
      </c>
      <c r="C556" s="271">
        <v>5.4999999999999997E-3</v>
      </c>
      <c r="D556" s="269" t="s">
        <v>514</v>
      </c>
      <c r="E556" s="270">
        <v>67400</v>
      </c>
      <c r="F556" s="271">
        <v>-1.03E-2</v>
      </c>
    </row>
    <row r="557" spans="1:6" ht="16.5" customHeight="1">
      <c r="A557" s="269" t="s">
        <v>4629</v>
      </c>
      <c r="B557" s="270">
        <v>44000</v>
      </c>
      <c r="C557" s="271">
        <v>5.7000000000000002E-3</v>
      </c>
      <c r="D557" s="269" t="s">
        <v>1454</v>
      </c>
      <c r="E557" s="270">
        <v>83000</v>
      </c>
      <c r="F557" s="271">
        <v>-2.24E-2</v>
      </c>
    </row>
    <row r="558" spans="1:6" ht="16.5" customHeight="1">
      <c r="A558" s="269" t="s">
        <v>1771</v>
      </c>
      <c r="B558" s="270">
        <v>64600</v>
      </c>
      <c r="C558" s="271">
        <v>1.6000000000000001E-3</v>
      </c>
      <c r="D558" s="269" t="s">
        <v>4116</v>
      </c>
      <c r="E558" s="270">
        <v>29450</v>
      </c>
      <c r="F558" s="271">
        <v>-1.17E-2</v>
      </c>
    </row>
    <row r="559" spans="1:6" ht="16.5" customHeight="1">
      <c r="A559" s="269" t="s">
        <v>418</v>
      </c>
      <c r="B559" s="270">
        <v>106500</v>
      </c>
      <c r="C559" s="271">
        <v>-2.29E-2</v>
      </c>
      <c r="D559" s="269" t="s">
        <v>4553</v>
      </c>
      <c r="E559" s="270">
        <v>69400</v>
      </c>
      <c r="F559" s="271">
        <v>-2.8999999999999998E-3</v>
      </c>
    </row>
    <row r="560" spans="1:6" ht="16.5" customHeight="1">
      <c r="A560" s="269" t="s">
        <v>937</v>
      </c>
      <c r="B560" s="270">
        <v>15350</v>
      </c>
      <c r="C560" s="271">
        <v>9.9000000000000008E-3</v>
      </c>
      <c r="D560" s="269" t="s">
        <v>1261</v>
      </c>
      <c r="E560" s="270">
        <v>11550</v>
      </c>
      <c r="F560" s="271">
        <v>-8.6E-3</v>
      </c>
    </row>
    <row r="561" spans="1:6" ht="16.5" customHeight="1">
      <c r="A561" s="269" t="s">
        <v>2803</v>
      </c>
      <c r="B561" s="270">
        <v>2890</v>
      </c>
      <c r="C561" s="271">
        <v>1.4E-2</v>
      </c>
      <c r="D561" s="269" t="s">
        <v>1779</v>
      </c>
      <c r="E561" s="270">
        <v>3270</v>
      </c>
      <c r="F561" s="271">
        <v>1.4E-2</v>
      </c>
    </row>
    <row r="562" spans="1:6" ht="16.5" customHeight="1">
      <c r="A562" s="269" t="s">
        <v>1526</v>
      </c>
      <c r="B562" s="270">
        <v>11700</v>
      </c>
      <c r="C562" s="271">
        <v>-1.2699999999999999E-2</v>
      </c>
      <c r="D562" s="269" t="s">
        <v>1193</v>
      </c>
      <c r="E562" s="270">
        <v>1765</v>
      </c>
      <c r="F562" s="271">
        <v>-5.5999999999999999E-3</v>
      </c>
    </row>
    <row r="563" spans="1:6" ht="16.5" customHeight="1">
      <c r="A563" s="269" t="s">
        <v>4237</v>
      </c>
      <c r="B563" s="270">
        <v>11500</v>
      </c>
      <c r="C563" s="271">
        <v>-1.7100000000000001E-2</v>
      </c>
      <c r="D563" s="269" t="s">
        <v>3165</v>
      </c>
      <c r="E563" s="270">
        <v>8400</v>
      </c>
      <c r="F563" s="271">
        <v>1.0800000000000001E-2</v>
      </c>
    </row>
    <row r="564" spans="1:6" ht="16.5" customHeight="1">
      <c r="A564" s="269" t="s">
        <v>2377</v>
      </c>
      <c r="B564" s="270">
        <v>30350</v>
      </c>
      <c r="C564" s="271">
        <v>1.17E-2</v>
      </c>
      <c r="D564" s="269" t="s">
        <v>982</v>
      </c>
      <c r="E564" s="270">
        <v>24750</v>
      </c>
      <c r="F564" s="271">
        <v>4.1000000000000003E-3</v>
      </c>
    </row>
    <row r="565" spans="1:6" ht="16.5" customHeight="1">
      <c r="A565" s="269" t="s">
        <v>870</v>
      </c>
      <c r="B565" s="270">
        <v>99500</v>
      </c>
      <c r="C565" s="271">
        <v>4.9599999999999998E-2</v>
      </c>
      <c r="D565" s="269" t="s">
        <v>2293</v>
      </c>
      <c r="E565" s="270">
        <v>5200</v>
      </c>
      <c r="F565" s="271">
        <v>-7.6E-3</v>
      </c>
    </row>
    <row r="566" spans="1:6" ht="16.5" customHeight="1">
      <c r="A566" s="269" t="s">
        <v>2393</v>
      </c>
      <c r="B566" s="270">
        <v>42200</v>
      </c>
      <c r="C566" s="271">
        <v>-9.4000000000000004E-3</v>
      </c>
      <c r="D566" s="269" t="s">
        <v>3689</v>
      </c>
      <c r="E566" s="270">
        <v>25700</v>
      </c>
      <c r="F566" s="271">
        <v>-1.72E-2</v>
      </c>
    </row>
    <row r="567" spans="1:6" ht="16.5" customHeight="1">
      <c r="A567" s="269" t="s">
        <v>3765</v>
      </c>
      <c r="B567" s="270">
        <v>3605</v>
      </c>
      <c r="C567" s="271">
        <v>-9.5999999999999992E-3</v>
      </c>
      <c r="D567" s="269" t="s">
        <v>1875</v>
      </c>
      <c r="E567" s="270">
        <v>56000</v>
      </c>
      <c r="F567" s="271">
        <v>-1.5800000000000002E-2</v>
      </c>
    </row>
    <row r="568" spans="1:6" ht="16.5" customHeight="1">
      <c r="A568" s="269" t="s">
        <v>1155</v>
      </c>
      <c r="B568" s="270">
        <v>9530</v>
      </c>
      <c r="C568" s="271">
        <v>9.4999999999999998E-3</v>
      </c>
      <c r="D568" s="269" t="s">
        <v>4275</v>
      </c>
      <c r="E568" s="270">
        <v>1210</v>
      </c>
      <c r="F568" s="271">
        <v>8.3000000000000001E-3</v>
      </c>
    </row>
    <row r="569" spans="1:6" ht="16.5" customHeight="1">
      <c r="A569" s="269" t="s">
        <v>1520</v>
      </c>
      <c r="B569" s="270">
        <v>4175</v>
      </c>
      <c r="C569" s="271">
        <v>1.09E-2</v>
      </c>
      <c r="D569" s="269" t="s">
        <v>1672</v>
      </c>
      <c r="E569" s="270">
        <v>5630</v>
      </c>
      <c r="F569" s="271">
        <v>1.8E-3</v>
      </c>
    </row>
    <row r="570" spans="1:6" ht="16.5" customHeight="1">
      <c r="A570" s="269" t="s">
        <v>4260</v>
      </c>
      <c r="B570" s="270">
        <v>44950</v>
      </c>
      <c r="C570" s="271">
        <v>1.1000000000000001E-3</v>
      </c>
      <c r="D570" s="269" t="s">
        <v>1339</v>
      </c>
      <c r="E570" s="270">
        <v>47000</v>
      </c>
      <c r="F570" s="271">
        <v>-7.4000000000000003E-3</v>
      </c>
    </row>
    <row r="571" spans="1:6" ht="16.5" customHeight="1">
      <c r="A571" s="269" t="s">
        <v>1131</v>
      </c>
      <c r="B571" s="270">
        <v>12300</v>
      </c>
      <c r="C571" s="271">
        <v>0.1081</v>
      </c>
      <c r="D571" s="269" t="s">
        <v>872</v>
      </c>
      <c r="E571" s="270">
        <v>7150</v>
      </c>
      <c r="F571" s="271">
        <v>4.6899999999999997E-2</v>
      </c>
    </row>
    <row r="572" spans="1:6" ht="16.5" customHeight="1">
      <c r="A572" s="269" t="s">
        <v>880</v>
      </c>
      <c r="B572" s="270">
        <v>175000</v>
      </c>
      <c r="C572" s="271">
        <v>1.1599999999999999E-2</v>
      </c>
      <c r="D572" s="269" t="s">
        <v>3075</v>
      </c>
      <c r="E572" s="272">
        <v>326</v>
      </c>
      <c r="F572" s="271">
        <v>3.49E-2</v>
      </c>
    </row>
    <row r="573" spans="1:6" ht="16.5" customHeight="1">
      <c r="A573" s="269" t="s">
        <v>4756</v>
      </c>
      <c r="B573" s="270">
        <v>4595</v>
      </c>
      <c r="C573" s="271">
        <v>8.1199999999999994E-2</v>
      </c>
      <c r="D573" s="269" t="s">
        <v>3089</v>
      </c>
      <c r="E573" s="270">
        <v>2060</v>
      </c>
      <c r="F573" s="271">
        <v>-5.0700000000000002E-2</v>
      </c>
    </row>
    <row r="574" spans="1:6" ht="16.5" customHeight="1">
      <c r="A574" s="269" t="s">
        <v>802</v>
      </c>
      <c r="B574" s="270">
        <v>48250</v>
      </c>
      <c r="C574" s="271">
        <v>-2.53E-2</v>
      </c>
      <c r="D574" s="269" t="s">
        <v>3315</v>
      </c>
      <c r="E574" s="270">
        <v>4975</v>
      </c>
      <c r="F574" s="271">
        <v>5.2900000000000003E-2</v>
      </c>
    </row>
    <row r="575" spans="1:6" ht="16.5" customHeight="1">
      <c r="A575" s="269" t="s">
        <v>1273</v>
      </c>
      <c r="B575" s="270">
        <v>13150</v>
      </c>
      <c r="C575" s="271">
        <v>-7.4999999999999997E-3</v>
      </c>
      <c r="D575" s="269" t="s">
        <v>3411</v>
      </c>
      <c r="E575" s="270">
        <v>2380</v>
      </c>
      <c r="F575" s="271">
        <v>6.3E-3</v>
      </c>
    </row>
    <row r="576" spans="1:6" ht="16.5" customHeight="1">
      <c r="A576" s="269" t="s">
        <v>4960</v>
      </c>
      <c r="B576" s="270">
        <v>9370</v>
      </c>
      <c r="C576" s="271">
        <v>-3.2000000000000002E-3</v>
      </c>
      <c r="D576" s="269" t="s">
        <v>1971</v>
      </c>
      <c r="E576" s="270">
        <v>4080</v>
      </c>
      <c r="F576" s="271">
        <v>1.1999999999999999E-3</v>
      </c>
    </row>
    <row r="577" spans="1:6" ht="16.5" customHeight="1">
      <c r="A577" s="269" t="s">
        <v>1253</v>
      </c>
      <c r="B577" s="270">
        <v>10450</v>
      </c>
      <c r="C577" s="271">
        <v>1.46E-2</v>
      </c>
      <c r="D577" s="269" t="s">
        <v>4736</v>
      </c>
      <c r="E577" s="270">
        <v>14550</v>
      </c>
      <c r="F577" s="271">
        <v>1.04E-2</v>
      </c>
    </row>
    <row r="578" spans="1:6" ht="16.5" customHeight="1">
      <c r="A578" s="269" t="s">
        <v>3047</v>
      </c>
      <c r="B578" s="272">
        <v>787</v>
      </c>
      <c r="C578" s="271">
        <v>0</v>
      </c>
      <c r="D578" s="269" t="s">
        <v>1147</v>
      </c>
      <c r="E578" s="270">
        <v>2555</v>
      </c>
      <c r="F578" s="271">
        <v>-2E-3</v>
      </c>
    </row>
    <row r="579" spans="1:6" ht="16.5" customHeight="1">
      <c r="A579" s="269" t="s">
        <v>3799</v>
      </c>
      <c r="B579" s="270">
        <v>6160</v>
      </c>
      <c r="C579" s="271">
        <v>0</v>
      </c>
      <c r="D579" s="269" t="s">
        <v>1018</v>
      </c>
      <c r="E579" s="270">
        <v>12200</v>
      </c>
      <c r="F579" s="271">
        <v>8.3000000000000001E-3</v>
      </c>
    </row>
    <row r="580" spans="1:6" ht="16.5" customHeight="1">
      <c r="A580" s="269" t="s">
        <v>4505</v>
      </c>
      <c r="B580" s="270">
        <v>7030</v>
      </c>
      <c r="C580" s="271">
        <v>4.3E-3</v>
      </c>
      <c r="D580" s="269" t="s">
        <v>740</v>
      </c>
      <c r="E580" s="270">
        <v>82400</v>
      </c>
      <c r="F580" s="271">
        <v>3.6499999999999998E-2</v>
      </c>
    </row>
    <row r="581" spans="1:6" ht="16.5" customHeight="1">
      <c r="A581" s="269" t="s">
        <v>534</v>
      </c>
      <c r="B581" s="270">
        <v>25350</v>
      </c>
      <c r="C581" s="271">
        <v>2.01E-2</v>
      </c>
      <c r="D581" s="269" t="s">
        <v>931</v>
      </c>
      <c r="E581" s="270">
        <v>102000</v>
      </c>
      <c r="F581" s="271">
        <v>-3.32E-2</v>
      </c>
    </row>
    <row r="582" spans="1:6" ht="16.5" customHeight="1">
      <c r="A582" s="269" t="s">
        <v>4099</v>
      </c>
      <c r="B582" s="270">
        <v>124500</v>
      </c>
      <c r="C582" s="271">
        <v>-3.49E-2</v>
      </c>
      <c r="D582" s="269" t="s">
        <v>1626</v>
      </c>
      <c r="E582" s="270">
        <v>16000</v>
      </c>
      <c r="F582" s="271">
        <v>-6.1999999999999998E-3</v>
      </c>
    </row>
    <row r="583" spans="1:6" ht="16.5" customHeight="1">
      <c r="A583" s="269" t="s">
        <v>736</v>
      </c>
      <c r="B583" s="270">
        <v>112500</v>
      </c>
      <c r="C583" s="271">
        <v>1.35E-2</v>
      </c>
      <c r="D583" s="269" t="s">
        <v>3049</v>
      </c>
      <c r="E583" s="270">
        <v>2920</v>
      </c>
      <c r="F583" s="271">
        <v>-0.12570000000000001</v>
      </c>
    </row>
    <row r="584" spans="1:6" ht="16.5" customHeight="1">
      <c r="A584" s="269" t="s">
        <v>4252</v>
      </c>
      <c r="B584" s="272">
        <v>919</v>
      </c>
      <c r="C584" s="271">
        <v>-6.4999999999999997E-3</v>
      </c>
      <c r="D584" s="269" t="s">
        <v>1383</v>
      </c>
      <c r="E584" s="270">
        <v>8090</v>
      </c>
      <c r="F584" s="271">
        <v>0</v>
      </c>
    </row>
    <row r="585" spans="1:6" ht="16.5" customHeight="1">
      <c r="A585" s="269" t="s">
        <v>1303</v>
      </c>
      <c r="B585" s="270">
        <v>3205</v>
      </c>
      <c r="C585" s="271">
        <v>7.9000000000000008E-3</v>
      </c>
      <c r="D585" s="269" t="s">
        <v>1434</v>
      </c>
      <c r="E585" s="270">
        <v>11600</v>
      </c>
      <c r="F585" s="271">
        <v>3.1099999999999999E-2</v>
      </c>
    </row>
    <row r="586" spans="1:6" ht="16.5" customHeight="1">
      <c r="A586" s="269" t="s">
        <v>1931</v>
      </c>
      <c r="B586" s="270">
        <v>5650</v>
      </c>
      <c r="C586" s="271">
        <v>-2.75E-2</v>
      </c>
      <c r="D586" s="269" t="s">
        <v>3599</v>
      </c>
      <c r="E586" s="270">
        <v>1745</v>
      </c>
      <c r="F586" s="271">
        <v>8.6999999999999994E-3</v>
      </c>
    </row>
    <row r="587" spans="1:6" ht="16.5" customHeight="1">
      <c r="A587" s="269" t="s">
        <v>4194</v>
      </c>
      <c r="B587" s="270">
        <v>25500</v>
      </c>
      <c r="C587" s="271">
        <v>4.9399999999999999E-2</v>
      </c>
      <c r="D587" s="269" t="s">
        <v>4452</v>
      </c>
      <c r="E587" s="270">
        <v>2490</v>
      </c>
      <c r="F587" s="271">
        <v>0</v>
      </c>
    </row>
    <row r="588" spans="1:6" ht="16.5" customHeight="1">
      <c r="A588" s="269" t="s">
        <v>82</v>
      </c>
      <c r="B588" s="270">
        <v>224000</v>
      </c>
      <c r="C588" s="271">
        <v>5.16E-2</v>
      </c>
      <c r="D588" s="269" t="s">
        <v>4003</v>
      </c>
      <c r="E588" s="270">
        <v>80000</v>
      </c>
      <c r="F588" s="271">
        <v>8.5500000000000007E-2</v>
      </c>
    </row>
    <row r="589" spans="1:6" ht="16.5" customHeight="1">
      <c r="A589" s="269" t="s">
        <v>4230</v>
      </c>
      <c r="B589" s="270">
        <v>20500</v>
      </c>
      <c r="C589" s="271">
        <v>5.3999999999999999E-2</v>
      </c>
      <c r="D589" s="269" t="s">
        <v>4396</v>
      </c>
      <c r="E589" s="270">
        <v>30150</v>
      </c>
      <c r="F589" s="271">
        <v>4.87E-2</v>
      </c>
    </row>
    <row r="590" spans="1:6" ht="16.5" customHeight="1">
      <c r="A590" s="269" t="s">
        <v>4022</v>
      </c>
      <c r="B590" s="270">
        <v>28950</v>
      </c>
      <c r="C590" s="271">
        <v>2.3E-2</v>
      </c>
      <c r="D590" s="269" t="s">
        <v>868</v>
      </c>
      <c r="E590" s="270">
        <v>17900</v>
      </c>
      <c r="F590" s="271">
        <v>-1.6500000000000001E-2</v>
      </c>
    </row>
    <row r="591" spans="1:6" ht="16.5" customHeight="1">
      <c r="A591" s="269" t="s">
        <v>1991</v>
      </c>
      <c r="B591" s="270">
        <v>2710</v>
      </c>
      <c r="C591" s="271">
        <v>1.6899999999999998E-2</v>
      </c>
      <c r="D591" s="269" t="s">
        <v>582</v>
      </c>
      <c r="E591" s="270">
        <v>9900</v>
      </c>
      <c r="F591" s="271">
        <v>0</v>
      </c>
    </row>
    <row r="592" spans="1:6" ht="16.5" customHeight="1">
      <c r="A592" s="269" t="s">
        <v>4248</v>
      </c>
      <c r="B592" s="270">
        <v>68100</v>
      </c>
      <c r="C592" s="271">
        <v>-2.8999999999999998E-3</v>
      </c>
      <c r="D592" s="269" t="s">
        <v>2427</v>
      </c>
      <c r="E592" s="270">
        <v>93000</v>
      </c>
      <c r="F592" s="271">
        <v>-2.41E-2</v>
      </c>
    </row>
    <row r="593" spans="1:6" ht="16.5" customHeight="1">
      <c r="A593" s="269" t="s">
        <v>760</v>
      </c>
      <c r="B593" s="270">
        <v>32750</v>
      </c>
      <c r="C593" s="271">
        <v>7.7000000000000002E-3</v>
      </c>
      <c r="D593" s="269" t="s">
        <v>1169</v>
      </c>
      <c r="E593" s="270">
        <v>12900</v>
      </c>
      <c r="F593" s="271">
        <v>2.3800000000000002E-2</v>
      </c>
    </row>
    <row r="594" spans="1:6" ht="16.5" customHeight="1">
      <c r="A594" s="269" t="s">
        <v>3181</v>
      </c>
      <c r="B594" s="270">
        <v>2290</v>
      </c>
      <c r="C594" s="271">
        <v>1.0999999999999999E-2</v>
      </c>
      <c r="D594" s="269" t="s">
        <v>1355</v>
      </c>
      <c r="E594" s="270">
        <v>3445</v>
      </c>
      <c r="F594" s="271">
        <v>4.4000000000000003E-3</v>
      </c>
    </row>
    <row r="595" spans="1:6" ht="16.5" customHeight="1">
      <c r="A595" s="269" t="s">
        <v>360</v>
      </c>
      <c r="B595" s="270">
        <v>257500</v>
      </c>
      <c r="C595" s="271">
        <v>-3.8999999999999998E-3</v>
      </c>
      <c r="D595" s="269" t="s">
        <v>1586</v>
      </c>
      <c r="E595" s="270">
        <v>212500</v>
      </c>
      <c r="F595" s="271">
        <v>-3.6299999999999999E-2</v>
      </c>
    </row>
    <row r="596" spans="1:6" ht="16.5" customHeight="1">
      <c r="A596" s="269" t="s">
        <v>1590</v>
      </c>
      <c r="B596" s="270">
        <v>38100</v>
      </c>
      <c r="C596" s="271">
        <v>-1.2999999999999999E-3</v>
      </c>
      <c r="D596" s="269" t="s">
        <v>670</v>
      </c>
      <c r="E596" s="270">
        <v>179000</v>
      </c>
      <c r="F596" s="271">
        <v>-2.4500000000000001E-2</v>
      </c>
    </row>
    <row r="597" spans="1:6" ht="16.5" customHeight="1">
      <c r="A597" s="269" t="s">
        <v>746</v>
      </c>
      <c r="B597" s="270">
        <v>95900</v>
      </c>
      <c r="C597" s="271">
        <v>5.1999999999999998E-3</v>
      </c>
      <c r="D597" s="269" t="s">
        <v>2141</v>
      </c>
      <c r="E597" s="270">
        <v>4950</v>
      </c>
      <c r="F597" s="271">
        <v>1.12E-2</v>
      </c>
    </row>
    <row r="598" spans="1:6" ht="16.5" customHeight="1">
      <c r="A598" s="269" t="s">
        <v>1869</v>
      </c>
      <c r="B598" s="270">
        <v>120000</v>
      </c>
      <c r="C598" s="271">
        <v>0</v>
      </c>
      <c r="D598" s="269" t="s">
        <v>750</v>
      </c>
      <c r="E598" s="270">
        <v>63500</v>
      </c>
      <c r="F598" s="271">
        <v>9.4999999999999998E-3</v>
      </c>
    </row>
    <row r="599" spans="1:6" ht="16.5" customHeight="1">
      <c r="A599" s="269" t="s">
        <v>4109</v>
      </c>
      <c r="B599" s="270">
        <v>63200</v>
      </c>
      <c r="C599" s="271">
        <v>1.6000000000000001E-3</v>
      </c>
      <c r="D599" s="269" t="s">
        <v>2133</v>
      </c>
      <c r="E599" s="270">
        <v>2735</v>
      </c>
      <c r="F599" s="271">
        <v>-5.8500000000000003E-2</v>
      </c>
    </row>
    <row r="600" spans="1:6" ht="16.5" customHeight="1">
      <c r="A600" s="269" t="s">
        <v>4999</v>
      </c>
      <c r="B600" s="270">
        <v>48150</v>
      </c>
      <c r="C600" s="271">
        <v>-2.0999999999999999E-3</v>
      </c>
      <c r="D600" s="269" t="s">
        <v>4253</v>
      </c>
      <c r="E600" s="270">
        <v>1880</v>
      </c>
      <c r="F600" s="271">
        <v>1.6199999999999999E-2</v>
      </c>
    </row>
    <row r="601" spans="1:6" ht="16.5" customHeight="1">
      <c r="A601" s="269" t="s">
        <v>1341</v>
      </c>
      <c r="B601" s="270">
        <v>60900</v>
      </c>
      <c r="C601" s="271">
        <v>-2.4E-2</v>
      </c>
      <c r="D601" s="269" t="s">
        <v>4210</v>
      </c>
      <c r="E601" s="270">
        <v>82100</v>
      </c>
      <c r="F601" s="271">
        <v>-1.9099999999999999E-2</v>
      </c>
    </row>
    <row r="602" spans="1:6" ht="16.5" customHeight="1">
      <c r="A602" s="269" t="s">
        <v>3773</v>
      </c>
      <c r="B602" s="270">
        <v>2310</v>
      </c>
      <c r="C602" s="271">
        <v>1.54E-2</v>
      </c>
      <c r="D602" s="269" t="s">
        <v>4582</v>
      </c>
      <c r="E602" s="270">
        <v>9730</v>
      </c>
      <c r="F602" s="271">
        <v>-1.72E-2</v>
      </c>
    </row>
    <row r="603" spans="1:6" ht="16.5" customHeight="1">
      <c r="A603" s="269" t="s">
        <v>4507</v>
      </c>
      <c r="B603" s="270">
        <v>12875</v>
      </c>
      <c r="C603" s="271">
        <v>-4.3E-3</v>
      </c>
      <c r="D603" s="269" t="s">
        <v>4508</v>
      </c>
      <c r="E603" s="270">
        <v>10150</v>
      </c>
      <c r="F603" s="271">
        <v>-1.46E-2</v>
      </c>
    </row>
    <row r="604" spans="1:6" ht="16.5" customHeight="1">
      <c r="A604" s="269" t="s">
        <v>4742</v>
      </c>
      <c r="B604" s="270">
        <v>5235</v>
      </c>
      <c r="C604" s="271">
        <v>3.8E-3</v>
      </c>
      <c r="D604" s="269" t="s">
        <v>4152</v>
      </c>
      <c r="E604" s="270">
        <v>5685</v>
      </c>
      <c r="F604" s="271">
        <v>3.27E-2</v>
      </c>
    </row>
    <row r="605" spans="1:6" ht="16.5" customHeight="1">
      <c r="A605" s="269" t="s">
        <v>4436</v>
      </c>
      <c r="B605" s="270">
        <v>18600</v>
      </c>
      <c r="C605" s="271">
        <v>1.61E-2</v>
      </c>
      <c r="D605" s="269" t="s">
        <v>4499</v>
      </c>
      <c r="E605" s="270">
        <v>13380</v>
      </c>
      <c r="F605" s="271">
        <v>4.0000000000000002E-4</v>
      </c>
    </row>
    <row r="606" spans="1:6" ht="16.5" customHeight="1">
      <c r="A606" s="269" t="s">
        <v>4419</v>
      </c>
      <c r="B606" s="270">
        <v>20840</v>
      </c>
      <c r="C606" s="271">
        <v>5.3E-3</v>
      </c>
      <c r="D606" s="269" t="s">
        <v>4743</v>
      </c>
      <c r="E606" s="270">
        <v>10465</v>
      </c>
      <c r="F606" s="271">
        <v>5.0000000000000001E-4</v>
      </c>
    </row>
    <row r="607" spans="1:6" ht="16.5" customHeight="1">
      <c r="A607" s="269" t="s">
        <v>4645</v>
      </c>
      <c r="B607" s="270">
        <v>15250</v>
      </c>
      <c r="C607" s="271">
        <v>2.3099999999999999E-2</v>
      </c>
      <c r="D607" s="269" t="s">
        <v>4427</v>
      </c>
      <c r="E607" s="270">
        <v>19825</v>
      </c>
      <c r="F607" s="271">
        <v>1.2500000000000001E-2</v>
      </c>
    </row>
    <row r="608" spans="1:6" ht="16.5" customHeight="1">
      <c r="A608" s="269" t="s">
        <v>4087</v>
      </c>
      <c r="B608" s="272">
        <v>965</v>
      </c>
      <c r="C608" s="271">
        <v>5.4600000000000003E-2</v>
      </c>
      <c r="D608" s="269" t="s">
        <v>4547</v>
      </c>
      <c r="E608" s="270">
        <v>21485</v>
      </c>
      <c r="F608" s="271">
        <v>4.2700000000000002E-2</v>
      </c>
    </row>
    <row r="609" spans="1:6" ht="16.5" customHeight="1">
      <c r="A609" s="269" t="s">
        <v>4472</v>
      </c>
      <c r="B609" s="270">
        <v>16065</v>
      </c>
      <c r="C609" s="271">
        <v>2.2000000000000001E-3</v>
      </c>
      <c r="D609" s="269" t="s">
        <v>4332</v>
      </c>
      <c r="E609" s="270">
        <v>35465</v>
      </c>
      <c r="F609" s="271">
        <v>1.21E-2</v>
      </c>
    </row>
    <row r="610" spans="1:6" ht="16.5" customHeight="1">
      <c r="A610" s="269" t="s">
        <v>4518</v>
      </c>
      <c r="B610" s="270">
        <v>12035</v>
      </c>
      <c r="C610" s="271">
        <v>6.3E-3</v>
      </c>
      <c r="D610" s="269" t="s">
        <v>4320</v>
      </c>
      <c r="E610" s="270">
        <v>8420</v>
      </c>
      <c r="F610" s="271">
        <v>-1.46E-2</v>
      </c>
    </row>
    <row r="611" spans="1:6" ht="16.5" customHeight="1">
      <c r="A611" s="269" t="s">
        <v>4135</v>
      </c>
      <c r="B611" s="270">
        <v>17255</v>
      </c>
      <c r="C611" s="271">
        <v>2.8899999999999999E-2</v>
      </c>
      <c r="D611" s="269" t="s">
        <v>4423</v>
      </c>
      <c r="E611" s="270">
        <v>10155</v>
      </c>
      <c r="F611" s="271">
        <v>2.7799999999999998E-2</v>
      </c>
    </row>
    <row r="612" spans="1:6" ht="16.5" customHeight="1">
      <c r="A612" s="269" t="s">
        <v>4604</v>
      </c>
      <c r="B612" s="270">
        <v>8930</v>
      </c>
      <c r="C612" s="271">
        <v>5.1000000000000004E-3</v>
      </c>
      <c r="D612" s="269" t="s">
        <v>4513</v>
      </c>
      <c r="E612" s="270">
        <v>12285</v>
      </c>
      <c r="F612" s="271">
        <v>-7.3000000000000001E-3</v>
      </c>
    </row>
    <row r="613" spans="1:6" ht="16.5" customHeight="1">
      <c r="A613" s="269" t="s">
        <v>4933</v>
      </c>
      <c r="B613" s="270">
        <v>6280</v>
      </c>
      <c r="C613" s="271">
        <v>-1.6400000000000001E-2</v>
      </c>
      <c r="D613" s="269" t="s">
        <v>4943</v>
      </c>
      <c r="E613" s="270">
        <v>3050</v>
      </c>
      <c r="F613" s="271">
        <v>1.6000000000000001E-3</v>
      </c>
    </row>
    <row r="614" spans="1:6" ht="16.5" customHeight="1">
      <c r="A614" s="269" t="s">
        <v>4585</v>
      </c>
      <c r="B614" s="272">
        <v>385</v>
      </c>
      <c r="C614" s="271">
        <v>-6.0999999999999999E-2</v>
      </c>
      <c r="D614" s="269" t="s">
        <v>4647</v>
      </c>
      <c r="E614" s="270">
        <v>3005</v>
      </c>
      <c r="F614" s="271">
        <v>-3.6900000000000002E-2</v>
      </c>
    </row>
    <row r="615" spans="1:6" ht="16.5" customHeight="1">
      <c r="A615" s="269" t="s">
        <v>4964</v>
      </c>
      <c r="B615" s="270">
        <v>5560</v>
      </c>
      <c r="C615" s="271">
        <v>1.8E-3</v>
      </c>
      <c r="D615" s="269" t="s">
        <v>4828</v>
      </c>
      <c r="E615" s="270">
        <v>2160</v>
      </c>
      <c r="F615" s="271">
        <v>-1.14E-2</v>
      </c>
    </row>
    <row r="616" spans="1:6" ht="16.5" customHeight="1">
      <c r="A616" s="269" t="s">
        <v>4658</v>
      </c>
      <c r="B616" s="270">
        <v>7175</v>
      </c>
      <c r="C616" s="271">
        <v>-5.4999999999999997E-3</v>
      </c>
      <c r="D616" s="269" t="s">
        <v>4679</v>
      </c>
      <c r="E616" s="270">
        <v>2660</v>
      </c>
      <c r="F616" s="271">
        <v>1.3299999999999999E-2</v>
      </c>
    </row>
    <row r="617" spans="1:6" ht="16.5" customHeight="1">
      <c r="A617" s="269" t="s">
        <v>4443</v>
      </c>
      <c r="B617" s="270">
        <v>1785</v>
      </c>
      <c r="C617" s="271">
        <v>-2.46E-2</v>
      </c>
      <c r="D617" s="269" t="s">
        <v>4521</v>
      </c>
      <c r="E617" s="270">
        <v>1185</v>
      </c>
      <c r="F617" s="271">
        <v>-3.27E-2</v>
      </c>
    </row>
    <row r="618" spans="1:6" ht="16.5" customHeight="1">
      <c r="A618" s="269" t="s">
        <v>4841</v>
      </c>
      <c r="B618" s="270">
        <v>8365</v>
      </c>
      <c r="C618" s="271">
        <v>-7.7000000000000002E-3</v>
      </c>
      <c r="D618" s="269" t="s">
        <v>4797</v>
      </c>
      <c r="E618" s="270">
        <v>4610</v>
      </c>
      <c r="F618" s="271">
        <v>-2.9499999999999998E-2</v>
      </c>
    </row>
    <row r="619" spans="1:6" ht="16.5" customHeight="1">
      <c r="A619" s="269" t="s">
        <v>4716</v>
      </c>
      <c r="B619" s="270">
        <v>5610</v>
      </c>
      <c r="C619" s="271">
        <v>-1.9199999999999998E-2</v>
      </c>
      <c r="D619" s="269" t="s">
        <v>4674</v>
      </c>
      <c r="E619" s="270">
        <v>6740</v>
      </c>
      <c r="F619" s="271">
        <v>6.9999999999999999E-4</v>
      </c>
    </row>
    <row r="620" spans="1:6" ht="16.5" customHeight="1">
      <c r="A620" s="269" t="s">
        <v>4869</v>
      </c>
      <c r="B620" s="270">
        <v>3935</v>
      </c>
      <c r="C620" s="271">
        <v>-5.1000000000000004E-3</v>
      </c>
      <c r="D620" s="269" t="s">
        <v>4789</v>
      </c>
      <c r="E620" s="270">
        <v>9445</v>
      </c>
      <c r="F620" s="271">
        <v>-5.0000000000000001E-4</v>
      </c>
    </row>
    <row r="621" spans="1:6" ht="16.5" customHeight="1">
      <c r="A621" s="269" t="s">
        <v>5010</v>
      </c>
      <c r="B621" s="270">
        <v>3930</v>
      </c>
      <c r="C621" s="271">
        <v>-2.3599999999999999E-2</v>
      </c>
      <c r="D621" s="269" t="s">
        <v>4615</v>
      </c>
      <c r="E621" s="270">
        <v>8535</v>
      </c>
      <c r="F621" s="271">
        <v>-6.4000000000000003E-3</v>
      </c>
    </row>
    <row r="622" spans="1:6" ht="16.5" customHeight="1">
      <c r="A622" s="269" t="s">
        <v>4758</v>
      </c>
      <c r="B622" s="270">
        <v>5095</v>
      </c>
      <c r="C622" s="271">
        <v>7.9000000000000008E-3</v>
      </c>
      <c r="D622" s="269" t="s">
        <v>4662</v>
      </c>
      <c r="E622" s="270">
        <v>7120</v>
      </c>
      <c r="F622" s="271">
        <v>-1.2500000000000001E-2</v>
      </c>
    </row>
    <row r="623" spans="1:6" ht="16.5" customHeight="1">
      <c r="A623" s="269" t="s">
        <v>4625</v>
      </c>
      <c r="B623" s="270">
        <v>8245</v>
      </c>
      <c r="C623" s="271">
        <v>-1.32E-2</v>
      </c>
      <c r="D623" s="269" t="s">
        <v>4638</v>
      </c>
      <c r="E623" s="270">
        <v>5235</v>
      </c>
      <c r="F623" s="271">
        <v>1.55E-2</v>
      </c>
    </row>
    <row r="624" spans="1:6" ht="16.5" customHeight="1">
      <c r="A624" s="269" t="s">
        <v>4606</v>
      </c>
      <c r="B624" s="270">
        <v>8800</v>
      </c>
      <c r="C624" s="271">
        <v>0</v>
      </c>
      <c r="D624" s="269" t="s">
        <v>4825</v>
      </c>
      <c r="E624" s="270">
        <v>8645</v>
      </c>
      <c r="F624" s="271">
        <v>0</v>
      </c>
    </row>
    <row r="625" spans="1:6" ht="16.5" customHeight="1">
      <c r="A625" s="269" t="s">
        <v>4609</v>
      </c>
      <c r="B625" s="270">
        <v>8745</v>
      </c>
      <c r="C625" s="271">
        <v>3.3999999999999998E-3</v>
      </c>
      <c r="D625" s="269" t="s">
        <v>4826</v>
      </c>
      <c r="E625" s="270">
        <v>8655</v>
      </c>
      <c r="F625" s="271">
        <v>1.1999999999999999E-3</v>
      </c>
    </row>
    <row r="626" spans="1:6" ht="16.5" customHeight="1">
      <c r="A626" s="269" t="s">
        <v>4619</v>
      </c>
      <c r="B626" s="270">
        <v>8425</v>
      </c>
      <c r="C626" s="271">
        <v>0</v>
      </c>
      <c r="D626" s="269" t="s">
        <v>4817</v>
      </c>
      <c r="E626" s="270">
        <v>8745</v>
      </c>
      <c r="F626" s="271">
        <v>5.9999999999999995E-4</v>
      </c>
    </row>
    <row r="627" spans="1:6" ht="16.5" customHeight="1">
      <c r="A627" s="269" t="s">
        <v>4605</v>
      </c>
      <c r="B627" s="270">
        <v>8905</v>
      </c>
      <c r="C627" s="271">
        <v>5.9999999999999995E-4</v>
      </c>
      <c r="D627" s="269" t="s">
        <v>4800</v>
      </c>
      <c r="E627" s="270">
        <v>9120</v>
      </c>
      <c r="F627" s="271">
        <v>1.1000000000000001E-3</v>
      </c>
    </row>
    <row r="628" spans="1:6" ht="16.5" customHeight="1">
      <c r="A628" s="269" t="s">
        <v>4549</v>
      </c>
      <c r="B628" s="270">
        <v>10620</v>
      </c>
      <c r="C628" s="271">
        <v>1.34E-2</v>
      </c>
      <c r="D628" s="269" t="s">
        <v>4115</v>
      </c>
      <c r="E628" s="270">
        <v>8070</v>
      </c>
      <c r="F628" s="271">
        <v>-2.5000000000000001E-3</v>
      </c>
    </row>
    <row r="629" spans="1:6" ht="16.5" customHeight="1">
      <c r="A629" s="269" t="s">
        <v>240</v>
      </c>
      <c r="B629" s="270">
        <v>39100</v>
      </c>
      <c r="C629" s="271">
        <v>-1.7600000000000001E-2</v>
      </c>
      <c r="D629" s="269" t="s">
        <v>2311</v>
      </c>
      <c r="E629" s="270">
        <v>16700</v>
      </c>
      <c r="F629" s="271">
        <v>-3.7499999999999999E-2</v>
      </c>
    </row>
    <row r="630" spans="1:6" ht="16.5" customHeight="1">
      <c r="A630" s="269" t="s">
        <v>1207</v>
      </c>
      <c r="B630" s="272">
        <v>653</v>
      </c>
      <c r="C630" s="271">
        <v>7.7000000000000002E-3</v>
      </c>
      <c r="D630" s="269" t="s">
        <v>3989</v>
      </c>
      <c r="E630" s="270">
        <v>7640</v>
      </c>
      <c r="F630" s="271">
        <v>-1.9300000000000001E-2</v>
      </c>
    </row>
    <row r="631" spans="1:6" ht="16.5" customHeight="1">
      <c r="A631" s="269" t="s">
        <v>498</v>
      </c>
      <c r="B631" s="270">
        <v>2770</v>
      </c>
      <c r="C631" s="271">
        <v>0</v>
      </c>
      <c r="D631" s="269" t="s">
        <v>1877</v>
      </c>
      <c r="E631" s="270">
        <v>3535</v>
      </c>
      <c r="F631" s="271">
        <v>5.5199999999999999E-2</v>
      </c>
    </row>
    <row r="632" spans="1:6" ht="16.5" customHeight="1">
      <c r="A632" s="269" t="s">
        <v>4316</v>
      </c>
      <c r="B632" s="270">
        <v>6410</v>
      </c>
      <c r="C632" s="271">
        <v>0</v>
      </c>
      <c r="D632" s="269" t="s">
        <v>3537</v>
      </c>
      <c r="E632" s="270">
        <v>1090</v>
      </c>
      <c r="F632" s="271">
        <v>9.2999999999999992E-3</v>
      </c>
    </row>
    <row r="633" spans="1:6" ht="16.5" customHeight="1">
      <c r="A633" s="269" t="s">
        <v>975</v>
      </c>
      <c r="B633" s="270">
        <v>68100</v>
      </c>
      <c r="C633" s="271">
        <v>-1.1599999999999999E-2</v>
      </c>
      <c r="D633" s="269" t="s">
        <v>2231</v>
      </c>
      <c r="E633" s="270">
        <v>2245</v>
      </c>
      <c r="F633" s="271">
        <v>4.4999999999999997E-3</v>
      </c>
    </row>
    <row r="634" spans="1:6" ht="16.5" customHeight="1">
      <c r="A634" s="269" t="s">
        <v>85</v>
      </c>
      <c r="B634" s="270">
        <v>49750</v>
      </c>
      <c r="C634" s="271">
        <v>-7.0000000000000001E-3</v>
      </c>
      <c r="D634" s="269" t="s">
        <v>4156</v>
      </c>
      <c r="E634" s="270">
        <v>39300</v>
      </c>
      <c r="F634" s="271">
        <v>-1.2999999999999999E-3</v>
      </c>
    </row>
    <row r="635" spans="1:6" ht="16.5" customHeight="1">
      <c r="A635" s="269" t="s">
        <v>4267</v>
      </c>
      <c r="B635" s="270">
        <v>19050</v>
      </c>
      <c r="C635" s="271">
        <v>-7.7999999999999996E-3</v>
      </c>
      <c r="D635" s="269" t="s">
        <v>54</v>
      </c>
      <c r="E635" s="270">
        <v>181500</v>
      </c>
      <c r="F635" s="271">
        <v>-2.7000000000000001E-3</v>
      </c>
    </row>
    <row r="636" spans="1:6" ht="16.5" customHeight="1">
      <c r="A636" s="269" t="s">
        <v>4059</v>
      </c>
      <c r="B636" s="270">
        <v>73100</v>
      </c>
      <c r="C636" s="271">
        <v>-2.7000000000000001E-3</v>
      </c>
      <c r="D636" s="269" t="s">
        <v>1205</v>
      </c>
      <c r="E636" s="270">
        <v>131500</v>
      </c>
      <c r="F636" s="271">
        <v>-3.8E-3</v>
      </c>
    </row>
    <row r="637" spans="1:6" ht="16.5" customHeight="1">
      <c r="A637" s="269" t="s">
        <v>1038</v>
      </c>
      <c r="B637" s="270">
        <v>122000</v>
      </c>
      <c r="C637" s="271">
        <v>-3.9399999999999998E-2</v>
      </c>
      <c r="D637" s="269" t="s">
        <v>1676</v>
      </c>
      <c r="E637" s="270">
        <v>44500</v>
      </c>
      <c r="F637" s="271">
        <v>-1.11E-2</v>
      </c>
    </row>
    <row r="638" spans="1:6" ht="16.5" customHeight="1">
      <c r="A638" s="269" t="s">
        <v>4245</v>
      </c>
      <c r="B638" s="270">
        <v>2190</v>
      </c>
      <c r="C638" s="271">
        <v>-3.95E-2</v>
      </c>
      <c r="D638" s="269" t="s">
        <v>4193</v>
      </c>
      <c r="E638" s="270">
        <v>19800</v>
      </c>
      <c r="F638" s="271">
        <v>-0.01</v>
      </c>
    </row>
    <row r="639" spans="1:6" ht="16.5" customHeight="1">
      <c r="A639" s="269" t="s">
        <v>538</v>
      </c>
      <c r="B639" s="270">
        <v>24450</v>
      </c>
      <c r="C639" s="271">
        <v>-2.5899999999999999E-2</v>
      </c>
      <c r="D639" s="269" t="s">
        <v>622</v>
      </c>
      <c r="E639" s="270">
        <v>10950</v>
      </c>
      <c r="F639" s="271">
        <v>4.5999999999999999E-3</v>
      </c>
    </row>
    <row r="640" spans="1:6" ht="16.5" customHeight="1">
      <c r="A640" s="269" t="s">
        <v>494</v>
      </c>
      <c r="B640" s="270">
        <v>46600</v>
      </c>
      <c r="C640" s="271">
        <v>-1.2699999999999999E-2</v>
      </c>
      <c r="D640" s="269" t="s">
        <v>4107</v>
      </c>
      <c r="E640" s="270">
        <v>17000</v>
      </c>
      <c r="F640" s="271">
        <v>0</v>
      </c>
    </row>
    <row r="641" spans="1:6" ht="16.5" customHeight="1">
      <c r="A641" s="269" t="s">
        <v>796</v>
      </c>
      <c r="B641" s="270">
        <v>4205</v>
      </c>
      <c r="C641" s="271">
        <v>-2.8899999999999999E-2</v>
      </c>
      <c r="D641" s="269" t="s">
        <v>4083</v>
      </c>
      <c r="E641" s="270">
        <v>22600</v>
      </c>
      <c r="F641" s="271">
        <v>8.8999999999999999E-3</v>
      </c>
    </row>
    <row r="642" spans="1:6" ht="16.5" customHeight="1">
      <c r="A642" s="269" t="s">
        <v>1444</v>
      </c>
      <c r="B642" s="270">
        <v>15150</v>
      </c>
      <c r="C642" s="271">
        <v>8.5999999999999993E-2</v>
      </c>
      <c r="D642" s="269" t="s">
        <v>1323</v>
      </c>
      <c r="E642" s="270">
        <v>2435</v>
      </c>
      <c r="F642" s="271">
        <v>3.8399999999999997E-2</v>
      </c>
    </row>
    <row r="643" spans="1:6" ht="16.5" customHeight="1">
      <c r="A643" s="269" t="s">
        <v>3987</v>
      </c>
      <c r="B643" s="270">
        <v>43700</v>
      </c>
      <c r="C643" s="271">
        <v>6.8999999999999999E-3</v>
      </c>
      <c r="D643" s="269" t="s">
        <v>682</v>
      </c>
      <c r="E643" s="270">
        <v>32050</v>
      </c>
      <c r="F643" s="271">
        <v>0.1426</v>
      </c>
    </row>
    <row r="644" spans="1:6" ht="16.5" customHeight="1">
      <c r="A644" s="269" t="s">
        <v>283</v>
      </c>
      <c r="B644" s="270">
        <v>84100</v>
      </c>
      <c r="C644" s="271">
        <v>8.3999999999999995E-3</v>
      </c>
      <c r="D644" s="269" t="s">
        <v>3035</v>
      </c>
      <c r="E644" s="270">
        <v>4730</v>
      </c>
      <c r="F644" s="271">
        <v>-2.3699999999999999E-2</v>
      </c>
    </row>
    <row r="645" spans="1:6" ht="16.5" customHeight="1">
      <c r="A645" s="269" t="s">
        <v>4160</v>
      </c>
      <c r="B645" s="270">
        <v>3310</v>
      </c>
      <c r="C645" s="271">
        <v>-1.1900000000000001E-2</v>
      </c>
      <c r="D645" s="269" t="s">
        <v>4408</v>
      </c>
      <c r="E645" s="270">
        <v>10750</v>
      </c>
      <c r="F645" s="271">
        <v>4.7000000000000002E-3</v>
      </c>
    </row>
    <row r="646" spans="1:6" ht="16.5" customHeight="1">
      <c r="A646" s="269" t="s">
        <v>876</v>
      </c>
      <c r="B646" s="270">
        <v>7690</v>
      </c>
      <c r="C646" s="271">
        <v>-6.4999999999999997E-3</v>
      </c>
      <c r="D646" s="269" t="s">
        <v>2619</v>
      </c>
      <c r="E646" s="270">
        <v>2300</v>
      </c>
      <c r="F646" s="271">
        <v>0.02</v>
      </c>
    </row>
    <row r="647" spans="1:6" ht="16.5" customHeight="1">
      <c r="A647" s="269" t="s">
        <v>4131</v>
      </c>
      <c r="B647" s="270">
        <v>1780</v>
      </c>
      <c r="C647" s="271">
        <v>1.4200000000000001E-2</v>
      </c>
      <c r="D647" s="269" t="s">
        <v>4118</v>
      </c>
      <c r="E647" s="270">
        <v>1010</v>
      </c>
      <c r="F647" s="271">
        <v>-9.7999999999999997E-3</v>
      </c>
    </row>
    <row r="648" spans="1:6" ht="16.5" customHeight="1">
      <c r="A648" s="269" t="s">
        <v>4187</v>
      </c>
      <c r="B648" s="270">
        <v>9970</v>
      </c>
      <c r="C648" s="271">
        <v>-3.0000000000000001E-3</v>
      </c>
      <c r="D648" s="269" t="s">
        <v>139</v>
      </c>
      <c r="E648" s="270">
        <v>578000</v>
      </c>
      <c r="F648" s="271">
        <v>1.23E-2</v>
      </c>
    </row>
    <row r="649" spans="1:6" ht="16.5" customHeight="1">
      <c r="A649" s="269" t="s">
        <v>664</v>
      </c>
      <c r="B649" s="270">
        <v>14300</v>
      </c>
      <c r="C649" s="271">
        <v>-2.0500000000000001E-2</v>
      </c>
      <c r="D649" s="269" t="s">
        <v>4290</v>
      </c>
      <c r="E649" s="270">
        <v>2090</v>
      </c>
      <c r="F649" s="271">
        <v>2.3999999999999998E-3</v>
      </c>
    </row>
    <row r="650" spans="1:6" ht="16.5" customHeight="1">
      <c r="A650" s="269" t="s">
        <v>1002</v>
      </c>
      <c r="B650" s="270">
        <v>1090</v>
      </c>
      <c r="C650" s="271">
        <v>1.4E-2</v>
      </c>
      <c r="D650" s="269" t="s">
        <v>4243</v>
      </c>
      <c r="E650" s="270">
        <v>1775</v>
      </c>
      <c r="F650" s="271">
        <v>-1.9300000000000001E-2</v>
      </c>
    </row>
    <row r="651" spans="1:6" ht="16.5" customHeight="1">
      <c r="A651" s="269" t="s">
        <v>4146</v>
      </c>
      <c r="B651" s="270">
        <v>3210</v>
      </c>
      <c r="C651" s="271">
        <v>2.5600000000000001E-2</v>
      </c>
      <c r="D651" s="269" t="s">
        <v>1241</v>
      </c>
      <c r="E651" s="270">
        <v>39950</v>
      </c>
      <c r="F651" s="271">
        <v>2.8299999999999999E-2</v>
      </c>
    </row>
    <row r="652" spans="1:6" ht="16.5" customHeight="1">
      <c r="A652" s="269" t="s">
        <v>2361</v>
      </c>
      <c r="B652" s="270">
        <v>4205</v>
      </c>
      <c r="C652" s="271">
        <v>1.4500000000000001E-2</v>
      </c>
      <c r="D652" s="269" t="s">
        <v>344</v>
      </c>
      <c r="E652" s="270">
        <v>45800</v>
      </c>
      <c r="F652" s="271">
        <v>3.15E-2</v>
      </c>
    </row>
    <row r="653" spans="1:6" ht="16.5" customHeight="1">
      <c r="A653" s="269" t="s">
        <v>542</v>
      </c>
      <c r="B653" s="270">
        <v>48150</v>
      </c>
      <c r="C653" s="271">
        <v>0</v>
      </c>
      <c r="D653" s="269" t="s">
        <v>830</v>
      </c>
      <c r="E653" s="270">
        <v>4775</v>
      </c>
      <c r="F653" s="271">
        <v>7.4000000000000003E-3</v>
      </c>
    </row>
    <row r="654" spans="1:6" ht="16.5" customHeight="1">
      <c r="A654" s="269" t="s">
        <v>362</v>
      </c>
      <c r="B654" s="270">
        <v>668000</v>
      </c>
      <c r="C654" s="271">
        <v>6.0000000000000001E-3</v>
      </c>
      <c r="D654" s="269" t="s">
        <v>3021</v>
      </c>
      <c r="E654" s="270">
        <v>6490</v>
      </c>
      <c r="F654" s="271">
        <v>1.41E-2</v>
      </c>
    </row>
    <row r="655" spans="1:6" ht="16.5" customHeight="1">
      <c r="A655" s="269" t="s">
        <v>2571</v>
      </c>
      <c r="B655" s="270">
        <v>2000</v>
      </c>
      <c r="C655" s="271">
        <v>-2.5000000000000001E-3</v>
      </c>
      <c r="D655" s="269" t="s">
        <v>4291</v>
      </c>
      <c r="E655" s="270">
        <v>1050</v>
      </c>
      <c r="F655" s="271">
        <v>-4.7000000000000002E-3</v>
      </c>
    </row>
    <row r="656" spans="1:6" ht="16.5" customHeight="1">
      <c r="A656" s="269" t="s">
        <v>4181</v>
      </c>
      <c r="B656" s="270">
        <v>39450</v>
      </c>
      <c r="C656" s="271">
        <v>1.41E-2</v>
      </c>
      <c r="D656" s="269" t="s">
        <v>281</v>
      </c>
      <c r="E656" s="270">
        <v>489500</v>
      </c>
      <c r="F656" s="271">
        <v>-6.1000000000000004E-3</v>
      </c>
    </row>
    <row r="657" spans="1:6" ht="16.5" customHeight="1">
      <c r="A657" s="269" t="s">
        <v>1223</v>
      </c>
      <c r="B657" s="270">
        <v>1390</v>
      </c>
      <c r="C657" s="271">
        <v>4.9099999999999998E-2</v>
      </c>
      <c r="D657" s="269" t="s">
        <v>142</v>
      </c>
      <c r="E657" s="270">
        <v>117000</v>
      </c>
      <c r="F657" s="271">
        <v>-8.5000000000000006E-3</v>
      </c>
    </row>
    <row r="658" spans="1:6" ht="16.5" customHeight="1">
      <c r="A658" s="269" t="s">
        <v>4041</v>
      </c>
      <c r="B658" s="270">
        <v>16550</v>
      </c>
      <c r="C658" s="271">
        <v>4.4200000000000003E-2</v>
      </c>
      <c r="D658" s="269" t="s">
        <v>4130</v>
      </c>
      <c r="E658" s="270">
        <v>2440</v>
      </c>
      <c r="F658" s="271">
        <v>0</v>
      </c>
    </row>
    <row r="659" spans="1:6" ht="16.5" customHeight="1">
      <c r="A659" s="269" t="s">
        <v>4157</v>
      </c>
      <c r="B659" s="270">
        <v>5770</v>
      </c>
      <c r="C659" s="271">
        <v>1.5800000000000002E-2</v>
      </c>
      <c r="D659" s="269" t="s">
        <v>3979</v>
      </c>
      <c r="E659" s="270">
        <v>11600</v>
      </c>
      <c r="F659" s="271">
        <v>-8.5000000000000006E-3</v>
      </c>
    </row>
    <row r="660" spans="1:6" ht="16.5" customHeight="1">
      <c r="A660" s="269" t="s">
        <v>3061</v>
      </c>
      <c r="B660" s="270">
        <v>1500</v>
      </c>
      <c r="C660" s="271">
        <v>-6.6E-3</v>
      </c>
      <c r="D660" s="269" t="s">
        <v>1161</v>
      </c>
      <c r="E660" s="272">
        <v>824</v>
      </c>
      <c r="F660" s="271">
        <v>4.8999999999999998E-3</v>
      </c>
    </row>
    <row r="661" spans="1:6" ht="16.5" customHeight="1">
      <c r="A661" s="269" t="s">
        <v>2183</v>
      </c>
      <c r="B661" s="270">
        <v>29800</v>
      </c>
      <c r="C661" s="271">
        <v>6.7999999999999996E-3</v>
      </c>
      <c r="D661" s="269" t="s">
        <v>2767</v>
      </c>
      <c r="E661" s="270">
        <v>6140</v>
      </c>
      <c r="F661" s="271">
        <v>6.2300000000000001E-2</v>
      </c>
    </row>
    <row r="662" spans="1:6" ht="16.5" customHeight="1">
      <c r="A662" s="269" t="s">
        <v>1809</v>
      </c>
      <c r="B662" s="270">
        <v>7710</v>
      </c>
      <c r="C662" s="271">
        <v>-3.8699999999999998E-2</v>
      </c>
      <c r="D662" s="269" t="s">
        <v>4366</v>
      </c>
      <c r="E662" s="270">
        <v>7890</v>
      </c>
      <c r="F662" s="271">
        <v>0</v>
      </c>
    </row>
    <row r="663" spans="1:6" ht="16.5" customHeight="1">
      <c r="A663" s="269" t="s">
        <v>3357</v>
      </c>
      <c r="B663" s="270">
        <v>4215</v>
      </c>
      <c r="C663" s="271">
        <v>1.2E-2</v>
      </c>
      <c r="D663" s="269" t="s">
        <v>1404</v>
      </c>
      <c r="E663" s="270">
        <v>2200</v>
      </c>
      <c r="F663" s="271">
        <v>5.5199999999999999E-2</v>
      </c>
    </row>
    <row r="664" spans="1:6" ht="16.5" customHeight="1">
      <c r="A664" s="269" t="s">
        <v>756</v>
      </c>
      <c r="B664" s="270">
        <v>3270</v>
      </c>
      <c r="C664" s="271">
        <v>2.35E-2</v>
      </c>
      <c r="D664" s="269" t="s">
        <v>3219</v>
      </c>
      <c r="E664" s="270">
        <v>20050</v>
      </c>
      <c r="F664" s="271">
        <v>5.0000000000000001E-3</v>
      </c>
    </row>
    <row r="665" spans="1:6" ht="16.5" customHeight="1">
      <c r="A665" s="269" t="s">
        <v>4288</v>
      </c>
      <c r="B665" s="270">
        <v>1850</v>
      </c>
      <c r="C665" s="271">
        <v>1.09E-2</v>
      </c>
      <c r="D665" s="269" t="s">
        <v>1815</v>
      </c>
      <c r="E665" s="270">
        <v>1920</v>
      </c>
      <c r="F665" s="271">
        <v>3.5000000000000003E-2</v>
      </c>
    </row>
    <row r="666" spans="1:6" ht="16.5" customHeight="1">
      <c r="A666" s="269" t="s">
        <v>1050</v>
      </c>
      <c r="B666" s="270">
        <v>47850</v>
      </c>
      <c r="C666" s="271">
        <v>2.7900000000000001E-2</v>
      </c>
      <c r="D666" s="269" t="s">
        <v>846</v>
      </c>
      <c r="E666" s="270">
        <v>132000</v>
      </c>
      <c r="F666" s="271">
        <v>2.7199999999999998E-2</v>
      </c>
    </row>
    <row r="667" spans="1:6" ht="16.5" customHeight="1">
      <c r="A667" s="269" t="s">
        <v>2827</v>
      </c>
      <c r="B667" s="270">
        <v>6490</v>
      </c>
      <c r="C667" s="271">
        <v>4.8500000000000001E-2</v>
      </c>
      <c r="D667" s="269" t="s">
        <v>4239</v>
      </c>
      <c r="E667" s="270">
        <v>3450</v>
      </c>
      <c r="F667" s="271">
        <v>8.8300000000000003E-2</v>
      </c>
    </row>
    <row r="668" spans="1:6" ht="16.5" customHeight="1">
      <c r="A668" s="269" t="s">
        <v>2455</v>
      </c>
      <c r="B668" s="270">
        <v>1430</v>
      </c>
      <c r="C668" s="271">
        <v>1.06E-2</v>
      </c>
      <c r="D668" s="269" t="s">
        <v>2309</v>
      </c>
      <c r="E668" s="270">
        <v>9630</v>
      </c>
      <c r="F668" s="271">
        <v>-4.1000000000000003E-3</v>
      </c>
    </row>
    <row r="669" spans="1:6" ht="16.5" customHeight="1">
      <c r="A669" s="269" t="s">
        <v>2171</v>
      </c>
      <c r="B669" s="270">
        <v>3390</v>
      </c>
      <c r="C669" s="271">
        <v>1.1900000000000001E-2</v>
      </c>
      <c r="D669" s="269" t="s">
        <v>1271</v>
      </c>
      <c r="E669" s="270">
        <v>5760</v>
      </c>
      <c r="F669" s="271">
        <v>1.6999999999999999E-3</v>
      </c>
    </row>
    <row r="670" spans="1:6" ht="16.5" customHeight="1">
      <c r="A670" s="269" t="s">
        <v>614</v>
      </c>
      <c r="B670" s="270">
        <v>3950</v>
      </c>
      <c r="C670" s="271">
        <v>-2.5000000000000001E-3</v>
      </c>
      <c r="D670" s="269" t="s">
        <v>4386</v>
      </c>
      <c r="E670" s="270">
        <v>4035</v>
      </c>
      <c r="F670" s="271">
        <v>-2.5000000000000001E-3</v>
      </c>
    </row>
    <row r="671" spans="1:6" ht="16.5" customHeight="1">
      <c r="A671" s="269" t="s">
        <v>2691</v>
      </c>
      <c r="B671" s="270">
        <v>4885</v>
      </c>
      <c r="C671" s="271">
        <v>2.8400000000000002E-2</v>
      </c>
      <c r="D671" s="269" t="s">
        <v>2491</v>
      </c>
      <c r="E671" s="270">
        <v>7230</v>
      </c>
      <c r="F671" s="271">
        <v>1.4E-3</v>
      </c>
    </row>
    <row r="672" spans="1:6" ht="16.5" customHeight="1">
      <c r="A672" s="269" t="s">
        <v>4568</v>
      </c>
      <c r="B672" s="270">
        <v>9000</v>
      </c>
      <c r="C672" s="271">
        <v>-6.6E-3</v>
      </c>
      <c r="D672" s="269" t="s">
        <v>4907</v>
      </c>
      <c r="E672" s="270">
        <v>21300</v>
      </c>
      <c r="F672" s="271">
        <v>-1.1599999999999999E-2</v>
      </c>
    </row>
    <row r="673" spans="1:6" ht="16.5" customHeight="1">
      <c r="A673" s="269" t="s">
        <v>1092</v>
      </c>
      <c r="B673" s="270">
        <v>3650</v>
      </c>
      <c r="C673" s="271">
        <v>-6.7999999999999996E-3</v>
      </c>
      <c r="D673" s="269" t="s">
        <v>295</v>
      </c>
      <c r="E673" s="270">
        <v>59500</v>
      </c>
      <c r="F673" s="271">
        <v>0</v>
      </c>
    </row>
    <row r="674" spans="1:6" ht="16.5" customHeight="1">
      <c r="A674" s="269" t="s">
        <v>4343</v>
      </c>
      <c r="B674" s="270">
        <v>57400</v>
      </c>
      <c r="C674" s="271">
        <v>1.6999999999999999E-3</v>
      </c>
      <c r="D674" s="269" t="s">
        <v>1552</v>
      </c>
      <c r="E674" s="270">
        <v>2700</v>
      </c>
      <c r="F674" s="271">
        <v>1.9E-3</v>
      </c>
    </row>
    <row r="675" spans="1:6" ht="16.5" customHeight="1">
      <c r="A675" s="269" t="s">
        <v>4402</v>
      </c>
      <c r="B675" s="270">
        <v>2750</v>
      </c>
      <c r="C675" s="271">
        <v>-1.7899999999999999E-2</v>
      </c>
      <c r="D675" s="269" t="s">
        <v>1086</v>
      </c>
      <c r="E675" s="270">
        <v>23400</v>
      </c>
      <c r="F675" s="271">
        <v>-6.4000000000000003E-3</v>
      </c>
    </row>
    <row r="676" spans="1:6" ht="16.5" customHeight="1">
      <c r="A676" s="269" t="s">
        <v>2157</v>
      </c>
      <c r="B676" s="270">
        <v>12800</v>
      </c>
      <c r="C676" s="271">
        <v>0</v>
      </c>
      <c r="D676" s="269" t="s">
        <v>3337</v>
      </c>
      <c r="E676" s="270">
        <v>3845</v>
      </c>
      <c r="F676" s="271">
        <v>-8.9999999999999993E-3</v>
      </c>
    </row>
    <row r="677" spans="1:6" ht="16.5" customHeight="1">
      <c r="A677" s="269" t="s">
        <v>404</v>
      </c>
      <c r="B677" s="270">
        <v>60000</v>
      </c>
      <c r="C677" s="271">
        <v>0</v>
      </c>
      <c r="D677" s="269" t="s">
        <v>4119</v>
      </c>
      <c r="E677" s="270">
        <v>6180</v>
      </c>
      <c r="F677" s="271">
        <v>1.15E-2</v>
      </c>
    </row>
    <row r="678" spans="1:6" ht="16.5" customHeight="1">
      <c r="A678" s="269" t="s">
        <v>261</v>
      </c>
      <c r="B678" s="270">
        <v>158000</v>
      </c>
      <c r="C678" s="271">
        <v>9.5999999999999992E-3</v>
      </c>
      <c r="D678" s="269" t="s">
        <v>1297</v>
      </c>
      <c r="E678" s="270">
        <v>3400</v>
      </c>
      <c r="F678" s="271">
        <v>-8.1100000000000005E-2</v>
      </c>
    </row>
    <row r="679" spans="1:6" ht="16.5" customHeight="1">
      <c r="A679" s="269" t="s">
        <v>1219</v>
      </c>
      <c r="B679" s="270">
        <v>15550</v>
      </c>
      <c r="C679" s="271">
        <v>-1.2699999999999999E-2</v>
      </c>
      <c r="D679" s="269" t="s">
        <v>2987</v>
      </c>
      <c r="E679" s="270">
        <v>3645</v>
      </c>
      <c r="F679" s="271">
        <v>6.5799999999999997E-2</v>
      </c>
    </row>
    <row r="680" spans="1:6" ht="16.5" customHeight="1">
      <c r="A680" s="269" t="s">
        <v>3081</v>
      </c>
      <c r="B680" s="272">
        <v>409</v>
      </c>
      <c r="C680" s="271">
        <v>0.02</v>
      </c>
      <c r="D680" s="269" t="s">
        <v>4211</v>
      </c>
      <c r="E680" s="270">
        <v>3505</v>
      </c>
      <c r="F680" s="271">
        <v>1.4500000000000001E-2</v>
      </c>
    </row>
    <row r="681" spans="1:6" ht="16.5" customHeight="1">
      <c r="A681" s="269" t="s">
        <v>794</v>
      </c>
      <c r="B681" s="270">
        <v>41900</v>
      </c>
      <c r="C681" s="271">
        <v>-1.8700000000000001E-2</v>
      </c>
      <c r="D681" s="269" t="s">
        <v>1167</v>
      </c>
      <c r="E681" s="270">
        <v>2385</v>
      </c>
      <c r="F681" s="271">
        <v>-1.8499999999999999E-2</v>
      </c>
    </row>
    <row r="682" spans="1:6" ht="16.5" customHeight="1">
      <c r="A682" s="269" t="s">
        <v>4289</v>
      </c>
      <c r="B682" s="270">
        <v>5210</v>
      </c>
      <c r="C682" s="271">
        <v>3.8999999999999998E-3</v>
      </c>
      <c r="D682" s="269" t="s">
        <v>4246</v>
      </c>
      <c r="E682" s="270">
        <v>5710</v>
      </c>
      <c r="F682" s="271">
        <v>-5.1999999999999998E-3</v>
      </c>
    </row>
    <row r="683" spans="1:6" ht="16.5" customHeight="1">
      <c r="A683" s="269" t="s">
        <v>3079</v>
      </c>
      <c r="B683" s="270">
        <v>16200</v>
      </c>
      <c r="C683" s="271">
        <v>-1.2200000000000001E-2</v>
      </c>
      <c r="D683" s="269" t="s">
        <v>1735</v>
      </c>
      <c r="E683" s="270">
        <v>1680</v>
      </c>
      <c r="F683" s="271">
        <v>3.6999999999999998E-2</v>
      </c>
    </row>
    <row r="684" spans="1:6" ht="16.5" customHeight="1">
      <c r="A684" s="269" t="s">
        <v>4209</v>
      </c>
      <c r="B684" s="270">
        <v>3510</v>
      </c>
      <c r="C684" s="271">
        <v>-1.8200000000000001E-2</v>
      </c>
      <c r="D684" s="269" t="s">
        <v>1845</v>
      </c>
      <c r="E684" s="270">
        <v>3760</v>
      </c>
      <c r="F684" s="271">
        <v>-2.46E-2</v>
      </c>
    </row>
    <row r="685" spans="1:6" ht="16.5" customHeight="1">
      <c r="A685" s="269" t="s">
        <v>2483</v>
      </c>
      <c r="B685" s="270">
        <v>15650</v>
      </c>
      <c r="C685" s="271">
        <v>-4.8599999999999997E-2</v>
      </c>
      <c r="D685" s="269" t="s">
        <v>1881</v>
      </c>
      <c r="E685" s="270">
        <v>28850</v>
      </c>
      <c r="F685" s="271">
        <v>1.41E-2</v>
      </c>
    </row>
    <row r="686" spans="1:6" ht="16.5" customHeight="1">
      <c r="A686" s="269" t="s">
        <v>2265</v>
      </c>
      <c r="B686" s="270">
        <v>3520</v>
      </c>
      <c r="C686" s="271">
        <v>2.6200000000000001E-2</v>
      </c>
      <c r="D686" s="269" t="s">
        <v>2801</v>
      </c>
      <c r="E686" s="270">
        <v>16600</v>
      </c>
      <c r="F686" s="271">
        <v>3.7499999999999999E-2</v>
      </c>
    </row>
    <row r="687" spans="1:6" ht="16.5" customHeight="1">
      <c r="A687" s="269" t="s">
        <v>672</v>
      </c>
      <c r="B687" s="270">
        <v>13000</v>
      </c>
      <c r="C687" s="271">
        <v>0</v>
      </c>
      <c r="D687" s="269" t="s">
        <v>4236</v>
      </c>
      <c r="E687" s="270">
        <v>12750</v>
      </c>
      <c r="F687" s="271">
        <v>-1.1599999999999999E-2</v>
      </c>
    </row>
    <row r="688" spans="1:6" ht="16.5" customHeight="1">
      <c r="A688" s="269" t="s">
        <v>2787</v>
      </c>
      <c r="B688" s="270">
        <v>6630</v>
      </c>
      <c r="C688" s="271">
        <v>3.5900000000000001E-2</v>
      </c>
      <c r="D688" s="269" t="s">
        <v>1090</v>
      </c>
      <c r="E688" s="270">
        <v>79100</v>
      </c>
      <c r="F688" s="271">
        <v>1.0200000000000001E-2</v>
      </c>
    </row>
    <row r="689" spans="1:6" ht="16.5" customHeight="1">
      <c r="A689" s="269" t="s">
        <v>953</v>
      </c>
      <c r="B689" s="270">
        <v>115500</v>
      </c>
      <c r="C689" s="271">
        <v>1.7600000000000001E-2</v>
      </c>
      <c r="D689" s="269" t="s">
        <v>2259</v>
      </c>
      <c r="E689" s="270">
        <v>2580</v>
      </c>
      <c r="F689" s="271">
        <v>5.7999999999999996E-3</v>
      </c>
    </row>
    <row r="690" spans="1:6" ht="16.5" customHeight="1">
      <c r="A690" s="269" t="s">
        <v>520</v>
      </c>
      <c r="B690" s="270">
        <v>30800</v>
      </c>
      <c r="C690" s="271">
        <v>1.8200000000000001E-2</v>
      </c>
      <c r="D690" s="269" t="s">
        <v>4673</v>
      </c>
      <c r="E690" s="270">
        <v>30300</v>
      </c>
      <c r="F690" s="271">
        <v>2.0199999999999999E-2</v>
      </c>
    </row>
    <row r="691" spans="1:6" ht="16.5" customHeight="1">
      <c r="A691" s="269" t="s">
        <v>3525</v>
      </c>
      <c r="B691" s="270">
        <v>22700</v>
      </c>
      <c r="C691" s="271">
        <v>-8.6999999999999994E-3</v>
      </c>
      <c r="D691" s="269" t="s">
        <v>2287</v>
      </c>
      <c r="E691" s="270">
        <v>39350</v>
      </c>
      <c r="F691" s="271">
        <v>3.4200000000000001E-2</v>
      </c>
    </row>
    <row r="692" spans="1:6" ht="16.5" customHeight="1">
      <c r="A692" s="269" t="s">
        <v>1801</v>
      </c>
      <c r="B692" s="270">
        <v>3460</v>
      </c>
      <c r="C692" s="271">
        <v>-2.5399999999999999E-2</v>
      </c>
      <c r="D692" s="269" t="s">
        <v>822</v>
      </c>
      <c r="E692" s="270">
        <v>104500</v>
      </c>
      <c r="F692" s="271">
        <v>3.4700000000000002E-2</v>
      </c>
    </row>
    <row r="693" spans="1:6" ht="16.5" customHeight="1">
      <c r="A693" s="269" t="s">
        <v>1428</v>
      </c>
      <c r="B693" s="270">
        <v>5100</v>
      </c>
      <c r="C693" s="271">
        <v>-5.7999999999999996E-3</v>
      </c>
      <c r="D693" s="269" t="s">
        <v>4001</v>
      </c>
      <c r="E693" s="270">
        <v>70500</v>
      </c>
      <c r="F693" s="271">
        <v>0.15379999999999999</v>
      </c>
    </row>
    <row r="694" spans="1:6" ht="16.5" customHeight="1">
      <c r="A694" s="269" t="s">
        <v>692</v>
      </c>
      <c r="B694" s="270">
        <v>6990</v>
      </c>
      <c r="C694" s="271">
        <v>2.3400000000000001E-2</v>
      </c>
      <c r="D694" s="269" t="s">
        <v>4106</v>
      </c>
      <c r="E694" s="270">
        <v>20700</v>
      </c>
      <c r="F694" s="271">
        <v>-4.7999999999999996E-3</v>
      </c>
    </row>
    <row r="695" spans="1:6" ht="16.5" customHeight="1">
      <c r="A695" s="269" t="s">
        <v>4138</v>
      </c>
      <c r="B695" s="270">
        <v>8810</v>
      </c>
      <c r="C695" s="271">
        <v>-2.3E-3</v>
      </c>
      <c r="D695" s="269" t="s">
        <v>1127</v>
      </c>
      <c r="E695" s="270">
        <v>16300</v>
      </c>
      <c r="F695" s="271">
        <v>3.0999999999999999E-3</v>
      </c>
    </row>
    <row r="696" spans="1:6" ht="16.5" customHeight="1">
      <c r="A696" s="269" t="s">
        <v>2387</v>
      </c>
      <c r="B696" s="270">
        <v>40950</v>
      </c>
      <c r="C696" s="271">
        <v>1.3599999999999999E-2</v>
      </c>
      <c r="D696" s="269" t="s">
        <v>4051</v>
      </c>
      <c r="E696" s="270">
        <v>5490</v>
      </c>
      <c r="F696" s="271">
        <v>0</v>
      </c>
    </row>
    <row r="697" spans="1:6" ht="16.5" customHeight="1">
      <c r="A697" s="269" t="s">
        <v>893</v>
      </c>
      <c r="B697" s="270">
        <v>20450</v>
      </c>
      <c r="C697" s="271">
        <v>1.7399999999999999E-2</v>
      </c>
      <c r="D697" s="269" t="s">
        <v>4324</v>
      </c>
      <c r="E697" s="270">
        <v>1140</v>
      </c>
      <c r="F697" s="271">
        <v>4.4000000000000003E-3</v>
      </c>
    </row>
    <row r="698" spans="1:6" ht="16.5" customHeight="1">
      <c r="A698" s="269" t="s">
        <v>768</v>
      </c>
      <c r="B698" s="270">
        <v>57000</v>
      </c>
      <c r="C698" s="271">
        <v>3.2599999999999997E-2</v>
      </c>
      <c r="D698" s="269" t="s">
        <v>370</v>
      </c>
      <c r="E698" s="270">
        <v>22400</v>
      </c>
      <c r="F698" s="271">
        <v>-1.32E-2</v>
      </c>
    </row>
    <row r="699" spans="1:6" ht="16.5" customHeight="1">
      <c r="A699" s="269" t="s">
        <v>650</v>
      </c>
      <c r="B699" s="270">
        <v>34500</v>
      </c>
      <c r="C699" s="271">
        <v>-4.3E-3</v>
      </c>
      <c r="D699" s="269" t="s">
        <v>2725</v>
      </c>
      <c r="E699" s="270">
        <v>8990</v>
      </c>
      <c r="F699" s="271">
        <v>2.7400000000000001E-2</v>
      </c>
    </row>
    <row r="700" spans="1:6" ht="16.5" customHeight="1">
      <c r="A700" s="269" t="s">
        <v>4153</v>
      </c>
      <c r="B700" s="270">
        <v>17650</v>
      </c>
      <c r="C700" s="271">
        <v>5.7000000000000002E-3</v>
      </c>
      <c r="D700" s="269" t="s">
        <v>1424</v>
      </c>
      <c r="E700" s="270">
        <v>6030</v>
      </c>
      <c r="F700" s="271">
        <v>-6.6E-3</v>
      </c>
    </row>
    <row r="701" spans="1:6" ht="16.5" customHeight="1">
      <c r="A701" s="269" t="s">
        <v>550</v>
      </c>
      <c r="B701" s="270">
        <v>22500</v>
      </c>
      <c r="C701" s="271">
        <v>-8.8000000000000005E-3</v>
      </c>
      <c r="D701" s="269" t="s">
        <v>1610</v>
      </c>
      <c r="E701" s="270">
        <v>7470</v>
      </c>
      <c r="F701" s="271">
        <v>-5.3E-3</v>
      </c>
    </row>
    <row r="702" spans="1:6" ht="16.5" customHeight="1">
      <c r="A702" s="269" t="s">
        <v>1287</v>
      </c>
      <c r="B702" s="270">
        <v>56400</v>
      </c>
      <c r="C702" s="271">
        <v>1.8100000000000002E-2</v>
      </c>
      <c r="D702" s="269" t="s">
        <v>3141</v>
      </c>
      <c r="E702" s="270">
        <v>24000</v>
      </c>
      <c r="F702" s="271">
        <v>1.2699999999999999E-2</v>
      </c>
    </row>
    <row r="703" spans="1:6" ht="16.5" customHeight="1">
      <c r="A703" s="269" t="s">
        <v>961</v>
      </c>
      <c r="B703" s="270">
        <v>88400</v>
      </c>
      <c r="C703" s="271">
        <v>1.49E-2</v>
      </c>
      <c r="D703" s="269" t="s">
        <v>2467</v>
      </c>
      <c r="E703" s="270">
        <v>100500</v>
      </c>
      <c r="F703" s="271">
        <v>1.41E-2</v>
      </c>
    </row>
    <row r="704" spans="1:6" ht="16.5" customHeight="1">
      <c r="A704" s="269" t="s">
        <v>1743</v>
      </c>
      <c r="B704" s="270">
        <v>2875</v>
      </c>
      <c r="C704" s="271">
        <v>-3.3599999999999998E-2</v>
      </c>
      <c r="D704" s="269" t="s">
        <v>2397</v>
      </c>
      <c r="E704" s="270">
        <v>196500</v>
      </c>
      <c r="F704" s="271">
        <v>2.5999999999999999E-3</v>
      </c>
    </row>
    <row r="705" spans="1:6" ht="16.5" customHeight="1">
      <c r="A705" s="269" t="s">
        <v>454</v>
      </c>
      <c r="B705" s="270">
        <v>119000</v>
      </c>
      <c r="C705" s="271">
        <v>2.1499999999999998E-2</v>
      </c>
      <c r="D705" s="269" t="s">
        <v>1708</v>
      </c>
      <c r="E705" s="270">
        <v>43300</v>
      </c>
      <c r="F705" s="271">
        <v>1.17E-2</v>
      </c>
    </row>
    <row r="706" spans="1:6" ht="16.5" customHeight="1">
      <c r="A706" s="269" t="s">
        <v>808</v>
      </c>
      <c r="B706" s="270">
        <v>83500</v>
      </c>
      <c r="C706" s="271">
        <v>1.5800000000000002E-2</v>
      </c>
      <c r="D706" s="269" t="s">
        <v>3407</v>
      </c>
      <c r="E706" s="270">
        <v>1080</v>
      </c>
      <c r="F706" s="271">
        <v>4.7000000000000002E-3</v>
      </c>
    </row>
    <row r="707" spans="1:6" ht="16.5" customHeight="1">
      <c r="A707" s="269" t="s">
        <v>4033</v>
      </c>
      <c r="B707" s="270">
        <v>73100</v>
      </c>
      <c r="C707" s="271">
        <v>1.5299999999999999E-2</v>
      </c>
      <c r="D707" s="269" t="s">
        <v>2401</v>
      </c>
      <c r="E707" s="270">
        <v>6500</v>
      </c>
      <c r="F707" s="271">
        <v>3.6700000000000003E-2</v>
      </c>
    </row>
    <row r="708" spans="1:6" ht="16.5" customHeight="1">
      <c r="A708" s="269" t="s">
        <v>572</v>
      </c>
      <c r="B708" s="270">
        <v>43950</v>
      </c>
      <c r="C708" s="271">
        <v>0</v>
      </c>
      <c r="D708" s="269" t="s">
        <v>3585</v>
      </c>
      <c r="E708" s="272">
        <v>306</v>
      </c>
      <c r="F708" s="271">
        <v>0</v>
      </c>
    </row>
    <row r="709" spans="1:6" ht="16.5" customHeight="1">
      <c r="A709" s="269" t="s">
        <v>1714</v>
      </c>
      <c r="B709" s="270">
        <v>6490</v>
      </c>
      <c r="C709" s="271">
        <v>0</v>
      </c>
      <c r="D709" s="269" t="s">
        <v>2841</v>
      </c>
      <c r="E709" s="270">
        <v>3165</v>
      </c>
      <c r="F709" s="271">
        <v>3.2599999999999997E-2</v>
      </c>
    </row>
    <row r="710" spans="1:6" ht="16.5" customHeight="1">
      <c r="A710" s="269" t="s">
        <v>3321</v>
      </c>
      <c r="B710" s="270">
        <v>5820</v>
      </c>
      <c r="C710" s="271">
        <v>1.3899999999999999E-2</v>
      </c>
      <c r="D710" s="269" t="s">
        <v>3769</v>
      </c>
      <c r="E710" s="270">
        <v>3700</v>
      </c>
      <c r="F710" s="271">
        <v>1.37E-2</v>
      </c>
    </row>
    <row r="711" spans="1:6" ht="16.5" customHeight="1">
      <c r="A711" s="269" t="s">
        <v>1438</v>
      </c>
      <c r="B711" s="270">
        <v>3025</v>
      </c>
      <c r="C711" s="271">
        <v>1.6999999999999999E-3</v>
      </c>
      <c r="D711" s="269" t="s">
        <v>3447</v>
      </c>
      <c r="E711" s="270">
        <v>3820</v>
      </c>
      <c r="F711" s="271">
        <v>3.2399999999999998E-2</v>
      </c>
    </row>
    <row r="712" spans="1:6" ht="16.5" customHeight="1">
      <c r="A712" s="269" t="s">
        <v>4040</v>
      </c>
      <c r="B712" s="270">
        <v>23100</v>
      </c>
      <c r="C712" s="271">
        <v>-3.7499999999999999E-2</v>
      </c>
      <c r="D712" s="269" t="s">
        <v>1289</v>
      </c>
      <c r="E712" s="270">
        <v>29500</v>
      </c>
      <c r="F712" s="271">
        <v>3.3999999999999998E-3</v>
      </c>
    </row>
    <row r="713" spans="1:6" ht="16.5" customHeight="1">
      <c r="A713" s="269" t="s">
        <v>951</v>
      </c>
      <c r="B713" s="270">
        <v>2140</v>
      </c>
      <c r="C713" s="271">
        <v>1.9E-2</v>
      </c>
      <c r="D713" s="269" t="s">
        <v>5002</v>
      </c>
      <c r="E713" s="270">
        <v>14600</v>
      </c>
      <c r="F713" s="271">
        <v>1.04E-2</v>
      </c>
    </row>
    <row r="714" spans="1:6" ht="16.5" customHeight="1">
      <c r="A714" s="269" t="s">
        <v>4985</v>
      </c>
      <c r="B714" s="270">
        <v>5850</v>
      </c>
      <c r="C714" s="271">
        <v>2.63E-2</v>
      </c>
      <c r="D714" s="269" t="s">
        <v>2677</v>
      </c>
      <c r="E714" s="270">
        <v>1230</v>
      </c>
      <c r="F714" s="271">
        <v>-1.2E-2</v>
      </c>
    </row>
    <row r="715" spans="1:6" ht="16.5" customHeight="1">
      <c r="A715" s="269" t="s">
        <v>1957</v>
      </c>
      <c r="B715" s="270">
        <v>68500</v>
      </c>
      <c r="C715" s="271">
        <v>1.9300000000000001E-2</v>
      </c>
      <c r="D715" s="269" t="s">
        <v>2531</v>
      </c>
      <c r="E715" s="270">
        <v>1330</v>
      </c>
      <c r="F715" s="271">
        <v>2.7E-2</v>
      </c>
    </row>
    <row r="716" spans="1:6" ht="16.5" customHeight="1">
      <c r="A716" s="269" t="s">
        <v>134</v>
      </c>
      <c r="B716" s="270">
        <v>117500</v>
      </c>
      <c r="C716" s="271">
        <v>-1.67E-2</v>
      </c>
      <c r="D716" s="269" t="s">
        <v>3971</v>
      </c>
      <c r="E716" s="270">
        <v>57000</v>
      </c>
      <c r="F716" s="271">
        <v>-0.05</v>
      </c>
    </row>
    <row r="717" spans="1:6" ht="16.5" customHeight="1">
      <c r="A717" s="269" t="s">
        <v>1989</v>
      </c>
      <c r="B717" s="270">
        <v>4750</v>
      </c>
      <c r="C717" s="271">
        <v>4.1700000000000001E-2</v>
      </c>
      <c r="D717" s="269" t="s">
        <v>4350</v>
      </c>
      <c r="E717" s="270">
        <v>4100</v>
      </c>
      <c r="F717" s="271">
        <v>0</v>
      </c>
    </row>
    <row r="718" spans="1:6" ht="16.5" customHeight="1">
      <c r="A718" s="269" t="s">
        <v>4299</v>
      </c>
      <c r="B718" s="270">
        <v>1150</v>
      </c>
      <c r="C718" s="271">
        <v>-3.3599999999999998E-2</v>
      </c>
      <c r="D718" s="269" t="s">
        <v>4154</v>
      </c>
      <c r="E718" s="270">
        <v>20700</v>
      </c>
      <c r="F718" s="271">
        <v>-2.1299999999999999E-2</v>
      </c>
    </row>
    <row r="719" spans="1:6" ht="16.5" customHeight="1">
      <c r="A719" s="269" t="s">
        <v>818</v>
      </c>
      <c r="B719" s="270">
        <v>21900</v>
      </c>
      <c r="C719" s="271">
        <v>-1.35E-2</v>
      </c>
      <c r="D719" s="269" t="s">
        <v>4334</v>
      </c>
      <c r="E719" s="270">
        <v>1525</v>
      </c>
      <c r="F719" s="271">
        <v>3.39E-2</v>
      </c>
    </row>
    <row r="720" spans="1:6" ht="16.5" customHeight="1">
      <c r="A720" s="269" t="s">
        <v>4113</v>
      </c>
      <c r="B720" s="270">
        <v>6290</v>
      </c>
      <c r="C720" s="271">
        <v>-6.3E-3</v>
      </c>
      <c r="D720" s="269" t="s">
        <v>4595</v>
      </c>
      <c r="E720" s="270">
        <v>6280</v>
      </c>
      <c r="F720" s="271">
        <v>-6.3E-3</v>
      </c>
    </row>
    <row r="721" spans="1:6" ht="16.5" customHeight="1">
      <c r="A721" s="269" t="s">
        <v>1145</v>
      </c>
      <c r="B721" s="270">
        <v>13500</v>
      </c>
      <c r="C721" s="271">
        <v>-2.53E-2</v>
      </c>
      <c r="D721" s="269" t="s">
        <v>4916</v>
      </c>
      <c r="E721" s="270">
        <v>8650</v>
      </c>
      <c r="F721" s="271">
        <v>-2.3E-3</v>
      </c>
    </row>
    <row r="722" spans="1:6" ht="16.5" customHeight="1">
      <c r="A722" s="269" t="s">
        <v>408</v>
      </c>
      <c r="B722" s="270">
        <v>9620</v>
      </c>
      <c r="C722" s="271">
        <v>-4.1000000000000003E-3</v>
      </c>
      <c r="D722" s="269" t="s">
        <v>484</v>
      </c>
      <c r="E722" s="270">
        <v>132500</v>
      </c>
      <c r="F722" s="271">
        <v>-3.8E-3</v>
      </c>
    </row>
    <row r="723" spans="1:6" ht="16.5" customHeight="1">
      <c r="A723" s="269" t="s">
        <v>766</v>
      </c>
      <c r="B723" s="270">
        <v>17900</v>
      </c>
      <c r="C723" s="271">
        <v>-5.5999999999999999E-3</v>
      </c>
      <c r="D723" s="269" t="s">
        <v>3497</v>
      </c>
      <c r="E723" s="270">
        <v>44100</v>
      </c>
      <c r="F723" s="271">
        <v>5.7000000000000002E-3</v>
      </c>
    </row>
    <row r="724" spans="1:6" ht="16.5" customHeight="1">
      <c r="A724" s="269" t="s">
        <v>2837</v>
      </c>
      <c r="B724" s="270">
        <v>16650</v>
      </c>
      <c r="C724" s="271">
        <v>-8.8999999999999999E-3</v>
      </c>
      <c r="D724" s="269" t="s">
        <v>3123</v>
      </c>
      <c r="E724" s="270">
        <v>1205</v>
      </c>
      <c r="F724" s="271">
        <v>8.3999999999999995E-3</v>
      </c>
    </row>
    <row r="725" spans="1:6" ht="16.5" customHeight="1">
      <c r="A725" s="269" t="s">
        <v>580</v>
      </c>
      <c r="B725" s="270">
        <v>36900</v>
      </c>
      <c r="C725" s="271">
        <v>-1.47E-2</v>
      </c>
      <c r="D725" s="269" t="s">
        <v>1235</v>
      </c>
      <c r="E725" s="270">
        <v>26700</v>
      </c>
      <c r="F725" s="271">
        <v>-1.11E-2</v>
      </c>
    </row>
    <row r="726" spans="1:6" ht="16.5" customHeight="1">
      <c r="A726" s="269" t="s">
        <v>4752</v>
      </c>
      <c r="B726" s="270">
        <v>32800</v>
      </c>
      <c r="C726" s="271">
        <v>0</v>
      </c>
      <c r="D726" s="269" t="s">
        <v>2529</v>
      </c>
      <c r="E726" s="270">
        <v>3075</v>
      </c>
      <c r="F726" s="271">
        <v>0</v>
      </c>
    </row>
    <row r="727" spans="1:6" ht="16.5" customHeight="1">
      <c r="A727" s="269" t="s">
        <v>4535</v>
      </c>
      <c r="B727" s="270">
        <v>20950</v>
      </c>
      <c r="C727" s="271">
        <v>-9.4999999999999998E-3</v>
      </c>
      <c r="D727" s="269" t="s">
        <v>398</v>
      </c>
      <c r="E727" s="270">
        <v>90700</v>
      </c>
      <c r="F727" s="271">
        <v>8.8999999999999999E-3</v>
      </c>
    </row>
    <row r="728" spans="1:6" ht="16.5" customHeight="1">
      <c r="A728" s="269" t="s">
        <v>4280</v>
      </c>
      <c r="B728" s="270">
        <v>41300</v>
      </c>
      <c r="C728" s="271">
        <v>8.5000000000000006E-3</v>
      </c>
      <c r="D728" s="269" t="s">
        <v>1247</v>
      </c>
      <c r="E728" s="270">
        <v>16700</v>
      </c>
      <c r="F728" s="271">
        <v>-1.7600000000000001E-2</v>
      </c>
    </row>
    <row r="729" spans="1:6" ht="16.5" customHeight="1">
      <c r="A729" s="269" t="s">
        <v>118</v>
      </c>
      <c r="B729" s="270">
        <v>73900</v>
      </c>
      <c r="C729" s="271">
        <v>4.1000000000000003E-3</v>
      </c>
      <c r="D729" s="269" t="s">
        <v>3187</v>
      </c>
      <c r="E729" s="272">
        <v>913</v>
      </c>
      <c r="F729" s="271">
        <v>1.11E-2</v>
      </c>
    </row>
    <row r="730" spans="1:6" ht="16.5" customHeight="1">
      <c r="A730" s="269" t="s">
        <v>4057</v>
      </c>
      <c r="B730" s="270">
        <v>22150</v>
      </c>
      <c r="C730" s="271">
        <v>1.37E-2</v>
      </c>
      <c r="D730" s="269" t="s">
        <v>4049</v>
      </c>
      <c r="E730" s="270">
        <v>42200</v>
      </c>
      <c r="F730" s="271">
        <v>-3.5000000000000001E-3</v>
      </c>
    </row>
    <row r="731" spans="1:6" ht="16.5" customHeight="1">
      <c r="A731" s="269" t="s">
        <v>4278</v>
      </c>
      <c r="B731" s="272">
        <v>502</v>
      </c>
      <c r="C731" s="271">
        <v>-2E-3</v>
      </c>
      <c r="D731" s="269" t="s">
        <v>604</v>
      </c>
      <c r="E731" s="270">
        <v>10050</v>
      </c>
      <c r="F731" s="271">
        <v>2.9700000000000001E-2</v>
      </c>
    </row>
    <row r="732" spans="1:6" ht="16.5" customHeight="1">
      <c r="A732" s="269" t="s">
        <v>4771</v>
      </c>
      <c r="B732" s="270">
        <v>12700</v>
      </c>
      <c r="C732" s="271">
        <v>2.01E-2</v>
      </c>
      <c r="D732" s="269" t="s">
        <v>4257</v>
      </c>
      <c r="E732" s="270">
        <v>8780</v>
      </c>
      <c r="F732" s="271">
        <v>5.7000000000000002E-3</v>
      </c>
    </row>
    <row r="733" spans="1:6" ht="16.5" customHeight="1">
      <c r="A733" s="269" t="s">
        <v>4868</v>
      </c>
      <c r="B733" s="270">
        <v>13150</v>
      </c>
      <c r="C733" s="271">
        <v>1.9400000000000001E-2</v>
      </c>
      <c r="D733" s="269" t="s">
        <v>3972</v>
      </c>
      <c r="E733" s="270">
        <v>470000</v>
      </c>
      <c r="F733" s="271">
        <v>-8.3999999999999995E-3</v>
      </c>
    </row>
    <row r="734" spans="1:6" ht="16.5" customHeight="1">
      <c r="A734" s="269" t="s">
        <v>4100</v>
      </c>
      <c r="B734" s="270">
        <v>15000</v>
      </c>
      <c r="C734" s="271">
        <v>-1.6400000000000001E-2</v>
      </c>
      <c r="D734" s="269" t="s">
        <v>448</v>
      </c>
      <c r="E734" s="270">
        <v>105500</v>
      </c>
      <c r="F734" s="271">
        <v>9.5999999999999992E-3</v>
      </c>
    </row>
    <row r="735" spans="1:6" ht="16.5" customHeight="1">
      <c r="A735" s="269" t="s">
        <v>4234</v>
      </c>
      <c r="B735" s="270">
        <v>5400</v>
      </c>
      <c r="C735" s="271">
        <v>-9.1999999999999998E-3</v>
      </c>
      <c r="D735" s="269" t="s">
        <v>1733</v>
      </c>
      <c r="E735" s="270">
        <v>6660</v>
      </c>
      <c r="F735" s="271">
        <v>3.2599999999999997E-2</v>
      </c>
    </row>
    <row r="736" spans="1:6" ht="16.5" customHeight="1">
      <c r="A736" s="269" t="s">
        <v>4223</v>
      </c>
      <c r="B736" s="270">
        <v>13750</v>
      </c>
      <c r="C736" s="271">
        <v>1.4800000000000001E-2</v>
      </c>
      <c r="D736" s="269" t="s">
        <v>488</v>
      </c>
      <c r="E736" s="270">
        <v>1088000</v>
      </c>
      <c r="F736" s="271">
        <v>-1.09E-2</v>
      </c>
    </row>
    <row r="737" spans="1:6" ht="16.5" customHeight="1">
      <c r="A737" s="269" t="s">
        <v>1311</v>
      </c>
      <c r="B737" s="270">
        <v>4210</v>
      </c>
      <c r="C737" s="271">
        <v>6.5799999999999997E-2</v>
      </c>
      <c r="D737" s="269" t="s">
        <v>3083</v>
      </c>
      <c r="E737" s="270">
        <v>1720</v>
      </c>
      <c r="F737" s="271">
        <v>-4.4400000000000002E-2</v>
      </c>
    </row>
    <row r="738" spans="1:6" ht="16.5" customHeight="1">
      <c r="A738" s="269" t="s">
        <v>4782</v>
      </c>
      <c r="B738" s="270">
        <v>2920</v>
      </c>
      <c r="C738" s="271">
        <v>-1.6999999999999999E-3</v>
      </c>
      <c r="D738" s="269" t="s">
        <v>824</v>
      </c>
      <c r="E738" s="270">
        <v>11200</v>
      </c>
      <c r="F738" s="271">
        <v>-1.32E-2</v>
      </c>
    </row>
    <row r="739" spans="1:6" ht="16.5" customHeight="1">
      <c r="A739" s="269" t="s">
        <v>4616</v>
      </c>
      <c r="B739" s="270">
        <v>13100</v>
      </c>
      <c r="C739" s="271">
        <v>1.1599999999999999E-2</v>
      </c>
      <c r="D739" s="269" t="s">
        <v>3751</v>
      </c>
      <c r="E739" s="270">
        <v>4755</v>
      </c>
      <c r="F739" s="271">
        <v>2.1499999999999998E-2</v>
      </c>
    </row>
    <row r="740" spans="1:6" ht="16.5" customHeight="1">
      <c r="A740" s="269" t="s">
        <v>1422</v>
      </c>
      <c r="B740" s="270">
        <v>2985</v>
      </c>
      <c r="C740" s="271">
        <v>2.58E-2</v>
      </c>
      <c r="D740" s="269" t="s">
        <v>4139</v>
      </c>
      <c r="E740" s="270">
        <v>72200</v>
      </c>
      <c r="F740" s="271">
        <v>2.41E-2</v>
      </c>
    </row>
    <row r="741" spans="1:6" ht="16.5" customHeight="1">
      <c r="A741" s="269" t="s">
        <v>1895</v>
      </c>
      <c r="B741" s="270">
        <v>11000</v>
      </c>
      <c r="C741" s="271">
        <v>0</v>
      </c>
      <c r="D741" s="269" t="s">
        <v>979</v>
      </c>
      <c r="E741" s="270">
        <v>7050</v>
      </c>
      <c r="F741" s="271">
        <v>-1.12E-2</v>
      </c>
    </row>
    <row r="742" spans="1:6" ht="16.5" customHeight="1">
      <c r="A742" s="269" t="s">
        <v>3563</v>
      </c>
      <c r="B742" s="270">
        <v>4920</v>
      </c>
      <c r="C742" s="271">
        <v>0</v>
      </c>
      <c r="D742" s="269" t="s">
        <v>4036</v>
      </c>
      <c r="E742" s="270">
        <v>28200</v>
      </c>
      <c r="F742" s="271">
        <v>1.8E-3</v>
      </c>
    </row>
    <row r="743" spans="1:6" ht="16.5" customHeight="1">
      <c r="A743" s="269" t="s">
        <v>4483</v>
      </c>
      <c r="B743" s="270">
        <v>23500</v>
      </c>
      <c r="C743" s="271">
        <v>6.4000000000000003E-3</v>
      </c>
      <c r="D743" s="269" t="s">
        <v>4111</v>
      </c>
      <c r="E743" s="270">
        <v>4015</v>
      </c>
      <c r="F743" s="271">
        <v>-1.95E-2</v>
      </c>
    </row>
    <row r="744" spans="1:6" ht="16.5" customHeight="1">
      <c r="A744" s="269" t="s">
        <v>2199</v>
      </c>
      <c r="B744" s="270">
        <v>1380</v>
      </c>
      <c r="C744" s="271">
        <v>-7.1999999999999998E-3</v>
      </c>
      <c r="D744" s="269" t="s">
        <v>1044</v>
      </c>
      <c r="E744" s="270">
        <v>14000</v>
      </c>
      <c r="F744" s="271">
        <v>-2.7799999999999998E-2</v>
      </c>
    </row>
    <row r="745" spans="1:6" ht="16.5" customHeight="1">
      <c r="A745" s="269" t="s">
        <v>4506</v>
      </c>
      <c r="B745" s="270">
        <v>39875</v>
      </c>
      <c r="C745" s="271">
        <v>-5.0000000000000001E-4</v>
      </c>
      <c r="D745" s="269" t="s">
        <v>4927</v>
      </c>
      <c r="E745" s="270">
        <v>30830</v>
      </c>
      <c r="F745" s="271">
        <v>-1.01E-2</v>
      </c>
    </row>
    <row r="746" spans="1:6" ht="16.5" customHeight="1">
      <c r="A746" s="269" t="s">
        <v>4949</v>
      </c>
      <c r="B746" s="270">
        <v>99115</v>
      </c>
      <c r="C746" s="271">
        <v>1E-4</v>
      </c>
      <c r="D746" s="269" t="s">
        <v>4682</v>
      </c>
      <c r="E746" s="270">
        <v>29910</v>
      </c>
      <c r="F746" s="271">
        <v>4.4000000000000003E-3</v>
      </c>
    </row>
    <row r="747" spans="1:6" ht="16.5" customHeight="1">
      <c r="A747" s="269" t="s">
        <v>806</v>
      </c>
      <c r="B747" s="270">
        <v>5770</v>
      </c>
      <c r="C747" s="271">
        <v>-1.03E-2</v>
      </c>
      <c r="D747" s="269" t="s">
        <v>4225</v>
      </c>
      <c r="E747" s="270">
        <v>10700</v>
      </c>
      <c r="F747" s="271">
        <v>-9.2999999999999992E-3</v>
      </c>
    </row>
    <row r="748" spans="1:6" ht="16.5" customHeight="1">
      <c r="A748" s="269" t="s">
        <v>384</v>
      </c>
      <c r="B748" s="270">
        <v>6690</v>
      </c>
      <c r="C748" s="271">
        <v>-6.5600000000000006E-2</v>
      </c>
      <c r="D748" s="269" t="s">
        <v>1217</v>
      </c>
      <c r="E748" s="270">
        <v>2130</v>
      </c>
      <c r="F748" s="271">
        <v>9.4999999999999998E-3</v>
      </c>
    </row>
    <row r="749" spans="1:6" ht="16.5" customHeight="1">
      <c r="A749" s="269" t="s">
        <v>854</v>
      </c>
      <c r="B749" s="270">
        <v>36400</v>
      </c>
      <c r="C749" s="271">
        <v>-6.7999999999999996E-3</v>
      </c>
      <c r="D749" s="269" t="s">
        <v>2043</v>
      </c>
      <c r="E749" s="270">
        <v>1855</v>
      </c>
      <c r="F749" s="271">
        <v>-2.7000000000000001E-3</v>
      </c>
    </row>
    <row r="750" spans="1:6" ht="16.5" customHeight="1">
      <c r="A750" s="269" t="s">
        <v>2659</v>
      </c>
      <c r="B750" s="270">
        <v>2185</v>
      </c>
      <c r="C750" s="271">
        <v>2.8199999999999999E-2</v>
      </c>
      <c r="D750" s="269" t="s">
        <v>3191</v>
      </c>
      <c r="E750" s="270">
        <v>4875</v>
      </c>
      <c r="F750" s="271">
        <v>-1.52E-2</v>
      </c>
    </row>
    <row r="751" spans="1:6" ht="16.5" customHeight="1">
      <c r="A751" s="269" t="s">
        <v>1871</v>
      </c>
      <c r="B751" s="270">
        <v>56300</v>
      </c>
      <c r="C751" s="271">
        <v>2.7400000000000001E-2</v>
      </c>
      <c r="D751" s="269" t="s">
        <v>3998</v>
      </c>
      <c r="E751" s="270">
        <v>22250</v>
      </c>
      <c r="F751" s="271">
        <v>-1.9800000000000002E-2</v>
      </c>
    </row>
    <row r="752" spans="1:6" ht="16.5" customHeight="1">
      <c r="A752" s="269" t="s">
        <v>3975</v>
      </c>
      <c r="B752" s="270">
        <v>157500</v>
      </c>
      <c r="C752" s="271">
        <v>-3.6700000000000003E-2</v>
      </c>
      <c r="D752" s="269" t="s">
        <v>4379</v>
      </c>
      <c r="E752" s="270">
        <v>1225</v>
      </c>
      <c r="F752" s="271">
        <v>0</v>
      </c>
    </row>
    <row r="753" spans="1:6" ht="16.5" customHeight="1">
      <c r="A753" s="269" t="s">
        <v>630</v>
      </c>
      <c r="B753" s="270">
        <v>17200</v>
      </c>
      <c r="C753" s="271">
        <v>-1.9900000000000001E-2</v>
      </c>
      <c r="D753" s="269" t="s">
        <v>576</v>
      </c>
      <c r="E753" s="270">
        <v>32200</v>
      </c>
      <c r="F753" s="271">
        <v>-3.0999999999999999E-3</v>
      </c>
    </row>
    <row r="754" spans="1:6" ht="16.5" customHeight="1">
      <c r="A754" s="269" t="s">
        <v>1046</v>
      </c>
      <c r="B754" s="270">
        <v>28950</v>
      </c>
      <c r="C754" s="271">
        <v>-1.8599999999999998E-2</v>
      </c>
      <c r="D754" s="269" t="s">
        <v>4015</v>
      </c>
      <c r="E754" s="270">
        <v>26400</v>
      </c>
      <c r="F754" s="271">
        <v>3.9399999999999998E-2</v>
      </c>
    </row>
    <row r="755" spans="1:6" ht="16.5" customHeight="1">
      <c r="A755" s="269" t="s">
        <v>4803</v>
      </c>
      <c r="B755" s="270">
        <v>9035</v>
      </c>
      <c r="C755" s="271">
        <v>7.1999999999999998E-3</v>
      </c>
      <c r="D755" s="269" t="s">
        <v>4751</v>
      </c>
      <c r="E755" s="270">
        <v>10285</v>
      </c>
      <c r="F755" s="271">
        <v>1.78E-2</v>
      </c>
    </row>
    <row r="756" spans="1:6" ht="16.5" customHeight="1">
      <c r="A756" s="269" t="s">
        <v>4881</v>
      </c>
      <c r="B756" s="270">
        <v>7475</v>
      </c>
      <c r="C756" s="271">
        <v>8.8000000000000005E-3</v>
      </c>
      <c r="D756" s="269" t="s">
        <v>4204</v>
      </c>
      <c r="E756" s="270">
        <v>7695</v>
      </c>
      <c r="F756" s="271">
        <v>6.9999999999999999E-4</v>
      </c>
    </row>
    <row r="757" spans="1:6" ht="16.5" customHeight="1">
      <c r="A757" s="269" t="s">
        <v>248</v>
      </c>
      <c r="B757" s="270">
        <v>44600</v>
      </c>
      <c r="C757" s="271">
        <v>-1.8700000000000001E-2</v>
      </c>
      <c r="D757" s="269" t="s">
        <v>4127</v>
      </c>
      <c r="E757" s="270">
        <v>20550</v>
      </c>
      <c r="F757" s="271">
        <v>1.4800000000000001E-2</v>
      </c>
    </row>
    <row r="758" spans="1:6" ht="16.5" customHeight="1">
      <c r="A758" s="269" t="s">
        <v>468</v>
      </c>
      <c r="B758" s="270">
        <v>85500</v>
      </c>
      <c r="C758" s="271">
        <v>3.5000000000000001E-3</v>
      </c>
      <c r="D758" s="269" t="s">
        <v>4450</v>
      </c>
      <c r="E758" s="270">
        <v>2640</v>
      </c>
      <c r="F758" s="271">
        <v>1.9E-3</v>
      </c>
    </row>
    <row r="759" spans="1:6" ht="16.5" customHeight="1">
      <c r="A759" s="269" t="s">
        <v>4429</v>
      </c>
      <c r="B759" s="270">
        <v>2425</v>
      </c>
      <c r="C759" s="271">
        <v>2.75E-2</v>
      </c>
      <c r="D759" s="269" t="s">
        <v>3977</v>
      </c>
      <c r="E759" s="270">
        <v>281000</v>
      </c>
      <c r="F759" s="271">
        <v>-3.5999999999999997E-2</v>
      </c>
    </row>
    <row r="760" spans="1:6" ht="16.5" customHeight="1">
      <c r="A760" s="269" t="s">
        <v>3481</v>
      </c>
      <c r="B760" s="270">
        <v>3225</v>
      </c>
      <c r="C760" s="271">
        <v>7.7999999999999996E-3</v>
      </c>
      <c r="D760" s="269" t="s">
        <v>3487</v>
      </c>
      <c r="E760" s="270">
        <v>3610</v>
      </c>
      <c r="F760" s="271">
        <v>-6.8999999999999999E-3</v>
      </c>
    </row>
    <row r="761" spans="1:6" ht="16.5" customHeight="1">
      <c r="A761" s="269" t="s">
        <v>372</v>
      </c>
      <c r="B761" s="270">
        <v>34250</v>
      </c>
      <c r="C761" s="271">
        <v>-1.2999999999999999E-2</v>
      </c>
      <c r="D761" s="269" t="s">
        <v>4522</v>
      </c>
      <c r="E761" s="270">
        <v>20950</v>
      </c>
      <c r="F761" s="271">
        <v>0</v>
      </c>
    </row>
    <row r="762" spans="1:6" ht="16.5" customHeight="1">
      <c r="A762" s="269" t="s">
        <v>903</v>
      </c>
      <c r="B762" s="270">
        <v>14150</v>
      </c>
      <c r="C762" s="271">
        <v>-3.5000000000000001E-3</v>
      </c>
      <c r="D762" s="269" t="s">
        <v>4874</v>
      </c>
      <c r="E762" s="270">
        <v>16500</v>
      </c>
      <c r="F762" s="271">
        <v>6.1000000000000004E-3</v>
      </c>
    </row>
    <row r="763" spans="1:6" ht="16.5" customHeight="1">
      <c r="A763" s="269" t="s">
        <v>4285</v>
      </c>
      <c r="B763" s="270">
        <v>1570</v>
      </c>
      <c r="C763" s="271">
        <v>0</v>
      </c>
      <c r="D763" s="269" t="s">
        <v>279</v>
      </c>
      <c r="E763" s="270">
        <v>48450</v>
      </c>
      <c r="F763" s="271">
        <v>1.04E-2</v>
      </c>
    </row>
    <row r="764" spans="1:6" ht="16.5" customHeight="1">
      <c r="A764" s="269" t="s">
        <v>2205</v>
      </c>
      <c r="B764" s="270">
        <v>53000</v>
      </c>
      <c r="C764" s="271">
        <v>7.6E-3</v>
      </c>
      <c r="D764" s="269" t="s">
        <v>327</v>
      </c>
      <c r="E764" s="270">
        <v>83900</v>
      </c>
      <c r="F764" s="271">
        <v>-1.29E-2</v>
      </c>
    </row>
    <row r="765" spans="1:6" ht="16.5" customHeight="1">
      <c r="A765" s="269" t="s">
        <v>4125</v>
      </c>
      <c r="B765" s="270">
        <v>63400</v>
      </c>
      <c r="C765" s="271">
        <v>-1.09E-2</v>
      </c>
      <c r="D765" s="269" t="s">
        <v>2713</v>
      </c>
      <c r="E765" s="270">
        <v>3980</v>
      </c>
      <c r="F765" s="271">
        <v>2.5000000000000001E-3</v>
      </c>
    </row>
    <row r="766" spans="1:6" ht="16.5" customHeight="1">
      <c r="A766" s="269" t="s">
        <v>540</v>
      </c>
      <c r="B766" s="270">
        <v>76400</v>
      </c>
      <c r="C766" s="271">
        <v>3.5200000000000002E-2</v>
      </c>
      <c r="D766" s="269" t="s">
        <v>2741</v>
      </c>
      <c r="E766" s="270">
        <v>12700</v>
      </c>
      <c r="F766" s="271">
        <v>-7.7999999999999996E-3</v>
      </c>
    </row>
    <row r="767" spans="1:6" ht="16.5" customHeight="1">
      <c r="A767" s="269" t="s">
        <v>4292</v>
      </c>
      <c r="B767" s="270">
        <v>26350</v>
      </c>
      <c r="C767" s="271">
        <v>1.54E-2</v>
      </c>
      <c r="D767" s="269" t="s">
        <v>684</v>
      </c>
      <c r="E767" s="270">
        <v>282000</v>
      </c>
      <c r="F767" s="271">
        <v>-1.8E-3</v>
      </c>
    </row>
    <row r="768" spans="1:6" ht="16.5" customHeight="1">
      <c r="A768" s="269" t="s">
        <v>4017</v>
      </c>
      <c r="B768" s="270">
        <v>16500</v>
      </c>
      <c r="C768" s="271">
        <v>3.1300000000000001E-2</v>
      </c>
      <c r="D768" s="269" t="s">
        <v>4092</v>
      </c>
      <c r="E768" s="270">
        <v>4410</v>
      </c>
      <c r="F768" s="271">
        <v>-1.1000000000000001E-3</v>
      </c>
    </row>
    <row r="769" spans="1:6" ht="16.5" customHeight="1">
      <c r="A769" s="269" t="s">
        <v>36</v>
      </c>
      <c r="B769" s="270">
        <v>22800</v>
      </c>
      <c r="C769" s="271">
        <v>-8.6999999999999994E-3</v>
      </c>
      <c r="D769" s="269" t="s">
        <v>3293</v>
      </c>
      <c r="E769" s="270">
        <v>1395</v>
      </c>
      <c r="F769" s="271">
        <v>3.3300000000000003E-2</v>
      </c>
    </row>
    <row r="770" spans="1:6" ht="16.5" customHeight="1">
      <c r="A770" s="269" t="s">
        <v>3982</v>
      </c>
      <c r="B770" s="270">
        <v>93800</v>
      </c>
      <c r="C770" s="271">
        <v>-3.3000000000000002E-2</v>
      </c>
      <c r="D770" s="269" t="s">
        <v>2915</v>
      </c>
      <c r="E770" s="270">
        <v>7720</v>
      </c>
      <c r="F770" s="271">
        <v>3.0700000000000002E-2</v>
      </c>
    </row>
    <row r="771" spans="1:6" ht="16.5" customHeight="1">
      <c r="A771" s="269" t="s">
        <v>3545</v>
      </c>
      <c r="B771" s="270">
        <v>4100</v>
      </c>
      <c r="C771" s="271">
        <v>-3.9800000000000002E-2</v>
      </c>
      <c r="D771" s="269" t="s">
        <v>1181</v>
      </c>
      <c r="E771" s="270">
        <v>9640</v>
      </c>
      <c r="F771" s="271">
        <v>4.1999999999999997E-3</v>
      </c>
    </row>
    <row r="772" spans="1:6" ht="16.5" customHeight="1">
      <c r="A772" s="269" t="s">
        <v>959</v>
      </c>
      <c r="B772" s="270">
        <v>9230</v>
      </c>
      <c r="C772" s="271">
        <v>0</v>
      </c>
      <c r="D772" s="269" t="s">
        <v>1084</v>
      </c>
      <c r="E772" s="270">
        <v>11850</v>
      </c>
      <c r="F772" s="271">
        <v>-8.3999999999999995E-3</v>
      </c>
    </row>
    <row r="773" spans="1:6" ht="16.5" customHeight="1">
      <c r="A773" s="269" t="s">
        <v>400</v>
      </c>
      <c r="B773" s="270">
        <v>47050</v>
      </c>
      <c r="C773" s="271">
        <v>-4.1999999999999997E-3</v>
      </c>
      <c r="D773" s="269" t="s">
        <v>588</v>
      </c>
      <c r="E773" s="270">
        <v>23450</v>
      </c>
      <c r="F773" s="271">
        <v>1.9599999999999999E-2</v>
      </c>
    </row>
    <row r="774" spans="1:6" ht="16.5" customHeight="1">
      <c r="A774" s="269" t="s">
        <v>124</v>
      </c>
      <c r="B774" s="270">
        <v>42750</v>
      </c>
      <c r="C774" s="271">
        <v>3.5000000000000001E-3</v>
      </c>
      <c r="D774" s="269" t="s">
        <v>546</v>
      </c>
      <c r="E774" s="270">
        <v>2345</v>
      </c>
      <c r="F774" s="271">
        <v>-1.6799999999999999E-2</v>
      </c>
    </row>
    <row r="775" spans="1:6" ht="16.5" customHeight="1">
      <c r="A775" s="269" t="s">
        <v>4227</v>
      </c>
      <c r="B775" s="270">
        <v>2925</v>
      </c>
      <c r="C775" s="271">
        <v>-5.1000000000000004E-3</v>
      </c>
      <c r="D775" s="269" t="s">
        <v>4217</v>
      </c>
      <c r="E775" s="270">
        <v>2060</v>
      </c>
      <c r="F775" s="271">
        <v>7.3000000000000001E-3</v>
      </c>
    </row>
    <row r="776" spans="1:6" ht="16.5" customHeight="1">
      <c r="A776" s="269" t="s">
        <v>2319</v>
      </c>
      <c r="B776" s="270">
        <v>2810</v>
      </c>
      <c r="C776" s="271">
        <v>1.6299999999999999E-2</v>
      </c>
      <c r="D776" s="269" t="s">
        <v>115</v>
      </c>
      <c r="E776" s="270">
        <v>31550</v>
      </c>
      <c r="F776" s="271">
        <v>-1.2500000000000001E-2</v>
      </c>
    </row>
    <row r="777" spans="1:6" ht="16.5" customHeight="1">
      <c r="A777" s="269" t="s">
        <v>1634</v>
      </c>
      <c r="B777" s="270">
        <v>9170</v>
      </c>
      <c r="C777" s="271">
        <v>-1.4999999999999999E-2</v>
      </c>
      <c r="D777" s="269" t="s">
        <v>1853</v>
      </c>
      <c r="E777" s="270">
        <v>28200</v>
      </c>
      <c r="F777" s="271">
        <v>7.1000000000000004E-3</v>
      </c>
    </row>
    <row r="778" spans="1:6" ht="16.5" customHeight="1">
      <c r="A778" s="269" t="s">
        <v>2873</v>
      </c>
      <c r="B778" s="270">
        <v>23050</v>
      </c>
      <c r="C778" s="271">
        <v>5.4899999999999997E-2</v>
      </c>
      <c r="D778" s="269" t="s">
        <v>864</v>
      </c>
      <c r="E778" s="270">
        <v>23700</v>
      </c>
      <c r="F778" s="271">
        <v>1.72E-2</v>
      </c>
    </row>
    <row r="779" spans="1:6" ht="16.5" customHeight="1">
      <c r="A779" s="269" t="s">
        <v>1692</v>
      </c>
      <c r="B779" s="270">
        <v>5620</v>
      </c>
      <c r="C779" s="271">
        <v>-1.23E-2</v>
      </c>
      <c r="D779" s="269" t="s">
        <v>660</v>
      </c>
      <c r="E779" s="270">
        <v>51600</v>
      </c>
      <c r="F779" s="271">
        <v>1.9800000000000002E-2</v>
      </c>
    </row>
    <row r="780" spans="1:6" ht="16.5" customHeight="1">
      <c r="A780" s="269" t="s">
        <v>1945</v>
      </c>
      <c r="B780" s="270">
        <v>10350</v>
      </c>
      <c r="C780" s="271">
        <v>9.7999999999999997E-3</v>
      </c>
      <c r="D780" s="269" t="s">
        <v>990</v>
      </c>
      <c r="E780" s="270">
        <v>29400</v>
      </c>
      <c r="F780" s="271">
        <v>-2.6499999999999999E-2</v>
      </c>
    </row>
    <row r="781" spans="1:6" ht="16.5" customHeight="1">
      <c r="A781" s="269" t="s">
        <v>109</v>
      </c>
      <c r="B781" s="270">
        <v>58200</v>
      </c>
      <c r="C781" s="271">
        <v>1.6999999999999999E-3</v>
      </c>
      <c r="D781" s="269" t="s">
        <v>122</v>
      </c>
      <c r="E781" s="270">
        <v>260500</v>
      </c>
      <c r="F781" s="271">
        <v>-5.7000000000000002E-3</v>
      </c>
    </row>
    <row r="782" spans="1:6" ht="16.5" customHeight="1">
      <c r="A782" s="269" t="s">
        <v>253</v>
      </c>
      <c r="B782" s="270">
        <v>102500</v>
      </c>
      <c r="C782" s="271">
        <v>-3.7600000000000001E-2</v>
      </c>
      <c r="D782" s="269" t="s">
        <v>536</v>
      </c>
      <c r="E782" s="270">
        <v>39400</v>
      </c>
      <c r="F782" s="271">
        <v>1.2999999999999999E-3</v>
      </c>
    </row>
    <row r="783" spans="1:6" ht="16.5" customHeight="1">
      <c r="A783" s="269" t="s">
        <v>3211</v>
      </c>
      <c r="B783" s="270">
        <v>6510</v>
      </c>
      <c r="C783" s="271">
        <v>1.72E-2</v>
      </c>
      <c r="D783" s="269" t="s">
        <v>333</v>
      </c>
      <c r="E783" s="270">
        <v>24850</v>
      </c>
      <c r="F783" s="271">
        <v>4.6300000000000001E-2</v>
      </c>
    </row>
    <row r="784" spans="1:6" ht="16.5" customHeight="1">
      <c r="A784" s="269" t="s">
        <v>4356</v>
      </c>
      <c r="B784" s="270">
        <v>5010</v>
      </c>
      <c r="C784" s="271">
        <v>3.3000000000000002E-2</v>
      </c>
      <c r="D784" s="269" t="s">
        <v>558</v>
      </c>
      <c r="E784" s="270">
        <v>7950</v>
      </c>
      <c r="F784" s="271">
        <v>-1.2999999999999999E-3</v>
      </c>
    </row>
    <row r="785" spans="1:6" ht="16.5" customHeight="1">
      <c r="A785" s="269" t="s">
        <v>3433</v>
      </c>
      <c r="B785" s="270">
        <v>2110</v>
      </c>
      <c r="C785" s="271">
        <v>2.3999999999999998E-3</v>
      </c>
      <c r="D785" s="269" t="s">
        <v>3231</v>
      </c>
      <c r="E785" s="270">
        <v>4190</v>
      </c>
      <c r="F785" s="271">
        <v>0</v>
      </c>
    </row>
    <row r="786" spans="1:6" ht="16.5" customHeight="1">
      <c r="A786" s="269" t="s">
        <v>945</v>
      </c>
      <c r="B786" s="270">
        <v>15200</v>
      </c>
      <c r="C786" s="271">
        <v>-2.2499999999999999E-2</v>
      </c>
      <c r="D786" s="269" t="s">
        <v>676</v>
      </c>
      <c r="E786" s="270">
        <v>334500</v>
      </c>
      <c r="F786" s="271">
        <v>1.52E-2</v>
      </c>
    </row>
    <row r="787" spans="1:6" ht="16.5" customHeight="1">
      <c r="A787" s="269" t="s">
        <v>862</v>
      </c>
      <c r="B787" s="270">
        <v>6600</v>
      </c>
      <c r="C787" s="271">
        <v>1.5E-3</v>
      </c>
      <c r="D787" s="269" t="s">
        <v>913</v>
      </c>
      <c r="E787" s="270">
        <v>3840</v>
      </c>
      <c r="F787" s="271">
        <v>2.5999999999999999E-3</v>
      </c>
    </row>
    <row r="788" spans="1:6" ht="16.5" customHeight="1">
      <c r="A788" s="269" t="s">
        <v>1937</v>
      </c>
      <c r="B788" s="270">
        <v>1705</v>
      </c>
      <c r="C788" s="271">
        <v>-8.6999999999999994E-3</v>
      </c>
      <c r="D788" s="269" t="s">
        <v>1528</v>
      </c>
      <c r="E788" s="270">
        <v>19900</v>
      </c>
      <c r="F788" s="271">
        <v>-0.01</v>
      </c>
    </row>
    <row r="789" spans="1:6" ht="16.5" customHeight="1">
      <c r="A789" s="269" t="s">
        <v>2399</v>
      </c>
      <c r="B789" s="270">
        <v>3075</v>
      </c>
      <c r="C789" s="271">
        <v>1.6000000000000001E-3</v>
      </c>
      <c r="D789" s="269" t="s">
        <v>2281</v>
      </c>
      <c r="E789" s="270">
        <v>17500</v>
      </c>
      <c r="F789" s="271">
        <v>8.6E-3</v>
      </c>
    </row>
    <row r="790" spans="1:6" ht="16.5" customHeight="1">
      <c r="A790" s="269" t="s">
        <v>4731</v>
      </c>
      <c r="B790" s="270">
        <v>20600</v>
      </c>
      <c r="C790" s="271">
        <v>2.3999999999999998E-3</v>
      </c>
      <c r="D790" s="269" t="s">
        <v>132</v>
      </c>
      <c r="E790" s="270">
        <v>15100</v>
      </c>
      <c r="F790" s="271">
        <v>3.3E-3</v>
      </c>
    </row>
    <row r="791" spans="1:6" ht="16.5" customHeight="1">
      <c r="A791" s="269" t="s">
        <v>602</v>
      </c>
      <c r="B791" s="270">
        <v>19900</v>
      </c>
      <c r="C791" s="271">
        <v>5.1000000000000004E-3</v>
      </c>
      <c r="D791" s="269" t="s">
        <v>1612</v>
      </c>
      <c r="E791" s="270">
        <v>5970</v>
      </c>
      <c r="F791" s="271">
        <v>1.3599999999999999E-2</v>
      </c>
    </row>
    <row r="792" spans="1:6" ht="16.5" customHeight="1">
      <c r="A792" s="269" t="s">
        <v>626</v>
      </c>
      <c r="B792" s="270">
        <v>16000</v>
      </c>
      <c r="C792" s="271">
        <v>-2.4400000000000002E-2</v>
      </c>
      <c r="D792" s="269" t="s">
        <v>3483</v>
      </c>
      <c r="E792" s="270">
        <v>3160</v>
      </c>
      <c r="F792" s="271">
        <v>-6.3E-3</v>
      </c>
    </row>
    <row r="793" spans="1:6" ht="16.5" customHeight="1">
      <c r="A793" s="269" t="s">
        <v>4093</v>
      </c>
      <c r="B793" s="270">
        <v>30550</v>
      </c>
      <c r="C793" s="271">
        <v>-1.4500000000000001E-2</v>
      </c>
      <c r="D793" s="269" t="s">
        <v>4120</v>
      </c>
      <c r="E793" s="270">
        <v>13500</v>
      </c>
      <c r="F793" s="271">
        <v>7.4999999999999997E-3</v>
      </c>
    </row>
    <row r="794" spans="1:6" ht="16.5" customHeight="1">
      <c r="A794" s="269" t="s">
        <v>287</v>
      </c>
      <c r="B794" s="270">
        <v>38150</v>
      </c>
      <c r="C794" s="271">
        <v>-4.9799999999999997E-2</v>
      </c>
      <c r="D794" s="269" t="s">
        <v>486</v>
      </c>
      <c r="E794" s="270">
        <v>45450</v>
      </c>
      <c r="F794" s="271">
        <v>-4.5199999999999997E-2</v>
      </c>
    </row>
    <row r="795" spans="1:6" ht="16.5" customHeight="1">
      <c r="A795" s="269" t="s">
        <v>1662</v>
      </c>
      <c r="B795" s="270">
        <v>13200</v>
      </c>
      <c r="C795" s="271">
        <v>-6.0499999999999998E-2</v>
      </c>
      <c r="D795" s="269" t="s">
        <v>714</v>
      </c>
      <c r="E795" s="270">
        <v>34550</v>
      </c>
      <c r="F795" s="271">
        <v>-1.8499999999999999E-2</v>
      </c>
    </row>
    <row r="796" spans="1:6" ht="16.5" customHeight="1">
      <c r="A796" s="269" t="s">
        <v>909</v>
      </c>
      <c r="B796" s="270">
        <v>9860</v>
      </c>
      <c r="C796" s="271">
        <v>1.6500000000000001E-2</v>
      </c>
      <c r="D796" s="269" t="s">
        <v>1596</v>
      </c>
      <c r="E796" s="270">
        <v>4700</v>
      </c>
      <c r="F796" s="271">
        <v>4.3E-3</v>
      </c>
    </row>
    <row r="797" spans="1:6" ht="16.5" customHeight="1">
      <c r="A797" s="269" t="s">
        <v>552</v>
      </c>
      <c r="B797" s="270">
        <v>56900</v>
      </c>
      <c r="C797" s="271">
        <v>-2.9000000000000001E-2</v>
      </c>
      <c r="D797" s="269" t="s">
        <v>4560</v>
      </c>
      <c r="E797" s="270">
        <v>38700</v>
      </c>
      <c r="F797" s="271">
        <v>-3.8999999999999998E-3</v>
      </c>
    </row>
    <row r="798" spans="1:6" ht="16.5" customHeight="1">
      <c r="A798" s="269" t="s">
        <v>1696</v>
      </c>
      <c r="B798" s="270">
        <v>1165</v>
      </c>
      <c r="C798" s="271">
        <v>4.02E-2</v>
      </c>
      <c r="D798" s="269" t="s">
        <v>2971</v>
      </c>
      <c r="E798" s="270">
        <v>1985</v>
      </c>
      <c r="F798" s="271">
        <v>-5.4800000000000001E-2</v>
      </c>
    </row>
    <row r="799" spans="1:6" ht="16.5" customHeight="1">
      <c r="A799" s="269" t="s">
        <v>4186</v>
      </c>
      <c r="B799" s="270">
        <v>8250</v>
      </c>
      <c r="C799" s="271">
        <v>4.1700000000000001E-2</v>
      </c>
      <c r="D799" s="269" t="s">
        <v>317</v>
      </c>
      <c r="E799" s="270">
        <v>34850</v>
      </c>
      <c r="F799" s="271">
        <v>-7.1000000000000004E-3</v>
      </c>
    </row>
    <row r="800" spans="1:6" ht="16.5" customHeight="1">
      <c r="A800" s="269" t="s">
        <v>4126</v>
      </c>
      <c r="B800" s="270">
        <v>16300</v>
      </c>
      <c r="C800" s="271">
        <v>0</v>
      </c>
      <c r="D800" s="269" t="s">
        <v>255</v>
      </c>
      <c r="E800" s="270">
        <v>3480</v>
      </c>
      <c r="F800" s="271">
        <v>-1.4E-3</v>
      </c>
    </row>
    <row r="801" spans="1:6" ht="16.5" customHeight="1">
      <c r="A801" s="269" t="s">
        <v>600</v>
      </c>
      <c r="B801" s="270">
        <v>4550</v>
      </c>
      <c r="C801" s="271">
        <v>-3.3E-3</v>
      </c>
      <c r="D801" s="269" t="s">
        <v>3980</v>
      </c>
      <c r="E801" s="270">
        <v>42000</v>
      </c>
      <c r="F801" s="271">
        <v>-5.8999999999999999E-3</v>
      </c>
    </row>
    <row r="802" spans="1:6" ht="16.5" customHeight="1">
      <c r="A802" s="269" t="s">
        <v>4405</v>
      </c>
      <c r="B802" s="270">
        <v>42100</v>
      </c>
      <c r="C802" s="271">
        <v>-1.1999999999999999E-3</v>
      </c>
      <c r="D802" s="269" t="s">
        <v>3995</v>
      </c>
      <c r="E802" s="270">
        <v>16800</v>
      </c>
      <c r="F802" s="271">
        <v>6.0000000000000001E-3</v>
      </c>
    </row>
    <row r="803" spans="1:6" ht="16.5" customHeight="1">
      <c r="A803" s="269" t="s">
        <v>4002</v>
      </c>
      <c r="B803" s="270">
        <v>48800</v>
      </c>
      <c r="C803" s="271">
        <v>-1.8100000000000002E-2</v>
      </c>
      <c r="D803" s="269" t="s">
        <v>4600</v>
      </c>
      <c r="E803" s="270">
        <v>37750</v>
      </c>
      <c r="F803" s="271">
        <v>0</v>
      </c>
    </row>
    <row r="804" spans="1:6" ht="16.5" customHeight="1">
      <c r="A804" s="269" t="s">
        <v>1032</v>
      </c>
      <c r="B804" s="270">
        <v>4460</v>
      </c>
      <c r="C804" s="271">
        <v>2.41E-2</v>
      </c>
      <c r="D804" s="269" t="s">
        <v>4357</v>
      </c>
      <c r="E804" s="270">
        <v>13300</v>
      </c>
      <c r="F804" s="271">
        <v>1.5299999999999999E-2</v>
      </c>
    </row>
    <row r="805" spans="1:6" ht="16.5" customHeight="1">
      <c r="A805" s="269" t="s">
        <v>4066</v>
      </c>
      <c r="B805" s="270">
        <v>42500</v>
      </c>
      <c r="C805" s="271">
        <v>2.41E-2</v>
      </c>
      <c r="D805" s="269" t="s">
        <v>4176</v>
      </c>
      <c r="E805" s="270">
        <v>8300</v>
      </c>
      <c r="F805" s="271">
        <v>-3.5999999999999999E-3</v>
      </c>
    </row>
    <row r="806" spans="1:6" ht="16.5" customHeight="1">
      <c r="A806" s="269" t="s">
        <v>4274</v>
      </c>
      <c r="B806" s="270">
        <v>5410</v>
      </c>
      <c r="C806" s="271">
        <v>5.5999999999999999E-3</v>
      </c>
      <c r="D806" s="269" t="s">
        <v>265</v>
      </c>
      <c r="E806" s="270">
        <v>49950</v>
      </c>
      <c r="F806" s="271">
        <v>-1.2800000000000001E-2</v>
      </c>
    </row>
    <row r="807" spans="1:6" ht="16.5" customHeight="1">
      <c r="A807" s="269" t="s">
        <v>4058</v>
      </c>
      <c r="B807" s="270">
        <v>39600</v>
      </c>
      <c r="C807" s="271">
        <v>7.6E-3</v>
      </c>
      <c r="D807" s="269" t="s">
        <v>4635</v>
      </c>
      <c r="E807" s="270">
        <v>159500</v>
      </c>
      <c r="F807" s="271">
        <v>3.0999999999999999E-3</v>
      </c>
    </row>
    <row r="808" spans="1:6" ht="16.5" customHeight="1">
      <c r="A808" s="269" t="s">
        <v>386</v>
      </c>
      <c r="B808" s="270">
        <v>9470</v>
      </c>
      <c r="C808" s="271">
        <v>-1.2500000000000001E-2</v>
      </c>
      <c r="D808" s="269" t="s">
        <v>126</v>
      </c>
      <c r="E808" s="270">
        <v>172000</v>
      </c>
      <c r="F808" s="271">
        <v>4.5600000000000002E-2</v>
      </c>
    </row>
    <row r="809" spans="1:6" ht="16.5" customHeight="1">
      <c r="A809" s="269" t="s">
        <v>4065</v>
      </c>
      <c r="B809" s="270">
        <v>9270</v>
      </c>
      <c r="C809" s="271">
        <v>0</v>
      </c>
      <c r="D809" s="269" t="s">
        <v>442</v>
      </c>
      <c r="E809" s="270">
        <v>22950</v>
      </c>
      <c r="F809" s="271">
        <v>0</v>
      </c>
    </row>
    <row r="810" spans="1:6" ht="16.5" customHeight="1">
      <c r="A810" s="269" t="s">
        <v>680</v>
      </c>
      <c r="B810" s="270">
        <v>16350</v>
      </c>
      <c r="C810" s="271">
        <v>-3.0000000000000001E-3</v>
      </c>
      <c r="D810" s="269" t="s">
        <v>48</v>
      </c>
      <c r="E810" s="270">
        <v>266000</v>
      </c>
      <c r="F810" s="271">
        <v>2.1100000000000001E-2</v>
      </c>
    </row>
    <row r="811" spans="1:6" ht="16.5" customHeight="1">
      <c r="A811" s="269" t="s">
        <v>432</v>
      </c>
      <c r="B811" s="270">
        <v>63700</v>
      </c>
      <c r="C811" s="271">
        <v>-2.9000000000000001E-2</v>
      </c>
      <c r="D811" s="269" t="s">
        <v>289</v>
      </c>
      <c r="E811" s="270">
        <v>83000</v>
      </c>
      <c r="F811" s="271">
        <v>1.5900000000000001E-2</v>
      </c>
    </row>
    <row r="812" spans="1:6" ht="16.5" customHeight="1">
      <c r="A812" s="269" t="s">
        <v>1618</v>
      </c>
      <c r="B812" s="270">
        <v>17150</v>
      </c>
      <c r="C812" s="271">
        <v>1.78E-2</v>
      </c>
      <c r="D812" s="269" t="s">
        <v>4834</v>
      </c>
      <c r="E812" s="270">
        <v>77500</v>
      </c>
      <c r="F812" s="271">
        <v>0</v>
      </c>
    </row>
    <row r="813" spans="1:6" ht="16.5" customHeight="1">
      <c r="A813" s="269" t="s">
        <v>1955</v>
      </c>
      <c r="B813" s="270">
        <v>5540</v>
      </c>
      <c r="C813" s="271">
        <v>-1.77E-2</v>
      </c>
      <c r="D813" s="269" t="s">
        <v>4174</v>
      </c>
      <c r="E813" s="270">
        <v>22350</v>
      </c>
      <c r="F813" s="271">
        <v>-1.54E-2</v>
      </c>
    </row>
    <row r="814" spans="1:6" ht="16.5" customHeight="1">
      <c r="A814" s="269" t="s">
        <v>462</v>
      </c>
      <c r="B814" s="270">
        <v>46750</v>
      </c>
      <c r="C814" s="271">
        <v>3.2000000000000002E-3</v>
      </c>
      <c r="D814" s="269" t="s">
        <v>3996</v>
      </c>
      <c r="E814" s="270">
        <v>111000</v>
      </c>
      <c r="F814" s="271">
        <v>0.1045</v>
      </c>
    </row>
    <row r="815" spans="1:6" ht="16.5" customHeight="1">
      <c r="A815" s="269" t="s">
        <v>303</v>
      </c>
      <c r="B815" s="270">
        <v>86700</v>
      </c>
      <c r="C815" s="271">
        <v>4.8399999999999999E-2</v>
      </c>
      <c r="D815" s="269" t="s">
        <v>4052</v>
      </c>
      <c r="E815" s="270">
        <v>24700</v>
      </c>
      <c r="F815" s="271">
        <v>-4.6300000000000001E-2</v>
      </c>
    </row>
    <row r="816" spans="1:6" ht="16.5" customHeight="1">
      <c r="A816" s="269" t="s">
        <v>120</v>
      </c>
      <c r="B816" s="270">
        <v>45550</v>
      </c>
      <c r="C816" s="271">
        <v>2.0199999999999999E-2</v>
      </c>
      <c r="D816" s="269" t="s">
        <v>92</v>
      </c>
      <c r="E816" s="270">
        <v>104500</v>
      </c>
      <c r="F816" s="271">
        <v>-4.5699999999999998E-2</v>
      </c>
    </row>
    <row r="817" spans="1:6" ht="16.5" customHeight="1">
      <c r="A817" s="269" t="s">
        <v>3984</v>
      </c>
      <c r="B817" s="270">
        <v>62300</v>
      </c>
      <c r="C817" s="271">
        <v>-1.7399999999999999E-2</v>
      </c>
      <c r="D817" s="269" t="s">
        <v>39</v>
      </c>
      <c r="E817" s="270">
        <v>205000</v>
      </c>
      <c r="F817" s="271">
        <v>1.9900000000000001E-2</v>
      </c>
    </row>
    <row r="818" spans="1:6" ht="16.5" customHeight="1">
      <c r="A818" s="269" t="s">
        <v>3990</v>
      </c>
      <c r="B818" s="270">
        <v>96100</v>
      </c>
      <c r="C818" s="271">
        <v>3.0999999999999999E-3</v>
      </c>
      <c r="D818" s="269" t="s">
        <v>4192</v>
      </c>
      <c r="E818" s="270">
        <v>90500</v>
      </c>
      <c r="F818" s="271">
        <v>7.7999999999999996E-3</v>
      </c>
    </row>
    <row r="819" spans="1:6" ht="16.5" customHeight="1">
      <c r="A819" s="269" t="s">
        <v>4005</v>
      </c>
      <c r="B819" s="270">
        <v>97400</v>
      </c>
      <c r="C819" s="271">
        <v>1.35E-2</v>
      </c>
      <c r="D819" s="269" t="s">
        <v>4121</v>
      </c>
      <c r="E819" s="270">
        <v>12250</v>
      </c>
      <c r="F819" s="271">
        <v>0</v>
      </c>
    </row>
    <row r="820" spans="1:6" ht="16.5" customHeight="1">
      <c r="A820" s="269" t="s">
        <v>4184</v>
      </c>
      <c r="B820" s="270">
        <v>17750</v>
      </c>
      <c r="C820" s="271">
        <v>-1.3899999999999999E-2</v>
      </c>
      <c r="D820" s="269" t="s">
        <v>4279</v>
      </c>
      <c r="E820" s="270">
        <v>12600</v>
      </c>
      <c r="F820" s="271">
        <v>0</v>
      </c>
    </row>
    <row r="821" spans="1:6" ht="16.5" customHeight="1">
      <c r="A821" s="269" t="s">
        <v>4096</v>
      </c>
      <c r="B821" s="270">
        <v>4705</v>
      </c>
      <c r="C821" s="271">
        <v>-3.09E-2</v>
      </c>
      <c r="D821" s="269" t="s">
        <v>305</v>
      </c>
      <c r="E821" s="270">
        <v>28050</v>
      </c>
      <c r="F821" s="271">
        <v>2.3699999999999999E-2</v>
      </c>
    </row>
    <row r="822" spans="1:6" ht="16.5" customHeight="1">
      <c r="A822" s="269" t="s">
        <v>422</v>
      </c>
      <c r="B822" s="270">
        <v>71000</v>
      </c>
      <c r="C822" s="271">
        <v>-8.3999999999999995E-3</v>
      </c>
      <c r="D822" s="269" t="s">
        <v>3325</v>
      </c>
      <c r="E822" s="270">
        <v>4280</v>
      </c>
      <c r="F822" s="271">
        <v>0.1459</v>
      </c>
    </row>
    <row r="823" spans="1:6" ht="16.5" customHeight="1">
      <c r="A823" s="269" t="s">
        <v>3323</v>
      </c>
      <c r="B823" s="270">
        <v>5800</v>
      </c>
      <c r="C823" s="271">
        <v>1.0500000000000001E-2</v>
      </c>
      <c r="D823" s="269" t="s">
        <v>4268</v>
      </c>
      <c r="E823" s="270">
        <v>15200</v>
      </c>
      <c r="F823" s="271">
        <v>6.6E-3</v>
      </c>
    </row>
    <row r="824" spans="1:6" ht="16.5" customHeight="1">
      <c r="A824" s="269" t="s">
        <v>309</v>
      </c>
      <c r="B824" s="270">
        <v>90700</v>
      </c>
      <c r="C824" s="271">
        <v>-3.3E-3</v>
      </c>
      <c r="D824" s="269" t="s">
        <v>4348</v>
      </c>
      <c r="E824" s="270">
        <v>88900</v>
      </c>
      <c r="F824" s="271">
        <v>0</v>
      </c>
    </row>
    <row r="825" spans="1:6" ht="16.5" customHeight="1">
      <c r="A825" s="269" t="s">
        <v>1512</v>
      </c>
      <c r="B825" s="270">
        <v>12950</v>
      </c>
      <c r="C825" s="271">
        <v>-1.15E-2</v>
      </c>
      <c r="D825" s="269" t="s">
        <v>1123</v>
      </c>
      <c r="E825" s="270">
        <v>5450</v>
      </c>
      <c r="F825" s="271">
        <v>0</v>
      </c>
    </row>
    <row r="826" spans="1:6" ht="16.5" customHeight="1">
      <c r="A826" s="269" t="s">
        <v>4045</v>
      </c>
      <c r="B826" s="270">
        <v>16350</v>
      </c>
      <c r="C826" s="271">
        <v>-3.0000000000000001E-3</v>
      </c>
      <c r="D826" s="269" t="s">
        <v>826</v>
      </c>
      <c r="E826" s="270">
        <v>6630</v>
      </c>
      <c r="F826" s="271">
        <v>-1.5E-3</v>
      </c>
    </row>
    <row r="827" spans="1:6" ht="16.5" customHeight="1">
      <c r="A827" s="269" t="s">
        <v>4273</v>
      </c>
      <c r="B827" s="270">
        <v>2390</v>
      </c>
      <c r="C827" s="271">
        <v>1.2699999999999999E-2</v>
      </c>
      <c r="D827" s="269" t="s">
        <v>1418</v>
      </c>
      <c r="E827" s="270">
        <v>9900</v>
      </c>
      <c r="F827" s="271">
        <v>0.1419</v>
      </c>
    </row>
    <row r="828" spans="1:6" ht="16.5" customHeight="1">
      <c r="A828" s="269" t="s">
        <v>2661</v>
      </c>
      <c r="B828" s="270">
        <v>3135</v>
      </c>
      <c r="C828" s="271">
        <v>3.4700000000000002E-2</v>
      </c>
      <c r="D828" s="269" t="s">
        <v>3059</v>
      </c>
      <c r="E828" s="270">
        <v>2500</v>
      </c>
      <c r="F828" s="271">
        <v>6.0000000000000001E-3</v>
      </c>
    </row>
    <row r="829" spans="1:6" ht="16.5" customHeight="1">
      <c r="A829" s="269" t="s">
        <v>1933</v>
      </c>
      <c r="B829" s="270">
        <v>35000</v>
      </c>
      <c r="C829" s="271">
        <v>-1.55E-2</v>
      </c>
      <c r="D829" s="269" t="s">
        <v>1064</v>
      </c>
      <c r="E829" s="270">
        <v>17750</v>
      </c>
      <c r="F829" s="271">
        <v>2.8E-3</v>
      </c>
    </row>
    <row r="830" spans="1:6" ht="16.5" customHeight="1">
      <c r="A830" s="269" t="s">
        <v>2499</v>
      </c>
      <c r="B830" s="270">
        <v>8950</v>
      </c>
      <c r="C830" s="271">
        <v>1.5900000000000001E-2</v>
      </c>
      <c r="D830" s="269" t="s">
        <v>263</v>
      </c>
      <c r="E830" s="270">
        <v>108500</v>
      </c>
      <c r="F830" s="271">
        <v>-2.2499999999999999E-2</v>
      </c>
    </row>
    <row r="831" spans="1:6" ht="16.5" customHeight="1">
      <c r="A831" s="269" t="s">
        <v>1666</v>
      </c>
      <c r="B831" s="270">
        <v>18550</v>
      </c>
      <c r="C831" s="271">
        <v>-1.5900000000000001E-2</v>
      </c>
      <c r="D831" s="269" t="s">
        <v>4072</v>
      </c>
      <c r="E831" s="270">
        <v>72400</v>
      </c>
      <c r="F831" s="271">
        <v>1.83E-2</v>
      </c>
    </row>
    <row r="832" spans="1:6" ht="16.5" customHeight="1">
      <c r="A832" s="269" t="s">
        <v>3993</v>
      </c>
      <c r="B832" s="270">
        <v>717000</v>
      </c>
      <c r="C832" s="271">
        <v>8.6400000000000005E-2</v>
      </c>
      <c r="D832" s="269" t="s">
        <v>3999</v>
      </c>
      <c r="E832" s="270">
        <v>610000</v>
      </c>
      <c r="F832" s="271">
        <v>-1.61E-2</v>
      </c>
    </row>
    <row r="833" spans="1:6" ht="16.5" customHeight="1">
      <c r="A833" s="269" t="s">
        <v>4042</v>
      </c>
      <c r="B833" s="270">
        <v>322500</v>
      </c>
      <c r="C833" s="271">
        <v>-1.38E-2</v>
      </c>
      <c r="D833" s="269" t="s">
        <v>878</v>
      </c>
      <c r="E833" s="270">
        <v>20500</v>
      </c>
      <c r="F833" s="271">
        <v>-2.3999999999999998E-3</v>
      </c>
    </row>
    <row r="834" spans="1:6" ht="16.5" customHeight="1">
      <c r="A834" s="269" t="s">
        <v>4004</v>
      </c>
      <c r="B834" s="270">
        <v>39950</v>
      </c>
      <c r="C834" s="271">
        <v>-9.9000000000000008E-3</v>
      </c>
      <c r="D834" s="269" t="s">
        <v>1564</v>
      </c>
      <c r="E834" s="270">
        <v>7260</v>
      </c>
      <c r="F834" s="271">
        <v>2.2499999999999999E-2</v>
      </c>
    </row>
    <row r="835" spans="1:6" ht="16.5" customHeight="1">
      <c r="A835" s="269" t="s">
        <v>1119</v>
      </c>
      <c r="B835" s="270">
        <v>9700</v>
      </c>
      <c r="C835" s="271">
        <v>5.1999999999999998E-3</v>
      </c>
      <c r="D835" s="269" t="s">
        <v>2131</v>
      </c>
      <c r="E835" s="270">
        <v>15450</v>
      </c>
      <c r="F835" s="271">
        <v>-1.9E-2</v>
      </c>
    </row>
    <row r="836" spans="1:6" ht="16.5" customHeight="1">
      <c r="A836" s="269" t="s">
        <v>616</v>
      </c>
      <c r="B836" s="270">
        <v>26800</v>
      </c>
      <c r="C836" s="271">
        <v>-1.47E-2</v>
      </c>
      <c r="D836" s="269" t="s">
        <v>1189</v>
      </c>
      <c r="E836" s="270">
        <v>3655</v>
      </c>
      <c r="F836" s="271">
        <v>-2.01E-2</v>
      </c>
    </row>
    <row r="837" spans="1:6" ht="16.5" customHeight="1">
      <c r="A837" s="269" t="s">
        <v>4996</v>
      </c>
      <c r="B837" s="270">
        <v>28800</v>
      </c>
      <c r="C837" s="271">
        <v>1.0500000000000001E-2</v>
      </c>
      <c r="D837" s="269" t="s">
        <v>4924</v>
      </c>
      <c r="E837" s="270">
        <v>8590</v>
      </c>
      <c r="F837" s="271">
        <v>1.06E-2</v>
      </c>
    </row>
    <row r="838" spans="1:6" ht="16.5" customHeight="1">
      <c r="A838" s="269" t="s">
        <v>1855</v>
      </c>
      <c r="B838" s="270">
        <v>3010</v>
      </c>
      <c r="C838" s="271">
        <v>-5.0500000000000003E-2</v>
      </c>
      <c r="D838" s="273"/>
      <c r="E838" s="273"/>
      <c r="F838" s="273"/>
    </row>
  </sheetData>
  <mergeCells count="2">
    <mergeCell ref="A1:C1"/>
    <mergeCell ref="D1:F1"/>
  </mergeCells>
  <phoneticPr fontId="2" type="noConversion"/>
  <hyperlinks>
    <hyperlink ref="D1" r:id="rId1" xr:uid="{00000000-0004-0000-0900-000000000000}"/>
    <hyperlink ref="A4" r:id="rId2" display="https://finance.daum.net/quotes/A095570" xr:uid="{390AB455-AB3A-475D-B8DC-61586ACF499D}"/>
    <hyperlink ref="D4" r:id="rId3" display="https://finance.daum.net/quotes/A006840" xr:uid="{A31FF766-2323-49B0-BF93-EEBF6D75991C}"/>
    <hyperlink ref="A5" r:id="rId4" display="https://finance.daum.net/quotes/A152100" xr:uid="{49304806-2545-45AB-9407-157790BC8F79}"/>
    <hyperlink ref="D5" r:id="rId5" display="https://finance.daum.net/quotes/A295820" xr:uid="{ADB062ED-4C8A-4F3A-A55D-865FC38BC293}"/>
    <hyperlink ref="A6" r:id="rId6" display="https://finance.daum.net/quotes/A253150" xr:uid="{D3740DE1-BAD7-403A-9633-C824B63F93FE}"/>
    <hyperlink ref="D6" r:id="rId7" display="https://finance.daum.net/quotes/A253160" xr:uid="{194429F8-B07B-48B8-AC13-2314F497F880}"/>
    <hyperlink ref="A7" r:id="rId8" display="https://finance.daum.net/quotes/A395750" xr:uid="{0A6B782C-D8F8-4022-B93C-58172E792F17}"/>
    <hyperlink ref="D7" r:id="rId9" display="https://finance.daum.net/quotes/A395760" xr:uid="{13347FC4-DF3D-445B-BD43-6B49E9E704C0}"/>
    <hyperlink ref="A8" r:id="rId10" display="https://finance.daum.net/quotes/A278420" xr:uid="{280A5FC3-F9FF-4EE8-8AF0-3666DCFB0035}"/>
    <hyperlink ref="D8" r:id="rId11" display="https://finance.daum.net/quotes/A292750" xr:uid="{05F276FC-E287-4DA3-BBA2-B80F7ED4B4B3}"/>
    <hyperlink ref="A9" r:id="rId12" display="https://finance.daum.net/quotes/A309210" xr:uid="{69273185-89A9-4BAA-AB84-5968E9872B7C}"/>
    <hyperlink ref="D9" r:id="rId13" display="https://finance.daum.net/quotes/A333940" xr:uid="{D2292352-685E-4B8E-83A3-BB566BFB0CF2}"/>
    <hyperlink ref="A10" r:id="rId14" display="https://finance.daum.net/quotes/A333950" xr:uid="{561AA98D-28A2-42CD-8C50-ADEB2FB5BFAA}"/>
    <hyperlink ref="D10" r:id="rId15" display="https://finance.daum.net/quotes/A333960" xr:uid="{7B124BA5-53D5-4342-8FF8-401942F67CD2}"/>
    <hyperlink ref="A11" r:id="rId16" display="https://finance.daum.net/quotes/A333970" xr:uid="{3A4C94DC-DA8D-4E0D-8F39-3A3334928348}"/>
    <hyperlink ref="D11" r:id="rId17" display="https://finance.daum.net/quotes/A333980" xr:uid="{7468AFFC-515D-43C3-8386-C4C203C568ED}"/>
    <hyperlink ref="A12" r:id="rId18" display="https://finance.daum.net/quotes/A269530" xr:uid="{86DC2460-CAFD-4F3E-8898-159F9B343A33}"/>
    <hyperlink ref="D12" r:id="rId19" display="https://finance.daum.net/quotes/A251590" xr:uid="{A984D1A8-EB15-4536-B648-D9BFBA876FD0}"/>
    <hyperlink ref="A13" r:id="rId20" display="https://finance.daum.net/quotes/A161510" xr:uid="{6B703D17-3737-4327-A004-8C7549BCAA59}"/>
    <hyperlink ref="D13" r:id="rId21" display="https://finance.daum.net/quotes/A251600" xr:uid="{F0D578C9-C521-4341-80AD-61D52285A08C}"/>
    <hyperlink ref="A14" r:id="rId22" display="https://finance.daum.net/quotes/A289670" xr:uid="{C9122BF4-24D8-4E54-BD03-113979739917}"/>
    <hyperlink ref="D14" r:id="rId23" display="https://finance.daum.net/quotes/A298340" xr:uid="{1CF91DAF-C175-4568-A449-1463D695514C}"/>
    <hyperlink ref="A15" r:id="rId24" display="https://finance.daum.net/quotes/A189400" xr:uid="{303CC970-A566-415E-A78E-728581D8C5D3}"/>
    <hyperlink ref="D15" r:id="rId25" display="https://finance.daum.net/quotes/A278620" xr:uid="{6B01B9C9-4A01-4415-A085-DB5CE05EB34E}"/>
    <hyperlink ref="A16" r:id="rId26" display="https://finance.daum.net/quotes/A269540" xr:uid="{85F8D68C-00E9-4A8A-ABE6-784C5D8B7D0D}"/>
    <hyperlink ref="D16" r:id="rId27" display="https://finance.daum.net/quotes/A287180" xr:uid="{942487E9-2B2D-4E4E-A1EE-7584B1D4F726}"/>
    <hyperlink ref="A17" r:id="rId28" display="https://finance.daum.net/quotes/A213630" xr:uid="{54E673C6-333E-4941-876E-65FB6FFC5E38}"/>
    <hyperlink ref="D17" r:id="rId29" display="https://finance.daum.net/quotes/A332610" xr:uid="{E12B0034-F6DB-4D61-BADC-68082643FA38}"/>
    <hyperlink ref="A18" r:id="rId30" display="https://finance.daum.net/quotes/A332620" xr:uid="{62F0ED38-1A1D-4A7D-8DA7-E631E503DB71}"/>
    <hyperlink ref="D18" r:id="rId31" display="https://finance.daum.net/quotes/A195970" xr:uid="{D0067BE4-7F5D-4632-9C46-DB877019931B}"/>
    <hyperlink ref="A19" r:id="rId32" display="https://finance.daum.net/quotes/A238670" xr:uid="{28ED7E82-035C-474F-AFCC-3540BFCC2004}"/>
    <hyperlink ref="D19" r:id="rId33" display="https://finance.daum.net/quotes/A195980" xr:uid="{E42A0F39-C1D2-4323-BE1B-9D2148BE7F6E}"/>
    <hyperlink ref="A20" r:id="rId34" display="https://finance.daum.net/quotes/A373530" xr:uid="{53A63135-5494-4094-912D-066F25C97632}"/>
    <hyperlink ref="D20" r:id="rId35" display="https://finance.daum.net/quotes/A256450" xr:uid="{175F5A36-3FE2-46AB-9BA3-0168B24BEF7A}"/>
    <hyperlink ref="A21" r:id="rId36" display="https://finance.daum.net/quotes/A239660" xr:uid="{063D7CF7-D6D2-47EE-9DB6-4557C896CFE4}"/>
    <hyperlink ref="D21" r:id="rId37" display="https://finance.daum.net/quotes/A280920" xr:uid="{E15653C1-212B-41B9-BBAC-D46CDCE42977}"/>
    <hyperlink ref="A22" r:id="rId38" display="https://finance.daum.net/quotes/A266550" xr:uid="{5AB2AEF8-0439-4AAB-AB9D-12D24664B1EA}"/>
    <hyperlink ref="D22" r:id="rId39" display="https://finance.daum.net/quotes/A301400" xr:uid="{6A29884C-B03F-4378-A060-7EE4B90F2109}"/>
    <hyperlink ref="A23" r:id="rId40" display="https://finance.daum.net/quotes/A301410" xr:uid="{35A99968-D254-4CBD-8F6B-DD6A6AA7492E}"/>
    <hyperlink ref="D23" r:id="rId41" display="https://finance.daum.net/quotes/A227830" xr:uid="{18C8CF4F-8E67-44C0-A301-A1E2BC8B7379}"/>
    <hyperlink ref="A24" r:id="rId42" display="https://finance.daum.net/quotes/A122090" xr:uid="{A9B3A915-EC1F-461F-8304-F16D21B5888D}"/>
    <hyperlink ref="D24" r:id="rId43" display="https://finance.daum.net/quotes/A328370" xr:uid="{AA8A0307-6B81-4531-B3A9-BF66762B7D84}"/>
    <hyperlink ref="A25" r:id="rId44" display="https://finance.daum.net/quotes/A301440" xr:uid="{38D04BF8-1D51-4990-B71A-0A45DB10021D}"/>
    <hyperlink ref="D25" r:id="rId45" display="https://finance.daum.net/quotes/A376250" xr:uid="{C8C9E52D-575D-441A-A58E-18F74E83C845}"/>
    <hyperlink ref="A26" r:id="rId46" display="https://finance.daum.net/quotes/A027410" xr:uid="{8B7C22BF-101F-4E07-A53A-9B8169D112A5}"/>
    <hyperlink ref="D26" r:id="rId47" display="https://finance.daum.net/quotes/A282330" xr:uid="{89D01D05-CFBA-4637-96DB-81711ACE37E0}"/>
    <hyperlink ref="A27" r:id="rId48" display="https://finance.daum.net/quotes/A138930" xr:uid="{54DB419A-F507-41D2-AA01-FA37E1CA6857}"/>
    <hyperlink ref="D27" r:id="rId49" display="https://finance.daum.net/quotes/A001460" xr:uid="{321A5E34-4474-42D8-B865-9A39FBD6F74F}"/>
    <hyperlink ref="A28" r:id="rId50" display="https://finance.daum.net/quotes/A001465" xr:uid="{A34D9A7F-DDFA-473C-A923-AAA7D7545F48}"/>
    <hyperlink ref="D28" r:id="rId51" display="https://finance.daum.net/quotes/A001040" xr:uid="{2D5321B6-5A51-4B21-A991-D24C86793C88}"/>
    <hyperlink ref="A29" r:id="rId52" display="https://finance.daum.net/quotes/A079160" xr:uid="{C2A28FC5-2A1B-46D6-8A95-87CB03785357}"/>
    <hyperlink ref="D29" r:id="rId53" display="https://finance.daum.net/quotes/A00104K" xr:uid="{E76767B5-85A7-4601-A179-B8EC02680B9B}"/>
    <hyperlink ref="A30" r:id="rId54" display="https://finance.daum.net/quotes/A000120" xr:uid="{006300F3-4846-436F-B207-5C1CF8C4E1C0}"/>
    <hyperlink ref="D30" r:id="rId55" display="https://finance.daum.net/quotes/A011150" xr:uid="{DCF18C9D-6BE4-4F1A-8FF1-DB80369D5C58}"/>
    <hyperlink ref="A31" r:id="rId56" display="https://finance.daum.net/quotes/A011155" xr:uid="{20D9E9BE-6371-49A1-82FD-A16BB7F0675C}"/>
    <hyperlink ref="D31" r:id="rId57" display="https://finance.daum.net/quotes/A001045" xr:uid="{9E4AAC2D-5B0E-4AAB-8354-FF41123DB330}"/>
    <hyperlink ref="A32" r:id="rId58" display="https://finance.daum.net/quotes/A097950" xr:uid="{6EFCD1AB-F24D-465D-94AC-C81AB04CBB41}"/>
    <hyperlink ref="D32" r:id="rId59" display="https://finance.daum.net/quotes/A097955" xr:uid="{DA72EF11-B097-4F0E-913F-C49AD4D573CC}"/>
    <hyperlink ref="A33" r:id="rId60" display="https://finance.daum.net/quotes/A000590" xr:uid="{86A59EEF-B82F-4016-AD09-3097A695CECB}"/>
    <hyperlink ref="D33" r:id="rId61" display="https://finance.daum.net/quotes/A012030" xr:uid="{F91094C4-DFF2-4EE0-8AC4-F1D4D62CC7C1}"/>
    <hyperlink ref="A34" r:id="rId62" display="https://finance.daum.net/quotes/A016610" xr:uid="{33BA9F26-29FF-4F58-8DC4-38E54FE82899}"/>
    <hyperlink ref="D34" r:id="rId63" display="https://finance.daum.net/quotes/A005830" xr:uid="{F1DACEDC-BF8A-4909-A5C6-87C3A5A73250}"/>
    <hyperlink ref="A35" r:id="rId64" display="https://finance.daum.net/quotes/A000990" xr:uid="{CE66C523-B64F-407D-92DB-7EA9C43FCA62}"/>
    <hyperlink ref="D35" r:id="rId65" display="https://finance.daum.net/quotes/A000995" xr:uid="{8F816A2E-0FFD-4CDE-8DDB-254DFF1934D4}"/>
    <hyperlink ref="A36" r:id="rId66" display="https://finance.daum.net/quotes/A139130" xr:uid="{CDBF0481-D948-4E16-B1A0-C8B34896F16B}"/>
    <hyperlink ref="D36" r:id="rId67" display="https://finance.daum.net/quotes/A001530" xr:uid="{512C1C90-68A2-4904-8D4F-F858018605F4}"/>
    <hyperlink ref="A37" r:id="rId68" display="https://finance.daum.net/quotes/A000210" xr:uid="{97F4599C-6397-4B81-9CA8-2756ADECFB5F}"/>
    <hyperlink ref="D37" r:id="rId69" display="https://finance.daum.net/quotes/A001880" xr:uid="{ABDD50EB-A8EE-479B-B0BB-0F89A6D00AC8}"/>
    <hyperlink ref="A38" r:id="rId70" display="https://finance.daum.net/quotes/A000215" xr:uid="{E2243FAF-0770-4F9F-89DC-D9D057A12AE7}"/>
    <hyperlink ref="D38" r:id="rId71" display="https://finance.daum.net/quotes/A375500" xr:uid="{961AFB50-0BEA-49D9-BBE1-ABF4B35AFBC3}"/>
    <hyperlink ref="A39" r:id="rId72" display="https://finance.daum.net/quotes/A37550K" xr:uid="{5DC49A48-7247-46F7-AEB9-2508EE157CDF}"/>
    <hyperlink ref="D39" r:id="rId73" display="https://finance.daum.net/quotes/A004840" xr:uid="{666BB4B5-D8FD-4AD4-8BE6-EAFE5E9CBFB3}"/>
    <hyperlink ref="A40" r:id="rId74" display="https://finance.daum.net/quotes/A155660" xr:uid="{3D319FF7-16C3-488C-871E-FEED192A6055}"/>
    <hyperlink ref="D40" r:id="rId75" display="https://finance.daum.net/quotes/A069730" xr:uid="{DAD5FD1F-4E62-4186-B215-2142837665CE}"/>
    <hyperlink ref="A41" r:id="rId76" display="https://finance.daum.net/quotes/A017940" xr:uid="{E1AEC71B-E8B0-49BF-9634-CAD2857C5485}"/>
    <hyperlink ref="D41" r:id="rId77" display="https://finance.daum.net/quotes/A365550" xr:uid="{06667E64-5803-4FCC-A85D-0E4C783F6BF1}"/>
    <hyperlink ref="A42" r:id="rId78" display="https://finance.daum.net/quotes/A383220" xr:uid="{EA3E4380-8CF5-4B4E-9ECB-283C1695BDBD}"/>
    <hyperlink ref="D42" r:id="rId79" display="https://finance.daum.net/quotes/A007700" xr:uid="{76464FF7-CBD2-4829-A936-1C806CDE1EE4}"/>
    <hyperlink ref="A43" r:id="rId80" display="https://finance.daum.net/quotes/A285690" xr:uid="{615B3BBA-964A-4C20-9C74-1A8E85861E0D}"/>
    <hyperlink ref="D43" r:id="rId81" display="https://finance.daum.net/quotes/A292730" xr:uid="{D31AF499-6A9E-4EBC-B954-43ED66832A75}"/>
    <hyperlink ref="A44" r:id="rId82" display="https://finance.daum.net/quotes/A402520" xr:uid="{418E3F74-C00B-483B-A929-E9F9345C8F52}"/>
    <hyperlink ref="D44" r:id="rId83" display="https://finance.daum.net/quotes/A114090" xr:uid="{86D59D32-5B1E-4FC9-BBF9-4D6CB6B26EE5}"/>
    <hyperlink ref="A45" r:id="rId84" display="https://finance.daum.net/quotes/A078930" xr:uid="{9490684A-969C-4EB5-A933-C73D6896F368}"/>
    <hyperlink ref="D45" r:id="rId85" display="https://finance.daum.net/quotes/A006360" xr:uid="{DED886D7-C629-45AC-8D68-078922A4AA82}"/>
    <hyperlink ref="A46" r:id="rId86" display="https://finance.daum.net/quotes/A001250" xr:uid="{EB5B95BC-DF7F-4610-B46C-5D5B52A8203C}"/>
    <hyperlink ref="D46" r:id="rId87" display="https://finance.daum.net/quotes/A007070" xr:uid="{4B28B2F7-ECB1-4D6E-94E1-69EDD1360F6C}"/>
    <hyperlink ref="A47" r:id="rId88" display="https://finance.daum.net/quotes/A078935" xr:uid="{4A7C0ECC-08C8-49A9-81C3-9C1EC97FB104}"/>
    <hyperlink ref="D47" r:id="rId89" display="https://finance.daum.net/quotes/A293180" xr:uid="{6EBDAD30-AD07-42FB-938A-5B58C281DD12}"/>
    <hyperlink ref="A48" r:id="rId90" display="https://finance.daum.net/quotes/A332930" xr:uid="{3C44A86D-8CEC-44B4-B162-12836A11CAA0}"/>
    <hyperlink ref="D48" r:id="rId91" display="https://finance.daum.net/quotes/A304780" xr:uid="{701F6BDA-AC28-4B7B-9B21-4F006EA2666D}"/>
    <hyperlink ref="A49" r:id="rId92" display="https://finance.daum.net/quotes/A306520" xr:uid="{84462316-AF8B-491F-ACA6-DAF7EC1EB1BF}"/>
    <hyperlink ref="D49" r:id="rId93" display="https://finance.daum.net/quotes/A395290" xr:uid="{F4E8A9AA-4D38-4872-AFD2-25CC13386A67}"/>
    <hyperlink ref="A50" r:id="rId94" display="https://finance.daum.net/quotes/A395280" xr:uid="{A4D24D20-75E3-4154-8E73-56008ECB87F6}"/>
    <hyperlink ref="D50" r:id="rId95" display="https://finance.daum.net/quotes/A368190" xr:uid="{4BD538A7-4959-41A2-A85A-0A522D73846C}"/>
    <hyperlink ref="A51" r:id="rId96" display="https://finance.daum.net/quotes/A395270" xr:uid="{87EF568A-C8A2-48C3-87EE-5FEE15FA7C82}"/>
    <hyperlink ref="D51" r:id="rId97" display="https://finance.daum.net/quotes/A367740" xr:uid="{8BBBF730-E676-4E90-A940-EDD80B6E390A}"/>
    <hyperlink ref="A52" r:id="rId98" display="https://finance.daum.net/quotes/A381560" xr:uid="{4F484491-D8E2-49BF-AF94-C878192ECE8B}"/>
    <hyperlink ref="D52" r:id="rId99" display="https://finance.daum.net/quotes/A381570" xr:uid="{4F43DCB4-DC85-4F0D-9BE9-DAEED11F47D8}"/>
    <hyperlink ref="A53" r:id="rId100" display="https://finance.daum.net/quotes/A346000" xr:uid="{BCF9002E-BE0C-4AA2-99B9-DD59127A8F65}"/>
    <hyperlink ref="D53" r:id="rId101" display="https://finance.daum.net/quotes/A304760" xr:uid="{761B5E32-E81B-4E8D-9EB0-850837731147}"/>
    <hyperlink ref="A54" r:id="rId102" display="https://finance.daum.net/quotes/A332940" xr:uid="{B50112BF-62EB-4F0D-AC35-80998F118D61}"/>
    <hyperlink ref="D54" r:id="rId103" display="https://finance.daum.net/quotes/A322400" xr:uid="{F3ADABE8-FB46-41BA-8827-F8BD8FD12176}"/>
    <hyperlink ref="A55" r:id="rId104" display="https://finance.daum.net/quotes/A322410" xr:uid="{071003AF-62AE-4831-9F2F-D75491A0D367}"/>
    <hyperlink ref="D55" r:id="rId105" display="https://finance.daum.net/quotes/A354350" xr:uid="{BF86BDC3-F262-4658-B8D1-2CEC37944E61}"/>
    <hyperlink ref="A56" r:id="rId106" display="https://finance.daum.net/quotes/A401590" xr:uid="{E080B49E-7BE6-42EE-9837-52ED9E2C1A6D}"/>
    <hyperlink ref="D56" r:id="rId107" display="https://finance.daum.net/quotes/A314700" xr:uid="{4EF13C18-A63E-44C0-985D-690FA0FB3B18}"/>
    <hyperlink ref="A57" r:id="rId108" display="https://finance.daum.net/quotes/A390950" xr:uid="{F6E8C5C0-EAB7-43E2-8D42-2DDA0781EB78}"/>
    <hyperlink ref="D57" r:id="rId109" display="https://finance.daum.net/quotes/A304770" xr:uid="{9C105737-D8BB-4D47-B51E-4A2E64A2D3BC}"/>
    <hyperlink ref="A58" r:id="rId110" display="https://finance.daum.net/quotes/A306530" xr:uid="{B037450D-55FE-415A-B33F-E63C5B7DF74E}"/>
    <hyperlink ref="D58" r:id="rId111" display="https://finance.daum.net/quotes/A375760" xr:uid="{555897CB-B617-482E-B7DD-D300FD9C178C}"/>
    <hyperlink ref="A59" r:id="rId112" display="https://finance.daum.net/quotes/A012630" xr:uid="{168C9A78-105A-481A-AA65-B91FAC809603}"/>
    <hyperlink ref="D59" r:id="rId113" display="https://finance.daum.net/quotes/A039570" xr:uid="{53B6BF4A-4717-4605-8414-E9942DA32189}"/>
    <hyperlink ref="A60" r:id="rId114" display="https://finance.daum.net/quotes/A089470" xr:uid="{2A16A350-EC08-46A3-BF72-BAA434F1932A}"/>
    <hyperlink ref="D60" r:id="rId115" display="https://finance.daum.net/quotes/A294870" xr:uid="{8EB8BA71-0E83-4801-A904-3BF0D80EA3F3}"/>
    <hyperlink ref="A61" r:id="rId116" display="https://finance.daum.net/quotes/A215620" xr:uid="{A635BC56-C8D2-401B-AC93-08E5CCB38EB8}"/>
    <hyperlink ref="D61" r:id="rId117" display="https://finance.daum.net/quotes/A391670" xr:uid="{CE38158D-1E7A-4304-8C25-A2E9B35AF903}"/>
    <hyperlink ref="A62" r:id="rId118" display="https://finance.daum.net/quotes/A391680" xr:uid="{896ECCE4-130C-4AF8-9CF7-401B67CB2328}"/>
    <hyperlink ref="D62" r:id="rId119" display="https://finance.daum.net/quotes/A011200" xr:uid="{9D869CE9-509C-478A-B868-36FBA3C94774}"/>
    <hyperlink ref="A63" r:id="rId120" display="https://finance.daum.net/quotes/A082740" xr:uid="{68A327DF-0124-4BD5-896D-7093B0FDBC26}"/>
    <hyperlink ref="D63" r:id="rId121" display="https://finance.daum.net/quotes/A003560" xr:uid="{617A3430-5A7D-4969-95A4-2B41F164A6E2}"/>
    <hyperlink ref="A64" r:id="rId122" display="https://finance.daum.net/quotes/A175330" xr:uid="{773DEA52-2366-42C6-8E0E-BD622422CDB4}"/>
    <hyperlink ref="D64" r:id="rId123" display="https://finance.daum.net/quotes/A234080" xr:uid="{4DC26B37-22DA-441D-BD80-DF3DD65BAF37}"/>
    <hyperlink ref="A65" r:id="rId124" display="https://finance.daum.net/quotes/A001060" xr:uid="{D7C3452E-0F19-4FD1-84EA-169D48E12D62}"/>
    <hyperlink ref="D65" r:id="rId125" display="https://finance.daum.net/quotes/A001067" xr:uid="{113B60B6-CC1F-4242-AD4B-62A1ADD116AF}"/>
    <hyperlink ref="A66" r:id="rId126" display="https://finance.daum.net/quotes/A001065" xr:uid="{ED247E3E-366D-4DD0-B3A2-500D4A975F64}"/>
    <hyperlink ref="D66" r:id="rId127" display="https://finance.daum.net/quotes/A096760" xr:uid="{16D46FD9-07F4-4096-B6FE-3966DF3D433C}"/>
    <hyperlink ref="A67" r:id="rId128" display="https://finance.daum.net/quotes/Q580011" xr:uid="{560363CE-C834-4174-A0D1-50AE57A85E7A}"/>
    <hyperlink ref="D67" r:id="rId129" display="https://finance.daum.net/quotes/Q580013" xr:uid="{E1569163-E957-45C8-8504-A16734922A63}"/>
    <hyperlink ref="A68" r:id="rId130" display="https://finance.daum.net/quotes/Q580012" xr:uid="{89511C8F-109E-4A12-B23F-F34D9AEA2FC4}"/>
    <hyperlink ref="D68" r:id="rId131" display="https://finance.daum.net/quotes/Q580010" xr:uid="{3E71EC81-C503-4A94-AA05-C4B77F17B198}"/>
    <hyperlink ref="A69" r:id="rId132" display="https://finance.daum.net/quotes/Q580025" xr:uid="{12D1C187-5B8A-400B-945F-F47D30C63274}"/>
    <hyperlink ref="D69" r:id="rId133" display="https://finance.daum.net/quotes/Q580024" xr:uid="{1F8443AB-6572-4518-BA63-AAF8DB0ED69B}"/>
    <hyperlink ref="A70" r:id="rId134" display="https://finance.daum.net/quotes/Q580016" xr:uid="{AEE628E5-4A68-42B9-B00B-AC0F7F2B3C2F}"/>
    <hyperlink ref="D70" r:id="rId135" display="https://finance.daum.net/quotes/Q580022" xr:uid="{20AF1566-5E1A-48DD-A3E6-1E8F2A5B55AF}"/>
    <hyperlink ref="A71" r:id="rId136" display="https://finance.daum.net/quotes/Q580015" xr:uid="{1AA1F71D-FD1A-465C-86A1-25D1AED37420}"/>
    <hyperlink ref="D71" r:id="rId137" display="https://finance.daum.net/quotes/Q580026" xr:uid="{9E14F45E-1022-4A71-9174-660007BAB408}"/>
    <hyperlink ref="A72" r:id="rId138" display="https://finance.daum.net/quotes/Q580018" xr:uid="{73372836-A96D-43FF-8F76-83A36AC3665F}"/>
    <hyperlink ref="D72" r:id="rId139" display="https://finance.daum.net/quotes/Q580017" xr:uid="{9B6C0951-3E99-48F1-BFD8-381D170030D7}"/>
    <hyperlink ref="A73" r:id="rId140" display="https://finance.daum.net/quotes/Q580023" xr:uid="{FF53D6F7-2C24-4F7F-93A5-460A72471C43}"/>
    <hyperlink ref="D73" r:id="rId141" display="https://finance.daum.net/quotes/Q580014" xr:uid="{2FAAB8CC-99DD-4DA9-AE52-05B140BA9BF5}"/>
    <hyperlink ref="A74" r:id="rId142" display="https://finance.daum.net/quotes/Q580027" xr:uid="{D43DD5DC-A941-4A03-A42E-BD80AA7907DD}"/>
    <hyperlink ref="D74" r:id="rId143" display="https://finance.daum.net/quotes/Q580019" xr:uid="{A0A6D683-230F-4C13-B523-73D9929D3351}"/>
    <hyperlink ref="A75" r:id="rId144" display="https://finance.daum.net/quotes/Q580021" xr:uid="{FD388DD6-7593-4E96-BDCE-E6A88467D157}"/>
    <hyperlink ref="D75" r:id="rId145" display="https://finance.daum.net/quotes/Q580020" xr:uid="{24C00BD6-47AD-4AB1-9563-2B6AA0EA0F46}"/>
    <hyperlink ref="A76" r:id="rId146" display="https://finance.daum.net/quotes/A148020" xr:uid="{5D22C277-96EC-4BA2-9F08-3423B41C1B0E}"/>
    <hyperlink ref="D76" r:id="rId147" display="https://finance.daum.net/quotes/A285000" xr:uid="{84E9EAF4-B700-4788-BEBA-CD738F93B2E1}"/>
    <hyperlink ref="A77" r:id="rId148" display="https://finance.daum.net/quotes/A361580" xr:uid="{30D16696-AE34-4F96-86FC-0923BF27C4E7}"/>
    <hyperlink ref="D77" r:id="rId149" display="https://finance.daum.net/quotes/A287300" xr:uid="{FC79193D-EA6E-4D7A-A54C-4BC01E067CBB}"/>
    <hyperlink ref="A78" r:id="rId150" display="https://finance.daum.net/quotes/A287310" xr:uid="{FAC17FFA-ECF0-40BB-B1F8-37397884232C}"/>
    <hyperlink ref="D78" r:id="rId151" display="https://finance.daum.net/quotes/A290080" xr:uid="{E0FEF746-3BB8-4101-8AFD-496D2CF9E5DE}"/>
    <hyperlink ref="A79" r:id="rId152" display="https://finance.daum.net/quotes/A284980" xr:uid="{E5390EBB-8376-415E-805D-9F070950AE47}"/>
    <hyperlink ref="D79" r:id="rId153" display="https://finance.daum.net/quotes/A287320" xr:uid="{B6316190-75DE-4ED4-BA26-EDC8310612ED}"/>
    <hyperlink ref="A80" r:id="rId154" display="https://finance.daum.net/quotes/A287330" xr:uid="{A3AA0F24-7466-4FA1-BC06-E89E12BC2984}"/>
    <hyperlink ref="D80" r:id="rId155" display="https://finance.daum.net/quotes/A252400" xr:uid="{FA9ADC81-E07C-4C97-82D7-520D7D0828D6}"/>
    <hyperlink ref="A81" r:id="rId156" display="https://finance.daum.net/quotes/A252410" xr:uid="{5441E6D4-B359-479C-BFF3-0A3B411D92B1}"/>
    <hyperlink ref="D81" r:id="rId157" display="https://finance.daum.net/quotes/A252420" xr:uid="{B7883692-B8C2-4B1F-8A5F-A6900EC80EFD}"/>
    <hyperlink ref="A82" r:id="rId158" display="https://finance.daum.net/quotes/A284990" xr:uid="{3E7AF4DB-3054-41B5-BB0F-1DCAD45EF36E}"/>
    <hyperlink ref="D82" r:id="rId159" display="https://finance.daum.net/quotes/A285010" xr:uid="{50404177-9785-4BB7-81AB-1CBD48F8F6B4}"/>
    <hyperlink ref="A83" r:id="rId160" display="https://finance.daum.net/quotes/A285020" xr:uid="{7F791978-0006-47E4-A949-710F40298371}"/>
    <hyperlink ref="D83" r:id="rId161" display="https://finance.daum.net/quotes/A315480" xr:uid="{226819C0-A319-4E90-B893-141769BFAAFB}"/>
    <hyperlink ref="A84" r:id="rId162" display="https://finance.daum.net/quotes/A105780" xr:uid="{F12C3925-DDE1-463B-8975-104D5612DF3B}"/>
    <hyperlink ref="D84" r:id="rId163" display="https://finance.daum.net/quotes/A290130" xr:uid="{589E6A6A-2221-470E-AB0E-3ED84F634593}"/>
    <hyperlink ref="A85" r:id="rId164" display="https://finance.daum.net/quotes/A368200" xr:uid="{F52AF84C-E73A-4367-A182-4CADA3E2215C}"/>
    <hyperlink ref="D85" r:id="rId165" display="https://finance.daum.net/quotes/A367760" xr:uid="{56540689-7C22-48F1-89A3-9BD52082C449}"/>
    <hyperlink ref="A86" r:id="rId166" display="https://finance.daum.net/quotes/A367770" xr:uid="{467DAEB3-9342-4FF8-A4E5-5D6641683587}"/>
    <hyperlink ref="D86" r:id="rId167" display="https://finance.daum.net/quotes/A388280" xr:uid="{4A78B79D-6996-4BE5-9365-61B858C05EBD}"/>
    <hyperlink ref="A87" r:id="rId168" display="https://finance.daum.net/quotes/A326240" xr:uid="{B12A2432-9B9F-4871-A7FF-490ED87BE19E}"/>
    <hyperlink ref="D87" r:id="rId169" display="https://finance.daum.net/quotes/A385560" xr:uid="{1736BB10-7853-45D3-82D0-608B62B08808}"/>
    <hyperlink ref="A88" r:id="rId170" display="https://finance.daum.net/quotes/A385550" xr:uid="{27238065-6EBB-4129-82D7-3BB95A3010C1}"/>
    <hyperlink ref="D88" r:id="rId171" display="https://finance.daum.net/quotes/A385540" xr:uid="{AFC1DDA5-7A28-4042-807C-BADF36C526EF}"/>
    <hyperlink ref="A89" r:id="rId172" display="https://finance.daum.net/quotes/A270800" xr:uid="{EA98FA5C-F20A-4A9E-9E36-EE0704B1EB1B}"/>
    <hyperlink ref="D89" r:id="rId173" display="https://finance.daum.net/quotes/A292050" xr:uid="{73C161A3-9C9A-42F6-BC03-7871EF734A16}"/>
    <hyperlink ref="A90" r:id="rId174" display="https://finance.daum.net/quotes/A307010" xr:uid="{294B08AA-1006-4220-96E8-CF336F52BE99}"/>
    <hyperlink ref="D90" r:id="rId175" display="https://finance.daum.net/quotes/A319870" xr:uid="{C386E1C7-CACD-4DEF-89C4-34C959B53D06}"/>
    <hyperlink ref="A91" r:id="rId176" display="https://finance.daum.net/quotes/A342500" xr:uid="{1E8F2786-D6A6-46EC-A3FC-FE097FBF4F05}"/>
    <hyperlink ref="D91" r:id="rId177" display="https://finance.daum.net/quotes/A342600" xr:uid="{9D92029F-E2FA-4ECE-85D1-5B98BA8CF13D}"/>
    <hyperlink ref="A92" r:id="rId178" display="https://finance.daum.net/quotes/A342610" xr:uid="{41D47217-C00D-4160-9043-6382897D47D9}"/>
    <hyperlink ref="D92" r:id="rId179" display="https://finance.daum.net/quotes/A342620" xr:uid="{24A39538-E945-45E5-9048-DCA719ABBF14}"/>
    <hyperlink ref="A93" r:id="rId180" display="https://finance.daum.net/quotes/A234310" xr:uid="{E3865287-E3A1-40A0-A354-4A93FAC78C0D}"/>
    <hyperlink ref="D93" r:id="rId181" display="https://finance.daum.net/quotes/A241390" xr:uid="{29F914CB-8DCA-4140-98A3-3F7B2969F5A3}"/>
    <hyperlink ref="A94" r:id="rId182" display="https://finance.daum.net/quotes/A300640" xr:uid="{BD89C0B0-A217-4254-A025-13717D2B1EAD}"/>
    <hyperlink ref="D94" r:id="rId183" display="https://finance.daum.net/quotes/A266160" xr:uid="{11F02E1D-5C19-49DE-9104-0DEC9627A015}"/>
    <hyperlink ref="A95" r:id="rId184" display="https://finance.daum.net/quotes/A114100" xr:uid="{02272ADA-F5C9-4D2A-BAC8-7007E3B0E20B}"/>
    <hyperlink ref="D95" r:id="rId185" display="https://finance.daum.net/quotes/A282000" xr:uid="{F98FDE6B-A243-4446-B488-1EA607C4E34D}"/>
    <hyperlink ref="A96" r:id="rId186" display="https://finance.daum.net/quotes/A295000" xr:uid="{F7DB9FF1-E797-47BE-B973-1077E184A2FF}"/>
    <hyperlink ref="D96" r:id="rId187" display="https://finance.daum.net/quotes/A295020" xr:uid="{26E78140-5E1F-451C-B5A1-6381542AB5FD}"/>
    <hyperlink ref="A97" r:id="rId188" display="https://finance.daum.net/quotes/A397420" xr:uid="{0CEF04E3-027A-4373-B125-10A61B18AB39}"/>
    <hyperlink ref="D97" r:id="rId189" display="https://finance.daum.net/quotes/A397410" xr:uid="{72D32833-05BE-4389-8BB5-4D106EF31DAC}"/>
    <hyperlink ref="A98" r:id="rId190" display="https://finance.daum.net/quotes/A276650" xr:uid="{ADF12F9E-4516-4060-972B-E77BC6DAAE08}"/>
    <hyperlink ref="D98" r:id="rId191" display="https://finance.daum.net/quotes/A375270" xr:uid="{07A77137-DA89-46B9-89BC-D5B0DB3F6805}"/>
    <hyperlink ref="A99" r:id="rId192" display="https://finance.daum.net/quotes/A336160" xr:uid="{2DB953A5-B300-488E-B83B-1660CE907AFD}"/>
    <hyperlink ref="D99" r:id="rId193" display="https://finance.daum.net/quotes/A326230" xr:uid="{59293A44-3FE5-4CF2-B65A-8B7B0B76E2BF}"/>
    <hyperlink ref="A100" r:id="rId194" display="https://finance.daum.net/quotes/A272560" xr:uid="{C81DEC1D-691B-45FB-9808-77E352308597}"/>
    <hyperlink ref="D100" r:id="rId195" display="https://finance.daum.net/quotes/A196230" xr:uid="{9866F22B-6C7D-4071-A5BA-1F5BC906F0FA}"/>
    <hyperlink ref="A101" r:id="rId196" display="https://finance.daum.net/quotes/A315960" xr:uid="{B1621E42-0175-412B-85A0-99F2327CE490}"/>
    <hyperlink ref="D101" r:id="rId197" display="https://finance.daum.net/quotes/A252730" xr:uid="{CC9B851D-99D2-4F09-8109-FC222C039A3E}"/>
    <hyperlink ref="A102" r:id="rId198" display="https://finance.daum.net/quotes/A252720" xr:uid="{3AC26EF8-03E1-4809-8840-C0E7F190C2A7}"/>
    <hyperlink ref="D102" r:id="rId199" display="https://finance.daum.net/quotes/A379780" xr:uid="{FF439363-1837-479C-BBF2-78A8D3FCBF73}"/>
    <hyperlink ref="A103" r:id="rId200" display="https://finance.daum.net/quotes/A219390" xr:uid="{918C34CA-96E4-43ED-A6F2-C3FABA4D2C16}"/>
    <hyperlink ref="D103" r:id="rId201" display="https://finance.daum.net/quotes/A354240" xr:uid="{096119BC-A7BB-4624-B4DA-F9F35FBC290F}"/>
    <hyperlink ref="A104" r:id="rId202" display="https://finance.daum.net/quotes/A368590" xr:uid="{82887182-8187-42D4-A259-8E3937C42D20}"/>
    <hyperlink ref="D104" r:id="rId203" display="https://finance.daum.net/quotes/A267440" xr:uid="{BE6F3941-90A6-4066-BD0F-079A6E1B7491}"/>
    <hyperlink ref="A105" r:id="rId204" display="https://finance.daum.net/quotes/A267490" xr:uid="{48FCBD14-2708-4B01-9504-CF8756B02903}"/>
    <hyperlink ref="D105" r:id="rId205" display="https://finance.daum.net/quotes/A267450" xr:uid="{8695C6EA-4CF0-4F83-B5D2-FA6B0705E017}"/>
    <hyperlink ref="A106" r:id="rId206" display="https://finance.daum.net/quotes/A267500" xr:uid="{999E9713-B484-457B-9434-FE937360C16C}"/>
    <hyperlink ref="D106" r:id="rId207" display="https://finance.daum.net/quotes/A388420" xr:uid="{BCF4A65E-AFFC-45C9-8F93-F165464ADE91}"/>
    <hyperlink ref="A107" r:id="rId208" display="https://finance.daum.net/quotes/A140570" xr:uid="{BD5CF712-A4D4-487C-BF4E-C29B5A95377C}"/>
    <hyperlink ref="D107" r:id="rId209" display="https://finance.daum.net/quotes/A140580" xr:uid="{A9EE0276-7D83-4939-AE56-F3AB6E7707F1}"/>
    <hyperlink ref="A108" r:id="rId210" display="https://finance.daum.net/quotes/A379790" xr:uid="{E8660EB4-DDE0-40A6-BF80-3DA3856DD383}"/>
    <hyperlink ref="D108" r:id="rId211" display="https://finance.daum.net/quotes/A183710" xr:uid="{6E7FB748-0B3E-4A5E-8629-B3B15BF19233}"/>
    <hyperlink ref="A109" r:id="rId212" display="https://finance.daum.net/quotes/A310080" xr:uid="{7241470D-33DB-4CDE-91DA-5F056A71ECE2}"/>
    <hyperlink ref="D109" r:id="rId213" display="https://finance.daum.net/quotes/A174360" xr:uid="{E6023BB1-D07F-4879-98E9-FC477B13FC2E}"/>
    <hyperlink ref="A110" r:id="rId214" display="https://finance.daum.net/quotes/A136340" xr:uid="{8E68AE2D-FF64-4C57-B9AE-DC4AD689BC2F}"/>
    <hyperlink ref="D110" r:id="rId215" display="https://finance.daum.net/quotes/A281990" xr:uid="{F5C4C2B2-D6CD-4BF1-8A64-E8747A87A95D}"/>
    <hyperlink ref="A111" r:id="rId216" display="https://finance.daum.net/quotes/A272570" xr:uid="{69810F30-5353-4BD0-B06F-DF544A6452FC}"/>
    <hyperlink ref="D111" r:id="rId217" display="https://finance.daum.net/quotes/A250730" xr:uid="{0DD069AD-84BE-4E9B-9166-F908DD0E6E38}"/>
    <hyperlink ref="A112" r:id="rId218" display="https://finance.daum.net/quotes/A291680" xr:uid="{52A78489-4939-4498-B4B2-060AB21E45EE}"/>
    <hyperlink ref="D112" r:id="rId219" display="https://finance.daum.net/quotes/A371150" xr:uid="{717444B2-19B3-4294-A152-40088EF3DFF6}"/>
    <hyperlink ref="A113" r:id="rId220" display="https://finance.daum.net/quotes/A183700" xr:uid="{B5AF5451-9578-49A1-847F-145C1F621C16}"/>
    <hyperlink ref="D113" r:id="rId221" display="https://finance.daum.net/quotes/A270810" xr:uid="{3ED7D6EF-2D63-46B8-8F2A-B11870909717}"/>
    <hyperlink ref="A114" r:id="rId222" display="https://finance.daum.net/quotes/A278240" xr:uid="{C123CAA7-2F49-4278-989D-79C7EC67FEA5}"/>
    <hyperlink ref="D114" r:id="rId223" display="https://finance.daum.net/quotes/A275750" xr:uid="{34482E76-1D7F-4C89-8F29-806E2B81A347}"/>
    <hyperlink ref="A115" r:id="rId224" display="https://finance.daum.net/quotes/A302450" xr:uid="{1833C658-20FC-4157-AB9B-70C6E15B8FDF}"/>
    <hyperlink ref="D115" r:id="rId225" display="https://finance.daum.net/quotes/A361590" xr:uid="{6D44EF55-0730-418D-BF54-1192F763ECD0}"/>
    <hyperlink ref="A116" r:id="rId226" display="https://finance.daum.net/quotes/A334690" xr:uid="{29C1950F-0B63-4BD7-BABF-C1BD31A1D77D}"/>
    <hyperlink ref="D116" r:id="rId227" display="https://finance.daum.net/quotes/A334700" xr:uid="{111C4CDA-A8F0-4C28-B9BC-A04313A8DE7F}"/>
    <hyperlink ref="A117" r:id="rId228" display="https://finance.daum.net/quotes/A253280" xr:uid="{BC7EDD9F-48EC-44FF-A079-3061A44B053B}"/>
    <hyperlink ref="D117" r:id="rId229" display="https://finance.daum.net/quotes/A253290" xr:uid="{5A12EAC0-B8CF-4B15-9B3D-2D9551644682}"/>
    <hyperlink ref="A118" r:id="rId230" display="https://finance.daum.net/quotes/A105560" xr:uid="{23DEF796-943B-4D3E-817D-B4482BF5730D}"/>
    <hyperlink ref="D118" r:id="rId231" display="https://finance.daum.net/quotes/A002380" xr:uid="{B69A92A4-1A6B-4E07-AD6C-B5DEB0260709}"/>
    <hyperlink ref="A119" r:id="rId232" display="https://finance.daum.net/quotes/A344820" xr:uid="{B5D7DB88-6A98-4A2E-942F-A01BD7F87F6F}"/>
    <hyperlink ref="D119" r:id="rId233" display="https://finance.daum.net/quotes/A009070" xr:uid="{F6277870-9860-44A1-87FF-744ACB8BDACE}"/>
    <hyperlink ref="A120" r:id="rId234" display="https://finance.daum.net/quotes/A009440" xr:uid="{3B210637-5FB2-4AA5-A910-9EF2CCC9464E}"/>
    <hyperlink ref="D120" r:id="rId235" display="https://finance.daum.net/quotes/A119650" xr:uid="{6B2512CF-FBD1-4A0F-9F9E-B1DF920E484E}"/>
    <hyperlink ref="A121" r:id="rId236" display="https://finance.daum.net/quotes/A092220" xr:uid="{45D32840-1CA2-4DA0-929E-B0D54270A299}"/>
    <hyperlink ref="D121" r:id="rId237" display="https://finance.daum.net/quotes/A016380" xr:uid="{91A78CF4-C88A-42FA-B581-071A164D36E0}"/>
    <hyperlink ref="A122" r:id="rId238" display="https://finance.daum.net/quotes/A016385" xr:uid="{59EA78F2-75DB-4D02-BB4C-EC4D00E232F1}"/>
    <hyperlink ref="D122" r:id="rId239" display="https://finance.daum.net/quotes/A001390" xr:uid="{FE5C5A2A-DCF1-46BD-B678-9DFC23DA25CC}"/>
    <hyperlink ref="A123" r:id="rId240" display="https://finance.daum.net/quotes/A033180" xr:uid="{7D738225-4429-41ED-BB73-22BE1AD4C5B5}"/>
    <hyperlink ref="D123" r:id="rId241" display="https://finance.daum.net/quotes/A105190" xr:uid="{F28E68E9-1E9E-43F3-A3B8-C35C87A5578E}"/>
    <hyperlink ref="A124" r:id="rId242" display="https://finance.daum.net/quotes/A332500" xr:uid="{CBC3ED5B-4E55-44B3-994A-D3284A5323BB}"/>
    <hyperlink ref="D124" r:id="rId243" display="https://finance.daum.net/quotes/A368470" xr:uid="{4386D9F2-FFF5-4109-9C1F-6DBBD77C8442}"/>
    <hyperlink ref="A125" r:id="rId244" display="https://finance.daum.net/quotes/A380340" xr:uid="{55639B6C-C40E-4F10-A840-E396BACB319F}"/>
    <hyperlink ref="D125" r:id="rId245" display="https://finance.daum.net/quotes/A226380" xr:uid="{A75A7802-B5DF-4C27-A6A0-79282DF219B3}"/>
    <hyperlink ref="A126" r:id="rId246" display="https://finance.daum.net/quotes/A356540" xr:uid="{56C82193-D6DF-43B1-AB96-7897B1580111}"/>
    <hyperlink ref="D126" r:id="rId247" display="https://finance.daum.net/quotes/A277540" xr:uid="{DDF63E97-D823-4863-9D57-D60EEF8D5A13}"/>
    <hyperlink ref="A127" r:id="rId248" display="https://finance.daum.net/quotes/A225130" xr:uid="{A8724968-B02C-4225-BC39-C2411A865E86}"/>
    <hyperlink ref="D127" r:id="rId249" display="https://finance.daum.net/quotes/A365780" xr:uid="{38BD7FAD-22CC-4D19-A978-391FABEF8568}"/>
    <hyperlink ref="A128" r:id="rId250" display="https://finance.daum.net/quotes/A114460" xr:uid="{634ACD41-650F-46AB-90D0-03B18BEFB551}"/>
    <hyperlink ref="D128" r:id="rId251" display="https://finance.daum.net/quotes/A299070" xr:uid="{CEEC2E41-1A74-418A-8FFF-655AD8A57DF5}"/>
    <hyperlink ref="A129" r:id="rId252" display="https://finance.daum.net/quotes/A299080" xr:uid="{8A23D406-8608-49AF-8511-DA181FABCB18}"/>
    <hyperlink ref="D129" r:id="rId253" display="https://finance.daum.net/quotes/A190620" xr:uid="{439D036E-70A1-47A2-A5C2-4D06D8008498}"/>
    <hyperlink ref="A130" r:id="rId254" display="https://finance.daum.net/quotes/A265690" xr:uid="{CB215F52-75F0-49A0-AF6B-F2C84D0A5546}"/>
    <hyperlink ref="D130" r:id="rId255" display="https://finance.daum.net/quotes/A152500" xr:uid="{D8D1034A-44F2-4EB7-83F2-1ED4115A4652}"/>
    <hyperlink ref="A131" r:id="rId256" display="https://finance.daum.net/quotes/A291130" xr:uid="{340FB09B-09C4-4D6A-AFDB-B92FE9D3355B}"/>
    <hyperlink ref="D131" r:id="rId257" display="https://finance.daum.net/quotes/A342140" xr:uid="{FD3F6117-8160-4E82-BA06-8210A8D56947}"/>
    <hyperlink ref="A132" r:id="rId258" display="https://finance.daum.net/quotes/A280320" xr:uid="{6269204B-4B88-42A4-ADD9-C638F96EF326}"/>
    <hyperlink ref="D132" r:id="rId259" display="https://finance.daum.net/quotes/A360200" xr:uid="{CDCEC0BA-6381-4E5F-877E-3B0796F59EB3}"/>
    <hyperlink ref="A133" r:id="rId260" display="https://finance.daum.net/quotes/A309230" xr:uid="{88A8C007-BCB3-44A9-A61F-FB6CFC41D456}"/>
    <hyperlink ref="D133" r:id="rId261" display="https://finance.daum.net/quotes/A367380" xr:uid="{A53864BB-6488-43C9-8053-4C1B8CB72151}"/>
    <hyperlink ref="A134" r:id="rId262" display="https://finance.daum.net/quotes/A181480" xr:uid="{6B32A9F2-374F-4AE5-A330-E353C79A3405}"/>
    <hyperlink ref="D134" r:id="rId263" display="https://finance.daum.net/quotes/A391590" xr:uid="{9344DC71-EED8-4636-B8A3-A135D8F89F67}"/>
    <hyperlink ref="A135" r:id="rId264" display="https://finance.daum.net/quotes/A391600" xr:uid="{8801FE73-E81C-48B7-9D55-1BD766DE2B3C}"/>
    <hyperlink ref="D135" r:id="rId265" display="https://finance.daum.net/quotes/A143460" xr:uid="{854F7A7A-3226-438C-A1F7-E8FB10838993}"/>
    <hyperlink ref="A136" r:id="rId266" display="https://finance.daum.net/quotes/A245710" xr:uid="{8CFB6E85-1BFA-41A6-89D8-8C61F08AAD8F}"/>
    <hyperlink ref="D136" r:id="rId267" display="https://finance.daum.net/quotes/A371130" xr:uid="{78E85EB5-2271-4DF6-87FE-07D7629B3860}"/>
    <hyperlink ref="A137" r:id="rId268" display="https://finance.daum.net/quotes/A131890" xr:uid="{900D66AA-B108-4B80-86D0-41A30166ECC2}"/>
    <hyperlink ref="D137" r:id="rId269" display="https://finance.daum.net/quotes/A108450" xr:uid="{C34C9C57-38B5-4E6F-B109-C77F50E67DED}"/>
    <hyperlink ref="A138" r:id="rId270" display="https://finance.daum.net/quotes/A322130" xr:uid="{6B3677FE-24DA-4E7E-B953-A80938AD3339}"/>
    <hyperlink ref="D138" r:id="rId271" display="https://finance.daum.net/quotes/A272220" xr:uid="{8CB1C68E-20D9-41AE-8F61-AE2C36DF656B}"/>
    <hyperlink ref="A139" r:id="rId272" display="https://finance.daum.net/quotes/A272230" xr:uid="{F07541F1-1979-45EC-A4A8-F8B352524190}"/>
    <hyperlink ref="D139" r:id="rId273" display="https://finance.daum.net/quotes/A322120" xr:uid="{3688DDB5-A2E1-4561-9951-8331AF6F90A4}"/>
    <hyperlink ref="A140" r:id="rId274" display="https://finance.daum.net/quotes/A322150" xr:uid="{133E1F48-5682-48CE-A272-6E94DE10DDD1}"/>
    <hyperlink ref="D140" r:id="rId275" display="https://finance.daum.net/quotes/A316300" xr:uid="{33642BB0-5435-4011-BBE5-FCA67E13B6FC}"/>
    <hyperlink ref="A141" r:id="rId276" display="https://finance.daum.net/quotes/A256440" xr:uid="{EA8650BD-9D74-404E-A50F-DF386321EEA1}"/>
    <hyperlink ref="D141" r:id="rId277" display="https://finance.daum.net/quotes/A145670" xr:uid="{42CBDD1E-5B12-4568-B7D6-76EA734CCE79}"/>
    <hyperlink ref="A142" r:id="rId278" display="https://finance.daum.net/quotes/A238720" xr:uid="{C0D00E3C-3E5C-403D-877C-0A63A8096D5E}"/>
    <hyperlink ref="D142" r:id="rId279" display="https://finance.daum.net/quotes/A196030" xr:uid="{6F046E21-6237-4ECA-8B38-0DE5218751EC}"/>
    <hyperlink ref="A143" r:id="rId280" display="https://finance.daum.net/quotes/A205720" xr:uid="{A01E5837-3006-40BB-9EC5-3D7765887F47}"/>
    <hyperlink ref="D143" r:id="rId281" display="https://finance.daum.net/quotes/A168580" xr:uid="{ED8CCA6B-BE7B-40DE-954F-49FB2A5D2512}"/>
    <hyperlink ref="A144" r:id="rId282" display="https://finance.daum.net/quotes/A219900" xr:uid="{5D5048EF-2A9A-4E13-B2BC-8BA3D50A4C91}"/>
    <hyperlink ref="D144" r:id="rId283" display="https://finance.daum.net/quotes/A272910" xr:uid="{67BCA173-8196-476E-BE61-2904211ED977}"/>
    <hyperlink ref="A145" r:id="rId284" display="https://finance.daum.net/quotes/A371870" xr:uid="{138BE9F2-1E5E-496B-AFDB-BFB5CE2BF555}"/>
    <hyperlink ref="D145" r:id="rId285" display="https://finance.daum.net/quotes/A251890" xr:uid="{B40AC646-C06D-4038-B050-EDA57FACBB24}"/>
    <hyperlink ref="A146" r:id="rId286" display="https://finance.daum.net/quotes/A354500" xr:uid="{FEF5DA9B-769B-42E6-9530-EA60A4E52C95}"/>
    <hyperlink ref="D146" r:id="rId287" display="https://finance.daum.net/quotes/A305050" xr:uid="{B7D90C60-5868-44A3-9A4D-DB4CF9FC5302}"/>
    <hyperlink ref="A147" r:id="rId288" display="https://finance.daum.net/quotes/A261920" xr:uid="{0516C5A3-AD49-43BC-9037-4C3FEF86A9BA}"/>
    <hyperlink ref="D147" r:id="rId289" display="https://finance.daum.net/quotes/A001940" xr:uid="{C5E104FC-CA7E-4E1A-937B-EE9F1B5A9D51}"/>
    <hyperlink ref="A148" r:id="rId290" display="https://finance.daum.net/quotes/A069500" xr:uid="{BDB6ED8B-E527-4DC8-93F2-5691E68C2A23}"/>
    <hyperlink ref="D148" r:id="rId291" display="https://finance.daum.net/quotes/A226980" xr:uid="{703538C5-7AA9-4C76-8797-9DB6CB3BFDFC}"/>
    <hyperlink ref="A149" r:id="rId292" display="https://finance.daum.net/quotes/A337160" xr:uid="{6C029E5A-B784-4DE5-9FDA-3DA679DD16E9}"/>
    <hyperlink ref="D149" r:id="rId293" display="https://finance.daum.net/quotes/A363580" xr:uid="{102ACC0D-B707-44BB-AE28-8347A3E440BD}"/>
    <hyperlink ref="A150" r:id="rId294" display="https://finance.daum.net/quotes/A278530" xr:uid="{0B04F3BA-AF7A-434B-9EA9-36238DB0F0F8}"/>
    <hyperlink ref="D150" r:id="rId295" display="https://finance.daum.net/quotes/A337150" xr:uid="{C49970E2-CC6E-4B71-8B7B-4CBA1BDC7F13}"/>
    <hyperlink ref="A151" r:id="rId296" display="https://finance.daum.net/quotes/A223190" xr:uid="{5F26968E-A30E-4B11-86D4-0041683242CF}"/>
    <hyperlink ref="D151" r:id="rId297" display="https://finance.daum.net/quotes/A252650" xr:uid="{9CB7C471-9805-4A96-B16D-5BF8C7335620}"/>
    <hyperlink ref="A152" r:id="rId298" display="https://finance.daum.net/quotes/A360140" xr:uid="{43A52B78-57AA-436C-B94D-9AFBD87F8054}"/>
    <hyperlink ref="D152" r:id="rId299" display="https://finance.daum.net/quotes/A284430" xr:uid="{613DD62B-7366-4782-B475-937926DD139F}"/>
    <hyperlink ref="A153" r:id="rId300" display="https://finance.daum.net/quotes/A252670" xr:uid="{44E8DD63-9874-4902-8922-9DE9EFA600C5}"/>
    <hyperlink ref="D153" r:id="rId301" display="https://finance.daum.net/quotes/A305720" xr:uid="{33EFB4DA-C1F3-4324-82C8-67414C912FAE}"/>
    <hyperlink ref="A154" r:id="rId302" display="https://finance.daum.net/quotes/A271060" xr:uid="{B486243D-F95D-44AD-BEC3-438852EA4B20}"/>
    <hyperlink ref="D154" r:id="rId303" display="https://finance.daum.net/quotes/A368680" xr:uid="{7AB7A37B-A9CB-430A-9D49-C9C4FFC55AC8}"/>
    <hyperlink ref="A155" r:id="rId304" display="https://finance.daum.net/quotes/A395170" xr:uid="{5AE77FDD-E6CF-45DC-88D7-69D8E33DF6B1}"/>
    <hyperlink ref="D155" r:id="rId305" display="https://finance.daum.net/quotes/A337120" xr:uid="{088131A3-C207-4D44-B43E-B6AB44652C7A}"/>
    <hyperlink ref="A156" r:id="rId306" display="https://finance.daum.net/quotes/A325010" xr:uid="{DE57D515-16BB-40CA-809E-DEFD1C77C744}"/>
    <hyperlink ref="D156" r:id="rId307" display="https://finance.daum.net/quotes/A395160" xr:uid="{3258EDB1-4B5D-41ED-88E2-4FE3F2759C2D}"/>
    <hyperlink ref="A157" r:id="rId308" display="https://finance.daum.net/quotes/A395150" xr:uid="{74CBECFF-66DE-4756-A645-3596A71B8342}"/>
    <hyperlink ref="D157" r:id="rId309" display="https://finance.daum.net/quotes/A266370" xr:uid="{A51C6966-210A-453F-936C-7665113B4988}"/>
    <hyperlink ref="A158" r:id="rId310" display="https://finance.daum.net/quotes/A385520" xr:uid="{16BF7E7C-286E-4C8D-BE01-90D1A751FF81}"/>
    <hyperlink ref="D158" r:id="rId311" display="https://finance.daum.net/quotes/A385510" xr:uid="{5CEF56A5-C86F-4179-A333-2ED3B2025439}"/>
    <hyperlink ref="A159" r:id="rId312" display="https://finance.daum.net/quotes/A373490" xr:uid="{817B72A0-7934-4FC8-AD50-87545BC16CD7}"/>
    <hyperlink ref="D159" r:id="rId313" display="https://finance.daum.net/quotes/A292190" xr:uid="{1721D460-CD1C-40C4-A142-EFE058DD6F56}"/>
    <hyperlink ref="A160" r:id="rId314" display="https://finance.daum.net/quotes/A306950" xr:uid="{1E25C756-8EB2-4A87-8C31-E0D5DCF3D0CB}"/>
    <hyperlink ref="D160" r:id="rId315" display="https://finance.daum.net/quotes/A229720" xr:uid="{210A68B5-7BC8-49D6-B560-73137DD760EE}"/>
    <hyperlink ref="A161" r:id="rId316" display="https://finance.daum.net/quotes/A291890" xr:uid="{7F12A437-2216-4D99-B66B-6EC1E36B78B9}"/>
    <hyperlink ref="D161" r:id="rId317" display="https://finance.daum.net/quotes/A289040" xr:uid="{1E9DBE6F-5AB6-4D47-A4E1-1036F7401FC3}"/>
    <hyperlink ref="A162" r:id="rId318" display="https://finance.daum.net/quotes/A156080" xr:uid="{26B27927-65D1-47C4-AF60-5820D78698FC}"/>
    <hyperlink ref="D162" r:id="rId319" display="https://finance.daum.net/quotes/A278540" xr:uid="{DF295564-2C07-4508-B483-954FAD652E4E}"/>
    <hyperlink ref="A163" r:id="rId320" display="https://finance.daum.net/quotes/A275280" xr:uid="{DC03B378-BE01-4B50-BF72-FC90B975FB41}"/>
    <hyperlink ref="D163" r:id="rId321" display="https://finance.daum.net/quotes/A275290" xr:uid="{2F75A3B6-0E90-4719-BD67-4EE71C52A831}"/>
    <hyperlink ref="A164" r:id="rId322" display="https://finance.daum.net/quotes/A275300" xr:uid="{ABD6EFA3-BE29-4110-BCB1-63A0606DC6B1}"/>
    <hyperlink ref="D164" r:id="rId323" display="https://finance.daum.net/quotes/A269420" xr:uid="{B4EA8DC4-1B4F-46D0-838D-2FE782BEA4B3}"/>
    <hyperlink ref="A165" r:id="rId324" display="https://finance.daum.net/quotes/A329650" xr:uid="{320BE575-287D-4B9B-8153-FF8C04209DF2}"/>
    <hyperlink ref="D165" r:id="rId325" display="https://finance.daum.net/quotes/A329660" xr:uid="{5F66B5BC-44E2-4541-AB5F-ED450869BC06}"/>
    <hyperlink ref="A166" r:id="rId326" display="https://finance.daum.net/quotes/A329670" xr:uid="{CA6AAAEB-0CF7-42DD-9C74-4028BA06FCFD}"/>
    <hyperlink ref="D166" r:id="rId327" display="https://finance.daum.net/quotes/A352540" xr:uid="{104C95B3-648E-4E99-9A84-98606FDFE49B}"/>
    <hyperlink ref="A167" r:id="rId328" display="https://finance.daum.net/quotes/A315930" xr:uid="{C9EBB013-163C-4BAB-B6D6-0E3AC1E4FCE3}"/>
    <hyperlink ref="D167" r:id="rId329" display="https://finance.daum.net/quotes/A261220" xr:uid="{49451292-523C-46C1-8897-8106E2589CDF}"/>
    <hyperlink ref="A168" r:id="rId330" display="https://finance.daum.net/quotes/A271050" xr:uid="{F3221C67-3448-4E0F-80C3-D41CB3F7CBE4}"/>
    <hyperlink ref="D168" r:id="rId331" display="https://finance.daum.net/quotes/A117700" xr:uid="{86D2B3A8-C683-4BEF-9819-FCDF9EF897F4}"/>
    <hyperlink ref="A169" r:id="rId332" display="https://finance.daum.net/quotes/A300950" xr:uid="{3DE9A8B6-A12E-4FC7-AAAF-BC252DE39FE5}"/>
    <hyperlink ref="D169" r:id="rId333" display="https://finance.daum.net/quotes/A266390" xr:uid="{6601978B-A3AB-44B0-A581-C370B4BFE057}"/>
    <hyperlink ref="A170" r:id="rId334" display="https://finance.daum.net/quotes/A279530" xr:uid="{D8D9627A-CF7D-43C9-9CF6-D0E6BE7F011F}"/>
    <hyperlink ref="D170" r:id="rId335" display="https://finance.daum.net/quotes/A132030" xr:uid="{F6F7F588-5100-4A78-A6D1-222B7EEC7097}"/>
    <hyperlink ref="A171" r:id="rId336" display="https://finance.daum.net/quotes/A280940" xr:uid="{0895CF8B-492E-4FE0-B16B-B782797890E0}"/>
    <hyperlink ref="D171" r:id="rId337" display="https://finance.daum.net/quotes/A138910" xr:uid="{82281F3C-2C8F-4B2E-A074-3659094632C4}"/>
    <hyperlink ref="A172" r:id="rId338" display="https://finance.daum.net/quotes/A114260" xr:uid="{3FA7630C-52AD-4F01-B421-F2F41C73D25D}"/>
    <hyperlink ref="D172" r:id="rId339" display="https://finance.daum.net/quotes/A152380" xr:uid="{5BB50ED0-F3FD-41DA-829F-A9F4241BF1B1}"/>
    <hyperlink ref="A173" r:id="rId340" display="https://finance.daum.net/quotes/A176950" xr:uid="{35821A9B-9FCB-4010-8B9C-F0B6F477193C}"/>
    <hyperlink ref="D173" r:id="rId341" display="https://finance.daum.net/quotes/A292770" xr:uid="{D8B43FCC-75D3-4049-B58C-8465D25F9E37}"/>
    <hyperlink ref="A174" r:id="rId342" display="https://finance.daum.net/quotes/A276990" xr:uid="{DE7B340F-7D0F-4B3C-93FA-527CCE5FC247}"/>
    <hyperlink ref="D174" r:id="rId343" display="https://finance.daum.net/quotes/A102960" xr:uid="{3CD7B65B-F4ED-485A-8259-BC2AEC4C5DCE}"/>
    <hyperlink ref="A175" r:id="rId344" display="https://finance.daum.net/quotes/A352560" xr:uid="{15261DAC-1AD2-4AD3-9FBD-742D2ADB58A1}"/>
    <hyperlink ref="D175" r:id="rId345" display="https://finance.daum.net/quotes/A273140" xr:uid="{A7638C09-04B4-4E1C-A366-176B42D7218D}"/>
    <hyperlink ref="A176" r:id="rId346" display="https://finance.daum.net/quotes/A153130" xr:uid="{EFACD93A-3636-4B65-9B54-5F6103478880}"/>
    <hyperlink ref="D176" r:id="rId347" display="https://finance.daum.net/quotes/A214980" xr:uid="{7B7EB9B5-237E-4795-A303-86E3DA308C07}"/>
    <hyperlink ref="A177" r:id="rId348" display="https://finance.daum.net/quotes/A122630" xr:uid="{FBC0287F-EDB8-4492-BBD7-B7618CD45FC4}"/>
    <hyperlink ref="D177" r:id="rId349" display="https://finance.daum.net/quotes/A321410" xr:uid="{C8A7B2B3-2A90-4C72-BCC9-FC8B466D2FD7}"/>
    <hyperlink ref="A178" r:id="rId350" display="https://finance.daum.net/quotes/A244620" xr:uid="{FB7B25C9-B735-4804-AB61-06756FD8DC31}"/>
    <hyperlink ref="D178" r:id="rId351" display="https://finance.daum.net/quotes/A314250" xr:uid="{E033936D-8E85-4532-BFBA-88C518BB9DE7}"/>
    <hyperlink ref="A179" r:id="rId352" display="https://finance.daum.net/quotes/A379800" xr:uid="{9D945EDF-6AB3-473C-95A3-9A20906EE4A4}"/>
    <hyperlink ref="D179" r:id="rId353" display="https://finance.daum.net/quotes/A219480" xr:uid="{4C3421BD-EED5-45CC-B155-7D4574BAD59A}"/>
    <hyperlink ref="A180" r:id="rId354" display="https://finance.daum.net/quotes/A276970" xr:uid="{6A894F71-3715-4458-A072-16B4D051E26C}"/>
    <hyperlink ref="D180" r:id="rId355" display="https://finance.daum.net/quotes/A185680" xr:uid="{3E515357-766C-4B61-87B6-9A98409B3E7C}"/>
    <hyperlink ref="A181" r:id="rId356" display="https://finance.daum.net/quotes/A200030" xr:uid="{B5338FBA-189A-48D2-A03D-B9A2BB8D419E}"/>
    <hyperlink ref="D181" r:id="rId357" display="https://finance.daum.net/quotes/A218420" xr:uid="{08DBD297-CDC9-4AE4-86AE-6868C0CF26A0}"/>
    <hyperlink ref="A182" r:id="rId358" display="https://finance.daum.net/quotes/A379810" xr:uid="{C949CF2C-F598-4469-9D6B-E77CC21B45F5}"/>
    <hyperlink ref="D182" r:id="rId359" display="https://finance.daum.net/quotes/A304940" xr:uid="{1091470C-60BB-469F-9D86-9A195066DDD3}"/>
    <hyperlink ref="A183" r:id="rId360" display="https://finance.daum.net/quotes/A261240" xr:uid="{42792A19-31D1-407F-96A8-F21C1C4382D6}"/>
    <hyperlink ref="D183" r:id="rId361" display="https://finance.daum.net/quotes/A261250" xr:uid="{F21F62B1-0232-42F2-A72C-D3627BCD0E86}"/>
    <hyperlink ref="A184" r:id="rId362" display="https://finance.daum.net/quotes/A261270" xr:uid="{0096881F-8B6D-4C0E-B907-AD687EF23407}"/>
    <hyperlink ref="D184" r:id="rId363" display="https://finance.daum.net/quotes/A261260" xr:uid="{ADB545BE-A259-4416-85AA-919F32E1F350}"/>
    <hyperlink ref="A185" r:id="rId364" display="https://finance.daum.net/quotes/A280930" xr:uid="{820D3D81-E810-47F8-8823-5F52E320ED32}"/>
    <hyperlink ref="D185" r:id="rId365" display="https://finance.daum.net/quotes/A390390" xr:uid="{1F127AB8-81B7-4753-8B6A-D3E7CFA9D74C}"/>
    <hyperlink ref="A186" r:id="rId366" display="https://finance.daum.net/quotes/A390400" xr:uid="{CD6164E6-664F-421C-841E-2117A86024B5}"/>
    <hyperlink ref="D186" r:id="rId367" display="https://finance.daum.net/quotes/A308620" xr:uid="{BC020403-5A5A-4C17-B23F-3BEF736FE9EC}"/>
    <hyperlink ref="A187" r:id="rId368" display="https://finance.daum.net/quotes/A304660" xr:uid="{1DA41C1F-C4C2-4CD6-B130-A8372201BAEE}"/>
    <hyperlink ref="D187" r:id="rId369" display="https://finance.daum.net/quotes/A304670" xr:uid="{7C18FE46-850A-4404-889A-E9BB2A5DB5D4}"/>
    <hyperlink ref="A188" r:id="rId370" display="https://finance.daum.net/quotes/A266360" xr:uid="{30810BEF-962A-4F71-9728-EE37312E04FF}"/>
    <hyperlink ref="D188" r:id="rId371" display="https://finance.daum.net/quotes/A244580" xr:uid="{17612241-38E7-4ECB-8FF6-370382A423AC}"/>
    <hyperlink ref="A189" r:id="rId372" display="https://finance.daum.net/quotes/A091160" xr:uid="{E172E0A6-9CDF-4974-8E6A-65C6E5F0C4AD}"/>
    <hyperlink ref="D189" r:id="rId373" display="https://finance.daum.net/quotes/A325020" xr:uid="{30E21FA7-97BA-4A41-80EA-9CD8D003A85F}"/>
    <hyperlink ref="A190" r:id="rId374" display="https://finance.daum.net/quotes/A211900" xr:uid="{A1BF517D-34D0-4581-8673-66FDF3A8EA7E}"/>
    <hyperlink ref="D190" r:id="rId375" display="https://finance.daum.net/quotes/A237370" xr:uid="{F76938A2-70CA-42FF-8E26-A385079EECF0}"/>
    <hyperlink ref="A191" r:id="rId376" display="https://finance.daum.net/quotes/A244670" xr:uid="{1387C3EF-D3F6-4A75-B871-37D0EB0DF414}"/>
    <hyperlink ref="D191" r:id="rId377" display="https://finance.daum.net/quotes/A140700" xr:uid="{9EC3723C-B7D9-4BCF-AB3C-4DDF69807149}"/>
    <hyperlink ref="A192" r:id="rId378" display="https://finance.daum.net/quotes/A102780" xr:uid="{C5A280E5-3D05-4DD3-900E-09AB398A03C4}"/>
    <hyperlink ref="D192" r:id="rId379" display="https://finance.daum.net/quotes/A213610" xr:uid="{19A656EB-15E8-46A0-8A98-4FB9748ADAB4}"/>
    <hyperlink ref="A193" r:id="rId380" display="https://finance.daum.net/quotes/A251350" xr:uid="{93464B35-5796-4C8F-9E15-C164F2A24C55}"/>
    <hyperlink ref="D193" r:id="rId381" display="https://finance.daum.net/quotes/A117460" xr:uid="{3F6649B3-A297-4931-BE97-C7EC5AF7366B}"/>
    <hyperlink ref="A194" r:id="rId382" display="https://finance.daum.net/quotes/A140710" xr:uid="{54B0B061-7725-4B79-BDDC-2908BBB565D8}"/>
    <hyperlink ref="D194" r:id="rId383" display="https://finance.daum.net/quotes/A400570" xr:uid="{90C48F9B-D8D3-478C-9B6B-ADB775717614}"/>
    <hyperlink ref="A195" r:id="rId384" display="https://finance.daum.net/quotes/A144600" xr:uid="{EFCA35FF-7347-4BD4-93BF-56FF3776A65A}"/>
    <hyperlink ref="D195" r:id="rId385" display="https://finance.daum.net/quotes/A091170" xr:uid="{DAA5E774-A1F2-4FE5-B07F-D1F7AC91316A}"/>
    <hyperlink ref="A196" r:id="rId386" display="https://finance.daum.net/quotes/A114800" xr:uid="{1B604348-24EA-47B4-97A1-BC895371751B}"/>
    <hyperlink ref="D196" r:id="rId387" display="https://finance.daum.net/quotes/A101280" xr:uid="{8ECED181-2F0D-451C-91CD-5031DDABB25D}"/>
    <hyperlink ref="A197" r:id="rId388" display="https://finance.daum.net/quotes/A091180" xr:uid="{0AF3DC9D-A9BE-4B2D-BA58-2C9BAA1A6C74}"/>
    <hyperlink ref="D197" r:id="rId389" display="https://finance.daum.net/quotes/A363570" xr:uid="{CD5F7ADF-A721-479B-BA28-5B95F5349931}"/>
    <hyperlink ref="A198" r:id="rId390" display="https://finance.daum.net/quotes/A273130" xr:uid="{8C7EAD38-E98E-478B-9F98-6C393A48E514}"/>
    <hyperlink ref="D198" r:id="rId391" display="https://finance.daum.net/quotes/A102970" xr:uid="{0C7FF970-D2FA-4613-AAE7-85E03845A06B}"/>
    <hyperlink ref="A199" r:id="rId392" display="https://finance.daum.net/quotes/A169950" xr:uid="{D66391BE-210C-49B2-9197-46BC54FEEFB9}"/>
    <hyperlink ref="D199" r:id="rId393" display="https://finance.daum.net/quotes/A283580" xr:uid="{46C27FEC-180E-4D0E-A624-3CF7A33CF2BE}"/>
    <hyperlink ref="A200" r:id="rId394" display="https://finance.daum.net/quotes/A099140" xr:uid="{A2168CA7-48AC-487D-B73A-CDBA2C78363E}"/>
    <hyperlink ref="D200" r:id="rId395" display="https://finance.daum.net/quotes/A204450" xr:uid="{D501F5AF-5757-443B-AA56-66A5B14D2A6B}"/>
    <hyperlink ref="A201" r:id="rId396" display="https://finance.daum.net/quotes/A256750" xr:uid="{1920ECFF-28EB-464D-B60E-4F4DABA5B626}"/>
    <hyperlink ref="D201" r:id="rId397" display="https://finance.daum.net/quotes/A372330" xr:uid="{976D79F1-9F3A-418B-B09F-3BBC50961CFD}"/>
    <hyperlink ref="A202" r:id="rId398" display="https://finance.daum.net/quotes/A117680" xr:uid="{1425935D-B00D-4CAF-8B06-F9316D9127EC}"/>
    <hyperlink ref="D202" r:id="rId399" display="https://finance.daum.net/quotes/A279540" xr:uid="{C2D3B23D-280D-45A3-994F-1487D9A66420}"/>
    <hyperlink ref="A203" r:id="rId400" display="https://finance.daum.net/quotes/A229200" xr:uid="{B1BCF12C-B2A7-455E-BBD3-4FE5AEAE99D8}"/>
    <hyperlink ref="D203" r:id="rId401" display="https://finance.daum.net/quotes/A233740" xr:uid="{B1855191-882B-4976-BBD7-E83C39D644E6}"/>
    <hyperlink ref="A204" r:id="rId402" display="https://finance.daum.net/quotes/A360150" xr:uid="{F4AD405A-08D4-426C-977A-3FDBE2CDDE08}"/>
    <hyperlink ref="D204" r:id="rId403" display="https://finance.daum.net/quotes/A251340" xr:uid="{AE1DF966-6C63-4E55-AE96-69FDF6B324D1}"/>
    <hyperlink ref="A205" r:id="rId404" display="https://finance.daum.net/quotes/A226490" xr:uid="{527E021E-D876-4E7F-B5C9-98AC9239898D}"/>
    <hyperlink ref="D205" r:id="rId405" display="https://finance.daum.net/quotes/A237350" xr:uid="{606762D7-2861-4BB1-930A-DD8C90699F62}"/>
    <hyperlink ref="A206" r:id="rId406" display="https://finance.daum.net/quotes/A359210" xr:uid="{42ECF992-E50D-416B-B8C7-A94BF2FD738A}"/>
    <hyperlink ref="D206" r:id="rId407" display="https://finance.daum.net/quotes/A337140" xr:uid="{71B03EB6-E360-4332-97EE-717AD5FD2234}"/>
    <hyperlink ref="A207" r:id="rId408" display="https://finance.daum.net/quotes/A138920" xr:uid="{BA16AC42-FDF1-4093-A82C-8F95BE93F6B6}"/>
    <hyperlink ref="D207" r:id="rId409" display="https://finance.daum.net/quotes/A244660" xr:uid="{3DB3292D-9E8B-4597-A843-D1BF0BBDE966}"/>
    <hyperlink ref="A208" r:id="rId410" display="https://finance.daum.net/quotes/A375770" xr:uid="{691F8BA7-5B6E-437D-B67D-4C35A88B08E4}"/>
    <hyperlink ref="D208" r:id="rId411" display="https://finance.daum.net/quotes/A266410" xr:uid="{BBB930C2-7BEC-4985-A113-3E50C6D95C63}"/>
    <hyperlink ref="A209" r:id="rId412" display="https://finance.daum.net/quotes/A298770" xr:uid="{D56BE56D-F812-495C-BB72-AD6B31E513AE}"/>
    <hyperlink ref="D209" r:id="rId413" display="https://finance.daum.net/quotes/A266420" xr:uid="{241F9B56-A984-4815-9FAB-74594DDBD47C}"/>
    <hyperlink ref="A210" r:id="rId414" display="https://finance.daum.net/quotes/A364690" xr:uid="{2ED0F72C-E037-4CFF-83EB-2FB90FCDA3BD}"/>
    <hyperlink ref="D210" r:id="rId415" display="https://finance.daum.net/quotes/A069660" xr:uid="{0851F0D3-4821-4105-81BF-F69E127D8743}"/>
    <hyperlink ref="A211" r:id="rId416" display="https://finance.daum.net/quotes/A294400" xr:uid="{2927DAB1-9E83-4215-91B6-C27B01E4591F}"/>
    <hyperlink ref="D211" r:id="rId417" display="https://finance.daum.net/quotes/A253250" xr:uid="{6687A510-54BF-47D7-962A-B99D43C3543F}"/>
    <hyperlink ref="A212" r:id="rId418" display="https://finance.daum.net/quotes/A253240" xr:uid="{74E50981-A957-4411-8532-D714030BE7A9}"/>
    <hyperlink ref="D212" r:id="rId419" display="https://finance.daum.net/quotes/A253230" xr:uid="{B744EB34-2474-440E-B076-03F4BC071E8F}"/>
    <hyperlink ref="A213" r:id="rId420" display="https://finance.daum.net/quotes/A331910" xr:uid="{498DA4B7-2F61-4D55-876B-C1A24194AB25}"/>
    <hyperlink ref="D213" r:id="rId421" display="https://finance.daum.net/quotes/A100910" xr:uid="{425FF099-86B9-4305-A0D4-DC3458B4F47C}"/>
    <hyperlink ref="A214" r:id="rId422" display="https://finance.daum.net/quotes/A104530" xr:uid="{1EDF4675-18E2-416D-B500-DBC86E759399}"/>
    <hyperlink ref="D214" r:id="rId423" display="https://finance.daum.net/quotes/A148070" xr:uid="{CC871019-F6AF-4A62-850A-5AFBF35DF19C}"/>
    <hyperlink ref="A215" r:id="rId424" display="https://finance.daum.net/quotes/A167860" xr:uid="{B3EFCB69-E3A7-45A0-9421-92E379349A1E}"/>
    <hyperlink ref="D215" r:id="rId425" display="https://finance.daum.net/quotes/A114470" xr:uid="{620A02DF-BD4C-499D-98DF-1ED4435A4C48}"/>
    <hyperlink ref="A216" r:id="rId426" display="https://finance.daum.net/quotes/A130730" xr:uid="{101DE895-B1CE-4CAC-8AD4-F7E7E4F10821}"/>
    <hyperlink ref="D216" r:id="rId427" display="https://finance.daum.net/quotes/A394340" xr:uid="{C5E5D38B-835B-432A-9D26-A369912112EA}"/>
    <hyperlink ref="A217" r:id="rId428" display="https://finance.daum.net/quotes/A394350" xr:uid="{18DB3980-2D06-43F2-A69B-358AE8212FEE}"/>
    <hyperlink ref="D217" r:id="rId429" display="https://finance.daum.net/quotes/A138230" xr:uid="{24A80BDD-FC29-40D9-90AD-B142E9BB9194}"/>
    <hyperlink ref="A218" r:id="rId430" display="https://finance.daum.net/quotes/A225800" xr:uid="{6A6DF460-BEE0-41A5-BDA9-1FA525A523EA}"/>
    <hyperlink ref="D218" r:id="rId431" display="https://finance.daum.net/quotes/A139660" xr:uid="{9A0C48D4-644B-4CBA-AA11-72692758CDB5}"/>
    <hyperlink ref="A219" r:id="rId432" display="https://finance.daum.net/quotes/A230480" xr:uid="{F91AB06A-0151-48AE-A070-8A74297E65BF}"/>
    <hyperlink ref="D219" r:id="rId433" display="https://finance.daum.net/quotes/A373790" xr:uid="{FE4378DB-45E3-47AB-997E-C111B2976EF6}"/>
    <hyperlink ref="A220" r:id="rId434" display="https://finance.daum.net/quotes/A104520" xr:uid="{04142F0A-A42F-41E5-983A-C4ED7FC6F8DD}"/>
    <hyperlink ref="D220" r:id="rId435" display="https://finance.daum.net/quotes/A200250" xr:uid="{616DAE8E-7458-4AF7-A382-CA5E11FFDCDA}"/>
    <hyperlink ref="A221" r:id="rId436" display="https://finance.daum.net/quotes/A316670" xr:uid="{BF43CC0A-AD3E-41C9-88C4-4B622654AFAF}"/>
    <hyperlink ref="D221" r:id="rId437" display="https://finance.daum.net/quotes/A291630" xr:uid="{F67A9A79-7D9A-44B1-83B1-0F8AF438E093}"/>
    <hyperlink ref="A222" r:id="rId438" display="https://finance.daum.net/quotes/A291620" xr:uid="{E9BC140F-1600-486A-9184-B64CCF503293}"/>
    <hyperlink ref="D222" r:id="rId439" display="https://finance.daum.net/quotes/A153270" xr:uid="{7DDC6005-EE4D-4A87-82CA-A40E76CE561A}"/>
    <hyperlink ref="A223" r:id="rId440" display="https://finance.daum.net/quotes/A122260" xr:uid="{14144C8F-7CBC-4AAA-B33F-61D051CAD980}"/>
    <hyperlink ref="D223" r:id="rId441" display="https://finance.daum.net/quotes/A025000" xr:uid="{A4517F13-189E-4DD8-9765-A7D4F0F60715}"/>
    <hyperlink ref="A224" r:id="rId442" display="https://finance.daum.net/quotes/A092230" xr:uid="{9632B25E-E6FF-440A-8679-AA3388096C45}"/>
    <hyperlink ref="D224" r:id="rId443" display="https://finance.daum.net/quotes/A000040" xr:uid="{56826A25-1EAC-4549-9D73-B200CDF90A5F}"/>
    <hyperlink ref="A225" r:id="rId444" display="https://finance.daum.net/quotes/A044450" xr:uid="{F36C7B7E-9292-4E96-BCC2-FB158F65BE15}"/>
    <hyperlink ref="D225" r:id="rId445" display="https://finance.daum.net/quotes/A030200" xr:uid="{C13104D5-E40B-424D-8250-2D4883FB4B67}"/>
    <hyperlink ref="A226" r:id="rId446" display="https://finance.daum.net/quotes/A033780" xr:uid="{C2919DE0-41A9-45FC-AC6B-77A571AA4EC8}"/>
    <hyperlink ref="D226" r:id="rId447" display="https://finance.daum.net/quotes/A030210" xr:uid="{889DBB03-DE7D-4D04-A82A-90F62C5603FB}"/>
    <hyperlink ref="A227" r:id="rId448" display="https://finance.daum.net/quotes/A168300" xr:uid="{2BDEFF8D-5AEB-4DF9-B23D-01E9E4C2822D}"/>
    <hyperlink ref="D227" r:id="rId449" display="https://finance.daum.net/quotes/A058850" xr:uid="{14EFF820-44EB-4AC2-B284-EB997F2882B6}"/>
    <hyperlink ref="A228" r:id="rId450" display="https://finance.daum.net/quotes/A058860" xr:uid="{FA3AADBA-B153-4695-B6B4-B2AA121D885D}"/>
    <hyperlink ref="D228" r:id="rId451" display="https://finance.daum.net/quotes/A093050" xr:uid="{814711E4-F2D2-44E2-8EB1-2646D9B6BB81}"/>
    <hyperlink ref="A229" r:id="rId452" display="https://finance.daum.net/quotes/A003550" xr:uid="{9F155DC1-457A-471F-8E60-BA72C0510875}"/>
    <hyperlink ref="D229" r:id="rId453" display="https://finance.daum.net/quotes/A034220" xr:uid="{0C51EDEC-23EF-488D-996B-8BAD9A60F675}"/>
    <hyperlink ref="A230" r:id="rId454" display="https://finance.daum.net/quotes/A051900" xr:uid="{4A7F0C35-022A-45F3-95D2-C4C392E07649}"/>
    <hyperlink ref="D230" r:id="rId455" display="https://finance.daum.net/quotes/A051905" xr:uid="{ED6D3068-298A-4245-91FF-9690B90935C5}"/>
    <hyperlink ref="A231" r:id="rId456" display="https://finance.daum.net/quotes/A003555" xr:uid="{36C92565-8497-43CC-9E52-6DB9C8F8F489}"/>
    <hyperlink ref="D231" r:id="rId457" display="https://finance.daum.net/quotes/A032640" xr:uid="{1C6D338E-CFAC-495A-A07B-81BAE33C34D6}"/>
    <hyperlink ref="A232" r:id="rId458" display="https://finance.daum.net/quotes/A011070" xr:uid="{EA048E13-8DF8-48A5-B653-B05B848C3C7E}"/>
    <hyperlink ref="D232" r:id="rId459" display="https://finance.daum.net/quotes/A066570" xr:uid="{71ECB7F5-3AA9-40B0-8BD5-DEBD079D55BE}"/>
    <hyperlink ref="A233" r:id="rId460" display="https://finance.daum.net/quotes/A066575" xr:uid="{842D9B3E-7A67-4691-ADDC-8405C27C7570}"/>
    <hyperlink ref="D233" r:id="rId461" display="https://finance.daum.net/quotes/A037560" xr:uid="{F7073535-F5FC-41EB-B408-2486AFE20440}"/>
    <hyperlink ref="A234" r:id="rId462" display="https://finance.daum.net/quotes/A051910" xr:uid="{C1F66E89-6952-4E4E-AD8A-37F8A31327E0}"/>
    <hyperlink ref="D234" r:id="rId463" display="https://finance.daum.net/quotes/A051915" xr:uid="{734B9712-CD4D-47E0-8E6C-50D1AAB3FAE6}"/>
    <hyperlink ref="A235" r:id="rId464" display="https://finance.daum.net/quotes/A079550" xr:uid="{BE2281EE-DEC6-4311-AE5E-DF1F2B25FE7F}"/>
    <hyperlink ref="D235" r:id="rId465" display="https://finance.daum.net/quotes/A006260" xr:uid="{2CE37C15-FB4F-41D0-9B52-BE1955FC65E6}"/>
    <hyperlink ref="A236" r:id="rId466" display="https://finance.daum.net/quotes/A010120" xr:uid="{594FC1AA-6171-4A2B-B108-6971FC61416D}"/>
    <hyperlink ref="D236" r:id="rId467" display="https://finance.daum.net/quotes/A000680" xr:uid="{C5202552-D4B9-46AA-A787-758FE3739300}"/>
    <hyperlink ref="A237" r:id="rId468" display="https://finance.daum.net/quotes/A229640" xr:uid="{7176711E-5B0C-4B98-A4BF-8D371248D8C1}"/>
    <hyperlink ref="D237" r:id="rId469" display="https://finance.daum.net/quotes/A001120" xr:uid="{E69B3896-D72D-4181-9A18-429CFFA59AE2}"/>
    <hyperlink ref="A238" r:id="rId470" display="https://finance.daum.net/quotes/A108670" xr:uid="{3E576306-43F5-4458-9A9F-DE2E0F1458AA}"/>
    <hyperlink ref="D238" r:id="rId471" display="https://finance.daum.net/quotes/A108675" xr:uid="{2ACC9F63-F4CA-4521-9EDC-1673DC30D6DD}"/>
    <hyperlink ref="A239" r:id="rId472" display="https://finance.daum.net/quotes/A383800" xr:uid="{92B719A2-161D-4FE1-BF98-8FB74676630F}"/>
    <hyperlink ref="D239" r:id="rId473" display="https://finance.daum.net/quotes/A38380K" xr:uid="{29018B29-992D-41F8-9714-98C984A336A6}"/>
    <hyperlink ref="A240" r:id="rId474" display="https://finance.daum.net/quotes/A023150" xr:uid="{BE0D08F8-CF11-4DFE-998B-0C9D033630EC}"/>
    <hyperlink ref="D240" r:id="rId475" display="https://finance.daum.net/quotes/A035420" xr:uid="{E5034B59-840D-4E9A-A4B2-19781945CB16}"/>
    <hyperlink ref="A241" r:id="rId476" display="https://finance.daum.net/quotes/A181710" xr:uid="{A87A5CA8-2A2D-4029-98BF-243379FAFCB9}"/>
    <hyperlink ref="D241" r:id="rId477" display="https://finance.daum.net/quotes/A005940" xr:uid="{C7BE9A02-D7D7-406D-B224-07AF4A8505A0}"/>
    <hyperlink ref="A242" r:id="rId478" display="https://finance.daum.net/quotes/A005945" xr:uid="{46C123E7-E20F-4E8D-8E85-360335957148}"/>
    <hyperlink ref="D242" r:id="rId479" display="https://finance.daum.net/quotes/A338100" xr:uid="{63542306-867C-4BC1-B100-6CB7BB3031F1}"/>
    <hyperlink ref="A243" r:id="rId480" display="https://finance.daum.net/quotes/A034310" xr:uid="{A1638DB1-226B-48FC-8D1C-50E191B2BF24}"/>
    <hyperlink ref="D243" r:id="rId481" display="https://finance.daum.net/quotes/A008260" xr:uid="{EA638FC6-7E67-4CA5-B509-DB6069949A42}"/>
    <hyperlink ref="A244" r:id="rId482" display="https://finance.daum.net/quotes/A004250" xr:uid="{FD94B66A-5EA2-4860-901F-0D66AF8A34BC}"/>
    <hyperlink ref="D244" r:id="rId483" display="https://finance.daum.net/quotes/A004255" xr:uid="{3592BDEB-0BFE-4754-BD1C-C38DA360BC14}"/>
    <hyperlink ref="A245" r:id="rId484" display="https://finance.daum.net/quotes/A010060" xr:uid="{D9FD8E3A-840A-4C19-A07B-0B95CE43E6FA}"/>
    <hyperlink ref="D245" r:id="rId485" display="https://finance.daum.net/quotes/A178920" xr:uid="{900EA707-B4B7-4578-A208-CE9A64B9A89F}"/>
    <hyperlink ref="A246" r:id="rId486" display="https://finance.daum.net/quotes/A005490" xr:uid="{231F2D30-9B22-49BE-B2E9-F645FFC2D2EA}"/>
    <hyperlink ref="D246" r:id="rId487" display="https://finance.daum.net/quotes/Q550060" xr:uid="{7FE56D41-2EFA-4098-9A41-5B2FBE6F2794}"/>
    <hyperlink ref="A247" r:id="rId488" display="https://finance.daum.net/quotes/Q550066" xr:uid="{90297039-8F2B-4456-B522-CAF4C7F225DF}"/>
    <hyperlink ref="D247" r:id="rId489" display="https://finance.daum.net/quotes/Q550059" xr:uid="{82A918F4-7C95-40C6-BFCB-AEC8E3864356}"/>
    <hyperlink ref="A248" r:id="rId490" display="https://finance.daum.net/quotes/Q550044" xr:uid="{8DEF9756-29D7-4A29-AE3C-B03884119948}"/>
    <hyperlink ref="D248" r:id="rId491" display="https://finance.daum.net/quotes/Q550042" xr:uid="{D6865EE8-8647-4468-B27B-EBF0FA59AC1C}"/>
    <hyperlink ref="A249" r:id="rId492" display="https://finance.daum.net/quotes/Q550062" xr:uid="{8D7CB01C-6633-48B3-AC1D-8CEE8A859F12}"/>
    <hyperlink ref="D249" r:id="rId493" display="https://finance.daum.net/quotes/Q550064" xr:uid="{89340BBD-9F0F-4862-9F72-F826163DF786}"/>
    <hyperlink ref="A250" r:id="rId494" display="https://finance.daum.net/quotes/Q550041" xr:uid="{17FD59B2-6F4C-4FC8-9D07-9FB96BCC9583}"/>
    <hyperlink ref="D250" r:id="rId495" display="https://finance.daum.net/quotes/Q550045" xr:uid="{BA799C85-7739-4AFE-8172-67490182EBD6}"/>
    <hyperlink ref="A251" r:id="rId496" display="https://finance.daum.net/quotes/Q550043" xr:uid="{624FFBCD-A595-47B8-8860-9A723D767270}"/>
    <hyperlink ref="D251" r:id="rId497" display="https://finance.daum.net/quotes/Q550063" xr:uid="{28D1CB38-963C-4955-8A50-3CECF3773A81}"/>
    <hyperlink ref="A252" r:id="rId498" display="https://finance.daum.net/quotes/Q550065" xr:uid="{A6B7303A-6C80-476D-8A7C-94276CFD3C7F}"/>
    <hyperlink ref="D252" r:id="rId499" display="https://finance.daum.net/quotes/Q550061" xr:uid="{C41CD7F5-8719-4737-97F0-613879DD2ADF}"/>
    <hyperlink ref="A253" r:id="rId500" display="https://finance.daum.net/quotes/Q550057" xr:uid="{AC38CEBB-3132-4D65-97BD-AB4B6FBDD9EB}"/>
    <hyperlink ref="D253" r:id="rId501" display="https://finance.daum.net/quotes/A010950" xr:uid="{D45A185C-B1AB-44EA-A277-E2E3247FA181}"/>
    <hyperlink ref="A254" r:id="rId502" display="https://finance.daum.net/quotes/A010955" xr:uid="{A639D822-A0D8-4AAD-8A88-05367A27A7AD}"/>
    <hyperlink ref="D254" r:id="rId503" display="https://finance.daum.net/quotes/A034120" xr:uid="{D9DA66BD-BADE-4CF2-861D-4E1FB2E6B987}"/>
    <hyperlink ref="A255" r:id="rId504" display="https://finance.daum.net/quotes/A101060" xr:uid="{EB27194D-CDA8-4AF5-8961-FE333223BC9A}"/>
    <hyperlink ref="D255" r:id="rId505" display="https://finance.daum.net/quotes/A005090" xr:uid="{391B558F-30F0-47BF-8183-66FA6B321901}"/>
    <hyperlink ref="A256" r:id="rId506" display="https://finance.daum.net/quotes/A001380" xr:uid="{6EE389FA-F615-456E-959B-B94E5B6BEF4C}"/>
    <hyperlink ref="D256" r:id="rId507" display="https://finance.daum.net/quotes/A004060" xr:uid="{D452836E-E7BE-4B66-9D68-05596CC2ACFA}"/>
    <hyperlink ref="A257" r:id="rId508" display="https://finance.daum.net/quotes/A001770" xr:uid="{F9748A4A-FCD7-4C64-9C2C-A2E9A67A3476}"/>
    <hyperlink ref="D257" r:id="rId509" display="https://finance.daum.net/quotes/A002360" xr:uid="{EFEC8E9E-B29B-4DE5-98A5-7FB5510177B5}"/>
    <hyperlink ref="A258" r:id="rId510" display="https://finance.daum.net/quotes/A009160" xr:uid="{0CD16E7D-0B4F-40A4-A20E-8C0DB1624248}"/>
    <hyperlink ref="D258" r:id="rId511" display="https://finance.daum.net/quotes/A123700" xr:uid="{B42B5EDE-E81A-448C-9287-3655127A3362}"/>
    <hyperlink ref="A259" r:id="rId512" display="https://finance.daum.net/quotes/A025530" xr:uid="{8BF927C3-AC3C-4165-B8D9-D411D05965BA}"/>
    <hyperlink ref="D259" r:id="rId513" display="https://finance.daum.net/quotes/A034730" xr:uid="{5D63ADF6-C177-47FF-8ABF-A606F600232D}"/>
    <hyperlink ref="A260" r:id="rId514" display="https://finance.daum.net/quotes/A011790" xr:uid="{4AE5517E-CAEE-48A2-8E7B-0ED99E33EBFC}"/>
    <hyperlink ref="D260" r:id="rId515" display="https://finance.daum.net/quotes/A018670" xr:uid="{519A8ADF-8679-4946-94D0-1FCF8CA864CE}"/>
    <hyperlink ref="A261" r:id="rId516" display="https://finance.daum.net/quotes/A001740" xr:uid="{7641DE46-A747-4884-BC3E-580C2E1CF159}"/>
    <hyperlink ref="D261" r:id="rId517" display="https://finance.daum.net/quotes/A001745" xr:uid="{8DBAA013-D573-4FE3-BB66-1929840184B6}"/>
    <hyperlink ref="A262" r:id="rId518" display="https://finance.daum.net/quotes/A006120" xr:uid="{BF10006D-59FD-4CFE-AA18-A96DDA5AACFC}"/>
    <hyperlink ref="D262" r:id="rId519" display="https://finance.daum.net/quotes/A006125" xr:uid="{C24FFEF9-982D-464B-AA5B-D955022269A8}"/>
    <hyperlink ref="A263" r:id="rId520" display="https://finance.daum.net/quotes/A210980" xr:uid="{A0CA79D5-7AFF-46CF-9541-21C8B58E53E0}"/>
    <hyperlink ref="D263" r:id="rId521" display="https://finance.daum.net/quotes/A068400" xr:uid="{E253B91A-A5D2-484C-8F6B-B1AC40D3EF0C}"/>
    <hyperlink ref="A264" r:id="rId522" display="https://finance.daum.net/quotes/A395400" xr:uid="{99A24A1D-79FE-49C8-B5DC-5F4B1023581D}"/>
    <hyperlink ref="D264" r:id="rId523" display="https://finance.daum.net/quotes/A302440" xr:uid="{7C50A9A3-C67A-4EC6-B37C-6847F286A992}"/>
    <hyperlink ref="A265" r:id="rId524" display="https://finance.daum.net/quotes/A326030" xr:uid="{E8080E43-BE78-4244-AE99-BCD19221B277}"/>
    <hyperlink ref="D265" r:id="rId525" display="https://finance.daum.net/quotes/A361610" xr:uid="{38DA5494-A6C0-4CE9-84E5-21AF59B1167F}"/>
    <hyperlink ref="A266" r:id="rId526" display="https://finance.daum.net/quotes/A03473K" xr:uid="{D0336A0B-1171-4449-9E71-7494E429E1D1}"/>
    <hyperlink ref="D266" r:id="rId527" display="https://finance.daum.net/quotes/A096770" xr:uid="{6E81103C-314E-4104-BE3D-265DB470EFBB}"/>
    <hyperlink ref="A267" r:id="rId528" display="https://finance.daum.net/quotes/A096775" xr:uid="{510E84CB-21B7-49F4-AAD4-B3268030E978}"/>
    <hyperlink ref="D267" r:id="rId529" display="https://finance.daum.net/quotes/A001510" xr:uid="{A02D4EAC-38A1-4713-8F81-4C36FD1A150A}"/>
    <hyperlink ref="A268" r:id="rId530" display="https://finance.daum.net/quotes/A001515" xr:uid="{AAF64092-6B08-4516-AAFB-75129E736452}"/>
    <hyperlink ref="D268" r:id="rId531" display="https://finance.daum.net/quotes/A285130" xr:uid="{C5EFE790-240B-4204-8645-432BF3F9A0BD}"/>
    <hyperlink ref="A269" r:id="rId532" display="https://finance.daum.net/quotes/A28513K" xr:uid="{5CA1C878-8501-4EB5-AC8D-BE62510CE53A}"/>
    <hyperlink ref="D269" r:id="rId533" display="https://finance.daum.net/quotes/A017670" xr:uid="{B1EADAEC-684D-4BD2-A80F-B57488F897CF}"/>
    <hyperlink ref="A270" r:id="rId534" display="https://finance.daum.net/quotes/A000660" xr:uid="{9BD7A248-9AB5-466C-8072-3A7AE52A56A8}"/>
    <hyperlink ref="D270" r:id="rId535" display="https://finance.daum.net/quotes/A064960" xr:uid="{78A06491-9C4D-495B-A358-C0C9B86C4374}"/>
    <hyperlink ref="A271" r:id="rId536" display="https://finance.daum.net/quotes/A100840" xr:uid="{ED856AB6-1E44-4F2C-8E03-D8F423203FC4}"/>
    <hyperlink ref="D271" r:id="rId537" display="https://finance.daum.net/quotes/A003570" xr:uid="{A366E668-9034-404B-852F-180885E5ED84}"/>
    <hyperlink ref="A272" r:id="rId538" display="https://finance.daum.net/quotes/A036530" xr:uid="{3C3E5ECB-B59C-41DD-8253-706BDED34456}"/>
    <hyperlink ref="D272" r:id="rId539" display="https://finance.daum.net/quotes/A295040" xr:uid="{DAC9143A-D99A-445B-9E32-81196B72C9BE}"/>
    <hyperlink ref="A273" r:id="rId540" display="https://finance.daum.net/quotes/A363510" xr:uid="{7E6EAB7C-1F66-4D09-8047-52D93D128F5A}"/>
    <hyperlink ref="D273" r:id="rId541" display="https://finance.daum.net/quotes/A292500" xr:uid="{6937640B-B43D-4C98-8C12-83A26D8D36C5}"/>
    <hyperlink ref="A274" r:id="rId542" display="https://finance.daum.net/quotes/A400590" xr:uid="{10DA3EDF-A89A-438A-8EE8-BC174787B037}"/>
    <hyperlink ref="D274" r:id="rId543" display="https://finance.daum.net/quotes/A399110" xr:uid="{5ABD42A9-0175-4B70-9029-C54538C0B843}"/>
    <hyperlink ref="A275" r:id="rId544" display="https://finance.daum.net/quotes/A208470" xr:uid="{F6864899-2FD2-451E-9967-0013C262B6A4}"/>
    <hyperlink ref="D275" r:id="rId545" display="https://finance.daum.net/quotes/A400580" xr:uid="{44D1A036-097A-4ECD-9572-8F78109A275A}"/>
    <hyperlink ref="A276" r:id="rId546" display="https://finance.daum.net/quotes/A220130" xr:uid="{A51270E5-1F55-4115-9A43-EA6E8DCF119D}"/>
    <hyperlink ref="D276" r:id="rId547" display="https://finance.daum.net/quotes/A005610" xr:uid="{6252ADF6-C148-4D48-AE5B-EE08313A845D}"/>
    <hyperlink ref="A277" r:id="rId548" display="https://finance.daum.net/quotes/A011810" xr:uid="{C14DC8D8-607C-4555-84B6-068E5DE10AC8}"/>
    <hyperlink ref="D277" r:id="rId549" display="https://finance.daum.net/quotes/A077970" xr:uid="{453F8CE1-DA93-4C70-B54C-2DCB732E5E34}"/>
    <hyperlink ref="A278" r:id="rId550" display="https://finance.daum.net/quotes/A071970" xr:uid="{71AC77D3-D3B4-4628-923F-C1B6519C8535}"/>
    <hyperlink ref="D278" r:id="rId551" display="https://finance.daum.net/quotes/A002820" xr:uid="{610AB4C2-4CCC-4126-8DE6-E1C8C3661EC5}"/>
    <hyperlink ref="A279" r:id="rId552" display="https://finance.daum.net/quotes/A084870" xr:uid="{557C0BA5-EB9B-44EB-A568-F539E02CF3C5}"/>
    <hyperlink ref="D279" r:id="rId553" display="https://finance.daum.net/quotes/A002710" xr:uid="{90846C7F-53C0-4CC2-8976-53907DFD73FC}"/>
    <hyperlink ref="A280" r:id="rId554" display="https://finance.daum.net/quotes/A102110" xr:uid="{A5A6EB5C-0C37-4B17-9873-98567DE10F19}"/>
    <hyperlink ref="D280" r:id="rId555" display="https://finance.daum.net/quotes/A139260" xr:uid="{7DB2793A-7332-47CB-83E9-23B52C440842}"/>
    <hyperlink ref="A281" r:id="rId556" display="https://finance.daum.net/quotes/A139220" xr:uid="{71FB8122-5493-4D2F-B2CD-7684947944CE}"/>
    <hyperlink ref="D281" r:id="rId557" display="https://finance.daum.net/quotes/A139290" xr:uid="{A408EBCC-3BA3-4924-9090-E525F7E85706}"/>
    <hyperlink ref="A282" r:id="rId558" display="https://finance.daum.net/quotes/A139270" xr:uid="{F1994572-DD70-4F49-A167-93A2A7BC07CF}"/>
    <hyperlink ref="D282" r:id="rId559" display="https://finance.daum.net/quotes/A227550" xr:uid="{462ABB00-24A4-4984-B3EF-D2B2EFB950AB}"/>
    <hyperlink ref="A283" r:id="rId560" display="https://finance.daum.net/quotes/A227560" xr:uid="{561EAD55-5239-4E0F-A6BA-8AFA0F616416}"/>
    <hyperlink ref="D283" r:id="rId561" display="https://finance.daum.net/quotes/A139250" xr:uid="{90C5B0DA-E41B-4EC2-A226-19B7A53F789E}"/>
    <hyperlink ref="A284" r:id="rId562" display="https://finance.daum.net/quotes/A139230" xr:uid="{8E1AEFF8-D3DB-42C2-9C4E-A3BC397B4E1B}"/>
    <hyperlink ref="D284" r:id="rId563" display="https://finance.daum.net/quotes/A139240" xr:uid="{DB575287-98C7-4077-8620-80BBAA0288BE}"/>
    <hyperlink ref="A285" r:id="rId564" display="https://finance.daum.net/quotes/A227540" xr:uid="{429C0675-4B6B-45E9-B6DD-7DD3050E4AFC}"/>
    <hyperlink ref="D285" r:id="rId565" display="https://finance.daum.net/quotes/A243880" xr:uid="{43567544-AED5-4B07-A4A5-A51002687D8F}"/>
    <hyperlink ref="A286" r:id="rId566" display="https://finance.daum.net/quotes/A310960" xr:uid="{FE4E213B-1ECF-4F9B-B8A1-41CA09365369}"/>
    <hyperlink ref="D286" r:id="rId567" display="https://finance.daum.net/quotes/A252000" xr:uid="{B70FC5C8-7CF2-4A02-9D27-37D5C4734FD6}"/>
    <hyperlink ref="A287" r:id="rId568" display="https://finance.daum.net/quotes/A267770" xr:uid="{DD58659C-1D06-4D86-ADCC-FCF0B9672665}"/>
    <hyperlink ref="D287" r:id="rId569" display="https://finance.daum.net/quotes/A252710" xr:uid="{B2533172-7F4E-4008-88DA-2AB08FF74F56}"/>
    <hyperlink ref="A288" r:id="rId570" display="https://finance.daum.net/quotes/A243890" xr:uid="{FB172093-F0D5-409A-A2E7-DC7FE827DE96}"/>
    <hyperlink ref="D288" r:id="rId571" display="https://finance.daum.net/quotes/A315270" xr:uid="{6D06A302-488C-4256-A836-F12D4C8BA9C3}"/>
    <hyperlink ref="A289" r:id="rId572" display="https://finance.daum.net/quotes/A166400" xr:uid="{9758199E-ED24-4F15-B287-4C4C7E31858E}"/>
    <hyperlink ref="D289" r:id="rId573" display="https://finance.daum.net/quotes/A289480" xr:uid="{C55EB12F-DA9D-4BF9-BE74-186DBC13BA64}"/>
    <hyperlink ref="A290" r:id="rId574" display="https://finance.daum.net/quotes/A305540" xr:uid="{8E8DE4C0-5815-4EA0-9B6E-345760D98C3E}"/>
    <hyperlink ref="D290" r:id="rId575" display="https://finance.daum.net/quotes/A365040" xr:uid="{1B63C362-E5E3-49B9-AF81-A7B48B68D04A}"/>
    <hyperlink ref="A291" r:id="rId576" display="https://finance.daum.net/quotes/A357870" xr:uid="{24C5BAEB-3355-4E30-BC1F-33749D7A3EC2}"/>
    <hyperlink ref="D291" r:id="rId577" display="https://finance.daum.net/quotes/A396500" xr:uid="{7D5BD68A-7D2A-4CA4-999D-2E6BC2A31A07}"/>
    <hyperlink ref="A292" r:id="rId578" display="https://finance.daum.net/quotes/A377990" xr:uid="{0EB346F7-5B66-41A7-87B1-FF15A25DD711}"/>
    <hyperlink ref="D292" r:id="rId579" display="https://finance.daum.net/quotes/A341850" xr:uid="{1FE26987-F921-4C4D-B09A-AC816D10B423}"/>
    <hyperlink ref="A293" r:id="rId580" display="https://finance.daum.net/quotes/A364960" xr:uid="{9F35FAEE-9A73-41C7-8FF1-255B82FC52A1}"/>
    <hyperlink ref="D293" r:id="rId581" display="https://finance.daum.net/quotes/A364980" xr:uid="{6F1C098C-F791-4F6B-A110-A651B9F3B876}"/>
    <hyperlink ref="A294" r:id="rId582" display="https://finance.daum.net/quotes/A292160" xr:uid="{796D8A70-667F-48D1-A345-B8E4C3ECD09D}"/>
    <hyperlink ref="D294" r:id="rId583" display="https://finance.daum.net/quotes/A364990" xr:uid="{CA995BE3-3F62-48A7-B858-1A4F71CF0F2B}"/>
    <hyperlink ref="A295" r:id="rId584" display="https://finance.daum.net/quotes/A364970" xr:uid="{A7335347-2EF1-44D2-9A72-1B17C0D67A23}"/>
    <hyperlink ref="D295" r:id="rId585" display="https://finance.daum.net/quotes/A365000" xr:uid="{8F6D293E-B228-4C1A-B016-BFE82B036A3E}"/>
    <hyperlink ref="A296" r:id="rId586" display="https://finance.daum.net/quotes/A228820" xr:uid="{21D469C1-B33C-4DE8-92BB-21D186E1151D}"/>
    <hyperlink ref="D296" r:id="rId587" display="https://finance.daum.net/quotes/A300610" xr:uid="{C7FB2FB1-5BED-48D0-89FF-81E90998CDC8}"/>
    <hyperlink ref="A297" r:id="rId588" display="https://finance.daum.net/quotes/A138530" xr:uid="{377A5E84-6F7C-4300-A027-61B2219088E2}"/>
    <hyperlink ref="D297" r:id="rId589" display="https://finance.daum.net/quotes/A289260" xr:uid="{B1FBA6EE-5C8B-4A26-8F5A-6EF8DB78C66E}"/>
    <hyperlink ref="A298" r:id="rId590" display="https://finance.daum.net/quotes/A289250" xr:uid="{B2751659-A5B2-465A-9B97-29AA4465C1D9}"/>
    <hyperlink ref="D298" r:id="rId591" display="https://finance.daum.net/quotes/A310970" xr:uid="{7A24A4B7-DB7F-4694-A9BC-073169664427}"/>
    <hyperlink ref="A299" r:id="rId592" display="https://finance.daum.net/quotes/A269370" xr:uid="{883AE3A8-D798-4FB3-A61B-E0046A7D2447}"/>
    <hyperlink ref="D299" r:id="rId593" display="https://finance.daum.net/quotes/A248270" xr:uid="{D684DFE6-BEFD-4EF1-9331-7013A6E362BB}"/>
    <hyperlink ref="A300" r:id="rId594" display="https://finance.daum.net/quotes/A292150" xr:uid="{192ECEAE-C41E-4F00-B145-F5288EEBC335}"/>
    <hyperlink ref="D300" r:id="rId595" display="https://finance.daum.net/quotes/A217790" xr:uid="{3DC4DBF2-985B-4EC5-BE2F-D12B8F86AD26}"/>
    <hyperlink ref="A301" r:id="rId596" display="https://finance.daum.net/quotes/A139280" xr:uid="{FC29FFDB-4E5B-46E2-83CD-55ABF58FEB53}"/>
    <hyperlink ref="D301" r:id="rId597" display="https://finance.daum.net/quotes/A237440" xr:uid="{2CE33C30-99EA-4FD1-85BA-A21F8E6178B2}"/>
    <hyperlink ref="A302" r:id="rId598" display="https://finance.daum.net/quotes/A319640" xr:uid="{4C467C16-34E7-435E-A81B-588BBC6297C8}"/>
    <hyperlink ref="D302" r:id="rId599" display="https://finance.daum.net/quotes/A160580" xr:uid="{A1C19FF5-F541-4C19-BDE9-452A4A2B615C}"/>
    <hyperlink ref="A303" r:id="rId600" display="https://finance.daum.net/quotes/A114820" xr:uid="{F14EEB16-ED96-49AA-A290-5ABF65903524}"/>
    <hyperlink ref="D303" r:id="rId601" display="https://finance.daum.net/quotes/A302180" xr:uid="{9B89B9AE-023C-4844-9A61-463114BBFB85}"/>
    <hyperlink ref="A304" r:id="rId602" display="https://finance.daum.net/quotes/A302170" xr:uid="{2E4A66F6-E909-42E6-82C5-0F63A357FBA6}"/>
    <hyperlink ref="D304" r:id="rId603" display="https://finance.daum.net/quotes/A275980" xr:uid="{757EDBAE-9E14-4572-A0B3-048A9EE6885D}"/>
    <hyperlink ref="A305" r:id="rId604" display="https://finance.daum.net/quotes/A387270" xr:uid="{1B75646E-B15B-4732-B4E0-3CE3C6314746}"/>
    <hyperlink ref="D305" r:id="rId605" display="https://finance.daum.net/quotes/A394670" xr:uid="{D63188F4-C005-4EEB-8FF8-7AACF26F958A}"/>
    <hyperlink ref="A306" r:id="rId606" display="https://finance.daum.net/quotes/A276000" xr:uid="{EEB661AB-AC30-4BAC-A80B-174E5D7227D6}"/>
    <hyperlink ref="D306" r:id="rId607" display="https://finance.daum.net/quotes/A394660" xr:uid="{7CAF6C5B-B42C-4A2F-B29A-DE53DF3B7A56}"/>
    <hyperlink ref="A307" r:id="rId608" display="https://finance.daum.net/quotes/A371450" xr:uid="{530770FC-CFA6-4C40-A532-C3E0FF8F8991}"/>
    <hyperlink ref="D307" r:id="rId609" display="https://finance.daum.net/quotes/A139310" xr:uid="{1464728F-B195-4BE7-AFBE-39F00752F7B6}"/>
    <hyperlink ref="A308" r:id="rId610" display="https://finance.daum.net/quotes/A139320" xr:uid="{3EBBE777-3112-4BF0-A355-AFD19370DF23}"/>
    <hyperlink ref="D308" r:id="rId611" display="https://finance.daum.net/quotes/A137610" xr:uid="{E6B52916-F83F-467B-B824-D7FCDA22894C}"/>
    <hyperlink ref="A309" r:id="rId612" display="https://finance.daum.net/quotes/A182490" xr:uid="{9CD7FC58-4C0A-454F-B712-9F05653F7202}"/>
    <hyperlink ref="D309" r:id="rId613" display="https://finance.daum.net/quotes/A272580" xr:uid="{77A19B95-613E-4292-92B3-BD2D356E1236}"/>
    <hyperlink ref="A310" r:id="rId614" display="https://finance.daum.net/quotes/A157450" xr:uid="{86BC9880-2476-4A62-BAF3-6FFE93BC8A83}"/>
    <hyperlink ref="D310" r:id="rId615" display="https://finance.daum.net/quotes/A105010" xr:uid="{8B4EBF40-334A-43F4-BAFA-6BA5FAC42108}"/>
    <hyperlink ref="A311" r:id="rId616" display="https://finance.daum.net/quotes/A123320" xr:uid="{A5AABA16-9489-4739-94B9-923F682304E0}"/>
    <hyperlink ref="D311" r:id="rId617" display="https://finance.daum.net/quotes/A174350" xr:uid="{0BA5A04A-C9E5-4230-A6ED-4A85B33E69B1}"/>
    <hyperlink ref="A312" r:id="rId618" display="https://finance.daum.net/quotes/A147970" xr:uid="{A3F46AD9-6165-410B-A572-ADDCAE636D9C}"/>
    <hyperlink ref="D312" r:id="rId619" display="https://finance.daum.net/quotes/A182480" xr:uid="{41320379-B6B0-401F-8D9F-5400FA894AED}"/>
    <hyperlink ref="A313" r:id="rId620" display="https://finance.daum.net/quotes/A360750" xr:uid="{65792CB5-66F3-4BCB-905B-0294D1464DB0}"/>
    <hyperlink ref="D313" r:id="rId621" display="https://finance.daum.net/quotes/A225040" xr:uid="{2C7E02E5-F2A6-432A-B5B0-9928F472D2DC}"/>
    <hyperlink ref="A314" r:id="rId622" display="https://finance.daum.net/quotes/A143850" xr:uid="{EE5163D8-C7C9-4963-9773-74CC688BD44A}"/>
    <hyperlink ref="D314" r:id="rId623" display="https://finance.daum.net/quotes/A225030" xr:uid="{9F6C2F17-C0BC-4E64-823C-0F4A1BA45A93}"/>
    <hyperlink ref="A315" r:id="rId624" display="https://finance.daum.net/quotes/A133690" xr:uid="{36BAF104-C2C3-4BC6-8804-7C36E676440F}"/>
    <hyperlink ref="D315" r:id="rId625" display="https://finance.daum.net/quotes/A203780" xr:uid="{EABB2586-FF76-4D2B-80DF-3C7AC724C243}"/>
    <hyperlink ref="A316" r:id="rId626" display="https://finance.daum.net/quotes/A245340" xr:uid="{0EECA8F5-9877-4404-8A0A-A6DADDD75E92}"/>
    <hyperlink ref="D316" r:id="rId627" display="https://finance.daum.net/quotes/A329750" xr:uid="{3FA69DFF-745D-4435-AEAD-2CAE2D12DA3A}"/>
    <hyperlink ref="A317" r:id="rId628" display="https://finance.daum.net/quotes/A261110" xr:uid="{CF55E74D-FBE5-47BC-BC3A-F6EEAE3D48ED}"/>
    <hyperlink ref="D317" r:id="rId629" display="https://finance.daum.net/quotes/A261120" xr:uid="{9CCE62C7-B14A-48A7-9206-5B9229B60E93}"/>
    <hyperlink ref="A318" r:id="rId630" display="https://finance.daum.net/quotes/A305080" xr:uid="{1C764807-7B8A-4935-8A24-F715BDB57750}"/>
    <hyperlink ref="D318" r:id="rId631" display="https://finance.daum.net/quotes/A381170" xr:uid="{5EB43482-BFE5-4B2E-9E27-65D0180A0FE3}"/>
    <hyperlink ref="A319" r:id="rId632" display="https://finance.daum.net/quotes/A381180" xr:uid="{B2C3334F-BD85-42E1-9E5F-CDCE477661B0}"/>
    <hyperlink ref="D319" r:id="rId633" display="https://finance.daum.net/quotes/A228810" xr:uid="{17C8E097-FD15-43F8-BA22-A74AE48A4515}"/>
    <hyperlink ref="A320" r:id="rId634" display="https://finance.daum.net/quotes/A091230" xr:uid="{22E007CF-2FE9-48E5-A858-560F512CCAA2}"/>
    <hyperlink ref="D320" r:id="rId635" display="https://finance.daum.net/quotes/A098560" xr:uid="{297F6CAF-F433-4B92-A0E8-675A1AB7C2DE}"/>
    <hyperlink ref="A321" r:id="rId636" display="https://finance.daum.net/quotes/A211560" xr:uid="{08221065-523C-4C51-9C50-44C2E014A888}"/>
    <hyperlink ref="D321" r:id="rId637" display="https://finance.daum.net/quotes/A329200" xr:uid="{56954C80-86F8-4BFB-A37B-246739BB4763}"/>
    <hyperlink ref="A322" r:id="rId638" display="https://finance.daum.net/quotes/A138520" xr:uid="{BD827F34-37B2-414F-833E-43102D5AE30E}"/>
    <hyperlink ref="D322" r:id="rId639" display="https://finance.daum.net/quotes/A157490" xr:uid="{A278CD1D-D39F-4CEF-9858-A4A5B0009A0B}"/>
    <hyperlink ref="A323" r:id="rId640" display="https://finance.daum.net/quotes/A228800" xr:uid="{50766B50-854F-4326-970D-3360DA79E558}"/>
    <hyperlink ref="D323" r:id="rId641" display="https://finance.daum.net/quotes/A227570" xr:uid="{DFC60585-3881-4FE8-AE56-4A4D675CDCB6}"/>
    <hyperlink ref="A324" r:id="rId642" display="https://finance.daum.net/quotes/A261140" xr:uid="{864E0C9E-9A83-4FD2-A0B0-0013DFA26D98}"/>
    <hyperlink ref="D324" r:id="rId643" display="https://finance.daum.net/quotes/A130680" xr:uid="{54DCA705-9170-44E0-B5D8-BE0F8CBC86AD}"/>
    <hyperlink ref="A325" r:id="rId644" display="https://finance.daum.net/quotes/A217770" xr:uid="{E0F5443D-1206-417C-92A7-93ACFFDE1A83}"/>
    <hyperlink ref="D325" r:id="rId645" display="https://finance.daum.net/quotes/A195930" xr:uid="{9FB506AF-E35C-4720-9384-8713015F6C19}"/>
    <hyperlink ref="A326" r:id="rId646" display="https://finance.daum.net/quotes/A225050" xr:uid="{D5417385-33FC-48CC-963C-084AF3A706F3}"/>
    <hyperlink ref="D326" r:id="rId647" display="https://finance.daum.net/quotes/A245350" xr:uid="{FE13D1B4-1165-41E4-A8DD-2BFC0A86E0FE}"/>
    <hyperlink ref="A327" r:id="rId648" display="https://finance.daum.net/quotes/A091220" xr:uid="{C380ED27-76A6-4C46-986F-BF47A69E21F3}"/>
    <hyperlink ref="D327" r:id="rId649" display="https://finance.daum.net/quotes/A307510" xr:uid="{3762CF9B-5CDB-470A-A461-5C0DECA6E0A8}"/>
    <hyperlink ref="A328" r:id="rId650" display="https://finance.daum.net/quotes/A225060" xr:uid="{1BC9D202-1235-43DA-85B3-AAF5A29EE119}"/>
    <hyperlink ref="D328" r:id="rId651" display="https://finance.daum.net/quotes/A236350" xr:uid="{05AE4718-01F5-4C68-BE22-2FFF2457497A}"/>
    <hyperlink ref="A329" r:id="rId652" display="https://finance.daum.net/quotes/A123310" xr:uid="{B7096BCB-662E-48F2-98FD-2EAF746E2285}"/>
    <hyperlink ref="D329" r:id="rId653" display="https://finance.daum.net/quotes/A195920" xr:uid="{AA04BDA4-4D76-471A-BD9D-DBC45518D302}"/>
    <hyperlink ref="A330" r:id="rId654" display="https://finance.daum.net/quotes/A248260" xr:uid="{CACFD3FC-3CD5-4546-AC44-F64E870B3C6A}"/>
    <hyperlink ref="D330" r:id="rId655" display="https://finance.daum.net/quotes/A241180" xr:uid="{C2FC1930-1F85-4439-B978-02B23E8A062B}"/>
    <hyperlink ref="A331" r:id="rId656" display="https://finance.daum.net/quotes/A292560" xr:uid="{A11626DE-3193-43B3-BA7B-E7A66B7DD2CA}"/>
    <hyperlink ref="D331" r:id="rId657" display="https://finance.daum.net/quotes/A150460" xr:uid="{BCA907CE-6088-4C3E-B10A-4CFC10502003}"/>
    <hyperlink ref="A332" r:id="rId658" display="https://finance.daum.net/quotes/A302190" xr:uid="{48874BE1-F668-480F-9C37-BB01F5E7AA12}"/>
    <hyperlink ref="D332" r:id="rId659" display="https://finance.daum.net/quotes/A157500" xr:uid="{3EBD471B-A31E-4D60-9160-6137B8334CCF}"/>
    <hyperlink ref="A333" r:id="rId660" display="https://finance.daum.net/quotes/A307520" xr:uid="{E470195A-D9A5-49AD-93C7-4E20BF77513F}"/>
    <hyperlink ref="D333" r:id="rId661" display="https://finance.daum.net/quotes/A192090" xr:uid="{0862502F-7394-41D7-99E0-F589DC9C70AA}"/>
    <hyperlink ref="A334" r:id="rId662" display="https://finance.daum.net/quotes/A204480" xr:uid="{FF3F8ED2-0B1E-4037-852B-F657D1786667}"/>
    <hyperlink ref="D334" r:id="rId663" display="https://finance.daum.net/quotes/A217780" xr:uid="{D6ED9D0B-C8E1-487B-BFF0-32CF2975E95D}"/>
    <hyperlink ref="A335" r:id="rId664" display="https://finance.daum.net/quotes/A245360" xr:uid="{3D5FEA69-EC30-4E1B-A815-3E17730B18B0}"/>
    <hyperlink ref="D335" r:id="rId665" display="https://finance.daum.net/quotes/A371470" xr:uid="{C8D2CE61-CC8F-492A-BFDC-F58478326C8B}"/>
    <hyperlink ref="A336" r:id="rId666" display="https://finance.daum.net/quotes/A396520" xr:uid="{E749BD01-B9AA-4D12-97B3-CBE193631B16}"/>
    <hyperlink ref="D336" r:id="rId667" display="https://finance.daum.net/quotes/A371460" xr:uid="{17EA1D86-DD8B-4FA1-9C1F-CF30C91F008C}"/>
    <hyperlink ref="A337" r:id="rId668" display="https://finance.daum.net/quotes/A396510" xr:uid="{1BBD639D-8510-410C-82E0-BC22CDFDE5CB}"/>
    <hyperlink ref="D337" r:id="rId669" display="https://finance.daum.net/quotes/A117690" xr:uid="{5D252237-188D-432C-BCD2-295333A671B3}"/>
    <hyperlink ref="A338" r:id="rId670" display="https://finance.daum.net/quotes/A371160" xr:uid="{91C5A75B-2620-4E04-9ABB-96F0E7297103}"/>
    <hyperlink ref="D338" r:id="rId671" display="https://finance.daum.net/quotes/A232080" xr:uid="{A96EBAAC-2850-41BA-AC17-DDE06CCB7C83}"/>
    <hyperlink ref="A339" r:id="rId672" display="https://finance.daum.net/quotes/A233160" xr:uid="{58286DF3-8B26-4717-BE58-FEBB69E9F0A0}"/>
    <hyperlink ref="D339" r:id="rId673" display="https://finance.daum.net/quotes/A261060" xr:uid="{E7C8B5AC-5679-4C86-B0BD-3DBC0567C91E}"/>
    <hyperlink ref="A340" r:id="rId674" display="https://finance.daum.net/quotes/A261070" xr:uid="{5860A6E6-FDB6-4E6F-B6C6-ED8C60004FC8}"/>
    <hyperlink ref="D340" r:id="rId675" display="https://finance.daum.net/quotes/A250780" xr:uid="{04FE5A1A-3DC7-442F-B532-1DCBFDC9735E}"/>
    <hyperlink ref="A341" r:id="rId676" display="https://finance.daum.net/quotes/A277630" xr:uid="{B0DD7017-BDD9-426A-A1EE-A0DCF1A535C9}"/>
    <hyperlink ref="D341" r:id="rId677" display="https://finance.daum.net/quotes/A210780" xr:uid="{D27ECECE-82E8-4663-A47D-DEC08F56B1DE}"/>
    <hyperlink ref="A342" r:id="rId678" display="https://finance.daum.net/quotes/A277640" xr:uid="{52882C39-0FF7-48C8-8A38-B71859584BAF}"/>
    <hyperlink ref="D342" r:id="rId679" display="https://finance.daum.net/quotes/A277650" xr:uid="{7B16E817-8A34-4A1C-89BD-DD3CB67F785F}"/>
    <hyperlink ref="A343" r:id="rId680" display="https://finance.daum.net/quotes/A376410" xr:uid="{13694362-9333-4530-A5F0-50F41E802729}"/>
    <hyperlink ref="D343" r:id="rId681" display="https://finance.daum.net/quotes/A387280" xr:uid="{BC9B491D-9EED-4B3E-BFC5-1A8048339C7F}"/>
    <hyperlink ref="A344" r:id="rId682" display="https://finance.daum.net/quotes/A143860" xr:uid="{30181209-0891-400D-910B-64D72CC74376}"/>
    <hyperlink ref="D344" r:id="rId683" display="https://finance.daum.net/quotes/A138540" xr:uid="{077223CD-6A68-4381-9A51-BF93995DD9F7}"/>
    <hyperlink ref="A345" r:id="rId684" display="https://finance.daum.net/quotes/A228790" xr:uid="{9920F9A0-9A89-4908-B841-3E451F03EAB5}"/>
    <hyperlink ref="D345" r:id="rId685" display="https://finance.daum.net/quotes/A385710" xr:uid="{5DCEDA79-E4AE-4A3F-82C1-E6ABAB7C3042}"/>
    <hyperlink ref="A346" r:id="rId686" display="https://finance.daum.net/quotes/A385720" xr:uid="{E26E0E3E-9C51-43F0-A64D-02439CA939B7}"/>
    <hyperlink ref="D346" r:id="rId687" display="https://finance.daum.net/quotes/A108590" xr:uid="{20CCC258-A3EC-4DBF-AB15-8BE1F4B475EC}"/>
    <hyperlink ref="A347" r:id="rId688" display="https://finance.daum.net/quotes/A145850" xr:uid="{61AD5FB1-3D18-4537-A4E4-10D4AA1AB30F}"/>
    <hyperlink ref="D347" r:id="rId689" display="https://finance.daum.net/quotes/Q570047" xr:uid="{4501D46A-6737-4F41-ADB4-F33ACF6405F3}"/>
    <hyperlink ref="A348" r:id="rId690" display="https://finance.daum.net/quotes/Q570050" xr:uid="{5062C5D5-0A53-4423-8654-61B0F0804B06}"/>
    <hyperlink ref="D348" r:id="rId691" display="https://finance.daum.net/quotes/Q570049" xr:uid="{59A4D48E-B8AA-486C-B534-6D228BEDF295}"/>
    <hyperlink ref="A349" r:id="rId692" display="https://finance.daum.net/quotes/Q570055" xr:uid="{FCCE0E4E-527C-46D6-BFF4-18165E6D4D0D}"/>
    <hyperlink ref="D349" r:id="rId693" display="https://finance.daum.net/quotes/Q570051" xr:uid="{4761A28A-716D-48D7-9727-8B69C49A6DF6}"/>
    <hyperlink ref="A350" r:id="rId694" display="https://finance.daum.net/quotes/Q570031" xr:uid="{3B11E232-5B5D-4237-A90F-29149770FE09}"/>
    <hyperlink ref="D350" r:id="rId695" display="https://finance.daum.net/quotes/Q570022" xr:uid="{9A49EDD8-8A34-4DBD-AC7C-C220EB142FD9}"/>
    <hyperlink ref="A351" r:id="rId696" display="https://finance.daum.net/quotes/Q570059" xr:uid="{03E40C65-5CD9-43C2-8DD0-2312A8B55906}"/>
    <hyperlink ref="D351" r:id="rId697" display="https://finance.daum.net/quotes/Q570043" xr:uid="{77381AAC-6D41-45C8-8173-8EE97A083933}"/>
    <hyperlink ref="A352" r:id="rId698" display="https://finance.daum.net/quotes/Q570065" xr:uid="{CECF9B51-23E1-410C-BCD9-699EB0B1ECDD}"/>
    <hyperlink ref="D352" r:id="rId699" display="https://finance.daum.net/quotes/Q570035" xr:uid="{D2040B4F-01E4-4DEA-8626-F45BEDB3AD51}"/>
    <hyperlink ref="A353" r:id="rId700" display="https://finance.daum.net/quotes/Q570054" xr:uid="{6B683D53-3C76-451D-A563-26AC31DBFBB2}"/>
    <hyperlink ref="D353" r:id="rId701" display="https://finance.daum.net/quotes/Q570061" xr:uid="{0A1DFB29-FB9F-46C0-A331-D08DD4097487}"/>
    <hyperlink ref="A354" r:id="rId702" display="https://finance.daum.net/quotes/Q570045" xr:uid="{4443A80F-0165-491F-824E-5FC7B1C893F9}"/>
    <hyperlink ref="D354" r:id="rId703" display="https://finance.daum.net/quotes/Q570063" xr:uid="{28FEC48B-4D39-4247-92E7-B41117AC0F38}"/>
    <hyperlink ref="A355" r:id="rId704" display="https://finance.daum.net/quotes/Q570034" xr:uid="{FDB44B88-683A-4900-A251-0331139B3018}"/>
    <hyperlink ref="D355" r:id="rId705" display="https://finance.daum.net/quotes/Q570037" xr:uid="{509E8711-EC4D-46C8-838C-527622CCD5B1}"/>
    <hyperlink ref="A356" r:id="rId706" display="https://finance.daum.net/quotes/Q570048" xr:uid="{9A5A7AF1-6F29-45AE-A5A6-1738B07ADD2D}"/>
    <hyperlink ref="D356" r:id="rId707" display="https://finance.daum.net/quotes/Q570057" xr:uid="{3BFD298A-28BE-49D9-8662-1789F6A24A8C}"/>
    <hyperlink ref="A357" r:id="rId708" display="https://finance.daum.net/quotes/Q570032" xr:uid="{57BBB8D3-A283-40ED-844A-F69CBC133EB1}"/>
    <hyperlink ref="D357" r:id="rId709" display="https://finance.daum.net/quotes/Q570023" xr:uid="{9E13CBE8-1A5C-4E45-96F8-B4844BB8C214}"/>
    <hyperlink ref="A358" r:id="rId710" display="https://finance.daum.net/quotes/Q570060" xr:uid="{9AA461EE-DD52-4641-B2C8-10CE2C2355AD}"/>
    <hyperlink ref="D358" r:id="rId711" display="https://finance.daum.net/quotes/Q570044" xr:uid="{9FF891AB-FA99-4E67-B589-43D7EED1D893}"/>
    <hyperlink ref="A359" r:id="rId712" display="https://finance.daum.net/quotes/Q570066" xr:uid="{97EB9564-E069-4B1E-AD07-FFC3D132B292}"/>
    <hyperlink ref="D359" r:id="rId713" display="https://finance.daum.net/quotes/Q570027" xr:uid="{EF7745CE-7707-45DF-9D7E-C8DE23E7E238}"/>
    <hyperlink ref="A360" r:id="rId714" display="https://finance.daum.net/quotes/Q570062" xr:uid="{84B77375-5A3E-4097-B8DE-2A79EF9717A1}"/>
    <hyperlink ref="D360" r:id="rId715" display="https://finance.daum.net/quotes/Q570046" xr:uid="{97EC079B-758F-4834-8A52-75D8CBAF299E}"/>
    <hyperlink ref="A361" r:id="rId716" display="https://finance.daum.net/quotes/Q570028" xr:uid="{AE20EAA6-AC8C-4626-8A1F-6F39BA6E14B6}"/>
    <hyperlink ref="D361" r:id="rId717" display="https://finance.daum.net/quotes/Q570056" xr:uid="{39637E3A-2217-43E7-B245-CC661769172B}"/>
    <hyperlink ref="A362" r:id="rId718" display="https://finance.daum.net/quotes/Q570042" xr:uid="{CBE22A11-816C-4D51-9049-2F5FD2E306EE}"/>
    <hyperlink ref="D362" r:id="rId719" display="https://finance.daum.net/quotes/Q570064" xr:uid="{793990FB-3F1A-45DE-9F61-755B83F76E3D}"/>
    <hyperlink ref="A363" r:id="rId720" display="https://finance.daum.net/quotes/Q570036" xr:uid="{1AB00743-2B2E-44E6-83D4-B470A41FA9F5}"/>
    <hyperlink ref="D363" r:id="rId721" display="https://finance.daum.net/quotes/Q570038" xr:uid="{B203AD3D-8DE6-4642-95F5-B4A68D440118}"/>
    <hyperlink ref="A364" r:id="rId722" display="https://finance.daum.net/quotes/Q570025" xr:uid="{94615036-BA18-4540-AAF7-655B2A191B15}"/>
    <hyperlink ref="D364" r:id="rId723" display="https://finance.daum.net/quotes/Q570058" xr:uid="{3354D9A8-1815-40F3-8878-51E2B1088B70}"/>
    <hyperlink ref="A365" r:id="rId724" display="https://finance.daum.net/quotes/Q570053" xr:uid="{D3937920-A2A4-455F-A2E1-5B9A32622139}"/>
    <hyperlink ref="D365" r:id="rId725" display="https://finance.daum.net/quotes/Q570029" xr:uid="{4AA5C70E-E587-4493-883F-1295547E81F6}"/>
    <hyperlink ref="A366" r:id="rId726" display="https://finance.daum.net/quotes/Q570019" xr:uid="{10919C3D-B7FA-4111-94C4-2A10D62D0456}"/>
    <hyperlink ref="D366" r:id="rId727" display="https://finance.daum.net/quotes/Q570030" xr:uid="{8D9BDD56-D76A-412A-A1BE-8A82993FE1F1}"/>
    <hyperlink ref="A367" r:id="rId728" display="https://finance.daum.net/quotes/Q570020" xr:uid="{6B52A763-E8D4-4F58-BD91-15F9BDFC8E60}"/>
    <hyperlink ref="D367" r:id="rId729" display="https://finance.daum.net/quotes/Q570021" xr:uid="{9CC62870-3758-43D3-A975-5908F3FD0037}"/>
    <hyperlink ref="A368" r:id="rId730" display="https://finance.daum.net/quotes/Q570052" xr:uid="{9E4FA570-394E-4E37-B1F2-EF4CE12C3FC0}"/>
    <hyperlink ref="D368" r:id="rId731" display="https://finance.daum.net/quotes/A002900" xr:uid="{2693CE00-06C7-4E68-9A98-69B27BDE016C}"/>
    <hyperlink ref="A369" r:id="rId732" display="https://finance.daum.net/quotes/A024070" xr:uid="{35464774-C11A-41BF-8190-4709249CAD82}"/>
    <hyperlink ref="D369" r:id="rId733" display="https://finance.daum.net/quotes/A037270" xr:uid="{45CFE3BF-C937-4244-8D66-40FE90EF208E}"/>
    <hyperlink ref="A370" r:id="rId734" display="https://finance.daum.net/quotes/A000500" xr:uid="{6C26B351-5E04-4EAB-8589-3DE88A1D2751}"/>
    <hyperlink ref="D370" r:id="rId735" display="https://finance.daum.net/quotes/A000860" xr:uid="{3C4E7566-4795-4D07-8299-A713C3D4EAA3}"/>
    <hyperlink ref="A371" r:id="rId736" display="https://finance.daum.net/quotes/A035250" xr:uid="{2344FEC8-5C91-416F-8CEF-D31414C95643}"/>
    <hyperlink ref="D371" r:id="rId737" display="https://finance.daum.net/quotes/A011420" xr:uid="{BE5A90F1-B7E7-45CF-A55D-5A755B6A8597}"/>
    <hyperlink ref="A372" r:id="rId738" display="https://finance.daum.net/quotes/A002100" xr:uid="{0EE66084-A8BE-47DF-9760-F4135D37BE1E}"/>
    <hyperlink ref="D372" r:id="rId739" display="https://finance.daum.net/quotes/A009450" xr:uid="{D727650B-F0B8-45A4-9462-7A5669BE8D8B}"/>
    <hyperlink ref="A373" r:id="rId740" display="https://finance.daum.net/quotes/A267290" xr:uid="{25CB0BC8-9F6E-4F6E-8386-66D86EE33BD4}"/>
    <hyperlink ref="D373" r:id="rId741" display="https://finance.daum.net/quotes/A012320" xr:uid="{4A75C6BF-20CD-48C0-9AC6-0210497230F3}"/>
    <hyperlink ref="A374" r:id="rId742" display="https://finance.daum.net/quotes/A000050" xr:uid="{D79F906B-AE20-47A3-BB15-06FB29945B70}"/>
    <hyperlink ref="D374" r:id="rId743" display="https://finance.daum.net/quotes/A214390" xr:uid="{665B77D9-8EB9-4620-B0DE-FD866E942ABD}"/>
    <hyperlink ref="A375" r:id="rId744" display="https://finance.daum.net/quotes/A012610" xr:uid="{6DED2542-2313-42DD-839B-B5A8634756F1}"/>
    <hyperlink ref="D375" r:id="rId745" display="https://finance.daum.net/quotes/A009140" xr:uid="{A1BB9530-32BE-46CE-A5B8-48BC843E7855}"/>
    <hyperlink ref="A376" r:id="rId746" display="https://finance.daum.net/quotes/A013580" xr:uid="{0C2F2A76-55A6-479B-8EE1-FFC435149213}"/>
    <hyperlink ref="D376" r:id="rId747" display="https://finance.daum.net/quotes/A012200" xr:uid="{F04E98F2-75A6-4CE1-B07C-FD49C31C9514}"/>
    <hyperlink ref="A377" r:id="rId748" display="https://finance.daum.net/quotes/A012205" xr:uid="{2E0D91FE-0A9B-4168-A588-6746B42869F8}"/>
    <hyperlink ref="D377" r:id="rId749" display="https://finance.daum.net/quotes/A002140" xr:uid="{EBC28D71-46C3-43EF-93B9-5ADEC7136C62}"/>
    <hyperlink ref="A378" r:id="rId750" display="https://finance.daum.net/quotes/A010130" xr:uid="{8BAA08EA-FCF7-4F2E-9A74-9FBE47DD5482}"/>
    <hyperlink ref="D378" r:id="rId751" display="https://finance.daum.net/quotes/A002240" xr:uid="{441D3601-6844-4F30-87B8-27A120AEF14D}"/>
    <hyperlink ref="A379" r:id="rId752" display="https://finance.daum.net/quotes/A009290" xr:uid="{D11EEC04-BF88-4800-ACB5-4EF39D8D20AC}"/>
    <hyperlink ref="D379" r:id="rId753" display="https://finance.daum.net/quotes/A017040" xr:uid="{A0721EDD-3C34-48CD-AAAE-C1C909A085F5}"/>
    <hyperlink ref="A380" r:id="rId754" display="https://finance.daum.net/quotes/A017900" xr:uid="{611A1ECC-3055-47B4-B08F-46C826CB9BCD}"/>
    <hyperlink ref="D380" r:id="rId755" display="https://finance.daum.net/quotes/A037710" xr:uid="{041806C7-F6EB-4DAF-950F-69176333163C}"/>
    <hyperlink ref="A381" r:id="rId756" display="https://finance.daum.net/quotes/A030610" xr:uid="{034BD7F8-DE79-4F56-9921-B8D8C8FE6527}"/>
    <hyperlink ref="D381" r:id="rId757" display="https://finance.daum.net/quotes/A339770" xr:uid="{FB6D87CC-0648-4E99-95A3-C0EFA139DB6C}"/>
    <hyperlink ref="A382" r:id="rId758" display="https://finance.daum.net/quotes/A007690" xr:uid="{B3B58F56-797F-4972-A789-0DC3D42BD3BF}"/>
    <hyperlink ref="D382" r:id="rId759" display="https://finance.daum.net/quotes/A005320" xr:uid="{C95278CB-8BD5-4F46-B20B-DB92AF2FD7CD}"/>
    <hyperlink ref="A383" r:id="rId760" display="https://finance.daum.net/quotes/A001140" xr:uid="{95982D0D-A6E8-4192-82A4-23085CF67964}"/>
    <hyperlink ref="D383" r:id="rId761" display="https://finance.daum.net/quotes/A002720" xr:uid="{C4E35AED-5BF2-409E-823F-53D5EA5DFD03}"/>
    <hyperlink ref="A384" r:id="rId762" display="https://finance.daum.net/quotes/A083420" xr:uid="{4DCC1588-0323-4A21-AAB7-E002F8527CAF}"/>
    <hyperlink ref="D384" r:id="rId763" display="https://finance.daum.net/quotes/A014530" xr:uid="{89AC3DBE-F77E-4892-A8D0-81931DCEC37D}"/>
    <hyperlink ref="A385" r:id="rId764" display="https://finance.daum.net/quotes/A014280" xr:uid="{BD6863ED-928D-4640-81A4-53E6CED62E64}"/>
    <hyperlink ref="D385" r:id="rId765" display="https://finance.daum.net/quotes/A014285" xr:uid="{0C9D60EC-4B0E-406D-AF9A-C245D26DFA6F}"/>
    <hyperlink ref="A386" r:id="rId766" display="https://finance.daum.net/quotes/A008870" xr:uid="{EE509574-DF6B-4869-93D3-A99D2F2DADEA}"/>
    <hyperlink ref="D386" r:id="rId767" display="https://finance.daum.net/quotes/A001570" xr:uid="{8E034F4D-C820-491A-8A1D-AE2838B9EBCB}"/>
    <hyperlink ref="A387" r:id="rId768" display="https://finance.daum.net/quotes/A002990" xr:uid="{DACCB447-E2F6-469F-BE18-2CA6188F99AA}"/>
    <hyperlink ref="D387" r:id="rId769" display="https://finance.daum.net/quotes/A002995" xr:uid="{54FE6B02-FDE5-4071-98C5-AB87EC596460}"/>
    <hyperlink ref="A388" r:id="rId770" display="https://finance.daum.net/quotes/A011780" xr:uid="{EA59CC19-B87E-4840-8A36-541E2269CFDB}"/>
    <hyperlink ref="D388" r:id="rId771" display="https://finance.daum.net/quotes/A011785" xr:uid="{31D40F5A-4712-49C4-A01B-24DC450CC481}"/>
    <hyperlink ref="A389" r:id="rId772" display="https://finance.daum.net/quotes/A214330" xr:uid="{8B47A437-F25E-41D5-983A-9AB93A696FA0}"/>
    <hyperlink ref="D389" r:id="rId773" display="https://finance.daum.net/quotes/A001210" xr:uid="{483B93D2-8745-43BE-A84D-0EE2EC3E6A67}"/>
    <hyperlink ref="A390" r:id="rId774" display="https://finance.daum.net/quotes/A073240" xr:uid="{D4A128D6-6EE6-4C13-B6A3-EA4709BD020F}"/>
    <hyperlink ref="D390" r:id="rId775" display="https://finance.daum.net/quotes/A092440" xr:uid="{C585D855-6D4E-4E22-AA43-CB8A60908919}"/>
    <hyperlink ref="A391" r:id="rId776" display="https://finance.daum.net/quotes/A000270" xr:uid="{F253D8C8-2A29-49F1-8C54-867699551A6A}"/>
    <hyperlink ref="D391" r:id="rId777" display="https://finance.daum.net/quotes/A024110" xr:uid="{37F00065-F8F6-4371-87D7-E9CD8A041ECC}"/>
    <hyperlink ref="A392" r:id="rId778" display="https://finance.daum.net/quotes/A013700" xr:uid="{F760D969-35E9-4835-8F1D-7AB76ADEB0E9}"/>
    <hyperlink ref="D392" r:id="rId779" display="https://finance.daum.net/quotes/A004540" xr:uid="{F7BAC0A6-297E-4920-ABC4-EFD14B2E8088}"/>
    <hyperlink ref="A393" r:id="rId780" display="https://finance.daum.net/quotes/A004545" xr:uid="{9530F9F7-6143-49D1-B884-99A088B2AD32}"/>
    <hyperlink ref="D393" r:id="rId781" display="https://finance.daum.net/quotes/A001260" xr:uid="{10B7B086-7AA1-47A9-A1E5-CBE2DD452371}"/>
    <hyperlink ref="A394" r:id="rId782" display="https://finance.daum.net/quotes/A008350" xr:uid="{DDE59862-1381-4161-8841-8D845B98D264}"/>
    <hyperlink ref="D394" r:id="rId783" display="https://finance.daum.net/quotes/A008355" xr:uid="{FB6D4B89-590B-4FB0-B75D-EB1CF789009B}"/>
    <hyperlink ref="A395" r:id="rId784" display="https://finance.daum.net/quotes/A004270" xr:uid="{D73D7E5A-4D4E-4152-85D2-150EFFFA89AC}"/>
    <hyperlink ref="D395" r:id="rId785" display="https://finance.daum.net/quotes/A003920" xr:uid="{5846674E-3651-487E-81AF-91D90B65E34E}"/>
    <hyperlink ref="A396" r:id="rId786" display="https://finance.daum.net/quotes/A003925" xr:uid="{204DD9A2-D4F6-4AF3-96E5-BDBE3D117F5B}"/>
    <hyperlink ref="D396" r:id="rId787" display="https://finance.daum.net/quotes/A025860" xr:uid="{B24F0725-693E-47E8-8136-EE48285A7AFE}"/>
    <hyperlink ref="A397" r:id="rId788" display="https://finance.daum.net/quotes/A385590" xr:uid="{7D765678-17CC-4395-BC16-2AFAA72B685E}"/>
    <hyperlink ref="D397" r:id="rId789" display="https://finance.daum.net/quotes/A385600" xr:uid="{2A3C652F-3C21-4EF6-99A7-44A305357B69}"/>
    <hyperlink ref="A398" r:id="rId790" display="https://finance.daum.net/quotes/A005720" xr:uid="{97D792EC-5C0E-4C96-AD43-62E3B718AB93}"/>
    <hyperlink ref="D398" r:id="rId791" display="https://finance.daum.net/quotes/A005725" xr:uid="{8A4E7E89-B8EA-4ED7-8940-8E18E1C10CA5}"/>
    <hyperlink ref="A399" r:id="rId792" display="https://finance.daum.net/quotes/A002350" xr:uid="{5059CCAA-0E68-4832-BF6F-59EEBE6262DF}"/>
    <hyperlink ref="D399" r:id="rId793" display="https://finance.daum.net/quotes/A002355" xr:uid="{D3C1994F-6E1C-4334-B06F-B0A4166ECF03}"/>
    <hyperlink ref="A400" r:id="rId794" display="https://finance.daum.net/quotes/A003580" xr:uid="{38461649-4097-43DF-937C-CBBD1A52A8C3}"/>
    <hyperlink ref="D400" r:id="rId795" display="https://finance.daum.net/quotes/A251270" xr:uid="{8D01FFD9-1AB4-45CE-8141-5433C5175756}"/>
    <hyperlink ref="A401" r:id="rId796" display="https://finance.daum.net/quotes/A090350" xr:uid="{DA42FE06-91D0-4AB0-B592-9645D0E1051F}"/>
    <hyperlink ref="D401" r:id="rId797" display="https://finance.daum.net/quotes/A090355" xr:uid="{DFEB1896-E847-43C0-9344-03B533A71889}"/>
    <hyperlink ref="A402" r:id="rId798" display="https://finance.daum.net/quotes/A000320" xr:uid="{6A1CE93A-0068-4861-948B-661CE1C7A781}"/>
    <hyperlink ref="D402" r:id="rId799" display="https://finance.daum.net/quotes/A000325" xr:uid="{34340010-F196-4485-8922-26575D0C0EBD}"/>
    <hyperlink ref="A403" r:id="rId800" display="https://finance.daum.net/quotes/A006280" xr:uid="{C8B43305-7300-4602-AEAF-F5D1D344D801}"/>
    <hyperlink ref="D403" r:id="rId801" display="https://finance.daum.net/quotes/A005250" xr:uid="{E3A753AB-B785-4C3C-9060-F1F4D55EC23A}"/>
    <hyperlink ref="A404" r:id="rId802" display="https://finance.daum.net/quotes/A005257" xr:uid="{471C91D5-BC46-4BDD-B435-165944E28BC9}"/>
    <hyperlink ref="D404" r:id="rId803" display="https://finance.daum.net/quotes/A004370" xr:uid="{8183D108-2C08-4887-BFA5-80E65043E56A}"/>
    <hyperlink ref="A405" r:id="rId804" display="https://finance.daum.net/quotes/A072710" xr:uid="{D2168422-1998-4E1A-91EE-6B0E4A176231}"/>
    <hyperlink ref="D405" r:id="rId805" display="https://finance.daum.net/quotes/A058730" xr:uid="{FCAB8502-68CE-4C4F-903C-ABE0324522C6}"/>
    <hyperlink ref="A406" r:id="rId806" display="https://finance.daum.net/quotes/A023590" xr:uid="{DD72C2AB-8DEE-4636-B48C-5B13B4DC3E3D}"/>
    <hyperlink ref="D406" r:id="rId807" display="https://finance.daum.net/quotes/A145210" xr:uid="{A099E17D-9CF4-4E9B-A75F-640C5CED7725}"/>
    <hyperlink ref="A407" r:id="rId808" display="https://finance.daum.net/quotes/A019680" xr:uid="{520123D1-7D59-4677-98F5-ABC792B27AB7}"/>
    <hyperlink ref="D407" r:id="rId809" display="https://finance.daum.net/quotes/A019685" xr:uid="{0FE9FC7B-D0DD-40B5-B2BF-F1647661A8D1}"/>
    <hyperlink ref="A408" r:id="rId810" display="https://finance.daum.net/quotes/A006370" xr:uid="{1E3537E7-6961-45FF-80C7-A6D16793E0E8}"/>
    <hyperlink ref="D408" r:id="rId811" display="https://finance.daum.net/quotes/A008060" xr:uid="{F422B9E4-9AC0-423A-AEE2-68A89CAA1ECA}"/>
    <hyperlink ref="A409" r:id="rId812" display="https://finance.daum.net/quotes/A00806K" xr:uid="{905041AC-3211-4F78-B238-F674E8F60C1C}"/>
    <hyperlink ref="D409" r:id="rId813" display="https://finance.daum.net/quotes/A353200" xr:uid="{741F433C-5586-442A-A731-AD537E6A3167}"/>
    <hyperlink ref="A410" r:id="rId814" display="https://finance.daum.net/quotes/A35320K" xr:uid="{0D6EF459-1A13-4411-973F-CD1420B5BFD5}"/>
    <hyperlink ref="D410" r:id="rId815" display="https://finance.daum.net/quotes/A000490" xr:uid="{CFCE53F0-78C4-4744-B469-A7AF9E96E665}"/>
    <hyperlink ref="A411" r:id="rId816" display="https://finance.daum.net/quotes/A008110" xr:uid="{45391391-847B-4549-BE7B-09A5620070A4}"/>
    <hyperlink ref="D411" r:id="rId817" display="https://finance.daum.net/quotes/A005750" xr:uid="{A36E8DB6-1397-4D23-98A0-14612E7747A6}"/>
    <hyperlink ref="A412" r:id="rId818" display="https://finance.daum.net/quotes/A006570" xr:uid="{F7DDDB64-5E7E-4E26-B11D-FB7141232531}"/>
    <hyperlink ref="D412" r:id="rId819" display="https://finance.daum.net/quotes/A001680" xr:uid="{34750669-F0AE-4984-91F0-2D9600DC422F}"/>
    <hyperlink ref="A413" r:id="rId820" display="https://finance.daum.net/quotes/A001685" xr:uid="{FE962C85-3334-408E-B302-805FBFE9E6BD}"/>
    <hyperlink ref="D413" r:id="rId821" display="https://finance.daum.net/quotes/A084690" xr:uid="{D7EF827A-C5F7-4F32-92D5-0C9EA7B1940F}"/>
    <hyperlink ref="A414" r:id="rId822" display="https://finance.daum.net/quotes/A084695" xr:uid="{3C3C05DE-B72E-4B2F-B429-5DFC2CAD8919}"/>
    <hyperlink ref="D414" r:id="rId823" display="https://finance.daum.net/quotes/A128820" xr:uid="{B17FC31E-F2AB-46E6-88D6-D5AD788C3810}"/>
    <hyperlink ref="A415" r:id="rId824" display="https://finance.daum.net/quotes/A117580" xr:uid="{F1A56EC4-D174-4815-879F-32E612E00083}"/>
    <hyperlink ref="D415" r:id="rId825" display="https://finance.daum.net/quotes/A016710" xr:uid="{E750E070-A057-4BD1-9B07-19D27DF19DC8}"/>
    <hyperlink ref="A416" r:id="rId826" display="https://finance.daum.net/quotes/Q510007" xr:uid="{DEBC833D-C8F2-4D7E-8BA9-16A850894273}"/>
    <hyperlink ref="D416" r:id="rId827" display="https://finance.daum.net/quotes/Q510005" xr:uid="{5972E1CA-84A4-46AB-808C-36E443AEAF51}"/>
    <hyperlink ref="A417" r:id="rId828" display="https://finance.daum.net/quotes/Q510017" xr:uid="{808C8AD4-3D6F-47BF-A664-C7B6431B280C}"/>
    <hyperlink ref="D417" r:id="rId829" display="https://finance.daum.net/quotes/Q510001" xr:uid="{89748E4E-5211-4786-BCE8-6E391A8CFDCF}"/>
    <hyperlink ref="A418" r:id="rId830" display="https://finance.daum.net/quotes/Q510011" xr:uid="{4A2291FF-9511-44DB-A8E9-DB3DEC738DD8}"/>
    <hyperlink ref="D418" r:id="rId831" display="https://finance.daum.net/quotes/Q510003" xr:uid="{DF148489-4DC6-4974-96FC-00C0718E2659}"/>
    <hyperlink ref="A419" r:id="rId832" display="https://finance.daum.net/quotes/Q510015" xr:uid="{D1ACB82D-7165-4C56-8F7E-63699BD7B2CC}"/>
    <hyperlink ref="D419" r:id="rId833" display="https://finance.daum.net/quotes/Q510002" xr:uid="{37B89A10-32BA-4A07-844E-37656602FD6F}"/>
    <hyperlink ref="A420" r:id="rId834" display="https://finance.daum.net/quotes/Q510014" xr:uid="{4636290E-D68B-41DE-AE69-51FC7A2121B3}"/>
    <hyperlink ref="D420" r:id="rId835" display="https://finance.daum.net/quotes/Q510010" xr:uid="{F62EE848-7C06-4F5E-8993-DA1269765063}"/>
    <hyperlink ref="A421" r:id="rId836" display="https://finance.daum.net/quotes/Q510006" xr:uid="{B376236E-4980-4EEB-B67A-5243ACDE80BE}"/>
    <hyperlink ref="D421" r:id="rId837" display="https://finance.daum.net/quotes/Q510004" xr:uid="{D809CE79-ED4B-4E3A-A887-0CAB99230332}"/>
    <hyperlink ref="A422" r:id="rId838" display="https://finance.daum.net/quotes/Q510009" xr:uid="{9F05D945-C100-4EB5-A5F2-D4C2CE6ABD53}"/>
    <hyperlink ref="D422" r:id="rId839" display="https://finance.daum.net/quotes/Q510016" xr:uid="{6EB30C57-A4A0-4867-A103-C98BC8926557}"/>
    <hyperlink ref="A423" r:id="rId840" display="https://finance.daum.net/quotes/Q510008" xr:uid="{7ED4DED7-CCF5-4449-BECD-C60AB55EEC57}"/>
    <hyperlink ref="D423" r:id="rId841" display="https://finance.daum.net/quotes/A003540" xr:uid="{BB950CD2-5BD1-4C92-A457-75F5639D0A1B}"/>
    <hyperlink ref="A424" r:id="rId842" display="https://finance.daum.net/quotes/A003547" xr:uid="{35DB8008-8BF8-48C3-AEDD-23BCF88D354A}"/>
    <hyperlink ref="D424" r:id="rId843" display="https://finance.daum.net/quotes/A003545" xr:uid="{131B19D2-2AC9-4BF7-B142-DBE877819E7A}"/>
    <hyperlink ref="A425" r:id="rId844" display="https://finance.daum.net/quotes/A009190" xr:uid="{F3A41916-7BEC-4B23-B716-95050442E6CE}"/>
    <hyperlink ref="D425" r:id="rId845" display="https://finance.daum.net/quotes/A014160" xr:uid="{40495E87-0A20-4333-A836-78638EFAAEC1}"/>
    <hyperlink ref="A426" r:id="rId846" display="https://finance.daum.net/quotes/A047040" xr:uid="{856F232C-4832-43DB-82E5-A88AB2CFED74}"/>
    <hyperlink ref="D426" r:id="rId847" display="https://finance.daum.net/quotes/A009320" xr:uid="{9A2DC01C-C68F-4A4E-9ED9-4E2D3A425A74}"/>
    <hyperlink ref="A427" r:id="rId848" display="https://finance.daum.net/quotes/A042660" xr:uid="{D7F7F1EF-D151-41AD-A9C8-B2F06DA90116}"/>
    <hyperlink ref="D427" r:id="rId849" display="https://finance.daum.net/quotes/A003090" xr:uid="{BAE94C5E-C4F6-45F2-AF2E-967708345C8B}"/>
    <hyperlink ref="A428" r:id="rId850" display="https://finance.daum.net/quotes/A069620" xr:uid="{D08DFF79-17C4-4310-80A9-69E17AE69754}"/>
    <hyperlink ref="D428" r:id="rId851" display="https://finance.daum.net/quotes/A000430" xr:uid="{06F707BA-84C5-40B7-8676-A82115D93AA7}"/>
    <hyperlink ref="A429" r:id="rId852" display="https://finance.daum.net/quotes/A006340" xr:uid="{AEDFA355-9862-4C38-809B-F56ACAE51B37}"/>
    <hyperlink ref="D429" r:id="rId853" display="https://finance.daum.net/quotes/A006345" xr:uid="{B2D003C1-EAFA-4D6A-9071-B04D0839F1C4}"/>
    <hyperlink ref="A430" r:id="rId854" display="https://finance.daum.net/quotes/A003220" xr:uid="{8368998F-75C0-4B66-9A1E-9D8092381941}"/>
    <hyperlink ref="D430" r:id="rId855" display="https://finance.daum.net/quotes/A024890" xr:uid="{37269307-4A40-4E9C-9AF5-45EB9BD3C7D1}"/>
    <hyperlink ref="A431" r:id="rId856" display="https://finance.daum.net/quotes/A002880" xr:uid="{AE3DA4E9-50F9-4388-9D1F-6DD217CBB574}"/>
    <hyperlink ref="D431" r:id="rId857" display="https://finance.daum.net/quotes/A000300" xr:uid="{0001CA77-AB67-4217-B2C9-D12C263DFA3C}"/>
    <hyperlink ref="A432" r:id="rId858" display="https://finance.daum.net/quotes/A012800" xr:uid="{37B67F64-01DB-4FE6-A339-AEE0FEC57EEC}"/>
    <hyperlink ref="D432" r:id="rId859" display="https://finance.daum.net/quotes/A015230" xr:uid="{3C78153E-FA3F-4BFD-A089-DF3425BAF1FA}"/>
    <hyperlink ref="A433" r:id="rId860" display="https://finance.daum.net/quotes/A001070" xr:uid="{191E9331-1716-4A1D-B179-92C6139C21D4}"/>
    <hyperlink ref="D433" r:id="rId861" display="https://finance.daum.net/quotes/A006650" xr:uid="{2D92B440-2DEF-4FCC-A3BA-1CBD02910A0B}"/>
    <hyperlink ref="A434" r:id="rId862" display="https://finance.daum.net/quotes/A001440" xr:uid="{6B176476-06A0-4167-BD64-E65182DC6AE7}"/>
    <hyperlink ref="D434" r:id="rId863" display="https://finance.daum.net/quotes/A084010" xr:uid="{99B4F774-A29D-4047-AD00-84B5213EC4F3}"/>
    <hyperlink ref="A435" r:id="rId864" display="https://finance.daum.net/quotes/A001790" xr:uid="{56B93850-B83C-4649-BE81-652BF7DA1CD4}"/>
    <hyperlink ref="D435" r:id="rId865" display="https://finance.daum.net/quotes/A001795" xr:uid="{E64CB129-916C-4CBF-B02E-47455E8C5E5A}"/>
    <hyperlink ref="A436" r:id="rId866" display="https://finance.daum.net/quotes/A001130" xr:uid="{8C5A1676-21B2-496F-9AF0-47B4AC6D9559}"/>
    <hyperlink ref="D436" r:id="rId867" display="https://finance.daum.net/quotes/A003490" xr:uid="{565CBC8F-2B64-41E5-B0EA-40C1C79AF869}"/>
    <hyperlink ref="A437" r:id="rId868" display="https://finance.daum.net/quotes/A003495" xr:uid="{032909D6-F002-4781-8084-129324948A48}"/>
    <hyperlink ref="D437" r:id="rId869" display="https://finance.daum.net/quotes/A005880" xr:uid="{537AB2E3-51FF-42D1-8C93-B9B1DC290E83}"/>
    <hyperlink ref="A438" r:id="rId870" display="https://finance.daum.net/quotes/A003830" xr:uid="{6308942C-23CE-420A-A765-41EBA12B2DE6}"/>
    <hyperlink ref="D438" r:id="rId871" display="https://finance.daum.net/quotes/A016090" xr:uid="{432812CF-9499-4CF9-A6FC-050B4B65017D}"/>
    <hyperlink ref="A439" r:id="rId872" display="https://finance.daum.net/quotes/A069460" xr:uid="{98182520-3068-42E1-869F-430084C7BD2E}"/>
    <hyperlink ref="D439" r:id="rId873" display="https://finance.daum.net/quotes/A192080" xr:uid="{946EAFE5-A827-47FE-B6FA-9A616D5F38DE}"/>
    <hyperlink ref="A440" r:id="rId874" display="https://finance.daum.net/quotes/A012510" xr:uid="{1C22F7F3-9C87-4FA0-BCD2-6648C5FBAFD6}"/>
    <hyperlink ref="D440" r:id="rId875" display="https://finance.daum.net/quotes/A004830" xr:uid="{2B5C15C7-07E9-4FA3-AB31-33A3F112343B}"/>
    <hyperlink ref="A441" r:id="rId876" display="https://finance.daum.net/quotes/A004835" xr:uid="{4658A74C-A57A-4A73-BD04-A44844DE1B18}"/>
    <hyperlink ref="D441" r:id="rId877" display="https://finance.daum.net/quotes/A024900" xr:uid="{24698603-88D0-43CE-A89F-94372028DB49}"/>
    <hyperlink ref="A442" r:id="rId878" display="https://finance.daum.net/quotes/A145720" xr:uid="{9E5A4539-F715-4BED-9B9A-547025B89567}"/>
    <hyperlink ref="D442" r:id="rId879" display="https://finance.daum.net/quotes/A002150" xr:uid="{673B6681-1F3E-41E2-937F-9587D29ECC2F}"/>
    <hyperlink ref="A443" r:id="rId880" display="https://finance.daum.net/quotes/A001230" xr:uid="{545EC80A-2ADE-4A02-B3CD-B3D55A294AB4}"/>
    <hyperlink ref="D443" r:id="rId881" display="https://finance.daum.net/quotes/A023450" xr:uid="{52CDDB35-FE48-4D99-866B-E1D6D165226C}"/>
    <hyperlink ref="A444" r:id="rId882" display="https://finance.daum.net/quotes/A004140" xr:uid="{8C2A8F79-2316-46F0-9458-DE21BC0CADF3}"/>
    <hyperlink ref="D444" r:id="rId883" display="https://finance.daum.net/quotes/A007590" xr:uid="{D96FCA18-C0EA-446E-A3C2-4DB9879CE777}"/>
    <hyperlink ref="A445" r:id="rId884" display="https://finance.daum.net/quotes/A005960" xr:uid="{91C7A553-2567-4D9A-80BF-30BF7F0AB52E}"/>
    <hyperlink ref="D445" r:id="rId885" display="https://finance.daum.net/quotes/A005965" xr:uid="{3467B4B4-0C02-4F94-BEDA-1753CA181450}"/>
    <hyperlink ref="A446" r:id="rId886" display="https://finance.daum.net/quotes/A026960" xr:uid="{1AD47629-5C23-4C56-A72F-63703FED5BD7}"/>
    <hyperlink ref="D446" r:id="rId887" display="https://finance.daum.net/quotes/A002210" xr:uid="{71526A11-D816-4D51-9EB4-E3DC2A85B1A1}"/>
    <hyperlink ref="A447" r:id="rId888" display="https://finance.daum.net/quotes/A102260" xr:uid="{863FA9C3-C328-4F99-84D6-AC3D9B049E76}"/>
    <hyperlink ref="D447" r:id="rId889" display="https://finance.daum.net/quotes/A000640" xr:uid="{9CBB1F02-FC68-4C99-BB1A-EBD4BB519FFA}"/>
    <hyperlink ref="A448" r:id="rId890" display="https://finance.daum.net/quotes/A170900" xr:uid="{52A0AB26-50BA-44CE-97E5-D99B0E27D0B7}"/>
    <hyperlink ref="D448" r:id="rId891" display="https://finance.daum.net/quotes/A028100" xr:uid="{3A97D42F-0CD1-4C9A-8B6D-85D7C1D8EBFA}"/>
    <hyperlink ref="A449" r:id="rId892" display="https://finance.daum.net/quotes/A282690" xr:uid="{022B3D54-D967-4974-9D07-EF3F529685ED}"/>
    <hyperlink ref="D449" r:id="rId893" display="https://finance.daum.net/quotes/A001520" xr:uid="{2E7C3955-EF0B-49CD-B86E-C1E45FC9D45C}"/>
    <hyperlink ref="A450" r:id="rId894" display="https://finance.daum.net/quotes/A001527" xr:uid="{1A2D45F6-E473-4A8C-9EE9-7EAAF2BB279F}"/>
    <hyperlink ref="D450" r:id="rId895" display="https://finance.daum.net/quotes/A001529" xr:uid="{76F0E48A-BEA2-4302-8221-C72E734CD89B}"/>
    <hyperlink ref="A451" r:id="rId896" display="https://finance.daum.net/quotes/A084670" xr:uid="{740D4D03-A5B4-4194-865E-32921320BFA0}"/>
    <hyperlink ref="D451" r:id="rId897" display="https://finance.daum.net/quotes/A082640" xr:uid="{D046DE0D-11C7-482B-B800-50A66C12A754}"/>
    <hyperlink ref="A452" r:id="rId898" display="https://finance.daum.net/quotes/A001525" xr:uid="{A0A48F23-6891-4385-96C7-243F7C2A9AA3}"/>
    <hyperlink ref="D452" r:id="rId899" display="https://finance.daum.net/quotes/A008970" xr:uid="{54B020B1-D1B3-4F53-9DAE-5D654B62C6F6}"/>
    <hyperlink ref="A453" r:id="rId900" display="https://finance.daum.net/quotes/A092780" xr:uid="{F7EBD989-20EC-4121-88BD-6CDE9E2105EB}"/>
    <hyperlink ref="D453" r:id="rId901" display="https://finance.daum.net/quotes/A049770" xr:uid="{5A5BCA24-7F6A-4BAF-8BD6-B9630F561F86}"/>
    <hyperlink ref="A454" r:id="rId902" display="https://finance.daum.net/quotes/A018500" xr:uid="{5753E701-6DF4-4746-B59B-05B1A611AFAE}"/>
    <hyperlink ref="D454" r:id="rId903" display="https://finance.daum.net/quotes/A006040" xr:uid="{118A7EEE-8FF6-4A89-9F12-7E39D06AE9B3}"/>
    <hyperlink ref="A455" r:id="rId904" display="https://finance.daum.net/quotes/A030720" xr:uid="{907FA176-9BBD-4718-86D0-727773EE803D}"/>
    <hyperlink ref="D455" r:id="rId905" display="https://finance.daum.net/quotes/A014820" xr:uid="{E141F5B0-6395-4F6E-B92A-E3EBDB0379EA}"/>
    <hyperlink ref="A456" r:id="rId906" display="https://finance.daum.net/quotes/A014825" xr:uid="{3426094F-4FE8-4268-B28B-6F2EB22B0AE9}"/>
    <hyperlink ref="D456" r:id="rId907" display="https://finance.daum.net/quotes/A163560" xr:uid="{A1A52128-84F8-4F3A-8869-50EC71EE1150}"/>
    <hyperlink ref="A457" r:id="rId908" display="https://finance.daum.net/quotes/A004890" xr:uid="{700381D4-4E8B-41C3-B917-BE05FE58952F}"/>
    <hyperlink ref="D457" r:id="rId909" display="https://finance.daum.net/quotes/A002690" xr:uid="{405134DB-3159-41B9-A39C-FE6A3FF2B837}"/>
    <hyperlink ref="A458" r:id="rId910" display="https://finance.daum.net/quotes/A000020" xr:uid="{1A948E1E-88CD-4D33-A3EA-BBF7394C0DAE}"/>
    <hyperlink ref="D458" r:id="rId911" display="https://finance.daum.net/quotes/A000150" xr:uid="{041C30E1-F8EF-4BED-8222-2D3B660BD01A}"/>
    <hyperlink ref="A459" r:id="rId912" display="https://finance.daum.net/quotes/A000157" xr:uid="{54D77753-07D4-4FF1-AE47-2C95A45ED970}"/>
    <hyperlink ref="D459" r:id="rId913" display="https://finance.daum.net/quotes/A241560" xr:uid="{9E898968-2298-418D-8928-8AD95B46C782}"/>
    <hyperlink ref="A460" r:id="rId914" display="https://finance.daum.net/quotes/A000155" xr:uid="{E5236FA9-4950-419F-A161-78A129BBD54B}"/>
    <hyperlink ref="D460" r:id="rId915" display="https://finance.daum.net/quotes/A034020" xr:uid="{88EAA69B-F0AC-432B-A439-C0542DB615F6}"/>
    <hyperlink ref="A461" r:id="rId916" display="https://finance.daum.net/quotes/A336260" xr:uid="{B273CD7C-AAB8-417A-B4D9-29C95F92ACB8}"/>
    <hyperlink ref="D461" r:id="rId917" display="https://finance.daum.net/quotes/A33626K" xr:uid="{881F9E85-7BB7-4448-93C1-4C4B9BA2A472}"/>
    <hyperlink ref="A462" r:id="rId918" display="https://finance.daum.net/quotes/A33626L" xr:uid="{385976B6-2C85-4236-894A-25663866F2AB}"/>
    <hyperlink ref="D462" r:id="rId919" display="https://finance.daum.net/quotes/A016740" xr:uid="{B86C8F10-A17C-4027-BE5F-868DF2E9E380}"/>
    <hyperlink ref="A463" r:id="rId920" display="https://finance.daum.net/quotes/A192650" xr:uid="{CFBB18A2-584F-4E1A-A9A8-77C4098A201A}"/>
    <hyperlink ref="D463" r:id="rId921" display="https://finance.daum.net/quotes/A024090" xr:uid="{139E3314-05EA-4856-A290-FC9FF7A7918D}"/>
    <hyperlink ref="A464" r:id="rId922" display="https://finance.daum.net/quotes/A003160" xr:uid="{1643992A-8642-4BC2-9593-8413C432083B}"/>
    <hyperlink ref="D464" r:id="rId923" display="https://finance.daum.net/quotes/A092200" xr:uid="{1095E21C-28E6-4FE0-A002-61D121D9284D}"/>
    <hyperlink ref="A465" r:id="rId924" display="https://finance.daum.net/quotes/A377190" xr:uid="{C80144CA-124B-4D4B-9E39-F68E56D67BD1}"/>
    <hyperlink ref="D465" r:id="rId925" display="https://finance.daum.net/quotes/A013570" xr:uid="{17CA7A4D-CBE7-41F9-B626-870F22520819}"/>
    <hyperlink ref="A466" r:id="rId926" display="https://finance.daum.net/quotes/A210540" xr:uid="{D76964EE-C297-4A56-A2AA-4180111CDA46}"/>
    <hyperlink ref="D466" r:id="rId927" display="https://finance.daum.net/quotes/A007340" xr:uid="{92E3E144-0F25-4402-B3CD-8C3F8A49ACD0}"/>
    <hyperlink ref="A467" r:id="rId928" display="https://finance.daum.net/quotes/A026890" xr:uid="{D3941ABB-31FC-42A2-BAFE-2886A2FDDA34}"/>
    <hyperlink ref="D467" r:id="rId929" display="https://finance.daum.net/quotes/A115390" xr:uid="{BA69C27D-7298-45C6-BEEA-8068CF708B57}"/>
    <hyperlink ref="A468" r:id="rId930" display="https://finance.daum.net/quotes/A032350" xr:uid="{5933BC8A-610A-4DFE-B744-155BE9CDBDC5}"/>
    <hyperlink ref="D468" r:id="rId931" display="https://finance.daum.net/quotes/A089860" xr:uid="{9DD3567A-F12D-4B86-852D-981C4707DC65}"/>
    <hyperlink ref="A469" r:id="rId932" display="https://finance.daum.net/quotes/A330590" xr:uid="{9816C1E0-50D5-492C-B60E-F0DB3A0EBA8E}"/>
    <hyperlink ref="D469" r:id="rId933" display="https://finance.daum.net/quotes/A000400" xr:uid="{E5689489-A7A9-4099-8725-7EEACFB0982E}"/>
    <hyperlink ref="A470" r:id="rId934" display="https://finance.daum.net/quotes/A023530" xr:uid="{489569C4-68CB-46FC-82C2-15B5668B22D9}"/>
    <hyperlink ref="D470" r:id="rId935" display="https://finance.daum.net/quotes/A004000" xr:uid="{9C8F7C28-9473-4BF9-A91C-1F758CF132E7}"/>
    <hyperlink ref="A471" r:id="rId936" display="https://finance.daum.net/quotes/A286940" xr:uid="{B65B2F6D-B300-4507-B714-F33465910D9A}"/>
    <hyperlink ref="D471" r:id="rId937" display="https://finance.daum.net/quotes/A280360" xr:uid="{330729C6-640C-4B47-9334-7936B7E9B649}"/>
    <hyperlink ref="A472" r:id="rId938" display="https://finance.daum.net/quotes/A004990" xr:uid="{BFEFD978-C185-442B-A81C-0F0FA6127330}"/>
    <hyperlink ref="D472" r:id="rId939" display="https://finance.daum.net/quotes/A00499K" xr:uid="{7053E523-205D-4055-A6F2-2A17AA8B347C}"/>
    <hyperlink ref="A473" r:id="rId940" display="https://finance.daum.net/quotes/A005300" xr:uid="{C9198086-4A9C-49F3-A1EA-E703CE7EBE6C}"/>
    <hyperlink ref="D473" r:id="rId941" display="https://finance.daum.net/quotes/A005305" xr:uid="{E9599954-0C0F-4CE5-8255-0809C3FC0F44}"/>
    <hyperlink ref="A474" r:id="rId942" display="https://finance.daum.net/quotes/A011170" xr:uid="{9D95877D-1648-463F-849B-968BC26F984A}"/>
    <hyperlink ref="D474" r:id="rId943" display="https://finance.daum.net/quotes/A002270" xr:uid="{8E94A5E6-2B1A-4A9C-84EF-C22A40A3175B}"/>
    <hyperlink ref="A475" r:id="rId944" display="https://finance.daum.net/quotes/A071840" xr:uid="{D7EA224C-2B0B-4B60-BDC0-0AF45552A2E5}"/>
    <hyperlink ref="D475" r:id="rId945" display="https://finance.daum.net/quotes/A027740" xr:uid="{D524ADEB-A3A9-48DC-8239-251BA504FB4F}"/>
    <hyperlink ref="A476" r:id="rId946" display="https://finance.daum.net/quotes/A137930" xr:uid="{DE7A6B3A-7FE0-4BFC-9349-CE04240BA909}"/>
    <hyperlink ref="D476" r:id="rId947" display="https://finance.daum.net/quotes/A292340" xr:uid="{970E9CB4-73D3-4D9C-95B0-98630C32A3BA}"/>
    <hyperlink ref="A477" r:id="rId948" display="https://finance.daum.net/quotes/A159800" xr:uid="{BA10C758-6B73-43A1-B759-A84EAE0A9A9B}"/>
    <hyperlink ref="D477" r:id="rId949" display="https://finance.daum.net/quotes/A204320" xr:uid="{B4AA5011-81B1-4D7B-930A-A7409F44302D}"/>
    <hyperlink ref="A478" r:id="rId950" display="https://finance.daum.net/quotes/A001080" xr:uid="{4C895B88-6535-4374-AD4A-21CC9CE79CFF}"/>
    <hyperlink ref="D478" r:id="rId951" display="https://finance.daum.net/quotes/A088980" xr:uid="{8AD10C5A-B855-40DB-A026-97F90077CCFF}"/>
    <hyperlink ref="A479" r:id="rId952" display="https://finance.daum.net/quotes/A094800" xr:uid="{3A3F334F-A2B7-4CEE-A9D8-FF73DD04BB17}"/>
    <hyperlink ref="D479" r:id="rId953" display="https://finance.daum.net/quotes/Q610007" xr:uid="{5E2F8101-C6D1-4215-85D4-4FF0AC40CB37}"/>
    <hyperlink ref="A480" r:id="rId954" display="https://finance.daum.net/quotes/Q610011" xr:uid="{31CBCD67-A287-41A2-A536-9EB1617429A2}"/>
    <hyperlink ref="D480" r:id="rId955" display="https://finance.daum.net/quotes/Q610005" xr:uid="{11E79FB7-EA8E-4A3C-A679-EE0E1D2297FE}"/>
    <hyperlink ref="A481" r:id="rId956" display="https://finance.daum.net/quotes/Q610008" xr:uid="{81BDE35A-C192-4421-91A5-3AFD1829B302}"/>
    <hyperlink ref="D481" r:id="rId957" display="https://finance.daum.net/quotes/Q610012" xr:uid="{E57B6C0B-3AB4-428F-B010-0EB38B86259A}"/>
    <hyperlink ref="A482" r:id="rId958" display="https://finance.daum.net/quotes/Q610016" xr:uid="{A77EE265-246B-4F82-95EB-364905B81292}"/>
    <hyperlink ref="D482" r:id="rId959" display="https://finance.daum.net/quotes/Q610002" xr:uid="{390F9CAA-26FD-4BD0-8630-C751C5592E1C}"/>
    <hyperlink ref="A483" r:id="rId960" display="https://finance.daum.net/quotes/Q610003" xr:uid="{826D7523-AA0D-499A-A8F5-4BBF9A3E0C43}"/>
    <hyperlink ref="D483" r:id="rId961" display="https://finance.daum.net/quotes/Q610004" xr:uid="{B37D4F3E-AFB3-4814-B6DC-F3F8A855E754}"/>
    <hyperlink ref="A484" r:id="rId962" display="https://finance.daum.net/quotes/Q610014" xr:uid="{477D6A5F-2DE8-4E39-9B6E-96E17D97186D}"/>
    <hyperlink ref="D484" r:id="rId963" display="https://finance.daum.net/quotes/Q610006" xr:uid="{EAF0FED6-9FB1-4C98-9ADC-281A4F9BF631}"/>
    <hyperlink ref="A485" r:id="rId964" display="https://finance.daum.net/quotes/Q610010" xr:uid="{DB1D5DCF-7244-4A8C-9F62-CCF92331C6A8}"/>
    <hyperlink ref="D485" r:id="rId965" display="https://finance.daum.net/quotes/Q610013" xr:uid="{B032F186-6026-49FF-B0EA-2320EE61314F}"/>
    <hyperlink ref="A486" r:id="rId966" display="https://finance.daum.net/quotes/Q610017" xr:uid="{9D58E425-76DC-498E-8583-A67479C02B11}"/>
    <hyperlink ref="D486" r:id="rId967" display="https://finance.daum.net/quotes/Q610009" xr:uid="{D7ED69D1-7F05-4919-BF6F-90CA1F9CE62B}"/>
    <hyperlink ref="A487" r:id="rId968" display="https://finance.daum.net/quotes/Q610015" xr:uid="{6EF25B9B-441E-405A-9BA4-7E0FB3E539E2}"/>
    <hyperlink ref="D487" r:id="rId969" display="https://finance.daum.net/quotes/Q610001" xr:uid="{A05CD794-C3BB-4083-8C5C-D19E2CFDA8D4}"/>
    <hyperlink ref="A488" r:id="rId970" display="https://finance.daum.net/quotes/A138040" xr:uid="{7D481CE0-3317-4B23-A31C-5C13297795DD}"/>
    <hyperlink ref="D488" r:id="rId971" display="https://finance.daum.net/quotes/A008560" xr:uid="{E70EABB4-1BAF-4C7C-8296-454FFC1F8861}"/>
    <hyperlink ref="A489" r:id="rId972" display="https://finance.daum.net/quotes/A000060" xr:uid="{B2F2524E-BD93-4A73-AEE9-2A434B89806C}"/>
    <hyperlink ref="D489" r:id="rId973" display="https://finance.daum.net/quotes/A090370" xr:uid="{C9A8A32E-CAFE-4CB6-B2E3-31F53D3AE4EB}"/>
    <hyperlink ref="A490" r:id="rId974" display="https://finance.daum.net/quotes/A017180" xr:uid="{DAE79D00-376E-422A-A8D0-1D9583AE0E6C}"/>
    <hyperlink ref="D490" r:id="rId975" display="https://finance.daum.net/quotes/A009900" xr:uid="{428B6A64-FFD3-4C12-9E0D-2D594AA24F96}"/>
    <hyperlink ref="A491" r:id="rId976" display="https://finance.daum.net/quotes/A012690" xr:uid="{DD692CDC-FE24-4687-8733-B9A626E11ED4}"/>
    <hyperlink ref="D491" r:id="rId977" display="https://finance.daum.net/quotes/A005360" xr:uid="{8CC38490-00EF-4359-B6C3-D39A5880292B}"/>
    <hyperlink ref="A492" r:id="rId978" display="https://finance.daum.net/quotes/A204210" xr:uid="{E4CC0144-42E7-41BB-9DA5-1996CED76CBF}"/>
    <hyperlink ref="D492" r:id="rId979" display="https://finance.daum.net/quotes/A009680" xr:uid="{C66EE46B-2E99-4CAC-AC52-3EAA35F352DD}"/>
    <hyperlink ref="A493" r:id="rId980" display="https://finance.daum.net/quotes/A009580" xr:uid="{A15C3097-E418-4B88-B7EA-B8468F95EC7A}"/>
    <hyperlink ref="D493" r:id="rId981" display="https://finance.daum.net/quotes/A009200" xr:uid="{ABF2805A-B321-4D72-9AEF-856E8923AAA5}"/>
    <hyperlink ref="A494" r:id="rId982" display="https://finance.daum.net/quotes/A033920" xr:uid="{3A82F574-FFAD-4CC6-A016-13FA7E5ED973}"/>
    <hyperlink ref="D494" r:id="rId983" display="https://finance.daum.net/quotes/A008420" xr:uid="{2F806FB0-8359-481B-90F4-59FBA606472F}"/>
    <hyperlink ref="A495" r:id="rId984" display="https://finance.daum.net/quotes/A025560" xr:uid="{DD2056BD-D071-4C59-BA51-C898CC7D581D}"/>
    <hyperlink ref="D495" r:id="rId985" display="https://finance.daum.net/quotes/A007120" xr:uid="{2B0409D7-FFB7-4824-BE5E-A1A012B6B260}"/>
    <hyperlink ref="A496" r:id="rId986" display="https://finance.daum.net/quotes/Q520031" xr:uid="{15AC51F3-AA7A-400B-848D-3FD90AEA8E75}"/>
    <hyperlink ref="D496" r:id="rId987" display="https://finance.daum.net/quotes/Q520032" xr:uid="{5C5AD708-39A4-4998-BDB3-502FFD9A59C5}"/>
    <hyperlink ref="A497" r:id="rId988" display="https://finance.daum.net/quotes/Q520036" xr:uid="{4ACB291F-4F8E-4842-A5A0-5792E36F38ED}"/>
    <hyperlink ref="D497" r:id="rId989" display="https://finance.daum.net/quotes/Q520035" xr:uid="{F6F12105-1029-405B-AA90-DFC6AD7EC6E2}"/>
    <hyperlink ref="A498" r:id="rId990" display="https://finance.daum.net/quotes/Q520030" xr:uid="{B8939EE3-CE80-47C0-9DA8-AF17F18AEE43}"/>
    <hyperlink ref="D498" r:id="rId991" display="https://finance.daum.net/quotes/Q520013" xr:uid="{96A48EEC-F4E2-4CE8-89A3-0462B0B203CF}"/>
    <hyperlink ref="A499" r:id="rId992" display="https://finance.daum.net/quotes/Q520009" xr:uid="{81C28CB2-04E2-46DA-AFE5-F757A278E336}"/>
    <hyperlink ref="D499" r:id="rId993" display="https://finance.daum.net/quotes/Q520033" xr:uid="{1963A88F-943F-499F-BE76-7369DBA5B83F}"/>
    <hyperlink ref="A500" r:id="rId994" display="https://finance.daum.net/quotes/Q520014" xr:uid="{134A5D79-6118-475B-8DA4-6240271D24E8}"/>
    <hyperlink ref="D500" r:id="rId995" display="https://finance.daum.net/quotes/Q520006" xr:uid="{A9F98B3D-82BD-4F4E-BDDF-491EFCE61FF2}"/>
    <hyperlink ref="A501" r:id="rId996" display="https://finance.daum.net/quotes/Q520010" xr:uid="{22902D9F-7503-4C36-A9C3-65C0A77F14BA}"/>
    <hyperlink ref="D501" r:id="rId997" display="https://finance.daum.net/quotes/Q520003" xr:uid="{410F68B8-3C66-475E-9F2B-78A70FD2708F}"/>
    <hyperlink ref="A502" r:id="rId998" display="https://finance.daum.net/quotes/Q520034" xr:uid="{37CD00D3-5706-4635-891B-2E6AF3569BFB}"/>
    <hyperlink ref="D502" r:id="rId999" display="https://finance.daum.net/quotes/Q520015" xr:uid="{9ABF64EC-EE2F-4806-8262-5A15711DF8B4}"/>
    <hyperlink ref="A503" r:id="rId1000" display="https://finance.daum.net/quotes/Q520007" xr:uid="{3FDD887C-3014-45BC-BCE5-9940BED69E07}"/>
    <hyperlink ref="D503" r:id="rId1001" display="https://finance.daum.net/quotes/Q520011" xr:uid="{5986159C-C449-4450-9626-351CE62B64F9}"/>
    <hyperlink ref="A504" r:id="rId1002" display="https://finance.daum.net/quotes/Q520005" xr:uid="{F3C97F7C-9CC3-448A-99DE-67E08413ED20}"/>
    <hyperlink ref="D504" r:id="rId1003" display="https://finance.daum.net/quotes/Q520004" xr:uid="{0B476AED-F588-4767-B75F-924E739557EE}"/>
    <hyperlink ref="A505" r:id="rId1004" display="https://finance.daum.net/quotes/Q590018" xr:uid="{7E3C43B8-9680-4C9F-B8C3-BEA2E30370C2}"/>
    <hyperlink ref="D505" r:id="rId1005" display="https://finance.daum.net/quotes/Q520026" xr:uid="{B45FBB50-717C-410F-97AA-D595C55BF35C}"/>
    <hyperlink ref="A506" r:id="rId1006" display="https://finance.daum.net/quotes/A357250" xr:uid="{C0E55EBE-87ED-4BB8-8D68-5AF2840A6DCE}"/>
    <hyperlink ref="D506" r:id="rId1007" display="https://finance.daum.net/quotes/A085620" xr:uid="{E73F4B28-B988-4A78-9F11-11211D47A01C}"/>
    <hyperlink ref="A507" r:id="rId1008" display="https://finance.daum.net/quotes/A006800" xr:uid="{233D2C03-E7B5-46F9-8778-0033D1A786A5}"/>
    <hyperlink ref="D507" r:id="rId1009" display="https://finance.daum.net/quotes/A00680K" xr:uid="{CCF3DB1A-021A-4666-8C5B-599D0C0CD9E5}"/>
    <hyperlink ref="A508" r:id="rId1010" display="https://finance.daum.net/quotes/A006805" xr:uid="{5C692E64-2701-4085-B706-AA02549548AF}"/>
    <hyperlink ref="D508" r:id="rId1011" display="https://finance.daum.net/quotes/A002840" xr:uid="{2FD69AE3-A46A-4642-A32C-513FA32F1495}"/>
    <hyperlink ref="A509" r:id="rId1012" display="https://finance.daum.net/quotes/A268280" xr:uid="{3C660573-CF64-4450-9295-1E0C5315FD22}"/>
    <hyperlink ref="D509" r:id="rId1013" display="https://finance.daum.net/quotes/A107590" xr:uid="{1297C553-0ABE-4826-9207-A950DBFCD0C0}"/>
    <hyperlink ref="A510" r:id="rId1014" display="https://finance.daum.net/quotes/A134380" xr:uid="{7AAE5850-E146-4903-BBA9-758C11F9B127}"/>
    <hyperlink ref="D510" r:id="rId1015" display="https://finance.daum.net/quotes/A003650" xr:uid="{98D00208-A99C-461B-874B-142BCE100285}"/>
    <hyperlink ref="A511" r:id="rId1016" display="https://finance.daum.net/quotes/A155900" xr:uid="{D6859B67-9A49-4331-B990-1C762E6A4E67}"/>
    <hyperlink ref="D511" r:id="rId1017" display="https://finance.daum.net/quotes/A003610" xr:uid="{7416E431-271E-4309-BD16-7C634B84776F}"/>
    <hyperlink ref="A512" r:id="rId1018" display="https://finance.daum.net/quotes/A001340" xr:uid="{8573EF62-8788-43A8-8017-720F2F0A4E91}"/>
    <hyperlink ref="D512" r:id="rId1019" display="https://finance.daum.net/quotes/A035150" xr:uid="{016785C9-2E19-4BF0-B9F4-AF90A4D21441}"/>
    <hyperlink ref="A513" r:id="rId1020" display="https://finance.daum.net/quotes/A002410" xr:uid="{E0271410-B073-4276-BA46-B77B0116C271}"/>
    <hyperlink ref="D513" r:id="rId1021" display="https://finance.daum.net/quotes/A096300" xr:uid="{6FAEE32D-0765-4388-9324-BD88AAC25D56}"/>
    <hyperlink ref="A514" r:id="rId1022" display="https://finance.daum.net/quotes/A007210" xr:uid="{59C79C82-8713-4E74-9A18-2521AD851764}"/>
    <hyperlink ref="D514" r:id="rId1023" display="https://finance.daum.net/quotes/A002760" xr:uid="{600CA3C7-EC06-4A1E-94D5-329DCBF720C4}"/>
    <hyperlink ref="A515" r:id="rId1024" display="https://finance.daum.net/quotes/A003850" xr:uid="{D36A105B-A73E-48D8-9B6D-98854EFD939A}"/>
    <hyperlink ref="D515" r:id="rId1025" display="https://finance.daum.net/quotes/A000890" xr:uid="{AA766144-0480-4308-A6C0-3445C94CA04F}"/>
    <hyperlink ref="A516" r:id="rId1026" display="https://finance.daum.net/quotes/A003000" xr:uid="{F1B8D0FC-8ECA-4956-8594-D166FB65BCF3}"/>
    <hyperlink ref="D516" r:id="rId1027" display="https://finance.daum.net/quotes/A001270" xr:uid="{E1F9346D-7A51-46E8-86F5-25142DABF13E}"/>
    <hyperlink ref="A517" r:id="rId1028" display="https://finance.daum.net/quotes/A001275" xr:uid="{0DEC4225-706C-4EBF-A3E6-E563E9E8A1AF}"/>
    <hyperlink ref="D517" r:id="rId1029" display="https://finance.daum.net/quotes/A026940" xr:uid="{AC22B000-59D9-4DA4-8798-A624A9CBB0CA}"/>
    <hyperlink ref="A518" r:id="rId1030" display="https://finance.daum.net/quotes/A015350" xr:uid="{E042743C-2A11-496B-BD62-DFAA43859F01}"/>
    <hyperlink ref="D518" r:id="rId1031" display="https://finance.daum.net/quotes/A011390" xr:uid="{8FDCCAD8-F2A4-44D5-8121-4C2E8096DA5C}"/>
    <hyperlink ref="A519" r:id="rId1032" display="https://finance.daum.net/quotes/A005030" xr:uid="{479B0C83-DA53-4A50-92CB-F119F01A7849}"/>
    <hyperlink ref="D519" r:id="rId1033" display="https://finance.daum.net/quotes/A002070" xr:uid="{99479A9E-3A6F-4EF6-9E97-06C221AFC8E6}"/>
    <hyperlink ref="A520" r:id="rId1034" display="https://finance.daum.net/quotes/A100220" xr:uid="{432D9268-9448-4216-AF57-AEE91415E547}"/>
    <hyperlink ref="D520" r:id="rId1035" display="https://finance.daum.net/quotes/A030790" xr:uid="{70A21956-771D-49D9-BD74-DA2102C4D99F}"/>
    <hyperlink ref="A521" r:id="rId1036" display="https://finance.daum.net/quotes/A005180" xr:uid="{A9A9E4A4-51DC-4E27-9925-0FE96C98960C}"/>
    <hyperlink ref="D521" r:id="rId1037" display="https://finance.daum.net/quotes/A003960" xr:uid="{CF4174A8-6AE9-48A5-9E6E-7B0231DC882B}"/>
    <hyperlink ref="A522" r:id="rId1038" display="https://finance.daum.net/quotes/A008040" xr:uid="{5AB01845-8DB1-452A-81EA-B2F307EE8AF9}"/>
    <hyperlink ref="D522" r:id="rId1039" display="https://finance.daum.net/quotes/A007160" xr:uid="{30CC1306-26FE-4E7F-B0DE-701A74044624}"/>
    <hyperlink ref="A523" r:id="rId1040" display="https://finance.daum.net/quotes/A014710" xr:uid="{DBAFB822-9D80-4DBD-AD74-000EC2938D1A}"/>
    <hyperlink ref="D523" r:id="rId1041" display="https://finance.daum.net/quotes/A006090" xr:uid="{24BA9DF3-53DD-4BF9-8779-1FCD48FE3709}"/>
    <hyperlink ref="A524" r:id="rId1042" display="https://finance.daum.net/quotes/A001470" xr:uid="{848310B9-5BFF-4EF9-8E07-AE90A3E9A171}"/>
    <hyperlink ref="D524" r:id="rId1043" display="https://finance.daum.net/quotes/Q530014" xr:uid="{7B6F1BB9-F24E-482B-A6A3-FF89707C6C4F}"/>
    <hyperlink ref="A525" r:id="rId1044" display="https://finance.daum.net/quotes/Q530073" xr:uid="{A8B67D8E-A476-4B70-AB74-76ED303650E6}"/>
    <hyperlink ref="D525" r:id="rId1045" display="https://finance.daum.net/quotes/Q530087" xr:uid="{8D34FCE1-3C1C-4E23-A43F-5A6E83AC3AC0}"/>
    <hyperlink ref="A526" r:id="rId1046" display="https://finance.daum.net/quotes/Q530085" xr:uid="{5CD1AD5E-250F-4209-9CE2-74F384547764}"/>
    <hyperlink ref="D526" r:id="rId1047" display="https://finance.daum.net/quotes/Q530067" xr:uid="{39543432-A288-48A9-85A1-49429F7C8B2C}"/>
    <hyperlink ref="A527" r:id="rId1048" display="https://finance.daum.net/quotes/Q530072" xr:uid="{82811645-12E0-4CB4-B159-9B4392DE815C}"/>
    <hyperlink ref="D527" r:id="rId1049" display="https://finance.daum.net/quotes/Q530083" xr:uid="{22660E62-7CF0-4D9C-91EA-BBFBF9034629}"/>
    <hyperlink ref="A528" r:id="rId1050" display="https://finance.daum.net/quotes/Q530077" xr:uid="{76DC74BA-D87F-4BB9-BBD6-8C14DE549BA2}"/>
    <hyperlink ref="D528" r:id="rId1051" display="https://finance.daum.net/quotes/Q530023" xr:uid="{C686EBE2-DEC8-4F91-8392-B407391BBAC9}"/>
    <hyperlink ref="A529" r:id="rId1052" display="https://finance.daum.net/quotes/Q530075" xr:uid="{7DB0414B-495C-4B7E-BF0D-80F0AA9F2B46}"/>
    <hyperlink ref="D529" r:id="rId1053" display="https://finance.daum.net/quotes/Q530088" xr:uid="{08BD97F9-4610-4883-8DC1-5E150E2541C4}"/>
    <hyperlink ref="A530" r:id="rId1054" display="https://finance.daum.net/quotes/Q530086" xr:uid="{5C593370-83D9-4459-95FF-EEEE7FF9AD12}"/>
    <hyperlink ref="D530" r:id="rId1055" display="https://finance.daum.net/quotes/Q530031" xr:uid="{74A7758E-7BC5-45DB-A904-76ED4749284F}"/>
    <hyperlink ref="A531" r:id="rId1056" display="https://finance.daum.net/quotes/Q530063" xr:uid="{204A4622-96AC-476E-ACFE-B5E3749CC2E8}"/>
    <hyperlink ref="D531" r:id="rId1057" display="https://finance.daum.net/quotes/Q530055" xr:uid="{C0530ECD-6EB5-4DF7-8441-34D176D7FE27}"/>
    <hyperlink ref="A532" r:id="rId1058" display="https://finance.daum.net/quotes/Q530070" xr:uid="{E2152F93-4435-414B-AA0F-AD85EF7AEC3B}"/>
    <hyperlink ref="D532" r:id="rId1059" display="https://finance.daum.net/quotes/Q530061" xr:uid="{2555C1DD-5A28-4581-A87B-EDA45C514BDE}"/>
    <hyperlink ref="A533" r:id="rId1060" display="https://finance.daum.net/quotes/Q530068" xr:uid="{2EE26B7E-2B6B-4686-96EF-FC4597820B32}"/>
    <hyperlink ref="D533" r:id="rId1061" display="https://finance.daum.net/quotes/Q530081" xr:uid="{5A1FDA34-46CD-475C-BD5A-2661CF124D7B}"/>
    <hyperlink ref="A534" r:id="rId1062" display="https://finance.daum.net/quotes/Q530020" xr:uid="{E0FDCEFE-D883-4E69-ADC9-CBD6BE7371F8}"/>
    <hyperlink ref="D534" r:id="rId1063" display="https://finance.daum.net/quotes/Q530016" xr:uid="{FAAA5C7F-E567-432A-AEAA-B04C628A355E}"/>
    <hyperlink ref="A535" r:id="rId1064" display="https://finance.daum.net/quotes/Q530019" xr:uid="{A87A809A-139D-47C7-9B0D-635955FF6D37}"/>
    <hyperlink ref="D535" r:id="rId1065" display="https://finance.daum.net/quotes/Q530015" xr:uid="{2C8AB420-6A88-4173-9F72-B58D75C09749}"/>
    <hyperlink ref="A536" r:id="rId1066" display="https://finance.daum.net/quotes/Q530089" xr:uid="{508F46EC-4E2C-4248-A63A-30503E1EB022}"/>
    <hyperlink ref="D536" r:id="rId1067" display="https://finance.daum.net/quotes/Q530076" xr:uid="{2DDA53B2-ADEF-4C21-82B0-CEAD40FA5ED4}"/>
    <hyperlink ref="A537" r:id="rId1068" display="https://finance.daum.net/quotes/Q530036" xr:uid="{470665FC-89BF-4F49-BC7A-B2AC407B1FFC}"/>
    <hyperlink ref="D537" r:id="rId1069" display="https://finance.daum.net/quotes/Q530064" xr:uid="{8A87277D-7C5E-4526-9D96-EDFBA2CB51F0}"/>
    <hyperlink ref="A538" r:id="rId1070" display="https://finance.daum.net/quotes/Q530056" xr:uid="{A8137FBF-78D9-4AF8-8677-4F7F636DFED3}"/>
    <hyperlink ref="D538" r:id="rId1071" display="https://finance.daum.net/quotes/Q530071" xr:uid="{F7D9C2FB-0E4C-473D-9881-F3FF93481708}"/>
    <hyperlink ref="A539" r:id="rId1072" display="https://finance.daum.net/quotes/Q530062" xr:uid="{0A4FBD15-7A50-4E30-9FEC-5103E1A90641}"/>
    <hyperlink ref="D539" r:id="rId1073" display="https://finance.daum.net/quotes/Q530069" xr:uid="{E1326EBD-CF0C-4096-B885-37653DCFF51E}"/>
    <hyperlink ref="A540" r:id="rId1074" display="https://finance.daum.net/quotes/Q530082" xr:uid="{13EB43E1-5F76-4AB3-BA65-F7AFB1FD5DAE}"/>
    <hyperlink ref="D540" r:id="rId1075" display="https://finance.daum.net/quotes/Q530002" xr:uid="{733A55E5-1074-4C19-A679-4DF4AFC7872B}"/>
    <hyperlink ref="A541" r:id="rId1076" display="https://finance.daum.net/quotes/Q530074" xr:uid="{F5161B41-5151-4216-9DD1-4EEEE1B6B33E}"/>
    <hyperlink ref="D541" r:id="rId1077" display="https://finance.daum.net/quotes/Q530084" xr:uid="{8163EE93-65FE-449D-826D-3FC5370AD7F6}"/>
    <hyperlink ref="A542" r:id="rId1078" display="https://finance.daum.net/quotes/Q530078" xr:uid="{3786699F-CF0B-4819-8915-60AEBE05EC28}"/>
    <hyperlink ref="D542" r:id="rId1079" display="https://finance.daum.net/quotes/Q530090" xr:uid="{AB63723E-D55D-44C5-88AA-A92B1B8EEE44}"/>
    <hyperlink ref="A543" r:id="rId1080" display="https://finance.daum.net/quotes/Q530080" xr:uid="{CC822741-78BA-4B67-B90D-C9FBD98927DC}"/>
    <hyperlink ref="D543" r:id="rId1081" display="https://finance.daum.net/quotes/Q530060" xr:uid="{A86EE57D-7BD3-47D0-9218-AC90363E1731}"/>
    <hyperlink ref="A544" r:id="rId1082" display="https://finance.daum.net/quotes/Q530066" xr:uid="{C4918A15-DA75-4414-9AF8-B383C1C34BB3}"/>
    <hyperlink ref="D544" r:id="rId1083" display="https://finance.daum.net/quotes/Q530053" xr:uid="{191DE390-1D8C-4A30-828F-F11687FD6CEA}"/>
    <hyperlink ref="A545" r:id="rId1084" display="https://finance.daum.net/quotes/Q530079" xr:uid="{51DAB90F-3F9F-4EC6-A605-926CAB07C495}"/>
    <hyperlink ref="D545" r:id="rId1085" display="https://finance.daum.net/quotes/A006400" xr:uid="{E0451ED9-311D-4698-BB79-ADA7A35D3E01}"/>
    <hyperlink ref="A546" r:id="rId1086" display="https://finance.daum.net/quotes/A006405" xr:uid="{899A4519-51B5-4C9B-8A6C-578322321838}"/>
    <hyperlink ref="D546" r:id="rId1087" display="https://finance.daum.net/quotes/A006660" xr:uid="{74162528-D714-4016-9E23-8500E606DAF0}"/>
    <hyperlink ref="A547" r:id="rId1088" display="https://finance.daum.net/quotes/A028260" xr:uid="{5C8B58CD-5D47-4F6D-8E24-A70476FA8822}"/>
    <hyperlink ref="D547" r:id="rId1089" display="https://finance.daum.net/quotes/A02826K" xr:uid="{76BE425A-E842-40FB-8170-2CC05795636B}"/>
    <hyperlink ref="A548" r:id="rId1090" display="https://finance.daum.net/quotes/A207940" xr:uid="{231D25B1-0158-483D-8993-43E8A9B91A04}"/>
    <hyperlink ref="D548" r:id="rId1091" display="https://finance.daum.net/quotes/A032830" xr:uid="{1838EE4D-DC65-4260-B327-B8266A51AFD4}"/>
    <hyperlink ref="A549" r:id="rId1092" display="https://finance.daum.net/quotes/A018260" xr:uid="{AE85DD7F-4848-484A-8508-ABC8AE438F8B}"/>
    <hyperlink ref="D549" r:id="rId1093" display="https://finance.daum.net/quotes/A028050" xr:uid="{0DE8406A-A54B-4B9A-BA98-8B09BFF12B5D}"/>
    <hyperlink ref="A550" r:id="rId1094" display="https://finance.daum.net/quotes/A009150" xr:uid="{7048468B-E805-4E65-8463-2E8873D8257F}"/>
    <hyperlink ref="D550" r:id="rId1095" display="https://finance.daum.net/quotes/A009155" xr:uid="{C06E2BE4-84AE-4981-8713-B460644620A9}"/>
    <hyperlink ref="A551" r:id="rId1096" display="https://finance.daum.net/quotes/A005930" xr:uid="{2B2114FA-8868-41E2-8AA9-D1CF325D9B14}"/>
    <hyperlink ref="D551" r:id="rId1097" display="https://finance.daum.net/quotes/A005935" xr:uid="{5661B07D-C3E5-407B-93B1-29BFD4D7ADC4}"/>
    <hyperlink ref="A552" r:id="rId1098" display="https://finance.daum.net/quotes/A001360" xr:uid="{8ACB26B2-95C9-4A58-AE8D-DAA5F718DB8B}"/>
    <hyperlink ref="D552" r:id="rId1099" display="https://finance.daum.net/quotes/A010140" xr:uid="{E58536C4-54C0-4F70-9A5D-DF7765D3961C}"/>
    <hyperlink ref="A553" r:id="rId1100" display="https://finance.daum.net/quotes/A010145" xr:uid="{E02E6342-D2ED-4753-A34D-4C028A86518A}"/>
    <hyperlink ref="D553" r:id="rId1101" display="https://finance.daum.net/quotes/A016360" xr:uid="{1403D479-0DCD-4C29-8CE9-519CAA747586}"/>
    <hyperlink ref="A554" r:id="rId1102" display="https://finance.daum.net/quotes/A068290" xr:uid="{1FC8BDF1-6806-402E-8584-8A79E0A0D60E}"/>
    <hyperlink ref="D554" r:id="rId1103" display="https://finance.daum.net/quotes/A029780" xr:uid="{615785AF-5EC0-4E94-83CB-CBC972B8C5FE}"/>
    <hyperlink ref="A555" r:id="rId1104" display="https://finance.daum.net/quotes/A000810" xr:uid="{DBF0F564-747E-46D1-89AF-59966D117154}"/>
    <hyperlink ref="D555" r:id="rId1105" display="https://finance.daum.net/quotes/A000815" xr:uid="{755F59C5-6358-4494-BD0A-01B58E4A22CE}"/>
    <hyperlink ref="A556" r:id="rId1106" display="https://finance.daum.net/quotes/A006110" xr:uid="{AECE4A60-8906-4F9C-B8DC-E31019336EE4}"/>
    <hyperlink ref="D556" r:id="rId1107" display="https://finance.daum.net/quotes/A145990" xr:uid="{9EDDBFAA-1C0A-4D56-BBC6-071529115D67}"/>
    <hyperlink ref="A557" r:id="rId1108" display="https://finance.daum.net/quotes/A145995" xr:uid="{4A125EEE-6F66-4E83-9C23-AA2D7DE0D71D}"/>
    <hyperlink ref="D557" r:id="rId1109" display="https://finance.daum.net/quotes/A003230" xr:uid="{A86F1030-EDD1-4335-A9C8-9FA12E14D7E0}"/>
    <hyperlink ref="A558" r:id="rId1110" display="https://finance.daum.net/quotes/A002170" xr:uid="{077AB36C-8567-4AB1-BE91-421FFE98DF06}"/>
    <hyperlink ref="D558" r:id="rId1111" display="https://finance.daum.net/quotes/A272550" xr:uid="{D93A5B46-A265-40D6-B7D8-7232C0916571}"/>
    <hyperlink ref="A559" r:id="rId1112" display="https://finance.daum.net/quotes/A000070" xr:uid="{C01F769E-F143-446D-8C67-4D6A75B9EABC}"/>
    <hyperlink ref="D559" r:id="rId1113" display="https://finance.daum.net/quotes/A000075" xr:uid="{8D85A988-84A8-4AAD-B470-0766F3A86E6E}"/>
    <hyperlink ref="A560" r:id="rId1114" display="https://finance.daum.net/quotes/A002810" xr:uid="{9C2DC387-9106-42BA-9D72-CDFA89FA0FF5}"/>
    <hyperlink ref="D560" r:id="rId1115" display="https://finance.daum.net/quotes/A005680" xr:uid="{502F9CBB-60A8-43A3-B1A0-142DFCEBA750}"/>
    <hyperlink ref="A561" r:id="rId1116" display="https://finance.daum.net/quotes/A003720" xr:uid="{B40DCB9D-6949-436F-B4EC-15122F3D4FC0}"/>
    <hyperlink ref="D561" r:id="rId1117" display="https://finance.daum.net/quotes/A023000" xr:uid="{5E075877-AC29-4524-A919-5437704C0CCB}"/>
    <hyperlink ref="A562" r:id="rId1118" display="https://finance.daum.net/quotes/A004380" xr:uid="{BCF24D16-9DC9-4FE7-B8BF-A74B9F05414C}"/>
    <hyperlink ref="D562" r:id="rId1119" display="https://finance.daum.net/quotes/A002450" xr:uid="{E3C3A469-617F-4A10-91AF-C262B23ABB22}"/>
    <hyperlink ref="A563" r:id="rId1120" display="https://finance.daum.net/quotes/A004440" xr:uid="{2D64ADB9-3A15-425E-9D1B-A150E96336B6}"/>
    <hyperlink ref="D563" r:id="rId1121" display="https://finance.daum.net/quotes/A000520" xr:uid="{CF8F2FA0-39D5-4DE8-A39F-ECCE23CAB692}"/>
    <hyperlink ref="A564" r:id="rId1122" display="https://finance.daum.net/quotes/A009770" xr:uid="{2EF50B16-C195-4F6C-953C-FC2D568A33D0}"/>
    <hyperlink ref="D564" r:id="rId1123" display="https://finance.daum.net/quotes/A005500" xr:uid="{19CC8BA3-C5A4-42A1-94ED-D04D1A180D82}"/>
    <hyperlink ref="A565" r:id="rId1124" display="https://finance.daum.net/quotes/A004690" xr:uid="{B0120CC1-9223-41EE-A425-337F70022C72}"/>
    <hyperlink ref="D565" r:id="rId1125" display="https://finance.daum.net/quotes/A010960" xr:uid="{27A66DB8-B652-49C9-9E0E-DE11A9E58CB7}"/>
    <hyperlink ref="A566" r:id="rId1126" display="https://finance.daum.net/quotes/A004450" xr:uid="{6BBD67C7-5E67-4DDF-A09E-239FD7992BB8}"/>
    <hyperlink ref="D566" r:id="rId1127" display="https://finance.daum.net/quotes/A009470" xr:uid="{2C58F2F8-181A-49D1-95BF-387A0BAD0C90}"/>
    <hyperlink ref="A567" r:id="rId1128" display="https://finance.daum.net/quotes/A011230" xr:uid="{54130604-6860-4BBE-9807-8D7C0ADA01C7}"/>
    <hyperlink ref="D567" r:id="rId1129" display="https://finance.daum.net/quotes/A001820" xr:uid="{4DFF8775-305C-4F6F-B4D9-6A0A24ADB7D0}"/>
    <hyperlink ref="A568" r:id="rId1130" display="https://finance.daum.net/quotes/A000390" xr:uid="{1A6DAC3E-38A9-41B1-A936-5E17A1B4275A}"/>
    <hyperlink ref="D568" r:id="rId1131" display="https://finance.daum.net/quotes/A001290" xr:uid="{D3B16A53-255C-4C11-BE6C-4CFFCBE29FE1}"/>
    <hyperlink ref="A569" r:id="rId1132" display="https://finance.daum.net/quotes/A041650" xr:uid="{28669577-0443-4736-A373-0D4990F41409}"/>
    <hyperlink ref="D569" r:id="rId1133" display="https://finance.daum.net/quotes/A075180" xr:uid="{B8C3C33A-C5F4-48E1-9778-5EBC527F5F86}"/>
    <hyperlink ref="A570" r:id="rId1134" display="https://finance.daum.net/quotes/A007540" xr:uid="{64683634-811B-4243-B310-2B93341C763E}"/>
    <hyperlink ref="D570" r:id="rId1135" display="https://finance.daum.net/quotes/A248170" xr:uid="{4084F8AD-0D4C-4E80-A262-29A9B9EC04E9}"/>
    <hyperlink ref="A571" r:id="rId1136" display="https://finance.daum.net/quotes/A007860" xr:uid="{26270564-CD20-451B-A3A9-14C9E458FD6E}"/>
    <hyperlink ref="D571" r:id="rId1137" display="https://finance.daum.net/quotes/A200880" xr:uid="{DA9B8945-1298-4F04-81E9-F266424E8D38}"/>
    <hyperlink ref="A572" r:id="rId1138" display="https://finance.daum.net/quotes/A017390" xr:uid="{749A9630-68AD-4962-9C54-0352F068951B}"/>
    <hyperlink ref="D572" r:id="rId1139" display="https://finance.daum.net/quotes/A004410" xr:uid="{303A2D06-A8AC-4352-A982-70DB65BADA52}"/>
    <hyperlink ref="A573" r:id="rId1140" display="https://finance.daum.net/quotes/A004415" xr:uid="{501743DA-A507-410A-81C6-1EC1F538856B}"/>
    <hyperlink ref="D573" r:id="rId1141" display="https://finance.daum.net/quotes/A021050" xr:uid="{1689D96E-F20A-4B60-83EA-F0D447466E6C}"/>
    <hyperlink ref="A574" r:id="rId1142" display="https://finance.daum.net/quotes/A008490" xr:uid="{A2D02667-0CD5-4AC9-85B2-A1A97DD328F8}"/>
    <hyperlink ref="D574" r:id="rId1143" display="https://finance.daum.net/quotes/A007610" xr:uid="{F10553B1-B292-45AE-A4B4-EAEC543D3ECA}"/>
    <hyperlink ref="A575" r:id="rId1144" display="https://finance.daum.net/quotes/A136490" xr:uid="{5000FE29-6ADF-4DA8-BFBE-FE947810D1F6}"/>
    <hyperlink ref="D575" r:id="rId1145" display="https://finance.daum.net/quotes/A014910" xr:uid="{37C8C9C3-768F-4923-B6BC-EB740775DBFC}"/>
    <hyperlink ref="A576" r:id="rId1146" display="https://finance.daum.net/quotes/A014915" xr:uid="{C7E3D77C-EDCD-4003-A75F-05B9A6E83674}"/>
    <hyperlink ref="D576" r:id="rId1147" display="https://finance.daum.net/quotes/A003080" xr:uid="{5D61F5AA-2D21-4207-8D0B-C832B2E611FA}"/>
    <hyperlink ref="A577" r:id="rId1148" display="https://finance.daum.net/quotes/A004980" xr:uid="{6D88FE8D-06B9-4DD1-A51B-08F46C4E4E63}"/>
    <hyperlink ref="D577" r:id="rId1149" display="https://finance.daum.net/quotes/A004985" xr:uid="{98E6E9E1-5A0F-4B18-83FA-D4B60A251956}"/>
    <hyperlink ref="A578" r:id="rId1150" display="https://finance.daum.net/quotes/A011300" xr:uid="{BC761E2B-78A2-4E6B-8026-8262A74E965B}"/>
    <hyperlink ref="D578" r:id="rId1151" display="https://finance.daum.net/quotes/A000180" xr:uid="{260C4B9B-8679-4E31-9D33-202513C74712}"/>
    <hyperlink ref="A579" r:id="rId1152" display="https://finance.daum.net/quotes/A002420" xr:uid="{F6D3D4EB-74BB-45E8-BCD1-84C40F33B0F6}"/>
    <hyperlink ref="D579" r:id="rId1153" display="https://finance.daum.net/quotes/A004360" xr:uid="{A90A9138-D422-4FA2-830E-37BF3576F380}"/>
    <hyperlink ref="A580" r:id="rId1154" display="https://finance.daum.net/quotes/A004365" xr:uid="{611395A5-D698-44FD-874A-1DF33A61C719}"/>
    <hyperlink ref="D580" r:id="rId1155" display="https://finance.daum.net/quotes/A004490" xr:uid="{BEA3E890-492C-40F8-9C83-DEDA8C2F95ED}"/>
    <hyperlink ref="A581" r:id="rId1156" display="https://finance.daum.net/quotes/A001430" xr:uid="{C56D5002-C2EE-4B2D-A88B-FB2407BC7019}"/>
    <hyperlink ref="D581" r:id="rId1157" display="https://finance.daum.net/quotes/A306200" xr:uid="{02B3E030-E1CB-496B-8926-4DE5E16C58E8}"/>
    <hyperlink ref="A582" r:id="rId1158" display="https://finance.daum.net/quotes/A003030" xr:uid="{CDD55F42-2022-4EC6-8921-CFFDA439F610}"/>
    <hyperlink ref="D582" r:id="rId1159" display="https://finance.daum.net/quotes/A019440" xr:uid="{E29E1AF4-F278-4029-B759-AA021207121D}"/>
    <hyperlink ref="A583" r:id="rId1160" display="https://finance.daum.net/quotes/A058650" xr:uid="{B42064A1-272F-48AF-B0BB-969F8CFEA0D6}"/>
    <hyperlink ref="D583" r:id="rId1161" display="https://finance.daum.net/quotes/A013000" xr:uid="{35D9597E-AFEB-41F7-82F0-F3A31BCA6D3F}"/>
    <hyperlink ref="A584" r:id="rId1162" display="https://finance.daum.net/quotes/A091090" xr:uid="{5C82B7B6-AAC8-44D3-9CF0-9674916E8D9D}"/>
    <hyperlink ref="D584" r:id="rId1163" display="https://finance.daum.net/quotes/A021820" xr:uid="{93253839-F365-4294-B443-D5D7C178E3F4}"/>
    <hyperlink ref="A585" r:id="rId1164" display="https://finance.daum.net/quotes/A067830" xr:uid="{A56D8520-79CE-45E1-85BA-51FFD970BA38}"/>
    <hyperlink ref="D585" r:id="rId1165" display="https://finance.daum.net/quotes/A033530" xr:uid="{27F73B2A-28BE-40A0-AF1C-AA4340648BE3}"/>
    <hyperlink ref="A586" r:id="rId1166" display="https://finance.daum.net/quotes/A075580" xr:uid="{3994CAE5-C83B-486F-93AD-7D1FA70F34F3}"/>
    <hyperlink ref="D586" r:id="rId1167" display="https://finance.daum.net/quotes/A027970" xr:uid="{F083F5DB-D1D0-44F0-AF3B-3AFF1085122B}"/>
    <hyperlink ref="A587" r:id="rId1168" display="https://finance.daum.net/quotes/A308170" xr:uid="{194FA799-EBD1-47B5-A179-463CE62811B9}"/>
    <hyperlink ref="D587" r:id="rId1169" display="https://finance.daum.net/quotes/A012600" xr:uid="{1241724A-0D50-4D24-B03A-D4DAB92601EF}"/>
    <hyperlink ref="A588" r:id="rId1170" display="https://finance.daum.net/quotes/A068270" xr:uid="{6329962C-7D80-40CA-B453-426E9B1612EC}"/>
    <hyperlink ref="D588" r:id="rId1171" display="https://finance.daum.net/quotes/A336370" xr:uid="{675914BA-2CA1-44C7-BCB5-43EFF91F3F94}"/>
    <hyperlink ref="A589" r:id="rId1172" display="https://finance.daum.net/quotes/A33637K" xr:uid="{DD353603-6566-4562-9DD2-2A5E69B9E4DE}"/>
    <hyperlink ref="D589" r:id="rId1173" display="https://finance.daum.net/quotes/A33637L" xr:uid="{F6B11A06-AF1A-4D67-B01A-FB94344FD437}"/>
    <hyperlink ref="A590" r:id="rId1174" display="https://finance.daum.net/quotes/A248070" xr:uid="{E0265B1F-8577-4D53-B543-AFD94E73A268}"/>
    <hyperlink ref="D590" r:id="rId1175" display="https://finance.daum.net/quotes/A004430" xr:uid="{2752A0D5-86F5-486E-87CF-19C44B3B9FD4}"/>
    <hyperlink ref="A591" r:id="rId1176" display="https://finance.daum.net/quotes/A017550" xr:uid="{9286E153-17CC-419D-A997-23002CF7125C}"/>
    <hyperlink ref="D591" r:id="rId1177" display="https://finance.daum.net/quotes/A053210" xr:uid="{B7BA8F83-7087-448C-91CC-A1AD33E7BF6C}"/>
    <hyperlink ref="A592" r:id="rId1178" display="https://finance.daum.net/quotes/A134790" xr:uid="{44AD9867-DD64-41E4-9515-086ABC95E78E}"/>
    <hyperlink ref="D592" r:id="rId1179" display="https://finance.daum.net/quotes/A016590" xr:uid="{F8402B78-BF60-49FA-A309-9D1F77A0CB81}"/>
    <hyperlink ref="A593" r:id="rId1180" display="https://finance.daum.net/quotes/A029530" xr:uid="{F5DF9772-2242-409F-8FB8-2D7B314BAC23}"/>
    <hyperlink ref="D593" r:id="rId1181" display="https://finance.daum.net/quotes/A004970" xr:uid="{2529AE01-E17F-4680-95A4-7FDEA75EE521}"/>
    <hyperlink ref="A594" r:id="rId1182" display="https://finance.daum.net/quotes/A011930" xr:uid="{ACCC1FE4-1776-49A1-A2E5-BCDF660B76D3}"/>
    <hyperlink ref="D594" r:id="rId1183" display="https://finance.daum.net/quotes/A005390" xr:uid="{18577A4B-6E21-4C0D-8A31-8D08C9BE3672}"/>
    <hyperlink ref="A595" r:id="rId1184" display="https://finance.daum.net/quotes/A004170" xr:uid="{23C9CA98-C059-4667-B606-04C50EBEFF4E}"/>
    <hyperlink ref="D595" r:id="rId1185" display="https://finance.daum.net/quotes/A035510" xr:uid="{C1C68DEA-51F6-46A8-B389-A9E282E24F3D}"/>
    <hyperlink ref="A596" r:id="rId1186" display="https://finance.daum.net/quotes/A034300" xr:uid="{DD7605C5-FD0F-4652-BB05-665A72421BC4}"/>
    <hyperlink ref="D596" r:id="rId1187" display="https://finance.daum.net/quotes/A031430" xr:uid="{CDFC4074-FEA0-419C-A0DD-570F7173E792}"/>
    <hyperlink ref="A597" r:id="rId1188" display="https://finance.daum.net/quotes/A031440" xr:uid="{A61B2DDC-9FDF-4A45-8934-0EF85881723B}"/>
    <hyperlink ref="D597" r:id="rId1189" display="https://finance.daum.net/quotes/A006880" xr:uid="{F5EC9EB3-2E27-4AEE-8B3A-1A16B024371F}"/>
    <hyperlink ref="A598" r:id="rId1190" display="https://finance.daum.net/quotes/A005800" xr:uid="{2EE8CB66-0791-47CE-8D53-E35E64868B0E}"/>
    <hyperlink ref="D598" r:id="rId1191" display="https://finance.daum.net/quotes/A001720" xr:uid="{F954AD77-382E-4E69-9049-2A8E36DBEAFA}"/>
    <hyperlink ref="A599" r:id="rId1192" display="https://finance.daum.net/quotes/A001725" xr:uid="{5BE11325-4B58-4A88-B6FD-F96DD2D83373}"/>
    <hyperlink ref="D599" r:id="rId1193" display="https://finance.daum.net/quotes/A009270" xr:uid="{B641357E-8AAE-4068-B6BC-B08D40ECD280}"/>
    <hyperlink ref="A600" r:id="rId1194" display="https://finance.daum.net/quotes/A009275" xr:uid="{84C3AB63-557F-4B6C-803C-2BB98F6F9728}"/>
    <hyperlink ref="D600" r:id="rId1195" display="https://finance.daum.net/quotes/A002700" xr:uid="{0B722480-53DD-4005-9EAF-50A80D027830}"/>
    <hyperlink ref="A601" r:id="rId1196" display="https://finance.daum.net/quotes/A019170" xr:uid="{D4B9C2CC-0FA8-41B0-877E-8148272B5C4C}"/>
    <hyperlink ref="D601" r:id="rId1197" display="https://finance.daum.net/quotes/A019175" xr:uid="{F1719CBC-234A-4447-9F1F-EEE0B841C5D2}"/>
    <hyperlink ref="A602" r:id="rId1198" display="https://finance.daum.net/quotes/A002870" xr:uid="{C0EE08CC-7F73-49BF-9B27-D9F7C5D8824E}"/>
    <hyperlink ref="D602" r:id="rId1199" display="https://finance.daum.net/quotes/Q500059" xr:uid="{74819A48-2A5D-4695-95DF-C34148AD5E3D}"/>
    <hyperlink ref="A603" r:id="rId1200" display="https://finance.daum.net/quotes/Q500001" xr:uid="{83628CD9-989F-4FA5-997B-DFA2C4A0C2FD}"/>
    <hyperlink ref="D603" r:id="rId1201" display="https://finance.daum.net/quotes/Q500058" xr:uid="{B57D2AC3-22EA-47B3-B241-E3DC12DFF055}"/>
    <hyperlink ref="A604" r:id="rId1202" display="https://finance.daum.net/quotes/Q500002" xr:uid="{2E089BBC-9755-4B1F-9E98-8B5EFDFA851F}"/>
    <hyperlink ref="D604" r:id="rId1203" display="https://finance.daum.net/quotes/Q500015" xr:uid="{05810665-8DEB-44B5-B1DB-C5E77AEF709B}"/>
    <hyperlink ref="A605" r:id="rId1204" display="https://finance.daum.net/quotes/Q500018" xr:uid="{AE2E6CD3-4AAD-4A61-A702-BEC8FB886F85}"/>
    <hyperlink ref="D605" r:id="rId1205" display="https://finance.daum.net/quotes/Q500016" xr:uid="{D7944137-9500-4BDF-BDB3-70F817B47811}"/>
    <hyperlink ref="A606" r:id="rId1206" display="https://finance.daum.net/quotes/Q500009" xr:uid="{B1F7A3EC-B026-4B95-86BE-306DC963AF91}"/>
    <hyperlink ref="D606" r:id="rId1207" display="https://finance.daum.net/quotes/Q500011" xr:uid="{4CF1BE05-CE27-49FD-AEEC-76B973D81911}"/>
    <hyperlink ref="A607" r:id="rId1208" display="https://finance.daum.net/quotes/Q500056" xr:uid="{538E806A-5553-42E5-8692-CE99B5555EC3}"/>
    <hyperlink ref="D607" r:id="rId1209" display="https://finance.daum.net/quotes/Q500050" xr:uid="{D4AC434E-0B38-435D-8BFC-8DF6939A10C0}"/>
    <hyperlink ref="A608" r:id="rId1210" display="https://finance.daum.net/quotes/Q500019" xr:uid="{1DC64E40-B588-4AB0-9CDB-9F7E2763B03C}"/>
    <hyperlink ref="D608" r:id="rId1211" display="https://finance.daum.net/quotes/Q500040" xr:uid="{D9CD304B-BC40-4536-B8D2-C2877D25EC62}"/>
    <hyperlink ref="A609" r:id="rId1212" display="https://finance.daum.net/quotes/Q500037" xr:uid="{54ECB039-FA94-4027-9D06-EC9CD6B2D884}"/>
    <hyperlink ref="D609" r:id="rId1213" display="https://finance.daum.net/quotes/Q500020" xr:uid="{D5370611-5F5C-4B1B-B058-1012BDFB2687}"/>
    <hyperlink ref="A610" r:id="rId1214" display="https://finance.daum.net/quotes/Q500035" xr:uid="{60092B98-FA8D-4765-87E4-3CAD467B1717}"/>
    <hyperlink ref="D610" r:id="rId1215" display="https://finance.daum.net/quotes/Q500029" xr:uid="{27B129D1-028E-4B6C-9FCB-CDC517F0E655}"/>
    <hyperlink ref="A611" r:id="rId1216" display="https://finance.daum.net/quotes/Q500053" xr:uid="{2A8FFF21-DD09-45A5-9FD0-1A7E34E67C7F}"/>
    <hyperlink ref="D611" r:id="rId1217" display="https://finance.daum.net/quotes/Q500004" xr:uid="{C562E6F6-4C0D-4444-A34F-5C4338273AF8}"/>
    <hyperlink ref="A612" r:id="rId1218" display="https://finance.daum.net/quotes/Q500013" xr:uid="{CF3D5FA6-E1D6-49BE-99F9-1933DA304357}"/>
    <hyperlink ref="D612" r:id="rId1219" display="https://finance.daum.net/quotes/Q500017" xr:uid="{818C5525-6D13-4300-B724-EC5843FBA100}"/>
    <hyperlink ref="A613" r:id="rId1220" display="https://finance.daum.net/quotes/Q500057" xr:uid="{3404397F-4064-4C47-B7CF-0D7594F43905}"/>
    <hyperlink ref="D613" r:id="rId1221" display="https://finance.daum.net/quotes/Q500051" xr:uid="{239DDA94-6CF9-4C83-8A7B-E0B563B0D92E}"/>
    <hyperlink ref="A614" r:id="rId1222" display="https://finance.daum.net/quotes/Q500027" xr:uid="{756296F0-551E-48EA-8FBC-9F99D5BE10C2}"/>
    <hyperlink ref="D614" r:id="rId1223" display="https://finance.daum.net/quotes/Q500041" xr:uid="{7F1AA55D-A5CF-4FF3-BA31-79CF23A5A546}"/>
    <hyperlink ref="A615" r:id="rId1224" display="https://finance.daum.net/quotes/Q500038" xr:uid="{0326185E-7160-4F13-A4C6-E1E840D0C31A}"/>
    <hyperlink ref="D615" r:id="rId1225" display="https://finance.daum.net/quotes/Q500028" xr:uid="{F357E2BD-F672-4564-9079-DF2621155F8B}"/>
    <hyperlink ref="A616" r:id="rId1226" display="https://finance.daum.net/quotes/Q500036" xr:uid="{26C3C10E-8902-40B2-8FD6-D550AEB9B9C6}"/>
    <hyperlink ref="D616" r:id="rId1227" display="https://finance.daum.net/quotes/Q500030" xr:uid="{2476ACC4-79EB-4ED3-9107-9310CDC469F9}"/>
    <hyperlink ref="A617" r:id="rId1228" display="https://finance.daum.net/quotes/Q500054" xr:uid="{AF85890D-5606-4669-A72D-ECCC9C019061}"/>
    <hyperlink ref="D617" r:id="rId1229" display="https://finance.daum.net/quotes/Q500032" xr:uid="{7FB887FB-7491-44F6-8216-A436AB2EC691}"/>
    <hyperlink ref="A618" r:id="rId1230" display="https://finance.daum.net/quotes/Q500055" xr:uid="{4A5CC19E-26E7-4FA7-804F-220659D01E3C}"/>
    <hyperlink ref="D618" r:id="rId1231" display="https://finance.daum.net/quotes/Q500003" xr:uid="{01C77EA3-0333-4620-BE6C-4B3A44B2FAFA}"/>
    <hyperlink ref="A619" r:id="rId1232" display="https://finance.daum.net/quotes/Q500008" xr:uid="{76C8BA79-432C-486E-8083-81FF1F9E7E4F}"/>
    <hyperlink ref="D619" r:id="rId1233" display="https://finance.daum.net/quotes/Q500006" xr:uid="{EF7C4D94-F929-4181-A008-5C7D68BEC724}"/>
    <hyperlink ref="A620" r:id="rId1234" display="https://finance.daum.net/quotes/Q500010" xr:uid="{9DEB8DBF-A8CD-42E1-A737-C5B7DDACCB4D}"/>
    <hyperlink ref="D620" r:id="rId1235" display="https://finance.daum.net/quotes/Q500012" xr:uid="{572D4341-4AAF-4C71-803B-08DFF58B9057}"/>
    <hyperlink ref="A621" r:id="rId1236" display="https://finance.daum.net/quotes/Q500005" xr:uid="{F2912D3C-D7AA-44F3-A204-E354902B751F}"/>
    <hyperlink ref="D621" r:id="rId1237" display="https://finance.daum.net/quotes/Q500014" xr:uid="{1DA3E09A-5F52-420E-A363-C59A23E6B354}"/>
    <hyperlink ref="A622" r:id="rId1238" display="https://finance.daum.net/quotes/Q500007" xr:uid="{F361E917-E3F7-4B8A-B062-7900E7CE07FE}"/>
    <hyperlink ref="D622" r:id="rId1239" display="https://finance.daum.net/quotes/Q500022" xr:uid="{1BD47FF5-975F-440B-8C94-2C97214B164A}"/>
    <hyperlink ref="A623" r:id="rId1240" display="https://finance.daum.net/quotes/Q500024" xr:uid="{BD1B1610-9375-4E1B-84FE-B3D51D98B4CE}"/>
    <hyperlink ref="D623" r:id="rId1241" display="https://finance.daum.net/quotes/Q500021" xr:uid="{605CD0E2-9610-44CA-80CB-07593577B745}"/>
    <hyperlink ref="A624" r:id="rId1242" display="https://finance.daum.net/quotes/Q500046" xr:uid="{5B9B282D-B57B-4B23-8537-5A1B723017D9}"/>
    <hyperlink ref="D624" r:id="rId1243" display="https://finance.daum.net/quotes/Q500048" xr:uid="{2B949272-F5E2-419B-88CE-D67B8D166B8D}"/>
    <hyperlink ref="A625" r:id="rId1244" display="https://finance.daum.net/quotes/Q500047" xr:uid="{AD17B3B8-71B4-43A5-9A9D-0CCFE0E538EC}"/>
    <hyperlink ref="D625" r:id="rId1245" display="https://finance.daum.net/quotes/Q500049" xr:uid="{BBD03809-207E-45F6-A4B1-E5A002BACC33}"/>
    <hyperlink ref="A626" r:id="rId1246" display="https://finance.daum.net/quotes/Q500039" xr:uid="{32F81347-EE17-45A5-AEF3-D348E2C966BD}"/>
    <hyperlink ref="D626" r:id="rId1247" display="https://finance.daum.net/quotes/Q500043" xr:uid="{46FCDED1-07D5-4E8B-9E42-DBA7E7C008A5}"/>
    <hyperlink ref="A627" r:id="rId1248" display="https://finance.daum.net/quotes/Q500042" xr:uid="{64E84253-8F9D-405D-A4B4-D313DF830734}"/>
    <hyperlink ref="D627" r:id="rId1249" display="https://finance.daum.net/quotes/Q500044" xr:uid="{8ADBE24C-9092-4CFD-948C-AE079E878D8E}"/>
    <hyperlink ref="A628" r:id="rId1250" display="https://finance.daum.net/quotes/Q500023" xr:uid="{15D14C60-6B62-4430-BBDB-14886DEE011D}"/>
    <hyperlink ref="D628" r:id="rId1251" display="https://finance.daum.net/quotes/A293940" xr:uid="{D9684EA8-4D65-410A-868D-FB5CD1006D48}"/>
    <hyperlink ref="A629" r:id="rId1252" display="https://finance.daum.net/quotes/A055550" xr:uid="{1168734C-E1E6-4E2F-95D3-7A52C75B81CC}"/>
    <hyperlink ref="D629" r:id="rId1253" display="https://finance.daum.net/quotes/A004080" xr:uid="{0763E403-A14F-416D-8E0B-3FD46DD12235}"/>
    <hyperlink ref="A630" r:id="rId1254" display="https://finance.daum.net/quotes/A102280" xr:uid="{E9B2EC8D-3640-4F25-A87E-385BC6C22FE8}"/>
    <hyperlink ref="D630" r:id="rId1255" display="https://finance.daum.net/quotes/A003410" xr:uid="{C1198D44-901F-4DA8-8299-08EC26309BE7}"/>
    <hyperlink ref="A631" r:id="rId1256" display="https://finance.daum.net/quotes/A003620" xr:uid="{76F044F6-1598-45B1-9FC5-A22E558AD007}"/>
    <hyperlink ref="D631" r:id="rId1257" display="https://finance.daum.net/quotes/A004770" xr:uid="{C24C18DD-F59B-4181-8578-7DD1A5624E93}"/>
    <hyperlink ref="A632" r:id="rId1258" display="https://finance.daum.net/quotes/A015540" xr:uid="{A1F79CAD-FB9F-4AC6-9BE6-A6C694601209}"/>
    <hyperlink ref="D632" r:id="rId1259" display="https://finance.daum.net/quotes/A004920" xr:uid="{0AEC442F-7E39-40A0-98C9-D7B9E4424DE6}"/>
    <hyperlink ref="A633" r:id="rId1260" display="https://finance.daum.net/quotes/A112610" xr:uid="{5BC0F19D-FAFF-4BF7-A6D0-5BFC3B92C241}"/>
    <hyperlink ref="D633" r:id="rId1261" display="https://finance.daum.net/quotes/A008700" xr:uid="{CCFB0662-EFFC-4695-A583-6A185B4890E0}"/>
    <hyperlink ref="A634" r:id="rId1262" display="https://finance.daum.net/quotes/A002790" xr:uid="{E23A37C2-0545-48F6-B1DD-8745F19A5005}"/>
    <hyperlink ref="D634" r:id="rId1263" display="https://finance.daum.net/quotes/A00279K" xr:uid="{34F929E3-893D-4B47-8899-2D98EA8C60F9}"/>
    <hyperlink ref="A635" r:id="rId1264" display="https://finance.daum.net/quotes/A002795" xr:uid="{A871644A-1B76-4746-9546-FFB9C747D15D}"/>
    <hyperlink ref="D635" r:id="rId1265" display="https://finance.daum.net/quotes/A090430" xr:uid="{ED132AE4-1729-43C8-9FE2-F00EA509E4C8}"/>
    <hyperlink ref="A636" r:id="rId1266" display="https://finance.daum.net/quotes/A090435" xr:uid="{1EB4547F-7C18-42D2-B9A1-A42071F36D62}"/>
    <hyperlink ref="D636" r:id="rId1267" display="https://finance.daum.net/quotes/A002030" xr:uid="{EFF49403-4080-4471-A77D-59D7CBBB2B5E}"/>
    <hyperlink ref="A637" r:id="rId1268" display="https://finance.daum.net/quotes/A183190" xr:uid="{374370EE-32BD-4917-9A14-0204812A7292}"/>
    <hyperlink ref="D637" r:id="rId1269" display="https://finance.daum.net/quotes/A002310" xr:uid="{0EE3CA0F-3DAB-4381-BFF1-7A8338E36A11}"/>
    <hyperlink ref="A638" r:id="rId1270" display="https://finance.daum.net/quotes/A012170" xr:uid="{1EEF5719-FE5F-427D-91D9-BE0D22556B3D}"/>
    <hyperlink ref="D638" r:id="rId1271" display="https://finance.daum.net/quotes/A267850" xr:uid="{0088C503-C678-4A7E-8880-47EBBCE440F1}"/>
    <hyperlink ref="A639" r:id="rId1272" display="https://finance.daum.net/quotes/A020560" xr:uid="{BAE63EA9-BB18-405E-95F9-FBCA0EC9CCEE}"/>
    <hyperlink ref="D639" r:id="rId1273" display="https://finance.daum.net/quotes/A122900" xr:uid="{59E2B90F-A0D8-438D-B599-55E1FBE5DDB1}"/>
    <hyperlink ref="A640" r:id="rId1274" display="https://finance.daum.net/quotes/A010780" xr:uid="{D2206389-EFB2-4C6D-8D29-22737AF7F71C}"/>
    <hyperlink ref="D640" r:id="rId1275" display="https://finance.daum.net/quotes/A139990" xr:uid="{EA0A6CDA-6987-4F1B-80E7-14ABE2CBB2CD}"/>
    <hyperlink ref="A641" r:id="rId1276" display="https://finance.daum.net/quotes/A001780" xr:uid="{89521762-BCB7-47D1-963E-6B9442A6D2C7}"/>
    <hyperlink ref="D641" r:id="rId1277" display="https://finance.daum.net/quotes/A018250" xr:uid="{8921F0BB-9D75-4BE0-9AC4-E70FF7A049ED}"/>
    <hyperlink ref="A642" r:id="rId1278" display="https://finance.daum.net/quotes/A161000" xr:uid="{6E3F1602-F630-4D48-82C5-74BB5C1E850F}"/>
    <hyperlink ref="D642" r:id="rId1279" display="https://finance.daum.net/quotes/A011090" xr:uid="{178B76BD-3358-4E92-B06B-E6F58D8CAD62}"/>
    <hyperlink ref="A643" r:id="rId1280" display="https://finance.daum.net/quotes/A137310" xr:uid="{6D888534-7D80-404D-A7D8-F221862487BD}"/>
    <hyperlink ref="D643" r:id="rId1281" display="https://finance.daum.net/quotes/A005850" xr:uid="{BAEE6D99-48EF-4EF5-85F0-D46DA904D07B}"/>
    <hyperlink ref="A644" r:id="rId1282" display="https://finance.daum.net/quotes/A012750" xr:uid="{842BDFFF-2D30-47BB-A165-9C51C4B7AD9D}"/>
    <hyperlink ref="D644" r:id="rId1283" display="https://finance.daum.net/quotes/A023960" xr:uid="{23FEF0E8-37E0-43F7-9C0B-DA42B0D18541}"/>
    <hyperlink ref="A645" r:id="rId1284" display="https://finance.daum.net/quotes/A298690" xr:uid="{F69FDDA7-CADB-4F6A-B4B3-1BB2ED4DB58F}"/>
    <hyperlink ref="D645" r:id="rId1285" display="https://finance.daum.net/quotes/A140910" xr:uid="{1AABD1CD-A7B8-4FB8-9A9F-947579B85AA8}"/>
    <hyperlink ref="A646" r:id="rId1286" display="https://finance.daum.net/quotes/A078520" xr:uid="{1B92F786-5695-4DF8-8DAB-246AD90E4398}"/>
    <hyperlink ref="D646" r:id="rId1287" display="https://finance.daum.net/quotes/A015260" xr:uid="{3382DF3D-AFD0-4B22-AF90-EC5A87026670}"/>
    <hyperlink ref="A647" r:id="rId1288" display="https://finance.daum.net/quotes/A007460" xr:uid="{D314F495-12CC-41A5-BFA9-415416535DC2}"/>
    <hyperlink ref="D647" r:id="rId1289" display="https://finance.daum.net/quotes/A003060" xr:uid="{5AA86EA7-FA38-4C39-ADB0-7A00386AF5C7}"/>
    <hyperlink ref="A648" r:id="rId1290" display="https://finance.daum.net/quotes/A244920" xr:uid="{508AE79B-988D-49EF-B900-D8BABC596A20}"/>
    <hyperlink ref="D648" r:id="rId1291" display="https://finance.daum.net/quotes/A036570" xr:uid="{9130874F-EAAD-4614-BC32-9A092239219D}"/>
    <hyperlink ref="A649" r:id="rId1292" display="https://finance.daum.net/quotes/A138250" xr:uid="{53AE613A-B777-42AA-B13A-355D0CF073F0}"/>
    <hyperlink ref="D649" r:id="rId1293" display="https://finance.daum.net/quotes/A380440" xr:uid="{78764031-E354-4161-AA87-A1CBF524F74D}"/>
    <hyperlink ref="A650" r:id="rId1294" display="https://finance.daum.net/quotes/A085310" xr:uid="{9216EBE6-A149-4AC0-AEC6-5EFC69BAC844}"/>
    <hyperlink ref="D650" r:id="rId1295" display="https://finance.daum.net/quotes/A009810" xr:uid="{890F0B35-80FD-490B-B448-32618190DFE3}"/>
    <hyperlink ref="A651" r:id="rId1296" display="https://finance.daum.net/quotes/A900140" xr:uid="{219821A2-8580-4926-BC15-08245A20B0AB}"/>
    <hyperlink ref="D651" r:id="rId1297" display="https://finance.daum.net/quotes/A097520" xr:uid="{B6409396-8FD2-47FD-BC9F-6BB9E6A660AA}"/>
    <hyperlink ref="A652" r:id="rId1298" display="https://finance.daum.net/quotes/A014440" xr:uid="{B19EFC25-DBAA-4A72-86AD-50EFB3DEE079}"/>
    <hyperlink ref="D652" r:id="rId1299" display="https://finance.daum.net/quotes/A111770" xr:uid="{F5A6FBDF-9BFE-4748-B18F-B03032C8C9BB}"/>
    <hyperlink ref="A653" r:id="rId1300" display="https://finance.daum.net/quotes/A009970" xr:uid="{B2E99AB1-DD72-4445-91B0-0EAD2E354203}"/>
    <hyperlink ref="D653" r:id="rId1301" display="https://finance.daum.net/quotes/A003520" xr:uid="{35398956-3006-4DB4-9CD5-A3CB9B5DE9EF}"/>
    <hyperlink ref="A654" r:id="rId1302" display="https://finance.daum.net/quotes/A000670" xr:uid="{6E8AFC40-8D9B-4FEA-9963-087EE3F53AF2}"/>
    <hyperlink ref="D654" r:id="rId1303" display="https://finance.daum.net/quotes/A006740" xr:uid="{9591EF46-7081-43A9-9C4B-F66DA72CD31F}"/>
    <hyperlink ref="A655" r:id="rId1304" display="https://finance.daum.net/quotes/A012280" xr:uid="{D11ABA61-BB23-4C4C-9FFB-A5A7B415F72F}"/>
    <hyperlink ref="D655" r:id="rId1305" display="https://finance.daum.net/quotes/A012160" xr:uid="{ABC5E931-5D26-466B-A819-BA2F17C87530}"/>
    <hyperlink ref="A656" r:id="rId1306" display="https://finance.daum.net/quotes/A015360" xr:uid="{53A2E3C8-F5EB-4181-AE96-4C9E8AE49C3E}"/>
    <hyperlink ref="D656" r:id="rId1307" display="https://finance.daum.net/quotes/A007310" xr:uid="{51FD08A1-5B81-4E73-9BB2-214554A24AF4}"/>
    <hyperlink ref="A657" r:id="rId1308" display="https://finance.daum.net/quotes/A002630" xr:uid="{1DFE7FC2-6A45-47CB-A6E2-3295A5C42182}"/>
    <hyperlink ref="D657" r:id="rId1309" display="https://finance.daum.net/quotes/A271560" xr:uid="{40B66C46-80BB-46E9-AC8E-402529F39E50}"/>
    <hyperlink ref="A658" r:id="rId1310" display="https://finance.daum.net/quotes/A001800" xr:uid="{DFE47970-D4EF-4087-A03E-1A5F576C19C3}"/>
    <hyperlink ref="D658" r:id="rId1311" display="https://finance.daum.net/quotes/A011690" xr:uid="{854E5059-6DE6-4911-8CF7-CCDE811FC68D}"/>
    <hyperlink ref="A659" r:id="rId1312" display="https://finance.daum.net/quotes/A070960" xr:uid="{014208F6-9AAA-457D-AB38-F4FF82FE7987}"/>
    <hyperlink ref="D659" r:id="rId1313" display="https://finance.daum.net/quotes/A316140" xr:uid="{C7732CEF-F36C-4841-B024-A66D3AEB280C}"/>
    <hyperlink ref="A660" r:id="rId1314" display="https://finance.daum.net/quotes/A118000" xr:uid="{AA2D2F40-3BD3-4EA5-8AF7-BF8EC84205D2}"/>
    <hyperlink ref="D660" r:id="rId1315" display="https://finance.daum.net/quotes/A010050" xr:uid="{413DC836-A699-4052-AC33-43E912F06DE8}"/>
    <hyperlink ref="A661" r:id="rId1316" display="https://finance.daum.net/quotes/A006980" xr:uid="{6245CAA0-0946-4063-845E-772E4B55878A}"/>
    <hyperlink ref="D661" r:id="rId1317" display="https://finance.daum.net/quotes/A017370" xr:uid="{11F33F8E-E9B2-4BDC-8FDB-61812EC72033}"/>
    <hyperlink ref="A662" r:id="rId1318" display="https://finance.daum.net/quotes/A105840" xr:uid="{F912D862-46EA-49B6-A920-4B0C9CD64464}"/>
    <hyperlink ref="D662" r:id="rId1319" display="https://finance.daum.net/quotes/A010400" xr:uid="{DAAD5B09-F799-4172-A72A-78F42D90E597}"/>
    <hyperlink ref="A663" r:id="rId1320" display="https://finance.daum.net/quotes/A049800" xr:uid="{739E4FFA-1D93-4F70-8911-2C87A19EAF16}"/>
    <hyperlink ref="D663" r:id="rId1321" display="https://finance.daum.net/quotes/A016880" xr:uid="{B6292424-1610-431A-8830-145A0A296729}"/>
    <hyperlink ref="A664" r:id="rId1322" display="https://finance.daum.net/quotes/A095720" xr:uid="{50C86610-F52C-4061-8C8A-C00E4D7BC235}"/>
    <hyperlink ref="D664" r:id="rId1323" display="https://finance.daum.net/quotes/A005820" xr:uid="{685EA93A-CC1C-41F1-9E3B-BCF4CC405D4E}"/>
    <hyperlink ref="A665" r:id="rId1324" display="https://finance.daum.net/quotes/A010600" xr:uid="{C449DC09-F2DC-411D-B0B3-F6F60636B84C}"/>
    <hyperlink ref="D665" r:id="rId1325" display="https://finance.daum.net/quotes/A008600" xr:uid="{2BFF2D1C-A80C-499D-B94B-4549FEF0A596}"/>
    <hyperlink ref="A666" r:id="rId1326" display="https://finance.daum.net/quotes/A033270" xr:uid="{FA18BD8B-31F7-4756-9A48-D38161621B5F}"/>
    <hyperlink ref="D666" r:id="rId1327" display="https://finance.daum.net/quotes/A014830" xr:uid="{63E9AFEA-E52C-41BA-AFDC-34EE81CF08FC}"/>
    <hyperlink ref="A667" r:id="rId1328" display="https://finance.daum.net/quotes/A000910" xr:uid="{AE275FC3-A9C5-43FD-A067-41C8367A8F8A}"/>
    <hyperlink ref="D667" r:id="rId1329" display="https://finance.daum.net/quotes/A047400" xr:uid="{7741BD7D-9257-4F74-B996-1CE4A45259A9}"/>
    <hyperlink ref="A668" r:id="rId1330" display="https://finance.daum.net/quotes/A011330" xr:uid="{6EFA7EFB-D740-4927-B0DC-13237449ACC9}"/>
    <hyperlink ref="D668" r:id="rId1331" display="https://finance.daum.net/quotes/A077500" xr:uid="{4F3F4CF9-E57F-4ABD-9423-9C3F3ECDA1BE}"/>
    <hyperlink ref="A669" r:id="rId1332" display="https://finance.daum.net/quotes/A002920" xr:uid="{FA2B3C7A-1EE9-4965-A37C-E0D1072BB697}"/>
    <hyperlink ref="D669" r:id="rId1333" display="https://finance.daum.net/quotes/A000700" xr:uid="{8ABC9DCE-629B-433B-8DD6-A0E73C57AC28}"/>
    <hyperlink ref="A670" r:id="rId1334" display="https://finance.daum.net/quotes/A003470" xr:uid="{C3FCE887-08AD-47B5-BD35-2A8BF3B3D9BC}"/>
    <hyperlink ref="D670" r:id="rId1335" display="https://finance.daum.net/quotes/A003475" xr:uid="{3FE4FB2A-499D-4614-8E7B-0ED5FEDF9AFE}"/>
    <hyperlink ref="A671" r:id="rId1336" display="https://finance.daum.net/quotes/A072130" xr:uid="{6C2381B4-3CB9-4B42-88B2-10D94FC83702}"/>
    <hyperlink ref="D671" r:id="rId1337" display="https://finance.daum.net/quotes/A000220" xr:uid="{555C656C-7DE8-4DF0-9244-9CEC568BB7FD}"/>
    <hyperlink ref="A672" r:id="rId1338" display="https://finance.daum.net/quotes/A000225" xr:uid="{B7F61E05-6921-4EC7-88A8-7C56B9DB088F}"/>
    <hyperlink ref="D672" r:id="rId1339" display="https://finance.daum.net/quotes/A000227" xr:uid="{37C1140F-0ABE-4555-8E42-20985A7322B7}"/>
    <hyperlink ref="A673" r:id="rId1340" display="https://finance.daum.net/quotes/A001200" xr:uid="{6FC115C2-15AC-4671-B4C5-00B2E3E44DEE}"/>
    <hyperlink ref="D673" r:id="rId1341" display="https://finance.daum.net/quotes/A000100" xr:uid="{4E6975B1-6972-4264-AAD5-37B83D4AFEDF}"/>
    <hyperlink ref="A674" r:id="rId1342" display="https://finance.daum.net/quotes/A000105" xr:uid="{45D89103-E52D-416E-B20D-881DB85574AD}"/>
    <hyperlink ref="D674" r:id="rId1343" display="https://finance.daum.net/quotes/A003460" xr:uid="{81990CB7-B690-4754-AC25-445195EA66F0}"/>
    <hyperlink ref="A675" r:id="rId1344" display="https://finance.daum.net/quotes/A003465" xr:uid="{C3CCB405-C144-4A8D-B726-194A5DD5709F}"/>
    <hyperlink ref="D675" r:id="rId1345" display="https://finance.daum.net/quotes/A008730" xr:uid="{34008626-A20A-4840-ADD7-0F60E6AA6219}"/>
    <hyperlink ref="A676" r:id="rId1346" display="https://finance.daum.net/quotes/A008250" xr:uid="{D3B3141C-D1F6-4C9F-B6C4-C6C3D1F2EB90}"/>
    <hyperlink ref="D676" r:id="rId1347" display="https://finance.daum.net/quotes/A025820" xr:uid="{7759524B-9BF7-454B-9D9D-14F8A1996FD3}"/>
    <hyperlink ref="A677" r:id="rId1348" display="https://finance.daum.net/quotes/A214320" xr:uid="{54534A3E-8A04-4BCC-84F8-78D85BE6E261}"/>
    <hyperlink ref="D677" r:id="rId1349" display="https://finance.daum.net/quotes/A088260" xr:uid="{3D2A60C2-B136-49C1-9C7C-D683EC1E5B3F}"/>
    <hyperlink ref="A678" r:id="rId1350" display="https://finance.daum.net/quotes/A139480" xr:uid="{CA79D29C-BF7C-47E7-B4A5-473DCE71FE46}"/>
    <hyperlink ref="D678" r:id="rId1351" display="https://finance.daum.net/quotes/A007660" xr:uid="{6F9B1ED6-CEA6-4A71-8D4E-097A56D30037}"/>
    <hyperlink ref="A679" r:id="rId1352" display="https://finance.daum.net/quotes/A005950" xr:uid="{38269C5C-D588-4703-8265-EAE92434C0D6}"/>
    <hyperlink ref="D679" r:id="rId1353" display="https://finance.daum.net/quotes/A015020" xr:uid="{96339197-FA78-4D0A-BEA5-C13E2DC42A88}"/>
    <hyperlink ref="A680" r:id="rId1354" display="https://finance.daum.net/quotes/A093230" xr:uid="{5B9824B2-56F2-47D3-A7CC-EB0802B17190}"/>
    <hyperlink ref="D680" r:id="rId1355" display="https://finance.daum.net/quotes/A074610" xr:uid="{41CA0A4A-D4A0-4FE8-8BB7-057A4BED2428}"/>
    <hyperlink ref="A681" r:id="rId1356" display="https://finance.daum.net/quotes/A102460" xr:uid="{E480B391-6583-4684-BBE4-3D1DC385BC4B}"/>
    <hyperlink ref="D681" r:id="rId1357" display="https://finance.daum.net/quotes/A084680" xr:uid="{1D663FBB-C635-443C-910C-49DF9B8F116F}"/>
    <hyperlink ref="A682" r:id="rId1358" display="https://finance.daum.net/quotes/A350520" xr:uid="{0BEF1A6C-FDD5-4B90-97BB-F1574B01D758}"/>
    <hyperlink ref="D682" r:id="rId1359" display="https://finance.daum.net/quotes/A334890" xr:uid="{AE2FA5AC-12EC-48FE-9FCC-741A64245D8D}"/>
    <hyperlink ref="A683" r:id="rId1360" display="https://finance.daum.net/quotes/A000760" xr:uid="{2A4CAE79-2014-4F6A-B600-D9C3C6895F38}"/>
    <hyperlink ref="D683" r:id="rId1361" display="https://finance.daum.net/quotes/A014990" xr:uid="{1DBBCF48-8281-4F36-A02E-E652284AC306}"/>
    <hyperlink ref="A684" r:id="rId1362" display="https://finance.daum.net/quotes/A101140" xr:uid="{14B370B1-8A09-4996-A784-DDF345A1EAB6}"/>
    <hyperlink ref="D684" r:id="rId1363" display="https://finance.daum.net/quotes/A006490" xr:uid="{5AC59182-6A02-49BF-9C2B-CFE25E667E62}"/>
    <hyperlink ref="A685" r:id="rId1364" display="https://finance.daum.net/quotes/A023800" xr:uid="{46E426E2-FF57-4447-A758-EAEA373336CC}"/>
    <hyperlink ref="D685" r:id="rId1365" display="https://finance.daum.net/quotes/A034590" xr:uid="{4EB533A9-C63C-4F87-A08B-457832660379}"/>
    <hyperlink ref="A686" r:id="rId1366" display="https://finance.daum.net/quotes/A129260" xr:uid="{C1550CBF-355F-4430-8E5E-D2374AFB5F14}"/>
    <hyperlink ref="D686" r:id="rId1367" display="https://finance.daum.net/quotes/A023810" xr:uid="{8759F545-99CF-44B9-AAEB-02E9A0C36C0D}"/>
    <hyperlink ref="A687" r:id="rId1368" display="https://finance.daum.net/quotes/A249420" xr:uid="{72BB479F-271F-4CD6-A18F-AB03DCD226BD}"/>
    <hyperlink ref="D687" r:id="rId1369" display="https://finance.daum.net/quotes/A000230" xr:uid="{855D9191-54CC-4CC4-A794-CB19B191C91B}"/>
    <hyperlink ref="A688" r:id="rId1370" display="https://finance.daum.net/quotes/A013360" xr:uid="{A83F385E-4C32-4389-8978-783BA11E71E5}"/>
    <hyperlink ref="D688" r:id="rId1371" display="https://finance.daum.net/quotes/A003120" xr:uid="{47458B68-0DA8-41F8-87FC-D74F89E67C27}"/>
    <hyperlink ref="A689" r:id="rId1372" display="https://finance.daum.net/quotes/A003200" xr:uid="{7201FF10-A484-419D-B98C-4D3F788A2726}"/>
    <hyperlink ref="D689" r:id="rId1373" display="https://finance.daum.net/quotes/A007110" xr:uid="{8D557091-A7B9-4906-A1E1-C64D82D0DC9F}"/>
    <hyperlink ref="A690" r:id="rId1374" display="https://finance.daum.net/quotes/A007570" xr:uid="{1938139B-521A-4EFE-9BB1-89334A3718E3}"/>
    <hyperlink ref="D690" r:id="rId1375" display="https://finance.daum.net/quotes/A007575" xr:uid="{D107F143-17CA-43C7-8589-03870A39C401}"/>
    <hyperlink ref="A691" r:id="rId1376" display="https://finance.daum.net/quotes/A008500" xr:uid="{5A7FFEF2-7FE2-4E6D-B75F-2999FD5D4207}"/>
    <hyperlink ref="D691" r:id="rId1377" display="https://finance.daum.net/quotes/A081000" xr:uid="{A2ABFC1E-6890-4A99-B983-13144A4DEA69}"/>
    <hyperlink ref="A692" r:id="rId1378" display="https://finance.daum.net/quotes/A020760" xr:uid="{26C9AC77-4BE6-4428-85F5-D95BEEEB57A7}"/>
    <hyperlink ref="D692" r:id="rId1379" display="https://finance.daum.net/quotes/A020150" xr:uid="{605AE26A-9E2B-40EB-835A-4A3D7464AE5E}"/>
    <hyperlink ref="A693" r:id="rId1380" display="https://finance.daum.net/quotes/A103590" xr:uid="{4561DCAC-9FDD-459B-823B-8C7389ED8429}"/>
    <hyperlink ref="D693" r:id="rId1381" display="https://finance.daum.net/quotes/A271940" xr:uid="{51A676F8-C65A-4BAC-9596-1DD2249BDDBE}"/>
    <hyperlink ref="A694" r:id="rId1382" display="https://finance.daum.net/quotes/A015860" xr:uid="{4EAE5153-3BB3-4249-ACDD-CF9DD7911AD6}"/>
    <hyperlink ref="D694" r:id="rId1383" display="https://finance.daum.net/quotes/A226320" xr:uid="{0D80E035-BA41-4E7B-A103-1C2CD43FA23B}"/>
    <hyperlink ref="A695" r:id="rId1384" display="https://finance.daum.net/quotes/A317400" xr:uid="{15A841D3-C641-4A90-98C2-E8BBC3D96897}"/>
    <hyperlink ref="D695" r:id="rId1385" display="https://finance.daum.net/quotes/A033240" xr:uid="{4F77AED0-9CAC-4DFE-9AB7-33949B3CBEB8}"/>
    <hyperlink ref="A696" r:id="rId1386" display="https://finance.daum.net/quotes/A000950" xr:uid="{D4C16D83-7A29-4110-9649-FEF612C4C008}"/>
    <hyperlink ref="D696" r:id="rId1387" display="https://finance.daum.net/quotes/A348950" xr:uid="{E97D755F-E61F-4552-8E46-2D647277FEB4}"/>
    <hyperlink ref="A697" r:id="rId1388" display="https://finance.daum.net/quotes/A194370" xr:uid="{DCD85C18-C217-474D-82F5-B677D8F92C7F}"/>
    <hyperlink ref="D697" r:id="rId1389" display="https://finance.daum.net/quotes/A025620" xr:uid="{2A1AA53E-CD2D-4838-B60E-0FEEC65B6385}"/>
    <hyperlink ref="A698" r:id="rId1390" display="https://finance.daum.net/quotes/A036420" xr:uid="{2F593C78-4A43-4C65-B26E-1F9EDC45B573}"/>
    <hyperlink ref="D698" r:id="rId1391" display="https://finance.daum.net/quotes/A030000" xr:uid="{40DC5529-5610-4F13-B813-CC98396BEAB6}"/>
    <hyperlink ref="A699" r:id="rId1392" display="https://finance.daum.net/quotes/A271980" xr:uid="{93142DEB-CDC9-43FB-95AD-A8E3ABEB9B1A}"/>
    <hyperlink ref="D699" r:id="rId1393" display="https://finance.daum.net/quotes/A001560" xr:uid="{D82AC298-D184-4E39-8F59-36A42F055F10}"/>
    <hyperlink ref="A700" r:id="rId1394" display="https://finance.daum.net/quotes/A002620" xr:uid="{17D3325D-DE1F-46D3-A3AF-DB6D8EF137B4}"/>
    <hyperlink ref="D700" r:id="rId1395" display="https://finance.daum.net/quotes/A006220" xr:uid="{30669293-E6CC-497F-9B4C-D89DC1037627}"/>
    <hyperlink ref="A701" r:id="rId1396" display="https://finance.daum.net/quotes/A089590" xr:uid="{AD5596E5-F2CB-49D0-A07E-CCD39873FCEA}"/>
    <hyperlink ref="D701" r:id="rId1397" display="https://finance.daum.net/quotes/A004910" xr:uid="{99D4529C-BDAA-4253-A70C-F594423C2056}"/>
    <hyperlink ref="A702" r:id="rId1398" display="https://finance.daum.net/quotes/A004700" xr:uid="{C92AC4EC-158E-43EF-A736-C16C35FC801A}"/>
    <hyperlink ref="D702" r:id="rId1399" display="https://finance.daum.net/quotes/A001550" xr:uid="{B5FE5BC1-CF52-4F7F-A0E6-6CE439C205AA}"/>
    <hyperlink ref="A703" r:id="rId1400" display="https://finance.daum.net/quotes/A000480" xr:uid="{64905505-2B0D-4D94-AB16-068310C6EAF6}"/>
    <hyperlink ref="D703" r:id="rId1401" display="https://finance.daum.net/quotes/A120030" xr:uid="{1EE08636-F55D-4C06-928C-FEA32C8AE60C}"/>
    <hyperlink ref="A704" r:id="rId1402" display="https://finance.daum.net/quotes/A018470" xr:uid="{6104B304-A3A8-40FC-8A25-6BD65F830465}"/>
    <hyperlink ref="D704" r:id="rId1403" display="https://finance.daum.net/quotes/A002600" xr:uid="{CF46E8A9-E99D-48E7-8AE7-379957631F20}"/>
    <hyperlink ref="A705" r:id="rId1404" display="https://finance.daum.net/quotes/A185750" xr:uid="{8EED59A6-79D1-4FB7-8DF5-E25881A42468}"/>
    <hyperlink ref="D705" r:id="rId1405" display="https://finance.daum.net/quotes/A063160" xr:uid="{395BBFC9-C872-4B69-A664-E4DC49F4EA0B}"/>
    <hyperlink ref="A706" r:id="rId1406" display="https://finance.daum.net/quotes/A001630" xr:uid="{A016F662-A26E-4C8C-95F2-FD31920C7B4E}"/>
    <hyperlink ref="D706" r:id="rId1407" display="https://finance.daum.net/quotes/A044380" xr:uid="{94E63093-22B2-4D07-9F6D-273A34C21ACB}"/>
    <hyperlink ref="A707" r:id="rId1408" display="https://finance.daum.net/quotes/A013890" xr:uid="{ED0BE57C-F503-4F01-AB4D-BA86F5B1E0CB}"/>
    <hyperlink ref="D707" r:id="rId1409" display="https://finance.daum.net/quotes/A013870" xr:uid="{8015C7B6-DF5B-41B8-B980-119A02A9BF1D}"/>
    <hyperlink ref="A708" r:id="rId1410" display="https://finance.daum.net/quotes/A071320" xr:uid="{A7A68EFD-8CDE-4F7C-A01C-B85F37D3AD64}"/>
    <hyperlink ref="D708" r:id="rId1411" display="https://finance.daum.net/quotes/A010580" xr:uid="{9DC22654-7219-4AF6-B776-DC7437AF157F}"/>
    <hyperlink ref="A709" r:id="rId1412" display="https://finance.daum.net/quotes/A035000" xr:uid="{248BCBE4-F3E2-47FB-BF40-5E134CF34CA2}"/>
    <hyperlink ref="D709" r:id="rId1413" display="https://finance.daum.net/quotes/A088790" xr:uid="{08AF5898-DF6D-4FC5-AA91-661FACEF2DC4}"/>
    <hyperlink ref="A710" r:id="rId1414" display="https://finance.daum.net/quotes/A003780" xr:uid="{2ACA098F-C0C1-4BB9-9D44-23A7B20B5439}"/>
    <hyperlink ref="D710" r:id="rId1415" display="https://finance.daum.net/quotes/A010640" xr:uid="{0A0876DA-3D3A-49BA-A060-90A79059C789}"/>
    <hyperlink ref="A711" r:id="rId1416" display="https://finance.daum.net/quotes/A100250" xr:uid="{51B9DD91-002C-41FD-A2CB-570E9470322F}"/>
    <hyperlink ref="D711" r:id="rId1417" display="https://finance.daum.net/quotes/A051630" xr:uid="{E9792517-3519-4EFD-9673-4E5ABE912499}"/>
    <hyperlink ref="A712" r:id="rId1418" display="https://finance.daum.net/quotes/A272450" xr:uid="{232EB645-70FE-41ED-860B-32D6778A4A2A}"/>
    <hyperlink ref="D712" r:id="rId1419" display="https://finance.daum.net/quotes/A011000" xr:uid="{01AA30CE-BD25-4D79-84BA-A1903C61B4AC}"/>
    <hyperlink ref="A713" r:id="rId1420" display="https://finance.daum.net/quotes/A002780" xr:uid="{8BE6864B-E5FE-4D69-BD0C-954D7B3CD4EA}"/>
    <hyperlink ref="D713" r:id="rId1421" display="https://finance.daum.net/quotes/A002787" xr:uid="{4DF58AC3-67FA-48BE-9562-796B6B67DEA3}"/>
    <hyperlink ref="A714" r:id="rId1422" display="https://finance.daum.net/quotes/A002785" xr:uid="{0C7D1409-266E-49D4-9853-72798555B35C}"/>
    <hyperlink ref="D714" r:id="rId1423" display="https://finance.daum.net/quotes/A009310" xr:uid="{D7B18916-2D9F-4082-808B-7C8DC010F503}"/>
    <hyperlink ref="A715" r:id="rId1424" display="https://finance.daum.net/quotes/A000650" xr:uid="{58CEE87A-07DD-4DDA-A581-AE983F5347F1}"/>
    <hyperlink ref="D715" r:id="rId1425" display="https://finance.daum.net/quotes/A033250" xr:uid="{9D6A1CA6-0768-40E5-86E9-7887D41D726D}"/>
    <hyperlink ref="A716" r:id="rId1426" display="https://finance.daum.net/quotes/A035720" xr:uid="{9A67CA20-D457-4411-A784-059657C63A3F}"/>
    <hyperlink ref="D716" r:id="rId1427" display="https://finance.daum.net/quotes/A323410" xr:uid="{50C89902-4ED3-42EE-B812-4A132E51DBFC}"/>
    <hyperlink ref="A717" r:id="rId1428" display="https://finance.daum.net/quotes/A006380" xr:uid="{F5CC9ABC-0D0E-4C08-9C11-5009A5BA390E}"/>
    <hyperlink ref="D717" r:id="rId1429" display="https://finance.daum.net/quotes/A109070" xr:uid="{22B532B7-EDEF-4B6B-80B2-263C191C0384}"/>
    <hyperlink ref="A718" r:id="rId1430" display="https://finance.daum.net/quotes/A001620" xr:uid="{07E78DAF-1E98-4AD5-99D6-39007D9A3B71}"/>
    <hyperlink ref="D718" r:id="rId1431" display="https://finance.daum.net/quotes/A029460" xr:uid="{D1DFE432-FE5B-4225-AB92-26169CD889BD}"/>
    <hyperlink ref="A719" r:id="rId1432" display="https://finance.daum.net/quotes/A281820" xr:uid="{15E5240A-C2E0-424E-922E-A8C787F2CEC1}"/>
    <hyperlink ref="D719" r:id="rId1433" display="https://finance.daum.net/quotes/A145270" xr:uid="{6FB9C16D-54BE-4748-9188-5ABE6DF89E0B}"/>
    <hyperlink ref="A720" r:id="rId1434" display="https://finance.daum.net/quotes/A357120" xr:uid="{C5040127-A222-4EF3-BA90-79E008243BCB}"/>
    <hyperlink ref="D720" r:id="rId1435" display="https://finance.daum.net/quotes/A007815" xr:uid="{48751F68-B23D-413A-BD47-7B2E9BF5A87B}"/>
    <hyperlink ref="A721" r:id="rId1436" display="https://finance.daum.net/quotes/A007810" xr:uid="{72FFC443-7CDE-44A2-8E8E-5F753761AAD1}"/>
    <hyperlink ref="D721" r:id="rId1437" display="https://finance.daum.net/quotes/A00781K" xr:uid="{C905EC1E-EE8B-4185-B086-4A27EB656CC5}"/>
    <hyperlink ref="A722" r:id="rId1438" display="https://finance.daum.net/quotes/A003690" xr:uid="{A410F8C8-C7A8-4A4F-B0BE-F38ADD2BECF1}"/>
    <hyperlink ref="D722" r:id="rId1439" display="https://finance.daum.net/quotes/A192820" xr:uid="{635E8FA8-FC8D-4B5D-B7B3-ED50C995728B}"/>
    <hyperlink ref="A723" r:id="rId1440" display="https://finance.daum.net/quotes/A044820" xr:uid="{AB956970-2681-4ED9-9C9A-D2036F40D4EB}"/>
    <hyperlink ref="D723" r:id="rId1441" display="https://finance.daum.net/quotes/A005070" xr:uid="{F6BBBFF3-8C10-485E-9C8E-89E41DCAAD95}"/>
    <hyperlink ref="A724" r:id="rId1442" display="https://finance.daum.net/quotes/A005420" xr:uid="{5FDBC4E3-C06E-4207-8672-1FBAAB206291}"/>
    <hyperlink ref="D724" r:id="rId1443" display="https://finance.daum.net/quotes/A071950" xr:uid="{460A3FFE-2492-4FCF-8111-141681548B5F}"/>
    <hyperlink ref="A725" r:id="rId1444" display="https://finance.daum.net/quotes/A002020" xr:uid="{A3C12658-365E-459E-8B35-23CD95AC444A}"/>
    <hyperlink ref="D725" r:id="rId1445" display="https://finance.daum.net/quotes/A003070" xr:uid="{37C15EA5-DB41-4345-954E-CE8E2F651454}"/>
    <hyperlink ref="A726" r:id="rId1446" display="https://finance.daum.net/quotes/A003075" xr:uid="{0EB843F5-E8F3-4963-98BB-8151F639585C}"/>
    <hyperlink ref="D726" r:id="rId1447" display="https://finance.daum.net/quotes/A144620" xr:uid="{F5B04280-B21C-4F17-8D44-03B84CC39B1F}"/>
    <hyperlink ref="A727" r:id="rId1448" display="https://finance.daum.net/quotes/A002025" xr:uid="{B43D28B8-9773-4F8C-A1D7-DEEE11AA8234}"/>
    <hyperlink ref="D727" r:id="rId1449" display="https://finance.daum.net/quotes/A120110" xr:uid="{68824137-BFF5-4704-96D0-8BC87E128590}"/>
    <hyperlink ref="A728" r:id="rId1450" display="https://finance.daum.net/quotes/A120115" xr:uid="{E574CCAB-8ED4-4D84-AA98-00177E08DB5E}"/>
    <hyperlink ref="D728" r:id="rId1451" display="https://finance.daum.net/quotes/A138490" xr:uid="{D8493436-CF5B-443A-A247-04D52CBAAB2B}"/>
    <hyperlink ref="A729" r:id="rId1452" display="https://finance.daum.net/quotes/A021240" xr:uid="{2D0964D3-5E34-43F4-9A00-2B9532A74173}"/>
    <hyperlink ref="D729" r:id="rId1453" display="https://finance.daum.net/quotes/A031820" xr:uid="{978562E5-1E71-4119-B49C-88D38CECA604}"/>
    <hyperlink ref="A730" r:id="rId1454" display="https://finance.daum.net/quotes/A192400" xr:uid="{57181B7B-15F4-40CA-96E8-6A7DCB6A6F34}"/>
    <hyperlink ref="D730" r:id="rId1455" display="https://finance.daum.net/quotes/A284740" xr:uid="{1973E4F6-2140-4ECF-8618-818C95ED916C}"/>
    <hyperlink ref="A731" r:id="rId1456" display="https://finance.daum.net/quotes/A015590" xr:uid="{955A6B12-43D9-425C-A09B-9D2D1A81B78D}"/>
    <hyperlink ref="D731" r:id="rId1457" display="https://finance.daum.net/quotes/A264900" xr:uid="{3EF5E3E3-8684-4235-A7BC-94293EB82191}"/>
    <hyperlink ref="A732" r:id="rId1458" display="https://finance.daum.net/quotes/A26490K" xr:uid="{17C3A7E4-C6C5-464B-9797-E96E43A6BEFE}"/>
    <hyperlink ref="D732" r:id="rId1459" display="https://finance.daum.net/quotes/A005740" xr:uid="{51393249-BF17-4F1B-BC66-87E48BA618D6}"/>
    <hyperlink ref="A733" r:id="rId1460" display="https://finance.daum.net/quotes/A005745" xr:uid="{72FD7DDF-B653-4B9B-97B2-C06D13C336E7}"/>
    <hyperlink ref="D733" r:id="rId1461" display="https://finance.daum.net/quotes/A259960" xr:uid="{C6801924-AB2C-42C5-B4EF-F0200CDFD4BC}"/>
    <hyperlink ref="A734" r:id="rId1462" display="https://finance.daum.net/quotes/A020120" xr:uid="{AC059A99-2A3A-4D41-AED4-D3C43D6FD1AB}"/>
    <hyperlink ref="D734" r:id="rId1463" display="https://finance.daum.net/quotes/A039490" xr:uid="{D6399B73-9B0F-4091-A84E-35FA8B4E32A3}"/>
    <hyperlink ref="A735" r:id="rId1464" display="https://finance.daum.net/quotes/A014580" xr:uid="{03A7CC3D-5EF9-4926-B48C-2A9D0A58DAE9}"/>
    <hyperlink ref="D735" r:id="rId1465" display="https://finance.daum.net/quotes/A015890" xr:uid="{26DC6FD9-9083-4A38-8291-81BA24D42E7D}"/>
    <hyperlink ref="A736" r:id="rId1466" display="https://finance.daum.net/quotes/A006890" xr:uid="{3F7B115B-F20C-4F54-B45A-1D67ECD89B12}"/>
    <hyperlink ref="D736" r:id="rId1467" display="https://finance.daum.net/quotes/A003240" xr:uid="{DA62ADF1-F953-4857-99C8-08A179ADEB9A}"/>
    <hyperlink ref="A737" r:id="rId1468" display="https://finance.daum.net/quotes/A011280" xr:uid="{DCF2C3BC-5067-4799-91D2-37F1AFB74433}"/>
    <hyperlink ref="D737" r:id="rId1469" display="https://finance.daum.net/quotes/A004100" xr:uid="{8D7FC5FC-735B-44EF-88EC-3F48F22E7985}"/>
    <hyperlink ref="A738" r:id="rId1470" display="https://finance.daum.net/quotes/A004105" xr:uid="{F3B1BB01-BEF1-4999-8486-86C42E7AAF2D}"/>
    <hyperlink ref="D738" r:id="rId1471" display="https://finance.daum.net/quotes/A009410" xr:uid="{91E459F6-1D0A-41D9-AC9A-E3454E0A3BC4}"/>
    <hyperlink ref="A739" r:id="rId1472" display="https://finance.daum.net/quotes/A009415" xr:uid="{7BAEEA80-82CD-4A92-AF23-FD755DF00B95}"/>
    <hyperlink ref="D739" r:id="rId1473" display="https://finance.daum.net/quotes/A001420" xr:uid="{0410E46E-FEE5-4CAA-956D-A47D0919C4C4}"/>
    <hyperlink ref="A740" r:id="rId1474" display="https://finance.daum.net/quotes/A007980" xr:uid="{BDED5F6F-D1CD-4518-8351-10461B5E65A2}"/>
    <hyperlink ref="D740" r:id="rId1475" display="https://finance.daum.net/quotes/A055490" xr:uid="{2DDF1828-924A-4FE8-A93D-7A5A2EE69C2C}"/>
    <hyperlink ref="A741" r:id="rId1476" display="https://finance.daum.net/quotes/A078000" xr:uid="{F1A7B89C-2F81-48AC-B4BD-042583DD7933}"/>
    <hyperlink ref="D741" r:id="rId1477" display="https://finance.daum.net/quotes/A214420" xr:uid="{178AF919-970E-441B-AAA9-62E01FD3BD6A}"/>
    <hyperlink ref="A742" r:id="rId1478" display="https://finance.daum.net/quotes/A019180" xr:uid="{04337A21-4C0F-4940-904F-1886B1977AF8}"/>
    <hyperlink ref="D742" r:id="rId1479" display="https://finance.daum.net/quotes/A363280" xr:uid="{EA5F031D-19AF-4519-9B8E-3C004F72BA9F}"/>
    <hyperlink ref="A743" r:id="rId1480" display="https://finance.daum.net/quotes/A36328K" xr:uid="{25DCE1FD-2D96-4D46-9879-858E0DC22A78}"/>
    <hyperlink ref="D743" r:id="rId1481" display="https://finance.daum.net/quotes/A091810" xr:uid="{53CE9185-8D25-4835-8229-490EC8589CA4}"/>
    <hyperlink ref="A744" r:id="rId1482" display="https://finance.daum.net/quotes/A004870" xr:uid="{29C2A2F1-70C8-4952-ADFF-09423000B24C}"/>
    <hyperlink ref="D744" r:id="rId1483" display="https://finance.daum.net/quotes/A005690" xr:uid="{A3463F93-0DB0-4E7C-9210-81DB03267608}"/>
    <hyperlink ref="A745" r:id="rId1484" display="https://finance.daum.net/quotes/A152870" xr:uid="{02F8CA9E-BDDE-4FD7-81F6-A08084A1A6A3}"/>
    <hyperlink ref="D745" r:id="rId1485" display="https://finance.daum.net/quotes/A192720" xr:uid="{50D30D04-1A90-4C07-AC66-361ABA9D221E}"/>
    <hyperlink ref="A746" r:id="rId1486" display="https://finance.daum.net/quotes/A176710" xr:uid="{5C481B7F-8DF1-4278-A2F6-9D6F52719FCA}"/>
    <hyperlink ref="D746" r:id="rId1487" display="https://finance.daum.net/quotes/A140950" xr:uid="{6353171E-0321-4962-8CAA-B1ED61D927EE}"/>
    <hyperlink ref="A747" r:id="rId1488" display="https://finance.daum.net/quotes/A036580" xr:uid="{89B774E0-8403-4FB4-BB5F-F32509EEC97F}"/>
    <hyperlink ref="D747" r:id="rId1489" display="https://finance.daum.net/quotes/A004720" xr:uid="{DCD4639E-7FD1-4416-8052-AE5222C969DE}"/>
    <hyperlink ref="A748" r:id="rId1490" display="https://finance.daum.net/quotes/A028670" xr:uid="{1AE8FF14-58C5-4440-BD70-F7ABBB550426}"/>
    <hyperlink ref="D748" r:id="rId1491" display="https://finance.daum.net/quotes/A010820" xr:uid="{54A781CA-A5E3-4A7D-94FE-42311EC95EE9}"/>
    <hyperlink ref="A749" r:id="rId1492" display="https://finance.daum.net/quotes/A016800" xr:uid="{8CF8827A-4204-4B46-95AA-CD11ACE7289D}"/>
    <hyperlink ref="D749" r:id="rId1493" display="https://finance.daum.net/quotes/A001020" xr:uid="{C09D2A70-5A25-451C-8866-013C1680A6DB}"/>
    <hyperlink ref="A750" r:id="rId1494" display="https://finance.daum.net/quotes/A090080" xr:uid="{64FB313E-8C7F-454A-A17A-05E90FA86615}"/>
    <hyperlink ref="D750" r:id="rId1495" display="https://finance.daum.net/quotes/A010770" xr:uid="{98822AF6-6FE7-48F2-BAF5-41B564C5E56B}"/>
    <hyperlink ref="A751" r:id="rId1496" display="https://finance.daum.net/quotes/A058430" xr:uid="{D72CA811-F669-4D38-B36A-2474E3066584}"/>
    <hyperlink ref="D751" r:id="rId1497" display="https://finance.daum.net/quotes/A047050" xr:uid="{A3FEA216-FEF4-41AD-9420-D83F7CCC886C}"/>
    <hyperlink ref="A752" r:id="rId1498" display="https://finance.daum.net/quotes/A003670" xr:uid="{DDF65EA9-A5FB-460F-8A84-84DAC5FCCD6D}"/>
    <hyperlink ref="D752" r:id="rId1499" display="https://finance.daum.net/quotes/A007630" xr:uid="{3902FC6A-B781-4566-B641-D9E5ECEF6C8C}"/>
    <hyperlink ref="A753" r:id="rId1500" display="https://finance.daum.net/quotes/A017810" xr:uid="{A02DC9E3-8F0B-42AD-8AD2-1DAA1835AA14}"/>
    <hyperlink ref="D753" r:id="rId1501" display="https://finance.daum.net/quotes/A103140" xr:uid="{BFF3ED5F-E427-4FC0-A6CF-32253C5989A0}"/>
    <hyperlink ref="A754" r:id="rId1502" display="https://finance.daum.net/quotes/A005810" xr:uid="{16BBE5A1-EFCC-4DA0-A763-D355017249A4}"/>
    <hyperlink ref="D754" r:id="rId1503" display="https://finance.daum.net/quotes/A950210" xr:uid="{35377567-F9B8-4C8C-AB05-3BF9CEE728AA}"/>
    <hyperlink ref="A755" r:id="rId1504" display="https://finance.daum.net/quotes/Q700003" xr:uid="{E5FAC9C7-D0A4-4606-82BF-29FE4CA10F0C}"/>
    <hyperlink ref="D755" r:id="rId1505" display="https://finance.daum.net/quotes/Q700002" xr:uid="{FBB063F4-10B9-4042-8145-F079C3C12733}"/>
    <hyperlink ref="A756" r:id="rId1506" display="https://finance.daum.net/quotes/Q700004" xr:uid="{66BA772B-C796-43AF-A509-608DACA4D521}"/>
    <hyperlink ref="D756" r:id="rId1507" display="https://finance.daum.net/quotes/Q700001" xr:uid="{A3202F0D-581A-4D97-A4F3-055231746E92}"/>
    <hyperlink ref="A757" r:id="rId1508" display="https://finance.daum.net/quotes/A086790" xr:uid="{1726D362-CC0E-40A0-9A93-3668B6A2478C}"/>
    <hyperlink ref="D757" r:id="rId1509" display="https://finance.daum.net/quotes/A293480" xr:uid="{92ABB003-2E9C-485C-A873-D5B379E5AB72}"/>
    <hyperlink ref="A758" r:id="rId1510" display="https://finance.daum.net/quotes/A039130" xr:uid="{C241574E-A2D1-42EA-8860-F1244C2C1203}"/>
    <hyperlink ref="D758" r:id="rId1511" display="https://finance.daum.net/quotes/A172580" xr:uid="{2FE2BB1F-653A-4515-A202-78F1FFF9453B}"/>
    <hyperlink ref="A759" r:id="rId1512" display="https://finance.daum.net/quotes/A153360" xr:uid="{3EB3B964-C686-44B9-B9A1-37F77C5BE40D}"/>
    <hyperlink ref="D759" r:id="rId1513" display="https://finance.daum.net/quotes/A352820" xr:uid="{6B1CABBB-5517-47CF-BB6B-1E0E87F125F3}"/>
    <hyperlink ref="A760" r:id="rId1514" display="https://finance.daum.net/quotes/A071090" xr:uid="{ADBDE072-9111-4AA3-9A3E-E43948E62BE7}"/>
    <hyperlink ref="D760" r:id="rId1515" display="https://finance.daum.net/quotes/A019490" xr:uid="{749B1445-F27F-4D6D-8A2F-31BBC0B3B1F4}"/>
    <hyperlink ref="A761" r:id="rId1516" display="https://finance.daum.net/quotes/A000080" xr:uid="{409E80BB-C408-4E20-A05F-8A7AD0A27451}"/>
    <hyperlink ref="D761" r:id="rId1517" display="https://finance.daum.net/quotes/A000087" xr:uid="{DCFAE500-96E4-4B98-A196-FE99C2337960}"/>
    <hyperlink ref="A762" r:id="rId1518" display="https://finance.daum.net/quotes/A000140" xr:uid="{1C1A4B81-6FE0-43EF-B719-1946542EA759}"/>
    <hyperlink ref="D762" r:id="rId1519" display="https://finance.daum.net/quotes/A000145" xr:uid="{F7F297FD-BBAB-40CC-8A5D-C6DD0E3D2FC1}"/>
    <hyperlink ref="A763" r:id="rId1520" display="https://finance.daum.net/quotes/A152550" xr:uid="{89DF5755-11D7-4F29-8183-3ABC2A748E33}"/>
    <hyperlink ref="D763" r:id="rId1521" display="https://finance.daum.net/quotes/A036460" xr:uid="{4283F6D0-A7D9-46B6-8042-C0566AF7D0F1}"/>
    <hyperlink ref="A764" r:id="rId1522" display="https://finance.daum.net/quotes/A005430" xr:uid="{F1FA97A3-0383-4949-BD5C-96593C265418}"/>
    <hyperlink ref="D764" r:id="rId1523" display="https://finance.daum.net/quotes/A071050" xr:uid="{FEE89F95-7139-4644-A3DE-5708C2EFC2A7}"/>
    <hyperlink ref="A765" r:id="rId1524" display="https://finance.daum.net/quotes/A071055" xr:uid="{5699D816-DCE9-491B-A679-686C9704C9FA}"/>
    <hyperlink ref="D765" r:id="rId1525" display="https://finance.daum.net/quotes/A010040" xr:uid="{D07BA049-D806-4554-BA20-7224D773171F}"/>
    <hyperlink ref="A766" r:id="rId1526" display="https://finance.daum.net/quotes/A025540" xr:uid="{BC5FCC74-267A-41C8-8685-1661DA4FE46A}"/>
    <hyperlink ref="D766" r:id="rId1527" display="https://finance.daum.net/quotes/A004090" xr:uid="{E446DEA4-F3E6-4D3D-8A9F-08122DA151A0}"/>
    <hyperlink ref="A767" r:id="rId1528" display="https://finance.daum.net/quotes/A002200" xr:uid="{DA1CA569-8962-40B5-800A-1A0CC6039ADD}"/>
    <hyperlink ref="D767" r:id="rId1529" display="https://finance.daum.net/quotes/A002960" xr:uid="{AF31AFBF-935B-4A86-A7E1-6F684F713146}"/>
    <hyperlink ref="A768" r:id="rId1530" display="https://finance.daum.net/quotes/A000240" xr:uid="{BF09E971-A36B-4DAE-9DF5-C4F8D454DD15}"/>
    <hyperlink ref="D768" r:id="rId1531" display="https://finance.daum.net/quotes/A123890" xr:uid="{82ECF49C-07F7-4D32-B0F3-5386DAEA395B}"/>
    <hyperlink ref="A769" r:id="rId1532" display="https://finance.daum.net/quotes/A015760" xr:uid="{4F58AEC7-18EE-4BE5-A8CE-7F35991C97FC}"/>
    <hyperlink ref="D769" r:id="rId1533" display="https://finance.daum.net/quotes/A006200" xr:uid="{D581EE14-B191-4595-8067-13689BCE0555}"/>
    <hyperlink ref="A770" r:id="rId1534" display="https://finance.daum.net/quotes/A009540" xr:uid="{5AA976DC-E37E-4AB1-AC1A-96486979BB71}"/>
    <hyperlink ref="D770" r:id="rId1535" display="https://finance.daum.net/quotes/A023350" xr:uid="{82AE92F5-4BEE-47DE-9820-ADAC47CF76EB}"/>
    <hyperlink ref="A771" r:id="rId1536" display="https://finance.daum.net/quotes/A025890" xr:uid="{729F5F20-91EB-4F79-9629-89B4A4C571B3}"/>
    <hyperlink ref="D771" r:id="rId1537" display="https://finance.daum.net/quotes/A000970" xr:uid="{5C9FC9F7-DF7B-48D0-BD52-85B1B428BB59}"/>
    <hyperlink ref="A772" r:id="rId1538" display="https://finance.daum.net/quotes/A104700" xr:uid="{85380604-7570-44A2-BD20-251AE18C0D3D}"/>
    <hyperlink ref="D772" r:id="rId1539" display="https://finance.daum.net/quotes/A017960" xr:uid="{AA32F78D-210E-4BEF-9645-83E22C526DE2}"/>
    <hyperlink ref="A773" r:id="rId1540" display="https://finance.daum.net/quotes/A161890" xr:uid="{4FC82F78-7F8F-4293-A1BD-C019F08A4395}"/>
    <hyperlink ref="D773" r:id="rId1541" display="https://finance.daum.net/quotes/A024720" xr:uid="{CC04CCCB-E534-4247-A838-9921940CD969}"/>
    <hyperlink ref="A774" r:id="rId1542" display="https://finance.daum.net/quotes/A161390" xr:uid="{CE641E7F-E44F-4383-91EA-08B06781216F}"/>
    <hyperlink ref="D774" r:id="rId1543" display="https://finance.daum.net/quotes/A034830" xr:uid="{A1AB963C-ABAD-4E55-BDC2-68BA4C4F1F68}"/>
    <hyperlink ref="A775" r:id="rId1544" display="https://finance.daum.net/quotes/A007280" xr:uid="{9AC0F76C-C599-4634-8437-AE79EA2F2681}"/>
    <hyperlink ref="D775" r:id="rId1545" display="https://finance.daum.net/quotes/A168490" xr:uid="{20A0ABFA-E4BE-4B57-BCC8-D4FDB5454E82}"/>
    <hyperlink ref="A776" r:id="rId1546" display="https://finance.daum.net/quotes/A010100" xr:uid="{A873F2E7-1967-47BB-917D-454E14B970DC}"/>
    <hyperlink ref="D776" r:id="rId1547" display="https://finance.daum.net/quotes/A047810" xr:uid="{FA1F0B21-FDE7-42A8-A4D3-8CC4BF493D30}"/>
    <hyperlink ref="A777" r:id="rId1548" display="https://finance.daum.net/quotes/A123690" xr:uid="{312EA51D-0D21-486D-9278-61DCF7DA2238}"/>
    <hyperlink ref="D777" r:id="rId1549" display="https://finance.daum.net/quotes/A003350" xr:uid="{1254C16B-B400-4396-871A-C603D9D8CC84}"/>
    <hyperlink ref="A778" r:id="rId1550" display="https://finance.daum.net/quotes/A011500" xr:uid="{4524CE96-794A-469C-9DE1-2B493AB889A4}"/>
    <hyperlink ref="D778" r:id="rId1551" display="https://finance.daum.net/quotes/A002390" xr:uid="{DBB4BD8B-D0BD-4416-8C3C-194582DADC45}"/>
    <hyperlink ref="A779" r:id="rId1552" display="https://finance.daum.net/quotes/A014790" xr:uid="{54BB45FB-3947-48AF-A79E-96E9FB8C85E7}"/>
    <hyperlink ref="D779" r:id="rId1553" display="https://finance.daum.net/quotes/A060980" xr:uid="{755C8DCE-C4A4-48CE-835A-BDD2A0ABD751}"/>
    <hyperlink ref="A780" r:id="rId1554" display="https://finance.daum.net/quotes/A053690" xr:uid="{E710AA24-59E2-4359-9C46-83806E37CE87}"/>
    <hyperlink ref="D780" r:id="rId1555" display="https://finance.daum.net/quotes/A042700" xr:uid="{16BF73C8-E019-4296-9B8F-59B21636A24A}"/>
    <hyperlink ref="A781" r:id="rId1556" display="https://finance.daum.net/quotes/A008930" xr:uid="{FC74E996-AC9B-47E9-A89B-50AD3632BCEF}"/>
    <hyperlink ref="D781" r:id="rId1557" display="https://finance.daum.net/quotes/A128940" xr:uid="{733FCC2A-1A15-40B9-AE14-0F6534C01AD8}"/>
    <hyperlink ref="A782" r:id="rId1558" display="https://finance.daum.net/quotes/A009240" xr:uid="{64853EBE-F784-48BD-979F-7CA7D211118A}"/>
    <hyperlink ref="D782" r:id="rId1559" display="https://finance.daum.net/quotes/A020000" xr:uid="{9F202778-DFF9-4A69-B955-1F9BCFF2EC9D}"/>
    <hyperlink ref="A783" r:id="rId1560" display="https://finance.daum.net/quotes/A003680" xr:uid="{DAA42E62-A423-409E-A61A-94063822BF0F}"/>
    <hyperlink ref="D783" r:id="rId1561" display="https://finance.daum.net/quotes/A105630" xr:uid="{80634B67-3429-4718-9E65-237B132A915B}"/>
    <hyperlink ref="A784" r:id="rId1562" display="https://finance.daum.net/quotes/A069640" xr:uid="{F51A2A2F-BF58-4D6E-BB07-03EC6E419CD9}"/>
    <hyperlink ref="D784" r:id="rId1563" display="https://finance.daum.net/quotes/A016450" xr:uid="{555298DD-4739-4C42-85AF-2BAEFF4F6561}"/>
    <hyperlink ref="A785" r:id="rId1564" display="https://finance.daum.net/quotes/A010420" xr:uid="{8AF121EC-E734-41C1-BBCF-9119AE53705F}"/>
    <hyperlink ref="D785" r:id="rId1565" display="https://finance.daum.net/quotes/A009180" xr:uid="{5A5AC29F-2D97-49AC-9E1C-59FF14573E09}"/>
    <hyperlink ref="A786" r:id="rId1566" display="https://finance.daum.net/quotes/A213500" xr:uid="{ACDCD220-7F75-4E12-896F-85B2F821164E}"/>
    <hyperlink ref="D786" r:id="rId1567" display="https://finance.daum.net/quotes/A014680" xr:uid="{8D237036-AAC8-48DC-8D41-CA327CC8AC27}"/>
    <hyperlink ref="A787" r:id="rId1568" display="https://finance.daum.net/quotes/A004710" xr:uid="{DFAB18D2-E963-4256-A0E2-87BAF636F05E}"/>
    <hyperlink ref="D787" r:id="rId1569" display="https://finance.daum.net/quotes/A004150" xr:uid="{8C3CCCF9-A3A2-4DBA-B18A-B9DB3C6FD67D}"/>
    <hyperlink ref="A788" r:id="rId1570" display="https://finance.daum.net/quotes/A025750" xr:uid="{F1DA8F13-2BD2-4730-A7FE-AD4BC548204C}"/>
    <hyperlink ref="D788" r:id="rId1571" display="https://finance.daum.net/quotes/A004960" xr:uid="{1EBE381C-15D8-4ED8-BF97-4ABCEC0C1324}"/>
    <hyperlink ref="A789" r:id="rId1572" display="https://finance.daum.net/quotes/A011700" xr:uid="{F4938F70-A379-46D9-970B-1E28846BD9CC}"/>
    <hyperlink ref="D789" r:id="rId1573" display="https://finance.daum.net/quotes/A001750" xr:uid="{AD728571-C27D-414F-BB55-BE1E52BF8262}"/>
    <hyperlink ref="A790" r:id="rId1574" display="https://finance.daum.net/quotes/A001755" xr:uid="{508DC2A1-B3D5-4D3F-A9A0-D39D977B11E3}"/>
    <hyperlink ref="D790" r:id="rId1575" display="https://finance.daum.net/quotes/A018880" xr:uid="{684B3B98-3920-49A8-AA0B-84A30DD16349}"/>
    <hyperlink ref="A791" r:id="rId1576" display="https://finance.daum.net/quotes/A009420" xr:uid="{86F13DCD-5D76-4ADE-81A8-42E48C858758}"/>
    <hyperlink ref="D791" r:id="rId1577" display="https://finance.daum.net/quotes/A014130" xr:uid="{9EB9D1AC-7F3E-405B-832B-B5C2052FD827}"/>
    <hyperlink ref="A792" r:id="rId1578" display="https://finance.daum.net/quotes/A300720" xr:uid="{F7202469-9DC0-4D1B-B292-2D90F992AAD5}"/>
    <hyperlink ref="D792" r:id="rId1579" display="https://finance.daum.net/quotes/A002220" xr:uid="{560B3684-BB61-4724-A942-868D034244E4}"/>
    <hyperlink ref="A793" r:id="rId1580" display="https://finance.daum.net/quotes/A006390" xr:uid="{F301526F-6BE2-4A3C-B8AF-D60E4DF1B9C6}"/>
    <hyperlink ref="D793" r:id="rId1581" display="https://finance.daum.net/quotes/A003300" xr:uid="{30A2D316-0599-42E9-9D23-CA184589A52D}"/>
    <hyperlink ref="A794" r:id="rId1582" display="https://finance.daum.net/quotes/A051600" xr:uid="{E532FCF1-556C-4D7C-8920-840D2395C9C5}"/>
    <hyperlink ref="D794" r:id="rId1583" display="https://finance.daum.net/quotes/A052690" xr:uid="{FC44E774-BB94-4175-89B4-4A6D19E83D88}"/>
    <hyperlink ref="A795" r:id="rId1584" display="https://finance.daum.net/quotes/A130660" xr:uid="{3581626A-FCBF-4291-94C0-381AA1369C97}"/>
    <hyperlink ref="D795" r:id="rId1585" display="https://finance.daum.net/quotes/A002320" xr:uid="{A2881ACF-076D-45C4-B98E-A2E2329CED7B}"/>
    <hyperlink ref="A796" r:id="rId1586" display="https://finance.daum.net/quotes/A097230" xr:uid="{B1055925-0477-4F69-87F4-C1AC6D4E693B}"/>
    <hyperlink ref="D796" r:id="rId1587" display="https://finance.daum.net/quotes/A003480" xr:uid="{95FEBFAC-1B2F-4273-B4F2-994E22ECBCD7}"/>
    <hyperlink ref="A797" r:id="rId1588" display="https://finance.daum.net/quotes/A180640" xr:uid="{DA24658B-4498-4EE9-A0B8-C6EE7B014136}"/>
    <hyperlink ref="D797" r:id="rId1589" display="https://finance.daum.net/quotes/A18064K" xr:uid="{9B234269-C905-49BB-BC33-BFE509C10052}"/>
    <hyperlink ref="A798" r:id="rId1590" display="https://finance.daum.net/quotes/A005110" xr:uid="{130E5367-163B-4D55-81E9-548C7C747566}"/>
    <hyperlink ref="D798" r:id="rId1591" display="https://finance.daum.net/quotes/A009460" xr:uid="{E959F0AA-6E4D-4D31-AF50-5B3DC2A4D54A}"/>
    <hyperlink ref="A799" r:id="rId1592" display="https://finance.daum.net/quotes/A372910" xr:uid="{672BDEF3-B6ED-446A-B533-F81DB817BEB0}"/>
    <hyperlink ref="D799" r:id="rId1593" display="https://finance.daum.net/quotes/A000880" xr:uid="{26FB5022-1645-48E7-B83B-F2824BAA1861}"/>
    <hyperlink ref="A800" r:id="rId1594" display="https://finance.daum.net/quotes/A00088K" xr:uid="{CE60F9DA-5157-447F-A600-7E6C3D8BA119}"/>
    <hyperlink ref="D800" r:id="rId1595" display="https://finance.daum.net/quotes/A088350" xr:uid="{0914D782-BC87-40D9-87E1-38B442CA52DB}"/>
    <hyperlink ref="A801" r:id="rId1596" display="https://finance.daum.net/quotes/A000370" xr:uid="{1E5E01A1-2E4E-40AC-90B4-7B18E79B4F20}"/>
    <hyperlink ref="D801" r:id="rId1597" display="https://finance.daum.net/quotes/A009830" xr:uid="{494BCA44-7A69-45A1-939E-34EA58C213B3}"/>
    <hyperlink ref="A802" r:id="rId1598" display="https://finance.daum.net/quotes/A009835" xr:uid="{A102D195-3A9F-4190-BA66-76B8525F5B75}"/>
    <hyperlink ref="D802" r:id="rId1599" display="https://finance.daum.net/quotes/A272210" xr:uid="{3168EE2A-F8C3-4ECF-B533-BC0FEA70B1C6}"/>
    <hyperlink ref="A803" r:id="rId1600" display="https://finance.daum.net/quotes/A012450" xr:uid="{949981FB-D038-49D5-8CF9-14928D916516}"/>
    <hyperlink ref="D803" r:id="rId1601" display="https://finance.daum.net/quotes/A000885" xr:uid="{BEABF25F-7240-4FDB-8A7C-6A6815775593}"/>
    <hyperlink ref="A804" r:id="rId1602" display="https://finance.daum.net/quotes/A003530" xr:uid="{A8978B88-E77D-4D90-8373-3CA202D0ED6F}"/>
    <hyperlink ref="D804" r:id="rId1603" display="https://finance.daum.net/quotes/A003535" xr:uid="{E5B92CE7-B309-45C8-926B-A4A70A6D7E0F}"/>
    <hyperlink ref="A805" r:id="rId1604" display="https://finance.daum.net/quotes/A195870" xr:uid="{B49206BB-EBCD-4316-ADA8-97403968AE6D}"/>
    <hyperlink ref="D805" r:id="rId1605" display="https://finance.daum.net/quotes/A101530" xr:uid="{E9AAF006-40FC-40CE-B63B-695FCDF44918}"/>
    <hyperlink ref="A806" r:id="rId1606" display="https://finance.daum.net/quotes/A143210" xr:uid="{672757F9-2AF4-4F14-BFFF-14537E02BE60}"/>
    <hyperlink ref="D806" r:id="rId1607" display="https://finance.daum.net/quotes/A000720" xr:uid="{4FA08569-A06D-4263-957A-FD7EFEDB6252}"/>
    <hyperlink ref="A807" r:id="rId1608" display="https://finance.daum.net/quotes/A267270" xr:uid="{9EAD6083-4D14-47B0-898B-BE1554ADCBA1}"/>
    <hyperlink ref="D807" r:id="rId1609" display="https://finance.daum.net/quotes/A000725" xr:uid="{E02C88D9-92EB-4D03-8FDF-55CB73996256}"/>
    <hyperlink ref="A808" r:id="rId1610" display="https://finance.daum.net/quotes/A005440" xr:uid="{C2E572EB-ACF1-4B79-BBDF-B9ABC03ABD27}"/>
    <hyperlink ref="D808" r:id="rId1611" display="https://finance.daum.net/quotes/A086280" xr:uid="{0CB66190-DD30-4183-939D-283684512F69}"/>
    <hyperlink ref="A809" r:id="rId1612" display="https://finance.daum.net/quotes/A042670" xr:uid="{A76530B9-996C-4D5E-918D-B9915E79B54A}"/>
    <hyperlink ref="D809" r:id="rId1613" display="https://finance.daum.net/quotes/A064350" xr:uid="{FC7A51B8-E4FC-4D14-BEBB-B54EB3AD7CC8}"/>
    <hyperlink ref="A810" r:id="rId1614" display="https://finance.daum.net/quotes/A079430" xr:uid="{F67C553E-70C5-4599-B95D-2D8FA92E8B79}"/>
    <hyperlink ref="D810" r:id="rId1615" display="https://finance.daum.net/quotes/A012330" xr:uid="{09A58113-CB7F-40EF-B66F-5EAA5BB466CD}"/>
    <hyperlink ref="A811" r:id="rId1616" display="https://finance.daum.net/quotes/A010620" xr:uid="{E025209D-04C1-4788-89C9-21CBE2DD034A}"/>
    <hyperlink ref="D811" r:id="rId1617" display="https://finance.daum.net/quotes/A069960" xr:uid="{492B9026-C88B-4F58-870A-B500D0EDFB8D}"/>
    <hyperlink ref="A812" r:id="rId1618" display="https://finance.daum.net/quotes/A004560" xr:uid="{4FC34592-B501-4713-9B43-8D6367B622AE}"/>
    <hyperlink ref="D812" r:id="rId1619" display="https://finance.daum.net/quotes/A004565" xr:uid="{94084B14-7579-4520-8C3D-C3C7584E320B}"/>
    <hyperlink ref="A813" r:id="rId1620" display="https://finance.daum.net/quotes/A004310" xr:uid="{7FD95233-8DDF-4705-9275-19B303E13284}"/>
    <hyperlink ref="D813" r:id="rId1621" display="https://finance.daum.net/quotes/A322000" xr:uid="{D056300A-06EF-4306-A1D6-8826503CB6EA}"/>
    <hyperlink ref="A814" r:id="rId1622" display="https://finance.daum.net/quotes/A017800" xr:uid="{8D96FB8E-1E08-41BE-9E3B-BA7D7486B12B}"/>
    <hyperlink ref="D814" r:id="rId1623" display="https://finance.daum.net/quotes/A307950" xr:uid="{5FBD92BB-1268-4F74-991F-2BABEA896141}"/>
    <hyperlink ref="A815" r:id="rId1624" display="https://finance.daum.net/quotes/A011210" xr:uid="{91773332-C56F-49A8-98BF-3926132584A4}"/>
    <hyperlink ref="D815" r:id="rId1625" display="https://finance.daum.net/quotes/A267260" xr:uid="{B28D1F5E-096F-4874-A475-D2527E8B46BF}"/>
    <hyperlink ref="A816" r:id="rId1626" display="https://finance.daum.net/quotes/A004020" xr:uid="{36BB0DC1-C4A3-4C26-9C70-459B381B22E1}"/>
    <hyperlink ref="D816" r:id="rId1627" display="https://finance.daum.net/quotes/A329180" xr:uid="{C1B3F3EE-A298-470A-A842-D4A06A8D2CDD}"/>
    <hyperlink ref="A817" r:id="rId1628" display="https://finance.daum.net/quotes/A267250" xr:uid="{B38F3927-6E99-4EC1-8D2F-E6F5E0510F50}"/>
    <hyperlink ref="D817" r:id="rId1629" display="https://finance.daum.net/quotes/A005380" xr:uid="{704A8B1C-544B-46B7-84D7-544FB5E28940}"/>
    <hyperlink ref="A818" r:id="rId1630" display="https://finance.daum.net/quotes/A005387" xr:uid="{51974F52-745B-49CE-AAAC-29EA5959876C}"/>
    <hyperlink ref="D818" r:id="rId1631" display="https://finance.daum.net/quotes/A005389" xr:uid="{EA1BCF88-470F-47D3-97AA-5F9D5756CA4B}"/>
    <hyperlink ref="A819" r:id="rId1632" display="https://finance.daum.net/quotes/A005385" xr:uid="{7758D9B7-1F3C-47D1-830D-DBC3F3C0528A}"/>
    <hyperlink ref="D819" r:id="rId1633" display="https://finance.daum.net/quotes/A001500" xr:uid="{A8C3C6F4-E944-4867-AD56-FE55F92C581C}"/>
    <hyperlink ref="A820" r:id="rId1634" display="https://finance.daum.net/quotes/A011760" xr:uid="{E39BA3D1-5836-409E-BA48-1B48984ED13F}"/>
    <hyperlink ref="D820" r:id="rId1635" display="https://finance.daum.net/quotes/A227840" xr:uid="{8BA8F797-EEDE-474D-95E4-099EFA0AAC17}"/>
    <hyperlink ref="A821" r:id="rId1636" display="https://finance.daum.net/quotes/A126560" xr:uid="{2CEC44BD-7CD2-4776-AA0F-C66EE24E9A03}"/>
    <hyperlink ref="D821" r:id="rId1637" display="https://finance.daum.net/quotes/A001450" xr:uid="{FA233B8C-3663-4B87-BB28-7787B59E4CC8}"/>
    <hyperlink ref="A822" r:id="rId1638" display="https://finance.daum.net/quotes/A057050" xr:uid="{7C508FB8-49E4-40CC-B6C6-699DE2143D83}"/>
    <hyperlink ref="D822" r:id="rId1639" display="https://finance.daum.net/quotes/A093240" xr:uid="{E0278B74-BB45-4470-AFB5-CB4C955D0376}"/>
    <hyperlink ref="A823" r:id="rId1640" display="https://finance.daum.net/quotes/A003010" xr:uid="{7FCF742E-B462-4EFD-9D91-BCEE8DE2E451}"/>
    <hyperlink ref="D823" r:id="rId1641" display="https://finance.daum.net/quotes/A111110" xr:uid="{AA743E72-256B-472A-9699-BBB549B4EF92}"/>
    <hyperlink ref="A824" r:id="rId1642" display="https://finance.daum.net/quotes/A008770" xr:uid="{0FA8819E-8101-4F51-AE73-2193D20F8F14}"/>
    <hyperlink ref="D824" r:id="rId1643" display="https://finance.daum.net/quotes/A008775" xr:uid="{44718368-0575-48CC-8189-9227EEA76664}"/>
    <hyperlink ref="A825" r:id="rId1644" display="https://finance.daum.net/quotes/A002460" xr:uid="{3A5DCDA4-C4EB-4966-85ED-23D1DF3B142A}"/>
    <hyperlink ref="D825" r:id="rId1645" display="https://finance.daum.net/quotes/A378850" xr:uid="{C4757F2A-4F08-46EF-8713-7E04A01C5806}"/>
    <hyperlink ref="A826" r:id="rId1646" display="https://finance.daum.net/quotes/A241590" xr:uid="{7984246D-EC9D-41B7-8742-DF62E6F65192}"/>
    <hyperlink ref="D826" r:id="rId1647" display="https://finance.daum.net/quotes/A006060" xr:uid="{C7DEF59C-89DC-4038-BE23-310D492F299A}"/>
    <hyperlink ref="A827" r:id="rId1648" display="https://finance.daum.net/quotes/A013520" xr:uid="{7EE94150-F517-4182-A51E-01E836933D35}"/>
    <hyperlink ref="D827" r:id="rId1649" display="https://finance.daum.net/quotes/A010690" xr:uid="{57E7001F-0AAF-402A-A834-349A09FEE17B}"/>
    <hyperlink ref="A828" r:id="rId1650" display="https://finance.daum.net/quotes/A133820" xr:uid="{617B9A35-07E8-47C7-AB42-6E58B9C822B0}"/>
    <hyperlink ref="D828" r:id="rId1651" display="https://finance.daum.net/quotes/A010660" xr:uid="{0F48A659-9F31-4FE6-9793-36FC2B08E611}"/>
    <hyperlink ref="A829" r:id="rId1652" display="https://finance.daum.net/quotes/A000850" xr:uid="{0878AC6F-453A-41E2-BE00-DDB8344420DC}"/>
    <hyperlink ref="D829" r:id="rId1653" display="https://finance.daum.net/quotes/A016580" xr:uid="{52520D55-9399-4570-9844-4999315651E9}"/>
    <hyperlink ref="A830" r:id="rId1654" display="https://finance.daum.net/quotes/A032560" xr:uid="{A6E14548-B4BF-4C0E-9486-95F01720F0FF}"/>
    <hyperlink ref="D830" r:id="rId1655" display="https://finance.daum.net/quotes/A004800" xr:uid="{B0B79C51-12A0-4AC0-8415-2F0C123433BE}"/>
    <hyperlink ref="A831" r:id="rId1656" display="https://finance.daum.net/quotes/A094280" xr:uid="{AEB70B30-BA4C-42C9-9C09-2E80C52A88D8}"/>
    <hyperlink ref="D831" r:id="rId1657" display="https://finance.daum.net/quotes/A298040" xr:uid="{86980D61-7C64-41FF-B24A-F761DE26E164}"/>
    <hyperlink ref="A832" r:id="rId1658" display="https://finance.daum.net/quotes/A298050" xr:uid="{A18A23FD-1789-4223-8FEB-607CE056CD1B}"/>
    <hyperlink ref="D832" r:id="rId1659" display="https://finance.daum.net/quotes/A298020" xr:uid="{40955FB1-3682-42CA-BBCE-BF18C7EBA1C3}"/>
    <hyperlink ref="A833" r:id="rId1660" display="https://finance.daum.net/quotes/A298000" xr:uid="{F021FE6D-C669-4E50-9297-90731BBE863C}"/>
    <hyperlink ref="D833" r:id="rId1661" display="https://finance.daum.net/quotes/A093370" xr:uid="{69B576C0-D382-4C1D-A5F4-A9E8EF19E8DB}"/>
    <hyperlink ref="A834" r:id="rId1662" display="https://finance.daum.net/quotes/A081660" xr:uid="{59B39D41-A80D-47DD-968E-7DD205C49F66}"/>
    <hyperlink ref="D834" r:id="rId1663" display="https://finance.daum.net/quotes/A005870" xr:uid="{F879B675-A5F3-4B9C-AE61-8C9C54BB22E2}"/>
    <hyperlink ref="A835" r:id="rId1664" display="https://finance.daum.net/quotes/A079980" xr:uid="{34F1C958-DBF4-48B8-AD17-BAD914A34779}"/>
    <hyperlink ref="D835" r:id="rId1665" display="https://finance.daum.net/quotes/A005010" xr:uid="{92BCE859-63F7-49F2-93B5-C911297B11B8}"/>
    <hyperlink ref="A836" r:id="rId1666" display="https://finance.daum.net/quotes/A069260" xr:uid="{0A130A63-A021-4CAF-8492-202F945DF86F}"/>
    <hyperlink ref="D836" r:id="rId1667" display="https://finance.daum.net/quotes/A000540" xr:uid="{9E1631E7-0DB4-4CC3-908A-92A70325C91B}"/>
    <hyperlink ref="A837" r:id="rId1668" display="https://finance.daum.net/quotes/A000547" xr:uid="{348587BB-2A5A-4DF2-AE13-116F0DB11F4B}"/>
    <hyperlink ref="D837" r:id="rId1669" display="https://finance.daum.net/quotes/A000545" xr:uid="{F8E2F446-2B18-45A7-93F0-D00A0325BF72}"/>
    <hyperlink ref="A838" r:id="rId1670" display="https://finance.daum.net/quotes/A003280" xr:uid="{FACBC3D3-54D2-4D2E-93F4-583702A6A0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7"/>
  <sheetViews>
    <sheetView workbookViewId="0">
      <selection activeCell="A11" sqref="A11"/>
    </sheetView>
  </sheetViews>
  <sheetFormatPr defaultRowHeight="16.5"/>
  <sheetData>
    <row r="1" spans="1:1">
      <c r="A1" s="116" t="s">
        <v>3958</v>
      </c>
    </row>
    <row r="2" spans="1:1">
      <c r="A2" s="116" t="s">
        <v>3959</v>
      </c>
    </row>
    <row r="3" spans="1:1">
      <c r="A3" s="116" t="s">
        <v>3960</v>
      </c>
    </row>
    <row r="4" spans="1:1">
      <c r="A4" s="116" t="s">
        <v>3961</v>
      </c>
    </row>
    <row r="5" spans="1:1">
      <c r="A5" s="116" t="s">
        <v>3962</v>
      </c>
    </row>
    <row r="6" spans="1:1">
      <c r="A6" s="116" t="s">
        <v>3963</v>
      </c>
    </row>
    <row r="7" spans="1:1">
      <c r="A7" s="116" t="s">
        <v>3964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G1751"/>
  <sheetViews>
    <sheetView topLeftCell="A1490" workbookViewId="0">
      <selection activeCell="B1670" sqref="B1670"/>
    </sheetView>
  </sheetViews>
  <sheetFormatPr defaultRowHeight="16.5"/>
  <cols>
    <col min="2" max="2" width="43.5" style="115" bestFit="1" customWidth="1"/>
    <col min="3" max="5" width="10.875" style="115" bestFit="1" customWidth="1"/>
    <col min="6" max="6" width="11.875" style="115" bestFit="1" customWidth="1"/>
    <col min="7" max="7" width="10.875" style="115" bestFit="1" customWidth="1"/>
  </cols>
  <sheetData>
    <row r="1" spans="1:7" s="6" customFormat="1">
      <c r="A1" t="s">
        <v>3965</v>
      </c>
      <c r="B1" t="s">
        <v>3955</v>
      </c>
      <c r="C1" t="s">
        <v>3956</v>
      </c>
      <c r="D1" t="s">
        <v>3966</v>
      </c>
      <c r="E1" t="s">
        <v>3967</v>
      </c>
      <c r="F1" t="s">
        <v>17</v>
      </c>
      <c r="G1" t="s">
        <v>19</v>
      </c>
    </row>
    <row r="2" spans="1:7">
      <c r="A2" s="116">
        <v>1</v>
      </c>
      <c r="B2" s="116" t="s">
        <v>5020</v>
      </c>
      <c r="C2" s="245">
        <v>71500</v>
      </c>
      <c r="D2" s="245">
        <v>71500</v>
      </c>
      <c r="E2" s="245">
        <v>71600</v>
      </c>
      <c r="F2" s="246">
        <v>15.06</v>
      </c>
      <c r="G2" s="246">
        <v>9.99</v>
      </c>
    </row>
    <row r="3" spans="1:7">
      <c r="A3" s="116">
        <v>2</v>
      </c>
      <c r="B3" s="116" t="s">
        <v>51</v>
      </c>
      <c r="C3" s="245">
        <v>94000</v>
      </c>
      <c r="D3" s="245">
        <v>93900</v>
      </c>
      <c r="E3" s="245">
        <v>94000</v>
      </c>
      <c r="F3" s="246">
        <v>11.76</v>
      </c>
      <c r="G3" s="246">
        <v>9.5299999999999994</v>
      </c>
    </row>
    <row r="4" spans="1:7">
      <c r="A4" s="116">
        <v>3</v>
      </c>
      <c r="B4" s="116" t="s">
        <v>45</v>
      </c>
      <c r="C4" s="245">
        <v>388500</v>
      </c>
      <c r="D4" s="245">
        <v>388500</v>
      </c>
      <c r="E4" s="245">
        <v>389000</v>
      </c>
      <c r="F4" s="246">
        <v>3.87</v>
      </c>
      <c r="G4" s="246">
        <v>15.22</v>
      </c>
    </row>
    <row r="5" spans="1:7">
      <c r="A5" s="116">
        <v>4</v>
      </c>
      <c r="B5" s="116" t="s">
        <v>3968</v>
      </c>
      <c r="C5" s="245">
        <v>830000</v>
      </c>
      <c r="D5" s="245">
        <v>829000</v>
      </c>
      <c r="E5" s="245">
        <v>830000</v>
      </c>
      <c r="F5" s="246">
        <v>164.03</v>
      </c>
      <c r="G5" s="246" t="s">
        <v>3969</v>
      </c>
    </row>
    <row r="6" spans="1:7">
      <c r="A6" s="116">
        <v>5</v>
      </c>
      <c r="B6" s="116" t="s">
        <v>3970</v>
      </c>
      <c r="C6" s="245">
        <v>66300</v>
      </c>
      <c r="D6" s="245">
        <v>66300</v>
      </c>
      <c r="E6" s="245">
        <v>66400</v>
      </c>
      <c r="F6" s="246">
        <v>13.96</v>
      </c>
      <c r="G6" s="246" t="s">
        <v>3969</v>
      </c>
    </row>
    <row r="7" spans="1:7">
      <c r="A7" s="116">
        <v>6</v>
      </c>
      <c r="B7" s="116" t="s">
        <v>63</v>
      </c>
      <c r="C7" s="245">
        <v>764000</v>
      </c>
      <c r="D7" s="245">
        <v>764000</v>
      </c>
      <c r="E7" s="245">
        <v>765000</v>
      </c>
      <c r="F7" s="246">
        <v>20.58</v>
      </c>
      <c r="G7" s="246">
        <v>2.93</v>
      </c>
    </row>
    <row r="8" spans="1:7">
      <c r="A8" s="116">
        <v>7</v>
      </c>
      <c r="B8" s="116" t="s">
        <v>134</v>
      </c>
      <c r="C8" s="245">
        <v>117500</v>
      </c>
      <c r="D8" s="245">
        <v>117500</v>
      </c>
      <c r="E8" s="245">
        <v>118000</v>
      </c>
      <c r="F8" s="246">
        <v>109.51</v>
      </c>
      <c r="G8" s="246">
        <v>2.7</v>
      </c>
    </row>
    <row r="9" spans="1:7">
      <c r="A9" s="116">
        <v>8</v>
      </c>
      <c r="B9" s="116" t="s">
        <v>112</v>
      </c>
      <c r="C9" s="245">
        <v>686000</v>
      </c>
      <c r="D9" s="245">
        <v>685000</v>
      </c>
      <c r="E9" s="245">
        <v>686000</v>
      </c>
      <c r="F9" s="246">
        <v>50.83</v>
      </c>
      <c r="G9" s="246">
        <v>4.54</v>
      </c>
    </row>
    <row r="10" spans="1:7">
      <c r="A10" s="116">
        <v>9</v>
      </c>
      <c r="B10" s="116" t="s">
        <v>39</v>
      </c>
      <c r="C10" s="245">
        <v>205000</v>
      </c>
      <c r="D10" s="245">
        <v>204500</v>
      </c>
      <c r="E10" s="245">
        <v>205000</v>
      </c>
      <c r="F10" s="246">
        <v>14.85</v>
      </c>
      <c r="G10" s="246">
        <v>2.04</v>
      </c>
    </row>
    <row r="11" spans="1:7">
      <c r="A11" s="116">
        <v>10</v>
      </c>
      <c r="B11" s="116" t="s">
        <v>66</v>
      </c>
      <c r="C11" s="245">
        <v>81900</v>
      </c>
      <c r="D11" s="245">
        <v>81800</v>
      </c>
      <c r="E11" s="245">
        <v>81900</v>
      </c>
      <c r="F11" s="246">
        <v>9.56</v>
      </c>
      <c r="G11" s="246">
        <v>5.05</v>
      </c>
    </row>
    <row r="12" spans="1:7">
      <c r="A12" s="116">
        <v>11</v>
      </c>
      <c r="B12" s="116" t="s">
        <v>82</v>
      </c>
      <c r="C12" s="245">
        <v>224000</v>
      </c>
      <c r="D12" s="245">
        <v>223500</v>
      </c>
      <c r="E12" s="245">
        <v>224000</v>
      </c>
      <c r="F12" s="246">
        <v>52.52</v>
      </c>
      <c r="G12" s="246">
        <v>16.68</v>
      </c>
    </row>
    <row r="13" spans="1:7">
      <c r="A13" s="116">
        <v>12</v>
      </c>
      <c r="B13" s="116" t="s">
        <v>57</v>
      </c>
      <c r="C13" s="245">
        <v>320000</v>
      </c>
      <c r="D13" s="245">
        <v>320000</v>
      </c>
      <c r="E13" s="245">
        <v>320500</v>
      </c>
      <c r="F13" s="246">
        <v>7.24</v>
      </c>
      <c r="G13" s="246">
        <v>3.61</v>
      </c>
    </row>
    <row r="14" spans="1:7">
      <c r="A14" s="116">
        <v>13</v>
      </c>
      <c r="B14" s="116" t="s">
        <v>3971</v>
      </c>
      <c r="C14" s="245">
        <v>57000</v>
      </c>
      <c r="D14" s="245">
        <v>57000</v>
      </c>
      <c r="E14" s="245">
        <v>57100</v>
      </c>
      <c r="F14" s="246">
        <v>184.47</v>
      </c>
      <c r="G14" s="246">
        <v>5.08</v>
      </c>
    </row>
    <row r="15" spans="1:7">
      <c r="A15" s="116">
        <v>14</v>
      </c>
      <c r="B15" s="116" t="s">
        <v>48</v>
      </c>
      <c r="C15" s="245">
        <v>266000</v>
      </c>
      <c r="D15" s="245">
        <v>266000</v>
      </c>
      <c r="E15" s="245">
        <v>266500</v>
      </c>
      <c r="F15" s="246">
        <v>11.41</v>
      </c>
      <c r="G15" s="246">
        <v>4.66</v>
      </c>
    </row>
    <row r="16" spans="1:7">
      <c r="A16" s="116">
        <v>15</v>
      </c>
      <c r="B16" s="116" t="s">
        <v>3972</v>
      </c>
      <c r="C16" s="245">
        <v>470000</v>
      </c>
      <c r="D16" s="245">
        <v>470000</v>
      </c>
      <c r="E16" s="245">
        <v>470500</v>
      </c>
      <c r="F16" s="246">
        <v>40.46</v>
      </c>
      <c r="G16" s="246">
        <v>61.86</v>
      </c>
    </row>
    <row r="17" spans="1:7">
      <c r="A17" s="116">
        <v>16</v>
      </c>
      <c r="B17" s="116" t="s">
        <v>77</v>
      </c>
      <c r="C17" s="245">
        <v>248000</v>
      </c>
      <c r="D17" s="245">
        <v>247500</v>
      </c>
      <c r="E17" s="245">
        <v>248000</v>
      </c>
      <c r="F17" s="246">
        <v>-51.38</v>
      </c>
      <c r="G17" s="246">
        <v>-13.58</v>
      </c>
    </row>
    <row r="18" spans="1:7">
      <c r="A18" s="116">
        <v>17</v>
      </c>
      <c r="B18" s="116" t="s">
        <v>244</v>
      </c>
      <c r="C18" s="245">
        <v>55100</v>
      </c>
      <c r="D18" s="245">
        <v>55100</v>
      </c>
      <c r="E18" s="245">
        <v>55200</v>
      </c>
      <c r="F18" s="246">
        <v>5.43</v>
      </c>
      <c r="G18" s="246">
        <v>8.5299999999999994</v>
      </c>
    </row>
    <row r="19" spans="1:7">
      <c r="A19" s="116">
        <v>18</v>
      </c>
      <c r="B19" s="116" t="s">
        <v>42</v>
      </c>
      <c r="C19" s="245">
        <v>122000</v>
      </c>
      <c r="D19" s="245">
        <v>122000</v>
      </c>
      <c r="E19" s="245">
        <v>122500</v>
      </c>
      <c r="F19" s="246">
        <v>13.91</v>
      </c>
      <c r="G19" s="246">
        <v>3.81</v>
      </c>
    </row>
    <row r="20" spans="1:7">
      <c r="A20" s="116">
        <v>19</v>
      </c>
      <c r="B20" s="116" t="s">
        <v>60</v>
      </c>
      <c r="C20" s="245">
        <v>304500</v>
      </c>
      <c r="D20" s="245">
        <v>304000</v>
      </c>
      <c r="E20" s="245">
        <v>304500</v>
      </c>
      <c r="F20" s="246">
        <v>11.56</v>
      </c>
      <c r="G20" s="246">
        <v>6.44</v>
      </c>
    </row>
    <row r="21" spans="1:7">
      <c r="A21" s="116">
        <v>20</v>
      </c>
      <c r="B21" s="116" t="s">
        <v>74</v>
      </c>
      <c r="C21" s="245">
        <v>1384000</v>
      </c>
      <c r="D21" s="245">
        <v>1383000</v>
      </c>
      <c r="E21" s="245">
        <v>1384000</v>
      </c>
      <c r="F21" s="246">
        <v>29.06</v>
      </c>
      <c r="G21" s="246">
        <v>17.920000000000002</v>
      </c>
    </row>
    <row r="22" spans="1:7">
      <c r="A22" s="116">
        <v>21</v>
      </c>
      <c r="B22" s="116" t="s">
        <v>240</v>
      </c>
      <c r="C22" s="245">
        <v>39100</v>
      </c>
      <c r="D22" s="245">
        <v>39050</v>
      </c>
      <c r="E22" s="245">
        <v>39100</v>
      </c>
      <c r="F22" s="246">
        <v>5.0599999999999996</v>
      </c>
      <c r="G22" s="246">
        <v>8.1999999999999993</v>
      </c>
    </row>
    <row r="23" spans="1:7">
      <c r="A23" s="116">
        <v>22</v>
      </c>
      <c r="B23" s="116" t="s">
        <v>102</v>
      </c>
      <c r="C23" s="245">
        <v>120000</v>
      </c>
      <c r="D23" s="245">
        <v>120000</v>
      </c>
      <c r="E23" s="245">
        <v>120500</v>
      </c>
      <c r="F23" s="246">
        <v>14.52</v>
      </c>
      <c r="G23" s="246">
        <v>13.23</v>
      </c>
    </row>
    <row r="24" spans="1:7">
      <c r="A24" s="116">
        <v>23</v>
      </c>
      <c r="B24" s="116" t="s">
        <v>71</v>
      </c>
      <c r="C24" s="245">
        <v>257000</v>
      </c>
      <c r="D24" s="245">
        <v>256500</v>
      </c>
      <c r="E24" s="245">
        <v>257000</v>
      </c>
      <c r="F24" s="246">
        <v>16.59</v>
      </c>
      <c r="G24" s="246">
        <v>1.1100000000000001</v>
      </c>
    </row>
    <row r="25" spans="1:7">
      <c r="A25" s="116">
        <v>24</v>
      </c>
      <c r="B25" s="116" t="s">
        <v>3973</v>
      </c>
      <c r="C25" s="245">
        <v>221000</v>
      </c>
      <c r="D25" s="245">
        <v>221000</v>
      </c>
      <c r="E25" s="245">
        <v>221500</v>
      </c>
      <c r="F25" s="246">
        <v>107.65</v>
      </c>
      <c r="G25" s="246">
        <v>13.25</v>
      </c>
    </row>
    <row r="26" spans="1:7">
      <c r="A26" s="116">
        <v>25</v>
      </c>
      <c r="B26" s="116" t="s">
        <v>36</v>
      </c>
      <c r="C26" s="245">
        <v>22800</v>
      </c>
      <c r="D26" s="245">
        <v>22750</v>
      </c>
      <c r="E26" s="245">
        <v>22800</v>
      </c>
      <c r="F26" s="246">
        <v>12.28</v>
      </c>
      <c r="G26" s="246">
        <v>2.91</v>
      </c>
    </row>
    <row r="27" spans="1:7">
      <c r="A27" s="116">
        <v>26</v>
      </c>
      <c r="B27" s="116" t="s">
        <v>87</v>
      </c>
      <c r="C27" s="245">
        <v>91900</v>
      </c>
      <c r="D27" s="245">
        <v>91900</v>
      </c>
      <c r="E27" s="245">
        <v>92000</v>
      </c>
      <c r="F27" s="246">
        <v>5.76</v>
      </c>
      <c r="G27" s="246">
        <v>7.5</v>
      </c>
    </row>
    <row r="28" spans="1:7">
      <c r="A28" s="116">
        <v>27</v>
      </c>
      <c r="B28" s="116" t="s">
        <v>3974</v>
      </c>
      <c r="C28" s="245">
        <v>202000</v>
      </c>
      <c r="D28" s="245">
        <v>202000</v>
      </c>
      <c r="E28" s="245">
        <v>202500</v>
      </c>
      <c r="F28" s="246">
        <v>132.81</v>
      </c>
      <c r="G28" s="246">
        <v>11</v>
      </c>
    </row>
    <row r="29" spans="1:7">
      <c r="A29" s="116">
        <v>28</v>
      </c>
      <c r="B29" s="116" t="s">
        <v>238</v>
      </c>
      <c r="C29" s="245">
        <v>71500</v>
      </c>
      <c r="D29" s="245">
        <v>71500</v>
      </c>
      <c r="E29" s="245">
        <v>71600</v>
      </c>
      <c r="F29" s="246">
        <v>8.16</v>
      </c>
      <c r="G29" s="246">
        <v>3.53</v>
      </c>
    </row>
    <row r="30" spans="1:7">
      <c r="A30" s="116">
        <v>29</v>
      </c>
      <c r="B30" s="116" t="s">
        <v>248</v>
      </c>
      <c r="C30" s="245">
        <v>44600</v>
      </c>
      <c r="D30" s="245">
        <v>44600</v>
      </c>
      <c r="E30" s="245">
        <v>44650</v>
      </c>
      <c r="F30" s="246">
        <v>4.4000000000000004</v>
      </c>
      <c r="G30" s="246">
        <v>8.9600000000000009</v>
      </c>
    </row>
    <row r="31" spans="1:7">
      <c r="A31" s="116">
        <v>30</v>
      </c>
      <c r="B31" s="116" t="s">
        <v>139</v>
      </c>
      <c r="C31" s="245">
        <v>578000</v>
      </c>
      <c r="D31" s="245">
        <v>578000</v>
      </c>
      <c r="E31" s="245">
        <v>579000</v>
      </c>
      <c r="F31" s="246">
        <v>31.03</v>
      </c>
      <c r="G31" s="246">
        <v>20.83</v>
      </c>
    </row>
    <row r="32" spans="1:7">
      <c r="A32" s="116">
        <v>31</v>
      </c>
      <c r="B32" s="116" t="s">
        <v>273</v>
      </c>
      <c r="C32" s="245">
        <v>166500</v>
      </c>
      <c r="D32" s="245">
        <v>166000</v>
      </c>
      <c r="E32" s="245">
        <v>166500</v>
      </c>
      <c r="F32" s="246">
        <v>14.51</v>
      </c>
      <c r="G32" s="246">
        <v>10.92</v>
      </c>
    </row>
    <row r="33" spans="1:7">
      <c r="A33" s="116">
        <v>32</v>
      </c>
      <c r="B33" s="116" t="s">
        <v>79</v>
      </c>
      <c r="C33" s="245">
        <v>160500</v>
      </c>
      <c r="D33" s="245">
        <v>160000</v>
      </c>
      <c r="E33" s="245">
        <v>160500</v>
      </c>
      <c r="F33" s="246">
        <v>19.27</v>
      </c>
      <c r="G33" s="246">
        <v>6.71</v>
      </c>
    </row>
    <row r="34" spans="1:7">
      <c r="A34" s="116">
        <v>33</v>
      </c>
      <c r="B34" s="116" t="s">
        <v>3975</v>
      </c>
      <c r="C34" s="245">
        <v>157500</v>
      </c>
      <c r="D34" s="245">
        <v>157500</v>
      </c>
      <c r="E34" s="245">
        <v>158000</v>
      </c>
      <c r="F34" s="246">
        <v>113.8</v>
      </c>
      <c r="G34" s="246">
        <v>2.96</v>
      </c>
    </row>
    <row r="35" spans="1:7">
      <c r="A35" s="116">
        <v>34</v>
      </c>
      <c r="B35" s="116" t="s">
        <v>107</v>
      </c>
      <c r="C35" s="245">
        <v>106000</v>
      </c>
      <c r="D35" s="245">
        <v>105500</v>
      </c>
      <c r="E35" s="245">
        <v>106000</v>
      </c>
      <c r="F35" s="246">
        <v>13.63</v>
      </c>
      <c r="G35" s="246">
        <v>-13.07</v>
      </c>
    </row>
    <row r="36" spans="1:7">
      <c r="A36" s="116">
        <v>35</v>
      </c>
      <c r="B36" s="116" t="s">
        <v>3976</v>
      </c>
      <c r="C36" s="245">
        <v>29050</v>
      </c>
      <c r="D36" s="245">
        <v>29050</v>
      </c>
      <c r="E36" s="245">
        <v>29100</v>
      </c>
      <c r="F36" s="246">
        <v>18.399999999999999</v>
      </c>
      <c r="G36" s="246">
        <v>8.93</v>
      </c>
    </row>
    <row r="37" spans="1:7">
      <c r="A37" s="116">
        <v>36</v>
      </c>
      <c r="B37" s="116" t="s">
        <v>242</v>
      </c>
      <c r="C37" s="245">
        <v>241000</v>
      </c>
      <c r="D37" s="245">
        <v>241000</v>
      </c>
      <c r="E37" s="245">
        <v>241500</v>
      </c>
      <c r="F37" s="246">
        <v>11.42</v>
      </c>
      <c r="G37" s="246">
        <v>4.96</v>
      </c>
    </row>
    <row r="38" spans="1:7">
      <c r="A38" s="116">
        <v>37</v>
      </c>
      <c r="B38" s="116" t="s">
        <v>68</v>
      </c>
      <c r="C38" s="245">
        <v>80700</v>
      </c>
      <c r="D38" s="245">
        <v>80600</v>
      </c>
      <c r="E38" s="245">
        <v>80700</v>
      </c>
      <c r="F38" s="246">
        <v>10</v>
      </c>
      <c r="G38" s="246">
        <v>13.22</v>
      </c>
    </row>
    <row r="39" spans="1:7">
      <c r="A39" s="116">
        <v>38</v>
      </c>
      <c r="B39" s="116" t="s">
        <v>3977</v>
      </c>
      <c r="C39" s="245">
        <v>281000</v>
      </c>
      <c r="D39" s="245">
        <v>280500</v>
      </c>
      <c r="E39" s="245">
        <v>281000</v>
      </c>
      <c r="F39" s="246">
        <v>99.96</v>
      </c>
      <c r="G39" s="246">
        <v>12.52</v>
      </c>
    </row>
    <row r="40" spans="1:7">
      <c r="A40" s="116">
        <v>39</v>
      </c>
      <c r="B40" s="116" t="s">
        <v>364</v>
      </c>
      <c r="C40" s="245">
        <v>31300</v>
      </c>
      <c r="D40" s="245">
        <v>31300</v>
      </c>
      <c r="E40" s="245">
        <v>31350</v>
      </c>
      <c r="F40" s="246">
        <v>16.29</v>
      </c>
      <c r="G40" s="246">
        <v>-7.22</v>
      </c>
    </row>
    <row r="41" spans="1:7">
      <c r="A41" s="116">
        <v>40</v>
      </c>
      <c r="B41" s="116" t="s">
        <v>54</v>
      </c>
      <c r="C41" s="245">
        <v>181500</v>
      </c>
      <c r="D41" s="245">
        <v>181000</v>
      </c>
      <c r="E41" s="245">
        <v>181500</v>
      </c>
      <c r="F41" s="246">
        <v>84.22</v>
      </c>
      <c r="G41" s="246">
        <v>0.78</v>
      </c>
    </row>
    <row r="42" spans="1:7">
      <c r="A42" s="116">
        <v>41</v>
      </c>
      <c r="B42" s="116" t="s">
        <v>3978</v>
      </c>
      <c r="C42" s="245">
        <v>121500</v>
      </c>
      <c r="D42" s="245">
        <v>121000</v>
      </c>
      <c r="E42" s="245">
        <v>121500</v>
      </c>
      <c r="F42" s="246">
        <v>36.5</v>
      </c>
      <c r="G42" s="246">
        <v>6.35</v>
      </c>
    </row>
    <row r="43" spans="1:7">
      <c r="A43" s="116">
        <v>42</v>
      </c>
      <c r="B43" s="116" t="s">
        <v>97</v>
      </c>
      <c r="C43" s="245">
        <v>531000</v>
      </c>
      <c r="D43" s="245">
        <v>531000</v>
      </c>
      <c r="E43" s="245">
        <v>532000</v>
      </c>
      <c r="F43" s="246">
        <v>13.85</v>
      </c>
      <c r="G43" s="246">
        <v>8.3699999999999992</v>
      </c>
    </row>
    <row r="44" spans="1:7">
      <c r="A44" s="116">
        <v>43</v>
      </c>
      <c r="B44" s="116" t="s">
        <v>356</v>
      </c>
      <c r="C44" s="245">
        <v>19100</v>
      </c>
      <c r="D44" s="245">
        <v>19050</v>
      </c>
      <c r="E44" s="245">
        <v>19100</v>
      </c>
      <c r="F44" s="246">
        <v>-45.37</v>
      </c>
      <c r="G44" s="246">
        <v>-37.200000000000003</v>
      </c>
    </row>
    <row r="45" spans="1:7">
      <c r="A45" s="116">
        <v>44</v>
      </c>
      <c r="B45" s="116" t="s">
        <v>92</v>
      </c>
      <c r="C45" s="245">
        <v>104500</v>
      </c>
      <c r="D45" s="245">
        <v>104500</v>
      </c>
      <c r="E45" s="245">
        <v>105000</v>
      </c>
      <c r="F45" s="246">
        <v>-9.44</v>
      </c>
      <c r="G45" s="246">
        <v>-7.86</v>
      </c>
    </row>
    <row r="46" spans="1:7">
      <c r="A46" s="116">
        <v>45</v>
      </c>
      <c r="B46" s="116" t="s">
        <v>3979</v>
      </c>
      <c r="C46" s="245">
        <v>11600</v>
      </c>
      <c r="D46" s="245">
        <v>11550</v>
      </c>
      <c r="E46" s="245">
        <v>11600</v>
      </c>
      <c r="F46" s="246">
        <v>4.05</v>
      </c>
      <c r="G46" s="246">
        <v>5.87</v>
      </c>
    </row>
    <row r="47" spans="1:7">
      <c r="A47" s="116">
        <v>46</v>
      </c>
      <c r="B47" s="116" t="s">
        <v>105</v>
      </c>
      <c r="C47" s="245">
        <v>31350</v>
      </c>
      <c r="D47" s="245">
        <v>31350</v>
      </c>
      <c r="E47" s="245">
        <v>31400</v>
      </c>
      <c r="F47" s="246">
        <v>8.9499999999999993</v>
      </c>
      <c r="G47" s="246">
        <v>4.76</v>
      </c>
    </row>
    <row r="48" spans="1:7">
      <c r="A48" s="116">
        <v>47</v>
      </c>
      <c r="B48" s="116" t="s">
        <v>95</v>
      </c>
      <c r="C48" s="245">
        <v>238500</v>
      </c>
      <c r="D48" s="245">
        <v>238500</v>
      </c>
      <c r="E48" s="245">
        <v>239000</v>
      </c>
      <c r="F48" s="246">
        <v>6.84</v>
      </c>
      <c r="G48" s="246">
        <v>1.22</v>
      </c>
    </row>
    <row r="49" spans="1:7">
      <c r="A49" s="116">
        <v>48</v>
      </c>
      <c r="B49" s="116" t="s">
        <v>132</v>
      </c>
      <c r="C49" s="245">
        <v>15100</v>
      </c>
      <c r="D49" s="245">
        <v>15050</v>
      </c>
      <c r="E49" s="245">
        <v>15100</v>
      </c>
      <c r="F49" s="246">
        <v>27.71</v>
      </c>
      <c r="G49" s="246">
        <v>5.09</v>
      </c>
    </row>
    <row r="50" spans="1:7">
      <c r="A50" s="116">
        <v>49</v>
      </c>
      <c r="B50" s="116" t="s">
        <v>3980</v>
      </c>
      <c r="C50" s="245">
        <v>42000</v>
      </c>
      <c r="D50" s="245">
        <v>41950</v>
      </c>
      <c r="E50" s="245">
        <v>42000</v>
      </c>
      <c r="F50" s="246">
        <v>10.42</v>
      </c>
      <c r="G50" s="246">
        <v>5.3</v>
      </c>
    </row>
    <row r="51" spans="1:7">
      <c r="A51" s="116">
        <v>50</v>
      </c>
      <c r="B51" s="116" t="s">
        <v>246</v>
      </c>
      <c r="C51" s="245">
        <v>10600</v>
      </c>
      <c r="D51" s="245">
        <v>10550</v>
      </c>
      <c r="E51" s="245">
        <v>10600</v>
      </c>
      <c r="F51" s="246">
        <v>4.45</v>
      </c>
      <c r="G51" s="246">
        <v>6.44</v>
      </c>
    </row>
    <row r="52" spans="1:7">
      <c r="A52" s="116">
        <v>51</v>
      </c>
      <c r="B52" s="116" t="s">
        <v>3981</v>
      </c>
      <c r="C52" s="245">
        <v>100000</v>
      </c>
      <c r="D52" s="245">
        <v>100000</v>
      </c>
      <c r="E52" s="245">
        <v>100500</v>
      </c>
      <c r="F52" s="246">
        <v>-132.28</v>
      </c>
      <c r="G52" s="246">
        <v>-135.18</v>
      </c>
    </row>
    <row r="53" spans="1:7">
      <c r="A53" s="116">
        <v>52</v>
      </c>
      <c r="B53" s="116" t="s">
        <v>3982</v>
      </c>
      <c r="C53" s="245">
        <v>93800</v>
      </c>
      <c r="D53" s="245">
        <v>93700</v>
      </c>
      <c r="E53" s="245">
        <v>93800</v>
      </c>
      <c r="F53" s="246">
        <v>-4.28</v>
      </c>
      <c r="G53" s="246">
        <v>-7.42</v>
      </c>
    </row>
    <row r="54" spans="1:7">
      <c r="A54" s="116">
        <v>53</v>
      </c>
      <c r="B54" s="116" t="s">
        <v>126</v>
      </c>
      <c r="C54" s="245">
        <v>172000</v>
      </c>
      <c r="D54" s="245">
        <v>171500</v>
      </c>
      <c r="E54" s="245">
        <v>172000</v>
      </c>
      <c r="F54" s="246">
        <v>9.57</v>
      </c>
      <c r="G54" s="246">
        <v>12.45</v>
      </c>
    </row>
    <row r="55" spans="1:7">
      <c r="A55" s="116">
        <v>54</v>
      </c>
      <c r="B55" s="116" t="s">
        <v>89</v>
      </c>
      <c r="C55" s="245">
        <v>17900</v>
      </c>
      <c r="D55" s="245">
        <v>17850</v>
      </c>
      <c r="E55" s="245">
        <v>17900</v>
      </c>
      <c r="F55" s="246">
        <v>5.38</v>
      </c>
      <c r="G55" s="246">
        <v>-0.79</v>
      </c>
    </row>
    <row r="56" spans="1:7">
      <c r="A56" s="116">
        <v>55</v>
      </c>
      <c r="B56" s="116" t="s">
        <v>149</v>
      </c>
      <c r="C56" s="245">
        <v>14450</v>
      </c>
      <c r="D56" s="245">
        <v>14400</v>
      </c>
      <c r="E56" s="245">
        <v>14450</v>
      </c>
      <c r="F56" s="246">
        <v>10.9</v>
      </c>
      <c r="G56" s="246">
        <v>6.46</v>
      </c>
    </row>
    <row r="57" spans="1:7">
      <c r="A57" s="116">
        <v>56</v>
      </c>
      <c r="B57" s="116" t="s">
        <v>1307</v>
      </c>
      <c r="C57" s="245">
        <v>800000</v>
      </c>
      <c r="D57" s="245">
        <v>799000</v>
      </c>
      <c r="E57" s="245">
        <v>800000</v>
      </c>
      <c r="F57" s="246" t="s">
        <v>3969</v>
      </c>
      <c r="G57" s="246" t="s">
        <v>3969</v>
      </c>
    </row>
    <row r="58" spans="1:7">
      <c r="A58" s="116">
        <v>57</v>
      </c>
      <c r="B58" s="116" t="s">
        <v>120</v>
      </c>
      <c r="C58" s="245">
        <v>45550</v>
      </c>
      <c r="D58" s="245">
        <v>45500</v>
      </c>
      <c r="E58" s="245">
        <v>45550</v>
      </c>
      <c r="F58" s="246">
        <v>25.17</v>
      </c>
      <c r="G58" s="246">
        <v>-2.59</v>
      </c>
    </row>
    <row r="59" spans="1:7">
      <c r="A59" s="116">
        <v>58</v>
      </c>
      <c r="B59" s="116" t="s">
        <v>99</v>
      </c>
      <c r="C59" s="245">
        <v>28300</v>
      </c>
      <c r="D59" s="245">
        <v>28250</v>
      </c>
      <c r="E59" s="245">
        <v>28300</v>
      </c>
      <c r="F59" s="246">
        <v>-64.319999999999993</v>
      </c>
      <c r="G59" s="246">
        <v>-7.92</v>
      </c>
    </row>
    <row r="60" spans="1:7">
      <c r="A60" s="116">
        <v>59</v>
      </c>
      <c r="B60" s="116" t="s">
        <v>147</v>
      </c>
      <c r="C60" s="245">
        <v>399000</v>
      </c>
      <c r="D60" s="245">
        <v>398000</v>
      </c>
      <c r="E60" s="245">
        <v>399000</v>
      </c>
      <c r="F60" s="246">
        <v>13.91</v>
      </c>
      <c r="G60" s="246">
        <v>13.5</v>
      </c>
    </row>
    <row r="61" spans="1:7">
      <c r="A61" s="116">
        <v>60</v>
      </c>
      <c r="B61" s="116" t="s">
        <v>480</v>
      </c>
      <c r="C61" s="245">
        <v>157500</v>
      </c>
      <c r="D61" s="245">
        <v>157500</v>
      </c>
      <c r="E61" s="245">
        <v>158000</v>
      </c>
      <c r="F61" s="246">
        <v>136.96</v>
      </c>
      <c r="G61" s="246">
        <v>2.21</v>
      </c>
    </row>
    <row r="62" spans="1:7">
      <c r="A62" s="116">
        <v>61</v>
      </c>
      <c r="B62" s="116" t="s">
        <v>265</v>
      </c>
      <c r="C62" s="245">
        <v>49950</v>
      </c>
      <c r="D62" s="245">
        <v>49900</v>
      </c>
      <c r="E62" s="245">
        <v>49950</v>
      </c>
      <c r="F62" s="246">
        <v>45.08</v>
      </c>
      <c r="G62" s="246">
        <v>1.84</v>
      </c>
    </row>
    <row r="63" spans="1:7">
      <c r="A63" s="116">
        <v>62</v>
      </c>
      <c r="B63" s="116" t="s">
        <v>118</v>
      </c>
      <c r="C63" s="245">
        <v>73900</v>
      </c>
      <c r="D63" s="245">
        <v>73800</v>
      </c>
      <c r="E63" s="245">
        <v>73900</v>
      </c>
      <c r="F63" s="246">
        <v>12.8</v>
      </c>
      <c r="G63" s="246">
        <v>31.51</v>
      </c>
    </row>
    <row r="64" spans="1:7">
      <c r="A64" s="116">
        <v>63</v>
      </c>
      <c r="B64" s="116" t="s">
        <v>390</v>
      </c>
      <c r="C64" s="245">
        <v>178000</v>
      </c>
      <c r="D64" s="245">
        <v>177500</v>
      </c>
      <c r="E64" s="245">
        <v>178000</v>
      </c>
      <c r="F64" s="246">
        <v>4.22</v>
      </c>
      <c r="G64" s="246">
        <v>20.18</v>
      </c>
    </row>
    <row r="65" spans="1:7">
      <c r="A65" s="116">
        <v>64</v>
      </c>
      <c r="B65" s="116" t="s">
        <v>341</v>
      </c>
      <c r="C65" s="245">
        <v>8430</v>
      </c>
      <c r="D65" s="245">
        <v>8430</v>
      </c>
      <c r="E65" s="245">
        <v>8450</v>
      </c>
      <c r="F65" s="246">
        <v>6.4</v>
      </c>
      <c r="G65" s="246">
        <v>8.94</v>
      </c>
    </row>
    <row r="66" spans="1:7">
      <c r="A66" s="116">
        <v>65</v>
      </c>
      <c r="B66" s="116" t="s">
        <v>124</v>
      </c>
      <c r="C66" s="245">
        <v>42750</v>
      </c>
      <c r="D66" s="245">
        <v>42750</v>
      </c>
      <c r="E66" s="245">
        <v>42850</v>
      </c>
      <c r="F66" s="246">
        <v>8.58</v>
      </c>
      <c r="G66" s="246">
        <v>5.12</v>
      </c>
    </row>
    <row r="67" spans="1:7">
      <c r="A67" s="116">
        <v>66</v>
      </c>
      <c r="B67" s="116" t="s">
        <v>3983</v>
      </c>
      <c r="C67" s="245">
        <v>12950</v>
      </c>
      <c r="D67" s="245">
        <v>12900</v>
      </c>
      <c r="E67" s="245">
        <v>12950</v>
      </c>
      <c r="F67" s="246" t="s">
        <v>3969</v>
      </c>
      <c r="G67" s="246" t="s">
        <v>3969</v>
      </c>
    </row>
    <row r="68" spans="1:7">
      <c r="A68" s="116">
        <v>67</v>
      </c>
      <c r="B68" s="116" t="s">
        <v>3984</v>
      </c>
      <c r="C68" s="245">
        <v>62300</v>
      </c>
      <c r="D68" s="245">
        <v>62300</v>
      </c>
      <c r="E68" s="245">
        <v>62400</v>
      </c>
      <c r="F68" s="246">
        <v>-14.39</v>
      </c>
      <c r="G68" s="246">
        <v>-8.1199999999999992</v>
      </c>
    </row>
    <row r="69" spans="1:7">
      <c r="A69" s="116">
        <v>68</v>
      </c>
      <c r="B69" s="116" t="s">
        <v>822</v>
      </c>
      <c r="C69" s="245">
        <v>104500</v>
      </c>
      <c r="D69" s="245">
        <v>104500</v>
      </c>
      <c r="E69" s="245">
        <v>105000</v>
      </c>
      <c r="F69" s="246">
        <v>101.26</v>
      </c>
      <c r="G69" s="246">
        <v>7.23</v>
      </c>
    </row>
    <row r="70" spans="1:7">
      <c r="A70" s="116">
        <v>69</v>
      </c>
      <c r="B70" s="116" t="s">
        <v>380</v>
      </c>
      <c r="C70" s="245">
        <v>24300</v>
      </c>
      <c r="D70" s="245">
        <v>24300</v>
      </c>
      <c r="E70" s="245">
        <v>24350</v>
      </c>
      <c r="F70" s="246">
        <v>15.08</v>
      </c>
      <c r="G70" s="246">
        <v>17.32</v>
      </c>
    </row>
    <row r="71" spans="1:7">
      <c r="A71" s="116">
        <v>70</v>
      </c>
      <c r="B71" s="116" t="s">
        <v>3985</v>
      </c>
      <c r="C71" s="245">
        <v>66100</v>
      </c>
      <c r="D71" s="245">
        <v>66100</v>
      </c>
      <c r="E71" s="245">
        <v>66200</v>
      </c>
      <c r="F71" s="246">
        <v>6.78</v>
      </c>
      <c r="G71" s="246">
        <v>9.08</v>
      </c>
    </row>
    <row r="72" spans="1:7">
      <c r="A72" s="116">
        <v>71</v>
      </c>
      <c r="B72" s="116" t="s">
        <v>327</v>
      </c>
      <c r="C72" s="245">
        <v>83900</v>
      </c>
      <c r="D72" s="245">
        <v>83900</v>
      </c>
      <c r="E72" s="245">
        <v>84000</v>
      </c>
      <c r="F72" s="246">
        <v>3.99</v>
      </c>
      <c r="G72" s="246">
        <v>16.27</v>
      </c>
    </row>
    <row r="73" spans="1:7">
      <c r="A73" s="116">
        <v>72</v>
      </c>
      <c r="B73" s="116" t="s">
        <v>368</v>
      </c>
      <c r="C73" s="245">
        <v>197000</v>
      </c>
      <c r="D73" s="245">
        <v>197000</v>
      </c>
      <c r="E73" s="245">
        <v>197500</v>
      </c>
      <c r="F73" s="246">
        <v>8.5299999999999994</v>
      </c>
      <c r="G73" s="246">
        <v>10.199999999999999</v>
      </c>
    </row>
    <row r="74" spans="1:7">
      <c r="A74" s="116">
        <v>73</v>
      </c>
      <c r="B74" s="116" t="s">
        <v>142</v>
      </c>
      <c r="C74" s="245">
        <v>117000</v>
      </c>
      <c r="D74" s="245">
        <v>117000</v>
      </c>
      <c r="E74" s="245">
        <v>117500</v>
      </c>
      <c r="F74" s="246">
        <v>19.190000000000001</v>
      </c>
      <c r="G74" s="246">
        <v>15.5</v>
      </c>
    </row>
    <row r="75" spans="1:7">
      <c r="A75" s="116">
        <v>74</v>
      </c>
      <c r="B75" s="116" t="s">
        <v>3986</v>
      </c>
      <c r="C75" s="245">
        <v>38815</v>
      </c>
      <c r="D75" s="245">
        <v>38810</v>
      </c>
      <c r="E75" s="245">
        <v>38815</v>
      </c>
      <c r="F75" s="246" t="s">
        <v>3969</v>
      </c>
      <c r="G75" s="246" t="s">
        <v>3969</v>
      </c>
    </row>
    <row r="76" spans="1:7">
      <c r="A76" s="116">
        <v>75</v>
      </c>
      <c r="B76" s="116" t="s">
        <v>3987</v>
      </c>
      <c r="C76" s="245">
        <v>43700</v>
      </c>
      <c r="D76" s="245">
        <v>43700</v>
      </c>
      <c r="E76" s="245">
        <v>43900</v>
      </c>
      <c r="F76" s="246">
        <v>6.62</v>
      </c>
      <c r="G76" s="246">
        <v>139.97</v>
      </c>
    </row>
    <row r="77" spans="1:7">
      <c r="A77" s="116">
        <v>76</v>
      </c>
      <c r="B77" s="116" t="s">
        <v>279</v>
      </c>
      <c r="C77" s="245">
        <v>48450</v>
      </c>
      <c r="D77" s="245">
        <v>48450</v>
      </c>
      <c r="E77" s="245">
        <v>48500</v>
      </c>
      <c r="F77" s="246">
        <v>17.75</v>
      </c>
      <c r="G77" s="246">
        <v>-2.2400000000000002</v>
      </c>
    </row>
    <row r="78" spans="1:7">
      <c r="A78" s="116">
        <v>77</v>
      </c>
      <c r="B78" s="116" t="s">
        <v>261</v>
      </c>
      <c r="C78" s="245">
        <v>158000</v>
      </c>
      <c r="D78" s="245">
        <v>157500</v>
      </c>
      <c r="E78" s="245">
        <v>158000</v>
      </c>
      <c r="F78" s="246">
        <v>7.8</v>
      </c>
      <c r="G78" s="246">
        <v>4.05</v>
      </c>
    </row>
    <row r="79" spans="1:7">
      <c r="A79" s="116">
        <v>78</v>
      </c>
      <c r="B79" s="116" t="s">
        <v>394</v>
      </c>
      <c r="C79" s="245">
        <v>32250</v>
      </c>
      <c r="D79" s="245">
        <v>32200</v>
      </c>
      <c r="E79" s="245">
        <v>32250</v>
      </c>
      <c r="F79" s="246">
        <v>6.99</v>
      </c>
      <c r="G79" s="246">
        <v>16.059999999999999</v>
      </c>
    </row>
    <row r="80" spans="1:7">
      <c r="A80" s="116">
        <v>79</v>
      </c>
      <c r="B80" s="116" t="s">
        <v>295</v>
      </c>
      <c r="C80" s="245">
        <v>59500</v>
      </c>
      <c r="D80" s="245">
        <v>59500</v>
      </c>
      <c r="E80" s="245">
        <v>59600</v>
      </c>
      <c r="F80" s="246">
        <v>43.27</v>
      </c>
      <c r="G80" s="246">
        <v>11.06</v>
      </c>
    </row>
    <row r="81" spans="1:7">
      <c r="A81" s="116">
        <v>80</v>
      </c>
      <c r="B81" s="116" t="s">
        <v>293</v>
      </c>
      <c r="C81" s="245">
        <v>46100</v>
      </c>
      <c r="D81" s="245">
        <v>46100</v>
      </c>
      <c r="E81" s="245">
        <v>46150</v>
      </c>
      <c r="F81" s="246">
        <v>4.5</v>
      </c>
      <c r="G81" s="246">
        <v>9.89</v>
      </c>
    </row>
    <row r="82" spans="1:7">
      <c r="A82" s="116">
        <v>81</v>
      </c>
      <c r="B82" s="116" t="s">
        <v>85</v>
      </c>
      <c r="C82" s="245">
        <v>49750</v>
      </c>
      <c r="D82" s="245">
        <v>49700</v>
      </c>
      <c r="E82" s="245">
        <v>49750</v>
      </c>
      <c r="F82" s="246">
        <v>31.69</v>
      </c>
      <c r="G82" s="246">
        <v>0.31</v>
      </c>
    </row>
    <row r="83" spans="1:7">
      <c r="A83" s="116">
        <v>82</v>
      </c>
      <c r="B83" s="116" t="s">
        <v>259</v>
      </c>
      <c r="C83" s="245">
        <v>43800</v>
      </c>
      <c r="D83" s="245">
        <v>43800</v>
      </c>
      <c r="E83" s="245">
        <v>43850</v>
      </c>
      <c r="F83" s="246">
        <v>4.9800000000000004</v>
      </c>
      <c r="G83" s="246">
        <v>-2.82</v>
      </c>
    </row>
    <row r="84" spans="1:7">
      <c r="A84" s="116">
        <v>83</v>
      </c>
      <c r="B84" s="116" t="s">
        <v>271</v>
      </c>
      <c r="C84" s="245">
        <v>34750</v>
      </c>
      <c r="D84" s="245">
        <v>34700</v>
      </c>
      <c r="E84" s="245">
        <v>34750</v>
      </c>
      <c r="F84" s="246">
        <v>8.7799999999999994</v>
      </c>
      <c r="G84" s="246">
        <v>5.69</v>
      </c>
    </row>
    <row r="85" spans="1:7">
      <c r="A85" s="116">
        <v>84</v>
      </c>
      <c r="B85" s="116" t="s">
        <v>109</v>
      </c>
      <c r="C85" s="245">
        <v>58200</v>
      </c>
      <c r="D85" s="245">
        <v>58200</v>
      </c>
      <c r="E85" s="245">
        <v>58300</v>
      </c>
      <c r="F85" s="246">
        <v>128.19</v>
      </c>
      <c r="G85" s="246">
        <v>3.47</v>
      </c>
    </row>
    <row r="86" spans="1:7">
      <c r="A86" s="116">
        <v>85</v>
      </c>
      <c r="B86" s="116" t="s">
        <v>3988</v>
      </c>
      <c r="C86" s="245">
        <v>38750</v>
      </c>
      <c r="D86" s="245">
        <v>38750</v>
      </c>
      <c r="E86" s="245">
        <v>38800</v>
      </c>
      <c r="F86" s="246">
        <v>10.19</v>
      </c>
      <c r="G86" s="246">
        <v>6.15</v>
      </c>
    </row>
    <row r="87" spans="1:7">
      <c r="A87" s="116">
        <v>86</v>
      </c>
      <c r="B87" s="116" t="s">
        <v>3989</v>
      </c>
      <c r="C87" s="245">
        <v>7640</v>
      </c>
      <c r="D87" s="245">
        <v>7640</v>
      </c>
      <c r="E87" s="245">
        <v>7650</v>
      </c>
      <c r="F87" s="246">
        <v>24.65</v>
      </c>
      <c r="G87" s="246">
        <v>7.92</v>
      </c>
    </row>
    <row r="88" spans="1:7">
      <c r="A88" s="116">
        <v>87</v>
      </c>
      <c r="B88" s="116" t="s">
        <v>552</v>
      </c>
      <c r="C88" s="245">
        <v>56900</v>
      </c>
      <c r="D88" s="245">
        <v>56800</v>
      </c>
      <c r="E88" s="245">
        <v>56900</v>
      </c>
      <c r="F88" s="246">
        <v>-38.840000000000003</v>
      </c>
      <c r="G88" s="246">
        <v>-19.55</v>
      </c>
    </row>
    <row r="89" spans="1:7">
      <c r="A89" s="116">
        <v>88</v>
      </c>
      <c r="B89" s="116" t="s">
        <v>313</v>
      </c>
      <c r="C89" s="245">
        <v>6020</v>
      </c>
      <c r="D89" s="245">
        <v>6020</v>
      </c>
      <c r="E89" s="245">
        <v>6030</v>
      </c>
      <c r="F89" s="246">
        <v>-2.64</v>
      </c>
      <c r="G89" s="246">
        <v>-33.06</v>
      </c>
    </row>
    <row r="90" spans="1:7">
      <c r="A90" s="116">
        <v>89</v>
      </c>
      <c r="B90" s="116" t="s">
        <v>676</v>
      </c>
      <c r="C90" s="245">
        <v>334500</v>
      </c>
      <c r="D90" s="245">
        <v>334000</v>
      </c>
      <c r="E90" s="245">
        <v>334500</v>
      </c>
      <c r="F90" s="246">
        <v>26.63</v>
      </c>
      <c r="G90" s="246">
        <v>24.5</v>
      </c>
    </row>
    <row r="91" spans="1:7">
      <c r="A91" s="116">
        <v>90</v>
      </c>
      <c r="B91" s="116" t="s">
        <v>384</v>
      </c>
      <c r="C91" s="245">
        <v>6690</v>
      </c>
      <c r="D91" s="245">
        <v>6690</v>
      </c>
      <c r="E91" s="245">
        <v>6700</v>
      </c>
      <c r="F91" s="246">
        <v>20.52</v>
      </c>
      <c r="G91" s="246">
        <v>3.25</v>
      </c>
    </row>
    <row r="92" spans="1:7">
      <c r="A92" s="116">
        <v>91</v>
      </c>
      <c r="B92" s="116" t="s">
        <v>309</v>
      </c>
      <c r="C92" s="245">
        <v>90700</v>
      </c>
      <c r="D92" s="245">
        <v>90600</v>
      </c>
      <c r="E92" s="245">
        <v>90700</v>
      </c>
      <c r="F92" s="246">
        <v>-27.59</v>
      </c>
      <c r="G92" s="246">
        <v>-36.74</v>
      </c>
    </row>
    <row r="93" spans="1:7">
      <c r="A93" s="116">
        <v>92</v>
      </c>
      <c r="B93" s="116" t="s">
        <v>307</v>
      </c>
      <c r="C93" s="245">
        <v>12550</v>
      </c>
      <c r="D93" s="245">
        <v>12550</v>
      </c>
      <c r="E93" s="245">
        <v>12600</v>
      </c>
      <c r="F93" s="246">
        <v>4.47</v>
      </c>
      <c r="G93" s="246">
        <v>10.32</v>
      </c>
    </row>
    <row r="94" spans="1:7">
      <c r="A94" s="116">
        <v>93</v>
      </c>
      <c r="B94" s="116" t="s">
        <v>366</v>
      </c>
      <c r="C94" s="245">
        <v>300500</v>
      </c>
      <c r="D94" s="245">
        <v>300500</v>
      </c>
      <c r="E94" s="245">
        <v>301000</v>
      </c>
      <c r="F94" s="246">
        <v>38.18</v>
      </c>
      <c r="G94" s="246">
        <v>30.49</v>
      </c>
    </row>
    <row r="95" spans="1:7">
      <c r="A95" s="116">
        <v>94</v>
      </c>
      <c r="B95" s="116" t="s">
        <v>402</v>
      </c>
      <c r="C95" s="245">
        <v>29250</v>
      </c>
      <c r="D95" s="245">
        <v>29200</v>
      </c>
      <c r="E95" s="245">
        <v>29250</v>
      </c>
      <c r="F95" s="246">
        <v>6.68</v>
      </c>
      <c r="G95" s="246">
        <v>16.91</v>
      </c>
    </row>
    <row r="96" spans="1:7">
      <c r="A96" s="116">
        <v>95</v>
      </c>
      <c r="B96" s="116" t="s">
        <v>3990</v>
      </c>
      <c r="C96" s="245">
        <v>96100</v>
      </c>
      <c r="D96" s="245">
        <v>96100</v>
      </c>
      <c r="E96" s="245">
        <v>96300</v>
      </c>
      <c r="F96" s="246">
        <v>6.96</v>
      </c>
      <c r="G96" s="246" t="s">
        <v>3969</v>
      </c>
    </row>
    <row r="97" spans="1:7">
      <c r="A97" s="116">
        <v>96</v>
      </c>
      <c r="B97" s="116" t="s">
        <v>376</v>
      </c>
      <c r="C97" s="245">
        <v>40950</v>
      </c>
      <c r="D97" s="245">
        <v>40950</v>
      </c>
      <c r="E97" s="245">
        <v>41000</v>
      </c>
      <c r="F97" s="246">
        <v>10.8</v>
      </c>
      <c r="G97" s="246">
        <v>7.68</v>
      </c>
    </row>
    <row r="98" spans="1:7">
      <c r="A98" s="116">
        <v>97</v>
      </c>
      <c r="B98" s="116" t="s">
        <v>3991</v>
      </c>
      <c r="C98" s="245">
        <v>32700</v>
      </c>
      <c r="D98" s="245">
        <v>32700</v>
      </c>
      <c r="E98" s="245">
        <v>32750</v>
      </c>
      <c r="F98" s="246">
        <v>46.71</v>
      </c>
      <c r="G98" s="246">
        <v>-3.03</v>
      </c>
    </row>
    <row r="99" spans="1:7">
      <c r="A99" s="116">
        <v>98</v>
      </c>
      <c r="B99" s="116" t="s">
        <v>275</v>
      </c>
      <c r="C99" s="245">
        <v>32600</v>
      </c>
      <c r="D99" s="245">
        <v>32600</v>
      </c>
      <c r="E99" s="245">
        <v>32650</v>
      </c>
      <c r="F99" s="246">
        <v>17.89</v>
      </c>
      <c r="G99" s="246">
        <v>7.5</v>
      </c>
    </row>
    <row r="100" spans="1:7">
      <c r="A100" s="116">
        <v>99</v>
      </c>
      <c r="B100" s="116" t="s">
        <v>267</v>
      </c>
      <c r="C100" s="245">
        <v>377500</v>
      </c>
      <c r="D100" s="245">
        <v>377500</v>
      </c>
      <c r="E100" s="245">
        <v>378000</v>
      </c>
      <c r="F100" s="246">
        <v>3.93</v>
      </c>
      <c r="G100" s="246">
        <v>12.79</v>
      </c>
    </row>
    <row r="101" spans="1:7">
      <c r="A101" s="116">
        <v>100</v>
      </c>
      <c r="B101" s="116" t="s">
        <v>269</v>
      </c>
      <c r="C101" s="245">
        <v>147000</v>
      </c>
      <c r="D101" s="245">
        <v>147000</v>
      </c>
      <c r="E101" s="245">
        <v>148000</v>
      </c>
      <c r="F101" s="246">
        <v>96.33</v>
      </c>
      <c r="G101" s="246">
        <v>3.89</v>
      </c>
    </row>
    <row r="102" spans="1:7">
      <c r="A102" s="116">
        <v>101</v>
      </c>
      <c r="B102" s="116" t="s">
        <v>346</v>
      </c>
      <c r="C102" s="245">
        <v>136000</v>
      </c>
      <c r="D102" s="245">
        <v>136000</v>
      </c>
      <c r="E102" s="245">
        <v>136500</v>
      </c>
      <c r="F102" s="246">
        <v>112.03</v>
      </c>
      <c r="G102" s="246">
        <v>-9.89</v>
      </c>
    </row>
    <row r="103" spans="1:7">
      <c r="A103" s="116">
        <v>102</v>
      </c>
      <c r="B103" s="116" t="s">
        <v>1341</v>
      </c>
      <c r="C103" s="245">
        <v>60900</v>
      </c>
      <c r="D103" s="245">
        <v>60900</v>
      </c>
      <c r="E103" s="245">
        <v>61000</v>
      </c>
      <c r="F103" s="246">
        <v>1015</v>
      </c>
      <c r="G103" s="246">
        <v>1.72</v>
      </c>
    </row>
    <row r="104" spans="1:7">
      <c r="A104" s="116">
        <v>103</v>
      </c>
      <c r="B104" s="116" t="s">
        <v>3992</v>
      </c>
      <c r="C104" s="245">
        <v>4720</v>
      </c>
      <c r="D104" s="245">
        <v>4720</v>
      </c>
      <c r="E104" s="245">
        <v>4725</v>
      </c>
      <c r="F104" s="246">
        <v>5.03</v>
      </c>
      <c r="G104" s="246">
        <v>13.08</v>
      </c>
    </row>
    <row r="105" spans="1:7">
      <c r="A105" s="116">
        <v>104</v>
      </c>
      <c r="B105" s="116" t="s">
        <v>3993</v>
      </c>
      <c r="C105" s="245">
        <v>717000</v>
      </c>
      <c r="D105" s="245">
        <v>717000</v>
      </c>
      <c r="E105" s="245">
        <v>718000</v>
      </c>
      <c r="F105" s="246">
        <v>21.85</v>
      </c>
      <c r="G105" s="246">
        <v>0.03</v>
      </c>
    </row>
    <row r="106" spans="1:7">
      <c r="A106" s="116">
        <v>105</v>
      </c>
      <c r="B106" s="116" t="s">
        <v>283</v>
      </c>
      <c r="C106" s="245">
        <v>84100</v>
      </c>
      <c r="D106" s="245">
        <v>84000</v>
      </c>
      <c r="E106" s="245">
        <v>84100</v>
      </c>
      <c r="F106" s="246">
        <v>21.8</v>
      </c>
      <c r="G106" s="246">
        <v>10.48</v>
      </c>
    </row>
    <row r="107" spans="1:7">
      <c r="A107" s="116">
        <v>106</v>
      </c>
      <c r="B107" s="116" t="s">
        <v>3994</v>
      </c>
      <c r="C107" s="245">
        <v>48650</v>
      </c>
      <c r="D107" s="245">
        <v>48600</v>
      </c>
      <c r="E107" s="245">
        <v>48650</v>
      </c>
      <c r="F107" s="246">
        <v>810.83</v>
      </c>
      <c r="G107" s="246">
        <v>4.18</v>
      </c>
    </row>
    <row r="108" spans="1:7">
      <c r="A108" s="116">
        <v>107</v>
      </c>
      <c r="B108" s="116" t="s">
        <v>350</v>
      </c>
      <c r="C108" s="245">
        <v>272500</v>
      </c>
      <c r="D108" s="245">
        <v>272000</v>
      </c>
      <c r="E108" s="245">
        <v>272500</v>
      </c>
      <c r="F108" s="246">
        <v>34.07</v>
      </c>
      <c r="G108" s="246">
        <v>7.48</v>
      </c>
    </row>
    <row r="109" spans="1:7">
      <c r="A109" s="116">
        <v>108</v>
      </c>
      <c r="B109" s="116" t="s">
        <v>3995</v>
      </c>
      <c r="C109" s="245">
        <v>16800</v>
      </c>
      <c r="D109" s="245">
        <v>16800</v>
      </c>
      <c r="E109" s="245">
        <v>16850</v>
      </c>
      <c r="F109" s="246">
        <v>18.22</v>
      </c>
      <c r="G109" s="246">
        <v>9.35</v>
      </c>
    </row>
    <row r="110" spans="1:7">
      <c r="A110" s="116">
        <v>109</v>
      </c>
      <c r="B110" s="116" t="s">
        <v>122</v>
      </c>
      <c r="C110" s="245">
        <v>260500</v>
      </c>
      <c r="D110" s="245">
        <v>260000</v>
      </c>
      <c r="E110" s="245">
        <v>260500</v>
      </c>
      <c r="F110" s="246">
        <v>136.24</v>
      </c>
      <c r="G110" s="246">
        <v>1.65</v>
      </c>
    </row>
    <row r="111" spans="1:7">
      <c r="A111" s="116">
        <v>110</v>
      </c>
      <c r="B111" s="116" t="s">
        <v>144</v>
      </c>
      <c r="C111" s="245">
        <v>180000</v>
      </c>
      <c r="D111" s="245">
        <v>179500</v>
      </c>
      <c r="E111" s="245">
        <v>180000</v>
      </c>
      <c r="F111" s="246">
        <v>22.17</v>
      </c>
      <c r="G111" s="246">
        <v>18.600000000000001</v>
      </c>
    </row>
    <row r="112" spans="1:7">
      <c r="A112" s="116">
        <v>111</v>
      </c>
      <c r="B112" s="116" t="s">
        <v>115</v>
      </c>
      <c r="C112" s="245">
        <v>31550</v>
      </c>
      <c r="D112" s="245">
        <v>31550</v>
      </c>
      <c r="E112" s="245">
        <v>31600</v>
      </c>
      <c r="F112" s="246">
        <v>156.19</v>
      </c>
      <c r="G112" s="246">
        <v>6.39</v>
      </c>
    </row>
    <row r="113" spans="1:7">
      <c r="A113" s="116">
        <v>112</v>
      </c>
      <c r="B113" s="116" t="s">
        <v>3996</v>
      </c>
      <c r="C113" s="245">
        <v>111000</v>
      </c>
      <c r="D113" s="245">
        <v>110500</v>
      </c>
      <c r="E113" s="245">
        <v>111000</v>
      </c>
      <c r="F113" s="246">
        <v>40.04</v>
      </c>
      <c r="G113" s="246">
        <v>11.09</v>
      </c>
    </row>
    <row r="114" spans="1:7">
      <c r="A114" s="116">
        <v>113</v>
      </c>
      <c r="B114" s="116" t="s">
        <v>255</v>
      </c>
      <c r="C114" s="245">
        <v>3480</v>
      </c>
      <c r="D114" s="245">
        <v>3480</v>
      </c>
      <c r="E114" s="245">
        <v>3485</v>
      </c>
      <c r="F114" s="246">
        <v>5.52</v>
      </c>
      <c r="G114" s="246">
        <v>1.9</v>
      </c>
    </row>
    <row r="115" spans="1:7">
      <c r="A115" s="116">
        <v>114</v>
      </c>
      <c r="B115" s="116" t="s">
        <v>291</v>
      </c>
      <c r="C115" s="245">
        <v>29600</v>
      </c>
      <c r="D115" s="245">
        <v>29550</v>
      </c>
      <c r="E115" s="245">
        <v>29600</v>
      </c>
      <c r="F115" s="246">
        <v>27.31</v>
      </c>
      <c r="G115" s="246">
        <v>8.61</v>
      </c>
    </row>
    <row r="116" spans="1:7">
      <c r="A116" s="116">
        <v>115</v>
      </c>
      <c r="B116" s="116" t="s">
        <v>129</v>
      </c>
      <c r="C116" s="245">
        <v>102500</v>
      </c>
      <c r="D116" s="245">
        <v>102000</v>
      </c>
      <c r="E116" s="245">
        <v>102500</v>
      </c>
      <c r="F116" s="246">
        <v>-5.01</v>
      </c>
      <c r="G116" s="246">
        <v>-7.7</v>
      </c>
    </row>
    <row r="117" spans="1:7">
      <c r="A117" s="116">
        <v>116</v>
      </c>
      <c r="B117" s="116" t="s">
        <v>654</v>
      </c>
      <c r="C117" s="245">
        <v>95500</v>
      </c>
      <c r="D117" s="245">
        <v>95400</v>
      </c>
      <c r="E117" s="245">
        <v>95500</v>
      </c>
      <c r="F117" s="246">
        <v>46.54</v>
      </c>
      <c r="G117" s="246">
        <v>15.09</v>
      </c>
    </row>
    <row r="118" spans="1:7">
      <c r="A118" s="116">
        <v>117</v>
      </c>
      <c r="B118" s="116" t="s">
        <v>975</v>
      </c>
      <c r="C118" s="245">
        <v>68100</v>
      </c>
      <c r="D118" s="245">
        <v>68000</v>
      </c>
      <c r="E118" s="245">
        <v>68100</v>
      </c>
      <c r="F118" s="246">
        <v>48.3</v>
      </c>
      <c r="G118" s="246">
        <v>8.19</v>
      </c>
    </row>
    <row r="119" spans="1:7">
      <c r="A119" s="116">
        <v>118</v>
      </c>
      <c r="B119" s="116" t="s">
        <v>136</v>
      </c>
      <c r="C119" s="245">
        <v>97200</v>
      </c>
      <c r="D119" s="245">
        <v>97200</v>
      </c>
      <c r="E119" s="245">
        <v>97300</v>
      </c>
      <c r="F119" s="246">
        <v>66.44</v>
      </c>
      <c r="G119" s="246">
        <v>1.89</v>
      </c>
    </row>
    <row r="120" spans="1:7">
      <c r="A120" s="116">
        <v>119</v>
      </c>
      <c r="B120" s="116" t="s">
        <v>301</v>
      </c>
      <c r="C120" s="245">
        <v>8620</v>
      </c>
      <c r="D120" s="245">
        <v>8610</v>
      </c>
      <c r="E120" s="245">
        <v>8620</v>
      </c>
      <c r="F120" s="246">
        <v>4.1500000000000004</v>
      </c>
      <c r="G120" s="246">
        <v>6.11</v>
      </c>
    </row>
    <row r="121" spans="1:7">
      <c r="A121" s="116">
        <v>120</v>
      </c>
      <c r="B121" s="116" t="s">
        <v>3997</v>
      </c>
      <c r="C121" s="245">
        <v>365000</v>
      </c>
      <c r="D121" s="245">
        <v>364500</v>
      </c>
      <c r="E121" s="245">
        <v>365000</v>
      </c>
      <c r="F121" s="246">
        <v>9.83</v>
      </c>
      <c r="G121" s="246" t="s">
        <v>3969</v>
      </c>
    </row>
    <row r="122" spans="1:7">
      <c r="A122" s="116">
        <v>121</v>
      </c>
      <c r="B122" s="116" t="s">
        <v>448</v>
      </c>
      <c r="C122" s="245">
        <v>105500</v>
      </c>
      <c r="D122" s="245">
        <v>105000</v>
      </c>
      <c r="E122" s="245">
        <v>105500</v>
      </c>
      <c r="F122" s="246">
        <v>2.84</v>
      </c>
      <c r="G122" s="246">
        <v>27.63</v>
      </c>
    </row>
    <row r="123" spans="1:7">
      <c r="A123" s="116">
        <v>122</v>
      </c>
      <c r="B123" s="116" t="s">
        <v>3998</v>
      </c>
      <c r="C123" s="245">
        <v>22250</v>
      </c>
      <c r="D123" s="245">
        <v>22250</v>
      </c>
      <c r="E123" s="245">
        <v>22300</v>
      </c>
      <c r="F123" s="246">
        <v>9.31</v>
      </c>
      <c r="G123" s="246">
        <v>7.69</v>
      </c>
    </row>
    <row r="124" spans="1:7">
      <c r="A124" s="116">
        <v>123</v>
      </c>
      <c r="B124" s="116" t="s">
        <v>440</v>
      </c>
      <c r="C124" s="245">
        <v>57800</v>
      </c>
      <c r="D124" s="245">
        <v>57800</v>
      </c>
      <c r="E124" s="245">
        <v>57900</v>
      </c>
      <c r="F124" s="246">
        <v>11.45</v>
      </c>
      <c r="G124" s="246">
        <v>0.37</v>
      </c>
    </row>
    <row r="125" spans="1:7">
      <c r="A125" s="116">
        <v>124</v>
      </c>
      <c r="B125" s="116" t="s">
        <v>321</v>
      </c>
      <c r="C125" s="245">
        <v>6480</v>
      </c>
      <c r="D125" s="245">
        <v>6470</v>
      </c>
      <c r="E125" s="245">
        <v>6480</v>
      </c>
      <c r="F125" s="246">
        <v>5.9</v>
      </c>
      <c r="G125" s="246">
        <v>11.06</v>
      </c>
    </row>
    <row r="126" spans="1:7">
      <c r="A126" s="116">
        <v>125</v>
      </c>
      <c r="B126" s="116" t="s">
        <v>3999</v>
      </c>
      <c r="C126" s="245">
        <v>610000</v>
      </c>
      <c r="D126" s="245">
        <v>610000</v>
      </c>
      <c r="E126" s="245">
        <v>611000</v>
      </c>
      <c r="F126" s="246">
        <v>5.22</v>
      </c>
      <c r="G126" s="246">
        <v>25.1</v>
      </c>
    </row>
    <row r="127" spans="1:7">
      <c r="A127" s="116">
        <v>126</v>
      </c>
      <c r="B127" s="116" t="s">
        <v>317</v>
      </c>
      <c r="C127" s="245">
        <v>34850</v>
      </c>
      <c r="D127" s="245">
        <v>34850</v>
      </c>
      <c r="E127" s="245">
        <v>34900</v>
      </c>
      <c r="F127" s="246">
        <v>6.7</v>
      </c>
      <c r="G127" s="246">
        <v>4.79</v>
      </c>
    </row>
    <row r="128" spans="1:7">
      <c r="A128" s="116">
        <v>127</v>
      </c>
      <c r="B128" s="116" t="s">
        <v>4000</v>
      </c>
      <c r="C128" s="245">
        <v>134500</v>
      </c>
      <c r="D128" s="245">
        <v>134000</v>
      </c>
      <c r="E128" s="245">
        <v>134500</v>
      </c>
      <c r="F128" s="246" t="s">
        <v>3969</v>
      </c>
      <c r="G128" s="246" t="s">
        <v>3969</v>
      </c>
    </row>
    <row r="129" spans="1:7">
      <c r="A129" s="116">
        <v>128</v>
      </c>
      <c r="B129" s="116" t="s">
        <v>370</v>
      </c>
      <c r="C129" s="245">
        <v>22400</v>
      </c>
      <c r="D129" s="245">
        <v>22350</v>
      </c>
      <c r="E129" s="245">
        <v>22400</v>
      </c>
      <c r="F129" s="246">
        <v>13.78</v>
      </c>
      <c r="G129" s="246">
        <v>16.11</v>
      </c>
    </row>
    <row r="130" spans="1:7">
      <c r="A130" s="116">
        <v>129</v>
      </c>
      <c r="B130" s="116" t="s">
        <v>4001</v>
      </c>
      <c r="C130" s="245">
        <v>70500</v>
      </c>
      <c r="D130" s="245">
        <v>70500</v>
      </c>
      <c r="E130" s="245">
        <v>70600</v>
      </c>
      <c r="F130" s="246">
        <v>131.53</v>
      </c>
      <c r="G130" s="246">
        <v>34.270000000000003</v>
      </c>
    </row>
    <row r="131" spans="1:7">
      <c r="A131" s="116">
        <v>130</v>
      </c>
      <c r="B131" s="116" t="s">
        <v>426</v>
      </c>
      <c r="C131" s="245">
        <v>23800</v>
      </c>
      <c r="D131" s="245">
        <v>23750</v>
      </c>
      <c r="E131" s="245">
        <v>23800</v>
      </c>
      <c r="F131" s="246">
        <v>-1.76</v>
      </c>
      <c r="G131" s="246">
        <v>2.27</v>
      </c>
    </row>
    <row r="132" spans="1:7">
      <c r="A132" s="116">
        <v>131</v>
      </c>
      <c r="B132" s="116" t="s">
        <v>432</v>
      </c>
      <c r="C132" s="245">
        <v>63700</v>
      </c>
      <c r="D132" s="245">
        <v>63600</v>
      </c>
      <c r="E132" s="245">
        <v>63700</v>
      </c>
      <c r="F132" s="246">
        <v>-14</v>
      </c>
      <c r="G132" s="246">
        <v>-0.84</v>
      </c>
    </row>
    <row r="133" spans="1:7">
      <c r="A133" s="116">
        <v>132</v>
      </c>
      <c r="B133" s="116" t="s">
        <v>360</v>
      </c>
      <c r="C133" s="245">
        <v>257500</v>
      </c>
      <c r="D133" s="245">
        <v>257500</v>
      </c>
      <c r="E133" s="245">
        <v>258000</v>
      </c>
      <c r="F133" s="246">
        <v>31.43</v>
      </c>
      <c r="G133" s="246">
        <v>-2.81</v>
      </c>
    </row>
    <row r="134" spans="1:7">
      <c r="A134" s="116">
        <v>133</v>
      </c>
      <c r="B134" s="116" t="s">
        <v>305</v>
      </c>
      <c r="C134" s="245">
        <v>28050</v>
      </c>
      <c r="D134" s="245">
        <v>28000</v>
      </c>
      <c r="E134" s="245">
        <v>28050</v>
      </c>
      <c r="F134" s="246">
        <v>6.49</v>
      </c>
      <c r="G134" s="246">
        <v>7.13</v>
      </c>
    </row>
    <row r="135" spans="1:7">
      <c r="A135" s="116">
        <v>134</v>
      </c>
      <c r="B135" s="116" t="s">
        <v>442</v>
      </c>
      <c r="C135" s="245">
        <v>22950</v>
      </c>
      <c r="D135" s="245">
        <v>22900</v>
      </c>
      <c r="E135" s="245">
        <v>22950</v>
      </c>
      <c r="F135" s="246">
        <v>73.790000000000006</v>
      </c>
      <c r="G135" s="246">
        <v>2.84</v>
      </c>
    </row>
    <row r="136" spans="1:7">
      <c r="A136" s="116">
        <v>135</v>
      </c>
      <c r="B136" s="116" t="s">
        <v>4002</v>
      </c>
      <c r="C136" s="245">
        <v>48800</v>
      </c>
      <c r="D136" s="245">
        <v>48800</v>
      </c>
      <c r="E136" s="245">
        <v>48850</v>
      </c>
      <c r="F136" s="246">
        <v>9.44</v>
      </c>
      <c r="G136" s="246">
        <v>4.78</v>
      </c>
    </row>
    <row r="137" spans="1:7">
      <c r="A137" s="116">
        <v>136</v>
      </c>
      <c r="B137" s="116" t="s">
        <v>4003</v>
      </c>
      <c r="C137" s="245">
        <v>80000</v>
      </c>
      <c r="D137" s="245">
        <v>80000</v>
      </c>
      <c r="E137" s="245">
        <v>80100</v>
      </c>
      <c r="F137" s="246">
        <v>-208.33</v>
      </c>
      <c r="G137" s="246">
        <v>-5.0999999999999996</v>
      </c>
    </row>
    <row r="138" spans="1:7">
      <c r="A138" s="116">
        <v>137</v>
      </c>
      <c r="B138" s="116" t="s">
        <v>398</v>
      </c>
      <c r="C138" s="245">
        <v>90700</v>
      </c>
      <c r="D138" s="245">
        <v>90700</v>
      </c>
      <c r="E138" s="245">
        <v>90800</v>
      </c>
      <c r="F138" s="246">
        <v>18.170000000000002</v>
      </c>
      <c r="G138" s="246">
        <v>9.6999999999999993</v>
      </c>
    </row>
    <row r="139" spans="1:7">
      <c r="A139" s="116">
        <v>138</v>
      </c>
      <c r="B139" s="116" t="s">
        <v>4004</v>
      </c>
      <c r="C139" s="245">
        <v>39950</v>
      </c>
      <c r="D139" s="245">
        <v>39950</v>
      </c>
      <c r="E139" s="245">
        <v>40000</v>
      </c>
      <c r="F139" s="246">
        <v>10.07</v>
      </c>
      <c r="G139" s="246">
        <v>10.94</v>
      </c>
    </row>
    <row r="140" spans="1:7">
      <c r="A140" s="116">
        <v>139</v>
      </c>
      <c r="B140" s="116" t="s">
        <v>253</v>
      </c>
      <c r="C140" s="245">
        <v>102500</v>
      </c>
      <c r="D140" s="245">
        <v>102500</v>
      </c>
      <c r="E140" s="245">
        <v>103000</v>
      </c>
      <c r="F140" s="246">
        <v>29.01</v>
      </c>
      <c r="G140" s="246">
        <v>10.83</v>
      </c>
    </row>
    <row r="141" spans="1:7">
      <c r="A141" s="116">
        <v>140</v>
      </c>
      <c r="B141" s="116" t="s">
        <v>372</v>
      </c>
      <c r="C141" s="245">
        <v>34250</v>
      </c>
      <c r="D141" s="245">
        <v>34200</v>
      </c>
      <c r="E141" s="245">
        <v>34250</v>
      </c>
      <c r="F141" s="246">
        <v>34.28</v>
      </c>
      <c r="G141" s="246">
        <v>8.23</v>
      </c>
    </row>
    <row r="142" spans="1:7">
      <c r="A142" s="116">
        <v>141</v>
      </c>
      <c r="B142" s="116" t="s">
        <v>4005</v>
      </c>
      <c r="C142" s="245">
        <v>97400</v>
      </c>
      <c r="D142" s="245">
        <v>97300</v>
      </c>
      <c r="E142" s="245">
        <v>97400</v>
      </c>
      <c r="F142" s="246">
        <v>7.06</v>
      </c>
      <c r="G142" s="246" t="s">
        <v>3969</v>
      </c>
    </row>
    <row r="143" spans="1:7">
      <c r="A143" s="116">
        <v>142</v>
      </c>
      <c r="B143" s="116" t="s">
        <v>303</v>
      </c>
      <c r="C143" s="245">
        <v>86700</v>
      </c>
      <c r="D143" s="245">
        <v>86700</v>
      </c>
      <c r="E143" s="245">
        <v>86800</v>
      </c>
      <c r="F143" s="246">
        <v>23.2</v>
      </c>
      <c r="G143" s="246">
        <v>1.96</v>
      </c>
    </row>
    <row r="144" spans="1:7">
      <c r="A144" s="116">
        <v>143</v>
      </c>
      <c r="B144" s="116" t="s">
        <v>263</v>
      </c>
      <c r="C144" s="245">
        <v>108500</v>
      </c>
      <c r="D144" s="245">
        <v>108500</v>
      </c>
      <c r="E144" s="245">
        <v>109000</v>
      </c>
      <c r="F144" s="246">
        <v>14.81</v>
      </c>
      <c r="G144" s="246">
        <v>-2.2599999999999998</v>
      </c>
    </row>
    <row r="145" spans="1:7">
      <c r="A145" s="116">
        <v>144</v>
      </c>
      <c r="B145" s="116" t="s">
        <v>524</v>
      </c>
      <c r="C145" s="245">
        <v>87200</v>
      </c>
      <c r="D145" s="245">
        <v>87200</v>
      </c>
      <c r="E145" s="245">
        <v>87300</v>
      </c>
      <c r="F145" s="246">
        <v>9.17</v>
      </c>
      <c r="G145" s="246">
        <v>12.65</v>
      </c>
    </row>
    <row r="146" spans="1:7">
      <c r="A146" s="116">
        <v>145</v>
      </c>
      <c r="B146" s="116" t="s">
        <v>4006</v>
      </c>
      <c r="C146" s="245">
        <v>50400</v>
      </c>
      <c r="D146" s="245">
        <v>50300</v>
      </c>
      <c r="E146" s="245">
        <v>50400</v>
      </c>
      <c r="F146" s="246">
        <v>13.4</v>
      </c>
      <c r="G146" s="246">
        <v>23.07</v>
      </c>
    </row>
    <row r="147" spans="1:7">
      <c r="A147" s="116">
        <v>146</v>
      </c>
      <c r="B147" s="116" t="s">
        <v>4007</v>
      </c>
      <c r="C147" s="245">
        <v>17210</v>
      </c>
      <c r="D147" s="245">
        <v>17210</v>
      </c>
      <c r="E147" s="245">
        <v>17220</v>
      </c>
      <c r="F147" s="246" t="s">
        <v>3969</v>
      </c>
      <c r="G147" s="246" t="s">
        <v>3969</v>
      </c>
    </row>
    <row r="148" spans="1:7">
      <c r="A148" s="116">
        <v>147</v>
      </c>
      <c r="B148" s="116" t="s">
        <v>4008</v>
      </c>
      <c r="C148" s="245">
        <v>38855</v>
      </c>
      <c r="D148" s="245">
        <v>38850</v>
      </c>
      <c r="E148" s="245">
        <v>38855</v>
      </c>
      <c r="F148" s="246" t="s">
        <v>3969</v>
      </c>
      <c r="G148" s="246" t="s">
        <v>3969</v>
      </c>
    </row>
    <row r="149" spans="1:7">
      <c r="A149" s="116">
        <v>148</v>
      </c>
      <c r="B149" s="116" t="s">
        <v>4009</v>
      </c>
      <c r="C149" s="245">
        <v>2325</v>
      </c>
      <c r="D149" s="245">
        <v>2320</v>
      </c>
      <c r="E149" s="245">
        <v>2325</v>
      </c>
      <c r="F149" s="246" t="s">
        <v>3969</v>
      </c>
      <c r="G149" s="246" t="s">
        <v>3969</v>
      </c>
    </row>
    <row r="150" spans="1:7">
      <c r="A150" s="116">
        <v>149</v>
      </c>
      <c r="B150" s="116" t="s">
        <v>4010</v>
      </c>
      <c r="C150" s="245">
        <v>102955</v>
      </c>
      <c r="D150" s="245">
        <v>102950</v>
      </c>
      <c r="E150" s="245">
        <v>102955</v>
      </c>
      <c r="F150" s="246" t="s">
        <v>3969</v>
      </c>
      <c r="G150" s="246" t="s">
        <v>3969</v>
      </c>
    </row>
    <row r="151" spans="1:7">
      <c r="A151" s="116">
        <v>150</v>
      </c>
      <c r="B151" s="116" t="s">
        <v>344</v>
      </c>
      <c r="C151" s="245">
        <v>45800</v>
      </c>
      <c r="D151" s="245">
        <v>45750</v>
      </c>
      <c r="E151" s="245">
        <v>45800</v>
      </c>
      <c r="F151" s="246">
        <v>10.83</v>
      </c>
      <c r="G151" s="246">
        <v>8.0299999999999994</v>
      </c>
    </row>
    <row r="152" spans="1:7">
      <c r="A152" s="116">
        <v>151</v>
      </c>
      <c r="B152" s="116" t="s">
        <v>424</v>
      </c>
      <c r="C152" s="245">
        <v>62900</v>
      </c>
      <c r="D152" s="245">
        <v>62800</v>
      </c>
      <c r="E152" s="245">
        <v>62900</v>
      </c>
      <c r="F152" s="246">
        <v>8.16</v>
      </c>
      <c r="G152" s="246">
        <v>3.94</v>
      </c>
    </row>
    <row r="153" spans="1:7">
      <c r="A153" s="116">
        <v>152</v>
      </c>
      <c r="B153" s="116" t="s">
        <v>289</v>
      </c>
      <c r="C153" s="245">
        <v>83000</v>
      </c>
      <c r="D153" s="245">
        <v>82900</v>
      </c>
      <c r="E153" s="245">
        <v>83000</v>
      </c>
      <c r="F153" s="246">
        <v>15</v>
      </c>
      <c r="G153" s="246">
        <v>1.65</v>
      </c>
    </row>
    <row r="154" spans="1:7">
      <c r="A154" s="116">
        <v>153</v>
      </c>
      <c r="B154" s="116" t="s">
        <v>339</v>
      </c>
      <c r="C154" s="245">
        <v>2250</v>
      </c>
      <c r="D154" s="245">
        <v>2245</v>
      </c>
      <c r="E154" s="245">
        <v>2250</v>
      </c>
      <c r="F154" s="246">
        <v>-118.42</v>
      </c>
      <c r="G154" s="246">
        <v>0.92</v>
      </c>
    </row>
    <row r="155" spans="1:7">
      <c r="A155" s="116">
        <v>154</v>
      </c>
      <c r="B155" s="116" t="s">
        <v>4011</v>
      </c>
      <c r="C155" s="245">
        <v>63900</v>
      </c>
      <c r="D155" s="245">
        <v>63900</v>
      </c>
      <c r="E155" s="245">
        <v>64000</v>
      </c>
      <c r="F155" s="246">
        <v>20.9</v>
      </c>
      <c r="G155" s="246">
        <v>6.15</v>
      </c>
    </row>
    <row r="156" spans="1:7">
      <c r="A156" s="116">
        <v>155</v>
      </c>
      <c r="B156" s="116" t="s">
        <v>462</v>
      </c>
      <c r="C156" s="245">
        <v>46750</v>
      </c>
      <c r="D156" s="245">
        <v>46750</v>
      </c>
      <c r="E156" s="245">
        <v>46850</v>
      </c>
      <c r="F156" s="246">
        <v>19.8</v>
      </c>
      <c r="G156" s="246">
        <v>9.7799999999999994</v>
      </c>
    </row>
    <row r="157" spans="1:7">
      <c r="A157" s="116">
        <v>156</v>
      </c>
      <c r="B157" s="116" t="s">
        <v>878</v>
      </c>
      <c r="C157" s="245">
        <v>20500</v>
      </c>
      <c r="D157" s="245">
        <v>20500</v>
      </c>
      <c r="E157" s="245">
        <v>20550</v>
      </c>
      <c r="F157" s="246">
        <v>189.81</v>
      </c>
      <c r="G157" s="246">
        <v>2.79</v>
      </c>
    </row>
    <row r="158" spans="1:7">
      <c r="A158" s="116">
        <v>157</v>
      </c>
      <c r="B158" s="116" t="s">
        <v>618</v>
      </c>
      <c r="C158" s="245">
        <v>31950</v>
      </c>
      <c r="D158" s="245">
        <v>31950</v>
      </c>
      <c r="E158" s="245">
        <v>32000</v>
      </c>
      <c r="F158" s="246">
        <v>19.760000000000002</v>
      </c>
      <c r="G158" s="246">
        <v>15.1</v>
      </c>
    </row>
    <row r="159" spans="1:7">
      <c r="A159" s="116">
        <v>158</v>
      </c>
      <c r="B159" s="116" t="s">
        <v>538</v>
      </c>
      <c r="C159" s="245">
        <v>24450</v>
      </c>
      <c r="D159" s="245">
        <v>24400</v>
      </c>
      <c r="E159" s="245">
        <v>24450</v>
      </c>
      <c r="F159" s="246">
        <v>-26.58</v>
      </c>
      <c r="G159" s="246">
        <v>-43.83</v>
      </c>
    </row>
    <row r="160" spans="1:7">
      <c r="A160" s="116">
        <v>159</v>
      </c>
      <c r="B160" s="116" t="s">
        <v>281</v>
      </c>
      <c r="C160" s="245">
        <v>489500</v>
      </c>
      <c r="D160" s="245">
        <v>489000</v>
      </c>
      <c r="E160" s="245">
        <v>489500</v>
      </c>
      <c r="F160" s="246">
        <v>20.47</v>
      </c>
      <c r="G160" s="246">
        <v>7.93</v>
      </c>
    </row>
    <row r="161" spans="1:7">
      <c r="A161" s="116">
        <v>160</v>
      </c>
      <c r="B161" s="116" t="s">
        <v>335</v>
      </c>
      <c r="C161" s="245">
        <v>292500</v>
      </c>
      <c r="D161" s="245">
        <v>292500</v>
      </c>
      <c r="E161" s="245">
        <v>293000</v>
      </c>
      <c r="F161" s="246">
        <v>16.059999999999999</v>
      </c>
      <c r="G161" s="246">
        <v>7.5</v>
      </c>
    </row>
    <row r="162" spans="1:7">
      <c r="A162" s="116">
        <v>161</v>
      </c>
      <c r="B162" s="116" t="s">
        <v>4012</v>
      </c>
      <c r="C162" s="245">
        <v>103265</v>
      </c>
      <c r="D162" s="245">
        <v>103260</v>
      </c>
      <c r="E162" s="245">
        <v>103265</v>
      </c>
      <c r="F162" s="246" t="s">
        <v>3969</v>
      </c>
      <c r="G162" s="246" t="s">
        <v>3969</v>
      </c>
    </row>
    <row r="163" spans="1:7">
      <c r="A163" s="116">
        <v>162</v>
      </c>
      <c r="B163" s="116" t="s">
        <v>4013</v>
      </c>
      <c r="C163" s="245">
        <v>22825</v>
      </c>
      <c r="D163" s="245">
        <v>22825</v>
      </c>
      <c r="E163" s="245">
        <v>22830</v>
      </c>
      <c r="F163" s="246" t="s">
        <v>3969</v>
      </c>
      <c r="G163" s="246" t="s">
        <v>3969</v>
      </c>
    </row>
    <row r="164" spans="1:7">
      <c r="A164" s="116">
        <v>163</v>
      </c>
      <c r="B164" s="116" t="s">
        <v>486</v>
      </c>
      <c r="C164" s="245">
        <v>45450</v>
      </c>
      <c r="D164" s="245">
        <v>45450</v>
      </c>
      <c r="E164" s="245">
        <v>45500</v>
      </c>
      <c r="F164" s="246">
        <v>84.01</v>
      </c>
      <c r="G164" s="246" t="s">
        <v>3969</v>
      </c>
    </row>
    <row r="165" spans="1:7">
      <c r="A165" s="116">
        <v>164</v>
      </c>
      <c r="B165" s="116" t="s">
        <v>4014</v>
      </c>
      <c r="C165" s="245">
        <v>26050</v>
      </c>
      <c r="D165" s="245">
        <v>26050</v>
      </c>
      <c r="E165" s="245">
        <v>26100</v>
      </c>
      <c r="F165" s="246">
        <v>9.3000000000000007</v>
      </c>
      <c r="G165" s="246">
        <v>8.85</v>
      </c>
    </row>
    <row r="166" spans="1:7">
      <c r="A166" s="116">
        <v>165</v>
      </c>
      <c r="B166" s="116" t="s">
        <v>287</v>
      </c>
      <c r="C166" s="245">
        <v>38150</v>
      </c>
      <c r="D166" s="245">
        <v>38100</v>
      </c>
      <c r="E166" s="245">
        <v>38150</v>
      </c>
      <c r="F166" s="246">
        <v>17.57</v>
      </c>
      <c r="G166" s="246">
        <v>8.23</v>
      </c>
    </row>
    <row r="167" spans="1:7">
      <c r="A167" s="116">
        <v>166</v>
      </c>
      <c r="B167" s="116" t="s">
        <v>428</v>
      </c>
      <c r="C167" s="245">
        <v>9990</v>
      </c>
      <c r="D167" s="245">
        <v>9950</v>
      </c>
      <c r="E167" s="245">
        <v>9990</v>
      </c>
      <c r="F167" s="246">
        <v>3.97</v>
      </c>
      <c r="G167" s="246">
        <v>6.93</v>
      </c>
    </row>
    <row r="168" spans="1:7">
      <c r="A168" s="116">
        <v>167</v>
      </c>
      <c r="B168" s="116" t="s">
        <v>566</v>
      </c>
      <c r="C168" s="245">
        <v>8550</v>
      </c>
      <c r="D168" s="245">
        <v>8550</v>
      </c>
      <c r="E168" s="245">
        <v>8560</v>
      </c>
      <c r="F168" s="246">
        <v>3.71</v>
      </c>
      <c r="G168" s="246">
        <v>10.06</v>
      </c>
    </row>
    <row r="169" spans="1:7">
      <c r="A169" s="116">
        <v>168</v>
      </c>
      <c r="B169" s="116" t="s">
        <v>696</v>
      </c>
      <c r="C169" s="245">
        <v>17200</v>
      </c>
      <c r="D169" s="245">
        <v>17200</v>
      </c>
      <c r="E169" s="245">
        <v>17250</v>
      </c>
      <c r="F169" s="246">
        <v>5.6</v>
      </c>
      <c r="G169" s="246">
        <v>3.35</v>
      </c>
    </row>
    <row r="170" spans="1:7">
      <c r="A170" s="116">
        <v>169</v>
      </c>
      <c r="B170" s="116" t="s">
        <v>4015</v>
      </c>
      <c r="C170" s="245">
        <v>26400</v>
      </c>
      <c r="D170" s="245">
        <v>26350</v>
      </c>
      <c r="E170" s="245">
        <v>26400</v>
      </c>
      <c r="F170" s="246">
        <v>-185.92</v>
      </c>
      <c r="G170" s="246">
        <v>-1.78</v>
      </c>
    </row>
    <row r="171" spans="1:7">
      <c r="A171" s="116">
        <v>170</v>
      </c>
      <c r="B171" s="116" t="s">
        <v>4016</v>
      </c>
      <c r="C171" s="245">
        <v>9750</v>
      </c>
      <c r="D171" s="245">
        <v>9745</v>
      </c>
      <c r="E171" s="245">
        <v>9750</v>
      </c>
      <c r="F171" s="246" t="s">
        <v>3969</v>
      </c>
      <c r="G171" s="246" t="s">
        <v>3969</v>
      </c>
    </row>
    <row r="172" spans="1:7">
      <c r="A172" s="116">
        <v>171</v>
      </c>
      <c r="B172" s="116" t="s">
        <v>458</v>
      </c>
      <c r="C172" s="245">
        <v>5480</v>
      </c>
      <c r="D172" s="245">
        <v>5470</v>
      </c>
      <c r="E172" s="245">
        <v>5480</v>
      </c>
      <c r="F172" s="246">
        <v>74.05</v>
      </c>
      <c r="G172" s="246">
        <v>-6.74</v>
      </c>
    </row>
    <row r="173" spans="1:7">
      <c r="A173" s="116">
        <v>172</v>
      </c>
      <c r="B173" s="116" t="s">
        <v>548</v>
      </c>
      <c r="C173" s="245">
        <v>135500</v>
      </c>
      <c r="D173" s="245">
        <v>135500</v>
      </c>
      <c r="E173" s="245">
        <v>136000</v>
      </c>
      <c r="F173" s="246">
        <v>529.29999999999995</v>
      </c>
      <c r="G173" s="246">
        <v>2.38</v>
      </c>
    </row>
    <row r="174" spans="1:7">
      <c r="A174" s="116">
        <v>173</v>
      </c>
      <c r="B174" s="116" t="s">
        <v>4017</v>
      </c>
      <c r="C174" s="245">
        <v>16500</v>
      </c>
      <c r="D174" s="245">
        <v>16450</v>
      </c>
      <c r="E174" s="245">
        <v>16500</v>
      </c>
      <c r="F174" s="246">
        <v>6.32</v>
      </c>
      <c r="G174" s="246">
        <v>5.08</v>
      </c>
    </row>
    <row r="175" spans="1:7">
      <c r="A175" s="116">
        <v>174</v>
      </c>
      <c r="B175" s="116" t="s">
        <v>396</v>
      </c>
      <c r="C175" s="245">
        <v>60700</v>
      </c>
      <c r="D175" s="245">
        <v>60600</v>
      </c>
      <c r="E175" s="245">
        <v>60700</v>
      </c>
      <c r="F175" s="246">
        <v>28.85</v>
      </c>
      <c r="G175" s="246">
        <v>10.97</v>
      </c>
    </row>
    <row r="176" spans="1:7">
      <c r="A176" s="116">
        <v>175</v>
      </c>
      <c r="B176" s="116" t="s">
        <v>682</v>
      </c>
      <c r="C176" s="245">
        <v>32050</v>
      </c>
      <c r="D176" s="245">
        <v>32000</v>
      </c>
      <c r="E176" s="245">
        <v>32050</v>
      </c>
      <c r="F176" s="246">
        <v>10.14</v>
      </c>
      <c r="G176" s="246">
        <v>4.74</v>
      </c>
    </row>
    <row r="177" spans="1:7">
      <c r="A177" s="116">
        <v>176</v>
      </c>
      <c r="B177" s="116" t="s">
        <v>4018</v>
      </c>
      <c r="C177" s="245">
        <v>52400</v>
      </c>
      <c r="D177" s="245">
        <v>52300</v>
      </c>
      <c r="E177" s="245">
        <v>52400</v>
      </c>
      <c r="F177" s="246">
        <v>28.19</v>
      </c>
      <c r="G177" s="246">
        <v>15.62</v>
      </c>
    </row>
    <row r="178" spans="1:7">
      <c r="A178" s="116">
        <v>177</v>
      </c>
      <c r="B178" s="116" t="s">
        <v>4019</v>
      </c>
      <c r="C178" s="245">
        <v>100355</v>
      </c>
      <c r="D178" s="245">
        <v>100350</v>
      </c>
      <c r="E178" s="245">
        <v>100355</v>
      </c>
      <c r="F178" s="246" t="s">
        <v>3969</v>
      </c>
      <c r="G178" s="246" t="s">
        <v>3969</v>
      </c>
    </row>
    <row r="179" spans="1:7">
      <c r="A179" s="116">
        <v>178</v>
      </c>
      <c r="B179" s="116" t="s">
        <v>484</v>
      </c>
      <c r="C179" s="245">
        <v>132500</v>
      </c>
      <c r="D179" s="245">
        <v>132000</v>
      </c>
      <c r="E179" s="245">
        <v>132500</v>
      </c>
      <c r="F179" s="246">
        <v>30.7</v>
      </c>
      <c r="G179" s="246">
        <v>6.23</v>
      </c>
    </row>
    <row r="180" spans="1:7">
      <c r="A180" s="116">
        <v>179</v>
      </c>
      <c r="B180" s="116" t="s">
        <v>4020</v>
      </c>
      <c r="C180" s="245">
        <v>28650</v>
      </c>
      <c r="D180" s="245">
        <v>28600</v>
      </c>
      <c r="E180" s="245">
        <v>28650</v>
      </c>
      <c r="F180" s="246">
        <v>-12.42</v>
      </c>
      <c r="G180" s="246">
        <v>-67.39</v>
      </c>
    </row>
    <row r="181" spans="1:7">
      <c r="A181" s="116">
        <v>180</v>
      </c>
      <c r="B181" s="116" t="s">
        <v>915</v>
      </c>
      <c r="C181" s="245">
        <v>21400</v>
      </c>
      <c r="D181" s="245">
        <v>21350</v>
      </c>
      <c r="E181" s="245">
        <v>21400</v>
      </c>
      <c r="F181" s="246">
        <v>-9.48</v>
      </c>
      <c r="G181" s="246">
        <v>-30.43</v>
      </c>
    </row>
    <row r="182" spans="1:7">
      <c r="A182" s="116">
        <v>181</v>
      </c>
      <c r="B182" s="116" t="s">
        <v>392</v>
      </c>
      <c r="C182" s="245">
        <v>88800</v>
      </c>
      <c r="D182" s="245">
        <v>88500</v>
      </c>
      <c r="E182" s="245">
        <v>88800</v>
      </c>
      <c r="F182" s="246">
        <v>-145.34</v>
      </c>
      <c r="G182" s="246">
        <v>-34.340000000000003</v>
      </c>
    </row>
    <row r="183" spans="1:7">
      <c r="A183" s="116">
        <v>182</v>
      </c>
      <c r="B183" s="116" t="s">
        <v>4021</v>
      </c>
      <c r="C183" s="245">
        <v>69900</v>
      </c>
      <c r="D183" s="245">
        <v>69800</v>
      </c>
      <c r="E183" s="245">
        <v>69900</v>
      </c>
      <c r="F183" s="246">
        <v>2.2599999999999998</v>
      </c>
      <c r="G183" s="246">
        <v>11.84</v>
      </c>
    </row>
    <row r="184" spans="1:7">
      <c r="A184" s="116">
        <v>183</v>
      </c>
      <c r="B184" s="116" t="s">
        <v>990</v>
      </c>
      <c r="C184" s="245">
        <v>29400</v>
      </c>
      <c r="D184" s="245">
        <v>29350</v>
      </c>
      <c r="E184" s="245">
        <v>29400</v>
      </c>
      <c r="F184" s="246">
        <v>19.600000000000001</v>
      </c>
      <c r="G184" s="246">
        <v>21.03</v>
      </c>
    </row>
    <row r="185" spans="1:7">
      <c r="A185" s="116">
        <v>184</v>
      </c>
      <c r="B185" s="116" t="s">
        <v>4022</v>
      </c>
      <c r="C185" s="245">
        <v>28950</v>
      </c>
      <c r="D185" s="245">
        <v>28900</v>
      </c>
      <c r="E185" s="245">
        <v>28950</v>
      </c>
      <c r="F185" s="246">
        <v>36.229999999999997</v>
      </c>
      <c r="G185" s="246">
        <v>43.26</v>
      </c>
    </row>
    <row r="186" spans="1:7">
      <c r="A186" s="116">
        <v>185</v>
      </c>
      <c r="B186" s="116" t="s">
        <v>4023</v>
      </c>
      <c r="C186" s="245">
        <v>107930</v>
      </c>
      <c r="D186" s="245">
        <v>107835</v>
      </c>
      <c r="E186" s="245">
        <v>107935</v>
      </c>
      <c r="F186" s="246" t="s">
        <v>3969</v>
      </c>
      <c r="G186" s="246" t="s">
        <v>3969</v>
      </c>
    </row>
    <row r="187" spans="1:7">
      <c r="A187" s="116">
        <v>186</v>
      </c>
      <c r="B187" s="116" t="s">
        <v>494</v>
      </c>
      <c r="C187" s="245">
        <v>46600</v>
      </c>
      <c r="D187" s="245">
        <v>46600</v>
      </c>
      <c r="E187" s="245">
        <v>46650</v>
      </c>
      <c r="F187" s="246">
        <v>13.29</v>
      </c>
      <c r="G187" s="246">
        <v>10.92</v>
      </c>
    </row>
    <row r="188" spans="1:7">
      <c r="A188" s="116">
        <v>187</v>
      </c>
      <c r="B188" s="116" t="s">
        <v>4024</v>
      </c>
      <c r="C188" s="245">
        <v>38450</v>
      </c>
      <c r="D188" s="245">
        <v>38400</v>
      </c>
      <c r="E188" s="245">
        <v>38450</v>
      </c>
      <c r="F188" s="246">
        <v>19.63</v>
      </c>
      <c r="G188" s="246">
        <v>6.73</v>
      </c>
    </row>
    <row r="189" spans="1:7">
      <c r="A189" s="116">
        <v>188</v>
      </c>
      <c r="B189" s="116" t="s">
        <v>323</v>
      </c>
      <c r="C189" s="245">
        <v>150000</v>
      </c>
      <c r="D189" s="245">
        <v>149500</v>
      </c>
      <c r="E189" s="245">
        <v>150000</v>
      </c>
      <c r="F189" s="246">
        <v>61.1</v>
      </c>
      <c r="G189" s="246">
        <v>-1</v>
      </c>
    </row>
    <row r="190" spans="1:7">
      <c r="A190" s="116">
        <v>189</v>
      </c>
      <c r="B190" s="116" t="s">
        <v>4025</v>
      </c>
      <c r="C190" s="245">
        <v>662000</v>
      </c>
      <c r="D190" s="245">
        <v>658000</v>
      </c>
      <c r="E190" s="245">
        <v>663000</v>
      </c>
      <c r="F190" s="246">
        <v>13.9</v>
      </c>
      <c r="G190" s="246" t="s">
        <v>3969</v>
      </c>
    </row>
    <row r="191" spans="1:7">
      <c r="A191" s="116">
        <v>190</v>
      </c>
      <c r="B191" s="116" t="s">
        <v>378</v>
      </c>
      <c r="C191" s="245">
        <v>29250</v>
      </c>
      <c r="D191" s="245">
        <v>29250</v>
      </c>
      <c r="E191" s="245">
        <v>29300</v>
      </c>
      <c r="F191" s="246">
        <v>9.02</v>
      </c>
      <c r="G191" s="246">
        <v>19.739999999999998</v>
      </c>
    </row>
    <row r="192" spans="1:7">
      <c r="A192" s="116">
        <v>191</v>
      </c>
      <c r="B192" s="116" t="s">
        <v>454</v>
      </c>
      <c r="C192" s="245">
        <v>119000</v>
      </c>
      <c r="D192" s="245">
        <v>119000</v>
      </c>
      <c r="E192" s="245">
        <v>119500</v>
      </c>
      <c r="F192" s="246">
        <v>15.98</v>
      </c>
      <c r="G192" s="246">
        <v>17.88</v>
      </c>
    </row>
    <row r="193" spans="1:7">
      <c r="A193" s="116">
        <v>192</v>
      </c>
      <c r="B193" s="116" t="s">
        <v>4026</v>
      </c>
      <c r="C193" s="245">
        <v>5570</v>
      </c>
      <c r="D193" s="245">
        <v>5570</v>
      </c>
      <c r="E193" s="245">
        <v>5580</v>
      </c>
      <c r="F193" s="246">
        <v>70.510000000000005</v>
      </c>
      <c r="G193" s="246">
        <v>1.68</v>
      </c>
    </row>
    <row r="194" spans="1:7">
      <c r="A194" s="116">
        <v>193</v>
      </c>
      <c r="B194" s="116" t="s">
        <v>4027</v>
      </c>
      <c r="C194" s="245">
        <v>68700</v>
      </c>
      <c r="D194" s="245">
        <v>68700</v>
      </c>
      <c r="E194" s="245">
        <v>68900</v>
      </c>
      <c r="F194" s="246">
        <v>61.34</v>
      </c>
      <c r="G194" s="246">
        <v>1.35</v>
      </c>
    </row>
    <row r="195" spans="1:7">
      <c r="A195" s="116">
        <v>194</v>
      </c>
      <c r="B195" s="116" t="s">
        <v>662</v>
      </c>
      <c r="C195" s="245">
        <v>145500</v>
      </c>
      <c r="D195" s="245">
        <v>145500</v>
      </c>
      <c r="E195" s="245">
        <v>146000</v>
      </c>
      <c r="F195" s="246">
        <v>5.43</v>
      </c>
      <c r="G195" s="246">
        <v>14.91</v>
      </c>
    </row>
    <row r="196" spans="1:7">
      <c r="A196" s="116">
        <v>195</v>
      </c>
      <c r="B196" s="116" t="s">
        <v>1289</v>
      </c>
      <c r="C196" s="245">
        <v>29500</v>
      </c>
      <c r="D196" s="245">
        <v>29500</v>
      </c>
      <c r="E196" s="245">
        <v>29550</v>
      </c>
      <c r="F196" s="246">
        <v>-63.3</v>
      </c>
      <c r="G196" s="246">
        <v>-30.43</v>
      </c>
    </row>
    <row r="197" spans="1:7">
      <c r="A197" s="116">
        <v>196</v>
      </c>
      <c r="B197" s="116" t="s">
        <v>3497</v>
      </c>
      <c r="C197" s="245">
        <v>44100</v>
      </c>
      <c r="D197" s="245">
        <v>44100</v>
      </c>
      <c r="E197" s="245">
        <v>44150</v>
      </c>
      <c r="F197" s="246">
        <v>69.89</v>
      </c>
      <c r="G197" s="246">
        <v>7.16</v>
      </c>
    </row>
    <row r="198" spans="1:7">
      <c r="A198" s="116">
        <v>197</v>
      </c>
      <c r="B198" s="116" t="s">
        <v>420</v>
      </c>
      <c r="C198" s="245">
        <v>204000</v>
      </c>
      <c r="D198" s="245">
        <v>203500</v>
      </c>
      <c r="E198" s="245">
        <v>204000</v>
      </c>
      <c r="F198" s="246">
        <v>5.71</v>
      </c>
      <c r="G198" s="246">
        <v>6.93</v>
      </c>
    </row>
    <row r="199" spans="1:7">
      <c r="A199" s="116">
        <v>198</v>
      </c>
      <c r="B199" s="116" t="s">
        <v>4028</v>
      </c>
      <c r="C199" s="245">
        <v>33600</v>
      </c>
      <c r="D199" s="245">
        <v>33600</v>
      </c>
      <c r="E199" s="245">
        <v>33650</v>
      </c>
      <c r="F199" s="246">
        <v>0.25</v>
      </c>
      <c r="G199" s="246">
        <v>16.59</v>
      </c>
    </row>
    <row r="200" spans="1:7">
      <c r="A200" s="116">
        <v>199</v>
      </c>
      <c r="B200" s="116" t="s">
        <v>670</v>
      </c>
      <c r="C200" s="245">
        <v>179000</v>
      </c>
      <c r="D200" s="245">
        <v>178500</v>
      </c>
      <c r="E200" s="245">
        <v>179000</v>
      </c>
      <c r="F200" s="246">
        <v>17.63</v>
      </c>
      <c r="G200" s="246">
        <v>8.24</v>
      </c>
    </row>
    <row r="201" spans="1:7">
      <c r="A201" s="116">
        <v>200</v>
      </c>
      <c r="B201" s="116" t="s">
        <v>4029</v>
      </c>
      <c r="C201" s="245">
        <v>12700</v>
      </c>
      <c r="D201" s="245">
        <v>12700</v>
      </c>
      <c r="E201" s="245">
        <v>12750</v>
      </c>
      <c r="F201" s="246">
        <v>10.38</v>
      </c>
      <c r="G201" s="246">
        <v>7.18</v>
      </c>
    </row>
    <row r="202" spans="1:7">
      <c r="A202" s="116">
        <v>201</v>
      </c>
      <c r="B202" s="116" t="s">
        <v>414</v>
      </c>
      <c r="C202" s="245">
        <v>5060</v>
      </c>
      <c r="D202" s="245">
        <v>5050</v>
      </c>
      <c r="E202" s="245">
        <v>5060</v>
      </c>
      <c r="F202" s="246">
        <v>34.42</v>
      </c>
      <c r="G202" s="246">
        <v>1.63</v>
      </c>
    </row>
    <row r="203" spans="1:7">
      <c r="A203" s="116">
        <v>202</v>
      </c>
      <c r="B203" s="116" t="s">
        <v>472</v>
      </c>
      <c r="C203" s="245">
        <v>7740</v>
      </c>
      <c r="D203" s="245">
        <v>7730</v>
      </c>
      <c r="E203" s="245">
        <v>7740</v>
      </c>
      <c r="F203" s="246">
        <v>6.6</v>
      </c>
      <c r="G203" s="246">
        <v>4.5199999999999996</v>
      </c>
    </row>
    <row r="204" spans="1:7">
      <c r="A204" s="116">
        <v>203</v>
      </c>
      <c r="B204" s="116" t="s">
        <v>4030</v>
      </c>
      <c r="C204" s="245">
        <v>79680</v>
      </c>
      <c r="D204" s="245">
        <v>79680</v>
      </c>
      <c r="E204" s="245">
        <v>79700</v>
      </c>
      <c r="F204" s="246" t="s">
        <v>3969</v>
      </c>
      <c r="G204" s="246" t="s">
        <v>3969</v>
      </c>
    </row>
    <row r="205" spans="1:7">
      <c r="A205" s="116">
        <v>204</v>
      </c>
      <c r="B205" s="116" t="s">
        <v>362</v>
      </c>
      <c r="C205" s="245">
        <v>668000</v>
      </c>
      <c r="D205" s="245">
        <v>667000</v>
      </c>
      <c r="E205" s="245">
        <v>668000</v>
      </c>
      <c r="F205" s="246">
        <v>8.02</v>
      </c>
      <c r="G205" s="246">
        <v>4.03</v>
      </c>
    </row>
    <row r="206" spans="1:7">
      <c r="A206" s="116">
        <v>205</v>
      </c>
      <c r="B206" s="116" t="s">
        <v>488</v>
      </c>
      <c r="C206" s="245">
        <v>1088000</v>
      </c>
      <c r="D206" s="245">
        <v>1088000</v>
      </c>
      <c r="E206" s="245">
        <v>1095000</v>
      </c>
      <c r="F206" s="246">
        <v>6.12</v>
      </c>
      <c r="G206" s="246">
        <v>3.26</v>
      </c>
    </row>
    <row r="207" spans="1:7">
      <c r="A207" s="116">
        <v>206</v>
      </c>
      <c r="B207" s="116" t="s">
        <v>404</v>
      </c>
      <c r="C207" s="245">
        <v>60000</v>
      </c>
      <c r="D207" s="245">
        <v>59900</v>
      </c>
      <c r="E207" s="245">
        <v>60000</v>
      </c>
      <c r="F207" s="246">
        <v>18.27</v>
      </c>
      <c r="G207" s="246">
        <v>8.2799999999999994</v>
      </c>
    </row>
    <row r="208" spans="1:7">
      <c r="A208" s="116">
        <v>207</v>
      </c>
      <c r="B208" s="116" t="s">
        <v>4031</v>
      </c>
      <c r="C208" s="245">
        <v>13005</v>
      </c>
      <c r="D208" s="245">
        <v>13000</v>
      </c>
      <c r="E208" s="245">
        <v>13005</v>
      </c>
      <c r="F208" s="246" t="s">
        <v>3969</v>
      </c>
      <c r="G208" s="246" t="s">
        <v>3969</v>
      </c>
    </row>
    <row r="209" spans="1:7">
      <c r="A209" s="116">
        <v>208</v>
      </c>
      <c r="B209" s="116" t="s">
        <v>468</v>
      </c>
      <c r="C209" s="245">
        <v>85500</v>
      </c>
      <c r="D209" s="245">
        <v>85400</v>
      </c>
      <c r="E209" s="245">
        <v>85500</v>
      </c>
      <c r="F209" s="246">
        <v>-6.94</v>
      </c>
      <c r="G209" s="246">
        <v>-108.93</v>
      </c>
    </row>
    <row r="210" spans="1:7">
      <c r="A210" s="116">
        <v>209</v>
      </c>
      <c r="B210" s="116" t="s">
        <v>846</v>
      </c>
      <c r="C210" s="245">
        <v>132000</v>
      </c>
      <c r="D210" s="245">
        <v>131500</v>
      </c>
      <c r="E210" s="245">
        <v>132000</v>
      </c>
      <c r="F210" s="246">
        <v>6.71</v>
      </c>
      <c r="G210" s="246">
        <v>10.29</v>
      </c>
    </row>
    <row r="211" spans="1:7">
      <c r="A211" s="116">
        <v>210</v>
      </c>
      <c r="B211" s="116" t="s">
        <v>4032</v>
      </c>
      <c r="C211" s="245">
        <v>4140</v>
      </c>
      <c r="D211" s="245">
        <v>4140</v>
      </c>
      <c r="E211" s="245">
        <v>4145</v>
      </c>
      <c r="F211" s="246" t="s">
        <v>3969</v>
      </c>
      <c r="G211" s="246" t="s">
        <v>3969</v>
      </c>
    </row>
    <row r="212" spans="1:7">
      <c r="A212" s="116">
        <v>211</v>
      </c>
      <c r="B212" s="116" t="s">
        <v>408</v>
      </c>
      <c r="C212" s="245">
        <v>9620</v>
      </c>
      <c r="D212" s="245">
        <v>9610</v>
      </c>
      <c r="E212" s="245">
        <v>9620</v>
      </c>
      <c r="F212" s="246">
        <v>8.3699999999999992</v>
      </c>
      <c r="G212" s="246">
        <v>5.78</v>
      </c>
    </row>
    <row r="213" spans="1:7">
      <c r="A213" s="116">
        <v>212</v>
      </c>
      <c r="B213" s="116" t="s">
        <v>4033</v>
      </c>
      <c r="C213" s="245">
        <v>73100</v>
      </c>
      <c r="D213" s="245">
        <v>73000</v>
      </c>
      <c r="E213" s="245">
        <v>73100</v>
      </c>
      <c r="F213" s="246">
        <v>30.53</v>
      </c>
      <c r="G213" s="246">
        <v>11.61</v>
      </c>
    </row>
    <row r="214" spans="1:7">
      <c r="A214" s="116">
        <v>213</v>
      </c>
      <c r="B214" s="116" t="s">
        <v>740</v>
      </c>
      <c r="C214" s="245">
        <v>82400</v>
      </c>
      <c r="D214" s="245">
        <v>82300</v>
      </c>
      <c r="E214" s="245">
        <v>82400</v>
      </c>
      <c r="F214" s="246">
        <v>15.27</v>
      </c>
      <c r="G214" s="246">
        <v>6.14</v>
      </c>
    </row>
    <row r="215" spans="1:7">
      <c r="A215" s="116">
        <v>214</v>
      </c>
      <c r="B215" s="116" t="s">
        <v>4034</v>
      </c>
      <c r="C215" s="245">
        <v>12695</v>
      </c>
      <c r="D215" s="245">
        <v>12695</v>
      </c>
      <c r="E215" s="245">
        <v>12720</v>
      </c>
      <c r="F215" s="246" t="s">
        <v>3969</v>
      </c>
      <c r="G215" s="246" t="s">
        <v>3969</v>
      </c>
    </row>
    <row r="216" spans="1:7">
      <c r="A216" s="116">
        <v>215</v>
      </c>
      <c r="B216" s="116" t="s">
        <v>666</v>
      </c>
      <c r="C216" s="245">
        <v>62300</v>
      </c>
      <c r="D216" s="245">
        <v>62300</v>
      </c>
      <c r="E216" s="245">
        <v>62400</v>
      </c>
      <c r="F216" s="246">
        <v>9.09</v>
      </c>
      <c r="G216" s="246">
        <v>16.940000000000001</v>
      </c>
    </row>
    <row r="217" spans="1:7">
      <c r="A217" s="116">
        <v>216</v>
      </c>
      <c r="B217" s="116" t="s">
        <v>4035</v>
      </c>
      <c r="C217" s="245">
        <v>29400</v>
      </c>
      <c r="D217" s="245">
        <v>29400</v>
      </c>
      <c r="E217" s="245">
        <v>29450</v>
      </c>
      <c r="F217" s="246">
        <v>6.58</v>
      </c>
      <c r="G217" s="246">
        <v>23.72</v>
      </c>
    </row>
    <row r="218" spans="1:7">
      <c r="A218" s="116">
        <v>217</v>
      </c>
      <c r="B218" s="116" t="s">
        <v>329</v>
      </c>
      <c r="C218" s="245">
        <v>30200</v>
      </c>
      <c r="D218" s="245">
        <v>30150</v>
      </c>
      <c r="E218" s="245">
        <v>30200</v>
      </c>
      <c r="F218" s="246">
        <v>-1.74</v>
      </c>
      <c r="G218" s="246">
        <v>-314.44</v>
      </c>
    </row>
    <row r="219" spans="1:7">
      <c r="A219" s="116">
        <v>218</v>
      </c>
      <c r="B219" s="116" t="s">
        <v>4036</v>
      </c>
      <c r="C219" s="245">
        <v>28200</v>
      </c>
      <c r="D219" s="245">
        <v>28150</v>
      </c>
      <c r="E219" s="245">
        <v>28200</v>
      </c>
      <c r="F219" s="246">
        <v>2.29</v>
      </c>
      <c r="G219" s="246" t="s">
        <v>3969</v>
      </c>
    </row>
    <row r="220" spans="1:7">
      <c r="A220" s="116">
        <v>219</v>
      </c>
      <c r="B220" s="116" t="s">
        <v>4037</v>
      </c>
      <c r="C220" s="245">
        <v>27000</v>
      </c>
      <c r="D220" s="245">
        <v>26950</v>
      </c>
      <c r="E220" s="245">
        <v>27000</v>
      </c>
      <c r="F220" s="246">
        <v>-28.33</v>
      </c>
      <c r="G220" s="246">
        <v>-41.41</v>
      </c>
    </row>
    <row r="221" spans="1:7">
      <c r="A221" s="116">
        <v>220</v>
      </c>
      <c r="B221" s="116" t="s">
        <v>626</v>
      </c>
      <c r="C221" s="245">
        <v>16000</v>
      </c>
      <c r="D221" s="245">
        <v>15950</v>
      </c>
      <c r="E221" s="245">
        <v>16000</v>
      </c>
      <c r="F221" s="246">
        <v>9.1999999999999993</v>
      </c>
      <c r="G221" s="246" t="s">
        <v>3969</v>
      </c>
    </row>
    <row r="222" spans="1:7">
      <c r="A222" s="116">
        <v>221</v>
      </c>
      <c r="B222" s="116" t="s">
        <v>1257</v>
      </c>
      <c r="C222" s="245">
        <v>216000</v>
      </c>
      <c r="D222" s="245">
        <v>215000</v>
      </c>
      <c r="E222" s="245">
        <v>216000</v>
      </c>
      <c r="F222" s="246">
        <v>22.52</v>
      </c>
      <c r="G222" s="246">
        <v>13.58</v>
      </c>
    </row>
    <row r="223" spans="1:7">
      <c r="A223" s="116">
        <v>222</v>
      </c>
      <c r="B223" s="116" t="s">
        <v>616</v>
      </c>
      <c r="C223" s="245">
        <v>26800</v>
      </c>
      <c r="D223" s="245">
        <v>26800</v>
      </c>
      <c r="E223" s="245">
        <v>26850</v>
      </c>
      <c r="F223" s="246">
        <v>17.27</v>
      </c>
      <c r="G223" s="246">
        <v>7.51</v>
      </c>
    </row>
    <row r="224" spans="1:7">
      <c r="A224" s="116">
        <v>223</v>
      </c>
      <c r="B224" s="116" t="s">
        <v>400</v>
      </c>
      <c r="C224" s="245">
        <v>47050</v>
      </c>
      <c r="D224" s="245">
        <v>47000</v>
      </c>
      <c r="E224" s="245">
        <v>47050</v>
      </c>
      <c r="F224" s="246">
        <v>6.54</v>
      </c>
      <c r="G224" s="246">
        <v>29.27</v>
      </c>
    </row>
    <row r="225" spans="1:7">
      <c r="A225" s="116">
        <v>224</v>
      </c>
      <c r="B225" s="116" t="s">
        <v>325</v>
      </c>
      <c r="C225" s="245">
        <v>48900</v>
      </c>
      <c r="D225" s="245">
        <v>48650</v>
      </c>
      <c r="E225" s="245">
        <v>48900</v>
      </c>
      <c r="F225" s="246">
        <v>16.079999999999998</v>
      </c>
      <c r="G225" s="246">
        <v>8.86</v>
      </c>
    </row>
    <row r="226" spans="1:7">
      <c r="A226" s="116">
        <v>225</v>
      </c>
      <c r="B226" s="116" t="s">
        <v>718</v>
      </c>
      <c r="C226" s="245">
        <v>58900</v>
      </c>
      <c r="D226" s="245">
        <v>58900</v>
      </c>
      <c r="E226" s="245">
        <v>59000</v>
      </c>
      <c r="F226" s="246">
        <v>28.86</v>
      </c>
      <c r="G226" s="246">
        <v>-12.32</v>
      </c>
    </row>
    <row r="227" spans="1:7">
      <c r="A227" s="116">
        <v>226</v>
      </c>
      <c r="B227" s="116" t="s">
        <v>4038</v>
      </c>
      <c r="C227" s="245">
        <v>38890</v>
      </c>
      <c r="D227" s="245">
        <v>38890</v>
      </c>
      <c r="E227" s="245">
        <v>38920</v>
      </c>
      <c r="F227" s="246" t="s">
        <v>3969</v>
      </c>
      <c r="G227" s="246" t="s">
        <v>3969</v>
      </c>
    </row>
    <row r="228" spans="1:7">
      <c r="A228" s="116">
        <v>227</v>
      </c>
      <c r="B228" s="116" t="s">
        <v>4039</v>
      </c>
      <c r="C228" s="245">
        <v>61700</v>
      </c>
      <c r="D228" s="245">
        <v>61700</v>
      </c>
      <c r="E228" s="245">
        <v>61800</v>
      </c>
      <c r="F228" s="246">
        <v>7.47</v>
      </c>
      <c r="G228" s="246" t="s">
        <v>3969</v>
      </c>
    </row>
    <row r="229" spans="1:7">
      <c r="A229" s="116">
        <v>228</v>
      </c>
      <c r="B229" s="116" t="s">
        <v>1602</v>
      </c>
      <c r="C229" s="245">
        <v>209500</v>
      </c>
      <c r="D229" s="245">
        <v>209000</v>
      </c>
      <c r="E229" s="245">
        <v>209500</v>
      </c>
      <c r="F229" s="246">
        <v>17.75</v>
      </c>
      <c r="G229" s="246">
        <v>21.07</v>
      </c>
    </row>
    <row r="230" spans="1:7">
      <c r="A230" s="116">
        <v>229</v>
      </c>
      <c r="B230" s="116" t="s">
        <v>602</v>
      </c>
      <c r="C230" s="245">
        <v>19900</v>
      </c>
      <c r="D230" s="245">
        <v>19900</v>
      </c>
      <c r="E230" s="245">
        <v>19950</v>
      </c>
      <c r="F230" s="246">
        <v>58.53</v>
      </c>
      <c r="G230" s="246">
        <v>12.29</v>
      </c>
    </row>
    <row r="231" spans="1:7">
      <c r="A231" s="116">
        <v>230</v>
      </c>
      <c r="B231" s="116" t="s">
        <v>4040</v>
      </c>
      <c r="C231" s="245">
        <v>23100</v>
      </c>
      <c r="D231" s="245">
        <v>23050</v>
      </c>
      <c r="E231" s="245">
        <v>23100</v>
      </c>
      <c r="F231" s="246">
        <v>-4.63</v>
      </c>
      <c r="G231" s="246">
        <v>-131.35</v>
      </c>
    </row>
    <row r="232" spans="1:7">
      <c r="A232" s="116">
        <v>231</v>
      </c>
      <c r="B232" s="116" t="s">
        <v>4041</v>
      </c>
      <c r="C232" s="245">
        <v>16550</v>
      </c>
      <c r="D232" s="245">
        <v>16500</v>
      </c>
      <c r="E232" s="245">
        <v>16550</v>
      </c>
      <c r="F232" s="246">
        <v>15.57</v>
      </c>
      <c r="G232" s="246">
        <v>3.98</v>
      </c>
    </row>
    <row r="233" spans="1:7">
      <c r="A233" s="116">
        <v>232</v>
      </c>
      <c r="B233" s="116" t="s">
        <v>530</v>
      </c>
      <c r="C233" s="245">
        <v>23050</v>
      </c>
      <c r="D233" s="245">
        <v>23050</v>
      </c>
      <c r="E233" s="245">
        <v>23100</v>
      </c>
      <c r="F233" s="246">
        <v>2.74</v>
      </c>
      <c r="G233" s="246">
        <v>18.850000000000001</v>
      </c>
    </row>
    <row r="234" spans="1:7">
      <c r="A234" s="116">
        <v>233</v>
      </c>
      <c r="B234" s="116" t="s">
        <v>4042</v>
      </c>
      <c r="C234" s="245">
        <v>322500</v>
      </c>
      <c r="D234" s="245">
        <v>322000</v>
      </c>
      <c r="E234" s="245">
        <v>322500</v>
      </c>
      <c r="F234" s="246">
        <v>11.56</v>
      </c>
      <c r="G234" s="246">
        <v>-2.71</v>
      </c>
    </row>
    <row r="235" spans="1:7">
      <c r="A235" s="116">
        <v>234</v>
      </c>
      <c r="B235" s="116" t="s">
        <v>768</v>
      </c>
      <c r="C235" s="245">
        <v>57000</v>
      </c>
      <c r="D235" s="245">
        <v>56900</v>
      </c>
      <c r="E235" s="245">
        <v>57000</v>
      </c>
      <c r="F235" s="246">
        <v>-6.75</v>
      </c>
      <c r="G235" s="246">
        <v>-52.61</v>
      </c>
    </row>
    <row r="236" spans="1:7">
      <c r="A236" s="116">
        <v>235</v>
      </c>
      <c r="B236" s="116" t="s">
        <v>416</v>
      </c>
      <c r="C236" s="245">
        <v>16250</v>
      </c>
      <c r="D236" s="245">
        <v>16200</v>
      </c>
      <c r="E236" s="245">
        <v>16250</v>
      </c>
      <c r="F236" s="246">
        <v>-9.06</v>
      </c>
      <c r="G236" s="246">
        <v>-12.01</v>
      </c>
    </row>
    <row r="237" spans="1:7">
      <c r="A237" s="116">
        <v>236</v>
      </c>
      <c r="B237" s="116" t="s">
        <v>4043</v>
      </c>
      <c r="C237" s="245">
        <v>62900</v>
      </c>
      <c r="D237" s="245">
        <v>62900</v>
      </c>
      <c r="E237" s="245">
        <v>63000</v>
      </c>
      <c r="F237" s="246">
        <v>4.59</v>
      </c>
      <c r="G237" s="246" t="s">
        <v>3969</v>
      </c>
    </row>
    <row r="238" spans="1:7">
      <c r="A238" s="116">
        <v>237</v>
      </c>
      <c r="B238" s="116" t="s">
        <v>690</v>
      </c>
      <c r="C238" s="245">
        <v>19650</v>
      </c>
      <c r="D238" s="245">
        <v>19600</v>
      </c>
      <c r="E238" s="245">
        <v>19650</v>
      </c>
      <c r="F238" s="246">
        <v>2.79</v>
      </c>
      <c r="G238" s="246">
        <v>7.35</v>
      </c>
    </row>
    <row r="239" spans="1:7">
      <c r="A239" s="116">
        <v>238</v>
      </c>
      <c r="B239" s="116" t="s">
        <v>4044</v>
      </c>
      <c r="C239" s="245">
        <v>12380</v>
      </c>
      <c r="D239" s="245">
        <v>12380</v>
      </c>
      <c r="E239" s="245">
        <v>12395</v>
      </c>
      <c r="F239" s="246" t="s">
        <v>3969</v>
      </c>
      <c r="G239" s="246" t="s">
        <v>3969</v>
      </c>
    </row>
    <row r="240" spans="1:7">
      <c r="A240" s="116">
        <v>239</v>
      </c>
      <c r="B240" s="116" t="s">
        <v>333</v>
      </c>
      <c r="C240" s="245">
        <v>24850</v>
      </c>
      <c r="D240" s="245">
        <v>24800</v>
      </c>
      <c r="E240" s="245">
        <v>24850</v>
      </c>
      <c r="F240" s="246">
        <v>9.57</v>
      </c>
      <c r="G240" s="246">
        <v>10.97</v>
      </c>
    </row>
    <row r="241" spans="1:7">
      <c r="A241" s="116">
        <v>240</v>
      </c>
      <c r="B241" s="116" t="s">
        <v>804</v>
      </c>
      <c r="C241" s="245">
        <v>14450</v>
      </c>
      <c r="D241" s="245">
        <v>14450</v>
      </c>
      <c r="E241" s="245">
        <v>14550</v>
      </c>
      <c r="F241" s="246">
        <v>31.76</v>
      </c>
      <c r="G241" s="246">
        <v>8.6199999999999992</v>
      </c>
    </row>
    <row r="242" spans="1:7">
      <c r="A242" s="116">
        <v>241</v>
      </c>
      <c r="B242" s="116" t="s">
        <v>4045</v>
      </c>
      <c r="C242" s="245">
        <v>16350</v>
      </c>
      <c r="D242" s="245">
        <v>16300</v>
      </c>
      <c r="E242" s="245">
        <v>16350</v>
      </c>
      <c r="F242" s="246">
        <v>23.97</v>
      </c>
      <c r="G242" s="246">
        <v>9.26</v>
      </c>
    </row>
    <row r="243" spans="1:7">
      <c r="A243" s="116">
        <v>242</v>
      </c>
      <c r="B243" s="116" t="s">
        <v>536</v>
      </c>
      <c r="C243" s="245">
        <v>39400</v>
      </c>
      <c r="D243" s="245">
        <v>39350</v>
      </c>
      <c r="E243" s="245">
        <v>39400</v>
      </c>
      <c r="F243" s="246">
        <v>9.4700000000000006</v>
      </c>
      <c r="G243" s="246">
        <v>7.85</v>
      </c>
    </row>
    <row r="244" spans="1:7">
      <c r="A244" s="116">
        <v>243</v>
      </c>
      <c r="B244" s="116" t="s">
        <v>4046</v>
      </c>
      <c r="C244" s="245">
        <v>22340</v>
      </c>
      <c r="D244" s="245">
        <v>22340</v>
      </c>
      <c r="E244" s="245">
        <v>22345</v>
      </c>
      <c r="F244" s="246" t="s">
        <v>3969</v>
      </c>
      <c r="G244" s="246" t="s">
        <v>3969</v>
      </c>
    </row>
    <row r="245" spans="1:7">
      <c r="A245" s="116">
        <v>244</v>
      </c>
      <c r="B245" s="116" t="s">
        <v>4047</v>
      </c>
      <c r="C245" s="245">
        <v>22430</v>
      </c>
      <c r="D245" s="245">
        <v>22430</v>
      </c>
      <c r="E245" s="245">
        <v>22435</v>
      </c>
      <c r="F245" s="246" t="s">
        <v>3969</v>
      </c>
      <c r="G245" s="246" t="s">
        <v>3969</v>
      </c>
    </row>
    <row r="246" spans="1:7">
      <c r="A246" s="116">
        <v>245</v>
      </c>
      <c r="B246" s="116" t="s">
        <v>1032</v>
      </c>
      <c r="C246" s="245">
        <v>4460</v>
      </c>
      <c r="D246" s="245">
        <v>4460</v>
      </c>
      <c r="E246" s="245">
        <v>4465</v>
      </c>
      <c r="F246" s="246">
        <v>6.64</v>
      </c>
      <c r="G246" s="246">
        <v>5.58</v>
      </c>
    </row>
    <row r="247" spans="1:7">
      <c r="A247" s="116">
        <v>246</v>
      </c>
      <c r="B247" s="116" t="s">
        <v>502</v>
      </c>
      <c r="C247" s="245">
        <v>13400</v>
      </c>
      <c r="D247" s="245">
        <v>13350</v>
      </c>
      <c r="E247" s="245">
        <v>13400</v>
      </c>
      <c r="F247" s="246">
        <v>-84.81</v>
      </c>
      <c r="G247" s="246">
        <v>-2.46</v>
      </c>
    </row>
    <row r="248" spans="1:7">
      <c r="A248" s="116">
        <v>247</v>
      </c>
      <c r="B248" s="116" t="s">
        <v>4048</v>
      </c>
      <c r="C248" s="245">
        <v>6130</v>
      </c>
      <c r="D248" s="245">
        <v>6130</v>
      </c>
      <c r="E248" s="245">
        <v>6140</v>
      </c>
      <c r="F248" s="246" t="s">
        <v>3969</v>
      </c>
      <c r="G248" s="246" t="s">
        <v>3969</v>
      </c>
    </row>
    <row r="249" spans="1:7">
      <c r="A249" s="116">
        <v>248</v>
      </c>
      <c r="B249" s="116" t="s">
        <v>4049</v>
      </c>
      <c r="C249" s="245">
        <v>42200</v>
      </c>
      <c r="D249" s="245">
        <v>42150</v>
      </c>
      <c r="E249" s="245">
        <v>42200</v>
      </c>
      <c r="F249" s="246">
        <v>8.08</v>
      </c>
      <c r="G249" s="246">
        <v>15.94</v>
      </c>
    </row>
    <row r="250" spans="1:7">
      <c r="A250" s="116">
        <v>249</v>
      </c>
      <c r="B250" s="116" t="s">
        <v>935</v>
      </c>
      <c r="C250" s="245">
        <v>84600</v>
      </c>
      <c r="D250" s="245">
        <v>84500</v>
      </c>
      <c r="E250" s="245">
        <v>84600</v>
      </c>
      <c r="F250" s="246">
        <v>25.9</v>
      </c>
      <c r="G250" s="246">
        <v>23.35</v>
      </c>
    </row>
    <row r="251" spans="1:7">
      <c r="A251" s="116">
        <v>250</v>
      </c>
      <c r="B251" s="116" t="s">
        <v>386</v>
      </c>
      <c r="C251" s="245">
        <v>9470</v>
      </c>
      <c r="D251" s="245">
        <v>9470</v>
      </c>
      <c r="E251" s="245">
        <v>9480</v>
      </c>
      <c r="F251" s="246">
        <v>12.94</v>
      </c>
      <c r="G251" s="246">
        <v>4.07</v>
      </c>
    </row>
    <row r="252" spans="1:7">
      <c r="A252" s="116">
        <v>251</v>
      </c>
      <c r="B252" s="116" t="s">
        <v>4050</v>
      </c>
      <c r="C252" s="245">
        <v>6450</v>
      </c>
      <c r="D252" s="245">
        <v>6450</v>
      </c>
      <c r="E252" s="245">
        <v>6460</v>
      </c>
      <c r="F252" s="246">
        <v>165.38</v>
      </c>
      <c r="G252" s="246">
        <v>1.1399999999999999</v>
      </c>
    </row>
    <row r="253" spans="1:7">
      <c r="A253" s="116">
        <v>252</v>
      </c>
      <c r="B253" s="116" t="s">
        <v>418</v>
      </c>
      <c r="C253" s="245">
        <v>106500</v>
      </c>
      <c r="D253" s="245">
        <v>106500</v>
      </c>
      <c r="E253" s="245">
        <v>107000</v>
      </c>
      <c r="F253" s="246">
        <v>4.49</v>
      </c>
      <c r="G253" s="246">
        <v>6.96</v>
      </c>
    </row>
    <row r="254" spans="1:7">
      <c r="A254" s="116">
        <v>253</v>
      </c>
      <c r="B254" s="116" t="s">
        <v>4051</v>
      </c>
      <c r="C254" s="245">
        <v>5490</v>
      </c>
      <c r="D254" s="245">
        <v>5480</v>
      </c>
      <c r="E254" s="245">
        <v>5490</v>
      </c>
      <c r="F254" s="246" t="s">
        <v>3969</v>
      </c>
      <c r="G254" s="246" t="s">
        <v>3969</v>
      </c>
    </row>
    <row r="255" spans="1:7">
      <c r="A255" s="116">
        <v>254</v>
      </c>
      <c r="B255" s="116" t="s">
        <v>534</v>
      </c>
      <c r="C255" s="245">
        <v>25350</v>
      </c>
      <c r="D255" s="245">
        <v>25350</v>
      </c>
      <c r="E255" s="245">
        <v>25500</v>
      </c>
      <c r="F255" s="246">
        <v>-5.73</v>
      </c>
      <c r="G255" s="246">
        <v>-14.18</v>
      </c>
    </row>
    <row r="256" spans="1:7">
      <c r="A256" s="116">
        <v>255</v>
      </c>
      <c r="B256" s="116" t="s">
        <v>576</v>
      </c>
      <c r="C256" s="245">
        <v>32200</v>
      </c>
      <c r="D256" s="245">
        <v>32150</v>
      </c>
      <c r="E256" s="245">
        <v>32200</v>
      </c>
      <c r="F256" s="246">
        <v>4.67</v>
      </c>
      <c r="G256" s="246">
        <v>5.09</v>
      </c>
    </row>
    <row r="257" spans="1:7">
      <c r="A257" s="116">
        <v>256</v>
      </c>
      <c r="B257" s="116" t="s">
        <v>4052</v>
      </c>
      <c r="C257" s="245">
        <v>24700</v>
      </c>
      <c r="D257" s="245">
        <v>24650</v>
      </c>
      <c r="E257" s="245">
        <v>24700</v>
      </c>
      <c r="F257" s="246">
        <v>98.02</v>
      </c>
      <c r="G257" s="246">
        <v>-5.84</v>
      </c>
    </row>
    <row r="258" spans="1:7">
      <c r="A258" s="116">
        <v>257</v>
      </c>
      <c r="B258" s="116" t="s">
        <v>4053</v>
      </c>
      <c r="C258" s="245">
        <v>46400</v>
      </c>
      <c r="D258" s="245">
        <v>46400</v>
      </c>
      <c r="E258" s="245">
        <v>46450</v>
      </c>
      <c r="F258" s="246">
        <v>4.54</v>
      </c>
      <c r="G258" s="246">
        <v>14.71</v>
      </c>
    </row>
    <row r="259" spans="1:7">
      <c r="A259" s="116">
        <v>258</v>
      </c>
      <c r="B259" s="116" t="s">
        <v>880</v>
      </c>
      <c r="C259" s="245">
        <v>175000</v>
      </c>
      <c r="D259" s="245">
        <v>175000</v>
      </c>
      <c r="E259" s="245">
        <v>175500</v>
      </c>
      <c r="F259" s="246">
        <v>7.19</v>
      </c>
      <c r="G259" s="246">
        <v>13.14</v>
      </c>
    </row>
    <row r="260" spans="1:7">
      <c r="A260" s="116">
        <v>259</v>
      </c>
      <c r="B260" s="116" t="s">
        <v>830</v>
      </c>
      <c r="C260" s="245">
        <v>4775</v>
      </c>
      <c r="D260" s="245">
        <v>4775</v>
      </c>
      <c r="E260" s="245">
        <v>4780</v>
      </c>
      <c r="F260" s="246">
        <v>-99.48</v>
      </c>
      <c r="G260" s="246">
        <v>-0.12</v>
      </c>
    </row>
    <row r="261" spans="1:7">
      <c r="A261" s="116">
        <v>260</v>
      </c>
      <c r="B261" s="116" t="s">
        <v>842</v>
      </c>
      <c r="C261" s="245">
        <v>2730</v>
      </c>
      <c r="D261" s="245">
        <v>2725</v>
      </c>
      <c r="E261" s="245">
        <v>2730</v>
      </c>
      <c r="F261" s="246">
        <v>8.64</v>
      </c>
      <c r="G261" s="246">
        <v>1.1000000000000001</v>
      </c>
    </row>
    <row r="262" spans="1:7">
      <c r="A262" s="116">
        <v>261</v>
      </c>
      <c r="B262" s="116" t="s">
        <v>550</v>
      </c>
      <c r="C262" s="245">
        <v>22500</v>
      </c>
      <c r="D262" s="245">
        <v>22500</v>
      </c>
      <c r="E262" s="245">
        <v>22550</v>
      </c>
      <c r="F262" s="246">
        <v>-3.57</v>
      </c>
      <c r="G262" s="246">
        <v>-113.11</v>
      </c>
    </row>
    <row r="263" spans="1:7">
      <c r="A263" s="116">
        <v>262</v>
      </c>
      <c r="B263" s="116" t="s">
        <v>4054</v>
      </c>
      <c r="C263" s="245">
        <v>15610</v>
      </c>
      <c r="D263" s="245">
        <v>15550</v>
      </c>
      <c r="E263" s="245">
        <v>15595</v>
      </c>
      <c r="F263" s="246" t="s">
        <v>3969</v>
      </c>
      <c r="G263" s="246" t="s">
        <v>3969</v>
      </c>
    </row>
    <row r="264" spans="1:7">
      <c r="A264" s="116">
        <v>263</v>
      </c>
      <c r="B264" s="116" t="s">
        <v>422</v>
      </c>
      <c r="C264" s="245">
        <v>71000</v>
      </c>
      <c r="D264" s="245">
        <v>70900</v>
      </c>
      <c r="E264" s="245">
        <v>71000</v>
      </c>
      <c r="F264" s="246">
        <v>7.19</v>
      </c>
      <c r="G264" s="246">
        <v>6.39</v>
      </c>
    </row>
    <row r="265" spans="1:7">
      <c r="A265" s="116">
        <v>264</v>
      </c>
      <c r="B265" s="116" t="s">
        <v>1044</v>
      </c>
      <c r="C265" s="245">
        <v>14000</v>
      </c>
      <c r="D265" s="245">
        <v>14000</v>
      </c>
      <c r="E265" s="245">
        <v>14050</v>
      </c>
      <c r="F265" s="246">
        <v>153.85</v>
      </c>
      <c r="G265" s="246">
        <v>9.65</v>
      </c>
    </row>
    <row r="266" spans="1:7">
      <c r="A266" s="116">
        <v>265</v>
      </c>
      <c r="B266" s="116" t="s">
        <v>4055</v>
      </c>
      <c r="C266" s="245">
        <v>33315</v>
      </c>
      <c r="D266" s="245">
        <v>33315</v>
      </c>
      <c r="E266" s="245">
        <v>33325</v>
      </c>
      <c r="F266" s="246" t="s">
        <v>3969</v>
      </c>
      <c r="G266" s="246" t="s">
        <v>3969</v>
      </c>
    </row>
    <row r="267" spans="1:7">
      <c r="A267" s="116">
        <v>266</v>
      </c>
      <c r="B267" s="116" t="s">
        <v>528</v>
      </c>
      <c r="C267" s="245">
        <v>227500</v>
      </c>
      <c r="D267" s="245">
        <v>227500</v>
      </c>
      <c r="E267" s="245">
        <v>228500</v>
      </c>
      <c r="F267" s="246">
        <v>3.8</v>
      </c>
      <c r="G267" s="246">
        <v>21.01</v>
      </c>
    </row>
    <row r="268" spans="1:7">
      <c r="A268" s="116">
        <v>267</v>
      </c>
      <c r="B268" s="116" t="s">
        <v>285</v>
      </c>
      <c r="C268" s="245">
        <v>128500</v>
      </c>
      <c r="D268" s="245">
        <v>128000</v>
      </c>
      <c r="E268" s="245">
        <v>128500</v>
      </c>
      <c r="F268" s="246">
        <v>15.51</v>
      </c>
      <c r="G268" s="246">
        <v>3.42</v>
      </c>
    </row>
    <row r="269" spans="1:7">
      <c r="A269" s="116">
        <v>268</v>
      </c>
      <c r="B269" s="116" t="s">
        <v>668</v>
      </c>
      <c r="C269" s="245">
        <v>4655</v>
      </c>
      <c r="D269" s="245">
        <v>4655</v>
      </c>
      <c r="E269" s="245">
        <v>4680</v>
      </c>
      <c r="F269" s="246">
        <v>22.38</v>
      </c>
      <c r="G269" s="246">
        <v>3.45</v>
      </c>
    </row>
    <row r="270" spans="1:7">
      <c r="A270" s="116">
        <v>269</v>
      </c>
      <c r="B270" s="116" t="s">
        <v>909</v>
      </c>
      <c r="C270" s="245">
        <v>9860</v>
      </c>
      <c r="D270" s="245">
        <v>9850</v>
      </c>
      <c r="E270" s="245">
        <v>9860</v>
      </c>
      <c r="F270" s="246">
        <v>-16.88</v>
      </c>
      <c r="G270" s="246">
        <v>27.71</v>
      </c>
    </row>
    <row r="271" spans="1:7">
      <c r="A271" s="116">
        <v>270</v>
      </c>
      <c r="B271" s="116" t="s">
        <v>4056</v>
      </c>
      <c r="C271" s="245">
        <v>11775</v>
      </c>
      <c r="D271" s="245">
        <v>11770</v>
      </c>
      <c r="E271" s="245">
        <v>11775</v>
      </c>
      <c r="F271" s="246" t="s">
        <v>3969</v>
      </c>
      <c r="G271" s="246" t="s">
        <v>3969</v>
      </c>
    </row>
    <row r="272" spans="1:7">
      <c r="A272" s="116">
        <v>271</v>
      </c>
      <c r="B272" s="116" t="s">
        <v>512</v>
      </c>
      <c r="C272" s="245">
        <v>23600</v>
      </c>
      <c r="D272" s="245">
        <v>23550</v>
      </c>
      <c r="E272" s="245">
        <v>23600</v>
      </c>
      <c r="F272" s="246">
        <v>7.82</v>
      </c>
      <c r="G272" s="246">
        <v>12.02</v>
      </c>
    </row>
    <row r="273" spans="1:7">
      <c r="A273" s="116">
        <v>272</v>
      </c>
      <c r="B273" s="116" t="s">
        <v>496</v>
      </c>
      <c r="C273" s="245">
        <v>211000</v>
      </c>
      <c r="D273" s="245">
        <v>210500</v>
      </c>
      <c r="E273" s="245">
        <v>211000</v>
      </c>
      <c r="F273" s="246">
        <v>8.94</v>
      </c>
      <c r="G273" s="246">
        <v>10.91</v>
      </c>
    </row>
    <row r="274" spans="1:7">
      <c r="A274" s="116">
        <v>273</v>
      </c>
      <c r="B274" s="116" t="s">
        <v>897</v>
      </c>
      <c r="C274" s="245">
        <v>59700</v>
      </c>
      <c r="D274" s="245">
        <v>59700</v>
      </c>
      <c r="E274" s="245">
        <v>59800</v>
      </c>
      <c r="F274" s="246">
        <v>10.08</v>
      </c>
      <c r="G274" s="246">
        <v>12.83</v>
      </c>
    </row>
    <row r="275" spans="1:7">
      <c r="A275" s="116">
        <v>274</v>
      </c>
      <c r="B275" s="116" t="s">
        <v>860</v>
      </c>
      <c r="C275" s="245">
        <v>16350</v>
      </c>
      <c r="D275" s="245">
        <v>16350</v>
      </c>
      <c r="E275" s="245">
        <v>16400</v>
      </c>
      <c r="F275" s="246">
        <v>65.400000000000006</v>
      </c>
      <c r="G275" s="246" t="s">
        <v>3969</v>
      </c>
    </row>
    <row r="276" spans="1:7">
      <c r="A276" s="116">
        <v>275</v>
      </c>
      <c r="B276" s="116" t="s">
        <v>540</v>
      </c>
      <c r="C276" s="245">
        <v>76400</v>
      </c>
      <c r="D276" s="245">
        <v>76400</v>
      </c>
      <c r="E276" s="245">
        <v>76700</v>
      </c>
      <c r="F276" s="246">
        <v>10.07</v>
      </c>
      <c r="G276" s="246">
        <v>7.84</v>
      </c>
    </row>
    <row r="277" spans="1:7">
      <c r="A277" s="116">
        <v>276</v>
      </c>
      <c r="B277" s="116" t="s">
        <v>614</v>
      </c>
      <c r="C277" s="245">
        <v>3950</v>
      </c>
      <c r="D277" s="245">
        <v>3950</v>
      </c>
      <c r="E277" s="245">
        <v>3955</v>
      </c>
      <c r="F277" s="246">
        <v>3.43</v>
      </c>
      <c r="G277" s="246">
        <v>7.92</v>
      </c>
    </row>
    <row r="278" spans="1:7">
      <c r="A278" s="116">
        <v>277</v>
      </c>
      <c r="B278" s="116" t="s">
        <v>4057</v>
      </c>
      <c r="C278" s="245">
        <v>22150</v>
      </c>
      <c r="D278" s="245">
        <v>22050</v>
      </c>
      <c r="E278" s="245">
        <v>22150</v>
      </c>
      <c r="F278" s="246">
        <v>6.1</v>
      </c>
      <c r="G278" s="246">
        <v>14.88</v>
      </c>
    </row>
    <row r="279" spans="1:7">
      <c r="A279" s="116">
        <v>278</v>
      </c>
      <c r="B279" s="116" t="s">
        <v>4058</v>
      </c>
      <c r="C279" s="245">
        <v>39600</v>
      </c>
      <c r="D279" s="245">
        <v>39600</v>
      </c>
      <c r="E279" s="245">
        <v>39650</v>
      </c>
      <c r="F279" s="246">
        <v>8.89</v>
      </c>
      <c r="G279" s="246">
        <v>-0.8</v>
      </c>
    </row>
    <row r="280" spans="1:7">
      <c r="A280" s="116">
        <v>279</v>
      </c>
      <c r="B280" s="116" t="s">
        <v>1050</v>
      </c>
      <c r="C280" s="245">
        <v>47850</v>
      </c>
      <c r="D280" s="245">
        <v>47850</v>
      </c>
      <c r="E280" s="245">
        <v>47950</v>
      </c>
      <c r="F280" s="246">
        <v>29.52</v>
      </c>
      <c r="G280" s="246">
        <v>10.01</v>
      </c>
    </row>
    <row r="281" spans="1:7">
      <c r="A281" s="116">
        <v>280</v>
      </c>
      <c r="B281" s="116" t="s">
        <v>4059</v>
      </c>
      <c r="C281" s="245">
        <v>73100</v>
      </c>
      <c r="D281" s="245">
        <v>73100</v>
      </c>
      <c r="E281" s="245">
        <v>73300</v>
      </c>
      <c r="F281" s="246">
        <v>33.92</v>
      </c>
      <c r="G281" s="246" t="s">
        <v>3969</v>
      </c>
    </row>
    <row r="282" spans="1:7">
      <c r="A282" s="116">
        <v>281</v>
      </c>
      <c r="B282" s="116" t="s">
        <v>4060</v>
      </c>
      <c r="C282" s="245">
        <v>69700</v>
      </c>
      <c r="D282" s="245">
        <v>69700</v>
      </c>
      <c r="E282" s="245">
        <v>69800</v>
      </c>
      <c r="F282" s="246">
        <v>19.63</v>
      </c>
      <c r="G282" s="246">
        <v>10.34</v>
      </c>
    </row>
    <row r="283" spans="1:7">
      <c r="A283" s="116">
        <v>282</v>
      </c>
      <c r="B283" s="116" t="s">
        <v>4061</v>
      </c>
      <c r="C283" s="245">
        <v>39325</v>
      </c>
      <c r="D283" s="245">
        <v>39325</v>
      </c>
      <c r="E283" s="245">
        <v>39360</v>
      </c>
      <c r="F283" s="246" t="s">
        <v>3969</v>
      </c>
      <c r="G283" s="246" t="s">
        <v>3969</v>
      </c>
    </row>
    <row r="284" spans="1:7">
      <c r="A284" s="116">
        <v>283</v>
      </c>
      <c r="B284" s="116" t="s">
        <v>794</v>
      </c>
      <c r="C284" s="245">
        <v>41900</v>
      </c>
      <c r="D284" s="245">
        <v>41900</v>
      </c>
      <c r="E284" s="245">
        <v>41950</v>
      </c>
      <c r="F284" s="246">
        <v>113.55</v>
      </c>
      <c r="G284" s="246">
        <v>1.71</v>
      </c>
    </row>
    <row r="285" spans="1:7">
      <c r="A285" s="116">
        <v>284</v>
      </c>
      <c r="B285" s="116" t="s">
        <v>4062</v>
      </c>
      <c r="C285" s="245">
        <v>299000</v>
      </c>
      <c r="D285" s="245">
        <v>299000</v>
      </c>
      <c r="E285" s="245">
        <v>299500</v>
      </c>
      <c r="F285" s="246">
        <v>26.1</v>
      </c>
      <c r="G285" s="246">
        <v>4</v>
      </c>
    </row>
    <row r="286" spans="1:7">
      <c r="A286" s="116">
        <v>285</v>
      </c>
      <c r="B286" s="116" t="s">
        <v>4063</v>
      </c>
      <c r="C286" s="245">
        <v>50900</v>
      </c>
      <c r="D286" s="245">
        <v>50800</v>
      </c>
      <c r="E286" s="245">
        <v>50900</v>
      </c>
      <c r="F286" s="246">
        <v>11.66</v>
      </c>
      <c r="G286" s="246">
        <v>7.28</v>
      </c>
    </row>
    <row r="287" spans="1:7">
      <c r="A287" s="116">
        <v>286</v>
      </c>
      <c r="B287" s="116" t="s">
        <v>4064</v>
      </c>
      <c r="C287" s="245">
        <v>14000</v>
      </c>
      <c r="D287" s="245">
        <v>14000</v>
      </c>
      <c r="E287" s="245">
        <v>14005</v>
      </c>
      <c r="F287" s="246" t="s">
        <v>3969</v>
      </c>
      <c r="G287" s="246" t="s">
        <v>3969</v>
      </c>
    </row>
    <row r="288" spans="1:7">
      <c r="A288" s="116">
        <v>287</v>
      </c>
      <c r="B288" s="116" t="s">
        <v>444</v>
      </c>
      <c r="C288" s="245">
        <v>7580</v>
      </c>
      <c r="D288" s="245">
        <v>7580</v>
      </c>
      <c r="E288" s="245">
        <v>7600</v>
      </c>
      <c r="F288" s="246">
        <v>70.84</v>
      </c>
      <c r="G288" s="246">
        <v>-1.0900000000000001</v>
      </c>
    </row>
    <row r="289" spans="1:7">
      <c r="A289" s="116">
        <v>288</v>
      </c>
      <c r="B289" s="116" t="s">
        <v>4065</v>
      </c>
      <c r="C289" s="245">
        <v>9270</v>
      </c>
      <c r="D289" s="245">
        <v>0</v>
      </c>
      <c r="E289" s="245">
        <v>0</v>
      </c>
      <c r="F289" s="246">
        <v>7.17</v>
      </c>
      <c r="G289" s="246">
        <v>6.47</v>
      </c>
    </row>
    <row r="290" spans="1:7">
      <c r="A290" s="116">
        <v>289</v>
      </c>
      <c r="B290" s="116" t="s">
        <v>4066</v>
      </c>
      <c r="C290" s="245">
        <v>42500</v>
      </c>
      <c r="D290" s="245">
        <v>42450</v>
      </c>
      <c r="E290" s="245">
        <v>42500</v>
      </c>
      <c r="F290" s="246">
        <v>20.86</v>
      </c>
      <c r="G290" s="246">
        <v>13.62</v>
      </c>
    </row>
    <row r="291" spans="1:7">
      <c r="A291" s="116">
        <v>290</v>
      </c>
      <c r="B291" s="116" t="s">
        <v>1161</v>
      </c>
      <c r="C291" s="245">
        <v>824</v>
      </c>
      <c r="D291" s="245">
        <v>824</v>
      </c>
      <c r="E291" s="245">
        <v>825</v>
      </c>
      <c r="F291" s="246">
        <v>8.77</v>
      </c>
      <c r="G291" s="246">
        <v>14.05</v>
      </c>
    </row>
    <row r="292" spans="1:7">
      <c r="A292" s="116">
        <v>291</v>
      </c>
      <c r="B292" s="116" t="s">
        <v>1855</v>
      </c>
      <c r="C292" s="245">
        <v>3010</v>
      </c>
      <c r="D292" s="245">
        <v>3005</v>
      </c>
      <c r="E292" s="245">
        <v>3010</v>
      </c>
      <c r="F292" s="246">
        <v>11.62</v>
      </c>
      <c r="G292" s="246">
        <v>-379.56</v>
      </c>
    </row>
    <row r="293" spans="1:7">
      <c r="A293" s="116">
        <v>292</v>
      </c>
      <c r="B293" s="116" t="s">
        <v>4067</v>
      </c>
      <c r="C293" s="245">
        <v>49000</v>
      </c>
      <c r="D293" s="245">
        <v>49000</v>
      </c>
      <c r="E293" s="245">
        <v>49050</v>
      </c>
      <c r="F293" s="246">
        <v>12.09</v>
      </c>
      <c r="G293" s="246">
        <v>6.24</v>
      </c>
    </row>
    <row r="294" spans="1:7">
      <c r="A294" s="116">
        <v>293</v>
      </c>
      <c r="B294" s="116" t="s">
        <v>1241</v>
      </c>
      <c r="C294" s="245">
        <v>39950</v>
      </c>
      <c r="D294" s="245">
        <v>39950</v>
      </c>
      <c r="E294" s="245">
        <v>40000</v>
      </c>
      <c r="F294" s="246">
        <v>25.21</v>
      </c>
      <c r="G294" s="246">
        <v>16.100000000000001</v>
      </c>
    </row>
    <row r="295" spans="1:7">
      <c r="A295" s="116">
        <v>294</v>
      </c>
      <c r="B295" s="116" t="s">
        <v>510</v>
      </c>
      <c r="C295" s="245">
        <v>110000</v>
      </c>
      <c r="D295" s="245">
        <v>109500</v>
      </c>
      <c r="E295" s="245">
        <v>110000</v>
      </c>
      <c r="F295" s="246">
        <v>4.13</v>
      </c>
      <c r="G295" s="246">
        <v>19.87</v>
      </c>
    </row>
    <row r="296" spans="1:7">
      <c r="A296" s="116">
        <v>295</v>
      </c>
      <c r="B296" s="116" t="s">
        <v>514</v>
      </c>
      <c r="C296" s="245">
        <v>67400</v>
      </c>
      <c r="D296" s="245">
        <v>67400</v>
      </c>
      <c r="E296" s="245">
        <v>67500</v>
      </c>
      <c r="F296" s="246">
        <v>12.02</v>
      </c>
      <c r="G296" s="246">
        <v>5.0599999999999996</v>
      </c>
    </row>
    <row r="297" spans="1:7">
      <c r="A297" s="116">
        <v>296</v>
      </c>
      <c r="B297" s="116" t="s">
        <v>1712</v>
      </c>
      <c r="C297" s="245">
        <v>42900</v>
      </c>
      <c r="D297" s="245">
        <v>42900</v>
      </c>
      <c r="E297" s="245">
        <v>43050</v>
      </c>
      <c r="F297" s="246">
        <v>17.82</v>
      </c>
      <c r="G297" s="246">
        <v>9.73</v>
      </c>
    </row>
    <row r="298" spans="1:7">
      <c r="A298" s="116">
        <v>297</v>
      </c>
      <c r="B298" s="116" t="s">
        <v>4068</v>
      </c>
      <c r="C298" s="245">
        <v>31100</v>
      </c>
      <c r="D298" s="245">
        <v>31050</v>
      </c>
      <c r="E298" s="245">
        <v>31100</v>
      </c>
      <c r="F298" s="246">
        <v>8.0500000000000007</v>
      </c>
      <c r="G298" s="246">
        <v>14.88</v>
      </c>
    </row>
    <row r="299" spans="1:7">
      <c r="A299" s="116">
        <v>298</v>
      </c>
      <c r="B299" s="116" t="s">
        <v>4069</v>
      </c>
      <c r="C299" s="245">
        <v>38995</v>
      </c>
      <c r="D299" s="245">
        <v>38960</v>
      </c>
      <c r="E299" s="245">
        <v>38995</v>
      </c>
      <c r="F299" s="246" t="s">
        <v>3969</v>
      </c>
      <c r="G299" s="246" t="s">
        <v>3969</v>
      </c>
    </row>
    <row r="300" spans="1:7">
      <c r="A300" s="116">
        <v>299</v>
      </c>
      <c r="B300" s="116" t="s">
        <v>4070</v>
      </c>
      <c r="C300" s="245">
        <v>75700</v>
      </c>
      <c r="D300" s="245">
        <v>75600</v>
      </c>
      <c r="E300" s="245">
        <v>75700</v>
      </c>
      <c r="F300" s="246">
        <v>-11.67</v>
      </c>
      <c r="G300" s="246">
        <v>-8.8000000000000007</v>
      </c>
    </row>
    <row r="301" spans="1:7">
      <c r="A301" s="116">
        <v>300</v>
      </c>
      <c r="B301" s="116" t="s">
        <v>4071</v>
      </c>
      <c r="C301" s="245">
        <v>8880</v>
      </c>
      <c r="D301" s="245">
        <v>8880</v>
      </c>
      <c r="E301" s="245">
        <v>8890</v>
      </c>
      <c r="F301" s="246" t="s">
        <v>3969</v>
      </c>
      <c r="G301" s="246" t="s">
        <v>3969</v>
      </c>
    </row>
    <row r="302" spans="1:7">
      <c r="A302" s="116">
        <v>301</v>
      </c>
      <c r="B302" s="116" t="s">
        <v>4072</v>
      </c>
      <c r="C302" s="245">
        <v>72400</v>
      </c>
      <c r="D302" s="245">
        <v>72300</v>
      </c>
      <c r="E302" s="245">
        <v>72400</v>
      </c>
      <c r="F302" s="246">
        <v>17.41</v>
      </c>
      <c r="G302" s="246">
        <v>-2.48</v>
      </c>
    </row>
    <row r="303" spans="1:7">
      <c r="A303" s="116">
        <v>302</v>
      </c>
      <c r="B303" s="116" t="s">
        <v>4073</v>
      </c>
      <c r="C303" s="245">
        <v>21620</v>
      </c>
      <c r="D303" s="245">
        <v>21610</v>
      </c>
      <c r="E303" s="245">
        <v>21620</v>
      </c>
      <c r="F303" s="246" t="s">
        <v>3969</v>
      </c>
      <c r="G303" s="246" t="s">
        <v>3969</v>
      </c>
    </row>
    <row r="304" spans="1:7">
      <c r="A304" s="116">
        <v>303</v>
      </c>
      <c r="B304" s="116" t="s">
        <v>1235</v>
      </c>
      <c r="C304" s="245">
        <v>26700</v>
      </c>
      <c r="D304" s="245">
        <v>26700</v>
      </c>
      <c r="E304" s="245">
        <v>26750</v>
      </c>
      <c r="F304" s="246">
        <v>5.58</v>
      </c>
      <c r="G304" s="246">
        <v>17.829999999999998</v>
      </c>
    </row>
    <row r="305" spans="1:7">
      <c r="A305" s="116">
        <v>304</v>
      </c>
      <c r="B305" s="116" t="s">
        <v>456</v>
      </c>
      <c r="C305" s="245">
        <v>28350</v>
      </c>
      <c r="D305" s="245">
        <v>28300</v>
      </c>
      <c r="E305" s="245">
        <v>28350</v>
      </c>
      <c r="F305" s="246">
        <v>45.51</v>
      </c>
      <c r="G305" s="246">
        <v>1.49</v>
      </c>
    </row>
    <row r="306" spans="1:7">
      <c r="A306" s="116">
        <v>305</v>
      </c>
      <c r="B306" s="116" t="s">
        <v>4074</v>
      </c>
      <c r="C306" s="245">
        <v>77100</v>
      </c>
      <c r="D306" s="245">
        <v>77000</v>
      </c>
      <c r="E306" s="245">
        <v>77100</v>
      </c>
      <c r="F306" s="246">
        <v>30.7</v>
      </c>
      <c r="G306" s="246">
        <v>-3.98</v>
      </c>
    </row>
    <row r="307" spans="1:7">
      <c r="A307" s="116">
        <v>306</v>
      </c>
      <c r="B307" s="116" t="s">
        <v>4075</v>
      </c>
      <c r="C307" s="245">
        <v>4750</v>
      </c>
      <c r="D307" s="245">
        <v>4750</v>
      </c>
      <c r="E307" s="245">
        <v>4755</v>
      </c>
      <c r="F307" s="246">
        <v>3.61</v>
      </c>
      <c r="G307" s="246" t="s">
        <v>3969</v>
      </c>
    </row>
    <row r="308" spans="1:7">
      <c r="A308" s="116">
        <v>307</v>
      </c>
      <c r="B308" s="116" t="s">
        <v>562</v>
      </c>
      <c r="C308" s="245">
        <v>17450</v>
      </c>
      <c r="D308" s="245">
        <v>17400</v>
      </c>
      <c r="E308" s="245">
        <v>17450</v>
      </c>
      <c r="F308" s="246">
        <v>13.71</v>
      </c>
      <c r="G308" s="246">
        <v>2.4300000000000002</v>
      </c>
    </row>
    <row r="309" spans="1:7">
      <c r="A309" s="116">
        <v>308</v>
      </c>
      <c r="B309" s="116" t="s">
        <v>542</v>
      </c>
      <c r="C309" s="245">
        <v>48150</v>
      </c>
      <c r="D309" s="245">
        <v>47800</v>
      </c>
      <c r="E309" s="245">
        <v>48150</v>
      </c>
      <c r="F309" s="246">
        <v>4.9800000000000004</v>
      </c>
      <c r="G309" s="246">
        <v>7.64</v>
      </c>
    </row>
    <row r="310" spans="1:7">
      <c r="A310" s="116">
        <v>309</v>
      </c>
      <c r="B310" s="116" t="s">
        <v>4076</v>
      </c>
      <c r="C310" s="245">
        <v>29750</v>
      </c>
      <c r="D310" s="245">
        <v>29700</v>
      </c>
      <c r="E310" s="245">
        <v>29750</v>
      </c>
      <c r="F310" s="246">
        <v>4.63</v>
      </c>
      <c r="G310" s="246">
        <v>23.71</v>
      </c>
    </row>
    <row r="311" spans="1:7">
      <c r="A311" s="116">
        <v>310</v>
      </c>
      <c r="B311" s="116" t="s">
        <v>630</v>
      </c>
      <c r="C311" s="245">
        <v>17200</v>
      </c>
      <c r="D311" s="245">
        <v>17150</v>
      </c>
      <c r="E311" s="245">
        <v>17200</v>
      </c>
      <c r="F311" s="246">
        <v>40.950000000000003</v>
      </c>
      <c r="G311" s="246">
        <v>3.84</v>
      </c>
    </row>
    <row r="312" spans="1:7">
      <c r="A312" s="116">
        <v>311</v>
      </c>
      <c r="B312" s="116" t="s">
        <v>590</v>
      </c>
      <c r="C312" s="245">
        <v>28500</v>
      </c>
      <c r="D312" s="245">
        <v>28300</v>
      </c>
      <c r="E312" s="245">
        <v>28500</v>
      </c>
      <c r="F312" s="246">
        <v>7.76</v>
      </c>
      <c r="G312" s="246">
        <v>0.62</v>
      </c>
    </row>
    <row r="313" spans="1:7">
      <c r="A313" s="116">
        <v>312</v>
      </c>
      <c r="B313" s="116" t="s">
        <v>4077</v>
      </c>
      <c r="C313" s="245">
        <v>10825</v>
      </c>
      <c r="D313" s="245">
        <v>10825</v>
      </c>
      <c r="E313" s="245">
        <v>10830</v>
      </c>
      <c r="F313" s="246" t="s">
        <v>3969</v>
      </c>
      <c r="G313" s="246" t="s">
        <v>3969</v>
      </c>
    </row>
    <row r="314" spans="1:7">
      <c r="A314" s="116">
        <v>313</v>
      </c>
      <c r="B314" s="116" t="s">
        <v>4078</v>
      </c>
      <c r="C314" s="245">
        <v>13240</v>
      </c>
      <c r="D314" s="245">
        <v>13240</v>
      </c>
      <c r="E314" s="245">
        <v>13245</v>
      </c>
      <c r="F314" s="246" t="s">
        <v>3969</v>
      </c>
      <c r="G314" s="246" t="s">
        <v>3969</v>
      </c>
    </row>
    <row r="315" spans="1:7">
      <c r="A315" s="116">
        <v>314</v>
      </c>
      <c r="B315" s="116" t="s">
        <v>4079</v>
      </c>
      <c r="C315" s="245">
        <v>9790</v>
      </c>
      <c r="D315" s="245">
        <v>9780</v>
      </c>
      <c r="E315" s="245">
        <v>9790</v>
      </c>
      <c r="F315" s="246">
        <v>12.1</v>
      </c>
      <c r="G315" s="246">
        <v>8.7899999999999991</v>
      </c>
    </row>
    <row r="316" spans="1:7">
      <c r="A316" s="116">
        <v>315</v>
      </c>
      <c r="B316" s="116" t="s">
        <v>1247</v>
      </c>
      <c r="C316" s="245">
        <v>16700</v>
      </c>
      <c r="D316" s="245">
        <v>16650</v>
      </c>
      <c r="E316" s="245">
        <v>16700</v>
      </c>
      <c r="F316" s="246">
        <v>32.68</v>
      </c>
      <c r="G316" s="246">
        <v>1.51</v>
      </c>
    </row>
    <row r="317" spans="1:7">
      <c r="A317" s="116">
        <v>316</v>
      </c>
      <c r="B317" s="116" t="s">
        <v>941</v>
      </c>
      <c r="C317" s="245">
        <v>70100</v>
      </c>
      <c r="D317" s="245">
        <v>70000</v>
      </c>
      <c r="E317" s="245">
        <v>70100</v>
      </c>
      <c r="F317" s="246">
        <v>5.58</v>
      </c>
      <c r="G317" s="246">
        <v>5.54</v>
      </c>
    </row>
    <row r="318" spans="1:7">
      <c r="A318" s="116">
        <v>317</v>
      </c>
      <c r="B318" s="116" t="s">
        <v>4080</v>
      </c>
      <c r="C318" s="245">
        <v>10500</v>
      </c>
      <c r="D318" s="245">
        <v>10450</v>
      </c>
      <c r="E318" s="245">
        <v>10500</v>
      </c>
      <c r="F318" s="246">
        <v>7</v>
      </c>
      <c r="G318" s="246">
        <v>4.72</v>
      </c>
    </row>
    <row r="319" spans="1:7">
      <c r="A319" s="116">
        <v>318</v>
      </c>
      <c r="B319" s="116" t="s">
        <v>1454</v>
      </c>
      <c r="C319" s="245">
        <v>83000</v>
      </c>
      <c r="D319" s="245">
        <v>83000</v>
      </c>
      <c r="E319" s="245">
        <v>83100</v>
      </c>
      <c r="F319" s="246">
        <v>13.67</v>
      </c>
      <c r="G319" s="246">
        <v>21.47</v>
      </c>
    </row>
    <row r="320" spans="1:7">
      <c r="A320" s="116">
        <v>319</v>
      </c>
      <c r="B320" s="116" t="s">
        <v>452</v>
      </c>
      <c r="C320" s="245">
        <v>73700</v>
      </c>
      <c r="D320" s="245">
        <v>73600</v>
      </c>
      <c r="E320" s="245">
        <v>73700</v>
      </c>
      <c r="F320" s="246">
        <v>-185.18</v>
      </c>
      <c r="G320" s="246">
        <v>4.21</v>
      </c>
    </row>
    <row r="321" spans="1:7">
      <c r="A321" s="116">
        <v>320</v>
      </c>
      <c r="B321" s="116" t="s">
        <v>4081</v>
      </c>
      <c r="C321" s="245">
        <v>1210</v>
      </c>
      <c r="D321" s="245">
        <v>1210</v>
      </c>
      <c r="E321" s="245">
        <v>1215</v>
      </c>
      <c r="F321" s="246" t="s">
        <v>3969</v>
      </c>
      <c r="G321" s="246" t="s">
        <v>3969</v>
      </c>
    </row>
    <row r="322" spans="1:7">
      <c r="A322" s="116">
        <v>321</v>
      </c>
      <c r="B322" s="116" t="s">
        <v>1496</v>
      </c>
      <c r="C322" s="245">
        <v>14550</v>
      </c>
      <c r="D322" s="245">
        <v>14500</v>
      </c>
      <c r="E322" s="245">
        <v>14550</v>
      </c>
      <c r="F322" s="246">
        <v>16.78</v>
      </c>
      <c r="G322" s="246">
        <v>11.76</v>
      </c>
    </row>
    <row r="323" spans="1:7">
      <c r="A323" s="116">
        <v>322</v>
      </c>
      <c r="B323" s="116" t="s">
        <v>4082</v>
      </c>
      <c r="C323" s="245">
        <v>374500</v>
      </c>
      <c r="D323" s="245">
        <v>374000</v>
      </c>
      <c r="E323" s="245">
        <v>374500</v>
      </c>
      <c r="F323" s="246">
        <v>27.75</v>
      </c>
      <c r="G323" s="246" t="s">
        <v>3969</v>
      </c>
    </row>
    <row r="324" spans="1:7">
      <c r="A324" s="116">
        <v>323</v>
      </c>
      <c r="B324" s="116" t="s">
        <v>4083</v>
      </c>
      <c r="C324" s="245">
        <v>22600</v>
      </c>
      <c r="D324" s="245">
        <v>22550</v>
      </c>
      <c r="E324" s="245">
        <v>22600</v>
      </c>
      <c r="F324" s="246">
        <v>34.04</v>
      </c>
      <c r="G324" s="246">
        <v>3.41</v>
      </c>
    </row>
    <row r="325" spans="1:7">
      <c r="A325" s="116">
        <v>324</v>
      </c>
      <c r="B325" s="116" t="s">
        <v>750</v>
      </c>
      <c r="C325" s="245">
        <v>63500</v>
      </c>
      <c r="D325" s="245">
        <v>63300</v>
      </c>
      <c r="E325" s="245">
        <v>63500</v>
      </c>
      <c r="F325" s="246">
        <v>5.84</v>
      </c>
      <c r="G325" s="246">
        <v>15.34</v>
      </c>
    </row>
    <row r="326" spans="1:7">
      <c r="A326" s="116">
        <v>325</v>
      </c>
      <c r="B326" s="116" t="s">
        <v>4084</v>
      </c>
      <c r="C326" s="245">
        <v>17310</v>
      </c>
      <c r="D326" s="245">
        <v>17310</v>
      </c>
      <c r="E326" s="245">
        <v>17320</v>
      </c>
      <c r="F326" s="246" t="s">
        <v>3969</v>
      </c>
      <c r="G326" s="246" t="s">
        <v>3969</v>
      </c>
    </row>
    <row r="327" spans="1:7">
      <c r="A327" s="116">
        <v>326</v>
      </c>
      <c r="B327" s="116" t="s">
        <v>546</v>
      </c>
      <c r="C327" s="245">
        <v>2345</v>
      </c>
      <c r="D327" s="245">
        <v>2340</v>
      </c>
      <c r="E327" s="245">
        <v>2345</v>
      </c>
      <c r="F327" s="246">
        <v>5.37</v>
      </c>
      <c r="G327" s="246">
        <v>9.44</v>
      </c>
    </row>
    <row r="328" spans="1:7">
      <c r="A328" s="116">
        <v>327</v>
      </c>
      <c r="B328" s="116" t="s">
        <v>520</v>
      </c>
      <c r="C328" s="245">
        <v>30800</v>
      </c>
      <c r="D328" s="245">
        <v>30750</v>
      </c>
      <c r="E328" s="245">
        <v>30800</v>
      </c>
      <c r="F328" s="246">
        <v>68.900000000000006</v>
      </c>
      <c r="G328" s="246">
        <v>5.39</v>
      </c>
    </row>
    <row r="329" spans="1:7">
      <c r="A329" s="116">
        <v>328</v>
      </c>
      <c r="B329" s="116" t="s">
        <v>1875</v>
      </c>
      <c r="C329" s="245">
        <v>56000</v>
      </c>
      <c r="D329" s="245">
        <v>56000</v>
      </c>
      <c r="E329" s="245">
        <v>56300</v>
      </c>
      <c r="F329" s="246">
        <v>22</v>
      </c>
      <c r="G329" s="246">
        <v>14.28</v>
      </c>
    </row>
    <row r="330" spans="1:7">
      <c r="A330" s="116">
        <v>329</v>
      </c>
      <c r="B330" s="116" t="s">
        <v>1086</v>
      </c>
      <c r="C330" s="245">
        <v>23400</v>
      </c>
      <c r="D330" s="245">
        <v>23350</v>
      </c>
      <c r="E330" s="245">
        <v>23400</v>
      </c>
      <c r="F330" s="246">
        <v>47.37</v>
      </c>
      <c r="G330" s="246">
        <v>5.85</v>
      </c>
    </row>
    <row r="331" spans="1:7">
      <c r="A331" s="116">
        <v>330</v>
      </c>
      <c r="B331" s="116" t="s">
        <v>4085</v>
      </c>
      <c r="C331" s="245">
        <v>38840</v>
      </c>
      <c r="D331" s="245">
        <v>38840</v>
      </c>
      <c r="E331" s="245">
        <v>38860</v>
      </c>
      <c r="F331" s="246" t="s">
        <v>3969</v>
      </c>
      <c r="G331" s="246" t="s">
        <v>3969</v>
      </c>
    </row>
    <row r="332" spans="1:7">
      <c r="A332" s="116">
        <v>331</v>
      </c>
      <c r="B332" s="116" t="s">
        <v>1658</v>
      </c>
      <c r="C332" s="245">
        <v>8780</v>
      </c>
      <c r="D332" s="245">
        <v>8770</v>
      </c>
      <c r="E332" s="245">
        <v>8780</v>
      </c>
      <c r="F332" s="246">
        <v>10.23</v>
      </c>
      <c r="G332" s="246">
        <v>7.54</v>
      </c>
    </row>
    <row r="333" spans="1:7">
      <c r="A333" s="116">
        <v>332</v>
      </c>
      <c r="B333" s="116" t="s">
        <v>929</v>
      </c>
      <c r="C333" s="245">
        <v>1850</v>
      </c>
      <c r="D333" s="245">
        <v>1845</v>
      </c>
      <c r="E333" s="245">
        <v>1850</v>
      </c>
      <c r="F333" s="246">
        <v>-52.86</v>
      </c>
      <c r="G333" s="246">
        <v>-2.5299999999999998</v>
      </c>
    </row>
    <row r="334" spans="1:7">
      <c r="A334" s="116">
        <v>333</v>
      </c>
      <c r="B334" s="116" t="s">
        <v>612</v>
      </c>
      <c r="C334" s="245">
        <v>10750</v>
      </c>
      <c r="D334" s="245">
        <v>10700</v>
      </c>
      <c r="E334" s="245">
        <v>10750</v>
      </c>
      <c r="F334" s="246">
        <v>36.69</v>
      </c>
      <c r="G334" s="246">
        <v>1.74</v>
      </c>
    </row>
    <row r="335" spans="1:7">
      <c r="A335" s="116">
        <v>334</v>
      </c>
      <c r="B335" s="116" t="s">
        <v>4086</v>
      </c>
      <c r="C335" s="245">
        <v>177000</v>
      </c>
      <c r="D335" s="245">
        <v>176500</v>
      </c>
      <c r="E335" s="245">
        <v>177000</v>
      </c>
      <c r="F335" s="246">
        <v>8.3800000000000008</v>
      </c>
      <c r="G335" s="246" t="s">
        <v>3969</v>
      </c>
    </row>
    <row r="336" spans="1:7">
      <c r="A336" s="116">
        <v>335</v>
      </c>
      <c r="B336" s="116" t="s">
        <v>812</v>
      </c>
      <c r="C336" s="245">
        <v>11350</v>
      </c>
      <c r="D336" s="245">
        <v>11300</v>
      </c>
      <c r="E336" s="245">
        <v>11350</v>
      </c>
      <c r="F336" s="246">
        <v>37.21</v>
      </c>
      <c r="G336" s="246">
        <v>5.65</v>
      </c>
    </row>
    <row r="337" spans="1:7">
      <c r="A337" s="116">
        <v>336</v>
      </c>
      <c r="B337" s="116" t="s">
        <v>4087</v>
      </c>
      <c r="C337" s="245">
        <v>965</v>
      </c>
      <c r="D337" s="245">
        <v>965</v>
      </c>
      <c r="E337" s="245">
        <v>970</v>
      </c>
      <c r="F337" s="246" t="s">
        <v>3969</v>
      </c>
      <c r="G337" s="246" t="s">
        <v>3969</v>
      </c>
    </row>
    <row r="338" spans="1:7">
      <c r="A338" s="116">
        <v>337</v>
      </c>
      <c r="B338" s="116" t="s">
        <v>2287</v>
      </c>
      <c r="C338" s="245">
        <v>39350</v>
      </c>
      <c r="D338" s="245">
        <v>39300</v>
      </c>
      <c r="E338" s="245">
        <v>39350</v>
      </c>
      <c r="F338" s="246">
        <v>80.64</v>
      </c>
      <c r="G338" s="246">
        <v>2.88</v>
      </c>
    </row>
    <row r="339" spans="1:7">
      <c r="A339" s="116">
        <v>338</v>
      </c>
      <c r="B339" s="116" t="s">
        <v>656</v>
      </c>
      <c r="C339" s="245">
        <v>56700</v>
      </c>
      <c r="D339" s="245">
        <v>56700</v>
      </c>
      <c r="E339" s="245">
        <v>56800</v>
      </c>
      <c r="F339" s="246">
        <v>32.83</v>
      </c>
      <c r="G339" s="246">
        <v>6.01</v>
      </c>
    </row>
    <row r="340" spans="1:7">
      <c r="A340" s="116">
        <v>339</v>
      </c>
      <c r="B340" s="116" t="s">
        <v>802</v>
      </c>
      <c r="C340" s="245">
        <v>48250</v>
      </c>
      <c r="D340" s="245">
        <v>48200</v>
      </c>
      <c r="E340" s="245">
        <v>48250</v>
      </c>
      <c r="F340" s="246">
        <v>9.58</v>
      </c>
      <c r="G340" s="246">
        <v>16.73</v>
      </c>
    </row>
    <row r="341" spans="1:7">
      <c r="A341" s="116">
        <v>340</v>
      </c>
      <c r="B341" s="116" t="s">
        <v>4088</v>
      </c>
      <c r="C341" s="245">
        <v>7935</v>
      </c>
      <c r="D341" s="245">
        <v>7965</v>
      </c>
      <c r="E341" s="245">
        <v>7970</v>
      </c>
      <c r="F341" s="246" t="s">
        <v>3969</v>
      </c>
      <c r="G341" s="246" t="s">
        <v>3969</v>
      </c>
    </row>
    <row r="342" spans="1:7">
      <c r="A342" s="116">
        <v>341</v>
      </c>
      <c r="B342" s="116" t="s">
        <v>4089</v>
      </c>
      <c r="C342" s="245">
        <v>35900</v>
      </c>
      <c r="D342" s="245">
        <v>35850</v>
      </c>
      <c r="E342" s="245">
        <v>35900</v>
      </c>
      <c r="F342" s="246">
        <v>14.98</v>
      </c>
      <c r="G342" s="246">
        <v>7.43</v>
      </c>
    </row>
    <row r="343" spans="1:7">
      <c r="A343" s="116">
        <v>342</v>
      </c>
      <c r="B343" s="116" t="s">
        <v>4090</v>
      </c>
      <c r="C343" s="245">
        <v>11650</v>
      </c>
      <c r="D343" s="245">
        <v>11600</v>
      </c>
      <c r="E343" s="245">
        <v>11650</v>
      </c>
      <c r="F343" s="246">
        <v>23.3</v>
      </c>
      <c r="G343" s="246">
        <v>4.5</v>
      </c>
    </row>
    <row r="344" spans="1:7">
      <c r="A344" s="116">
        <v>343</v>
      </c>
      <c r="B344" s="116" t="s">
        <v>4091</v>
      </c>
      <c r="C344" s="245">
        <v>38890</v>
      </c>
      <c r="D344" s="245">
        <v>38855</v>
      </c>
      <c r="E344" s="245">
        <v>38890</v>
      </c>
      <c r="F344" s="246" t="s">
        <v>3969</v>
      </c>
      <c r="G344" s="246" t="s">
        <v>3969</v>
      </c>
    </row>
    <row r="345" spans="1:7">
      <c r="A345" s="116">
        <v>344</v>
      </c>
      <c r="B345" s="116" t="s">
        <v>4092</v>
      </c>
      <c r="C345" s="245">
        <v>4410</v>
      </c>
      <c r="D345" s="245">
        <v>4410</v>
      </c>
      <c r="E345" s="245">
        <v>4425</v>
      </c>
      <c r="F345" s="246">
        <v>4.4400000000000004</v>
      </c>
      <c r="G345" s="246">
        <v>18.18</v>
      </c>
    </row>
    <row r="346" spans="1:7">
      <c r="A346" s="116">
        <v>345</v>
      </c>
      <c r="B346" s="116" t="s">
        <v>4093</v>
      </c>
      <c r="C346" s="245">
        <v>30550</v>
      </c>
      <c r="D346" s="245">
        <v>30450</v>
      </c>
      <c r="E346" s="245">
        <v>30550</v>
      </c>
      <c r="F346" s="246">
        <v>9.01</v>
      </c>
      <c r="G346" s="246">
        <v>27.27</v>
      </c>
    </row>
    <row r="347" spans="1:7">
      <c r="A347" s="116">
        <v>346</v>
      </c>
      <c r="B347" s="116" t="s">
        <v>4094</v>
      </c>
      <c r="C347" s="245">
        <v>5660</v>
      </c>
      <c r="D347" s="245">
        <v>5630</v>
      </c>
      <c r="E347" s="245">
        <v>5660</v>
      </c>
      <c r="F347" s="246">
        <v>10.48</v>
      </c>
      <c r="G347" s="246">
        <v>1.81</v>
      </c>
    </row>
    <row r="348" spans="1:7">
      <c r="A348" s="116">
        <v>347</v>
      </c>
      <c r="B348" s="116" t="s">
        <v>1309</v>
      </c>
      <c r="C348" s="245">
        <v>19350</v>
      </c>
      <c r="D348" s="245">
        <v>19350</v>
      </c>
      <c r="E348" s="245">
        <v>19400</v>
      </c>
      <c r="F348" s="246">
        <v>17.309999999999999</v>
      </c>
      <c r="G348" s="246">
        <v>9.0399999999999991</v>
      </c>
    </row>
    <row r="349" spans="1:7">
      <c r="A349" s="116">
        <v>348</v>
      </c>
      <c r="B349" s="116" t="s">
        <v>660</v>
      </c>
      <c r="C349" s="245">
        <v>51600</v>
      </c>
      <c r="D349" s="245">
        <v>51500</v>
      </c>
      <c r="E349" s="245">
        <v>51600</v>
      </c>
      <c r="F349" s="246">
        <v>4.32</v>
      </c>
      <c r="G349" s="246">
        <v>4.97</v>
      </c>
    </row>
    <row r="350" spans="1:7">
      <c r="A350" s="116">
        <v>349</v>
      </c>
      <c r="B350" s="116" t="s">
        <v>963</v>
      </c>
      <c r="C350" s="245">
        <v>8330</v>
      </c>
      <c r="D350" s="245">
        <v>8320</v>
      </c>
      <c r="E350" s="245">
        <v>8330</v>
      </c>
      <c r="F350" s="246">
        <v>3.51</v>
      </c>
      <c r="G350" s="246">
        <v>9.35</v>
      </c>
    </row>
    <row r="351" spans="1:7">
      <c r="A351" s="116">
        <v>350</v>
      </c>
      <c r="B351" s="116" t="s">
        <v>4095</v>
      </c>
      <c r="C351" s="245">
        <v>4495</v>
      </c>
      <c r="D351" s="245">
        <v>4490</v>
      </c>
      <c r="E351" s="245">
        <v>4495</v>
      </c>
      <c r="F351" s="246" t="s">
        <v>3969</v>
      </c>
      <c r="G351" s="246" t="s">
        <v>3969</v>
      </c>
    </row>
    <row r="352" spans="1:7">
      <c r="A352" s="116">
        <v>351</v>
      </c>
      <c r="B352" s="116" t="s">
        <v>600</v>
      </c>
      <c r="C352" s="245">
        <v>4550</v>
      </c>
      <c r="D352" s="245">
        <v>4540</v>
      </c>
      <c r="E352" s="245">
        <v>4550</v>
      </c>
      <c r="F352" s="246">
        <v>5.89</v>
      </c>
      <c r="G352" s="246">
        <v>3.11</v>
      </c>
    </row>
    <row r="353" spans="1:7">
      <c r="A353" s="116">
        <v>352</v>
      </c>
      <c r="B353" s="116" t="s">
        <v>4096</v>
      </c>
      <c r="C353" s="245">
        <v>4705</v>
      </c>
      <c r="D353" s="245">
        <v>4705</v>
      </c>
      <c r="E353" s="245">
        <v>4735</v>
      </c>
      <c r="F353" s="246">
        <v>-15.48</v>
      </c>
      <c r="G353" s="246">
        <v>-4.1100000000000003</v>
      </c>
    </row>
    <row r="354" spans="1:7">
      <c r="A354" s="116">
        <v>353</v>
      </c>
      <c r="B354" s="116" t="s">
        <v>4097</v>
      </c>
      <c r="C354" s="245">
        <v>6840</v>
      </c>
      <c r="D354" s="245">
        <v>6830</v>
      </c>
      <c r="E354" s="245">
        <v>6840</v>
      </c>
      <c r="F354" s="246">
        <v>-1.71</v>
      </c>
      <c r="G354" s="246">
        <v>-39.53</v>
      </c>
    </row>
    <row r="355" spans="1:7">
      <c r="A355" s="116">
        <v>354</v>
      </c>
      <c r="B355" s="116" t="s">
        <v>4098</v>
      </c>
      <c r="C355" s="245">
        <v>10535</v>
      </c>
      <c r="D355" s="245">
        <v>10530</v>
      </c>
      <c r="E355" s="245">
        <v>10535</v>
      </c>
      <c r="F355" s="246" t="s">
        <v>3969</v>
      </c>
      <c r="G355" s="246" t="s">
        <v>3969</v>
      </c>
    </row>
    <row r="356" spans="1:7">
      <c r="A356" s="116">
        <v>355</v>
      </c>
      <c r="B356" s="116" t="s">
        <v>1084</v>
      </c>
      <c r="C356" s="245">
        <v>11850</v>
      </c>
      <c r="D356" s="245">
        <v>11850</v>
      </c>
      <c r="E356" s="245">
        <v>11900</v>
      </c>
      <c r="F356" s="246">
        <v>11.64</v>
      </c>
      <c r="G356" s="246">
        <v>16.55</v>
      </c>
    </row>
    <row r="357" spans="1:7">
      <c r="A357" s="116">
        <v>356</v>
      </c>
      <c r="B357" s="116" t="s">
        <v>714</v>
      </c>
      <c r="C357" s="245">
        <v>34550</v>
      </c>
      <c r="D357" s="245">
        <v>34500</v>
      </c>
      <c r="E357" s="245">
        <v>34550</v>
      </c>
      <c r="F357" s="246">
        <v>2.5499999999999998</v>
      </c>
      <c r="G357" s="246">
        <v>0.74</v>
      </c>
    </row>
    <row r="358" spans="1:7">
      <c r="A358" s="116">
        <v>357</v>
      </c>
      <c r="B358" s="116" t="s">
        <v>594</v>
      </c>
      <c r="C358" s="245">
        <v>17650</v>
      </c>
      <c r="D358" s="245">
        <v>17600</v>
      </c>
      <c r="E358" s="245">
        <v>17650</v>
      </c>
      <c r="F358" s="246">
        <v>7.89</v>
      </c>
      <c r="G358" s="246">
        <v>1.41</v>
      </c>
    </row>
    <row r="359" spans="1:7">
      <c r="A359" s="116">
        <v>358</v>
      </c>
      <c r="B359" s="116" t="s">
        <v>4099</v>
      </c>
      <c r="C359" s="245">
        <v>124500</v>
      </c>
      <c r="D359" s="245">
        <v>124500</v>
      </c>
      <c r="E359" s="245">
        <v>125000</v>
      </c>
      <c r="F359" s="246">
        <v>5.33</v>
      </c>
      <c r="G359" s="246">
        <v>1.76</v>
      </c>
    </row>
    <row r="360" spans="1:7">
      <c r="A360" s="116">
        <v>359</v>
      </c>
      <c r="B360" s="116" t="s">
        <v>572</v>
      </c>
      <c r="C360" s="245">
        <v>43950</v>
      </c>
      <c r="D360" s="245">
        <v>43750</v>
      </c>
      <c r="E360" s="245">
        <v>43950</v>
      </c>
      <c r="F360" s="246">
        <v>9.36</v>
      </c>
      <c r="G360" s="246">
        <v>1.68</v>
      </c>
    </row>
    <row r="361" spans="1:7">
      <c r="A361" s="116">
        <v>360</v>
      </c>
      <c r="B361" s="116" t="s">
        <v>650</v>
      </c>
      <c r="C361" s="245">
        <v>34500</v>
      </c>
      <c r="D361" s="245">
        <v>34450</v>
      </c>
      <c r="E361" s="245">
        <v>34500</v>
      </c>
      <c r="F361" s="246">
        <v>-1500</v>
      </c>
      <c r="G361" s="246" t="s">
        <v>3969</v>
      </c>
    </row>
    <row r="362" spans="1:7">
      <c r="A362" s="116">
        <v>361</v>
      </c>
      <c r="B362" s="116" t="s">
        <v>632</v>
      </c>
      <c r="C362" s="245">
        <v>23200</v>
      </c>
      <c r="D362" s="245">
        <v>23150</v>
      </c>
      <c r="E362" s="245">
        <v>23200</v>
      </c>
      <c r="F362" s="246">
        <v>-158.9</v>
      </c>
      <c r="G362" s="246">
        <v>-6.97</v>
      </c>
    </row>
    <row r="363" spans="1:7">
      <c r="A363" s="116">
        <v>362</v>
      </c>
      <c r="B363" s="116" t="s">
        <v>4100</v>
      </c>
      <c r="C363" s="245">
        <v>15000</v>
      </c>
      <c r="D363" s="245">
        <v>15000</v>
      </c>
      <c r="E363" s="245">
        <v>15050</v>
      </c>
      <c r="F363" s="246">
        <v>111.11</v>
      </c>
      <c r="G363" s="246">
        <v>0.22</v>
      </c>
    </row>
    <row r="364" spans="1:7">
      <c r="A364" s="116">
        <v>363</v>
      </c>
      <c r="B364" s="116" t="s">
        <v>1355</v>
      </c>
      <c r="C364" s="245">
        <v>3445</v>
      </c>
      <c r="D364" s="245">
        <v>3440</v>
      </c>
      <c r="E364" s="245">
        <v>3445</v>
      </c>
      <c r="F364" s="246">
        <v>17.23</v>
      </c>
      <c r="G364" s="246">
        <v>11.62</v>
      </c>
    </row>
    <row r="365" spans="1:7">
      <c r="A365" s="116">
        <v>364</v>
      </c>
      <c r="B365" s="116" t="s">
        <v>470</v>
      </c>
      <c r="C365" s="245">
        <v>401500</v>
      </c>
      <c r="D365" s="245">
        <v>400500</v>
      </c>
      <c r="E365" s="245">
        <v>401500</v>
      </c>
      <c r="F365" s="246">
        <v>16.38</v>
      </c>
      <c r="G365" s="246" t="s">
        <v>3969</v>
      </c>
    </row>
    <row r="366" spans="1:7">
      <c r="A366" s="116">
        <v>365</v>
      </c>
      <c r="B366" s="116" t="s">
        <v>1444</v>
      </c>
      <c r="C366" s="245">
        <v>15150</v>
      </c>
      <c r="D366" s="245">
        <v>15150</v>
      </c>
      <c r="E366" s="245">
        <v>15200</v>
      </c>
      <c r="F366" s="246">
        <v>6.12</v>
      </c>
      <c r="G366" s="246">
        <v>11.72</v>
      </c>
    </row>
    <row r="367" spans="1:7">
      <c r="A367" s="116">
        <v>366</v>
      </c>
      <c r="B367" s="116" t="s">
        <v>664</v>
      </c>
      <c r="C367" s="245">
        <v>14300</v>
      </c>
      <c r="D367" s="245">
        <v>14300</v>
      </c>
      <c r="E367" s="245">
        <v>14350</v>
      </c>
      <c r="F367" s="246">
        <v>-30.69</v>
      </c>
      <c r="G367" s="246">
        <v>1.53</v>
      </c>
    </row>
    <row r="368" spans="1:7">
      <c r="A368" s="116">
        <v>367</v>
      </c>
      <c r="B368" s="116" t="s">
        <v>1412</v>
      </c>
      <c r="C368" s="245">
        <v>19500</v>
      </c>
      <c r="D368" s="245">
        <v>19500</v>
      </c>
      <c r="E368" s="245">
        <v>19600</v>
      </c>
      <c r="F368" s="246">
        <v>5.24</v>
      </c>
      <c r="G368" s="246">
        <v>10.210000000000001</v>
      </c>
    </row>
    <row r="369" spans="1:7">
      <c r="A369" s="116">
        <v>368</v>
      </c>
      <c r="B369" s="116" t="s">
        <v>1038</v>
      </c>
      <c r="C369" s="245">
        <v>122000</v>
      </c>
      <c r="D369" s="245">
        <v>122000</v>
      </c>
      <c r="E369" s="245">
        <v>122500</v>
      </c>
      <c r="F369" s="246">
        <v>7.87</v>
      </c>
      <c r="G369" s="246">
        <v>2.94</v>
      </c>
    </row>
    <row r="370" spans="1:7">
      <c r="A370" s="116">
        <v>369</v>
      </c>
      <c r="B370" s="116" t="s">
        <v>582</v>
      </c>
      <c r="C370" s="245">
        <v>9900</v>
      </c>
      <c r="D370" s="245">
        <v>9890</v>
      </c>
      <c r="E370" s="245">
        <v>9900</v>
      </c>
      <c r="F370" s="246">
        <v>8.5399999999999991</v>
      </c>
      <c r="G370" s="246">
        <v>7.97</v>
      </c>
    </row>
    <row r="371" spans="1:7">
      <c r="A371" s="116">
        <v>370</v>
      </c>
      <c r="B371" s="116" t="s">
        <v>3181</v>
      </c>
      <c r="C371" s="245">
        <v>2290</v>
      </c>
      <c r="D371" s="245">
        <v>2290</v>
      </c>
      <c r="E371" s="245">
        <v>2295</v>
      </c>
      <c r="F371" s="246">
        <v>-16.72</v>
      </c>
      <c r="G371" s="246">
        <v>-8.77</v>
      </c>
    </row>
    <row r="372" spans="1:7">
      <c r="A372" s="116">
        <v>371</v>
      </c>
      <c r="B372" s="116" t="s">
        <v>4101</v>
      </c>
      <c r="C372" s="245">
        <v>28300</v>
      </c>
      <c r="D372" s="245">
        <v>28300</v>
      </c>
      <c r="E372" s="245">
        <v>28305</v>
      </c>
      <c r="F372" s="246" t="s">
        <v>3969</v>
      </c>
      <c r="G372" s="246" t="s">
        <v>3969</v>
      </c>
    </row>
    <row r="373" spans="1:7">
      <c r="A373" s="116">
        <v>372</v>
      </c>
      <c r="B373" s="116" t="s">
        <v>580</v>
      </c>
      <c r="C373" s="245">
        <v>36900</v>
      </c>
      <c r="D373" s="245">
        <v>36900</v>
      </c>
      <c r="E373" s="245">
        <v>36950</v>
      </c>
      <c r="F373" s="246">
        <v>3.3</v>
      </c>
      <c r="G373" s="246">
        <v>22.75</v>
      </c>
    </row>
    <row r="374" spans="1:7">
      <c r="A374" s="116">
        <v>373</v>
      </c>
      <c r="B374" s="116" t="s">
        <v>4102</v>
      </c>
      <c r="C374" s="245">
        <v>46550</v>
      </c>
      <c r="D374" s="245">
        <v>46550</v>
      </c>
      <c r="E374" s="245">
        <v>46750</v>
      </c>
      <c r="F374" s="246">
        <v>7.31</v>
      </c>
      <c r="G374" s="246">
        <v>7.48</v>
      </c>
    </row>
    <row r="375" spans="1:7">
      <c r="A375" s="116">
        <v>374</v>
      </c>
      <c r="B375" s="116" t="s">
        <v>2837</v>
      </c>
      <c r="C375" s="245">
        <v>16650</v>
      </c>
      <c r="D375" s="245">
        <v>16600</v>
      </c>
      <c r="E375" s="245">
        <v>16650</v>
      </c>
      <c r="F375" s="246">
        <v>-36.840000000000003</v>
      </c>
      <c r="G375" s="246">
        <v>-19.420000000000002</v>
      </c>
    </row>
    <row r="376" spans="1:7">
      <c r="A376" s="116">
        <v>375</v>
      </c>
      <c r="B376" s="116" t="s">
        <v>4103</v>
      </c>
      <c r="C376" s="245">
        <v>17835</v>
      </c>
      <c r="D376" s="245">
        <v>17825</v>
      </c>
      <c r="E376" s="245">
        <v>17835</v>
      </c>
      <c r="F376" s="246" t="s">
        <v>3969</v>
      </c>
      <c r="G376" s="246" t="s">
        <v>3969</v>
      </c>
    </row>
    <row r="377" spans="1:7">
      <c r="A377" s="116">
        <v>376</v>
      </c>
      <c r="B377" s="116" t="s">
        <v>4104</v>
      </c>
      <c r="C377" s="245">
        <v>17700</v>
      </c>
      <c r="D377" s="245">
        <v>17650</v>
      </c>
      <c r="E377" s="245">
        <v>17700</v>
      </c>
      <c r="F377" s="246">
        <v>2.5099999999999998</v>
      </c>
      <c r="G377" s="246" t="s">
        <v>3969</v>
      </c>
    </row>
    <row r="378" spans="1:7">
      <c r="A378" s="116">
        <v>377</v>
      </c>
      <c r="B378" s="116" t="s">
        <v>4105</v>
      </c>
      <c r="C378" s="245">
        <v>46185</v>
      </c>
      <c r="D378" s="245">
        <v>46185</v>
      </c>
      <c r="E378" s="245">
        <v>46225</v>
      </c>
      <c r="F378" s="246" t="s">
        <v>3969</v>
      </c>
      <c r="G378" s="246" t="s">
        <v>3969</v>
      </c>
    </row>
    <row r="379" spans="1:7">
      <c r="A379" s="116">
        <v>378</v>
      </c>
      <c r="B379" s="116" t="s">
        <v>818</v>
      </c>
      <c r="C379" s="245">
        <v>21900</v>
      </c>
      <c r="D379" s="245">
        <v>21750</v>
      </c>
      <c r="E379" s="245">
        <v>21900</v>
      </c>
      <c r="F379" s="246">
        <v>11.84</v>
      </c>
      <c r="G379" s="246">
        <v>13.39</v>
      </c>
    </row>
    <row r="380" spans="1:7">
      <c r="A380" s="116">
        <v>379</v>
      </c>
      <c r="B380" s="116" t="s">
        <v>4106</v>
      </c>
      <c r="C380" s="245">
        <v>20700</v>
      </c>
      <c r="D380" s="245">
        <v>20550</v>
      </c>
      <c r="E380" s="245">
        <v>20700</v>
      </c>
      <c r="F380" s="246">
        <v>-28.24</v>
      </c>
      <c r="G380" s="246">
        <v>-3.52</v>
      </c>
    </row>
    <row r="381" spans="1:7">
      <c r="A381" s="116">
        <v>380</v>
      </c>
      <c r="B381" s="116" t="s">
        <v>736</v>
      </c>
      <c r="C381" s="245">
        <v>112500</v>
      </c>
      <c r="D381" s="245">
        <v>111500</v>
      </c>
      <c r="E381" s="245">
        <v>112500</v>
      </c>
      <c r="F381" s="246">
        <v>-4.24</v>
      </c>
      <c r="G381" s="246">
        <v>-8.48</v>
      </c>
    </row>
    <row r="382" spans="1:7">
      <c r="A382" s="116">
        <v>381</v>
      </c>
      <c r="B382" s="116" t="s">
        <v>4107</v>
      </c>
      <c r="C382" s="245">
        <v>17000</v>
      </c>
      <c r="D382" s="245">
        <v>16950</v>
      </c>
      <c r="E382" s="245">
        <v>17000</v>
      </c>
      <c r="F382" s="246">
        <v>27.2</v>
      </c>
      <c r="G382" s="246">
        <v>10.65</v>
      </c>
    </row>
    <row r="383" spans="1:7">
      <c r="A383" s="116">
        <v>382</v>
      </c>
      <c r="B383" s="116" t="s">
        <v>1606</v>
      </c>
      <c r="C383" s="245">
        <v>7050</v>
      </c>
      <c r="D383" s="245">
        <v>7040</v>
      </c>
      <c r="E383" s="245">
        <v>7050</v>
      </c>
      <c r="F383" s="246">
        <v>783.33</v>
      </c>
      <c r="G383" s="246">
        <v>-6.94</v>
      </c>
    </row>
    <row r="384" spans="1:7">
      <c r="A384" s="116">
        <v>383</v>
      </c>
      <c r="B384" s="116" t="s">
        <v>4108</v>
      </c>
      <c r="C384" s="245">
        <v>4815</v>
      </c>
      <c r="D384" s="245">
        <v>4815</v>
      </c>
      <c r="E384" s="245">
        <v>4820</v>
      </c>
      <c r="F384" s="246" t="s">
        <v>3969</v>
      </c>
      <c r="G384" s="246" t="s">
        <v>3969</v>
      </c>
    </row>
    <row r="385" spans="1:7">
      <c r="A385" s="116">
        <v>384</v>
      </c>
      <c r="B385" s="116" t="s">
        <v>4109</v>
      </c>
      <c r="C385" s="245">
        <v>63200</v>
      </c>
      <c r="D385" s="245">
        <v>63000</v>
      </c>
      <c r="E385" s="245">
        <v>63200</v>
      </c>
      <c r="F385" s="246">
        <v>5.81</v>
      </c>
      <c r="G385" s="246" t="s">
        <v>3969</v>
      </c>
    </row>
    <row r="386" spans="1:7">
      <c r="A386" s="116">
        <v>385</v>
      </c>
      <c r="B386" s="116" t="s">
        <v>4110</v>
      </c>
      <c r="C386" s="245">
        <v>17800</v>
      </c>
      <c r="D386" s="245">
        <v>17750</v>
      </c>
      <c r="E386" s="245">
        <v>17800</v>
      </c>
      <c r="F386" s="246">
        <v>16.079999999999998</v>
      </c>
      <c r="G386" s="246">
        <v>20.399999999999999</v>
      </c>
    </row>
    <row r="387" spans="1:7">
      <c r="A387" s="116">
        <v>386</v>
      </c>
      <c r="B387" s="116" t="s">
        <v>4111</v>
      </c>
      <c r="C387" s="245">
        <v>4015</v>
      </c>
      <c r="D387" s="245">
        <v>4015</v>
      </c>
      <c r="E387" s="245">
        <v>4020</v>
      </c>
      <c r="F387" s="246">
        <v>-2.98</v>
      </c>
      <c r="G387" s="246">
        <v>-90.15</v>
      </c>
    </row>
    <row r="388" spans="1:7">
      <c r="A388" s="116">
        <v>387</v>
      </c>
      <c r="B388" s="116" t="s">
        <v>4112</v>
      </c>
      <c r="C388" s="245">
        <v>12000</v>
      </c>
      <c r="D388" s="245">
        <v>12000</v>
      </c>
      <c r="E388" s="245">
        <v>12050</v>
      </c>
      <c r="F388" s="246">
        <v>5.96</v>
      </c>
      <c r="G388" s="246">
        <v>6.89</v>
      </c>
    </row>
    <row r="389" spans="1:7">
      <c r="A389" s="116">
        <v>388</v>
      </c>
      <c r="B389" s="116" t="s">
        <v>4113</v>
      </c>
      <c r="C389" s="245">
        <v>6290</v>
      </c>
      <c r="D389" s="245">
        <v>6280</v>
      </c>
      <c r="E389" s="245">
        <v>6290</v>
      </c>
      <c r="F389" s="246">
        <v>44.3</v>
      </c>
      <c r="G389" s="246">
        <v>2.63</v>
      </c>
    </row>
    <row r="390" spans="1:7">
      <c r="A390" s="116">
        <v>389</v>
      </c>
      <c r="B390" s="116" t="s">
        <v>824</v>
      </c>
      <c r="C390" s="245">
        <v>11200</v>
      </c>
      <c r="D390" s="245">
        <v>11200</v>
      </c>
      <c r="E390" s="245">
        <v>11250</v>
      </c>
      <c r="F390" s="246">
        <v>1.02</v>
      </c>
      <c r="G390" s="246">
        <v>61.96</v>
      </c>
    </row>
    <row r="391" spans="1:7">
      <c r="A391" s="116">
        <v>390</v>
      </c>
      <c r="B391" s="116" t="s">
        <v>588</v>
      </c>
      <c r="C391" s="245">
        <v>23450</v>
      </c>
      <c r="D391" s="245">
        <v>23450</v>
      </c>
      <c r="E391" s="245">
        <v>23500</v>
      </c>
      <c r="F391" s="246">
        <v>4.9800000000000004</v>
      </c>
      <c r="G391" s="246">
        <v>21.96</v>
      </c>
    </row>
    <row r="392" spans="1:7">
      <c r="A392" s="116">
        <v>391</v>
      </c>
      <c r="B392" s="116" t="s">
        <v>1219</v>
      </c>
      <c r="C392" s="245">
        <v>15550</v>
      </c>
      <c r="D392" s="245">
        <v>15550</v>
      </c>
      <c r="E392" s="245">
        <v>15600</v>
      </c>
      <c r="F392" s="246">
        <v>-7.6</v>
      </c>
      <c r="G392" s="246">
        <v>-31.08</v>
      </c>
    </row>
    <row r="393" spans="1:7">
      <c r="A393" s="116">
        <v>392</v>
      </c>
      <c r="B393" s="116" t="s">
        <v>1546</v>
      </c>
      <c r="C393" s="245">
        <v>31350</v>
      </c>
      <c r="D393" s="245">
        <v>31300</v>
      </c>
      <c r="E393" s="245">
        <v>31350</v>
      </c>
      <c r="F393" s="246">
        <v>4.8</v>
      </c>
      <c r="G393" s="246">
        <v>11.94</v>
      </c>
    </row>
    <row r="394" spans="1:7">
      <c r="A394" s="116">
        <v>393</v>
      </c>
      <c r="B394" s="116" t="s">
        <v>1662</v>
      </c>
      <c r="C394" s="245">
        <v>13200</v>
      </c>
      <c r="D394" s="245">
        <v>13150</v>
      </c>
      <c r="E394" s="245">
        <v>13200</v>
      </c>
      <c r="F394" s="246">
        <v>43.71</v>
      </c>
      <c r="G394" s="246">
        <v>16.2</v>
      </c>
    </row>
    <row r="395" spans="1:7">
      <c r="A395" s="116">
        <v>394</v>
      </c>
      <c r="B395" s="116" t="s">
        <v>868</v>
      </c>
      <c r="C395" s="245">
        <v>17900</v>
      </c>
      <c r="D395" s="245">
        <v>17900</v>
      </c>
      <c r="E395" s="245">
        <v>17950</v>
      </c>
      <c r="F395" s="246">
        <v>11.76</v>
      </c>
      <c r="G395" s="246">
        <v>6.17</v>
      </c>
    </row>
    <row r="396" spans="1:7">
      <c r="A396" s="116">
        <v>395</v>
      </c>
      <c r="B396" s="116" t="s">
        <v>4114</v>
      </c>
      <c r="C396" s="245">
        <v>3125</v>
      </c>
      <c r="D396" s="245">
        <v>3115</v>
      </c>
      <c r="E396" s="245">
        <v>3125</v>
      </c>
      <c r="F396" s="246">
        <v>-10.18</v>
      </c>
      <c r="G396" s="246">
        <v>-17.37</v>
      </c>
    </row>
    <row r="397" spans="1:7">
      <c r="A397" s="116">
        <v>396</v>
      </c>
      <c r="B397" s="116" t="s">
        <v>959</v>
      </c>
      <c r="C397" s="245">
        <v>9230</v>
      </c>
      <c r="D397" s="245">
        <v>9220</v>
      </c>
      <c r="E397" s="245">
        <v>9230</v>
      </c>
      <c r="F397" s="246">
        <v>65</v>
      </c>
      <c r="G397" s="246">
        <v>-1.19</v>
      </c>
    </row>
    <row r="398" spans="1:7">
      <c r="A398" s="116">
        <v>397</v>
      </c>
      <c r="B398" s="116" t="s">
        <v>4115</v>
      </c>
      <c r="C398" s="245">
        <v>8070</v>
      </c>
      <c r="D398" s="245">
        <v>8060</v>
      </c>
      <c r="E398" s="245">
        <v>8070</v>
      </c>
      <c r="F398" s="246">
        <v>152.26</v>
      </c>
      <c r="G398" s="246">
        <v>2.04</v>
      </c>
    </row>
    <row r="399" spans="1:7">
      <c r="A399" s="116">
        <v>398</v>
      </c>
      <c r="B399" s="116" t="s">
        <v>854</v>
      </c>
      <c r="C399" s="245">
        <v>36400</v>
      </c>
      <c r="D399" s="245">
        <v>36400</v>
      </c>
      <c r="E399" s="245">
        <v>36450</v>
      </c>
      <c r="F399" s="246">
        <v>9.58</v>
      </c>
      <c r="G399" s="246">
        <v>7.53</v>
      </c>
    </row>
    <row r="400" spans="1:7">
      <c r="A400" s="116">
        <v>399</v>
      </c>
      <c r="B400" s="116" t="s">
        <v>4116</v>
      </c>
      <c r="C400" s="245">
        <v>29450</v>
      </c>
      <c r="D400" s="245">
        <v>29400</v>
      </c>
      <c r="E400" s="245">
        <v>29450</v>
      </c>
      <c r="F400" s="246">
        <v>11.44</v>
      </c>
      <c r="G400" s="246">
        <v>10.88</v>
      </c>
    </row>
    <row r="401" spans="1:7">
      <c r="A401" s="116">
        <v>400</v>
      </c>
      <c r="B401" s="116" t="s">
        <v>808</v>
      </c>
      <c r="C401" s="245">
        <v>83500</v>
      </c>
      <c r="D401" s="245">
        <v>83100</v>
      </c>
      <c r="E401" s="245">
        <v>83500</v>
      </c>
      <c r="F401" s="246">
        <v>6.84</v>
      </c>
      <c r="G401" s="246">
        <v>15.59</v>
      </c>
    </row>
    <row r="402" spans="1:7">
      <c r="A402" s="116">
        <v>401</v>
      </c>
      <c r="B402" s="116" t="s">
        <v>4117</v>
      </c>
      <c r="C402" s="245">
        <v>8340</v>
      </c>
      <c r="D402" s="245">
        <v>8350</v>
      </c>
      <c r="E402" s="245">
        <v>8360</v>
      </c>
      <c r="F402" s="246" t="s">
        <v>3969</v>
      </c>
      <c r="G402" s="246" t="s">
        <v>3969</v>
      </c>
    </row>
    <row r="403" spans="1:7">
      <c r="A403" s="116">
        <v>402</v>
      </c>
      <c r="B403" s="116" t="s">
        <v>498</v>
      </c>
      <c r="C403" s="245">
        <v>2770</v>
      </c>
      <c r="D403" s="245">
        <v>0</v>
      </c>
      <c r="E403" s="245">
        <v>0</v>
      </c>
      <c r="F403" s="246">
        <v>-0.86</v>
      </c>
      <c r="G403" s="246">
        <v>-320.22000000000003</v>
      </c>
    </row>
    <row r="404" spans="1:7">
      <c r="A404" s="116">
        <v>403</v>
      </c>
      <c r="B404" s="116" t="s">
        <v>1353</v>
      </c>
      <c r="C404" s="245">
        <v>6110</v>
      </c>
      <c r="D404" s="245">
        <v>6100</v>
      </c>
      <c r="E404" s="245">
        <v>6110</v>
      </c>
      <c r="F404" s="246">
        <v>-9.7100000000000009</v>
      </c>
      <c r="G404" s="246">
        <v>-30.13</v>
      </c>
    </row>
    <row r="405" spans="1:7">
      <c r="A405" s="116">
        <v>404</v>
      </c>
      <c r="B405" s="116" t="s">
        <v>1845</v>
      </c>
      <c r="C405" s="245">
        <v>3760</v>
      </c>
      <c r="D405" s="245">
        <v>3755</v>
      </c>
      <c r="E405" s="245">
        <v>3760</v>
      </c>
      <c r="F405" s="246">
        <v>80</v>
      </c>
      <c r="G405" s="246">
        <v>8.32</v>
      </c>
    </row>
    <row r="406" spans="1:7">
      <c r="A406" s="116">
        <v>405</v>
      </c>
      <c r="B406" s="116" t="s">
        <v>927</v>
      </c>
      <c r="C406" s="245">
        <v>860</v>
      </c>
      <c r="D406" s="245">
        <v>860</v>
      </c>
      <c r="E406" s="245">
        <v>861</v>
      </c>
      <c r="F406" s="246">
        <v>8.7799999999999994</v>
      </c>
      <c r="G406" s="246">
        <v>1.99</v>
      </c>
    </row>
    <row r="407" spans="1:7">
      <c r="A407" s="116">
        <v>406</v>
      </c>
      <c r="B407" s="116" t="s">
        <v>870</v>
      </c>
      <c r="C407" s="245">
        <v>99500</v>
      </c>
      <c r="D407" s="245">
        <v>99400</v>
      </c>
      <c r="E407" s="245">
        <v>99500</v>
      </c>
      <c r="F407" s="246">
        <v>6.73</v>
      </c>
      <c r="G407" s="246">
        <v>2.4900000000000002</v>
      </c>
    </row>
    <row r="408" spans="1:7">
      <c r="A408" s="116">
        <v>407</v>
      </c>
      <c r="B408" s="116" t="s">
        <v>4118</v>
      </c>
      <c r="C408" s="245">
        <v>1010</v>
      </c>
      <c r="D408" s="245">
        <v>1010</v>
      </c>
      <c r="E408" s="245">
        <v>1015</v>
      </c>
      <c r="F408" s="246">
        <v>53.16</v>
      </c>
      <c r="G408" s="246">
        <v>2.99</v>
      </c>
    </row>
    <row r="409" spans="1:7">
      <c r="A409" s="116">
        <v>408</v>
      </c>
      <c r="B409" s="116" t="s">
        <v>1676</v>
      </c>
      <c r="C409" s="245">
        <v>44500</v>
      </c>
      <c r="D409" s="245">
        <v>44450</v>
      </c>
      <c r="E409" s="245">
        <v>44500</v>
      </c>
      <c r="F409" s="246">
        <v>4.67</v>
      </c>
      <c r="G409" s="246">
        <v>8.9</v>
      </c>
    </row>
    <row r="410" spans="1:7">
      <c r="A410" s="116">
        <v>409</v>
      </c>
      <c r="B410" s="116" t="s">
        <v>712</v>
      </c>
      <c r="C410" s="245">
        <v>7570</v>
      </c>
      <c r="D410" s="245">
        <v>7570</v>
      </c>
      <c r="E410" s="245">
        <v>7630</v>
      </c>
      <c r="F410" s="246">
        <v>12.31</v>
      </c>
      <c r="G410" s="246">
        <v>10.08</v>
      </c>
    </row>
    <row r="411" spans="1:7">
      <c r="A411" s="116">
        <v>410</v>
      </c>
      <c r="B411" s="116" t="s">
        <v>943</v>
      </c>
      <c r="C411" s="245">
        <v>18600</v>
      </c>
      <c r="D411" s="245">
        <v>18550</v>
      </c>
      <c r="E411" s="245">
        <v>18600</v>
      </c>
      <c r="F411" s="246">
        <v>600</v>
      </c>
      <c r="G411" s="246">
        <v>8.42</v>
      </c>
    </row>
    <row r="412" spans="1:7">
      <c r="A412" s="116">
        <v>411</v>
      </c>
      <c r="B412" s="116" t="s">
        <v>4119</v>
      </c>
      <c r="C412" s="245">
        <v>6180</v>
      </c>
      <c r="D412" s="245">
        <v>6160</v>
      </c>
      <c r="E412" s="245">
        <v>6180</v>
      </c>
      <c r="F412" s="246">
        <v>54.21</v>
      </c>
      <c r="G412" s="246">
        <v>2.85</v>
      </c>
    </row>
    <row r="413" spans="1:7">
      <c r="A413" s="116">
        <v>412</v>
      </c>
      <c r="B413" s="116" t="s">
        <v>4120</v>
      </c>
      <c r="C413" s="245">
        <v>13500</v>
      </c>
      <c r="D413" s="245">
        <v>13400</v>
      </c>
      <c r="E413" s="245">
        <v>13500</v>
      </c>
      <c r="F413" s="246">
        <v>5.89</v>
      </c>
      <c r="G413" s="246">
        <v>4.21</v>
      </c>
    </row>
    <row r="414" spans="1:7">
      <c r="A414" s="116">
        <v>413</v>
      </c>
      <c r="B414" s="116" t="s">
        <v>4121</v>
      </c>
      <c r="C414" s="245">
        <v>12250</v>
      </c>
      <c r="D414" s="245">
        <v>12250</v>
      </c>
      <c r="E414" s="245">
        <v>12300</v>
      </c>
      <c r="F414" s="246">
        <v>4.58</v>
      </c>
      <c r="G414" s="246">
        <v>8.1999999999999993</v>
      </c>
    </row>
    <row r="415" spans="1:7">
      <c r="A415" s="116">
        <v>414</v>
      </c>
      <c r="B415" s="116" t="s">
        <v>4122</v>
      </c>
      <c r="C415" s="245">
        <v>13345</v>
      </c>
      <c r="D415" s="245">
        <v>13340</v>
      </c>
      <c r="E415" s="245">
        <v>13345</v>
      </c>
      <c r="F415" s="246" t="s">
        <v>3969</v>
      </c>
      <c r="G415" s="246" t="s">
        <v>3969</v>
      </c>
    </row>
    <row r="416" spans="1:7">
      <c r="A416" s="116">
        <v>415</v>
      </c>
      <c r="B416" s="116" t="s">
        <v>722</v>
      </c>
      <c r="C416" s="245">
        <v>14050</v>
      </c>
      <c r="D416" s="245">
        <v>14000</v>
      </c>
      <c r="E416" s="245">
        <v>14050</v>
      </c>
      <c r="F416" s="246">
        <v>13.84</v>
      </c>
      <c r="G416" s="246">
        <v>1.76</v>
      </c>
    </row>
    <row r="417" spans="1:7">
      <c r="A417" s="116">
        <v>416</v>
      </c>
      <c r="B417" s="116" t="s">
        <v>1225</v>
      </c>
      <c r="C417" s="245">
        <v>20750</v>
      </c>
      <c r="D417" s="245">
        <v>20750</v>
      </c>
      <c r="E417" s="245">
        <v>20800</v>
      </c>
      <c r="F417" s="246">
        <v>7.35</v>
      </c>
      <c r="G417" s="246">
        <v>4.16</v>
      </c>
    </row>
    <row r="418" spans="1:7">
      <c r="A418" s="116">
        <v>417</v>
      </c>
      <c r="B418" s="116" t="s">
        <v>756</v>
      </c>
      <c r="C418" s="245">
        <v>3270</v>
      </c>
      <c r="D418" s="245">
        <v>3270</v>
      </c>
      <c r="E418" s="245">
        <v>3275</v>
      </c>
      <c r="F418" s="246">
        <v>10.48</v>
      </c>
      <c r="G418" s="246">
        <v>0.23</v>
      </c>
    </row>
    <row r="419" spans="1:7">
      <c r="A419" s="116">
        <v>418</v>
      </c>
      <c r="B419" s="116" t="s">
        <v>1287</v>
      </c>
      <c r="C419" s="245">
        <v>56400</v>
      </c>
      <c r="D419" s="245">
        <v>56400</v>
      </c>
      <c r="E419" s="245">
        <v>56500</v>
      </c>
      <c r="F419" s="246">
        <v>17.989999999999998</v>
      </c>
      <c r="G419" s="246">
        <v>6.66</v>
      </c>
    </row>
    <row r="420" spans="1:7">
      <c r="A420" s="116">
        <v>419</v>
      </c>
      <c r="B420" s="116" t="s">
        <v>2427</v>
      </c>
      <c r="C420" s="245">
        <v>93000</v>
      </c>
      <c r="D420" s="245">
        <v>92700</v>
      </c>
      <c r="E420" s="245">
        <v>93000</v>
      </c>
      <c r="F420" s="246">
        <v>8.48</v>
      </c>
      <c r="G420" s="246">
        <v>9.7200000000000006</v>
      </c>
    </row>
    <row r="421" spans="1:7">
      <c r="A421" s="116">
        <v>420</v>
      </c>
      <c r="B421" s="116" t="s">
        <v>4123</v>
      </c>
      <c r="C421" s="245">
        <v>11920</v>
      </c>
      <c r="D421" s="245">
        <v>11910</v>
      </c>
      <c r="E421" s="245">
        <v>11920</v>
      </c>
      <c r="F421" s="246" t="s">
        <v>3969</v>
      </c>
      <c r="G421" s="246" t="s">
        <v>3969</v>
      </c>
    </row>
    <row r="422" spans="1:7">
      <c r="A422" s="116">
        <v>421</v>
      </c>
      <c r="B422" s="116" t="s">
        <v>4124</v>
      </c>
      <c r="C422" s="245">
        <v>99415</v>
      </c>
      <c r="D422" s="245">
        <v>99305</v>
      </c>
      <c r="E422" s="245">
        <v>99405</v>
      </c>
      <c r="F422" s="246" t="s">
        <v>3969</v>
      </c>
      <c r="G422" s="246" t="s">
        <v>3969</v>
      </c>
    </row>
    <row r="423" spans="1:7">
      <c r="A423" s="116">
        <v>422</v>
      </c>
      <c r="B423" s="116" t="s">
        <v>586</v>
      </c>
      <c r="C423" s="245">
        <v>1565</v>
      </c>
      <c r="D423" s="245">
        <v>1560</v>
      </c>
      <c r="E423" s="245">
        <v>1565</v>
      </c>
      <c r="F423" s="246">
        <v>-22.68</v>
      </c>
      <c r="G423" s="246">
        <v>-2.92</v>
      </c>
    </row>
    <row r="424" spans="1:7">
      <c r="A424" s="116">
        <v>423</v>
      </c>
      <c r="B424" s="116" t="s">
        <v>4125</v>
      </c>
      <c r="C424" s="245">
        <v>63400</v>
      </c>
      <c r="D424" s="245">
        <v>63400</v>
      </c>
      <c r="E424" s="245">
        <v>63500</v>
      </c>
      <c r="F424" s="246">
        <v>3.01</v>
      </c>
      <c r="G424" s="246" t="s">
        <v>3969</v>
      </c>
    </row>
    <row r="425" spans="1:7">
      <c r="A425" s="116">
        <v>424</v>
      </c>
      <c r="B425" s="116" t="s">
        <v>746</v>
      </c>
      <c r="C425" s="245">
        <v>95900</v>
      </c>
      <c r="D425" s="245">
        <v>95600</v>
      </c>
      <c r="E425" s="245">
        <v>95900</v>
      </c>
      <c r="F425" s="246">
        <v>-41.23</v>
      </c>
      <c r="G425" s="246">
        <v>-7.35</v>
      </c>
    </row>
    <row r="426" spans="1:7">
      <c r="A426" s="116">
        <v>425</v>
      </c>
      <c r="B426" s="116" t="s">
        <v>826</v>
      </c>
      <c r="C426" s="245">
        <v>6630</v>
      </c>
      <c r="D426" s="245">
        <v>6610</v>
      </c>
      <c r="E426" s="245">
        <v>6630</v>
      </c>
      <c r="F426" s="246">
        <v>10.76</v>
      </c>
      <c r="G426" s="246">
        <v>10.94</v>
      </c>
    </row>
    <row r="427" spans="1:7">
      <c r="A427" s="116">
        <v>426</v>
      </c>
      <c r="B427" s="116" t="s">
        <v>684</v>
      </c>
      <c r="C427" s="245">
        <v>282000</v>
      </c>
      <c r="D427" s="245">
        <v>280500</v>
      </c>
      <c r="E427" s="245">
        <v>282000</v>
      </c>
      <c r="F427" s="246">
        <v>15.04</v>
      </c>
      <c r="G427" s="246">
        <v>21.44</v>
      </c>
    </row>
    <row r="428" spans="1:7">
      <c r="A428" s="116">
        <v>427</v>
      </c>
      <c r="B428" s="116" t="s">
        <v>4126</v>
      </c>
      <c r="C428" s="245">
        <v>16300</v>
      </c>
      <c r="D428" s="245">
        <v>16250</v>
      </c>
      <c r="E428" s="245">
        <v>16300</v>
      </c>
      <c r="F428" s="246">
        <v>3.13</v>
      </c>
      <c r="G428" s="246" t="s">
        <v>3969</v>
      </c>
    </row>
    <row r="429" spans="1:7">
      <c r="A429" s="116">
        <v>428</v>
      </c>
      <c r="B429" s="116" t="s">
        <v>622</v>
      </c>
      <c r="C429" s="245">
        <v>10950</v>
      </c>
      <c r="D429" s="245">
        <v>10900</v>
      </c>
      <c r="E429" s="245">
        <v>10950</v>
      </c>
      <c r="F429" s="246">
        <v>12.7</v>
      </c>
      <c r="G429" s="246">
        <v>5.87</v>
      </c>
    </row>
    <row r="430" spans="1:7">
      <c r="A430" s="116">
        <v>429</v>
      </c>
      <c r="B430" s="116" t="s">
        <v>1586</v>
      </c>
      <c r="C430" s="245">
        <v>212500</v>
      </c>
      <c r="D430" s="245">
        <v>212500</v>
      </c>
      <c r="E430" s="245">
        <v>213500</v>
      </c>
      <c r="F430" s="246">
        <v>10.55</v>
      </c>
      <c r="G430" s="246">
        <v>33.89</v>
      </c>
    </row>
    <row r="431" spans="1:7">
      <c r="A431" s="116">
        <v>430</v>
      </c>
      <c r="B431" s="116" t="s">
        <v>4127</v>
      </c>
      <c r="C431" s="245">
        <v>20550</v>
      </c>
      <c r="D431" s="245">
        <v>20550</v>
      </c>
      <c r="E431" s="245">
        <v>20600</v>
      </c>
      <c r="F431" s="246">
        <v>21.1</v>
      </c>
      <c r="G431" s="246">
        <v>6.58</v>
      </c>
    </row>
    <row r="432" spans="1:7">
      <c r="A432" s="116">
        <v>431</v>
      </c>
      <c r="B432" s="116" t="s">
        <v>901</v>
      </c>
      <c r="C432" s="245">
        <v>53200</v>
      </c>
      <c r="D432" s="245">
        <v>53100</v>
      </c>
      <c r="E432" s="245">
        <v>53200</v>
      </c>
      <c r="F432" s="246">
        <v>2.7</v>
      </c>
      <c r="G432" s="246">
        <v>5.19</v>
      </c>
    </row>
    <row r="433" spans="1:7">
      <c r="A433" s="116">
        <v>432</v>
      </c>
      <c r="B433" s="116" t="s">
        <v>772</v>
      </c>
      <c r="C433" s="245">
        <v>10050</v>
      </c>
      <c r="D433" s="245">
        <v>10000</v>
      </c>
      <c r="E433" s="245">
        <v>10050</v>
      </c>
      <c r="F433" s="246">
        <v>6.31</v>
      </c>
      <c r="G433" s="246">
        <v>14.21</v>
      </c>
    </row>
    <row r="434" spans="1:7">
      <c r="A434" s="116">
        <v>433</v>
      </c>
      <c r="B434" s="116" t="s">
        <v>945</v>
      </c>
      <c r="C434" s="245">
        <v>15200</v>
      </c>
      <c r="D434" s="245">
        <v>15200</v>
      </c>
      <c r="E434" s="245">
        <v>15250</v>
      </c>
      <c r="F434" s="246">
        <v>13.57</v>
      </c>
      <c r="G434" s="246">
        <v>9.67</v>
      </c>
    </row>
    <row r="435" spans="1:7">
      <c r="A435" s="116">
        <v>434</v>
      </c>
      <c r="B435" s="116" t="s">
        <v>578</v>
      </c>
      <c r="C435" s="245">
        <v>4270</v>
      </c>
      <c r="D435" s="245">
        <v>4265</v>
      </c>
      <c r="E435" s="245">
        <v>4270</v>
      </c>
      <c r="F435" s="246">
        <v>-85.4</v>
      </c>
      <c r="G435" s="246">
        <v>-3.02</v>
      </c>
    </row>
    <row r="436" spans="1:7">
      <c r="A436" s="116">
        <v>435</v>
      </c>
      <c r="B436" s="116" t="s">
        <v>4128</v>
      </c>
      <c r="C436" s="245">
        <v>104610</v>
      </c>
      <c r="D436" s="245">
        <v>104610</v>
      </c>
      <c r="E436" s="245">
        <v>104615</v>
      </c>
      <c r="F436" s="246" t="s">
        <v>3969</v>
      </c>
      <c r="G436" s="246" t="s">
        <v>3969</v>
      </c>
    </row>
    <row r="437" spans="1:7">
      <c r="A437" s="116">
        <v>436</v>
      </c>
      <c r="B437" s="116" t="s">
        <v>2873</v>
      </c>
      <c r="C437" s="245">
        <v>23050</v>
      </c>
      <c r="D437" s="245">
        <v>23000</v>
      </c>
      <c r="E437" s="245">
        <v>23050</v>
      </c>
      <c r="F437" s="246">
        <v>22.69</v>
      </c>
      <c r="G437" s="246">
        <v>10.34</v>
      </c>
    </row>
    <row r="438" spans="1:7">
      <c r="A438" s="116">
        <v>437</v>
      </c>
      <c r="B438" s="116" t="s">
        <v>1468</v>
      </c>
      <c r="C438" s="245">
        <v>5960</v>
      </c>
      <c r="D438" s="245">
        <v>5960</v>
      </c>
      <c r="E438" s="245">
        <v>5970</v>
      </c>
      <c r="F438" s="246">
        <v>2.4900000000000002</v>
      </c>
      <c r="G438" s="246">
        <v>13.04</v>
      </c>
    </row>
    <row r="439" spans="1:7">
      <c r="A439" s="116">
        <v>438</v>
      </c>
      <c r="B439" s="116" t="s">
        <v>4129</v>
      </c>
      <c r="C439" s="245">
        <v>7690</v>
      </c>
      <c r="D439" s="245">
        <v>7670</v>
      </c>
      <c r="E439" s="245">
        <v>7690</v>
      </c>
      <c r="F439" s="246">
        <v>-27.96</v>
      </c>
      <c r="G439" s="246">
        <v>3.16</v>
      </c>
    </row>
    <row r="440" spans="1:7">
      <c r="A440" s="116">
        <v>439</v>
      </c>
      <c r="B440" s="116" t="s">
        <v>4130</v>
      </c>
      <c r="C440" s="245">
        <v>2440</v>
      </c>
      <c r="D440" s="245">
        <v>0</v>
      </c>
      <c r="E440" s="245">
        <v>0</v>
      </c>
      <c r="F440" s="246">
        <v>30.12</v>
      </c>
      <c r="G440" s="246">
        <v>-64.02</v>
      </c>
    </row>
    <row r="441" spans="1:7">
      <c r="A441" s="116">
        <v>440</v>
      </c>
      <c r="B441" s="116" t="s">
        <v>2787</v>
      </c>
      <c r="C441" s="245">
        <v>6630</v>
      </c>
      <c r="D441" s="245">
        <v>6630</v>
      </c>
      <c r="E441" s="245">
        <v>6640</v>
      </c>
      <c r="F441" s="246">
        <v>60.27</v>
      </c>
      <c r="G441" s="246">
        <v>3.16</v>
      </c>
    </row>
    <row r="442" spans="1:7">
      <c r="A442" s="116">
        <v>441</v>
      </c>
      <c r="B442" s="116" t="s">
        <v>4131</v>
      </c>
      <c r="C442" s="245">
        <v>1780</v>
      </c>
      <c r="D442" s="245">
        <v>1780</v>
      </c>
      <c r="E442" s="245">
        <v>1785</v>
      </c>
      <c r="F442" s="246">
        <v>-31.23</v>
      </c>
      <c r="G442" s="246">
        <v>-15.79</v>
      </c>
    </row>
    <row r="443" spans="1:7">
      <c r="A443" s="116">
        <v>442</v>
      </c>
      <c r="B443" s="116" t="s">
        <v>961</v>
      </c>
      <c r="C443" s="245">
        <v>88400</v>
      </c>
      <c r="D443" s="245">
        <v>87500</v>
      </c>
      <c r="E443" s="245">
        <v>88400</v>
      </c>
      <c r="F443" s="246">
        <v>19.350000000000001</v>
      </c>
      <c r="G443" s="246">
        <v>5.55</v>
      </c>
    </row>
    <row r="444" spans="1:7">
      <c r="A444" s="116">
        <v>443</v>
      </c>
      <c r="B444" s="116" t="s">
        <v>1092</v>
      </c>
      <c r="C444" s="245">
        <v>3650</v>
      </c>
      <c r="D444" s="245">
        <v>3650</v>
      </c>
      <c r="E444" s="245">
        <v>3655</v>
      </c>
      <c r="F444" s="246">
        <v>4.01</v>
      </c>
      <c r="G444" s="246">
        <v>9.11</v>
      </c>
    </row>
    <row r="445" spans="1:7">
      <c r="A445" s="116">
        <v>444</v>
      </c>
      <c r="B445" s="116" t="s">
        <v>796</v>
      </c>
      <c r="C445" s="245">
        <v>4205</v>
      </c>
      <c r="D445" s="245">
        <v>4200</v>
      </c>
      <c r="E445" s="245">
        <v>4205</v>
      </c>
      <c r="F445" s="246">
        <v>-32.1</v>
      </c>
      <c r="G445" s="246">
        <v>-7.24</v>
      </c>
    </row>
    <row r="446" spans="1:7">
      <c r="A446" s="116">
        <v>445</v>
      </c>
      <c r="B446" s="116" t="s">
        <v>4132</v>
      </c>
      <c r="C446" s="245">
        <v>29795</v>
      </c>
      <c r="D446" s="245">
        <v>29785</v>
      </c>
      <c r="E446" s="245">
        <v>29795</v>
      </c>
      <c r="F446" s="246" t="s">
        <v>3969</v>
      </c>
      <c r="G446" s="246" t="s">
        <v>3969</v>
      </c>
    </row>
    <row r="447" spans="1:7">
      <c r="A447" s="116">
        <v>446</v>
      </c>
      <c r="B447" s="116" t="s">
        <v>640</v>
      </c>
      <c r="C447" s="245">
        <v>75500</v>
      </c>
      <c r="D447" s="245">
        <v>75200</v>
      </c>
      <c r="E447" s="245">
        <v>75500</v>
      </c>
      <c r="F447" s="246">
        <v>6.62</v>
      </c>
      <c r="G447" s="246">
        <v>7.23</v>
      </c>
    </row>
    <row r="448" spans="1:7">
      <c r="A448" s="116">
        <v>447</v>
      </c>
      <c r="B448" s="116" t="s">
        <v>592</v>
      </c>
      <c r="C448" s="245">
        <v>26300</v>
      </c>
      <c r="D448" s="245">
        <v>26150</v>
      </c>
      <c r="E448" s="245">
        <v>26300</v>
      </c>
      <c r="F448" s="246">
        <v>-4.07</v>
      </c>
      <c r="G448" s="246">
        <v>-20.57</v>
      </c>
    </row>
    <row r="449" spans="1:7">
      <c r="A449" s="116">
        <v>448</v>
      </c>
      <c r="B449" s="116" t="s">
        <v>4133</v>
      </c>
      <c r="C449" s="245">
        <v>115000</v>
      </c>
      <c r="D449" s="245">
        <v>114500</v>
      </c>
      <c r="E449" s="245">
        <v>115000</v>
      </c>
      <c r="F449" s="246">
        <v>2.72</v>
      </c>
      <c r="G449" s="246" t="s">
        <v>3969</v>
      </c>
    </row>
    <row r="450" spans="1:7">
      <c r="A450" s="116">
        <v>449</v>
      </c>
      <c r="B450" s="116" t="s">
        <v>986</v>
      </c>
      <c r="C450" s="245">
        <v>10500</v>
      </c>
      <c r="D450" s="245">
        <v>10450</v>
      </c>
      <c r="E450" s="245">
        <v>10500</v>
      </c>
      <c r="F450" s="246">
        <v>21.52</v>
      </c>
      <c r="G450" s="246">
        <v>3.61</v>
      </c>
    </row>
    <row r="451" spans="1:7">
      <c r="A451" s="116">
        <v>450</v>
      </c>
      <c r="B451" s="116" t="s">
        <v>4134</v>
      </c>
      <c r="C451" s="245">
        <v>7345</v>
      </c>
      <c r="D451" s="245">
        <v>7345</v>
      </c>
      <c r="E451" s="245">
        <v>7360</v>
      </c>
      <c r="F451" s="246" t="s">
        <v>3969</v>
      </c>
      <c r="G451" s="246" t="s">
        <v>3969</v>
      </c>
    </row>
    <row r="452" spans="1:7">
      <c r="A452" s="116">
        <v>451</v>
      </c>
      <c r="B452" s="116" t="s">
        <v>1418</v>
      </c>
      <c r="C452" s="245">
        <v>9900</v>
      </c>
      <c r="D452" s="245">
        <v>9900</v>
      </c>
      <c r="E452" s="245">
        <v>9910</v>
      </c>
      <c r="F452" s="246">
        <v>11.22</v>
      </c>
      <c r="G452" s="246">
        <v>-19.53</v>
      </c>
    </row>
    <row r="453" spans="1:7">
      <c r="A453" s="116">
        <v>452</v>
      </c>
      <c r="B453" s="116" t="s">
        <v>4135</v>
      </c>
      <c r="C453" s="245">
        <v>17255</v>
      </c>
      <c r="D453" s="245">
        <v>17255</v>
      </c>
      <c r="E453" s="245">
        <v>17260</v>
      </c>
      <c r="F453" s="246" t="s">
        <v>3969</v>
      </c>
      <c r="G453" s="246" t="s">
        <v>3969</v>
      </c>
    </row>
    <row r="454" spans="1:7">
      <c r="A454" s="116">
        <v>453</v>
      </c>
      <c r="B454" s="116" t="s">
        <v>692</v>
      </c>
      <c r="C454" s="245">
        <v>6990</v>
      </c>
      <c r="D454" s="245">
        <v>6980</v>
      </c>
      <c r="E454" s="245">
        <v>6990</v>
      </c>
      <c r="F454" s="246">
        <v>22.84</v>
      </c>
      <c r="G454" s="246">
        <v>3.51</v>
      </c>
    </row>
    <row r="455" spans="1:7">
      <c r="A455" s="116">
        <v>454</v>
      </c>
      <c r="B455" s="116" t="s">
        <v>982</v>
      </c>
      <c r="C455" s="245">
        <v>24750</v>
      </c>
      <c r="D455" s="245">
        <v>24750</v>
      </c>
      <c r="E455" s="245">
        <v>24850</v>
      </c>
      <c r="F455" s="246">
        <v>13.05</v>
      </c>
      <c r="G455" s="246">
        <v>13.57</v>
      </c>
    </row>
    <row r="456" spans="1:7">
      <c r="A456" s="116">
        <v>455</v>
      </c>
      <c r="B456" s="116" t="s">
        <v>4136</v>
      </c>
      <c r="C456" s="245">
        <v>23690</v>
      </c>
      <c r="D456" s="245">
        <v>23690</v>
      </c>
      <c r="E456" s="245">
        <v>23725</v>
      </c>
      <c r="F456" s="246" t="s">
        <v>3969</v>
      </c>
      <c r="G456" s="246" t="s">
        <v>3969</v>
      </c>
    </row>
    <row r="457" spans="1:7">
      <c r="A457" s="116">
        <v>456</v>
      </c>
      <c r="B457" s="116" t="s">
        <v>4137</v>
      </c>
      <c r="C457" s="245">
        <v>81000</v>
      </c>
      <c r="D457" s="245">
        <v>80900</v>
      </c>
      <c r="E457" s="245">
        <v>81100</v>
      </c>
      <c r="F457" s="246">
        <v>55.37</v>
      </c>
      <c r="G457" s="246" t="s">
        <v>3969</v>
      </c>
    </row>
    <row r="458" spans="1:7">
      <c r="A458" s="116">
        <v>457</v>
      </c>
      <c r="B458" s="116" t="s">
        <v>3081</v>
      </c>
      <c r="C458" s="245">
        <v>409</v>
      </c>
      <c r="D458" s="245">
        <v>409</v>
      </c>
      <c r="E458" s="245">
        <v>410</v>
      </c>
      <c r="F458" s="246">
        <v>204.5</v>
      </c>
      <c r="G458" s="246">
        <v>-15.35</v>
      </c>
    </row>
    <row r="459" spans="1:7">
      <c r="A459" s="116">
        <v>458</v>
      </c>
      <c r="B459" s="116" t="s">
        <v>4138</v>
      </c>
      <c r="C459" s="245">
        <v>8810</v>
      </c>
      <c r="D459" s="245">
        <v>8780</v>
      </c>
      <c r="E459" s="245">
        <v>8810</v>
      </c>
      <c r="F459" s="246">
        <v>8.92</v>
      </c>
      <c r="G459" s="246">
        <v>13.59</v>
      </c>
    </row>
    <row r="460" spans="1:7">
      <c r="A460" s="116">
        <v>459</v>
      </c>
      <c r="B460" s="116" t="s">
        <v>4139</v>
      </c>
      <c r="C460" s="245">
        <v>72200</v>
      </c>
      <c r="D460" s="245">
        <v>72100</v>
      </c>
      <c r="E460" s="245">
        <v>72200</v>
      </c>
      <c r="F460" s="246">
        <v>20.98</v>
      </c>
      <c r="G460" s="246">
        <v>12.86</v>
      </c>
    </row>
    <row r="461" spans="1:7">
      <c r="A461" s="116">
        <v>460</v>
      </c>
      <c r="B461" s="116" t="s">
        <v>2463</v>
      </c>
      <c r="C461" s="245">
        <v>38100</v>
      </c>
      <c r="D461" s="245">
        <v>38050</v>
      </c>
      <c r="E461" s="245">
        <v>38100</v>
      </c>
      <c r="F461" s="246">
        <v>2.76</v>
      </c>
      <c r="G461" s="246">
        <v>18.690000000000001</v>
      </c>
    </row>
    <row r="462" spans="1:7">
      <c r="A462" s="116">
        <v>461</v>
      </c>
      <c r="B462" s="116" t="s">
        <v>4140</v>
      </c>
      <c r="C462" s="245">
        <v>5280</v>
      </c>
      <c r="D462" s="245">
        <v>5270</v>
      </c>
      <c r="E462" s="245">
        <v>5280</v>
      </c>
      <c r="F462" s="246" t="s">
        <v>3969</v>
      </c>
      <c r="G462" s="246">
        <v>-4.1500000000000004</v>
      </c>
    </row>
    <row r="463" spans="1:7">
      <c r="A463" s="116">
        <v>462</v>
      </c>
      <c r="B463" s="116" t="s">
        <v>1167</v>
      </c>
      <c r="C463" s="245">
        <v>2385</v>
      </c>
      <c r="D463" s="245">
        <v>2385</v>
      </c>
      <c r="E463" s="245">
        <v>2390</v>
      </c>
      <c r="F463" s="246">
        <v>-43.36</v>
      </c>
      <c r="G463" s="246">
        <v>-4.1100000000000003</v>
      </c>
    </row>
    <row r="464" spans="1:7">
      <c r="A464" s="116">
        <v>463</v>
      </c>
      <c r="B464" s="116" t="s">
        <v>1871</v>
      </c>
      <c r="C464" s="245">
        <v>56300</v>
      </c>
      <c r="D464" s="245">
        <v>56300</v>
      </c>
      <c r="E464" s="245">
        <v>56600</v>
      </c>
      <c r="F464" s="246">
        <v>6.61</v>
      </c>
      <c r="G464" s="246">
        <v>2.88</v>
      </c>
    </row>
    <row r="465" spans="1:7">
      <c r="A465" s="116">
        <v>464</v>
      </c>
      <c r="B465" s="116" t="s">
        <v>1682</v>
      </c>
      <c r="C465" s="245">
        <v>139000</v>
      </c>
      <c r="D465" s="245">
        <v>138000</v>
      </c>
      <c r="E465" s="245">
        <v>139000</v>
      </c>
      <c r="F465" s="246">
        <v>14</v>
      </c>
      <c r="G465" s="246">
        <v>2.2400000000000002</v>
      </c>
    </row>
    <row r="466" spans="1:7">
      <c r="A466" s="116">
        <v>465</v>
      </c>
      <c r="B466" s="116" t="s">
        <v>680</v>
      </c>
      <c r="C466" s="245">
        <v>16350</v>
      </c>
      <c r="D466" s="245">
        <v>16300</v>
      </c>
      <c r="E466" s="245">
        <v>16350</v>
      </c>
      <c r="F466" s="246">
        <v>19.489999999999998</v>
      </c>
      <c r="G466" s="246">
        <v>5.66</v>
      </c>
    </row>
    <row r="467" spans="1:7">
      <c r="A467" s="116">
        <v>466</v>
      </c>
      <c r="B467" s="116" t="s">
        <v>1119</v>
      </c>
      <c r="C467" s="245">
        <v>9700</v>
      </c>
      <c r="D467" s="245">
        <v>9700</v>
      </c>
      <c r="E467" s="245">
        <v>9710</v>
      </c>
      <c r="F467" s="246">
        <v>4.08</v>
      </c>
      <c r="G467" s="246">
        <v>19.010000000000002</v>
      </c>
    </row>
    <row r="468" spans="1:7">
      <c r="A468" s="116">
        <v>467</v>
      </c>
      <c r="B468" s="116" t="s">
        <v>1951</v>
      </c>
      <c r="C468" s="245">
        <v>33200</v>
      </c>
      <c r="D468" s="245">
        <v>33150</v>
      </c>
      <c r="E468" s="245">
        <v>33200</v>
      </c>
      <c r="F468" s="246">
        <v>6.63</v>
      </c>
      <c r="G468" s="246">
        <v>45.58</v>
      </c>
    </row>
    <row r="469" spans="1:7">
      <c r="A469" s="116">
        <v>468</v>
      </c>
      <c r="B469" s="116" t="s">
        <v>4141</v>
      </c>
      <c r="C469" s="245">
        <v>20440</v>
      </c>
      <c r="D469" s="245">
        <v>20425</v>
      </c>
      <c r="E469" s="245">
        <v>20440</v>
      </c>
      <c r="F469" s="246" t="s">
        <v>3969</v>
      </c>
      <c r="G469" s="246" t="s">
        <v>3969</v>
      </c>
    </row>
    <row r="470" spans="1:7">
      <c r="A470" s="116">
        <v>469</v>
      </c>
      <c r="B470" s="116" t="s">
        <v>1064</v>
      </c>
      <c r="C470" s="245">
        <v>17750</v>
      </c>
      <c r="D470" s="245">
        <v>17700</v>
      </c>
      <c r="E470" s="245">
        <v>17750</v>
      </c>
      <c r="F470" s="246">
        <v>11.42</v>
      </c>
      <c r="G470" s="246">
        <v>8.2100000000000009</v>
      </c>
    </row>
    <row r="471" spans="1:7">
      <c r="A471" s="116">
        <v>470</v>
      </c>
      <c r="B471" s="116" t="s">
        <v>760</v>
      </c>
      <c r="C471" s="245">
        <v>32750</v>
      </c>
      <c r="D471" s="245">
        <v>32700</v>
      </c>
      <c r="E471" s="245">
        <v>32750</v>
      </c>
      <c r="F471" s="246">
        <v>41.46</v>
      </c>
      <c r="G471" s="246">
        <v>-1.56</v>
      </c>
    </row>
    <row r="472" spans="1:7">
      <c r="A472" s="116">
        <v>471</v>
      </c>
      <c r="B472" s="116" t="s">
        <v>1993</v>
      </c>
      <c r="C472" s="245">
        <v>14450</v>
      </c>
      <c r="D472" s="245">
        <v>14450</v>
      </c>
      <c r="E472" s="245">
        <v>14500</v>
      </c>
      <c r="F472" s="246">
        <v>3.64</v>
      </c>
      <c r="G472" s="246">
        <v>10.1</v>
      </c>
    </row>
    <row r="473" spans="1:7">
      <c r="A473" s="116">
        <v>472</v>
      </c>
      <c r="B473" s="116" t="s">
        <v>903</v>
      </c>
      <c r="C473" s="245">
        <v>14150</v>
      </c>
      <c r="D473" s="245">
        <v>14100</v>
      </c>
      <c r="E473" s="245">
        <v>14150</v>
      </c>
      <c r="F473" s="246">
        <v>5.85</v>
      </c>
      <c r="G473" s="246">
        <v>13.89</v>
      </c>
    </row>
    <row r="474" spans="1:7">
      <c r="A474" s="116">
        <v>473</v>
      </c>
      <c r="B474" s="116" t="s">
        <v>4142</v>
      </c>
      <c r="C474" s="245">
        <v>13920</v>
      </c>
      <c r="D474" s="245">
        <v>13920</v>
      </c>
      <c r="E474" s="245">
        <v>13925</v>
      </c>
      <c r="F474" s="246" t="s">
        <v>3969</v>
      </c>
      <c r="G474" s="246" t="s">
        <v>3969</v>
      </c>
    </row>
    <row r="475" spans="1:7">
      <c r="A475" s="116">
        <v>474</v>
      </c>
      <c r="B475" s="116" t="s">
        <v>864</v>
      </c>
      <c r="C475" s="245">
        <v>23700</v>
      </c>
      <c r="D475" s="245">
        <v>23650</v>
      </c>
      <c r="E475" s="245">
        <v>23700</v>
      </c>
      <c r="F475" s="246">
        <v>10.37</v>
      </c>
      <c r="G475" s="246">
        <v>7.47</v>
      </c>
    </row>
    <row r="476" spans="1:7">
      <c r="A476" s="116">
        <v>475</v>
      </c>
      <c r="B476" s="116" t="s">
        <v>4143</v>
      </c>
      <c r="C476" s="245">
        <v>12490</v>
      </c>
      <c r="D476" s="245">
        <v>12485</v>
      </c>
      <c r="E476" s="245">
        <v>12490</v>
      </c>
      <c r="F476" s="246" t="s">
        <v>3969</v>
      </c>
      <c r="G476" s="246" t="s">
        <v>3969</v>
      </c>
    </row>
    <row r="477" spans="1:7">
      <c r="A477" s="116">
        <v>476</v>
      </c>
      <c r="B477" s="116" t="s">
        <v>1434</v>
      </c>
      <c r="C477" s="245">
        <v>11600</v>
      </c>
      <c r="D477" s="245">
        <v>11550</v>
      </c>
      <c r="E477" s="245">
        <v>11600</v>
      </c>
      <c r="F477" s="246">
        <v>26.67</v>
      </c>
      <c r="G477" s="246">
        <v>-4.6900000000000004</v>
      </c>
    </row>
    <row r="478" spans="1:7">
      <c r="A478" s="116">
        <v>477</v>
      </c>
      <c r="B478" s="116" t="s">
        <v>1863</v>
      </c>
      <c r="C478" s="245">
        <v>2920</v>
      </c>
      <c r="D478" s="245">
        <v>2920</v>
      </c>
      <c r="E478" s="245">
        <v>2925</v>
      </c>
      <c r="F478" s="246">
        <v>12.75</v>
      </c>
      <c r="G478" s="246">
        <v>5.72</v>
      </c>
    </row>
    <row r="479" spans="1:7">
      <c r="A479" s="116">
        <v>478</v>
      </c>
      <c r="B479" s="116" t="s">
        <v>4144</v>
      </c>
      <c r="C479" s="245">
        <v>12445</v>
      </c>
      <c r="D479" s="245">
        <v>12440</v>
      </c>
      <c r="E479" s="245">
        <v>12445</v>
      </c>
      <c r="F479" s="246" t="s">
        <v>3969</v>
      </c>
      <c r="G479" s="246" t="s">
        <v>3969</v>
      </c>
    </row>
    <row r="480" spans="1:7">
      <c r="A480" s="116">
        <v>479</v>
      </c>
      <c r="B480" s="116" t="s">
        <v>1931</v>
      </c>
      <c r="C480" s="245">
        <v>5650</v>
      </c>
      <c r="D480" s="245">
        <v>5650</v>
      </c>
      <c r="E480" s="245">
        <v>5660</v>
      </c>
      <c r="F480" s="246">
        <v>9.4</v>
      </c>
      <c r="G480" s="246">
        <v>1.19</v>
      </c>
    </row>
    <row r="481" spans="1:7">
      <c r="A481" s="116">
        <v>480</v>
      </c>
      <c r="B481" s="116" t="s">
        <v>4145</v>
      </c>
      <c r="C481" s="245">
        <v>8225</v>
      </c>
      <c r="D481" s="245">
        <v>8225</v>
      </c>
      <c r="E481" s="245">
        <v>8230</v>
      </c>
      <c r="F481" s="246" t="s">
        <v>3969</v>
      </c>
      <c r="G481" s="246" t="s">
        <v>3969</v>
      </c>
    </row>
    <row r="482" spans="1:7">
      <c r="A482" s="116">
        <v>481</v>
      </c>
      <c r="B482" s="116" t="s">
        <v>4146</v>
      </c>
      <c r="C482" s="245">
        <v>3210</v>
      </c>
      <c r="D482" s="245">
        <v>3205</v>
      </c>
      <c r="E482" s="245">
        <v>3210</v>
      </c>
      <c r="F482" s="246">
        <v>-10.130000000000001</v>
      </c>
      <c r="G482" s="246">
        <v>-7.2</v>
      </c>
    </row>
    <row r="483" spans="1:7">
      <c r="A483" s="116">
        <v>482</v>
      </c>
      <c r="B483" s="116" t="s">
        <v>1145</v>
      </c>
      <c r="C483" s="245">
        <v>13500</v>
      </c>
      <c r="D483" s="245">
        <v>13450</v>
      </c>
      <c r="E483" s="245">
        <v>13500</v>
      </c>
      <c r="F483" s="246">
        <v>38.68</v>
      </c>
      <c r="G483" s="246">
        <v>3.39</v>
      </c>
    </row>
    <row r="484" spans="1:7">
      <c r="A484" s="116">
        <v>483</v>
      </c>
      <c r="B484" s="116" t="s">
        <v>558</v>
      </c>
      <c r="C484" s="245">
        <v>7950</v>
      </c>
      <c r="D484" s="245">
        <v>7940</v>
      </c>
      <c r="E484" s="245">
        <v>7950</v>
      </c>
      <c r="F484" s="246">
        <v>3.46</v>
      </c>
      <c r="G484" s="246">
        <v>16.989999999999998</v>
      </c>
    </row>
    <row r="485" spans="1:7">
      <c r="A485" s="116">
        <v>484</v>
      </c>
      <c r="B485" s="116" t="s">
        <v>1273</v>
      </c>
      <c r="C485" s="245">
        <v>13150</v>
      </c>
      <c r="D485" s="245">
        <v>13100</v>
      </c>
      <c r="E485" s="245">
        <v>13150</v>
      </c>
      <c r="F485" s="246">
        <v>3.82</v>
      </c>
      <c r="G485" s="246">
        <v>24.25</v>
      </c>
    </row>
    <row r="486" spans="1:7">
      <c r="A486" s="116">
        <v>485</v>
      </c>
      <c r="B486" s="116" t="s">
        <v>1568</v>
      </c>
      <c r="C486" s="245">
        <v>11350</v>
      </c>
      <c r="D486" s="245">
        <v>11300</v>
      </c>
      <c r="E486" s="245">
        <v>11350</v>
      </c>
      <c r="F486" s="246">
        <v>22.48</v>
      </c>
      <c r="G486" s="246">
        <v>4.55</v>
      </c>
    </row>
    <row r="487" spans="1:7">
      <c r="A487" s="116">
        <v>486</v>
      </c>
      <c r="B487" s="116" t="s">
        <v>951</v>
      </c>
      <c r="C487" s="245">
        <v>2140</v>
      </c>
      <c r="D487" s="245">
        <v>2135</v>
      </c>
      <c r="E487" s="245">
        <v>2140</v>
      </c>
      <c r="F487" s="246">
        <v>6.71</v>
      </c>
      <c r="G487" s="246">
        <v>18.86</v>
      </c>
    </row>
    <row r="488" spans="1:7">
      <c r="A488" s="116">
        <v>487</v>
      </c>
      <c r="B488" s="116" t="s">
        <v>4147</v>
      </c>
      <c r="C488" s="245">
        <v>31065</v>
      </c>
      <c r="D488" s="245">
        <v>31065</v>
      </c>
      <c r="E488" s="245">
        <v>31105</v>
      </c>
      <c r="F488" s="246" t="s">
        <v>3969</v>
      </c>
      <c r="G488" s="246" t="s">
        <v>3969</v>
      </c>
    </row>
    <row r="489" spans="1:7">
      <c r="A489" s="116">
        <v>488</v>
      </c>
      <c r="B489" s="116" t="s">
        <v>672</v>
      </c>
      <c r="C489" s="245">
        <v>13000</v>
      </c>
      <c r="D489" s="245">
        <v>12950</v>
      </c>
      <c r="E489" s="245">
        <v>13000</v>
      </c>
      <c r="F489" s="246">
        <v>-16.05</v>
      </c>
      <c r="G489" s="246">
        <v>-5.13</v>
      </c>
    </row>
    <row r="490" spans="1:7">
      <c r="A490" s="116">
        <v>489</v>
      </c>
      <c r="B490" s="116" t="s">
        <v>884</v>
      </c>
      <c r="C490" s="245">
        <v>190000</v>
      </c>
      <c r="D490" s="245">
        <v>189000</v>
      </c>
      <c r="E490" s="245">
        <v>190000</v>
      </c>
      <c r="F490" s="246">
        <v>6.43</v>
      </c>
      <c r="G490" s="246">
        <v>6.35</v>
      </c>
    </row>
    <row r="491" spans="1:7">
      <c r="A491" s="116">
        <v>490</v>
      </c>
      <c r="B491" s="116" t="s">
        <v>1046</v>
      </c>
      <c r="C491" s="245">
        <v>28950</v>
      </c>
      <c r="D491" s="245">
        <v>28950</v>
      </c>
      <c r="E491" s="245">
        <v>29050</v>
      </c>
      <c r="F491" s="246">
        <v>2.25</v>
      </c>
      <c r="G491" s="246">
        <v>1.92</v>
      </c>
    </row>
    <row r="492" spans="1:7">
      <c r="A492" s="116">
        <v>491</v>
      </c>
      <c r="B492" s="116" t="s">
        <v>4148</v>
      </c>
      <c r="C492" s="245">
        <v>129500</v>
      </c>
      <c r="D492" s="245">
        <v>129000</v>
      </c>
      <c r="E492" s="245">
        <v>129500</v>
      </c>
      <c r="F492" s="246">
        <v>10.98</v>
      </c>
      <c r="G492" s="246">
        <v>11.35</v>
      </c>
    </row>
    <row r="493" spans="1:7">
      <c r="A493" s="116">
        <v>492</v>
      </c>
      <c r="B493" s="116" t="s">
        <v>4149</v>
      </c>
      <c r="C493" s="245">
        <v>2010</v>
      </c>
      <c r="D493" s="245">
        <v>2005</v>
      </c>
      <c r="E493" s="245">
        <v>2010</v>
      </c>
      <c r="F493" s="246">
        <v>23.37</v>
      </c>
      <c r="G493" s="246">
        <v>2.98</v>
      </c>
    </row>
    <row r="494" spans="1:7">
      <c r="A494" s="116">
        <v>493</v>
      </c>
      <c r="B494" s="116" t="s">
        <v>3549</v>
      </c>
      <c r="C494" s="245">
        <v>27250</v>
      </c>
      <c r="D494" s="245">
        <v>27250</v>
      </c>
      <c r="E494" s="245">
        <v>27300</v>
      </c>
      <c r="F494" s="246">
        <v>46.03</v>
      </c>
      <c r="G494" s="246">
        <v>3.2</v>
      </c>
    </row>
    <row r="495" spans="1:7">
      <c r="A495" s="116">
        <v>494</v>
      </c>
      <c r="B495" s="116" t="s">
        <v>4150</v>
      </c>
      <c r="C495" s="245">
        <v>9000</v>
      </c>
      <c r="D495" s="245">
        <v>8950</v>
      </c>
      <c r="E495" s="245">
        <v>9000</v>
      </c>
      <c r="F495" s="246">
        <v>5.0199999999999996</v>
      </c>
      <c r="G495" s="246">
        <v>1.37</v>
      </c>
    </row>
    <row r="496" spans="1:7">
      <c r="A496" s="116">
        <v>495</v>
      </c>
      <c r="B496" s="116" t="s">
        <v>1311</v>
      </c>
      <c r="C496" s="245">
        <v>4210</v>
      </c>
      <c r="D496" s="245">
        <v>4205</v>
      </c>
      <c r="E496" s="245">
        <v>4210</v>
      </c>
      <c r="F496" s="246">
        <v>17.18</v>
      </c>
      <c r="G496" s="246">
        <v>0.97</v>
      </c>
    </row>
    <row r="497" spans="1:7">
      <c r="A497" s="116">
        <v>496</v>
      </c>
      <c r="B497" s="116" t="s">
        <v>2777</v>
      </c>
      <c r="C497" s="245">
        <v>2550</v>
      </c>
      <c r="D497" s="245">
        <v>2545</v>
      </c>
      <c r="E497" s="245">
        <v>2550</v>
      </c>
      <c r="F497" s="246">
        <v>-9.9600000000000009</v>
      </c>
      <c r="G497" s="246">
        <v>-24.43</v>
      </c>
    </row>
    <row r="498" spans="1:7">
      <c r="A498" s="116">
        <v>497</v>
      </c>
      <c r="B498" s="116" t="s">
        <v>792</v>
      </c>
      <c r="C498" s="245">
        <v>2110</v>
      </c>
      <c r="D498" s="245">
        <v>2100</v>
      </c>
      <c r="E498" s="245">
        <v>2110</v>
      </c>
      <c r="F498" s="246">
        <v>-9.9499999999999993</v>
      </c>
      <c r="G498" s="246">
        <v>-11.93</v>
      </c>
    </row>
    <row r="499" spans="1:7">
      <c r="A499" s="116">
        <v>498</v>
      </c>
      <c r="B499" s="116" t="s">
        <v>1743</v>
      </c>
      <c r="C499" s="245">
        <v>2875</v>
      </c>
      <c r="D499" s="245">
        <v>2875</v>
      </c>
      <c r="E499" s="245">
        <v>2880</v>
      </c>
      <c r="F499" s="246">
        <v>53.24</v>
      </c>
      <c r="G499" s="246">
        <v>-7.85</v>
      </c>
    </row>
    <row r="500" spans="1:7">
      <c r="A500" s="116">
        <v>499</v>
      </c>
      <c r="B500" s="116" t="s">
        <v>694</v>
      </c>
      <c r="C500" s="245">
        <v>409000</v>
      </c>
      <c r="D500" s="245">
        <v>407000</v>
      </c>
      <c r="E500" s="245">
        <v>409000</v>
      </c>
      <c r="F500" s="246">
        <v>-7.06</v>
      </c>
      <c r="G500" s="246">
        <v>-6.04</v>
      </c>
    </row>
    <row r="501" spans="1:7">
      <c r="A501" s="116">
        <v>500</v>
      </c>
      <c r="B501" s="116" t="s">
        <v>1227</v>
      </c>
      <c r="C501" s="245">
        <v>60500</v>
      </c>
      <c r="D501" s="245">
        <v>60000</v>
      </c>
      <c r="E501" s="245">
        <v>60500</v>
      </c>
      <c r="F501" s="246">
        <v>4.63</v>
      </c>
      <c r="G501" s="246">
        <v>12.7</v>
      </c>
    </row>
    <row r="502" spans="1:7">
      <c r="A502" s="116">
        <v>501</v>
      </c>
      <c r="B502" s="116" t="s">
        <v>1127</v>
      </c>
      <c r="C502" s="245">
        <v>16300</v>
      </c>
      <c r="D502" s="245">
        <v>16250</v>
      </c>
      <c r="E502" s="245">
        <v>16300</v>
      </c>
      <c r="F502" s="246">
        <v>20.25</v>
      </c>
      <c r="G502" s="246">
        <v>-2.2999999999999998</v>
      </c>
    </row>
    <row r="503" spans="1:7">
      <c r="A503" s="116">
        <v>502</v>
      </c>
      <c r="B503" s="116" t="s">
        <v>4151</v>
      </c>
      <c r="C503" s="245">
        <v>17800</v>
      </c>
      <c r="D503" s="245">
        <v>17750</v>
      </c>
      <c r="E503" s="245">
        <v>17800</v>
      </c>
      <c r="F503" s="246">
        <v>4.2300000000000004</v>
      </c>
      <c r="G503" s="246">
        <v>4.62</v>
      </c>
    </row>
    <row r="504" spans="1:7">
      <c r="A504" s="116">
        <v>503</v>
      </c>
      <c r="B504" s="116" t="s">
        <v>931</v>
      </c>
      <c r="C504" s="245">
        <v>102000</v>
      </c>
      <c r="D504" s="245">
        <v>102000</v>
      </c>
      <c r="E504" s="245">
        <v>102500</v>
      </c>
      <c r="F504" s="246">
        <v>5.98</v>
      </c>
      <c r="G504" s="246">
        <v>5.67</v>
      </c>
    </row>
    <row r="505" spans="1:7">
      <c r="A505" s="116">
        <v>504</v>
      </c>
      <c r="B505" s="116" t="s">
        <v>1131</v>
      </c>
      <c r="C505" s="245">
        <v>12300</v>
      </c>
      <c r="D505" s="245">
        <v>12300</v>
      </c>
      <c r="E505" s="245">
        <v>12400</v>
      </c>
      <c r="F505" s="246">
        <v>11.15</v>
      </c>
      <c r="G505" s="246">
        <v>-1.26</v>
      </c>
    </row>
    <row r="506" spans="1:7">
      <c r="A506" s="116">
        <v>505</v>
      </c>
      <c r="B506" s="116" t="s">
        <v>1205</v>
      </c>
      <c r="C506" s="245">
        <v>131500</v>
      </c>
      <c r="D506" s="245">
        <v>131000</v>
      </c>
      <c r="E506" s="245">
        <v>131500</v>
      </c>
      <c r="F506" s="246">
        <v>3.77</v>
      </c>
      <c r="G506" s="246">
        <v>5.3</v>
      </c>
    </row>
    <row r="507" spans="1:7">
      <c r="A507" s="116">
        <v>506</v>
      </c>
      <c r="B507" s="116" t="s">
        <v>532</v>
      </c>
      <c r="C507" s="245">
        <v>10100</v>
      </c>
      <c r="D507" s="245">
        <v>10100</v>
      </c>
      <c r="E507" s="245">
        <v>10150</v>
      </c>
      <c r="F507" s="246">
        <v>8.27</v>
      </c>
      <c r="G507" s="246">
        <v>2.5499999999999998</v>
      </c>
    </row>
    <row r="508" spans="1:7">
      <c r="A508" s="116">
        <v>507</v>
      </c>
      <c r="B508" s="116" t="s">
        <v>4152</v>
      </c>
      <c r="C508" s="245">
        <v>5685</v>
      </c>
      <c r="D508" s="245">
        <v>5665</v>
      </c>
      <c r="E508" s="245">
        <v>5675</v>
      </c>
      <c r="F508" s="246" t="s">
        <v>3969</v>
      </c>
      <c r="G508" s="246" t="s">
        <v>3969</v>
      </c>
    </row>
    <row r="509" spans="1:7">
      <c r="A509" s="116">
        <v>508</v>
      </c>
      <c r="B509" s="116" t="s">
        <v>937</v>
      </c>
      <c r="C509" s="245">
        <v>15350</v>
      </c>
      <c r="D509" s="245">
        <v>15300</v>
      </c>
      <c r="E509" s="245">
        <v>15350</v>
      </c>
      <c r="F509" s="246">
        <v>8.14</v>
      </c>
      <c r="G509" s="246">
        <v>7.59</v>
      </c>
    </row>
    <row r="510" spans="1:7">
      <c r="A510" s="116">
        <v>509</v>
      </c>
      <c r="B510" s="116" t="s">
        <v>4153</v>
      </c>
      <c r="C510" s="245">
        <v>17650</v>
      </c>
      <c r="D510" s="245">
        <v>17650</v>
      </c>
      <c r="E510" s="245">
        <v>17700</v>
      </c>
      <c r="F510" s="246">
        <v>39.49</v>
      </c>
      <c r="G510" s="246">
        <v>2.86</v>
      </c>
    </row>
    <row r="511" spans="1:7">
      <c r="A511" s="116">
        <v>510</v>
      </c>
      <c r="B511" s="116" t="s">
        <v>4154</v>
      </c>
      <c r="C511" s="245">
        <v>20700</v>
      </c>
      <c r="D511" s="245">
        <v>20700</v>
      </c>
      <c r="E511" s="245">
        <v>20750</v>
      </c>
      <c r="F511" s="246">
        <v>6.83</v>
      </c>
      <c r="G511" s="246">
        <v>9.19</v>
      </c>
    </row>
    <row r="512" spans="1:7">
      <c r="A512" s="116">
        <v>511</v>
      </c>
      <c r="B512" s="116" t="s">
        <v>4155</v>
      </c>
      <c r="C512" s="245">
        <v>6825</v>
      </c>
      <c r="D512" s="245">
        <v>6825</v>
      </c>
      <c r="E512" s="245">
        <v>6840</v>
      </c>
      <c r="F512" s="246" t="s">
        <v>3969</v>
      </c>
      <c r="G512" s="246" t="s">
        <v>3969</v>
      </c>
    </row>
    <row r="513" spans="1:7">
      <c r="A513" s="116">
        <v>512</v>
      </c>
      <c r="B513" s="116" t="s">
        <v>1187</v>
      </c>
      <c r="C513" s="245">
        <v>66200</v>
      </c>
      <c r="D513" s="245">
        <v>66100</v>
      </c>
      <c r="E513" s="245">
        <v>66200</v>
      </c>
      <c r="F513" s="246">
        <v>2.1</v>
      </c>
      <c r="G513" s="246">
        <v>20</v>
      </c>
    </row>
    <row r="514" spans="1:7">
      <c r="A514" s="116">
        <v>513</v>
      </c>
      <c r="B514" s="116" t="s">
        <v>4156</v>
      </c>
      <c r="C514" s="245">
        <v>39300</v>
      </c>
      <c r="D514" s="245">
        <v>39250</v>
      </c>
      <c r="E514" s="245">
        <v>39300</v>
      </c>
      <c r="F514" s="246">
        <v>25.03</v>
      </c>
      <c r="G514" s="246" t="s">
        <v>3969</v>
      </c>
    </row>
    <row r="515" spans="1:7">
      <c r="A515" s="116">
        <v>514</v>
      </c>
      <c r="B515" s="116" t="s">
        <v>4157</v>
      </c>
      <c r="C515" s="245">
        <v>5770</v>
      </c>
      <c r="D515" s="245">
        <v>5750</v>
      </c>
      <c r="E515" s="245">
        <v>5770</v>
      </c>
      <c r="F515" s="246">
        <v>57.13</v>
      </c>
      <c r="G515" s="246">
        <v>-4.54</v>
      </c>
    </row>
    <row r="516" spans="1:7">
      <c r="A516" s="116">
        <v>515</v>
      </c>
      <c r="B516" s="116" t="s">
        <v>953</v>
      </c>
      <c r="C516" s="245">
        <v>115500</v>
      </c>
      <c r="D516" s="245">
        <v>115000</v>
      </c>
      <c r="E516" s="245">
        <v>115500</v>
      </c>
      <c r="F516" s="246">
        <v>7.27</v>
      </c>
      <c r="G516" s="246">
        <v>1.42</v>
      </c>
    </row>
    <row r="517" spans="1:7">
      <c r="A517" s="116">
        <v>516</v>
      </c>
      <c r="B517" s="116" t="s">
        <v>3823</v>
      </c>
      <c r="C517" s="245">
        <v>2000</v>
      </c>
      <c r="D517" s="245">
        <v>1995</v>
      </c>
      <c r="E517" s="245">
        <v>2000</v>
      </c>
      <c r="F517" s="246">
        <v>-35.71</v>
      </c>
      <c r="G517" s="246">
        <v>-8.73</v>
      </c>
    </row>
    <row r="518" spans="1:7">
      <c r="A518" s="116">
        <v>517</v>
      </c>
      <c r="B518" s="116" t="s">
        <v>4158</v>
      </c>
      <c r="C518" s="245">
        <v>6480</v>
      </c>
      <c r="D518" s="245">
        <v>6470</v>
      </c>
      <c r="E518" s="245">
        <v>6480</v>
      </c>
      <c r="F518" s="246">
        <v>1.97</v>
      </c>
      <c r="G518" s="246">
        <v>12.86</v>
      </c>
    </row>
    <row r="519" spans="1:7">
      <c r="A519" s="116">
        <v>518</v>
      </c>
      <c r="B519" s="116" t="s">
        <v>1139</v>
      </c>
      <c r="C519" s="245">
        <v>4390</v>
      </c>
      <c r="D519" s="245">
        <v>4385</v>
      </c>
      <c r="E519" s="245">
        <v>4390</v>
      </c>
      <c r="F519" s="246">
        <v>-30.49</v>
      </c>
      <c r="G519" s="246">
        <v>-1.43</v>
      </c>
    </row>
    <row r="520" spans="1:7">
      <c r="A520" s="116">
        <v>519</v>
      </c>
      <c r="B520" s="116" t="s">
        <v>1331</v>
      </c>
      <c r="C520" s="245">
        <v>3050</v>
      </c>
      <c r="D520" s="245">
        <v>3050</v>
      </c>
      <c r="E520" s="245">
        <v>3055</v>
      </c>
      <c r="F520" s="246">
        <v>9.27</v>
      </c>
      <c r="G520" s="246">
        <v>4.8</v>
      </c>
    </row>
    <row r="521" spans="1:7">
      <c r="A521" s="116">
        <v>520</v>
      </c>
      <c r="B521" s="116" t="s">
        <v>1765</v>
      </c>
      <c r="C521" s="245">
        <v>6570</v>
      </c>
      <c r="D521" s="245">
        <v>6570</v>
      </c>
      <c r="E521" s="245">
        <v>6580</v>
      </c>
      <c r="F521" s="246">
        <v>39.82</v>
      </c>
      <c r="G521" s="246">
        <v>-4.18</v>
      </c>
    </row>
    <row r="522" spans="1:7">
      <c r="A522" s="116">
        <v>521</v>
      </c>
      <c r="B522" s="116" t="s">
        <v>4159</v>
      </c>
      <c r="C522" s="245">
        <v>5490</v>
      </c>
      <c r="D522" s="245">
        <v>5470</v>
      </c>
      <c r="E522" s="245">
        <v>5490</v>
      </c>
      <c r="F522" s="246">
        <v>90</v>
      </c>
      <c r="G522" s="246">
        <v>2.39</v>
      </c>
    </row>
    <row r="523" spans="1:7">
      <c r="A523" s="116">
        <v>522</v>
      </c>
      <c r="B523" s="116" t="s">
        <v>893</v>
      </c>
      <c r="C523" s="245">
        <v>20450</v>
      </c>
      <c r="D523" s="245">
        <v>20400</v>
      </c>
      <c r="E523" s="245">
        <v>20450</v>
      </c>
      <c r="F523" s="246">
        <v>25.92</v>
      </c>
      <c r="G523" s="246">
        <v>1.54</v>
      </c>
    </row>
    <row r="524" spans="1:7">
      <c r="A524" s="116">
        <v>523</v>
      </c>
      <c r="B524" s="116" t="s">
        <v>2251</v>
      </c>
      <c r="C524" s="245">
        <v>1975</v>
      </c>
      <c r="D524" s="245">
        <v>1975</v>
      </c>
      <c r="E524" s="245">
        <v>1980</v>
      </c>
      <c r="F524" s="246">
        <v>-85.87</v>
      </c>
      <c r="G524" s="246">
        <v>-4.8499999999999996</v>
      </c>
    </row>
    <row r="525" spans="1:7">
      <c r="A525" s="116">
        <v>524</v>
      </c>
      <c r="B525" s="116" t="s">
        <v>4160</v>
      </c>
      <c r="C525" s="245">
        <v>3310</v>
      </c>
      <c r="D525" s="245">
        <v>3300</v>
      </c>
      <c r="E525" s="245">
        <v>3310</v>
      </c>
      <c r="F525" s="246">
        <v>-2.27</v>
      </c>
      <c r="G525" s="246" t="s">
        <v>3969</v>
      </c>
    </row>
    <row r="526" spans="1:7">
      <c r="A526" s="116">
        <v>525</v>
      </c>
      <c r="B526" s="116" t="s">
        <v>4161</v>
      </c>
      <c r="C526" s="245">
        <v>13695</v>
      </c>
      <c r="D526" s="245">
        <v>13695</v>
      </c>
      <c r="E526" s="245">
        <v>13700</v>
      </c>
      <c r="F526" s="246" t="s">
        <v>3969</v>
      </c>
      <c r="G526" s="246" t="s">
        <v>3969</v>
      </c>
    </row>
    <row r="527" spans="1:7">
      <c r="A527" s="116">
        <v>526</v>
      </c>
      <c r="B527" s="116" t="s">
        <v>4162</v>
      </c>
      <c r="C527" s="245">
        <v>67500</v>
      </c>
      <c r="D527" s="245">
        <v>67200</v>
      </c>
      <c r="E527" s="245">
        <v>67500</v>
      </c>
      <c r="F527" s="246">
        <v>-110.47</v>
      </c>
      <c r="G527" s="246" t="s">
        <v>3969</v>
      </c>
    </row>
    <row r="528" spans="1:7">
      <c r="A528" s="116">
        <v>527</v>
      </c>
      <c r="B528" s="116" t="s">
        <v>921</v>
      </c>
      <c r="C528" s="245">
        <v>428000</v>
      </c>
      <c r="D528" s="245">
        <v>424000</v>
      </c>
      <c r="E528" s="245">
        <v>428500</v>
      </c>
      <c r="F528" s="246">
        <v>17.14</v>
      </c>
      <c r="G528" s="246">
        <v>4.12</v>
      </c>
    </row>
    <row r="529" spans="1:7">
      <c r="A529" s="116">
        <v>528</v>
      </c>
      <c r="B529" s="116" t="s">
        <v>1739</v>
      </c>
      <c r="C529" s="245">
        <v>7920</v>
      </c>
      <c r="D529" s="245">
        <v>7870</v>
      </c>
      <c r="E529" s="245">
        <v>7920</v>
      </c>
      <c r="F529" s="246">
        <v>21.88</v>
      </c>
      <c r="G529" s="246">
        <v>7</v>
      </c>
    </row>
    <row r="530" spans="1:7">
      <c r="A530" s="116">
        <v>529</v>
      </c>
      <c r="B530" s="116" t="s">
        <v>886</v>
      </c>
      <c r="C530" s="245">
        <v>5690</v>
      </c>
      <c r="D530" s="245">
        <v>5680</v>
      </c>
      <c r="E530" s="245">
        <v>5690</v>
      </c>
      <c r="F530" s="246">
        <v>24.32</v>
      </c>
      <c r="G530" s="246">
        <v>-1.3</v>
      </c>
    </row>
    <row r="531" spans="1:7">
      <c r="A531" s="116">
        <v>530</v>
      </c>
      <c r="B531" s="116" t="s">
        <v>1052</v>
      </c>
      <c r="C531" s="245">
        <v>156500</v>
      </c>
      <c r="D531" s="245">
        <v>156000</v>
      </c>
      <c r="E531" s="245">
        <v>156500</v>
      </c>
      <c r="F531" s="246">
        <v>3.09</v>
      </c>
      <c r="G531" s="246">
        <v>2.7</v>
      </c>
    </row>
    <row r="532" spans="1:7">
      <c r="A532" s="116">
        <v>531</v>
      </c>
      <c r="B532" s="116" t="s">
        <v>1191</v>
      </c>
      <c r="C532" s="245">
        <v>3355</v>
      </c>
      <c r="D532" s="245">
        <v>3340</v>
      </c>
      <c r="E532" s="245">
        <v>3355</v>
      </c>
      <c r="F532" s="246">
        <v>23.46</v>
      </c>
      <c r="G532" s="246">
        <v>-4.87</v>
      </c>
    </row>
    <row r="533" spans="1:7">
      <c r="A533" s="116">
        <v>532</v>
      </c>
      <c r="B533" s="116" t="s">
        <v>888</v>
      </c>
      <c r="C533" s="245">
        <v>4930</v>
      </c>
      <c r="D533" s="245">
        <v>4930</v>
      </c>
      <c r="E533" s="245">
        <v>4985</v>
      </c>
      <c r="F533" s="246">
        <v>8.9</v>
      </c>
      <c r="G533" s="246">
        <v>1.05</v>
      </c>
    </row>
    <row r="534" spans="1:7">
      <c r="A534" s="116">
        <v>533</v>
      </c>
      <c r="B534" s="116" t="s">
        <v>2309</v>
      </c>
      <c r="C534" s="245">
        <v>9630</v>
      </c>
      <c r="D534" s="245">
        <v>9620</v>
      </c>
      <c r="E534" s="245">
        <v>9630</v>
      </c>
      <c r="F534" s="246">
        <v>6.06</v>
      </c>
      <c r="G534" s="246">
        <v>10.8</v>
      </c>
    </row>
    <row r="535" spans="1:7">
      <c r="A535" s="116">
        <v>534</v>
      </c>
      <c r="B535" s="116" t="s">
        <v>4163</v>
      </c>
      <c r="C535" s="245">
        <v>198000</v>
      </c>
      <c r="D535" s="245">
        <v>197000</v>
      </c>
      <c r="E535" s="245">
        <v>198000</v>
      </c>
      <c r="F535" s="246">
        <v>6.9</v>
      </c>
      <c r="G535" s="246" t="s">
        <v>3969</v>
      </c>
    </row>
    <row r="536" spans="1:7">
      <c r="A536" s="116">
        <v>535</v>
      </c>
      <c r="B536" s="116" t="s">
        <v>4164</v>
      </c>
      <c r="C536" s="245">
        <v>179500</v>
      </c>
      <c r="D536" s="245">
        <v>179000</v>
      </c>
      <c r="E536" s="245">
        <v>179500</v>
      </c>
      <c r="F536" s="246">
        <v>22.81</v>
      </c>
      <c r="G536" s="246" t="s">
        <v>3969</v>
      </c>
    </row>
    <row r="537" spans="1:7">
      <c r="A537" s="116">
        <v>536</v>
      </c>
      <c r="B537" s="116" t="s">
        <v>4165</v>
      </c>
      <c r="C537" s="245">
        <v>102215</v>
      </c>
      <c r="D537" s="245">
        <v>102205</v>
      </c>
      <c r="E537" s="245">
        <v>102210</v>
      </c>
      <c r="F537" s="246" t="s">
        <v>3969</v>
      </c>
      <c r="G537" s="246" t="s">
        <v>3969</v>
      </c>
    </row>
    <row r="538" spans="1:7">
      <c r="A538" s="116">
        <v>537</v>
      </c>
      <c r="B538" s="116" t="s">
        <v>4166</v>
      </c>
      <c r="C538" s="245">
        <v>89400</v>
      </c>
      <c r="D538" s="245">
        <v>89300</v>
      </c>
      <c r="E538" s="245">
        <v>89400</v>
      </c>
      <c r="F538" s="246">
        <v>7.79</v>
      </c>
      <c r="G538" s="246" t="s">
        <v>3969</v>
      </c>
    </row>
    <row r="539" spans="1:7">
      <c r="A539" s="116">
        <v>538</v>
      </c>
      <c r="B539" s="116" t="s">
        <v>2029</v>
      </c>
      <c r="C539" s="245">
        <v>16550</v>
      </c>
      <c r="D539" s="245">
        <v>16500</v>
      </c>
      <c r="E539" s="245">
        <v>16550</v>
      </c>
      <c r="F539" s="246">
        <v>51.88</v>
      </c>
      <c r="G539" s="246">
        <v>5.61</v>
      </c>
    </row>
    <row r="540" spans="1:7">
      <c r="A540" s="116">
        <v>539</v>
      </c>
      <c r="B540" s="116" t="s">
        <v>1155</v>
      </c>
      <c r="C540" s="245">
        <v>9530</v>
      </c>
      <c r="D540" s="245">
        <v>9530</v>
      </c>
      <c r="E540" s="245">
        <v>9540</v>
      </c>
      <c r="F540" s="246">
        <v>68.56</v>
      </c>
      <c r="G540" s="246">
        <v>2.29</v>
      </c>
    </row>
    <row r="541" spans="1:7">
      <c r="A541" s="116">
        <v>540</v>
      </c>
      <c r="B541" s="116" t="s">
        <v>1618</v>
      </c>
      <c r="C541" s="245">
        <v>17150</v>
      </c>
      <c r="D541" s="245">
        <v>17150</v>
      </c>
      <c r="E541" s="245">
        <v>17200</v>
      </c>
      <c r="F541" s="246">
        <v>4.82</v>
      </c>
      <c r="G541" s="246">
        <v>5.68</v>
      </c>
    </row>
    <row r="542" spans="1:7">
      <c r="A542" s="116">
        <v>541</v>
      </c>
      <c r="B542" s="116" t="s">
        <v>4167</v>
      </c>
      <c r="C542" s="245">
        <v>50450</v>
      </c>
      <c r="D542" s="245">
        <v>50450</v>
      </c>
      <c r="E542" s="245">
        <v>50455</v>
      </c>
      <c r="F542" s="246" t="s">
        <v>3969</v>
      </c>
      <c r="G542" s="246" t="s">
        <v>3969</v>
      </c>
    </row>
    <row r="543" spans="1:7">
      <c r="A543" s="116">
        <v>542</v>
      </c>
      <c r="B543" s="116" t="s">
        <v>3051</v>
      </c>
      <c r="C543" s="245">
        <v>48450</v>
      </c>
      <c r="D543" s="245">
        <v>48400</v>
      </c>
      <c r="E543" s="245">
        <v>48450</v>
      </c>
      <c r="F543" s="246">
        <v>100.1</v>
      </c>
      <c r="G543" s="246">
        <v>2.04</v>
      </c>
    </row>
    <row r="544" spans="1:7">
      <c r="A544" s="116">
        <v>543</v>
      </c>
      <c r="B544" s="116" t="s">
        <v>1253</v>
      </c>
      <c r="C544" s="245">
        <v>10450</v>
      </c>
      <c r="D544" s="245">
        <v>10400</v>
      </c>
      <c r="E544" s="245">
        <v>10450</v>
      </c>
      <c r="F544" s="246">
        <v>-149.29</v>
      </c>
      <c r="G544" s="246">
        <v>2.5299999999999998</v>
      </c>
    </row>
    <row r="545" spans="1:7">
      <c r="A545" s="116">
        <v>544</v>
      </c>
      <c r="B545" s="116" t="s">
        <v>4168</v>
      </c>
      <c r="C545" s="245">
        <v>12020</v>
      </c>
      <c r="D545" s="245">
        <v>12020</v>
      </c>
      <c r="E545" s="245">
        <v>12040</v>
      </c>
      <c r="F545" s="246" t="s">
        <v>3969</v>
      </c>
      <c r="G545" s="246" t="s">
        <v>3969</v>
      </c>
    </row>
    <row r="546" spans="1:7">
      <c r="A546" s="116">
        <v>545</v>
      </c>
      <c r="B546" s="116" t="s">
        <v>2075</v>
      </c>
      <c r="C546" s="245">
        <v>13050</v>
      </c>
      <c r="D546" s="245">
        <v>13000</v>
      </c>
      <c r="E546" s="245">
        <v>13050</v>
      </c>
      <c r="F546" s="246">
        <v>22.16</v>
      </c>
      <c r="G546" s="246">
        <v>6.7</v>
      </c>
    </row>
    <row r="547" spans="1:7">
      <c r="A547" s="116">
        <v>546</v>
      </c>
      <c r="B547" s="116" t="s">
        <v>754</v>
      </c>
      <c r="C547" s="245">
        <v>3715</v>
      </c>
      <c r="D547" s="245">
        <v>3710</v>
      </c>
      <c r="E547" s="245">
        <v>3715</v>
      </c>
      <c r="F547" s="246">
        <v>-218.53</v>
      </c>
      <c r="G547" s="246">
        <v>-0.67</v>
      </c>
    </row>
    <row r="548" spans="1:7">
      <c r="A548" s="116">
        <v>547</v>
      </c>
      <c r="B548" s="116" t="s">
        <v>1562</v>
      </c>
      <c r="C548" s="245">
        <v>24550</v>
      </c>
      <c r="D548" s="245">
        <v>24400</v>
      </c>
      <c r="E548" s="245">
        <v>24550</v>
      </c>
      <c r="F548" s="246">
        <v>4.3</v>
      </c>
      <c r="G548" s="246">
        <v>11.58</v>
      </c>
    </row>
    <row r="549" spans="1:7">
      <c r="A549" s="116">
        <v>548</v>
      </c>
      <c r="B549" s="116" t="s">
        <v>4169</v>
      </c>
      <c r="C549" s="245">
        <v>8290</v>
      </c>
      <c r="D549" s="245">
        <v>8290</v>
      </c>
      <c r="E549" s="245">
        <v>8300</v>
      </c>
      <c r="F549" s="246">
        <v>22.23</v>
      </c>
      <c r="G549" s="246">
        <v>5.35</v>
      </c>
    </row>
    <row r="550" spans="1:7">
      <c r="A550" s="116">
        <v>549</v>
      </c>
      <c r="B550" s="116" t="s">
        <v>2061</v>
      </c>
      <c r="C550" s="245">
        <v>27700</v>
      </c>
      <c r="D550" s="245">
        <v>27600</v>
      </c>
      <c r="E550" s="245">
        <v>27700</v>
      </c>
      <c r="F550" s="246">
        <v>4.7</v>
      </c>
      <c r="G550" s="246">
        <v>10.02</v>
      </c>
    </row>
    <row r="551" spans="1:7">
      <c r="A551" s="116">
        <v>550</v>
      </c>
      <c r="B551" s="116" t="s">
        <v>4170</v>
      </c>
      <c r="C551" s="245">
        <v>100100</v>
      </c>
      <c r="D551" s="245">
        <v>100080</v>
      </c>
      <c r="E551" s="245">
        <v>100100</v>
      </c>
      <c r="F551" s="246" t="s">
        <v>3969</v>
      </c>
      <c r="G551" s="246" t="s">
        <v>3969</v>
      </c>
    </row>
    <row r="552" spans="1:7">
      <c r="A552" s="116">
        <v>551</v>
      </c>
      <c r="B552" s="116" t="s">
        <v>2383</v>
      </c>
      <c r="C552" s="245">
        <v>5620</v>
      </c>
      <c r="D552" s="245">
        <v>5620</v>
      </c>
      <c r="E552" s="245">
        <v>5630</v>
      </c>
      <c r="F552" s="246">
        <v>26.51</v>
      </c>
      <c r="G552" s="246">
        <v>5.89</v>
      </c>
    </row>
    <row r="553" spans="1:7">
      <c r="A553" s="116">
        <v>552</v>
      </c>
      <c r="B553" s="116" t="s">
        <v>4171</v>
      </c>
      <c r="C553" s="245">
        <v>62600</v>
      </c>
      <c r="D553" s="245">
        <v>62500</v>
      </c>
      <c r="E553" s="245">
        <v>62600</v>
      </c>
      <c r="F553" s="246">
        <v>8.0500000000000007</v>
      </c>
      <c r="G553" s="246" t="s">
        <v>3969</v>
      </c>
    </row>
    <row r="554" spans="1:7">
      <c r="A554" s="116">
        <v>553</v>
      </c>
      <c r="B554" s="116" t="s">
        <v>4172</v>
      </c>
      <c r="C554" s="245">
        <v>13215</v>
      </c>
      <c r="D554" s="245">
        <v>13215</v>
      </c>
      <c r="E554" s="245">
        <v>13235</v>
      </c>
      <c r="F554" s="246" t="s">
        <v>3969</v>
      </c>
      <c r="G554" s="246" t="s">
        <v>3969</v>
      </c>
    </row>
    <row r="555" spans="1:7">
      <c r="A555" s="116">
        <v>554</v>
      </c>
      <c r="B555" s="116" t="s">
        <v>4173</v>
      </c>
      <c r="C555" s="245">
        <v>15525</v>
      </c>
      <c r="D555" s="245">
        <v>15525</v>
      </c>
      <c r="E555" s="245">
        <v>15595</v>
      </c>
      <c r="F555" s="246" t="s">
        <v>3969</v>
      </c>
      <c r="G555" s="246" t="s">
        <v>3969</v>
      </c>
    </row>
    <row r="556" spans="1:7">
      <c r="A556" s="116">
        <v>555</v>
      </c>
      <c r="B556" s="116" t="s">
        <v>2095</v>
      </c>
      <c r="C556" s="245">
        <v>2320</v>
      </c>
      <c r="D556" s="245">
        <v>2315</v>
      </c>
      <c r="E556" s="245">
        <v>2320</v>
      </c>
      <c r="F556" s="246">
        <v>29</v>
      </c>
      <c r="G556" s="246">
        <v>2.1800000000000002</v>
      </c>
    </row>
    <row r="557" spans="1:7">
      <c r="A557" s="116">
        <v>556</v>
      </c>
      <c r="B557" s="116" t="s">
        <v>4174</v>
      </c>
      <c r="C557" s="245">
        <v>22350</v>
      </c>
      <c r="D557" s="245">
        <v>22300</v>
      </c>
      <c r="E557" s="245">
        <v>22350</v>
      </c>
      <c r="F557" s="246">
        <v>59.13</v>
      </c>
      <c r="G557" s="246">
        <v>1.93</v>
      </c>
    </row>
    <row r="558" spans="1:7">
      <c r="A558" s="116">
        <v>557</v>
      </c>
      <c r="B558" s="116" t="s">
        <v>1388</v>
      </c>
      <c r="C558" s="245">
        <v>10750</v>
      </c>
      <c r="D558" s="245">
        <v>10750</v>
      </c>
      <c r="E558" s="245">
        <v>10800</v>
      </c>
      <c r="F558" s="246">
        <v>9.7899999999999991</v>
      </c>
      <c r="G558" s="246">
        <v>4.78</v>
      </c>
    </row>
    <row r="559" spans="1:7">
      <c r="A559" s="116">
        <v>558</v>
      </c>
      <c r="B559" s="116" t="s">
        <v>784</v>
      </c>
      <c r="C559" s="245">
        <v>3635</v>
      </c>
      <c r="D559" s="245">
        <v>3635</v>
      </c>
      <c r="E559" s="245">
        <v>3640</v>
      </c>
      <c r="F559" s="246">
        <v>12.24</v>
      </c>
      <c r="G559" s="246">
        <v>7.45</v>
      </c>
    </row>
    <row r="560" spans="1:7">
      <c r="A560" s="116">
        <v>559</v>
      </c>
      <c r="B560" s="116" t="s">
        <v>1016</v>
      </c>
      <c r="C560" s="245">
        <v>49700</v>
      </c>
      <c r="D560" s="245">
        <v>49700</v>
      </c>
      <c r="E560" s="245">
        <v>49800</v>
      </c>
      <c r="F560" s="246">
        <v>12.16</v>
      </c>
      <c r="G560" s="246">
        <v>1.85</v>
      </c>
    </row>
    <row r="561" spans="1:7">
      <c r="A561" s="116">
        <v>560</v>
      </c>
      <c r="B561" s="116" t="s">
        <v>1104</v>
      </c>
      <c r="C561" s="245">
        <v>4000</v>
      </c>
      <c r="D561" s="245">
        <v>3990</v>
      </c>
      <c r="E561" s="245">
        <v>4000</v>
      </c>
      <c r="F561" s="246">
        <v>36.36</v>
      </c>
      <c r="G561" s="246">
        <v>-1.36</v>
      </c>
    </row>
    <row r="562" spans="1:7">
      <c r="A562" s="116">
        <v>561</v>
      </c>
      <c r="B562" s="116" t="s">
        <v>1923</v>
      </c>
      <c r="C562" s="245">
        <v>9450</v>
      </c>
      <c r="D562" s="245">
        <v>9440</v>
      </c>
      <c r="E562" s="245">
        <v>9450</v>
      </c>
      <c r="F562" s="246">
        <v>-25</v>
      </c>
      <c r="G562" s="246">
        <v>-22.52</v>
      </c>
    </row>
    <row r="563" spans="1:7">
      <c r="A563" s="116">
        <v>562</v>
      </c>
      <c r="B563" s="116" t="s">
        <v>1526</v>
      </c>
      <c r="C563" s="245">
        <v>11700</v>
      </c>
      <c r="D563" s="245">
        <v>11700</v>
      </c>
      <c r="E563" s="245">
        <v>11750</v>
      </c>
      <c r="F563" s="246">
        <v>40.479999999999997</v>
      </c>
      <c r="G563" s="246">
        <v>2.36</v>
      </c>
    </row>
    <row r="564" spans="1:7">
      <c r="A564" s="116">
        <v>563</v>
      </c>
      <c r="B564" s="116" t="s">
        <v>4175</v>
      </c>
      <c r="C564" s="245">
        <v>18510</v>
      </c>
      <c r="D564" s="245">
        <v>18510</v>
      </c>
      <c r="E564" s="245">
        <v>18520</v>
      </c>
      <c r="F564" s="246" t="s">
        <v>3969</v>
      </c>
      <c r="G564" s="246" t="s">
        <v>3969</v>
      </c>
    </row>
    <row r="565" spans="1:7">
      <c r="A565" s="116">
        <v>564</v>
      </c>
      <c r="B565" s="116" t="s">
        <v>4176</v>
      </c>
      <c r="C565" s="245">
        <v>8300</v>
      </c>
      <c r="D565" s="245">
        <v>8290</v>
      </c>
      <c r="E565" s="245">
        <v>8300</v>
      </c>
      <c r="F565" s="246">
        <v>9.89</v>
      </c>
      <c r="G565" s="246">
        <v>10.84</v>
      </c>
    </row>
    <row r="566" spans="1:7">
      <c r="A566" s="116">
        <v>565</v>
      </c>
      <c r="B566" s="116" t="s">
        <v>4177</v>
      </c>
      <c r="C566" s="245">
        <v>16175</v>
      </c>
      <c r="D566" s="245">
        <v>16115</v>
      </c>
      <c r="E566" s="245">
        <v>16175</v>
      </c>
      <c r="F566" s="246" t="s">
        <v>3969</v>
      </c>
      <c r="G566" s="246" t="s">
        <v>3969</v>
      </c>
    </row>
    <row r="567" spans="1:7">
      <c r="A567" s="116">
        <v>566</v>
      </c>
      <c r="B567" s="116" t="s">
        <v>4178</v>
      </c>
      <c r="C567" s="245">
        <v>51460</v>
      </c>
      <c r="D567" s="245">
        <v>51450</v>
      </c>
      <c r="E567" s="245">
        <v>51460</v>
      </c>
      <c r="F567" s="246" t="s">
        <v>3969</v>
      </c>
      <c r="G567" s="246" t="s">
        <v>3969</v>
      </c>
    </row>
    <row r="568" spans="1:7">
      <c r="A568" s="116">
        <v>567</v>
      </c>
      <c r="B568" s="116" t="s">
        <v>4179</v>
      </c>
      <c r="C568" s="245">
        <v>32025</v>
      </c>
      <c r="D568" s="245">
        <v>31995</v>
      </c>
      <c r="E568" s="245">
        <v>32025</v>
      </c>
      <c r="F568" s="246" t="s">
        <v>3969</v>
      </c>
      <c r="G568" s="246" t="s">
        <v>3969</v>
      </c>
    </row>
    <row r="569" spans="1:7">
      <c r="A569" s="116">
        <v>568</v>
      </c>
      <c r="B569" s="116" t="s">
        <v>933</v>
      </c>
      <c r="C569" s="245">
        <v>10000</v>
      </c>
      <c r="D569" s="245">
        <v>10000</v>
      </c>
      <c r="E569" s="245">
        <v>10050</v>
      </c>
      <c r="F569" s="246">
        <v>81.3</v>
      </c>
      <c r="G569" s="246">
        <v>6.16</v>
      </c>
    </row>
    <row r="570" spans="1:7">
      <c r="A570" s="116">
        <v>569</v>
      </c>
      <c r="B570" s="116" t="s">
        <v>4180</v>
      </c>
      <c r="C570" s="245">
        <v>15050</v>
      </c>
      <c r="D570" s="245">
        <v>15000</v>
      </c>
      <c r="E570" s="245">
        <v>15050</v>
      </c>
      <c r="F570" s="246">
        <v>18.350000000000001</v>
      </c>
      <c r="G570" s="246">
        <v>13.25</v>
      </c>
    </row>
    <row r="571" spans="1:7">
      <c r="A571" s="116">
        <v>570</v>
      </c>
      <c r="B571" s="116" t="s">
        <v>2433</v>
      </c>
      <c r="C571" s="245">
        <v>5260</v>
      </c>
      <c r="D571" s="245">
        <v>5250</v>
      </c>
      <c r="E571" s="245">
        <v>5260</v>
      </c>
      <c r="F571" s="246">
        <v>4.7</v>
      </c>
      <c r="G571" s="246">
        <v>10.57</v>
      </c>
    </row>
    <row r="572" spans="1:7">
      <c r="A572" s="116">
        <v>571</v>
      </c>
      <c r="B572" s="116" t="s">
        <v>1708</v>
      </c>
      <c r="C572" s="245">
        <v>43300</v>
      </c>
      <c r="D572" s="245">
        <v>43150</v>
      </c>
      <c r="E572" s="245">
        <v>43300</v>
      </c>
      <c r="F572" s="246">
        <v>-213.3</v>
      </c>
      <c r="G572" s="246">
        <v>3.79</v>
      </c>
    </row>
    <row r="573" spans="1:7">
      <c r="A573" s="116">
        <v>572</v>
      </c>
      <c r="B573" s="116" t="s">
        <v>2483</v>
      </c>
      <c r="C573" s="245">
        <v>15650</v>
      </c>
      <c r="D573" s="245">
        <v>15650</v>
      </c>
      <c r="E573" s="245">
        <v>15700</v>
      </c>
      <c r="F573" s="246">
        <v>43.47</v>
      </c>
      <c r="G573" s="246">
        <v>-1.77</v>
      </c>
    </row>
    <row r="574" spans="1:7">
      <c r="A574" s="116">
        <v>573</v>
      </c>
      <c r="B574" s="116" t="s">
        <v>4181</v>
      </c>
      <c r="C574" s="245">
        <v>39450</v>
      </c>
      <c r="D574" s="245">
        <v>39250</v>
      </c>
      <c r="E574" s="245">
        <v>39450</v>
      </c>
      <c r="F574" s="246">
        <v>-4.22</v>
      </c>
      <c r="G574" s="246">
        <v>-13.18</v>
      </c>
    </row>
    <row r="575" spans="1:7">
      <c r="A575" s="116">
        <v>574</v>
      </c>
      <c r="B575" s="116" t="s">
        <v>4182</v>
      </c>
      <c r="C575" s="245">
        <v>6980</v>
      </c>
      <c r="D575" s="245">
        <v>6980</v>
      </c>
      <c r="E575" s="245">
        <v>6990</v>
      </c>
      <c r="F575" s="246">
        <v>2.41</v>
      </c>
      <c r="G575" s="246">
        <v>17.88</v>
      </c>
    </row>
    <row r="576" spans="1:7">
      <c r="A576" s="116">
        <v>575</v>
      </c>
      <c r="B576" s="116" t="s">
        <v>2273</v>
      </c>
      <c r="C576" s="245">
        <v>4860</v>
      </c>
      <c r="D576" s="245">
        <v>4860</v>
      </c>
      <c r="E576" s="245">
        <v>4865</v>
      </c>
      <c r="F576" s="246">
        <v>-303.75</v>
      </c>
      <c r="G576" s="246">
        <v>-5.36</v>
      </c>
    </row>
    <row r="577" spans="1:7">
      <c r="A577" s="116">
        <v>576</v>
      </c>
      <c r="B577" s="116" t="s">
        <v>1018</v>
      </c>
      <c r="C577" s="245">
        <v>12200</v>
      </c>
      <c r="D577" s="245">
        <v>12100</v>
      </c>
      <c r="E577" s="245">
        <v>12200</v>
      </c>
      <c r="F577" s="246">
        <v>6.61</v>
      </c>
      <c r="G577" s="246">
        <v>3.89</v>
      </c>
    </row>
    <row r="578" spans="1:7">
      <c r="A578" s="116">
        <v>577</v>
      </c>
      <c r="B578" s="116" t="s">
        <v>4183</v>
      </c>
      <c r="C578" s="245">
        <v>9900</v>
      </c>
      <c r="D578" s="245">
        <v>9900</v>
      </c>
      <c r="E578" s="245">
        <v>9910</v>
      </c>
      <c r="F578" s="246">
        <v>7.97</v>
      </c>
      <c r="G578" s="246">
        <v>7.74</v>
      </c>
    </row>
    <row r="579" spans="1:7">
      <c r="A579" s="116">
        <v>578</v>
      </c>
      <c r="B579" s="116" t="s">
        <v>4184</v>
      </c>
      <c r="C579" s="245">
        <v>17750</v>
      </c>
      <c r="D579" s="245">
        <v>17650</v>
      </c>
      <c r="E579" s="245">
        <v>17750</v>
      </c>
      <c r="F579" s="246">
        <v>5.07</v>
      </c>
      <c r="G579" s="246">
        <v>15.09</v>
      </c>
    </row>
    <row r="580" spans="1:7">
      <c r="A580" s="116">
        <v>579</v>
      </c>
      <c r="B580" s="116" t="s">
        <v>1189</v>
      </c>
      <c r="C580" s="245">
        <v>3655</v>
      </c>
      <c r="D580" s="245">
        <v>3650</v>
      </c>
      <c r="E580" s="245">
        <v>3655</v>
      </c>
      <c r="F580" s="246">
        <v>6.46</v>
      </c>
      <c r="G580" s="246">
        <v>3.16</v>
      </c>
    </row>
    <row r="581" spans="1:7">
      <c r="A581" s="116">
        <v>580</v>
      </c>
      <c r="B581" s="116" t="s">
        <v>3053</v>
      </c>
      <c r="C581" s="245">
        <v>64500</v>
      </c>
      <c r="D581" s="245">
        <v>64500</v>
      </c>
      <c r="E581" s="245">
        <v>64600</v>
      </c>
      <c r="F581" s="246">
        <v>21.54</v>
      </c>
      <c r="G581" s="246">
        <v>16.100000000000001</v>
      </c>
    </row>
    <row r="582" spans="1:7">
      <c r="A582" s="116">
        <v>581</v>
      </c>
      <c r="B582" s="116" t="s">
        <v>2133</v>
      </c>
      <c r="C582" s="245">
        <v>2735</v>
      </c>
      <c r="D582" s="245">
        <v>2730</v>
      </c>
      <c r="E582" s="245">
        <v>2735</v>
      </c>
      <c r="F582" s="246">
        <v>75.97</v>
      </c>
      <c r="G582" s="246">
        <v>-3.92</v>
      </c>
    </row>
    <row r="583" spans="1:7">
      <c r="A583" s="116">
        <v>582</v>
      </c>
      <c r="B583" s="116" t="s">
        <v>2053</v>
      </c>
      <c r="C583" s="245">
        <v>2805</v>
      </c>
      <c r="D583" s="245">
        <v>2805</v>
      </c>
      <c r="E583" s="245">
        <v>2810</v>
      </c>
      <c r="F583" s="246">
        <v>-2.73</v>
      </c>
      <c r="G583" s="246">
        <v>-24.91</v>
      </c>
    </row>
    <row r="584" spans="1:7">
      <c r="A584" s="116">
        <v>583</v>
      </c>
      <c r="B584" s="116" t="s">
        <v>1261</v>
      </c>
      <c r="C584" s="245">
        <v>11550</v>
      </c>
      <c r="D584" s="245">
        <v>11500</v>
      </c>
      <c r="E584" s="245">
        <v>11550</v>
      </c>
      <c r="F584" s="246">
        <v>14.83</v>
      </c>
      <c r="G584" s="246">
        <v>2.34</v>
      </c>
    </row>
    <row r="585" spans="1:7">
      <c r="A585" s="116">
        <v>584</v>
      </c>
      <c r="B585" s="116" t="s">
        <v>1528</v>
      </c>
      <c r="C585" s="245">
        <v>19900</v>
      </c>
      <c r="D585" s="245">
        <v>19900</v>
      </c>
      <c r="E585" s="245">
        <v>19950</v>
      </c>
      <c r="F585" s="246">
        <v>2.79</v>
      </c>
      <c r="G585" s="246">
        <v>18.96</v>
      </c>
    </row>
    <row r="586" spans="1:7">
      <c r="A586" s="116">
        <v>585</v>
      </c>
      <c r="B586" s="116" t="s">
        <v>4185</v>
      </c>
      <c r="C586" s="245">
        <v>9570</v>
      </c>
      <c r="D586" s="245">
        <v>9550</v>
      </c>
      <c r="E586" s="245">
        <v>9570</v>
      </c>
      <c r="F586" s="246">
        <v>21.41</v>
      </c>
      <c r="G586" s="246">
        <v>9.33</v>
      </c>
    </row>
    <row r="587" spans="1:7">
      <c r="A587" s="116">
        <v>586</v>
      </c>
      <c r="B587" s="116" t="s">
        <v>1576</v>
      </c>
      <c r="C587" s="245">
        <v>7800</v>
      </c>
      <c r="D587" s="245">
        <v>7790</v>
      </c>
      <c r="E587" s="245">
        <v>7800</v>
      </c>
      <c r="F587" s="246">
        <v>29.32</v>
      </c>
      <c r="G587" s="246">
        <v>-0.55000000000000004</v>
      </c>
    </row>
    <row r="588" spans="1:7">
      <c r="A588" s="116">
        <v>587</v>
      </c>
      <c r="B588" s="116" t="s">
        <v>1102</v>
      </c>
      <c r="C588" s="245">
        <v>6230</v>
      </c>
      <c r="D588" s="245">
        <v>6230</v>
      </c>
      <c r="E588" s="245">
        <v>6250</v>
      </c>
      <c r="F588" s="246">
        <v>12.05</v>
      </c>
      <c r="G588" s="246">
        <v>6.53</v>
      </c>
    </row>
    <row r="589" spans="1:7">
      <c r="A589" s="116">
        <v>588</v>
      </c>
      <c r="B589" s="116" t="s">
        <v>4186</v>
      </c>
      <c r="C589" s="245">
        <v>8250</v>
      </c>
      <c r="D589" s="245">
        <v>8240</v>
      </c>
      <c r="E589" s="245">
        <v>8250</v>
      </c>
      <c r="F589" s="246">
        <v>4.7300000000000004</v>
      </c>
      <c r="G589" s="246">
        <v>-206.06</v>
      </c>
    </row>
    <row r="590" spans="1:7">
      <c r="A590" s="116">
        <v>589</v>
      </c>
      <c r="B590" s="116" t="s">
        <v>4187</v>
      </c>
      <c r="C590" s="245">
        <v>9970</v>
      </c>
      <c r="D590" s="245">
        <v>9970</v>
      </c>
      <c r="E590" s="245">
        <v>9990</v>
      </c>
      <c r="F590" s="246">
        <v>13.85</v>
      </c>
      <c r="G590" s="246">
        <v>29.7</v>
      </c>
    </row>
    <row r="591" spans="1:7">
      <c r="A591" s="116">
        <v>590</v>
      </c>
      <c r="B591" s="116" t="s">
        <v>1076</v>
      </c>
      <c r="C591" s="245">
        <v>1540</v>
      </c>
      <c r="D591" s="245">
        <v>1540</v>
      </c>
      <c r="E591" s="245">
        <v>1545</v>
      </c>
      <c r="F591" s="246">
        <v>-17.5</v>
      </c>
      <c r="G591" s="246">
        <v>-14.32</v>
      </c>
    </row>
    <row r="592" spans="1:7">
      <c r="A592" s="116">
        <v>591</v>
      </c>
      <c r="B592" s="116" t="s">
        <v>4188</v>
      </c>
      <c r="C592" s="245">
        <v>11900</v>
      </c>
      <c r="D592" s="245">
        <v>11895</v>
      </c>
      <c r="E592" s="245">
        <v>11900</v>
      </c>
      <c r="F592" s="246" t="s">
        <v>3969</v>
      </c>
      <c r="G592" s="246" t="s">
        <v>3969</v>
      </c>
    </row>
    <row r="593" spans="1:7">
      <c r="A593" s="116">
        <v>592</v>
      </c>
      <c r="B593" s="116" t="s">
        <v>4189</v>
      </c>
      <c r="C593" s="245">
        <v>11900</v>
      </c>
      <c r="D593" s="245">
        <v>11850</v>
      </c>
      <c r="E593" s="245">
        <v>11900</v>
      </c>
      <c r="F593" s="246">
        <v>4.24</v>
      </c>
      <c r="G593" s="246" t="s">
        <v>3969</v>
      </c>
    </row>
    <row r="594" spans="1:7">
      <c r="A594" s="116">
        <v>593</v>
      </c>
      <c r="B594" s="116" t="s">
        <v>2281</v>
      </c>
      <c r="C594" s="245">
        <v>17500</v>
      </c>
      <c r="D594" s="245">
        <v>17300</v>
      </c>
      <c r="E594" s="245">
        <v>17500</v>
      </c>
      <c r="F594" s="246">
        <v>3.04</v>
      </c>
      <c r="G594" s="246">
        <v>14.23</v>
      </c>
    </row>
    <row r="595" spans="1:7">
      <c r="A595" s="116">
        <v>594</v>
      </c>
      <c r="B595" s="116" t="s">
        <v>1482</v>
      </c>
      <c r="C595" s="245">
        <v>7040</v>
      </c>
      <c r="D595" s="245">
        <v>7040</v>
      </c>
      <c r="E595" s="245">
        <v>7060</v>
      </c>
      <c r="F595" s="246">
        <v>16.64</v>
      </c>
      <c r="G595" s="246">
        <v>4.13</v>
      </c>
    </row>
    <row r="596" spans="1:7">
      <c r="A596" s="116">
        <v>595</v>
      </c>
      <c r="B596" s="116" t="s">
        <v>1490</v>
      </c>
      <c r="C596" s="245">
        <v>9600</v>
      </c>
      <c r="D596" s="245">
        <v>9530</v>
      </c>
      <c r="E596" s="245">
        <v>9600</v>
      </c>
      <c r="F596" s="246">
        <v>20.04</v>
      </c>
      <c r="G596" s="246">
        <v>8.19</v>
      </c>
    </row>
    <row r="597" spans="1:7">
      <c r="A597" s="116">
        <v>596</v>
      </c>
      <c r="B597" s="116" t="s">
        <v>4190</v>
      </c>
      <c r="C597" s="245">
        <v>31045</v>
      </c>
      <c r="D597" s="245">
        <v>31040</v>
      </c>
      <c r="E597" s="245">
        <v>31045</v>
      </c>
      <c r="F597" s="246" t="s">
        <v>3969</v>
      </c>
      <c r="G597" s="246" t="s">
        <v>3969</v>
      </c>
    </row>
    <row r="598" spans="1:7">
      <c r="A598" s="116">
        <v>597</v>
      </c>
      <c r="B598" s="116" t="s">
        <v>4191</v>
      </c>
      <c r="C598" s="245">
        <v>22440</v>
      </c>
      <c r="D598" s="245">
        <v>22440</v>
      </c>
      <c r="E598" s="245">
        <v>22445</v>
      </c>
      <c r="F598" s="246" t="s">
        <v>3969</v>
      </c>
      <c r="G598" s="246" t="s">
        <v>3969</v>
      </c>
    </row>
    <row r="599" spans="1:7">
      <c r="A599" s="116">
        <v>598</v>
      </c>
      <c r="B599" s="116" t="s">
        <v>4192</v>
      </c>
      <c r="C599" s="245">
        <v>90500</v>
      </c>
      <c r="D599" s="245">
        <v>90500</v>
      </c>
      <c r="E599" s="245">
        <v>90600</v>
      </c>
      <c r="F599" s="246">
        <v>6.56</v>
      </c>
      <c r="G599" s="246" t="s">
        <v>3969</v>
      </c>
    </row>
    <row r="600" spans="1:7">
      <c r="A600" s="116">
        <v>599</v>
      </c>
      <c r="B600" s="116" t="s">
        <v>1181</v>
      </c>
      <c r="C600" s="245">
        <v>9640</v>
      </c>
      <c r="D600" s="245">
        <v>9630</v>
      </c>
      <c r="E600" s="245">
        <v>9640</v>
      </c>
      <c r="F600" s="246">
        <v>6.12</v>
      </c>
      <c r="G600" s="246">
        <v>4.05</v>
      </c>
    </row>
    <row r="601" spans="1:7">
      <c r="A601" s="116">
        <v>600</v>
      </c>
      <c r="B601" s="116" t="s">
        <v>4193</v>
      </c>
      <c r="C601" s="245">
        <v>19800</v>
      </c>
      <c r="D601" s="245">
        <v>19800</v>
      </c>
      <c r="E601" s="245">
        <v>19900</v>
      </c>
      <c r="F601" s="246">
        <v>12.77</v>
      </c>
      <c r="G601" s="246">
        <v>-6.03</v>
      </c>
    </row>
    <row r="602" spans="1:7">
      <c r="A602" s="116">
        <v>601</v>
      </c>
      <c r="B602" s="116" t="s">
        <v>2381</v>
      </c>
      <c r="C602" s="245">
        <v>19100</v>
      </c>
      <c r="D602" s="245">
        <v>19050</v>
      </c>
      <c r="E602" s="245">
        <v>19100</v>
      </c>
      <c r="F602" s="246">
        <v>66.78</v>
      </c>
      <c r="G602" s="246">
        <v>1.06</v>
      </c>
    </row>
    <row r="603" spans="1:7">
      <c r="A603" s="116">
        <v>602</v>
      </c>
      <c r="B603" s="116" t="s">
        <v>4194</v>
      </c>
      <c r="C603" s="245">
        <v>25500</v>
      </c>
      <c r="D603" s="245">
        <v>25500</v>
      </c>
      <c r="E603" s="245">
        <v>25600</v>
      </c>
      <c r="F603" s="246">
        <v>19.559999999999999</v>
      </c>
      <c r="G603" s="246">
        <v>6.84</v>
      </c>
    </row>
    <row r="604" spans="1:7">
      <c r="A604" s="116">
        <v>603</v>
      </c>
      <c r="B604" s="116" t="s">
        <v>1692</v>
      </c>
      <c r="C604" s="245">
        <v>5620</v>
      </c>
      <c r="D604" s="245">
        <v>5620</v>
      </c>
      <c r="E604" s="245">
        <v>5630</v>
      </c>
      <c r="F604" s="246">
        <v>2.48</v>
      </c>
      <c r="G604" s="246">
        <v>34.979999999999997</v>
      </c>
    </row>
    <row r="605" spans="1:7">
      <c r="A605" s="116">
        <v>604</v>
      </c>
      <c r="B605" s="116" t="s">
        <v>1905</v>
      </c>
      <c r="C605" s="245">
        <v>18400</v>
      </c>
      <c r="D605" s="245">
        <v>18350</v>
      </c>
      <c r="E605" s="245">
        <v>18400</v>
      </c>
      <c r="F605" s="246">
        <v>6.37</v>
      </c>
      <c r="G605" s="246">
        <v>10.98</v>
      </c>
    </row>
    <row r="606" spans="1:7">
      <c r="A606" s="116">
        <v>605</v>
      </c>
      <c r="B606" s="116" t="s">
        <v>1339</v>
      </c>
      <c r="C606" s="245">
        <v>47000</v>
      </c>
      <c r="D606" s="245">
        <v>46900</v>
      </c>
      <c r="E606" s="245">
        <v>47000</v>
      </c>
      <c r="F606" s="246">
        <v>8.2799999999999994</v>
      </c>
      <c r="G606" s="246">
        <v>20.65</v>
      </c>
    </row>
    <row r="607" spans="1:7">
      <c r="A607" s="116">
        <v>606</v>
      </c>
      <c r="B607" s="116" t="s">
        <v>1666</v>
      </c>
      <c r="C607" s="245">
        <v>18550</v>
      </c>
      <c r="D607" s="245">
        <v>18550</v>
      </c>
      <c r="E607" s="245">
        <v>18650</v>
      </c>
      <c r="F607" s="246">
        <v>17.52</v>
      </c>
      <c r="G607" s="246">
        <v>25.21</v>
      </c>
    </row>
    <row r="608" spans="1:7">
      <c r="A608" s="116">
        <v>607</v>
      </c>
      <c r="B608" s="116" t="s">
        <v>862</v>
      </c>
      <c r="C608" s="245">
        <v>6600</v>
      </c>
      <c r="D608" s="245">
        <v>6590</v>
      </c>
      <c r="E608" s="245">
        <v>6600</v>
      </c>
      <c r="F608" s="246">
        <v>19.579999999999998</v>
      </c>
      <c r="G608" s="246">
        <v>9.6999999999999993</v>
      </c>
    </row>
    <row r="609" spans="1:7">
      <c r="A609" s="116">
        <v>608</v>
      </c>
      <c r="B609" s="116" t="s">
        <v>806</v>
      </c>
      <c r="C609" s="245">
        <v>5770</v>
      </c>
      <c r="D609" s="245">
        <v>5760</v>
      </c>
      <c r="E609" s="245">
        <v>5770</v>
      </c>
      <c r="F609" s="246">
        <v>6.74</v>
      </c>
      <c r="G609" s="246">
        <v>4.21</v>
      </c>
    </row>
    <row r="610" spans="1:7">
      <c r="A610" s="116">
        <v>609</v>
      </c>
      <c r="B610" s="116" t="s">
        <v>4195</v>
      </c>
      <c r="C610" s="245">
        <v>15850</v>
      </c>
      <c r="D610" s="245">
        <v>15800</v>
      </c>
      <c r="E610" s="245">
        <v>15850</v>
      </c>
      <c r="F610" s="246">
        <v>264.17</v>
      </c>
      <c r="G610" s="246" t="s">
        <v>3969</v>
      </c>
    </row>
    <row r="611" spans="1:7">
      <c r="A611" s="116">
        <v>610</v>
      </c>
      <c r="B611" s="116" t="s">
        <v>2529</v>
      </c>
      <c r="C611" s="245">
        <v>3075</v>
      </c>
      <c r="D611" s="245">
        <v>0</v>
      </c>
      <c r="E611" s="245">
        <v>0</v>
      </c>
      <c r="F611" s="246">
        <v>-13.67</v>
      </c>
      <c r="G611" s="246">
        <v>-21.4</v>
      </c>
    </row>
    <row r="612" spans="1:7">
      <c r="A612" s="116">
        <v>611</v>
      </c>
      <c r="B612" s="116" t="s">
        <v>1090</v>
      </c>
      <c r="C612" s="245">
        <v>79100</v>
      </c>
      <c r="D612" s="245">
        <v>78900</v>
      </c>
      <c r="E612" s="245">
        <v>79100</v>
      </c>
      <c r="F612" s="246">
        <v>-73.790000000000006</v>
      </c>
      <c r="G612" s="246">
        <v>0.93</v>
      </c>
    </row>
    <row r="613" spans="1:7">
      <c r="A613" s="116">
        <v>612</v>
      </c>
      <c r="B613" s="116" t="s">
        <v>4196</v>
      </c>
      <c r="C613" s="245">
        <v>12700</v>
      </c>
      <c r="D613" s="245">
        <v>12690</v>
      </c>
      <c r="E613" s="245">
        <v>12700</v>
      </c>
      <c r="F613" s="246" t="s">
        <v>3969</v>
      </c>
      <c r="G613" s="246" t="s">
        <v>3969</v>
      </c>
    </row>
    <row r="614" spans="1:7">
      <c r="A614" s="116">
        <v>613</v>
      </c>
      <c r="B614" s="116" t="s">
        <v>876</v>
      </c>
      <c r="C614" s="245">
        <v>7690</v>
      </c>
      <c r="D614" s="245">
        <v>7680</v>
      </c>
      <c r="E614" s="245">
        <v>7690</v>
      </c>
      <c r="F614" s="246">
        <v>-2.0699999999999998</v>
      </c>
      <c r="G614" s="246">
        <v>-43.75</v>
      </c>
    </row>
    <row r="615" spans="1:7">
      <c r="A615" s="116">
        <v>614</v>
      </c>
      <c r="B615" s="116" t="s">
        <v>1169</v>
      </c>
      <c r="C615" s="245">
        <v>12900</v>
      </c>
      <c r="D615" s="245">
        <v>12800</v>
      </c>
      <c r="E615" s="245">
        <v>12900</v>
      </c>
      <c r="F615" s="246">
        <v>13.78</v>
      </c>
      <c r="G615" s="246">
        <v>1.48</v>
      </c>
    </row>
    <row r="616" spans="1:7">
      <c r="A616" s="116">
        <v>615</v>
      </c>
      <c r="B616" s="116" t="s">
        <v>1492</v>
      </c>
      <c r="C616" s="245">
        <v>1820</v>
      </c>
      <c r="D616" s="245">
        <v>1815</v>
      </c>
      <c r="E616" s="245">
        <v>1820</v>
      </c>
      <c r="F616" s="246">
        <v>41.36</v>
      </c>
      <c r="G616" s="246">
        <v>-1.86</v>
      </c>
    </row>
    <row r="617" spans="1:7">
      <c r="A617" s="116">
        <v>616</v>
      </c>
      <c r="B617" s="116" t="s">
        <v>1536</v>
      </c>
      <c r="C617" s="245">
        <v>5210</v>
      </c>
      <c r="D617" s="245">
        <v>5200</v>
      </c>
      <c r="E617" s="245">
        <v>5210</v>
      </c>
      <c r="F617" s="246">
        <v>-3.56</v>
      </c>
      <c r="G617" s="246">
        <v>-128.28</v>
      </c>
    </row>
    <row r="618" spans="1:7">
      <c r="A618" s="116">
        <v>617</v>
      </c>
      <c r="B618" s="116" t="s">
        <v>4197</v>
      </c>
      <c r="C618" s="245">
        <v>66900</v>
      </c>
      <c r="D618" s="245">
        <v>66800</v>
      </c>
      <c r="E618" s="245">
        <v>66900</v>
      </c>
      <c r="F618" s="246">
        <v>4.1900000000000004</v>
      </c>
      <c r="G618" s="246" t="s">
        <v>3969</v>
      </c>
    </row>
    <row r="619" spans="1:7">
      <c r="A619" s="116">
        <v>618</v>
      </c>
      <c r="B619" s="116" t="s">
        <v>2259</v>
      </c>
      <c r="C619" s="245">
        <v>2580</v>
      </c>
      <c r="D619" s="245">
        <v>2580</v>
      </c>
      <c r="E619" s="245">
        <v>2585</v>
      </c>
      <c r="F619" s="246">
        <v>258</v>
      </c>
      <c r="G619" s="246">
        <v>1.22</v>
      </c>
    </row>
    <row r="620" spans="1:7">
      <c r="A620" s="116">
        <v>619</v>
      </c>
      <c r="B620" s="116" t="s">
        <v>4198</v>
      </c>
      <c r="C620" s="245">
        <v>993</v>
      </c>
      <c r="D620" s="245">
        <v>992</v>
      </c>
      <c r="E620" s="245">
        <v>993</v>
      </c>
      <c r="F620" s="246">
        <v>23.09</v>
      </c>
      <c r="G620" s="246">
        <v>2.39</v>
      </c>
    </row>
    <row r="621" spans="1:7">
      <c r="A621" s="116">
        <v>620</v>
      </c>
      <c r="B621" s="116" t="s">
        <v>4199</v>
      </c>
      <c r="C621" s="245">
        <v>46240</v>
      </c>
      <c r="D621" s="245">
        <v>46235</v>
      </c>
      <c r="E621" s="245">
        <v>46275</v>
      </c>
      <c r="F621" s="246" t="s">
        <v>3969</v>
      </c>
      <c r="G621" s="246" t="s">
        <v>3969</v>
      </c>
    </row>
    <row r="622" spans="1:7">
      <c r="A622" s="116">
        <v>621</v>
      </c>
      <c r="B622" s="116" t="s">
        <v>4200</v>
      </c>
      <c r="C622" s="245">
        <v>100505</v>
      </c>
      <c r="D622" s="245">
        <v>100500</v>
      </c>
      <c r="E622" s="245">
        <v>100505</v>
      </c>
      <c r="F622" s="246" t="s">
        <v>3969</v>
      </c>
      <c r="G622" s="246" t="s">
        <v>3969</v>
      </c>
    </row>
    <row r="623" spans="1:7">
      <c r="A623" s="116">
        <v>622</v>
      </c>
      <c r="B623" s="116" t="s">
        <v>4201</v>
      </c>
      <c r="C623" s="245">
        <v>8370</v>
      </c>
      <c r="D623" s="245">
        <v>8350</v>
      </c>
      <c r="E623" s="245">
        <v>8370</v>
      </c>
      <c r="F623" s="246">
        <v>28.28</v>
      </c>
      <c r="G623" s="246">
        <v>-1.3</v>
      </c>
    </row>
    <row r="624" spans="1:7">
      <c r="A624" s="116">
        <v>623</v>
      </c>
      <c r="B624" s="116" t="s">
        <v>1733</v>
      </c>
      <c r="C624" s="245">
        <v>6660</v>
      </c>
      <c r="D624" s="245">
        <v>6650</v>
      </c>
      <c r="E624" s="245">
        <v>6660</v>
      </c>
      <c r="F624" s="246">
        <v>22.05</v>
      </c>
      <c r="G624" s="246">
        <v>1.59</v>
      </c>
    </row>
    <row r="625" spans="1:7">
      <c r="A625" s="116">
        <v>624</v>
      </c>
      <c r="B625" s="116" t="s">
        <v>4202</v>
      </c>
      <c r="C625" s="245">
        <v>12115</v>
      </c>
      <c r="D625" s="245">
        <v>12115</v>
      </c>
      <c r="E625" s="245">
        <v>12120</v>
      </c>
      <c r="F625" s="246" t="s">
        <v>3969</v>
      </c>
      <c r="G625" s="246" t="s">
        <v>3969</v>
      </c>
    </row>
    <row r="626" spans="1:7">
      <c r="A626" s="116">
        <v>625</v>
      </c>
      <c r="B626" s="116" t="s">
        <v>4203</v>
      </c>
      <c r="C626" s="245">
        <v>155500</v>
      </c>
      <c r="D626" s="245">
        <v>155000</v>
      </c>
      <c r="E626" s="245">
        <v>155500</v>
      </c>
      <c r="F626" s="246">
        <v>-32.21</v>
      </c>
      <c r="G626" s="246" t="s">
        <v>3969</v>
      </c>
    </row>
    <row r="627" spans="1:7">
      <c r="A627" s="116">
        <v>626</v>
      </c>
      <c r="B627" s="116" t="s">
        <v>1315</v>
      </c>
      <c r="C627" s="245">
        <v>9700</v>
      </c>
      <c r="D627" s="245">
        <v>9690</v>
      </c>
      <c r="E627" s="245">
        <v>9700</v>
      </c>
      <c r="F627" s="246">
        <v>12.19</v>
      </c>
      <c r="G627" s="246">
        <v>5.48</v>
      </c>
    </row>
    <row r="628" spans="1:7">
      <c r="A628" s="116">
        <v>627</v>
      </c>
      <c r="B628" s="116" t="s">
        <v>1813</v>
      </c>
      <c r="C628" s="245">
        <v>4700</v>
      </c>
      <c r="D628" s="245">
        <v>4695</v>
      </c>
      <c r="E628" s="245">
        <v>4700</v>
      </c>
      <c r="F628" s="246">
        <v>-117.5</v>
      </c>
      <c r="G628" s="246">
        <v>-2.8</v>
      </c>
    </row>
    <row r="629" spans="1:7">
      <c r="A629" s="116">
        <v>628</v>
      </c>
      <c r="B629" s="116" t="s">
        <v>1771</v>
      </c>
      <c r="C629" s="245">
        <v>64600</v>
      </c>
      <c r="D629" s="245">
        <v>64300</v>
      </c>
      <c r="E629" s="245">
        <v>64600</v>
      </c>
      <c r="F629" s="246">
        <v>3.18</v>
      </c>
      <c r="G629" s="246">
        <v>14.17</v>
      </c>
    </row>
    <row r="630" spans="1:7">
      <c r="A630" s="116">
        <v>629</v>
      </c>
      <c r="B630" s="116" t="s">
        <v>1424</v>
      </c>
      <c r="C630" s="245">
        <v>6030</v>
      </c>
      <c r="D630" s="245">
        <v>6030</v>
      </c>
      <c r="E630" s="245">
        <v>6060</v>
      </c>
      <c r="F630" s="246">
        <v>9.89</v>
      </c>
      <c r="G630" s="246">
        <v>3.48</v>
      </c>
    </row>
    <row r="631" spans="1:7">
      <c r="A631" s="116">
        <v>630</v>
      </c>
      <c r="B631" s="116" t="s">
        <v>872</v>
      </c>
      <c r="C631" s="245">
        <v>7150</v>
      </c>
      <c r="D631" s="245">
        <v>7150</v>
      </c>
      <c r="E631" s="245">
        <v>7160</v>
      </c>
      <c r="F631" s="246">
        <v>6.81</v>
      </c>
      <c r="G631" s="246">
        <v>-6.8</v>
      </c>
    </row>
    <row r="632" spans="1:7">
      <c r="A632" s="116">
        <v>631</v>
      </c>
      <c r="B632" s="116" t="s">
        <v>4204</v>
      </c>
      <c r="C632" s="245">
        <v>7690</v>
      </c>
      <c r="D632" s="245">
        <v>7695</v>
      </c>
      <c r="E632" s="245">
        <v>7715</v>
      </c>
      <c r="F632" s="246" t="s">
        <v>3969</v>
      </c>
      <c r="G632" s="246" t="s">
        <v>3969</v>
      </c>
    </row>
    <row r="633" spans="1:7">
      <c r="A633" s="116">
        <v>632</v>
      </c>
      <c r="B633" s="116" t="s">
        <v>3491</v>
      </c>
      <c r="C633" s="245">
        <v>3920</v>
      </c>
      <c r="D633" s="245">
        <v>3920</v>
      </c>
      <c r="E633" s="245">
        <v>3935</v>
      </c>
      <c r="F633" s="246">
        <v>29.92</v>
      </c>
      <c r="G633" s="246">
        <v>2.4300000000000002</v>
      </c>
    </row>
    <row r="634" spans="1:7">
      <c r="A634" s="116">
        <v>633</v>
      </c>
      <c r="B634" s="116" t="s">
        <v>4205</v>
      </c>
      <c r="C634" s="245">
        <v>50185</v>
      </c>
      <c r="D634" s="245">
        <v>50180</v>
      </c>
      <c r="E634" s="245">
        <v>50185</v>
      </c>
      <c r="F634" s="246" t="s">
        <v>3969</v>
      </c>
      <c r="G634" s="246" t="s">
        <v>3969</v>
      </c>
    </row>
    <row r="635" spans="1:7">
      <c r="A635" s="116">
        <v>634</v>
      </c>
      <c r="B635" s="116" t="s">
        <v>1989</v>
      </c>
      <c r="C635" s="245">
        <v>4750</v>
      </c>
      <c r="D635" s="245">
        <v>4750</v>
      </c>
      <c r="E635" s="245">
        <v>4775</v>
      </c>
      <c r="F635" s="246">
        <v>-7.94</v>
      </c>
      <c r="G635" s="246">
        <v>-39.82</v>
      </c>
    </row>
    <row r="636" spans="1:7">
      <c r="A636" s="116">
        <v>635</v>
      </c>
      <c r="B636" s="116" t="s">
        <v>1428</v>
      </c>
      <c r="C636" s="245">
        <v>5100</v>
      </c>
      <c r="D636" s="245">
        <v>5100</v>
      </c>
      <c r="E636" s="245">
        <v>5110</v>
      </c>
      <c r="F636" s="246">
        <v>16.940000000000001</v>
      </c>
      <c r="G636" s="246">
        <v>1.57</v>
      </c>
    </row>
    <row r="637" spans="1:7">
      <c r="A637" s="116">
        <v>636</v>
      </c>
      <c r="B637" s="116" t="s">
        <v>4206</v>
      </c>
      <c r="C637" s="245">
        <v>11450</v>
      </c>
      <c r="D637" s="245">
        <v>11450</v>
      </c>
      <c r="E637" s="245">
        <v>11550</v>
      </c>
      <c r="F637" s="246">
        <v>16.45</v>
      </c>
      <c r="G637" s="246">
        <v>9.42</v>
      </c>
    </row>
    <row r="638" spans="1:7">
      <c r="A638" s="116">
        <v>637</v>
      </c>
      <c r="B638" s="116" t="s">
        <v>4207</v>
      </c>
      <c r="C638" s="245">
        <v>20350</v>
      </c>
      <c r="D638" s="245">
        <v>20320</v>
      </c>
      <c r="E638" s="245">
        <v>20350</v>
      </c>
      <c r="F638" s="246" t="s">
        <v>3969</v>
      </c>
      <c r="G638" s="246" t="s">
        <v>3969</v>
      </c>
    </row>
    <row r="639" spans="1:7">
      <c r="A639" s="116">
        <v>638</v>
      </c>
      <c r="B639" s="116" t="s">
        <v>1867</v>
      </c>
      <c r="C639" s="245">
        <v>7690</v>
      </c>
      <c r="D639" s="245">
        <v>7680</v>
      </c>
      <c r="E639" s="245">
        <v>7690</v>
      </c>
      <c r="F639" s="246">
        <v>16.36</v>
      </c>
      <c r="G639" s="246">
        <v>-11.97</v>
      </c>
    </row>
    <row r="640" spans="1:7">
      <c r="A640" s="116">
        <v>639</v>
      </c>
      <c r="B640" s="116" t="s">
        <v>2919</v>
      </c>
      <c r="C640" s="245">
        <v>3440</v>
      </c>
      <c r="D640" s="245">
        <v>3440</v>
      </c>
      <c r="E640" s="245">
        <v>3445</v>
      </c>
      <c r="F640" s="246">
        <v>-25.48</v>
      </c>
      <c r="G640" s="246">
        <v>20.63</v>
      </c>
    </row>
    <row r="641" spans="1:7">
      <c r="A641" s="116">
        <v>640</v>
      </c>
      <c r="B641" s="116" t="s">
        <v>4208</v>
      </c>
      <c r="C641" s="245">
        <v>5730</v>
      </c>
      <c r="D641" s="245">
        <v>5680</v>
      </c>
      <c r="E641" s="245">
        <v>5730</v>
      </c>
      <c r="F641" s="246">
        <v>12.48</v>
      </c>
      <c r="G641" s="246">
        <v>4.79</v>
      </c>
    </row>
    <row r="642" spans="1:7">
      <c r="A642" s="116">
        <v>641</v>
      </c>
      <c r="B642" s="116" t="s">
        <v>1843</v>
      </c>
      <c r="C642" s="245">
        <v>137500</v>
      </c>
      <c r="D642" s="245">
        <v>137500</v>
      </c>
      <c r="E642" s="245">
        <v>138000</v>
      </c>
      <c r="F642" s="246">
        <v>9.7799999999999994</v>
      </c>
      <c r="G642" s="246">
        <v>2.84</v>
      </c>
    </row>
    <row r="643" spans="1:7">
      <c r="A643" s="116">
        <v>642</v>
      </c>
      <c r="B643" s="116" t="s">
        <v>2867</v>
      </c>
      <c r="C643" s="245">
        <v>7340</v>
      </c>
      <c r="D643" s="245">
        <v>7330</v>
      </c>
      <c r="E643" s="245">
        <v>7340</v>
      </c>
      <c r="F643" s="246">
        <v>15.2</v>
      </c>
      <c r="G643" s="246">
        <v>14.51</v>
      </c>
    </row>
    <row r="644" spans="1:7">
      <c r="A644" s="116">
        <v>643</v>
      </c>
      <c r="B644" s="116" t="s">
        <v>1835</v>
      </c>
      <c r="C644" s="245">
        <v>3125</v>
      </c>
      <c r="D644" s="245">
        <v>3125</v>
      </c>
      <c r="E644" s="245">
        <v>3130</v>
      </c>
      <c r="F644" s="246">
        <v>-16.45</v>
      </c>
      <c r="G644" s="246">
        <v>-7.56</v>
      </c>
    </row>
    <row r="645" spans="1:7">
      <c r="A645" s="116">
        <v>644</v>
      </c>
      <c r="B645" s="116" t="s">
        <v>4209</v>
      </c>
      <c r="C645" s="245">
        <v>3510</v>
      </c>
      <c r="D645" s="245">
        <v>3510</v>
      </c>
      <c r="E645" s="245">
        <v>3515</v>
      </c>
      <c r="F645" s="246">
        <v>-3.77</v>
      </c>
      <c r="G645" s="246">
        <v>-62.65</v>
      </c>
    </row>
    <row r="646" spans="1:7">
      <c r="A646" s="116">
        <v>645</v>
      </c>
      <c r="B646" s="116" t="s">
        <v>4210</v>
      </c>
      <c r="C646" s="245">
        <v>82100</v>
      </c>
      <c r="D646" s="245">
        <v>82000</v>
      </c>
      <c r="E646" s="245">
        <v>82100</v>
      </c>
      <c r="F646" s="246">
        <v>1368.33</v>
      </c>
      <c r="G646" s="246" t="s">
        <v>3969</v>
      </c>
    </row>
    <row r="647" spans="1:7">
      <c r="A647" s="116">
        <v>646</v>
      </c>
      <c r="B647" s="116" t="s">
        <v>4211</v>
      </c>
      <c r="C647" s="245">
        <v>3505</v>
      </c>
      <c r="D647" s="245">
        <v>3505</v>
      </c>
      <c r="E647" s="245">
        <v>3510</v>
      </c>
      <c r="F647" s="246">
        <v>-10.82</v>
      </c>
      <c r="G647" s="246">
        <v>-27.8</v>
      </c>
    </row>
    <row r="648" spans="1:7">
      <c r="A648" s="116">
        <v>647</v>
      </c>
      <c r="B648" s="116" t="s">
        <v>2333</v>
      </c>
      <c r="C648" s="245">
        <v>1960</v>
      </c>
      <c r="D648" s="245">
        <v>1955</v>
      </c>
      <c r="E648" s="245">
        <v>1960</v>
      </c>
      <c r="F648" s="246">
        <v>7.1</v>
      </c>
      <c r="G648" s="246">
        <v>3.5</v>
      </c>
    </row>
    <row r="649" spans="1:7">
      <c r="A649" s="116">
        <v>648</v>
      </c>
      <c r="B649" s="116" t="s">
        <v>1147</v>
      </c>
      <c r="C649" s="245">
        <v>2555</v>
      </c>
      <c r="D649" s="245">
        <v>2550</v>
      </c>
      <c r="E649" s="245">
        <v>2555</v>
      </c>
      <c r="F649" s="246">
        <v>14.12</v>
      </c>
      <c r="G649" s="246">
        <v>0.96</v>
      </c>
    </row>
    <row r="650" spans="1:7">
      <c r="A650" s="116">
        <v>649</v>
      </c>
      <c r="B650" s="116" t="s">
        <v>4212</v>
      </c>
      <c r="C650" s="245">
        <v>109500</v>
      </c>
      <c r="D650" s="245">
        <v>109000</v>
      </c>
      <c r="E650" s="245">
        <v>109500</v>
      </c>
      <c r="F650" s="246">
        <v>12.49</v>
      </c>
      <c r="G650" s="246" t="s">
        <v>3969</v>
      </c>
    </row>
    <row r="651" spans="1:7">
      <c r="A651" s="116">
        <v>650</v>
      </c>
      <c r="B651" s="116" t="s">
        <v>1955</v>
      </c>
      <c r="C651" s="245">
        <v>5540</v>
      </c>
      <c r="D651" s="245">
        <v>5530</v>
      </c>
      <c r="E651" s="245">
        <v>5540</v>
      </c>
      <c r="F651" s="246">
        <v>-125.91</v>
      </c>
      <c r="G651" s="246">
        <v>2.52</v>
      </c>
    </row>
    <row r="652" spans="1:7">
      <c r="A652" s="116">
        <v>651</v>
      </c>
      <c r="B652" s="116" t="s">
        <v>1404</v>
      </c>
      <c r="C652" s="245">
        <v>2200</v>
      </c>
      <c r="D652" s="245">
        <v>2195</v>
      </c>
      <c r="E652" s="245">
        <v>2200</v>
      </c>
      <c r="F652" s="246">
        <v>11.52</v>
      </c>
      <c r="G652" s="246">
        <v>-39.32</v>
      </c>
    </row>
    <row r="653" spans="1:7">
      <c r="A653" s="116">
        <v>652</v>
      </c>
      <c r="B653" s="116" t="s">
        <v>4213</v>
      </c>
      <c r="C653" s="245">
        <v>100190</v>
      </c>
      <c r="D653" s="245">
        <v>100185</v>
      </c>
      <c r="E653" s="245">
        <v>100195</v>
      </c>
      <c r="F653" s="246" t="s">
        <v>3969</v>
      </c>
      <c r="G653" s="246" t="s">
        <v>3969</v>
      </c>
    </row>
    <row r="654" spans="1:7">
      <c r="A654" s="116">
        <v>653</v>
      </c>
      <c r="B654" s="116" t="s">
        <v>2067</v>
      </c>
      <c r="C654" s="245">
        <v>79400</v>
      </c>
      <c r="D654" s="245">
        <v>79300</v>
      </c>
      <c r="E654" s="245">
        <v>79400</v>
      </c>
      <c r="F654" s="246">
        <v>15.74</v>
      </c>
      <c r="G654" s="246">
        <v>12.81</v>
      </c>
    </row>
    <row r="655" spans="1:7">
      <c r="A655" s="116">
        <v>654</v>
      </c>
      <c r="B655" s="116" t="s">
        <v>2231</v>
      </c>
      <c r="C655" s="245">
        <v>2245</v>
      </c>
      <c r="D655" s="245">
        <v>2245</v>
      </c>
      <c r="E655" s="245">
        <v>2250</v>
      </c>
      <c r="F655" s="246">
        <v>17.27</v>
      </c>
      <c r="G655" s="246">
        <v>9.11</v>
      </c>
    </row>
    <row r="656" spans="1:7">
      <c r="A656" s="116">
        <v>655</v>
      </c>
      <c r="B656" s="116" t="s">
        <v>766</v>
      </c>
      <c r="C656" s="245">
        <v>17900</v>
      </c>
      <c r="D656" s="245">
        <v>17850</v>
      </c>
      <c r="E656" s="245">
        <v>17900</v>
      </c>
      <c r="F656" s="246">
        <v>184.54</v>
      </c>
      <c r="G656" s="246">
        <v>-2.15</v>
      </c>
    </row>
    <row r="657" spans="1:7">
      <c r="A657" s="116">
        <v>656</v>
      </c>
      <c r="B657" s="116" t="s">
        <v>2143</v>
      </c>
      <c r="C657" s="245">
        <v>5730</v>
      </c>
      <c r="D657" s="245">
        <v>5730</v>
      </c>
      <c r="E657" s="245">
        <v>5740</v>
      </c>
      <c r="F657" s="246">
        <v>9.08</v>
      </c>
      <c r="G657" s="246">
        <v>6.54</v>
      </c>
    </row>
    <row r="658" spans="1:7">
      <c r="A658" s="116">
        <v>657</v>
      </c>
      <c r="B658" s="116" t="s">
        <v>1207</v>
      </c>
      <c r="C658" s="245">
        <v>653</v>
      </c>
      <c r="D658" s="245">
        <v>653</v>
      </c>
      <c r="E658" s="245">
        <v>654</v>
      </c>
      <c r="F658" s="246">
        <v>13.6</v>
      </c>
      <c r="G658" s="246">
        <v>-8.4600000000000009</v>
      </c>
    </row>
    <row r="659" spans="1:7">
      <c r="A659" s="116">
        <v>658</v>
      </c>
      <c r="B659" s="116" t="s">
        <v>688</v>
      </c>
      <c r="C659" s="245">
        <v>12450</v>
      </c>
      <c r="D659" s="245">
        <v>12450</v>
      </c>
      <c r="E659" s="245">
        <v>12500</v>
      </c>
      <c r="F659" s="246">
        <v>10.87</v>
      </c>
      <c r="G659" s="246">
        <v>3.69</v>
      </c>
    </row>
    <row r="660" spans="1:7">
      <c r="A660" s="116">
        <v>659</v>
      </c>
      <c r="B660" s="116" t="s">
        <v>4214</v>
      </c>
      <c r="C660" s="245">
        <v>1210</v>
      </c>
      <c r="D660" s="245">
        <v>1210</v>
      </c>
      <c r="E660" s="245">
        <v>1220</v>
      </c>
      <c r="F660" s="246">
        <v>11.75</v>
      </c>
      <c r="G660" s="246">
        <v>4.74</v>
      </c>
    </row>
    <row r="661" spans="1:7">
      <c r="A661" s="116">
        <v>660</v>
      </c>
      <c r="B661" s="116" t="s">
        <v>1410</v>
      </c>
      <c r="C661" s="245">
        <v>4580</v>
      </c>
      <c r="D661" s="245">
        <v>4580</v>
      </c>
      <c r="E661" s="245">
        <v>4595</v>
      </c>
      <c r="F661" s="246">
        <v>8.69</v>
      </c>
      <c r="G661" s="246">
        <v>20.21</v>
      </c>
    </row>
    <row r="662" spans="1:7">
      <c r="A662" s="116">
        <v>661</v>
      </c>
      <c r="B662" s="116" t="s">
        <v>4215</v>
      </c>
      <c r="C662" s="245">
        <v>17000</v>
      </c>
      <c r="D662" s="245">
        <v>17000</v>
      </c>
      <c r="E662" s="245">
        <v>17100</v>
      </c>
      <c r="F662" s="246">
        <v>2.41</v>
      </c>
      <c r="G662" s="246" t="s">
        <v>3969</v>
      </c>
    </row>
    <row r="663" spans="1:7">
      <c r="A663" s="116">
        <v>662</v>
      </c>
      <c r="B663" s="116" t="s">
        <v>3689</v>
      </c>
      <c r="C663" s="245">
        <v>25700</v>
      </c>
      <c r="D663" s="245">
        <v>25700</v>
      </c>
      <c r="E663" s="245">
        <v>25850</v>
      </c>
      <c r="F663" s="246">
        <v>13.75</v>
      </c>
      <c r="G663" s="246">
        <v>9.0399999999999991</v>
      </c>
    </row>
    <row r="664" spans="1:7">
      <c r="A664" s="116">
        <v>663</v>
      </c>
      <c r="B664" s="116" t="s">
        <v>1438</v>
      </c>
      <c r="C664" s="245">
        <v>3025</v>
      </c>
      <c r="D664" s="245">
        <v>3020</v>
      </c>
      <c r="E664" s="245">
        <v>3025</v>
      </c>
      <c r="F664" s="246">
        <v>18.329999999999998</v>
      </c>
      <c r="G664" s="246">
        <v>8.23</v>
      </c>
    </row>
    <row r="665" spans="1:7">
      <c r="A665" s="116">
        <v>664</v>
      </c>
      <c r="B665" s="116" t="s">
        <v>4216</v>
      </c>
      <c r="C665" s="245">
        <v>29795</v>
      </c>
      <c r="D665" s="245">
        <v>29770</v>
      </c>
      <c r="E665" s="245">
        <v>29795</v>
      </c>
      <c r="F665" s="246" t="s">
        <v>3969</v>
      </c>
      <c r="G665" s="246" t="s">
        <v>3969</v>
      </c>
    </row>
    <row r="666" spans="1:7">
      <c r="A666" s="116">
        <v>665</v>
      </c>
      <c r="B666" s="116" t="s">
        <v>2205</v>
      </c>
      <c r="C666" s="245">
        <v>53000</v>
      </c>
      <c r="D666" s="245">
        <v>52800</v>
      </c>
      <c r="E666" s="245">
        <v>53000</v>
      </c>
      <c r="F666" s="246">
        <v>-7.21</v>
      </c>
      <c r="G666" s="246">
        <v>-15.94</v>
      </c>
    </row>
    <row r="667" spans="1:7">
      <c r="A667" s="116">
        <v>666</v>
      </c>
      <c r="B667" s="116" t="s">
        <v>2801</v>
      </c>
      <c r="C667" s="245">
        <v>16600</v>
      </c>
      <c r="D667" s="245">
        <v>16600</v>
      </c>
      <c r="E667" s="245">
        <v>16650</v>
      </c>
      <c r="F667" s="246">
        <v>15.4</v>
      </c>
      <c r="G667" s="246">
        <v>3.55</v>
      </c>
    </row>
    <row r="668" spans="1:7">
      <c r="A668" s="116">
        <v>667</v>
      </c>
      <c r="B668" s="116" t="s">
        <v>2339</v>
      </c>
      <c r="C668" s="245">
        <v>4880</v>
      </c>
      <c r="D668" s="245">
        <v>4880</v>
      </c>
      <c r="E668" s="245">
        <v>4895</v>
      </c>
      <c r="F668" s="246">
        <v>-14.4</v>
      </c>
      <c r="G668" s="246">
        <v>-33.770000000000003</v>
      </c>
    </row>
    <row r="669" spans="1:7">
      <c r="A669" s="116">
        <v>668</v>
      </c>
      <c r="B669" s="116" t="s">
        <v>4217</v>
      </c>
      <c r="C669" s="245">
        <v>2060</v>
      </c>
      <c r="D669" s="245">
        <v>2060</v>
      </c>
      <c r="E669" s="245">
        <v>2065</v>
      </c>
      <c r="F669" s="246" t="s">
        <v>3969</v>
      </c>
      <c r="G669" s="246" t="s">
        <v>3969</v>
      </c>
    </row>
    <row r="670" spans="1:7">
      <c r="A670" s="116">
        <v>669</v>
      </c>
      <c r="B670" s="116" t="s">
        <v>1223</v>
      </c>
      <c r="C670" s="245">
        <v>1390</v>
      </c>
      <c r="D670" s="245">
        <v>1390</v>
      </c>
      <c r="E670" s="245">
        <v>1395</v>
      </c>
      <c r="F670" s="246">
        <v>-13.37</v>
      </c>
      <c r="G670" s="246">
        <v>-29.7</v>
      </c>
    </row>
    <row r="671" spans="1:7">
      <c r="A671" s="116">
        <v>670</v>
      </c>
      <c r="B671" s="116" t="s">
        <v>4218</v>
      </c>
      <c r="C671" s="245">
        <v>14865</v>
      </c>
      <c r="D671" s="245">
        <v>14860</v>
      </c>
      <c r="E671" s="245">
        <v>14865</v>
      </c>
      <c r="F671" s="246" t="s">
        <v>3969</v>
      </c>
      <c r="G671" s="246" t="s">
        <v>3969</v>
      </c>
    </row>
    <row r="672" spans="1:7">
      <c r="A672" s="116">
        <v>671</v>
      </c>
      <c r="B672" s="116" t="s">
        <v>2713</v>
      </c>
      <c r="C672" s="245">
        <v>3980</v>
      </c>
      <c r="D672" s="245">
        <v>3940</v>
      </c>
      <c r="E672" s="245">
        <v>3980</v>
      </c>
      <c r="F672" s="246">
        <v>13.68</v>
      </c>
      <c r="G672" s="246" t="s">
        <v>3969</v>
      </c>
    </row>
    <row r="673" spans="1:7">
      <c r="A673" s="116">
        <v>672</v>
      </c>
      <c r="B673" s="116" t="s">
        <v>1141</v>
      </c>
      <c r="C673" s="245">
        <v>12150</v>
      </c>
      <c r="D673" s="245">
        <v>12150</v>
      </c>
      <c r="E673" s="245">
        <v>12200</v>
      </c>
      <c r="F673" s="246">
        <v>12.05</v>
      </c>
      <c r="G673" s="246">
        <v>3.8</v>
      </c>
    </row>
    <row r="674" spans="1:7">
      <c r="A674" s="116">
        <v>673</v>
      </c>
      <c r="B674" s="116" t="s">
        <v>913</v>
      </c>
      <c r="C674" s="245">
        <v>3840</v>
      </c>
      <c r="D674" s="245">
        <v>3835</v>
      </c>
      <c r="E674" s="245">
        <v>3840</v>
      </c>
      <c r="F674" s="246">
        <v>2.71</v>
      </c>
      <c r="G674" s="246">
        <v>15.2</v>
      </c>
    </row>
    <row r="675" spans="1:7">
      <c r="A675" s="116">
        <v>674</v>
      </c>
      <c r="B675" s="116" t="s">
        <v>1512</v>
      </c>
      <c r="C675" s="245">
        <v>12950</v>
      </c>
      <c r="D675" s="245">
        <v>12950</v>
      </c>
      <c r="E675" s="245">
        <v>13000</v>
      </c>
      <c r="F675" s="246">
        <v>11.35</v>
      </c>
      <c r="G675" s="246" t="s">
        <v>3969</v>
      </c>
    </row>
    <row r="676" spans="1:7">
      <c r="A676" s="116">
        <v>675</v>
      </c>
      <c r="B676" s="116" t="s">
        <v>2741</v>
      </c>
      <c r="C676" s="245">
        <v>12700</v>
      </c>
      <c r="D676" s="245">
        <v>12700</v>
      </c>
      <c r="E676" s="245">
        <v>12750</v>
      </c>
      <c r="F676" s="246">
        <v>15.54</v>
      </c>
      <c r="G676" s="246">
        <v>4.5999999999999996</v>
      </c>
    </row>
    <row r="677" spans="1:7">
      <c r="A677" s="116">
        <v>676</v>
      </c>
      <c r="B677" s="116" t="s">
        <v>2109</v>
      </c>
      <c r="C677" s="245">
        <v>1355</v>
      </c>
      <c r="D677" s="245">
        <v>1350</v>
      </c>
      <c r="E677" s="245">
        <v>1355</v>
      </c>
      <c r="F677" s="246">
        <v>-1355</v>
      </c>
      <c r="G677" s="246">
        <v>8.41</v>
      </c>
    </row>
    <row r="678" spans="1:7">
      <c r="A678" s="116">
        <v>677</v>
      </c>
      <c r="B678" s="116" t="s">
        <v>4219</v>
      </c>
      <c r="C678" s="245">
        <v>1330</v>
      </c>
      <c r="D678" s="245">
        <v>1330</v>
      </c>
      <c r="E678" s="245">
        <v>1335</v>
      </c>
      <c r="F678" s="246">
        <v>266</v>
      </c>
      <c r="G678" s="246">
        <v>-9.07</v>
      </c>
    </row>
    <row r="679" spans="1:7">
      <c r="A679" s="116">
        <v>678</v>
      </c>
      <c r="B679" s="116" t="s">
        <v>4220</v>
      </c>
      <c r="C679" s="245">
        <v>75800</v>
      </c>
      <c r="D679" s="245">
        <v>75800</v>
      </c>
      <c r="E679" s="245">
        <v>76100</v>
      </c>
      <c r="F679" s="246" t="s">
        <v>3969</v>
      </c>
      <c r="G679" s="246" t="s">
        <v>3969</v>
      </c>
    </row>
    <row r="680" spans="1:7">
      <c r="A680" s="116">
        <v>679</v>
      </c>
      <c r="B680" s="116" t="s">
        <v>4221</v>
      </c>
      <c r="C680" s="245">
        <v>21300</v>
      </c>
      <c r="D680" s="245">
        <v>21250</v>
      </c>
      <c r="E680" s="245">
        <v>21300</v>
      </c>
      <c r="F680" s="246">
        <v>20.38</v>
      </c>
      <c r="G680" s="246">
        <v>4.07</v>
      </c>
    </row>
    <row r="681" spans="1:7">
      <c r="A681" s="116">
        <v>680</v>
      </c>
      <c r="B681" s="116" t="s">
        <v>1193</v>
      </c>
      <c r="C681" s="245">
        <v>1765</v>
      </c>
      <c r="D681" s="245">
        <v>1765</v>
      </c>
      <c r="E681" s="245">
        <v>1770</v>
      </c>
      <c r="F681" s="246">
        <v>2.83</v>
      </c>
      <c r="G681" s="246">
        <v>4.49</v>
      </c>
    </row>
    <row r="682" spans="1:7">
      <c r="A682" s="116">
        <v>681</v>
      </c>
      <c r="B682" s="116" t="s">
        <v>4222</v>
      </c>
      <c r="C682" s="245">
        <v>15975</v>
      </c>
      <c r="D682" s="245">
        <v>15970</v>
      </c>
      <c r="E682" s="245">
        <v>15975</v>
      </c>
      <c r="F682" s="246" t="s">
        <v>3969</v>
      </c>
      <c r="G682" s="246" t="s">
        <v>3969</v>
      </c>
    </row>
    <row r="683" spans="1:7">
      <c r="A683" s="116">
        <v>682</v>
      </c>
      <c r="B683" s="116" t="s">
        <v>4223</v>
      </c>
      <c r="C683" s="245">
        <v>13750</v>
      </c>
      <c r="D683" s="245">
        <v>13750</v>
      </c>
      <c r="E683" s="245">
        <v>13800</v>
      </c>
      <c r="F683" s="246">
        <v>14.86</v>
      </c>
      <c r="G683" s="246">
        <v>6.37</v>
      </c>
    </row>
    <row r="684" spans="1:7">
      <c r="A684" s="116">
        <v>683</v>
      </c>
      <c r="B684" s="116" t="s">
        <v>2311</v>
      </c>
      <c r="C684" s="245">
        <v>16700</v>
      </c>
      <c r="D684" s="245">
        <v>16700</v>
      </c>
      <c r="E684" s="245">
        <v>16750</v>
      </c>
      <c r="F684" s="246">
        <v>13.1</v>
      </c>
      <c r="G684" s="246">
        <v>14.45</v>
      </c>
    </row>
    <row r="685" spans="1:7">
      <c r="A685" s="116">
        <v>684</v>
      </c>
      <c r="B685" s="116" t="s">
        <v>1209</v>
      </c>
      <c r="C685" s="245">
        <v>24350</v>
      </c>
      <c r="D685" s="245">
        <v>24350</v>
      </c>
      <c r="E685" s="245">
        <v>24450</v>
      </c>
      <c r="F685" s="246">
        <v>1.61</v>
      </c>
      <c r="G685" s="246">
        <v>4.34</v>
      </c>
    </row>
    <row r="686" spans="1:7">
      <c r="A686" s="116">
        <v>685</v>
      </c>
      <c r="B686" s="116" t="s">
        <v>4224</v>
      </c>
      <c r="C686" s="245">
        <v>8255</v>
      </c>
      <c r="D686" s="245">
        <v>8250</v>
      </c>
      <c r="E686" s="245">
        <v>8255</v>
      </c>
      <c r="F686" s="246" t="s">
        <v>3969</v>
      </c>
      <c r="G686" s="246" t="s">
        <v>3969</v>
      </c>
    </row>
    <row r="687" spans="1:7">
      <c r="A687" s="116">
        <v>686</v>
      </c>
      <c r="B687" s="116" t="s">
        <v>4225</v>
      </c>
      <c r="C687" s="245">
        <v>10700</v>
      </c>
      <c r="D687" s="245">
        <v>10700</v>
      </c>
      <c r="E687" s="245">
        <v>10750</v>
      </c>
      <c r="F687" s="246">
        <v>6.46</v>
      </c>
      <c r="G687" s="246">
        <v>13.21</v>
      </c>
    </row>
    <row r="688" spans="1:7">
      <c r="A688" s="116">
        <v>687</v>
      </c>
      <c r="B688" s="116" t="s">
        <v>4226</v>
      </c>
      <c r="C688" s="245">
        <v>4760</v>
      </c>
      <c r="D688" s="245">
        <v>4760</v>
      </c>
      <c r="E688" s="245">
        <v>4775</v>
      </c>
      <c r="F688" s="246">
        <v>11.17</v>
      </c>
      <c r="G688" s="246">
        <v>3</v>
      </c>
    </row>
    <row r="689" spans="1:7">
      <c r="A689" s="116">
        <v>688</v>
      </c>
      <c r="B689" s="116" t="s">
        <v>1809</v>
      </c>
      <c r="C689" s="245">
        <v>7710</v>
      </c>
      <c r="D689" s="245">
        <v>7710</v>
      </c>
      <c r="E689" s="245">
        <v>7720</v>
      </c>
      <c r="F689" s="246">
        <v>5.29</v>
      </c>
      <c r="G689" s="246">
        <v>25.83</v>
      </c>
    </row>
    <row r="690" spans="1:7">
      <c r="A690" s="116">
        <v>689</v>
      </c>
      <c r="B690" s="116" t="s">
        <v>2987</v>
      </c>
      <c r="C690" s="245">
        <v>3645</v>
      </c>
      <c r="D690" s="245">
        <v>3645</v>
      </c>
      <c r="E690" s="245">
        <v>3650</v>
      </c>
      <c r="F690" s="246">
        <v>364.5</v>
      </c>
      <c r="G690" s="246">
        <v>-0.12</v>
      </c>
    </row>
    <row r="691" spans="1:7">
      <c r="A691" s="116">
        <v>690</v>
      </c>
      <c r="B691" s="116" t="s">
        <v>4227</v>
      </c>
      <c r="C691" s="245">
        <v>2925</v>
      </c>
      <c r="D691" s="245">
        <v>2910</v>
      </c>
      <c r="E691" s="245">
        <v>2925</v>
      </c>
      <c r="F691" s="246">
        <v>9.3800000000000008</v>
      </c>
      <c r="G691" s="246">
        <v>4.0599999999999996</v>
      </c>
    </row>
    <row r="692" spans="1:7">
      <c r="A692" s="116">
        <v>691</v>
      </c>
      <c r="B692" s="116" t="s">
        <v>3099</v>
      </c>
      <c r="C692" s="245">
        <v>3890</v>
      </c>
      <c r="D692" s="245">
        <v>3885</v>
      </c>
      <c r="E692" s="245">
        <v>3890</v>
      </c>
      <c r="F692" s="246">
        <v>4.7699999999999996</v>
      </c>
      <c r="G692" s="246">
        <v>12.87</v>
      </c>
    </row>
    <row r="693" spans="1:7">
      <c r="A693" s="116">
        <v>692</v>
      </c>
      <c r="B693" s="116" t="s">
        <v>1552</v>
      </c>
      <c r="C693" s="245">
        <v>2700</v>
      </c>
      <c r="D693" s="245">
        <v>2685</v>
      </c>
      <c r="E693" s="245">
        <v>2700</v>
      </c>
      <c r="F693" s="246">
        <v>20.45</v>
      </c>
      <c r="G693" s="246">
        <v>1.1200000000000001</v>
      </c>
    </row>
    <row r="694" spans="1:7">
      <c r="A694" s="116">
        <v>693</v>
      </c>
      <c r="B694" s="116" t="s">
        <v>4228</v>
      </c>
      <c r="C694" s="245">
        <v>13890</v>
      </c>
      <c r="D694" s="245">
        <v>13875</v>
      </c>
      <c r="E694" s="245">
        <v>13890</v>
      </c>
      <c r="F694" s="246" t="s">
        <v>3969</v>
      </c>
      <c r="G694" s="246" t="s">
        <v>3969</v>
      </c>
    </row>
    <row r="695" spans="1:7">
      <c r="A695" s="116">
        <v>694</v>
      </c>
      <c r="B695" s="116" t="s">
        <v>4229</v>
      </c>
      <c r="C695" s="245">
        <v>14160</v>
      </c>
      <c r="D695" s="245">
        <v>14155</v>
      </c>
      <c r="E695" s="245">
        <v>14160</v>
      </c>
      <c r="F695" s="246" t="s">
        <v>3969</v>
      </c>
      <c r="G695" s="246" t="s">
        <v>3969</v>
      </c>
    </row>
    <row r="696" spans="1:7">
      <c r="A696" s="116">
        <v>695</v>
      </c>
      <c r="B696" s="116" t="s">
        <v>1590</v>
      </c>
      <c r="C696" s="245">
        <v>38100</v>
      </c>
      <c r="D696" s="245">
        <v>38050</v>
      </c>
      <c r="E696" s="245">
        <v>38100</v>
      </c>
      <c r="F696" s="246">
        <v>5.71</v>
      </c>
      <c r="G696" s="246">
        <v>6.12</v>
      </c>
    </row>
    <row r="697" spans="1:7">
      <c r="A697" s="116">
        <v>696</v>
      </c>
      <c r="B697" s="116" t="s">
        <v>3515</v>
      </c>
      <c r="C697" s="245">
        <v>4890</v>
      </c>
      <c r="D697" s="245">
        <v>4885</v>
      </c>
      <c r="E697" s="245">
        <v>4890</v>
      </c>
      <c r="F697" s="246">
        <v>70.87</v>
      </c>
      <c r="G697" s="246">
        <v>-0.91</v>
      </c>
    </row>
    <row r="698" spans="1:7">
      <c r="A698" s="116">
        <v>697</v>
      </c>
      <c r="B698" s="116" t="s">
        <v>1917</v>
      </c>
      <c r="C698" s="245">
        <v>4355</v>
      </c>
      <c r="D698" s="245">
        <v>4355</v>
      </c>
      <c r="E698" s="245">
        <v>4360</v>
      </c>
      <c r="F698" s="246">
        <v>16.75</v>
      </c>
      <c r="G698" s="246">
        <v>4.54</v>
      </c>
    </row>
    <row r="699" spans="1:7">
      <c r="A699" s="116">
        <v>698</v>
      </c>
      <c r="B699" s="116" t="s">
        <v>2147</v>
      </c>
      <c r="C699" s="245">
        <v>15400</v>
      </c>
      <c r="D699" s="245">
        <v>15400</v>
      </c>
      <c r="E699" s="245">
        <v>15450</v>
      </c>
      <c r="F699" s="246">
        <v>9.32</v>
      </c>
      <c r="G699" s="246">
        <v>23.1</v>
      </c>
    </row>
    <row r="700" spans="1:7">
      <c r="A700" s="116">
        <v>699</v>
      </c>
      <c r="B700" s="116" t="s">
        <v>4230</v>
      </c>
      <c r="C700" s="245">
        <v>20500</v>
      </c>
      <c r="D700" s="245">
        <v>20350</v>
      </c>
      <c r="E700" s="245">
        <v>20500</v>
      </c>
      <c r="F700" s="246">
        <v>-53.39</v>
      </c>
      <c r="G700" s="246" t="s">
        <v>3969</v>
      </c>
    </row>
    <row r="701" spans="1:7">
      <c r="A701" s="116">
        <v>700</v>
      </c>
      <c r="B701" s="116" t="s">
        <v>4231</v>
      </c>
      <c r="C701" s="245">
        <v>37720</v>
      </c>
      <c r="D701" s="245">
        <v>37705</v>
      </c>
      <c r="E701" s="245">
        <v>37720</v>
      </c>
      <c r="F701" s="246" t="s">
        <v>3969</v>
      </c>
      <c r="G701" s="246" t="s">
        <v>3969</v>
      </c>
    </row>
    <row r="702" spans="1:7">
      <c r="A702" s="116">
        <v>701</v>
      </c>
      <c r="B702" s="116" t="s">
        <v>1271</v>
      </c>
      <c r="C702" s="245">
        <v>5760</v>
      </c>
      <c r="D702" s="245">
        <v>5750</v>
      </c>
      <c r="E702" s="245">
        <v>5760</v>
      </c>
      <c r="F702" s="246">
        <v>1.84</v>
      </c>
      <c r="G702" s="246">
        <v>30.04</v>
      </c>
    </row>
    <row r="703" spans="1:7">
      <c r="A703" s="116">
        <v>702</v>
      </c>
      <c r="B703" s="116" t="s">
        <v>4232</v>
      </c>
      <c r="C703" s="245">
        <v>14365</v>
      </c>
      <c r="D703" s="245">
        <v>14365</v>
      </c>
      <c r="E703" s="245">
        <v>14380</v>
      </c>
      <c r="F703" s="246" t="s">
        <v>3969</v>
      </c>
      <c r="G703" s="246" t="s">
        <v>3969</v>
      </c>
    </row>
    <row r="704" spans="1:7">
      <c r="A704" s="116">
        <v>703</v>
      </c>
      <c r="B704" s="116" t="s">
        <v>4233</v>
      </c>
      <c r="C704" s="245">
        <v>11700</v>
      </c>
      <c r="D704" s="245">
        <v>11700</v>
      </c>
      <c r="E704" s="245">
        <v>11705</v>
      </c>
      <c r="F704" s="246" t="s">
        <v>3969</v>
      </c>
      <c r="G704" s="246" t="s">
        <v>3969</v>
      </c>
    </row>
    <row r="705" spans="1:7">
      <c r="A705" s="116">
        <v>704</v>
      </c>
      <c r="B705" s="116" t="s">
        <v>4234</v>
      </c>
      <c r="C705" s="245">
        <v>5400</v>
      </c>
      <c r="D705" s="245">
        <v>5400</v>
      </c>
      <c r="E705" s="245">
        <v>5420</v>
      </c>
      <c r="F705" s="246">
        <v>19.57</v>
      </c>
      <c r="G705" s="246">
        <v>3.42</v>
      </c>
    </row>
    <row r="706" spans="1:7">
      <c r="A706" s="116">
        <v>705</v>
      </c>
      <c r="B706" s="116" t="s">
        <v>4235</v>
      </c>
      <c r="C706" s="245">
        <v>29570</v>
      </c>
      <c r="D706" s="245">
        <v>29560</v>
      </c>
      <c r="E706" s="245">
        <v>29570</v>
      </c>
      <c r="F706" s="246" t="s">
        <v>3969</v>
      </c>
      <c r="G706" s="246" t="s">
        <v>3969</v>
      </c>
    </row>
    <row r="707" spans="1:7">
      <c r="A707" s="116">
        <v>706</v>
      </c>
      <c r="B707" s="116" t="s">
        <v>1634</v>
      </c>
      <c r="C707" s="245">
        <v>9170</v>
      </c>
      <c r="D707" s="245">
        <v>9160</v>
      </c>
      <c r="E707" s="245">
        <v>9170</v>
      </c>
      <c r="F707" s="246">
        <v>-11.14</v>
      </c>
      <c r="G707" s="246">
        <v>-23.66</v>
      </c>
    </row>
    <row r="708" spans="1:7">
      <c r="A708" s="116">
        <v>707</v>
      </c>
      <c r="B708" s="116" t="s">
        <v>4236</v>
      </c>
      <c r="C708" s="245">
        <v>12750</v>
      </c>
      <c r="D708" s="245">
        <v>12750</v>
      </c>
      <c r="E708" s="245">
        <v>12800</v>
      </c>
      <c r="F708" s="246">
        <v>-4.6100000000000003</v>
      </c>
      <c r="G708" s="246">
        <v>-14.74</v>
      </c>
    </row>
    <row r="709" spans="1:7">
      <c r="A709" s="116">
        <v>708</v>
      </c>
      <c r="B709" s="116" t="s">
        <v>4237</v>
      </c>
      <c r="C709" s="245">
        <v>11500</v>
      </c>
      <c r="D709" s="245">
        <v>11450</v>
      </c>
      <c r="E709" s="245">
        <v>11500</v>
      </c>
      <c r="F709" s="246">
        <v>-7.62</v>
      </c>
      <c r="G709" s="246">
        <v>-0.37</v>
      </c>
    </row>
    <row r="710" spans="1:7">
      <c r="A710" s="116">
        <v>709</v>
      </c>
      <c r="B710" s="116" t="s">
        <v>1991</v>
      </c>
      <c r="C710" s="245">
        <v>2710</v>
      </c>
      <c r="D710" s="245">
        <v>2710</v>
      </c>
      <c r="E710" s="245">
        <v>2715</v>
      </c>
      <c r="F710" s="246">
        <v>53.14</v>
      </c>
      <c r="G710" s="246">
        <v>3.95</v>
      </c>
    </row>
    <row r="711" spans="1:7">
      <c r="A711" s="116">
        <v>710</v>
      </c>
      <c r="B711" s="116" t="s">
        <v>1323</v>
      </c>
      <c r="C711" s="245">
        <v>2435</v>
      </c>
      <c r="D711" s="245">
        <v>2435</v>
      </c>
      <c r="E711" s="245">
        <v>2440</v>
      </c>
      <c r="F711" s="246">
        <v>-18.309999999999999</v>
      </c>
      <c r="G711" s="246">
        <v>-17.89</v>
      </c>
    </row>
    <row r="712" spans="1:7">
      <c r="A712" s="116">
        <v>711</v>
      </c>
      <c r="B712" s="116" t="s">
        <v>4238</v>
      </c>
      <c r="C712" s="245">
        <v>8525</v>
      </c>
      <c r="D712" s="245">
        <v>8495</v>
      </c>
      <c r="E712" s="245">
        <v>8525</v>
      </c>
      <c r="F712" s="246" t="s">
        <v>3969</v>
      </c>
      <c r="G712" s="246" t="s">
        <v>3969</v>
      </c>
    </row>
    <row r="713" spans="1:7">
      <c r="A713" s="116">
        <v>712</v>
      </c>
      <c r="B713" s="116" t="s">
        <v>4239</v>
      </c>
      <c r="C713" s="245">
        <v>3450</v>
      </c>
      <c r="D713" s="245">
        <v>3450</v>
      </c>
      <c r="E713" s="245">
        <v>3460</v>
      </c>
      <c r="F713" s="246">
        <v>-49.29</v>
      </c>
      <c r="G713" s="246">
        <v>-1.59</v>
      </c>
    </row>
    <row r="714" spans="1:7">
      <c r="A714" s="116">
        <v>713</v>
      </c>
      <c r="B714" s="116" t="s">
        <v>4240</v>
      </c>
      <c r="C714" s="245">
        <v>24550</v>
      </c>
      <c r="D714" s="245">
        <v>24500</v>
      </c>
      <c r="E714" s="245">
        <v>24550</v>
      </c>
      <c r="F714" s="246">
        <v>6.04</v>
      </c>
      <c r="G714" s="246">
        <v>5.46</v>
      </c>
    </row>
    <row r="715" spans="1:7">
      <c r="A715" s="116">
        <v>714</v>
      </c>
      <c r="B715" s="116" t="s">
        <v>3029</v>
      </c>
      <c r="C715" s="245">
        <v>13050</v>
      </c>
      <c r="D715" s="245">
        <v>12900</v>
      </c>
      <c r="E715" s="245">
        <v>13050</v>
      </c>
      <c r="F715" s="246">
        <v>4.09</v>
      </c>
      <c r="G715" s="246">
        <v>14.27</v>
      </c>
    </row>
    <row r="716" spans="1:7">
      <c r="A716" s="116">
        <v>715</v>
      </c>
      <c r="B716" s="116" t="s">
        <v>3021</v>
      </c>
      <c r="C716" s="245">
        <v>6490</v>
      </c>
      <c r="D716" s="245">
        <v>6490</v>
      </c>
      <c r="E716" s="245">
        <v>6500</v>
      </c>
      <c r="F716" s="246">
        <v>18.18</v>
      </c>
      <c r="G716" s="246">
        <v>6.94</v>
      </c>
    </row>
    <row r="717" spans="1:7">
      <c r="A717" s="116">
        <v>716</v>
      </c>
      <c r="B717" s="116" t="s">
        <v>1422</v>
      </c>
      <c r="C717" s="245">
        <v>2985</v>
      </c>
      <c r="D717" s="245">
        <v>2985</v>
      </c>
      <c r="E717" s="245">
        <v>2990</v>
      </c>
      <c r="F717" s="246">
        <v>-11.26</v>
      </c>
      <c r="G717" s="246">
        <v>-7.14</v>
      </c>
    </row>
    <row r="718" spans="1:7">
      <c r="A718" s="116">
        <v>717</v>
      </c>
      <c r="B718" s="116" t="s">
        <v>2499</v>
      </c>
      <c r="C718" s="245">
        <v>8950</v>
      </c>
      <c r="D718" s="245">
        <v>8920</v>
      </c>
      <c r="E718" s="245">
        <v>8950</v>
      </c>
      <c r="F718" s="246">
        <v>6.95</v>
      </c>
      <c r="G718" s="246">
        <v>6.34</v>
      </c>
    </row>
    <row r="719" spans="1:7">
      <c r="A719" s="116">
        <v>718</v>
      </c>
      <c r="B719" s="116" t="s">
        <v>4241</v>
      </c>
      <c r="C719" s="245">
        <v>104620</v>
      </c>
      <c r="D719" s="245">
        <v>104540</v>
      </c>
      <c r="E719" s="245">
        <v>104620</v>
      </c>
      <c r="F719" s="246" t="s">
        <v>3969</v>
      </c>
      <c r="G719" s="246" t="s">
        <v>3969</v>
      </c>
    </row>
    <row r="720" spans="1:7">
      <c r="A720" s="116">
        <v>719</v>
      </c>
      <c r="B720" s="116" t="s">
        <v>4242</v>
      </c>
      <c r="C720" s="245">
        <v>11580</v>
      </c>
      <c r="D720" s="245">
        <v>11575</v>
      </c>
      <c r="E720" s="245">
        <v>11580</v>
      </c>
      <c r="F720" s="246" t="s">
        <v>3969</v>
      </c>
      <c r="G720" s="246" t="s">
        <v>3969</v>
      </c>
    </row>
    <row r="721" spans="1:7">
      <c r="A721" s="116">
        <v>720</v>
      </c>
      <c r="B721" s="116" t="s">
        <v>1670</v>
      </c>
      <c r="C721" s="245">
        <v>3860</v>
      </c>
      <c r="D721" s="245">
        <v>3860</v>
      </c>
      <c r="E721" s="245">
        <v>3870</v>
      </c>
      <c r="F721" s="246">
        <v>31.13</v>
      </c>
      <c r="G721" s="246">
        <v>11.62</v>
      </c>
    </row>
    <row r="722" spans="1:7">
      <c r="A722" s="116">
        <v>721</v>
      </c>
      <c r="B722" s="116" t="s">
        <v>4243</v>
      </c>
      <c r="C722" s="245">
        <v>1775</v>
      </c>
      <c r="D722" s="245">
        <v>1765</v>
      </c>
      <c r="E722" s="245">
        <v>1775</v>
      </c>
      <c r="F722" s="246">
        <v>-24.65</v>
      </c>
      <c r="G722" s="246">
        <v>7.04</v>
      </c>
    </row>
    <row r="723" spans="1:7">
      <c r="A723" s="116">
        <v>722</v>
      </c>
      <c r="B723" s="116" t="s">
        <v>1690</v>
      </c>
      <c r="C723" s="245">
        <v>4310</v>
      </c>
      <c r="D723" s="245">
        <v>4305</v>
      </c>
      <c r="E723" s="245">
        <v>4310</v>
      </c>
      <c r="F723" s="246">
        <v>15.45</v>
      </c>
      <c r="G723" s="246">
        <v>5.3</v>
      </c>
    </row>
    <row r="724" spans="1:7">
      <c r="A724" s="116">
        <v>723</v>
      </c>
      <c r="B724" s="116" t="s">
        <v>1297</v>
      </c>
      <c r="C724" s="245">
        <v>3400</v>
      </c>
      <c r="D724" s="245">
        <v>3400</v>
      </c>
      <c r="E724" s="245">
        <v>3405</v>
      </c>
      <c r="F724" s="246">
        <v>-15.67</v>
      </c>
      <c r="G724" s="246">
        <v>-19.14</v>
      </c>
    </row>
    <row r="725" spans="1:7">
      <c r="A725" s="116">
        <v>724</v>
      </c>
      <c r="B725" s="116" t="s">
        <v>2157</v>
      </c>
      <c r="C725" s="245">
        <v>12800</v>
      </c>
      <c r="D725" s="245">
        <v>12750</v>
      </c>
      <c r="E725" s="245">
        <v>12800</v>
      </c>
      <c r="F725" s="246">
        <v>11.24</v>
      </c>
      <c r="G725" s="246">
        <v>0.96</v>
      </c>
    </row>
    <row r="726" spans="1:7">
      <c r="A726" s="116">
        <v>725</v>
      </c>
      <c r="B726" s="116" t="s">
        <v>2441</v>
      </c>
      <c r="C726" s="245">
        <v>17250</v>
      </c>
      <c r="D726" s="245">
        <v>17200</v>
      </c>
      <c r="E726" s="245">
        <v>17250</v>
      </c>
      <c r="F726" s="246">
        <v>18.12</v>
      </c>
      <c r="G726" s="246">
        <v>2.46</v>
      </c>
    </row>
    <row r="727" spans="1:7">
      <c r="A727" s="116">
        <v>726</v>
      </c>
      <c r="B727" s="116" t="s">
        <v>4244</v>
      </c>
      <c r="C727" s="245">
        <v>117935</v>
      </c>
      <c r="D727" s="245">
        <v>117915</v>
      </c>
      <c r="E727" s="245">
        <v>117935</v>
      </c>
      <c r="F727" s="246" t="s">
        <v>3969</v>
      </c>
      <c r="G727" s="246" t="s">
        <v>3969</v>
      </c>
    </row>
    <row r="728" spans="1:7">
      <c r="A728" s="116">
        <v>727</v>
      </c>
      <c r="B728" s="116" t="s">
        <v>4245</v>
      </c>
      <c r="C728" s="245">
        <v>2190</v>
      </c>
      <c r="D728" s="245">
        <v>2190</v>
      </c>
      <c r="E728" s="245">
        <v>2230</v>
      </c>
      <c r="F728" s="246">
        <v>34.22</v>
      </c>
      <c r="G728" s="246">
        <v>-124.63</v>
      </c>
    </row>
    <row r="729" spans="1:7">
      <c r="A729" s="116">
        <v>728</v>
      </c>
      <c r="B729" s="116" t="s">
        <v>1572</v>
      </c>
      <c r="C729" s="245">
        <v>1015</v>
      </c>
      <c r="D729" s="245">
        <v>1010</v>
      </c>
      <c r="E729" s="245">
        <v>1015</v>
      </c>
      <c r="F729" s="246">
        <v>50.75</v>
      </c>
      <c r="G729" s="246">
        <v>2.2200000000000002</v>
      </c>
    </row>
    <row r="730" spans="1:7">
      <c r="A730" s="116">
        <v>729</v>
      </c>
      <c r="B730" s="116" t="s">
        <v>1596</v>
      </c>
      <c r="C730" s="245">
        <v>4700</v>
      </c>
      <c r="D730" s="245">
        <v>4695</v>
      </c>
      <c r="E730" s="245">
        <v>4700</v>
      </c>
      <c r="F730" s="246">
        <v>-16.489999999999998</v>
      </c>
      <c r="G730" s="246">
        <v>-1.1499999999999999</v>
      </c>
    </row>
    <row r="731" spans="1:7">
      <c r="A731" s="116">
        <v>730</v>
      </c>
      <c r="B731" s="116" t="s">
        <v>1997</v>
      </c>
      <c r="C731" s="245">
        <v>4850</v>
      </c>
      <c r="D731" s="245">
        <v>4835</v>
      </c>
      <c r="E731" s="245">
        <v>4850</v>
      </c>
      <c r="F731" s="246">
        <v>-8.51</v>
      </c>
      <c r="G731" s="246">
        <v>0.73</v>
      </c>
    </row>
    <row r="732" spans="1:7">
      <c r="A732" s="116">
        <v>731</v>
      </c>
      <c r="B732" s="116" t="s">
        <v>1937</v>
      </c>
      <c r="C732" s="245">
        <v>1705</v>
      </c>
      <c r="D732" s="245">
        <v>1700</v>
      </c>
      <c r="E732" s="245">
        <v>1705</v>
      </c>
      <c r="F732" s="246">
        <v>106.56</v>
      </c>
      <c r="G732" s="246">
        <v>0.38</v>
      </c>
    </row>
    <row r="733" spans="1:7">
      <c r="A733" s="116">
        <v>732</v>
      </c>
      <c r="B733" s="116" t="s">
        <v>1626</v>
      </c>
      <c r="C733" s="245">
        <v>16000</v>
      </c>
      <c r="D733" s="245">
        <v>15950</v>
      </c>
      <c r="E733" s="245">
        <v>16000</v>
      </c>
      <c r="F733" s="246">
        <v>13.36</v>
      </c>
      <c r="G733" s="246">
        <v>-1.42</v>
      </c>
    </row>
    <row r="734" spans="1:7">
      <c r="A734" s="116">
        <v>733</v>
      </c>
      <c r="B734" s="116" t="s">
        <v>4246</v>
      </c>
      <c r="C734" s="245">
        <v>5710</v>
      </c>
      <c r="D734" s="245">
        <v>5700</v>
      </c>
      <c r="E734" s="245">
        <v>5710</v>
      </c>
      <c r="F734" s="246" t="s">
        <v>3969</v>
      </c>
      <c r="G734" s="246" t="s">
        <v>3969</v>
      </c>
    </row>
    <row r="735" spans="1:7">
      <c r="A735" s="116">
        <v>734</v>
      </c>
      <c r="B735" s="116" t="s">
        <v>1656</v>
      </c>
      <c r="C735" s="245">
        <v>78600</v>
      </c>
      <c r="D735" s="245">
        <v>78500</v>
      </c>
      <c r="E735" s="245">
        <v>78600</v>
      </c>
      <c r="F735" s="246">
        <v>5.5</v>
      </c>
      <c r="G735" s="246">
        <v>7.36</v>
      </c>
    </row>
    <row r="736" spans="1:7">
      <c r="A736" s="116">
        <v>735</v>
      </c>
      <c r="B736" s="116" t="s">
        <v>4247</v>
      </c>
      <c r="C736" s="245">
        <v>13250</v>
      </c>
      <c r="D736" s="245">
        <v>13245</v>
      </c>
      <c r="E736" s="245">
        <v>13250</v>
      </c>
      <c r="F736" s="246" t="s">
        <v>3969</v>
      </c>
      <c r="G736" s="246" t="s">
        <v>3969</v>
      </c>
    </row>
    <row r="737" spans="1:7">
      <c r="A737" s="116">
        <v>736</v>
      </c>
      <c r="B737" s="116" t="s">
        <v>3035</v>
      </c>
      <c r="C737" s="245">
        <v>4730</v>
      </c>
      <c r="D737" s="245">
        <v>4725</v>
      </c>
      <c r="E737" s="245">
        <v>4730</v>
      </c>
      <c r="F737" s="246">
        <v>-12.35</v>
      </c>
      <c r="G737" s="246">
        <v>-5.0599999999999996</v>
      </c>
    </row>
    <row r="738" spans="1:7">
      <c r="A738" s="116">
        <v>737</v>
      </c>
      <c r="B738" s="116" t="s">
        <v>4248</v>
      </c>
      <c r="C738" s="245">
        <v>68100</v>
      </c>
      <c r="D738" s="245">
        <v>67600</v>
      </c>
      <c r="E738" s="245">
        <v>68100</v>
      </c>
      <c r="F738" s="246">
        <v>7.57</v>
      </c>
      <c r="G738" s="246">
        <v>42.92</v>
      </c>
    </row>
    <row r="739" spans="1:7">
      <c r="A739" s="116">
        <v>738</v>
      </c>
      <c r="B739" s="116" t="s">
        <v>1873</v>
      </c>
      <c r="C739" s="245">
        <v>3775</v>
      </c>
      <c r="D739" s="245">
        <v>3770</v>
      </c>
      <c r="E739" s="245">
        <v>3775</v>
      </c>
      <c r="F739" s="246">
        <v>35.28</v>
      </c>
      <c r="G739" s="246">
        <v>3.23</v>
      </c>
    </row>
    <row r="740" spans="1:7">
      <c r="A740" s="116">
        <v>739</v>
      </c>
      <c r="B740" s="116" t="s">
        <v>4249</v>
      </c>
      <c r="C740" s="245">
        <v>59600</v>
      </c>
      <c r="D740" s="245">
        <v>59600</v>
      </c>
      <c r="E740" s="245">
        <v>59800</v>
      </c>
      <c r="F740" s="246">
        <v>40.74</v>
      </c>
      <c r="G740" s="246" t="s">
        <v>3969</v>
      </c>
    </row>
    <row r="741" spans="1:7">
      <c r="A741" s="116">
        <v>740</v>
      </c>
      <c r="B741" s="116" t="s">
        <v>1678</v>
      </c>
      <c r="C741" s="245">
        <v>1895</v>
      </c>
      <c r="D741" s="245">
        <v>1890</v>
      </c>
      <c r="E741" s="245">
        <v>1895</v>
      </c>
      <c r="F741" s="246">
        <v>-236.88</v>
      </c>
      <c r="G741" s="246">
        <v>2.79</v>
      </c>
    </row>
    <row r="742" spans="1:7">
      <c r="A742" s="116">
        <v>741</v>
      </c>
      <c r="B742" s="116" t="s">
        <v>1664</v>
      </c>
      <c r="C742" s="245">
        <v>5100</v>
      </c>
      <c r="D742" s="245">
        <v>5090</v>
      </c>
      <c r="E742" s="245">
        <v>5100</v>
      </c>
      <c r="F742" s="246">
        <v>-28.18</v>
      </c>
      <c r="G742" s="246">
        <v>-3.39</v>
      </c>
    </row>
    <row r="743" spans="1:7">
      <c r="A743" s="116">
        <v>742</v>
      </c>
      <c r="B743" s="116" t="s">
        <v>4250</v>
      </c>
      <c r="C743" s="245">
        <v>10610</v>
      </c>
      <c r="D743" s="245">
        <v>10605</v>
      </c>
      <c r="E743" s="245">
        <v>10610</v>
      </c>
      <c r="F743" s="246" t="s">
        <v>3969</v>
      </c>
      <c r="G743" s="246" t="s">
        <v>3969</v>
      </c>
    </row>
    <row r="744" spans="1:7">
      <c r="A744" s="116">
        <v>743</v>
      </c>
      <c r="B744" s="116" t="s">
        <v>4251</v>
      </c>
      <c r="C744" s="245">
        <v>2420</v>
      </c>
      <c r="D744" s="245">
        <v>2415</v>
      </c>
      <c r="E744" s="245">
        <v>2420</v>
      </c>
      <c r="F744" s="246" t="s">
        <v>3969</v>
      </c>
      <c r="G744" s="246" t="s">
        <v>3969</v>
      </c>
    </row>
    <row r="745" spans="1:7">
      <c r="A745" s="116">
        <v>744</v>
      </c>
      <c r="B745" s="116" t="s">
        <v>4252</v>
      </c>
      <c r="C745" s="245">
        <v>919</v>
      </c>
      <c r="D745" s="245">
        <v>918</v>
      </c>
      <c r="E745" s="245">
        <v>919</v>
      </c>
      <c r="F745" s="246">
        <v>-5.6</v>
      </c>
      <c r="G745" s="246">
        <v>-15.32</v>
      </c>
    </row>
    <row r="746" spans="1:7">
      <c r="A746" s="116">
        <v>745</v>
      </c>
      <c r="B746" s="116" t="s">
        <v>1291</v>
      </c>
      <c r="C746" s="245">
        <v>660</v>
      </c>
      <c r="D746" s="245">
        <v>659</v>
      </c>
      <c r="E746" s="245">
        <v>660</v>
      </c>
      <c r="F746" s="246">
        <v>2.69</v>
      </c>
      <c r="G746" s="246">
        <v>-5.16</v>
      </c>
    </row>
    <row r="747" spans="1:7">
      <c r="A747" s="116">
        <v>746</v>
      </c>
      <c r="B747" s="116" t="s">
        <v>4253</v>
      </c>
      <c r="C747" s="245">
        <v>1880</v>
      </c>
      <c r="D747" s="245">
        <v>1875</v>
      </c>
      <c r="E747" s="245">
        <v>1880</v>
      </c>
      <c r="F747" s="246">
        <v>16.21</v>
      </c>
      <c r="G747" s="246">
        <v>11.08</v>
      </c>
    </row>
    <row r="748" spans="1:7">
      <c r="A748" s="116">
        <v>747</v>
      </c>
      <c r="B748" s="116" t="s">
        <v>3325</v>
      </c>
      <c r="C748" s="245">
        <v>4280</v>
      </c>
      <c r="D748" s="245">
        <v>4275</v>
      </c>
      <c r="E748" s="245">
        <v>4280</v>
      </c>
      <c r="F748" s="246">
        <v>-178.33</v>
      </c>
      <c r="G748" s="246">
        <v>-1.23</v>
      </c>
    </row>
    <row r="749" spans="1:7">
      <c r="A749" s="116">
        <v>748</v>
      </c>
      <c r="B749" s="116" t="s">
        <v>4254</v>
      </c>
      <c r="C749" s="245">
        <v>10215</v>
      </c>
      <c r="D749" s="245">
        <v>10210</v>
      </c>
      <c r="E749" s="245">
        <v>10215</v>
      </c>
      <c r="F749" s="246" t="s">
        <v>3969</v>
      </c>
      <c r="G749" s="246" t="s">
        <v>3969</v>
      </c>
    </row>
    <row r="750" spans="1:7">
      <c r="A750" s="116">
        <v>749</v>
      </c>
      <c r="B750" s="116" t="s">
        <v>1303</v>
      </c>
      <c r="C750" s="245">
        <v>3205</v>
      </c>
      <c r="D750" s="245">
        <v>3175</v>
      </c>
      <c r="E750" s="245">
        <v>3205</v>
      </c>
      <c r="F750" s="246">
        <v>13.87</v>
      </c>
      <c r="G750" s="246">
        <v>2.2000000000000002</v>
      </c>
    </row>
    <row r="751" spans="1:7">
      <c r="A751" s="116">
        <v>750</v>
      </c>
      <c r="B751" s="116" t="s">
        <v>1779</v>
      </c>
      <c r="C751" s="245">
        <v>3270</v>
      </c>
      <c r="D751" s="245">
        <v>3250</v>
      </c>
      <c r="E751" s="245">
        <v>3270</v>
      </c>
      <c r="F751" s="246">
        <v>14.86</v>
      </c>
      <c r="G751" s="246">
        <v>3.84</v>
      </c>
    </row>
    <row r="752" spans="1:7">
      <c r="A752" s="116">
        <v>751</v>
      </c>
      <c r="B752" s="116" t="s">
        <v>4255</v>
      </c>
      <c r="C752" s="245">
        <v>8705</v>
      </c>
      <c r="D752" s="245">
        <v>8690</v>
      </c>
      <c r="E752" s="245">
        <v>8695</v>
      </c>
      <c r="F752" s="246" t="s">
        <v>3969</v>
      </c>
      <c r="G752" s="246" t="s">
        <v>3969</v>
      </c>
    </row>
    <row r="753" spans="1:7">
      <c r="A753" s="116">
        <v>752</v>
      </c>
      <c r="B753" s="116" t="s">
        <v>4256</v>
      </c>
      <c r="C753" s="245">
        <v>230500</v>
      </c>
      <c r="D753" s="245">
        <v>229500</v>
      </c>
      <c r="E753" s="245">
        <v>230500</v>
      </c>
      <c r="F753" s="246">
        <v>14.88</v>
      </c>
      <c r="G753" s="246" t="s">
        <v>3969</v>
      </c>
    </row>
    <row r="754" spans="1:7">
      <c r="A754" s="116">
        <v>753</v>
      </c>
      <c r="B754" s="116" t="s">
        <v>2599</v>
      </c>
      <c r="C754" s="245">
        <v>3600</v>
      </c>
      <c r="D754" s="245">
        <v>3600</v>
      </c>
      <c r="E754" s="245">
        <v>3605</v>
      </c>
      <c r="F754" s="246">
        <v>-11.21</v>
      </c>
      <c r="G754" s="246">
        <v>-19.75</v>
      </c>
    </row>
    <row r="755" spans="1:7">
      <c r="A755" s="116">
        <v>754</v>
      </c>
      <c r="B755" s="116" t="s">
        <v>4257</v>
      </c>
      <c r="C755" s="245">
        <v>8780</v>
      </c>
      <c r="D755" s="245">
        <v>8760</v>
      </c>
      <c r="E755" s="245">
        <v>8780</v>
      </c>
      <c r="F755" s="246">
        <v>6.2</v>
      </c>
      <c r="G755" s="246">
        <v>8.4</v>
      </c>
    </row>
    <row r="756" spans="1:7">
      <c r="A756" s="116">
        <v>755</v>
      </c>
      <c r="B756" s="116" t="s">
        <v>4258</v>
      </c>
      <c r="C756" s="245">
        <v>24875</v>
      </c>
      <c r="D756" s="245">
        <v>24860</v>
      </c>
      <c r="E756" s="245">
        <v>24875</v>
      </c>
      <c r="F756" s="246" t="s">
        <v>3969</v>
      </c>
      <c r="G756" s="246" t="s">
        <v>3969</v>
      </c>
    </row>
    <row r="757" spans="1:7">
      <c r="A757" s="116">
        <v>756</v>
      </c>
      <c r="B757" s="116" t="s">
        <v>4259</v>
      </c>
      <c r="C757" s="245">
        <v>21170</v>
      </c>
      <c r="D757" s="245">
        <v>21170</v>
      </c>
      <c r="E757" s="245">
        <v>21185</v>
      </c>
      <c r="F757" s="246" t="s">
        <v>3969</v>
      </c>
      <c r="G757" s="246" t="s">
        <v>3969</v>
      </c>
    </row>
    <row r="758" spans="1:7">
      <c r="A758" s="116">
        <v>757</v>
      </c>
      <c r="B758" s="116" t="s">
        <v>2355</v>
      </c>
      <c r="C758" s="245">
        <v>3000</v>
      </c>
      <c r="D758" s="245">
        <v>3000</v>
      </c>
      <c r="E758" s="245">
        <v>3005</v>
      </c>
      <c r="F758" s="246">
        <v>38.46</v>
      </c>
      <c r="G758" s="246">
        <v>4.67</v>
      </c>
    </row>
    <row r="759" spans="1:7">
      <c r="A759" s="116">
        <v>758</v>
      </c>
      <c r="B759" s="116" t="s">
        <v>2293</v>
      </c>
      <c r="C759" s="245">
        <v>5200</v>
      </c>
      <c r="D759" s="245">
        <v>5200</v>
      </c>
      <c r="E759" s="245">
        <v>5230</v>
      </c>
      <c r="F759" s="246">
        <v>7.91</v>
      </c>
      <c r="G759" s="246">
        <v>9.26</v>
      </c>
    </row>
    <row r="760" spans="1:7">
      <c r="A760" s="116">
        <v>759</v>
      </c>
      <c r="B760" s="116" t="s">
        <v>979</v>
      </c>
      <c r="C760" s="245">
        <v>7050</v>
      </c>
      <c r="D760" s="245">
        <v>7050</v>
      </c>
      <c r="E760" s="245">
        <v>7110</v>
      </c>
      <c r="F760" s="246">
        <v>-9.07</v>
      </c>
      <c r="G760" s="246">
        <v>-46.89</v>
      </c>
    </row>
    <row r="761" spans="1:7">
      <c r="A761" s="116">
        <v>760</v>
      </c>
      <c r="B761" s="116" t="s">
        <v>4260</v>
      </c>
      <c r="C761" s="245">
        <v>44950</v>
      </c>
      <c r="D761" s="245">
        <v>44950</v>
      </c>
      <c r="E761" s="245">
        <v>45000</v>
      </c>
      <c r="F761" s="246">
        <v>9.2200000000000006</v>
      </c>
      <c r="G761" s="246">
        <v>10.5</v>
      </c>
    </row>
    <row r="762" spans="1:7">
      <c r="A762" s="116">
        <v>761</v>
      </c>
      <c r="B762" s="116" t="s">
        <v>3547</v>
      </c>
      <c r="C762" s="245">
        <v>122000</v>
      </c>
      <c r="D762" s="245">
        <v>121500</v>
      </c>
      <c r="E762" s="245">
        <v>122000</v>
      </c>
      <c r="F762" s="246">
        <v>-841.38</v>
      </c>
      <c r="G762" s="246">
        <v>4.33</v>
      </c>
    </row>
    <row r="763" spans="1:7">
      <c r="A763" s="116">
        <v>762</v>
      </c>
      <c r="B763" s="116" t="s">
        <v>4261</v>
      </c>
      <c r="C763" s="245">
        <v>12875</v>
      </c>
      <c r="D763" s="245">
        <v>12880</v>
      </c>
      <c r="E763" s="245">
        <v>12905</v>
      </c>
      <c r="F763" s="246" t="s">
        <v>3969</v>
      </c>
      <c r="G763" s="246" t="s">
        <v>3969</v>
      </c>
    </row>
    <row r="764" spans="1:7">
      <c r="A764" s="116">
        <v>763</v>
      </c>
      <c r="B764" s="116" t="s">
        <v>3337</v>
      </c>
      <c r="C764" s="245">
        <v>3845</v>
      </c>
      <c r="D764" s="245">
        <v>3840</v>
      </c>
      <c r="E764" s="245">
        <v>3845</v>
      </c>
      <c r="F764" s="246">
        <v>9.42</v>
      </c>
      <c r="G764" s="246">
        <v>1.86</v>
      </c>
    </row>
    <row r="765" spans="1:7">
      <c r="A765" s="116">
        <v>764</v>
      </c>
      <c r="B765" s="116" t="s">
        <v>1853</v>
      </c>
      <c r="C765" s="245">
        <v>28200</v>
      </c>
      <c r="D765" s="245">
        <v>28100</v>
      </c>
      <c r="E765" s="245">
        <v>28200</v>
      </c>
      <c r="F765" s="246">
        <v>-31.06</v>
      </c>
      <c r="G765" s="246">
        <v>-8.7200000000000006</v>
      </c>
    </row>
    <row r="766" spans="1:7">
      <c r="A766" s="116">
        <v>765</v>
      </c>
      <c r="B766" s="116" t="s">
        <v>2809</v>
      </c>
      <c r="C766" s="245">
        <v>7970</v>
      </c>
      <c r="D766" s="245">
        <v>7970</v>
      </c>
      <c r="E766" s="245">
        <v>8000</v>
      </c>
      <c r="F766" s="246">
        <v>11.84</v>
      </c>
      <c r="G766" s="246">
        <v>5.67</v>
      </c>
    </row>
    <row r="767" spans="1:7">
      <c r="A767" s="116">
        <v>766</v>
      </c>
      <c r="B767" s="116" t="s">
        <v>4262</v>
      </c>
      <c r="C767" s="245">
        <v>25460</v>
      </c>
      <c r="D767" s="245">
        <v>25450</v>
      </c>
      <c r="E767" s="245">
        <v>25460</v>
      </c>
      <c r="F767" s="246" t="s">
        <v>3969</v>
      </c>
      <c r="G767" s="246" t="s">
        <v>3969</v>
      </c>
    </row>
    <row r="768" spans="1:7">
      <c r="A768" s="116">
        <v>767</v>
      </c>
      <c r="B768" s="116" t="s">
        <v>4263</v>
      </c>
      <c r="C768" s="245">
        <v>17170</v>
      </c>
      <c r="D768" s="245">
        <v>17170</v>
      </c>
      <c r="E768" s="245">
        <v>17180</v>
      </c>
      <c r="F768" s="246" t="s">
        <v>3969</v>
      </c>
      <c r="G768" s="246" t="s">
        <v>3969</v>
      </c>
    </row>
    <row r="769" spans="1:7">
      <c r="A769" s="116">
        <v>768</v>
      </c>
      <c r="B769" s="116" t="s">
        <v>1638</v>
      </c>
      <c r="C769" s="245">
        <v>1140</v>
      </c>
      <c r="D769" s="245">
        <v>1135</v>
      </c>
      <c r="E769" s="245">
        <v>1140</v>
      </c>
      <c r="F769" s="246">
        <v>-95</v>
      </c>
      <c r="G769" s="246">
        <v>-7.29</v>
      </c>
    </row>
    <row r="770" spans="1:7">
      <c r="A770" s="116">
        <v>769</v>
      </c>
      <c r="B770" s="116" t="s">
        <v>2467</v>
      </c>
      <c r="C770" s="245">
        <v>100500</v>
      </c>
      <c r="D770" s="245">
        <v>99900</v>
      </c>
      <c r="E770" s="245">
        <v>100500</v>
      </c>
      <c r="F770" s="246">
        <v>13.39</v>
      </c>
      <c r="G770" s="246">
        <v>8.09</v>
      </c>
    </row>
    <row r="771" spans="1:7">
      <c r="A771" s="116">
        <v>770</v>
      </c>
      <c r="B771" s="116" t="s">
        <v>1815</v>
      </c>
      <c r="C771" s="245">
        <v>1920</v>
      </c>
      <c r="D771" s="245">
        <v>1915</v>
      </c>
      <c r="E771" s="245">
        <v>1920</v>
      </c>
      <c r="F771" s="246">
        <v>-20.65</v>
      </c>
      <c r="G771" s="246">
        <v>-2.4300000000000002</v>
      </c>
    </row>
    <row r="772" spans="1:7">
      <c r="A772" s="116">
        <v>771</v>
      </c>
      <c r="B772" s="116" t="s">
        <v>1881</v>
      </c>
      <c r="C772" s="245">
        <v>28850</v>
      </c>
      <c r="D772" s="245">
        <v>28800</v>
      </c>
      <c r="E772" s="245">
        <v>28850</v>
      </c>
      <c r="F772" s="246">
        <v>10.63</v>
      </c>
      <c r="G772" s="246">
        <v>6.05</v>
      </c>
    </row>
    <row r="773" spans="1:7">
      <c r="A773" s="116">
        <v>772</v>
      </c>
      <c r="B773" s="116" t="s">
        <v>604</v>
      </c>
      <c r="C773" s="245">
        <v>10050</v>
      </c>
      <c r="D773" s="245">
        <v>10000</v>
      </c>
      <c r="E773" s="245">
        <v>10050</v>
      </c>
      <c r="F773" s="246">
        <v>8.77</v>
      </c>
      <c r="G773" s="246">
        <v>11</v>
      </c>
    </row>
    <row r="774" spans="1:7">
      <c r="A774" s="116">
        <v>773</v>
      </c>
      <c r="B774" s="116" t="s">
        <v>2956</v>
      </c>
      <c r="C774" s="245">
        <v>2785</v>
      </c>
      <c r="D774" s="245">
        <v>2780</v>
      </c>
      <c r="E774" s="245">
        <v>2785</v>
      </c>
      <c r="F774" s="246">
        <v>107.12</v>
      </c>
      <c r="G774" s="246">
        <v>11.98</v>
      </c>
    </row>
    <row r="775" spans="1:7">
      <c r="A775" s="116">
        <v>774</v>
      </c>
      <c r="B775" s="116" t="s">
        <v>4264</v>
      </c>
      <c r="C775" s="245">
        <v>8350</v>
      </c>
      <c r="D775" s="245">
        <v>8355</v>
      </c>
      <c r="E775" s="245">
        <v>8360</v>
      </c>
      <c r="F775" s="246" t="s">
        <v>3969</v>
      </c>
      <c r="G775" s="246" t="s">
        <v>3969</v>
      </c>
    </row>
    <row r="776" spans="1:7">
      <c r="A776" s="116">
        <v>775</v>
      </c>
      <c r="B776" s="116" t="s">
        <v>3141</v>
      </c>
      <c r="C776" s="245">
        <v>24000</v>
      </c>
      <c r="D776" s="245">
        <v>23950</v>
      </c>
      <c r="E776" s="245">
        <v>24000</v>
      </c>
      <c r="F776" s="246">
        <v>53.45</v>
      </c>
      <c r="G776" s="246">
        <v>6.06</v>
      </c>
    </row>
    <row r="777" spans="1:7">
      <c r="A777" s="116">
        <v>776</v>
      </c>
      <c r="B777" s="116" t="s">
        <v>2491</v>
      </c>
      <c r="C777" s="245">
        <v>7230</v>
      </c>
      <c r="D777" s="245">
        <v>7230</v>
      </c>
      <c r="E777" s="245">
        <v>7300</v>
      </c>
      <c r="F777" s="246">
        <v>401.67</v>
      </c>
      <c r="G777" s="246">
        <v>1.26</v>
      </c>
    </row>
    <row r="778" spans="1:7">
      <c r="A778" s="116">
        <v>777</v>
      </c>
      <c r="B778" s="116" t="s">
        <v>3247</v>
      </c>
      <c r="C778" s="245">
        <v>2070</v>
      </c>
      <c r="D778" s="245">
        <v>2065</v>
      </c>
      <c r="E778" s="245">
        <v>2070</v>
      </c>
      <c r="F778" s="246">
        <v>103.5</v>
      </c>
      <c r="G778" s="246">
        <v>0.9</v>
      </c>
    </row>
    <row r="779" spans="1:7">
      <c r="A779" s="116">
        <v>778</v>
      </c>
      <c r="B779" s="116" t="s">
        <v>2401</v>
      </c>
      <c r="C779" s="245">
        <v>6500</v>
      </c>
      <c r="D779" s="245">
        <v>6490</v>
      </c>
      <c r="E779" s="245">
        <v>6500</v>
      </c>
      <c r="F779" s="246">
        <v>46.43</v>
      </c>
      <c r="G779" s="246">
        <v>-3.69</v>
      </c>
    </row>
    <row r="780" spans="1:7">
      <c r="A780" s="116">
        <v>779</v>
      </c>
      <c r="B780" s="116" t="s">
        <v>4265</v>
      </c>
      <c r="C780" s="245">
        <v>9400</v>
      </c>
      <c r="D780" s="245">
        <v>9400</v>
      </c>
      <c r="E780" s="245">
        <v>9430</v>
      </c>
      <c r="F780" s="246">
        <v>70.150000000000006</v>
      </c>
      <c r="G780" s="246">
        <v>-7.29</v>
      </c>
    </row>
    <row r="781" spans="1:7">
      <c r="A781" s="116">
        <v>780</v>
      </c>
      <c r="B781" s="116" t="s">
        <v>1592</v>
      </c>
      <c r="C781" s="245">
        <v>4230</v>
      </c>
      <c r="D781" s="245">
        <v>4230</v>
      </c>
      <c r="E781" s="245">
        <v>4235</v>
      </c>
      <c r="F781" s="246">
        <v>10.9</v>
      </c>
      <c r="G781" s="246">
        <v>4.0599999999999996</v>
      </c>
    </row>
    <row r="782" spans="1:7">
      <c r="A782" s="116">
        <v>781</v>
      </c>
      <c r="B782" s="116" t="s">
        <v>1877</v>
      </c>
      <c r="C782" s="245">
        <v>3535</v>
      </c>
      <c r="D782" s="245">
        <v>3530</v>
      </c>
      <c r="E782" s="245">
        <v>3535</v>
      </c>
      <c r="F782" s="246">
        <v>23.89</v>
      </c>
      <c r="G782" s="246">
        <v>9.92</v>
      </c>
    </row>
    <row r="783" spans="1:7">
      <c r="A783" s="116">
        <v>782</v>
      </c>
      <c r="B783" s="116" t="s">
        <v>4266</v>
      </c>
      <c r="C783" s="245">
        <v>99150</v>
      </c>
      <c r="D783" s="245">
        <v>99005</v>
      </c>
      <c r="E783" s="245">
        <v>99150</v>
      </c>
      <c r="F783" s="246" t="s">
        <v>3969</v>
      </c>
      <c r="G783" s="246" t="s">
        <v>3969</v>
      </c>
    </row>
    <row r="784" spans="1:7">
      <c r="A784" s="116">
        <v>783</v>
      </c>
      <c r="B784" s="116" t="s">
        <v>4267</v>
      </c>
      <c r="C784" s="245">
        <v>19050</v>
      </c>
      <c r="D784" s="245">
        <v>19000</v>
      </c>
      <c r="E784" s="245">
        <v>19050</v>
      </c>
      <c r="F784" s="246">
        <v>12.13</v>
      </c>
      <c r="G784" s="246" t="s">
        <v>3969</v>
      </c>
    </row>
    <row r="785" spans="1:7">
      <c r="A785" s="116">
        <v>784</v>
      </c>
      <c r="B785" s="116" t="s">
        <v>1722</v>
      </c>
      <c r="C785" s="245">
        <v>2750</v>
      </c>
      <c r="D785" s="245">
        <v>2745</v>
      </c>
      <c r="E785" s="245">
        <v>2750</v>
      </c>
      <c r="F785" s="246">
        <v>9.4499999999999993</v>
      </c>
      <c r="G785" s="246">
        <v>4.4800000000000004</v>
      </c>
    </row>
    <row r="786" spans="1:7">
      <c r="A786" s="116">
        <v>785</v>
      </c>
      <c r="B786" s="116" t="s">
        <v>4268</v>
      </c>
      <c r="C786" s="245">
        <v>15200</v>
      </c>
      <c r="D786" s="245">
        <v>15200</v>
      </c>
      <c r="E786" s="245">
        <v>15250</v>
      </c>
      <c r="F786" s="246">
        <v>-10.88</v>
      </c>
      <c r="G786" s="246">
        <v>-14.99</v>
      </c>
    </row>
    <row r="787" spans="1:7">
      <c r="A787" s="116">
        <v>786</v>
      </c>
      <c r="B787" s="116" t="s">
        <v>2131</v>
      </c>
      <c r="C787" s="245">
        <v>15450</v>
      </c>
      <c r="D787" s="245">
        <v>15450</v>
      </c>
      <c r="E787" s="245">
        <v>15500</v>
      </c>
      <c r="F787" s="246">
        <v>4.4400000000000004</v>
      </c>
      <c r="G787" s="246">
        <v>2.13</v>
      </c>
    </row>
    <row r="788" spans="1:7">
      <c r="A788" s="116">
        <v>787</v>
      </c>
      <c r="B788" s="116" t="s">
        <v>3061</v>
      </c>
      <c r="C788" s="245">
        <v>1500</v>
      </c>
      <c r="D788" s="245">
        <v>1495</v>
      </c>
      <c r="E788" s="245">
        <v>1500</v>
      </c>
      <c r="F788" s="246">
        <v>5.34</v>
      </c>
      <c r="G788" s="246">
        <v>20.12</v>
      </c>
    </row>
    <row r="789" spans="1:7">
      <c r="A789" s="116">
        <v>788</v>
      </c>
      <c r="B789" s="116" t="s">
        <v>2968</v>
      </c>
      <c r="C789" s="245">
        <v>6870</v>
      </c>
      <c r="D789" s="245">
        <v>6870</v>
      </c>
      <c r="E789" s="245">
        <v>6880</v>
      </c>
      <c r="F789" s="246">
        <v>-2.17</v>
      </c>
      <c r="G789" s="246">
        <v>-148.07</v>
      </c>
    </row>
    <row r="790" spans="1:7">
      <c r="A790" s="116">
        <v>789</v>
      </c>
      <c r="B790" s="116" t="s">
        <v>2637</v>
      </c>
      <c r="C790" s="245">
        <v>6270</v>
      </c>
      <c r="D790" s="245">
        <v>6260</v>
      </c>
      <c r="E790" s="245">
        <v>6270</v>
      </c>
      <c r="F790" s="246">
        <v>-59.71</v>
      </c>
      <c r="G790" s="246">
        <v>3.35</v>
      </c>
    </row>
    <row r="791" spans="1:7">
      <c r="A791" s="116">
        <v>790</v>
      </c>
      <c r="B791" s="116" t="s">
        <v>3075</v>
      </c>
      <c r="C791" s="245">
        <v>326</v>
      </c>
      <c r="D791" s="245">
        <v>326</v>
      </c>
      <c r="E791" s="245">
        <v>327</v>
      </c>
      <c r="F791" s="246">
        <v>-19.18</v>
      </c>
      <c r="G791" s="246">
        <v>-9.36</v>
      </c>
    </row>
    <row r="792" spans="1:7">
      <c r="A792" s="116">
        <v>791</v>
      </c>
      <c r="B792" s="116" t="s">
        <v>4269</v>
      </c>
      <c r="C792" s="245">
        <v>31845</v>
      </c>
      <c r="D792" s="245">
        <v>31845</v>
      </c>
      <c r="E792" s="245">
        <v>31865</v>
      </c>
      <c r="F792" s="246" t="s">
        <v>3969</v>
      </c>
      <c r="G792" s="246" t="s">
        <v>3969</v>
      </c>
    </row>
    <row r="793" spans="1:7">
      <c r="A793" s="116">
        <v>792</v>
      </c>
      <c r="B793" s="116" t="s">
        <v>4270</v>
      </c>
      <c r="C793" s="245">
        <v>14635</v>
      </c>
      <c r="D793" s="245">
        <v>14635</v>
      </c>
      <c r="E793" s="245">
        <v>14640</v>
      </c>
      <c r="F793" s="246" t="s">
        <v>3969</v>
      </c>
      <c r="G793" s="246" t="s">
        <v>3969</v>
      </c>
    </row>
    <row r="794" spans="1:7">
      <c r="A794" s="116">
        <v>793</v>
      </c>
      <c r="B794" s="116" t="s">
        <v>2659</v>
      </c>
      <c r="C794" s="245">
        <v>2185</v>
      </c>
      <c r="D794" s="245">
        <v>2185</v>
      </c>
      <c r="E794" s="245">
        <v>2190</v>
      </c>
      <c r="F794" s="246">
        <v>43.7</v>
      </c>
      <c r="G794" s="246">
        <v>-26.4</v>
      </c>
    </row>
    <row r="795" spans="1:7">
      <c r="A795" s="116">
        <v>794</v>
      </c>
      <c r="B795" s="116" t="s">
        <v>4271</v>
      </c>
      <c r="C795" s="245">
        <v>32355</v>
      </c>
      <c r="D795" s="245">
        <v>32355</v>
      </c>
      <c r="E795" s="245">
        <v>32470</v>
      </c>
      <c r="F795" s="246" t="s">
        <v>3969</v>
      </c>
      <c r="G795" s="246" t="s">
        <v>3969</v>
      </c>
    </row>
    <row r="796" spans="1:7">
      <c r="A796" s="116">
        <v>795</v>
      </c>
      <c r="B796" s="116" t="s">
        <v>4272</v>
      </c>
      <c r="C796" s="245">
        <v>13005</v>
      </c>
      <c r="D796" s="245">
        <v>12990</v>
      </c>
      <c r="E796" s="245">
        <v>13005</v>
      </c>
      <c r="F796" s="246" t="s">
        <v>3969</v>
      </c>
      <c r="G796" s="246" t="s">
        <v>3969</v>
      </c>
    </row>
    <row r="797" spans="1:7">
      <c r="A797" s="116">
        <v>796</v>
      </c>
      <c r="B797" s="116" t="s">
        <v>4273</v>
      </c>
      <c r="C797" s="245">
        <v>2390</v>
      </c>
      <c r="D797" s="245">
        <v>2390</v>
      </c>
      <c r="E797" s="245">
        <v>2395</v>
      </c>
      <c r="F797" s="246">
        <v>-4.8899999999999997</v>
      </c>
      <c r="G797" s="246">
        <v>-17.149999999999999</v>
      </c>
    </row>
    <row r="798" spans="1:7">
      <c r="A798" s="116">
        <v>797</v>
      </c>
      <c r="B798" s="116" t="s">
        <v>1801</v>
      </c>
      <c r="C798" s="245">
        <v>3460</v>
      </c>
      <c r="D798" s="245">
        <v>3455</v>
      </c>
      <c r="E798" s="245">
        <v>3460</v>
      </c>
      <c r="F798" s="246">
        <v>-2.89</v>
      </c>
      <c r="G798" s="246">
        <v>-94.15</v>
      </c>
    </row>
    <row r="799" spans="1:7">
      <c r="A799" s="116">
        <v>798</v>
      </c>
      <c r="B799" s="116" t="s">
        <v>3007</v>
      </c>
      <c r="C799" s="245">
        <v>8250</v>
      </c>
      <c r="D799" s="245">
        <v>8250</v>
      </c>
      <c r="E799" s="245">
        <v>8280</v>
      </c>
      <c r="F799" s="246">
        <v>45.58</v>
      </c>
      <c r="G799" s="246">
        <v>3.67</v>
      </c>
    </row>
    <row r="800" spans="1:7">
      <c r="A800" s="116">
        <v>799</v>
      </c>
      <c r="B800" s="116" t="s">
        <v>2971</v>
      </c>
      <c r="C800" s="245">
        <v>1985</v>
      </c>
      <c r="D800" s="245">
        <v>1985</v>
      </c>
      <c r="E800" s="245">
        <v>1990</v>
      </c>
      <c r="F800" s="246">
        <v>8.31</v>
      </c>
      <c r="G800" s="246">
        <v>11.72</v>
      </c>
    </row>
    <row r="801" spans="1:7">
      <c r="A801" s="116">
        <v>800</v>
      </c>
      <c r="B801" s="116" t="s">
        <v>4274</v>
      </c>
      <c r="C801" s="245">
        <v>5410</v>
      </c>
      <c r="D801" s="245">
        <v>5410</v>
      </c>
      <c r="E801" s="245">
        <v>5440</v>
      </c>
      <c r="F801" s="246">
        <v>-3.32</v>
      </c>
      <c r="G801" s="246">
        <v>-2.52</v>
      </c>
    </row>
    <row r="802" spans="1:7">
      <c r="A802" s="116">
        <v>801</v>
      </c>
      <c r="B802" s="116" t="s">
        <v>2397</v>
      </c>
      <c r="C802" s="245">
        <v>196500</v>
      </c>
      <c r="D802" s="245">
        <v>195500</v>
      </c>
      <c r="E802" s="245">
        <v>196500</v>
      </c>
      <c r="F802" s="246">
        <v>7.16</v>
      </c>
      <c r="G802" s="246">
        <v>5.72</v>
      </c>
    </row>
    <row r="803" spans="1:7">
      <c r="A803" s="116">
        <v>802</v>
      </c>
      <c r="B803" s="116" t="s">
        <v>4275</v>
      </c>
      <c r="C803" s="245">
        <v>1210</v>
      </c>
      <c r="D803" s="245">
        <v>1200</v>
      </c>
      <c r="E803" s="245">
        <v>1210</v>
      </c>
      <c r="F803" s="246">
        <v>15.92</v>
      </c>
      <c r="G803" s="246">
        <v>1.54</v>
      </c>
    </row>
    <row r="804" spans="1:7">
      <c r="A804" s="116">
        <v>803</v>
      </c>
      <c r="B804" s="116" t="s">
        <v>4276</v>
      </c>
      <c r="C804" s="245">
        <v>18055</v>
      </c>
      <c r="D804" s="245">
        <v>18030</v>
      </c>
      <c r="E804" s="245">
        <v>18055</v>
      </c>
      <c r="F804" s="246" t="s">
        <v>3969</v>
      </c>
      <c r="G804" s="246" t="s">
        <v>3969</v>
      </c>
    </row>
    <row r="805" spans="1:7">
      <c r="A805" s="116">
        <v>804</v>
      </c>
      <c r="B805" s="116" t="s">
        <v>2279</v>
      </c>
      <c r="C805" s="245">
        <v>4085</v>
      </c>
      <c r="D805" s="245">
        <v>4085</v>
      </c>
      <c r="E805" s="245">
        <v>4090</v>
      </c>
      <c r="F805" s="246">
        <v>-2.98</v>
      </c>
      <c r="G805" s="246">
        <v>-48.03</v>
      </c>
    </row>
    <row r="806" spans="1:7">
      <c r="A806" s="116">
        <v>805</v>
      </c>
      <c r="B806" s="116" t="s">
        <v>4277</v>
      </c>
      <c r="C806" s="245">
        <v>14880</v>
      </c>
      <c r="D806" s="245">
        <v>14880</v>
      </c>
      <c r="E806" s="245">
        <v>14925</v>
      </c>
      <c r="F806" s="246" t="s">
        <v>3969</v>
      </c>
      <c r="G806" s="246" t="s">
        <v>3969</v>
      </c>
    </row>
    <row r="807" spans="1:7">
      <c r="A807" s="116">
        <v>806</v>
      </c>
      <c r="B807" s="116" t="s">
        <v>4278</v>
      </c>
      <c r="C807" s="245">
        <v>502</v>
      </c>
      <c r="D807" s="245">
        <v>502</v>
      </c>
      <c r="E807" s="245">
        <v>504</v>
      </c>
      <c r="F807" s="246" t="s">
        <v>3969</v>
      </c>
      <c r="G807" s="246">
        <v>1.34</v>
      </c>
    </row>
    <row r="808" spans="1:7">
      <c r="A808" s="116">
        <v>807</v>
      </c>
      <c r="B808" s="116" t="s">
        <v>3231</v>
      </c>
      <c r="C808" s="245">
        <v>4190</v>
      </c>
      <c r="D808" s="245">
        <v>4185</v>
      </c>
      <c r="E808" s="245">
        <v>4190</v>
      </c>
      <c r="F808" s="246">
        <v>4.6500000000000004</v>
      </c>
      <c r="G808" s="246">
        <v>17.09</v>
      </c>
    </row>
    <row r="809" spans="1:7">
      <c r="A809" s="116">
        <v>808</v>
      </c>
      <c r="B809" s="116" t="s">
        <v>4279</v>
      </c>
      <c r="C809" s="245">
        <v>12600</v>
      </c>
      <c r="D809" s="245">
        <v>12500</v>
      </c>
      <c r="E809" s="245">
        <v>12600</v>
      </c>
      <c r="F809" s="246">
        <v>5.75</v>
      </c>
      <c r="G809" s="246">
        <v>9.98</v>
      </c>
    </row>
    <row r="810" spans="1:7">
      <c r="A810" s="116">
        <v>809</v>
      </c>
      <c r="B810" s="116" t="s">
        <v>4280</v>
      </c>
      <c r="C810" s="245">
        <v>41300</v>
      </c>
      <c r="D810" s="245">
        <v>41300</v>
      </c>
      <c r="E810" s="245">
        <v>41450</v>
      </c>
      <c r="F810" s="246">
        <v>8.27</v>
      </c>
      <c r="G810" s="246" t="s">
        <v>3969</v>
      </c>
    </row>
    <row r="811" spans="1:7">
      <c r="A811" s="116">
        <v>810</v>
      </c>
      <c r="B811" s="116" t="s">
        <v>4281</v>
      </c>
      <c r="C811" s="245">
        <v>102795</v>
      </c>
      <c r="D811" s="245">
        <v>102795</v>
      </c>
      <c r="E811" s="245">
        <v>102800</v>
      </c>
      <c r="F811" s="246" t="s">
        <v>3969</v>
      </c>
      <c r="G811" s="246" t="s">
        <v>3969</v>
      </c>
    </row>
    <row r="812" spans="1:7">
      <c r="A812" s="116">
        <v>811</v>
      </c>
      <c r="B812" s="116" t="s">
        <v>1283</v>
      </c>
      <c r="C812" s="245">
        <v>6850</v>
      </c>
      <c r="D812" s="245">
        <v>6840</v>
      </c>
      <c r="E812" s="245">
        <v>6850</v>
      </c>
      <c r="F812" s="246">
        <v>20.88</v>
      </c>
      <c r="G812" s="246">
        <v>-1.06</v>
      </c>
    </row>
    <row r="813" spans="1:7">
      <c r="A813" s="116">
        <v>812</v>
      </c>
      <c r="B813" s="116" t="s">
        <v>1650</v>
      </c>
      <c r="C813" s="245">
        <v>10550</v>
      </c>
      <c r="D813" s="245">
        <v>10500</v>
      </c>
      <c r="E813" s="245">
        <v>10550</v>
      </c>
      <c r="F813" s="246">
        <v>-6.11</v>
      </c>
      <c r="G813" s="246">
        <v>-6.63</v>
      </c>
    </row>
    <row r="814" spans="1:7">
      <c r="A814" s="116">
        <v>813</v>
      </c>
      <c r="B814" s="116" t="s">
        <v>2511</v>
      </c>
      <c r="C814" s="245">
        <v>27350</v>
      </c>
      <c r="D814" s="245">
        <v>27300</v>
      </c>
      <c r="E814" s="245">
        <v>27350</v>
      </c>
      <c r="F814" s="246">
        <v>18.68</v>
      </c>
      <c r="G814" s="246">
        <v>3.65</v>
      </c>
    </row>
    <row r="815" spans="1:7">
      <c r="A815" s="116">
        <v>814</v>
      </c>
      <c r="B815" s="116" t="s">
        <v>3165</v>
      </c>
      <c r="C815" s="245">
        <v>8400</v>
      </c>
      <c r="D815" s="245">
        <v>8390</v>
      </c>
      <c r="E815" s="245">
        <v>8400</v>
      </c>
      <c r="F815" s="246">
        <v>-84</v>
      </c>
      <c r="G815" s="246">
        <v>2.13</v>
      </c>
    </row>
    <row r="816" spans="1:7">
      <c r="A816" s="116">
        <v>815</v>
      </c>
      <c r="B816" s="116" t="s">
        <v>1945</v>
      </c>
      <c r="C816" s="245">
        <v>10350</v>
      </c>
      <c r="D816" s="245">
        <v>10300</v>
      </c>
      <c r="E816" s="245">
        <v>10350</v>
      </c>
      <c r="F816" s="246">
        <v>9.02</v>
      </c>
      <c r="G816" s="246">
        <v>7.84</v>
      </c>
    </row>
    <row r="817" spans="1:7">
      <c r="A817" s="116">
        <v>816</v>
      </c>
      <c r="B817" s="116" t="s">
        <v>1498</v>
      </c>
      <c r="C817" s="245">
        <v>5050</v>
      </c>
      <c r="D817" s="245">
        <v>5030</v>
      </c>
      <c r="E817" s="245">
        <v>5050</v>
      </c>
      <c r="F817" s="246">
        <v>-5.96</v>
      </c>
      <c r="G817" s="246">
        <v>-22.99</v>
      </c>
    </row>
    <row r="818" spans="1:7">
      <c r="A818" s="116">
        <v>817</v>
      </c>
      <c r="B818" s="116" t="s">
        <v>1827</v>
      </c>
      <c r="C818" s="245">
        <v>8130</v>
      </c>
      <c r="D818" s="245">
        <v>8130</v>
      </c>
      <c r="E818" s="245">
        <v>8140</v>
      </c>
      <c r="F818" s="246">
        <v>50.5</v>
      </c>
      <c r="G818" s="246">
        <v>3.7</v>
      </c>
    </row>
    <row r="819" spans="1:7">
      <c r="A819" s="116">
        <v>818</v>
      </c>
      <c r="B819" s="116" t="s">
        <v>1857</v>
      </c>
      <c r="C819" s="245">
        <v>2715</v>
      </c>
      <c r="D819" s="245">
        <v>2710</v>
      </c>
      <c r="E819" s="245">
        <v>2715</v>
      </c>
      <c r="F819" s="246">
        <v>-2.42</v>
      </c>
      <c r="G819" s="246">
        <v>-9.2100000000000009</v>
      </c>
    </row>
    <row r="820" spans="1:7">
      <c r="A820" s="116">
        <v>819</v>
      </c>
      <c r="B820" s="116" t="s">
        <v>2767</v>
      </c>
      <c r="C820" s="245">
        <v>6140</v>
      </c>
      <c r="D820" s="245">
        <v>6130</v>
      </c>
      <c r="E820" s="245">
        <v>6140</v>
      </c>
      <c r="F820" s="246">
        <v>-5.73</v>
      </c>
      <c r="G820" s="246">
        <v>-11.2</v>
      </c>
    </row>
    <row r="821" spans="1:7">
      <c r="A821" s="116">
        <v>820</v>
      </c>
      <c r="B821" s="116" t="s">
        <v>1221</v>
      </c>
      <c r="C821" s="245">
        <v>5630</v>
      </c>
      <c r="D821" s="245">
        <v>5610</v>
      </c>
      <c r="E821" s="245">
        <v>5630</v>
      </c>
      <c r="F821" s="246">
        <v>-22.7</v>
      </c>
      <c r="G821" s="246">
        <v>0.66</v>
      </c>
    </row>
    <row r="822" spans="1:7">
      <c r="A822" s="116">
        <v>821</v>
      </c>
      <c r="B822" s="116" t="s">
        <v>2115</v>
      </c>
      <c r="C822" s="245">
        <v>2645</v>
      </c>
      <c r="D822" s="245">
        <v>2640</v>
      </c>
      <c r="E822" s="245">
        <v>2645</v>
      </c>
      <c r="F822" s="246">
        <v>12.13</v>
      </c>
      <c r="G822" s="246">
        <v>2.62</v>
      </c>
    </row>
    <row r="823" spans="1:7">
      <c r="A823" s="116">
        <v>822</v>
      </c>
      <c r="B823" s="116" t="s">
        <v>2615</v>
      </c>
      <c r="C823" s="245">
        <v>3910</v>
      </c>
      <c r="D823" s="245">
        <v>3905</v>
      </c>
      <c r="E823" s="245">
        <v>3910</v>
      </c>
      <c r="F823" s="246">
        <v>6.66</v>
      </c>
      <c r="G823" s="246">
        <v>10.45</v>
      </c>
    </row>
    <row r="824" spans="1:7">
      <c r="A824" s="116">
        <v>823</v>
      </c>
      <c r="B824" s="116" t="s">
        <v>4282</v>
      </c>
      <c r="C824" s="245">
        <v>19160</v>
      </c>
      <c r="D824" s="245">
        <v>19135</v>
      </c>
      <c r="E824" s="245">
        <v>19160</v>
      </c>
      <c r="F824" s="246" t="s">
        <v>3969</v>
      </c>
      <c r="G824" s="246" t="s">
        <v>3969</v>
      </c>
    </row>
    <row r="825" spans="1:7">
      <c r="A825" s="116">
        <v>824</v>
      </c>
      <c r="B825" s="116" t="s">
        <v>4283</v>
      </c>
      <c r="C825" s="245">
        <v>5665</v>
      </c>
      <c r="D825" s="245">
        <v>5660</v>
      </c>
      <c r="E825" s="245">
        <v>5665</v>
      </c>
      <c r="F825" s="246" t="s">
        <v>3969</v>
      </c>
      <c r="G825" s="246" t="s">
        <v>3969</v>
      </c>
    </row>
    <row r="826" spans="1:7">
      <c r="A826" s="116">
        <v>825</v>
      </c>
      <c r="B826" s="116" t="s">
        <v>3187</v>
      </c>
      <c r="C826" s="245">
        <v>913</v>
      </c>
      <c r="D826" s="245">
        <v>913</v>
      </c>
      <c r="E826" s="245">
        <v>914</v>
      </c>
      <c r="F826" s="246">
        <v>-304.33</v>
      </c>
      <c r="G826" s="246" t="s">
        <v>3969</v>
      </c>
    </row>
    <row r="827" spans="1:7">
      <c r="A827" s="116">
        <v>826</v>
      </c>
      <c r="B827" s="116" t="s">
        <v>4284</v>
      </c>
      <c r="C827" s="245">
        <v>9680</v>
      </c>
      <c r="D827" s="245">
        <v>9665</v>
      </c>
      <c r="E827" s="245">
        <v>9680</v>
      </c>
      <c r="F827" s="246" t="s">
        <v>3969</v>
      </c>
      <c r="G827" s="246" t="s">
        <v>3969</v>
      </c>
    </row>
    <row r="828" spans="1:7">
      <c r="A828" s="116">
        <v>827</v>
      </c>
      <c r="B828" s="116" t="s">
        <v>3027</v>
      </c>
      <c r="C828" s="245">
        <v>2315</v>
      </c>
      <c r="D828" s="245">
        <v>2315</v>
      </c>
      <c r="E828" s="245">
        <v>2320</v>
      </c>
      <c r="F828" s="246">
        <v>-52.61</v>
      </c>
      <c r="G828" s="246">
        <v>-10.09</v>
      </c>
    </row>
    <row r="829" spans="1:7">
      <c r="A829" s="116">
        <v>828</v>
      </c>
      <c r="B829" s="116" t="s">
        <v>1849</v>
      </c>
      <c r="C829" s="245">
        <v>2580</v>
      </c>
      <c r="D829" s="245">
        <v>2575</v>
      </c>
      <c r="E829" s="245">
        <v>2580</v>
      </c>
      <c r="F829" s="246">
        <v>6.63</v>
      </c>
      <c r="G829" s="246">
        <v>6.64</v>
      </c>
    </row>
    <row r="830" spans="1:7">
      <c r="A830" s="116">
        <v>829</v>
      </c>
      <c r="B830" s="116" t="s">
        <v>4285</v>
      </c>
      <c r="C830" s="245">
        <v>1570</v>
      </c>
      <c r="D830" s="245">
        <v>1565</v>
      </c>
      <c r="E830" s="245">
        <v>1570</v>
      </c>
      <c r="F830" s="246" t="s">
        <v>3969</v>
      </c>
      <c r="G830" s="246" t="s">
        <v>3969</v>
      </c>
    </row>
    <row r="831" spans="1:7">
      <c r="A831" s="116">
        <v>830</v>
      </c>
      <c r="B831" s="116" t="s">
        <v>4286</v>
      </c>
      <c r="C831" s="245">
        <v>17860</v>
      </c>
      <c r="D831" s="245">
        <v>17860</v>
      </c>
      <c r="E831" s="245">
        <v>17880</v>
      </c>
      <c r="F831" s="246" t="s">
        <v>3969</v>
      </c>
      <c r="G831" s="246" t="s">
        <v>3969</v>
      </c>
    </row>
    <row r="832" spans="1:7">
      <c r="A832" s="116">
        <v>831</v>
      </c>
      <c r="B832" s="116" t="s">
        <v>4287</v>
      </c>
      <c r="C832" s="245">
        <v>10565</v>
      </c>
      <c r="D832" s="245">
        <v>10560</v>
      </c>
      <c r="E832" s="245">
        <v>10565</v>
      </c>
      <c r="F832" s="246" t="s">
        <v>3969</v>
      </c>
      <c r="G832" s="246" t="s">
        <v>3969</v>
      </c>
    </row>
    <row r="833" spans="1:7">
      <c r="A833" s="116">
        <v>832</v>
      </c>
      <c r="B833" s="116" t="s">
        <v>4288</v>
      </c>
      <c r="C833" s="245">
        <v>1850</v>
      </c>
      <c r="D833" s="245">
        <v>1850</v>
      </c>
      <c r="E833" s="245">
        <v>1855</v>
      </c>
      <c r="F833" s="246">
        <v>-1.84</v>
      </c>
      <c r="G833" s="246">
        <v>-141.53</v>
      </c>
    </row>
    <row r="834" spans="1:7">
      <c r="A834" s="116">
        <v>833</v>
      </c>
      <c r="B834" s="116" t="s">
        <v>1672</v>
      </c>
      <c r="C834" s="245">
        <v>5630</v>
      </c>
      <c r="D834" s="245">
        <v>5600</v>
      </c>
      <c r="E834" s="245">
        <v>5630</v>
      </c>
      <c r="F834" s="246">
        <v>7.2</v>
      </c>
      <c r="G834" s="246">
        <v>2.86</v>
      </c>
    </row>
    <row r="835" spans="1:7">
      <c r="A835" s="116">
        <v>834</v>
      </c>
      <c r="B835" s="116" t="s">
        <v>1869</v>
      </c>
      <c r="C835" s="245">
        <v>120000</v>
      </c>
      <c r="D835" s="245">
        <v>118500</v>
      </c>
      <c r="E835" s="245">
        <v>120000</v>
      </c>
      <c r="F835" s="246">
        <v>38.18</v>
      </c>
      <c r="G835" s="246">
        <v>0.93</v>
      </c>
    </row>
    <row r="836" spans="1:7">
      <c r="A836" s="116">
        <v>835</v>
      </c>
      <c r="B836" s="116" t="s">
        <v>1714</v>
      </c>
      <c r="C836" s="245">
        <v>6490</v>
      </c>
      <c r="D836" s="245">
        <v>6470</v>
      </c>
      <c r="E836" s="245">
        <v>6490</v>
      </c>
      <c r="F836" s="246">
        <v>7.45</v>
      </c>
      <c r="G836" s="246">
        <v>6.27</v>
      </c>
    </row>
    <row r="837" spans="1:7">
      <c r="A837" s="116">
        <v>836</v>
      </c>
      <c r="B837" s="116" t="s">
        <v>4289</v>
      </c>
      <c r="C837" s="245">
        <v>5210</v>
      </c>
      <c r="D837" s="245">
        <v>5200</v>
      </c>
      <c r="E837" s="245">
        <v>5210</v>
      </c>
      <c r="F837" s="246" t="s">
        <v>3969</v>
      </c>
      <c r="G837" s="246" t="s">
        <v>3969</v>
      </c>
    </row>
    <row r="838" spans="1:7">
      <c r="A838" s="116">
        <v>837</v>
      </c>
      <c r="B838" s="116" t="s">
        <v>4290</v>
      </c>
      <c r="C838" s="245">
        <v>2090</v>
      </c>
      <c r="D838" s="245">
        <v>2090</v>
      </c>
      <c r="E838" s="245">
        <v>2095</v>
      </c>
      <c r="F838" s="246" t="s">
        <v>3969</v>
      </c>
      <c r="G838" s="246" t="s">
        <v>3969</v>
      </c>
    </row>
    <row r="839" spans="1:7">
      <c r="A839" s="116">
        <v>838</v>
      </c>
      <c r="B839" s="116" t="s">
        <v>2199</v>
      </c>
      <c r="C839" s="245">
        <v>1380</v>
      </c>
      <c r="D839" s="245">
        <v>1375</v>
      </c>
      <c r="E839" s="245">
        <v>1380</v>
      </c>
      <c r="F839" s="246">
        <v>-1.45</v>
      </c>
      <c r="G839" s="246">
        <v>-71.98</v>
      </c>
    </row>
    <row r="840" spans="1:7">
      <c r="A840" s="116">
        <v>839</v>
      </c>
      <c r="B840" s="116" t="s">
        <v>2571</v>
      </c>
      <c r="C840" s="245">
        <v>2000</v>
      </c>
      <c r="D840" s="245">
        <v>2000</v>
      </c>
      <c r="E840" s="245">
        <v>2005</v>
      </c>
      <c r="F840" s="246">
        <v>-11.56</v>
      </c>
      <c r="G840" s="246">
        <v>-12.53</v>
      </c>
    </row>
    <row r="841" spans="1:7">
      <c r="A841" s="116">
        <v>840</v>
      </c>
      <c r="B841" s="116" t="s">
        <v>1895</v>
      </c>
      <c r="C841" s="245">
        <v>11000</v>
      </c>
      <c r="D841" s="245">
        <v>10850</v>
      </c>
      <c r="E841" s="245">
        <v>11000</v>
      </c>
      <c r="F841" s="246">
        <v>244.44</v>
      </c>
      <c r="G841" s="246">
        <v>1.69</v>
      </c>
    </row>
    <row r="842" spans="1:7">
      <c r="A842" s="116">
        <v>841</v>
      </c>
      <c r="B842" s="116" t="s">
        <v>4291</v>
      </c>
      <c r="C842" s="245">
        <v>1050</v>
      </c>
      <c r="D842" s="245">
        <v>1050</v>
      </c>
      <c r="E842" s="245">
        <v>1055</v>
      </c>
      <c r="F842" s="246">
        <v>-4.59</v>
      </c>
      <c r="G842" s="246">
        <v>-12.89</v>
      </c>
    </row>
    <row r="843" spans="1:7">
      <c r="A843" s="116">
        <v>842</v>
      </c>
      <c r="B843" s="116" t="s">
        <v>4292</v>
      </c>
      <c r="C843" s="245">
        <v>26350</v>
      </c>
      <c r="D843" s="245">
        <v>26100</v>
      </c>
      <c r="E843" s="245">
        <v>26350</v>
      </c>
      <c r="F843" s="246">
        <v>7.58</v>
      </c>
      <c r="G843" s="246">
        <v>3.34</v>
      </c>
    </row>
    <row r="844" spans="1:7">
      <c r="A844" s="116">
        <v>843</v>
      </c>
      <c r="B844" s="116" t="s">
        <v>1983</v>
      </c>
      <c r="C844" s="245">
        <v>8090</v>
      </c>
      <c r="D844" s="245">
        <v>8090</v>
      </c>
      <c r="E844" s="245">
        <v>8140</v>
      </c>
      <c r="F844" s="246">
        <v>16.920000000000002</v>
      </c>
      <c r="G844" s="246">
        <v>-7.24</v>
      </c>
    </row>
    <row r="845" spans="1:7">
      <c r="A845" s="116">
        <v>844</v>
      </c>
      <c r="B845" s="116" t="s">
        <v>2265</v>
      </c>
      <c r="C845" s="245">
        <v>3520</v>
      </c>
      <c r="D845" s="245">
        <v>3515</v>
      </c>
      <c r="E845" s="245">
        <v>3520</v>
      </c>
      <c r="F845" s="246">
        <v>7.21</v>
      </c>
      <c r="G845" s="246">
        <v>2.81</v>
      </c>
    </row>
    <row r="846" spans="1:7">
      <c r="A846" s="116">
        <v>845</v>
      </c>
      <c r="B846" s="116" t="s">
        <v>2435</v>
      </c>
      <c r="C846" s="245">
        <v>7320</v>
      </c>
      <c r="D846" s="245">
        <v>7310</v>
      </c>
      <c r="E846" s="245">
        <v>7320</v>
      </c>
      <c r="F846" s="246">
        <v>5.91</v>
      </c>
      <c r="G846" s="246">
        <v>7.2</v>
      </c>
    </row>
    <row r="847" spans="1:7">
      <c r="A847" s="116">
        <v>846</v>
      </c>
      <c r="B847" s="116" t="s">
        <v>4293</v>
      </c>
      <c r="C847" s="245">
        <v>100710</v>
      </c>
      <c r="D847" s="245">
        <v>100655</v>
      </c>
      <c r="E847" s="245">
        <v>100700</v>
      </c>
      <c r="F847" s="246" t="s">
        <v>3969</v>
      </c>
      <c r="G847" s="246" t="s">
        <v>3969</v>
      </c>
    </row>
    <row r="848" spans="1:7">
      <c r="A848" s="116">
        <v>847</v>
      </c>
      <c r="B848" s="116" t="s">
        <v>4294</v>
      </c>
      <c r="C848" s="245">
        <v>57605</v>
      </c>
      <c r="D848" s="245">
        <v>57580</v>
      </c>
      <c r="E848" s="245">
        <v>57610</v>
      </c>
      <c r="F848" s="246" t="s">
        <v>3969</v>
      </c>
      <c r="G848" s="246" t="s">
        <v>3969</v>
      </c>
    </row>
    <row r="849" spans="1:7">
      <c r="A849" s="116">
        <v>848</v>
      </c>
      <c r="B849" s="116" t="s">
        <v>1123</v>
      </c>
      <c r="C849" s="245">
        <v>5450</v>
      </c>
      <c r="D849" s="245">
        <v>5430</v>
      </c>
      <c r="E849" s="245">
        <v>5450</v>
      </c>
      <c r="F849" s="246" t="s">
        <v>3969</v>
      </c>
      <c r="G849" s="246" t="s">
        <v>3969</v>
      </c>
    </row>
    <row r="850" spans="1:7">
      <c r="A850" s="116">
        <v>849</v>
      </c>
      <c r="B850" s="116" t="s">
        <v>2455</v>
      </c>
      <c r="C850" s="245">
        <v>1430</v>
      </c>
      <c r="D850" s="245">
        <v>1415</v>
      </c>
      <c r="E850" s="245">
        <v>1430</v>
      </c>
      <c r="F850" s="246">
        <v>8.67</v>
      </c>
      <c r="G850" s="246">
        <v>12.01</v>
      </c>
    </row>
    <row r="851" spans="1:7">
      <c r="A851" s="116">
        <v>850</v>
      </c>
      <c r="B851" s="116" t="s">
        <v>1564</v>
      </c>
      <c r="C851" s="245">
        <v>7260</v>
      </c>
      <c r="D851" s="245">
        <v>7240</v>
      </c>
      <c r="E851" s="245">
        <v>7260</v>
      </c>
      <c r="F851" s="246">
        <v>6.64</v>
      </c>
      <c r="G851" s="246">
        <v>4.8600000000000003</v>
      </c>
    </row>
    <row r="852" spans="1:7">
      <c r="A852" s="116">
        <v>851</v>
      </c>
      <c r="B852" s="116" t="s">
        <v>1217</v>
      </c>
      <c r="C852" s="245">
        <v>2130</v>
      </c>
      <c r="D852" s="245">
        <v>2130</v>
      </c>
      <c r="E852" s="245">
        <v>2135</v>
      </c>
      <c r="F852" s="246">
        <v>9.64</v>
      </c>
      <c r="G852" s="246">
        <v>19.809999999999999</v>
      </c>
    </row>
    <row r="853" spans="1:7">
      <c r="A853" s="116">
        <v>852</v>
      </c>
      <c r="B853" s="116" t="s">
        <v>4295</v>
      </c>
      <c r="C853" s="245">
        <v>16960</v>
      </c>
      <c r="D853" s="245">
        <v>16870</v>
      </c>
      <c r="E853" s="245">
        <v>16960</v>
      </c>
      <c r="F853" s="246" t="s">
        <v>3969</v>
      </c>
      <c r="G853" s="246" t="s">
        <v>3969</v>
      </c>
    </row>
    <row r="854" spans="1:7">
      <c r="A854" s="116">
        <v>853</v>
      </c>
      <c r="B854" s="116" t="s">
        <v>4296</v>
      </c>
      <c r="C854" s="245">
        <v>3150</v>
      </c>
      <c r="D854" s="245">
        <v>3145</v>
      </c>
      <c r="E854" s="245">
        <v>3150</v>
      </c>
      <c r="F854" s="246" t="s">
        <v>3969</v>
      </c>
      <c r="G854" s="246" t="s">
        <v>3969</v>
      </c>
    </row>
    <row r="855" spans="1:7">
      <c r="A855" s="116">
        <v>854</v>
      </c>
      <c r="B855" s="116" t="s">
        <v>2827</v>
      </c>
      <c r="C855" s="245">
        <v>6490</v>
      </c>
      <c r="D855" s="245">
        <v>6480</v>
      </c>
      <c r="E855" s="245">
        <v>6490</v>
      </c>
      <c r="F855" s="246">
        <v>2.62</v>
      </c>
      <c r="G855" s="246">
        <v>12.93</v>
      </c>
    </row>
    <row r="856" spans="1:7">
      <c r="A856" s="116">
        <v>855</v>
      </c>
      <c r="B856" s="116" t="s">
        <v>4297</v>
      </c>
      <c r="C856" s="245">
        <v>5020</v>
      </c>
      <c r="D856" s="245">
        <v>5010</v>
      </c>
      <c r="E856" s="245">
        <v>5020</v>
      </c>
      <c r="F856" s="246" t="s">
        <v>3969</v>
      </c>
      <c r="G856" s="246" t="s">
        <v>3969</v>
      </c>
    </row>
    <row r="857" spans="1:7">
      <c r="A857" s="116">
        <v>856</v>
      </c>
      <c r="B857" s="116" t="s">
        <v>4298</v>
      </c>
      <c r="C857" s="245">
        <v>5920</v>
      </c>
      <c r="D857" s="245">
        <v>5920</v>
      </c>
      <c r="E857" s="245">
        <v>5925</v>
      </c>
      <c r="F857" s="246" t="s">
        <v>3969</v>
      </c>
      <c r="G857" s="246" t="s">
        <v>3969</v>
      </c>
    </row>
    <row r="858" spans="1:7">
      <c r="A858" s="116">
        <v>857</v>
      </c>
      <c r="B858" s="116" t="s">
        <v>3599</v>
      </c>
      <c r="C858" s="245">
        <v>1745</v>
      </c>
      <c r="D858" s="245">
        <v>1745</v>
      </c>
      <c r="E858" s="245">
        <v>1750</v>
      </c>
      <c r="F858" s="246">
        <v>7.49</v>
      </c>
      <c r="G858" s="246">
        <v>21.14</v>
      </c>
    </row>
    <row r="859" spans="1:7">
      <c r="A859" s="116">
        <v>858</v>
      </c>
      <c r="B859" s="116" t="s">
        <v>4299</v>
      </c>
      <c r="C859" s="245">
        <v>1150</v>
      </c>
      <c r="D859" s="245">
        <v>1150</v>
      </c>
      <c r="E859" s="245">
        <v>1155</v>
      </c>
      <c r="F859" s="246">
        <v>13.22</v>
      </c>
      <c r="G859" s="246">
        <v>-6.83</v>
      </c>
    </row>
    <row r="860" spans="1:7">
      <c r="A860" s="116">
        <v>859</v>
      </c>
      <c r="B860" s="116" t="s">
        <v>4300</v>
      </c>
      <c r="C860" s="245">
        <v>4620</v>
      </c>
      <c r="D860" s="245">
        <v>4615</v>
      </c>
      <c r="E860" s="245">
        <v>4620</v>
      </c>
      <c r="F860" s="246" t="s">
        <v>3969</v>
      </c>
      <c r="G860" s="246" t="s">
        <v>3969</v>
      </c>
    </row>
    <row r="861" spans="1:7">
      <c r="A861" s="116">
        <v>860</v>
      </c>
      <c r="B861" s="116" t="s">
        <v>2399</v>
      </c>
      <c r="C861" s="245">
        <v>3075</v>
      </c>
      <c r="D861" s="245">
        <v>3075</v>
      </c>
      <c r="E861" s="245">
        <v>3080</v>
      </c>
      <c r="F861" s="246">
        <v>27.7</v>
      </c>
      <c r="G861" s="246">
        <v>4.24</v>
      </c>
    </row>
    <row r="862" spans="1:7">
      <c r="A862" s="116">
        <v>861</v>
      </c>
      <c r="B862" s="116" t="s">
        <v>1735</v>
      </c>
      <c r="C862" s="245">
        <v>1680</v>
      </c>
      <c r="D862" s="245">
        <v>1675</v>
      </c>
      <c r="E862" s="245">
        <v>1680</v>
      </c>
      <c r="F862" s="246">
        <v>-3.67</v>
      </c>
      <c r="G862" s="246">
        <v>-41.73</v>
      </c>
    </row>
    <row r="863" spans="1:7">
      <c r="A863" s="116">
        <v>862</v>
      </c>
      <c r="B863" s="116" t="s">
        <v>2803</v>
      </c>
      <c r="C863" s="245">
        <v>2890</v>
      </c>
      <c r="D863" s="245">
        <v>2890</v>
      </c>
      <c r="E863" s="245">
        <v>2895</v>
      </c>
      <c r="F863" s="246">
        <v>206.43</v>
      </c>
      <c r="G863" s="246">
        <v>0.49</v>
      </c>
    </row>
    <row r="864" spans="1:7">
      <c r="A864" s="116">
        <v>863</v>
      </c>
      <c r="B864" s="116" t="s">
        <v>2353</v>
      </c>
      <c r="C864" s="245">
        <v>7210</v>
      </c>
      <c r="D864" s="245">
        <v>7210</v>
      </c>
      <c r="E864" s="245">
        <v>7220</v>
      </c>
      <c r="F864" s="246">
        <v>12.67</v>
      </c>
      <c r="G864" s="246">
        <v>4.84</v>
      </c>
    </row>
    <row r="865" spans="1:7">
      <c r="A865" s="116">
        <v>864</v>
      </c>
      <c r="B865" s="116" t="s">
        <v>1957</v>
      </c>
      <c r="C865" s="245">
        <v>68500</v>
      </c>
      <c r="D865" s="245">
        <v>68400</v>
      </c>
      <c r="E865" s="245">
        <v>68500</v>
      </c>
      <c r="F865" s="246">
        <v>17125</v>
      </c>
      <c r="G865" s="246">
        <v>-15.21</v>
      </c>
    </row>
    <row r="866" spans="1:7">
      <c r="A866" s="116">
        <v>865</v>
      </c>
      <c r="B866" s="116" t="s">
        <v>3089</v>
      </c>
      <c r="C866" s="245">
        <v>2060</v>
      </c>
      <c r="D866" s="245">
        <v>2055</v>
      </c>
      <c r="E866" s="245">
        <v>2060</v>
      </c>
      <c r="F866" s="246">
        <v>13.04</v>
      </c>
      <c r="G866" s="246">
        <v>-5.38</v>
      </c>
    </row>
    <row r="867" spans="1:7">
      <c r="A867" s="116">
        <v>866</v>
      </c>
      <c r="B867" s="116" t="s">
        <v>2913</v>
      </c>
      <c r="C867" s="245">
        <v>3000</v>
      </c>
      <c r="D867" s="245">
        <v>3000</v>
      </c>
      <c r="E867" s="245">
        <v>3010</v>
      </c>
      <c r="F867" s="246">
        <v>100</v>
      </c>
      <c r="G867" s="246">
        <v>-12.7</v>
      </c>
    </row>
    <row r="868" spans="1:7">
      <c r="A868" s="116">
        <v>867</v>
      </c>
      <c r="B868" s="116" t="s">
        <v>4301</v>
      </c>
      <c r="C868" s="245">
        <v>108500</v>
      </c>
      <c r="D868" s="245">
        <v>108500</v>
      </c>
      <c r="E868" s="245">
        <v>109500</v>
      </c>
      <c r="F868" s="246">
        <v>-177.58</v>
      </c>
      <c r="G868" s="246" t="s">
        <v>3969</v>
      </c>
    </row>
    <row r="869" spans="1:7">
      <c r="A869" s="116">
        <v>868</v>
      </c>
      <c r="B869" s="116" t="s">
        <v>3821</v>
      </c>
      <c r="C869" s="245">
        <v>1570</v>
      </c>
      <c r="D869" s="245">
        <v>1570</v>
      </c>
      <c r="E869" s="245">
        <v>1575</v>
      </c>
      <c r="F869" s="246">
        <v>-6.06</v>
      </c>
      <c r="G869" s="246">
        <v>-67.86</v>
      </c>
    </row>
    <row r="870" spans="1:7">
      <c r="A870" s="116">
        <v>869</v>
      </c>
      <c r="B870" s="116" t="s">
        <v>1610</v>
      </c>
      <c r="C870" s="245">
        <v>7470</v>
      </c>
      <c r="D870" s="245">
        <v>7470</v>
      </c>
      <c r="E870" s="245">
        <v>7500</v>
      </c>
      <c r="F870" s="246">
        <v>-219.71</v>
      </c>
      <c r="G870" s="246">
        <v>2.38</v>
      </c>
    </row>
    <row r="871" spans="1:7">
      <c r="A871" s="116">
        <v>870</v>
      </c>
      <c r="B871" s="116" t="s">
        <v>1367</v>
      </c>
      <c r="C871" s="245">
        <v>994</v>
      </c>
      <c r="D871" s="245">
        <v>991</v>
      </c>
      <c r="E871" s="245">
        <v>994</v>
      </c>
      <c r="F871" s="246">
        <v>-9.2899999999999991</v>
      </c>
      <c r="G871" s="246">
        <v>-29.64</v>
      </c>
    </row>
    <row r="872" spans="1:7">
      <c r="A872" s="116">
        <v>871</v>
      </c>
      <c r="B872" s="116" t="s">
        <v>4302</v>
      </c>
      <c r="C872" s="245">
        <v>11355</v>
      </c>
      <c r="D872" s="245">
        <v>11350</v>
      </c>
      <c r="E872" s="245">
        <v>11355</v>
      </c>
      <c r="F872" s="246" t="s">
        <v>3969</v>
      </c>
      <c r="G872" s="246" t="s">
        <v>3969</v>
      </c>
    </row>
    <row r="873" spans="1:7">
      <c r="A873" s="116">
        <v>872</v>
      </c>
      <c r="B873" s="116" t="s">
        <v>4303</v>
      </c>
      <c r="C873" s="245">
        <v>2120</v>
      </c>
      <c r="D873" s="245">
        <v>2115</v>
      </c>
      <c r="E873" s="245">
        <v>2120</v>
      </c>
      <c r="F873" s="246">
        <v>-48.18</v>
      </c>
      <c r="G873" s="246">
        <v>-1.79</v>
      </c>
    </row>
    <row r="874" spans="1:7">
      <c r="A874" s="116">
        <v>873</v>
      </c>
      <c r="B874" s="116" t="s">
        <v>3091</v>
      </c>
      <c r="C874" s="245">
        <v>4740</v>
      </c>
      <c r="D874" s="245">
        <v>4735</v>
      </c>
      <c r="E874" s="245">
        <v>4740</v>
      </c>
      <c r="F874" s="246">
        <v>14.41</v>
      </c>
      <c r="G874" s="246">
        <v>0.72</v>
      </c>
    </row>
    <row r="875" spans="1:7">
      <c r="A875" s="116">
        <v>874</v>
      </c>
      <c r="B875" s="116" t="s">
        <v>1907</v>
      </c>
      <c r="C875" s="245">
        <v>10050</v>
      </c>
      <c r="D875" s="245">
        <v>10000</v>
      </c>
      <c r="E875" s="245">
        <v>10050</v>
      </c>
      <c r="F875" s="246">
        <v>5.23</v>
      </c>
      <c r="G875" s="246">
        <v>10.48</v>
      </c>
    </row>
    <row r="876" spans="1:7">
      <c r="A876" s="116">
        <v>875</v>
      </c>
      <c r="B876" s="116" t="s">
        <v>4304</v>
      </c>
      <c r="C876" s="245">
        <v>11310</v>
      </c>
      <c r="D876" s="245">
        <v>11295</v>
      </c>
      <c r="E876" s="245">
        <v>11325</v>
      </c>
      <c r="F876" s="246" t="s">
        <v>3969</v>
      </c>
      <c r="G876" s="246" t="s">
        <v>3969</v>
      </c>
    </row>
    <row r="877" spans="1:7">
      <c r="A877" s="116">
        <v>876</v>
      </c>
      <c r="B877" s="116" t="s">
        <v>2661</v>
      </c>
      <c r="C877" s="245">
        <v>3135</v>
      </c>
      <c r="D877" s="245">
        <v>3130</v>
      </c>
      <c r="E877" s="245">
        <v>3135</v>
      </c>
      <c r="F877" s="246">
        <v>-4.62</v>
      </c>
      <c r="G877" s="246">
        <v>-18.43</v>
      </c>
    </row>
    <row r="878" spans="1:7">
      <c r="A878" s="116">
        <v>877</v>
      </c>
      <c r="B878" s="116" t="s">
        <v>2183</v>
      </c>
      <c r="C878" s="245">
        <v>29800</v>
      </c>
      <c r="D878" s="245">
        <v>29750</v>
      </c>
      <c r="E878" s="245">
        <v>29800</v>
      </c>
      <c r="F878" s="246">
        <v>12.88</v>
      </c>
      <c r="G878" s="246">
        <v>3.29</v>
      </c>
    </row>
    <row r="879" spans="1:7">
      <c r="A879" s="116">
        <v>878</v>
      </c>
      <c r="B879" s="116" t="s">
        <v>4305</v>
      </c>
      <c r="C879" s="245">
        <v>16175</v>
      </c>
      <c r="D879" s="245">
        <v>16170</v>
      </c>
      <c r="E879" s="245">
        <v>16175</v>
      </c>
      <c r="F879" s="246" t="s">
        <v>3969</v>
      </c>
      <c r="G879" s="246" t="s">
        <v>3969</v>
      </c>
    </row>
    <row r="880" spans="1:7">
      <c r="A880" s="116">
        <v>879</v>
      </c>
      <c r="B880" s="116" t="s">
        <v>4306</v>
      </c>
      <c r="C880" s="245">
        <v>18185</v>
      </c>
      <c r="D880" s="245">
        <v>18180</v>
      </c>
      <c r="E880" s="245">
        <v>18255</v>
      </c>
      <c r="F880" s="246" t="s">
        <v>3969</v>
      </c>
      <c r="G880" s="246" t="s">
        <v>3969</v>
      </c>
    </row>
    <row r="881" spans="1:7">
      <c r="A881" s="116">
        <v>880</v>
      </c>
      <c r="B881" s="116" t="s">
        <v>2393</v>
      </c>
      <c r="C881" s="245">
        <v>42200</v>
      </c>
      <c r="D881" s="245">
        <v>42200</v>
      </c>
      <c r="E881" s="245">
        <v>42350</v>
      </c>
      <c r="F881" s="246">
        <v>67.2</v>
      </c>
      <c r="G881" s="246">
        <v>1.03</v>
      </c>
    </row>
    <row r="882" spans="1:7">
      <c r="A882" s="116">
        <v>881</v>
      </c>
      <c r="B882" s="116" t="s">
        <v>2887</v>
      </c>
      <c r="C882" s="245">
        <v>12300</v>
      </c>
      <c r="D882" s="245">
        <v>12300</v>
      </c>
      <c r="E882" s="245">
        <v>12350</v>
      </c>
      <c r="F882" s="246">
        <v>9.6300000000000008</v>
      </c>
      <c r="G882" s="246">
        <v>11.49</v>
      </c>
    </row>
    <row r="883" spans="1:7">
      <c r="A883" s="116">
        <v>882</v>
      </c>
      <c r="B883" s="116" t="s">
        <v>2429</v>
      </c>
      <c r="C883" s="245">
        <v>457</v>
      </c>
      <c r="D883" s="245">
        <v>456</v>
      </c>
      <c r="E883" s="245">
        <v>457</v>
      </c>
      <c r="F883" s="246">
        <v>-4.76</v>
      </c>
      <c r="G883" s="246">
        <v>-44.06</v>
      </c>
    </row>
    <row r="884" spans="1:7">
      <c r="A884" s="116">
        <v>883</v>
      </c>
      <c r="B884" s="116" t="s">
        <v>4307</v>
      </c>
      <c r="C884" s="245">
        <v>4840</v>
      </c>
      <c r="D884" s="245">
        <v>4835</v>
      </c>
      <c r="E884" s="245">
        <v>4840</v>
      </c>
      <c r="F884" s="246">
        <v>44.81</v>
      </c>
      <c r="G884" s="246">
        <v>2.16</v>
      </c>
    </row>
    <row r="885" spans="1:7">
      <c r="A885" s="116">
        <v>884</v>
      </c>
      <c r="B885" s="116" t="s">
        <v>4308</v>
      </c>
      <c r="C885" s="245">
        <v>101275</v>
      </c>
      <c r="D885" s="245">
        <v>101265</v>
      </c>
      <c r="E885" s="245">
        <v>101275</v>
      </c>
      <c r="F885" s="246" t="s">
        <v>3969</v>
      </c>
      <c r="G885" s="246" t="s">
        <v>3969</v>
      </c>
    </row>
    <row r="886" spans="1:7">
      <c r="A886" s="116">
        <v>885</v>
      </c>
      <c r="B886" s="116" t="s">
        <v>2725</v>
      </c>
      <c r="C886" s="245">
        <v>8990</v>
      </c>
      <c r="D886" s="245">
        <v>8970</v>
      </c>
      <c r="E886" s="245">
        <v>8990</v>
      </c>
      <c r="F886" s="246">
        <v>18.239999999999998</v>
      </c>
      <c r="G886" s="246">
        <v>3.84</v>
      </c>
    </row>
    <row r="887" spans="1:7">
      <c r="A887" s="116">
        <v>886</v>
      </c>
      <c r="B887" s="116" t="s">
        <v>1520</v>
      </c>
      <c r="C887" s="245">
        <v>4175</v>
      </c>
      <c r="D887" s="245">
        <v>4170</v>
      </c>
      <c r="E887" s="245">
        <v>4175</v>
      </c>
      <c r="F887" s="246">
        <v>7.94</v>
      </c>
      <c r="G887" s="246">
        <v>-1.6</v>
      </c>
    </row>
    <row r="888" spans="1:7">
      <c r="A888" s="116">
        <v>887</v>
      </c>
      <c r="B888" s="116" t="s">
        <v>3315</v>
      </c>
      <c r="C888" s="245">
        <v>4975</v>
      </c>
      <c r="D888" s="245">
        <v>4975</v>
      </c>
      <c r="E888" s="245">
        <v>4980</v>
      </c>
      <c r="F888" s="246">
        <v>-124.38</v>
      </c>
      <c r="G888" s="246">
        <v>2.8</v>
      </c>
    </row>
    <row r="889" spans="1:7">
      <c r="A889" s="116">
        <v>888</v>
      </c>
      <c r="B889" s="116" t="s">
        <v>4309</v>
      </c>
      <c r="C889" s="245">
        <v>11470</v>
      </c>
      <c r="D889" s="245">
        <v>11465</v>
      </c>
      <c r="E889" s="245">
        <v>11470</v>
      </c>
      <c r="F889" s="246" t="s">
        <v>3969</v>
      </c>
      <c r="G889" s="246" t="s">
        <v>3969</v>
      </c>
    </row>
    <row r="890" spans="1:7">
      <c r="A890" s="116">
        <v>889</v>
      </c>
      <c r="B890" s="116" t="s">
        <v>4310</v>
      </c>
      <c r="C890" s="245">
        <v>37550</v>
      </c>
      <c r="D890" s="245">
        <v>37400</v>
      </c>
      <c r="E890" s="245">
        <v>37550</v>
      </c>
      <c r="F890" s="246">
        <v>6.26</v>
      </c>
      <c r="G890" s="246">
        <v>3.68</v>
      </c>
    </row>
    <row r="891" spans="1:7">
      <c r="A891" s="116">
        <v>890</v>
      </c>
      <c r="B891" s="116" t="s">
        <v>4311</v>
      </c>
      <c r="C891" s="245">
        <v>32860</v>
      </c>
      <c r="D891" s="245">
        <v>32815</v>
      </c>
      <c r="E891" s="245">
        <v>32860</v>
      </c>
      <c r="F891" s="246" t="s">
        <v>3969</v>
      </c>
      <c r="G891" s="246" t="s">
        <v>3969</v>
      </c>
    </row>
    <row r="892" spans="1:7">
      <c r="A892" s="116">
        <v>891</v>
      </c>
      <c r="B892" s="116" t="s">
        <v>3563</v>
      </c>
      <c r="C892" s="245">
        <v>4920</v>
      </c>
      <c r="D892" s="245">
        <v>4920</v>
      </c>
      <c r="E892" s="245">
        <v>4925</v>
      </c>
      <c r="F892" s="246">
        <v>4.09</v>
      </c>
      <c r="G892" s="246">
        <v>-24.87</v>
      </c>
    </row>
    <row r="893" spans="1:7">
      <c r="A893" s="116">
        <v>892</v>
      </c>
      <c r="B893" s="116" t="s">
        <v>4312</v>
      </c>
      <c r="C893" s="245">
        <v>5240</v>
      </c>
      <c r="D893" s="245">
        <v>5240</v>
      </c>
      <c r="E893" s="245">
        <v>5250</v>
      </c>
      <c r="F893" s="246">
        <v>-6.55</v>
      </c>
      <c r="G893" s="246">
        <v>-6.54</v>
      </c>
    </row>
    <row r="894" spans="1:7">
      <c r="A894" s="116">
        <v>893</v>
      </c>
      <c r="B894" s="116" t="s">
        <v>2171</v>
      </c>
      <c r="C894" s="245">
        <v>3390</v>
      </c>
      <c r="D894" s="245">
        <v>3385</v>
      </c>
      <c r="E894" s="245">
        <v>3390</v>
      </c>
      <c r="F894" s="246">
        <v>30.27</v>
      </c>
      <c r="G894" s="246">
        <v>-1.75</v>
      </c>
    </row>
    <row r="895" spans="1:7">
      <c r="A895" s="116">
        <v>894</v>
      </c>
      <c r="B895" s="116" t="s">
        <v>1961</v>
      </c>
      <c r="C895" s="245">
        <v>5100</v>
      </c>
      <c r="D895" s="245">
        <v>5090</v>
      </c>
      <c r="E895" s="245">
        <v>5100</v>
      </c>
      <c r="F895" s="246">
        <v>7.56</v>
      </c>
      <c r="G895" s="246">
        <v>3.78</v>
      </c>
    </row>
    <row r="896" spans="1:7">
      <c r="A896" s="116">
        <v>895</v>
      </c>
      <c r="B896" s="116" t="s">
        <v>2519</v>
      </c>
      <c r="C896" s="245">
        <v>21100</v>
      </c>
      <c r="D896" s="245">
        <v>21050</v>
      </c>
      <c r="E896" s="245">
        <v>21100</v>
      </c>
      <c r="F896" s="246">
        <v>100.96</v>
      </c>
      <c r="G896" s="246">
        <v>0.37</v>
      </c>
    </row>
    <row r="897" spans="1:7">
      <c r="A897" s="116">
        <v>896</v>
      </c>
      <c r="B897" s="116" t="s">
        <v>4313</v>
      </c>
      <c r="C897" s="245">
        <v>2935</v>
      </c>
      <c r="D897" s="245">
        <v>2920</v>
      </c>
      <c r="E897" s="245">
        <v>2935</v>
      </c>
      <c r="F897" s="246">
        <v>-3.08</v>
      </c>
      <c r="G897" s="246">
        <v>-54</v>
      </c>
    </row>
    <row r="898" spans="1:7">
      <c r="A898" s="116">
        <v>897</v>
      </c>
      <c r="B898" s="116" t="s">
        <v>1002</v>
      </c>
      <c r="C898" s="245">
        <v>1090</v>
      </c>
      <c r="D898" s="245">
        <v>1090</v>
      </c>
      <c r="E898" s="245">
        <v>1095</v>
      </c>
      <c r="F898" s="246">
        <v>136.25</v>
      </c>
      <c r="G898" s="246">
        <v>-0.03</v>
      </c>
    </row>
    <row r="899" spans="1:7">
      <c r="A899" s="116">
        <v>898</v>
      </c>
      <c r="B899" s="116" t="s">
        <v>4314</v>
      </c>
      <c r="C899" s="245">
        <v>2500</v>
      </c>
      <c r="D899" s="245">
        <v>2495</v>
      </c>
      <c r="E899" s="245">
        <v>2500</v>
      </c>
      <c r="F899" s="246">
        <v>11.36</v>
      </c>
      <c r="G899" s="246">
        <v>4.4000000000000004</v>
      </c>
    </row>
    <row r="900" spans="1:7">
      <c r="A900" s="116">
        <v>899</v>
      </c>
      <c r="B900" s="116" t="s">
        <v>4315</v>
      </c>
      <c r="C900" s="245">
        <v>9205</v>
      </c>
      <c r="D900" s="245">
        <v>9205</v>
      </c>
      <c r="E900" s="245">
        <v>9250</v>
      </c>
      <c r="F900" s="246" t="s">
        <v>3969</v>
      </c>
      <c r="G900" s="246" t="s">
        <v>3969</v>
      </c>
    </row>
    <row r="901" spans="1:7">
      <c r="A901" s="116">
        <v>900</v>
      </c>
      <c r="B901" s="116" t="s">
        <v>2509</v>
      </c>
      <c r="C901" s="245">
        <v>4600</v>
      </c>
      <c r="D901" s="245">
        <v>4590</v>
      </c>
      <c r="E901" s="245">
        <v>4600</v>
      </c>
      <c r="F901" s="246">
        <v>21.7</v>
      </c>
      <c r="G901" s="246">
        <v>0.09</v>
      </c>
    </row>
    <row r="902" spans="1:7">
      <c r="A902" s="116">
        <v>901</v>
      </c>
      <c r="B902" s="116" t="s">
        <v>4316</v>
      </c>
      <c r="C902" s="245">
        <v>6410</v>
      </c>
      <c r="D902" s="245">
        <v>0</v>
      </c>
      <c r="E902" s="245">
        <v>0</v>
      </c>
      <c r="F902" s="246">
        <v>-4.16</v>
      </c>
      <c r="G902" s="246">
        <v>-1165.4000000000001</v>
      </c>
    </row>
    <row r="903" spans="1:7">
      <c r="A903" s="116">
        <v>902</v>
      </c>
      <c r="B903" s="116" t="s">
        <v>4317</v>
      </c>
      <c r="C903" s="245">
        <v>9510</v>
      </c>
      <c r="D903" s="245">
        <v>9510</v>
      </c>
      <c r="E903" s="245">
        <v>9540</v>
      </c>
      <c r="F903" s="246" t="s">
        <v>3969</v>
      </c>
      <c r="G903" s="246" t="s">
        <v>3969</v>
      </c>
    </row>
    <row r="904" spans="1:7">
      <c r="A904" s="116">
        <v>903</v>
      </c>
      <c r="B904" s="116" t="s">
        <v>2319</v>
      </c>
      <c r="C904" s="245">
        <v>2810</v>
      </c>
      <c r="D904" s="245">
        <v>2805</v>
      </c>
      <c r="E904" s="245">
        <v>2810</v>
      </c>
      <c r="F904" s="246">
        <v>3.77</v>
      </c>
      <c r="G904" s="246">
        <v>5.24</v>
      </c>
    </row>
    <row r="905" spans="1:7">
      <c r="A905" s="116">
        <v>904</v>
      </c>
      <c r="B905" s="116" t="s">
        <v>4318</v>
      </c>
      <c r="C905" s="245">
        <v>21800</v>
      </c>
      <c r="D905" s="245">
        <v>21790</v>
      </c>
      <c r="E905" s="245">
        <v>21800</v>
      </c>
      <c r="F905" s="246" t="s">
        <v>3969</v>
      </c>
      <c r="G905" s="246" t="s">
        <v>3969</v>
      </c>
    </row>
    <row r="906" spans="1:7">
      <c r="A906" s="116">
        <v>905</v>
      </c>
      <c r="B906" s="116" t="s">
        <v>2915</v>
      </c>
      <c r="C906" s="245">
        <v>7720</v>
      </c>
      <c r="D906" s="245">
        <v>7720</v>
      </c>
      <c r="E906" s="245">
        <v>7730</v>
      </c>
      <c r="F906" s="246">
        <v>9.67</v>
      </c>
      <c r="G906" s="246">
        <v>5.12</v>
      </c>
    </row>
    <row r="907" spans="1:7">
      <c r="A907" s="116">
        <v>906</v>
      </c>
      <c r="B907" s="116" t="s">
        <v>4319</v>
      </c>
      <c r="C907" s="245">
        <v>8655</v>
      </c>
      <c r="D907" s="245">
        <v>8650</v>
      </c>
      <c r="E907" s="245">
        <v>8655</v>
      </c>
      <c r="F907" s="246" t="s">
        <v>3969</v>
      </c>
      <c r="G907" s="246" t="s">
        <v>3969</v>
      </c>
    </row>
    <row r="908" spans="1:7">
      <c r="A908" s="116">
        <v>907</v>
      </c>
      <c r="B908" s="116" t="s">
        <v>3483</v>
      </c>
      <c r="C908" s="245">
        <v>3160</v>
      </c>
      <c r="D908" s="245">
        <v>3145</v>
      </c>
      <c r="E908" s="245">
        <v>3160</v>
      </c>
      <c r="F908" s="246">
        <v>5.28</v>
      </c>
      <c r="G908" s="246">
        <v>-3.3</v>
      </c>
    </row>
    <row r="909" spans="1:7">
      <c r="A909" s="116">
        <v>908</v>
      </c>
      <c r="B909" s="116" t="s">
        <v>3357</v>
      </c>
      <c r="C909" s="245">
        <v>4215</v>
      </c>
      <c r="D909" s="245">
        <v>4205</v>
      </c>
      <c r="E909" s="245">
        <v>4215</v>
      </c>
      <c r="F909" s="246">
        <v>6.94</v>
      </c>
      <c r="G909" s="246">
        <v>13.7</v>
      </c>
    </row>
    <row r="910" spans="1:7">
      <c r="A910" s="116">
        <v>909</v>
      </c>
      <c r="B910" s="116" t="s">
        <v>4320</v>
      </c>
      <c r="C910" s="245">
        <v>8420</v>
      </c>
      <c r="D910" s="245">
        <v>8420</v>
      </c>
      <c r="E910" s="245">
        <v>8425</v>
      </c>
      <c r="F910" s="246" t="s">
        <v>3969</v>
      </c>
      <c r="G910" s="246" t="s">
        <v>3969</v>
      </c>
    </row>
    <row r="911" spans="1:7">
      <c r="A911" s="116">
        <v>910</v>
      </c>
      <c r="B911" s="116" t="s">
        <v>2361</v>
      </c>
      <c r="C911" s="245">
        <v>4205</v>
      </c>
      <c r="D911" s="245">
        <v>4200</v>
      </c>
      <c r="E911" s="245">
        <v>4205</v>
      </c>
      <c r="F911" s="246">
        <v>19.739999999999998</v>
      </c>
      <c r="G911" s="246">
        <v>1.94</v>
      </c>
    </row>
    <row r="912" spans="1:7">
      <c r="A912" s="116">
        <v>911</v>
      </c>
      <c r="B912" s="116" t="s">
        <v>3049</v>
      </c>
      <c r="C912" s="245">
        <v>2920</v>
      </c>
      <c r="D912" s="245">
        <v>2920</v>
      </c>
      <c r="E912" s="245">
        <v>2925</v>
      </c>
      <c r="F912" s="246">
        <v>-83.43</v>
      </c>
      <c r="G912" s="246">
        <v>2.44</v>
      </c>
    </row>
    <row r="913" spans="1:7">
      <c r="A913" s="116">
        <v>912</v>
      </c>
      <c r="B913" s="116" t="s">
        <v>4321</v>
      </c>
      <c r="C913" s="245">
        <v>3580</v>
      </c>
      <c r="D913" s="245">
        <v>3575</v>
      </c>
      <c r="E913" s="245">
        <v>3580</v>
      </c>
      <c r="F913" s="246" t="s">
        <v>3969</v>
      </c>
      <c r="G913" s="246" t="s">
        <v>3969</v>
      </c>
    </row>
    <row r="914" spans="1:7">
      <c r="A914" s="116">
        <v>913</v>
      </c>
      <c r="B914" s="116" t="s">
        <v>3149</v>
      </c>
      <c r="C914" s="245">
        <v>4085</v>
      </c>
      <c r="D914" s="245">
        <v>4065</v>
      </c>
      <c r="E914" s="245">
        <v>4085</v>
      </c>
      <c r="F914" s="246">
        <v>3.89</v>
      </c>
      <c r="G914" s="246">
        <v>7.48</v>
      </c>
    </row>
    <row r="915" spans="1:7">
      <c r="A915" s="116">
        <v>914</v>
      </c>
      <c r="B915" s="116" t="s">
        <v>4322</v>
      </c>
      <c r="C915" s="245">
        <v>18895</v>
      </c>
      <c r="D915" s="245">
        <v>18885</v>
      </c>
      <c r="E915" s="245">
        <v>18895</v>
      </c>
      <c r="F915" s="246" t="s">
        <v>3969</v>
      </c>
      <c r="G915" s="246" t="s">
        <v>3969</v>
      </c>
    </row>
    <row r="916" spans="1:7">
      <c r="A916" s="116">
        <v>915</v>
      </c>
      <c r="B916" s="116" t="s">
        <v>4323</v>
      </c>
      <c r="C916" s="245">
        <v>41030</v>
      </c>
      <c r="D916" s="245">
        <v>40970</v>
      </c>
      <c r="E916" s="245">
        <v>41030</v>
      </c>
      <c r="F916" s="246" t="s">
        <v>3969</v>
      </c>
      <c r="G916" s="246" t="s">
        <v>3969</v>
      </c>
    </row>
    <row r="917" spans="1:7">
      <c r="A917" s="116">
        <v>916</v>
      </c>
      <c r="B917" s="116" t="s">
        <v>1971</v>
      </c>
      <c r="C917" s="245">
        <v>4080</v>
      </c>
      <c r="D917" s="245">
        <v>4075</v>
      </c>
      <c r="E917" s="245">
        <v>4080</v>
      </c>
      <c r="F917" s="246">
        <v>-13.6</v>
      </c>
      <c r="G917" s="246" t="s">
        <v>3969</v>
      </c>
    </row>
    <row r="918" spans="1:7">
      <c r="A918" s="116">
        <v>917</v>
      </c>
      <c r="B918" s="116" t="s">
        <v>1383</v>
      </c>
      <c r="C918" s="245">
        <v>8090</v>
      </c>
      <c r="D918" s="245">
        <v>0</v>
      </c>
      <c r="E918" s="245">
        <v>0</v>
      </c>
      <c r="F918" s="246">
        <v>3.26</v>
      </c>
      <c r="G918" s="246">
        <v>5.76</v>
      </c>
    </row>
    <row r="919" spans="1:7">
      <c r="A919" s="116">
        <v>918</v>
      </c>
      <c r="B919" s="116" t="s">
        <v>3773</v>
      </c>
      <c r="C919" s="245">
        <v>2310</v>
      </c>
      <c r="D919" s="245">
        <v>2280</v>
      </c>
      <c r="E919" s="245">
        <v>2310</v>
      </c>
      <c r="F919" s="246">
        <v>2.02</v>
      </c>
      <c r="G919" s="246">
        <v>38.76</v>
      </c>
    </row>
    <row r="920" spans="1:7">
      <c r="A920" s="116">
        <v>919</v>
      </c>
      <c r="B920" s="116" t="s">
        <v>4324</v>
      </c>
      <c r="C920" s="245">
        <v>1140</v>
      </c>
      <c r="D920" s="245">
        <v>1135</v>
      </c>
      <c r="E920" s="245">
        <v>1140</v>
      </c>
      <c r="F920" s="246">
        <v>-2.46</v>
      </c>
      <c r="G920" s="246">
        <v>-37.83</v>
      </c>
    </row>
    <row r="921" spans="1:7">
      <c r="A921" s="116">
        <v>920</v>
      </c>
      <c r="B921" s="116" t="s">
        <v>4325</v>
      </c>
      <c r="C921" s="245">
        <v>11725</v>
      </c>
      <c r="D921" s="245">
        <v>11720</v>
      </c>
      <c r="E921" s="245">
        <v>11725</v>
      </c>
      <c r="F921" s="246" t="s">
        <v>3969</v>
      </c>
      <c r="G921" s="246" t="s">
        <v>3969</v>
      </c>
    </row>
    <row r="922" spans="1:7">
      <c r="A922" s="116">
        <v>921</v>
      </c>
      <c r="B922" s="116" t="s">
        <v>4326</v>
      </c>
      <c r="C922" s="245">
        <v>13910</v>
      </c>
      <c r="D922" s="245">
        <v>13910</v>
      </c>
      <c r="E922" s="245">
        <v>13920</v>
      </c>
      <c r="F922" s="246" t="s">
        <v>3969</v>
      </c>
      <c r="G922" s="246" t="s">
        <v>3969</v>
      </c>
    </row>
    <row r="923" spans="1:7">
      <c r="A923" s="116">
        <v>922</v>
      </c>
      <c r="B923" s="116" t="s">
        <v>3305</v>
      </c>
      <c r="C923" s="245">
        <v>3165</v>
      </c>
      <c r="D923" s="245">
        <v>3165</v>
      </c>
      <c r="E923" s="245">
        <v>3170</v>
      </c>
      <c r="F923" s="246">
        <v>8.99</v>
      </c>
      <c r="G923" s="246">
        <v>6.91</v>
      </c>
    </row>
    <row r="924" spans="1:7">
      <c r="A924" s="116">
        <v>923</v>
      </c>
      <c r="B924" s="116" t="s">
        <v>1696</v>
      </c>
      <c r="C924" s="245">
        <v>1165</v>
      </c>
      <c r="D924" s="245">
        <v>1160</v>
      </c>
      <c r="E924" s="245">
        <v>1165</v>
      </c>
      <c r="F924" s="246">
        <v>-7.1</v>
      </c>
      <c r="G924" s="246">
        <v>-53.91</v>
      </c>
    </row>
    <row r="925" spans="1:7">
      <c r="A925" s="116">
        <v>924</v>
      </c>
      <c r="B925" s="116" t="s">
        <v>4327</v>
      </c>
      <c r="C925" s="245">
        <v>12480</v>
      </c>
      <c r="D925" s="245">
        <v>12470</v>
      </c>
      <c r="E925" s="245">
        <v>12480</v>
      </c>
      <c r="F925" s="246" t="s">
        <v>3969</v>
      </c>
      <c r="G925" s="246" t="s">
        <v>3969</v>
      </c>
    </row>
    <row r="926" spans="1:7">
      <c r="A926" s="116">
        <v>925</v>
      </c>
      <c r="B926" s="116" t="s">
        <v>1933</v>
      </c>
      <c r="C926" s="245">
        <v>35000</v>
      </c>
      <c r="D926" s="245">
        <v>35000</v>
      </c>
      <c r="E926" s="245">
        <v>35300</v>
      </c>
      <c r="F926" s="246">
        <v>36.840000000000003</v>
      </c>
      <c r="G926" s="246">
        <v>1.52</v>
      </c>
    </row>
    <row r="927" spans="1:7">
      <c r="A927" s="116">
        <v>926</v>
      </c>
      <c r="B927" s="116" t="s">
        <v>4328</v>
      </c>
      <c r="C927" s="245">
        <v>5470</v>
      </c>
      <c r="D927" s="245">
        <v>5470</v>
      </c>
      <c r="E927" s="245">
        <v>5480</v>
      </c>
      <c r="F927" s="246">
        <v>4.1500000000000004</v>
      </c>
      <c r="G927" s="246" t="s">
        <v>3969</v>
      </c>
    </row>
    <row r="928" spans="1:7">
      <c r="A928" s="116">
        <v>927</v>
      </c>
      <c r="B928" s="116" t="s">
        <v>4329</v>
      </c>
      <c r="C928" s="245">
        <v>483</v>
      </c>
      <c r="D928" s="245">
        <v>483</v>
      </c>
      <c r="E928" s="245">
        <v>485</v>
      </c>
      <c r="F928" s="246">
        <v>-1.75</v>
      </c>
      <c r="G928" s="246">
        <v>-90.21</v>
      </c>
    </row>
    <row r="929" spans="1:7">
      <c r="A929" s="116">
        <v>928</v>
      </c>
      <c r="B929" s="116" t="s">
        <v>2377</v>
      </c>
      <c r="C929" s="245">
        <v>30350</v>
      </c>
      <c r="D929" s="245">
        <v>30000</v>
      </c>
      <c r="E929" s="245">
        <v>30350</v>
      </c>
      <c r="F929" s="246">
        <v>7.59</v>
      </c>
      <c r="G929" s="246">
        <v>13.58</v>
      </c>
    </row>
    <row r="930" spans="1:7">
      <c r="A930" s="116">
        <v>929</v>
      </c>
      <c r="B930" s="116" t="s">
        <v>3321</v>
      </c>
      <c r="C930" s="245">
        <v>5820</v>
      </c>
      <c r="D930" s="245">
        <v>5820</v>
      </c>
      <c r="E930" s="245">
        <v>5830</v>
      </c>
      <c r="F930" s="246">
        <v>15.9</v>
      </c>
      <c r="G930" s="246">
        <v>12.16</v>
      </c>
    </row>
    <row r="931" spans="1:7">
      <c r="A931" s="116">
        <v>930</v>
      </c>
      <c r="B931" s="116" t="s">
        <v>2043</v>
      </c>
      <c r="C931" s="245">
        <v>1855</v>
      </c>
      <c r="D931" s="245">
        <v>1850</v>
      </c>
      <c r="E931" s="245">
        <v>1855</v>
      </c>
      <c r="F931" s="246">
        <v>-18.93</v>
      </c>
      <c r="G931" s="246">
        <v>1.18</v>
      </c>
    </row>
    <row r="932" spans="1:7">
      <c r="A932" s="116">
        <v>931</v>
      </c>
      <c r="B932" s="116" t="s">
        <v>4330</v>
      </c>
      <c r="C932" s="245">
        <v>12000</v>
      </c>
      <c r="D932" s="245">
        <v>11990</v>
      </c>
      <c r="E932" s="245">
        <v>12000</v>
      </c>
      <c r="F932" s="246" t="s">
        <v>3969</v>
      </c>
      <c r="G932" s="246" t="s">
        <v>3969</v>
      </c>
    </row>
    <row r="933" spans="1:7">
      <c r="A933" s="116">
        <v>932</v>
      </c>
      <c r="B933" s="116" t="s">
        <v>3323</v>
      </c>
      <c r="C933" s="245">
        <v>5800</v>
      </c>
      <c r="D933" s="245">
        <v>5780</v>
      </c>
      <c r="E933" s="245">
        <v>5800</v>
      </c>
      <c r="F933" s="246">
        <v>8.06</v>
      </c>
      <c r="G933" s="246">
        <v>4.97</v>
      </c>
    </row>
    <row r="934" spans="1:7">
      <c r="A934" s="116">
        <v>933</v>
      </c>
      <c r="B934" s="116" t="s">
        <v>2321</v>
      </c>
      <c r="C934" s="245">
        <v>63400</v>
      </c>
      <c r="D934" s="245">
        <v>62700</v>
      </c>
      <c r="E934" s="245">
        <v>63400</v>
      </c>
      <c r="F934" s="246">
        <v>9.5299999999999994</v>
      </c>
      <c r="G934" s="246">
        <v>3.2</v>
      </c>
    </row>
    <row r="935" spans="1:7">
      <c r="A935" s="116">
        <v>934</v>
      </c>
      <c r="B935" s="116" t="s">
        <v>4331</v>
      </c>
      <c r="C935" s="245">
        <v>9450</v>
      </c>
      <c r="D935" s="245">
        <v>9450</v>
      </c>
      <c r="E935" s="245">
        <v>9455</v>
      </c>
      <c r="F935" s="246" t="s">
        <v>3969</v>
      </c>
      <c r="G935" s="246" t="s">
        <v>3969</v>
      </c>
    </row>
    <row r="936" spans="1:7">
      <c r="A936" s="116">
        <v>935</v>
      </c>
      <c r="B936" s="116" t="s">
        <v>3039</v>
      </c>
      <c r="C936" s="245">
        <v>6850</v>
      </c>
      <c r="D936" s="245">
        <v>6850</v>
      </c>
      <c r="E936" s="245">
        <v>6860</v>
      </c>
      <c r="F936" s="246">
        <v>19.41</v>
      </c>
      <c r="G936" s="246">
        <v>2.2200000000000002</v>
      </c>
    </row>
    <row r="937" spans="1:7">
      <c r="A937" s="116">
        <v>936</v>
      </c>
      <c r="B937" s="116" t="s">
        <v>1612</v>
      </c>
      <c r="C937" s="245">
        <v>5970</v>
      </c>
      <c r="D937" s="245">
        <v>5970</v>
      </c>
      <c r="E937" s="245">
        <v>5980</v>
      </c>
      <c r="F937" s="246">
        <v>44.55</v>
      </c>
      <c r="G937" s="246">
        <v>-2.87</v>
      </c>
    </row>
    <row r="938" spans="1:7">
      <c r="A938" s="116">
        <v>937</v>
      </c>
      <c r="B938" s="116" t="s">
        <v>2063</v>
      </c>
      <c r="C938" s="245">
        <v>4590</v>
      </c>
      <c r="D938" s="245">
        <v>4590</v>
      </c>
      <c r="E938" s="245">
        <v>4600</v>
      </c>
      <c r="F938" s="246">
        <v>11.95</v>
      </c>
      <c r="G938" s="246">
        <v>1.63</v>
      </c>
    </row>
    <row r="939" spans="1:7">
      <c r="A939" s="116">
        <v>938</v>
      </c>
      <c r="B939" s="116" t="s">
        <v>3191</v>
      </c>
      <c r="C939" s="245">
        <v>4875</v>
      </c>
      <c r="D939" s="245">
        <v>4875</v>
      </c>
      <c r="E939" s="245">
        <v>4880</v>
      </c>
      <c r="F939" s="246">
        <v>6.53</v>
      </c>
      <c r="G939" s="246">
        <v>-2.68</v>
      </c>
    </row>
    <row r="940" spans="1:7">
      <c r="A940" s="116">
        <v>939</v>
      </c>
      <c r="B940" s="116" t="s">
        <v>4332</v>
      </c>
      <c r="C940" s="245">
        <v>35465</v>
      </c>
      <c r="D940" s="245">
        <v>35430</v>
      </c>
      <c r="E940" s="245">
        <v>35465</v>
      </c>
      <c r="F940" s="246" t="s">
        <v>3969</v>
      </c>
      <c r="G940" s="246" t="s">
        <v>3969</v>
      </c>
    </row>
    <row r="941" spans="1:7">
      <c r="A941" s="116">
        <v>940</v>
      </c>
      <c r="B941" s="116" t="s">
        <v>4333</v>
      </c>
      <c r="C941" s="245">
        <v>41850</v>
      </c>
      <c r="D941" s="245">
        <v>41750</v>
      </c>
      <c r="E941" s="245">
        <v>41850</v>
      </c>
      <c r="F941" s="246">
        <v>1.35</v>
      </c>
      <c r="G941" s="246" t="s">
        <v>3969</v>
      </c>
    </row>
    <row r="942" spans="1:7">
      <c r="A942" s="116">
        <v>941</v>
      </c>
      <c r="B942" s="116" t="s">
        <v>4334</v>
      </c>
      <c r="C942" s="245">
        <v>1525</v>
      </c>
      <c r="D942" s="245">
        <v>1520</v>
      </c>
      <c r="E942" s="245">
        <v>1525</v>
      </c>
      <c r="F942" s="246">
        <v>6.17</v>
      </c>
      <c r="G942" s="246">
        <v>15.17</v>
      </c>
    </row>
    <row r="943" spans="1:7">
      <c r="A943" s="116">
        <v>942</v>
      </c>
      <c r="B943" s="116" t="s">
        <v>4335</v>
      </c>
      <c r="C943" s="245">
        <v>21045</v>
      </c>
      <c r="D943" s="245">
        <v>21045</v>
      </c>
      <c r="E943" s="245">
        <v>21050</v>
      </c>
      <c r="F943" s="246" t="s">
        <v>3969</v>
      </c>
      <c r="G943" s="246" t="s">
        <v>3969</v>
      </c>
    </row>
    <row r="944" spans="1:7">
      <c r="A944" s="116">
        <v>943</v>
      </c>
      <c r="B944" s="116" t="s">
        <v>4336</v>
      </c>
      <c r="C944" s="245">
        <v>109580</v>
      </c>
      <c r="D944" s="245">
        <v>109530</v>
      </c>
      <c r="E944" s="245">
        <v>109605</v>
      </c>
      <c r="F944" s="246" t="s">
        <v>3969</v>
      </c>
      <c r="G944" s="246" t="s">
        <v>3969</v>
      </c>
    </row>
    <row r="945" spans="1:7">
      <c r="A945" s="116">
        <v>944</v>
      </c>
      <c r="B945" s="116" t="s">
        <v>2387</v>
      </c>
      <c r="C945" s="245">
        <v>40950</v>
      </c>
      <c r="D945" s="245">
        <v>40450</v>
      </c>
      <c r="E945" s="245">
        <v>40950</v>
      </c>
      <c r="F945" s="246">
        <v>3.41</v>
      </c>
      <c r="G945" s="246">
        <v>4.3499999999999996</v>
      </c>
    </row>
    <row r="946" spans="1:7">
      <c r="A946" s="116">
        <v>945</v>
      </c>
      <c r="B946" s="116" t="s">
        <v>4337</v>
      </c>
      <c r="C946" s="245">
        <v>11180</v>
      </c>
      <c r="D946" s="245">
        <v>11165</v>
      </c>
      <c r="E946" s="245">
        <v>11180</v>
      </c>
      <c r="F946" s="246" t="s">
        <v>3969</v>
      </c>
      <c r="G946" s="246" t="s">
        <v>3969</v>
      </c>
    </row>
    <row r="947" spans="1:7">
      <c r="A947" s="116">
        <v>946</v>
      </c>
      <c r="B947" s="116" t="s">
        <v>4338</v>
      </c>
      <c r="C947" s="245">
        <v>14600</v>
      </c>
      <c r="D947" s="245">
        <v>14595</v>
      </c>
      <c r="E947" s="245">
        <v>14600</v>
      </c>
      <c r="F947" s="246" t="s">
        <v>3969</v>
      </c>
      <c r="G947" s="246" t="s">
        <v>3969</v>
      </c>
    </row>
    <row r="948" spans="1:7">
      <c r="A948" s="116">
        <v>947</v>
      </c>
      <c r="B948" s="116" t="s">
        <v>4339</v>
      </c>
      <c r="C948" s="245">
        <v>22850</v>
      </c>
      <c r="D948" s="245">
        <v>22800</v>
      </c>
      <c r="E948" s="245">
        <v>22850</v>
      </c>
      <c r="F948" s="246">
        <v>4.01</v>
      </c>
      <c r="G948" s="246" t="s">
        <v>3969</v>
      </c>
    </row>
    <row r="949" spans="1:7">
      <c r="A949" s="116">
        <v>948</v>
      </c>
      <c r="B949" s="116" t="s">
        <v>4340</v>
      </c>
      <c r="C949" s="245">
        <v>12220</v>
      </c>
      <c r="D949" s="245">
        <v>12220</v>
      </c>
      <c r="E949" s="245">
        <v>12225</v>
      </c>
      <c r="F949" s="246" t="s">
        <v>3969</v>
      </c>
      <c r="G949" s="246" t="s">
        <v>3969</v>
      </c>
    </row>
    <row r="950" spans="1:7">
      <c r="A950" s="116">
        <v>949</v>
      </c>
      <c r="B950" s="116" t="s">
        <v>4341</v>
      </c>
      <c r="C950" s="245">
        <v>10600</v>
      </c>
      <c r="D950" s="245">
        <v>10565</v>
      </c>
      <c r="E950" s="245">
        <v>10600</v>
      </c>
      <c r="F950" s="246" t="s">
        <v>3969</v>
      </c>
      <c r="G950" s="246" t="s">
        <v>3969</v>
      </c>
    </row>
    <row r="951" spans="1:7">
      <c r="A951" s="116">
        <v>950</v>
      </c>
      <c r="B951" s="116" t="s">
        <v>4342</v>
      </c>
      <c r="C951" s="245">
        <v>4585</v>
      </c>
      <c r="D951" s="245">
        <v>4580</v>
      </c>
      <c r="E951" s="245">
        <v>4585</v>
      </c>
      <c r="F951" s="246" t="s">
        <v>3969</v>
      </c>
      <c r="G951" s="246" t="s">
        <v>3969</v>
      </c>
    </row>
    <row r="952" spans="1:7">
      <c r="A952" s="116">
        <v>951</v>
      </c>
      <c r="B952" s="116" t="s">
        <v>2677</v>
      </c>
      <c r="C952" s="245">
        <v>1230</v>
      </c>
      <c r="D952" s="245">
        <v>1230</v>
      </c>
      <c r="E952" s="245">
        <v>1235</v>
      </c>
      <c r="F952" s="246">
        <v>38.44</v>
      </c>
      <c r="G952" s="246">
        <v>7.18</v>
      </c>
    </row>
    <row r="953" spans="1:7">
      <c r="A953" s="116">
        <v>952</v>
      </c>
      <c r="B953" s="116" t="s">
        <v>4343</v>
      </c>
      <c r="C953" s="245">
        <v>57400</v>
      </c>
      <c r="D953" s="245">
        <v>57400</v>
      </c>
      <c r="E953" s="245">
        <v>57600</v>
      </c>
      <c r="F953" s="246">
        <v>41.75</v>
      </c>
      <c r="G953" s="246" t="s">
        <v>3969</v>
      </c>
    </row>
    <row r="954" spans="1:7">
      <c r="A954" s="116">
        <v>953</v>
      </c>
      <c r="B954" s="116" t="s">
        <v>4344</v>
      </c>
      <c r="C954" s="245">
        <v>101260</v>
      </c>
      <c r="D954" s="245">
        <v>101255</v>
      </c>
      <c r="E954" s="245">
        <v>101260</v>
      </c>
      <c r="F954" s="246" t="s">
        <v>3969</v>
      </c>
      <c r="G954" s="246" t="s">
        <v>3969</v>
      </c>
    </row>
    <row r="955" spans="1:7">
      <c r="A955" s="116">
        <v>954</v>
      </c>
      <c r="B955" s="116" t="s">
        <v>4345</v>
      </c>
      <c r="C955" s="245">
        <v>1025</v>
      </c>
      <c r="D955" s="245">
        <v>1020</v>
      </c>
      <c r="E955" s="245">
        <v>1025</v>
      </c>
      <c r="F955" s="246">
        <v>-4.68</v>
      </c>
      <c r="G955" s="246">
        <v>-33.92</v>
      </c>
    </row>
    <row r="956" spans="1:7">
      <c r="A956" s="116">
        <v>955</v>
      </c>
      <c r="B956" s="116" t="s">
        <v>4346</v>
      </c>
      <c r="C956" s="245">
        <v>9035</v>
      </c>
      <c r="D956" s="245">
        <v>9030</v>
      </c>
      <c r="E956" s="245">
        <v>9035</v>
      </c>
      <c r="F956" s="246" t="s">
        <v>3969</v>
      </c>
      <c r="G956" s="246" t="s">
        <v>3969</v>
      </c>
    </row>
    <row r="957" spans="1:7">
      <c r="A957" s="116">
        <v>956</v>
      </c>
      <c r="B957" s="116" t="s">
        <v>4347</v>
      </c>
      <c r="C957" s="245">
        <v>13470</v>
      </c>
      <c r="D957" s="245">
        <v>13455</v>
      </c>
      <c r="E957" s="245">
        <v>13460</v>
      </c>
      <c r="F957" s="246" t="s">
        <v>3969</v>
      </c>
      <c r="G957" s="246" t="s">
        <v>3969</v>
      </c>
    </row>
    <row r="958" spans="1:7">
      <c r="A958" s="116">
        <v>957</v>
      </c>
      <c r="B958" s="116" t="s">
        <v>4348</v>
      </c>
      <c r="C958" s="245">
        <v>88900</v>
      </c>
      <c r="D958" s="245">
        <v>88600</v>
      </c>
      <c r="E958" s="245">
        <v>88900</v>
      </c>
      <c r="F958" s="246">
        <v>-27.04</v>
      </c>
      <c r="G958" s="246" t="s">
        <v>3969</v>
      </c>
    </row>
    <row r="959" spans="1:7">
      <c r="A959" s="116">
        <v>958</v>
      </c>
      <c r="B959" s="116" t="s">
        <v>4349</v>
      </c>
      <c r="C959" s="245">
        <v>5250</v>
      </c>
      <c r="D959" s="245">
        <v>5150</v>
      </c>
      <c r="E959" s="245">
        <v>5250</v>
      </c>
      <c r="F959" s="246">
        <v>-6.47</v>
      </c>
      <c r="G959" s="246">
        <v>-4.33</v>
      </c>
    </row>
    <row r="960" spans="1:7">
      <c r="A960" s="116">
        <v>959</v>
      </c>
      <c r="B960" s="116" t="s">
        <v>4350</v>
      </c>
      <c r="C960" s="245">
        <v>4100</v>
      </c>
      <c r="D960" s="245">
        <v>0</v>
      </c>
      <c r="E960" s="245">
        <v>0</v>
      </c>
      <c r="F960" s="246">
        <v>-13.1</v>
      </c>
      <c r="G960" s="246">
        <v>-367.38</v>
      </c>
    </row>
    <row r="961" spans="1:7">
      <c r="A961" s="116">
        <v>960</v>
      </c>
      <c r="B961" s="116" t="s">
        <v>4351</v>
      </c>
      <c r="C961" s="245">
        <v>3395</v>
      </c>
      <c r="D961" s="245">
        <v>3390</v>
      </c>
      <c r="E961" s="245">
        <v>3395</v>
      </c>
      <c r="F961" s="246">
        <v>-67.900000000000006</v>
      </c>
      <c r="G961" s="246" t="s">
        <v>3969</v>
      </c>
    </row>
    <row r="962" spans="1:7">
      <c r="A962" s="116">
        <v>961</v>
      </c>
      <c r="B962" s="116" t="s">
        <v>4352</v>
      </c>
      <c r="C962" s="245">
        <v>13185</v>
      </c>
      <c r="D962" s="245">
        <v>13195</v>
      </c>
      <c r="E962" s="245">
        <v>13200</v>
      </c>
      <c r="F962" s="246" t="s">
        <v>3969</v>
      </c>
      <c r="G962" s="246" t="s">
        <v>3969</v>
      </c>
    </row>
    <row r="963" spans="1:7">
      <c r="A963" s="116">
        <v>962</v>
      </c>
      <c r="B963" s="116" t="s">
        <v>4353</v>
      </c>
      <c r="C963" s="245">
        <v>10945</v>
      </c>
      <c r="D963" s="245">
        <v>10940</v>
      </c>
      <c r="E963" s="245">
        <v>10945</v>
      </c>
      <c r="F963" s="246" t="s">
        <v>3969</v>
      </c>
      <c r="G963" s="246" t="s">
        <v>3969</v>
      </c>
    </row>
    <row r="964" spans="1:7">
      <c r="A964" s="116">
        <v>963</v>
      </c>
      <c r="B964" s="116" t="s">
        <v>4354</v>
      </c>
      <c r="C964" s="245">
        <v>36650</v>
      </c>
      <c r="D964" s="245">
        <v>36600</v>
      </c>
      <c r="E964" s="245">
        <v>36650</v>
      </c>
      <c r="F964" s="246">
        <v>4.17</v>
      </c>
      <c r="G964" s="246" t="s">
        <v>3969</v>
      </c>
    </row>
    <row r="965" spans="1:7">
      <c r="A965" s="116">
        <v>964</v>
      </c>
      <c r="B965" s="116" t="s">
        <v>3293</v>
      </c>
      <c r="C965" s="245">
        <v>1395</v>
      </c>
      <c r="D965" s="245">
        <v>1385</v>
      </c>
      <c r="E965" s="245">
        <v>1395</v>
      </c>
      <c r="F965" s="246">
        <v>12.8</v>
      </c>
      <c r="G965" s="246">
        <v>-5.36</v>
      </c>
    </row>
    <row r="966" spans="1:7">
      <c r="A966" s="116">
        <v>965</v>
      </c>
      <c r="B966" s="116" t="s">
        <v>4355</v>
      </c>
      <c r="C966" s="245">
        <v>3665</v>
      </c>
      <c r="D966" s="245">
        <v>3665</v>
      </c>
      <c r="E966" s="245">
        <v>3670</v>
      </c>
      <c r="F966" s="246" t="s">
        <v>3969</v>
      </c>
      <c r="G966" s="246" t="s">
        <v>3969</v>
      </c>
    </row>
    <row r="967" spans="1:7">
      <c r="A967" s="116">
        <v>966</v>
      </c>
      <c r="B967" s="116" t="s">
        <v>1775</v>
      </c>
      <c r="C967" s="245">
        <v>501</v>
      </c>
      <c r="D967" s="245">
        <v>501</v>
      </c>
      <c r="E967" s="245">
        <v>504</v>
      </c>
      <c r="F967" s="246">
        <v>21.78</v>
      </c>
      <c r="G967" s="246">
        <v>24.75</v>
      </c>
    </row>
    <row r="968" spans="1:7">
      <c r="A968" s="116">
        <v>967</v>
      </c>
      <c r="B968" s="116" t="s">
        <v>4356</v>
      </c>
      <c r="C968" s="245">
        <v>5010</v>
      </c>
      <c r="D968" s="245">
        <v>4990</v>
      </c>
      <c r="E968" s="245">
        <v>5010</v>
      </c>
      <c r="F968" s="246">
        <v>-4.22</v>
      </c>
      <c r="G968" s="246">
        <v>-25.79</v>
      </c>
    </row>
    <row r="969" spans="1:7">
      <c r="A969" s="116">
        <v>968</v>
      </c>
      <c r="B969" s="116" t="s">
        <v>3481</v>
      </c>
      <c r="C969" s="245">
        <v>3225</v>
      </c>
      <c r="D969" s="245">
        <v>3225</v>
      </c>
      <c r="E969" s="245">
        <v>3230</v>
      </c>
      <c r="F969" s="246">
        <v>5.53</v>
      </c>
      <c r="G969" s="246">
        <v>-0.99</v>
      </c>
    </row>
    <row r="970" spans="1:7">
      <c r="A970" s="116">
        <v>969</v>
      </c>
      <c r="B970" s="116" t="s">
        <v>2691</v>
      </c>
      <c r="C970" s="245">
        <v>4885</v>
      </c>
      <c r="D970" s="245">
        <v>4880</v>
      </c>
      <c r="E970" s="245">
        <v>4885</v>
      </c>
      <c r="F970" s="246">
        <v>4.66</v>
      </c>
      <c r="G970" s="246">
        <v>-1.67</v>
      </c>
    </row>
    <row r="971" spans="1:7">
      <c r="A971" s="116">
        <v>970</v>
      </c>
      <c r="B971" s="116" t="s">
        <v>4357</v>
      </c>
      <c r="C971" s="245">
        <v>13300</v>
      </c>
      <c r="D971" s="245">
        <v>13250</v>
      </c>
      <c r="E971" s="245">
        <v>13300</v>
      </c>
      <c r="F971" s="246">
        <v>19.79</v>
      </c>
      <c r="G971" s="246" t="s">
        <v>3969</v>
      </c>
    </row>
    <row r="972" spans="1:7">
      <c r="A972" s="116">
        <v>971</v>
      </c>
      <c r="B972" s="116" t="s">
        <v>4358</v>
      </c>
      <c r="C972" s="245">
        <v>11090</v>
      </c>
      <c r="D972" s="245">
        <v>11090</v>
      </c>
      <c r="E972" s="245">
        <v>11095</v>
      </c>
      <c r="F972" s="246" t="s">
        <v>3969</v>
      </c>
      <c r="G972" s="246" t="s">
        <v>3969</v>
      </c>
    </row>
    <row r="973" spans="1:7">
      <c r="A973" s="116">
        <v>972</v>
      </c>
      <c r="B973" s="116" t="s">
        <v>4359</v>
      </c>
      <c r="C973" s="245">
        <v>100455</v>
      </c>
      <c r="D973" s="245">
        <v>100435</v>
      </c>
      <c r="E973" s="245">
        <v>100465</v>
      </c>
      <c r="F973" s="246" t="s">
        <v>3969</v>
      </c>
      <c r="G973" s="246" t="s">
        <v>3969</v>
      </c>
    </row>
    <row r="974" spans="1:7">
      <c r="A974" s="116">
        <v>973</v>
      </c>
      <c r="B974" s="116" t="s">
        <v>3083</v>
      </c>
      <c r="C974" s="245">
        <v>1720</v>
      </c>
      <c r="D974" s="245">
        <v>1720</v>
      </c>
      <c r="E974" s="245">
        <v>1725</v>
      </c>
      <c r="F974" s="246">
        <v>-11.17</v>
      </c>
      <c r="G974" s="246">
        <v>-11.4</v>
      </c>
    </row>
    <row r="975" spans="1:7">
      <c r="A975" s="116">
        <v>974</v>
      </c>
      <c r="B975" s="116" t="s">
        <v>2793</v>
      </c>
      <c r="C975" s="245">
        <v>62600</v>
      </c>
      <c r="D975" s="245">
        <v>62600</v>
      </c>
      <c r="E975" s="245">
        <v>62800</v>
      </c>
      <c r="F975" s="246">
        <v>23.32</v>
      </c>
      <c r="G975" s="246">
        <v>-3.4</v>
      </c>
    </row>
    <row r="976" spans="1:7">
      <c r="A976" s="116">
        <v>975</v>
      </c>
      <c r="B976" s="116" t="s">
        <v>4360</v>
      </c>
      <c r="C976" s="245">
        <v>7785</v>
      </c>
      <c r="D976" s="245">
        <v>7780</v>
      </c>
      <c r="E976" s="245">
        <v>7790</v>
      </c>
      <c r="F976" s="246" t="s">
        <v>3969</v>
      </c>
      <c r="G976" s="246" t="s">
        <v>3969</v>
      </c>
    </row>
    <row r="977" spans="1:7">
      <c r="A977" s="116">
        <v>976</v>
      </c>
      <c r="B977" s="116" t="s">
        <v>4361</v>
      </c>
      <c r="C977" s="245">
        <v>30100</v>
      </c>
      <c r="D977" s="245">
        <v>30090</v>
      </c>
      <c r="E977" s="245">
        <v>30105</v>
      </c>
      <c r="F977" s="246" t="s">
        <v>3969</v>
      </c>
      <c r="G977" s="246" t="s">
        <v>3969</v>
      </c>
    </row>
    <row r="978" spans="1:7">
      <c r="A978" s="116">
        <v>977</v>
      </c>
      <c r="B978" s="116" t="s">
        <v>2409</v>
      </c>
      <c r="C978" s="245">
        <v>21250</v>
      </c>
      <c r="D978" s="245">
        <v>21200</v>
      </c>
      <c r="E978" s="245">
        <v>21250</v>
      </c>
      <c r="F978" s="246">
        <v>-3.45</v>
      </c>
      <c r="G978" s="246">
        <v>-13.74</v>
      </c>
    </row>
    <row r="979" spans="1:7">
      <c r="A979" s="116">
        <v>978</v>
      </c>
      <c r="B979" s="116" t="s">
        <v>4362</v>
      </c>
      <c r="C979" s="245">
        <v>50980</v>
      </c>
      <c r="D979" s="245">
        <v>50945</v>
      </c>
      <c r="E979" s="245">
        <v>50980</v>
      </c>
      <c r="F979" s="246" t="s">
        <v>3969</v>
      </c>
      <c r="G979" s="246" t="s">
        <v>3969</v>
      </c>
    </row>
    <row r="980" spans="1:7">
      <c r="A980" s="116">
        <v>979</v>
      </c>
      <c r="B980" s="116" t="s">
        <v>2363</v>
      </c>
      <c r="C980" s="245">
        <v>3590</v>
      </c>
      <c r="D980" s="245">
        <v>3575</v>
      </c>
      <c r="E980" s="245">
        <v>3590</v>
      </c>
      <c r="F980" s="246">
        <v>-2.2000000000000002</v>
      </c>
      <c r="G980" s="246">
        <v>-100.98</v>
      </c>
    </row>
    <row r="981" spans="1:7">
      <c r="A981" s="116">
        <v>980</v>
      </c>
      <c r="B981" s="116" t="s">
        <v>4363</v>
      </c>
      <c r="C981" s="245">
        <v>11515</v>
      </c>
      <c r="D981" s="245">
        <v>11505</v>
      </c>
      <c r="E981" s="245">
        <v>11515</v>
      </c>
      <c r="F981" s="246" t="s">
        <v>3969</v>
      </c>
      <c r="G981" s="246" t="s">
        <v>3969</v>
      </c>
    </row>
    <row r="982" spans="1:7">
      <c r="A982" s="116">
        <v>981</v>
      </c>
      <c r="B982" s="116" t="s">
        <v>4364</v>
      </c>
      <c r="C982" s="245">
        <v>10350</v>
      </c>
      <c r="D982" s="245">
        <v>10350</v>
      </c>
      <c r="E982" s="245">
        <v>10355</v>
      </c>
      <c r="F982" s="246" t="s">
        <v>3969</v>
      </c>
      <c r="G982" s="246" t="s">
        <v>3969</v>
      </c>
    </row>
    <row r="983" spans="1:7">
      <c r="A983" s="116">
        <v>982</v>
      </c>
      <c r="B983" s="116" t="s">
        <v>4365</v>
      </c>
      <c r="C983" s="245">
        <v>11845</v>
      </c>
      <c r="D983" s="245">
        <v>11810</v>
      </c>
      <c r="E983" s="245">
        <v>11845</v>
      </c>
      <c r="F983" s="246" t="s">
        <v>3969</v>
      </c>
      <c r="G983" s="246" t="s">
        <v>3969</v>
      </c>
    </row>
    <row r="984" spans="1:7">
      <c r="A984" s="116">
        <v>983</v>
      </c>
      <c r="B984" s="116" t="s">
        <v>4366</v>
      </c>
      <c r="C984" s="245">
        <v>7890</v>
      </c>
      <c r="D984" s="245">
        <v>7880</v>
      </c>
      <c r="E984" s="245">
        <v>7890</v>
      </c>
      <c r="F984" s="246">
        <v>75.14</v>
      </c>
      <c r="G984" s="246">
        <v>1.69</v>
      </c>
    </row>
    <row r="985" spans="1:7">
      <c r="A985" s="116">
        <v>984</v>
      </c>
      <c r="B985" s="116" t="s">
        <v>2799</v>
      </c>
      <c r="C985" s="245">
        <v>3920</v>
      </c>
      <c r="D985" s="245">
        <v>3910</v>
      </c>
      <c r="E985" s="245">
        <v>3920</v>
      </c>
      <c r="F985" s="246">
        <v>46.67</v>
      </c>
      <c r="G985" s="246">
        <v>-0.85</v>
      </c>
    </row>
    <row r="986" spans="1:7">
      <c r="A986" s="116">
        <v>985</v>
      </c>
      <c r="B986" s="116" t="s">
        <v>4367</v>
      </c>
      <c r="C986" s="245">
        <v>14940</v>
      </c>
      <c r="D986" s="245">
        <v>14935</v>
      </c>
      <c r="E986" s="245">
        <v>14940</v>
      </c>
      <c r="F986" s="246" t="s">
        <v>3969</v>
      </c>
      <c r="G986" s="246" t="s">
        <v>3969</v>
      </c>
    </row>
    <row r="987" spans="1:7">
      <c r="A987" s="116">
        <v>986</v>
      </c>
      <c r="B987" s="116" t="s">
        <v>4368</v>
      </c>
      <c r="C987" s="245">
        <v>29710</v>
      </c>
      <c r="D987" s="245">
        <v>29460</v>
      </c>
      <c r="E987" s="245">
        <v>29635</v>
      </c>
      <c r="F987" s="246" t="s">
        <v>3969</v>
      </c>
      <c r="G987" s="246" t="s">
        <v>3969</v>
      </c>
    </row>
    <row r="988" spans="1:7">
      <c r="A988" s="116">
        <v>987</v>
      </c>
      <c r="B988" s="116" t="s">
        <v>4369</v>
      </c>
      <c r="C988" s="245">
        <v>19850</v>
      </c>
      <c r="D988" s="245">
        <v>19600</v>
      </c>
      <c r="E988" s="245">
        <v>19850</v>
      </c>
      <c r="F988" s="246">
        <v>330.83</v>
      </c>
      <c r="G988" s="246" t="s">
        <v>3969</v>
      </c>
    </row>
    <row r="989" spans="1:7">
      <c r="A989" s="116">
        <v>988</v>
      </c>
      <c r="B989" s="116" t="s">
        <v>4370</v>
      </c>
      <c r="C989" s="245">
        <v>70000</v>
      </c>
      <c r="D989" s="245">
        <v>67000</v>
      </c>
      <c r="E989" s="245">
        <v>70000</v>
      </c>
      <c r="F989" s="246">
        <v>21.59</v>
      </c>
      <c r="G989" s="246" t="s">
        <v>3969</v>
      </c>
    </row>
    <row r="990" spans="1:7">
      <c r="A990" s="116">
        <v>989</v>
      </c>
      <c r="B990" s="116" t="s">
        <v>4371</v>
      </c>
      <c r="C990" s="245">
        <v>11835</v>
      </c>
      <c r="D990" s="245">
        <v>11805</v>
      </c>
      <c r="E990" s="245">
        <v>11835</v>
      </c>
      <c r="F990" s="246" t="s">
        <v>3969</v>
      </c>
      <c r="G990" s="246" t="s">
        <v>3969</v>
      </c>
    </row>
    <row r="991" spans="1:7">
      <c r="A991" s="116">
        <v>990</v>
      </c>
      <c r="B991" s="116" t="s">
        <v>1345</v>
      </c>
      <c r="C991" s="245">
        <v>13250</v>
      </c>
      <c r="D991" s="245">
        <v>13150</v>
      </c>
      <c r="E991" s="245">
        <v>13250</v>
      </c>
      <c r="F991" s="246">
        <v>121.56</v>
      </c>
      <c r="G991" s="246">
        <v>-10.31</v>
      </c>
    </row>
    <row r="992" spans="1:7">
      <c r="A992" s="116">
        <v>991</v>
      </c>
      <c r="B992" s="116" t="s">
        <v>3407</v>
      </c>
      <c r="C992" s="245">
        <v>1080</v>
      </c>
      <c r="D992" s="245">
        <v>1080</v>
      </c>
      <c r="E992" s="245">
        <v>1085</v>
      </c>
      <c r="F992" s="246">
        <v>22.04</v>
      </c>
      <c r="G992" s="246">
        <v>-5.86</v>
      </c>
    </row>
    <row r="993" spans="1:7">
      <c r="A993" s="116">
        <v>992</v>
      </c>
      <c r="B993" s="116" t="s">
        <v>4372</v>
      </c>
      <c r="C993" s="245">
        <v>51555</v>
      </c>
      <c r="D993" s="245">
        <v>51550</v>
      </c>
      <c r="E993" s="245">
        <v>51560</v>
      </c>
      <c r="F993" s="246" t="s">
        <v>3969</v>
      </c>
      <c r="G993" s="246" t="s">
        <v>3969</v>
      </c>
    </row>
    <row r="994" spans="1:7">
      <c r="A994" s="116">
        <v>993</v>
      </c>
      <c r="B994" s="116" t="s">
        <v>2141</v>
      </c>
      <c r="C994" s="245">
        <v>4950</v>
      </c>
      <c r="D994" s="245">
        <v>4930</v>
      </c>
      <c r="E994" s="245">
        <v>4950</v>
      </c>
      <c r="F994" s="246">
        <v>11.05</v>
      </c>
      <c r="G994" s="246">
        <v>3.04</v>
      </c>
    </row>
    <row r="995" spans="1:7">
      <c r="A995" s="116">
        <v>994</v>
      </c>
      <c r="B995" s="116" t="s">
        <v>4373</v>
      </c>
      <c r="C995" s="245">
        <v>390</v>
      </c>
      <c r="D995" s="245">
        <v>385</v>
      </c>
      <c r="E995" s="245">
        <v>390</v>
      </c>
      <c r="F995" s="246" t="s">
        <v>3969</v>
      </c>
      <c r="G995" s="246" t="s">
        <v>3969</v>
      </c>
    </row>
    <row r="996" spans="1:7">
      <c r="A996" s="116">
        <v>995</v>
      </c>
      <c r="B996" s="116" t="s">
        <v>2557</v>
      </c>
      <c r="C996" s="245">
        <v>3765</v>
      </c>
      <c r="D996" s="245">
        <v>3750</v>
      </c>
      <c r="E996" s="245">
        <v>3765</v>
      </c>
      <c r="F996" s="246">
        <v>-4.57</v>
      </c>
      <c r="G996" s="246">
        <v>-15.15</v>
      </c>
    </row>
    <row r="997" spans="1:7">
      <c r="A997" s="116">
        <v>996</v>
      </c>
      <c r="B997" s="116" t="s">
        <v>2425</v>
      </c>
      <c r="C997" s="245">
        <v>2075</v>
      </c>
      <c r="D997" s="245">
        <v>2070</v>
      </c>
      <c r="E997" s="245">
        <v>2075</v>
      </c>
      <c r="F997" s="246">
        <v>27.67</v>
      </c>
      <c r="G997" s="246">
        <v>4.63</v>
      </c>
    </row>
    <row r="998" spans="1:7">
      <c r="A998" s="116">
        <v>997</v>
      </c>
      <c r="B998" s="116" t="s">
        <v>4374</v>
      </c>
      <c r="C998" s="245">
        <v>2715</v>
      </c>
      <c r="D998" s="245">
        <v>2685</v>
      </c>
      <c r="E998" s="245">
        <v>2715</v>
      </c>
      <c r="F998" s="246">
        <v>-15.69</v>
      </c>
      <c r="G998" s="246">
        <v>-33.15</v>
      </c>
    </row>
    <row r="999" spans="1:7">
      <c r="A999" s="116">
        <v>998</v>
      </c>
      <c r="B999" s="116" t="s">
        <v>4375</v>
      </c>
      <c r="C999" s="245">
        <v>11240</v>
      </c>
      <c r="D999" s="245">
        <v>11230</v>
      </c>
      <c r="E999" s="245">
        <v>11240</v>
      </c>
      <c r="F999" s="246" t="s">
        <v>3969</v>
      </c>
      <c r="G999" s="246" t="s">
        <v>3969</v>
      </c>
    </row>
    <row r="1000" spans="1:7">
      <c r="A1000" s="116">
        <v>999</v>
      </c>
      <c r="B1000" s="116" t="s">
        <v>4376</v>
      </c>
      <c r="C1000" s="245">
        <v>72300</v>
      </c>
      <c r="D1000" s="245">
        <v>72300</v>
      </c>
      <c r="E1000" s="245">
        <v>72500</v>
      </c>
      <c r="F1000" s="246">
        <v>29.45</v>
      </c>
      <c r="G1000" s="246" t="s">
        <v>3969</v>
      </c>
    </row>
    <row r="1001" spans="1:7">
      <c r="A1001" s="116">
        <v>1000</v>
      </c>
      <c r="B1001" s="116" t="s">
        <v>4377</v>
      </c>
      <c r="C1001" s="245">
        <v>3710</v>
      </c>
      <c r="D1001" s="245">
        <v>3710</v>
      </c>
      <c r="E1001" s="245">
        <v>3720</v>
      </c>
      <c r="F1001" s="246">
        <v>-0.86</v>
      </c>
      <c r="G1001" s="246" t="s">
        <v>3969</v>
      </c>
    </row>
    <row r="1002" spans="1:7">
      <c r="A1002" s="116">
        <v>1001</v>
      </c>
      <c r="B1002" s="116" t="s">
        <v>4378</v>
      </c>
      <c r="C1002" s="245">
        <v>7685</v>
      </c>
      <c r="D1002" s="245">
        <v>7680</v>
      </c>
      <c r="E1002" s="245">
        <v>7685</v>
      </c>
      <c r="F1002" s="246" t="s">
        <v>3969</v>
      </c>
      <c r="G1002" s="246" t="s">
        <v>3969</v>
      </c>
    </row>
    <row r="1003" spans="1:7">
      <c r="A1003" s="116">
        <v>1002</v>
      </c>
      <c r="B1003" s="116" t="s">
        <v>4379</v>
      </c>
      <c r="C1003" s="245">
        <v>1225</v>
      </c>
      <c r="D1003" s="245">
        <v>0</v>
      </c>
      <c r="E1003" s="245">
        <v>0</v>
      </c>
      <c r="F1003" s="246">
        <v>-23.56</v>
      </c>
      <c r="G1003" s="246">
        <v>-7.07</v>
      </c>
    </row>
    <row r="1004" spans="1:7">
      <c r="A1004" s="116">
        <v>1003</v>
      </c>
      <c r="B1004" s="116" t="s">
        <v>3059</v>
      </c>
      <c r="C1004" s="245">
        <v>2500</v>
      </c>
      <c r="D1004" s="245">
        <v>2490</v>
      </c>
      <c r="E1004" s="245">
        <v>2500</v>
      </c>
      <c r="F1004" s="246">
        <v>-41.67</v>
      </c>
      <c r="G1004" s="246">
        <v>-3.72</v>
      </c>
    </row>
    <row r="1005" spans="1:7">
      <c r="A1005" s="116">
        <v>1004</v>
      </c>
      <c r="B1005" s="116" t="s">
        <v>4380</v>
      </c>
      <c r="C1005" s="245">
        <v>40100</v>
      </c>
      <c r="D1005" s="245">
        <v>40100</v>
      </c>
      <c r="E1005" s="245">
        <v>40200</v>
      </c>
      <c r="F1005" s="246">
        <v>3.92</v>
      </c>
      <c r="G1005" s="246" t="s">
        <v>3969</v>
      </c>
    </row>
    <row r="1006" spans="1:7">
      <c r="A1006" s="116">
        <v>1005</v>
      </c>
      <c r="B1006" s="116" t="s">
        <v>4381</v>
      </c>
      <c r="C1006" s="245">
        <v>15125</v>
      </c>
      <c r="D1006" s="245">
        <v>15090</v>
      </c>
      <c r="E1006" s="245">
        <v>15125</v>
      </c>
      <c r="F1006" s="246" t="s">
        <v>3969</v>
      </c>
      <c r="G1006" s="246" t="s">
        <v>3969</v>
      </c>
    </row>
    <row r="1007" spans="1:7">
      <c r="A1007" s="116">
        <v>1006</v>
      </c>
      <c r="B1007" s="116" t="s">
        <v>4382</v>
      </c>
      <c r="C1007" s="245">
        <v>26545</v>
      </c>
      <c r="D1007" s="245">
        <v>26590</v>
      </c>
      <c r="E1007" s="245">
        <v>26615</v>
      </c>
      <c r="F1007" s="246" t="s">
        <v>3969</v>
      </c>
      <c r="G1007" s="246" t="s">
        <v>3969</v>
      </c>
    </row>
    <row r="1008" spans="1:7">
      <c r="A1008" s="116">
        <v>1007</v>
      </c>
      <c r="B1008" s="116" t="s">
        <v>4383</v>
      </c>
      <c r="C1008" s="245">
        <v>17920</v>
      </c>
      <c r="D1008" s="245">
        <v>17900</v>
      </c>
      <c r="E1008" s="245">
        <v>17920</v>
      </c>
      <c r="F1008" s="246" t="s">
        <v>3969</v>
      </c>
      <c r="G1008" s="246" t="s">
        <v>3969</v>
      </c>
    </row>
    <row r="1009" spans="1:7">
      <c r="A1009" s="116">
        <v>1008</v>
      </c>
      <c r="B1009" s="116" t="s">
        <v>4384</v>
      </c>
      <c r="C1009" s="245">
        <v>4585</v>
      </c>
      <c r="D1009" s="245">
        <v>4585</v>
      </c>
      <c r="E1009" s="245">
        <v>4590</v>
      </c>
      <c r="F1009" s="246" t="s">
        <v>3969</v>
      </c>
      <c r="G1009" s="246" t="s">
        <v>3969</v>
      </c>
    </row>
    <row r="1010" spans="1:7">
      <c r="A1010" s="116">
        <v>1009</v>
      </c>
      <c r="B1010" s="116" t="s">
        <v>2487</v>
      </c>
      <c r="C1010" s="245">
        <v>3520</v>
      </c>
      <c r="D1010" s="245">
        <v>3520</v>
      </c>
      <c r="E1010" s="245">
        <v>3570</v>
      </c>
      <c r="F1010" s="246">
        <v>9.94</v>
      </c>
      <c r="G1010" s="246">
        <v>2.02</v>
      </c>
    </row>
    <row r="1011" spans="1:7">
      <c r="A1011" s="116">
        <v>1010</v>
      </c>
      <c r="B1011" s="116" t="s">
        <v>4385</v>
      </c>
      <c r="C1011" s="245">
        <v>19400</v>
      </c>
      <c r="D1011" s="245">
        <v>19370</v>
      </c>
      <c r="E1011" s="245">
        <v>19400</v>
      </c>
      <c r="F1011" s="246" t="s">
        <v>3969</v>
      </c>
      <c r="G1011" s="246" t="s">
        <v>3969</v>
      </c>
    </row>
    <row r="1012" spans="1:7">
      <c r="A1012" s="116">
        <v>1011</v>
      </c>
      <c r="B1012" s="116" t="s">
        <v>4386</v>
      </c>
      <c r="C1012" s="245">
        <v>4035</v>
      </c>
      <c r="D1012" s="245">
        <v>4030</v>
      </c>
      <c r="E1012" s="245">
        <v>4035</v>
      </c>
      <c r="F1012" s="246">
        <v>3.51</v>
      </c>
      <c r="G1012" s="246" t="s">
        <v>3969</v>
      </c>
    </row>
    <row r="1013" spans="1:7">
      <c r="A1013" s="116">
        <v>1012</v>
      </c>
      <c r="B1013" s="116" t="s">
        <v>4387</v>
      </c>
      <c r="C1013" s="245">
        <v>12600</v>
      </c>
      <c r="D1013" s="245">
        <v>12565</v>
      </c>
      <c r="E1013" s="245">
        <v>12600</v>
      </c>
      <c r="F1013" s="246" t="s">
        <v>3969</v>
      </c>
      <c r="G1013" s="246" t="s">
        <v>3969</v>
      </c>
    </row>
    <row r="1014" spans="1:7">
      <c r="A1014" s="116">
        <v>1013</v>
      </c>
      <c r="B1014" s="116" t="s">
        <v>4388</v>
      </c>
      <c r="C1014" s="245">
        <v>12525</v>
      </c>
      <c r="D1014" s="245">
        <v>12525</v>
      </c>
      <c r="E1014" s="245">
        <v>12535</v>
      </c>
      <c r="F1014" s="246" t="s">
        <v>3969</v>
      </c>
      <c r="G1014" s="246" t="s">
        <v>3969</v>
      </c>
    </row>
    <row r="1015" spans="1:7">
      <c r="A1015" s="116">
        <v>1014</v>
      </c>
      <c r="B1015" s="116" t="s">
        <v>4389</v>
      </c>
      <c r="C1015" s="245">
        <v>51380</v>
      </c>
      <c r="D1015" s="245">
        <v>51380</v>
      </c>
      <c r="E1015" s="245">
        <v>51420</v>
      </c>
      <c r="F1015" s="246" t="s">
        <v>3969</v>
      </c>
      <c r="G1015" s="246" t="s">
        <v>3969</v>
      </c>
    </row>
    <row r="1016" spans="1:7">
      <c r="A1016" s="116">
        <v>1015</v>
      </c>
      <c r="B1016" s="116" t="s">
        <v>2619</v>
      </c>
      <c r="C1016" s="245">
        <v>2300</v>
      </c>
      <c r="D1016" s="245">
        <v>2295</v>
      </c>
      <c r="E1016" s="245">
        <v>2300</v>
      </c>
      <c r="F1016" s="246">
        <v>-2.19</v>
      </c>
      <c r="G1016" s="246">
        <v>-50.96</v>
      </c>
    </row>
    <row r="1017" spans="1:7">
      <c r="A1017" s="116">
        <v>1016</v>
      </c>
      <c r="B1017" s="116" t="s">
        <v>4390</v>
      </c>
      <c r="C1017" s="245">
        <v>13835</v>
      </c>
      <c r="D1017" s="245">
        <v>13800</v>
      </c>
      <c r="E1017" s="245">
        <v>13835</v>
      </c>
      <c r="F1017" s="246" t="s">
        <v>3969</v>
      </c>
      <c r="G1017" s="246" t="s">
        <v>3969</v>
      </c>
    </row>
    <row r="1018" spans="1:7">
      <c r="A1018" s="116">
        <v>1017</v>
      </c>
      <c r="B1018" s="116" t="s">
        <v>4391</v>
      </c>
      <c r="C1018" s="245">
        <v>3145</v>
      </c>
      <c r="D1018" s="245">
        <v>3140</v>
      </c>
      <c r="E1018" s="245">
        <v>3145</v>
      </c>
      <c r="F1018" s="246" t="s">
        <v>3969</v>
      </c>
      <c r="G1018" s="246" t="s">
        <v>3969</v>
      </c>
    </row>
    <row r="1019" spans="1:7">
      <c r="A1019" s="116">
        <v>1018</v>
      </c>
      <c r="B1019" s="116" t="s">
        <v>3163</v>
      </c>
      <c r="C1019" s="245">
        <v>3400</v>
      </c>
      <c r="D1019" s="245">
        <v>3400</v>
      </c>
      <c r="E1019" s="245">
        <v>3430</v>
      </c>
      <c r="F1019" s="246">
        <v>12.64</v>
      </c>
      <c r="G1019" s="246">
        <v>0.23</v>
      </c>
    </row>
    <row r="1020" spans="1:7">
      <c r="A1020" s="116">
        <v>1019</v>
      </c>
      <c r="B1020" s="116" t="s">
        <v>4392</v>
      </c>
      <c r="C1020" s="245">
        <v>102485</v>
      </c>
      <c r="D1020" s="245">
        <v>102485</v>
      </c>
      <c r="E1020" s="245">
        <v>102555</v>
      </c>
      <c r="F1020" s="246" t="s">
        <v>3969</v>
      </c>
      <c r="G1020" s="246" t="s">
        <v>3969</v>
      </c>
    </row>
    <row r="1021" spans="1:7">
      <c r="A1021" s="116">
        <v>1020</v>
      </c>
      <c r="B1021" s="116" t="s">
        <v>4393</v>
      </c>
      <c r="C1021" s="245">
        <v>10940</v>
      </c>
      <c r="D1021" s="245">
        <v>10940</v>
      </c>
      <c r="E1021" s="245">
        <v>10945</v>
      </c>
      <c r="F1021" s="246" t="s">
        <v>3969</v>
      </c>
      <c r="G1021" s="246" t="s">
        <v>3969</v>
      </c>
    </row>
    <row r="1022" spans="1:7">
      <c r="A1022" s="116">
        <v>1021</v>
      </c>
      <c r="B1022" s="116" t="s">
        <v>4394</v>
      </c>
      <c r="C1022" s="245">
        <v>1670</v>
      </c>
      <c r="D1022" s="245">
        <v>1665</v>
      </c>
      <c r="E1022" s="245">
        <v>1670</v>
      </c>
      <c r="F1022" s="246" t="s">
        <v>3969</v>
      </c>
      <c r="G1022" s="246" t="s">
        <v>3969</v>
      </c>
    </row>
    <row r="1023" spans="1:7">
      <c r="A1023" s="116">
        <v>1022</v>
      </c>
      <c r="B1023" s="116" t="s">
        <v>4395</v>
      </c>
      <c r="C1023" s="245">
        <v>9210</v>
      </c>
      <c r="D1023" s="245">
        <v>9200</v>
      </c>
      <c r="E1023" s="245">
        <v>9210</v>
      </c>
      <c r="F1023" s="246" t="s">
        <v>3969</v>
      </c>
      <c r="G1023" s="246" t="s">
        <v>3969</v>
      </c>
    </row>
    <row r="1024" spans="1:7">
      <c r="A1024" s="116">
        <v>1023</v>
      </c>
      <c r="B1024" s="116" t="s">
        <v>4396</v>
      </c>
      <c r="C1024" s="245">
        <v>30150</v>
      </c>
      <c r="D1024" s="245">
        <v>30150</v>
      </c>
      <c r="E1024" s="245">
        <v>30250</v>
      </c>
      <c r="F1024" s="246">
        <v>-78.52</v>
      </c>
      <c r="G1024" s="246" t="s">
        <v>3969</v>
      </c>
    </row>
    <row r="1025" spans="1:7">
      <c r="A1025" s="116">
        <v>1024</v>
      </c>
      <c r="B1025" s="116" t="s">
        <v>4397</v>
      </c>
      <c r="C1025" s="245">
        <v>49900</v>
      </c>
      <c r="D1025" s="245">
        <v>49850</v>
      </c>
      <c r="E1025" s="245">
        <v>49900</v>
      </c>
      <c r="F1025" s="246">
        <v>71.290000000000006</v>
      </c>
      <c r="G1025" s="246" t="s">
        <v>3969</v>
      </c>
    </row>
    <row r="1026" spans="1:7">
      <c r="A1026" s="116">
        <v>1025</v>
      </c>
      <c r="B1026" s="116" t="s">
        <v>4398</v>
      </c>
      <c r="C1026" s="245">
        <v>18830</v>
      </c>
      <c r="D1026" s="245">
        <v>18830</v>
      </c>
      <c r="E1026" s="245">
        <v>18845</v>
      </c>
      <c r="F1026" s="246" t="s">
        <v>3969</v>
      </c>
      <c r="G1026" s="246" t="s">
        <v>3969</v>
      </c>
    </row>
    <row r="1027" spans="1:7">
      <c r="A1027" s="116">
        <v>1026</v>
      </c>
      <c r="B1027" s="116" t="s">
        <v>4399</v>
      </c>
      <c r="C1027" s="245">
        <v>23215</v>
      </c>
      <c r="D1027" s="245">
        <v>23205</v>
      </c>
      <c r="E1027" s="245">
        <v>23215</v>
      </c>
      <c r="F1027" s="246" t="s">
        <v>3969</v>
      </c>
      <c r="G1027" s="246" t="s">
        <v>3969</v>
      </c>
    </row>
    <row r="1028" spans="1:7">
      <c r="A1028" s="116">
        <v>1027</v>
      </c>
      <c r="B1028" s="116" t="s">
        <v>4400</v>
      </c>
      <c r="C1028" s="245">
        <v>11490</v>
      </c>
      <c r="D1028" s="245">
        <v>11490</v>
      </c>
      <c r="E1028" s="245">
        <v>11495</v>
      </c>
      <c r="F1028" s="246" t="s">
        <v>3969</v>
      </c>
      <c r="G1028" s="246" t="s">
        <v>3969</v>
      </c>
    </row>
    <row r="1029" spans="1:7">
      <c r="A1029" s="116">
        <v>1028</v>
      </c>
      <c r="B1029" s="116" t="s">
        <v>4401</v>
      </c>
      <c r="C1029" s="245">
        <v>24075</v>
      </c>
      <c r="D1029" s="245">
        <v>24110</v>
      </c>
      <c r="E1029" s="245">
        <v>24180</v>
      </c>
      <c r="F1029" s="246" t="s">
        <v>3969</v>
      </c>
      <c r="G1029" s="246" t="s">
        <v>3969</v>
      </c>
    </row>
    <row r="1030" spans="1:7">
      <c r="A1030" s="116">
        <v>1029</v>
      </c>
      <c r="B1030" s="116" t="s">
        <v>4402</v>
      </c>
      <c r="C1030" s="245">
        <v>2750</v>
      </c>
      <c r="D1030" s="245">
        <v>2740</v>
      </c>
      <c r="E1030" s="245">
        <v>2750</v>
      </c>
      <c r="F1030" s="246">
        <v>20.83</v>
      </c>
      <c r="G1030" s="246" t="s">
        <v>3969</v>
      </c>
    </row>
    <row r="1031" spans="1:7">
      <c r="A1031" s="116">
        <v>1030</v>
      </c>
      <c r="B1031" s="116" t="s">
        <v>4403</v>
      </c>
      <c r="C1031" s="245">
        <v>9305</v>
      </c>
      <c r="D1031" s="245">
        <v>9305</v>
      </c>
      <c r="E1031" s="245">
        <v>9310</v>
      </c>
      <c r="F1031" s="246" t="s">
        <v>3969</v>
      </c>
      <c r="G1031" s="246" t="s">
        <v>3969</v>
      </c>
    </row>
    <row r="1032" spans="1:7">
      <c r="A1032" s="116">
        <v>1031</v>
      </c>
      <c r="B1032" s="116" t="s">
        <v>4404</v>
      </c>
      <c r="C1032" s="245">
        <v>24945</v>
      </c>
      <c r="D1032" s="245">
        <v>24910</v>
      </c>
      <c r="E1032" s="245">
        <v>24945</v>
      </c>
      <c r="F1032" s="246" t="s">
        <v>3969</v>
      </c>
      <c r="G1032" s="246" t="s">
        <v>3969</v>
      </c>
    </row>
    <row r="1033" spans="1:7">
      <c r="A1033" s="116">
        <v>1032</v>
      </c>
      <c r="B1033" s="116" t="s">
        <v>4405</v>
      </c>
      <c r="C1033" s="245">
        <v>42100</v>
      </c>
      <c r="D1033" s="245">
        <v>42100</v>
      </c>
      <c r="E1033" s="245">
        <v>42150</v>
      </c>
      <c r="F1033" s="246">
        <v>10.44</v>
      </c>
      <c r="G1033" s="246" t="s">
        <v>3969</v>
      </c>
    </row>
    <row r="1034" spans="1:7">
      <c r="A1034" s="116">
        <v>1033</v>
      </c>
      <c r="B1034" s="116" t="s">
        <v>4406</v>
      </c>
      <c r="C1034" s="245">
        <v>23295</v>
      </c>
      <c r="D1034" s="245">
        <v>23225</v>
      </c>
      <c r="E1034" s="245">
        <v>23295</v>
      </c>
      <c r="F1034" s="246" t="s">
        <v>3969</v>
      </c>
      <c r="G1034" s="246" t="s">
        <v>3969</v>
      </c>
    </row>
    <row r="1035" spans="1:7">
      <c r="A1035" s="116">
        <v>1034</v>
      </c>
      <c r="B1035" s="116" t="s">
        <v>3411</v>
      </c>
      <c r="C1035" s="245">
        <v>2380</v>
      </c>
      <c r="D1035" s="245">
        <v>2380</v>
      </c>
      <c r="E1035" s="245">
        <v>2385</v>
      </c>
      <c r="F1035" s="246">
        <v>74.38</v>
      </c>
      <c r="G1035" s="246">
        <v>-3.63</v>
      </c>
    </row>
    <row r="1036" spans="1:7">
      <c r="A1036" s="116">
        <v>1035</v>
      </c>
      <c r="B1036" s="116" t="s">
        <v>3545</v>
      </c>
      <c r="C1036" s="245">
        <v>4100</v>
      </c>
      <c r="D1036" s="245">
        <v>4100</v>
      </c>
      <c r="E1036" s="245">
        <v>4125</v>
      </c>
      <c r="F1036" s="246">
        <v>-27.52</v>
      </c>
      <c r="G1036" s="246">
        <v>-4.28</v>
      </c>
    </row>
    <row r="1037" spans="1:7">
      <c r="A1037" s="116">
        <v>1036</v>
      </c>
      <c r="B1037" s="116" t="s">
        <v>3219</v>
      </c>
      <c r="C1037" s="245">
        <v>20050</v>
      </c>
      <c r="D1037" s="245">
        <v>19900</v>
      </c>
      <c r="E1037" s="245">
        <v>20050</v>
      </c>
      <c r="F1037" s="246">
        <v>2.79</v>
      </c>
      <c r="G1037" s="246">
        <v>16.309999999999999</v>
      </c>
    </row>
    <row r="1038" spans="1:7">
      <c r="A1038" s="116">
        <v>1037</v>
      </c>
      <c r="B1038" s="116" t="s">
        <v>3447</v>
      </c>
      <c r="C1038" s="245">
        <v>3820</v>
      </c>
      <c r="D1038" s="245">
        <v>3815</v>
      </c>
      <c r="E1038" s="245">
        <v>3820</v>
      </c>
      <c r="F1038" s="246">
        <v>30.56</v>
      </c>
      <c r="G1038" s="246">
        <v>3.05</v>
      </c>
    </row>
    <row r="1039" spans="1:7">
      <c r="A1039" s="116">
        <v>1038</v>
      </c>
      <c r="B1039" s="116" t="s">
        <v>2379</v>
      </c>
      <c r="C1039" s="245">
        <v>977</v>
      </c>
      <c r="D1039" s="245">
        <v>968</v>
      </c>
      <c r="E1039" s="245">
        <v>977</v>
      </c>
      <c r="F1039" s="246">
        <v>-6.43</v>
      </c>
      <c r="G1039" s="246">
        <v>-55.39</v>
      </c>
    </row>
    <row r="1040" spans="1:7">
      <c r="A1040" s="116">
        <v>1039</v>
      </c>
      <c r="B1040" s="116" t="s">
        <v>4407</v>
      </c>
      <c r="C1040" s="245">
        <v>2985</v>
      </c>
      <c r="D1040" s="245">
        <v>2980</v>
      </c>
      <c r="E1040" s="245">
        <v>2990</v>
      </c>
      <c r="F1040" s="246">
        <v>-21.17</v>
      </c>
      <c r="G1040" s="246">
        <v>-6.51</v>
      </c>
    </row>
    <row r="1041" spans="1:7">
      <c r="A1041" s="116">
        <v>1040</v>
      </c>
      <c r="B1041" s="116" t="s">
        <v>3079</v>
      </c>
      <c r="C1041" s="245">
        <v>16200</v>
      </c>
      <c r="D1041" s="245">
        <v>16200</v>
      </c>
      <c r="E1041" s="245">
        <v>16450</v>
      </c>
      <c r="F1041" s="246">
        <v>1</v>
      </c>
      <c r="G1041" s="246">
        <v>-2.65</v>
      </c>
    </row>
    <row r="1042" spans="1:7">
      <c r="A1042" s="116">
        <v>1041</v>
      </c>
      <c r="B1042" s="116" t="s">
        <v>4408</v>
      </c>
      <c r="C1042" s="245">
        <v>10750</v>
      </c>
      <c r="D1042" s="245">
        <v>10700</v>
      </c>
      <c r="E1042" s="245">
        <v>10750</v>
      </c>
      <c r="F1042" s="246">
        <v>9.44</v>
      </c>
      <c r="G1042" s="246">
        <v>19.5</v>
      </c>
    </row>
    <row r="1043" spans="1:7">
      <c r="A1043" s="116">
        <v>1042</v>
      </c>
      <c r="B1043" s="116" t="s">
        <v>4409</v>
      </c>
      <c r="C1043" s="245">
        <v>9435</v>
      </c>
      <c r="D1043" s="245">
        <v>9430</v>
      </c>
      <c r="E1043" s="245">
        <v>9435</v>
      </c>
      <c r="F1043" s="246" t="s">
        <v>3969</v>
      </c>
      <c r="G1043" s="246" t="s">
        <v>3969</v>
      </c>
    </row>
    <row r="1044" spans="1:7">
      <c r="A1044" s="116">
        <v>1043</v>
      </c>
      <c r="B1044" s="116" t="s">
        <v>4410</v>
      </c>
      <c r="C1044" s="245">
        <v>9235</v>
      </c>
      <c r="D1044" s="245">
        <v>9230</v>
      </c>
      <c r="E1044" s="245">
        <v>9265</v>
      </c>
      <c r="F1044" s="246" t="s">
        <v>3969</v>
      </c>
      <c r="G1044" s="246" t="s">
        <v>3969</v>
      </c>
    </row>
    <row r="1045" spans="1:7">
      <c r="A1045" s="116">
        <v>1044</v>
      </c>
      <c r="B1045" s="116" t="s">
        <v>4411</v>
      </c>
      <c r="C1045" s="245">
        <v>18825</v>
      </c>
      <c r="D1045" s="245">
        <v>18800</v>
      </c>
      <c r="E1045" s="245">
        <v>18825</v>
      </c>
      <c r="F1045" s="246" t="s">
        <v>3969</v>
      </c>
      <c r="G1045" s="246" t="s">
        <v>3969</v>
      </c>
    </row>
    <row r="1046" spans="1:7">
      <c r="A1046" s="116">
        <v>1045</v>
      </c>
      <c r="B1046" s="116" t="s">
        <v>4412</v>
      </c>
      <c r="C1046" s="245">
        <v>17975</v>
      </c>
      <c r="D1046" s="245">
        <v>17920</v>
      </c>
      <c r="E1046" s="245">
        <v>17975</v>
      </c>
      <c r="F1046" s="246" t="s">
        <v>3969</v>
      </c>
      <c r="G1046" s="246" t="s">
        <v>3969</v>
      </c>
    </row>
    <row r="1047" spans="1:7">
      <c r="A1047" s="116">
        <v>1046</v>
      </c>
      <c r="B1047" s="116" t="s">
        <v>3047</v>
      </c>
      <c r="C1047" s="245">
        <v>787</v>
      </c>
      <c r="D1047" s="245">
        <v>0</v>
      </c>
      <c r="E1047" s="245">
        <v>0</v>
      </c>
      <c r="F1047" s="246">
        <v>-2.36</v>
      </c>
      <c r="G1047" s="246">
        <v>-36.36</v>
      </c>
    </row>
    <row r="1048" spans="1:7">
      <c r="A1048" s="116">
        <v>1047</v>
      </c>
      <c r="B1048" s="116" t="s">
        <v>4413</v>
      </c>
      <c r="C1048" s="245">
        <v>40150</v>
      </c>
      <c r="D1048" s="245">
        <v>40150</v>
      </c>
      <c r="E1048" s="245">
        <v>40200</v>
      </c>
      <c r="F1048" s="246">
        <v>20.9</v>
      </c>
      <c r="G1048" s="246" t="s">
        <v>3969</v>
      </c>
    </row>
    <row r="1049" spans="1:7">
      <c r="A1049" s="116">
        <v>1048</v>
      </c>
      <c r="B1049" s="116" t="s">
        <v>4414</v>
      </c>
      <c r="C1049" s="245">
        <v>105710</v>
      </c>
      <c r="D1049" s="245">
        <v>105665</v>
      </c>
      <c r="E1049" s="245">
        <v>105705</v>
      </c>
      <c r="F1049" s="246" t="s">
        <v>3969</v>
      </c>
      <c r="G1049" s="246" t="s">
        <v>3969</v>
      </c>
    </row>
    <row r="1050" spans="1:7">
      <c r="A1050" s="116">
        <v>1049</v>
      </c>
      <c r="B1050" s="116" t="s">
        <v>4415</v>
      </c>
      <c r="C1050" s="245">
        <v>9860</v>
      </c>
      <c r="D1050" s="245">
        <v>9855</v>
      </c>
      <c r="E1050" s="245">
        <v>9860</v>
      </c>
      <c r="F1050" s="246" t="s">
        <v>3969</v>
      </c>
      <c r="G1050" s="246" t="s">
        <v>3969</v>
      </c>
    </row>
    <row r="1051" spans="1:7">
      <c r="A1051" s="116">
        <v>1050</v>
      </c>
      <c r="B1051" s="116" t="s">
        <v>3537</v>
      </c>
      <c r="C1051" s="245">
        <v>1090</v>
      </c>
      <c r="D1051" s="245">
        <v>1080</v>
      </c>
      <c r="E1051" s="245">
        <v>1090</v>
      </c>
      <c r="F1051" s="246">
        <v>-4.45</v>
      </c>
      <c r="G1051" s="246">
        <v>-14.34</v>
      </c>
    </row>
    <row r="1052" spans="1:7">
      <c r="A1052" s="116">
        <v>1051</v>
      </c>
      <c r="B1052" s="116" t="s">
        <v>3433</v>
      </c>
      <c r="C1052" s="245">
        <v>2110</v>
      </c>
      <c r="D1052" s="245">
        <v>2110</v>
      </c>
      <c r="E1052" s="245">
        <v>2115</v>
      </c>
      <c r="F1052" s="246">
        <v>17.579999999999998</v>
      </c>
      <c r="G1052" s="246">
        <v>6.97</v>
      </c>
    </row>
    <row r="1053" spans="1:7">
      <c r="A1053" s="116">
        <v>1052</v>
      </c>
      <c r="B1053" s="116" t="s">
        <v>3215</v>
      </c>
      <c r="C1053" s="245">
        <v>9280</v>
      </c>
      <c r="D1053" s="245">
        <v>9280</v>
      </c>
      <c r="E1053" s="245">
        <v>9290</v>
      </c>
      <c r="F1053" s="246">
        <v>-11.17</v>
      </c>
      <c r="G1053" s="246">
        <v>-6.53</v>
      </c>
    </row>
    <row r="1054" spans="1:7">
      <c r="A1054" s="116">
        <v>1053</v>
      </c>
      <c r="B1054" s="116" t="s">
        <v>4416</v>
      </c>
      <c r="C1054" s="245">
        <v>19920</v>
      </c>
      <c r="D1054" s="245">
        <v>19915</v>
      </c>
      <c r="E1054" s="245">
        <v>19920</v>
      </c>
      <c r="F1054" s="246" t="s">
        <v>3969</v>
      </c>
      <c r="G1054" s="246" t="s">
        <v>3969</v>
      </c>
    </row>
    <row r="1055" spans="1:7">
      <c r="A1055" s="116">
        <v>1054</v>
      </c>
      <c r="B1055" s="116" t="s">
        <v>2531</v>
      </c>
      <c r="C1055" s="245">
        <v>1330</v>
      </c>
      <c r="D1055" s="245">
        <v>1330</v>
      </c>
      <c r="E1055" s="245">
        <v>1335</v>
      </c>
      <c r="F1055" s="246">
        <v>-16.420000000000002</v>
      </c>
      <c r="G1055" s="246">
        <v>-8.25</v>
      </c>
    </row>
    <row r="1056" spans="1:7">
      <c r="A1056" s="116">
        <v>1055</v>
      </c>
      <c r="B1056" s="116" t="s">
        <v>4417</v>
      </c>
      <c r="C1056" s="245">
        <v>97440</v>
      </c>
      <c r="D1056" s="245">
        <v>97440</v>
      </c>
      <c r="E1056" s="245">
        <v>97455</v>
      </c>
      <c r="F1056" s="246" t="s">
        <v>3969</v>
      </c>
      <c r="G1056" s="246" t="s">
        <v>3969</v>
      </c>
    </row>
    <row r="1057" spans="1:7">
      <c r="A1057" s="116">
        <v>1056</v>
      </c>
      <c r="B1057" s="116" t="s">
        <v>4418</v>
      </c>
      <c r="C1057" s="245">
        <v>13975</v>
      </c>
      <c r="D1057" s="245">
        <v>13975</v>
      </c>
      <c r="E1057" s="245">
        <v>13995</v>
      </c>
      <c r="F1057" s="246" t="s">
        <v>3969</v>
      </c>
      <c r="G1057" s="246" t="s">
        <v>3969</v>
      </c>
    </row>
    <row r="1058" spans="1:7">
      <c r="A1058" s="116">
        <v>1057</v>
      </c>
      <c r="B1058" s="116" t="s">
        <v>4419</v>
      </c>
      <c r="C1058" s="245">
        <v>20840</v>
      </c>
      <c r="D1058" s="245">
        <v>20840</v>
      </c>
      <c r="E1058" s="245">
        <v>20865</v>
      </c>
      <c r="F1058" s="246" t="s">
        <v>3969</v>
      </c>
      <c r="G1058" s="246" t="s">
        <v>3969</v>
      </c>
    </row>
    <row r="1059" spans="1:7">
      <c r="A1059" s="116">
        <v>1058</v>
      </c>
      <c r="B1059" s="116" t="s">
        <v>4420</v>
      </c>
      <c r="C1059" s="245">
        <v>21545</v>
      </c>
      <c r="D1059" s="245">
        <v>21545</v>
      </c>
      <c r="E1059" s="245">
        <v>21605</v>
      </c>
      <c r="F1059" s="246" t="s">
        <v>3969</v>
      </c>
      <c r="G1059" s="246" t="s">
        <v>3969</v>
      </c>
    </row>
    <row r="1060" spans="1:7">
      <c r="A1060" s="116">
        <v>1059</v>
      </c>
      <c r="B1060" s="116" t="s">
        <v>4421</v>
      </c>
      <c r="C1060" s="245">
        <v>8180</v>
      </c>
      <c r="D1060" s="245">
        <v>8180</v>
      </c>
      <c r="E1060" s="245">
        <v>8190</v>
      </c>
      <c r="F1060" s="246" t="s">
        <v>3969</v>
      </c>
      <c r="G1060" s="246" t="s">
        <v>3969</v>
      </c>
    </row>
    <row r="1061" spans="1:7">
      <c r="A1061" s="116">
        <v>1060</v>
      </c>
      <c r="B1061" s="116" t="s">
        <v>3601</v>
      </c>
      <c r="C1061" s="245">
        <v>25900</v>
      </c>
      <c r="D1061" s="245">
        <v>25800</v>
      </c>
      <c r="E1061" s="245">
        <v>25900</v>
      </c>
      <c r="F1061" s="246">
        <v>27.61</v>
      </c>
      <c r="G1061" s="246">
        <v>2.4900000000000002</v>
      </c>
    </row>
    <row r="1062" spans="1:7">
      <c r="A1062" s="116">
        <v>1061</v>
      </c>
      <c r="B1062" s="116" t="s">
        <v>4422</v>
      </c>
      <c r="C1062" s="245">
        <v>3210</v>
      </c>
      <c r="D1062" s="245">
        <v>3205</v>
      </c>
      <c r="E1062" s="245">
        <v>3210</v>
      </c>
      <c r="F1062" s="246" t="s">
        <v>3969</v>
      </c>
      <c r="G1062" s="246" t="s">
        <v>3969</v>
      </c>
    </row>
    <row r="1063" spans="1:7">
      <c r="A1063" s="116">
        <v>1062</v>
      </c>
      <c r="B1063" s="116" t="s">
        <v>4423</v>
      </c>
      <c r="C1063" s="245">
        <v>10155</v>
      </c>
      <c r="D1063" s="245">
        <v>10110</v>
      </c>
      <c r="E1063" s="245">
        <v>10140</v>
      </c>
      <c r="F1063" s="246" t="s">
        <v>3969</v>
      </c>
      <c r="G1063" s="246" t="s">
        <v>3969</v>
      </c>
    </row>
    <row r="1064" spans="1:7">
      <c r="A1064" s="116">
        <v>1063</v>
      </c>
      <c r="B1064" s="116" t="s">
        <v>4424</v>
      </c>
      <c r="C1064" s="245">
        <v>8095</v>
      </c>
      <c r="D1064" s="245">
        <v>8090</v>
      </c>
      <c r="E1064" s="245">
        <v>8105</v>
      </c>
      <c r="F1064" s="246" t="s">
        <v>3969</v>
      </c>
      <c r="G1064" s="246" t="s">
        <v>3969</v>
      </c>
    </row>
    <row r="1065" spans="1:7">
      <c r="A1065" s="116">
        <v>1064</v>
      </c>
      <c r="B1065" s="116" t="s">
        <v>3211</v>
      </c>
      <c r="C1065" s="245">
        <v>6510</v>
      </c>
      <c r="D1065" s="245">
        <v>6510</v>
      </c>
      <c r="E1065" s="245">
        <v>6520</v>
      </c>
      <c r="F1065" s="246">
        <v>35.97</v>
      </c>
      <c r="G1065" s="246">
        <v>4.5199999999999996</v>
      </c>
    </row>
    <row r="1066" spans="1:7">
      <c r="A1066" s="116">
        <v>1065</v>
      </c>
      <c r="B1066" s="116" t="s">
        <v>4425</v>
      </c>
      <c r="C1066" s="245">
        <v>4535</v>
      </c>
      <c r="D1066" s="245">
        <v>4535</v>
      </c>
      <c r="E1066" s="245">
        <v>4565</v>
      </c>
      <c r="F1066" s="246" t="s">
        <v>3969</v>
      </c>
      <c r="G1066" s="246" t="s">
        <v>3969</v>
      </c>
    </row>
    <row r="1067" spans="1:7">
      <c r="A1067" s="116">
        <v>1066</v>
      </c>
      <c r="B1067" s="116" t="s">
        <v>4426</v>
      </c>
      <c r="C1067" s="245">
        <v>19970</v>
      </c>
      <c r="D1067" s="245">
        <v>19810</v>
      </c>
      <c r="E1067" s="245">
        <v>20015</v>
      </c>
      <c r="F1067" s="246" t="s">
        <v>3969</v>
      </c>
      <c r="G1067" s="246" t="s">
        <v>3969</v>
      </c>
    </row>
    <row r="1068" spans="1:7">
      <c r="A1068" s="116">
        <v>1067</v>
      </c>
      <c r="B1068" s="116" t="s">
        <v>4427</v>
      </c>
      <c r="C1068" s="245">
        <v>19825</v>
      </c>
      <c r="D1068" s="245">
        <v>19810</v>
      </c>
      <c r="E1068" s="245">
        <v>19825</v>
      </c>
      <c r="F1068" s="246" t="s">
        <v>3969</v>
      </c>
      <c r="G1068" s="246" t="s">
        <v>3969</v>
      </c>
    </row>
    <row r="1069" spans="1:7">
      <c r="A1069" s="116">
        <v>1068</v>
      </c>
      <c r="B1069" s="116" t="s">
        <v>4428</v>
      </c>
      <c r="C1069" s="245">
        <v>13665</v>
      </c>
      <c r="D1069" s="245">
        <v>13645</v>
      </c>
      <c r="E1069" s="245">
        <v>13685</v>
      </c>
      <c r="F1069" s="246" t="s">
        <v>3969</v>
      </c>
      <c r="G1069" s="246" t="s">
        <v>3969</v>
      </c>
    </row>
    <row r="1070" spans="1:7">
      <c r="A1070" s="116">
        <v>1069</v>
      </c>
      <c r="B1070" s="116" t="s">
        <v>2841</v>
      </c>
      <c r="C1070" s="245">
        <v>3165</v>
      </c>
      <c r="D1070" s="245">
        <v>3165</v>
      </c>
      <c r="E1070" s="245">
        <v>3170</v>
      </c>
      <c r="F1070" s="246">
        <v>-50.24</v>
      </c>
      <c r="G1070" s="246">
        <v>-1.84</v>
      </c>
    </row>
    <row r="1071" spans="1:7">
      <c r="A1071" s="116">
        <v>1070</v>
      </c>
      <c r="B1071" s="116" t="s">
        <v>4429</v>
      </c>
      <c r="C1071" s="245">
        <v>2425</v>
      </c>
      <c r="D1071" s="245">
        <v>2415</v>
      </c>
      <c r="E1071" s="245">
        <v>2425</v>
      </c>
      <c r="F1071" s="246">
        <v>-5</v>
      </c>
      <c r="G1071" s="246">
        <v>-30.21</v>
      </c>
    </row>
    <row r="1072" spans="1:7">
      <c r="A1072" s="116">
        <v>1071</v>
      </c>
      <c r="B1072" s="116" t="s">
        <v>4430</v>
      </c>
      <c r="C1072" s="245">
        <v>180000</v>
      </c>
      <c r="D1072" s="245">
        <v>178000</v>
      </c>
      <c r="E1072" s="245">
        <v>180000</v>
      </c>
      <c r="F1072" s="246">
        <v>7.21</v>
      </c>
      <c r="G1072" s="246" t="s">
        <v>3969</v>
      </c>
    </row>
    <row r="1073" spans="1:7">
      <c r="A1073" s="116">
        <v>1072</v>
      </c>
      <c r="B1073" s="116" t="s">
        <v>4431</v>
      </c>
      <c r="C1073" s="245">
        <v>5670</v>
      </c>
      <c r="D1073" s="245">
        <v>5670</v>
      </c>
      <c r="E1073" s="245">
        <v>5700</v>
      </c>
      <c r="F1073" s="246" t="s">
        <v>3969</v>
      </c>
      <c r="G1073" s="246" t="s">
        <v>3969</v>
      </c>
    </row>
    <row r="1074" spans="1:7">
      <c r="A1074" s="116">
        <v>1073</v>
      </c>
      <c r="B1074" s="116" t="s">
        <v>4432</v>
      </c>
      <c r="C1074" s="245">
        <v>10170</v>
      </c>
      <c r="D1074" s="245">
        <v>10135</v>
      </c>
      <c r="E1074" s="245">
        <v>10170</v>
      </c>
      <c r="F1074" s="246" t="s">
        <v>3969</v>
      </c>
      <c r="G1074" s="246" t="s">
        <v>3969</v>
      </c>
    </row>
    <row r="1075" spans="1:7">
      <c r="A1075" s="116">
        <v>1074</v>
      </c>
      <c r="B1075" s="116" t="s">
        <v>4433</v>
      </c>
      <c r="C1075" s="245">
        <v>18205</v>
      </c>
      <c r="D1075" s="245">
        <v>18205</v>
      </c>
      <c r="E1075" s="245">
        <v>18215</v>
      </c>
      <c r="F1075" s="246" t="s">
        <v>3969</v>
      </c>
      <c r="G1075" s="246" t="s">
        <v>3969</v>
      </c>
    </row>
    <row r="1076" spans="1:7">
      <c r="A1076" s="116">
        <v>1075</v>
      </c>
      <c r="B1076" s="116" t="s">
        <v>4434</v>
      </c>
      <c r="C1076" s="245">
        <v>7040</v>
      </c>
      <c r="D1076" s="245">
        <v>7035</v>
      </c>
      <c r="E1076" s="245">
        <v>7040</v>
      </c>
      <c r="F1076" s="246" t="s">
        <v>3969</v>
      </c>
      <c r="G1076" s="246" t="s">
        <v>3969</v>
      </c>
    </row>
    <row r="1077" spans="1:7">
      <c r="A1077" s="116">
        <v>1076</v>
      </c>
      <c r="B1077" s="116" t="s">
        <v>3765</v>
      </c>
      <c r="C1077" s="245">
        <v>3605</v>
      </c>
      <c r="D1077" s="245">
        <v>3605</v>
      </c>
      <c r="E1077" s="245">
        <v>3655</v>
      </c>
      <c r="F1077" s="246">
        <v>-23.56</v>
      </c>
      <c r="G1077" s="246">
        <v>-19.350000000000001</v>
      </c>
    </row>
    <row r="1078" spans="1:7">
      <c r="A1078" s="116">
        <v>1077</v>
      </c>
      <c r="B1078" s="116" t="s">
        <v>4435</v>
      </c>
      <c r="C1078" s="245">
        <v>935</v>
      </c>
      <c r="D1078" s="245">
        <v>935</v>
      </c>
      <c r="E1078" s="245">
        <v>940</v>
      </c>
      <c r="F1078" s="246" t="s">
        <v>3969</v>
      </c>
      <c r="G1078" s="246" t="s">
        <v>3969</v>
      </c>
    </row>
    <row r="1079" spans="1:7">
      <c r="A1079" s="116">
        <v>1078</v>
      </c>
      <c r="B1079" s="116" t="s">
        <v>3123</v>
      </c>
      <c r="C1079" s="245">
        <v>1205</v>
      </c>
      <c r="D1079" s="245">
        <v>1200</v>
      </c>
      <c r="E1079" s="245">
        <v>1205</v>
      </c>
      <c r="F1079" s="246">
        <v>-26.2</v>
      </c>
      <c r="G1079" s="246">
        <v>-6.81</v>
      </c>
    </row>
    <row r="1080" spans="1:7">
      <c r="A1080" s="116">
        <v>1079</v>
      </c>
      <c r="B1080" s="116" t="s">
        <v>4436</v>
      </c>
      <c r="C1080" s="245">
        <v>18600</v>
      </c>
      <c r="D1080" s="245">
        <v>18565</v>
      </c>
      <c r="E1080" s="245">
        <v>18580</v>
      </c>
      <c r="F1080" s="246" t="s">
        <v>3969</v>
      </c>
      <c r="G1080" s="246" t="s">
        <v>3969</v>
      </c>
    </row>
    <row r="1081" spans="1:7">
      <c r="A1081" s="116">
        <v>1080</v>
      </c>
      <c r="B1081" s="116" t="s">
        <v>3769</v>
      </c>
      <c r="C1081" s="245">
        <v>3700</v>
      </c>
      <c r="D1081" s="245">
        <v>3700</v>
      </c>
      <c r="E1081" s="245">
        <v>3740</v>
      </c>
      <c r="F1081" s="246">
        <v>27.41</v>
      </c>
      <c r="G1081" s="246">
        <v>6.03</v>
      </c>
    </row>
    <row r="1082" spans="1:7">
      <c r="A1082" s="116">
        <v>1081</v>
      </c>
      <c r="B1082" s="116" t="s">
        <v>3573</v>
      </c>
      <c r="C1082" s="245">
        <v>650</v>
      </c>
      <c r="D1082" s="245">
        <v>650</v>
      </c>
      <c r="E1082" s="245">
        <v>651</v>
      </c>
      <c r="F1082" s="246">
        <v>-43.33</v>
      </c>
      <c r="G1082" s="246">
        <v>-47.39</v>
      </c>
    </row>
    <row r="1083" spans="1:7">
      <c r="A1083" s="116">
        <v>1082</v>
      </c>
      <c r="B1083" s="116" t="s">
        <v>4437</v>
      </c>
      <c r="C1083" s="245">
        <v>48910</v>
      </c>
      <c r="D1083" s="245">
        <v>48910</v>
      </c>
      <c r="E1083" s="245">
        <v>49470</v>
      </c>
      <c r="F1083" s="246" t="s">
        <v>3969</v>
      </c>
      <c r="G1083" s="246" t="s">
        <v>3969</v>
      </c>
    </row>
    <row r="1084" spans="1:7">
      <c r="A1084" s="116">
        <v>1083</v>
      </c>
      <c r="B1084" s="116" t="s">
        <v>4438</v>
      </c>
      <c r="C1084" s="245">
        <v>14650</v>
      </c>
      <c r="D1084" s="245">
        <v>14640</v>
      </c>
      <c r="E1084" s="245">
        <v>14650</v>
      </c>
      <c r="F1084" s="246" t="s">
        <v>3969</v>
      </c>
      <c r="G1084" s="246" t="s">
        <v>3969</v>
      </c>
    </row>
    <row r="1085" spans="1:7">
      <c r="A1085" s="116">
        <v>1084</v>
      </c>
      <c r="B1085" s="116" t="s">
        <v>4439</v>
      </c>
      <c r="C1085" s="245">
        <v>10125</v>
      </c>
      <c r="D1085" s="245">
        <v>10120</v>
      </c>
      <c r="E1085" s="245">
        <v>10125</v>
      </c>
      <c r="F1085" s="246" t="s">
        <v>3969</v>
      </c>
      <c r="G1085" s="246" t="s">
        <v>3969</v>
      </c>
    </row>
    <row r="1086" spans="1:7">
      <c r="A1086" s="116">
        <v>1085</v>
      </c>
      <c r="B1086" s="116" t="s">
        <v>4440</v>
      </c>
      <c r="C1086" s="245">
        <v>35300</v>
      </c>
      <c r="D1086" s="245">
        <v>35250</v>
      </c>
      <c r="E1086" s="245">
        <v>35300</v>
      </c>
      <c r="F1086" s="246">
        <v>-5.44</v>
      </c>
      <c r="G1086" s="246" t="s">
        <v>3969</v>
      </c>
    </row>
    <row r="1087" spans="1:7">
      <c r="A1087" s="116">
        <v>1086</v>
      </c>
      <c r="B1087" s="116" t="s">
        <v>4441</v>
      </c>
      <c r="C1087" s="245">
        <v>9830</v>
      </c>
      <c r="D1087" s="245">
        <v>9810</v>
      </c>
      <c r="E1087" s="245">
        <v>9830</v>
      </c>
      <c r="F1087" s="246" t="s">
        <v>3969</v>
      </c>
      <c r="G1087" s="246" t="s">
        <v>3969</v>
      </c>
    </row>
    <row r="1088" spans="1:7">
      <c r="A1088" s="116">
        <v>1087</v>
      </c>
      <c r="B1088" s="116" t="s">
        <v>4442</v>
      </c>
      <c r="C1088" s="245">
        <v>22595</v>
      </c>
      <c r="D1088" s="245">
        <v>22425</v>
      </c>
      <c r="E1088" s="245">
        <v>22595</v>
      </c>
      <c r="F1088" s="246" t="s">
        <v>3969</v>
      </c>
      <c r="G1088" s="246" t="s">
        <v>3969</v>
      </c>
    </row>
    <row r="1089" spans="1:7">
      <c r="A1089" s="116">
        <v>1088</v>
      </c>
      <c r="B1089" s="116" t="s">
        <v>3751</v>
      </c>
      <c r="C1089" s="245">
        <v>4755</v>
      </c>
      <c r="D1089" s="245">
        <v>4755</v>
      </c>
      <c r="E1089" s="245">
        <v>4760</v>
      </c>
      <c r="F1089" s="246">
        <v>317</v>
      </c>
      <c r="G1089" s="246">
        <v>-0.08</v>
      </c>
    </row>
    <row r="1090" spans="1:7">
      <c r="A1090" s="116">
        <v>1089</v>
      </c>
      <c r="B1090" s="116" t="s">
        <v>4443</v>
      </c>
      <c r="C1090" s="245">
        <v>1785</v>
      </c>
      <c r="D1090" s="245">
        <v>1780</v>
      </c>
      <c r="E1090" s="245">
        <v>1785</v>
      </c>
      <c r="F1090" s="246" t="s">
        <v>3969</v>
      </c>
      <c r="G1090" s="246" t="s">
        <v>3969</v>
      </c>
    </row>
    <row r="1091" spans="1:7">
      <c r="A1091" s="116">
        <v>1090</v>
      </c>
      <c r="B1091" s="116" t="s">
        <v>4444</v>
      </c>
      <c r="C1091" s="245">
        <v>13945</v>
      </c>
      <c r="D1091" s="245">
        <v>13880</v>
      </c>
      <c r="E1091" s="245">
        <v>13945</v>
      </c>
      <c r="F1091" s="246" t="s">
        <v>3969</v>
      </c>
      <c r="G1091" s="246" t="s">
        <v>3969</v>
      </c>
    </row>
    <row r="1092" spans="1:7">
      <c r="A1092" s="116">
        <v>1091</v>
      </c>
      <c r="B1092" s="116" t="s">
        <v>4445</v>
      </c>
      <c r="C1092" s="245">
        <v>11755</v>
      </c>
      <c r="D1092" s="245">
        <v>11740</v>
      </c>
      <c r="E1092" s="245">
        <v>11755</v>
      </c>
      <c r="F1092" s="246" t="s">
        <v>3969</v>
      </c>
      <c r="G1092" s="246" t="s">
        <v>3969</v>
      </c>
    </row>
    <row r="1093" spans="1:7">
      <c r="A1093" s="116">
        <v>1092</v>
      </c>
      <c r="B1093" s="116" t="s">
        <v>4446</v>
      </c>
      <c r="C1093" s="245">
        <v>17490</v>
      </c>
      <c r="D1093" s="245">
        <v>18055</v>
      </c>
      <c r="E1093" s="245">
        <v>18070</v>
      </c>
      <c r="F1093" s="246" t="s">
        <v>3969</v>
      </c>
      <c r="G1093" s="246" t="s">
        <v>3969</v>
      </c>
    </row>
    <row r="1094" spans="1:7">
      <c r="A1094" s="116">
        <v>1093</v>
      </c>
      <c r="B1094" s="116" t="s">
        <v>4447</v>
      </c>
      <c r="C1094" s="245">
        <v>8180</v>
      </c>
      <c r="D1094" s="245">
        <v>8175</v>
      </c>
      <c r="E1094" s="245">
        <v>8180</v>
      </c>
      <c r="F1094" s="246" t="s">
        <v>3969</v>
      </c>
      <c r="G1094" s="246" t="s">
        <v>3969</v>
      </c>
    </row>
    <row r="1095" spans="1:7">
      <c r="A1095" s="116">
        <v>1094</v>
      </c>
      <c r="B1095" s="116" t="s">
        <v>4448</v>
      </c>
      <c r="C1095" s="245">
        <v>11585</v>
      </c>
      <c r="D1095" s="245">
        <v>11560</v>
      </c>
      <c r="E1095" s="245">
        <v>11585</v>
      </c>
      <c r="F1095" s="246" t="s">
        <v>3969</v>
      </c>
      <c r="G1095" s="246" t="s">
        <v>3969</v>
      </c>
    </row>
    <row r="1096" spans="1:7">
      <c r="A1096" s="116">
        <v>1095</v>
      </c>
      <c r="B1096" s="116" t="s">
        <v>4449</v>
      </c>
      <c r="C1096" s="245">
        <v>22960</v>
      </c>
      <c r="D1096" s="245">
        <v>22950</v>
      </c>
      <c r="E1096" s="245">
        <v>22960</v>
      </c>
      <c r="F1096" s="246" t="s">
        <v>3969</v>
      </c>
      <c r="G1096" s="246" t="s">
        <v>3969</v>
      </c>
    </row>
    <row r="1097" spans="1:7">
      <c r="A1097" s="116">
        <v>1096</v>
      </c>
      <c r="B1097" s="116" t="s">
        <v>4450</v>
      </c>
      <c r="C1097" s="245">
        <v>2640</v>
      </c>
      <c r="D1097" s="245">
        <v>2630</v>
      </c>
      <c r="E1097" s="245">
        <v>2640</v>
      </c>
      <c r="F1097" s="246">
        <v>-34.74</v>
      </c>
      <c r="G1097" s="246">
        <v>-4.41</v>
      </c>
    </row>
    <row r="1098" spans="1:7">
      <c r="A1098" s="116">
        <v>1097</v>
      </c>
      <c r="B1098" s="116" t="s">
        <v>4451</v>
      </c>
      <c r="C1098" s="245">
        <v>10000</v>
      </c>
      <c r="D1098" s="245">
        <v>9980</v>
      </c>
      <c r="E1098" s="245">
        <v>10000</v>
      </c>
      <c r="F1098" s="246" t="s">
        <v>3969</v>
      </c>
      <c r="G1098" s="246" t="s">
        <v>3969</v>
      </c>
    </row>
    <row r="1099" spans="1:7">
      <c r="A1099" s="116">
        <v>1098</v>
      </c>
      <c r="B1099" s="116" t="s">
        <v>4452</v>
      </c>
      <c r="C1099" s="245">
        <v>2490</v>
      </c>
      <c r="D1099" s="245">
        <v>0</v>
      </c>
      <c r="E1099" s="245">
        <v>0</v>
      </c>
      <c r="F1099" s="246">
        <v>-3.43</v>
      </c>
      <c r="G1099" s="246">
        <v>-53.41</v>
      </c>
    </row>
    <row r="1100" spans="1:7">
      <c r="A1100" s="116">
        <v>1099</v>
      </c>
      <c r="B1100" s="116" t="s">
        <v>4453</v>
      </c>
      <c r="C1100" s="245">
        <v>10850</v>
      </c>
      <c r="D1100" s="245">
        <v>10820</v>
      </c>
      <c r="E1100" s="245">
        <v>10850</v>
      </c>
      <c r="F1100" s="246" t="s">
        <v>3969</v>
      </c>
      <c r="G1100" s="246" t="s">
        <v>3969</v>
      </c>
    </row>
    <row r="1101" spans="1:7">
      <c r="A1101" s="116">
        <v>1100</v>
      </c>
      <c r="B1101" s="116" t="s">
        <v>4454</v>
      </c>
      <c r="C1101" s="245">
        <v>111275</v>
      </c>
      <c r="D1101" s="245">
        <v>111250</v>
      </c>
      <c r="E1101" s="245">
        <v>111275</v>
      </c>
      <c r="F1101" s="246" t="s">
        <v>3969</v>
      </c>
      <c r="G1101" s="246" t="s">
        <v>3969</v>
      </c>
    </row>
    <row r="1102" spans="1:7">
      <c r="A1102" s="116">
        <v>1101</v>
      </c>
      <c r="B1102" s="116" t="s">
        <v>4455</v>
      </c>
      <c r="C1102" s="245">
        <v>16690</v>
      </c>
      <c r="D1102" s="245">
        <v>16630</v>
      </c>
      <c r="E1102" s="245">
        <v>16700</v>
      </c>
      <c r="F1102" s="246" t="s">
        <v>3969</v>
      </c>
      <c r="G1102" s="246" t="s">
        <v>3969</v>
      </c>
    </row>
    <row r="1103" spans="1:7">
      <c r="A1103" s="116">
        <v>1102</v>
      </c>
      <c r="B1103" s="116" t="s">
        <v>4456</v>
      </c>
      <c r="C1103" s="245">
        <v>11315</v>
      </c>
      <c r="D1103" s="245">
        <v>11310</v>
      </c>
      <c r="E1103" s="245">
        <v>11315</v>
      </c>
      <c r="F1103" s="246" t="s">
        <v>3969</v>
      </c>
      <c r="G1103" s="246" t="s">
        <v>3969</v>
      </c>
    </row>
    <row r="1104" spans="1:7">
      <c r="A1104" s="116">
        <v>1103</v>
      </c>
      <c r="B1104" s="116" t="s">
        <v>4457</v>
      </c>
      <c r="C1104" s="245">
        <v>5560</v>
      </c>
      <c r="D1104" s="245">
        <v>5560</v>
      </c>
      <c r="E1104" s="245">
        <v>5565</v>
      </c>
      <c r="F1104" s="246" t="s">
        <v>3969</v>
      </c>
      <c r="G1104" s="246" t="s">
        <v>3969</v>
      </c>
    </row>
    <row r="1105" spans="1:7">
      <c r="A1105" s="116">
        <v>1104</v>
      </c>
      <c r="B1105" s="116" t="s">
        <v>4458</v>
      </c>
      <c r="C1105" s="245">
        <v>2320</v>
      </c>
      <c r="D1105" s="245">
        <v>2315</v>
      </c>
      <c r="E1105" s="245">
        <v>2320</v>
      </c>
      <c r="F1105" s="246" t="s">
        <v>3969</v>
      </c>
      <c r="G1105" s="246" t="s">
        <v>3969</v>
      </c>
    </row>
    <row r="1106" spans="1:7">
      <c r="A1106" s="116">
        <v>1105</v>
      </c>
      <c r="B1106" s="116" t="s">
        <v>4459</v>
      </c>
      <c r="C1106" s="245">
        <v>20720</v>
      </c>
      <c r="D1106" s="245">
        <v>20700</v>
      </c>
      <c r="E1106" s="245">
        <v>20720</v>
      </c>
      <c r="F1106" s="246" t="s">
        <v>3969</v>
      </c>
      <c r="G1106" s="246" t="s">
        <v>3969</v>
      </c>
    </row>
    <row r="1107" spans="1:7">
      <c r="A1107" s="116">
        <v>1106</v>
      </c>
      <c r="B1107" s="116" t="s">
        <v>4460</v>
      </c>
      <c r="C1107" s="245">
        <v>16560</v>
      </c>
      <c r="D1107" s="245">
        <v>16535</v>
      </c>
      <c r="E1107" s="245">
        <v>16600</v>
      </c>
      <c r="F1107" s="246" t="s">
        <v>3969</v>
      </c>
      <c r="G1107" s="246" t="s">
        <v>3969</v>
      </c>
    </row>
    <row r="1108" spans="1:7">
      <c r="A1108" s="116">
        <v>1107</v>
      </c>
      <c r="B1108" s="116" t="s">
        <v>4461</v>
      </c>
      <c r="C1108" s="245">
        <v>102325</v>
      </c>
      <c r="D1108" s="245">
        <v>102325</v>
      </c>
      <c r="E1108" s="245">
        <v>102385</v>
      </c>
      <c r="F1108" s="246" t="s">
        <v>3969</v>
      </c>
      <c r="G1108" s="246" t="s">
        <v>3969</v>
      </c>
    </row>
    <row r="1109" spans="1:7">
      <c r="A1109" s="116">
        <v>1108</v>
      </c>
      <c r="B1109" s="116" t="s">
        <v>4462</v>
      </c>
      <c r="C1109" s="245">
        <v>12565</v>
      </c>
      <c r="D1109" s="245">
        <v>12545</v>
      </c>
      <c r="E1109" s="245">
        <v>12565</v>
      </c>
      <c r="F1109" s="246" t="s">
        <v>3969</v>
      </c>
      <c r="G1109" s="246" t="s">
        <v>3969</v>
      </c>
    </row>
    <row r="1110" spans="1:7">
      <c r="A1110" s="116">
        <v>1109</v>
      </c>
      <c r="B1110" s="116" t="s">
        <v>4463</v>
      </c>
      <c r="C1110" s="245">
        <v>13710</v>
      </c>
      <c r="D1110" s="245">
        <v>13680</v>
      </c>
      <c r="E1110" s="245">
        <v>13715</v>
      </c>
      <c r="F1110" s="246" t="s">
        <v>3969</v>
      </c>
      <c r="G1110" s="246" t="s">
        <v>3969</v>
      </c>
    </row>
    <row r="1111" spans="1:7">
      <c r="A1111" s="116">
        <v>1110</v>
      </c>
      <c r="B1111" s="116" t="s">
        <v>4464</v>
      </c>
      <c r="C1111" s="245">
        <v>197000</v>
      </c>
      <c r="D1111" s="245">
        <v>197000</v>
      </c>
      <c r="E1111" s="245">
        <v>198500</v>
      </c>
      <c r="F1111" s="246">
        <v>-3.4</v>
      </c>
      <c r="G1111" s="246" t="s">
        <v>3969</v>
      </c>
    </row>
    <row r="1112" spans="1:7">
      <c r="A1112" s="116">
        <v>1111</v>
      </c>
      <c r="B1112" s="116" t="s">
        <v>4465</v>
      </c>
      <c r="C1112" s="245">
        <v>9110</v>
      </c>
      <c r="D1112" s="245">
        <v>9060</v>
      </c>
      <c r="E1112" s="245">
        <v>9110</v>
      </c>
      <c r="F1112" s="246" t="s">
        <v>3969</v>
      </c>
      <c r="G1112" s="246" t="s">
        <v>3969</v>
      </c>
    </row>
    <row r="1113" spans="1:7">
      <c r="A1113" s="116">
        <v>1112</v>
      </c>
      <c r="B1113" s="116" t="s">
        <v>4466</v>
      </c>
      <c r="C1113" s="245">
        <v>238</v>
      </c>
      <c r="D1113" s="245">
        <v>237</v>
      </c>
      <c r="E1113" s="245">
        <v>238</v>
      </c>
      <c r="F1113" s="246" t="s">
        <v>3969</v>
      </c>
      <c r="G1113" s="246" t="s">
        <v>3969</v>
      </c>
    </row>
    <row r="1114" spans="1:7">
      <c r="A1114" s="116">
        <v>1113</v>
      </c>
      <c r="B1114" s="116" t="s">
        <v>4467</v>
      </c>
      <c r="C1114" s="245">
        <v>4175</v>
      </c>
      <c r="D1114" s="245">
        <v>4175</v>
      </c>
      <c r="E1114" s="245">
        <v>4190</v>
      </c>
      <c r="F1114" s="246">
        <v>23.07</v>
      </c>
      <c r="G1114" s="246">
        <v>2.72</v>
      </c>
    </row>
    <row r="1115" spans="1:7">
      <c r="A1115" s="116">
        <v>1114</v>
      </c>
      <c r="B1115" s="116" t="s">
        <v>4468</v>
      </c>
      <c r="C1115" s="245">
        <v>94685</v>
      </c>
      <c r="D1115" s="245">
        <v>94685</v>
      </c>
      <c r="E1115" s="245">
        <v>94760</v>
      </c>
      <c r="F1115" s="246" t="s">
        <v>3969</v>
      </c>
      <c r="G1115" s="246" t="s">
        <v>3969</v>
      </c>
    </row>
    <row r="1116" spans="1:7">
      <c r="A1116" s="116">
        <v>1115</v>
      </c>
      <c r="B1116" s="116" t="s">
        <v>4469</v>
      </c>
      <c r="C1116" s="245">
        <v>21680</v>
      </c>
      <c r="D1116" s="245">
        <v>21675</v>
      </c>
      <c r="E1116" s="245">
        <v>21680</v>
      </c>
      <c r="F1116" s="246" t="s">
        <v>3969</v>
      </c>
      <c r="G1116" s="246" t="s">
        <v>3969</v>
      </c>
    </row>
    <row r="1117" spans="1:7">
      <c r="A1117" s="116">
        <v>1116</v>
      </c>
      <c r="B1117" s="116" t="s">
        <v>4470</v>
      </c>
      <c r="C1117" s="245">
        <v>6470</v>
      </c>
      <c r="D1117" s="245">
        <v>6450</v>
      </c>
      <c r="E1117" s="245">
        <v>6470</v>
      </c>
      <c r="F1117" s="246" t="s">
        <v>3969</v>
      </c>
      <c r="G1117" s="246" t="s">
        <v>3969</v>
      </c>
    </row>
    <row r="1118" spans="1:7">
      <c r="A1118" s="116">
        <v>1117</v>
      </c>
      <c r="B1118" s="116" t="s">
        <v>4471</v>
      </c>
      <c r="C1118" s="245">
        <v>9230</v>
      </c>
      <c r="D1118" s="245">
        <v>9225</v>
      </c>
      <c r="E1118" s="245">
        <v>9230</v>
      </c>
      <c r="F1118" s="246" t="s">
        <v>3969</v>
      </c>
      <c r="G1118" s="246" t="s">
        <v>3969</v>
      </c>
    </row>
    <row r="1119" spans="1:7">
      <c r="A1119" s="116">
        <v>1118</v>
      </c>
      <c r="B1119" s="116" t="s">
        <v>4472</v>
      </c>
      <c r="C1119" s="245">
        <v>16065</v>
      </c>
      <c r="D1119" s="245">
        <v>16065</v>
      </c>
      <c r="E1119" s="245">
        <v>16070</v>
      </c>
      <c r="F1119" s="246" t="s">
        <v>3969</v>
      </c>
      <c r="G1119" s="246" t="s">
        <v>3969</v>
      </c>
    </row>
    <row r="1120" spans="1:7">
      <c r="A1120" s="116">
        <v>1119</v>
      </c>
      <c r="B1120" s="116" t="s">
        <v>4473</v>
      </c>
      <c r="C1120" s="245">
        <v>15865</v>
      </c>
      <c r="D1120" s="245">
        <v>16020</v>
      </c>
      <c r="E1120" s="245">
        <v>16090</v>
      </c>
      <c r="F1120" s="246" t="s">
        <v>3969</v>
      </c>
      <c r="G1120" s="246" t="s">
        <v>3969</v>
      </c>
    </row>
    <row r="1121" spans="1:7">
      <c r="A1121" s="116">
        <v>1120</v>
      </c>
      <c r="B1121" s="116" t="s">
        <v>4474</v>
      </c>
      <c r="C1121" s="245">
        <v>22500</v>
      </c>
      <c r="D1121" s="245">
        <v>22450</v>
      </c>
      <c r="E1121" s="245">
        <v>22500</v>
      </c>
      <c r="F1121" s="246">
        <v>70.53</v>
      </c>
      <c r="G1121" s="246" t="s">
        <v>3969</v>
      </c>
    </row>
    <row r="1122" spans="1:7">
      <c r="A1122" s="116">
        <v>1121</v>
      </c>
      <c r="B1122" s="116" t="s">
        <v>4475</v>
      </c>
      <c r="C1122" s="245">
        <v>9795</v>
      </c>
      <c r="D1122" s="245">
        <v>9795</v>
      </c>
      <c r="E1122" s="245">
        <v>9800</v>
      </c>
      <c r="F1122" s="246" t="s">
        <v>3969</v>
      </c>
      <c r="G1122" s="246" t="s">
        <v>3969</v>
      </c>
    </row>
    <row r="1123" spans="1:7">
      <c r="A1123" s="116">
        <v>1122</v>
      </c>
      <c r="B1123" s="116" t="s">
        <v>4476</v>
      </c>
      <c r="C1123" s="245">
        <v>10275</v>
      </c>
      <c r="D1123" s="245">
        <v>10290</v>
      </c>
      <c r="E1123" s="245">
        <v>10295</v>
      </c>
      <c r="F1123" s="246" t="s">
        <v>3969</v>
      </c>
      <c r="G1123" s="246" t="s">
        <v>3969</v>
      </c>
    </row>
    <row r="1124" spans="1:7">
      <c r="A1124" s="116">
        <v>1123</v>
      </c>
      <c r="B1124" s="116" t="s">
        <v>4477</v>
      </c>
      <c r="C1124" s="245">
        <v>25150</v>
      </c>
      <c r="D1124" s="245">
        <v>25100</v>
      </c>
      <c r="E1124" s="245">
        <v>25150</v>
      </c>
      <c r="F1124" s="246">
        <v>10.29</v>
      </c>
      <c r="G1124" s="246">
        <v>1.42</v>
      </c>
    </row>
    <row r="1125" spans="1:7">
      <c r="A1125" s="116">
        <v>1124</v>
      </c>
      <c r="B1125" s="116" t="s">
        <v>4478</v>
      </c>
      <c r="C1125" s="245">
        <v>27255</v>
      </c>
      <c r="D1125" s="245">
        <v>27250</v>
      </c>
      <c r="E1125" s="245">
        <v>27255</v>
      </c>
      <c r="F1125" s="246" t="s">
        <v>3969</v>
      </c>
      <c r="G1125" s="246" t="s">
        <v>3969</v>
      </c>
    </row>
    <row r="1126" spans="1:7">
      <c r="A1126" s="116">
        <v>1125</v>
      </c>
      <c r="B1126" s="116" t="s">
        <v>4479</v>
      </c>
      <c r="C1126" s="245">
        <v>9990</v>
      </c>
      <c r="D1126" s="245">
        <v>9970</v>
      </c>
      <c r="E1126" s="245">
        <v>9995</v>
      </c>
      <c r="F1126" s="246" t="s">
        <v>3969</v>
      </c>
      <c r="G1126" s="246" t="s">
        <v>3969</v>
      </c>
    </row>
    <row r="1127" spans="1:7">
      <c r="A1127" s="116">
        <v>1126</v>
      </c>
      <c r="B1127" s="116" t="s">
        <v>4480</v>
      </c>
      <c r="C1127" s="245">
        <v>14870</v>
      </c>
      <c r="D1127" s="245">
        <v>14690</v>
      </c>
      <c r="E1127" s="245">
        <v>14745</v>
      </c>
      <c r="F1127" s="246" t="s">
        <v>3969</v>
      </c>
      <c r="G1127" s="246" t="s">
        <v>3969</v>
      </c>
    </row>
    <row r="1128" spans="1:7">
      <c r="A1128" s="116">
        <v>1127</v>
      </c>
      <c r="B1128" s="116" t="s">
        <v>4481</v>
      </c>
      <c r="C1128" s="245">
        <v>22705</v>
      </c>
      <c r="D1128" s="245">
        <v>22705</v>
      </c>
      <c r="E1128" s="245">
        <v>22740</v>
      </c>
      <c r="F1128" s="246" t="s">
        <v>3969</v>
      </c>
      <c r="G1128" s="246" t="s">
        <v>3969</v>
      </c>
    </row>
    <row r="1129" spans="1:7">
      <c r="A1129" s="116">
        <v>1128</v>
      </c>
      <c r="B1129" s="116" t="s">
        <v>4482</v>
      </c>
      <c r="C1129" s="245">
        <v>103550</v>
      </c>
      <c r="D1129" s="245">
        <v>103550</v>
      </c>
      <c r="E1129" s="245">
        <v>103720</v>
      </c>
      <c r="F1129" s="246" t="s">
        <v>3969</v>
      </c>
      <c r="G1129" s="246" t="s">
        <v>3969</v>
      </c>
    </row>
    <row r="1130" spans="1:7">
      <c r="A1130" s="116">
        <v>1129</v>
      </c>
      <c r="B1130" s="116" t="s">
        <v>4483</v>
      </c>
      <c r="C1130" s="245">
        <v>23500</v>
      </c>
      <c r="D1130" s="245">
        <v>23200</v>
      </c>
      <c r="E1130" s="245">
        <v>23500</v>
      </c>
      <c r="F1130" s="246">
        <v>1.91</v>
      </c>
      <c r="G1130" s="246" t="s">
        <v>3969</v>
      </c>
    </row>
    <row r="1131" spans="1:7">
      <c r="A1131" s="116">
        <v>1130</v>
      </c>
      <c r="B1131" s="116" t="s">
        <v>4484</v>
      </c>
      <c r="C1131" s="245">
        <v>6490</v>
      </c>
      <c r="D1131" s="245">
        <v>6460</v>
      </c>
      <c r="E1131" s="245">
        <v>6490</v>
      </c>
      <c r="F1131" s="246" t="s">
        <v>3969</v>
      </c>
      <c r="G1131" s="246" t="s">
        <v>3969</v>
      </c>
    </row>
    <row r="1132" spans="1:7">
      <c r="A1132" s="116">
        <v>1131</v>
      </c>
      <c r="B1132" s="116" t="s">
        <v>4485</v>
      </c>
      <c r="C1132" s="245">
        <v>28820</v>
      </c>
      <c r="D1132" s="245">
        <v>28820</v>
      </c>
      <c r="E1132" s="245">
        <v>28830</v>
      </c>
      <c r="F1132" s="246" t="s">
        <v>3969</v>
      </c>
      <c r="G1132" s="246" t="s">
        <v>3969</v>
      </c>
    </row>
    <row r="1133" spans="1:7">
      <c r="A1133" s="116">
        <v>1132</v>
      </c>
      <c r="B1133" s="116" t="s">
        <v>4486</v>
      </c>
      <c r="C1133" s="245">
        <v>248500</v>
      </c>
      <c r="D1133" s="245">
        <v>248500</v>
      </c>
      <c r="E1133" s="245">
        <v>249500</v>
      </c>
      <c r="F1133" s="246">
        <v>-108.94</v>
      </c>
      <c r="G1133" s="246" t="s">
        <v>3969</v>
      </c>
    </row>
    <row r="1134" spans="1:7">
      <c r="A1134" s="116">
        <v>1133</v>
      </c>
      <c r="B1134" s="116" t="s">
        <v>4487</v>
      </c>
      <c r="C1134" s="245">
        <v>13075</v>
      </c>
      <c r="D1134" s="245">
        <v>13070</v>
      </c>
      <c r="E1134" s="245">
        <v>13075</v>
      </c>
      <c r="F1134" s="246" t="s">
        <v>3969</v>
      </c>
      <c r="G1134" s="246" t="s">
        <v>3969</v>
      </c>
    </row>
    <row r="1135" spans="1:7">
      <c r="A1135" s="116">
        <v>1134</v>
      </c>
      <c r="B1135" s="116" t="s">
        <v>4488</v>
      </c>
      <c r="C1135" s="245">
        <v>12715</v>
      </c>
      <c r="D1135" s="245">
        <v>12710</v>
      </c>
      <c r="E1135" s="245">
        <v>12715</v>
      </c>
      <c r="F1135" s="246" t="s">
        <v>3969</v>
      </c>
      <c r="G1135" s="246" t="s">
        <v>3969</v>
      </c>
    </row>
    <row r="1136" spans="1:7">
      <c r="A1136" s="116">
        <v>1135</v>
      </c>
      <c r="B1136" s="116" t="s">
        <v>4489</v>
      </c>
      <c r="C1136" s="245">
        <v>24200</v>
      </c>
      <c r="D1136" s="245">
        <v>24200</v>
      </c>
      <c r="E1136" s="245">
        <v>24365</v>
      </c>
      <c r="F1136" s="246" t="s">
        <v>3969</v>
      </c>
      <c r="G1136" s="246" t="s">
        <v>3969</v>
      </c>
    </row>
    <row r="1137" spans="1:7">
      <c r="A1137" s="116">
        <v>1136</v>
      </c>
      <c r="B1137" s="116" t="s">
        <v>4490</v>
      </c>
      <c r="C1137" s="245">
        <v>7295</v>
      </c>
      <c r="D1137" s="245">
        <v>7295</v>
      </c>
      <c r="E1137" s="245">
        <v>7325</v>
      </c>
      <c r="F1137" s="246" t="s">
        <v>3969</v>
      </c>
      <c r="G1137" s="246" t="s">
        <v>3969</v>
      </c>
    </row>
    <row r="1138" spans="1:7">
      <c r="A1138" s="116">
        <v>1137</v>
      </c>
      <c r="B1138" s="116" t="s">
        <v>4491</v>
      </c>
      <c r="C1138" s="245">
        <v>10900</v>
      </c>
      <c r="D1138" s="245">
        <v>10845</v>
      </c>
      <c r="E1138" s="245">
        <v>10900</v>
      </c>
      <c r="F1138" s="246" t="s">
        <v>3969</v>
      </c>
      <c r="G1138" s="246" t="s">
        <v>3969</v>
      </c>
    </row>
    <row r="1139" spans="1:7">
      <c r="A1139" s="116">
        <v>1138</v>
      </c>
      <c r="B1139" s="116" t="s">
        <v>3525</v>
      </c>
      <c r="C1139" s="245">
        <v>22700</v>
      </c>
      <c r="D1139" s="245">
        <v>22650</v>
      </c>
      <c r="E1139" s="245">
        <v>22700</v>
      </c>
      <c r="F1139" s="246">
        <v>-8.4</v>
      </c>
      <c r="G1139" s="246">
        <v>-15.33</v>
      </c>
    </row>
    <row r="1140" spans="1:7">
      <c r="A1140" s="116">
        <v>1139</v>
      </c>
      <c r="B1140" s="116" t="s">
        <v>4492</v>
      </c>
      <c r="C1140" s="245">
        <v>13605</v>
      </c>
      <c r="D1140" s="245">
        <v>13605</v>
      </c>
      <c r="E1140" s="245">
        <v>13610</v>
      </c>
      <c r="F1140" s="246" t="s">
        <v>3969</v>
      </c>
      <c r="G1140" s="246" t="s">
        <v>3969</v>
      </c>
    </row>
    <row r="1141" spans="1:7">
      <c r="A1141" s="116">
        <v>1140</v>
      </c>
      <c r="B1141" s="116" t="s">
        <v>4493</v>
      </c>
      <c r="C1141" s="245">
        <v>15650</v>
      </c>
      <c r="D1141" s="245">
        <v>15600</v>
      </c>
      <c r="E1141" s="245">
        <v>15650</v>
      </c>
      <c r="F1141" s="246" t="s">
        <v>3969</v>
      </c>
      <c r="G1141" s="246" t="s">
        <v>3969</v>
      </c>
    </row>
    <row r="1142" spans="1:7">
      <c r="A1142" s="116">
        <v>1141</v>
      </c>
      <c r="B1142" s="116" t="s">
        <v>4494</v>
      </c>
      <c r="C1142" s="245">
        <v>10395</v>
      </c>
      <c r="D1142" s="245">
        <v>10390</v>
      </c>
      <c r="E1142" s="245">
        <v>10395</v>
      </c>
      <c r="F1142" s="246" t="s">
        <v>3969</v>
      </c>
      <c r="G1142" s="246" t="s">
        <v>3969</v>
      </c>
    </row>
    <row r="1143" spans="1:7">
      <c r="A1143" s="116">
        <v>1142</v>
      </c>
      <c r="B1143" s="116" t="s">
        <v>4495</v>
      </c>
      <c r="C1143" s="245">
        <v>12850</v>
      </c>
      <c r="D1143" s="245">
        <v>12800</v>
      </c>
      <c r="E1143" s="245">
        <v>12850</v>
      </c>
      <c r="F1143" s="246">
        <v>51.4</v>
      </c>
      <c r="G1143" s="246" t="s">
        <v>3969</v>
      </c>
    </row>
    <row r="1144" spans="1:7">
      <c r="A1144" s="116">
        <v>1143</v>
      </c>
      <c r="B1144" s="116" t="s">
        <v>4496</v>
      </c>
      <c r="C1144" s="245">
        <v>10340</v>
      </c>
      <c r="D1144" s="245">
        <v>10330</v>
      </c>
      <c r="E1144" s="245">
        <v>10340</v>
      </c>
      <c r="F1144" s="246" t="s">
        <v>3969</v>
      </c>
      <c r="G1144" s="246" t="s">
        <v>3969</v>
      </c>
    </row>
    <row r="1145" spans="1:7">
      <c r="A1145" s="116">
        <v>1144</v>
      </c>
      <c r="B1145" s="116" t="s">
        <v>4497</v>
      </c>
      <c r="C1145" s="245">
        <v>17910</v>
      </c>
      <c r="D1145" s="245">
        <v>17910</v>
      </c>
      <c r="E1145" s="245">
        <v>17970</v>
      </c>
      <c r="F1145" s="246" t="s">
        <v>3969</v>
      </c>
      <c r="G1145" s="246" t="s">
        <v>3969</v>
      </c>
    </row>
    <row r="1146" spans="1:7">
      <c r="A1146" s="116">
        <v>1145</v>
      </c>
      <c r="B1146" s="116" t="s">
        <v>4498</v>
      </c>
      <c r="C1146" s="245">
        <v>111830</v>
      </c>
      <c r="D1146" s="245">
        <v>111760</v>
      </c>
      <c r="E1146" s="245">
        <v>111830</v>
      </c>
      <c r="F1146" s="246" t="s">
        <v>3969</v>
      </c>
      <c r="G1146" s="246" t="s">
        <v>3969</v>
      </c>
    </row>
    <row r="1147" spans="1:7">
      <c r="A1147" s="116">
        <v>1146</v>
      </c>
      <c r="B1147" s="116" t="s">
        <v>4499</v>
      </c>
      <c r="C1147" s="245">
        <v>13380</v>
      </c>
      <c r="D1147" s="245">
        <v>13380</v>
      </c>
      <c r="E1147" s="245">
        <v>13390</v>
      </c>
      <c r="F1147" s="246" t="s">
        <v>3969</v>
      </c>
      <c r="G1147" s="246" t="s">
        <v>3969</v>
      </c>
    </row>
    <row r="1148" spans="1:7">
      <c r="A1148" s="116">
        <v>1147</v>
      </c>
      <c r="B1148" s="116" t="s">
        <v>4500</v>
      </c>
      <c r="C1148" s="245">
        <v>25070</v>
      </c>
      <c r="D1148" s="245">
        <v>24940</v>
      </c>
      <c r="E1148" s="245">
        <v>25070</v>
      </c>
      <c r="F1148" s="246" t="s">
        <v>3969</v>
      </c>
      <c r="G1148" s="246" t="s">
        <v>3969</v>
      </c>
    </row>
    <row r="1149" spans="1:7">
      <c r="A1149" s="116">
        <v>1148</v>
      </c>
      <c r="B1149" s="116" t="s">
        <v>3487</v>
      </c>
      <c r="C1149" s="245">
        <v>3610</v>
      </c>
      <c r="D1149" s="245">
        <v>3610</v>
      </c>
      <c r="E1149" s="245">
        <v>3635</v>
      </c>
      <c r="F1149" s="246">
        <v>-0.85</v>
      </c>
      <c r="G1149" s="246">
        <v>-136.88999999999999</v>
      </c>
    </row>
    <row r="1150" spans="1:7">
      <c r="A1150" s="116">
        <v>1149</v>
      </c>
      <c r="B1150" s="116" t="s">
        <v>4501</v>
      </c>
      <c r="C1150" s="245">
        <v>94200</v>
      </c>
      <c r="D1150" s="245">
        <v>94200</v>
      </c>
      <c r="E1150" s="245">
        <v>95055</v>
      </c>
      <c r="F1150" s="246" t="s">
        <v>3969</v>
      </c>
      <c r="G1150" s="246" t="s">
        <v>3969</v>
      </c>
    </row>
    <row r="1151" spans="1:7">
      <c r="A1151" s="116">
        <v>1150</v>
      </c>
      <c r="B1151" s="116" t="s">
        <v>4502</v>
      </c>
      <c r="C1151" s="245">
        <v>5350</v>
      </c>
      <c r="D1151" s="245">
        <v>5330</v>
      </c>
      <c r="E1151" s="245">
        <v>5350</v>
      </c>
      <c r="F1151" s="246" t="s">
        <v>3969</v>
      </c>
      <c r="G1151" s="246" t="s">
        <v>3969</v>
      </c>
    </row>
    <row r="1152" spans="1:7">
      <c r="A1152" s="116">
        <v>1151</v>
      </c>
      <c r="B1152" s="116" t="s">
        <v>4503</v>
      </c>
      <c r="C1152" s="245">
        <v>14495</v>
      </c>
      <c r="D1152" s="245">
        <v>14495</v>
      </c>
      <c r="E1152" s="245">
        <v>14515</v>
      </c>
      <c r="F1152" s="246" t="s">
        <v>3969</v>
      </c>
      <c r="G1152" s="246" t="s">
        <v>3969</v>
      </c>
    </row>
    <row r="1153" spans="1:7">
      <c r="A1153" s="116">
        <v>1152</v>
      </c>
      <c r="B1153" s="116" t="s">
        <v>4504</v>
      </c>
      <c r="C1153" s="245">
        <v>108570</v>
      </c>
      <c r="D1153" s="245">
        <v>108565</v>
      </c>
      <c r="E1153" s="245">
        <v>108570</v>
      </c>
      <c r="F1153" s="246" t="s">
        <v>3969</v>
      </c>
      <c r="G1153" s="246" t="s">
        <v>3969</v>
      </c>
    </row>
    <row r="1154" spans="1:7">
      <c r="A1154" s="116">
        <v>1153</v>
      </c>
      <c r="B1154" s="116" t="s">
        <v>4505</v>
      </c>
      <c r="C1154" s="245">
        <v>7030</v>
      </c>
      <c r="D1154" s="245">
        <v>7020</v>
      </c>
      <c r="E1154" s="245">
        <v>7030</v>
      </c>
      <c r="F1154" s="246">
        <v>3.81</v>
      </c>
      <c r="G1154" s="246" t="s">
        <v>3969</v>
      </c>
    </row>
    <row r="1155" spans="1:7">
      <c r="A1155" s="116">
        <v>1154</v>
      </c>
      <c r="B1155" s="116" t="s">
        <v>4506</v>
      </c>
      <c r="C1155" s="245">
        <v>39875</v>
      </c>
      <c r="D1155" s="245">
        <v>39850</v>
      </c>
      <c r="E1155" s="245">
        <v>39875</v>
      </c>
      <c r="F1155" s="246" t="s">
        <v>3969</v>
      </c>
      <c r="G1155" s="246" t="s">
        <v>3969</v>
      </c>
    </row>
    <row r="1156" spans="1:7">
      <c r="A1156" s="116">
        <v>1155</v>
      </c>
      <c r="B1156" s="116" t="s">
        <v>4507</v>
      </c>
      <c r="C1156" s="245">
        <v>12930</v>
      </c>
      <c r="D1156" s="245">
        <v>12865</v>
      </c>
      <c r="E1156" s="245">
        <v>12875</v>
      </c>
      <c r="F1156" s="246" t="s">
        <v>3969</v>
      </c>
      <c r="G1156" s="246" t="s">
        <v>3969</v>
      </c>
    </row>
    <row r="1157" spans="1:7">
      <c r="A1157" s="116">
        <v>1156</v>
      </c>
      <c r="B1157" s="116" t="s">
        <v>4508</v>
      </c>
      <c r="C1157" s="245">
        <v>10150</v>
      </c>
      <c r="D1157" s="245">
        <v>10140</v>
      </c>
      <c r="E1157" s="245">
        <v>10150</v>
      </c>
      <c r="F1157" s="246" t="s">
        <v>3969</v>
      </c>
      <c r="G1157" s="246" t="s">
        <v>3969</v>
      </c>
    </row>
    <row r="1158" spans="1:7">
      <c r="A1158" s="116">
        <v>1157</v>
      </c>
      <c r="B1158" s="116" t="s">
        <v>4509</v>
      </c>
      <c r="C1158" s="245">
        <v>13985</v>
      </c>
      <c r="D1158" s="245">
        <v>13985</v>
      </c>
      <c r="E1158" s="245">
        <v>14035</v>
      </c>
      <c r="F1158" s="246" t="s">
        <v>3969</v>
      </c>
      <c r="G1158" s="246" t="s">
        <v>3969</v>
      </c>
    </row>
    <row r="1159" spans="1:7">
      <c r="A1159" s="116">
        <v>1158</v>
      </c>
      <c r="B1159" s="116" t="s">
        <v>4510</v>
      </c>
      <c r="C1159" s="245">
        <v>18350</v>
      </c>
      <c r="D1159" s="245">
        <v>18300</v>
      </c>
      <c r="E1159" s="245">
        <v>18350</v>
      </c>
      <c r="F1159" s="246">
        <v>6.08</v>
      </c>
      <c r="G1159" s="246" t="s">
        <v>3969</v>
      </c>
    </row>
    <row r="1160" spans="1:7">
      <c r="A1160" s="116">
        <v>1159</v>
      </c>
      <c r="B1160" s="116" t="s">
        <v>3799</v>
      </c>
      <c r="C1160" s="245">
        <v>6160</v>
      </c>
      <c r="D1160" s="245">
        <v>0</v>
      </c>
      <c r="E1160" s="245">
        <v>0</v>
      </c>
      <c r="F1160" s="246">
        <v>-15.52</v>
      </c>
      <c r="G1160" s="246">
        <v>-7.13</v>
      </c>
    </row>
    <row r="1161" spans="1:7">
      <c r="A1161" s="116">
        <v>1160</v>
      </c>
      <c r="B1161" s="116" t="s">
        <v>4511</v>
      </c>
      <c r="C1161" s="245">
        <v>16465</v>
      </c>
      <c r="D1161" s="245">
        <v>16455</v>
      </c>
      <c r="E1161" s="245">
        <v>16465</v>
      </c>
      <c r="F1161" s="246" t="s">
        <v>3969</v>
      </c>
      <c r="G1161" s="246" t="s">
        <v>3969</v>
      </c>
    </row>
    <row r="1162" spans="1:7">
      <c r="A1162" s="116">
        <v>1161</v>
      </c>
      <c r="B1162" s="116" t="s">
        <v>4512</v>
      </c>
      <c r="C1162" s="245">
        <v>8200</v>
      </c>
      <c r="D1162" s="245">
        <v>8205</v>
      </c>
      <c r="E1162" s="245">
        <v>8220</v>
      </c>
      <c r="F1162" s="246" t="s">
        <v>3969</v>
      </c>
      <c r="G1162" s="246" t="s">
        <v>3969</v>
      </c>
    </row>
    <row r="1163" spans="1:7">
      <c r="A1163" s="116">
        <v>1162</v>
      </c>
      <c r="B1163" s="116" t="s">
        <v>4513</v>
      </c>
      <c r="C1163" s="245">
        <v>12285</v>
      </c>
      <c r="D1163" s="245">
        <v>12290</v>
      </c>
      <c r="E1163" s="245">
        <v>12315</v>
      </c>
      <c r="F1163" s="246" t="s">
        <v>3969</v>
      </c>
      <c r="G1163" s="246" t="s">
        <v>3969</v>
      </c>
    </row>
    <row r="1164" spans="1:7">
      <c r="A1164" s="116">
        <v>1163</v>
      </c>
      <c r="B1164" s="116" t="s">
        <v>4514</v>
      </c>
      <c r="C1164" s="245">
        <v>20495</v>
      </c>
      <c r="D1164" s="245">
        <v>20495</v>
      </c>
      <c r="E1164" s="245">
        <v>20525</v>
      </c>
      <c r="F1164" s="246" t="s">
        <v>3969</v>
      </c>
      <c r="G1164" s="246" t="s">
        <v>3969</v>
      </c>
    </row>
    <row r="1165" spans="1:7">
      <c r="A1165" s="116">
        <v>1164</v>
      </c>
      <c r="B1165" s="116" t="s">
        <v>4515</v>
      </c>
      <c r="C1165" s="245">
        <v>4615</v>
      </c>
      <c r="D1165" s="245">
        <v>4610</v>
      </c>
      <c r="E1165" s="245">
        <v>4615</v>
      </c>
      <c r="F1165" s="246" t="s">
        <v>3969</v>
      </c>
      <c r="G1165" s="246" t="s">
        <v>3969</v>
      </c>
    </row>
    <row r="1166" spans="1:7">
      <c r="A1166" s="116">
        <v>1165</v>
      </c>
      <c r="B1166" s="116" t="s">
        <v>4516</v>
      </c>
      <c r="C1166" s="245">
        <v>24215</v>
      </c>
      <c r="D1166" s="245">
        <v>24600</v>
      </c>
      <c r="E1166" s="245">
        <v>24605</v>
      </c>
      <c r="F1166" s="246" t="s">
        <v>3969</v>
      </c>
      <c r="G1166" s="246" t="s">
        <v>3969</v>
      </c>
    </row>
    <row r="1167" spans="1:7">
      <c r="A1167" s="116">
        <v>1166</v>
      </c>
      <c r="B1167" s="116" t="s">
        <v>4517</v>
      </c>
      <c r="C1167" s="245">
        <v>24200</v>
      </c>
      <c r="D1167" s="245">
        <v>24585</v>
      </c>
      <c r="E1167" s="245">
        <v>24590</v>
      </c>
      <c r="F1167" s="246" t="s">
        <v>3969</v>
      </c>
      <c r="G1167" s="246" t="s">
        <v>3969</v>
      </c>
    </row>
    <row r="1168" spans="1:7">
      <c r="A1168" s="116">
        <v>1167</v>
      </c>
      <c r="B1168" s="116" t="s">
        <v>4518</v>
      </c>
      <c r="C1168" s="245">
        <v>12035</v>
      </c>
      <c r="D1168" s="245">
        <v>12035</v>
      </c>
      <c r="E1168" s="245">
        <v>12040</v>
      </c>
      <c r="F1168" s="246" t="s">
        <v>3969</v>
      </c>
      <c r="G1168" s="246" t="s">
        <v>3969</v>
      </c>
    </row>
    <row r="1169" spans="1:7">
      <c r="A1169" s="116">
        <v>1168</v>
      </c>
      <c r="B1169" s="116" t="s">
        <v>4519</v>
      </c>
      <c r="C1169" s="245">
        <v>11910</v>
      </c>
      <c r="D1169" s="245">
        <v>11900</v>
      </c>
      <c r="E1169" s="245">
        <v>11910</v>
      </c>
      <c r="F1169" s="246" t="s">
        <v>3969</v>
      </c>
      <c r="G1169" s="246" t="s">
        <v>3969</v>
      </c>
    </row>
    <row r="1170" spans="1:7">
      <c r="A1170" s="116">
        <v>1169</v>
      </c>
      <c r="B1170" s="116" t="s">
        <v>4520</v>
      </c>
      <c r="C1170" s="245">
        <v>11070</v>
      </c>
      <c r="D1170" s="245">
        <v>11060</v>
      </c>
      <c r="E1170" s="245">
        <v>11100</v>
      </c>
      <c r="F1170" s="246" t="s">
        <v>3969</v>
      </c>
      <c r="G1170" s="246" t="s">
        <v>3969</v>
      </c>
    </row>
    <row r="1171" spans="1:7">
      <c r="A1171" s="116">
        <v>1170</v>
      </c>
      <c r="B1171" s="116" t="s">
        <v>4521</v>
      </c>
      <c r="C1171" s="245">
        <v>1185</v>
      </c>
      <c r="D1171" s="245">
        <v>1185</v>
      </c>
      <c r="E1171" s="245">
        <v>1190</v>
      </c>
      <c r="F1171" s="246" t="s">
        <v>3969</v>
      </c>
      <c r="G1171" s="246" t="s">
        <v>3969</v>
      </c>
    </row>
    <row r="1172" spans="1:7">
      <c r="A1172" s="116">
        <v>1171</v>
      </c>
      <c r="B1172" s="116" t="s">
        <v>4522</v>
      </c>
      <c r="C1172" s="245">
        <v>20950</v>
      </c>
      <c r="D1172" s="245">
        <v>20900</v>
      </c>
      <c r="E1172" s="245">
        <v>20950</v>
      </c>
      <c r="F1172" s="246">
        <v>20.97</v>
      </c>
      <c r="G1172" s="246" t="s">
        <v>3969</v>
      </c>
    </row>
    <row r="1173" spans="1:7">
      <c r="A1173" s="116">
        <v>1172</v>
      </c>
      <c r="B1173" s="116" t="s">
        <v>4523</v>
      </c>
      <c r="C1173" s="245">
        <v>10070</v>
      </c>
      <c r="D1173" s="245">
        <v>10045</v>
      </c>
      <c r="E1173" s="245">
        <v>10070</v>
      </c>
      <c r="F1173" s="246" t="s">
        <v>3969</v>
      </c>
      <c r="G1173" s="246" t="s">
        <v>3969</v>
      </c>
    </row>
    <row r="1174" spans="1:7">
      <c r="A1174" s="116">
        <v>1173</v>
      </c>
      <c r="B1174" s="116" t="s">
        <v>4524</v>
      </c>
      <c r="C1174" s="245">
        <v>10270</v>
      </c>
      <c r="D1174" s="245">
        <v>10260</v>
      </c>
      <c r="E1174" s="245">
        <v>10270</v>
      </c>
      <c r="F1174" s="246" t="s">
        <v>3969</v>
      </c>
      <c r="G1174" s="246" t="s">
        <v>3969</v>
      </c>
    </row>
    <row r="1175" spans="1:7">
      <c r="A1175" s="116">
        <v>1174</v>
      </c>
      <c r="B1175" s="116" t="s">
        <v>4525</v>
      </c>
      <c r="C1175" s="245">
        <v>13120</v>
      </c>
      <c r="D1175" s="245">
        <v>13120</v>
      </c>
      <c r="E1175" s="245">
        <v>13140</v>
      </c>
      <c r="F1175" s="246" t="s">
        <v>3969</v>
      </c>
      <c r="G1175" s="246" t="s">
        <v>3969</v>
      </c>
    </row>
    <row r="1176" spans="1:7">
      <c r="A1176" s="116">
        <v>1175</v>
      </c>
      <c r="B1176" s="116" t="s">
        <v>4526</v>
      </c>
      <c r="C1176" s="245">
        <v>23525</v>
      </c>
      <c r="D1176" s="245">
        <v>23800</v>
      </c>
      <c r="E1176" s="245">
        <v>23820</v>
      </c>
      <c r="F1176" s="246" t="s">
        <v>3969</v>
      </c>
      <c r="G1176" s="246" t="s">
        <v>3969</v>
      </c>
    </row>
    <row r="1177" spans="1:7">
      <c r="A1177" s="116">
        <v>1176</v>
      </c>
      <c r="B1177" s="116" t="s">
        <v>4527</v>
      </c>
      <c r="C1177" s="245">
        <v>23515</v>
      </c>
      <c r="D1177" s="245">
        <v>23805</v>
      </c>
      <c r="E1177" s="245">
        <v>23815</v>
      </c>
      <c r="F1177" s="246" t="s">
        <v>3969</v>
      </c>
      <c r="G1177" s="246" t="s">
        <v>3969</v>
      </c>
    </row>
    <row r="1178" spans="1:7">
      <c r="A1178" s="116">
        <v>1177</v>
      </c>
      <c r="B1178" s="116" t="s">
        <v>4528</v>
      </c>
      <c r="C1178" s="245">
        <v>7705</v>
      </c>
      <c r="D1178" s="245">
        <v>7705</v>
      </c>
      <c r="E1178" s="245">
        <v>7710</v>
      </c>
      <c r="F1178" s="246" t="s">
        <v>3969</v>
      </c>
      <c r="G1178" s="246" t="s">
        <v>3969</v>
      </c>
    </row>
    <row r="1179" spans="1:7">
      <c r="A1179" s="116">
        <v>1178</v>
      </c>
      <c r="B1179" s="116" t="s">
        <v>4529</v>
      </c>
      <c r="C1179" s="245">
        <v>8980</v>
      </c>
      <c r="D1179" s="245">
        <v>8970</v>
      </c>
      <c r="E1179" s="245">
        <v>8980</v>
      </c>
      <c r="F1179" s="246" t="s">
        <v>3969</v>
      </c>
      <c r="G1179" s="246" t="s">
        <v>3969</v>
      </c>
    </row>
    <row r="1180" spans="1:7">
      <c r="A1180" s="116">
        <v>1179</v>
      </c>
      <c r="B1180" s="116" t="s">
        <v>4530</v>
      </c>
      <c r="C1180" s="245">
        <v>101150</v>
      </c>
      <c r="D1180" s="245">
        <v>101150</v>
      </c>
      <c r="E1180" s="245">
        <v>101175</v>
      </c>
      <c r="F1180" s="246" t="s">
        <v>3969</v>
      </c>
      <c r="G1180" s="246" t="s">
        <v>3969</v>
      </c>
    </row>
    <row r="1181" spans="1:7">
      <c r="A1181" s="116">
        <v>1180</v>
      </c>
      <c r="B1181" s="116" t="s">
        <v>4531</v>
      </c>
      <c r="C1181" s="245">
        <v>4630</v>
      </c>
      <c r="D1181" s="245">
        <v>4620</v>
      </c>
      <c r="E1181" s="245">
        <v>4630</v>
      </c>
      <c r="F1181" s="246" t="s">
        <v>3969</v>
      </c>
      <c r="G1181" s="246" t="s">
        <v>3969</v>
      </c>
    </row>
    <row r="1182" spans="1:7">
      <c r="A1182" s="116">
        <v>1181</v>
      </c>
      <c r="B1182" s="116" t="s">
        <v>4532</v>
      </c>
      <c r="C1182" s="245">
        <v>9790</v>
      </c>
      <c r="D1182" s="245">
        <v>9780</v>
      </c>
      <c r="E1182" s="245">
        <v>9790</v>
      </c>
      <c r="F1182" s="246" t="s">
        <v>3969</v>
      </c>
      <c r="G1182" s="246" t="s">
        <v>3969</v>
      </c>
    </row>
    <row r="1183" spans="1:7">
      <c r="A1183" s="116">
        <v>1182</v>
      </c>
      <c r="B1183" s="116" t="s">
        <v>4533</v>
      </c>
      <c r="C1183" s="245">
        <v>20790</v>
      </c>
      <c r="D1183" s="245">
        <v>20765</v>
      </c>
      <c r="E1183" s="245">
        <v>20790</v>
      </c>
      <c r="F1183" s="246" t="s">
        <v>3969</v>
      </c>
      <c r="G1183" s="246" t="s">
        <v>3969</v>
      </c>
    </row>
    <row r="1184" spans="1:7">
      <c r="A1184" s="116">
        <v>1183</v>
      </c>
      <c r="B1184" s="116" t="s">
        <v>4534</v>
      </c>
      <c r="C1184" s="245">
        <v>7810</v>
      </c>
      <c r="D1184" s="245">
        <v>7810</v>
      </c>
      <c r="E1184" s="245">
        <v>7820</v>
      </c>
      <c r="F1184" s="246" t="s">
        <v>3969</v>
      </c>
      <c r="G1184" s="246" t="s">
        <v>3969</v>
      </c>
    </row>
    <row r="1185" spans="1:7">
      <c r="A1185" s="116">
        <v>1184</v>
      </c>
      <c r="B1185" s="116" t="s">
        <v>4535</v>
      </c>
      <c r="C1185" s="245">
        <v>20950</v>
      </c>
      <c r="D1185" s="245">
        <v>20950</v>
      </c>
      <c r="E1185" s="245">
        <v>21150</v>
      </c>
      <c r="F1185" s="246">
        <v>1.87</v>
      </c>
      <c r="G1185" s="246" t="s">
        <v>3969</v>
      </c>
    </row>
    <row r="1186" spans="1:7">
      <c r="A1186" s="116">
        <v>1185</v>
      </c>
      <c r="B1186" s="116" t="s">
        <v>4536</v>
      </c>
      <c r="C1186" s="245">
        <v>11205</v>
      </c>
      <c r="D1186" s="245">
        <v>11080</v>
      </c>
      <c r="E1186" s="245">
        <v>11135</v>
      </c>
      <c r="F1186" s="246" t="s">
        <v>3969</v>
      </c>
      <c r="G1186" s="246" t="s">
        <v>3969</v>
      </c>
    </row>
    <row r="1187" spans="1:7">
      <c r="A1187" s="116">
        <v>1186</v>
      </c>
      <c r="B1187" s="116" t="s">
        <v>4537</v>
      </c>
      <c r="C1187" s="245">
        <v>10290</v>
      </c>
      <c r="D1187" s="245">
        <v>10280</v>
      </c>
      <c r="E1187" s="245">
        <v>10290</v>
      </c>
      <c r="F1187" s="246" t="s">
        <v>3969</v>
      </c>
      <c r="G1187" s="246" t="s">
        <v>3969</v>
      </c>
    </row>
    <row r="1188" spans="1:7">
      <c r="A1188" s="116">
        <v>1187</v>
      </c>
      <c r="B1188" s="116" t="s">
        <v>4538</v>
      </c>
      <c r="C1188" s="245">
        <v>22305</v>
      </c>
      <c r="D1188" s="245">
        <v>22300</v>
      </c>
      <c r="E1188" s="245">
        <v>22305</v>
      </c>
      <c r="F1188" s="246" t="s">
        <v>3969</v>
      </c>
      <c r="G1188" s="246" t="s">
        <v>3969</v>
      </c>
    </row>
    <row r="1189" spans="1:7">
      <c r="A1189" s="116">
        <v>1188</v>
      </c>
      <c r="B1189" s="116" t="s">
        <v>4539</v>
      </c>
      <c r="C1189" s="245">
        <v>3385</v>
      </c>
      <c r="D1189" s="245">
        <v>3350</v>
      </c>
      <c r="E1189" s="245">
        <v>3385</v>
      </c>
      <c r="F1189" s="246">
        <v>31.64</v>
      </c>
      <c r="G1189" s="246" t="s">
        <v>3969</v>
      </c>
    </row>
    <row r="1190" spans="1:7">
      <c r="A1190" s="116">
        <v>1189</v>
      </c>
      <c r="B1190" s="116" t="s">
        <v>4540</v>
      </c>
      <c r="C1190" s="245">
        <v>10910</v>
      </c>
      <c r="D1190" s="245">
        <v>10920</v>
      </c>
      <c r="E1190" s="245">
        <v>10930</v>
      </c>
      <c r="F1190" s="246" t="s">
        <v>3969</v>
      </c>
      <c r="G1190" s="246" t="s">
        <v>3969</v>
      </c>
    </row>
    <row r="1191" spans="1:7">
      <c r="A1191" s="116">
        <v>1190</v>
      </c>
      <c r="B1191" s="116" t="s">
        <v>4541</v>
      </c>
      <c r="C1191" s="245">
        <v>11185</v>
      </c>
      <c r="D1191" s="245">
        <v>11185</v>
      </c>
      <c r="E1191" s="245">
        <v>11215</v>
      </c>
      <c r="F1191" s="246" t="s">
        <v>3969</v>
      </c>
      <c r="G1191" s="246" t="s">
        <v>3969</v>
      </c>
    </row>
    <row r="1192" spans="1:7">
      <c r="A1192" s="116">
        <v>1191</v>
      </c>
      <c r="B1192" s="116" t="s">
        <v>4542</v>
      </c>
      <c r="C1192" s="245">
        <v>12115</v>
      </c>
      <c r="D1192" s="245">
        <v>12115</v>
      </c>
      <c r="E1192" s="245">
        <v>12130</v>
      </c>
      <c r="F1192" s="246" t="s">
        <v>3969</v>
      </c>
      <c r="G1192" s="246" t="s">
        <v>3969</v>
      </c>
    </row>
    <row r="1193" spans="1:7">
      <c r="A1193" s="116">
        <v>1192</v>
      </c>
      <c r="B1193" s="116" t="s">
        <v>4543</v>
      </c>
      <c r="C1193" s="245">
        <v>31025</v>
      </c>
      <c r="D1193" s="245">
        <v>31060</v>
      </c>
      <c r="E1193" s="245">
        <v>31120</v>
      </c>
      <c r="F1193" s="246" t="s">
        <v>3969</v>
      </c>
      <c r="G1193" s="246" t="s">
        <v>3969</v>
      </c>
    </row>
    <row r="1194" spans="1:7">
      <c r="A1194" s="116">
        <v>1193</v>
      </c>
      <c r="B1194" s="116" t="s">
        <v>4544</v>
      </c>
      <c r="C1194" s="245">
        <v>12065</v>
      </c>
      <c r="D1194" s="245">
        <v>12055</v>
      </c>
      <c r="E1194" s="245">
        <v>12065</v>
      </c>
      <c r="F1194" s="246" t="s">
        <v>3969</v>
      </c>
      <c r="G1194" s="246" t="s">
        <v>3969</v>
      </c>
    </row>
    <row r="1195" spans="1:7">
      <c r="A1195" s="116">
        <v>1194</v>
      </c>
      <c r="B1195" s="116" t="s">
        <v>4545</v>
      </c>
      <c r="C1195" s="245">
        <v>15295</v>
      </c>
      <c r="D1195" s="245">
        <v>15290</v>
      </c>
      <c r="E1195" s="245">
        <v>15295</v>
      </c>
      <c r="F1195" s="246" t="s">
        <v>3969</v>
      </c>
      <c r="G1195" s="246" t="s">
        <v>3969</v>
      </c>
    </row>
    <row r="1196" spans="1:7">
      <c r="A1196" s="116">
        <v>1195</v>
      </c>
      <c r="B1196" s="116" t="s">
        <v>4546</v>
      </c>
      <c r="C1196" s="245">
        <v>21500</v>
      </c>
      <c r="D1196" s="245">
        <v>21595</v>
      </c>
      <c r="E1196" s="245">
        <v>21605</v>
      </c>
      <c r="F1196" s="246" t="s">
        <v>3969</v>
      </c>
      <c r="G1196" s="246" t="s">
        <v>3969</v>
      </c>
    </row>
    <row r="1197" spans="1:7">
      <c r="A1197" s="116">
        <v>1196</v>
      </c>
      <c r="B1197" s="116" t="s">
        <v>4547</v>
      </c>
      <c r="C1197" s="245">
        <v>21485</v>
      </c>
      <c r="D1197" s="245">
        <v>21485</v>
      </c>
      <c r="E1197" s="245">
        <v>21500</v>
      </c>
      <c r="F1197" s="246" t="s">
        <v>3969</v>
      </c>
      <c r="G1197" s="246" t="s">
        <v>3969</v>
      </c>
    </row>
    <row r="1198" spans="1:7">
      <c r="A1198" s="116">
        <v>1197</v>
      </c>
      <c r="B1198" s="116" t="s">
        <v>4548</v>
      </c>
      <c r="C1198" s="245">
        <v>11800</v>
      </c>
      <c r="D1198" s="245">
        <v>11825</v>
      </c>
      <c r="E1198" s="245">
        <v>11865</v>
      </c>
      <c r="F1198" s="246" t="s">
        <v>3969</v>
      </c>
      <c r="G1198" s="246" t="s">
        <v>3969</v>
      </c>
    </row>
    <row r="1199" spans="1:7">
      <c r="A1199" s="116">
        <v>1198</v>
      </c>
      <c r="B1199" s="116" t="s">
        <v>4549</v>
      </c>
      <c r="C1199" s="245">
        <v>10620</v>
      </c>
      <c r="D1199" s="245">
        <v>10600</v>
      </c>
      <c r="E1199" s="245">
        <v>10630</v>
      </c>
      <c r="F1199" s="246" t="s">
        <v>3969</v>
      </c>
      <c r="G1199" s="246" t="s">
        <v>3969</v>
      </c>
    </row>
    <row r="1200" spans="1:7">
      <c r="A1200" s="116">
        <v>1199</v>
      </c>
      <c r="B1200" s="116" t="s">
        <v>4550</v>
      </c>
      <c r="C1200" s="245">
        <v>10590</v>
      </c>
      <c r="D1200" s="245">
        <v>10600</v>
      </c>
      <c r="E1200" s="245">
        <v>10615</v>
      </c>
      <c r="F1200" s="246" t="s">
        <v>3969</v>
      </c>
      <c r="G1200" s="246" t="s">
        <v>3969</v>
      </c>
    </row>
    <row r="1201" spans="1:7">
      <c r="A1201" s="116">
        <v>1200</v>
      </c>
      <c r="B1201" s="116" t="s">
        <v>4551</v>
      </c>
      <c r="C1201" s="245">
        <v>20135</v>
      </c>
      <c r="D1201" s="245">
        <v>20085</v>
      </c>
      <c r="E1201" s="245">
        <v>20135</v>
      </c>
      <c r="F1201" s="246" t="s">
        <v>3969</v>
      </c>
      <c r="G1201" s="246" t="s">
        <v>3969</v>
      </c>
    </row>
    <row r="1202" spans="1:7">
      <c r="A1202" s="116">
        <v>1201</v>
      </c>
      <c r="B1202" s="116" t="s">
        <v>4552</v>
      </c>
      <c r="C1202" s="245">
        <v>21140</v>
      </c>
      <c r="D1202" s="245">
        <v>21150</v>
      </c>
      <c r="E1202" s="245">
        <v>21160</v>
      </c>
      <c r="F1202" s="246" t="s">
        <v>3969</v>
      </c>
      <c r="G1202" s="246" t="s">
        <v>3969</v>
      </c>
    </row>
    <row r="1203" spans="1:7">
      <c r="A1203" s="116">
        <v>1202</v>
      </c>
      <c r="B1203" s="116" t="s">
        <v>4553</v>
      </c>
      <c r="C1203" s="245">
        <v>69400</v>
      </c>
      <c r="D1203" s="245">
        <v>69400</v>
      </c>
      <c r="E1203" s="245">
        <v>69900</v>
      </c>
      <c r="F1203" s="246">
        <v>2.93</v>
      </c>
      <c r="G1203" s="246" t="s">
        <v>3969</v>
      </c>
    </row>
    <row r="1204" spans="1:7">
      <c r="A1204" s="116">
        <v>1203</v>
      </c>
      <c r="B1204" s="116" t="s">
        <v>4554</v>
      </c>
      <c r="C1204" s="245">
        <v>10550</v>
      </c>
      <c r="D1204" s="245">
        <v>10575</v>
      </c>
      <c r="E1204" s="245">
        <v>10585</v>
      </c>
      <c r="F1204" s="246" t="s">
        <v>3969</v>
      </c>
      <c r="G1204" s="246" t="s">
        <v>3969</v>
      </c>
    </row>
    <row r="1205" spans="1:7">
      <c r="A1205" s="116">
        <v>1204</v>
      </c>
      <c r="B1205" s="116" t="s">
        <v>4555</v>
      </c>
      <c r="C1205" s="245">
        <v>12365</v>
      </c>
      <c r="D1205" s="245">
        <v>12330</v>
      </c>
      <c r="E1205" s="245">
        <v>12365</v>
      </c>
      <c r="F1205" s="246" t="s">
        <v>3969</v>
      </c>
      <c r="G1205" s="246" t="s">
        <v>3969</v>
      </c>
    </row>
    <row r="1206" spans="1:7">
      <c r="A1206" s="116">
        <v>1205</v>
      </c>
      <c r="B1206" s="116" t="s">
        <v>4556</v>
      </c>
      <c r="C1206" s="245">
        <v>11795</v>
      </c>
      <c r="D1206" s="245">
        <v>11785</v>
      </c>
      <c r="E1206" s="245">
        <v>11795</v>
      </c>
      <c r="F1206" s="246" t="s">
        <v>3969</v>
      </c>
      <c r="G1206" s="246" t="s">
        <v>3969</v>
      </c>
    </row>
    <row r="1207" spans="1:7">
      <c r="A1207" s="116">
        <v>1206</v>
      </c>
      <c r="B1207" s="116" t="s">
        <v>4557</v>
      </c>
      <c r="C1207" s="245">
        <v>16105</v>
      </c>
      <c r="D1207" s="245">
        <v>16090</v>
      </c>
      <c r="E1207" s="245">
        <v>16105</v>
      </c>
      <c r="F1207" s="246" t="s">
        <v>3969</v>
      </c>
      <c r="G1207" s="246" t="s">
        <v>3969</v>
      </c>
    </row>
    <row r="1208" spans="1:7">
      <c r="A1208" s="116">
        <v>1207</v>
      </c>
      <c r="B1208" s="116" t="s">
        <v>4558</v>
      </c>
      <c r="C1208" s="245">
        <v>12640</v>
      </c>
      <c r="D1208" s="245">
        <v>12635</v>
      </c>
      <c r="E1208" s="245">
        <v>12640</v>
      </c>
      <c r="F1208" s="246" t="s">
        <v>3969</v>
      </c>
      <c r="G1208" s="246" t="s">
        <v>3969</v>
      </c>
    </row>
    <row r="1209" spans="1:7">
      <c r="A1209" s="116">
        <v>1208</v>
      </c>
      <c r="B1209" s="116" t="s">
        <v>4559</v>
      </c>
      <c r="C1209" s="245">
        <v>3210</v>
      </c>
      <c r="D1209" s="245">
        <v>3210</v>
      </c>
      <c r="E1209" s="245">
        <v>3235</v>
      </c>
      <c r="F1209" s="246">
        <v>9.76</v>
      </c>
      <c r="G1209" s="246" t="s">
        <v>3969</v>
      </c>
    </row>
    <row r="1210" spans="1:7">
      <c r="A1210" s="116">
        <v>1209</v>
      </c>
      <c r="B1210" s="116" t="s">
        <v>4560</v>
      </c>
      <c r="C1210" s="245">
        <v>38700</v>
      </c>
      <c r="D1210" s="245">
        <v>38700</v>
      </c>
      <c r="E1210" s="245">
        <v>38750</v>
      </c>
      <c r="F1210" s="246">
        <v>-26.42</v>
      </c>
      <c r="G1210" s="246" t="s">
        <v>3969</v>
      </c>
    </row>
    <row r="1211" spans="1:7">
      <c r="A1211" s="116">
        <v>1210</v>
      </c>
      <c r="B1211" s="116" t="s">
        <v>4561</v>
      </c>
      <c r="C1211" s="245">
        <v>20710</v>
      </c>
      <c r="D1211" s="245">
        <v>20710</v>
      </c>
      <c r="E1211" s="245">
        <v>20735</v>
      </c>
      <c r="F1211" s="246" t="s">
        <v>3969</v>
      </c>
      <c r="G1211" s="246" t="s">
        <v>3969</v>
      </c>
    </row>
    <row r="1212" spans="1:7">
      <c r="A1212" s="116">
        <v>1211</v>
      </c>
      <c r="B1212" s="116" t="s">
        <v>4562</v>
      </c>
      <c r="C1212" s="245">
        <v>10065</v>
      </c>
      <c r="D1212" s="245">
        <v>10065</v>
      </c>
      <c r="E1212" s="245">
        <v>10075</v>
      </c>
      <c r="F1212" s="246" t="s">
        <v>3969</v>
      </c>
      <c r="G1212" s="246" t="s">
        <v>3969</v>
      </c>
    </row>
    <row r="1213" spans="1:7">
      <c r="A1213" s="116">
        <v>1212</v>
      </c>
      <c r="B1213" s="116" t="s">
        <v>4563</v>
      </c>
      <c r="C1213" s="245">
        <v>10315</v>
      </c>
      <c r="D1213" s="245">
        <v>10305</v>
      </c>
      <c r="E1213" s="245">
        <v>10315</v>
      </c>
      <c r="F1213" s="246" t="s">
        <v>3969</v>
      </c>
      <c r="G1213" s="246" t="s">
        <v>3969</v>
      </c>
    </row>
    <row r="1214" spans="1:7">
      <c r="A1214" s="116">
        <v>1213</v>
      </c>
      <c r="B1214" s="116" t="s">
        <v>4564</v>
      </c>
      <c r="C1214" s="245">
        <v>10285</v>
      </c>
      <c r="D1214" s="245">
        <v>10325</v>
      </c>
      <c r="E1214" s="245">
        <v>10330</v>
      </c>
      <c r="F1214" s="246" t="s">
        <v>3969</v>
      </c>
      <c r="G1214" s="246" t="s">
        <v>3969</v>
      </c>
    </row>
    <row r="1215" spans="1:7">
      <c r="A1215" s="116">
        <v>1214</v>
      </c>
      <c r="B1215" s="116" t="s">
        <v>4565</v>
      </c>
      <c r="C1215" s="245">
        <v>6215</v>
      </c>
      <c r="D1215" s="245">
        <v>6210</v>
      </c>
      <c r="E1215" s="245">
        <v>6215</v>
      </c>
      <c r="F1215" s="246" t="s">
        <v>3969</v>
      </c>
      <c r="G1215" s="246" t="s">
        <v>3969</v>
      </c>
    </row>
    <row r="1216" spans="1:7">
      <c r="A1216" s="116">
        <v>1215</v>
      </c>
      <c r="B1216" s="116" t="s">
        <v>4566</v>
      </c>
      <c r="C1216" s="245">
        <v>17085</v>
      </c>
      <c r="D1216" s="245">
        <v>17020</v>
      </c>
      <c r="E1216" s="245">
        <v>17085</v>
      </c>
      <c r="F1216" s="246" t="s">
        <v>3969</v>
      </c>
      <c r="G1216" s="246" t="s">
        <v>3969</v>
      </c>
    </row>
    <row r="1217" spans="1:7">
      <c r="A1217" s="116">
        <v>1216</v>
      </c>
      <c r="B1217" s="116" t="s">
        <v>4567</v>
      </c>
      <c r="C1217" s="245">
        <v>15770</v>
      </c>
      <c r="D1217" s="245">
        <v>15720</v>
      </c>
      <c r="E1217" s="245">
        <v>15770</v>
      </c>
      <c r="F1217" s="246" t="s">
        <v>3969</v>
      </c>
      <c r="G1217" s="246" t="s">
        <v>3969</v>
      </c>
    </row>
    <row r="1218" spans="1:7">
      <c r="A1218" s="116">
        <v>1217</v>
      </c>
      <c r="B1218" s="116" t="s">
        <v>4568</v>
      </c>
      <c r="C1218" s="245">
        <v>9000</v>
      </c>
      <c r="D1218" s="245">
        <v>9000</v>
      </c>
      <c r="E1218" s="245">
        <v>9050</v>
      </c>
      <c r="F1218" s="246">
        <v>500</v>
      </c>
      <c r="G1218" s="246" t="s">
        <v>3969</v>
      </c>
    </row>
    <row r="1219" spans="1:7">
      <c r="A1219" s="116">
        <v>1218</v>
      </c>
      <c r="B1219" s="116" t="s">
        <v>4569</v>
      </c>
      <c r="C1219" s="245">
        <v>20805</v>
      </c>
      <c r="D1219" s="245">
        <v>20740</v>
      </c>
      <c r="E1219" s="245">
        <v>20805</v>
      </c>
      <c r="F1219" s="246" t="s">
        <v>3969</v>
      </c>
      <c r="G1219" s="246" t="s">
        <v>3969</v>
      </c>
    </row>
    <row r="1220" spans="1:7">
      <c r="A1220" s="116">
        <v>1219</v>
      </c>
      <c r="B1220" s="116" t="s">
        <v>4570</v>
      </c>
      <c r="C1220" s="245">
        <v>10175</v>
      </c>
      <c r="D1220" s="245">
        <v>10170</v>
      </c>
      <c r="E1220" s="245">
        <v>10175</v>
      </c>
      <c r="F1220" s="246" t="s">
        <v>3969</v>
      </c>
      <c r="G1220" s="246" t="s">
        <v>3969</v>
      </c>
    </row>
    <row r="1221" spans="1:7">
      <c r="A1221" s="116">
        <v>1220</v>
      </c>
      <c r="B1221" s="116" t="s">
        <v>4571</v>
      </c>
      <c r="C1221" s="245">
        <v>20240</v>
      </c>
      <c r="D1221" s="245">
        <v>20265</v>
      </c>
      <c r="E1221" s="245">
        <v>20270</v>
      </c>
      <c r="F1221" s="246" t="s">
        <v>3969</v>
      </c>
      <c r="G1221" s="246" t="s">
        <v>3969</v>
      </c>
    </row>
    <row r="1222" spans="1:7">
      <c r="A1222" s="116">
        <v>1221</v>
      </c>
      <c r="B1222" s="116" t="s">
        <v>4572</v>
      </c>
      <c r="C1222" s="245">
        <v>13800</v>
      </c>
      <c r="D1222" s="245">
        <v>13750</v>
      </c>
      <c r="E1222" s="245">
        <v>13800</v>
      </c>
      <c r="F1222" s="246" t="s">
        <v>3969</v>
      </c>
      <c r="G1222" s="246" t="s">
        <v>3969</v>
      </c>
    </row>
    <row r="1223" spans="1:7">
      <c r="A1223" s="116">
        <v>1222</v>
      </c>
      <c r="B1223" s="116" t="s">
        <v>4573</v>
      </c>
      <c r="C1223" s="245">
        <v>18050</v>
      </c>
      <c r="D1223" s="245">
        <v>18010</v>
      </c>
      <c r="E1223" s="245">
        <v>18050</v>
      </c>
      <c r="F1223" s="246" t="s">
        <v>3969</v>
      </c>
      <c r="G1223" s="246" t="s">
        <v>3969</v>
      </c>
    </row>
    <row r="1224" spans="1:7">
      <c r="A1224" s="116">
        <v>1223</v>
      </c>
      <c r="B1224" s="116" t="s">
        <v>4574</v>
      </c>
      <c r="C1224" s="245">
        <v>10060</v>
      </c>
      <c r="D1224" s="245">
        <v>10030</v>
      </c>
      <c r="E1224" s="245">
        <v>10045</v>
      </c>
      <c r="F1224" s="246" t="s">
        <v>3969</v>
      </c>
      <c r="G1224" s="246" t="s">
        <v>3969</v>
      </c>
    </row>
    <row r="1225" spans="1:7">
      <c r="A1225" s="116">
        <v>1224</v>
      </c>
      <c r="B1225" s="116" t="s">
        <v>4575</v>
      </c>
      <c r="C1225" s="245">
        <v>10040</v>
      </c>
      <c r="D1225" s="245">
        <v>10030</v>
      </c>
      <c r="E1225" s="245">
        <v>10040</v>
      </c>
      <c r="F1225" s="246" t="s">
        <v>3969</v>
      </c>
      <c r="G1225" s="246" t="s">
        <v>3969</v>
      </c>
    </row>
    <row r="1226" spans="1:7">
      <c r="A1226" s="116">
        <v>1225</v>
      </c>
      <c r="B1226" s="116" t="s">
        <v>4576</v>
      </c>
      <c r="C1226" s="245">
        <v>13355</v>
      </c>
      <c r="D1226" s="245">
        <v>13350</v>
      </c>
      <c r="E1226" s="245">
        <v>13355</v>
      </c>
      <c r="F1226" s="246" t="s">
        <v>3969</v>
      </c>
      <c r="G1226" s="246" t="s">
        <v>3969</v>
      </c>
    </row>
    <row r="1227" spans="1:7">
      <c r="A1227" s="116">
        <v>1226</v>
      </c>
      <c r="B1227" s="116" t="s">
        <v>4577</v>
      </c>
      <c r="C1227" s="245">
        <v>10015</v>
      </c>
      <c r="D1227" s="245">
        <v>9980</v>
      </c>
      <c r="E1227" s="245">
        <v>9995</v>
      </c>
      <c r="F1227" s="246" t="s">
        <v>3969</v>
      </c>
      <c r="G1227" s="246" t="s">
        <v>3969</v>
      </c>
    </row>
    <row r="1228" spans="1:7">
      <c r="A1228" s="116">
        <v>1227</v>
      </c>
      <c r="B1228" s="116" t="s">
        <v>4578</v>
      </c>
      <c r="C1228" s="245">
        <v>18020</v>
      </c>
      <c r="D1228" s="245">
        <v>17970</v>
      </c>
      <c r="E1228" s="245">
        <v>18020</v>
      </c>
      <c r="F1228" s="246" t="s">
        <v>3969</v>
      </c>
      <c r="G1228" s="246" t="s">
        <v>3969</v>
      </c>
    </row>
    <row r="1229" spans="1:7">
      <c r="A1229" s="116">
        <v>1228</v>
      </c>
      <c r="B1229" s="116" t="s">
        <v>3585</v>
      </c>
      <c r="C1229" s="245">
        <v>306</v>
      </c>
      <c r="D1229" s="245">
        <v>0</v>
      </c>
      <c r="E1229" s="245">
        <v>0</v>
      </c>
      <c r="F1229" s="246">
        <v>-2.4500000000000002</v>
      </c>
      <c r="G1229" s="246">
        <v>-63.51</v>
      </c>
    </row>
    <row r="1230" spans="1:7">
      <c r="A1230" s="116">
        <v>1229</v>
      </c>
      <c r="B1230" s="116" t="s">
        <v>4579</v>
      </c>
      <c r="C1230" s="245">
        <v>19685</v>
      </c>
      <c r="D1230" s="245">
        <v>19705</v>
      </c>
      <c r="E1230" s="245">
        <v>19710</v>
      </c>
      <c r="F1230" s="246" t="s">
        <v>3969</v>
      </c>
      <c r="G1230" s="246" t="s">
        <v>3969</v>
      </c>
    </row>
    <row r="1231" spans="1:7">
      <c r="A1231" s="116">
        <v>1230</v>
      </c>
      <c r="B1231" s="116" t="s">
        <v>4580</v>
      </c>
      <c r="C1231" s="245">
        <v>19650</v>
      </c>
      <c r="D1231" s="245">
        <v>19680</v>
      </c>
      <c r="E1231" s="245">
        <v>19685</v>
      </c>
      <c r="F1231" s="246" t="s">
        <v>3969</v>
      </c>
      <c r="G1231" s="246" t="s">
        <v>3969</v>
      </c>
    </row>
    <row r="1232" spans="1:7">
      <c r="A1232" s="116">
        <v>1231</v>
      </c>
      <c r="B1232" s="116" t="s">
        <v>4581</v>
      </c>
      <c r="C1232" s="245">
        <v>67880</v>
      </c>
      <c r="D1232" s="245">
        <v>67880</v>
      </c>
      <c r="E1232" s="245">
        <v>67900</v>
      </c>
      <c r="F1232" s="246" t="s">
        <v>3969</v>
      </c>
      <c r="G1232" s="246" t="s">
        <v>3969</v>
      </c>
    </row>
    <row r="1233" spans="1:7">
      <c r="A1233" s="116">
        <v>1232</v>
      </c>
      <c r="B1233" s="116" t="s">
        <v>4582</v>
      </c>
      <c r="C1233" s="245">
        <v>9730</v>
      </c>
      <c r="D1233" s="245">
        <v>9690</v>
      </c>
      <c r="E1233" s="245">
        <v>9730</v>
      </c>
      <c r="F1233" s="246" t="s">
        <v>3969</v>
      </c>
      <c r="G1233" s="246" t="s">
        <v>3969</v>
      </c>
    </row>
    <row r="1234" spans="1:7">
      <c r="A1234" s="116">
        <v>1233</v>
      </c>
      <c r="B1234" s="116" t="s">
        <v>4583</v>
      </c>
      <c r="C1234" s="245">
        <v>9660</v>
      </c>
      <c r="D1234" s="245">
        <v>9630</v>
      </c>
      <c r="E1234" s="245">
        <v>9635</v>
      </c>
      <c r="F1234" s="246" t="s">
        <v>3969</v>
      </c>
      <c r="G1234" s="246" t="s">
        <v>3969</v>
      </c>
    </row>
    <row r="1235" spans="1:7">
      <c r="A1235" s="116">
        <v>1234</v>
      </c>
      <c r="B1235" s="116" t="s">
        <v>4584</v>
      </c>
      <c r="C1235" s="245">
        <v>105985</v>
      </c>
      <c r="D1235" s="245">
        <v>105985</v>
      </c>
      <c r="E1235" s="245">
        <v>105990</v>
      </c>
      <c r="F1235" s="246" t="s">
        <v>3969</v>
      </c>
      <c r="G1235" s="246" t="s">
        <v>3969</v>
      </c>
    </row>
    <row r="1236" spans="1:7">
      <c r="A1236" s="116">
        <v>1235</v>
      </c>
      <c r="B1236" s="116" t="s">
        <v>4585</v>
      </c>
      <c r="C1236" s="245">
        <v>385</v>
      </c>
      <c r="D1236" s="245">
        <v>380</v>
      </c>
      <c r="E1236" s="245">
        <v>385</v>
      </c>
      <c r="F1236" s="246" t="s">
        <v>3969</v>
      </c>
      <c r="G1236" s="246" t="s">
        <v>3969</v>
      </c>
    </row>
    <row r="1237" spans="1:7">
      <c r="A1237" s="116">
        <v>1236</v>
      </c>
      <c r="B1237" s="116" t="s">
        <v>4586</v>
      </c>
      <c r="C1237" s="245">
        <v>19145</v>
      </c>
      <c r="D1237" s="245">
        <v>19130</v>
      </c>
      <c r="E1237" s="245">
        <v>19145</v>
      </c>
      <c r="F1237" s="246" t="s">
        <v>3969</v>
      </c>
      <c r="G1237" s="246" t="s">
        <v>3969</v>
      </c>
    </row>
    <row r="1238" spans="1:7">
      <c r="A1238" s="116">
        <v>1237</v>
      </c>
      <c r="B1238" s="116" t="s">
        <v>4587</v>
      </c>
      <c r="C1238" s="245">
        <v>19050</v>
      </c>
      <c r="D1238" s="245">
        <v>18995</v>
      </c>
      <c r="E1238" s="245">
        <v>19025</v>
      </c>
      <c r="F1238" s="246" t="s">
        <v>3969</v>
      </c>
      <c r="G1238" s="246" t="s">
        <v>3969</v>
      </c>
    </row>
    <row r="1239" spans="1:7">
      <c r="A1239" s="116">
        <v>1238</v>
      </c>
      <c r="B1239" s="116" t="s">
        <v>4588</v>
      </c>
      <c r="C1239" s="245">
        <v>19045</v>
      </c>
      <c r="D1239" s="245">
        <v>19040</v>
      </c>
      <c r="E1239" s="245">
        <v>19045</v>
      </c>
      <c r="F1239" s="246" t="s">
        <v>3969</v>
      </c>
      <c r="G1239" s="246" t="s">
        <v>3969</v>
      </c>
    </row>
    <row r="1240" spans="1:7">
      <c r="A1240" s="116">
        <v>1239</v>
      </c>
      <c r="B1240" s="116" t="s">
        <v>4589</v>
      </c>
      <c r="C1240" s="245">
        <v>9485</v>
      </c>
      <c r="D1240" s="245">
        <v>9450</v>
      </c>
      <c r="E1240" s="245">
        <v>9480</v>
      </c>
      <c r="F1240" s="246" t="s">
        <v>3969</v>
      </c>
      <c r="G1240" s="246" t="s">
        <v>3969</v>
      </c>
    </row>
    <row r="1241" spans="1:7">
      <c r="A1241" s="116">
        <v>1240</v>
      </c>
      <c r="B1241" s="116" t="s">
        <v>4590</v>
      </c>
      <c r="C1241" s="245">
        <v>18965</v>
      </c>
      <c r="D1241" s="245">
        <v>18900</v>
      </c>
      <c r="E1241" s="245">
        <v>18915</v>
      </c>
      <c r="F1241" s="246" t="s">
        <v>3969</v>
      </c>
      <c r="G1241" s="246" t="s">
        <v>3969</v>
      </c>
    </row>
    <row r="1242" spans="1:7">
      <c r="A1242" s="116">
        <v>1241</v>
      </c>
      <c r="B1242" s="116" t="s">
        <v>4591</v>
      </c>
      <c r="C1242" s="245">
        <v>13520</v>
      </c>
      <c r="D1242" s="245">
        <v>13440</v>
      </c>
      <c r="E1242" s="245">
        <v>13500</v>
      </c>
      <c r="F1242" s="246" t="s">
        <v>3969</v>
      </c>
      <c r="G1242" s="246" t="s">
        <v>3969</v>
      </c>
    </row>
    <row r="1243" spans="1:7">
      <c r="A1243" s="116">
        <v>1242</v>
      </c>
      <c r="B1243" s="116" t="s">
        <v>4592</v>
      </c>
      <c r="C1243" s="245">
        <v>10510</v>
      </c>
      <c r="D1243" s="245">
        <v>10485</v>
      </c>
      <c r="E1243" s="245">
        <v>10510</v>
      </c>
      <c r="F1243" s="246" t="s">
        <v>3969</v>
      </c>
      <c r="G1243" s="246" t="s">
        <v>3969</v>
      </c>
    </row>
    <row r="1244" spans="1:7">
      <c r="A1244" s="116">
        <v>1243</v>
      </c>
      <c r="B1244" s="116" t="s">
        <v>4593</v>
      </c>
      <c r="C1244" s="245">
        <v>7700</v>
      </c>
      <c r="D1244" s="245">
        <v>7700</v>
      </c>
      <c r="E1244" s="245">
        <v>7710</v>
      </c>
      <c r="F1244" s="246" t="s">
        <v>3969</v>
      </c>
      <c r="G1244" s="246" t="s">
        <v>3969</v>
      </c>
    </row>
    <row r="1245" spans="1:7">
      <c r="A1245" s="116">
        <v>1244</v>
      </c>
      <c r="B1245" s="116" t="s">
        <v>4594</v>
      </c>
      <c r="C1245" s="245">
        <v>18750</v>
      </c>
      <c r="D1245" s="245">
        <v>18730</v>
      </c>
      <c r="E1245" s="245">
        <v>18740</v>
      </c>
      <c r="F1245" s="246" t="s">
        <v>3969</v>
      </c>
      <c r="G1245" s="246" t="s">
        <v>3969</v>
      </c>
    </row>
    <row r="1246" spans="1:7">
      <c r="A1246" s="116">
        <v>1245</v>
      </c>
      <c r="B1246" s="116" t="s">
        <v>4595</v>
      </c>
      <c r="C1246" s="245">
        <v>6280</v>
      </c>
      <c r="D1246" s="245">
        <v>6220</v>
      </c>
      <c r="E1246" s="245">
        <v>6280</v>
      </c>
      <c r="F1246" s="246">
        <v>17.989999999999998</v>
      </c>
      <c r="G1246" s="246" t="s">
        <v>3969</v>
      </c>
    </row>
    <row r="1247" spans="1:7">
      <c r="A1247" s="116">
        <v>1246</v>
      </c>
      <c r="B1247" s="116" t="s">
        <v>4596</v>
      </c>
      <c r="C1247" s="245">
        <v>14175</v>
      </c>
      <c r="D1247" s="245">
        <v>14075</v>
      </c>
      <c r="E1247" s="245">
        <v>14175</v>
      </c>
      <c r="F1247" s="246" t="s">
        <v>3969</v>
      </c>
      <c r="G1247" s="246" t="s">
        <v>3969</v>
      </c>
    </row>
    <row r="1248" spans="1:7">
      <c r="A1248" s="116">
        <v>1247</v>
      </c>
      <c r="B1248" s="116" t="s">
        <v>4597</v>
      </c>
      <c r="C1248" s="245">
        <v>21065</v>
      </c>
      <c r="D1248" s="245">
        <v>21025</v>
      </c>
      <c r="E1248" s="245">
        <v>21065</v>
      </c>
      <c r="F1248" s="246" t="s">
        <v>3969</v>
      </c>
      <c r="G1248" s="246" t="s">
        <v>3969</v>
      </c>
    </row>
    <row r="1249" spans="1:7">
      <c r="A1249" s="116">
        <v>1248</v>
      </c>
      <c r="B1249" s="116" t="s">
        <v>4598</v>
      </c>
      <c r="C1249" s="245">
        <v>1830</v>
      </c>
      <c r="D1249" s="245">
        <v>1825</v>
      </c>
      <c r="E1249" s="245">
        <v>1830</v>
      </c>
      <c r="F1249" s="246" t="s">
        <v>3969</v>
      </c>
      <c r="G1249" s="246" t="s">
        <v>3969</v>
      </c>
    </row>
    <row r="1250" spans="1:7">
      <c r="A1250" s="116">
        <v>1249</v>
      </c>
      <c r="B1250" s="116" t="s">
        <v>4599</v>
      </c>
      <c r="C1250" s="245">
        <v>20230</v>
      </c>
      <c r="D1250" s="245">
        <v>20160</v>
      </c>
      <c r="E1250" s="245">
        <v>20230</v>
      </c>
      <c r="F1250" s="246" t="s">
        <v>3969</v>
      </c>
      <c r="G1250" s="246" t="s">
        <v>3969</v>
      </c>
    </row>
    <row r="1251" spans="1:7">
      <c r="A1251" s="116">
        <v>1250</v>
      </c>
      <c r="B1251" s="116" t="s">
        <v>4600</v>
      </c>
      <c r="C1251" s="245">
        <v>37750</v>
      </c>
      <c r="D1251" s="245">
        <v>37700</v>
      </c>
      <c r="E1251" s="245">
        <v>37750</v>
      </c>
      <c r="F1251" s="246">
        <v>7.25</v>
      </c>
      <c r="G1251" s="246" t="s">
        <v>3969</v>
      </c>
    </row>
    <row r="1252" spans="1:7">
      <c r="A1252" s="116">
        <v>1251</v>
      </c>
      <c r="B1252" s="116" t="s">
        <v>4601</v>
      </c>
      <c r="C1252" s="245">
        <v>3615</v>
      </c>
      <c r="D1252" s="245">
        <v>3610</v>
      </c>
      <c r="E1252" s="245">
        <v>3615</v>
      </c>
      <c r="F1252" s="246" t="s">
        <v>3969</v>
      </c>
      <c r="G1252" s="246" t="s">
        <v>3969</v>
      </c>
    </row>
    <row r="1253" spans="1:7">
      <c r="A1253" s="116">
        <v>1252</v>
      </c>
      <c r="B1253" s="116" t="s">
        <v>4602</v>
      </c>
      <c r="C1253" s="245">
        <v>18030</v>
      </c>
      <c r="D1253" s="245">
        <v>17885</v>
      </c>
      <c r="E1253" s="245">
        <v>18045</v>
      </c>
      <c r="F1253" s="246" t="s">
        <v>3969</v>
      </c>
      <c r="G1253" s="246" t="s">
        <v>3969</v>
      </c>
    </row>
    <row r="1254" spans="1:7">
      <c r="A1254" s="116">
        <v>1253</v>
      </c>
      <c r="B1254" s="116" t="s">
        <v>4603</v>
      </c>
      <c r="C1254" s="245">
        <v>17910</v>
      </c>
      <c r="D1254" s="245">
        <v>17860</v>
      </c>
      <c r="E1254" s="245">
        <v>17910</v>
      </c>
      <c r="F1254" s="246" t="s">
        <v>3969</v>
      </c>
      <c r="G1254" s="246" t="s">
        <v>3969</v>
      </c>
    </row>
    <row r="1255" spans="1:7">
      <c r="A1255" s="116">
        <v>1254</v>
      </c>
      <c r="B1255" s="116" t="s">
        <v>4604</v>
      </c>
      <c r="C1255" s="245">
        <v>8930</v>
      </c>
      <c r="D1255" s="245">
        <v>8935</v>
      </c>
      <c r="E1255" s="245">
        <v>8945</v>
      </c>
      <c r="F1255" s="246" t="s">
        <v>3969</v>
      </c>
      <c r="G1255" s="246" t="s">
        <v>3969</v>
      </c>
    </row>
    <row r="1256" spans="1:7">
      <c r="A1256" s="116">
        <v>1255</v>
      </c>
      <c r="B1256" s="116" t="s">
        <v>4605</v>
      </c>
      <c r="C1256" s="245">
        <v>8900</v>
      </c>
      <c r="D1256" s="245">
        <v>8905</v>
      </c>
      <c r="E1256" s="245">
        <v>8910</v>
      </c>
      <c r="F1256" s="246" t="s">
        <v>3969</v>
      </c>
      <c r="G1256" s="246" t="s">
        <v>3969</v>
      </c>
    </row>
    <row r="1257" spans="1:7">
      <c r="A1257" s="116">
        <v>1256</v>
      </c>
      <c r="B1257" s="116" t="s">
        <v>4606</v>
      </c>
      <c r="C1257" s="245">
        <v>8800</v>
      </c>
      <c r="D1257" s="245">
        <v>8800</v>
      </c>
      <c r="E1257" s="245">
        <v>8805</v>
      </c>
      <c r="F1257" s="246" t="s">
        <v>3969</v>
      </c>
      <c r="G1257" s="246" t="s">
        <v>3969</v>
      </c>
    </row>
    <row r="1258" spans="1:7">
      <c r="A1258" s="116">
        <v>1257</v>
      </c>
      <c r="B1258" s="116" t="s">
        <v>4607</v>
      </c>
      <c r="C1258" s="245">
        <v>19545</v>
      </c>
      <c r="D1258" s="245">
        <v>19500</v>
      </c>
      <c r="E1258" s="245">
        <v>19545</v>
      </c>
      <c r="F1258" s="246" t="s">
        <v>3969</v>
      </c>
      <c r="G1258" s="246" t="s">
        <v>3969</v>
      </c>
    </row>
    <row r="1259" spans="1:7">
      <c r="A1259" s="116">
        <v>1258</v>
      </c>
      <c r="B1259" s="116" t="s">
        <v>4608</v>
      </c>
      <c r="C1259" s="245">
        <v>27250</v>
      </c>
      <c r="D1259" s="245">
        <v>27150</v>
      </c>
      <c r="E1259" s="245">
        <v>27280</v>
      </c>
      <c r="F1259" s="246" t="s">
        <v>3969</v>
      </c>
      <c r="G1259" s="246" t="s">
        <v>3969</v>
      </c>
    </row>
    <row r="1260" spans="1:7">
      <c r="A1260" s="116">
        <v>1259</v>
      </c>
      <c r="B1260" s="116" t="s">
        <v>4609</v>
      </c>
      <c r="C1260" s="245">
        <v>8745</v>
      </c>
      <c r="D1260" s="245">
        <v>8725</v>
      </c>
      <c r="E1260" s="245">
        <v>8730</v>
      </c>
      <c r="F1260" s="246" t="s">
        <v>3969</v>
      </c>
      <c r="G1260" s="246" t="s">
        <v>3969</v>
      </c>
    </row>
    <row r="1261" spans="1:7">
      <c r="A1261" s="116">
        <v>1260</v>
      </c>
      <c r="B1261" s="116" t="s">
        <v>4610</v>
      </c>
      <c r="C1261" s="245">
        <v>10910</v>
      </c>
      <c r="D1261" s="245">
        <v>10895</v>
      </c>
      <c r="E1261" s="245">
        <v>10925</v>
      </c>
      <c r="F1261" s="246" t="s">
        <v>3969</v>
      </c>
      <c r="G1261" s="246" t="s">
        <v>3969</v>
      </c>
    </row>
    <row r="1262" spans="1:7">
      <c r="A1262" s="116">
        <v>1261</v>
      </c>
      <c r="B1262" s="116" t="s">
        <v>4611</v>
      </c>
      <c r="C1262" s="245">
        <v>11580</v>
      </c>
      <c r="D1262" s="245">
        <v>11560</v>
      </c>
      <c r="E1262" s="245">
        <v>11595</v>
      </c>
      <c r="F1262" s="246" t="s">
        <v>3969</v>
      </c>
      <c r="G1262" s="246" t="s">
        <v>3969</v>
      </c>
    </row>
    <row r="1263" spans="1:7">
      <c r="A1263" s="116">
        <v>1262</v>
      </c>
      <c r="B1263" s="116" t="s">
        <v>4612</v>
      </c>
      <c r="C1263" s="245">
        <v>8905</v>
      </c>
      <c r="D1263" s="245">
        <v>8900</v>
      </c>
      <c r="E1263" s="245">
        <v>8905</v>
      </c>
      <c r="F1263" s="246" t="s">
        <v>3969</v>
      </c>
      <c r="G1263" s="246" t="s">
        <v>3969</v>
      </c>
    </row>
    <row r="1264" spans="1:7">
      <c r="A1264" s="116">
        <v>1263</v>
      </c>
      <c r="B1264" s="116" t="s">
        <v>4613</v>
      </c>
      <c r="C1264" s="245">
        <v>8610</v>
      </c>
      <c r="D1264" s="245">
        <v>8640</v>
      </c>
      <c r="E1264" s="245">
        <v>8670</v>
      </c>
      <c r="F1264" s="246" t="s">
        <v>3969</v>
      </c>
      <c r="G1264" s="246" t="s">
        <v>3969</v>
      </c>
    </row>
    <row r="1265" spans="1:7">
      <c r="A1265" s="116">
        <v>1264</v>
      </c>
      <c r="B1265" s="116" t="s">
        <v>4614</v>
      </c>
      <c r="C1265" s="245">
        <v>10490</v>
      </c>
      <c r="D1265" s="245">
        <v>10465</v>
      </c>
      <c r="E1265" s="245">
        <v>10490</v>
      </c>
      <c r="F1265" s="246" t="s">
        <v>3969</v>
      </c>
      <c r="G1265" s="246" t="s">
        <v>3969</v>
      </c>
    </row>
    <row r="1266" spans="1:7">
      <c r="A1266" s="116">
        <v>1265</v>
      </c>
      <c r="B1266" s="116" t="s">
        <v>4615</v>
      </c>
      <c r="C1266" s="245">
        <v>8535</v>
      </c>
      <c r="D1266" s="245">
        <v>8530</v>
      </c>
      <c r="E1266" s="245">
        <v>8535</v>
      </c>
      <c r="F1266" s="246" t="s">
        <v>3969</v>
      </c>
      <c r="G1266" s="246" t="s">
        <v>3969</v>
      </c>
    </row>
    <row r="1267" spans="1:7">
      <c r="A1267" s="116">
        <v>1266</v>
      </c>
      <c r="B1267" s="116" t="s">
        <v>4616</v>
      </c>
      <c r="C1267" s="245">
        <v>13100</v>
      </c>
      <c r="D1267" s="245">
        <v>13050</v>
      </c>
      <c r="E1267" s="245">
        <v>13100</v>
      </c>
      <c r="F1267" s="246">
        <v>1.19</v>
      </c>
      <c r="G1267" s="246" t="s">
        <v>3969</v>
      </c>
    </row>
    <row r="1268" spans="1:7">
      <c r="A1268" s="116">
        <v>1267</v>
      </c>
      <c r="B1268" s="116" t="s">
        <v>4617</v>
      </c>
      <c r="C1268" s="245">
        <v>17025</v>
      </c>
      <c r="D1268" s="245">
        <v>16865</v>
      </c>
      <c r="E1268" s="245">
        <v>16870</v>
      </c>
      <c r="F1268" s="246" t="s">
        <v>3969</v>
      </c>
      <c r="G1268" s="246" t="s">
        <v>3969</v>
      </c>
    </row>
    <row r="1269" spans="1:7">
      <c r="A1269" s="116">
        <v>1268</v>
      </c>
      <c r="B1269" s="116" t="s">
        <v>4618</v>
      </c>
      <c r="C1269" s="245">
        <v>17020</v>
      </c>
      <c r="D1269" s="245">
        <v>16860</v>
      </c>
      <c r="E1269" s="245">
        <v>16865</v>
      </c>
      <c r="F1269" s="246" t="s">
        <v>3969</v>
      </c>
      <c r="G1269" s="246" t="s">
        <v>3969</v>
      </c>
    </row>
    <row r="1270" spans="1:7">
      <c r="A1270" s="116">
        <v>1269</v>
      </c>
      <c r="B1270" s="116" t="s">
        <v>4619</v>
      </c>
      <c r="C1270" s="245">
        <v>8425</v>
      </c>
      <c r="D1270" s="245">
        <v>8420</v>
      </c>
      <c r="E1270" s="245">
        <v>8425</v>
      </c>
      <c r="F1270" s="246" t="s">
        <v>3969</v>
      </c>
      <c r="G1270" s="246" t="s">
        <v>3969</v>
      </c>
    </row>
    <row r="1271" spans="1:7">
      <c r="A1271" s="116">
        <v>1270</v>
      </c>
      <c r="B1271" s="116" t="s">
        <v>4620</v>
      </c>
      <c r="C1271" s="245">
        <v>3150</v>
      </c>
      <c r="D1271" s="245">
        <v>3145</v>
      </c>
      <c r="E1271" s="245">
        <v>3150</v>
      </c>
      <c r="F1271" s="246">
        <v>6.09</v>
      </c>
      <c r="G1271" s="246" t="s">
        <v>3969</v>
      </c>
    </row>
    <row r="1272" spans="1:7">
      <c r="A1272" s="116">
        <v>1271</v>
      </c>
      <c r="B1272" s="116" t="s">
        <v>4621</v>
      </c>
      <c r="C1272" s="245">
        <v>18465</v>
      </c>
      <c r="D1272" s="245">
        <v>18440</v>
      </c>
      <c r="E1272" s="245">
        <v>18465</v>
      </c>
      <c r="F1272" s="246" t="s">
        <v>3969</v>
      </c>
      <c r="G1272" s="246" t="s">
        <v>3969</v>
      </c>
    </row>
    <row r="1273" spans="1:7">
      <c r="A1273" s="116">
        <v>1272</v>
      </c>
      <c r="B1273" s="116" t="s">
        <v>4622</v>
      </c>
      <c r="C1273" s="245">
        <v>20730</v>
      </c>
      <c r="D1273" s="245">
        <v>20720</v>
      </c>
      <c r="E1273" s="245">
        <v>20730</v>
      </c>
      <c r="F1273" s="246" t="s">
        <v>3969</v>
      </c>
      <c r="G1273" s="246" t="s">
        <v>3969</v>
      </c>
    </row>
    <row r="1274" spans="1:7">
      <c r="A1274" s="116">
        <v>1273</v>
      </c>
      <c r="B1274" s="116" t="s">
        <v>4623</v>
      </c>
      <c r="C1274" s="245">
        <v>16525</v>
      </c>
      <c r="D1274" s="245">
        <v>16315</v>
      </c>
      <c r="E1274" s="245">
        <v>16325</v>
      </c>
      <c r="F1274" s="246" t="s">
        <v>3969</v>
      </c>
      <c r="G1274" s="246" t="s">
        <v>3969</v>
      </c>
    </row>
    <row r="1275" spans="1:7">
      <c r="A1275" s="116">
        <v>1274</v>
      </c>
      <c r="B1275" s="116" t="s">
        <v>4624</v>
      </c>
      <c r="C1275" s="245">
        <v>16515</v>
      </c>
      <c r="D1275" s="245">
        <v>16300</v>
      </c>
      <c r="E1275" s="245">
        <v>16315</v>
      </c>
      <c r="F1275" s="246" t="s">
        <v>3969</v>
      </c>
      <c r="G1275" s="246" t="s">
        <v>3969</v>
      </c>
    </row>
    <row r="1276" spans="1:7">
      <c r="A1276" s="116">
        <v>1275</v>
      </c>
      <c r="B1276" s="116" t="s">
        <v>4625</v>
      </c>
      <c r="C1276" s="245">
        <v>8245</v>
      </c>
      <c r="D1276" s="245">
        <v>8245</v>
      </c>
      <c r="E1276" s="245">
        <v>8270</v>
      </c>
      <c r="F1276" s="246" t="s">
        <v>3969</v>
      </c>
      <c r="G1276" s="246" t="s">
        <v>3969</v>
      </c>
    </row>
    <row r="1277" spans="1:7">
      <c r="A1277" s="116">
        <v>1276</v>
      </c>
      <c r="B1277" s="116" t="s">
        <v>4626</v>
      </c>
      <c r="C1277" s="245">
        <v>7640</v>
      </c>
      <c r="D1277" s="245">
        <v>7635</v>
      </c>
      <c r="E1277" s="245">
        <v>7640</v>
      </c>
      <c r="F1277" s="246" t="s">
        <v>3969</v>
      </c>
      <c r="G1277" s="246" t="s">
        <v>3969</v>
      </c>
    </row>
    <row r="1278" spans="1:7">
      <c r="A1278" s="116">
        <v>1277</v>
      </c>
      <c r="B1278" s="116" t="s">
        <v>4627</v>
      </c>
      <c r="C1278" s="245">
        <v>10900</v>
      </c>
      <c r="D1278" s="245">
        <v>10900</v>
      </c>
      <c r="E1278" s="245">
        <v>10970</v>
      </c>
      <c r="F1278" s="246" t="s">
        <v>3969</v>
      </c>
      <c r="G1278" s="246" t="s">
        <v>3969</v>
      </c>
    </row>
    <row r="1279" spans="1:7">
      <c r="A1279" s="116">
        <v>1278</v>
      </c>
      <c r="B1279" s="116" t="s">
        <v>4628</v>
      </c>
      <c r="C1279" s="245">
        <v>29705</v>
      </c>
      <c r="D1279" s="245">
        <v>29675</v>
      </c>
      <c r="E1279" s="245">
        <v>29705</v>
      </c>
      <c r="F1279" s="246" t="s">
        <v>3969</v>
      </c>
      <c r="G1279" s="246" t="s">
        <v>3969</v>
      </c>
    </row>
    <row r="1280" spans="1:7">
      <c r="A1280" s="116">
        <v>1279</v>
      </c>
      <c r="B1280" s="116" t="s">
        <v>4629</v>
      </c>
      <c r="C1280" s="245">
        <v>44000</v>
      </c>
      <c r="D1280" s="245">
        <v>43950</v>
      </c>
      <c r="E1280" s="245">
        <v>44000</v>
      </c>
      <c r="F1280" s="246">
        <v>7.84</v>
      </c>
      <c r="G1280" s="246" t="s">
        <v>3969</v>
      </c>
    </row>
    <row r="1281" spans="1:7">
      <c r="A1281" s="116">
        <v>1280</v>
      </c>
      <c r="B1281" s="116" t="s">
        <v>4630</v>
      </c>
      <c r="C1281" s="245">
        <v>18000</v>
      </c>
      <c r="D1281" s="245">
        <v>17925</v>
      </c>
      <c r="E1281" s="245">
        <v>17985</v>
      </c>
      <c r="F1281" s="246" t="s">
        <v>3969</v>
      </c>
      <c r="G1281" s="246" t="s">
        <v>3969</v>
      </c>
    </row>
    <row r="1282" spans="1:7">
      <c r="A1282" s="116">
        <v>1281</v>
      </c>
      <c r="B1282" s="116" t="s">
        <v>4631</v>
      </c>
      <c r="C1282" s="245">
        <v>17875</v>
      </c>
      <c r="D1282" s="245">
        <v>17860</v>
      </c>
      <c r="E1282" s="245">
        <v>17875</v>
      </c>
      <c r="F1282" s="246" t="s">
        <v>3969</v>
      </c>
      <c r="G1282" s="246" t="s">
        <v>3969</v>
      </c>
    </row>
    <row r="1283" spans="1:7">
      <c r="A1283" s="116">
        <v>1282</v>
      </c>
      <c r="B1283" s="116" t="s">
        <v>4632</v>
      </c>
      <c r="C1283" s="245">
        <v>6965</v>
      </c>
      <c r="D1283" s="245">
        <v>6940</v>
      </c>
      <c r="E1283" s="245">
        <v>6965</v>
      </c>
      <c r="F1283" s="246" t="s">
        <v>3969</v>
      </c>
      <c r="G1283" s="246" t="s">
        <v>3969</v>
      </c>
    </row>
    <row r="1284" spans="1:7">
      <c r="A1284" s="116">
        <v>1283</v>
      </c>
      <c r="B1284" s="116" t="s">
        <v>4633</v>
      </c>
      <c r="C1284" s="245">
        <v>17765</v>
      </c>
      <c r="D1284" s="245">
        <v>17690</v>
      </c>
      <c r="E1284" s="245">
        <v>17765</v>
      </c>
      <c r="F1284" s="246" t="s">
        <v>3969</v>
      </c>
      <c r="G1284" s="246" t="s">
        <v>3969</v>
      </c>
    </row>
    <row r="1285" spans="1:7">
      <c r="A1285" s="116">
        <v>1284</v>
      </c>
      <c r="B1285" s="116" t="s">
        <v>4634</v>
      </c>
      <c r="C1285" s="245">
        <v>13180</v>
      </c>
      <c r="D1285" s="245">
        <v>13175</v>
      </c>
      <c r="E1285" s="245">
        <v>13180</v>
      </c>
      <c r="F1285" s="246" t="s">
        <v>3969</v>
      </c>
      <c r="G1285" s="246" t="s">
        <v>3969</v>
      </c>
    </row>
    <row r="1286" spans="1:7">
      <c r="A1286" s="116">
        <v>1285</v>
      </c>
      <c r="B1286" s="116" t="s">
        <v>4635</v>
      </c>
      <c r="C1286" s="245">
        <v>159500</v>
      </c>
      <c r="D1286" s="245">
        <v>159000</v>
      </c>
      <c r="E1286" s="245">
        <v>159500</v>
      </c>
      <c r="F1286" s="246">
        <v>143.94999999999999</v>
      </c>
      <c r="G1286" s="246" t="s">
        <v>3969</v>
      </c>
    </row>
    <row r="1287" spans="1:7">
      <c r="A1287" s="116">
        <v>1286</v>
      </c>
      <c r="B1287" s="116" t="s">
        <v>4636</v>
      </c>
      <c r="C1287" s="245">
        <v>9275</v>
      </c>
      <c r="D1287" s="245">
        <v>9270</v>
      </c>
      <c r="E1287" s="245">
        <v>9275</v>
      </c>
      <c r="F1287" s="246" t="s">
        <v>3969</v>
      </c>
      <c r="G1287" s="246" t="s">
        <v>3969</v>
      </c>
    </row>
    <row r="1288" spans="1:7">
      <c r="A1288" s="116">
        <v>1287</v>
      </c>
      <c r="B1288" s="116" t="s">
        <v>4637</v>
      </c>
      <c r="C1288" s="245">
        <v>13090</v>
      </c>
      <c r="D1288" s="245">
        <v>13060</v>
      </c>
      <c r="E1288" s="245">
        <v>13090</v>
      </c>
      <c r="F1288" s="246" t="s">
        <v>3969</v>
      </c>
      <c r="G1288" s="246" t="s">
        <v>3969</v>
      </c>
    </row>
    <row r="1289" spans="1:7">
      <c r="A1289" s="116">
        <v>1288</v>
      </c>
      <c r="B1289" s="116" t="s">
        <v>4638</v>
      </c>
      <c r="C1289" s="245">
        <v>5235</v>
      </c>
      <c r="D1289" s="245">
        <v>5230</v>
      </c>
      <c r="E1289" s="245">
        <v>5235</v>
      </c>
      <c r="F1289" s="246" t="s">
        <v>3969</v>
      </c>
      <c r="G1289" s="246" t="s">
        <v>3969</v>
      </c>
    </row>
    <row r="1290" spans="1:7">
      <c r="A1290" s="116">
        <v>1289</v>
      </c>
      <c r="B1290" s="116" t="s">
        <v>4639</v>
      </c>
      <c r="C1290" s="245">
        <v>99840</v>
      </c>
      <c r="D1290" s="245">
        <v>99780</v>
      </c>
      <c r="E1290" s="245">
        <v>99840</v>
      </c>
      <c r="F1290" s="246" t="s">
        <v>3969</v>
      </c>
      <c r="G1290" s="246" t="s">
        <v>3969</v>
      </c>
    </row>
    <row r="1291" spans="1:7">
      <c r="A1291" s="116">
        <v>1290</v>
      </c>
      <c r="B1291" s="116" t="s">
        <v>4640</v>
      </c>
      <c r="C1291" s="245">
        <v>1410</v>
      </c>
      <c r="D1291" s="245">
        <v>1410</v>
      </c>
      <c r="E1291" s="245">
        <v>1420</v>
      </c>
      <c r="F1291" s="246" t="s">
        <v>3969</v>
      </c>
      <c r="G1291" s="246" t="s">
        <v>3969</v>
      </c>
    </row>
    <row r="1292" spans="1:7">
      <c r="A1292" s="116">
        <v>1291</v>
      </c>
      <c r="B1292" s="116" t="s">
        <v>4641</v>
      </c>
      <c r="C1292" s="245">
        <v>7015</v>
      </c>
      <c r="D1292" s="245">
        <v>7015</v>
      </c>
      <c r="E1292" s="245">
        <v>7040</v>
      </c>
      <c r="F1292" s="246" t="s">
        <v>3969</v>
      </c>
      <c r="G1292" s="246" t="s">
        <v>3969</v>
      </c>
    </row>
    <row r="1293" spans="1:7">
      <c r="A1293" s="116">
        <v>1292</v>
      </c>
      <c r="B1293" s="116" t="s">
        <v>4642</v>
      </c>
      <c r="C1293" s="245">
        <v>7710</v>
      </c>
      <c r="D1293" s="245">
        <v>7705</v>
      </c>
      <c r="E1293" s="245">
        <v>7710</v>
      </c>
      <c r="F1293" s="246" t="s">
        <v>3969</v>
      </c>
      <c r="G1293" s="246" t="s">
        <v>3969</v>
      </c>
    </row>
    <row r="1294" spans="1:7">
      <c r="A1294" s="116">
        <v>1293</v>
      </c>
      <c r="B1294" s="116" t="s">
        <v>4643</v>
      </c>
      <c r="C1294" s="245">
        <v>4645</v>
      </c>
      <c r="D1294" s="245">
        <v>4645</v>
      </c>
      <c r="E1294" s="245">
        <v>4660</v>
      </c>
      <c r="F1294" s="246" t="s">
        <v>3969</v>
      </c>
      <c r="G1294" s="246" t="s">
        <v>3969</v>
      </c>
    </row>
    <row r="1295" spans="1:7">
      <c r="A1295" s="116">
        <v>1294</v>
      </c>
      <c r="B1295" s="116" t="s">
        <v>4644</v>
      </c>
      <c r="C1295" s="245">
        <v>3060</v>
      </c>
      <c r="D1295" s="245">
        <v>3055</v>
      </c>
      <c r="E1295" s="245">
        <v>3060</v>
      </c>
      <c r="F1295" s="246" t="s">
        <v>3969</v>
      </c>
      <c r="G1295" s="246" t="s">
        <v>3969</v>
      </c>
    </row>
    <row r="1296" spans="1:7">
      <c r="A1296" s="116">
        <v>1295</v>
      </c>
      <c r="B1296" s="116" t="s">
        <v>4645</v>
      </c>
      <c r="C1296" s="245">
        <v>15250</v>
      </c>
      <c r="D1296" s="245">
        <v>15250</v>
      </c>
      <c r="E1296" s="245">
        <v>15260</v>
      </c>
      <c r="F1296" s="246" t="s">
        <v>3969</v>
      </c>
      <c r="G1296" s="246" t="s">
        <v>3969</v>
      </c>
    </row>
    <row r="1297" spans="1:7">
      <c r="A1297" s="116">
        <v>1296</v>
      </c>
      <c r="B1297" s="116" t="s">
        <v>4646</v>
      </c>
      <c r="C1297" s="245">
        <v>10155</v>
      </c>
      <c r="D1297" s="245">
        <v>10150</v>
      </c>
      <c r="E1297" s="245">
        <v>10155</v>
      </c>
      <c r="F1297" s="246" t="s">
        <v>3969</v>
      </c>
      <c r="G1297" s="246" t="s">
        <v>3969</v>
      </c>
    </row>
    <row r="1298" spans="1:7">
      <c r="A1298" s="116">
        <v>1297</v>
      </c>
      <c r="B1298" s="116" t="s">
        <v>4647</v>
      </c>
      <c r="C1298" s="245">
        <v>3005</v>
      </c>
      <c r="D1298" s="245">
        <v>3000</v>
      </c>
      <c r="E1298" s="245">
        <v>3005</v>
      </c>
      <c r="F1298" s="246" t="s">
        <v>3969</v>
      </c>
      <c r="G1298" s="246" t="s">
        <v>3969</v>
      </c>
    </row>
    <row r="1299" spans="1:7">
      <c r="A1299" s="116">
        <v>1298</v>
      </c>
      <c r="B1299" s="116" t="s">
        <v>4648</v>
      </c>
      <c r="C1299" s="245">
        <v>15020</v>
      </c>
      <c r="D1299" s="245">
        <v>15015</v>
      </c>
      <c r="E1299" s="245">
        <v>15020</v>
      </c>
      <c r="F1299" s="246" t="s">
        <v>3969</v>
      </c>
      <c r="G1299" s="246" t="s">
        <v>3969</v>
      </c>
    </row>
    <row r="1300" spans="1:7">
      <c r="A1300" s="116">
        <v>1299</v>
      </c>
      <c r="B1300" s="116" t="s">
        <v>4649</v>
      </c>
      <c r="C1300" s="245">
        <v>12495</v>
      </c>
      <c r="D1300" s="245">
        <v>12490</v>
      </c>
      <c r="E1300" s="245">
        <v>12495</v>
      </c>
      <c r="F1300" s="246" t="s">
        <v>3969</v>
      </c>
      <c r="G1300" s="246" t="s">
        <v>3969</v>
      </c>
    </row>
    <row r="1301" spans="1:7">
      <c r="A1301" s="116">
        <v>1300</v>
      </c>
      <c r="B1301" s="116" t="s">
        <v>4650</v>
      </c>
      <c r="C1301" s="245">
        <v>62250</v>
      </c>
      <c r="D1301" s="245">
        <v>62145</v>
      </c>
      <c r="E1301" s="245">
        <v>62255</v>
      </c>
      <c r="F1301" s="246" t="s">
        <v>3969</v>
      </c>
      <c r="G1301" s="246" t="s">
        <v>3969</v>
      </c>
    </row>
    <row r="1302" spans="1:7">
      <c r="A1302" s="116">
        <v>1301</v>
      </c>
      <c r="B1302" s="116" t="s">
        <v>4651</v>
      </c>
      <c r="C1302" s="245">
        <v>14920</v>
      </c>
      <c r="D1302" s="245">
        <v>14915</v>
      </c>
      <c r="E1302" s="245">
        <v>14920</v>
      </c>
      <c r="F1302" s="246" t="s">
        <v>3969</v>
      </c>
      <c r="G1302" s="246" t="s">
        <v>3969</v>
      </c>
    </row>
    <row r="1303" spans="1:7">
      <c r="A1303" s="116">
        <v>1302</v>
      </c>
      <c r="B1303" s="116" t="s">
        <v>4652</v>
      </c>
      <c r="C1303" s="245">
        <v>13480</v>
      </c>
      <c r="D1303" s="245">
        <v>13475</v>
      </c>
      <c r="E1303" s="245">
        <v>13480</v>
      </c>
      <c r="F1303" s="246" t="s">
        <v>3969</v>
      </c>
      <c r="G1303" s="246" t="s">
        <v>3969</v>
      </c>
    </row>
    <row r="1304" spans="1:7">
      <c r="A1304" s="116">
        <v>1303</v>
      </c>
      <c r="B1304" s="116" t="s">
        <v>4653</v>
      </c>
      <c r="C1304" s="245">
        <v>48240</v>
      </c>
      <c r="D1304" s="245">
        <v>48265</v>
      </c>
      <c r="E1304" s="245">
        <v>48300</v>
      </c>
      <c r="F1304" s="246" t="s">
        <v>3969</v>
      </c>
      <c r="G1304" s="246" t="s">
        <v>3969</v>
      </c>
    </row>
    <row r="1305" spans="1:7">
      <c r="A1305" s="116">
        <v>1304</v>
      </c>
      <c r="B1305" s="116" t="s">
        <v>4654</v>
      </c>
      <c r="C1305" s="245">
        <v>5590</v>
      </c>
      <c r="D1305" s="245">
        <v>5585</v>
      </c>
      <c r="E1305" s="245">
        <v>5590</v>
      </c>
      <c r="F1305" s="246" t="s">
        <v>3969</v>
      </c>
      <c r="G1305" s="246" t="s">
        <v>3969</v>
      </c>
    </row>
    <row r="1306" spans="1:7">
      <c r="A1306" s="116">
        <v>1305</v>
      </c>
      <c r="B1306" s="116" t="s">
        <v>4655</v>
      </c>
      <c r="C1306" s="245">
        <v>12230</v>
      </c>
      <c r="D1306" s="245">
        <v>12225</v>
      </c>
      <c r="E1306" s="245">
        <v>12230</v>
      </c>
      <c r="F1306" s="246" t="s">
        <v>3969</v>
      </c>
      <c r="G1306" s="246" t="s">
        <v>3969</v>
      </c>
    </row>
    <row r="1307" spans="1:7">
      <c r="A1307" s="116">
        <v>1306</v>
      </c>
      <c r="B1307" s="116" t="s">
        <v>4656</v>
      </c>
      <c r="C1307" s="245">
        <v>29295</v>
      </c>
      <c r="D1307" s="245">
        <v>29250</v>
      </c>
      <c r="E1307" s="245">
        <v>29295</v>
      </c>
      <c r="F1307" s="246" t="s">
        <v>3969</v>
      </c>
      <c r="G1307" s="246" t="s">
        <v>3969</v>
      </c>
    </row>
    <row r="1308" spans="1:7">
      <c r="A1308" s="116">
        <v>1307</v>
      </c>
      <c r="B1308" s="116" t="s">
        <v>4657</v>
      </c>
      <c r="C1308" s="245">
        <v>12540</v>
      </c>
      <c r="D1308" s="245">
        <v>12500</v>
      </c>
      <c r="E1308" s="245">
        <v>12540</v>
      </c>
      <c r="F1308" s="246" t="s">
        <v>3969</v>
      </c>
      <c r="G1308" s="246" t="s">
        <v>3969</v>
      </c>
    </row>
    <row r="1309" spans="1:7">
      <c r="A1309" s="116">
        <v>1308</v>
      </c>
      <c r="B1309" s="116" t="s">
        <v>4658</v>
      </c>
      <c r="C1309" s="245">
        <v>7175</v>
      </c>
      <c r="D1309" s="245">
        <v>7170</v>
      </c>
      <c r="E1309" s="245">
        <v>7175</v>
      </c>
      <c r="F1309" s="246" t="s">
        <v>3969</v>
      </c>
      <c r="G1309" s="246" t="s">
        <v>3969</v>
      </c>
    </row>
    <row r="1310" spans="1:7">
      <c r="A1310" s="116">
        <v>1309</v>
      </c>
      <c r="B1310" s="116" t="s">
        <v>4659</v>
      </c>
      <c r="C1310" s="245">
        <v>14330</v>
      </c>
      <c r="D1310" s="245">
        <v>14175</v>
      </c>
      <c r="E1310" s="245">
        <v>14185</v>
      </c>
      <c r="F1310" s="246" t="s">
        <v>3969</v>
      </c>
      <c r="G1310" s="246" t="s">
        <v>3969</v>
      </c>
    </row>
    <row r="1311" spans="1:7">
      <c r="A1311" s="116">
        <v>1310</v>
      </c>
      <c r="B1311" s="116" t="s">
        <v>4660</v>
      </c>
      <c r="C1311" s="245">
        <v>3655</v>
      </c>
      <c r="D1311" s="245">
        <v>3655</v>
      </c>
      <c r="E1311" s="245">
        <v>3660</v>
      </c>
      <c r="F1311" s="246">
        <v>37.299999999999997</v>
      </c>
      <c r="G1311" s="246" t="s">
        <v>3969</v>
      </c>
    </row>
    <row r="1312" spans="1:7">
      <c r="A1312" s="116">
        <v>1311</v>
      </c>
      <c r="B1312" s="116" t="s">
        <v>4661</v>
      </c>
      <c r="C1312" s="245">
        <v>11905</v>
      </c>
      <c r="D1312" s="245">
        <v>11905</v>
      </c>
      <c r="E1312" s="245">
        <v>11920</v>
      </c>
      <c r="F1312" s="246" t="s">
        <v>3969</v>
      </c>
      <c r="G1312" s="246" t="s">
        <v>3969</v>
      </c>
    </row>
    <row r="1313" spans="1:7">
      <c r="A1313" s="116">
        <v>1312</v>
      </c>
      <c r="B1313" s="116" t="s">
        <v>4662</v>
      </c>
      <c r="C1313" s="245">
        <v>7120</v>
      </c>
      <c r="D1313" s="245">
        <v>7110</v>
      </c>
      <c r="E1313" s="245">
        <v>7120</v>
      </c>
      <c r="F1313" s="246" t="s">
        <v>3969</v>
      </c>
      <c r="G1313" s="246" t="s">
        <v>3969</v>
      </c>
    </row>
    <row r="1314" spans="1:7">
      <c r="A1314" s="116">
        <v>1313</v>
      </c>
      <c r="B1314" s="116" t="s">
        <v>4663</v>
      </c>
      <c r="C1314" s="245">
        <v>12210</v>
      </c>
      <c r="D1314" s="245">
        <v>12170</v>
      </c>
      <c r="E1314" s="245">
        <v>12210</v>
      </c>
      <c r="F1314" s="246" t="s">
        <v>3969</v>
      </c>
      <c r="G1314" s="246" t="s">
        <v>3969</v>
      </c>
    </row>
    <row r="1315" spans="1:7">
      <c r="A1315" s="116">
        <v>1314</v>
      </c>
      <c r="B1315" s="116" t="s">
        <v>4664</v>
      </c>
      <c r="C1315" s="245">
        <v>11635</v>
      </c>
      <c r="D1315" s="245">
        <v>11590</v>
      </c>
      <c r="E1315" s="245">
        <v>11635</v>
      </c>
      <c r="F1315" s="246" t="s">
        <v>3969</v>
      </c>
      <c r="G1315" s="246" t="s">
        <v>3969</v>
      </c>
    </row>
    <row r="1316" spans="1:7">
      <c r="A1316" s="116">
        <v>1315</v>
      </c>
      <c r="B1316" s="116" t="s">
        <v>4665</v>
      </c>
      <c r="C1316" s="245">
        <v>94905</v>
      </c>
      <c r="D1316" s="245">
        <v>94840</v>
      </c>
      <c r="E1316" s="245">
        <v>94905</v>
      </c>
      <c r="F1316" s="246" t="s">
        <v>3969</v>
      </c>
      <c r="G1316" s="246" t="s">
        <v>3969</v>
      </c>
    </row>
    <row r="1317" spans="1:7">
      <c r="A1317" s="116">
        <v>1316</v>
      </c>
      <c r="B1317" s="116" t="s">
        <v>4666</v>
      </c>
      <c r="C1317" s="245">
        <v>9415</v>
      </c>
      <c r="D1317" s="245">
        <v>9405</v>
      </c>
      <c r="E1317" s="245">
        <v>9415</v>
      </c>
      <c r="F1317" s="246" t="s">
        <v>3969</v>
      </c>
      <c r="G1317" s="246" t="s">
        <v>3969</v>
      </c>
    </row>
    <row r="1318" spans="1:7">
      <c r="A1318" s="116">
        <v>1317</v>
      </c>
      <c r="B1318" s="116" t="s">
        <v>4667</v>
      </c>
      <c r="C1318" s="245">
        <v>9910</v>
      </c>
      <c r="D1318" s="245">
        <v>9865</v>
      </c>
      <c r="E1318" s="245">
        <v>9910</v>
      </c>
      <c r="F1318" s="246" t="s">
        <v>3969</v>
      </c>
      <c r="G1318" s="246" t="s">
        <v>3969</v>
      </c>
    </row>
    <row r="1319" spans="1:7">
      <c r="A1319" s="116">
        <v>1318</v>
      </c>
      <c r="B1319" s="116" t="s">
        <v>4668</v>
      </c>
      <c r="C1319" s="245">
        <v>13845</v>
      </c>
      <c r="D1319" s="245">
        <v>13850</v>
      </c>
      <c r="E1319" s="245">
        <v>13860</v>
      </c>
      <c r="F1319" s="246" t="s">
        <v>3969</v>
      </c>
      <c r="G1319" s="246" t="s">
        <v>3969</v>
      </c>
    </row>
    <row r="1320" spans="1:7">
      <c r="A1320" s="116">
        <v>1319</v>
      </c>
      <c r="B1320" s="116" t="s">
        <v>4669</v>
      </c>
      <c r="C1320" s="245">
        <v>5720</v>
      </c>
      <c r="D1320" s="245">
        <v>5720</v>
      </c>
      <c r="E1320" s="245">
        <v>5725</v>
      </c>
      <c r="F1320" s="246" t="s">
        <v>3969</v>
      </c>
      <c r="G1320" s="246" t="s">
        <v>3969</v>
      </c>
    </row>
    <row r="1321" spans="1:7">
      <c r="A1321" s="116">
        <v>1320</v>
      </c>
      <c r="B1321" s="116" t="s">
        <v>4670</v>
      </c>
      <c r="C1321" s="245">
        <v>13720</v>
      </c>
      <c r="D1321" s="245">
        <v>13685</v>
      </c>
      <c r="E1321" s="245">
        <v>13720</v>
      </c>
      <c r="F1321" s="246" t="s">
        <v>3969</v>
      </c>
      <c r="G1321" s="246" t="s">
        <v>3969</v>
      </c>
    </row>
    <row r="1322" spans="1:7">
      <c r="A1322" s="116">
        <v>1321</v>
      </c>
      <c r="B1322" s="116" t="s">
        <v>4671</v>
      </c>
      <c r="C1322" s="245">
        <v>13645</v>
      </c>
      <c r="D1322" s="245">
        <v>13545</v>
      </c>
      <c r="E1322" s="245">
        <v>13645</v>
      </c>
      <c r="F1322" s="246" t="s">
        <v>3969</v>
      </c>
      <c r="G1322" s="246" t="s">
        <v>3969</v>
      </c>
    </row>
    <row r="1323" spans="1:7">
      <c r="A1323" s="116">
        <v>1322</v>
      </c>
      <c r="B1323" s="116" t="s">
        <v>4672</v>
      </c>
      <c r="C1323" s="245">
        <v>18120</v>
      </c>
      <c r="D1323" s="245">
        <v>18040</v>
      </c>
      <c r="E1323" s="245">
        <v>18120</v>
      </c>
      <c r="F1323" s="246" t="s">
        <v>3969</v>
      </c>
      <c r="G1323" s="246" t="s">
        <v>3969</v>
      </c>
    </row>
    <row r="1324" spans="1:7">
      <c r="A1324" s="116">
        <v>1323</v>
      </c>
      <c r="B1324" s="116" t="s">
        <v>4673</v>
      </c>
      <c r="C1324" s="245">
        <v>30300</v>
      </c>
      <c r="D1324" s="245">
        <v>30300</v>
      </c>
      <c r="E1324" s="245">
        <v>30700</v>
      </c>
      <c r="F1324" s="246">
        <v>67.790000000000006</v>
      </c>
      <c r="G1324" s="246" t="s">
        <v>3969</v>
      </c>
    </row>
    <row r="1325" spans="1:7">
      <c r="A1325" s="116">
        <v>1324</v>
      </c>
      <c r="B1325" s="116" t="s">
        <v>4674</v>
      </c>
      <c r="C1325" s="245">
        <v>6740</v>
      </c>
      <c r="D1325" s="245">
        <v>6735</v>
      </c>
      <c r="E1325" s="245">
        <v>6740</v>
      </c>
      <c r="F1325" s="246" t="s">
        <v>3969</v>
      </c>
      <c r="G1325" s="246" t="s">
        <v>3969</v>
      </c>
    </row>
    <row r="1326" spans="1:7">
      <c r="A1326" s="116">
        <v>1325</v>
      </c>
      <c r="B1326" s="116" t="s">
        <v>4675</v>
      </c>
      <c r="C1326" s="245">
        <v>3720</v>
      </c>
      <c r="D1326" s="245">
        <v>3645</v>
      </c>
      <c r="E1326" s="245">
        <v>3720</v>
      </c>
      <c r="F1326" s="246">
        <v>6.71</v>
      </c>
      <c r="G1326" s="246" t="s">
        <v>3969</v>
      </c>
    </row>
    <row r="1327" spans="1:7">
      <c r="A1327" s="116">
        <v>1326</v>
      </c>
      <c r="B1327" s="116" t="s">
        <v>4676</v>
      </c>
      <c r="C1327" s="245">
        <v>14085</v>
      </c>
      <c r="D1327" s="245">
        <v>14050</v>
      </c>
      <c r="E1327" s="245">
        <v>14115</v>
      </c>
      <c r="F1327" s="246" t="s">
        <v>3969</v>
      </c>
      <c r="G1327" s="246" t="s">
        <v>3969</v>
      </c>
    </row>
    <row r="1328" spans="1:7">
      <c r="A1328" s="116">
        <v>1327</v>
      </c>
      <c r="B1328" s="116" t="s">
        <v>4677</v>
      </c>
      <c r="C1328" s="245">
        <v>11575</v>
      </c>
      <c r="D1328" s="245">
        <v>11525</v>
      </c>
      <c r="E1328" s="245">
        <v>11575</v>
      </c>
      <c r="F1328" s="246" t="s">
        <v>3969</v>
      </c>
      <c r="G1328" s="246" t="s">
        <v>3969</v>
      </c>
    </row>
    <row r="1329" spans="1:7">
      <c r="A1329" s="116">
        <v>1328</v>
      </c>
      <c r="B1329" s="116" t="s">
        <v>4678</v>
      </c>
      <c r="C1329" s="245">
        <v>9500</v>
      </c>
      <c r="D1329" s="245">
        <v>9480</v>
      </c>
      <c r="E1329" s="245">
        <v>9510</v>
      </c>
      <c r="F1329" s="246" t="s">
        <v>3969</v>
      </c>
      <c r="G1329" s="246" t="s">
        <v>3969</v>
      </c>
    </row>
    <row r="1330" spans="1:7">
      <c r="A1330" s="116">
        <v>1329</v>
      </c>
      <c r="B1330" s="116" t="s">
        <v>4679</v>
      </c>
      <c r="C1330" s="245">
        <v>2660</v>
      </c>
      <c r="D1330" s="245">
        <v>2655</v>
      </c>
      <c r="E1330" s="245">
        <v>2660</v>
      </c>
      <c r="F1330" s="246" t="s">
        <v>3969</v>
      </c>
      <c r="G1330" s="246" t="s">
        <v>3969</v>
      </c>
    </row>
    <row r="1331" spans="1:7">
      <c r="A1331" s="116">
        <v>1330</v>
      </c>
      <c r="B1331" s="116" t="s">
        <v>4680</v>
      </c>
      <c r="C1331" s="245">
        <v>13205</v>
      </c>
      <c r="D1331" s="245">
        <v>13135</v>
      </c>
      <c r="E1331" s="245">
        <v>13140</v>
      </c>
      <c r="F1331" s="246" t="s">
        <v>3969</v>
      </c>
      <c r="G1331" s="246" t="s">
        <v>3969</v>
      </c>
    </row>
    <row r="1332" spans="1:7">
      <c r="A1332" s="116">
        <v>1331</v>
      </c>
      <c r="B1332" s="116" t="s">
        <v>4681</v>
      </c>
      <c r="C1332" s="245">
        <v>9425</v>
      </c>
      <c r="D1332" s="245">
        <v>9410</v>
      </c>
      <c r="E1332" s="245">
        <v>9425</v>
      </c>
      <c r="F1332" s="246" t="s">
        <v>3969</v>
      </c>
      <c r="G1332" s="246" t="s">
        <v>3969</v>
      </c>
    </row>
    <row r="1333" spans="1:7">
      <c r="A1333" s="116">
        <v>1332</v>
      </c>
      <c r="B1333" s="116" t="s">
        <v>4682</v>
      </c>
      <c r="C1333" s="245">
        <v>29910</v>
      </c>
      <c r="D1333" s="245">
        <v>29865</v>
      </c>
      <c r="E1333" s="245">
        <v>29910</v>
      </c>
      <c r="F1333" s="246" t="s">
        <v>3969</v>
      </c>
      <c r="G1333" s="246" t="s">
        <v>3969</v>
      </c>
    </row>
    <row r="1334" spans="1:7">
      <c r="A1334" s="116">
        <v>1333</v>
      </c>
      <c r="B1334" s="116" t="s">
        <v>4683</v>
      </c>
      <c r="C1334" s="245">
        <v>37545</v>
      </c>
      <c r="D1334" s="245">
        <v>37505</v>
      </c>
      <c r="E1334" s="245">
        <v>37545</v>
      </c>
      <c r="F1334" s="246" t="s">
        <v>3969</v>
      </c>
      <c r="G1334" s="246" t="s">
        <v>3969</v>
      </c>
    </row>
    <row r="1335" spans="1:7">
      <c r="A1335" s="116">
        <v>1334</v>
      </c>
      <c r="B1335" s="116" t="s">
        <v>4684</v>
      </c>
      <c r="C1335" s="245">
        <v>16215</v>
      </c>
      <c r="D1335" s="245">
        <v>16150</v>
      </c>
      <c r="E1335" s="245">
        <v>16215</v>
      </c>
      <c r="F1335" s="246" t="s">
        <v>3969</v>
      </c>
      <c r="G1335" s="246" t="s">
        <v>3969</v>
      </c>
    </row>
    <row r="1336" spans="1:7">
      <c r="A1336" s="116">
        <v>1335</v>
      </c>
      <c r="B1336" s="116" t="s">
        <v>4685</v>
      </c>
      <c r="C1336" s="245">
        <v>26935</v>
      </c>
      <c r="D1336" s="245">
        <v>26900</v>
      </c>
      <c r="E1336" s="245">
        <v>26980</v>
      </c>
      <c r="F1336" s="246" t="s">
        <v>3969</v>
      </c>
      <c r="G1336" s="246" t="s">
        <v>3969</v>
      </c>
    </row>
    <row r="1337" spans="1:7">
      <c r="A1337" s="116">
        <v>1336</v>
      </c>
      <c r="B1337" s="116" t="s">
        <v>4686</v>
      </c>
      <c r="C1337" s="245">
        <v>8605</v>
      </c>
      <c r="D1337" s="245">
        <v>8610</v>
      </c>
      <c r="E1337" s="245">
        <v>8625</v>
      </c>
      <c r="F1337" s="246" t="s">
        <v>3969</v>
      </c>
      <c r="G1337" s="246" t="s">
        <v>3969</v>
      </c>
    </row>
    <row r="1338" spans="1:7">
      <c r="A1338" s="116">
        <v>1337</v>
      </c>
      <c r="B1338" s="116" t="s">
        <v>4687</v>
      </c>
      <c r="C1338" s="245">
        <v>12835</v>
      </c>
      <c r="D1338" s="245">
        <v>12835</v>
      </c>
      <c r="E1338" s="245">
        <v>12860</v>
      </c>
      <c r="F1338" s="246" t="s">
        <v>3969</v>
      </c>
      <c r="G1338" s="246" t="s">
        <v>3969</v>
      </c>
    </row>
    <row r="1339" spans="1:7">
      <c r="A1339" s="116">
        <v>1338</v>
      </c>
      <c r="B1339" s="116" t="s">
        <v>4688</v>
      </c>
      <c r="C1339" s="245">
        <v>21335</v>
      </c>
      <c r="D1339" s="245">
        <v>21265</v>
      </c>
      <c r="E1339" s="245">
        <v>21335</v>
      </c>
      <c r="F1339" s="246" t="s">
        <v>3969</v>
      </c>
      <c r="G1339" s="246" t="s">
        <v>3969</v>
      </c>
    </row>
    <row r="1340" spans="1:7">
      <c r="A1340" s="116">
        <v>1339</v>
      </c>
      <c r="B1340" s="116" t="s">
        <v>4689</v>
      </c>
      <c r="C1340" s="245">
        <v>10500</v>
      </c>
      <c r="D1340" s="245">
        <v>10500</v>
      </c>
      <c r="E1340" s="245">
        <v>10550</v>
      </c>
      <c r="F1340" s="246">
        <v>3.62</v>
      </c>
      <c r="G1340" s="246" t="s">
        <v>3969</v>
      </c>
    </row>
    <row r="1341" spans="1:7">
      <c r="A1341" s="116">
        <v>1340</v>
      </c>
      <c r="B1341" s="116" t="s">
        <v>4690</v>
      </c>
      <c r="C1341" s="245">
        <v>17820</v>
      </c>
      <c r="D1341" s="245">
        <v>17760</v>
      </c>
      <c r="E1341" s="245">
        <v>17820</v>
      </c>
      <c r="F1341" s="246" t="s">
        <v>3969</v>
      </c>
      <c r="G1341" s="246" t="s">
        <v>3969</v>
      </c>
    </row>
    <row r="1342" spans="1:7">
      <c r="A1342" s="116">
        <v>1341</v>
      </c>
      <c r="B1342" s="116" t="s">
        <v>4691</v>
      </c>
      <c r="C1342" s="245">
        <v>12445</v>
      </c>
      <c r="D1342" s="245">
        <v>12355</v>
      </c>
      <c r="E1342" s="245">
        <v>12375</v>
      </c>
      <c r="F1342" s="246" t="s">
        <v>3969</v>
      </c>
      <c r="G1342" s="246" t="s">
        <v>3969</v>
      </c>
    </row>
    <row r="1343" spans="1:7">
      <c r="A1343" s="116">
        <v>1342</v>
      </c>
      <c r="B1343" s="116" t="s">
        <v>4692</v>
      </c>
      <c r="C1343" s="245">
        <v>41315</v>
      </c>
      <c r="D1343" s="245">
        <v>41290</v>
      </c>
      <c r="E1343" s="245">
        <v>41325</v>
      </c>
      <c r="F1343" s="246" t="s">
        <v>3969</v>
      </c>
      <c r="G1343" s="246" t="s">
        <v>3969</v>
      </c>
    </row>
    <row r="1344" spans="1:7">
      <c r="A1344" s="116">
        <v>1343</v>
      </c>
      <c r="B1344" s="116" t="s">
        <v>4693</v>
      </c>
      <c r="C1344" s="245">
        <v>17560</v>
      </c>
      <c r="D1344" s="245">
        <v>17530</v>
      </c>
      <c r="E1344" s="245">
        <v>17560</v>
      </c>
      <c r="F1344" s="246" t="s">
        <v>3969</v>
      </c>
      <c r="G1344" s="246" t="s">
        <v>3969</v>
      </c>
    </row>
    <row r="1345" spans="1:7">
      <c r="A1345" s="116">
        <v>1344</v>
      </c>
      <c r="B1345" s="116" t="s">
        <v>4694</v>
      </c>
      <c r="C1345" s="245">
        <v>11170</v>
      </c>
      <c r="D1345" s="245">
        <v>11170</v>
      </c>
      <c r="E1345" s="245">
        <v>11190</v>
      </c>
      <c r="F1345" s="246" t="s">
        <v>3969</v>
      </c>
      <c r="G1345" s="246" t="s">
        <v>3969</v>
      </c>
    </row>
    <row r="1346" spans="1:7">
      <c r="A1346" s="116">
        <v>1345</v>
      </c>
      <c r="B1346" s="116" t="s">
        <v>4695</v>
      </c>
      <c r="C1346" s="245">
        <v>12280</v>
      </c>
      <c r="D1346" s="245">
        <v>12395</v>
      </c>
      <c r="E1346" s="245">
        <v>12400</v>
      </c>
      <c r="F1346" s="246" t="s">
        <v>3969</v>
      </c>
      <c r="G1346" s="246" t="s">
        <v>3969</v>
      </c>
    </row>
    <row r="1347" spans="1:7">
      <c r="A1347" s="116">
        <v>1346</v>
      </c>
      <c r="B1347" s="116" t="s">
        <v>4696</v>
      </c>
      <c r="C1347" s="245">
        <v>12095</v>
      </c>
      <c r="D1347" s="245">
        <v>12050</v>
      </c>
      <c r="E1347" s="245">
        <v>12095</v>
      </c>
      <c r="F1347" s="246" t="s">
        <v>3969</v>
      </c>
      <c r="G1347" s="246" t="s">
        <v>3969</v>
      </c>
    </row>
    <row r="1348" spans="1:7">
      <c r="A1348" s="116">
        <v>1347</v>
      </c>
      <c r="B1348" s="116" t="s">
        <v>4697</v>
      </c>
      <c r="C1348" s="245">
        <v>12085</v>
      </c>
      <c r="D1348" s="245">
        <v>12060</v>
      </c>
      <c r="E1348" s="245">
        <v>12070</v>
      </c>
      <c r="F1348" s="246" t="s">
        <v>3969</v>
      </c>
      <c r="G1348" s="246" t="s">
        <v>3969</v>
      </c>
    </row>
    <row r="1349" spans="1:7">
      <c r="A1349" s="116">
        <v>1348</v>
      </c>
      <c r="B1349" s="116" t="s">
        <v>4698</v>
      </c>
      <c r="C1349" s="245">
        <v>9990</v>
      </c>
      <c r="D1349" s="245">
        <v>9980</v>
      </c>
      <c r="E1349" s="245">
        <v>9990</v>
      </c>
      <c r="F1349" s="246" t="s">
        <v>3969</v>
      </c>
      <c r="G1349" s="246" t="s">
        <v>3969</v>
      </c>
    </row>
    <row r="1350" spans="1:7">
      <c r="A1350" s="116">
        <v>1349</v>
      </c>
      <c r="B1350" s="116" t="s">
        <v>4699</v>
      </c>
      <c r="C1350" s="245">
        <v>11985</v>
      </c>
      <c r="D1350" s="245">
        <v>0</v>
      </c>
      <c r="E1350" s="245">
        <v>0</v>
      </c>
      <c r="F1350" s="246" t="s">
        <v>3969</v>
      </c>
      <c r="G1350" s="246" t="s">
        <v>3969</v>
      </c>
    </row>
    <row r="1351" spans="1:7">
      <c r="A1351" s="116">
        <v>1350</v>
      </c>
      <c r="B1351" s="116" t="s">
        <v>4700</v>
      </c>
      <c r="C1351" s="245">
        <v>11975</v>
      </c>
      <c r="D1351" s="245">
        <v>11960</v>
      </c>
      <c r="E1351" s="245">
        <v>11980</v>
      </c>
      <c r="F1351" s="246" t="s">
        <v>3969</v>
      </c>
      <c r="G1351" s="246" t="s">
        <v>3969</v>
      </c>
    </row>
    <row r="1352" spans="1:7">
      <c r="A1352" s="116">
        <v>1351</v>
      </c>
      <c r="B1352" s="116" t="s">
        <v>4701</v>
      </c>
      <c r="C1352" s="245">
        <v>10400</v>
      </c>
      <c r="D1352" s="245">
        <v>10400</v>
      </c>
      <c r="E1352" s="245">
        <v>10430</v>
      </c>
      <c r="F1352" s="246" t="s">
        <v>3969</v>
      </c>
      <c r="G1352" s="246" t="s">
        <v>3969</v>
      </c>
    </row>
    <row r="1353" spans="1:7">
      <c r="A1353" s="116">
        <v>1352</v>
      </c>
      <c r="B1353" s="116" t="s">
        <v>4702</v>
      </c>
      <c r="C1353" s="245">
        <v>2310</v>
      </c>
      <c r="D1353" s="245">
        <v>2305</v>
      </c>
      <c r="E1353" s="245">
        <v>2310</v>
      </c>
      <c r="F1353" s="246" t="s">
        <v>3969</v>
      </c>
      <c r="G1353" s="246" t="s">
        <v>3969</v>
      </c>
    </row>
    <row r="1354" spans="1:7">
      <c r="A1354" s="116">
        <v>1353</v>
      </c>
      <c r="B1354" s="116" t="s">
        <v>4703</v>
      </c>
      <c r="C1354" s="245">
        <v>11925</v>
      </c>
      <c r="D1354" s="245">
        <v>11930</v>
      </c>
      <c r="E1354" s="245">
        <v>11945</v>
      </c>
      <c r="F1354" s="246" t="s">
        <v>3969</v>
      </c>
      <c r="G1354" s="246" t="s">
        <v>3969</v>
      </c>
    </row>
    <row r="1355" spans="1:7">
      <c r="A1355" s="116">
        <v>1354</v>
      </c>
      <c r="B1355" s="116" t="s">
        <v>4704</v>
      </c>
      <c r="C1355" s="245">
        <v>9930</v>
      </c>
      <c r="D1355" s="245">
        <v>9930</v>
      </c>
      <c r="E1355" s="245">
        <v>9935</v>
      </c>
      <c r="F1355" s="246" t="s">
        <v>3969</v>
      </c>
      <c r="G1355" s="246" t="s">
        <v>3969</v>
      </c>
    </row>
    <row r="1356" spans="1:7">
      <c r="A1356" s="116">
        <v>1355</v>
      </c>
      <c r="B1356" s="116" t="s">
        <v>4705</v>
      </c>
      <c r="C1356" s="245">
        <v>11900</v>
      </c>
      <c r="D1356" s="245">
        <v>11900</v>
      </c>
      <c r="E1356" s="245">
        <v>11940</v>
      </c>
      <c r="F1356" s="246" t="s">
        <v>3969</v>
      </c>
      <c r="G1356" s="246" t="s">
        <v>3969</v>
      </c>
    </row>
    <row r="1357" spans="1:7">
      <c r="A1357" s="116">
        <v>1356</v>
      </c>
      <c r="B1357" s="116" t="s">
        <v>4706</v>
      </c>
      <c r="C1357" s="245">
        <v>9905</v>
      </c>
      <c r="D1357" s="245">
        <v>9900</v>
      </c>
      <c r="E1357" s="245">
        <v>9905</v>
      </c>
      <c r="F1357" s="246" t="s">
        <v>3969</v>
      </c>
      <c r="G1357" s="246" t="s">
        <v>3969</v>
      </c>
    </row>
    <row r="1358" spans="1:7">
      <c r="A1358" s="116">
        <v>1357</v>
      </c>
      <c r="B1358" s="116" t="s">
        <v>4707</v>
      </c>
      <c r="C1358" s="245">
        <v>11870</v>
      </c>
      <c r="D1358" s="245">
        <v>11855</v>
      </c>
      <c r="E1358" s="245">
        <v>11880</v>
      </c>
      <c r="F1358" s="246" t="s">
        <v>3969</v>
      </c>
      <c r="G1358" s="246" t="s">
        <v>3969</v>
      </c>
    </row>
    <row r="1359" spans="1:7">
      <c r="A1359" s="116">
        <v>1358</v>
      </c>
      <c r="B1359" s="116" t="s">
        <v>4708</v>
      </c>
      <c r="C1359" s="245">
        <v>11815</v>
      </c>
      <c r="D1359" s="245">
        <v>11815</v>
      </c>
      <c r="E1359" s="245">
        <v>11830</v>
      </c>
      <c r="F1359" s="246" t="s">
        <v>3969</v>
      </c>
      <c r="G1359" s="246" t="s">
        <v>3969</v>
      </c>
    </row>
    <row r="1360" spans="1:7">
      <c r="A1360" s="116">
        <v>1359</v>
      </c>
      <c r="B1360" s="116" t="s">
        <v>4709</v>
      </c>
      <c r="C1360" s="245">
        <v>23500</v>
      </c>
      <c r="D1360" s="245">
        <v>23800</v>
      </c>
      <c r="E1360" s="245">
        <v>23805</v>
      </c>
      <c r="F1360" s="246" t="s">
        <v>3969</v>
      </c>
      <c r="G1360" s="246" t="s">
        <v>3969</v>
      </c>
    </row>
    <row r="1361" spans="1:7">
      <c r="A1361" s="116">
        <v>1360</v>
      </c>
      <c r="B1361" s="116" t="s">
        <v>4710</v>
      </c>
      <c r="C1361" s="245">
        <v>11660</v>
      </c>
      <c r="D1361" s="245">
        <v>11645</v>
      </c>
      <c r="E1361" s="245">
        <v>11655</v>
      </c>
      <c r="F1361" s="246" t="s">
        <v>3969</v>
      </c>
      <c r="G1361" s="246" t="s">
        <v>3969</v>
      </c>
    </row>
    <row r="1362" spans="1:7">
      <c r="A1362" s="116">
        <v>1361</v>
      </c>
      <c r="B1362" s="116" t="s">
        <v>4711</v>
      </c>
      <c r="C1362" s="245">
        <v>8925</v>
      </c>
      <c r="D1362" s="245">
        <v>8910</v>
      </c>
      <c r="E1362" s="245">
        <v>8925</v>
      </c>
      <c r="F1362" s="246" t="s">
        <v>3969</v>
      </c>
      <c r="G1362" s="246" t="s">
        <v>3969</v>
      </c>
    </row>
    <row r="1363" spans="1:7">
      <c r="A1363" s="116">
        <v>1362</v>
      </c>
      <c r="B1363" s="116" t="s">
        <v>4712</v>
      </c>
      <c r="C1363" s="245">
        <v>10510</v>
      </c>
      <c r="D1363" s="245">
        <v>10510</v>
      </c>
      <c r="E1363" s="245">
        <v>10540</v>
      </c>
      <c r="F1363" s="246" t="s">
        <v>3969</v>
      </c>
      <c r="G1363" s="246" t="s">
        <v>3969</v>
      </c>
    </row>
    <row r="1364" spans="1:7">
      <c r="A1364" s="116">
        <v>1363</v>
      </c>
      <c r="B1364" s="116" t="s">
        <v>4713</v>
      </c>
      <c r="C1364" s="245">
        <v>11375</v>
      </c>
      <c r="D1364" s="245">
        <v>11375</v>
      </c>
      <c r="E1364" s="245">
        <v>11380</v>
      </c>
      <c r="F1364" s="246" t="s">
        <v>3969</v>
      </c>
      <c r="G1364" s="246" t="s">
        <v>3969</v>
      </c>
    </row>
    <row r="1365" spans="1:7">
      <c r="A1365" s="116">
        <v>1364</v>
      </c>
      <c r="B1365" s="116" t="s">
        <v>4714</v>
      </c>
      <c r="C1365" s="245">
        <v>11250</v>
      </c>
      <c r="D1365" s="245">
        <v>11250</v>
      </c>
      <c r="E1365" s="245">
        <v>11260</v>
      </c>
      <c r="F1365" s="246" t="s">
        <v>3969</v>
      </c>
      <c r="G1365" s="246" t="s">
        <v>3969</v>
      </c>
    </row>
    <row r="1366" spans="1:7">
      <c r="A1366" s="116">
        <v>1365</v>
      </c>
      <c r="B1366" s="116" t="s">
        <v>4715</v>
      </c>
      <c r="C1366" s="245">
        <v>11245</v>
      </c>
      <c r="D1366" s="245">
        <v>11330</v>
      </c>
      <c r="E1366" s="245">
        <v>11345</v>
      </c>
      <c r="F1366" s="246" t="s">
        <v>3969</v>
      </c>
      <c r="G1366" s="246" t="s">
        <v>3969</v>
      </c>
    </row>
    <row r="1367" spans="1:7">
      <c r="A1367" s="116">
        <v>1366</v>
      </c>
      <c r="B1367" s="116" t="s">
        <v>4716</v>
      </c>
      <c r="C1367" s="245">
        <v>5610</v>
      </c>
      <c r="D1367" s="245">
        <v>5595</v>
      </c>
      <c r="E1367" s="245">
        <v>5605</v>
      </c>
      <c r="F1367" s="246" t="s">
        <v>3969</v>
      </c>
      <c r="G1367" s="246" t="s">
        <v>3969</v>
      </c>
    </row>
    <row r="1368" spans="1:7">
      <c r="A1368" s="116">
        <v>1367</v>
      </c>
      <c r="B1368" s="116" t="s">
        <v>4717</v>
      </c>
      <c r="C1368" s="245">
        <v>12435</v>
      </c>
      <c r="D1368" s="245">
        <v>12395</v>
      </c>
      <c r="E1368" s="245">
        <v>12435</v>
      </c>
      <c r="F1368" s="246" t="s">
        <v>3969</v>
      </c>
      <c r="G1368" s="246" t="s">
        <v>3969</v>
      </c>
    </row>
    <row r="1369" spans="1:7">
      <c r="A1369" s="116">
        <v>1368</v>
      </c>
      <c r="B1369" s="116" t="s">
        <v>4718</v>
      </c>
      <c r="C1369" s="245">
        <v>18535</v>
      </c>
      <c r="D1369" s="245">
        <v>18495</v>
      </c>
      <c r="E1369" s="245">
        <v>18550</v>
      </c>
      <c r="F1369" s="246" t="s">
        <v>3969</v>
      </c>
      <c r="G1369" s="246" t="s">
        <v>3969</v>
      </c>
    </row>
    <row r="1370" spans="1:7">
      <c r="A1370" s="116">
        <v>1369</v>
      </c>
      <c r="B1370" s="116" t="s">
        <v>4719</v>
      </c>
      <c r="C1370" s="245">
        <v>22230</v>
      </c>
      <c r="D1370" s="245">
        <v>21970</v>
      </c>
      <c r="E1370" s="245">
        <v>22250</v>
      </c>
      <c r="F1370" s="246" t="s">
        <v>3969</v>
      </c>
      <c r="G1370" s="246" t="s">
        <v>3969</v>
      </c>
    </row>
    <row r="1371" spans="1:7">
      <c r="A1371" s="116">
        <v>1370</v>
      </c>
      <c r="B1371" s="116" t="s">
        <v>4720</v>
      </c>
      <c r="C1371" s="245">
        <v>11105</v>
      </c>
      <c r="D1371" s="245">
        <v>11115</v>
      </c>
      <c r="E1371" s="245">
        <v>11125</v>
      </c>
      <c r="F1371" s="246" t="s">
        <v>3969</v>
      </c>
      <c r="G1371" s="246" t="s">
        <v>3969</v>
      </c>
    </row>
    <row r="1372" spans="1:7">
      <c r="A1372" s="116">
        <v>1371</v>
      </c>
      <c r="B1372" s="116" t="s">
        <v>4721</v>
      </c>
      <c r="C1372" s="245">
        <v>9985</v>
      </c>
      <c r="D1372" s="245">
        <v>9980</v>
      </c>
      <c r="E1372" s="245">
        <v>9985</v>
      </c>
      <c r="F1372" s="246" t="s">
        <v>3969</v>
      </c>
      <c r="G1372" s="246" t="s">
        <v>3969</v>
      </c>
    </row>
    <row r="1373" spans="1:7">
      <c r="A1373" s="116">
        <v>1372</v>
      </c>
      <c r="B1373" s="116" t="s">
        <v>4722</v>
      </c>
      <c r="C1373" s="245">
        <v>3815</v>
      </c>
      <c r="D1373" s="245">
        <v>3810</v>
      </c>
      <c r="E1373" s="245">
        <v>3815</v>
      </c>
      <c r="F1373" s="246" t="s">
        <v>3969</v>
      </c>
      <c r="G1373" s="246" t="s">
        <v>3969</v>
      </c>
    </row>
    <row r="1374" spans="1:7">
      <c r="A1374" s="116">
        <v>1373</v>
      </c>
      <c r="B1374" s="116" t="s">
        <v>4723</v>
      </c>
      <c r="C1374" s="245">
        <v>12235</v>
      </c>
      <c r="D1374" s="245">
        <v>12145</v>
      </c>
      <c r="E1374" s="245">
        <v>12235</v>
      </c>
      <c r="F1374" s="246" t="s">
        <v>3969</v>
      </c>
      <c r="G1374" s="246" t="s">
        <v>3969</v>
      </c>
    </row>
    <row r="1375" spans="1:7">
      <c r="A1375" s="116">
        <v>1374</v>
      </c>
      <c r="B1375" s="116" t="s">
        <v>4724</v>
      </c>
      <c r="C1375" s="245">
        <v>6110</v>
      </c>
      <c r="D1375" s="245">
        <v>6095</v>
      </c>
      <c r="E1375" s="245">
        <v>6110</v>
      </c>
      <c r="F1375" s="246" t="s">
        <v>3969</v>
      </c>
      <c r="G1375" s="246" t="s">
        <v>3969</v>
      </c>
    </row>
    <row r="1376" spans="1:7">
      <c r="A1376" s="116">
        <v>1375</v>
      </c>
      <c r="B1376" s="116" t="s">
        <v>4725</v>
      </c>
      <c r="C1376" s="245">
        <v>97700</v>
      </c>
      <c r="D1376" s="245">
        <v>97700</v>
      </c>
      <c r="E1376" s="245">
        <v>98700</v>
      </c>
      <c r="F1376" s="246">
        <v>25.97</v>
      </c>
      <c r="G1376" s="246" t="s">
        <v>3969</v>
      </c>
    </row>
    <row r="1377" spans="1:7">
      <c r="A1377" s="116">
        <v>1376</v>
      </c>
      <c r="B1377" s="116" t="s">
        <v>4726</v>
      </c>
      <c r="C1377" s="245">
        <v>10950</v>
      </c>
      <c r="D1377" s="245">
        <v>10940</v>
      </c>
      <c r="E1377" s="245">
        <v>10950</v>
      </c>
      <c r="F1377" s="246" t="s">
        <v>3969</v>
      </c>
      <c r="G1377" s="246" t="s">
        <v>3969</v>
      </c>
    </row>
    <row r="1378" spans="1:7">
      <c r="A1378" s="116">
        <v>1377</v>
      </c>
      <c r="B1378" s="116" t="s">
        <v>4727</v>
      </c>
      <c r="C1378" s="245">
        <v>10900</v>
      </c>
      <c r="D1378" s="245">
        <v>10895</v>
      </c>
      <c r="E1378" s="245">
        <v>10905</v>
      </c>
      <c r="F1378" s="246" t="s">
        <v>3969</v>
      </c>
      <c r="G1378" s="246" t="s">
        <v>3969</v>
      </c>
    </row>
    <row r="1379" spans="1:7">
      <c r="A1379" s="116">
        <v>1378</v>
      </c>
      <c r="B1379" s="116" t="s">
        <v>4728</v>
      </c>
      <c r="C1379" s="245">
        <v>10880</v>
      </c>
      <c r="D1379" s="245">
        <v>10945</v>
      </c>
      <c r="E1379" s="245">
        <v>10950</v>
      </c>
      <c r="F1379" s="246" t="s">
        <v>3969</v>
      </c>
      <c r="G1379" s="246" t="s">
        <v>3969</v>
      </c>
    </row>
    <row r="1380" spans="1:7">
      <c r="A1380" s="116">
        <v>1379</v>
      </c>
      <c r="B1380" s="116" t="s">
        <v>4729</v>
      </c>
      <c r="C1380" s="245">
        <v>10860</v>
      </c>
      <c r="D1380" s="245">
        <v>10830</v>
      </c>
      <c r="E1380" s="245">
        <v>10860</v>
      </c>
      <c r="F1380" s="246" t="s">
        <v>3969</v>
      </c>
      <c r="G1380" s="246" t="s">
        <v>3969</v>
      </c>
    </row>
    <row r="1381" spans="1:7">
      <c r="A1381" s="116">
        <v>1380</v>
      </c>
      <c r="B1381" s="116" t="s">
        <v>4730</v>
      </c>
      <c r="C1381" s="245">
        <v>10850</v>
      </c>
      <c r="D1381" s="245">
        <v>10890</v>
      </c>
      <c r="E1381" s="245">
        <v>10895</v>
      </c>
      <c r="F1381" s="246" t="s">
        <v>3969</v>
      </c>
      <c r="G1381" s="246" t="s">
        <v>3969</v>
      </c>
    </row>
    <row r="1382" spans="1:7">
      <c r="A1382" s="116">
        <v>1381</v>
      </c>
      <c r="B1382" s="116" t="s">
        <v>4731</v>
      </c>
      <c r="C1382" s="245">
        <v>20600</v>
      </c>
      <c r="D1382" s="245">
        <v>20600</v>
      </c>
      <c r="E1382" s="245">
        <v>20800</v>
      </c>
      <c r="F1382" s="246">
        <v>3.58</v>
      </c>
      <c r="G1382" s="246" t="s">
        <v>3969</v>
      </c>
    </row>
    <row r="1383" spans="1:7">
      <c r="A1383" s="116">
        <v>1382</v>
      </c>
      <c r="B1383" s="116" t="s">
        <v>4732</v>
      </c>
      <c r="C1383" s="245">
        <v>13515</v>
      </c>
      <c r="D1383" s="245">
        <v>13455</v>
      </c>
      <c r="E1383" s="245">
        <v>13515</v>
      </c>
      <c r="F1383" s="246" t="s">
        <v>3969</v>
      </c>
      <c r="G1383" s="246" t="s">
        <v>3969</v>
      </c>
    </row>
    <row r="1384" spans="1:7">
      <c r="A1384" s="116">
        <v>1383</v>
      </c>
      <c r="B1384" s="116" t="s">
        <v>4733</v>
      </c>
      <c r="C1384" s="245">
        <v>21590</v>
      </c>
      <c r="D1384" s="245">
        <v>21540</v>
      </c>
      <c r="E1384" s="245">
        <v>21590</v>
      </c>
      <c r="F1384" s="246" t="s">
        <v>3969</v>
      </c>
      <c r="G1384" s="246" t="s">
        <v>3969</v>
      </c>
    </row>
    <row r="1385" spans="1:7">
      <c r="A1385" s="116">
        <v>1384</v>
      </c>
      <c r="B1385" s="116" t="s">
        <v>4734</v>
      </c>
      <c r="C1385" s="245">
        <v>10790</v>
      </c>
      <c r="D1385" s="245">
        <v>10785</v>
      </c>
      <c r="E1385" s="245">
        <v>10820</v>
      </c>
      <c r="F1385" s="246" t="s">
        <v>3969</v>
      </c>
      <c r="G1385" s="246" t="s">
        <v>3969</v>
      </c>
    </row>
    <row r="1386" spans="1:7">
      <c r="A1386" s="116">
        <v>1385</v>
      </c>
      <c r="B1386" s="116" t="s">
        <v>4735</v>
      </c>
      <c r="C1386" s="245">
        <v>17860</v>
      </c>
      <c r="D1386" s="245">
        <v>17860</v>
      </c>
      <c r="E1386" s="245">
        <v>17940</v>
      </c>
      <c r="F1386" s="246" t="s">
        <v>3969</v>
      </c>
      <c r="G1386" s="246" t="s">
        <v>3969</v>
      </c>
    </row>
    <row r="1387" spans="1:7">
      <c r="A1387" s="116">
        <v>1386</v>
      </c>
      <c r="B1387" s="116" t="s">
        <v>4736</v>
      </c>
      <c r="C1387" s="245">
        <v>14550</v>
      </c>
      <c r="D1387" s="245">
        <v>14550</v>
      </c>
      <c r="E1387" s="245">
        <v>14600</v>
      </c>
      <c r="F1387" s="246">
        <v>-207.86</v>
      </c>
      <c r="G1387" s="246" t="s">
        <v>3969</v>
      </c>
    </row>
    <row r="1388" spans="1:7">
      <c r="A1388" s="116">
        <v>1387</v>
      </c>
      <c r="B1388" s="116" t="s">
        <v>4737</v>
      </c>
      <c r="C1388" s="245">
        <v>10670</v>
      </c>
      <c r="D1388" s="245">
        <v>10580</v>
      </c>
      <c r="E1388" s="245">
        <v>10590</v>
      </c>
      <c r="F1388" s="246" t="s">
        <v>3969</v>
      </c>
      <c r="G1388" s="246" t="s">
        <v>3969</v>
      </c>
    </row>
    <row r="1389" spans="1:7">
      <c r="A1389" s="116">
        <v>1388</v>
      </c>
      <c r="B1389" s="116" t="s">
        <v>4738</v>
      </c>
      <c r="C1389" s="245">
        <v>10655</v>
      </c>
      <c r="D1389" s="245">
        <v>10655</v>
      </c>
      <c r="E1389" s="245">
        <v>10660</v>
      </c>
      <c r="F1389" s="246" t="s">
        <v>3969</v>
      </c>
      <c r="G1389" s="246" t="s">
        <v>3969</v>
      </c>
    </row>
    <row r="1390" spans="1:7">
      <c r="A1390" s="116">
        <v>1389</v>
      </c>
      <c r="B1390" s="116" t="s">
        <v>4739</v>
      </c>
      <c r="C1390" s="245">
        <v>10630</v>
      </c>
      <c r="D1390" s="245">
        <v>10600</v>
      </c>
      <c r="E1390" s="245">
        <v>10610</v>
      </c>
      <c r="F1390" s="246" t="s">
        <v>3969</v>
      </c>
      <c r="G1390" s="246" t="s">
        <v>3969</v>
      </c>
    </row>
    <row r="1391" spans="1:7">
      <c r="A1391" s="116">
        <v>1390</v>
      </c>
      <c r="B1391" s="116" t="s">
        <v>4740</v>
      </c>
      <c r="C1391" s="245">
        <v>10595</v>
      </c>
      <c r="D1391" s="245">
        <v>10605</v>
      </c>
      <c r="E1391" s="245">
        <v>10625</v>
      </c>
      <c r="F1391" s="246" t="s">
        <v>3969</v>
      </c>
      <c r="G1391" s="246" t="s">
        <v>3969</v>
      </c>
    </row>
    <row r="1392" spans="1:7">
      <c r="A1392" s="116">
        <v>1391</v>
      </c>
      <c r="B1392" s="116" t="s">
        <v>4741</v>
      </c>
      <c r="C1392" s="245">
        <v>32445</v>
      </c>
      <c r="D1392" s="245">
        <v>32430</v>
      </c>
      <c r="E1392" s="245">
        <v>32445</v>
      </c>
      <c r="F1392" s="246" t="s">
        <v>3969</v>
      </c>
      <c r="G1392" s="246" t="s">
        <v>3969</v>
      </c>
    </row>
    <row r="1393" spans="1:7">
      <c r="A1393" s="116">
        <v>1392</v>
      </c>
      <c r="B1393" s="116" t="s">
        <v>4742</v>
      </c>
      <c r="C1393" s="245">
        <v>5235</v>
      </c>
      <c r="D1393" s="245">
        <v>5235</v>
      </c>
      <c r="E1393" s="245">
        <v>5245</v>
      </c>
      <c r="F1393" s="246" t="s">
        <v>3969</v>
      </c>
      <c r="G1393" s="246" t="s">
        <v>3969</v>
      </c>
    </row>
    <row r="1394" spans="1:7">
      <c r="A1394" s="116">
        <v>1393</v>
      </c>
      <c r="B1394" s="116" t="s">
        <v>4743</v>
      </c>
      <c r="C1394" s="245">
        <v>10465</v>
      </c>
      <c r="D1394" s="245">
        <v>10465</v>
      </c>
      <c r="E1394" s="245">
        <v>10475</v>
      </c>
      <c r="F1394" s="246" t="s">
        <v>3969</v>
      </c>
      <c r="G1394" s="246" t="s">
        <v>3969</v>
      </c>
    </row>
    <row r="1395" spans="1:7">
      <c r="A1395" s="116">
        <v>1394</v>
      </c>
      <c r="B1395" s="116" t="s">
        <v>4744</v>
      </c>
      <c r="C1395" s="245">
        <v>7460</v>
      </c>
      <c r="D1395" s="245">
        <v>7450</v>
      </c>
      <c r="E1395" s="245">
        <v>7460</v>
      </c>
      <c r="F1395" s="246">
        <v>26.74</v>
      </c>
      <c r="G1395" s="246" t="s">
        <v>3969</v>
      </c>
    </row>
    <row r="1396" spans="1:7">
      <c r="A1396" s="116">
        <v>1395</v>
      </c>
      <c r="B1396" s="116" t="s">
        <v>4745</v>
      </c>
      <c r="C1396" s="245">
        <v>20835</v>
      </c>
      <c r="D1396" s="245">
        <v>20720</v>
      </c>
      <c r="E1396" s="245">
        <v>20725</v>
      </c>
      <c r="F1396" s="246" t="s">
        <v>3969</v>
      </c>
      <c r="G1396" s="246" t="s">
        <v>3969</v>
      </c>
    </row>
    <row r="1397" spans="1:7">
      <c r="A1397" s="116">
        <v>1396</v>
      </c>
      <c r="B1397" s="116" t="s">
        <v>4746</v>
      </c>
      <c r="C1397" s="245">
        <v>10410</v>
      </c>
      <c r="D1397" s="245">
        <v>10420</v>
      </c>
      <c r="E1397" s="245">
        <v>10435</v>
      </c>
      <c r="F1397" s="246" t="s">
        <v>3969</v>
      </c>
      <c r="G1397" s="246" t="s">
        <v>3969</v>
      </c>
    </row>
    <row r="1398" spans="1:7">
      <c r="A1398" s="116">
        <v>1397</v>
      </c>
      <c r="B1398" s="116" t="s">
        <v>4747</v>
      </c>
      <c r="C1398" s="245">
        <v>10355</v>
      </c>
      <c r="D1398" s="245">
        <v>10360</v>
      </c>
      <c r="E1398" s="245">
        <v>10365</v>
      </c>
      <c r="F1398" s="246" t="s">
        <v>3969</v>
      </c>
      <c r="G1398" s="246" t="s">
        <v>3969</v>
      </c>
    </row>
    <row r="1399" spans="1:7">
      <c r="A1399" s="116">
        <v>1398</v>
      </c>
      <c r="B1399" s="116" t="s">
        <v>4748</v>
      </c>
      <c r="C1399" s="245">
        <v>14765</v>
      </c>
      <c r="D1399" s="245">
        <v>14740</v>
      </c>
      <c r="E1399" s="245">
        <v>14765</v>
      </c>
      <c r="F1399" s="246" t="s">
        <v>3969</v>
      </c>
      <c r="G1399" s="246" t="s">
        <v>3969</v>
      </c>
    </row>
    <row r="1400" spans="1:7">
      <c r="A1400" s="116">
        <v>1399</v>
      </c>
      <c r="B1400" s="116" t="s">
        <v>4749</v>
      </c>
      <c r="C1400" s="245">
        <v>12870</v>
      </c>
      <c r="D1400" s="245">
        <v>12845</v>
      </c>
      <c r="E1400" s="245">
        <v>12870</v>
      </c>
      <c r="F1400" s="246" t="s">
        <v>3969</v>
      </c>
      <c r="G1400" s="246" t="s">
        <v>3969</v>
      </c>
    </row>
    <row r="1401" spans="1:7">
      <c r="A1401" s="116">
        <v>1400</v>
      </c>
      <c r="B1401" s="116" t="s">
        <v>4750</v>
      </c>
      <c r="C1401" s="245">
        <v>10720</v>
      </c>
      <c r="D1401" s="245">
        <v>10720</v>
      </c>
      <c r="E1401" s="245">
        <v>10725</v>
      </c>
      <c r="F1401" s="246" t="s">
        <v>3969</v>
      </c>
      <c r="G1401" s="246" t="s">
        <v>3969</v>
      </c>
    </row>
    <row r="1402" spans="1:7">
      <c r="A1402" s="116">
        <v>1401</v>
      </c>
      <c r="B1402" s="116" t="s">
        <v>4751</v>
      </c>
      <c r="C1402" s="245">
        <v>10285</v>
      </c>
      <c r="D1402" s="245">
        <v>10275</v>
      </c>
      <c r="E1402" s="245">
        <v>10305</v>
      </c>
      <c r="F1402" s="246" t="s">
        <v>3969</v>
      </c>
      <c r="G1402" s="246" t="s">
        <v>3969</v>
      </c>
    </row>
    <row r="1403" spans="1:7">
      <c r="A1403" s="116">
        <v>1402</v>
      </c>
      <c r="B1403" s="116" t="s">
        <v>4752</v>
      </c>
      <c r="C1403" s="245">
        <v>32800</v>
      </c>
      <c r="D1403" s="245">
        <v>32750</v>
      </c>
      <c r="E1403" s="245">
        <v>32800</v>
      </c>
      <c r="F1403" s="246">
        <v>6.85</v>
      </c>
      <c r="G1403" s="246" t="s">
        <v>3969</v>
      </c>
    </row>
    <row r="1404" spans="1:7">
      <c r="A1404" s="116">
        <v>1403</v>
      </c>
      <c r="B1404" s="116" t="s">
        <v>4753</v>
      </c>
      <c r="C1404" s="245">
        <v>17070</v>
      </c>
      <c r="D1404" s="245">
        <v>17050</v>
      </c>
      <c r="E1404" s="245">
        <v>17070</v>
      </c>
      <c r="F1404" s="246" t="s">
        <v>3969</v>
      </c>
      <c r="G1404" s="246" t="s">
        <v>3969</v>
      </c>
    </row>
    <row r="1405" spans="1:7">
      <c r="A1405" s="116">
        <v>1404</v>
      </c>
      <c r="B1405" s="116" t="s">
        <v>4754</v>
      </c>
      <c r="C1405" s="245">
        <v>11200</v>
      </c>
      <c r="D1405" s="245">
        <v>11100</v>
      </c>
      <c r="E1405" s="245">
        <v>11200</v>
      </c>
      <c r="F1405" s="246">
        <v>7.04</v>
      </c>
      <c r="G1405" s="246" t="s">
        <v>3969</v>
      </c>
    </row>
    <row r="1406" spans="1:7">
      <c r="A1406" s="116">
        <v>1405</v>
      </c>
      <c r="B1406" s="116" t="s">
        <v>4755</v>
      </c>
      <c r="C1406" s="245">
        <v>2045</v>
      </c>
      <c r="D1406" s="245">
        <v>2040</v>
      </c>
      <c r="E1406" s="245">
        <v>2045</v>
      </c>
      <c r="F1406" s="246" t="s">
        <v>3969</v>
      </c>
      <c r="G1406" s="246" t="s">
        <v>3969</v>
      </c>
    </row>
    <row r="1407" spans="1:7">
      <c r="A1407" s="116">
        <v>1406</v>
      </c>
      <c r="B1407" s="116" t="s">
        <v>4756</v>
      </c>
      <c r="C1407" s="245">
        <v>4595</v>
      </c>
      <c r="D1407" s="245">
        <v>4500</v>
      </c>
      <c r="E1407" s="245">
        <v>4595</v>
      </c>
      <c r="F1407" s="246">
        <v>-270.29000000000002</v>
      </c>
      <c r="G1407" s="246" t="s">
        <v>3969</v>
      </c>
    </row>
    <row r="1408" spans="1:7">
      <c r="A1408" s="116">
        <v>1407</v>
      </c>
      <c r="B1408" s="116" t="s">
        <v>4757</v>
      </c>
      <c r="C1408" s="245">
        <v>10195</v>
      </c>
      <c r="D1408" s="245">
        <v>10195</v>
      </c>
      <c r="E1408" s="245">
        <v>10200</v>
      </c>
      <c r="F1408" s="246" t="s">
        <v>3969</v>
      </c>
      <c r="G1408" s="246" t="s">
        <v>3969</v>
      </c>
    </row>
    <row r="1409" spans="1:7">
      <c r="A1409" s="116">
        <v>1408</v>
      </c>
      <c r="B1409" s="116" t="s">
        <v>4758</v>
      </c>
      <c r="C1409" s="245">
        <v>5095</v>
      </c>
      <c r="D1409" s="245">
        <v>5095</v>
      </c>
      <c r="E1409" s="245">
        <v>5100</v>
      </c>
      <c r="F1409" s="246" t="s">
        <v>3969</v>
      </c>
      <c r="G1409" s="246" t="s">
        <v>3969</v>
      </c>
    </row>
    <row r="1410" spans="1:7">
      <c r="A1410" s="116">
        <v>1409</v>
      </c>
      <c r="B1410" s="116" t="s">
        <v>4759</v>
      </c>
      <c r="C1410" s="245">
        <v>10140</v>
      </c>
      <c r="D1410" s="245">
        <v>10150</v>
      </c>
      <c r="E1410" s="245">
        <v>10155</v>
      </c>
      <c r="F1410" s="246" t="s">
        <v>3969</v>
      </c>
      <c r="G1410" s="246" t="s">
        <v>3969</v>
      </c>
    </row>
    <row r="1411" spans="1:7">
      <c r="A1411" s="116">
        <v>1410</v>
      </c>
      <c r="B1411" s="116" t="s">
        <v>4760</v>
      </c>
      <c r="C1411" s="245">
        <v>10090</v>
      </c>
      <c r="D1411" s="245">
        <v>10090</v>
      </c>
      <c r="E1411" s="245">
        <v>10105</v>
      </c>
      <c r="F1411" s="246" t="s">
        <v>3969</v>
      </c>
      <c r="G1411" s="246" t="s">
        <v>3969</v>
      </c>
    </row>
    <row r="1412" spans="1:7">
      <c r="A1412" s="116">
        <v>1411</v>
      </c>
      <c r="B1412" s="116" t="s">
        <v>4761</v>
      </c>
      <c r="C1412" s="245">
        <v>10055</v>
      </c>
      <c r="D1412" s="245">
        <v>10050</v>
      </c>
      <c r="E1412" s="245">
        <v>10055</v>
      </c>
      <c r="F1412" s="246" t="s">
        <v>3969</v>
      </c>
      <c r="G1412" s="246" t="s">
        <v>3969</v>
      </c>
    </row>
    <row r="1413" spans="1:7">
      <c r="A1413" s="116">
        <v>1412</v>
      </c>
      <c r="B1413" s="116" t="s">
        <v>4762</v>
      </c>
      <c r="C1413" s="245">
        <v>10035</v>
      </c>
      <c r="D1413" s="245">
        <v>10065</v>
      </c>
      <c r="E1413" s="245">
        <v>10070</v>
      </c>
      <c r="F1413" s="246" t="s">
        <v>3969</v>
      </c>
      <c r="G1413" s="246" t="s">
        <v>3969</v>
      </c>
    </row>
    <row r="1414" spans="1:7">
      <c r="A1414" s="116">
        <v>1413</v>
      </c>
      <c r="B1414" s="116" t="s">
        <v>4763</v>
      </c>
      <c r="C1414" s="245">
        <v>9985</v>
      </c>
      <c r="D1414" s="245">
        <v>9980</v>
      </c>
      <c r="E1414" s="245">
        <v>9985</v>
      </c>
      <c r="F1414" s="246" t="s">
        <v>3969</v>
      </c>
      <c r="G1414" s="246" t="s">
        <v>3969</v>
      </c>
    </row>
    <row r="1415" spans="1:7">
      <c r="A1415" s="116">
        <v>1414</v>
      </c>
      <c r="B1415" s="116" t="s">
        <v>4764</v>
      </c>
      <c r="C1415" s="245">
        <v>39695</v>
      </c>
      <c r="D1415" s="245">
        <v>39495</v>
      </c>
      <c r="E1415" s="245">
        <v>39695</v>
      </c>
      <c r="F1415" s="246" t="s">
        <v>3969</v>
      </c>
      <c r="G1415" s="246" t="s">
        <v>3969</v>
      </c>
    </row>
    <row r="1416" spans="1:7">
      <c r="A1416" s="116">
        <v>1415</v>
      </c>
      <c r="B1416" s="116" t="s">
        <v>4765</v>
      </c>
      <c r="C1416" s="245">
        <v>9920</v>
      </c>
      <c r="D1416" s="245">
        <v>9920</v>
      </c>
      <c r="E1416" s="245">
        <v>9925</v>
      </c>
      <c r="F1416" s="246" t="s">
        <v>3969</v>
      </c>
      <c r="G1416" s="246" t="s">
        <v>3969</v>
      </c>
    </row>
    <row r="1417" spans="1:7">
      <c r="A1417" s="116">
        <v>1416</v>
      </c>
      <c r="B1417" s="116" t="s">
        <v>4766</v>
      </c>
      <c r="C1417" s="245">
        <v>9920</v>
      </c>
      <c r="D1417" s="245">
        <v>9920</v>
      </c>
      <c r="E1417" s="245">
        <v>9965</v>
      </c>
      <c r="F1417" s="246" t="s">
        <v>3969</v>
      </c>
      <c r="G1417" s="246" t="s">
        <v>3969</v>
      </c>
    </row>
    <row r="1418" spans="1:7">
      <c r="A1418" s="116">
        <v>1417</v>
      </c>
      <c r="B1418" s="116" t="s">
        <v>4767</v>
      </c>
      <c r="C1418" s="245">
        <v>39625</v>
      </c>
      <c r="D1418" s="245">
        <v>39590</v>
      </c>
      <c r="E1418" s="245">
        <v>39625</v>
      </c>
      <c r="F1418" s="246" t="s">
        <v>3969</v>
      </c>
      <c r="G1418" s="246" t="s">
        <v>3969</v>
      </c>
    </row>
    <row r="1419" spans="1:7">
      <c r="A1419" s="116">
        <v>1418</v>
      </c>
      <c r="B1419" s="116" t="s">
        <v>4768</v>
      </c>
      <c r="C1419" s="245">
        <v>12325</v>
      </c>
      <c r="D1419" s="245">
        <v>12295</v>
      </c>
      <c r="E1419" s="245">
        <v>12330</v>
      </c>
      <c r="F1419" s="246" t="s">
        <v>3969</v>
      </c>
      <c r="G1419" s="246" t="s">
        <v>3969</v>
      </c>
    </row>
    <row r="1420" spans="1:7">
      <c r="A1420" s="116">
        <v>1419</v>
      </c>
      <c r="B1420" s="116" t="s">
        <v>4769</v>
      </c>
      <c r="C1420" s="245">
        <v>18950</v>
      </c>
      <c r="D1420" s="245">
        <v>18935</v>
      </c>
      <c r="E1420" s="245">
        <v>18955</v>
      </c>
      <c r="F1420" s="246" t="s">
        <v>3969</v>
      </c>
      <c r="G1420" s="246" t="s">
        <v>3969</v>
      </c>
    </row>
    <row r="1421" spans="1:7">
      <c r="A1421" s="116">
        <v>1420</v>
      </c>
      <c r="B1421" s="116" t="s">
        <v>4770</v>
      </c>
      <c r="C1421" s="245">
        <v>14905</v>
      </c>
      <c r="D1421" s="245">
        <v>14855</v>
      </c>
      <c r="E1421" s="245">
        <v>14905</v>
      </c>
      <c r="F1421" s="246" t="s">
        <v>3969</v>
      </c>
      <c r="G1421" s="246" t="s">
        <v>3969</v>
      </c>
    </row>
    <row r="1422" spans="1:7">
      <c r="A1422" s="116">
        <v>1421</v>
      </c>
      <c r="B1422" s="116" t="s">
        <v>4771</v>
      </c>
      <c r="C1422" s="245">
        <v>12700</v>
      </c>
      <c r="D1422" s="245">
        <v>12650</v>
      </c>
      <c r="E1422" s="245">
        <v>12700</v>
      </c>
      <c r="F1422" s="246">
        <v>11.08</v>
      </c>
      <c r="G1422" s="246" t="s">
        <v>3969</v>
      </c>
    </row>
    <row r="1423" spans="1:7">
      <c r="A1423" s="116">
        <v>1422</v>
      </c>
      <c r="B1423" s="116" t="s">
        <v>4772</v>
      </c>
      <c r="C1423" s="245">
        <v>9770</v>
      </c>
      <c r="D1423" s="245">
        <v>9765</v>
      </c>
      <c r="E1423" s="245">
        <v>9770</v>
      </c>
      <c r="F1423" s="246" t="s">
        <v>3969</v>
      </c>
      <c r="G1423" s="246" t="s">
        <v>3969</v>
      </c>
    </row>
    <row r="1424" spans="1:7">
      <c r="A1424" s="116">
        <v>1423</v>
      </c>
      <c r="B1424" s="116" t="s">
        <v>4773</v>
      </c>
      <c r="C1424" s="245">
        <v>9755</v>
      </c>
      <c r="D1424" s="245">
        <v>9755</v>
      </c>
      <c r="E1424" s="245">
        <v>9765</v>
      </c>
      <c r="F1424" s="246" t="s">
        <v>3969</v>
      </c>
      <c r="G1424" s="246" t="s">
        <v>3969</v>
      </c>
    </row>
    <row r="1425" spans="1:7">
      <c r="A1425" s="116">
        <v>1424</v>
      </c>
      <c r="B1425" s="116" t="s">
        <v>4774</v>
      </c>
      <c r="C1425" s="245">
        <v>9755</v>
      </c>
      <c r="D1425" s="245">
        <v>9765</v>
      </c>
      <c r="E1425" s="245">
        <v>9785</v>
      </c>
      <c r="F1425" s="246" t="s">
        <v>3969</v>
      </c>
      <c r="G1425" s="246" t="s">
        <v>3969</v>
      </c>
    </row>
    <row r="1426" spans="1:7">
      <c r="A1426" s="116">
        <v>1425</v>
      </c>
      <c r="B1426" s="116" t="s">
        <v>4775</v>
      </c>
      <c r="C1426" s="245">
        <v>9720</v>
      </c>
      <c r="D1426" s="245">
        <v>9740</v>
      </c>
      <c r="E1426" s="245">
        <v>9745</v>
      </c>
      <c r="F1426" s="246" t="s">
        <v>3969</v>
      </c>
      <c r="G1426" s="246" t="s">
        <v>3969</v>
      </c>
    </row>
    <row r="1427" spans="1:7">
      <c r="A1427" s="116">
        <v>1426</v>
      </c>
      <c r="B1427" s="116" t="s">
        <v>4776</v>
      </c>
      <c r="C1427" s="245">
        <v>9690</v>
      </c>
      <c r="D1427" s="245">
        <v>9685</v>
      </c>
      <c r="E1427" s="245">
        <v>9690</v>
      </c>
      <c r="F1427" s="246" t="s">
        <v>3969</v>
      </c>
      <c r="G1427" s="246" t="s">
        <v>3969</v>
      </c>
    </row>
    <row r="1428" spans="1:7">
      <c r="A1428" s="116">
        <v>1427</v>
      </c>
      <c r="B1428" s="116" t="s">
        <v>4777</v>
      </c>
      <c r="C1428" s="245">
        <v>9680</v>
      </c>
      <c r="D1428" s="245">
        <v>9685</v>
      </c>
      <c r="E1428" s="245">
        <v>9690</v>
      </c>
      <c r="F1428" s="246" t="s">
        <v>3969</v>
      </c>
      <c r="G1428" s="246" t="s">
        <v>3969</v>
      </c>
    </row>
    <row r="1429" spans="1:7">
      <c r="A1429" s="116">
        <v>1428</v>
      </c>
      <c r="B1429" s="116" t="s">
        <v>4778</v>
      </c>
      <c r="C1429" s="245">
        <v>13820</v>
      </c>
      <c r="D1429" s="245">
        <v>13735</v>
      </c>
      <c r="E1429" s="245">
        <v>13820</v>
      </c>
      <c r="F1429" s="246" t="s">
        <v>3969</v>
      </c>
      <c r="G1429" s="246" t="s">
        <v>3969</v>
      </c>
    </row>
    <row r="1430" spans="1:7">
      <c r="A1430" s="116">
        <v>1429</v>
      </c>
      <c r="B1430" s="116" t="s">
        <v>4779</v>
      </c>
      <c r="C1430" s="245">
        <v>9665</v>
      </c>
      <c r="D1430" s="245">
        <v>9675</v>
      </c>
      <c r="E1430" s="245">
        <v>9685</v>
      </c>
      <c r="F1430" s="246" t="s">
        <v>3969</v>
      </c>
      <c r="G1430" s="246" t="s">
        <v>3969</v>
      </c>
    </row>
    <row r="1431" spans="1:7">
      <c r="A1431" s="116">
        <v>1430</v>
      </c>
      <c r="B1431" s="116" t="s">
        <v>4780</v>
      </c>
      <c r="C1431" s="245">
        <v>12080</v>
      </c>
      <c r="D1431" s="245">
        <v>12070</v>
      </c>
      <c r="E1431" s="245">
        <v>12080</v>
      </c>
      <c r="F1431" s="246" t="s">
        <v>3969</v>
      </c>
      <c r="G1431" s="246" t="s">
        <v>3969</v>
      </c>
    </row>
    <row r="1432" spans="1:7">
      <c r="A1432" s="116">
        <v>1431</v>
      </c>
      <c r="B1432" s="116" t="s">
        <v>4781</v>
      </c>
      <c r="C1432" s="245">
        <v>4195</v>
      </c>
      <c r="D1432" s="245">
        <v>4195</v>
      </c>
      <c r="E1432" s="245">
        <v>4215</v>
      </c>
      <c r="F1432" s="246" t="s">
        <v>3969</v>
      </c>
      <c r="G1432" s="246" t="s">
        <v>3969</v>
      </c>
    </row>
    <row r="1433" spans="1:7">
      <c r="A1433" s="116">
        <v>1432</v>
      </c>
      <c r="B1433" s="116" t="s">
        <v>4782</v>
      </c>
      <c r="C1433" s="245">
        <v>2920</v>
      </c>
      <c r="D1433" s="245">
        <v>2895</v>
      </c>
      <c r="E1433" s="245">
        <v>2920</v>
      </c>
      <c r="F1433" s="246">
        <v>-18.96</v>
      </c>
      <c r="G1433" s="246" t="s">
        <v>3969</v>
      </c>
    </row>
    <row r="1434" spans="1:7">
      <c r="A1434" s="116">
        <v>1433</v>
      </c>
      <c r="B1434" s="116" t="s">
        <v>4783</v>
      </c>
      <c r="C1434" s="245">
        <v>9605</v>
      </c>
      <c r="D1434" s="245">
        <v>9595</v>
      </c>
      <c r="E1434" s="245">
        <v>9605</v>
      </c>
      <c r="F1434" s="246" t="s">
        <v>3969</v>
      </c>
      <c r="G1434" s="246" t="s">
        <v>3969</v>
      </c>
    </row>
    <row r="1435" spans="1:7">
      <c r="A1435" s="116">
        <v>1434</v>
      </c>
      <c r="B1435" s="116" t="s">
        <v>4784</v>
      </c>
      <c r="C1435" s="245">
        <v>83900</v>
      </c>
      <c r="D1435" s="245">
        <v>83800</v>
      </c>
      <c r="E1435" s="245">
        <v>83900</v>
      </c>
      <c r="F1435" s="246">
        <v>570.75</v>
      </c>
      <c r="G1435" s="246" t="s">
        <v>3969</v>
      </c>
    </row>
    <row r="1436" spans="1:7">
      <c r="A1436" s="116">
        <v>1435</v>
      </c>
      <c r="B1436" s="116" t="s">
        <v>4785</v>
      </c>
      <c r="C1436" s="245">
        <v>35850</v>
      </c>
      <c r="D1436" s="245">
        <v>35700</v>
      </c>
      <c r="E1436" s="245">
        <v>35850</v>
      </c>
      <c r="F1436" s="246">
        <v>17.04</v>
      </c>
      <c r="G1436" s="246" t="s">
        <v>3969</v>
      </c>
    </row>
    <row r="1437" spans="1:7">
      <c r="A1437" s="116">
        <v>1436</v>
      </c>
      <c r="B1437" s="116" t="s">
        <v>4786</v>
      </c>
      <c r="C1437" s="245">
        <v>11865</v>
      </c>
      <c r="D1437" s="245">
        <v>11840</v>
      </c>
      <c r="E1437" s="245">
        <v>11865</v>
      </c>
      <c r="F1437" s="246" t="s">
        <v>3969</v>
      </c>
      <c r="G1437" s="246" t="s">
        <v>3969</v>
      </c>
    </row>
    <row r="1438" spans="1:7">
      <c r="A1438" s="116">
        <v>1437</v>
      </c>
      <c r="B1438" s="116" t="s">
        <v>4787</v>
      </c>
      <c r="C1438" s="245">
        <v>7880</v>
      </c>
      <c r="D1438" s="245">
        <v>7835</v>
      </c>
      <c r="E1438" s="245">
        <v>7875</v>
      </c>
      <c r="F1438" s="246" t="s">
        <v>3969</v>
      </c>
      <c r="G1438" s="246" t="s">
        <v>3969</v>
      </c>
    </row>
    <row r="1439" spans="1:7">
      <c r="A1439" s="116">
        <v>1438</v>
      </c>
      <c r="B1439" s="116" t="s">
        <v>4788</v>
      </c>
      <c r="C1439" s="245">
        <v>18910</v>
      </c>
      <c r="D1439" s="245">
        <v>18910</v>
      </c>
      <c r="E1439" s="245">
        <v>18915</v>
      </c>
      <c r="F1439" s="246" t="s">
        <v>3969</v>
      </c>
      <c r="G1439" s="246" t="s">
        <v>3969</v>
      </c>
    </row>
    <row r="1440" spans="1:7">
      <c r="A1440" s="116">
        <v>1439</v>
      </c>
      <c r="B1440" s="116" t="s">
        <v>4789</v>
      </c>
      <c r="C1440" s="245">
        <v>9450</v>
      </c>
      <c r="D1440" s="245">
        <v>9435</v>
      </c>
      <c r="E1440" s="245">
        <v>9445</v>
      </c>
      <c r="F1440" s="246" t="s">
        <v>3969</v>
      </c>
      <c r="G1440" s="246" t="s">
        <v>3969</v>
      </c>
    </row>
    <row r="1441" spans="1:7">
      <c r="A1441" s="116">
        <v>1440</v>
      </c>
      <c r="B1441" s="116" t="s">
        <v>4790</v>
      </c>
      <c r="C1441" s="245">
        <v>9440</v>
      </c>
      <c r="D1441" s="245">
        <v>9430</v>
      </c>
      <c r="E1441" s="245">
        <v>9440</v>
      </c>
      <c r="F1441" s="246" t="s">
        <v>3969</v>
      </c>
      <c r="G1441" s="246" t="s">
        <v>3969</v>
      </c>
    </row>
    <row r="1442" spans="1:7">
      <c r="A1442" s="116">
        <v>1441</v>
      </c>
      <c r="B1442" s="116" t="s">
        <v>4791</v>
      </c>
      <c r="C1442" s="245">
        <v>9430</v>
      </c>
      <c r="D1442" s="245">
        <v>9405</v>
      </c>
      <c r="E1442" s="245">
        <v>9425</v>
      </c>
      <c r="F1442" s="246" t="s">
        <v>3969</v>
      </c>
      <c r="G1442" s="246" t="s">
        <v>3969</v>
      </c>
    </row>
    <row r="1443" spans="1:7">
      <c r="A1443" s="116">
        <v>1442</v>
      </c>
      <c r="B1443" s="116" t="s">
        <v>4792</v>
      </c>
      <c r="C1443" s="245">
        <v>9390</v>
      </c>
      <c r="D1443" s="245">
        <v>9380</v>
      </c>
      <c r="E1443" s="245">
        <v>9390</v>
      </c>
      <c r="F1443" s="246" t="s">
        <v>3969</v>
      </c>
      <c r="G1443" s="246" t="s">
        <v>3969</v>
      </c>
    </row>
    <row r="1444" spans="1:7">
      <c r="A1444" s="116">
        <v>1443</v>
      </c>
      <c r="B1444" s="116" t="s">
        <v>4793</v>
      </c>
      <c r="C1444" s="245">
        <v>9360</v>
      </c>
      <c r="D1444" s="245">
        <v>9430</v>
      </c>
      <c r="E1444" s="245">
        <v>9455</v>
      </c>
      <c r="F1444" s="246" t="s">
        <v>3969</v>
      </c>
      <c r="G1444" s="246" t="s">
        <v>3969</v>
      </c>
    </row>
    <row r="1445" spans="1:7">
      <c r="A1445" s="116">
        <v>1444</v>
      </c>
      <c r="B1445" s="116" t="s">
        <v>4794</v>
      </c>
      <c r="C1445" s="245">
        <v>9330</v>
      </c>
      <c r="D1445" s="245">
        <v>9315</v>
      </c>
      <c r="E1445" s="245">
        <v>9330</v>
      </c>
      <c r="F1445" s="246" t="s">
        <v>3969</v>
      </c>
      <c r="G1445" s="246" t="s">
        <v>3969</v>
      </c>
    </row>
    <row r="1446" spans="1:7">
      <c r="A1446" s="116">
        <v>1445</v>
      </c>
      <c r="B1446" s="116" t="s">
        <v>4795</v>
      </c>
      <c r="C1446" s="245">
        <v>13260</v>
      </c>
      <c r="D1446" s="245">
        <v>13225</v>
      </c>
      <c r="E1446" s="245">
        <v>13260</v>
      </c>
      <c r="F1446" s="246" t="s">
        <v>3969</v>
      </c>
      <c r="G1446" s="246" t="s">
        <v>3969</v>
      </c>
    </row>
    <row r="1447" spans="1:7">
      <c r="A1447" s="116">
        <v>1446</v>
      </c>
      <c r="B1447" s="116" t="s">
        <v>4796</v>
      </c>
      <c r="C1447" s="245">
        <v>31700</v>
      </c>
      <c r="D1447" s="245">
        <v>31600</v>
      </c>
      <c r="E1447" s="245">
        <v>31700</v>
      </c>
      <c r="F1447" s="246">
        <v>15.76</v>
      </c>
      <c r="G1447" s="246" t="s">
        <v>3969</v>
      </c>
    </row>
    <row r="1448" spans="1:7">
      <c r="A1448" s="116">
        <v>1447</v>
      </c>
      <c r="B1448" s="116" t="s">
        <v>4797</v>
      </c>
      <c r="C1448" s="245">
        <v>4610</v>
      </c>
      <c r="D1448" s="245">
        <v>4595</v>
      </c>
      <c r="E1448" s="245">
        <v>4610</v>
      </c>
      <c r="F1448" s="246" t="s">
        <v>3969</v>
      </c>
      <c r="G1448" s="246" t="s">
        <v>3969</v>
      </c>
    </row>
    <row r="1449" spans="1:7">
      <c r="A1449" s="116">
        <v>1448</v>
      </c>
      <c r="B1449" s="116" t="s">
        <v>4798</v>
      </c>
      <c r="C1449" s="245">
        <v>9130</v>
      </c>
      <c r="D1449" s="245">
        <v>9125</v>
      </c>
      <c r="E1449" s="245">
        <v>9130</v>
      </c>
      <c r="F1449" s="246" t="s">
        <v>3969</v>
      </c>
      <c r="G1449" s="246" t="s">
        <v>3969</v>
      </c>
    </row>
    <row r="1450" spans="1:7">
      <c r="A1450" s="116">
        <v>1449</v>
      </c>
      <c r="B1450" s="116" t="s">
        <v>4799</v>
      </c>
      <c r="C1450" s="245">
        <v>9110</v>
      </c>
      <c r="D1450" s="245">
        <v>9060</v>
      </c>
      <c r="E1450" s="245">
        <v>9065</v>
      </c>
      <c r="F1450" s="246" t="s">
        <v>3969</v>
      </c>
      <c r="G1450" s="246" t="s">
        <v>3969</v>
      </c>
    </row>
    <row r="1451" spans="1:7">
      <c r="A1451" s="116">
        <v>1450</v>
      </c>
      <c r="B1451" s="116" t="s">
        <v>4800</v>
      </c>
      <c r="C1451" s="245">
        <v>9110</v>
      </c>
      <c r="D1451" s="245">
        <v>9120</v>
      </c>
      <c r="E1451" s="245">
        <v>9125</v>
      </c>
      <c r="F1451" s="246" t="s">
        <v>3969</v>
      </c>
      <c r="G1451" s="246" t="s">
        <v>3969</v>
      </c>
    </row>
    <row r="1452" spans="1:7">
      <c r="A1452" s="116">
        <v>1451</v>
      </c>
      <c r="B1452" s="116" t="s">
        <v>4801</v>
      </c>
      <c r="C1452" s="245">
        <v>9100</v>
      </c>
      <c r="D1452" s="245">
        <v>9060</v>
      </c>
      <c r="E1452" s="245">
        <v>9070</v>
      </c>
      <c r="F1452" s="246" t="s">
        <v>3969</v>
      </c>
      <c r="G1452" s="246" t="s">
        <v>3969</v>
      </c>
    </row>
    <row r="1453" spans="1:7">
      <c r="A1453" s="116">
        <v>1452</v>
      </c>
      <c r="B1453" s="116" t="s">
        <v>4802</v>
      </c>
      <c r="C1453" s="245">
        <v>30280</v>
      </c>
      <c r="D1453" s="245">
        <v>30280</v>
      </c>
      <c r="E1453" s="245">
        <v>30375</v>
      </c>
      <c r="F1453" s="246" t="s">
        <v>3969</v>
      </c>
      <c r="G1453" s="246" t="s">
        <v>3969</v>
      </c>
    </row>
    <row r="1454" spans="1:7">
      <c r="A1454" s="116">
        <v>1453</v>
      </c>
      <c r="B1454" s="116" t="s">
        <v>4803</v>
      </c>
      <c r="C1454" s="245">
        <v>9035</v>
      </c>
      <c r="D1454" s="245">
        <v>9000</v>
      </c>
      <c r="E1454" s="245">
        <v>9035</v>
      </c>
      <c r="F1454" s="246" t="s">
        <v>3969</v>
      </c>
      <c r="G1454" s="246" t="s">
        <v>3969</v>
      </c>
    </row>
    <row r="1455" spans="1:7">
      <c r="A1455" s="116">
        <v>1454</v>
      </c>
      <c r="B1455" s="116" t="s">
        <v>4804</v>
      </c>
      <c r="C1455" s="245">
        <v>19500</v>
      </c>
      <c r="D1455" s="245">
        <v>19500</v>
      </c>
      <c r="E1455" s="245">
        <v>19550</v>
      </c>
      <c r="F1455" s="246">
        <v>24.5</v>
      </c>
      <c r="G1455" s="246" t="s">
        <v>3969</v>
      </c>
    </row>
    <row r="1456" spans="1:7">
      <c r="A1456" s="116">
        <v>1455</v>
      </c>
      <c r="B1456" s="116" t="s">
        <v>4805</v>
      </c>
      <c r="C1456" s="245">
        <v>40000</v>
      </c>
      <c r="D1456" s="245">
        <v>39950</v>
      </c>
      <c r="E1456" s="245">
        <v>40000</v>
      </c>
      <c r="F1456" s="246">
        <v>10.08</v>
      </c>
      <c r="G1456" s="246" t="s">
        <v>3969</v>
      </c>
    </row>
    <row r="1457" spans="1:7">
      <c r="A1457" s="116">
        <v>1456</v>
      </c>
      <c r="B1457" s="116" t="s">
        <v>4806</v>
      </c>
      <c r="C1457" s="245">
        <v>18045</v>
      </c>
      <c r="D1457" s="245">
        <v>18045</v>
      </c>
      <c r="E1457" s="245">
        <v>18080</v>
      </c>
      <c r="F1457" s="246" t="s">
        <v>3969</v>
      </c>
      <c r="G1457" s="246" t="s">
        <v>3969</v>
      </c>
    </row>
    <row r="1458" spans="1:7">
      <c r="A1458" s="116">
        <v>1457</v>
      </c>
      <c r="B1458" s="116" t="s">
        <v>4807</v>
      </c>
      <c r="C1458" s="245">
        <v>9005</v>
      </c>
      <c r="D1458" s="245">
        <v>9000</v>
      </c>
      <c r="E1458" s="245">
        <v>9005</v>
      </c>
      <c r="F1458" s="246" t="s">
        <v>3969</v>
      </c>
      <c r="G1458" s="246" t="s">
        <v>3969</v>
      </c>
    </row>
    <row r="1459" spans="1:7">
      <c r="A1459" s="116">
        <v>1458</v>
      </c>
      <c r="B1459" s="116" t="s">
        <v>4808</v>
      </c>
      <c r="C1459" s="245">
        <v>12855</v>
      </c>
      <c r="D1459" s="245">
        <v>12815</v>
      </c>
      <c r="E1459" s="245">
        <v>12855</v>
      </c>
      <c r="F1459" s="246" t="s">
        <v>3969</v>
      </c>
      <c r="G1459" s="246" t="s">
        <v>3969</v>
      </c>
    </row>
    <row r="1460" spans="1:7">
      <c r="A1460" s="116">
        <v>1459</v>
      </c>
      <c r="B1460" s="116" t="s">
        <v>4809</v>
      </c>
      <c r="C1460" s="245">
        <v>15505</v>
      </c>
      <c r="D1460" s="245">
        <v>15445</v>
      </c>
      <c r="E1460" s="245">
        <v>15505</v>
      </c>
      <c r="F1460" s="246" t="s">
        <v>3969</v>
      </c>
      <c r="G1460" s="246" t="s">
        <v>3969</v>
      </c>
    </row>
    <row r="1461" spans="1:7">
      <c r="A1461" s="116">
        <v>1460</v>
      </c>
      <c r="B1461" s="116" t="s">
        <v>4810</v>
      </c>
      <c r="C1461" s="245">
        <v>14855</v>
      </c>
      <c r="D1461" s="245">
        <v>14790</v>
      </c>
      <c r="E1461" s="245">
        <v>14865</v>
      </c>
      <c r="F1461" s="246" t="s">
        <v>3969</v>
      </c>
      <c r="G1461" s="246" t="s">
        <v>3969</v>
      </c>
    </row>
    <row r="1462" spans="1:7">
      <c r="A1462" s="116">
        <v>1461</v>
      </c>
      <c r="B1462" s="116" t="s">
        <v>4811</v>
      </c>
      <c r="C1462" s="245">
        <v>17355</v>
      </c>
      <c r="D1462" s="245">
        <v>17355</v>
      </c>
      <c r="E1462" s="245">
        <v>17360</v>
      </c>
      <c r="F1462" s="246" t="s">
        <v>3969</v>
      </c>
      <c r="G1462" s="246" t="s">
        <v>3969</v>
      </c>
    </row>
    <row r="1463" spans="1:7">
      <c r="A1463" s="116">
        <v>1462</v>
      </c>
      <c r="B1463" s="116" t="s">
        <v>4812</v>
      </c>
      <c r="C1463" s="245">
        <v>17570</v>
      </c>
      <c r="D1463" s="245">
        <v>17495</v>
      </c>
      <c r="E1463" s="245">
        <v>17575</v>
      </c>
      <c r="F1463" s="246" t="s">
        <v>3969</v>
      </c>
      <c r="G1463" s="246" t="s">
        <v>3969</v>
      </c>
    </row>
    <row r="1464" spans="1:7">
      <c r="A1464" s="116">
        <v>1463</v>
      </c>
      <c r="B1464" s="116" t="s">
        <v>4813</v>
      </c>
      <c r="C1464" s="245">
        <v>15950</v>
      </c>
      <c r="D1464" s="245">
        <v>15850</v>
      </c>
      <c r="E1464" s="245">
        <v>15950</v>
      </c>
      <c r="F1464" s="246" t="s">
        <v>3969</v>
      </c>
      <c r="G1464" s="246" t="s">
        <v>3969</v>
      </c>
    </row>
    <row r="1465" spans="1:7">
      <c r="A1465" s="116">
        <v>1464</v>
      </c>
      <c r="B1465" s="116" t="s">
        <v>4814</v>
      </c>
      <c r="C1465" s="245">
        <v>8755</v>
      </c>
      <c r="D1465" s="245">
        <v>8775</v>
      </c>
      <c r="E1465" s="245">
        <v>8790</v>
      </c>
      <c r="F1465" s="246" t="s">
        <v>3969</v>
      </c>
      <c r="G1465" s="246" t="s">
        <v>3969</v>
      </c>
    </row>
    <row r="1466" spans="1:7">
      <c r="A1466" s="116">
        <v>1465</v>
      </c>
      <c r="B1466" s="116" t="s">
        <v>4815</v>
      </c>
      <c r="C1466" s="245">
        <v>8750</v>
      </c>
      <c r="D1466" s="245">
        <v>8745</v>
      </c>
      <c r="E1466" s="245">
        <v>8750</v>
      </c>
      <c r="F1466" s="246" t="s">
        <v>3969</v>
      </c>
      <c r="G1466" s="246" t="s">
        <v>3969</v>
      </c>
    </row>
    <row r="1467" spans="1:7">
      <c r="A1467" s="116">
        <v>1466</v>
      </c>
      <c r="B1467" s="116" t="s">
        <v>4816</v>
      </c>
      <c r="C1467" s="245">
        <v>17485</v>
      </c>
      <c r="D1467" s="245">
        <v>17415</v>
      </c>
      <c r="E1467" s="245">
        <v>17510</v>
      </c>
      <c r="F1467" s="246" t="s">
        <v>3969</v>
      </c>
      <c r="G1467" s="246" t="s">
        <v>3969</v>
      </c>
    </row>
    <row r="1468" spans="1:7">
      <c r="A1468" s="116">
        <v>1467</v>
      </c>
      <c r="B1468" s="116" t="s">
        <v>4817</v>
      </c>
      <c r="C1468" s="245">
        <v>8740</v>
      </c>
      <c r="D1468" s="245">
        <v>8745</v>
      </c>
      <c r="E1468" s="245">
        <v>8750</v>
      </c>
      <c r="F1468" s="246" t="s">
        <v>3969</v>
      </c>
      <c r="G1468" s="246" t="s">
        <v>3969</v>
      </c>
    </row>
    <row r="1469" spans="1:7">
      <c r="A1469" s="116">
        <v>1468</v>
      </c>
      <c r="B1469" s="116" t="s">
        <v>4818</v>
      </c>
      <c r="C1469" s="245">
        <v>8710</v>
      </c>
      <c r="D1469" s="245">
        <v>8650</v>
      </c>
      <c r="E1469" s="245">
        <v>8675</v>
      </c>
      <c r="F1469" s="246" t="s">
        <v>3969</v>
      </c>
      <c r="G1469" s="246" t="s">
        <v>3969</v>
      </c>
    </row>
    <row r="1470" spans="1:7">
      <c r="A1470" s="116">
        <v>1469</v>
      </c>
      <c r="B1470" s="116" t="s">
        <v>4819</v>
      </c>
      <c r="C1470" s="245">
        <v>14480</v>
      </c>
      <c r="D1470" s="245">
        <v>14480</v>
      </c>
      <c r="E1470" s="245">
        <v>14510</v>
      </c>
      <c r="F1470" s="246" t="s">
        <v>3969</v>
      </c>
      <c r="G1470" s="246" t="s">
        <v>3969</v>
      </c>
    </row>
    <row r="1471" spans="1:7">
      <c r="A1471" s="116">
        <v>1470</v>
      </c>
      <c r="B1471" s="116" t="s">
        <v>4820</v>
      </c>
      <c r="C1471" s="245">
        <v>14475</v>
      </c>
      <c r="D1471" s="245">
        <v>14425</v>
      </c>
      <c r="E1471" s="245">
        <v>14475</v>
      </c>
      <c r="F1471" s="246" t="s">
        <v>3969</v>
      </c>
      <c r="G1471" s="246" t="s">
        <v>3969</v>
      </c>
    </row>
    <row r="1472" spans="1:7">
      <c r="A1472" s="116">
        <v>1471</v>
      </c>
      <c r="B1472" s="116" t="s">
        <v>4821</v>
      </c>
      <c r="C1472" s="245">
        <v>15755</v>
      </c>
      <c r="D1472" s="245">
        <v>15755</v>
      </c>
      <c r="E1472" s="245">
        <v>15825</v>
      </c>
      <c r="F1472" s="246" t="s">
        <v>3969</v>
      </c>
      <c r="G1472" s="246" t="s">
        <v>3969</v>
      </c>
    </row>
    <row r="1473" spans="1:7">
      <c r="A1473" s="116">
        <v>1472</v>
      </c>
      <c r="B1473" s="116" t="s">
        <v>4822</v>
      </c>
      <c r="C1473" s="245">
        <v>17315</v>
      </c>
      <c r="D1473" s="245">
        <v>17295</v>
      </c>
      <c r="E1473" s="245">
        <v>17310</v>
      </c>
      <c r="F1473" s="246" t="s">
        <v>3969</v>
      </c>
      <c r="G1473" s="246" t="s">
        <v>3969</v>
      </c>
    </row>
    <row r="1474" spans="1:7">
      <c r="A1474" s="116">
        <v>1473</v>
      </c>
      <c r="B1474" s="116" t="s">
        <v>4823</v>
      </c>
      <c r="C1474" s="245">
        <v>8655</v>
      </c>
      <c r="D1474" s="245">
        <v>8650</v>
      </c>
      <c r="E1474" s="245">
        <v>8655</v>
      </c>
      <c r="F1474" s="246" t="s">
        <v>3969</v>
      </c>
      <c r="G1474" s="246" t="s">
        <v>3969</v>
      </c>
    </row>
    <row r="1475" spans="1:7">
      <c r="A1475" s="116">
        <v>1474</v>
      </c>
      <c r="B1475" s="116" t="s">
        <v>4824</v>
      </c>
      <c r="C1475" s="245">
        <v>12365</v>
      </c>
      <c r="D1475" s="245">
        <v>12320</v>
      </c>
      <c r="E1475" s="245">
        <v>12365</v>
      </c>
      <c r="F1475" s="246" t="s">
        <v>3969</v>
      </c>
      <c r="G1475" s="246" t="s">
        <v>3969</v>
      </c>
    </row>
    <row r="1476" spans="1:7">
      <c r="A1476" s="116">
        <v>1475</v>
      </c>
      <c r="B1476" s="116" t="s">
        <v>4825</v>
      </c>
      <c r="C1476" s="245">
        <v>8645</v>
      </c>
      <c r="D1476" s="245">
        <v>8645</v>
      </c>
      <c r="E1476" s="245">
        <v>8650</v>
      </c>
      <c r="F1476" s="246" t="s">
        <v>3969</v>
      </c>
      <c r="G1476" s="246" t="s">
        <v>3969</v>
      </c>
    </row>
    <row r="1477" spans="1:7">
      <c r="A1477" s="116">
        <v>1476</v>
      </c>
      <c r="B1477" s="116" t="s">
        <v>4826</v>
      </c>
      <c r="C1477" s="245">
        <v>8645</v>
      </c>
      <c r="D1477" s="245">
        <v>8655</v>
      </c>
      <c r="E1477" s="245">
        <v>8660</v>
      </c>
      <c r="F1477" s="246" t="s">
        <v>3969</v>
      </c>
      <c r="G1477" s="246" t="s">
        <v>3969</v>
      </c>
    </row>
    <row r="1478" spans="1:7">
      <c r="A1478" s="116">
        <v>1477</v>
      </c>
      <c r="B1478" s="116" t="s">
        <v>4827</v>
      </c>
      <c r="C1478" s="245">
        <v>123430</v>
      </c>
      <c r="D1478" s="245">
        <v>123320</v>
      </c>
      <c r="E1478" s="245">
        <v>123430</v>
      </c>
      <c r="F1478" s="246" t="s">
        <v>3969</v>
      </c>
      <c r="G1478" s="246" t="s">
        <v>3969</v>
      </c>
    </row>
    <row r="1479" spans="1:7">
      <c r="A1479" s="116">
        <v>1478</v>
      </c>
      <c r="B1479" s="116" t="s">
        <v>4828</v>
      </c>
      <c r="C1479" s="245">
        <v>2160</v>
      </c>
      <c r="D1479" s="245">
        <v>2155</v>
      </c>
      <c r="E1479" s="245">
        <v>2160</v>
      </c>
      <c r="F1479" s="246" t="s">
        <v>3969</v>
      </c>
      <c r="G1479" s="246" t="s">
        <v>3969</v>
      </c>
    </row>
    <row r="1480" spans="1:7">
      <c r="A1480" s="116">
        <v>1479</v>
      </c>
      <c r="B1480" s="116" t="s">
        <v>4829</v>
      </c>
      <c r="C1480" s="245">
        <v>14350</v>
      </c>
      <c r="D1480" s="245">
        <v>14325</v>
      </c>
      <c r="E1480" s="245">
        <v>14360</v>
      </c>
      <c r="F1480" s="246" t="s">
        <v>3969</v>
      </c>
      <c r="G1480" s="246" t="s">
        <v>3969</v>
      </c>
    </row>
    <row r="1481" spans="1:7">
      <c r="A1481" s="116">
        <v>1480</v>
      </c>
      <c r="B1481" s="116" t="s">
        <v>4830</v>
      </c>
      <c r="C1481" s="245">
        <v>8595</v>
      </c>
      <c r="D1481" s="245">
        <v>8615</v>
      </c>
      <c r="E1481" s="245">
        <v>8625</v>
      </c>
      <c r="F1481" s="246" t="s">
        <v>3969</v>
      </c>
      <c r="G1481" s="246" t="s">
        <v>3969</v>
      </c>
    </row>
    <row r="1482" spans="1:7">
      <c r="A1482" s="116">
        <v>1481</v>
      </c>
      <c r="B1482" s="116" t="s">
        <v>4831</v>
      </c>
      <c r="C1482" s="245">
        <v>9530</v>
      </c>
      <c r="D1482" s="245">
        <v>9530</v>
      </c>
      <c r="E1482" s="245">
        <v>9540</v>
      </c>
      <c r="F1482" s="246" t="s">
        <v>3969</v>
      </c>
      <c r="G1482" s="246" t="s">
        <v>3969</v>
      </c>
    </row>
    <row r="1483" spans="1:7">
      <c r="A1483" s="116">
        <v>1482</v>
      </c>
      <c r="B1483" s="116" t="s">
        <v>4832</v>
      </c>
      <c r="C1483" s="245">
        <v>7430</v>
      </c>
      <c r="D1483" s="245">
        <v>7425</v>
      </c>
      <c r="E1483" s="245">
        <v>7430</v>
      </c>
      <c r="F1483" s="246" t="s">
        <v>3969</v>
      </c>
      <c r="G1483" s="246" t="s">
        <v>3969</v>
      </c>
    </row>
    <row r="1484" spans="1:7">
      <c r="A1484" s="116">
        <v>1483</v>
      </c>
      <c r="B1484" s="116" t="s">
        <v>4833</v>
      </c>
      <c r="C1484" s="245">
        <v>14230</v>
      </c>
      <c r="D1484" s="245">
        <v>14165</v>
      </c>
      <c r="E1484" s="245">
        <v>14220</v>
      </c>
      <c r="F1484" s="246" t="s">
        <v>3969</v>
      </c>
      <c r="G1484" s="246" t="s">
        <v>3969</v>
      </c>
    </row>
    <row r="1485" spans="1:7">
      <c r="A1485" s="116">
        <v>1484</v>
      </c>
      <c r="B1485" s="116" t="s">
        <v>4834</v>
      </c>
      <c r="C1485" s="245">
        <v>77500</v>
      </c>
      <c r="D1485" s="245">
        <v>75600</v>
      </c>
      <c r="E1485" s="245">
        <v>77500</v>
      </c>
      <c r="F1485" s="246">
        <v>21.76</v>
      </c>
      <c r="G1485" s="246" t="s">
        <v>3969</v>
      </c>
    </row>
    <row r="1486" spans="1:7">
      <c r="A1486" s="116">
        <v>1485</v>
      </c>
      <c r="B1486" s="116" t="s">
        <v>4835</v>
      </c>
      <c r="C1486" s="245">
        <v>14185</v>
      </c>
      <c r="D1486" s="245">
        <v>14125</v>
      </c>
      <c r="E1486" s="245">
        <v>14185</v>
      </c>
      <c r="F1486" s="246" t="s">
        <v>3969</v>
      </c>
      <c r="G1486" s="246" t="s">
        <v>3969</v>
      </c>
    </row>
    <row r="1487" spans="1:7">
      <c r="A1487" s="116">
        <v>1486</v>
      </c>
      <c r="B1487" s="116" t="s">
        <v>4836</v>
      </c>
      <c r="C1487" s="245">
        <v>3240</v>
      </c>
      <c r="D1487" s="245">
        <v>3240</v>
      </c>
      <c r="E1487" s="245">
        <v>3260</v>
      </c>
      <c r="F1487" s="246">
        <v>-405</v>
      </c>
      <c r="G1487" s="246" t="s">
        <v>3969</v>
      </c>
    </row>
    <row r="1488" spans="1:7">
      <c r="A1488" s="116">
        <v>1487</v>
      </c>
      <c r="B1488" s="116" t="s">
        <v>4837</v>
      </c>
      <c r="C1488" s="245">
        <v>42185</v>
      </c>
      <c r="D1488" s="245">
        <v>42120</v>
      </c>
      <c r="E1488" s="245">
        <v>42200</v>
      </c>
      <c r="F1488" s="246" t="s">
        <v>3969</v>
      </c>
      <c r="G1488" s="246" t="s">
        <v>3969</v>
      </c>
    </row>
    <row r="1489" spans="1:7">
      <c r="A1489" s="116">
        <v>1488</v>
      </c>
      <c r="B1489" s="116" t="s">
        <v>4838</v>
      </c>
      <c r="C1489" s="245">
        <v>4205</v>
      </c>
      <c r="D1489" s="245">
        <v>4200</v>
      </c>
      <c r="E1489" s="245">
        <v>4225</v>
      </c>
      <c r="F1489" s="246" t="s">
        <v>3969</v>
      </c>
      <c r="G1489" s="246" t="s">
        <v>3969</v>
      </c>
    </row>
    <row r="1490" spans="1:7">
      <c r="A1490" s="116">
        <v>1489</v>
      </c>
      <c r="B1490" s="116" t="s">
        <v>4839</v>
      </c>
      <c r="C1490" s="245">
        <v>10510</v>
      </c>
      <c r="D1490" s="245">
        <v>10480</v>
      </c>
      <c r="E1490" s="245">
        <v>10510</v>
      </c>
      <c r="F1490" s="246" t="s">
        <v>3969</v>
      </c>
      <c r="G1490" s="246" t="s">
        <v>3969</v>
      </c>
    </row>
    <row r="1491" spans="1:7">
      <c r="A1491" s="116">
        <v>1490</v>
      </c>
      <c r="B1491" s="116" t="s">
        <v>4840</v>
      </c>
      <c r="C1491" s="245">
        <v>10495</v>
      </c>
      <c r="D1491" s="245">
        <v>10495</v>
      </c>
      <c r="E1491" s="245">
        <v>10530</v>
      </c>
      <c r="F1491" s="246" t="s">
        <v>3969</v>
      </c>
      <c r="G1491" s="246" t="s">
        <v>3969</v>
      </c>
    </row>
    <row r="1492" spans="1:7">
      <c r="A1492" s="116">
        <v>1491</v>
      </c>
      <c r="B1492" s="116" t="s">
        <v>4841</v>
      </c>
      <c r="C1492" s="245">
        <v>8365</v>
      </c>
      <c r="D1492" s="245">
        <v>8365</v>
      </c>
      <c r="E1492" s="245">
        <v>8370</v>
      </c>
      <c r="F1492" s="246" t="s">
        <v>3969</v>
      </c>
      <c r="G1492" s="246" t="s">
        <v>3969</v>
      </c>
    </row>
    <row r="1493" spans="1:7">
      <c r="A1493" s="116">
        <v>1492</v>
      </c>
      <c r="B1493" s="116" t="s">
        <v>4842</v>
      </c>
      <c r="C1493" s="245">
        <v>8365</v>
      </c>
      <c r="D1493" s="245">
        <v>8430</v>
      </c>
      <c r="E1493" s="245">
        <v>8440</v>
      </c>
      <c r="F1493" s="246" t="s">
        <v>3969</v>
      </c>
      <c r="G1493" s="246" t="s">
        <v>3969</v>
      </c>
    </row>
    <row r="1494" spans="1:7">
      <c r="A1494" s="116">
        <v>1493</v>
      </c>
      <c r="B1494" s="116" t="s">
        <v>4843</v>
      </c>
      <c r="C1494" s="245">
        <v>9295</v>
      </c>
      <c r="D1494" s="245">
        <v>9265</v>
      </c>
      <c r="E1494" s="245">
        <v>9295</v>
      </c>
      <c r="F1494" s="246" t="s">
        <v>3969</v>
      </c>
      <c r="G1494" s="246" t="s">
        <v>3969</v>
      </c>
    </row>
    <row r="1495" spans="1:7">
      <c r="A1495" s="116">
        <v>1494</v>
      </c>
      <c r="B1495" s="116" t="s">
        <v>4844</v>
      </c>
      <c r="C1495" s="245">
        <v>54990</v>
      </c>
      <c r="D1495" s="245">
        <v>54980</v>
      </c>
      <c r="E1495" s="245">
        <v>55010</v>
      </c>
      <c r="F1495" s="246" t="s">
        <v>3969</v>
      </c>
      <c r="G1495" s="246" t="s">
        <v>3969</v>
      </c>
    </row>
    <row r="1496" spans="1:7">
      <c r="A1496" s="116">
        <v>1495</v>
      </c>
      <c r="B1496" s="116" t="s">
        <v>4845</v>
      </c>
      <c r="C1496" s="245">
        <v>16685</v>
      </c>
      <c r="D1496" s="245">
        <v>16610</v>
      </c>
      <c r="E1496" s="245">
        <v>16685</v>
      </c>
      <c r="F1496" s="246" t="s">
        <v>3969</v>
      </c>
      <c r="G1496" s="246" t="s">
        <v>3969</v>
      </c>
    </row>
    <row r="1497" spans="1:7">
      <c r="A1497" s="116">
        <v>1496</v>
      </c>
      <c r="B1497" s="116" t="s">
        <v>4846</v>
      </c>
      <c r="C1497" s="245">
        <v>45000</v>
      </c>
      <c r="D1497" s="245">
        <v>45000</v>
      </c>
      <c r="E1497" s="245">
        <v>45050</v>
      </c>
      <c r="F1497" s="246">
        <v>44.64</v>
      </c>
      <c r="G1497" s="246" t="s">
        <v>3969</v>
      </c>
    </row>
    <row r="1498" spans="1:7">
      <c r="A1498" s="116">
        <v>1497</v>
      </c>
      <c r="B1498" s="116" t="s">
        <v>4847</v>
      </c>
      <c r="C1498" s="245">
        <v>8320</v>
      </c>
      <c r="D1498" s="245">
        <v>8320</v>
      </c>
      <c r="E1498" s="245">
        <v>8325</v>
      </c>
      <c r="F1498" s="246" t="s">
        <v>3969</v>
      </c>
      <c r="G1498" s="246" t="s">
        <v>3969</v>
      </c>
    </row>
    <row r="1499" spans="1:7">
      <c r="A1499" s="116">
        <v>1498</v>
      </c>
      <c r="B1499" s="116" t="s">
        <v>4848</v>
      </c>
      <c r="C1499" s="245">
        <v>29440</v>
      </c>
      <c r="D1499" s="245">
        <v>0</v>
      </c>
      <c r="E1499" s="245">
        <v>33000</v>
      </c>
      <c r="F1499" s="246" t="s">
        <v>3969</v>
      </c>
      <c r="G1499" s="246" t="s">
        <v>3969</v>
      </c>
    </row>
    <row r="1500" spans="1:7">
      <c r="A1500" s="116">
        <v>1499</v>
      </c>
      <c r="B1500" s="116" t="s">
        <v>4849</v>
      </c>
      <c r="C1500" s="245">
        <v>12680</v>
      </c>
      <c r="D1500" s="245">
        <v>12675</v>
      </c>
      <c r="E1500" s="245">
        <v>12710</v>
      </c>
      <c r="F1500" s="246" t="s">
        <v>3969</v>
      </c>
      <c r="G1500" s="246" t="s">
        <v>3969</v>
      </c>
    </row>
    <row r="1501" spans="1:7">
      <c r="A1501" s="116">
        <v>1500</v>
      </c>
      <c r="B1501" s="116" t="s">
        <v>4850</v>
      </c>
      <c r="C1501" s="245">
        <v>18310</v>
      </c>
      <c r="D1501" s="245">
        <v>18300</v>
      </c>
      <c r="E1501" s="245">
        <v>18310</v>
      </c>
      <c r="F1501" s="246" t="s">
        <v>3969</v>
      </c>
      <c r="G1501" s="246" t="s">
        <v>3969</v>
      </c>
    </row>
    <row r="1502" spans="1:7">
      <c r="A1502" s="116">
        <v>1501</v>
      </c>
      <c r="B1502" s="116" t="s">
        <v>4851</v>
      </c>
      <c r="C1502" s="245">
        <v>10290</v>
      </c>
      <c r="D1502" s="245">
        <v>10215</v>
      </c>
      <c r="E1502" s="245">
        <v>10290</v>
      </c>
      <c r="F1502" s="246" t="s">
        <v>3969</v>
      </c>
      <c r="G1502" s="246" t="s">
        <v>3969</v>
      </c>
    </row>
    <row r="1503" spans="1:7">
      <c r="A1503" s="116">
        <v>1502</v>
      </c>
      <c r="B1503" s="116" t="s">
        <v>4852</v>
      </c>
      <c r="C1503" s="245">
        <v>11690</v>
      </c>
      <c r="D1503" s="245">
        <v>11680</v>
      </c>
      <c r="E1503" s="245">
        <v>11685</v>
      </c>
      <c r="F1503" s="246" t="s">
        <v>3969</v>
      </c>
      <c r="G1503" s="246" t="s">
        <v>3969</v>
      </c>
    </row>
    <row r="1504" spans="1:7">
      <c r="A1504" s="116">
        <v>1503</v>
      </c>
      <c r="B1504" s="116" t="s">
        <v>4853</v>
      </c>
      <c r="C1504" s="245">
        <v>16365</v>
      </c>
      <c r="D1504" s="245">
        <v>16295</v>
      </c>
      <c r="E1504" s="245">
        <v>16370</v>
      </c>
      <c r="F1504" s="246" t="s">
        <v>3969</v>
      </c>
      <c r="G1504" s="246" t="s">
        <v>3969</v>
      </c>
    </row>
    <row r="1505" spans="1:7">
      <c r="A1505" s="116">
        <v>1504</v>
      </c>
      <c r="B1505" s="116" t="s">
        <v>4854</v>
      </c>
      <c r="C1505" s="245">
        <v>8180</v>
      </c>
      <c r="D1505" s="245">
        <v>8165</v>
      </c>
      <c r="E1505" s="245">
        <v>8190</v>
      </c>
      <c r="F1505" s="246" t="s">
        <v>3969</v>
      </c>
      <c r="G1505" s="246" t="s">
        <v>3969</v>
      </c>
    </row>
    <row r="1506" spans="1:7">
      <c r="A1506" s="116">
        <v>1505</v>
      </c>
      <c r="B1506" s="116" t="s">
        <v>4855</v>
      </c>
      <c r="C1506" s="245">
        <v>8165</v>
      </c>
      <c r="D1506" s="245">
        <v>8135</v>
      </c>
      <c r="E1506" s="245">
        <v>8170</v>
      </c>
      <c r="F1506" s="246" t="s">
        <v>3969</v>
      </c>
      <c r="G1506" s="246" t="s">
        <v>3969</v>
      </c>
    </row>
    <row r="1507" spans="1:7">
      <c r="A1507" s="116">
        <v>1506</v>
      </c>
      <c r="B1507" s="116" t="s">
        <v>4856</v>
      </c>
      <c r="C1507" s="245">
        <v>22300</v>
      </c>
      <c r="D1507" s="245">
        <v>22200</v>
      </c>
      <c r="E1507" s="245">
        <v>22300</v>
      </c>
      <c r="F1507" s="246">
        <v>42.31</v>
      </c>
      <c r="G1507" s="246" t="s">
        <v>3969</v>
      </c>
    </row>
    <row r="1508" spans="1:7">
      <c r="A1508" s="116">
        <v>1507</v>
      </c>
      <c r="B1508" s="116" t="s">
        <v>4857</v>
      </c>
      <c r="C1508" s="245">
        <v>10880</v>
      </c>
      <c r="D1508" s="245">
        <v>10790</v>
      </c>
      <c r="E1508" s="245">
        <v>10885</v>
      </c>
      <c r="F1508" s="246" t="s">
        <v>3969</v>
      </c>
      <c r="G1508" s="246" t="s">
        <v>3969</v>
      </c>
    </row>
    <row r="1509" spans="1:7">
      <c r="A1509" s="116">
        <v>1508</v>
      </c>
      <c r="B1509" s="116" t="s">
        <v>4858</v>
      </c>
      <c r="C1509" s="245">
        <v>16305</v>
      </c>
      <c r="D1509" s="245">
        <v>16315</v>
      </c>
      <c r="E1509" s="245">
        <v>16320</v>
      </c>
      <c r="F1509" s="246" t="s">
        <v>3969</v>
      </c>
      <c r="G1509" s="246" t="s">
        <v>3969</v>
      </c>
    </row>
    <row r="1510" spans="1:7">
      <c r="A1510" s="116">
        <v>1509</v>
      </c>
      <c r="B1510" s="116" t="s">
        <v>4859</v>
      </c>
      <c r="C1510" s="245">
        <v>13575</v>
      </c>
      <c r="D1510" s="245">
        <v>13630</v>
      </c>
      <c r="E1510" s="245">
        <v>13690</v>
      </c>
      <c r="F1510" s="246" t="s">
        <v>3969</v>
      </c>
      <c r="G1510" s="246" t="s">
        <v>3969</v>
      </c>
    </row>
    <row r="1511" spans="1:7">
      <c r="A1511" s="116">
        <v>1510</v>
      </c>
      <c r="B1511" s="116" t="s">
        <v>4860</v>
      </c>
      <c r="C1511" s="245">
        <v>13535</v>
      </c>
      <c r="D1511" s="245">
        <v>13535</v>
      </c>
      <c r="E1511" s="245">
        <v>13590</v>
      </c>
      <c r="F1511" s="246" t="s">
        <v>3969</v>
      </c>
      <c r="G1511" s="246" t="s">
        <v>3969</v>
      </c>
    </row>
    <row r="1512" spans="1:7">
      <c r="A1512" s="116">
        <v>1511</v>
      </c>
      <c r="B1512" s="116" t="s">
        <v>4861</v>
      </c>
      <c r="C1512" s="245">
        <v>10085</v>
      </c>
      <c r="D1512" s="245">
        <v>10085</v>
      </c>
      <c r="E1512" s="245">
        <v>10090</v>
      </c>
      <c r="F1512" s="246" t="s">
        <v>3969</v>
      </c>
      <c r="G1512" s="246" t="s">
        <v>3969</v>
      </c>
    </row>
    <row r="1513" spans="1:7">
      <c r="A1513" s="116">
        <v>1512</v>
      </c>
      <c r="B1513" s="116" t="s">
        <v>4862</v>
      </c>
      <c r="C1513" s="245">
        <v>10045</v>
      </c>
      <c r="D1513" s="245">
        <v>10040</v>
      </c>
      <c r="E1513" s="245">
        <v>10045</v>
      </c>
      <c r="F1513" s="246" t="s">
        <v>3969</v>
      </c>
      <c r="G1513" s="246" t="s">
        <v>3969</v>
      </c>
    </row>
    <row r="1514" spans="1:7">
      <c r="A1514" s="116">
        <v>1513</v>
      </c>
      <c r="B1514" s="116" t="s">
        <v>4863</v>
      </c>
      <c r="C1514" s="245">
        <v>14605</v>
      </c>
      <c r="D1514" s="245">
        <v>14535</v>
      </c>
      <c r="E1514" s="245">
        <v>14605</v>
      </c>
      <c r="F1514" s="246" t="s">
        <v>3969</v>
      </c>
      <c r="G1514" s="246" t="s">
        <v>3969</v>
      </c>
    </row>
    <row r="1515" spans="1:7">
      <c r="A1515" s="116">
        <v>1514</v>
      </c>
      <c r="B1515" s="116" t="s">
        <v>4864</v>
      </c>
      <c r="C1515" s="245">
        <v>39950</v>
      </c>
      <c r="D1515" s="245">
        <v>39600</v>
      </c>
      <c r="E1515" s="245">
        <v>39950</v>
      </c>
      <c r="F1515" s="246">
        <v>373.36</v>
      </c>
      <c r="G1515" s="246" t="s">
        <v>3969</v>
      </c>
    </row>
    <row r="1516" spans="1:7">
      <c r="A1516" s="116">
        <v>1515</v>
      </c>
      <c r="B1516" s="116" t="s">
        <v>4865</v>
      </c>
      <c r="C1516" s="245">
        <v>9945</v>
      </c>
      <c r="D1516" s="245">
        <v>9925</v>
      </c>
      <c r="E1516" s="245">
        <v>9945</v>
      </c>
      <c r="F1516" s="246" t="s">
        <v>3969</v>
      </c>
      <c r="G1516" s="246" t="s">
        <v>3969</v>
      </c>
    </row>
    <row r="1517" spans="1:7">
      <c r="A1517" s="116">
        <v>1516</v>
      </c>
      <c r="B1517" s="116" t="s">
        <v>4866</v>
      </c>
      <c r="C1517" s="245">
        <v>30550</v>
      </c>
      <c r="D1517" s="245">
        <v>30485</v>
      </c>
      <c r="E1517" s="245">
        <v>30550</v>
      </c>
      <c r="F1517" s="246" t="s">
        <v>3969</v>
      </c>
      <c r="G1517" s="246" t="s">
        <v>3969</v>
      </c>
    </row>
    <row r="1518" spans="1:7">
      <c r="A1518" s="116">
        <v>1517</v>
      </c>
      <c r="B1518" s="116" t="s">
        <v>4867</v>
      </c>
      <c r="C1518" s="245">
        <v>7915</v>
      </c>
      <c r="D1518" s="245">
        <v>7965</v>
      </c>
      <c r="E1518" s="245">
        <v>7975</v>
      </c>
      <c r="F1518" s="246" t="s">
        <v>3969</v>
      </c>
      <c r="G1518" s="246" t="s">
        <v>3969</v>
      </c>
    </row>
    <row r="1519" spans="1:7">
      <c r="A1519" s="116">
        <v>1518</v>
      </c>
      <c r="B1519" s="116" t="s">
        <v>4868</v>
      </c>
      <c r="C1519" s="245">
        <v>13150</v>
      </c>
      <c r="D1519" s="245">
        <v>13150</v>
      </c>
      <c r="E1519" s="245">
        <v>13200</v>
      </c>
      <c r="F1519" s="246">
        <v>9.2899999999999991</v>
      </c>
      <c r="G1519" s="246" t="s">
        <v>3969</v>
      </c>
    </row>
    <row r="1520" spans="1:7">
      <c r="A1520" s="116">
        <v>1519</v>
      </c>
      <c r="B1520" s="116" t="s">
        <v>4869</v>
      </c>
      <c r="C1520" s="245">
        <v>3935</v>
      </c>
      <c r="D1520" s="245">
        <v>3930</v>
      </c>
      <c r="E1520" s="245">
        <v>3935</v>
      </c>
      <c r="F1520" s="246" t="s">
        <v>3969</v>
      </c>
      <c r="G1520" s="246" t="s">
        <v>3969</v>
      </c>
    </row>
    <row r="1521" spans="1:7">
      <c r="A1521" s="116">
        <v>1520</v>
      </c>
      <c r="B1521" s="116" t="s">
        <v>4870</v>
      </c>
      <c r="C1521" s="245">
        <v>8735</v>
      </c>
      <c r="D1521" s="245">
        <v>8705</v>
      </c>
      <c r="E1521" s="245">
        <v>8735</v>
      </c>
      <c r="F1521" s="246" t="s">
        <v>3969</v>
      </c>
      <c r="G1521" s="246" t="s">
        <v>3969</v>
      </c>
    </row>
    <row r="1522" spans="1:7">
      <c r="A1522" s="116">
        <v>1521</v>
      </c>
      <c r="B1522" s="116" t="s">
        <v>4871</v>
      </c>
      <c r="C1522" s="245">
        <v>7840</v>
      </c>
      <c r="D1522" s="245">
        <v>7825</v>
      </c>
      <c r="E1522" s="245">
        <v>7835</v>
      </c>
      <c r="F1522" s="246" t="s">
        <v>3969</v>
      </c>
      <c r="G1522" s="246" t="s">
        <v>3969</v>
      </c>
    </row>
    <row r="1523" spans="1:7">
      <c r="A1523" s="116">
        <v>1522</v>
      </c>
      <c r="B1523" s="116" t="s">
        <v>4872</v>
      </c>
      <c r="C1523" s="245">
        <v>25400</v>
      </c>
      <c r="D1523" s="245">
        <v>25400</v>
      </c>
      <c r="E1523" s="245">
        <v>25600</v>
      </c>
      <c r="F1523" s="246">
        <v>110.92</v>
      </c>
      <c r="G1523" s="246" t="s">
        <v>3969</v>
      </c>
    </row>
    <row r="1524" spans="1:7">
      <c r="A1524" s="116">
        <v>1523</v>
      </c>
      <c r="B1524" s="116" t="s">
        <v>4873</v>
      </c>
      <c r="C1524" s="245">
        <v>9720</v>
      </c>
      <c r="D1524" s="245">
        <v>9705</v>
      </c>
      <c r="E1524" s="245">
        <v>9720</v>
      </c>
      <c r="F1524" s="246" t="s">
        <v>3969</v>
      </c>
      <c r="G1524" s="246" t="s">
        <v>3969</v>
      </c>
    </row>
    <row r="1525" spans="1:7">
      <c r="A1525" s="116">
        <v>1524</v>
      </c>
      <c r="B1525" s="116" t="s">
        <v>4874</v>
      </c>
      <c r="C1525" s="245">
        <v>16500</v>
      </c>
      <c r="D1525" s="245">
        <v>16450</v>
      </c>
      <c r="E1525" s="245">
        <v>16500</v>
      </c>
      <c r="F1525" s="246">
        <v>6.82</v>
      </c>
      <c r="G1525" s="246" t="s">
        <v>3969</v>
      </c>
    </row>
    <row r="1526" spans="1:7">
      <c r="A1526" s="116">
        <v>1525</v>
      </c>
      <c r="B1526" s="116" t="s">
        <v>4875</v>
      </c>
      <c r="C1526" s="245">
        <v>7720</v>
      </c>
      <c r="D1526" s="245">
        <v>7725</v>
      </c>
      <c r="E1526" s="245">
        <v>7735</v>
      </c>
      <c r="F1526" s="246" t="s">
        <v>3969</v>
      </c>
      <c r="G1526" s="246" t="s">
        <v>3969</v>
      </c>
    </row>
    <row r="1527" spans="1:7">
      <c r="A1527" s="116">
        <v>1526</v>
      </c>
      <c r="B1527" s="116" t="s">
        <v>4876</v>
      </c>
      <c r="C1527" s="245">
        <v>15325</v>
      </c>
      <c r="D1527" s="245">
        <v>15215</v>
      </c>
      <c r="E1527" s="245">
        <v>15325</v>
      </c>
      <c r="F1527" s="246" t="s">
        <v>3969</v>
      </c>
      <c r="G1527" s="246" t="s">
        <v>3969</v>
      </c>
    </row>
    <row r="1528" spans="1:7">
      <c r="A1528" s="116">
        <v>1527</v>
      </c>
      <c r="B1528" s="116" t="s">
        <v>4877</v>
      </c>
      <c r="C1528" s="245">
        <v>15300</v>
      </c>
      <c r="D1528" s="245">
        <v>15220</v>
      </c>
      <c r="E1528" s="245">
        <v>15290</v>
      </c>
      <c r="F1528" s="246" t="s">
        <v>3969</v>
      </c>
      <c r="G1528" s="246" t="s">
        <v>3969</v>
      </c>
    </row>
    <row r="1529" spans="1:7">
      <c r="A1529" s="116">
        <v>1528</v>
      </c>
      <c r="B1529" s="116" t="s">
        <v>4878</v>
      </c>
      <c r="C1529" s="245">
        <v>12675</v>
      </c>
      <c r="D1529" s="245">
        <v>12640</v>
      </c>
      <c r="E1529" s="245">
        <v>12685</v>
      </c>
      <c r="F1529" s="246" t="s">
        <v>3969</v>
      </c>
      <c r="G1529" s="246" t="s">
        <v>3969</v>
      </c>
    </row>
    <row r="1530" spans="1:7">
      <c r="A1530" s="116">
        <v>1529</v>
      </c>
      <c r="B1530" s="116" t="s">
        <v>4879</v>
      </c>
      <c r="C1530" s="245">
        <v>16875</v>
      </c>
      <c r="D1530" s="245">
        <v>16875</v>
      </c>
      <c r="E1530" s="245">
        <v>16950</v>
      </c>
      <c r="F1530" s="246" t="s">
        <v>3969</v>
      </c>
      <c r="G1530" s="246" t="s">
        <v>3969</v>
      </c>
    </row>
    <row r="1531" spans="1:7">
      <c r="A1531" s="116">
        <v>1530</v>
      </c>
      <c r="B1531" s="116" t="s">
        <v>4880</v>
      </c>
      <c r="C1531" s="245">
        <v>29985</v>
      </c>
      <c r="D1531" s="245">
        <v>29970</v>
      </c>
      <c r="E1531" s="245">
        <v>29995</v>
      </c>
      <c r="F1531" s="246" t="s">
        <v>3969</v>
      </c>
      <c r="G1531" s="246" t="s">
        <v>3969</v>
      </c>
    </row>
    <row r="1532" spans="1:7">
      <c r="A1532" s="116">
        <v>1531</v>
      </c>
      <c r="B1532" s="116" t="s">
        <v>4881</v>
      </c>
      <c r="C1532" s="245">
        <v>7475</v>
      </c>
      <c r="D1532" s="245">
        <v>7415</v>
      </c>
      <c r="E1532" s="245">
        <v>7475</v>
      </c>
      <c r="F1532" s="246" t="s">
        <v>3969</v>
      </c>
      <c r="G1532" s="246" t="s">
        <v>3969</v>
      </c>
    </row>
    <row r="1533" spans="1:7">
      <c r="A1533" s="116">
        <v>1532</v>
      </c>
      <c r="B1533" s="116" t="s">
        <v>4882</v>
      </c>
      <c r="C1533" s="245">
        <v>12455</v>
      </c>
      <c r="D1533" s="245">
        <v>12410</v>
      </c>
      <c r="E1533" s="245">
        <v>12455</v>
      </c>
      <c r="F1533" s="246" t="s">
        <v>3969</v>
      </c>
      <c r="G1533" s="246" t="s">
        <v>3969</v>
      </c>
    </row>
    <row r="1534" spans="1:7">
      <c r="A1534" s="116">
        <v>1533</v>
      </c>
      <c r="B1534" s="116" t="s">
        <v>4883</v>
      </c>
      <c r="C1534" s="245">
        <v>6145</v>
      </c>
      <c r="D1534" s="245">
        <v>6135</v>
      </c>
      <c r="E1534" s="245">
        <v>6145</v>
      </c>
      <c r="F1534" s="246" t="s">
        <v>3969</v>
      </c>
      <c r="G1534" s="246" t="s">
        <v>3969</v>
      </c>
    </row>
    <row r="1535" spans="1:7">
      <c r="A1535" s="116">
        <v>1534</v>
      </c>
      <c r="B1535" s="116" t="s">
        <v>4884</v>
      </c>
      <c r="C1535" s="245">
        <v>9280</v>
      </c>
      <c r="D1535" s="245">
        <v>9260</v>
      </c>
      <c r="E1535" s="245">
        <v>9280</v>
      </c>
      <c r="F1535" s="246" t="s">
        <v>3969</v>
      </c>
      <c r="G1535" s="246" t="s">
        <v>3969</v>
      </c>
    </row>
    <row r="1536" spans="1:7">
      <c r="A1536" s="116">
        <v>1535</v>
      </c>
      <c r="B1536" s="116" t="s">
        <v>4885</v>
      </c>
      <c r="C1536" s="245">
        <v>7420</v>
      </c>
      <c r="D1536" s="245">
        <v>7415</v>
      </c>
      <c r="E1536" s="245">
        <v>7435</v>
      </c>
      <c r="F1536" s="246" t="s">
        <v>3969</v>
      </c>
      <c r="G1536" s="246" t="s">
        <v>3969</v>
      </c>
    </row>
    <row r="1537" spans="1:7">
      <c r="A1537" s="116">
        <v>1536</v>
      </c>
      <c r="B1537" s="116" t="s">
        <v>4886</v>
      </c>
      <c r="C1537" s="245">
        <v>10580</v>
      </c>
      <c r="D1537" s="245">
        <v>10570</v>
      </c>
      <c r="E1537" s="245">
        <v>10580</v>
      </c>
      <c r="F1537" s="246" t="s">
        <v>3969</v>
      </c>
      <c r="G1537" s="246" t="s">
        <v>3969</v>
      </c>
    </row>
    <row r="1538" spans="1:7">
      <c r="A1538" s="116">
        <v>1537</v>
      </c>
      <c r="B1538" s="116" t="s">
        <v>4887</v>
      </c>
      <c r="C1538" s="245">
        <v>7400</v>
      </c>
      <c r="D1538" s="245">
        <v>7415</v>
      </c>
      <c r="E1538" s="245">
        <v>7450</v>
      </c>
      <c r="F1538" s="246" t="s">
        <v>3969</v>
      </c>
      <c r="G1538" s="246" t="s">
        <v>3969</v>
      </c>
    </row>
    <row r="1539" spans="1:7">
      <c r="A1539" s="116">
        <v>1538</v>
      </c>
      <c r="B1539" s="116" t="s">
        <v>4888</v>
      </c>
      <c r="C1539" s="245">
        <v>3685</v>
      </c>
      <c r="D1539" s="245">
        <v>3660</v>
      </c>
      <c r="E1539" s="245">
        <v>3685</v>
      </c>
      <c r="F1539" s="246" t="s">
        <v>3969</v>
      </c>
      <c r="G1539" s="246" t="s">
        <v>3969</v>
      </c>
    </row>
    <row r="1540" spans="1:7">
      <c r="A1540" s="116">
        <v>1539</v>
      </c>
      <c r="B1540" s="116" t="s">
        <v>4889</v>
      </c>
      <c r="C1540" s="245">
        <v>10465</v>
      </c>
      <c r="D1540" s="245">
        <v>10430</v>
      </c>
      <c r="E1540" s="245">
        <v>10460</v>
      </c>
      <c r="F1540" s="246" t="s">
        <v>3969</v>
      </c>
      <c r="G1540" s="246" t="s">
        <v>3969</v>
      </c>
    </row>
    <row r="1541" spans="1:7">
      <c r="A1541" s="116">
        <v>1540</v>
      </c>
      <c r="B1541" s="116" t="s">
        <v>4890</v>
      </c>
      <c r="C1541" s="245">
        <v>10365</v>
      </c>
      <c r="D1541" s="245">
        <v>10360</v>
      </c>
      <c r="E1541" s="245">
        <v>10370</v>
      </c>
      <c r="F1541" s="246" t="s">
        <v>3969</v>
      </c>
      <c r="G1541" s="246" t="s">
        <v>3969</v>
      </c>
    </row>
    <row r="1542" spans="1:7">
      <c r="A1542" s="116">
        <v>1541</v>
      </c>
      <c r="B1542" s="116" t="s">
        <v>4891</v>
      </c>
      <c r="C1542" s="245">
        <v>14470</v>
      </c>
      <c r="D1542" s="245">
        <v>14450</v>
      </c>
      <c r="E1542" s="245">
        <v>14485</v>
      </c>
      <c r="F1542" s="246" t="s">
        <v>3969</v>
      </c>
      <c r="G1542" s="246" t="s">
        <v>3969</v>
      </c>
    </row>
    <row r="1543" spans="1:7">
      <c r="A1543" s="116">
        <v>1542</v>
      </c>
      <c r="B1543" s="116" t="s">
        <v>4892</v>
      </c>
      <c r="C1543" s="245">
        <v>53095</v>
      </c>
      <c r="D1543" s="245">
        <v>53110</v>
      </c>
      <c r="E1543" s="245">
        <v>53150</v>
      </c>
      <c r="F1543" s="246" t="s">
        <v>3969</v>
      </c>
      <c r="G1543" s="246" t="s">
        <v>3969</v>
      </c>
    </row>
    <row r="1544" spans="1:7">
      <c r="A1544" s="116">
        <v>1543</v>
      </c>
      <c r="B1544" s="116" t="s">
        <v>4893</v>
      </c>
      <c r="C1544" s="245">
        <v>14365</v>
      </c>
      <c r="D1544" s="245">
        <v>14320</v>
      </c>
      <c r="E1544" s="245">
        <v>14365</v>
      </c>
      <c r="F1544" s="246" t="s">
        <v>3969</v>
      </c>
      <c r="G1544" s="246" t="s">
        <v>3969</v>
      </c>
    </row>
    <row r="1545" spans="1:7">
      <c r="A1545" s="116">
        <v>1544</v>
      </c>
      <c r="B1545" s="116" t="s">
        <v>4894</v>
      </c>
      <c r="C1545" s="245">
        <v>11935</v>
      </c>
      <c r="D1545" s="245">
        <v>11890</v>
      </c>
      <c r="E1545" s="245">
        <v>11935</v>
      </c>
      <c r="F1545" s="246" t="s">
        <v>3969</v>
      </c>
      <c r="G1545" s="246" t="s">
        <v>3969</v>
      </c>
    </row>
    <row r="1546" spans="1:7">
      <c r="A1546" s="116">
        <v>1545</v>
      </c>
      <c r="B1546" s="116" t="s">
        <v>4895</v>
      </c>
      <c r="C1546" s="245">
        <v>3405</v>
      </c>
      <c r="D1546" s="245">
        <v>3400</v>
      </c>
      <c r="E1546" s="245">
        <v>3405</v>
      </c>
      <c r="F1546" s="246" t="s">
        <v>3969</v>
      </c>
      <c r="G1546" s="246" t="s">
        <v>3969</v>
      </c>
    </row>
    <row r="1547" spans="1:7">
      <c r="A1547" s="116">
        <v>1546</v>
      </c>
      <c r="B1547" s="116" t="s">
        <v>4896</v>
      </c>
      <c r="C1547" s="245">
        <v>17835</v>
      </c>
      <c r="D1547" s="245">
        <v>17835</v>
      </c>
      <c r="E1547" s="245">
        <v>17905</v>
      </c>
      <c r="F1547" s="246" t="s">
        <v>3969</v>
      </c>
      <c r="G1547" s="246" t="s">
        <v>3969</v>
      </c>
    </row>
    <row r="1548" spans="1:7">
      <c r="A1548" s="116">
        <v>1547</v>
      </c>
      <c r="B1548" s="116" t="s">
        <v>4897</v>
      </c>
      <c r="C1548" s="245">
        <v>14250</v>
      </c>
      <c r="D1548" s="245">
        <v>14250</v>
      </c>
      <c r="E1548" s="245">
        <v>14285</v>
      </c>
      <c r="F1548" s="246" t="s">
        <v>3969</v>
      </c>
      <c r="G1548" s="246" t="s">
        <v>3969</v>
      </c>
    </row>
    <row r="1549" spans="1:7">
      <c r="A1549" s="116">
        <v>1548</v>
      </c>
      <c r="B1549" s="116" t="s">
        <v>4898</v>
      </c>
      <c r="C1549" s="245">
        <v>12050</v>
      </c>
      <c r="D1549" s="245">
        <v>12050</v>
      </c>
      <c r="E1549" s="245">
        <v>12100</v>
      </c>
      <c r="F1549" s="246">
        <v>45.3</v>
      </c>
      <c r="G1549" s="246" t="s">
        <v>3969</v>
      </c>
    </row>
    <row r="1550" spans="1:7">
      <c r="A1550" s="116">
        <v>1549</v>
      </c>
      <c r="B1550" s="116" t="s">
        <v>4899</v>
      </c>
      <c r="C1550" s="245">
        <v>15780</v>
      </c>
      <c r="D1550" s="245">
        <v>15770</v>
      </c>
      <c r="E1550" s="245">
        <v>15780</v>
      </c>
      <c r="F1550" s="246" t="s">
        <v>3969</v>
      </c>
      <c r="G1550" s="246" t="s">
        <v>3969</v>
      </c>
    </row>
    <row r="1551" spans="1:7">
      <c r="A1551" s="116">
        <v>1550</v>
      </c>
      <c r="B1551" s="116" t="s">
        <v>4900</v>
      </c>
      <c r="C1551" s="245">
        <v>14170</v>
      </c>
      <c r="D1551" s="245">
        <v>14115</v>
      </c>
      <c r="E1551" s="245">
        <v>14185</v>
      </c>
      <c r="F1551" s="246" t="s">
        <v>3969</v>
      </c>
      <c r="G1551" s="246" t="s">
        <v>3969</v>
      </c>
    </row>
    <row r="1552" spans="1:7">
      <c r="A1552" s="116">
        <v>1551</v>
      </c>
      <c r="B1552" s="116" t="s">
        <v>4901</v>
      </c>
      <c r="C1552" s="245">
        <v>7085</v>
      </c>
      <c r="D1552" s="245">
        <v>7075</v>
      </c>
      <c r="E1552" s="245">
        <v>7085</v>
      </c>
      <c r="F1552" s="246" t="s">
        <v>3969</v>
      </c>
      <c r="G1552" s="246" t="s">
        <v>3969</v>
      </c>
    </row>
    <row r="1553" spans="1:7">
      <c r="A1553" s="116">
        <v>1552</v>
      </c>
      <c r="B1553" s="116" t="s">
        <v>4902</v>
      </c>
      <c r="C1553" s="245">
        <v>9445</v>
      </c>
      <c r="D1553" s="245">
        <v>9405</v>
      </c>
      <c r="E1553" s="245">
        <v>9445</v>
      </c>
      <c r="F1553" s="246" t="s">
        <v>3969</v>
      </c>
      <c r="G1553" s="246" t="s">
        <v>3969</v>
      </c>
    </row>
    <row r="1554" spans="1:7">
      <c r="A1554" s="116">
        <v>1553</v>
      </c>
      <c r="B1554" s="116" t="s">
        <v>4903</v>
      </c>
      <c r="C1554" s="245">
        <v>7065</v>
      </c>
      <c r="D1554" s="245">
        <v>7050</v>
      </c>
      <c r="E1554" s="245">
        <v>7055</v>
      </c>
      <c r="F1554" s="246" t="s">
        <v>3969</v>
      </c>
      <c r="G1554" s="246" t="s">
        <v>3969</v>
      </c>
    </row>
    <row r="1555" spans="1:7">
      <c r="A1555" s="116">
        <v>1554</v>
      </c>
      <c r="B1555" s="116" t="s">
        <v>4904</v>
      </c>
      <c r="C1555" s="245">
        <v>8265</v>
      </c>
      <c r="D1555" s="245">
        <v>8240</v>
      </c>
      <c r="E1555" s="245">
        <v>8265</v>
      </c>
      <c r="F1555" s="246" t="s">
        <v>3969</v>
      </c>
      <c r="G1555" s="246" t="s">
        <v>3969</v>
      </c>
    </row>
    <row r="1556" spans="1:7">
      <c r="A1556" s="116">
        <v>1555</v>
      </c>
      <c r="B1556" s="116" t="s">
        <v>4905</v>
      </c>
      <c r="C1556" s="245">
        <v>12765</v>
      </c>
      <c r="D1556" s="245">
        <v>12765</v>
      </c>
      <c r="E1556" s="245">
        <v>12850</v>
      </c>
      <c r="F1556" s="246" t="s">
        <v>3969</v>
      </c>
      <c r="G1556" s="246" t="s">
        <v>3969</v>
      </c>
    </row>
    <row r="1557" spans="1:7">
      <c r="A1557" s="116">
        <v>1556</v>
      </c>
      <c r="B1557" s="116" t="s">
        <v>4906</v>
      </c>
      <c r="C1557" s="245">
        <v>8720</v>
      </c>
      <c r="D1557" s="245">
        <v>8720</v>
      </c>
      <c r="E1557" s="245">
        <v>8755</v>
      </c>
      <c r="F1557" s="246" t="s">
        <v>3969</v>
      </c>
      <c r="G1557" s="246" t="s">
        <v>3969</v>
      </c>
    </row>
    <row r="1558" spans="1:7">
      <c r="A1558" s="116">
        <v>1557</v>
      </c>
      <c r="B1558" s="116" t="s">
        <v>4907</v>
      </c>
      <c r="C1558" s="245">
        <v>21300</v>
      </c>
      <c r="D1558" s="245">
        <v>21100</v>
      </c>
      <c r="E1558" s="245">
        <v>21300</v>
      </c>
      <c r="F1558" s="246">
        <v>1183.33</v>
      </c>
      <c r="G1558" s="246" t="s">
        <v>3969</v>
      </c>
    </row>
    <row r="1559" spans="1:7">
      <c r="A1559" s="116">
        <v>1558</v>
      </c>
      <c r="B1559" s="116" t="s">
        <v>4908</v>
      </c>
      <c r="C1559" s="245">
        <v>13805</v>
      </c>
      <c r="D1559" s="245">
        <v>13775</v>
      </c>
      <c r="E1559" s="245">
        <v>13805</v>
      </c>
      <c r="F1559" s="246" t="s">
        <v>3969</v>
      </c>
      <c r="G1559" s="246" t="s">
        <v>3969</v>
      </c>
    </row>
    <row r="1560" spans="1:7">
      <c r="A1560" s="116">
        <v>1559</v>
      </c>
      <c r="B1560" s="116" t="s">
        <v>4909</v>
      </c>
      <c r="C1560" s="245">
        <v>8710</v>
      </c>
      <c r="D1560" s="245">
        <v>8705</v>
      </c>
      <c r="E1560" s="245">
        <v>8710</v>
      </c>
      <c r="F1560" s="246" t="s">
        <v>3969</v>
      </c>
      <c r="G1560" s="246" t="s">
        <v>3969</v>
      </c>
    </row>
    <row r="1561" spans="1:7">
      <c r="A1561" s="116">
        <v>1560</v>
      </c>
      <c r="B1561" s="116" t="s">
        <v>4910</v>
      </c>
      <c r="C1561" s="245">
        <v>15240</v>
      </c>
      <c r="D1561" s="245">
        <v>15240</v>
      </c>
      <c r="E1561" s="245">
        <v>15260</v>
      </c>
      <c r="F1561" s="246" t="s">
        <v>3969</v>
      </c>
      <c r="G1561" s="246" t="s">
        <v>3969</v>
      </c>
    </row>
    <row r="1562" spans="1:7">
      <c r="A1562" s="116">
        <v>1561</v>
      </c>
      <c r="B1562" s="116" t="s">
        <v>4911</v>
      </c>
      <c r="C1562" s="245">
        <v>10475</v>
      </c>
      <c r="D1562" s="245">
        <v>10480</v>
      </c>
      <c r="E1562" s="245">
        <v>10500</v>
      </c>
      <c r="F1562" s="246" t="s">
        <v>3969</v>
      </c>
      <c r="G1562" s="246" t="s">
        <v>3969</v>
      </c>
    </row>
    <row r="1563" spans="1:7">
      <c r="A1563" s="116">
        <v>1562</v>
      </c>
      <c r="B1563" s="116" t="s">
        <v>4912</v>
      </c>
      <c r="C1563" s="245">
        <v>9445</v>
      </c>
      <c r="D1563" s="245">
        <v>9355</v>
      </c>
      <c r="E1563" s="245">
        <v>9445</v>
      </c>
      <c r="F1563" s="246" t="s">
        <v>3969</v>
      </c>
      <c r="G1563" s="246" t="s">
        <v>3969</v>
      </c>
    </row>
    <row r="1564" spans="1:7">
      <c r="A1564" s="116">
        <v>1563</v>
      </c>
      <c r="B1564" s="116" t="s">
        <v>4913</v>
      </c>
      <c r="C1564" s="245">
        <v>7550</v>
      </c>
      <c r="D1564" s="245">
        <v>7550</v>
      </c>
      <c r="E1564" s="245">
        <v>7555</v>
      </c>
      <c r="F1564" s="246" t="s">
        <v>3969</v>
      </c>
      <c r="G1564" s="246" t="s">
        <v>3969</v>
      </c>
    </row>
    <row r="1565" spans="1:7">
      <c r="A1565" s="116">
        <v>1564</v>
      </c>
      <c r="B1565" s="116" t="s">
        <v>4914</v>
      </c>
      <c r="C1565" s="245">
        <v>6795</v>
      </c>
      <c r="D1565" s="245">
        <v>6770</v>
      </c>
      <c r="E1565" s="245">
        <v>6795</v>
      </c>
      <c r="F1565" s="246" t="s">
        <v>3969</v>
      </c>
      <c r="G1565" s="246" t="s">
        <v>3969</v>
      </c>
    </row>
    <row r="1566" spans="1:7">
      <c r="A1566" s="116">
        <v>1565</v>
      </c>
      <c r="B1566" s="116" t="s">
        <v>4915</v>
      </c>
      <c r="C1566" s="245">
        <v>9700</v>
      </c>
      <c r="D1566" s="245">
        <v>9695</v>
      </c>
      <c r="E1566" s="245">
        <v>9700</v>
      </c>
      <c r="F1566" s="246" t="s">
        <v>3969</v>
      </c>
      <c r="G1566" s="246" t="s">
        <v>3969</v>
      </c>
    </row>
    <row r="1567" spans="1:7">
      <c r="A1567" s="116">
        <v>1566</v>
      </c>
      <c r="B1567" s="116" t="s">
        <v>4916</v>
      </c>
      <c r="C1567" s="245">
        <v>8650</v>
      </c>
      <c r="D1567" s="245">
        <v>8500</v>
      </c>
      <c r="E1567" s="245">
        <v>8650</v>
      </c>
      <c r="F1567" s="246">
        <v>24.79</v>
      </c>
      <c r="G1567" s="246" t="s">
        <v>3969</v>
      </c>
    </row>
    <row r="1568" spans="1:7">
      <c r="A1568" s="116">
        <v>1567</v>
      </c>
      <c r="B1568" s="116" t="s">
        <v>4917</v>
      </c>
      <c r="C1568" s="245">
        <v>12295</v>
      </c>
      <c r="D1568" s="245">
        <v>12290</v>
      </c>
      <c r="E1568" s="245">
        <v>12340</v>
      </c>
      <c r="F1568" s="246" t="s">
        <v>3969</v>
      </c>
      <c r="G1568" s="246" t="s">
        <v>3969</v>
      </c>
    </row>
    <row r="1569" spans="1:7">
      <c r="A1569" s="116">
        <v>1568</v>
      </c>
      <c r="B1569" s="116" t="s">
        <v>4918</v>
      </c>
      <c r="C1569" s="245">
        <v>11240</v>
      </c>
      <c r="D1569" s="245">
        <v>11200</v>
      </c>
      <c r="E1569" s="245">
        <v>11240</v>
      </c>
      <c r="F1569" s="246" t="s">
        <v>3969</v>
      </c>
      <c r="G1569" s="246" t="s">
        <v>3969</v>
      </c>
    </row>
    <row r="1570" spans="1:7">
      <c r="A1570" s="116">
        <v>1569</v>
      </c>
      <c r="B1570" s="116" t="s">
        <v>4919</v>
      </c>
      <c r="C1570" s="245">
        <v>8395</v>
      </c>
      <c r="D1570" s="245">
        <v>8395</v>
      </c>
      <c r="E1570" s="245">
        <v>8410</v>
      </c>
      <c r="F1570" s="246" t="s">
        <v>3969</v>
      </c>
      <c r="G1570" s="246" t="s">
        <v>3969</v>
      </c>
    </row>
    <row r="1571" spans="1:7">
      <c r="A1571" s="116">
        <v>1570</v>
      </c>
      <c r="B1571" s="116" t="s">
        <v>4920</v>
      </c>
      <c r="C1571" s="245">
        <v>8940</v>
      </c>
      <c r="D1571" s="245">
        <v>8905</v>
      </c>
      <c r="E1571" s="245">
        <v>8940</v>
      </c>
      <c r="F1571" s="246" t="s">
        <v>3969</v>
      </c>
      <c r="G1571" s="246" t="s">
        <v>3969</v>
      </c>
    </row>
    <row r="1572" spans="1:7">
      <c r="A1572" s="116">
        <v>1571</v>
      </c>
      <c r="B1572" s="116" t="s">
        <v>4921</v>
      </c>
      <c r="C1572" s="245">
        <v>11090</v>
      </c>
      <c r="D1572" s="245">
        <v>11060</v>
      </c>
      <c r="E1572" s="245">
        <v>11090</v>
      </c>
      <c r="F1572" s="246" t="s">
        <v>3969</v>
      </c>
      <c r="G1572" s="246" t="s">
        <v>3969</v>
      </c>
    </row>
    <row r="1573" spans="1:7">
      <c r="A1573" s="116">
        <v>1572</v>
      </c>
      <c r="B1573" s="116" t="s">
        <v>4922</v>
      </c>
      <c r="C1573" s="245">
        <v>11060</v>
      </c>
      <c r="D1573" s="245">
        <v>11060</v>
      </c>
      <c r="E1573" s="245">
        <v>11080</v>
      </c>
      <c r="F1573" s="246" t="s">
        <v>3969</v>
      </c>
      <c r="G1573" s="246" t="s">
        <v>3969</v>
      </c>
    </row>
    <row r="1574" spans="1:7">
      <c r="A1574" s="116">
        <v>1573</v>
      </c>
      <c r="B1574" s="116" t="s">
        <v>4923</v>
      </c>
      <c r="C1574" s="245">
        <v>5075</v>
      </c>
      <c r="D1574" s="245">
        <v>5070</v>
      </c>
      <c r="E1574" s="245">
        <v>5075</v>
      </c>
      <c r="F1574" s="246" t="s">
        <v>3969</v>
      </c>
      <c r="G1574" s="246" t="s">
        <v>3969</v>
      </c>
    </row>
    <row r="1575" spans="1:7">
      <c r="A1575" s="116">
        <v>1574</v>
      </c>
      <c r="B1575" s="116" t="s">
        <v>4924</v>
      </c>
      <c r="C1575" s="245">
        <v>8590</v>
      </c>
      <c r="D1575" s="245">
        <v>8500</v>
      </c>
      <c r="E1575" s="245">
        <v>8600</v>
      </c>
      <c r="F1575" s="246">
        <v>15.18</v>
      </c>
      <c r="G1575" s="246" t="s">
        <v>3969</v>
      </c>
    </row>
    <row r="1576" spans="1:7">
      <c r="A1576" s="116">
        <v>1575</v>
      </c>
      <c r="B1576" s="116" t="s">
        <v>4925</v>
      </c>
      <c r="C1576" s="245">
        <v>13110</v>
      </c>
      <c r="D1576" s="245">
        <v>13020</v>
      </c>
      <c r="E1576" s="245">
        <v>13145</v>
      </c>
      <c r="F1576" s="246" t="s">
        <v>3969</v>
      </c>
      <c r="G1576" s="246" t="s">
        <v>3969</v>
      </c>
    </row>
    <row r="1577" spans="1:7">
      <c r="A1577" s="116">
        <v>1576</v>
      </c>
      <c r="B1577" s="116" t="s">
        <v>4926</v>
      </c>
      <c r="C1577" s="245">
        <v>24945</v>
      </c>
      <c r="D1577" s="245">
        <v>24865</v>
      </c>
      <c r="E1577" s="245">
        <v>24965</v>
      </c>
      <c r="F1577" s="246" t="s">
        <v>3969</v>
      </c>
      <c r="G1577" s="246" t="s">
        <v>3969</v>
      </c>
    </row>
    <row r="1578" spans="1:7">
      <c r="A1578" s="116">
        <v>1577</v>
      </c>
      <c r="B1578" s="116" t="s">
        <v>4927</v>
      </c>
      <c r="C1578" s="245">
        <v>30830</v>
      </c>
      <c r="D1578" s="245">
        <v>30830</v>
      </c>
      <c r="E1578" s="245">
        <v>30985</v>
      </c>
      <c r="F1578" s="246" t="s">
        <v>3969</v>
      </c>
      <c r="G1578" s="246" t="s">
        <v>3969</v>
      </c>
    </row>
    <row r="1579" spans="1:7">
      <c r="A1579" s="116">
        <v>1578</v>
      </c>
      <c r="B1579" s="116" t="s">
        <v>4928</v>
      </c>
      <c r="C1579" s="245">
        <v>10790</v>
      </c>
      <c r="D1579" s="245">
        <v>10755</v>
      </c>
      <c r="E1579" s="245">
        <v>10790</v>
      </c>
      <c r="F1579" s="246" t="s">
        <v>3969</v>
      </c>
      <c r="G1579" s="246" t="s">
        <v>3969</v>
      </c>
    </row>
    <row r="1580" spans="1:7">
      <c r="A1580" s="116">
        <v>1579</v>
      </c>
      <c r="B1580" s="116" t="s">
        <v>4929</v>
      </c>
      <c r="C1580" s="245">
        <v>12390</v>
      </c>
      <c r="D1580" s="245">
        <v>12390</v>
      </c>
      <c r="E1580" s="245">
        <v>12400</v>
      </c>
      <c r="F1580" s="246" t="s">
        <v>3969</v>
      </c>
      <c r="G1580" s="246" t="s">
        <v>3969</v>
      </c>
    </row>
    <row r="1581" spans="1:7">
      <c r="A1581" s="116">
        <v>1580</v>
      </c>
      <c r="B1581" s="116" t="s">
        <v>4930</v>
      </c>
      <c r="C1581" s="245">
        <v>12305</v>
      </c>
      <c r="D1581" s="245">
        <v>12320</v>
      </c>
      <c r="E1581" s="245">
        <v>12375</v>
      </c>
      <c r="F1581" s="246" t="s">
        <v>3969</v>
      </c>
      <c r="G1581" s="246" t="s">
        <v>3969</v>
      </c>
    </row>
    <row r="1582" spans="1:7">
      <c r="A1582" s="116">
        <v>1581</v>
      </c>
      <c r="B1582" s="116" t="s">
        <v>4931</v>
      </c>
      <c r="C1582" s="245">
        <v>6395</v>
      </c>
      <c r="D1582" s="245">
        <v>6390</v>
      </c>
      <c r="E1582" s="245">
        <v>6395</v>
      </c>
      <c r="F1582" s="246" t="s">
        <v>3969</v>
      </c>
      <c r="G1582" s="246" t="s">
        <v>3969</v>
      </c>
    </row>
    <row r="1583" spans="1:7">
      <c r="A1583" s="116">
        <v>1582</v>
      </c>
      <c r="B1583" s="116" t="s">
        <v>4932</v>
      </c>
      <c r="C1583" s="245">
        <v>12760</v>
      </c>
      <c r="D1583" s="245">
        <v>12745</v>
      </c>
      <c r="E1583" s="245">
        <v>12760</v>
      </c>
      <c r="F1583" s="246" t="s">
        <v>3969</v>
      </c>
      <c r="G1583" s="246" t="s">
        <v>3969</v>
      </c>
    </row>
    <row r="1584" spans="1:7">
      <c r="A1584" s="116">
        <v>1583</v>
      </c>
      <c r="B1584" s="116" t="s">
        <v>4933</v>
      </c>
      <c r="C1584" s="245">
        <v>6280</v>
      </c>
      <c r="D1584" s="245">
        <v>6270</v>
      </c>
      <c r="E1584" s="245">
        <v>6280</v>
      </c>
      <c r="F1584" s="246" t="s">
        <v>3969</v>
      </c>
      <c r="G1584" s="246" t="s">
        <v>3969</v>
      </c>
    </row>
    <row r="1585" spans="1:7">
      <c r="A1585" s="116">
        <v>1584</v>
      </c>
      <c r="B1585" s="116" t="s">
        <v>4934</v>
      </c>
      <c r="C1585" s="245">
        <v>52230</v>
      </c>
      <c r="D1585" s="245">
        <v>52215</v>
      </c>
      <c r="E1585" s="245">
        <v>52240</v>
      </c>
      <c r="F1585" s="246" t="s">
        <v>3969</v>
      </c>
      <c r="G1585" s="246" t="s">
        <v>3969</v>
      </c>
    </row>
    <row r="1586" spans="1:7">
      <c r="A1586" s="116">
        <v>1585</v>
      </c>
      <c r="B1586" s="116" t="s">
        <v>4935</v>
      </c>
      <c r="C1586" s="245">
        <v>11305</v>
      </c>
      <c r="D1586" s="245">
        <v>11280</v>
      </c>
      <c r="E1586" s="245">
        <v>11305</v>
      </c>
      <c r="F1586" s="246" t="s">
        <v>3969</v>
      </c>
      <c r="G1586" s="246" t="s">
        <v>3969</v>
      </c>
    </row>
    <row r="1587" spans="1:7">
      <c r="A1587" s="116">
        <v>1586</v>
      </c>
      <c r="B1587" s="116" t="s">
        <v>4936</v>
      </c>
      <c r="C1587" s="245">
        <v>3105</v>
      </c>
      <c r="D1587" s="245">
        <v>3100</v>
      </c>
      <c r="E1587" s="245">
        <v>3105</v>
      </c>
      <c r="F1587" s="246" t="s">
        <v>3969</v>
      </c>
      <c r="G1587" s="246" t="s">
        <v>3969</v>
      </c>
    </row>
    <row r="1588" spans="1:7">
      <c r="A1588" s="116">
        <v>1587</v>
      </c>
      <c r="B1588" s="116" t="s">
        <v>4937</v>
      </c>
      <c r="C1588" s="245">
        <v>12365</v>
      </c>
      <c r="D1588" s="245">
        <v>12300</v>
      </c>
      <c r="E1588" s="245">
        <v>12365</v>
      </c>
      <c r="F1588" s="246" t="s">
        <v>3969</v>
      </c>
      <c r="G1588" s="246" t="s">
        <v>3969</v>
      </c>
    </row>
    <row r="1589" spans="1:7">
      <c r="A1589" s="116">
        <v>1588</v>
      </c>
      <c r="B1589" s="116" t="s">
        <v>4938</v>
      </c>
      <c r="C1589" s="245">
        <v>6175</v>
      </c>
      <c r="D1589" s="245">
        <v>6165</v>
      </c>
      <c r="E1589" s="245">
        <v>6175</v>
      </c>
      <c r="F1589" s="246" t="s">
        <v>3969</v>
      </c>
      <c r="G1589" s="246" t="s">
        <v>3969</v>
      </c>
    </row>
    <row r="1590" spans="1:7">
      <c r="A1590" s="116">
        <v>1589</v>
      </c>
      <c r="B1590" s="116" t="s">
        <v>4939</v>
      </c>
      <c r="C1590" s="245">
        <v>51435</v>
      </c>
      <c r="D1590" s="245">
        <v>51405</v>
      </c>
      <c r="E1590" s="245">
        <v>51440</v>
      </c>
      <c r="F1590" s="246" t="s">
        <v>3969</v>
      </c>
      <c r="G1590" s="246" t="s">
        <v>3969</v>
      </c>
    </row>
    <row r="1591" spans="1:7">
      <c r="A1591" s="116">
        <v>1590</v>
      </c>
      <c r="B1591" s="116" t="s">
        <v>4940</v>
      </c>
      <c r="C1591" s="245">
        <v>11860</v>
      </c>
      <c r="D1591" s="245">
        <v>11860</v>
      </c>
      <c r="E1591" s="245">
        <v>11915</v>
      </c>
      <c r="F1591" s="246" t="s">
        <v>3969</v>
      </c>
      <c r="G1591" s="246" t="s">
        <v>3969</v>
      </c>
    </row>
    <row r="1592" spans="1:7">
      <c r="A1592" s="116">
        <v>1591</v>
      </c>
      <c r="B1592" s="116" t="s">
        <v>4941</v>
      </c>
      <c r="C1592" s="245">
        <v>10205</v>
      </c>
      <c r="D1592" s="245">
        <v>10165</v>
      </c>
      <c r="E1592" s="245">
        <v>10205</v>
      </c>
      <c r="F1592" s="246" t="s">
        <v>3969</v>
      </c>
      <c r="G1592" s="246" t="s">
        <v>3969</v>
      </c>
    </row>
    <row r="1593" spans="1:7">
      <c r="A1593" s="116">
        <v>1592</v>
      </c>
      <c r="B1593" s="116" t="s">
        <v>4942</v>
      </c>
      <c r="C1593" s="245">
        <v>12230</v>
      </c>
      <c r="D1593" s="245">
        <v>12045</v>
      </c>
      <c r="E1593" s="245">
        <v>12230</v>
      </c>
      <c r="F1593" s="246" t="s">
        <v>3969</v>
      </c>
      <c r="G1593" s="246" t="s">
        <v>3969</v>
      </c>
    </row>
    <row r="1594" spans="1:7">
      <c r="A1594" s="116">
        <v>1593</v>
      </c>
      <c r="B1594" s="116" t="s">
        <v>4943</v>
      </c>
      <c r="C1594" s="245">
        <v>3050</v>
      </c>
      <c r="D1594" s="245">
        <v>3035</v>
      </c>
      <c r="E1594" s="245">
        <v>3050</v>
      </c>
      <c r="F1594" s="246" t="s">
        <v>3969</v>
      </c>
      <c r="G1594" s="246" t="s">
        <v>3969</v>
      </c>
    </row>
    <row r="1595" spans="1:7">
      <c r="A1595" s="116">
        <v>1594</v>
      </c>
      <c r="B1595" s="116" t="s">
        <v>4944</v>
      </c>
      <c r="C1595" s="245">
        <v>9380</v>
      </c>
      <c r="D1595" s="245">
        <v>9380</v>
      </c>
      <c r="E1595" s="245">
        <v>9430</v>
      </c>
      <c r="F1595" s="246" t="s">
        <v>3969</v>
      </c>
      <c r="G1595" s="246" t="s">
        <v>3969</v>
      </c>
    </row>
    <row r="1596" spans="1:7">
      <c r="A1596" s="116">
        <v>1595</v>
      </c>
      <c r="B1596" s="116" t="s">
        <v>4945</v>
      </c>
      <c r="C1596" s="245">
        <v>12185</v>
      </c>
      <c r="D1596" s="245">
        <v>12115</v>
      </c>
      <c r="E1596" s="245">
        <v>12185</v>
      </c>
      <c r="F1596" s="246" t="s">
        <v>3969</v>
      </c>
      <c r="G1596" s="246" t="s">
        <v>3969</v>
      </c>
    </row>
    <row r="1597" spans="1:7">
      <c r="A1597" s="116">
        <v>1596</v>
      </c>
      <c r="B1597" s="116" t="s">
        <v>4946</v>
      </c>
      <c r="C1597" s="245">
        <v>11040</v>
      </c>
      <c r="D1597" s="245">
        <v>11040</v>
      </c>
      <c r="E1597" s="245">
        <v>11075</v>
      </c>
      <c r="F1597" s="246" t="s">
        <v>3969</v>
      </c>
      <c r="G1597" s="246" t="s">
        <v>3969</v>
      </c>
    </row>
    <row r="1598" spans="1:7">
      <c r="A1598" s="116">
        <v>1597</v>
      </c>
      <c r="B1598" s="116" t="s">
        <v>4947</v>
      </c>
      <c r="C1598" s="245">
        <v>13490</v>
      </c>
      <c r="D1598" s="245">
        <v>13490</v>
      </c>
      <c r="E1598" s="245">
        <v>13550</v>
      </c>
      <c r="F1598" s="246" t="s">
        <v>3969</v>
      </c>
      <c r="G1598" s="246" t="s">
        <v>3969</v>
      </c>
    </row>
    <row r="1599" spans="1:7">
      <c r="A1599" s="116">
        <v>1598</v>
      </c>
      <c r="B1599" s="116" t="s">
        <v>4948</v>
      </c>
      <c r="C1599" s="245">
        <v>49680</v>
      </c>
      <c r="D1599" s="245">
        <v>49635</v>
      </c>
      <c r="E1599" s="245">
        <v>49675</v>
      </c>
      <c r="F1599" s="246" t="s">
        <v>3969</v>
      </c>
      <c r="G1599" s="246" t="s">
        <v>3969</v>
      </c>
    </row>
    <row r="1600" spans="1:7">
      <c r="A1600" s="116">
        <v>1599</v>
      </c>
      <c r="B1600" s="116" t="s">
        <v>4949</v>
      </c>
      <c r="C1600" s="245">
        <v>99105</v>
      </c>
      <c r="D1600" s="245">
        <v>99115</v>
      </c>
      <c r="E1600" s="245">
        <v>99175</v>
      </c>
      <c r="F1600" s="246" t="s">
        <v>3969</v>
      </c>
      <c r="G1600" s="246" t="s">
        <v>3969</v>
      </c>
    </row>
    <row r="1601" spans="1:7">
      <c r="A1601" s="116">
        <v>1600</v>
      </c>
      <c r="B1601" s="116" t="s">
        <v>4950</v>
      </c>
      <c r="C1601" s="245">
        <v>12270</v>
      </c>
      <c r="D1601" s="245">
        <v>12210</v>
      </c>
      <c r="E1601" s="245">
        <v>12265</v>
      </c>
      <c r="F1601" s="246" t="s">
        <v>3969</v>
      </c>
      <c r="G1601" s="246" t="s">
        <v>3969</v>
      </c>
    </row>
    <row r="1602" spans="1:7">
      <c r="A1602" s="116">
        <v>1601</v>
      </c>
      <c r="B1602" s="116" t="s">
        <v>4951</v>
      </c>
      <c r="C1602" s="245">
        <v>5885</v>
      </c>
      <c r="D1602" s="245">
        <v>5875</v>
      </c>
      <c r="E1602" s="245">
        <v>5885</v>
      </c>
      <c r="F1602" s="246" t="s">
        <v>3969</v>
      </c>
      <c r="G1602" s="246" t="s">
        <v>3969</v>
      </c>
    </row>
    <row r="1603" spans="1:7">
      <c r="A1603" s="116">
        <v>1602</v>
      </c>
      <c r="B1603" s="116" t="s">
        <v>4952</v>
      </c>
      <c r="C1603" s="245">
        <v>48810</v>
      </c>
      <c r="D1603" s="245">
        <v>48765</v>
      </c>
      <c r="E1603" s="245">
        <v>48800</v>
      </c>
      <c r="F1603" s="246" t="s">
        <v>3969</v>
      </c>
      <c r="G1603" s="246" t="s">
        <v>3969</v>
      </c>
    </row>
    <row r="1604" spans="1:7">
      <c r="A1604" s="116">
        <v>1603</v>
      </c>
      <c r="B1604" s="116" t="s">
        <v>4953</v>
      </c>
      <c r="C1604" s="245">
        <v>9750</v>
      </c>
      <c r="D1604" s="245">
        <v>9695</v>
      </c>
      <c r="E1604" s="245">
        <v>9725</v>
      </c>
      <c r="F1604" s="246" t="s">
        <v>3969</v>
      </c>
      <c r="G1604" s="246" t="s">
        <v>3969</v>
      </c>
    </row>
    <row r="1605" spans="1:7">
      <c r="A1605" s="116">
        <v>1604</v>
      </c>
      <c r="B1605" s="116" t="s">
        <v>4954</v>
      </c>
      <c r="C1605" s="245">
        <v>8320</v>
      </c>
      <c r="D1605" s="245">
        <v>8290</v>
      </c>
      <c r="E1605" s="245">
        <v>8320</v>
      </c>
      <c r="F1605" s="246" t="s">
        <v>3969</v>
      </c>
      <c r="G1605" s="246" t="s">
        <v>3969</v>
      </c>
    </row>
    <row r="1606" spans="1:7">
      <c r="A1606" s="116">
        <v>1605</v>
      </c>
      <c r="B1606" s="116" t="s">
        <v>4955</v>
      </c>
      <c r="C1606" s="245">
        <v>11635</v>
      </c>
      <c r="D1606" s="245">
        <v>11615</v>
      </c>
      <c r="E1606" s="245">
        <v>11645</v>
      </c>
      <c r="F1606" s="246" t="s">
        <v>3969</v>
      </c>
      <c r="G1606" s="246" t="s">
        <v>3969</v>
      </c>
    </row>
    <row r="1607" spans="1:7">
      <c r="A1607" s="116">
        <v>1606</v>
      </c>
      <c r="B1607" s="116" t="s">
        <v>4956</v>
      </c>
      <c r="C1607" s="245">
        <v>11110</v>
      </c>
      <c r="D1607" s="245">
        <v>11065</v>
      </c>
      <c r="E1607" s="245">
        <v>11105</v>
      </c>
      <c r="F1607" s="246" t="s">
        <v>3969</v>
      </c>
      <c r="G1607" s="246" t="s">
        <v>3969</v>
      </c>
    </row>
    <row r="1608" spans="1:7">
      <c r="A1608" s="116">
        <v>1607</v>
      </c>
      <c r="B1608" s="116" t="s">
        <v>4957</v>
      </c>
      <c r="C1608" s="245">
        <v>11440</v>
      </c>
      <c r="D1608" s="245">
        <v>11385</v>
      </c>
      <c r="E1608" s="245">
        <v>11440</v>
      </c>
      <c r="F1608" s="246" t="s">
        <v>3969</v>
      </c>
      <c r="G1608" s="246" t="s">
        <v>3969</v>
      </c>
    </row>
    <row r="1609" spans="1:7">
      <c r="A1609" s="116">
        <v>1608</v>
      </c>
      <c r="B1609" s="116" t="s">
        <v>4958</v>
      </c>
      <c r="C1609" s="245">
        <v>14250</v>
      </c>
      <c r="D1609" s="245">
        <v>14250</v>
      </c>
      <c r="E1609" s="245">
        <v>14285</v>
      </c>
      <c r="F1609" s="246" t="s">
        <v>3969</v>
      </c>
      <c r="G1609" s="246" t="s">
        <v>3969</v>
      </c>
    </row>
    <row r="1610" spans="1:7">
      <c r="A1610" s="116">
        <v>1609</v>
      </c>
      <c r="B1610" s="116" t="s">
        <v>4959</v>
      </c>
      <c r="C1610" s="245">
        <v>31700</v>
      </c>
      <c r="D1610" s="245">
        <v>31400</v>
      </c>
      <c r="E1610" s="245">
        <v>31700</v>
      </c>
      <c r="F1610" s="246">
        <v>-217.12</v>
      </c>
      <c r="G1610" s="246" t="s">
        <v>3969</v>
      </c>
    </row>
    <row r="1611" spans="1:7">
      <c r="A1611" s="116">
        <v>1610</v>
      </c>
      <c r="B1611" s="116" t="s">
        <v>4960</v>
      </c>
      <c r="C1611" s="245">
        <v>9370</v>
      </c>
      <c r="D1611" s="245">
        <v>9370</v>
      </c>
      <c r="E1611" s="245">
        <v>9490</v>
      </c>
      <c r="F1611" s="246">
        <v>292.81</v>
      </c>
      <c r="G1611" s="246" t="s">
        <v>3969</v>
      </c>
    </row>
    <row r="1612" spans="1:7">
      <c r="A1612" s="116">
        <v>1611</v>
      </c>
      <c r="B1612" s="116" t="s">
        <v>4961</v>
      </c>
      <c r="C1612" s="245">
        <v>12470</v>
      </c>
      <c r="D1612" s="245">
        <v>12460</v>
      </c>
      <c r="E1612" s="245">
        <v>12470</v>
      </c>
      <c r="F1612" s="246" t="s">
        <v>3969</v>
      </c>
      <c r="G1612" s="246" t="s">
        <v>3969</v>
      </c>
    </row>
    <row r="1613" spans="1:7">
      <c r="A1613" s="116">
        <v>1612</v>
      </c>
      <c r="B1613" s="116" t="s">
        <v>4962</v>
      </c>
      <c r="C1613" s="245">
        <v>7960</v>
      </c>
      <c r="D1613" s="245">
        <v>7960</v>
      </c>
      <c r="E1613" s="245">
        <v>8010</v>
      </c>
      <c r="F1613" s="246" t="s">
        <v>3969</v>
      </c>
      <c r="G1613" s="246" t="s">
        <v>3969</v>
      </c>
    </row>
    <row r="1614" spans="1:7">
      <c r="A1614" s="116">
        <v>1613</v>
      </c>
      <c r="B1614" s="116" t="s">
        <v>4963</v>
      </c>
      <c r="C1614" s="245">
        <v>11130</v>
      </c>
      <c r="D1614" s="245">
        <v>11130</v>
      </c>
      <c r="E1614" s="245">
        <v>11180</v>
      </c>
      <c r="F1614" s="246" t="s">
        <v>3969</v>
      </c>
      <c r="G1614" s="246" t="s">
        <v>3969</v>
      </c>
    </row>
    <row r="1615" spans="1:7">
      <c r="A1615" s="116">
        <v>1614</v>
      </c>
      <c r="B1615" s="116" t="s">
        <v>4964</v>
      </c>
      <c r="C1615" s="245">
        <v>5560</v>
      </c>
      <c r="D1615" s="245">
        <v>5560</v>
      </c>
      <c r="E1615" s="245">
        <v>5575</v>
      </c>
      <c r="F1615" s="246" t="s">
        <v>3969</v>
      </c>
      <c r="G1615" s="246" t="s">
        <v>3969</v>
      </c>
    </row>
    <row r="1616" spans="1:7">
      <c r="A1616" s="116">
        <v>1615</v>
      </c>
      <c r="B1616" s="116" t="s">
        <v>4965</v>
      </c>
      <c r="C1616" s="245">
        <v>54105</v>
      </c>
      <c r="D1616" s="245">
        <v>54065</v>
      </c>
      <c r="E1616" s="245">
        <v>54095</v>
      </c>
      <c r="F1616" s="246" t="s">
        <v>3969</v>
      </c>
      <c r="G1616" s="246" t="s">
        <v>3969</v>
      </c>
    </row>
    <row r="1617" spans="1:7">
      <c r="A1617" s="116">
        <v>1616</v>
      </c>
      <c r="B1617" s="116" t="s">
        <v>4966</v>
      </c>
      <c r="C1617" s="245">
        <v>45075</v>
      </c>
      <c r="D1617" s="245">
        <v>44995</v>
      </c>
      <c r="E1617" s="245">
        <v>45075</v>
      </c>
      <c r="F1617" s="246" t="s">
        <v>3969</v>
      </c>
      <c r="G1617" s="246" t="s">
        <v>3969</v>
      </c>
    </row>
    <row r="1618" spans="1:7">
      <c r="A1618" s="116">
        <v>1617</v>
      </c>
      <c r="B1618" s="116" t="s">
        <v>4967</v>
      </c>
      <c r="C1618" s="245">
        <v>6060</v>
      </c>
      <c r="D1618" s="245">
        <v>6050</v>
      </c>
      <c r="E1618" s="245">
        <v>6060</v>
      </c>
      <c r="F1618" s="246" t="s">
        <v>3969</v>
      </c>
      <c r="G1618" s="246" t="s">
        <v>3969</v>
      </c>
    </row>
    <row r="1619" spans="1:7">
      <c r="A1619" s="116">
        <v>1618</v>
      </c>
      <c r="B1619" s="116" t="s">
        <v>4968</v>
      </c>
      <c r="C1619" s="245">
        <v>10070</v>
      </c>
      <c r="D1619" s="245">
        <v>10035</v>
      </c>
      <c r="E1619" s="245">
        <v>10070</v>
      </c>
      <c r="F1619" s="246" t="s">
        <v>3969</v>
      </c>
      <c r="G1619" s="246" t="s">
        <v>3969</v>
      </c>
    </row>
    <row r="1620" spans="1:7">
      <c r="A1620" s="116">
        <v>1619</v>
      </c>
      <c r="B1620" s="116" t="s">
        <v>4969</v>
      </c>
      <c r="C1620" s="245">
        <v>10865</v>
      </c>
      <c r="D1620" s="245">
        <v>10795</v>
      </c>
      <c r="E1620" s="245">
        <v>10865</v>
      </c>
      <c r="F1620" s="246" t="s">
        <v>3969</v>
      </c>
      <c r="G1620" s="246" t="s">
        <v>3969</v>
      </c>
    </row>
    <row r="1621" spans="1:7">
      <c r="A1621" s="116">
        <v>1620</v>
      </c>
      <c r="B1621" s="116" t="s">
        <v>4970</v>
      </c>
      <c r="C1621" s="245">
        <v>101000</v>
      </c>
      <c r="D1621" s="245">
        <v>100500</v>
      </c>
      <c r="E1621" s="245">
        <v>101500</v>
      </c>
      <c r="F1621" s="246">
        <v>82.58</v>
      </c>
      <c r="G1621" s="246" t="s">
        <v>3969</v>
      </c>
    </row>
    <row r="1622" spans="1:7">
      <c r="A1622" s="116">
        <v>1621</v>
      </c>
      <c r="B1622" s="116" t="s">
        <v>4971</v>
      </c>
      <c r="C1622" s="245">
        <v>7115</v>
      </c>
      <c r="D1622" s="245">
        <v>7110</v>
      </c>
      <c r="E1622" s="245">
        <v>7115</v>
      </c>
      <c r="F1622" s="246" t="s">
        <v>3969</v>
      </c>
      <c r="G1622" s="246" t="s">
        <v>3969</v>
      </c>
    </row>
    <row r="1623" spans="1:7">
      <c r="A1623" s="116">
        <v>1622</v>
      </c>
      <c r="B1623" s="116" t="s">
        <v>4972</v>
      </c>
      <c r="C1623" s="245">
        <v>15090</v>
      </c>
      <c r="D1623" s="245">
        <v>15090</v>
      </c>
      <c r="E1623" s="245">
        <v>15145</v>
      </c>
      <c r="F1623" s="246" t="s">
        <v>3969</v>
      </c>
      <c r="G1623" s="246" t="s">
        <v>3969</v>
      </c>
    </row>
    <row r="1624" spans="1:7">
      <c r="A1624" s="116">
        <v>1623</v>
      </c>
      <c r="B1624" s="116" t="s">
        <v>4973</v>
      </c>
      <c r="C1624" s="245">
        <v>9590</v>
      </c>
      <c r="D1624" s="245">
        <v>9585</v>
      </c>
      <c r="E1624" s="245">
        <v>9590</v>
      </c>
      <c r="F1624" s="246" t="s">
        <v>3969</v>
      </c>
      <c r="G1624" s="246" t="s">
        <v>3969</v>
      </c>
    </row>
    <row r="1625" spans="1:7">
      <c r="A1625" s="116">
        <v>1624</v>
      </c>
      <c r="B1625" s="116" t="s">
        <v>4974</v>
      </c>
      <c r="C1625" s="245">
        <v>8945</v>
      </c>
      <c r="D1625" s="245">
        <v>8925</v>
      </c>
      <c r="E1625" s="245">
        <v>8940</v>
      </c>
      <c r="F1625" s="246" t="s">
        <v>3969</v>
      </c>
      <c r="G1625" s="246" t="s">
        <v>3969</v>
      </c>
    </row>
    <row r="1626" spans="1:7">
      <c r="A1626" s="116">
        <v>1625</v>
      </c>
      <c r="B1626" s="116" t="s">
        <v>4975</v>
      </c>
      <c r="C1626" s="245">
        <v>2570</v>
      </c>
      <c r="D1626" s="245">
        <v>2565</v>
      </c>
      <c r="E1626" s="245">
        <v>2580</v>
      </c>
      <c r="F1626" s="246" t="s">
        <v>3969</v>
      </c>
      <c r="G1626" s="246" t="s">
        <v>3969</v>
      </c>
    </row>
    <row r="1627" spans="1:7">
      <c r="A1627" s="116">
        <v>1626</v>
      </c>
      <c r="B1627" s="116" t="s">
        <v>4976</v>
      </c>
      <c r="C1627" s="245">
        <v>11395</v>
      </c>
      <c r="D1627" s="245">
        <v>11395</v>
      </c>
      <c r="E1627" s="245">
        <v>11435</v>
      </c>
      <c r="F1627" s="246" t="s">
        <v>3969</v>
      </c>
      <c r="G1627" s="246" t="s">
        <v>3969</v>
      </c>
    </row>
    <row r="1628" spans="1:7">
      <c r="A1628" s="116">
        <v>1627</v>
      </c>
      <c r="B1628" s="116" t="s">
        <v>4977</v>
      </c>
      <c r="C1628" s="245">
        <v>50135</v>
      </c>
      <c r="D1628" s="245">
        <v>50175</v>
      </c>
      <c r="E1628" s="245">
        <v>50215</v>
      </c>
      <c r="F1628" s="246" t="s">
        <v>3969</v>
      </c>
      <c r="G1628" s="246" t="s">
        <v>3969</v>
      </c>
    </row>
    <row r="1629" spans="1:7">
      <c r="A1629" s="116">
        <v>1628</v>
      </c>
      <c r="B1629" s="116" t="s">
        <v>4978</v>
      </c>
      <c r="C1629" s="245">
        <v>48870</v>
      </c>
      <c r="D1629" s="245">
        <v>48840</v>
      </c>
      <c r="E1629" s="245">
        <v>48880</v>
      </c>
      <c r="F1629" s="246" t="s">
        <v>3969</v>
      </c>
      <c r="G1629" s="246" t="s">
        <v>3969</v>
      </c>
    </row>
    <row r="1630" spans="1:7">
      <c r="A1630" s="116">
        <v>1629</v>
      </c>
      <c r="B1630" s="116" t="s">
        <v>4979</v>
      </c>
      <c r="C1630" s="245">
        <v>7260</v>
      </c>
      <c r="D1630" s="245">
        <v>7240</v>
      </c>
      <c r="E1630" s="245">
        <v>7260</v>
      </c>
      <c r="F1630" s="246" t="s">
        <v>3969</v>
      </c>
      <c r="G1630" s="246" t="s">
        <v>3969</v>
      </c>
    </row>
    <row r="1631" spans="1:7">
      <c r="A1631" s="116">
        <v>1630</v>
      </c>
      <c r="B1631" s="116" t="s">
        <v>4980</v>
      </c>
      <c r="C1631" s="245">
        <v>10060</v>
      </c>
      <c r="D1631" s="245">
        <v>10010</v>
      </c>
      <c r="E1631" s="245">
        <v>10070</v>
      </c>
      <c r="F1631" s="246" t="s">
        <v>3969</v>
      </c>
      <c r="G1631" s="246" t="s">
        <v>3969</v>
      </c>
    </row>
    <row r="1632" spans="1:7">
      <c r="A1632" s="116">
        <v>1631</v>
      </c>
      <c r="B1632" s="116" t="s">
        <v>4981</v>
      </c>
      <c r="C1632" s="245">
        <v>50275</v>
      </c>
      <c r="D1632" s="245">
        <v>50245</v>
      </c>
      <c r="E1632" s="245">
        <v>50280</v>
      </c>
      <c r="F1632" s="246" t="s">
        <v>3969</v>
      </c>
      <c r="G1632" s="246" t="s">
        <v>3969</v>
      </c>
    </row>
    <row r="1633" spans="1:7">
      <c r="A1633" s="116">
        <v>1632</v>
      </c>
      <c r="B1633" s="116" t="s">
        <v>4982</v>
      </c>
      <c r="C1633" s="245">
        <v>54000</v>
      </c>
      <c r="D1633" s="245">
        <v>52200</v>
      </c>
      <c r="E1633" s="245">
        <v>54000</v>
      </c>
      <c r="F1633" s="246">
        <v>-369.86</v>
      </c>
      <c r="G1633" s="246" t="s">
        <v>3969</v>
      </c>
    </row>
    <row r="1634" spans="1:7">
      <c r="A1634" s="116">
        <v>1633</v>
      </c>
      <c r="B1634" s="116" t="s">
        <v>4983</v>
      </c>
      <c r="C1634" s="245">
        <v>100435</v>
      </c>
      <c r="D1634" s="245">
        <v>100370</v>
      </c>
      <c r="E1634" s="245">
        <v>100465</v>
      </c>
      <c r="F1634" s="246" t="s">
        <v>3969</v>
      </c>
      <c r="G1634" s="246" t="s">
        <v>3969</v>
      </c>
    </row>
    <row r="1635" spans="1:7">
      <c r="A1635" s="116">
        <v>1634</v>
      </c>
      <c r="B1635" s="116" t="s">
        <v>4984</v>
      </c>
      <c r="C1635" s="245">
        <v>11150</v>
      </c>
      <c r="D1635" s="245">
        <v>11155</v>
      </c>
      <c r="E1635" s="245">
        <v>11180</v>
      </c>
      <c r="F1635" s="246" t="s">
        <v>3969</v>
      </c>
      <c r="G1635" s="246" t="s">
        <v>3969</v>
      </c>
    </row>
    <row r="1636" spans="1:7">
      <c r="A1636" s="116">
        <v>1635</v>
      </c>
      <c r="B1636" s="116" t="s">
        <v>4985</v>
      </c>
      <c r="C1636" s="245">
        <v>5850</v>
      </c>
      <c r="D1636" s="245">
        <v>5800</v>
      </c>
      <c r="E1636" s="245">
        <v>5850</v>
      </c>
      <c r="F1636" s="246">
        <v>18.34</v>
      </c>
      <c r="G1636" s="246" t="s">
        <v>3969</v>
      </c>
    </row>
    <row r="1637" spans="1:7">
      <c r="A1637" s="116">
        <v>1636</v>
      </c>
      <c r="B1637" s="116" t="s">
        <v>4986</v>
      </c>
      <c r="C1637" s="245">
        <v>4755</v>
      </c>
      <c r="D1637" s="245">
        <v>4745</v>
      </c>
      <c r="E1637" s="245">
        <v>4755</v>
      </c>
      <c r="F1637" s="246" t="s">
        <v>3969</v>
      </c>
      <c r="G1637" s="246" t="s">
        <v>3969</v>
      </c>
    </row>
    <row r="1638" spans="1:7">
      <c r="A1638" s="116">
        <v>1637</v>
      </c>
      <c r="B1638" s="116" t="s">
        <v>4987</v>
      </c>
      <c r="C1638" s="245">
        <v>49595</v>
      </c>
      <c r="D1638" s="245">
        <v>49615</v>
      </c>
      <c r="E1638" s="245">
        <v>49650</v>
      </c>
      <c r="F1638" s="246" t="s">
        <v>3969</v>
      </c>
      <c r="G1638" s="246" t="s">
        <v>3969</v>
      </c>
    </row>
    <row r="1639" spans="1:7">
      <c r="A1639" s="116">
        <v>1638</v>
      </c>
      <c r="B1639" s="116" t="s">
        <v>4988</v>
      </c>
      <c r="C1639" s="245">
        <v>97945</v>
      </c>
      <c r="D1639" s="245">
        <v>97865</v>
      </c>
      <c r="E1639" s="245">
        <v>97965</v>
      </c>
      <c r="F1639" s="246" t="s">
        <v>3969</v>
      </c>
      <c r="G1639" s="246" t="s">
        <v>3969</v>
      </c>
    </row>
    <row r="1640" spans="1:7">
      <c r="A1640" s="116">
        <v>1639</v>
      </c>
      <c r="B1640" s="116" t="s">
        <v>4989</v>
      </c>
      <c r="C1640" s="245">
        <v>8135</v>
      </c>
      <c r="D1640" s="245">
        <v>8100</v>
      </c>
      <c r="E1640" s="245">
        <v>8135</v>
      </c>
      <c r="F1640" s="246" t="s">
        <v>3969</v>
      </c>
      <c r="G1640" s="246" t="s">
        <v>3969</v>
      </c>
    </row>
    <row r="1641" spans="1:7">
      <c r="A1641" s="116">
        <v>1640</v>
      </c>
      <c r="B1641" s="116" t="s">
        <v>4990</v>
      </c>
      <c r="C1641" s="245">
        <v>24245</v>
      </c>
      <c r="D1641" s="245">
        <v>24205</v>
      </c>
      <c r="E1641" s="245">
        <v>24295</v>
      </c>
      <c r="F1641" s="246" t="s">
        <v>3969</v>
      </c>
      <c r="G1641" s="246" t="s">
        <v>3969</v>
      </c>
    </row>
    <row r="1642" spans="1:7">
      <c r="A1642" s="116">
        <v>1641</v>
      </c>
      <c r="B1642" s="116" t="s">
        <v>4991</v>
      </c>
      <c r="C1642" s="245">
        <v>7660</v>
      </c>
      <c r="D1642" s="245">
        <v>7660</v>
      </c>
      <c r="E1642" s="245">
        <v>7680</v>
      </c>
      <c r="F1642" s="246">
        <v>-111.01</v>
      </c>
      <c r="G1642" s="246" t="s">
        <v>3969</v>
      </c>
    </row>
    <row r="1643" spans="1:7">
      <c r="A1643" s="116">
        <v>1642</v>
      </c>
      <c r="B1643" s="116" t="s">
        <v>4992</v>
      </c>
      <c r="C1643" s="245">
        <v>9080</v>
      </c>
      <c r="D1643" s="245">
        <v>9070</v>
      </c>
      <c r="E1643" s="245">
        <v>9080</v>
      </c>
      <c r="F1643" s="246" t="s">
        <v>3969</v>
      </c>
      <c r="G1643" s="246" t="s">
        <v>3969</v>
      </c>
    </row>
    <row r="1644" spans="1:7">
      <c r="A1644" s="116">
        <v>1643</v>
      </c>
      <c r="B1644" s="116" t="s">
        <v>4993</v>
      </c>
      <c r="C1644" s="245">
        <v>9740</v>
      </c>
      <c r="D1644" s="245">
        <v>9720</v>
      </c>
      <c r="E1644" s="245">
        <v>9740</v>
      </c>
      <c r="F1644" s="246" t="s">
        <v>3969</v>
      </c>
      <c r="G1644" s="246" t="s">
        <v>3969</v>
      </c>
    </row>
    <row r="1645" spans="1:7">
      <c r="A1645" s="116">
        <v>1644</v>
      </c>
      <c r="B1645" s="116" t="s">
        <v>4994</v>
      </c>
      <c r="C1645" s="245">
        <v>4460</v>
      </c>
      <c r="D1645" s="245">
        <v>4450</v>
      </c>
      <c r="E1645" s="245">
        <v>4460</v>
      </c>
      <c r="F1645" s="246" t="s">
        <v>3969</v>
      </c>
      <c r="G1645" s="246" t="s">
        <v>3969</v>
      </c>
    </row>
    <row r="1646" spans="1:7">
      <c r="A1646" s="116">
        <v>1645</v>
      </c>
      <c r="B1646" s="116" t="s">
        <v>4995</v>
      </c>
      <c r="C1646" s="245">
        <v>7405</v>
      </c>
      <c r="D1646" s="245">
        <v>7400</v>
      </c>
      <c r="E1646" s="245">
        <v>7405</v>
      </c>
      <c r="F1646" s="246" t="s">
        <v>3969</v>
      </c>
      <c r="G1646" s="246" t="s">
        <v>3969</v>
      </c>
    </row>
    <row r="1647" spans="1:7">
      <c r="A1647" s="116">
        <v>1646</v>
      </c>
      <c r="B1647" s="116" t="s">
        <v>4996</v>
      </c>
      <c r="C1647" s="245">
        <v>28800</v>
      </c>
      <c r="D1647" s="245">
        <v>28550</v>
      </c>
      <c r="E1647" s="245">
        <v>28800</v>
      </c>
      <c r="F1647" s="246">
        <v>50.88</v>
      </c>
      <c r="G1647" s="246" t="s">
        <v>3969</v>
      </c>
    </row>
    <row r="1648" spans="1:7">
      <c r="A1648" s="116">
        <v>1647</v>
      </c>
      <c r="B1648" s="116" t="s">
        <v>4997</v>
      </c>
      <c r="C1648" s="245">
        <v>4510</v>
      </c>
      <c r="D1648" s="245">
        <v>4505</v>
      </c>
      <c r="E1648" s="245">
        <v>4510</v>
      </c>
      <c r="F1648" s="246" t="s">
        <v>3969</v>
      </c>
      <c r="G1648" s="246" t="s">
        <v>3969</v>
      </c>
    </row>
    <row r="1649" spans="1:7">
      <c r="A1649" s="116">
        <v>1648</v>
      </c>
      <c r="B1649" s="116" t="s">
        <v>4998</v>
      </c>
      <c r="C1649" s="245">
        <v>5345</v>
      </c>
      <c r="D1649" s="245">
        <v>5345</v>
      </c>
      <c r="E1649" s="245">
        <v>5355</v>
      </c>
      <c r="F1649" s="246" t="s">
        <v>3969</v>
      </c>
      <c r="G1649" s="246" t="s">
        <v>3969</v>
      </c>
    </row>
    <row r="1650" spans="1:7">
      <c r="A1650" s="116">
        <v>1649</v>
      </c>
      <c r="B1650" s="116" t="s">
        <v>4999</v>
      </c>
      <c r="C1650" s="245">
        <v>48150</v>
      </c>
      <c r="D1650" s="245">
        <v>48150</v>
      </c>
      <c r="E1650" s="245">
        <v>48700</v>
      </c>
      <c r="F1650" s="246">
        <v>1337.5</v>
      </c>
      <c r="G1650" s="246" t="s">
        <v>3969</v>
      </c>
    </row>
    <row r="1651" spans="1:7">
      <c r="A1651" s="116">
        <v>1650</v>
      </c>
      <c r="B1651" s="116" t="s">
        <v>5000</v>
      </c>
      <c r="C1651" s="245">
        <v>11435</v>
      </c>
      <c r="D1651" s="245">
        <v>11435</v>
      </c>
      <c r="E1651" s="245">
        <v>11465</v>
      </c>
      <c r="F1651" s="246" t="s">
        <v>3969</v>
      </c>
      <c r="G1651" s="246" t="s">
        <v>3969</v>
      </c>
    </row>
    <row r="1652" spans="1:7">
      <c r="A1652" s="116">
        <v>1651</v>
      </c>
      <c r="B1652" s="116" t="s">
        <v>5001</v>
      </c>
      <c r="C1652" s="245">
        <v>8175</v>
      </c>
      <c r="D1652" s="245">
        <v>8175</v>
      </c>
      <c r="E1652" s="245">
        <v>8180</v>
      </c>
      <c r="F1652" s="246" t="s">
        <v>3969</v>
      </c>
      <c r="G1652" s="246" t="s">
        <v>3969</v>
      </c>
    </row>
    <row r="1653" spans="1:7">
      <c r="A1653" s="116">
        <v>1652</v>
      </c>
      <c r="B1653" s="116" t="s">
        <v>5002</v>
      </c>
      <c r="C1653" s="245">
        <v>14600</v>
      </c>
      <c r="D1653" s="245">
        <v>14400</v>
      </c>
      <c r="E1653" s="245">
        <v>14600</v>
      </c>
      <c r="F1653" s="246">
        <v>45.77</v>
      </c>
      <c r="G1653" s="246" t="s">
        <v>3969</v>
      </c>
    </row>
    <row r="1654" spans="1:7">
      <c r="A1654" s="116">
        <v>1653</v>
      </c>
      <c r="B1654" s="116" t="s">
        <v>5003</v>
      </c>
      <c r="C1654" s="245">
        <v>6490</v>
      </c>
      <c r="D1654" s="245">
        <v>6500</v>
      </c>
      <c r="E1654" s="245">
        <v>6515</v>
      </c>
      <c r="F1654" s="246" t="s">
        <v>3969</v>
      </c>
      <c r="G1654" s="246" t="s">
        <v>3969</v>
      </c>
    </row>
    <row r="1655" spans="1:7">
      <c r="A1655" s="116">
        <v>1654</v>
      </c>
      <c r="B1655" s="116" t="s">
        <v>5004</v>
      </c>
      <c r="C1655" s="245">
        <v>13750</v>
      </c>
      <c r="D1655" s="245">
        <v>13700</v>
      </c>
      <c r="E1655" s="245">
        <v>13750</v>
      </c>
      <c r="F1655" s="246">
        <v>-199.28</v>
      </c>
      <c r="G1655" s="246" t="s">
        <v>3969</v>
      </c>
    </row>
    <row r="1656" spans="1:7">
      <c r="A1656" s="116">
        <v>1655</v>
      </c>
      <c r="B1656" s="116" t="s">
        <v>5005</v>
      </c>
      <c r="C1656" s="245">
        <v>12095</v>
      </c>
      <c r="D1656" s="245">
        <v>12095</v>
      </c>
      <c r="E1656" s="245">
        <v>12160</v>
      </c>
      <c r="F1656" s="246" t="s">
        <v>3969</v>
      </c>
      <c r="G1656" s="246" t="s">
        <v>3969</v>
      </c>
    </row>
    <row r="1657" spans="1:7">
      <c r="A1657" s="116">
        <v>1656</v>
      </c>
      <c r="B1657" s="116" t="s">
        <v>5006</v>
      </c>
      <c r="C1657" s="245">
        <v>8220</v>
      </c>
      <c r="D1657" s="245">
        <v>8200</v>
      </c>
      <c r="E1657" s="245">
        <v>8225</v>
      </c>
      <c r="F1657" s="246" t="s">
        <v>3969</v>
      </c>
      <c r="G1657" s="246" t="s">
        <v>3969</v>
      </c>
    </row>
    <row r="1658" spans="1:7">
      <c r="A1658" s="116">
        <v>1657</v>
      </c>
      <c r="B1658" s="116" t="s">
        <v>5007</v>
      </c>
      <c r="C1658" s="245">
        <v>10785</v>
      </c>
      <c r="D1658" s="245">
        <v>10765</v>
      </c>
      <c r="E1658" s="245">
        <v>10785</v>
      </c>
      <c r="F1658" s="246" t="s">
        <v>3969</v>
      </c>
      <c r="G1658" s="246" t="s">
        <v>3969</v>
      </c>
    </row>
    <row r="1659" spans="1:7">
      <c r="A1659" s="116">
        <v>1658</v>
      </c>
      <c r="B1659" s="116" t="s">
        <v>5008</v>
      </c>
      <c r="C1659" s="245">
        <v>2025</v>
      </c>
      <c r="D1659" s="245">
        <v>2020</v>
      </c>
      <c r="E1659" s="245">
        <v>2025</v>
      </c>
      <c r="F1659" s="246" t="s">
        <v>3969</v>
      </c>
      <c r="G1659" s="246" t="s">
        <v>3969</v>
      </c>
    </row>
    <row r="1660" spans="1:7">
      <c r="A1660" s="116">
        <v>1659</v>
      </c>
      <c r="B1660" s="116" t="s">
        <v>5009</v>
      </c>
      <c r="C1660" s="245">
        <v>8090</v>
      </c>
      <c r="D1660" s="245">
        <v>8085</v>
      </c>
      <c r="E1660" s="245">
        <v>8090</v>
      </c>
      <c r="F1660" s="246" t="s">
        <v>3969</v>
      </c>
      <c r="G1660" s="246" t="s">
        <v>3969</v>
      </c>
    </row>
    <row r="1661" spans="1:7">
      <c r="A1661" s="116">
        <v>1660</v>
      </c>
      <c r="B1661" s="116" t="s">
        <v>5010</v>
      </c>
      <c r="C1661" s="245">
        <v>3930</v>
      </c>
      <c r="D1661" s="245">
        <v>3890</v>
      </c>
      <c r="E1661" s="245">
        <v>3930</v>
      </c>
      <c r="F1661" s="246" t="s">
        <v>3969</v>
      </c>
      <c r="G1661" s="246" t="s">
        <v>3969</v>
      </c>
    </row>
    <row r="1662" spans="1:7">
      <c r="A1662" s="116">
        <v>1661</v>
      </c>
      <c r="B1662" s="116" t="s">
        <v>5011</v>
      </c>
      <c r="C1662" s="245">
        <v>9615</v>
      </c>
      <c r="D1662" s="245">
        <v>9615</v>
      </c>
      <c r="E1662" s="245">
        <v>9640</v>
      </c>
      <c r="F1662" s="246" t="s">
        <v>3969</v>
      </c>
      <c r="G1662" s="246" t="s">
        <v>3969</v>
      </c>
    </row>
    <row r="1663" spans="1:7">
      <c r="A1663" s="116">
        <v>1662</v>
      </c>
      <c r="B1663" s="116" t="s">
        <v>5012</v>
      </c>
      <c r="C1663" s="245">
        <v>5180</v>
      </c>
      <c r="D1663" s="245">
        <v>5175</v>
      </c>
      <c r="E1663" s="245">
        <v>5180</v>
      </c>
      <c r="F1663" s="246" t="s">
        <v>3969</v>
      </c>
      <c r="G1663" s="246" t="s">
        <v>3969</v>
      </c>
    </row>
    <row r="1664" spans="1:7">
      <c r="A1664" s="116">
        <v>1663</v>
      </c>
      <c r="B1664" s="116" t="s">
        <v>5013</v>
      </c>
      <c r="C1664" s="245">
        <v>350</v>
      </c>
      <c r="D1664" s="245">
        <v>350</v>
      </c>
      <c r="E1664" s="245">
        <v>355</v>
      </c>
      <c r="F1664" s="246" t="s">
        <v>3969</v>
      </c>
      <c r="G1664" s="246" t="s">
        <v>3969</v>
      </c>
    </row>
    <row r="1665" spans="1:7">
      <c r="A1665" s="116">
        <v>1664</v>
      </c>
      <c r="B1665" s="116" t="s">
        <v>5014</v>
      </c>
      <c r="C1665" s="245">
        <v>6035</v>
      </c>
      <c r="D1665" s="245">
        <v>6015</v>
      </c>
      <c r="E1665" s="245">
        <v>6035</v>
      </c>
      <c r="F1665" s="246" t="s">
        <v>3969</v>
      </c>
      <c r="G1665" s="246" t="s">
        <v>3969</v>
      </c>
    </row>
    <row r="1666" spans="1:7">
      <c r="A1666" s="116">
        <v>1665</v>
      </c>
      <c r="B1666" s="116" t="s">
        <v>5015</v>
      </c>
      <c r="C1666" s="245">
        <v>4715</v>
      </c>
      <c r="D1666" s="245">
        <v>4715</v>
      </c>
      <c r="E1666" s="245">
        <v>4755</v>
      </c>
      <c r="F1666" s="246" t="s">
        <v>3969</v>
      </c>
      <c r="G1666" s="246" t="s">
        <v>3969</v>
      </c>
    </row>
    <row r="1667" spans="1:7">
      <c r="A1667" s="116">
        <v>1666</v>
      </c>
      <c r="B1667" s="116" t="s">
        <v>5016</v>
      </c>
      <c r="C1667" s="245">
        <v>35500</v>
      </c>
      <c r="D1667" s="245">
        <v>34050</v>
      </c>
      <c r="E1667" s="245">
        <v>35500</v>
      </c>
      <c r="F1667" s="246">
        <v>-514.49</v>
      </c>
      <c r="G1667" s="246" t="s">
        <v>3969</v>
      </c>
    </row>
    <row r="1668" spans="1:7">
      <c r="A1668" s="116">
        <v>1667</v>
      </c>
      <c r="B1668" s="116" t="s">
        <v>5017</v>
      </c>
      <c r="C1668" s="245">
        <v>5695</v>
      </c>
      <c r="D1668" s="245">
        <v>5695</v>
      </c>
      <c r="E1668" s="245">
        <v>5745</v>
      </c>
      <c r="F1668" s="246" t="s">
        <v>3969</v>
      </c>
      <c r="G1668" s="246" t="s">
        <v>3969</v>
      </c>
    </row>
    <row r="1669" spans="1:7">
      <c r="A1669" s="116">
        <v>1668</v>
      </c>
      <c r="B1669" s="116" t="s">
        <v>5018</v>
      </c>
      <c r="C1669" s="245">
        <v>13905</v>
      </c>
      <c r="D1669" s="245">
        <v>13915</v>
      </c>
      <c r="E1669" s="245">
        <v>13930</v>
      </c>
      <c r="F1669" s="246" t="s">
        <v>3969</v>
      </c>
      <c r="G1669" s="246" t="s">
        <v>3969</v>
      </c>
    </row>
    <row r="1670" spans="1:7">
      <c r="A1670" s="116">
        <v>1669</v>
      </c>
      <c r="B1670" s="116" t="s">
        <v>5019</v>
      </c>
      <c r="C1670" s="245">
        <v>49075</v>
      </c>
      <c r="D1670" s="245">
        <v>49035</v>
      </c>
      <c r="E1670" s="245">
        <v>49070</v>
      </c>
      <c r="F1670" s="246" t="s">
        <v>3969</v>
      </c>
      <c r="G1670" s="246" t="s">
        <v>3969</v>
      </c>
    </row>
    <row r="1671" spans="1:7">
      <c r="A1671" s="116"/>
      <c r="B1671" s="116"/>
      <c r="C1671" s="245"/>
      <c r="D1671" s="245"/>
      <c r="E1671" s="245"/>
      <c r="F1671" s="247"/>
      <c r="G1671" s="247"/>
    </row>
    <row r="1672" spans="1:7">
      <c r="A1672" s="116"/>
      <c r="B1672" s="116"/>
      <c r="C1672" s="245"/>
      <c r="D1672" s="245"/>
      <c r="E1672" s="245"/>
      <c r="F1672" s="247"/>
      <c r="G1672" s="247"/>
    </row>
    <row r="1673" spans="1:7">
      <c r="A1673" s="116"/>
      <c r="B1673" s="116"/>
      <c r="C1673" s="245"/>
      <c r="D1673" s="245"/>
      <c r="E1673" s="245"/>
      <c r="F1673" s="247"/>
      <c r="G1673" s="247"/>
    </row>
    <row r="1674" spans="1:7">
      <c r="A1674" s="116"/>
      <c r="B1674" s="116"/>
      <c r="C1674" s="245"/>
      <c r="D1674" s="245"/>
      <c r="E1674" s="245"/>
      <c r="F1674" s="247"/>
      <c r="G1674" s="247"/>
    </row>
    <row r="1675" spans="1:7">
      <c r="A1675" s="116"/>
      <c r="B1675" s="116"/>
      <c r="C1675" s="245"/>
      <c r="D1675" s="245"/>
      <c r="E1675" s="245"/>
      <c r="F1675" s="247"/>
      <c r="G1675" s="247"/>
    </row>
    <row r="1676" spans="1:7">
      <c r="A1676" s="116"/>
      <c r="B1676" s="116"/>
      <c r="C1676" s="245"/>
      <c r="D1676" s="245"/>
      <c r="E1676" s="245"/>
      <c r="F1676" s="247"/>
      <c r="G1676" s="247"/>
    </row>
    <row r="1677" spans="1:7">
      <c r="A1677" s="116"/>
      <c r="B1677" s="116"/>
      <c r="C1677" s="245"/>
      <c r="D1677" s="245"/>
      <c r="E1677" s="245"/>
      <c r="F1677" s="247"/>
      <c r="G1677" s="247"/>
    </row>
    <row r="1678" spans="1:7">
      <c r="A1678" s="116"/>
      <c r="B1678" s="116"/>
      <c r="C1678" s="245"/>
      <c r="D1678" s="245"/>
      <c r="E1678" s="245"/>
      <c r="F1678" s="247"/>
      <c r="G1678" s="247"/>
    </row>
    <row r="1679" spans="1:7">
      <c r="A1679" s="116"/>
      <c r="B1679" s="116"/>
      <c r="C1679" s="245"/>
      <c r="D1679" s="245"/>
      <c r="E1679" s="245"/>
      <c r="F1679" s="247"/>
      <c r="G1679" s="247"/>
    </row>
    <row r="1680" spans="1:7">
      <c r="A1680" s="116"/>
      <c r="B1680" s="116"/>
      <c r="C1680" s="245"/>
      <c r="D1680" s="245"/>
      <c r="E1680" s="245"/>
      <c r="F1680" s="247"/>
      <c r="G1680" s="247"/>
    </row>
    <row r="1681" spans="1:7">
      <c r="A1681" s="116"/>
      <c r="B1681" s="116"/>
      <c r="C1681" s="245"/>
      <c r="D1681" s="245"/>
      <c r="E1681" s="245"/>
      <c r="F1681" s="247"/>
      <c r="G1681" s="247"/>
    </row>
    <row r="1682" spans="1:7">
      <c r="A1682" s="116"/>
      <c r="B1682" s="116"/>
      <c r="C1682" s="245"/>
      <c r="D1682" s="245"/>
      <c r="E1682" s="245"/>
      <c r="F1682" s="247"/>
      <c r="G1682" s="247"/>
    </row>
    <row r="1683" spans="1:7">
      <c r="A1683" s="116"/>
      <c r="B1683" s="116"/>
      <c r="C1683" s="245"/>
      <c r="D1683" s="245"/>
      <c r="E1683" s="245"/>
      <c r="F1683" s="247"/>
      <c r="G1683" s="247"/>
    </row>
    <row r="1684" spans="1:7">
      <c r="A1684" s="116"/>
      <c r="B1684" s="116"/>
      <c r="C1684" s="245"/>
      <c r="D1684" s="245"/>
      <c r="E1684" s="245"/>
      <c r="F1684" s="247"/>
      <c r="G1684" s="247"/>
    </row>
    <row r="1685" spans="1:7">
      <c r="A1685" s="116"/>
      <c r="B1685" s="116"/>
      <c r="C1685" s="245"/>
      <c r="D1685" s="245"/>
      <c r="E1685" s="245"/>
      <c r="F1685" s="247"/>
      <c r="G1685" s="247"/>
    </row>
    <row r="1686" spans="1:7">
      <c r="A1686" s="116"/>
      <c r="B1686" s="116"/>
      <c r="C1686" s="245"/>
      <c r="D1686" s="245"/>
      <c r="E1686" s="245"/>
      <c r="F1686" s="247"/>
      <c r="G1686" s="247"/>
    </row>
    <row r="1687" spans="1:7">
      <c r="A1687" s="116"/>
      <c r="B1687" s="116"/>
      <c r="C1687" s="245"/>
      <c r="D1687" s="245"/>
      <c r="E1687" s="245"/>
      <c r="F1687" s="247"/>
      <c r="G1687" s="247"/>
    </row>
    <row r="1688" spans="1:7">
      <c r="A1688" s="116"/>
      <c r="B1688" s="116"/>
      <c r="C1688" s="245"/>
      <c r="D1688" s="245"/>
      <c r="E1688" s="245"/>
      <c r="F1688" s="247"/>
      <c r="G1688" s="247"/>
    </row>
    <row r="1689" spans="1:7">
      <c r="A1689" s="116"/>
      <c r="B1689" s="116"/>
      <c r="C1689" s="245"/>
      <c r="D1689" s="245"/>
      <c r="E1689" s="245"/>
      <c r="F1689" s="247"/>
      <c r="G1689" s="247"/>
    </row>
    <row r="1690" spans="1:7">
      <c r="A1690" s="116"/>
      <c r="B1690" s="116"/>
      <c r="C1690" s="245"/>
      <c r="D1690" s="245"/>
      <c r="E1690" s="245"/>
      <c r="F1690" s="247"/>
      <c r="G1690" s="247"/>
    </row>
    <row r="1691" spans="1:7">
      <c r="A1691" s="116"/>
      <c r="B1691" s="116"/>
      <c r="C1691" s="245"/>
      <c r="D1691" s="245"/>
      <c r="E1691" s="245"/>
      <c r="F1691" s="247"/>
      <c r="G1691" s="247"/>
    </row>
    <row r="1692" spans="1:7">
      <c r="A1692" s="116"/>
      <c r="B1692" s="116"/>
      <c r="C1692" s="245"/>
      <c r="D1692" s="245"/>
      <c r="E1692" s="245"/>
      <c r="F1692" s="247"/>
      <c r="G1692" s="247"/>
    </row>
    <row r="1693" spans="1:7">
      <c r="A1693" s="116"/>
      <c r="B1693" s="116"/>
      <c r="C1693" s="245"/>
      <c r="D1693" s="245"/>
      <c r="E1693" s="245"/>
      <c r="F1693" s="247"/>
      <c r="G1693" s="247"/>
    </row>
    <row r="1694" spans="1:7">
      <c r="A1694" s="116"/>
      <c r="B1694" s="116"/>
      <c r="C1694" s="245"/>
      <c r="D1694" s="245"/>
      <c r="E1694" s="245"/>
      <c r="F1694" s="247"/>
      <c r="G1694" s="247"/>
    </row>
    <row r="1695" spans="1:7">
      <c r="A1695" s="116"/>
      <c r="B1695" s="116"/>
      <c r="C1695" s="245"/>
      <c r="D1695" s="245"/>
      <c r="E1695" s="245"/>
      <c r="F1695" s="247"/>
      <c r="G1695" s="247"/>
    </row>
    <row r="1696" spans="1:7">
      <c r="A1696" s="116"/>
      <c r="B1696" s="116"/>
      <c r="C1696" s="245"/>
      <c r="D1696" s="245"/>
      <c r="E1696" s="245"/>
      <c r="F1696" s="247"/>
      <c r="G1696" s="247"/>
    </row>
    <row r="1697" spans="1:7">
      <c r="A1697" s="116"/>
      <c r="B1697" s="116"/>
      <c r="C1697" s="245"/>
      <c r="D1697" s="245"/>
      <c r="E1697" s="245"/>
      <c r="F1697" s="247"/>
      <c r="G1697" s="247"/>
    </row>
    <row r="1698" spans="1:7">
      <c r="A1698" s="116"/>
      <c r="B1698" s="116"/>
      <c r="C1698" s="245"/>
      <c r="D1698" s="245"/>
      <c r="E1698" s="245"/>
      <c r="F1698" s="247"/>
      <c r="G1698" s="247"/>
    </row>
    <row r="1699" spans="1:7">
      <c r="A1699" s="116"/>
      <c r="B1699" s="116"/>
      <c r="C1699" s="245"/>
      <c r="D1699" s="245"/>
      <c r="E1699" s="245"/>
      <c r="F1699" s="247"/>
      <c r="G1699" s="247"/>
    </row>
    <row r="1700" spans="1:7">
      <c r="A1700" s="116"/>
      <c r="B1700" s="116"/>
      <c r="C1700" s="245"/>
      <c r="D1700" s="245"/>
      <c r="E1700" s="245"/>
      <c r="F1700" s="247"/>
      <c r="G1700" s="247"/>
    </row>
    <row r="1701" spans="1:7">
      <c r="A1701" s="116"/>
      <c r="B1701" s="116"/>
      <c r="C1701" s="245"/>
      <c r="D1701" s="245"/>
      <c r="E1701" s="245"/>
      <c r="F1701" s="247"/>
      <c r="G1701" s="247"/>
    </row>
    <row r="1702" spans="1:7">
      <c r="A1702" s="116"/>
      <c r="B1702" s="116"/>
      <c r="C1702" s="245"/>
      <c r="D1702" s="245"/>
      <c r="E1702" s="245"/>
      <c r="F1702" s="247"/>
      <c r="G1702" s="247"/>
    </row>
    <row r="1703" spans="1:7">
      <c r="A1703" s="116"/>
      <c r="B1703" s="116"/>
      <c r="C1703" s="245"/>
      <c r="D1703" s="245"/>
      <c r="E1703" s="245"/>
      <c r="F1703" s="247"/>
      <c r="G1703" s="247"/>
    </row>
    <row r="1704" spans="1:7">
      <c r="A1704" s="116"/>
      <c r="B1704" s="116"/>
      <c r="C1704" s="245"/>
      <c r="D1704" s="245"/>
      <c r="E1704" s="245"/>
      <c r="F1704" s="247"/>
      <c r="G1704" s="247"/>
    </row>
    <row r="1705" spans="1:7">
      <c r="A1705" s="116"/>
      <c r="B1705" s="116"/>
      <c r="C1705" s="245"/>
      <c r="D1705" s="245"/>
      <c r="E1705" s="245"/>
      <c r="F1705" s="247"/>
      <c r="G1705" s="247"/>
    </row>
    <row r="1706" spans="1:7">
      <c r="A1706" s="116"/>
      <c r="B1706" s="116"/>
      <c r="C1706" s="245"/>
      <c r="D1706" s="245"/>
      <c r="E1706" s="245"/>
      <c r="F1706" s="247"/>
      <c r="G1706" s="247"/>
    </row>
    <row r="1707" spans="1:7">
      <c r="A1707" s="116"/>
      <c r="B1707" s="116"/>
      <c r="C1707" s="245"/>
      <c r="D1707" s="245"/>
      <c r="E1707" s="245"/>
      <c r="F1707" s="247"/>
      <c r="G1707" s="247"/>
    </row>
    <row r="1708" spans="1:7">
      <c r="A1708" s="116"/>
      <c r="B1708" s="116"/>
      <c r="C1708" s="245"/>
      <c r="D1708" s="245"/>
      <c r="E1708" s="245"/>
      <c r="F1708" s="247"/>
      <c r="G1708" s="247"/>
    </row>
    <row r="1709" spans="1:7">
      <c r="A1709" s="116"/>
      <c r="B1709" s="116"/>
      <c r="C1709" s="245"/>
      <c r="D1709" s="245"/>
      <c r="E1709" s="245"/>
      <c r="F1709" s="247"/>
      <c r="G1709" s="247"/>
    </row>
    <row r="1710" spans="1:7">
      <c r="A1710" s="116"/>
      <c r="B1710" s="116"/>
      <c r="C1710" s="245"/>
      <c r="D1710" s="245"/>
      <c r="E1710" s="245"/>
      <c r="F1710" s="247"/>
      <c r="G1710" s="247"/>
    </row>
    <row r="1711" spans="1:7">
      <c r="A1711" s="116"/>
      <c r="B1711" s="116"/>
      <c r="C1711" s="245"/>
      <c r="D1711" s="245"/>
      <c r="E1711" s="245"/>
      <c r="F1711" s="247"/>
      <c r="G1711" s="247"/>
    </row>
    <row r="1712" spans="1:7">
      <c r="A1712" s="116"/>
      <c r="B1712" s="116"/>
      <c r="C1712" s="245"/>
      <c r="D1712" s="245"/>
      <c r="E1712" s="245"/>
      <c r="F1712" s="247"/>
      <c r="G1712" s="247"/>
    </row>
    <row r="1713" spans="1:7">
      <c r="A1713" s="116"/>
      <c r="B1713" s="116"/>
      <c r="C1713" s="245"/>
      <c r="D1713" s="245"/>
      <c r="E1713" s="245"/>
      <c r="F1713" s="247"/>
      <c r="G1713" s="247"/>
    </row>
    <row r="1714" spans="1:7">
      <c r="A1714" s="116"/>
      <c r="B1714" s="116"/>
      <c r="C1714" s="245"/>
      <c r="D1714" s="245"/>
      <c r="E1714" s="245"/>
      <c r="F1714" s="247"/>
      <c r="G1714" s="247"/>
    </row>
    <row r="1715" spans="1:7">
      <c r="A1715" s="116"/>
      <c r="B1715" s="116"/>
      <c r="C1715" s="245"/>
      <c r="D1715" s="245"/>
      <c r="E1715" s="245"/>
      <c r="F1715" s="247"/>
      <c r="G1715" s="247"/>
    </row>
    <row r="1716" spans="1:7">
      <c r="A1716" s="116"/>
      <c r="B1716" s="116"/>
      <c r="C1716" s="245"/>
      <c r="D1716" s="245"/>
      <c r="E1716" s="245"/>
      <c r="F1716" s="247"/>
      <c r="G1716" s="247"/>
    </row>
    <row r="1717" spans="1:7">
      <c r="A1717" s="116"/>
      <c r="B1717" s="116"/>
      <c r="C1717" s="245"/>
      <c r="D1717" s="245"/>
      <c r="E1717" s="245"/>
      <c r="F1717" s="247"/>
      <c r="G1717" s="247"/>
    </row>
    <row r="1718" spans="1:7">
      <c r="A1718" s="116"/>
      <c r="B1718" s="116"/>
      <c r="C1718" s="245"/>
      <c r="D1718" s="245"/>
      <c r="E1718" s="245"/>
      <c r="F1718" s="247"/>
      <c r="G1718" s="247"/>
    </row>
    <row r="1719" spans="1:7">
      <c r="A1719" s="116"/>
      <c r="B1719" s="116"/>
      <c r="C1719" s="245"/>
      <c r="D1719" s="245"/>
      <c r="E1719" s="245"/>
      <c r="F1719" s="247"/>
      <c r="G1719" s="247"/>
    </row>
    <row r="1720" spans="1:7">
      <c r="A1720" s="116"/>
      <c r="B1720" s="116"/>
      <c r="C1720" s="245"/>
      <c r="D1720" s="245"/>
      <c r="E1720" s="245"/>
      <c r="F1720" s="247"/>
      <c r="G1720" s="247"/>
    </row>
    <row r="1721" spans="1:7">
      <c r="A1721" s="116"/>
      <c r="B1721" s="116"/>
      <c r="C1721" s="245"/>
      <c r="D1721" s="245"/>
      <c r="E1721" s="245"/>
      <c r="F1721" s="247"/>
      <c r="G1721" s="247"/>
    </row>
    <row r="1722" spans="1:7">
      <c r="A1722" s="116"/>
      <c r="B1722" s="116"/>
      <c r="C1722" s="245"/>
      <c r="D1722" s="245"/>
      <c r="E1722" s="245"/>
      <c r="F1722" s="247"/>
      <c r="G1722" s="247"/>
    </row>
    <row r="1723" spans="1:7">
      <c r="A1723" s="116"/>
      <c r="B1723" s="116"/>
      <c r="C1723" s="245"/>
      <c r="D1723" s="245"/>
      <c r="E1723" s="245"/>
      <c r="F1723" s="247"/>
      <c r="G1723" s="247"/>
    </row>
    <row r="1724" spans="1:7">
      <c r="A1724" s="116"/>
      <c r="B1724" s="116"/>
      <c r="C1724" s="245"/>
      <c r="D1724" s="245"/>
      <c r="E1724" s="245"/>
      <c r="F1724" s="247"/>
      <c r="G1724" s="247"/>
    </row>
    <row r="1725" spans="1:7">
      <c r="A1725" s="116"/>
      <c r="B1725" s="116"/>
      <c r="C1725" s="245"/>
      <c r="D1725" s="245"/>
      <c r="E1725" s="245"/>
      <c r="F1725" s="247"/>
      <c r="G1725" s="247"/>
    </row>
    <row r="1726" spans="1:7">
      <c r="A1726" s="116"/>
      <c r="B1726" s="116"/>
      <c r="C1726" s="245"/>
      <c r="D1726" s="245"/>
      <c r="E1726" s="245"/>
      <c r="F1726" s="247"/>
      <c r="G1726" s="247"/>
    </row>
    <row r="1727" spans="1:7">
      <c r="A1727" s="116"/>
      <c r="B1727" s="116"/>
      <c r="C1727" s="245"/>
      <c r="D1727" s="245"/>
      <c r="E1727" s="245"/>
      <c r="F1727" s="247"/>
      <c r="G1727" s="247"/>
    </row>
    <row r="1728" spans="1:7">
      <c r="A1728" s="116"/>
      <c r="B1728" s="116"/>
      <c r="C1728" s="245"/>
      <c r="D1728" s="245"/>
      <c r="E1728" s="245"/>
      <c r="F1728" s="247"/>
      <c r="G1728" s="247"/>
    </row>
    <row r="1729" spans="1:7">
      <c r="A1729" s="116"/>
      <c r="B1729" s="116"/>
      <c r="C1729" s="245"/>
      <c r="D1729" s="245"/>
      <c r="E1729" s="245"/>
      <c r="F1729" s="247"/>
      <c r="G1729" s="247"/>
    </row>
    <row r="1730" spans="1:7">
      <c r="A1730" s="116"/>
      <c r="B1730" s="116"/>
      <c r="C1730" s="245"/>
      <c r="D1730" s="245"/>
      <c r="E1730" s="245"/>
      <c r="F1730" s="247"/>
      <c r="G1730" s="247"/>
    </row>
    <row r="1731" spans="1:7">
      <c r="A1731" s="116"/>
      <c r="B1731" s="116"/>
      <c r="C1731" s="245"/>
      <c r="D1731" s="245"/>
      <c r="E1731" s="245"/>
      <c r="F1731" s="247"/>
      <c r="G1731" s="247"/>
    </row>
    <row r="1732" spans="1:7">
      <c r="A1732" s="116"/>
      <c r="B1732" s="116"/>
      <c r="C1732" s="245"/>
      <c r="D1732" s="245"/>
      <c r="E1732" s="245"/>
      <c r="F1732" s="247"/>
      <c r="G1732" s="247"/>
    </row>
    <row r="1733" spans="1:7">
      <c r="A1733" s="116"/>
      <c r="B1733" s="116"/>
      <c r="C1733" s="245"/>
      <c r="D1733" s="245"/>
      <c r="E1733" s="245"/>
      <c r="F1733" s="247"/>
      <c r="G1733" s="247"/>
    </row>
    <row r="1734" spans="1:7">
      <c r="A1734" s="116"/>
      <c r="B1734" s="116"/>
      <c r="C1734" s="245"/>
      <c r="D1734" s="245"/>
      <c r="E1734" s="245"/>
      <c r="F1734" s="247"/>
      <c r="G1734" s="247"/>
    </row>
    <row r="1735" spans="1:7">
      <c r="A1735" s="116"/>
      <c r="B1735" s="116"/>
      <c r="C1735" s="245"/>
      <c r="D1735" s="245"/>
      <c r="E1735" s="245"/>
      <c r="F1735" s="247"/>
      <c r="G1735" s="247"/>
    </row>
    <row r="1736" spans="1:7">
      <c r="A1736" s="116"/>
      <c r="B1736" s="116"/>
      <c r="C1736" s="245"/>
      <c r="D1736" s="245"/>
      <c r="E1736" s="245"/>
      <c r="F1736" s="247"/>
      <c r="G1736" s="247"/>
    </row>
    <row r="1737" spans="1:7">
      <c r="A1737" s="116"/>
      <c r="B1737" s="116"/>
      <c r="C1737" s="245"/>
      <c r="D1737" s="245"/>
      <c r="E1737" s="245"/>
      <c r="F1737" s="247"/>
      <c r="G1737" s="247"/>
    </row>
    <row r="1738" spans="1:7">
      <c r="A1738" s="116"/>
      <c r="B1738" s="116"/>
      <c r="C1738" s="245"/>
      <c r="D1738" s="245"/>
      <c r="E1738" s="245"/>
      <c r="F1738" s="247"/>
      <c r="G1738" s="247"/>
    </row>
    <row r="1739" spans="1:7">
      <c r="A1739" s="116"/>
      <c r="B1739" s="116"/>
      <c r="C1739" s="245"/>
      <c r="D1739" s="245"/>
      <c r="E1739" s="245"/>
      <c r="F1739" s="247"/>
      <c r="G1739" s="247"/>
    </row>
    <row r="1740" spans="1:7">
      <c r="A1740" s="116"/>
      <c r="B1740" s="116"/>
      <c r="C1740" s="245"/>
      <c r="D1740" s="245"/>
      <c r="E1740" s="245"/>
      <c r="F1740" s="247"/>
      <c r="G1740" s="247"/>
    </row>
    <row r="1741" spans="1:7">
      <c r="A1741" s="116"/>
      <c r="B1741" s="116"/>
      <c r="C1741" s="245"/>
      <c r="D1741" s="245"/>
      <c r="E1741" s="245"/>
      <c r="F1741" s="247"/>
      <c r="G1741" s="247"/>
    </row>
    <row r="1742" spans="1:7">
      <c r="A1742" s="116"/>
      <c r="B1742" s="116"/>
      <c r="C1742" s="245"/>
      <c r="D1742" s="245"/>
      <c r="E1742" s="245"/>
      <c r="F1742" s="247"/>
      <c r="G1742" s="247"/>
    </row>
    <row r="1743" spans="1:7">
      <c r="A1743" s="116"/>
      <c r="B1743" s="116"/>
      <c r="C1743" s="245"/>
      <c r="D1743" s="245"/>
      <c r="E1743" s="245"/>
      <c r="F1743" s="247"/>
      <c r="G1743" s="247"/>
    </row>
    <row r="1744" spans="1:7">
      <c r="A1744" s="116"/>
      <c r="B1744" s="116"/>
      <c r="C1744" s="245"/>
      <c r="D1744" s="245"/>
      <c r="E1744" s="245"/>
      <c r="F1744" s="247"/>
      <c r="G1744" s="247"/>
    </row>
    <row r="1745" spans="1:7">
      <c r="A1745" s="116"/>
      <c r="B1745" s="116"/>
      <c r="C1745" s="245"/>
      <c r="D1745" s="245"/>
      <c r="E1745" s="245"/>
      <c r="F1745" s="247"/>
      <c r="G1745" s="247"/>
    </row>
    <row r="1746" spans="1:7">
      <c r="A1746" s="116"/>
      <c r="B1746" s="116"/>
      <c r="C1746" s="245"/>
      <c r="D1746" s="245"/>
      <c r="E1746" s="245"/>
      <c r="F1746" s="247"/>
      <c r="G1746" s="247"/>
    </row>
    <row r="1747" spans="1:7">
      <c r="A1747" s="116"/>
      <c r="B1747" s="116"/>
      <c r="C1747" s="245"/>
      <c r="D1747" s="245"/>
      <c r="E1747" s="245"/>
      <c r="F1747" s="247"/>
      <c r="G1747" s="247"/>
    </row>
    <row r="1748" spans="1:7">
      <c r="A1748" s="116"/>
      <c r="B1748" s="116"/>
      <c r="C1748" s="245"/>
      <c r="D1748" s="245"/>
      <c r="E1748" s="245"/>
      <c r="F1748" s="247"/>
      <c r="G1748" s="247"/>
    </row>
    <row r="1749" spans="1:7">
      <c r="A1749" s="116"/>
      <c r="B1749" s="116"/>
      <c r="C1749" s="245"/>
      <c r="D1749" s="245"/>
      <c r="E1749" s="245"/>
      <c r="F1749" s="247"/>
      <c r="G1749" s="247"/>
    </row>
    <row r="1750" spans="1:7">
      <c r="A1750" s="116"/>
      <c r="B1750" s="116"/>
      <c r="C1750" s="245"/>
      <c r="D1750" s="245"/>
      <c r="E1750" s="245"/>
      <c r="F1750" s="247"/>
      <c r="G1750" s="247"/>
    </row>
    <row r="1751" spans="1:7">
      <c r="A1751" s="116"/>
      <c r="B1751" s="116"/>
      <c r="C1751" s="245"/>
      <c r="D1751" s="245"/>
      <c r="E1751" s="245"/>
      <c r="F1751" s="247"/>
      <c r="G1751" s="247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FEC7-2F0F-4A56-9504-89AEED96CF5F}">
  <sheetPr codeName="Sheet9"/>
  <dimension ref="A1:D939"/>
  <sheetViews>
    <sheetView topLeftCell="A394" workbookViewId="0">
      <selection activeCell="B414" sqref="B414"/>
    </sheetView>
  </sheetViews>
  <sheetFormatPr defaultRowHeight="16.5"/>
  <cols>
    <col min="1" max="1" width="8" bestFit="1" customWidth="1"/>
    <col min="2" max="2" width="20.375" bestFit="1" customWidth="1"/>
    <col min="3" max="3" width="8" bestFit="1" customWidth="1"/>
    <col min="4" max="4" width="15.375" bestFit="1" customWidth="1"/>
  </cols>
  <sheetData>
    <row r="1" spans="1:4">
      <c r="A1" s="267" t="s">
        <v>5021</v>
      </c>
      <c r="B1" s="267" t="s">
        <v>3955</v>
      </c>
      <c r="C1" s="267" t="s">
        <v>5022</v>
      </c>
      <c r="D1" s="267" t="s">
        <v>5023</v>
      </c>
    </row>
    <row r="2" spans="1:4">
      <c r="A2" s="268" t="s">
        <v>5024</v>
      </c>
      <c r="B2" s="268" t="s">
        <v>886</v>
      </c>
      <c r="C2" s="268" t="s">
        <v>5025</v>
      </c>
      <c r="D2" s="268" t="s">
        <v>5026</v>
      </c>
    </row>
    <row r="3" spans="1:4">
      <c r="A3" s="268" t="s">
        <v>5027</v>
      </c>
      <c r="B3" s="268" t="s">
        <v>592</v>
      </c>
      <c r="C3" s="268" t="s">
        <v>5025</v>
      </c>
      <c r="D3" s="268" t="s">
        <v>5028</v>
      </c>
    </row>
    <row r="4" spans="1:4">
      <c r="A4" s="268" t="s">
        <v>5029</v>
      </c>
      <c r="B4" s="268" t="s">
        <v>4094</v>
      </c>
      <c r="C4" s="268" t="s">
        <v>5025</v>
      </c>
      <c r="D4" s="268" t="s">
        <v>5028</v>
      </c>
    </row>
    <row r="5" spans="1:4">
      <c r="A5" s="268" t="s">
        <v>5030</v>
      </c>
      <c r="B5" s="268" t="s">
        <v>144</v>
      </c>
      <c r="C5" s="268" t="s">
        <v>5025</v>
      </c>
      <c r="D5" s="268" t="s">
        <v>5031</v>
      </c>
    </row>
    <row r="6" spans="1:4">
      <c r="A6" s="268" t="s">
        <v>5032</v>
      </c>
      <c r="B6" s="268" t="s">
        <v>301</v>
      </c>
      <c r="C6" s="268" t="s">
        <v>5025</v>
      </c>
      <c r="D6" s="268" t="s">
        <v>5028</v>
      </c>
    </row>
    <row r="7" spans="1:4">
      <c r="A7" s="268" t="s">
        <v>5033</v>
      </c>
      <c r="B7" s="268" t="s">
        <v>921</v>
      </c>
      <c r="C7" s="268" t="s">
        <v>5025</v>
      </c>
      <c r="D7" s="268" t="s">
        <v>5034</v>
      </c>
    </row>
    <row r="8" spans="1:4">
      <c r="A8" s="268" t="s">
        <v>5035</v>
      </c>
      <c r="B8" s="268" t="s">
        <v>4430</v>
      </c>
      <c r="C8" s="268" t="s">
        <v>5025</v>
      </c>
      <c r="D8" s="268" t="s">
        <v>5034</v>
      </c>
    </row>
    <row r="9" spans="1:4">
      <c r="A9" s="268" t="s">
        <v>5036</v>
      </c>
      <c r="B9" s="268" t="s">
        <v>136</v>
      </c>
      <c r="C9" s="268" t="s">
        <v>5025</v>
      </c>
      <c r="D9" s="268" t="s">
        <v>5028</v>
      </c>
    </row>
    <row r="10" spans="1:4">
      <c r="A10" s="268" t="s">
        <v>5037</v>
      </c>
      <c r="B10" s="268" t="s">
        <v>329</v>
      </c>
      <c r="C10" s="268" t="s">
        <v>5025</v>
      </c>
      <c r="D10" s="268" t="s">
        <v>5026</v>
      </c>
    </row>
    <row r="11" spans="1:4">
      <c r="A11" s="268" t="s">
        <v>5038</v>
      </c>
      <c r="B11" s="268" t="s">
        <v>4137</v>
      </c>
      <c r="C11" s="268" t="s">
        <v>5025</v>
      </c>
      <c r="D11" s="268" t="s">
        <v>5028</v>
      </c>
    </row>
    <row r="12" spans="1:4">
      <c r="A12" s="268" t="s">
        <v>5039</v>
      </c>
      <c r="B12" s="268" t="s">
        <v>269</v>
      </c>
      <c r="C12" s="268" t="s">
        <v>5025</v>
      </c>
      <c r="D12" s="268" t="s">
        <v>5040</v>
      </c>
    </row>
    <row r="13" spans="1:4">
      <c r="A13" s="268" t="s">
        <v>5041</v>
      </c>
      <c r="B13" s="268" t="s">
        <v>1873</v>
      </c>
      <c r="C13" s="268" t="s">
        <v>5025</v>
      </c>
      <c r="D13" s="268" t="s">
        <v>5042</v>
      </c>
    </row>
    <row r="14" spans="1:4">
      <c r="A14" s="268" t="s">
        <v>5043</v>
      </c>
      <c r="B14" s="268" t="s">
        <v>4864</v>
      </c>
      <c r="C14" s="268" t="s">
        <v>5025</v>
      </c>
      <c r="D14" s="268" t="s">
        <v>5042</v>
      </c>
    </row>
    <row r="15" spans="1:4">
      <c r="A15" s="268" t="s">
        <v>5044</v>
      </c>
      <c r="B15" s="268" t="s">
        <v>4249</v>
      </c>
      <c r="C15" s="268" t="s">
        <v>5025</v>
      </c>
      <c r="D15" s="268" t="s">
        <v>5028</v>
      </c>
    </row>
    <row r="16" spans="1:4">
      <c r="A16" s="268" t="s">
        <v>5045</v>
      </c>
      <c r="B16" s="268" t="s">
        <v>147</v>
      </c>
      <c r="C16" s="268" t="s">
        <v>5025</v>
      </c>
      <c r="D16" s="268" t="s">
        <v>5042</v>
      </c>
    </row>
    <row r="17" spans="1:4">
      <c r="A17" s="268" t="s">
        <v>5046</v>
      </c>
      <c r="B17" s="268" t="s">
        <v>4163</v>
      </c>
      <c r="C17" s="268" t="s">
        <v>5025</v>
      </c>
      <c r="D17" s="268" t="s">
        <v>5042</v>
      </c>
    </row>
    <row r="18" spans="1:4">
      <c r="A18" s="268" t="s">
        <v>5047</v>
      </c>
      <c r="B18" s="268" t="s">
        <v>2321</v>
      </c>
      <c r="C18" s="268" t="s">
        <v>5025</v>
      </c>
      <c r="D18" s="268" t="s">
        <v>5028</v>
      </c>
    </row>
    <row r="19" spans="1:4">
      <c r="A19" s="268" t="s">
        <v>5048</v>
      </c>
      <c r="B19" s="268" t="s">
        <v>4198</v>
      </c>
      <c r="C19" s="268" t="s">
        <v>5025</v>
      </c>
      <c r="D19" s="268" t="s">
        <v>5026</v>
      </c>
    </row>
    <row r="20" spans="1:4">
      <c r="A20" s="268" t="s">
        <v>5049</v>
      </c>
      <c r="B20" s="268" t="s">
        <v>4158</v>
      </c>
      <c r="C20" s="268" t="s">
        <v>5025</v>
      </c>
      <c r="D20" s="268" t="s">
        <v>5050</v>
      </c>
    </row>
    <row r="21" spans="1:4">
      <c r="A21" s="268" t="s">
        <v>5051</v>
      </c>
      <c r="B21" s="268" t="s">
        <v>3985</v>
      </c>
      <c r="C21" s="268" t="s">
        <v>5025</v>
      </c>
      <c r="D21" s="268" t="s">
        <v>5052</v>
      </c>
    </row>
    <row r="22" spans="1:4">
      <c r="A22" s="268" t="s">
        <v>5053</v>
      </c>
      <c r="B22" s="268" t="s">
        <v>4006</v>
      </c>
      <c r="C22" s="268" t="s">
        <v>5025</v>
      </c>
      <c r="D22" s="268" t="s">
        <v>5054</v>
      </c>
    </row>
    <row r="23" spans="1:4">
      <c r="A23" s="268" t="s">
        <v>5055</v>
      </c>
      <c r="B23" s="268" t="s">
        <v>4725</v>
      </c>
      <c r="C23" s="268" t="s">
        <v>5025</v>
      </c>
      <c r="D23" s="268" t="s">
        <v>5054</v>
      </c>
    </row>
    <row r="24" spans="1:4">
      <c r="A24" s="268" t="s">
        <v>5056</v>
      </c>
      <c r="B24" s="268" t="s">
        <v>428</v>
      </c>
      <c r="C24" s="268" t="s">
        <v>5025</v>
      </c>
      <c r="D24" s="268" t="s">
        <v>5028</v>
      </c>
    </row>
    <row r="25" spans="1:4">
      <c r="A25" s="268" t="s">
        <v>5057</v>
      </c>
      <c r="B25" s="268" t="s">
        <v>4062</v>
      </c>
      <c r="C25" s="268" t="s">
        <v>5025</v>
      </c>
      <c r="D25" s="268" t="s">
        <v>5031</v>
      </c>
    </row>
    <row r="26" spans="1:4">
      <c r="A26" s="268" t="s">
        <v>5058</v>
      </c>
      <c r="B26" s="268" t="s">
        <v>4021</v>
      </c>
      <c r="C26" s="268" t="s">
        <v>5025</v>
      </c>
      <c r="D26" s="268" t="s">
        <v>5028</v>
      </c>
    </row>
    <row r="27" spans="1:4">
      <c r="A27" s="268" t="s">
        <v>5059</v>
      </c>
      <c r="B27" s="268" t="s">
        <v>4076</v>
      </c>
      <c r="C27" s="268" t="s">
        <v>5025</v>
      </c>
      <c r="D27" s="268" t="s">
        <v>5060</v>
      </c>
    </row>
    <row r="28" spans="1:4">
      <c r="A28" s="268" t="s">
        <v>5061</v>
      </c>
      <c r="B28" s="268" t="s">
        <v>4333</v>
      </c>
      <c r="C28" s="268" t="s">
        <v>5025</v>
      </c>
      <c r="D28" s="268" t="s">
        <v>5028</v>
      </c>
    </row>
    <row r="29" spans="1:4">
      <c r="A29" s="268" t="s">
        <v>5062</v>
      </c>
      <c r="B29" s="268" t="s">
        <v>4000</v>
      </c>
      <c r="C29" s="268" t="s">
        <v>5025</v>
      </c>
      <c r="D29" s="268" t="s">
        <v>5060</v>
      </c>
    </row>
    <row r="30" spans="1:4">
      <c r="A30" s="268" t="s">
        <v>5063</v>
      </c>
      <c r="B30" s="268" t="s">
        <v>4220</v>
      </c>
      <c r="C30" s="268" t="s">
        <v>5025</v>
      </c>
      <c r="D30" s="268" t="s">
        <v>5060</v>
      </c>
    </row>
    <row r="31" spans="1:4">
      <c r="A31" s="268" t="s">
        <v>5064</v>
      </c>
      <c r="B31" s="268" t="s">
        <v>1221</v>
      </c>
      <c r="C31" s="268" t="s">
        <v>5025</v>
      </c>
      <c r="D31" s="268" t="s">
        <v>64</v>
      </c>
    </row>
    <row r="32" spans="1:4">
      <c r="A32" s="268" t="s">
        <v>5065</v>
      </c>
      <c r="B32" s="268" t="s">
        <v>2809</v>
      </c>
      <c r="C32" s="268" t="s">
        <v>5025</v>
      </c>
      <c r="D32" s="268" t="s">
        <v>5066</v>
      </c>
    </row>
    <row r="33" spans="1:4">
      <c r="A33" s="268" t="s">
        <v>5067</v>
      </c>
      <c r="B33" s="268" t="s">
        <v>3007</v>
      </c>
      <c r="C33" s="268" t="s">
        <v>5025</v>
      </c>
      <c r="D33" s="268" t="s">
        <v>5066</v>
      </c>
    </row>
    <row r="34" spans="1:4">
      <c r="A34" s="268" t="s">
        <v>5068</v>
      </c>
      <c r="B34" s="268" t="s">
        <v>901</v>
      </c>
      <c r="C34" s="268" t="s">
        <v>5025</v>
      </c>
      <c r="D34" s="268" t="s">
        <v>5031</v>
      </c>
    </row>
    <row r="35" spans="1:4">
      <c r="A35" s="268" t="s">
        <v>5069</v>
      </c>
      <c r="B35" s="268" t="s">
        <v>4050</v>
      </c>
      <c r="C35" s="268" t="s">
        <v>5025</v>
      </c>
      <c r="D35" s="268" t="s">
        <v>5026</v>
      </c>
    </row>
    <row r="36" spans="1:4">
      <c r="A36" s="268" t="s">
        <v>5070</v>
      </c>
      <c r="B36" s="268" t="s">
        <v>1307</v>
      </c>
      <c r="C36" s="268" t="s">
        <v>5025</v>
      </c>
      <c r="D36" s="268" t="s">
        <v>5034</v>
      </c>
    </row>
    <row r="37" spans="1:4">
      <c r="A37" s="268" t="s">
        <v>5071</v>
      </c>
      <c r="B37" s="268" t="s">
        <v>4028</v>
      </c>
      <c r="C37" s="268" t="s">
        <v>5025</v>
      </c>
      <c r="D37" s="268" t="s">
        <v>5034</v>
      </c>
    </row>
    <row r="38" spans="1:4">
      <c r="A38" s="268" t="s">
        <v>5072</v>
      </c>
      <c r="B38" s="268" t="s">
        <v>416</v>
      </c>
      <c r="C38" s="268" t="s">
        <v>5025</v>
      </c>
      <c r="D38" s="268" t="s">
        <v>5026</v>
      </c>
    </row>
    <row r="39" spans="1:4">
      <c r="A39" s="268" t="s">
        <v>5073</v>
      </c>
      <c r="B39" s="268" t="s">
        <v>259</v>
      </c>
      <c r="C39" s="268" t="s">
        <v>5025</v>
      </c>
      <c r="D39" s="268" t="s">
        <v>5028</v>
      </c>
    </row>
    <row r="40" spans="1:4">
      <c r="A40" s="268" t="s">
        <v>5074</v>
      </c>
      <c r="B40" s="268" t="s">
        <v>376</v>
      </c>
      <c r="C40" s="268" t="s">
        <v>5025</v>
      </c>
      <c r="D40" s="268" t="s">
        <v>5060</v>
      </c>
    </row>
    <row r="41" spans="1:4">
      <c r="A41" s="268" t="s">
        <v>5075</v>
      </c>
      <c r="B41" s="268" t="s">
        <v>2053</v>
      </c>
      <c r="C41" s="268" t="s">
        <v>5025</v>
      </c>
      <c r="D41" s="268" t="s">
        <v>5031</v>
      </c>
    </row>
    <row r="42" spans="1:4">
      <c r="A42" s="268" t="s">
        <v>5076</v>
      </c>
      <c r="B42" s="268" t="s">
        <v>275</v>
      </c>
      <c r="C42" s="268" t="s">
        <v>5025</v>
      </c>
      <c r="D42" s="268" t="s">
        <v>5031</v>
      </c>
    </row>
    <row r="43" spans="1:4">
      <c r="A43" s="268" t="s">
        <v>5077</v>
      </c>
      <c r="B43" s="268" t="s">
        <v>4354</v>
      </c>
      <c r="C43" s="268" t="s">
        <v>5025</v>
      </c>
      <c r="D43" s="268" t="s">
        <v>5028</v>
      </c>
    </row>
    <row r="44" spans="1:4">
      <c r="A44" s="268" t="s">
        <v>5078</v>
      </c>
      <c r="B44" s="268" t="s">
        <v>4080</v>
      </c>
      <c r="C44" s="268" t="s">
        <v>5025</v>
      </c>
      <c r="D44" s="268" t="s">
        <v>5028</v>
      </c>
    </row>
    <row r="45" spans="1:4">
      <c r="A45" s="268" t="s">
        <v>5079</v>
      </c>
      <c r="B45" s="268" t="s">
        <v>4206</v>
      </c>
      <c r="C45" s="268" t="s">
        <v>5025</v>
      </c>
      <c r="D45" s="268" t="s">
        <v>5060</v>
      </c>
    </row>
    <row r="46" spans="1:4">
      <c r="A46" s="268" t="s">
        <v>5080</v>
      </c>
      <c r="B46" s="268" t="s">
        <v>4208</v>
      </c>
      <c r="C46" s="268" t="s">
        <v>5025</v>
      </c>
      <c r="D46" s="268" t="s">
        <v>64</v>
      </c>
    </row>
    <row r="47" spans="1:4">
      <c r="A47" s="268" t="s">
        <v>5081</v>
      </c>
      <c r="B47" s="268" t="s">
        <v>4014</v>
      </c>
      <c r="C47" s="268" t="s">
        <v>5025</v>
      </c>
      <c r="D47" s="268" t="s">
        <v>5060</v>
      </c>
    </row>
    <row r="48" spans="1:4">
      <c r="A48" s="268" t="s">
        <v>5082</v>
      </c>
      <c r="B48" s="268" t="s">
        <v>3976</v>
      </c>
      <c r="C48" s="268" t="s">
        <v>5025</v>
      </c>
      <c r="D48" s="268" t="s">
        <v>5040</v>
      </c>
    </row>
    <row r="49" spans="1:4">
      <c r="A49" s="268" t="s">
        <v>5083</v>
      </c>
      <c r="B49" s="268" t="s">
        <v>4129</v>
      </c>
      <c r="C49" s="268" t="s">
        <v>5025</v>
      </c>
      <c r="D49" s="268" t="s">
        <v>5084</v>
      </c>
    </row>
    <row r="50" spans="1:4">
      <c r="A50" s="268" t="s">
        <v>5085</v>
      </c>
      <c r="B50" s="268" t="s">
        <v>1076</v>
      </c>
      <c r="C50" s="268" t="s">
        <v>5025</v>
      </c>
      <c r="D50" s="268" t="s">
        <v>5026</v>
      </c>
    </row>
    <row r="51" spans="1:4">
      <c r="A51" s="268" t="s">
        <v>5086</v>
      </c>
      <c r="B51" s="268" t="s">
        <v>566</v>
      </c>
      <c r="C51" s="268" t="s">
        <v>5025</v>
      </c>
      <c r="D51" s="268" t="s">
        <v>5028</v>
      </c>
    </row>
    <row r="52" spans="1:4">
      <c r="A52" s="268" t="s">
        <v>5087</v>
      </c>
      <c r="B52" s="268" t="s">
        <v>4180</v>
      </c>
      <c r="C52" s="268" t="s">
        <v>5025</v>
      </c>
      <c r="D52" s="268" t="s">
        <v>5088</v>
      </c>
    </row>
    <row r="53" spans="1:4">
      <c r="A53" s="268" t="s">
        <v>5089</v>
      </c>
      <c r="B53" s="268" t="s">
        <v>632</v>
      </c>
      <c r="C53" s="268" t="s">
        <v>5025</v>
      </c>
      <c r="D53" s="268" t="s">
        <v>5088</v>
      </c>
    </row>
    <row r="54" spans="1:4">
      <c r="A54" s="268" t="s">
        <v>5090</v>
      </c>
      <c r="B54" s="268" t="s">
        <v>4982</v>
      </c>
      <c r="C54" s="268" t="s">
        <v>5025</v>
      </c>
      <c r="D54" s="268" t="s">
        <v>5088</v>
      </c>
    </row>
    <row r="55" spans="1:4">
      <c r="A55" s="268" t="s">
        <v>5091</v>
      </c>
      <c r="B55" s="268" t="s">
        <v>4959</v>
      </c>
      <c r="C55" s="268" t="s">
        <v>5025</v>
      </c>
      <c r="D55" s="268" t="s">
        <v>5088</v>
      </c>
    </row>
    <row r="56" spans="1:4">
      <c r="A56" s="268" t="s">
        <v>5092</v>
      </c>
      <c r="B56" s="268" t="s">
        <v>784</v>
      </c>
      <c r="C56" s="268" t="s">
        <v>5025</v>
      </c>
      <c r="D56" s="268" t="s">
        <v>5028</v>
      </c>
    </row>
    <row r="57" spans="1:4">
      <c r="A57" s="268" t="s">
        <v>5093</v>
      </c>
      <c r="B57" s="268" t="s">
        <v>244</v>
      </c>
      <c r="C57" s="268" t="s">
        <v>5025</v>
      </c>
      <c r="D57" s="268" t="s">
        <v>5028</v>
      </c>
    </row>
    <row r="58" spans="1:4">
      <c r="A58" s="268" t="s">
        <v>5094</v>
      </c>
      <c r="B58" s="268" t="s">
        <v>267</v>
      </c>
      <c r="C58" s="268" t="s">
        <v>5025</v>
      </c>
      <c r="D58" s="268" t="s">
        <v>64</v>
      </c>
    </row>
    <row r="59" spans="1:4">
      <c r="A59" s="268" t="s">
        <v>5095</v>
      </c>
      <c r="B59" s="268" t="s">
        <v>4043</v>
      </c>
      <c r="C59" s="268" t="s">
        <v>5025</v>
      </c>
      <c r="D59" s="268" t="s">
        <v>5096</v>
      </c>
    </row>
    <row r="60" spans="1:4">
      <c r="A60" s="268" t="s">
        <v>5097</v>
      </c>
      <c r="B60" s="268" t="s">
        <v>2143</v>
      </c>
      <c r="C60" s="268" t="s">
        <v>5025</v>
      </c>
      <c r="D60" s="268" t="s">
        <v>5040</v>
      </c>
    </row>
    <row r="61" spans="1:4">
      <c r="A61" s="268" t="s">
        <v>5098</v>
      </c>
      <c r="B61" s="268" t="s">
        <v>1498</v>
      </c>
      <c r="C61" s="268" t="s">
        <v>5025</v>
      </c>
      <c r="D61" s="268" t="s">
        <v>5028</v>
      </c>
    </row>
    <row r="62" spans="1:4">
      <c r="A62" s="268" t="s">
        <v>5099</v>
      </c>
      <c r="B62" s="268" t="s">
        <v>2968</v>
      </c>
      <c r="C62" s="268" t="s">
        <v>5025</v>
      </c>
      <c r="D62" s="268" t="s">
        <v>5084</v>
      </c>
    </row>
    <row r="63" spans="1:4">
      <c r="A63" s="268" t="s">
        <v>5100</v>
      </c>
      <c r="B63" s="268" t="s">
        <v>2777</v>
      </c>
      <c r="C63" s="268" t="s">
        <v>5025</v>
      </c>
      <c r="D63" s="268" t="s">
        <v>5054</v>
      </c>
    </row>
    <row r="64" spans="1:4">
      <c r="A64" s="268" t="s">
        <v>5101</v>
      </c>
      <c r="B64" s="268" t="s">
        <v>4029</v>
      </c>
      <c r="C64" s="268" t="s">
        <v>5025</v>
      </c>
      <c r="D64" s="268" t="s">
        <v>5066</v>
      </c>
    </row>
    <row r="65" spans="1:4">
      <c r="A65" s="268" t="s">
        <v>5102</v>
      </c>
      <c r="B65" s="268" t="s">
        <v>4970</v>
      </c>
      <c r="C65" s="268" t="s">
        <v>5025</v>
      </c>
      <c r="D65" s="268" t="s">
        <v>5066</v>
      </c>
    </row>
    <row r="66" spans="1:4">
      <c r="A66" s="268" t="s">
        <v>5103</v>
      </c>
      <c r="B66" s="268" t="s">
        <v>1546</v>
      </c>
      <c r="C66" s="268" t="s">
        <v>5025</v>
      </c>
      <c r="D66" s="268" t="s">
        <v>64</v>
      </c>
    </row>
    <row r="67" spans="1:4">
      <c r="A67" s="268" t="s">
        <v>5104</v>
      </c>
      <c r="B67" s="268" t="s">
        <v>4114</v>
      </c>
      <c r="C67" s="268" t="s">
        <v>5025</v>
      </c>
      <c r="D67" s="268" t="s">
        <v>5054</v>
      </c>
    </row>
    <row r="68" spans="1:4">
      <c r="A68" s="268" t="s">
        <v>5105</v>
      </c>
      <c r="B68" s="268" t="s">
        <v>1225</v>
      </c>
      <c r="C68" s="268" t="s">
        <v>5025</v>
      </c>
      <c r="D68" s="268" t="s">
        <v>5066</v>
      </c>
    </row>
    <row r="69" spans="1:4">
      <c r="A69" s="268" t="s">
        <v>5106</v>
      </c>
      <c r="B69" s="268" t="s">
        <v>1227</v>
      </c>
      <c r="C69" s="268" t="s">
        <v>5025</v>
      </c>
      <c r="D69" s="268" t="s">
        <v>64</v>
      </c>
    </row>
    <row r="70" spans="1:4">
      <c r="A70" s="268" t="s">
        <v>5107</v>
      </c>
      <c r="B70" s="268" t="s">
        <v>1187</v>
      </c>
      <c r="C70" s="268" t="s">
        <v>5025</v>
      </c>
      <c r="D70" s="268" t="s">
        <v>64</v>
      </c>
    </row>
    <row r="71" spans="1:4">
      <c r="A71" s="268" t="s">
        <v>5108</v>
      </c>
      <c r="B71" s="268" t="s">
        <v>1367</v>
      </c>
      <c r="C71" s="268" t="s">
        <v>5025</v>
      </c>
      <c r="D71" s="268" t="s">
        <v>5109</v>
      </c>
    </row>
    <row r="72" spans="1:4">
      <c r="A72" s="268" t="s">
        <v>5110</v>
      </c>
      <c r="B72" s="268" t="s">
        <v>1388</v>
      </c>
      <c r="C72" s="268" t="s">
        <v>5025</v>
      </c>
      <c r="D72" s="268" t="s">
        <v>5040</v>
      </c>
    </row>
    <row r="73" spans="1:4">
      <c r="A73" s="268" t="s">
        <v>5111</v>
      </c>
      <c r="B73" s="268" t="s">
        <v>105</v>
      </c>
      <c r="C73" s="268" t="s">
        <v>5025</v>
      </c>
      <c r="D73" s="268" t="s">
        <v>5112</v>
      </c>
    </row>
    <row r="74" spans="1:4">
      <c r="A74" s="268" t="s">
        <v>5113</v>
      </c>
      <c r="B74" s="268" t="s">
        <v>68</v>
      </c>
      <c r="C74" s="268" t="s">
        <v>5025</v>
      </c>
      <c r="D74" s="268" t="s">
        <v>5114</v>
      </c>
    </row>
    <row r="75" spans="1:4">
      <c r="A75" s="268" t="s">
        <v>5115</v>
      </c>
      <c r="B75" s="268" t="s">
        <v>1468</v>
      </c>
      <c r="C75" s="268" t="s">
        <v>5025</v>
      </c>
      <c r="D75" s="268" t="s">
        <v>5050</v>
      </c>
    </row>
    <row r="76" spans="1:4">
      <c r="A76" s="268" t="s">
        <v>5116</v>
      </c>
      <c r="B76" s="268" t="s">
        <v>1849</v>
      </c>
      <c r="C76" s="268" t="s">
        <v>5025</v>
      </c>
      <c r="D76" s="268" t="s">
        <v>5026</v>
      </c>
    </row>
    <row r="77" spans="1:4">
      <c r="A77" s="268" t="s">
        <v>5117</v>
      </c>
      <c r="B77" s="268" t="s">
        <v>4314</v>
      </c>
      <c r="C77" s="268" t="s">
        <v>5025</v>
      </c>
      <c r="D77" s="268" t="s">
        <v>5026</v>
      </c>
    </row>
    <row r="78" spans="1:4">
      <c r="A78" s="268" t="s">
        <v>5118</v>
      </c>
      <c r="B78" s="268" t="s">
        <v>594</v>
      </c>
      <c r="C78" s="268" t="s">
        <v>5025</v>
      </c>
      <c r="D78" s="268" t="s">
        <v>5034</v>
      </c>
    </row>
    <row r="79" spans="1:4">
      <c r="A79" s="268" t="s">
        <v>5119</v>
      </c>
      <c r="B79" s="268" t="s">
        <v>87</v>
      </c>
      <c r="C79" s="268" t="s">
        <v>5025</v>
      </c>
      <c r="D79" s="268" t="s">
        <v>5028</v>
      </c>
    </row>
    <row r="80" spans="1:4">
      <c r="A80" s="268" t="s">
        <v>5120</v>
      </c>
      <c r="B80" s="268" t="s">
        <v>89</v>
      </c>
      <c r="C80" s="268" t="s">
        <v>5025</v>
      </c>
      <c r="D80" s="268" t="s">
        <v>5054</v>
      </c>
    </row>
    <row r="81" spans="1:4">
      <c r="A81" s="268" t="s">
        <v>5121</v>
      </c>
      <c r="B81" s="268" t="s">
        <v>74</v>
      </c>
      <c r="C81" s="268" t="s">
        <v>5025</v>
      </c>
      <c r="D81" s="268" t="s">
        <v>64</v>
      </c>
    </row>
    <row r="82" spans="1:4">
      <c r="A82" s="268" t="s">
        <v>5122</v>
      </c>
      <c r="B82" s="268" t="s">
        <v>4025</v>
      </c>
      <c r="C82" s="268" t="s">
        <v>5025</v>
      </c>
      <c r="D82" s="268" t="s">
        <v>64</v>
      </c>
    </row>
    <row r="83" spans="1:4">
      <c r="A83" s="268" t="s">
        <v>5123</v>
      </c>
      <c r="B83" s="268" t="s">
        <v>4197</v>
      </c>
      <c r="C83" s="268" t="s">
        <v>5025</v>
      </c>
      <c r="D83" s="268" t="s">
        <v>5028</v>
      </c>
    </row>
    <row r="84" spans="1:4">
      <c r="A84" s="268" t="s">
        <v>5124</v>
      </c>
      <c r="B84" s="268" t="s">
        <v>149</v>
      </c>
      <c r="C84" s="268" t="s">
        <v>5025</v>
      </c>
      <c r="D84" s="268" t="s">
        <v>5112</v>
      </c>
    </row>
    <row r="85" spans="1:4">
      <c r="A85" s="268" t="s">
        <v>5125</v>
      </c>
      <c r="B85" s="268" t="s">
        <v>368</v>
      </c>
      <c r="C85" s="268" t="s">
        <v>5025</v>
      </c>
      <c r="D85" s="268" t="s">
        <v>5054</v>
      </c>
    </row>
    <row r="86" spans="1:4">
      <c r="A86" s="268" t="s">
        <v>5126</v>
      </c>
      <c r="B86" s="268" t="s">
        <v>102</v>
      </c>
      <c r="C86" s="268" t="s">
        <v>5025</v>
      </c>
      <c r="D86" s="268" t="s">
        <v>5054</v>
      </c>
    </row>
    <row r="87" spans="1:4">
      <c r="A87" s="268" t="s">
        <v>5127</v>
      </c>
      <c r="B87" s="268" t="s">
        <v>4039</v>
      </c>
      <c r="C87" s="268" t="s">
        <v>5025</v>
      </c>
      <c r="D87" s="268" t="s">
        <v>5054</v>
      </c>
    </row>
    <row r="88" spans="1:4">
      <c r="A88" s="268" t="s">
        <v>5128</v>
      </c>
      <c r="B88" s="268" t="s">
        <v>4097</v>
      </c>
      <c r="C88" s="268" t="s">
        <v>5025</v>
      </c>
      <c r="D88" s="268" t="s">
        <v>5026</v>
      </c>
    </row>
    <row r="89" spans="1:4">
      <c r="A89" s="268" t="s">
        <v>5129</v>
      </c>
      <c r="B89" s="268" t="s">
        <v>63</v>
      </c>
      <c r="C89" s="268" t="s">
        <v>5025</v>
      </c>
      <c r="D89" s="268" t="s">
        <v>64</v>
      </c>
    </row>
    <row r="90" spans="1:4">
      <c r="A90" s="268" t="s">
        <v>5130</v>
      </c>
      <c r="B90" s="268" t="s">
        <v>3997</v>
      </c>
      <c r="C90" s="268" t="s">
        <v>5025</v>
      </c>
      <c r="D90" s="268" t="s">
        <v>64</v>
      </c>
    </row>
    <row r="91" spans="1:4">
      <c r="A91" s="268" t="s">
        <v>5131</v>
      </c>
      <c r="B91" s="268" t="s">
        <v>325</v>
      </c>
      <c r="C91" s="268" t="s">
        <v>5025</v>
      </c>
      <c r="D91" s="268" t="s">
        <v>5084</v>
      </c>
    </row>
    <row r="92" spans="1:4">
      <c r="A92" s="268" t="s">
        <v>5132</v>
      </c>
      <c r="B92" s="268" t="s">
        <v>424</v>
      </c>
      <c r="C92" s="268" t="s">
        <v>5025</v>
      </c>
      <c r="D92" s="268" t="s">
        <v>5028</v>
      </c>
    </row>
    <row r="93" spans="1:4">
      <c r="A93" s="268" t="s">
        <v>5133</v>
      </c>
      <c r="B93" s="268" t="s">
        <v>4011</v>
      </c>
      <c r="C93" s="268" t="s">
        <v>5025</v>
      </c>
      <c r="D93" s="268" t="s">
        <v>5054</v>
      </c>
    </row>
    <row r="94" spans="1:4">
      <c r="A94" s="268" t="s">
        <v>5134</v>
      </c>
      <c r="B94" s="268" t="s">
        <v>1191</v>
      </c>
      <c r="C94" s="268" t="s">
        <v>5025</v>
      </c>
      <c r="D94" s="268" t="s">
        <v>5031</v>
      </c>
    </row>
    <row r="95" spans="1:4">
      <c r="A95" s="268" t="s">
        <v>5135</v>
      </c>
      <c r="B95" s="268" t="s">
        <v>4169</v>
      </c>
      <c r="C95" s="268" t="s">
        <v>5025</v>
      </c>
      <c r="D95" s="268" t="s">
        <v>5028</v>
      </c>
    </row>
    <row r="96" spans="1:4">
      <c r="A96" s="268" t="s">
        <v>5136</v>
      </c>
      <c r="B96" s="268" t="s">
        <v>4035</v>
      </c>
      <c r="C96" s="268" t="s">
        <v>5025</v>
      </c>
      <c r="D96" s="268" t="s">
        <v>5031</v>
      </c>
    </row>
    <row r="97" spans="1:4">
      <c r="A97" s="268" t="s">
        <v>5137</v>
      </c>
      <c r="B97" s="268" t="s">
        <v>4070</v>
      </c>
      <c r="C97" s="268" t="s">
        <v>5025</v>
      </c>
      <c r="D97" s="268" t="s">
        <v>64</v>
      </c>
    </row>
    <row r="98" spans="1:4">
      <c r="A98" s="268" t="s">
        <v>5138</v>
      </c>
      <c r="B98" s="268" t="s">
        <v>4440</v>
      </c>
      <c r="C98" s="268" t="s">
        <v>5025</v>
      </c>
      <c r="D98" s="268" t="s">
        <v>64</v>
      </c>
    </row>
    <row r="99" spans="1:4">
      <c r="A99" s="268" t="s">
        <v>5139</v>
      </c>
      <c r="B99" s="268" t="s">
        <v>4071</v>
      </c>
      <c r="C99" s="268" t="s">
        <v>5025</v>
      </c>
      <c r="D99" s="268" t="s">
        <v>5028</v>
      </c>
    </row>
    <row r="100" spans="1:4">
      <c r="A100" s="268" t="s">
        <v>5140</v>
      </c>
      <c r="B100" s="268" t="s">
        <v>4572</v>
      </c>
      <c r="C100" s="268" t="s">
        <v>5025</v>
      </c>
      <c r="D100" s="268" t="s">
        <v>5028</v>
      </c>
    </row>
    <row r="101" spans="1:4">
      <c r="A101" s="268" t="s">
        <v>5141</v>
      </c>
      <c r="B101" s="268" t="s">
        <v>2887</v>
      </c>
      <c r="C101" s="268" t="s">
        <v>5025</v>
      </c>
      <c r="D101" s="268" t="s">
        <v>5042</v>
      </c>
    </row>
    <row r="102" spans="1:4">
      <c r="A102" s="268" t="s">
        <v>5142</v>
      </c>
      <c r="B102" s="268" t="s">
        <v>45</v>
      </c>
      <c r="C102" s="268" t="s">
        <v>5025</v>
      </c>
      <c r="D102" s="268" t="s">
        <v>5026</v>
      </c>
    </row>
    <row r="103" spans="1:4">
      <c r="A103" s="268" t="s">
        <v>5143</v>
      </c>
      <c r="B103" s="268" t="s">
        <v>4027</v>
      </c>
      <c r="C103" s="268" t="s">
        <v>5025</v>
      </c>
      <c r="D103" s="268" t="s">
        <v>5026</v>
      </c>
    </row>
    <row r="104" spans="1:4">
      <c r="A104" s="268" t="s">
        <v>5144</v>
      </c>
      <c r="B104" s="268" t="s">
        <v>307</v>
      </c>
      <c r="C104" s="268" t="s">
        <v>5025</v>
      </c>
      <c r="D104" s="268" t="s">
        <v>5050</v>
      </c>
    </row>
    <row r="105" spans="1:4">
      <c r="A105" s="268" t="s">
        <v>5145</v>
      </c>
      <c r="B105" s="268" t="s">
        <v>4189</v>
      </c>
      <c r="C105" s="268" t="s">
        <v>5025</v>
      </c>
      <c r="D105" s="268" t="s">
        <v>5050</v>
      </c>
    </row>
    <row r="106" spans="1:4">
      <c r="A106" s="268" t="s">
        <v>5146</v>
      </c>
      <c r="B106" s="268" t="s">
        <v>4307</v>
      </c>
      <c r="C106" s="268" t="s">
        <v>5025</v>
      </c>
      <c r="D106" s="268" t="s">
        <v>5026</v>
      </c>
    </row>
    <row r="107" spans="1:4">
      <c r="A107" s="268" t="s">
        <v>5147</v>
      </c>
      <c r="B107" s="268" t="s">
        <v>562</v>
      </c>
      <c r="C107" s="268" t="s">
        <v>5025</v>
      </c>
      <c r="D107" s="268" t="s">
        <v>5026</v>
      </c>
    </row>
    <row r="108" spans="1:4">
      <c r="A108" s="268" t="s">
        <v>5148</v>
      </c>
      <c r="B108" s="268" t="s">
        <v>2615</v>
      </c>
      <c r="C108" s="268" t="s">
        <v>5025</v>
      </c>
      <c r="D108" s="268" t="s">
        <v>5066</v>
      </c>
    </row>
    <row r="109" spans="1:4">
      <c r="A109" s="268" t="s">
        <v>5149</v>
      </c>
      <c r="B109" s="268" t="s">
        <v>1102</v>
      </c>
      <c r="C109" s="268" t="s">
        <v>5025</v>
      </c>
      <c r="D109" s="268" t="s">
        <v>64</v>
      </c>
    </row>
    <row r="110" spans="1:4">
      <c r="A110" s="268" t="s">
        <v>5150</v>
      </c>
      <c r="B110" s="268" t="s">
        <v>4620</v>
      </c>
      <c r="C110" s="268" t="s">
        <v>5025</v>
      </c>
      <c r="D110" s="268" t="s">
        <v>64</v>
      </c>
    </row>
    <row r="111" spans="1:4">
      <c r="A111" s="268" t="s">
        <v>5151</v>
      </c>
      <c r="B111" s="268" t="s">
        <v>346</v>
      </c>
      <c r="C111" s="268" t="s">
        <v>5025</v>
      </c>
      <c r="D111" s="268" t="s">
        <v>64</v>
      </c>
    </row>
    <row r="112" spans="1:4">
      <c r="A112" s="268" t="s">
        <v>5152</v>
      </c>
      <c r="B112" s="268" t="s">
        <v>4018</v>
      </c>
      <c r="C112" s="268" t="s">
        <v>5025</v>
      </c>
      <c r="D112" s="268" t="s">
        <v>64</v>
      </c>
    </row>
    <row r="113" spans="1:4">
      <c r="A113" s="268" t="s">
        <v>5153</v>
      </c>
      <c r="B113" s="268" t="s">
        <v>57</v>
      </c>
      <c r="C113" s="268" t="s">
        <v>5025</v>
      </c>
      <c r="D113" s="268" t="s">
        <v>5066</v>
      </c>
    </row>
    <row r="114" spans="1:4">
      <c r="A114" s="268" t="s">
        <v>5154</v>
      </c>
      <c r="B114" s="268" t="s">
        <v>107</v>
      </c>
      <c r="C114" s="268" t="s">
        <v>5025</v>
      </c>
      <c r="D114" s="268" t="s">
        <v>64</v>
      </c>
    </row>
    <row r="115" spans="1:4">
      <c r="A115" s="268" t="s">
        <v>5155</v>
      </c>
      <c r="B115" s="268" t="s">
        <v>4171</v>
      </c>
      <c r="C115" s="268" t="s">
        <v>5025</v>
      </c>
      <c r="D115" s="268" t="s">
        <v>64</v>
      </c>
    </row>
    <row r="116" spans="1:4">
      <c r="A116" s="268" t="s">
        <v>5156</v>
      </c>
      <c r="B116" s="268" t="s">
        <v>718</v>
      </c>
      <c r="C116" s="268" t="s">
        <v>5025</v>
      </c>
      <c r="D116" s="268" t="s">
        <v>5026</v>
      </c>
    </row>
    <row r="117" spans="1:4">
      <c r="A117" s="268" t="s">
        <v>5157</v>
      </c>
      <c r="B117" s="268" t="s">
        <v>792</v>
      </c>
      <c r="C117" s="268" t="s">
        <v>5025</v>
      </c>
      <c r="D117" s="268" t="s">
        <v>5026</v>
      </c>
    </row>
    <row r="118" spans="1:4">
      <c r="A118" s="268" t="s">
        <v>5158</v>
      </c>
      <c r="B118" s="268" t="s">
        <v>4067</v>
      </c>
      <c r="C118" s="268" t="s">
        <v>5025</v>
      </c>
      <c r="D118" s="268" t="s">
        <v>5159</v>
      </c>
    </row>
    <row r="119" spans="1:4">
      <c r="A119" s="268" t="s">
        <v>5160</v>
      </c>
      <c r="B119" s="268" t="s">
        <v>4303</v>
      </c>
      <c r="C119" s="268" t="s">
        <v>5025</v>
      </c>
      <c r="D119" s="268" t="s">
        <v>5109</v>
      </c>
    </row>
    <row r="120" spans="1:4">
      <c r="A120" s="268" t="s">
        <v>5161</v>
      </c>
      <c r="B120" s="268" t="s">
        <v>1291</v>
      </c>
      <c r="C120" s="268" t="s">
        <v>5025</v>
      </c>
      <c r="D120" s="268" t="s">
        <v>5031</v>
      </c>
    </row>
    <row r="121" spans="1:4">
      <c r="A121" s="268" t="s">
        <v>5162</v>
      </c>
      <c r="B121" s="268" t="s">
        <v>4477</v>
      </c>
      <c r="C121" s="268" t="s">
        <v>5025</v>
      </c>
      <c r="D121" s="268" t="s">
        <v>5066</v>
      </c>
    </row>
    <row r="122" spans="1:4">
      <c r="A122" s="268" t="s">
        <v>5163</v>
      </c>
      <c r="B122" s="268" t="s">
        <v>1638</v>
      </c>
      <c r="C122" s="268" t="s">
        <v>5025</v>
      </c>
      <c r="D122" s="268" t="s">
        <v>64</v>
      </c>
    </row>
    <row r="123" spans="1:4">
      <c r="A123" s="268" t="s">
        <v>5164</v>
      </c>
      <c r="B123" s="268" t="s">
        <v>1658</v>
      </c>
      <c r="C123" s="268" t="s">
        <v>5025</v>
      </c>
      <c r="D123" s="268" t="s">
        <v>5084</v>
      </c>
    </row>
    <row r="124" spans="1:4">
      <c r="A124" s="268" t="s">
        <v>5165</v>
      </c>
      <c r="B124" s="268" t="s">
        <v>2063</v>
      </c>
      <c r="C124" s="268" t="s">
        <v>5025</v>
      </c>
      <c r="D124" s="268" t="s">
        <v>5109</v>
      </c>
    </row>
    <row r="125" spans="1:4">
      <c r="A125" s="268" t="s">
        <v>5166</v>
      </c>
      <c r="B125" s="268" t="s">
        <v>2487</v>
      </c>
      <c r="C125" s="268" t="s">
        <v>5025</v>
      </c>
      <c r="D125" s="268" t="s">
        <v>5031</v>
      </c>
    </row>
    <row r="126" spans="1:4">
      <c r="A126" s="268" t="s">
        <v>5167</v>
      </c>
      <c r="B126" s="268" t="s">
        <v>71</v>
      </c>
      <c r="C126" s="268" t="s">
        <v>5025</v>
      </c>
      <c r="D126" s="268" t="s">
        <v>5028</v>
      </c>
    </row>
    <row r="127" spans="1:4">
      <c r="A127" s="268" t="s">
        <v>5168</v>
      </c>
      <c r="B127" s="268" t="s">
        <v>480</v>
      </c>
      <c r="C127" s="268" t="s">
        <v>5025</v>
      </c>
      <c r="D127" s="268" t="s">
        <v>64</v>
      </c>
    </row>
    <row r="128" spans="1:4">
      <c r="A128" s="268" t="s">
        <v>5169</v>
      </c>
      <c r="B128" s="268" t="s">
        <v>662</v>
      </c>
      <c r="C128" s="268" t="s">
        <v>5025</v>
      </c>
      <c r="D128" s="268" t="s">
        <v>5031</v>
      </c>
    </row>
    <row r="129" spans="1:4">
      <c r="A129" s="268" t="s">
        <v>5170</v>
      </c>
      <c r="B129" s="268" t="s">
        <v>414</v>
      </c>
      <c r="C129" s="268" t="s">
        <v>5025</v>
      </c>
      <c r="D129" s="268" t="s">
        <v>5031</v>
      </c>
    </row>
    <row r="130" spans="1:4">
      <c r="A130" s="268" t="s">
        <v>5171</v>
      </c>
      <c r="B130" s="268" t="s">
        <v>4784</v>
      </c>
      <c r="C130" s="268" t="s">
        <v>5025</v>
      </c>
      <c r="D130" s="268" t="s">
        <v>5031</v>
      </c>
    </row>
    <row r="131" spans="1:4">
      <c r="A131" s="268" t="s">
        <v>5172</v>
      </c>
      <c r="B131" s="268" t="s">
        <v>4053</v>
      </c>
      <c r="C131" s="268" t="s">
        <v>5025</v>
      </c>
      <c r="D131" s="268" t="s">
        <v>5028</v>
      </c>
    </row>
    <row r="132" spans="1:4">
      <c r="A132" s="268" t="s">
        <v>5173</v>
      </c>
      <c r="B132" s="268" t="s">
        <v>4380</v>
      </c>
      <c r="C132" s="268" t="s">
        <v>5025</v>
      </c>
      <c r="D132" s="268" t="s">
        <v>5028</v>
      </c>
    </row>
    <row r="133" spans="1:4">
      <c r="A133" s="268" t="s">
        <v>5174</v>
      </c>
      <c r="B133" s="268" t="s">
        <v>4068</v>
      </c>
      <c r="C133" s="268" t="s">
        <v>5025</v>
      </c>
      <c r="D133" s="268" t="s">
        <v>5026</v>
      </c>
    </row>
    <row r="134" spans="1:4">
      <c r="A134" s="268" t="s">
        <v>5175</v>
      </c>
      <c r="B134" s="268" t="s">
        <v>4090</v>
      </c>
      <c r="C134" s="268" t="s">
        <v>5025</v>
      </c>
      <c r="D134" s="268" t="s">
        <v>5026</v>
      </c>
    </row>
    <row r="135" spans="1:4">
      <c r="A135" s="268" t="s">
        <v>5176</v>
      </c>
      <c r="B135" s="268" t="s">
        <v>4048</v>
      </c>
      <c r="C135" s="268" t="s">
        <v>5025</v>
      </c>
      <c r="D135" s="268" t="s">
        <v>5026</v>
      </c>
    </row>
    <row r="136" spans="1:4">
      <c r="A136" s="268" t="s">
        <v>5177</v>
      </c>
      <c r="B136" s="268" t="s">
        <v>3973</v>
      </c>
      <c r="C136" s="268" t="s">
        <v>5025</v>
      </c>
      <c r="D136" s="268" t="s">
        <v>5088</v>
      </c>
    </row>
    <row r="137" spans="1:4">
      <c r="A137" s="268" t="s">
        <v>5178</v>
      </c>
      <c r="B137" s="268" t="s">
        <v>3981</v>
      </c>
      <c r="C137" s="268" t="s">
        <v>5025</v>
      </c>
      <c r="D137" s="268" t="s">
        <v>5026</v>
      </c>
    </row>
    <row r="138" spans="1:4">
      <c r="A138" s="268" t="s">
        <v>5179</v>
      </c>
      <c r="B138" s="268" t="s">
        <v>3974</v>
      </c>
      <c r="C138" s="268" t="s">
        <v>5025</v>
      </c>
      <c r="D138" s="268" t="s">
        <v>5054</v>
      </c>
    </row>
    <row r="139" spans="1:4">
      <c r="A139" s="268" t="s">
        <v>5180</v>
      </c>
      <c r="B139" s="268" t="s">
        <v>4256</v>
      </c>
      <c r="C139" s="268" t="s">
        <v>5025</v>
      </c>
      <c r="D139" s="268" t="s">
        <v>5028</v>
      </c>
    </row>
    <row r="140" spans="1:4">
      <c r="A140" s="268" t="s">
        <v>5181</v>
      </c>
      <c r="B140" s="268" t="s">
        <v>77</v>
      </c>
      <c r="C140" s="268" t="s">
        <v>5025</v>
      </c>
      <c r="D140" s="268" t="s">
        <v>64</v>
      </c>
    </row>
    <row r="141" spans="1:4">
      <c r="A141" s="268" t="s">
        <v>5182</v>
      </c>
      <c r="B141" s="268" t="s">
        <v>4203</v>
      </c>
      <c r="C141" s="268" t="s">
        <v>5025</v>
      </c>
      <c r="D141" s="268" t="s">
        <v>64</v>
      </c>
    </row>
    <row r="142" spans="1:4">
      <c r="A142" s="268" t="s">
        <v>5183</v>
      </c>
      <c r="B142" s="268" t="s">
        <v>927</v>
      </c>
      <c r="C142" s="268" t="s">
        <v>5025</v>
      </c>
      <c r="D142" s="268" t="s">
        <v>5050</v>
      </c>
    </row>
    <row r="143" spans="1:4">
      <c r="A143" s="268" t="s">
        <v>5184</v>
      </c>
      <c r="B143" s="268" t="s">
        <v>4660</v>
      </c>
      <c r="C143" s="268" t="s">
        <v>5025</v>
      </c>
      <c r="D143" s="268" t="s">
        <v>5050</v>
      </c>
    </row>
    <row r="144" spans="1:4">
      <c r="A144" s="268" t="s">
        <v>5185</v>
      </c>
      <c r="B144" s="268" t="s">
        <v>366</v>
      </c>
      <c r="C144" s="268" t="s">
        <v>5025</v>
      </c>
      <c r="D144" s="268" t="s">
        <v>64</v>
      </c>
    </row>
    <row r="145" spans="1:4">
      <c r="A145" s="268" t="s">
        <v>5186</v>
      </c>
      <c r="B145" s="268" t="s">
        <v>4164</v>
      </c>
      <c r="C145" s="268" t="s">
        <v>5025</v>
      </c>
      <c r="D145" s="268" t="s">
        <v>64</v>
      </c>
    </row>
    <row r="146" spans="1:4">
      <c r="A146" s="268" t="s">
        <v>5187</v>
      </c>
      <c r="B146" s="268" t="s">
        <v>60</v>
      </c>
      <c r="C146" s="268" t="s">
        <v>5025</v>
      </c>
      <c r="D146" s="268" t="s">
        <v>5112</v>
      </c>
    </row>
    <row r="147" spans="1:4">
      <c r="A147" s="268" t="s">
        <v>5188</v>
      </c>
      <c r="B147" s="268" t="s">
        <v>51</v>
      </c>
      <c r="C147" s="268" t="s">
        <v>5025</v>
      </c>
      <c r="D147" s="268" t="s">
        <v>5054</v>
      </c>
    </row>
    <row r="148" spans="1:4">
      <c r="A148" s="268" t="s">
        <v>5189</v>
      </c>
      <c r="B148" s="268" t="s">
        <v>4063</v>
      </c>
      <c r="C148" s="268" t="s">
        <v>5025</v>
      </c>
      <c r="D148" s="268" t="s">
        <v>5109</v>
      </c>
    </row>
    <row r="149" spans="1:4">
      <c r="A149" s="268" t="s">
        <v>5190</v>
      </c>
      <c r="B149" s="268" t="s">
        <v>4221</v>
      </c>
      <c r="C149" s="268" t="s">
        <v>5025</v>
      </c>
      <c r="D149" s="268" t="s">
        <v>5084</v>
      </c>
    </row>
    <row r="150" spans="1:4">
      <c r="A150" s="268" t="s">
        <v>5191</v>
      </c>
      <c r="B150" s="268" t="s">
        <v>4150</v>
      </c>
      <c r="C150" s="268" t="s">
        <v>5025</v>
      </c>
      <c r="D150" s="268" t="s">
        <v>5109</v>
      </c>
    </row>
    <row r="151" spans="1:4">
      <c r="A151" s="268" t="s">
        <v>5192</v>
      </c>
      <c r="B151" s="268" t="s">
        <v>4151</v>
      </c>
      <c r="C151" s="268" t="s">
        <v>5025</v>
      </c>
      <c r="D151" s="268" t="s">
        <v>5028</v>
      </c>
    </row>
    <row r="152" spans="1:4">
      <c r="A152" s="268" t="s">
        <v>5193</v>
      </c>
      <c r="B152" s="268" t="s">
        <v>4074</v>
      </c>
      <c r="C152" s="268" t="s">
        <v>5025</v>
      </c>
      <c r="D152" s="268" t="s">
        <v>5042</v>
      </c>
    </row>
    <row r="153" spans="1:4">
      <c r="A153" s="268" t="s">
        <v>5194</v>
      </c>
      <c r="B153" s="268" t="s">
        <v>2279</v>
      </c>
      <c r="C153" s="268" t="s">
        <v>5025</v>
      </c>
      <c r="D153" s="268" t="s">
        <v>5031</v>
      </c>
    </row>
    <row r="154" spans="1:4">
      <c r="A154" s="268" t="s">
        <v>5195</v>
      </c>
      <c r="B154" s="268" t="s">
        <v>1490</v>
      </c>
      <c r="C154" s="268" t="s">
        <v>5025</v>
      </c>
      <c r="D154" s="268" t="s">
        <v>5084</v>
      </c>
    </row>
    <row r="155" spans="1:4">
      <c r="A155" s="268" t="s">
        <v>5196</v>
      </c>
      <c r="B155" s="268" t="s">
        <v>1997</v>
      </c>
      <c r="C155" s="268" t="s">
        <v>5025</v>
      </c>
      <c r="D155" s="268" t="s">
        <v>5084</v>
      </c>
    </row>
    <row r="156" spans="1:4">
      <c r="A156" s="268" t="s">
        <v>5197</v>
      </c>
      <c r="B156" s="268" t="s">
        <v>4349</v>
      </c>
      <c r="C156" s="268" t="s">
        <v>5025</v>
      </c>
      <c r="D156" s="268" t="s">
        <v>5198</v>
      </c>
    </row>
    <row r="157" spans="1:4">
      <c r="A157" s="268" t="s">
        <v>5199</v>
      </c>
      <c r="B157" s="268" t="s">
        <v>4374</v>
      </c>
      <c r="C157" s="268" t="s">
        <v>5025</v>
      </c>
      <c r="D157" s="268" t="s">
        <v>5034</v>
      </c>
    </row>
    <row r="158" spans="1:4">
      <c r="A158" s="268" t="s">
        <v>5200</v>
      </c>
      <c r="B158" s="268" t="s">
        <v>4201</v>
      </c>
      <c r="C158" s="268" t="s">
        <v>5025</v>
      </c>
      <c r="D158" s="268" t="s">
        <v>5066</v>
      </c>
    </row>
    <row r="159" spans="1:4">
      <c r="A159" s="268" t="s">
        <v>5201</v>
      </c>
      <c r="B159" s="268" t="s">
        <v>4149</v>
      </c>
      <c r="C159" s="268" t="s">
        <v>5025</v>
      </c>
      <c r="D159" s="268" t="s">
        <v>5084</v>
      </c>
    </row>
    <row r="160" spans="1:4">
      <c r="A160" s="268" t="s">
        <v>5202</v>
      </c>
      <c r="B160" s="268" t="s">
        <v>2799</v>
      </c>
      <c r="C160" s="268" t="s">
        <v>5025</v>
      </c>
      <c r="D160" s="268" t="s">
        <v>64</v>
      </c>
    </row>
    <row r="161" spans="1:4">
      <c r="A161" s="268" t="s">
        <v>5203</v>
      </c>
      <c r="B161" s="268" t="s">
        <v>1606</v>
      </c>
      <c r="C161" s="268" t="s">
        <v>5025</v>
      </c>
      <c r="D161" s="268" t="s">
        <v>5026</v>
      </c>
    </row>
    <row r="162" spans="1:4">
      <c r="A162" s="268" t="s">
        <v>5204</v>
      </c>
      <c r="B162" s="268" t="s">
        <v>2511</v>
      </c>
      <c r="C162" s="268" t="s">
        <v>5025</v>
      </c>
      <c r="D162" s="268" t="s">
        <v>5054</v>
      </c>
    </row>
    <row r="163" spans="1:4">
      <c r="A163" s="268" t="s">
        <v>5205</v>
      </c>
      <c r="B163" s="268" t="s">
        <v>1209</v>
      </c>
      <c r="C163" s="268" t="s">
        <v>5025</v>
      </c>
      <c r="D163" s="268" t="s">
        <v>64</v>
      </c>
    </row>
    <row r="164" spans="1:4">
      <c r="A164" s="268" t="s">
        <v>5206</v>
      </c>
      <c r="B164" s="268" t="s">
        <v>99</v>
      </c>
      <c r="C164" s="268" t="s">
        <v>5025</v>
      </c>
      <c r="D164" s="268" t="s">
        <v>5026</v>
      </c>
    </row>
    <row r="165" spans="1:4">
      <c r="A165" s="268" t="s">
        <v>5207</v>
      </c>
      <c r="B165" s="268" t="s">
        <v>2425</v>
      </c>
      <c r="C165" s="268" t="s">
        <v>5025</v>
      </c>
      <c r="D165" s="268" t="s">
        <v>5026</v>
      </c>
    </row>
    <row r="166" spans="1:4">
      <c r="A166" s="268" t="s">
        <v>5208</v>
      </c>
      <c r="B166" s="268" t="s">
        <v>2075</v>
      </c>
      <c r="C166" s="268" t="s">
        <v>5025</v>
      </c>
      <c r="D166" s="268" t="s">
        <v>64</v>
      </c>
    </row>
    <row r="167" spans="1:4">
      <c r="A167" s="268" t="s">
        <v>5209</v>
      </c>
      <c r="B167" s="268" t="s">
        <v>897</v>
      </c>
      <c r="C167" s="268" t="s">
        <v>5025</v>
      </c>
      <c r="D167" s="268" t="s">
        <v>5054</v>
      </c>
    </row>
    <row r="168" spans="1:4">
      <c r="A168" s="268" t="s">
        <v>5210</v>
      </c>
      <c r="B168" s="268" t="s">
        <v>4240</v>
      </c>
      <c r="C168" s="268" t="s">
        <v>5025</v>
      </c>
      <c r="D168" s="268" t="s">
        <v>5159</v>
      </c>
    </row>
    <row r="169" spans="1:4">
      <c r="A169" s="268" t="s">
        <v>5211</v>
      </c>
      <c r="B169" s="268" t="s">
        <v>4310</v>
      </c>
      <c r="C169" s="268" t="s">
        <v>5025</v>
      </c>
      <c r="D169" s="268" t="s">
        <v>5028</v>
      </c>
    </row>
    <row r="170" spans="1:4">
      <c r="A170" s="268" t="s">
        <v>5212</v>
      </c>
      <c r="B170" s="268" t="s">
        <v>722</v>
      </c>
      <c r="C170" s="268" t="s">
        <v>5025</v>
      </c>
      <c r="D170" s="268" t="s">
        <v>5031</v>
      </c>
    </row>
    <row r="171" spans="1:4">
      <c r="A171" s="268" t="s">
        <v>5213</v>
      </c>
      <c r="B171" s="268" t="s">
        <v>933</v>
      </c>
      <c r="C171" s="268" t="s">
        <v>5025</v>
      </c>
      <c r="D171" s="268" t="s">
        <v>5088</v>
      </c>
    </row>
    <row r="172" spans="1:4">
      <c r="A172" s="268" t="s">
        <v>5214</v>
      </c>
      <c r="B172" s="268" t="s">
        <v>1765</v>
      </c>
      <c r="C172" s="268" t="s">
        <v>5025</v>
      </c>
      <c r="D172" s="268" t="s">
        <v>64</v>
      </c>
    </row>
    <row r="173" spans="1:4">
      <c r="A173" s="268" t="s">
        <v>5215</v>
      </c>
      <c r="B173" s="268" t="s">
        <v>3601</v>
      </c>
      <c r="C173" s="268" t="s">
        <v>5025</v>
      </c>
      <c r="D173" s="268" t="s">
        <v>5054</v>
      </c>
    </row>
    <row r="174" spans="1:4">
      <c r="A174" s="268" t="s">
        <v>5216</v>
      </c>
      <c r="B174" s="268" t="s">
        <v>2463</v>
      </c>
      <c r="C174" s="268" t="s">
        <v>5025</v>
      </c>
      <c r="D174" s="268" t="s">
        <v>5060</v>
      </c>
    </row>
    <row r="175" spans="1:4">
      <c r="A175" s="268" t="s">
        <v>5217</v>
      </c>
      <c r="B175" s="268" t="s">
        <v>1690</v>
      </c>
      <c r="C175" s="268" t="s">
        <v>5025</v>
      </c>
      <c r="D175" s="268" t="s">
        <v>5084</v>
      </c>
    </row>
    <row r="176" spans="1:4">
      <c r="A176" s="268" t="s">
        <v>5218</v>
      </c>
      <c r="B176" s="268" t="s">
        <v>4744</v>
      </c>
      <c r="C176" s="268" t="s">
        <v>5025</v>
      </c>
      <c r="D176" s="268" t="s">
        <v>5084</v>
      </c>
    </row>
    <row r="177" spans="1:4">
      <c r="A177" s="268" t="s">
        <v>5219</v>
      </c>
      <c r="B177" s="268" t="s">
        <v>3305</v>
      </c>
      <c r="C177" s="268" t="s">
        <v>5025</v>
      </c>
      <c r="D177" s="268" t="s">
        <v>5042</v>
      </c>
    </row>
    <row r="178" spans="1:4">
      <c r="A178" s="268" t="s">
        <v>5220</v>
      </c>
      <c r="B178" s="268" t="s">
        <v>97</v>
      </c>
      <c r="C178" s="268" t="s">
        <v>5025</v>
      </c>
      <c r="D178" s="268" t="s">
        <v>5066</v>
      </c>
    </row>
    <row r="179" spans="1:4">
      <c r="A179" s="268" t="s">
        <v>5221</v>
      </c>
      <c r="B179" s="268" t="s">
        <v>590</v>
      </c>
      <c r="C179" s="268" t="s">
        <v>5025</v>
      </c>
      <c r="D179" s="268" t="s">
        <v>5066</v>
      </c>
    </row>
    <row r="180" spans="1:4">
      <c r="A180" s="268" t="s">
        <v>5222</v>
      </c>
      <c r="B180" s="268" t="s">
        <v>712</v>
      </c>
      <c r="C180" s="268" t="s">
        <v>5025</v>
      </c>
      <c r="D180" s="268" t="s">
        <v>5088</v>
      </c>
    </row>
    <row r="181" spans="1:4">
      <c r="A181" s="268" t="s">
        <v>5223</v>
      </c>
      <c r="B181" s="268" t="s">
        <v>2355</v>
      </c>
      <c r="C181" s="268" t="s">
        <v>5025</v>
      </c>
      <c r="D181" s="268" t="s">
        <v>5054</v>
      </c>
    </row>
    <row r="182" spans="1:4">
      <c r="A182" s="268" t="s">
        <v>5224</v>
      </c>
      <c r="B182" s="268" t="s">
        <v>1835</v>
      </c>
      <c r="C182" s="268" t="s">
        <v>5025</v>
      </c>
      <c r="D182" s="268" t="s">
        <v>5054</v>
      </c>
    </row>
    <row r="183" spans="1:4">
      <c r="A183" s="268" t="s">
        <v>5225</v>
      </c>
      <c r="B183" s="268" t="s">
        <v>884</v>
      </c>
      <c r="C183" s="268" t="s">
        <v>5025</v>
      </c>
      <c r="D183" s="268" t="s">
        <v>5031</v>
      </c>
    </row>
    <row r="184" spans="1:4">
      <c r="A184" s="268" t="s">
        <v>5226</v>
      </c>
      <c r="B184" s="268" t="s">
        <v>963</v>
      </c>
      <c r="C184" s="268" t="s">
        <v>5025</v>
      </c>
      <c r="D184" s="268" t="s">
        <v>5050</v>
      </c>
    </row>
    <row r="185" spans="1:4">
      <c r="A185" s="268" t="s">
        <v>5227</v>
      </c>
      <c r="B185" s="268" t="s">
        <v>4110</v>
      </c>
      <c r="C185" s="268" t="s">
        <v>5025</v>
      </c>
      <c r="D185" s="268" t="s">
        <v>5031</v>
      </c>
    </row>
    <row r="186" spans="1:4">
      <c r="A186" s="268" t="s">
        <v>5228</v>
      </c>
      <c r="B186" s="268" t="s">
        <v>941</v>
      </c>
      <c r="C186" s="268" t="s">
        <v>5025</v>
      </c>
      <c r="D186" s="268" t="s">
        <v>64</v>
      </c>
    </row>
    <row r="187" spans="1:4">
      <c r="A187" s="268" t="s">
        <v>5229</v>
      </c>
      <c r="B187" s="268" t="s">
        <v>2919</v>
      </c>
      <c r="C187" s="268" t="s">
        <v>5025</v>
      </c>
      <c r="D187" s="268" t="s">
        <v>5031</v>
      </c>
    </row>
    <row r="188" spans="1:4">
      <c r="A188" s="268" t="s">
        <v>5230</v>
      </c>
      <c r="B188" s="268" t="s">
        <v>3821</v>
      </c>
      <c r="C188" s="268" t="s">
        <v>5025</v>
      </c>
      <c r="D188" s="268" t="s">
        <v>5040</v>
      </c>
    </row>
    <row r="189" spans="1:4">
      <c r="A189" s="268" t="s">
        <v>5231</v>
      </c>
      <c r="B189" s="268" t="s">
        <v>2637</v>
      </c>
      <c r="C189" s="268" t="s">
        <v>5025</v>
      </c>
      <c r="D189" s="268" t="s">
        <v>5088</v>
      </c>
    </row>
    <row r="190" spans="1:4">
      <c r="A190" s="268" t="s">
        <v>5232</v>
      </c>
      <c r="B190" s="268" t="s">
        <v>4185</v>
      </c>
      <c r="C190" s="268" t="s">
        <v>5025</v>
      </c>
      <c r="D190" s="268" t="s">
        <v>64</v>
      </c>
    </row>
    <row r="191" spans="1:4">
      <c r="A191" s="268" t="s">
        <v>5233</v>
      </c>
      <c r="B191" s="268" t="s">
        <v>1917</v>
      </c>
      <c r="C191" s="268" t="s">
        <v>5025</v>
      </c>
      <c r="D191" s="268" t="s">
        <v>64</v>
      </c>
    </row>
    <row r="192" spans="1:4">
      <c r="A192" s="268" t="s">
        <v>5234</v>
      </c>
      <c r="B192" s="268" t="s">
        <v>1576</v>
      </c>
      <c r="C192" s="268" t="s">
        <v>5025</v>
      </c>
      <c r="D192" s="268" t="s">
        <v>5066</v>
      </c>
    </row>
    <row r="193" spans="1:4">
      <c r="A193" s="268" t="s">
        <v>5235</v>
      </c>
      <c r="B193" s="268" t="s">
        <v>4898</v>
      </c>
      <c r="C193" s="268" t="s">
        <v>5025</v>
      </c>
      <c r="D193" s="268" t="s">
        <v>5066</v>
      </c>
    </row>
    <row r="194" spans="1:4">
      <c r="A194" s="268" t="s">
        <v>5236</v>
      </c>
      <c r="B194" s="268" t="s">
        <v>2793</v>
      </c>
      <c r="C194" s="268" t="s">
        <v>5025</v>
      </c>
      <c r="D194" s="268" t="s">
        <v>5096</v>
      </c>
    </row>
    <row r="195" spans="1:4">
      <c r="A195" s="268" t="s">
        <v>5237</v>
      </c>
      <c r="B195" s="268" t="s">
        <v>2273</v>
      </c>
      <c r="C195" s="268" t="s">
        <v>5025</v>
      </c>
      <c r="D195" s="268" t="s">
        <v>64</v>
      </c>
    </row>
    <row r="196" spans="1:4">
      <c r="A196" s="268" t="s">
        <v>5238</v>
      </c>
      <c r="B196" s="268" t="s">
        <v>4112</v>
      </c>
      <c r="C196" s="268" t="s">
        <v>5025</v>
      </c>
      <c r="D196" s="268" t="s">
        <v>5060</v>
      </c>
    </row>
    <row r="197" spans="1:4">
      <c r="A197" s="268" t="s">
        <v>5239</v>
      </c>
      <c r="B197" s="268" t="s">
        <v>4796</v>
      </c>
      <c r="C197" s="268" t="s">
        <v>5025</v>
      </c>
      <c r="D197" s="268" t="s">
        <v>5060</v>
      </c>
    </row>
    <row r="198" spans="1:4">
      <c r="A198" s="268" t="s">
        <v>5240</v>
      </c>
      <c r="B198" s="268" t="s">
        <v>390</v>
      </c>
      <c r="C198" s="268" t="s">
        <v>5025</v>
      </c>
      <c r="D198" s="268" t="s">
        <v>64</v>
      </c>
    </row>
    <row r="199" spans="1:4">
      <c r="A199" s="268" t="s">
        <v>5241</v>
      </c>
      <c r="B199" s="268" t="s">
        <v>4133</v>
      </c>
      <c r="C199" s="268" t="s">
        <v>5025</v>
      </c>
      <c r="D199" s="268" t="s">
        <v>64</v>
      </c>
    </row>
    <row r="200" spans="1:4">
      <c r="A200" s="268" t="s">
        <v>5242</v>
      </c>
      <c r="B200" s="268" t="s">
        <v>2251</v>
      </c>
      <c r="C200" s="268" t="s">
        <v>5025</v>
      </c>
      <c r="D200" s="268" t="s">
        <v>5109</v>
      </c>
    </row>
    <row r="201" spans="1:4">
      <c r="A201" s="268" t="s">
        <v>5243</v>
      </c>
      <c r="B201" s="268" t="s">
        <v>2363</v>
      </c>
      <c r="C201" s="268" t="s">
        <v>5025</v>
      </c>
      <c r="D201" s="268" t="s">
        <v>5054</v>
      </c>
    </row>
    <row r="202" spans="1:4">
      <c r="A202" s="268" t="s">
        <v>5244</v>
      </c>
      <c r="B202" s="268" t="s">
        <v>458</v>
      </c>
      <c r="C202" s="268" t="s">
        <v>5025</v>
      </c>
      <c r="D202" s="268" t="s">
        <v>64</v>
      </c>
    </row>
    <row r="203" spans="1:4">
      <c r="A203" s="268" t="s">
        <v>5245</v>
      </c>
      <c r="B203" s="268" t="s">
        <v>1592</v>
      </c>
      <c r="C203" s="268" t="s">
        <v>5025</v>
      </c>
      <c r="D203" s="268" t="s">
        <v>5084</v>
      </c>
    </row>
    <row r="204" spans="1:4">
      <c r="A204" s="268" t="s">
        <v>5246</v>
      </c>
      <c r="B204" s="268" t="s">
        <v>66</v>
      </c>
      <c r="C204" s="268" t="s">
        <v>5025</v>
      </c>
      <c r="D204" s="268" t="s">
        <v>5109</v>
      </c>
    </row>
    <row r="205" spans="1:4">
      <c r="A205" s="268" t="s">
        <v>5247</v>
      </c>
      <c r="B205" s="268" t="s">
        <v>246</v>
      </c>
      <c r="C205" s="268" t="s">
        <v>5025</v>
      </c>
      <c r="D205" s="268" t="s">
        <v>5248</v>
      </c>
    </row>
    <row r="206" spans="1:4">
      <c r="A206" s="268" t="s">
        <v>5249</v>
      </c>
      <c r="B206" s="268" t="s">
        <v>2956</v>
      </c>
      <c r="C206" s="268" t="s">
        <v>5025</v>
      </c>
      <c r="D206" s="268" t="s">
        <v>5060</v>
      </c>
    </row>
    <row r="207" spans="1:4">
      <c r="A207" s="268" t="s">
        <v>5250</v>
      </c>
      <c r="B207" s="268" t="s">
        <v>1410</v>
      </c>
      <c r="C207" s="268" t="s">
        <v>5025</v>
      </c>
      <c r="D207" s="268" t="s">
        <v>5198</v>
      </c>
    </row>
    <row r="208" spans="1:4">
      <c r="A208" s="268" t="s">
        <v>5251</v>
      </c>
      <c r="B208" s="268" t="s">
        <v>4856</v>
      </c>
      <c r="C208" s="268" t="s">
        <v>5025</v>
      </c>
      <c r="D208" s="268" t="s">
        <v>5198</v>
      </c>
    </row>
    <row r="209" spans="1:4">
      <c r="A209" s="268" t="s">
        <v>5252</v>
      </c>
      <c r="B209" s="268" t="s">
        <v>2147</v>
      </c>
      <c r="C209" s="268" t="s">
        <v>5025</v>
      </c>
      <c r="D209" s="268" t="s">
        <v>5060</v>
      </c>
    </row>
    <row r="210" spans="1:4">
      <c r="A210" s="268" t="s">
        <v>5253</v>
      </c>
      <c r="B210" s="268" t="s">
        <v>1863</v>
      </c>
      <c r="C210" s="268" t="s">
        <v>5025</v>
      </c>
      <c r="D210" s="268" t="s">
        <v>5066</v>
      </c>
    </row>
    <row r="211" spans="1:4">
      <c r="A211" s="268" t="s">
        <v>5254</v>
      </c>
      <c r="B211" s="268" t="s">
        <v>4872</v>
      </c>
      <c r="C211" s="268" t="s">
        <v>5025</v>
      </c>
      <c r="D211" s="268" t="s">
        <v>5066</v>
      </c>
    </row>
    <row r="212" spans="1:4">
      <c r="A212" s="268" t="s">
        <v>5255</v>
      </c>
      <c r="B212" s="268" t="s">
        <v>2599</v>
      </c>
      <c r="C212" s="268" t="s">
        <v>5025</v>
      </c>
      <c r="D212" s="268" t="s">
        <v>5031</v>
      </c>
    </row>
    <row r="213" spans="1:4">
      <c r="A213" s="268" t="s">
        <v>5256</v>
      </c>
      <c r="B213" s="268" t="s">
        <v>694</v>
      </c>
      <c r="C213" s="268" t="s">
        <v>5025</v>
      </c>
      <c r="D213" s="268" t="s">
        <v>5042</v>
      </c>
    </row>
    <row r="214" spans="1:4">
      <c r="A214" s="268" t="s">
        <v>5257</v>
      </c>
      <c r="B214" s="268" t="s">
        <v>4464</v>
      </c>
      <c r="C214" s="268" t="s">
        <v>5025</v>
      </c>
      <c r="D214" s="268" t="s">
        <v>5042</v>
      </c>
    </row>
    <row r="215" spans="1:4">
      <c r="A215" s="268" t="s">
        <v>5258</v>
      </c>
      <c r="B215" s="268" t="s">
        <v>812</v>
      </c>
      <c r="C215" s="268" t="s">
        <v>5025</v>
      </c>
      <c r="D215" s="268" t="s">
        <v>64</v>
      </c>
    </row>
    <row r="216" spans="1:4">
      <c r="A216" s="268" t="s">
        <v>5259</v>
      </c>
      <c r="B216" s="268" t="s">
        <v>888</v>
      </c>
      <c r="C216" s="268" t="s">
        <v>5025</v>
      </c>
      <c r="D216" s="268" t="s">
        <v>64</v>
      </c>
    </row>
    <row r="217" spans="1:4">
      <c r="A217" s="268" t="s">
        <v>5260</v>
      </c>
      <c r="B217" s="268" t="s">
        <v>4675</v>
      </c>
      <c r="C217" s="268" t="s">
        <v>5025</v>
      </c>
      <c r="D217" s="268" t="s">
        <v>64</v>
      </c>
    </row>
    <row r="218" spans="1:4">
      <c r="A218" s="268" t="s">
        <v>5261</v>
      </c>
      <c r="B218" s="268" t="s">
        <v>444</v>
      </c>
      <c r="C218" s="268" t="s">
        <v>5025</v>
      </c>
      <c r="D218" s="268" t="s">
        <v>64</v>
      </c>
    </row>
    <row r="219" spans="1:4">
      <c r="A219" s="268" t="s">
        <v>5262</v>
      </c>
      <c r="B219" s="268" t="s">
        <v>4539</v>
      </c>
      <c r="C219" s="268" t="s">
        <v>5025</v>
      </c>
      <c r="D219" s="268" t="s">
        <v>64</v>
      </c>
    </row>
    <row r="220" spans="1:4">
      <c r="A220" s="268" t="s">
        <v>5263</v>
      </c>
      <c r="B220" s="268" t="s">
        <v>4037</v>
      </c>
      <c r="C220" s="268" t="s">
        <v>5025</v>
      </c>
      <c r="D220" s="268" t="s">
        <v>5264</v>
      </c>
    </row>
    <row r="221" spans="1:4">
      <c r="A221" s="268" t="s">
        <v>5265</v>
      </c>
      <c r="B221" s="268" t="s">
        <v>3978</v>
      </c>
      <c r="C221" s="268" t="s">
        <v>5025</v>
      </c>
      <c r="D221" s="268" t="s">
        <v>5026</v>
      </c>
    </row>
    <row r="222" spans="1:4">
      <c r="A222" s="268" t="s">
        <v>5266</v>
      </c>
      <c r="B222" s="268" t="s">
        <v>1315</v>
      </c>
      <c r="C222" s="268" t="s">
        <v>5025</v>
      </c>
      <c r="D222" s="268" t="s">
        <v>64</v>
      </c>
    </row>
    <row r="223" spans="1:4">
      <c r="A223" s="268" t="s">
        <v>5267</v>
      </c>
      <c r="B223" s="268" t="s">
        <v>4804</v>
      </c>
      <c r="C223" s="268" t="s">
        <v>5025</v>
      </c>
      <c r="D223" s="268" t="s">
        <v>64</v>
      </c>
    </row>
    <row r="224" spans="1:4">
      <c r="A224" s="268" t="s">
        <v>5268</v>
      </c>
      <c r="B224" s="268" t="s">
        <v>1141</v>
      </c>
      <c r="C224" s="268" t="s">
        <v>5025</v>
      </c>
      <c r="D224" s="268" t="s">
        <v>5028</v>
      </c>
    </row>
    <row r="225" spans="1:4">
      <c r="A225" s="268" t="s">
        <v>5269</v>
      </c>
      <c r="B225" s="268" t="s">
        <v>4846</v>
      </c>
      <c r="C225" s="268" t="s">
        <v>5025</v>
      </c>
      <c r="D225" s="268" t="s">
        <v>5028</v>
      </c>
    </row>
    <row r="226" spans="1:4">
      <c r="A226" s="268" t="s">
        <v>5270</v>
      </c>
      <c r="B226" s="268" t="s">
        <v>350</v>
      </c>
      <c r="C226" s="268" t="s">
        <v>5025</v>
      </c>
      <c r="D226" s="268" t="s">
        <v>5088</v>
      </c>
    </row>
    <row r="227" spans="1:4">
      <c r="A227" s="268" t="s">
        <v>5271</v>
      </c>
      <c r="B227" s="268" t="s">
        <v>378</v>
      </c>
      <c r="C227" s="268" t="s">
        <v>5025</v>
      </c>
      <c r="D227" s="268" t="s">
        <v>5026</v>
      </c>
    </row>
    <row r="228" spans="1:4">
      <c r="A228" s="268" t="s">
        <v>5272</v>
      </c>
      <c r="B228" s="268" t="s">
        <v>4370</v>
      </c>
      <c r="C228" s="268" t="s">
        <v>5025</v>
      </c>
      <c r="D228" s="268" t="s">
        <v>5026</v>
      </c>
    </row>
    <row r="229" spans="1:4">
      <c r="A229" s="268" t="s">
        <v>5273</v>
      </c>
      <c r="B229" s="268" t="s">
        <v>335</v>
      </c>
      <c r="C229" s="268" t="s">
        <v>5025</v>
      </c>
      <c r="D229" s="268" t="s">
        <v>5042</v>
      </c>
    </row>
    <row r="230" spans="1:4">
      <c r="A230" s="268" t="s">
        <v>5274</v>
      </c>
      <c r="B230" s="268" t="s">
        <v>640</v>
      </c>
      <c r="C230" s="268" t="s">
        <v>5025</v>
      </c>
      <c r="D230" s="268" t="s">
        <v>5028</v>
      </c>
    </row>
    <row r="231" spans="1:4">
      <c r="A231" s="268" t="s">
        <v>5275</v>
      </c>
      <c r="B231" s="268" t="s">
        <v>4312</v>
      </c>
      <c r="C231" s="268" t="s">
        <v>5025</v>
      </c>
      <c r="D231" s="268" t="s">
        <v>5084</v>
      </c>
    </row>
    <row r="232" spans="1:4">
      <c r="A232" s="268" t="s">
        <v>5276</v>
      </c>
      <c r="B232" s="268" t="s">
        <v>530</v>
      </c>
      <c r="C232" s="268" t="s">
        <v>5025</v>
      </c>
      <c r="D232" s="268" t="s">
        <v>5026</v>
      </c>
    </row>
    <row r="233" spans="1:4">
      <c r="A233" s="268" t="s">
        <v>5277</v>
      </c>
      <c r="B233" s="268" t="s">
        <v>4329</v>
      </c>
      <c r="C233" s="268" t="s">
        <v>5025</v>
      </c>
      <c r="D233" s="268" t="s">
        <v>5084</v>
      </c>
    </row>
    <row r="234" spans="1:4">
      <c r="A234" s="268" t="s">
        <v>5278</v>
      </c>
      <c r="B234" s="268" t="s">
        <v>578</v>
      </c>
      <c r="C234" s="268" t="s">
        <v>5025</v>
      </c>
      <c r="D234" s="268" t="s">
        <v>5026</v>
      </c>
    </row>
    <row r="235" spans="1:4">
      <c r="A235" s="268" t="s">
        <v>5279</v>
      </c>
      <c r="B235" s="268" t="s">
        <v>4351</v>
      </c>
      <c r="C235" s="268" t="s">
        <v>5025</v>
      </c>
      <c r="D235" s="268" t="s">
        <v>5026</v>
      </c>
    </row>
    <row r="236" spans="1:4">
      <c r="A236" s="268" t="s">
        <v>5280</v>
      </c>
      <c r="B236" s="268" t="s">
        <v>1650</v>
      </c>
      <c r="C236" s="268" t="s">
        <v>5025</v>
      </c>
      <c r="D236" s="268" t="s">
        <v>5031</v>
      </c>
    </row>
    <row r="237" spans="1:4">
      <c r="A237" s="268" t="s">
        <v>5281</v>
      </c>
      <c r="B237" s="268" t="s">
        <v>4182</v>
      </c>
      <c r="C237" s="268" t="s">
        <v>5025</v>
      </c>
      <c r="D237" s="268" t="s">
        <v>5028</v>
      </c>
    </row>
    <row r="238" spans="1:4">
      <c r="A238" s="268" t="s">
        <v>5282</v>
      </c>
      <c r="B238" s="268" t="s">
        <v>4689</v>
      </c>
      <c r="C238" s="268" t="s">
        <v>5025</v>
      </c>
      <c r="D238" s="268" t="s">
        <v>5028</v>
      </c>
    </row>
    <row r="239" spans="1:4">
      <c r="A239" s="268" t="s">
        <v>5283</v>
      </c>
      <c r="B239" s="268" t="s">
        <v>860</v>
      </c>
      <c r="C239" s="268" t="s">
        <v>5025</v>
      </c>
      <c r="D239" s="268" t="s">
        <v>5054</v>
      </c>
    </row>
    <row r="240" spans="1:4">
      <c r="A240" s="268" t="s">
        <v>5284</v>
      </c>
      <c r="B240" s="268" t="s">
        <v>4495</v>
      </c>
      <c r="C240" s="268" t="s">
        <v>5025</v>
      </c>
      <c r="D240" s="268" t="s">
        <v>5054</v>
      </c>
    </row>
    <row r="241" spans="1:4">
      <c r="A241" s="268" t="s">
        <v>5285</v>
      </c>
      <c r="B241" s="268" t="s">
        <v>4183</v>
      </c>
      <c r="C241" s="268" t="s">
        <v>5025</v>
      </c>
      <c r="D241" s="268" t="s">
        <v>5084</v>
      </c>
    </row>
    <row r="242" spans="1:4">
      <c r="A242" s="268" t="s">
        <v>5286</v>
      </c>
      <c r="B242" s="268" t="s">
        <v>3039</v>
      </c>
      <c r="C242" s="268" t="s">
        <v>5025</v>
      </c>
      <c r="D242" s="268" t="s">
        <v>5054</v>
      </c>
    </row>
    <row r="243" spans="1:4">
      <c r="A243" s="268" t="s">
        <v>5287</v>
      </c>
      <c r="B243" s="268" t="s">
        <v>1283</v>
      </c>
      <c r="C243" s="268" t="s">
        <v>5025</v>
      </c>
      <c r="D243" s="268" t="s">
        <v>5096</v>
      </c>
    </row>
    <row r="244" spans="1:4">
      <c r="A244" s="268" t="s">
        <v>5288</v>
      </c>
      <c r="B244" s="268" t="s">
        <v>2557</v>
      </c>
      <c r="C244" s="268" t="s">
        <v>5025</v>
      </c>
      <c r="D244" s="268" t="s">
        <v>5084</v>
      </c>
    </row>
    <row r="245" spans="1:4">
      <c r="A245" s="268" t="s">
        <v>5289</v>
      </c>
      <c r="B245" s="268" t="s">
        <v>512</v>
      </c>
      <c r="C245" s="268" t="s">
        <v>5025</v>
      </c>
      <c r="D245" s="268" t="s">
        <v>5042</v>
      </c>
    </row>
    <row r="246" spans="1:4">
      <c r="A246" s="268" t="s">
        <v>5290</v>
      </c>
      <c r="B246" s="268" t="s">
        <v>4510</v>
      </c>
      <c r="C246" s="268" t="s">
        <v>5025</v>
      </c>
      <c r="D246" s="268" t="s">
        <v>5042</v>
      </c>
    </row>
    <row r="247" spans="1:4">
      <c r="A247" s="268" t="s">
        <v>5291</v>
      </c>
      <c r="B247" s="268" t="s">
        <v>772</v>
      </c>
      <c r="C247" s="268" t="s">
        <v>5025</v>
      </c>
      <c r="D247" s="268" t="s">
        <v>5028</v>
      </c>
    </row>
    <row r="248" spans="1:4">
      <c r="A248" s="268" t="s">
        <v>5292</v>
      </c>
      <c r="B248" s="268" t="s">
        <v>4754</v>
      </c>
      <c r="C248" s="268" t="s">
        <v>5025</v>
      </c>
      <c r="D248" s="268" t="s">
        <v>5028</v>
      </c>
    </row>
    <row r="249" spans="1:4">
      <c r="A249" s="268" t="s">
        <v>5293</v>
      </c>
      <c r="B249" s="268" t="s">
        <v>2433</v>
      </c>
      <c r="C249" s="268" t="s">
        <v>5025</v>
      </c>
      <c r="D249" s="268" t="s">
        <v>5031</v>
      </c>
    </row>
    <row r="250" spans="1:4">
      <c r="A250" s="268" t="s">
        <v>5294</v>
      </c>
      <c r="B250" s="268" t="s">
        <v>1568</v>
      </c>
      <c r="C250" s="268" t="s">
        <v>5025</v>
      </c>
      <c r="D250" s="268" t="s">
        <v>5159</v>
      </c>
    </row>
    <row r="251" spans="1:4">
      <c r="A251" s="268" t="s">
        <v>5295</v>
      </c>
      <c r="B251" s="268" t="s">
        <v>1712</v>
      </c>
      <c r="C251" s="268" t="s">
        <v>5025</v>
      </c>
      <c r="D251" s="268" t="s">
        <v>5026</v>
      </c>
    </row>
    <row r="252" spans="1:4">
      <c r="A252" s="268" t="s">
        <v>5296</v>
      </c>
      <c r="B252" s="268" t="s">
        <v>690</v>
      </c>
      <c r="C252" s="268" t="s">
        <v>5025</v>
      </c>
      <c r="D252" s="268" t="s">
        <v>5050</v>
      </c>
    </row>
    <row r="253" spans="1:4">
      <c r="A253" s="268" t="s">
        <v>5297</v>
      </c>
      <c r="B253" s="268" t="s">
        <v>4215</v>
      </c>
      <c r="C253" s="268" t="s">
        <v>5025</v>
      </c>
      <c r="D253" s="268" t="s">
        <v>5050</v>
      </c>
    </row>
    <row r="254" spans="1:4">
      <c r="A254" s="268" t="s">
        <v>5298</v>
      </c>
      <c r="B254" s="268" t="s">
        <v>4104</v>
      </c>
      <c r="C254" s="268" t="s">
        <v>5025</v>
      </c>
      <c r="D254" s="268" t="s">
        <v>5050</v>
      </c>
    </row>
    <row r="255" spans="1:4">
      <c r="A255" s="268" t="s">
        <v>5299</v>
      </c>
      <c r="B255" s="268" t="s">
        <v>3515</v>
      </c>
      <c r="C255" s="268" t="s">
        <v>5025</v>
      </c>
      <c r="D255" s="268" t="s">
        <v>5066</v>
      </c>
    </row>
    <row r="256" spans="1:4">
      <c r="A256" s="268" t="s">
        <v>5300</v>
      </c>
      <c r="B256" s="268" t="s">
        <v>2095</v>
      </c>
      <c r="C256" s="268" t="s">
        <v>5025</v>
      </c>
      <c r="D256" s="268" t="s">
        <v>5198</v>
      </c>
    </row>
    <row r="257" spans="1:4">
      <c r="A257" s="268" t="s">
        <v>5301</v>
      </c>
      <c r="B257" s="268" t="s">
        <v>321</v>
      </c>
      <c r="C257" s="268" t="s">
        <v>5025</v>
      </c>
      <c r="D257" s="268" t="s">
        <v>5060</v>
      </c>
    </row>
    <row r="258" spans="1:4">
      <c r="A258" s="268" t="s">
        <v>5302</v>
      </c>
      <c r="B258" s="268" t="s">
        <v>3027</v>
      </c>
      <c r="C258" s="268" t="s">
        <v>5025</v>
      </c>
      <c r="D258" s="268" t="s">
        <v>5109</v>
      </c>
    </row>
    <row r="259" spans="1:4">
      <c r="A259" s="268" t="s">
        <v>5303</v>
      </c>
      <c r="B259" s="268" t="s">
        <v>426</v>
      </c>
      <c r="C259" s="268" t="s">
        <v>5025</v>
      </c>
      <c r="D259" s="268" t="s">
        <v>5109</v>
      </c>
    </row>
    <row r="260" spans="1:4">
      <c r="A260" s="268" t="s">
        <v>5304</v>
      </c>
      <c r="B260" s="268" t="s">
        <v>618</v>
      </c>
      <c r="C260" s="268" t="s">
        <v>5025</v>
      </c>
      <c r="D260" s="268" t="s">
        <v>5028</v>
      </c>
    </row>
    <row r="261" spans="1:4">
      <c r="A261" s="268" t="s">
        <v>5305</v>
      </c>
      <c r="B261" s="268" t="s">
        <v>548</v>
      </c>
      <c r="C261" s="268" t="s">
        <v>5025</v>
      </c>
      <c r="D261" s="268" t="s">
        <v>5088</v>
      </c>
    </row>
    <row r="262" spans="1:4">
      <c r="A262" s="268" t="s">
        <v>5306</v>
      </c>
      <c r="B262" s="268" t="s">
        <v>1104</v>
      </c>
      <c r="C262" s="268" t="s">
        <v>5025</v>
      </c>
      <c r="D262" s="268" t="s">
        <v>5109</v>
      </c>
    </row>
    <row r="263" spans="1:4">
      <c r="A263" s="268" t="s">
        <v>5307</v>
      </c>
      <c r="B263" s="268" t="s">
        <v>1678</v>
      </c>
      <c r="C263" s="268" t="s">
        <v>5025</v>
      </c>
      <c r="D263" s="268" t="s">
        <v>5054</v>
      </c>
    </row>
    <row r="264" spans="1:4">
      <c r="A264" s="268" t="s">
        <v>5308</v>
      </c>
      <c r="B264" s="268" t="s">
        <v>4836</v>
      </c>
      <c r="C264" s="268" t="s">
        <v>5025</v>
      </c>
      <c r="D264" s="268" t="s">
        <v>5054</v>
      </c>
    </row>
    <row r="265" spans="1:4">
      <c r="A265" s="268" t="s">
        <v>5309</v>
      </c>
      <c r="B265" s="268" t="s">
        <v>943</v>
      </c>
      <c r="C265" s="268" t="s">
        <v>5025</v>
      </c>
      <c r="D265" s="268" t="s">
        <v>5088</v>
      </c>
    </row>
    <row r="266" spans="1:4">
      <c r="A266" s="268" t="s">
        <v>5310</v>
      </c>
      <c r="B266" s="268" t="s">
        <v>1813</v>
      </c>
      <c r="C266" s="268" t="s">
        <v>5025</v>
      </c>
      <c r="D266" s="268" t="s">
        <v>64</v>
      </c>
    </row>
    <row r="267" spans="1:4">
      <c r="A267" s="268" t="s">
        <v>5311</v>
      </c>
      <c r="B267" s="268" t="s">
        <v>1492</v>
      </c>
      <c r="C267" s="268" t="s">
        <v>5025</v>
      </c>
      <c r="D267" s="268" t="s">
        <v>5109</v>
      </c>
    </row>
    <row r="268" spans="1:4">
      <c r="A268" s="268" t="s">
        <v>5312</v>
      </c>
      <c r="B268" s="268" t="s">
        <v>4219</v>
      </c>
      <c r="C268" s="268" t="s">
        <v>5025</v>
      </c>
      <c r="D268" s="268" t="s">
        <v>5054</v>
      </c>
    </row>
    <row r="269" spans="1:4">
      <c r="A269" s="268" t="s">
        <v>5313</v>
      </c>
      <c r="B269" s="268" t="s">
        <v>2333</v>
      </c>
      <c r="C269" s="268" t="s">
        <v>5025</v>
      </c>
      <c r="D269" s="268" t="s">
        <v>5066</v>
      </c>
    </row>
    <row r="270" spans="1:4">
      <c r="A270" s="268" t="s">
        <v>5314</v>
      </c>
      <c r="B270" s="268" t="s">
        <v>2435</v>
      </c>
      <c r="C270" s="268" t="s">
        <v>5025</v>
      </c>
      <c r="D270" s="268" t="s">
        <v>5109</v>
      </c>
    </row>
    <row r="271" spans="1:4">
      <c r="A271" s="268" t="s">
        <v>5315</v>
      </c>
      <c r="B271" s="268" t="s">
        <v>3051</v>
      </c>
      <c r="C271" s="268" t="s">
        <v>5025</v>
      </c>
      <c r="D271" s="268" t="s">
        <v>5034</v>
      </c>
    </row>
    <row r="272" spans="1:4">
      <c r="A272" s="268" t="s">
        <v>5316</v>
      </c>
      <c r="B272" s="268" t="s">
        <v>420</v>
      </c>
      <c r="C272" s="268" t="s">
        <v>5025</v>
      </c>
      <c r="D272" s="268" t="s">
        <v>64</v>
      </c>
    </row>
    <row r="273" spans="1:4">
      <c r="A273" s="268" t="s">
        <v>5317</v>
      </c>
      <c r="B273" s="268" t="s">
        <v>339</v>
      </c>
      <c r="C273" s="268" t="s">
        <v>5025</v>
      </c>
      <c r="D273" s="268" t="s">
        <v>5054</v>
      </c>
    </row>
    <row r="274" spans="1:4">
      <c r="A274" s="268" t="s">
        <v>5318</v>
      </c>
      <c r="B274" s="268" t="s">
        <v>1412</v>
      </c>
      <c r="C274" s="268" t="s">
        <v>5025</v>
      </c>
      <c r="D274" s="268" t="s">
        <v>5066</v>
      </c>
    </row>
    <row r="275" spans="1:4">
      <c r="A275" s="268" t="s">
        <v>5319</v>
      </c>
      <c r="B275" s="268" t="s">
        <v>1331</v>
      </c>
      <c r="C275" s="268" t="s">
        <v>5025</v>
      </c>
      <c r="D275" s="268" t="s">
        <v>5042</v>
      </c>
    </row>
    <row r="276" spans="1:4">
      <c r="A276" s="268" t="s">
        <v>5320</v>
      </c>
      <c r="B276" s="268" t="s">
        <v>4559</v>
      </c>
      <c r="C276" s="268" t="s">
        <v>5025</v>
      </c>
      <c r="D276" s="268" t="s">
        <v>5042</v>
      </c>
    </row>
    <row r="277" spans="1:4">
      <c r="A277" s="268" t="s">
        <v>5321</v>
      </c>
      <c r="B277" s="268" t="s">
        <v>1052</v>
      </c>
      <c r="C277" s="268" t="s">
        <v>5025</v>
      </c>
      <c r="D277" s="268" t="s">
        <v>5042</v>
      </c>
    </row>
    <row r="278" spans="1:4">
      <c r="A278" s="268" t="s">
        <v>5322</v>
      </c>
      <c r="B278" s="268" t="s">
        <v>364</v>
      </c>
      <c r="C278" s="268" t="s">
        <v>5025</v>
      </c>
      <c r="D278" s="268" t="s">
        <v>5040</v>
      </c>
    </row>
    <row r="279" spans="1:4">
      <c r="A279" s="268" t="s">
        <v>5323</v>
      </c>
      <c r="B279" s="268" t="s">
        <v>4413</v>
      </c>
      <c r="C279" s="268" t="s">
        <v>5025</v>
      </c>
      <c r="D279" s="268" t="s">
        <v>5040</v>
      </c>
    </row>
    <row r="280" spans="1:4">
      <c r="A280" s="268" t="s">
        <v>5324</v>
      </c>
      <c r="B280" s="268" t="s">
        <v>842</v>
      </c>
      <c r="C280" s="268" t="s">
        <v>5025</v>
      </c>
      <c r="D280" s="268" t="s">
        <v>5040</v>
      </c>
    </row>
    <row r="281" spans="1:4">
      <c r="A281" s="268" t="s">
        <v>5325</v>
      </c>
      <c r="B281" s="268" t="s">
        <v>1843</v>
      </c>
      <c r="C281" s="268" t="s">
        <v>5025</v>
      </c>
      <c r="D281" s="268" t="s">
        <v>64</v>
      </c>
    </row>
    <row r="282" spans="1:4">
      <c r="A282" s="268" t="s">
        <v>5326</v>
      </c>
      <c r="B282" s="268" t="s">
        <v>1722</v>
      </c>
      <c r="C282" s="268" t="s">
        <v>5025</v>
      </c>
      <c r="D282" s="268" t="s">
        <v>5034</v>
      </c>
    </row>
    <row r="283" spans="1:4">
      <c r="A283" s="268" t="s">
        <v>5327</v>
      </c>
      <c r="B283" s="268" t="s">
        <v>3491</v>
      </c>
      <c r="C283" s="268" t="s">
        <v>5025</v>
      </c>
      <c r="D283" s="268" t="s">
        <v>5066</v>
      </c>
    </row>
    <row r="284" spans="1:4">
      <c r="A284" s="268" t="s">
        <v>5328</v>
      </c>
      <c r="B284" s="268" t="s">
        <v>666</v>
      </c>
      <c r="C284" s="268" t="s">
        <v>5025</v>
      </c>
      <c r="D284" s="268" t="s">
        <v>5026</v>
      </c>
    </row>
    <row r="285" spans="1:4">
      <c r="A285" s="268" t="s">
        <v>5329</v>
      </c>
      <c r="B285" s="268" t="s">
        <v>654</v>
      </c>
      <c r="C285" s="268" t="s">
        <v>5025</v>
      </c>
      <c r="D285" s="268" t="s">
        <v>5026</v>
      </c>
    </row>
    <row r="286" spans="1:4">
      <c r="A286" s="268" t="s">
        <v>5330</v>
      </c>
      <c r="B286" s="268" t="s">
        <v>2029</v>
      </c>
      <c r="C286" s="268" t="s">
        <v>5025</v>
      </c>
      <c r="D286" s="268" t="s">
        <v>64</v>
      </c>
    </row>
    <row r="287" spans="1:4">
      <c r="A287" s="268" t="s">
        <v>5331</v>
      </c>
      <c r="B287" s="268" t="s">
        <v>4474</v>
      </c>
      <c r="C287" s="268" t="s">
        <v>5025</v>
      </c>
      <c r="D287" s="268" t="s">
        <v>64</v>
      </c>
    </row>
    <row r="288" spans="1:4">
      <c r="A288" s="268" t="s">
        <v>5332</v>
      </c>
      <c r="B288" s="268" t="s">
        <v>2913</v>
      </c>
      <c r="C288" s="268" t="s">
        <v>5025</v>
      </c>
      <c r="D288" s="268" t="s">
        <v>5109</v>
      </c>
    </row>
    <row r="289" spans="1:4">
      <c r="A289" s="268" t="s">
        <v>5333</v>
      </c>
      <c r="B289" s="268" t="s">
        <v>4060</v>
      </c>
      <c r="C289" s="268" t="s">
        <v>5025</v>
      </c>
      <c r="D289" s="268" t="s">
        <v>5334</v>
      </c>
    </row>
    <row r="290" spans="1:4">
      <c r="A290" s="268" t="s">
        <v>5335</v>
      </c>
      <c r="B290" s="268" t="s">
        <v>1739</v>
      </c>
      <c r="C290" s="268" t="s">
        <v>5025</v>
      </c>
      <c r="D290" s="268" t="s">
        <v>5026</v>
      </c>
    </row>
    <row r="291" spans="1:4">
      <c r="A291" s="268" t="s">
        <v>5336</v>
      </c>
      <c r="B291" s="268" t="s">
        <v>696</v>
      </c>
      <c r="C291" s="268" t="s">
        <v>5025</v>
      </c>
      <c r="D291" s="268" t="s">
        <v>5066</v>
      </c>
    </row>
    <row r="292" spans="1:4">
      <c r="A292" s="268" t="s">
        <v>5337</v>
      </c>
      <c r="B292" s="268" t="s">
        <v>3053</v>
      </c>
      <c r="C292" s="268" t="s">
        <v>5025</v>
      </c>
      <c r="D292" s="268" t="s">
        <v>64</v>
      </c>
    </row>
    <row r="293" spans="1:4">
      <c r="A293" s="268" t="s">
        <v>5338</v>
      </c>
      <c r="B293" s="268" t="s">
        <v>3099</v>
      </c>
      <c r="C293" s="268" t="s">
        <v>5025</v>
      </c>
      <c r="D293" s="268" t="s">
        <v>5040</v>
      </c>
    </row>
    <row r="294" spans="1:4">
      <c r="A294" s="268" t="s">
        <v>5339</v>
      </c>
      <c r="B294" s="268" t="s">
        <v>2353</v>
      </c>
      <c r="C294" s="268" t="s">
        <v>5025</v>
      </c>
      <c r="D294" s="268" t="s">
        <v>64</v>
      </c>
    </row>
    <row r="295" spans="1:4">
      <c r="A295" s="268" t="s">
        <v>5340</v>
      </c>
      <c r="B295" s="268" t="s">
        <v>1993</v>
      </c>
      <c r="C295" s="268" t="s">
        <v>5025</v>
      </c>
      <c r="D295" s="268" t="s">
        <v>5060</v>
      </c>
    </row>
    <row r="296" spans="1:4">
      <c r="A296" s="268" t="s">
        <v>5341</v>
      </c>
      <c r="B296" s="268" t="s">
        <v>4805</v>
      </c>
      <c r="C296" s="268" t="s">
        <v>5025</v>
      </c>
      <c r="D296" s="268" t="s">
        <v>5060</v>
      </c>
    </row>
    <row r="297" spans="1:4">
      <c r="A297" s="268" t="s">
        <v>5342</v>
      </c>
      <c r="B297" s="268" t="s">
        <v>291</v>
      </c>
      <c r="C297" s="268" t="s">
        <v>5025</v>
      </c>
      <c r="D297" s="268" t="s">
        <v>5031</v>
      </c>
    </row>
    <row r="298" spans="1:4">
      <c r="A298" s="268" t="s">
        <v>5343</v>
      </c>
      <c r="B298" s="268" t="s">
        <v>1923</v>
      </c>
      <c r="C298" s="268" t="s">
        <v>5025</v>
      </c>
      <c r="D298" s="268" t="s">
        <v>5088</v>
      </c>
    </row>
    <row r="299" spans="1:4">
      <c r="A299" s="268" t="s">
        <v>5344</v>
      </c>
      <c r="B299" s="268" t="s">
        <v>4159</v>
      </c>
      <c r="C299" s="268" t="s">
        <v>5025</v>
      </c>
      <c r="D299" s="268" t="s">
        <v>5026</v>
      </c>
    </row>
    <row r="300" spans="1:4">
      <c r="A300" s="268" t="s">
        <v>5345</v>
      </c>
      <c r="B300" s="268" t="s">
        <v>510</v>
      </c>
      <c r="C300" s="268" t="s">
        <v>5025</v>
      </c>
      <c r="D300" s="268" t="s">
        <v>5028</v>
      </c>
    </row>
    <row r="301" spans="1:4">
      <c r="A301" s="268" t="s">
        <v>5346</v>
      </c>
      <c r="B301" s="268" t="s">
        <v>452</v>
      </c>
      <c r="C301" s="268" t="s">
        <v>5025</v>
      </c>
      <c r="D301" s="268" t="s">
        <v>5088</v>
      </c>
    </row>
    <row r="302" spans="1:4">
      <c r="A302" s="268" t="s">
        <v>5347</v>
      </c>
      <c r="B302" s="268" t="s">
        <v>2381</v>
      </c>
      <c r="C302" s="268" t="s">
        <v>5025</v>
      </c>
      <c r="D302" s="268" t="s">
        <v>5060</v>
      </c>
    </row>
    <row r="303" spans="1:4">
      <c r="A303" s="268" t="s">
        <v>5348</v>
      </c>
      <c r="B303" s="268" t="s">
        <v>688</v>
      </c>
      <c r="C303" s="268" t="s">
        <v>5025</v>
      </c>
      <c r="D303" s="268" t="s">
        <v>64</v>
      </c>
    </row>
    <row r="304" spans="1:4">
      <c r="A304" s="268" t="s">
        <v>5349</v>
      </c>
      <c r="B304" s="268" t="s">
        <v>586</v>
      </c>
      <c r="C304" s="268" t="s">
        <v>5025</v>
      </c>
      <c r="D304" s="268" t="s">
        <v>5096</v>
      </c>
    </row>
    <row r="305" spans="1:4">
      <c r="A305" s="268" t="s">
        <v>5350</v>
      </c>
      <c r="B305" s="268" t="s">
        <v>5004</v>
      </c>
      <c r="C305" s="268" t="s">
        <v>5025</v>
      </c>
      <c r="D305" s="268" t="s">
        <v>5096</v>
      </c>
    </row>
    <row r="306" spans="1:4">
      <c r="A306" s="268" t="s">
        <v>5351</v>
      </c>
      <c r="B306" s="268" t="s">
        <v>5016</v>
      </c>
      <c r="C306" s="268" t="s">
        <v>5025</v>
      </c>
      <c r="D306" s="268" t="s">
        <v>5096</v>
      </c>
    </row>
    <row r="307" spans="1:4">
      <c r="A307" s="268" t="s">
        <v>5352</v>
      </c>
      <c r="B307" s="268" t="s">
        <v>2409</v>
      </c>
      <c r="C307" s="268" t="s">
        <v>5025</v>
      </c>
      <c r="D307" s="268" t="s">
        <v>5040</v>
      </c>
    </row>
    <row r="308" spans="1:4">
      <c r="A308" s="268" t="s">
        <v>5353</v>
      </c>
      <c r="B308" s="268" t="s">
        <v>472</v>
      </c>
      <c r="C308" s="268" t="s">
        <v>5025</v>
      </c>
      <c r="D308" s="268" t="s">
        <v>5052</v>
      </c>
    </row>
    <row r="309" spans="1:4">
      <c r="A309" s="268" t="s">
        <v>5354</v>
      </c>
      <c r="B309" s="268" t="s">
        <v>4991</v>
      </c>
      <c r="C309" s="268" t="s">
        <v>5025</v>
      </c>
      <c r="D309" s="268" t="s">
        <v>5096</v>
      </c>
    </row>
    <row r="310" spans="1:4">
      <c r="A310" s="268" t="s">
        <v>5355</v>
      </c>
      <c r="B310" s="268" t="s">
        <v>2109</v>
      </c>
      <c r="C310" s="268" t="s">
        <v>5025</v>
      </c>
      <c r="D310" s="268" t="s">
        <v>5066</v>
      </c>
    </row>
    <row r="311" spans="1:4">
      <c r="A311" s="268" t="s">
        <v>5356</v>
      </c>
      <c r="B311" s="268" t="s">
        <v>4265</v>
      </c>
      <c r="C311" s="268" t="s">
        <v>5025</v>
      </c>
      <c r="D311" s="268" t="s">
        <v>5109</v>
      </c>
    </row>
    <row r="312" spans="1:4">
      <c r="A312" s="268" t="s">
        <v>5357</v>
      </c>
      <c r="B312" s="268" t="s">
        <v>496</v>
      </c>
      <c r="C312" s="268" t="s">
        <v>5025</v>
      </c>
      <c r="D312" s="268" t="s">
        <v>5042</v>
      </c>
    </row>
    <row r="313" spans="1:4">
      <c r="A313" s="268" t="s">
        <v>5358</v>
      </c>
      <c r="B313" s="268" t="s">
        <v>2379</v>
      </c>
      <c r="C313" s="268" t="s">
        <v>5025</v>
      </c>
      <c r="D313" s="268" t="s">
        <v>5109</v>
      </c>
    </row>
    <row r="314" spans="1:4">
      <c r="A314" s="268" t="s">
        <v>5359</v>
      </c>
      <c r="B314" s="268" t="s">
        <v>528</v>
      </c>
      <c r="C314" s="268" t="s">
        <v>5025</v>
      </c>
      <c r="D314" s="268" t="s">
        <v>5360</v>
      </c>
    </row>
    <row r="315" spans="1:4">
      <c r="A315" s="268" t="s">
        <v>5361</v>
      </c>
      <c r="B315" s="268" t="s">
        <v>3215</v>
      </c>
      <c r="C315" s="268" t="s">
        <v>5025</v>
      </c>
      <c r="D315" s="268" t="s">
        <v>5360</v>
      </c>
    </row>
    <row r="316" spans="1:4">
      <c r="A316" s="268" t="s">
        <v>5362</v>
      </c>
      <c r="B316" s="268" t="s">
        <v>396</v>
      </c>
      <c r="C316" s="268" t="s">
        <v>5025</v>
      </c>
      <c r="D316" s="268" t="s">
        <v>64</v>
      </c>
    </row>
    <row r="317" spans="1:4">
      <c r="A317" s="268" t="s">
        <v>5363</v>
      </c>
      <c r="B317" s="268" t="s">
        <v>4785</v>
      </c>
      <c r="C317" s="268" t="s">
        <v>5025</v>
      </c>
      <c r="D317" s="268" t="s">
        <v>64</v>
      </c>
    </row>
    <row r="318" spans="1:4">
      <c r="A318" s="268" t="s">
        <v>5364</v>
      </c>
      <c r="B318" s="268" t="s">
        <v>1827</v>
      </c>
      <c r="C318" s="268" t="s">
        <v>5025</v>
      </c>
      <c r="D318" s="268" t="s">
        <v>64</v>
      </c>
    </row>
    <row r="319" spans="1:4">
      <c r="A319" s="268" t="s">
        <v>5365</v>
      </c>
      <c r="B319" s="268" t="s">
        <v>1682</v>
      </c>
      <c r="C319" s="268" t="s">
        <v>5025</v>
      </c>
      <c r="D319" s="268" t="s">
        <v>5066</v>
      </c>
    </row>
    <row r="320" spans="1:4">
      <c r="A320" s="268" t="s">
        <v>5366</v>
      </c>
      <c r="B320" s="268" t="s">
        <v>3163</v>
      </c>
      <c r="C320" s="268" t="s">
        <v>5025</v>
      </c>
      <c r="D320" s="268" t="s">
        <v>5066</v>
      </c>
    </row>
    <row r="321" spans="1:4">
      <c r="A321" s="268" t="s">
        <v>5367</v>
      </c>
      <c r="B321" s="268" t="s">
        <v>1309</v>
      </c>
      <c r="C321" s="268" t="s">
        <v>5025</v>
      </c>
      <c r="D321" s="268" t="s">
        <v>5088</v>
      </c>
    </row>
    <row r="322" spans="1:4">
      <c r="A322" s="268" t="s">
        <v>5368</v>
      </c>
      <c r="B322" s="268" t="s">
        <v>392</v>
      </c>
      <c r="C322" s="268" t="s">
        <v>5025</v>
      </c>
      <c r="D322" s="268" t="s">
        <v>5026</v>
      </c>
    </row>
    <row r="323" spans="1:4">
      <c r="A323" s="268" t="s">
        <v>5369</v>
      </c>
      <c r="B323" s="268" t="s">
        <v>4301</v>
      </c>
      <c r="C323" s="268" t="s">
        <v>5025</v>
      </c>
      <c r="D323" s="268" t="s">
        <v>5026</v>
      </c>
    </row>
    <row r="324" spans="1:4">
      <c r="A324" s="268" t="s">
        <v>5370</v>
      </c>
      <c r="B324" s="268" t="s">
        <v>3988</v>
      </c>
      <c r="C324" s="268" t="s">
        <v>5025</v>
      </c>
      <c r="D324" s="268" t="s">
        <v>5084</v>
      </c>
    </row>
    <row r="325" spans="1:4">
      <c r="A325" s="268" t="s">
        <v>5371</v>
      </c>
      <c r="B325" s="268" t="s">
        <v>4162</v>
      </c>
      <c r="C325" s="268" t="s">
        <v>5025</v>
      </c>
      <c r="D325" s="268" t="s">
        <v>5026</v>
      </c>
    </row>
    <row r="326" spans="1:4">
      <c r="A326" s="268" t="s">
        <v>5372</v>
      </c>
      <c r="B326" s="268" t="s">
        <v>356</v>
      </c>
      <c r="C326" s="268" t="s">
        <v>5025</v>
      </c>
      <c r="D326" s="268" t="s">
        <v>5084</v>
      </c>
    </row>
    <row r="327" spans="1:4">
      <c r="A327" s="268" t="s">
        <v>5373</v>
      </c>
      <c r="B327" s="268" t="s">
        <v>3994</v>
      </c>
      <c r="C327" s="268" t="s">
        <v>5025</v>
      </c>
      <c r="D327" s="268" t="s">
        <v>5054</v>
      </c>
    </row>
    <row r="328" spans="1:4">
      <c r="A328" s="268" t="s">
        <v>5374</v>
      </c>
      <c r="B328" s="268" t="s">
        <v>4195</v>
      </c>
      <c r="C328" s="268" t="s">
        <v>5025</v>
      </c>
      <c r="D328" s="268" t="s">
        <v>5054</v>
      </c>
    </row>
    <row r="329" spans="1:4">
      <c r="A329" s="268" t="s">
        <v>5375</v>
      </c>
      <c r="B329" s="268" t="s">
        <v>4369</v>
      </c>
      <c r="C329" s="268" t="s">
        <v>5025</v>
      </c>
      <c r="D329" s="268" t="s">
        <v>5054</v>
      </c>
    </row>
    <row r="330" spans="1:4">
      <c r="A330" s="268" t="s">
        <v>5376</v>
      </c>
      <c r="B330" s="268" t="s">
        <v>4226</v>
      </c>
      <c r="C330" s="268" t="s">
        <v>5025</v>
      </c>
      <c r="D330" s="268" t="s">
        <v>5109</v>
      </c>
    </row>
    <row r="331" spans="1:4">
      <c r="A331" s="268" t="s">
        <v>5377</v>
      </c>
      <c r="B331" s="268" t="s">
        <v>4079</v>
      </c>
      <c r="C331" s="268" t="s">
        <v>5025</v>
      </c>
      <c r="D331" s="268" t="s">
        <v>5054</v>
      </c>
    </row>
    <row r="332" spans="1:4">
      <c r="A332" s="268" t="s">
        <v>5378</v>
      </c>
      <c r="B332" s="268" t="s">
        <v>1905</v>
      </c>
      <c r="C332" s="268" t="s">
        <v>5025</v>
      </c>
      <c r="D332" s="268" t="s">
        <v>5066</v>
      </c>
    </row>
    <row r="333" spans="1:4">
      <c r="A333" s="268" t="s">
        <v>5379</v>
      </c>
      <c r="B333" s="268" t="s">
        <v>1482</v>
      </c>
      <c r="C333" s="268" t="s">
        <v>5025</v>
      </c>
      <c r="D333" s="268" t="s">
        <v>5334</v>
      </c>
    </row>
    <row r="334" spans="1:4">
      <c r="A334" s="268" t="s">
        <v>5380</v>
      </c>
      <c r="B334" s="268" t="s">
        <v>1536</v>
      </c>
      <c r="C334" s="268" t="s">
        <v>5025</v>
      </c>
      <c r="D334" s="268" t="s">
        <v>5109</v>
      </c>
    </row>
    <row r="335" spans="1:4">
      <c r="A335" s="268" t="s">
        <v>5381</v>
      </c>
      <c r="B335" s="268" t="s">
        <v>4140</v>
      </c>
      <c r="C335" s="268" t="s">
        <v>5025</v>
      </c>
      <c r="D335" s="268" t="s">
        <v>5026</v>
      </c>
    </row>
    <row r="336" spans="1:4">
      <c r="A336" s="268" t="s">
        <v>5382</v>
      </c>
      <c r="B336" s="268" t="s">
        <v>1664</v>
      </c>
      <c r="C336" s="268" t="s">
        <v>5025</v>
      </c>
      <c r="D336" s="268" t="s">
        <v>5028</v>
      </c>
    </row>
    <row r="337" spans="1:4">
      <c r="A337" s="268" t="s">
        <v>5383</v>
      </c>
      <c r="B337" s="268" t="s">
        <v>3029</v>
      </c>
      <c r="C337" s="268" t="s">
        <v>5025</v>
      </c>
      <c r="D337" s="268" t="s">
        <v>5084</v>
      </c>
    </row>
    <row r="338" spans="1:4">
      <c r="A338" s="268" t="s">
        <v>5384</v>
      </c>
      <c r="B338" s="268" t="s">
        <v>4102</v>
      </c>
      <c r="C338" s="268" t="s">
        <v>5025</v>
      </c>
      <c r="D338" s="268" t="s">
        <v>5054</v>
      </c>
    </row>
    <row r="339" spans="1:4">
      <c r="A339" s="268" t="s">
        <v>5385</v>
      </c>
      <c r="B339" s="268" t="s">
        <v>1496</v>
      </c>
      <c r="C339" s="268" t="s">
        <v>5025</v>
      </c>
      <c r="D339" s="268" t="s">
        <v>5054</v>
      </c>
    </row>
    <row r="340" spans="1:4">
      <c r="A340" s="268" t="s">
        <v>5386</v>
      </c>
      <c r="B340" s="268" t="s">
        <v>612</v>
      </c>
      <c r="C340" s="268" t="s">
        <v>5025</v>
      </c>
      <c r="D340" s="268" t="s">
        <v>64</v>
      </c>
    </row>
    <row r="341" spans="1:4">
      <c r="A341" s="268" t="s">
        <v>5387</v>
      </c>
      <c r="B341" s="268" t="s">
        <v>915</v>
      </c>
      <c r="C341" s="268" t="s">
        <v>5025</v>
      </c>
      <c r="D341" s="268" t="s">
        <v>5026</v>
      </c>
    </row>
    <row r="342" spans="1:4">
      <c r="A342" s="268" t="s">
        <v>5388</v>
      </c>
      <c r="B342" s="268" t="s">
        <v>4024</v>
      </c>
      <c r="C342" s="268" t="s">
        <v>5025</v>
      </c>
      <c r="D342" s="268" t="s">
        <v>5026</v>
      </c>
    </row>
    <row r="343" spans="1:4">
      <c r="A343" s="268" t="s">
        <v>5389</v>
      </c>
      <c r="B343" s="268" t="s">
        <v>4026</v>
      </c>
      <c r="C343" s="268" t="s">
        <v>5025</v>
      </c>
      <c r="D343" s="268" t="s">
        <v>5026</v>
      </c>
    </row>
    <row r="344" spans="1:4">
      <c r="A344" s="268" t="s">
        <v>5390</v>
      </c>
      <c r="B344" s="268" t="s">
        <v>929</v>
      </c>
      <c r="C344" s="268" t="s">
        <v>5025</v>
      </c>
      <c r="D344" s="268" t="s">
        <v>5052</v>
      </c>
    </row>
    <row r="345" spans="1:4">
      <c r="A345" s="268" t="s">
        <v>5391</v>
      </c>
      <c r="B345" s="268" t="s">
        <v>129</v>
      </c>
      <c r="C345" s="268" t="s">
        <v>5025</v>
      </c>
      <c r="D345" s="268" t="s">
        <v>5031</v>
      </c>
    </row>
    <row r="346" spans="1:4">
      <c r="A346" s="268" t="s">
        <v>5392</v>
      </c>
      <c r="B346" s="268" t="s">
        <v>524</v>
      </c>
      <c r="C346" s="268" t="s">
        <v>5025</v>
      </c>
      <c r="D346" s="268" t="s">
        <v>64</v>
      </c>
    </row>
    <row r="347" spans="1:4">
      <c r="A347" s="268" t="s">
        <v>5393</v>
      </c>
      <c r="B347" s="268" t="s">
        <v>4089</v>
      </c>
      <c r="C347" s="268" t="s">
        <v>5025</v>
      </c>
      <c r="D347" s="268" t="s">
        <v>5026</v>
      </c>
    </row>
    <row r="348" spans="1:4">
      <c r="A348" s="268" t="s">
        <v>5394</v>
      </c>
      <c r="B348" s="268" t="s">
        <v>285</v>
      </c>
      <c r="C348" s="268" t="s">
        <v>5025</v>
      </c>
      <c r="D348" s="268" t="s">
        <v>5042</v>
      </c>
    </row>
    <row r="349" spans="1:4">
      <c r="A349" s="268" t="s">
        <v>5395</v>
      </c>
      <c r="B349" s="268" t="s">
        <v>3991</v>
      </c>
      <c r="C349" s="268" t="s">
        <v>5025</v>
      </c>
      <c r="D349" s="268" t="s">
        <v>5028</v>
      </c>
    </row>
    <row r="350" spans="1:4">
      <c r="A350" s="268" t="s">
        <v>5396</v>
      </c>
      <c r="B350" s="268" t="s">
        <v>4397</v>
      </c>
      <c r="C350" s="268" t="s">
        <v>5025</v>
      </c>
      <c r="D350" s="268" t="s">
        <v>5028</v>
      </c>
    </row>
    <row r="351" spans="1:4">
      <c r="A351" s="268" t="s">
        <v>5397</v>
      </c>
      <c r="B351" s="268" t="s">
        <v>323</v>
      </c>
      <c r="C351" s="268" t="s">
        <v>5025</v>
      </c>
      <c r="D351" s="268" t="s">
        <v>5042</v>
      </c>
    </row>
    <row r="352" spans="1:4">
      <c r="A352" s="268" t="s">
        <v>5398</v>
      </c>
      <c r="B352" s="268" t="s">
        <v>4376</v>
      </c>
      <c r="C352" s="268" t="s">
        <v>5025</v>
      </c>
      <c r="D352" s="268" t="s">
        <v>5042</v>
      </c>
    </row>
    <row r="353" spans="1:4">
      <c r="A353" s="268" t="s">
        <v>5399</v>
      </c>
      <c r="B353" s="268" t="s">
        <v>95</v>
      </c>
      <c r="C353" s="268" t="s">
        <v>5025</v>
      </c>
      <c r="D353" s="268" t="s">
        <v>64</v>
      </c>
    </row>
    <row r="354" spans="1:4">
      <c r="A354" s="268" t="s">
        <v>5400</v>
      </c>
      <c r="B354" s="268" t="s">
        <v>470</v>
      </c>
      <c r="C354" s="268" t="s">
        <v>5025</v>
      </c>
      <c r="D354" s="268" t="s">
        <v>5042</v>
      </c>
    </row>
    <row r="355" spans="1:4">
      <c r="A355" s="268" t="s">
        <v>5401</v>
      </c>
      <c r="B355" s="268" t="s">
        <v>456</v>
      </c>
      <c r="C355" s="268" t="s">
        <v>5025</v>
      </c>
      <c r="D355" s="268" t="s">
        <v>5031</v>
      </c>
    </row>
    <row r="356" spans="1:4">
      <c r="A356" s="268" t="s">
        <v>5402</v>
      </c>
      <c r="B356" s="268" t="s">
        <v>2429</v>
      </c>
      <c r="C356" s="268" t="s">
        <v>5025</v>
      </c>
      <c r="D356" s="268" t="s">
        <v>5042</v>
      </c>
    </row>
    <row r="357" spans="1:4">
      <c r="A357" s="268" t="s">
        <v>5403</v>
      </c>
      <c r="B357" s="268" t="s">
        <v>440</v>
      </c>
      <c r="C357" s="268" t="s">
        <v>5025</v>
      </c>
      <c r="D357" s="268" t="s">
        <v>5109</v>
      </c>
    </row>
    <row r="358" spans="1:4">
      <c r="A358" s="268" t="s">
        <v>5404</v>
      </c>
      <c r="B358" s="268" t="s">
        <v>2519</v>
      </c>
      <c r="C358" s="268" t="s">
        <v>5025</v>
      </c>
      <c r="D358" s="268" t="s">
        <v>5066</v>
      </c>
    </row>
    <row r="359" spans="1:4">
      <c r="A359" s="268" t="s">
        <v>5405</v>
      </c>
      <c r="B359" s="268" t="s">
        <v>3983</v>
      </c>
      <c r="C359" s="268" t="s">
        <v>5025</v>
      </c>
      <c r="D359" s="268" t="s">
        <v>5028</v>
      </c>
    </row>
    <row r="360" spans="1:4">
      <c r="A360" s="268" t="s">
        <v>5406</v>
      </c>
      <c r="B360" s="268" t="s">
        <v>4108</v>
      </c>
      <c r="C360" s="268" t="s">
        <v>5025</v>
      </c>
      <c r="D360" s="268" t="s">
        <v>5028</v>
      </c>
    </row>
    <row r="361" spans="1:4">
      <c r="A361" s="268" t="s">
        <v>5407</v>
      </c>
      <c r="B361" s="268" t="s">
        <v>394</v>
      </c>
      <c r="C361" s="268" t="s">
        <v>5025</v>
      </c>
      <c r="D361" s="268" t="s">
        <v>5028</v>
      </c>
    </row>
    <row r="362" spans="1:4">
      <c r="A362" s="268" t="s">
        <v>5408</v>
      </c>
      <c r="B362" s="268" t="s">
        <v>3992</v>
      </c>
      <c r="C362" s="268" t="s">
        <v>5025</v>
      </c>
      <c r="D362" s="268" t="s">
        <v>5050</v>
      </c>
    </row>
    <row r="363" spans="1:4">
      <c r="A363" s="268" t="s">
        <v>5409</v>
      </c>
      <c r="B363" s="268" t="s">
        <v>402</v>
      </c>
      <c r="C363" s="268" t="s">
        <v>5025</v>
      </c>
      <c r="D363" s="268" t="s">
        <v>5052</v>
      </c>
    </row>
    <row r="364" spans="1:4">
      <c r="A364" s="268" t="s">
        <v>5410</v>
      </c>
      <c r="B364" s="268" t="s">
        <v>4345</v>
      </c>
      <c r="C364" s="268" t="s">
        <v>5025</v>
      </c>
      <c r="D364" s="268" t="s">
        <v>5034</v>
      </c>
    </row>
    <row r="365" spans="1:4">
      <c r="A365" s="268" t="s">
        <v>5411</v>
      </c>
      <c r="B365" s="268" t="s">
        <v>2339</v>
      </c>
      <c r="C365" s="268" t="s">
        <v>5025</v>
      </c>
      <c r="D365" s="268" t="s">
        <v>5088</v>
      </c>
    </row>
    <row r="366" spans="1:4">
      <c r="A366" s="268" t="s">
        <v>5412</v>
      </c>
      <c r="B366" s="268" t="s">
        <v>4020</v>
      </c>
      <c r="C366" s="268" t="s">
        <v>5025</v>
      </c>
      <c r="D366" s="268" t="s">
        <v>5109</v>
      </c>
    </row>
    <row r="367" spans="1:4">
      <c r="A367" s="268" t="s">
        <v>5413</v>
      </c>
      <c r="B367" s="268" t="s">
        <v>1670</v>
      </c>
      <c r="C367" s="268" t="s">
        <v>5025</v>
      </c>
      <c r="D367" s="268" t="s">
        <v>5198</v>
      </c>
    </row>
    <row r="368" spans="1:4">
      <c r="A368" s="268" t="s">
        <v>5414</v>
      </c>
      <c r="B368" s="268" t="s">
        <v>2509</v>
      </c>
      <c r="C368" s="268" t="s">
        <v>5025</v>
      </c>
      <c r="D368" s="268" t="s">
        <v>5031</v>
      </c>
    </row>
    <row r="369" spans="1:4">
      <c r="A369" s="268" t="s">
        <v>5415</v>
      </c>
      <c r="B369" s="268" t="s">
        <v>4467</v>
      </c>
      <c r="C369" s="268" t="s">
        <v>5025</v>
      </c>
      <c r="D369" s="268" t="s">
        <v>5026</v>
      </c>
    </row>
    <row r="370" spans="1:4">
      <c r="A370" s="268" t="s">
        <v>5416</v>
      </c>
      <c r="B370" s="268" t="s">
        <v>986</v>
      </c>
      <c r="C370" s="268" t="s">
        <v>5025</v>
      </c>
      <c r="D370" s="268" t="s">
        <v>5109</v>
      </c>
    </row>
    <row r="371" spans="1:4">
      <c r="A371" s="268" t="s">
        <v>5417</v>
      </c>
      <c r="B371" s="268" t="s">
        <v>1139</v>
      </c>
      <c r="C371" s="268" t="s">
        <v>5025</v>
      </c>
      <c r="D371" s="268" t="s">
        <v>5198</v>
      </c>
    </row>
    <row r="372" spans="1:4">
      <c r="A372" s="268" t="s">
        <v>5418</v>
      </c>
      <c r="B372" s="268" t="s">
        <v>1857</v>
      </c>
      <c r="C372" s="268" t="s">
        <v>5025</v>
      </c>
      <c r="D372" s="268" t="s">
        <v>5198</v>
      </c>
    </row>
    <row r="373" spans="1:4">
      <c r="A373" s="268" t="s">
        <v>5419</v>
      </c>
      <c r="B373" s="268" t="s">
        <v>532</v>
      </c>
      <c r="C373" s="268" t="s">
        <v>5025</v>
      </c>
      <c r="D373" s="268" t="s">
        <v>5042</v>
      </c>
    </row>
    <row r="374" spans="1:4">
      <c r="A374" s="268" t="s">
        <v>5420</v>
      </c>
      <c r="B374" s="268" t="s">
        <v>3149</v>
      </c>
      <c r="C374" s="268" t="s">
        <v>5025</v>
      </c>
      <c r="D374" s="268" t="s">
        <v>5066</v>
      </c>
    </row>
    <row r="375" spans="1:4">
      <c r="A375" s="268" t="s">
        <v>5421</v>
      </c>
      <c r="B375" s="268" t="s">
        <v>1345</v>
      </c>
      <c r="C375" s="268" t="s">
        <v>5025</v>
      </c>
      <c r="D375" s="268" t="s">
        <v>5334</v>
      </c>
    </row>
    <row r="376" spans="1:4">
      <c r="A376" s="268" t="s">
        <v>5422</v>
      </c>
      <c r="B376" s="268" t="s">
        <v>1775</v>
      </c>
      <c r="C376" s="268" t="s">
        <v>5025</v>
      </c>
      <c r="D376" s="268" t="s">
        <v>5026</v>
      </c>
    </row>
    <row r="377" spans="1:4">
      <c r="A377" s="268" t="s">
        <v>5423</v>
      </c>
      <c r="B377" s="268" t="s">
        <v>4297</v>
      </c>
      <c r="C377" s="268" t="s">
        <v>5025</v>
      </c>
      <c r="D377" s="268" t="s">
        <v>5026</v>
      </c>
    </row>
    <row r="378" spans="1:4">
      <c r="A378" s="268" t="s">
        <v>5424</v>
      </c>
      <c r="B378" s="268" t="s">
        <v>668</v>
      </c>
      <c r="C378" s="268" t="s">
        <v>5025</v>
      </c>
      <c r="D378" s="268" t="s">
        <v>5052</v>
      </c>
    </row>
    <row r="379" spans="1:4">
      <c r="A379" s="268" t="s">
        <v>5425</v>
      </c>
      <c r="B379" s="268" t="s">
        <v>341</v>
      </c>
      <c r="C379" s="268" t="s">
        <v>5025</v>
      </c>
      <c r="D379" s="268" t="s">
        <v>5050</v>
      </c>
    </row>
    <row r="380" spans="1:4">
      <c r="A380" s="268" t="s">
        <v>5426</v>
      </c>
      <c r="B380" s="268" t="s">
        <v>4075</v>
      </c>
      <c r="C380" s="268" t="s">
        <v>5025</v>
      </c>
      <c r="D380" s="268" t="s">
        <v>5050</v>
      </c>
    </row>
    <row r="381" spans="1:4">
      <c r="A381" s="268" t="s">
        <v>5427</v>
      </c>
      <c r="B381" s="268" t="s">
        <v>4328</v>
      </c>
      <c r="C381" s="268" t="s">
        <v>5025</v>
      </c>
      <c r="D381" s="268" t="s">
        <v>5050</v>
      </c>
    </row>
    <row r="382" spans="1:4">
      <c r="A382" s="268" t="s">
        <v>5428</v>
      </c>
      <c r="B382" s="268" t="s">
        <v>1602</v>
      </c>
      <c r="C382" s="268" t="s">
        <v>5025</v>
      </c>
      <c r="D382" s="268" t="s">
        <v>64</v>
      </c>
    </row>
    <row r="383" spans="1:4">
      <c r="A383" s="268" t="s">
        <v>5429</v>
      </c>
      <c r="B383" s="268" t="s">
        <v>1257</v>
      </c>
      <c r="C383" s="268" t="s">
        <v>5025</v>
      </c>
      <c r="D383" s="268" t="s">
        <v>64</v>
      </c>
    </row>
    <row r="384" spans="1:4">
      <c r="A384" s="268" t="s">
        <v>5430</v>
      </c>
      <c r="B384" s="268" t="s">
        <v>4148</v>
      </c>
      <c r="C384" s="268" t="s">
        <v>5025</v>
      </c>
      <c r="D384" s="268" t="s">
        <v>5028</v>
      </c>
    </row>
    <row r="385" spans="1:4">
      <c r="A385" s="268" t="s">
        <v>5431</v>
      </c>
      <c r="B385" s="268" t="s">
        <v>2067</v>
      </c>
      <c r="C385" s="268" t="s">
        <v>5025</v>
      </c>
      <c r="D385" s="268" t="s">
        <v>64</v>
      </c>
    </row>
    <row r="386" spans="1:4">
      <c r="A386" s="268" t="s">
        <v>5432</v>
      </c>
      <c r="B386" s="268" t="s">
        <v>1656</v>
      </c>
      <c r="C386" s="268" t="s">
        <v>5025</v>
      </c>
      <c r="D386" s="268" t="s">
        <v>64</v>
      </c>
    </row>
    <row r="387" spans="1:4">
      <c r="A387" s="268" t="s">
        <v>5433</v>
      </c>
      <c r="B387" s="268" t="s">
        <v>4407</v>
      </c>
      <c r="C387" s="268" t="s">
        <v>5025</v>
      </c>
      <c r="D387" s="268" t="s">
        <v>5026</v>
      </c>
    </row>
    <row r="388" spans="1:4">
      <c r="A388" s="268" t="s">
        <v>5434</v>
      </c>
      <c r="B388" s="268" t="s">
        <v>2115</v>
      </c>
      <c r="C388" s="268" t="s">
        <v>5025</v>
      </c>
      <c r="D388" s="268" t="s">
        <v>5034</v>
      </c>
    </row>
    <row r="389" spans="1:4">
      <c r="A389" s="268" t="s">
        <v>5435</v>
      </c>
      <c r="B389" s="268" t="s">
        <v>2383</v>
      </c>
      <c r="C389" s="268" t="s">
        <v>5025</v>
      </c>
      <c r="D389" s="268" t="s">
        <v>64</v>
      </c>
    </row>
    <row r="390" spans="1:4">
      <c r="A390" s="268" t="s">
        <v>5436</v>
      </c>
      <c r="B390" s="268" t="s">
        <v>1867</v>
      </c>
      <c r="C390" s="268" t="s">
        <v>5025</v>
      </c>
      <c r="D390" s="268" t="s">
        <v>64</v>
      </c>
    </row>
    <row r="391" spans="1:4">
      <c r="A391" s="268" t="s">
        <v>5437</v>
      </c>
      <c r="B391" s="268" t="s">
        <v>2867</v>
      </c>
      <c r="C391" s="268" t="s">
        <v>5025</v>
      </c>
      <c r="D391" s="268" t="s">
        <v>5060</v>
      </c>
    </row>
    <row r="392" spans="1:4">
      <c r="A392" s="268" t="s">
        <v>5438</v>
      </c>
      <c r="B392" s="268" t="s">
        <v>4466</v>
      </c>
      <c r="C392" s="268" t="s">
        <v>5025</v>
      </c>
      <c r="D392" s="268" t="s">
        <v>5028</v>
      </c>
    </row>
    <row r="393" spans="1:4">
      <c r="A393" s="268" t="s">
        <v>5439</v>
      </c>
      <c r="B393" s="268" t="s">
        <v>754</v>
      </c>
      <c r="C393" s="268" t="s">
        <v>5025</v>
      </c>
      <c r="D393" s="268" t="s">
        <v>5096</v>
      </c>
    </row>
    <row r="394" spans="1:4">
      <c r="A394" s="268" t="s">
        <v>5440</v>
      </c>
      <c r="B394" s="268" t="s">
        <v>3247</v>
      </c>
      <c r="C394" s="268" t="s">
        <v>5025</v>
      </c>
      <c r="D394" s="268" t="s">
        <v>64</v>
      </c>
    </row>
    <row r="395" spans="1:4">
      <c r="A395" s="268" t="s">
        <v>5441</v>
      </c>
      <c r="B395" s="268" t="s">
        <v>804</v>
      </c>
      <c r="C395" s="268" t="s">
        <v>5025</v>
      </c>
      <c r="D395" s="268" t="s">
        <v>5088</v>
      </c>
    </row>
    <row r="396" spans="1:4">
      <c r="A396" s="268" t="s">
        <v>5442</v>
      </c>
      <c r="B396" s="268" t="s">
        <v>1572</v>
      </c>
      <c r="C396" s="268" t="s">
        <v>5025</v>
      </c>
      <c r="D396" s="268" t="s">
        <v>5042</v>
      </c>
    </row>
    <row r="397" spans="1:4">
      <c r="A397" s="268" t="s">
        <v>5443</v>
      </c>
      <c r="B397" s="268" t="s">
        <v>502</v>
      </c>
      <c r="C397" s="268" t="s">
        <v>5025</v>
      </c>
      <c r="D397" s="268" t="s">
        <v>5088</v>
      </c>
    </row>
    <row r="398" spans="1:4">
      <c r="A398" s="268" t="s">
        <v>5444</v>
      </c>
      <c r="B398" s="268" t="s">
        <v>1562</v>
      </c>
      <c r="C398" s="268" t="s">
        <v>5025</v>
      </c>
      <c r="D398" s="268" t="s">
        <v>5050</v>
      </c>
    </row>
    <row r="399" spans="1:4">
      <c r="A399" s="268" t="s">
        <v>5445</v>
      </c>
      <c r="B399" s="268" t="s">
        <v>4339</v>
      </c>
      <c r="C399" s="268" t="s">
        <v>5025</v>
      </c>
      <c r="D399" s="268" t="s">
        <v>5050</v>
      </c>
    </row>
    <row r="400" spans="1:4">
      <c r="A400" s="268" t="s">
        <v>5446</v>
      </c>
      <c r="B400" s="268" t="s">
        <v>3091</v>
      </c>
      <c r="C400" s="268" t="s">
        <v>5025</v>
      </c>
      <c r="D400" s="268" t="s">
        <v>5066</v>
      </c>
    </row>
    <row r="401" spans="1:4">
      <c r="A401" s="268" t="s">
        <v>5447</v>
      </c>
      <c r="B401" s="268" t="s">
        <v>935</v>
      </c>
      <c r="C401" s="268" t="s">
        <v>5025</v>
      </c>
      <c r="D401" s="268" t="s">
        <v>5159</v>
      </c>
    </row>
    <row r="402" spans="1:4">
      <c r="A402" s="268" t="s">
        <v>5448</v>
      </c>
      <c r="B402" s="268" t="s">
        <v>3547</v>
      </c>
      <c r="C402" s="268" t="s">
        <v>5025</v>
      </c>
      <c r="D402" s="268" t="s">
        <v>5096</v>
      </c>
    </row>
    <row r="403" spans="1:4">
      <c r="A403" s="268" t="s">
        <v>5449</v>
      </c>
      <c r="B403" s="268" t="s">
        <v>3573</v>
      </c>
      <c r="C403" s="268" t="s">
        <v>5025</v>
      </c>
      <c r="D403" s="268" t="s">
        <v>5109</v>
      </c>
    </row>
    <row r="404" spans="1:4">
      <c r="A404" s="268" t="s">
        <v>5450</v>
      </c>
      <c r="B404" s="268" t="s">
        <v>4313</v>
      </c>
      <c r="C404" s="268" t="s">
        <v>5025</v>
      </c>
      <c r="D404" s="268" t="s">
        <v>5034</v>
      </c>
    </row>
    <row r="405" spans="1:4">
      <c r="A405" s="268" t="s">
        <v>5451</v>
      </c>
      <c r="B405" s="268" t="s">
        <v>1983</v>
      </c>
      <c r="C405" s="268" t="s">
        <v>5025</v>
      </c>
      <c r="D405" s="268" t="s">
        <v>5026</v>
      </c>
    </row>
    <row r="406" spans="1:4">
      <c r="A406" s="268" t="s">
        <v>5452</v>
      </c>
      <c r="B406" s="268" t="s">
        <v>4377</v>
      </c>
      <c r="C406" s="268" t="s">
        <v>5025</v>
      </c>
      <c r="D406" s="268" t="s">
        <v>5026</v>
      </c>
    </row>
    <row r="407" spans="1:4">
      <c r="A407" s="268" t="s">
        <v>5453</v>
      </c>
      <c r="B407" s="268" t="s">
        <v>656</v>
      </c>
      <c r="C407" s="268" t="s">
        <v>5025</v>
      </c>
      <c r="D407" s="268" t="s">
        <v>5042</v>
      </c>
    </row>
    <row r="408" spans="1:4">
      <c r="A408" s="268" t="s">
        <v>5454</v>
      </c>
      <c r="B408" s="268" t="s">
        <v>2061</v>
      </c>
      <c r="C408" s="268" t="s">
        <v>5025</v>
      </c>
      <c r="D408" s="268" t="s">
        <v>5042</v>
      </c>
    </row>
    <row r="409" spans="1:4">
      <c r="A409" s="268" t="s">
        <v>5455</v>
      </c>
      <c r="B409" s="268" t="s">
        <v>4214</v>
      </c>
      <c r="C409" s="268" t="s">
        <v>5025</v>
      </c>
      <c r="D409" s="268" t="s">
        <v>5042</v>
      </c>
    </row>
    <row r="410" spans="1:4">
      <c r="A410" s="268" t="s">
        <v>5456</v>
      </c>
      <c r="B410" s="268" t="s">
        <v>1016</v>
      </c>
      <c r="C410" s="268" t="s">
        <v>5025</v>
      </c>
      <c r="D410" s="268" t="s">
        <v>5360</v>
      </c>
    </row>
    <row r="411" spans="1:4">
      <c r="A411" s="268" t="s">
        <v>5457</v>
      </c>
      <c r="B411" s="268" t="s">
        <v>1961</v>
      </c>
      <c r="C411" s="268" t="s">
        <v>5025</v>
      </c>
      <c r="D411" s="268" t="s">
        <v>5042</v>
      </c>
    </row>
    <row r="412" spans="1:4">
      <c r="A412" s="268" t="s">
        <v>5458</v>
      </c>
      <c r="B412" s="268" t="s">
        <v>1907</v>
      </c>
      <c r="C412" s="268" t="s">
        <v>5025</v>
      </c>
      <c r="D412" s="268" t="s">
        <v>5042</v>
      </c>
    </row>
    <row r="413" spans="1:4">
      <c r="A413" s="268" t="s">
        <v>5459</v>
      </c>
      <c r="B413" s="268" t="s">
        <v>3823</v>
      </c>
      <c r="C413" s="268" t="s">
        <v>5025</v>
      </c>
      <c r="D413" s="268" t="s">
        <v>5060</v>
      </c>
    </row>
    <row r="414" spans="1:4">
      <c r="A414" s="268" t="s">
        <v>5460</v>
      </c>
      <c r="B414" s="268" t="s">
        <v>112</v>
      </c>
      <c r="C414" s="268" t="s">
        <v>5025</v>
      </c>
      <c r="D414" s="268" t="s">
        <v>5054</v>
      </c>
    </row>
    <row r="415" spans="1:4">
      <c r="A415" s="268" t="s">
        <v>5461</v>
      </c>
      <c r="B415" s="268" t="s">
        <v>4082</v>
      </c>
      <c r="C415" s="268" t="s">
        <v>5025</v>
      </c>
      <c r="D415" s="268" t="s">
        <v>5054</v>
      </c>
    </row>
    <row r="416" spans="1:4">
      <c r="A416" s="268" t="s">
        <v>5462</v>
      </c>
      <c r="B416" s="268" t="s">
        <v>2441</v>
      </c>
      <c r="C416" s="268" t="s">
        <v>5025</v>
      </c>
      <c r="D416" s="268" t="s">
        <v>5109</v>
      </c>
    </row>
    <row r="417" spans="1:4">
      <c r="A417" s="268" t="s">
        <v>5463</v>
      </c>
      <c r="B417" s="268" t="s">
        <v>42</v>
      </c>
      <c r="C417" s="268" t="s">
        <v>5025</v>
      </c>
      <c r="D417" s="268" t="s">
        <v>5031</v>
      </c>
    </row>
    <row r="418" spans="1:4">
      <c r="A418" s="268" t="s">
        <v>5464</v>
      </c>
      <c r="B418" s="268" t="s">
        <v>4212</v>
      </c>
      <c r="C418" s="268" t="s">
        <v>5025</v>
      </c>
      <c r="D418" s="268" t="s">
        <v>5031</v>
      </c>
    </row>
    <row r="419" spans="1:4">
      <c r="A419" s="268" t="s">
        <v>5465</v>
      </c>
      <c r="B419" s="268" t="s">
        <v>3968</v>
      </c>
      <c r="C419" s="268" t="s">
        <v>5025</v>
      </c>
      <c r="D419" s="268" t="s">
        <v>5088</v>
      </c>
    </row>
    <row r="420" spans="1:4">
      <c r="A420" s="268" t="s">
        <v>5466</v>
      </c>
      <c r="B420" s="268" t="s">
        <v>238</v>
      </c>
      <c r="C420" s="268" t="s">
        <v>5025</v>
      </c>
      <c r="D420" s="268" t="s">
        <v>5052</v>
      </c>
    </row>
    <row r="421" spans="1:4">
      <c r="A421" s="268" t="s">
        <v>5467</v>
      </c>
      <c r="B421" s="268" t="s">
        <v>79</v>
      </c>
      <c r="C421" s="268" t="s">
        <v>5025</v>
      </c>
      <c r="D421" s="268" t="s">
        <v>5026</v>
      </c>
    </row>
    <row r="422" spans="1:4">
      <c r="A422" s="268" t="s">
        <v>5468</v>
      </c>
      <c r="B422" s="268" t="s">
        <v>380</v>
      </c>
      <c r="C422" s="268" t="s">
        <v>5025</v>
      </c>
      <c r="D422" s="268" t="s">
        <v>5026</v>
      </c>
    </row>
    <row r="423" spans="1:4">
      <c r="A423" s="268" t="s">
        <v>5469</v>
      </c>
      <c r="B423" s="268" t="s">
        <v>273</v>
      </c>
      <c r="C423" s="268" t="s">
        <v>5025</v>
      </c>
      <c r="D423" s="268" t="s">
        <v>5054</v>
      </c>
    </row>
    <row r="424" spans="1:4">
      <c r="A424" s="268" t="s">
        <v>5470</v>
      </c>
      <c r="B424" s="268" t="s">
        <v>4166</v>
      </c>
      <c r="C424" s="268" t="s">
        <v>5025</v>
      </c>
      <c r="D424" s="268" t="s">
        <v>5054</v>
      </c>
    </row>
    <row r="425" spans="1:4">
      <c r="A425" s="268" t="s">
        <v>5471</v>
      </c>
      <c r="B425" s="268" t="s">
        <v>9</v>
      </c>
      <c r="C425" s="268" t="s">
        <v>5025</v>
      </c>
      <c r="D425" s="268" t="s">
        <v>5054</v>
      </c>
    </row>
    <row r="426" spans="1:4">
      <c r="A426" s="268" t="s">
        <v>5472</v>
      </c>
      <c r="B426" s="268" t="s">
        <v>3970</v>
      </c>
      <c r="C426" s="268" t="s">
        <v>5025</v>
      </c>
      <c r="D426" s="268" t="s">
        <v>5054</v>
      </c>
    </row>
    <row r="427" spans="1:4">
      <c r="A427" s="268" t="s">
        <v>5473</v>
      </c>
      <c r="B427" s="268" t="s">
        <v>1353</v>
      </c>
      <c r="C427" s="268" t="s">
        <v>5025</v>
      </c>
      <c r="D427" s="268" t="s">
        <v>5088</v>
      </c>
    </row>
    <row r="428" spans="1:4">
      <c r="A428" s="268" t="s">
        <v>5474</v>
      </c>
      <c r="B428" s="268" t="s">
        <v>313</v>
      </c>
      <c r="C428" s="268" t="s">
        <v>5025</v>
      </c>
      <c r="D428" s="268" t="s">
        <v>5109</v>
      </c>
    </row>
    <row r="429" spans="1:4">
      <c r="A429" s="268" t="s">
        <v>5475</v>
      </c>
      <c r="B429" s="268" t="s">
        <v>4486</v>
      </c>
      <c r="C429" s="268" t="s">
        <v>5025</v>
      </c>
      <c r="D429" s="268" t="s">
        <v>5109</v>
      </c>
    </row>
    <row r="430" spans="1:4">
      <c r="A430" s="268" t="s">
        <v>5476</v>
      </c>
      <c r="B430" s="268" t="s">
        <v>293</v>
      </c>
      <c r="C430" s="268" t="s">
        <v>5025</v>
      </c>
      <c r="D430" s="268" t="s">
        <v>5050</v>
      </c>
    </row>
    <row r="431" spans="1:4">
      <c r="A431" s="268" t="s">
        <v>5477</v>
      </c>
      <c r="B431" s="268" t="s">
        <v>1951</v>
      </c>
      <c r="C431" s="268" t="s">
        <v>5025</v>
      </c>
      <c r="D431" s="268" t="s">
        <v>5026</v>
      </c>
    </row>
    <row r="432" spans="1:4">
      <c r="A432" s="268" t="s">
        <v>5478</v>
      </c>
      <c r="B432" s="268" t="s">
        <v>271</v>
      </c>
      <c r="C432" s="268" t="s">
        <v>5025</v>
      </c>
      <c r="D432" s="268" t="s">
        <v>5028</v>
      </c>
    </row>
    <row r="433" spans="1:4">
      <c r="A433" s="268" t="s">
        <v>5479</v>
      </c>
      <c r="B433" s="268" t="s">
        <v>242</v>
      </c>
      <c r="C433" s="268" t="s">
        <v>5025</v>
      </c>
      <c r="D433" s="268" t="s">
        <v>5052</v>
      </c>
    </row>
    <row r="434" spans="1:4">
      <c r="A434" s="268" t="s">
        <v>5480</v>
      </c>
      <c r="B434" s="268" t="s">
        <v>4086</v>
      </c>
      <c r="C434" s="268" t="s">
        <v>5025</v>
      </c>
      <c r="D434" s="268" t="s">
        <v>5052</v>
      </c>
    </row>
    <row r="435" spans="1:4">
      <c r="A435" s="268" t="s">
        <v>5481</v>
      </c>
      <c r="B435" s="268" t="s">
        <v>3549</v>
      </c>
      <c r="C435" s="268" t="s">
        <v>5025</v>
      </c>
      <c r="D435" s="268" t="s">
        <v>5066</v>
      </c>
    </row>
    <row r="436" spans="1:4">
      <c r="A436" s="268" t="s">
        <v>5482</v>
      </c>
      <c r="B436" s="268" t="s">
        <v>514</v>
      </c>
      <c r="C436" s="268" t="s">
        <v>5025</v>
      </c>
      <c r="D436" s="268" t="s">
        <v>5042</v>
      </c>
    </row>
    <row r="437" spans="1:4">
      <c r="A437" s="268" t="s">
        <v>5483</v>
      </c>
      <c r="B437" s="268" t="s">
        <v>4629</v>
      </c>
      <c r="C437" s="268" t="s">
        <v>5025</v>
      </c>
      <c r="D437" s="268" t="s">
        <v>5042</v>
      </c>
    </row>
    <row r="438" spans="1:4">
      <c r="A438" s="268" t="s">
        <v>5484</v>
      </c>
      <c r="B438" s="268" t="s">
        <v>1454</v>
      </c>
      <c r="C438" s="268" t="s">
        <v>5025</v>
      </c>
      <c r="D438" s="268" t="s">
        <v>5042</v>
      </c>
    </row>
    <row r="439" spans="1:4">
      <c r="A439" s="268" t="s">
        <v>5485</v>
      </c>
      <c r="B439" s="268" t="s">
        <v>1771</v>
      </c>
      <c r="C439" s="268" t="s">
        <v>5025</v>
      </c>
      <c r="D439" s="268" t="s">
        <v>5114</v>
      </c>
    </row>
    <row r="440" spans="1:4">
      <c r="A440" s="268" t="s">
        <v>5486</v>
      </c>
      <c r="B440" s="268" t="s">
        <v>4116</v>
      </c>
      <c r="C440" s="268" t="s">
        <v>5025</v>
      </c>
      <c r="D440" s="268" t="s">
        <v>64</v>
      </c>
    </row>
    <row r="441" spans="1:4">
      <c r="A441" s="268" t="s">
        <v>5487</v>
      </c>
      <c r="B441" s="268" t="s">
        <v>418</v>
      </c>
      <c r="C441" s="268" t="s">
        <v>5025</v>
      </c>
      <c r="D441" s="268" t="s">
        <v>5028</v>
      </c>
    </row>
    <row r="442" spans="1:4">
      <c r="A442" s="268" t="s">
        <v>5488</v>
      </c>
      <c r="B442" s="268" t="s">
        <v>4553</v>
      </c>
      <c r="C442" s="268" t="s">
        <v>5025</v>
      </c>
      <c r="D442" s="268" t="s">
        <v>5028</v>
      </c>
    </row>
    <row r="443" spans="1:4">
      <c r="A443" s="268" t="s">
        <v>5489</v>
      </c>
      <c r="B443" s="268" t="s">
        <v>937</v>
      </c>
      <c r="C443" s="268" t="s">
        <v>5025</v>
      </c>
      <c r="D443" s="268" t="s">
        <v>5031</v>
      </c>
    </row>
    <row r="444" spans="1:4">
      <c r="A444" s="268" t="s">
        <v>5490</v>
      </c>
      <c r="B444" s="268" t="s">
        <v>1261</v>
      </c>
      <c r="C444" s="268" t="s">
        <v>5025</v>
      </c>
      <c r="D444" s="268" t="s">
        <v>5054</v>
      </c>
    </row>
    <row r="445" spans="1:4">
      <c r="A445" s="268" t="s">
        <v>5491</v>
      </c>
      <c r="B445" s="268" t="s">
        <v>2803</v>
      </c>
      <c r="C445" s="268" t="s">
        <v>5025</v>
      </c>
      <c r="D445" s="268" t="s">
        <v>64</v>
      </c>
    </row>
    <row r="446" spans="1:4">
      <c r="A446" s="268" t="s">
        <v>5492</v>
      </c>
      <c r="B446" s="268" t="s">
        <v>1779</v>
      </c>
      <c r="C446" s="268" t="s">
        <v>5025</v>
      </c>
      <c r="D446" s="268" t="s">
        <v>5109</v>
      </c>
    </row>
    <row r="447" spans="1:4">
      <c r="A447" s="268" t="s">
        <v>5493</v>
      </c>
      <c r="B447" s="268" t="s">
        <v>1526</v>
      </c>
      <c r="C447" s="268" t="s">
        <v>5025</v>
      </c>
      <c r="D447" s="268" t="s">
        <v>5084</v>
      </c>
    </row>
    <row r="448" spans="1:4">
      <c r="A448" s="268" t="s">
        <v>5494</v>
      </c>
      <c r="B448" s="268" t="s">
        <v>1193</v>
      </c>
      <c r="C448" s="268" t="s">
        <v>5025</v>
      </c>
      <c r="D448" s="268" t="s">
        <v>5114</v>
      </c>
    </row>
    <row r="449" spans="1:4">
      <c r="A449" s="268" t="s">
        <v>5495</v>
      </c>
      <c r="B449" s="268" t="s">
        <v>4237</v>
      </c>
      <c r="C449" s="268" t="s">
        <v>5025</v>
      </c>
      <c r="D449" s="268" t="s">
        <v>5096</v>
      </c>
    </row>
    <row r="450" spans="1:4">
      <c r="A450" s="268" t="s">
        <v>5496</v>
      </c>
      <c r="B450" s="268" t="s">
        <v>3165</v>
      </c>
      <c r="C450" s="268" t="s">
        <v>5025</v>
      </c>
      <c r="D450" s="268" t="s">
        <v>5088</v>
      </c>
    </row>
    <row r="451" spans="1:4">
      <c r="A451" s="268" t="s">
        <v>5497</v>
      </c>
      <c r="B451" s="268" t="s">
        <v>2377</v>
      </c>
      <c r="C451" s="268" t="s">
        <v>5025</v>
      </c>
      <c r="D451" s="268" t="s">
        <v>5198</v>
      </c>
    </row>
    <row r="452" spans="1:4">
      <c r="A452" s="268" t="s">
        <v>5498</v>
      </c>
      <c r="B452" s="268" t="s">
        <v>982</v>
      </c>
      <c r="C452" s="268" t="s">
        <v>5025</v>
      </c>
      <c r="D452" s="268" t="s">
        <v>5088</v>
      </c>
    </row>
    <row r="453" spans="1:4">
      <c r="A453" s="268" t="s">
        <v>5499</v>
      </c>
      <c r="B453" s="268" t="s">
        <v>870</v>
      </c>
      <c r="C453" s="268" t="s">
        <v>5025</v>
      </c>
      <c r="D453" s="268" t="s">
        <v>5159</v>
      </c>
    </row>
    <row r="454" spans="1:4">
      <c r="A454" s="268" t="s">
        <v>5500</v>
      </c>
      <c r="B454" s="268" t="s">
        <v>2293</v>
      </c>
      <c r="C454" s="268" t="s">
        <v>5025</v>
      </c>
      <c r="D454" s="268" t="s">
        <v>5060</v>
      </c>
    </row>
    <row r="455" spans="1:4">
      <c r="A455" s="268" t="s">
        <v>5501</v>
      </c>
      <c r="B455" s="268" t="s">
        <v>2393</v>
      </c>
      <c r="C455" s="268" t="s">
        <v>5025</v>
      </c>
      <c r="D455" s="268" t="s">
        <v>5084</v>
      </c>
    </row>
    <row r="456" spans="1:4">
      <c r="A456" s="268" t="s">
        <v>5502</v>
      </c>
      <c r="B456" s="268" t="s">
        <v>3689</v>
      </c>
      <c r="C456" s="268" t="s">
        <v>5025</v>
      </c>
      <c r="D456" s="268" t="s">
        <v>5054</v>
      </c>
    </row>
    <row r="457" spans="1:4">
      <c r="A457" s="268" t="s">
        <v>5503</v>
      </c>
      <c r="B457" s="268" t="s">
        <v>3765</v>
      </c>
      <c r="C457" s="268" t="s">
        <v>5025</v>
      </c>
      <c r="D457" s="268" t="s">
        <v>5054</v>
      </c>
    </row>
    <row r="458" spans="1:4">
      <c r="A458" s="268" t="s">
        <v>5504</v>
      </c>
      <c r="B458" s="268" t="s">
        <v>1875</v>
      </c>
      <c r="C458" s="268" t="s">
        <v>5025</v>
      </c>
      <c r="D458" s="268" t="s">
        <v>5054</v>
      </c>
    </row>
    <row r="459" spans="1:4">
      <c r="A459" s="268" t="s">
        <v>5505</v>
      </c>
      <c r="B459" s="268" t="s">
        <v>1155</v>
      </c>
      <c r="C459" s="268" t="s">
        <v>5025</v>
      </c>
      <c r="D459" s="268" t="s">
        <v>64</v>
      </c>
    </row>
    <row r="460" spans="1:4">
      <c r="A460" s="268" t="s">
        <v>5506</v>
      </c>
      <c r="B460" s="268" t="s">
        <v>4275</v>
      </c>
      <c r="C460" s="268" t="s">
        <v>5025</v>
      </c>
      <c r="D460" s="268" t="s">
        <v>5050</v>
      </c>
    </row>
    <row r="461" spans="1:4">
      <c r="A461" s="268" t="s">
        <v>5507</v>
      </c>
      <c r="B461" s="268" t="s">
        <v>1520</v>
      </c>
      <c r="C461" s="268" t="s">
        <v>5025</v>
      </c>
      <c r="D461" s="268" t="s">
        <v>5109</v>
      </c>
    </row>
    <row r="462" spans="1:4">
      <c r="A462" s="268" t="s">
        <v>5508</v>
      </c>
      <c r="B462" s="268" t="s">
        <v>1672</v>
      </c>
      <c r="C462" s="268" t="s">
        <v>5025</v>
      </c>
      <c r="D462" s="268" t="s">
        <v>5109</v>
      </c>
    </row>
    <row r="463" spans="1:4">
      <c r="A463" s="268" t="s">
        <v>5509</v>
      </c>
      <c r="B463" s="268" t="s">
        <v>4260</v>
      </c>
      <c r="C463" s="268" t="s">
        <v>5025</v>
      </c>
      <c r="D463" s="268" t="s">
        <v>5028</v>
      </c>
    </row>
    <row r="464" spans="1:4">
      <c r="A464" s="268" t="s">
        <v>5510</v>
      </c>
      <c r="B464" s="268" t="s">
        <v>1339</v>
      </c>
      <c r="C464" s="268" t="s">
        <v>5025</v>
      </c>
      <c r="D464" s="268" t="s">
        <v>5042</v>
      </c>
    </row>
    <row r="465" spans="1:4">
      <c r="A465" s="268" t="s">
        <v>5511</v>
      </c>
      <c r="B465" s="268" t="s">
        <v>1131</v>
      </c>
      <c r="C465" s="268" t="s">
        <v>5025</v>
      </c>
      <c r="D465" s="268" t="s">
        <v>5028</v>
      </c>
    </row>
    <row r="466" spans="1:4">
      <c r="A466" s="268" t="s">
        <v>5512</v>
      </c>
      <c r="B466" s="268" t="s">
        <v>872</v>
      </c>
      <c r="C466" s="268" t="s">
        <v>5025</v>
      </c>
      <c r="D466" s="268" t="s">
        <v>5109</v>
      </c>
    </row>
    <row r="467" spans="1:4">
      <c r="A467" s="268" t="s">
        <v>5513</v>
      </c>
      <c r="B467" s="268" t="s">
        <v>880</v>
      </c>
      <c r="C467" s="268" t="s">
        <v>5025</v>
      </c>
      <c r="D467" s="268" t="s">
        <v>5159</v>
      </c>
    </row>
    <row r="468" spans="1:4">
      <c r="A468" s="268" t="s">
        <v>5514</v>
      </c>
      <c r="B468" s="268" t="s">
        <v>3075</v>
      </c>
      <c r="C468" s="268" t="s">
        <v>5025</v>
      </c>
      <c r="D468" s="268" t="s">
        <v>5042</v>
      </c>
    </row>
    <row r="469" spans="1:4">
      <c r="A469" s="268" t="s">
        <v>5515</v>
      </c>
      <c r="B469" s="268" t="s">
        <v>4756</v>
      </c>
      <c r="C469" s="268" t="s">
        <v>5025</v>
      </c>
      <c r="D469" s="268" t="s">
        <v>5042</v>
      </c>
    </row>
    <row r="470" spans="1:4">
      <c r="A470" s="268" t="s">
        <v>5516</v>
      </c>
      <c r="B470" s="268" t="s">
        <v>3089</v>
      </c>
      <c r="C470" s="268" t="s">
        <v>5025</v>
      </c>
      <c r="D470" s="268" t="s">
        <v>5066</v>
      </c>
    </row>
    <row r="471" spans="1:4">
      <c r="A471" s="268" t="s">
        <v>5517</v>
      </c>
      <c r="B471" s="268" t="s">
        <v>802</v>
      </c>
      <c r="C471" s="268" t="s">
        <v>5025</v>
      </c>
      <c r="D471" s="268" t="s">
        <v>64</v>
      </c>
    </row>
    <row r="472" spans="1:4">
      <c r="A472" s="268" t="s">
        <v>5518</v>
      </c>
      <c r="B472" s="268" t="s">
        <v>3315</v>
      </c>
      <c r="C472" s="268" t="s">
        <v>5025</v>
      </c>
      <c r="D472" s="268" t="s">
        <v>5054</v>
      </c>
    </row>
    <row r="473" spans="1:4">
      <c r="A473" s="268" t="s">
        <v>5519</v>
      </c>
      <c r="B473" s="268" t="s">
        <v>1273</v>
      </c>
      <c r="C473" s="268" t="s">
        <v>5025</v>
      </c>
      <c r="D473" s="268" t="s">
        <v>5042</v>
      </c>
    </row>
    <row r="474" spans="1:4">
      <c r="A474" s="268" t="s">
        <v>5520</v>
      </c>
      <c r="B474" s="268" t="s">
        <v>3411</v>
      </c>
      <c r="C474" s="268" t="s">
        <v>5025</v>
      </c>
      <c r="D474" s="268" t="s">
        <v>5054</v>
      </c>
    </row>
    <row r="475" spans="1:4">
      <c r="A475" s="268" t="s">
        <v>5521</v>
      </c>
      <c r="B475" s="268" t="s">
        <v>4960</v>
      </c>
      <c r="C475" s="268" t="s">
        <v>5025</v>
      </c>
      <c r="D475" s="268" t="s">
        <v>5054</v>
      </c>
    </row>
    <row r="476" spans="1:4">
      <c r="A476" s="268" t="s">
        <v>5522</v>
      </c>
      <c r="B476" s="268" t="s">
        <v>1971</v>
      </c>
      <c r="C476" s="268" t="s">
        <v>5025</v>
      </c>
      <c r="D476" s="268" t="s">
        <v>64</v>
      </c>
    </row>
    <row r="477" spans="1:4">
      <c r="A477" s="268" t="s">
        <v>5523</v>
      </c>
      <c r="B477" s="268" t="s">
        <v>1253</v>
      </c>
      <c r="C477" s="268" t="s">
        <v>5025</v>
      </c>
      <c r="D477" s="268" t="s">
        <v>5096</v>
      </c>
    </row>
    <row r="478" spans="1:4">
      <c r="A478" s="268" t="s">
        <v>5524</v>
      </c>
      <c r="B478" s="268" t="s">
        <v>4736</v>
      </c>
      <c r="C478" s="268" t="s">
        <v>5025</v>
      </c>
      <c r="D478" s="268" t="s">
        <v>5096</v>
      </c>
    </row>
    <row r="479" spans="1:4">
      <c r="A479" s="268" t="s">
        <v>5525</v>
      </c>
      <c r="B479" s="268" t="s">
        <v>3047</v>
      </c>
      <c r="C479" s="268" t="s">
        <v>5025</v>
      </c>
      <c r="D479" s="268" t="s">
        <v>5034</v>
      </c>
    </row>
    <row r="480" spans="1:4">
      <c r="A480" s="268" t="s">
        <v>5526</v>
      </c>
      <c r="B480" s="268" t="s">
        <v>1147</v>
      </c>
      <c r="C480" s="268" t="s">
        <v>5025</v>
      </c>
      <c r="D480" s="268" t="s">
        <v>5026</v>
      </c>
    </row>
    <row r="481" spans="1:4">
      <c r="A481" s="268" t="s">
        <v>5527</v>
      </c>
      <c r="B481" s="268" t="s">
        <v>3799</v>
      </c>
      <c r="C481" s="268" t="s">
        <v>5025</v>
      </c>
      <c r="D481" s="268" t="s">
        <v>5026</v>
      </c>
    </row>
    <row r="482" spans="1:4">
      <c r="A482" s="268" t="s">
        <v>5528</v>
      </c>
      <c r="B482" s="268" t="s">
        <v>1018</v>
      </c>
      <c r="C482" s="268" t="s">
        <v>5025</v>
      </c>
      <c r="D482" s="268" t="s">
        <v>5040</v>
      </c>
    </row>
    <row r="483" spans="1:4">
      <c r="A483" s="268" t="s">
        <v>5529</v>
      </c>
      <c r="B483" s="268" t="s">
        <v>4505</v>
      </c>
      <c r="C483" s="268" t="s">
        <v>5025</v>
      </c>
      <c r="D483" s="268" t="s">
        <v>5040</v>
      </c>
    </row>
    <row r="484" spans="1:4">
      <c r="A484" s="268" t="s">
        <v>5530</v>
      </c>
      <c r="B484" s="268" t="s">
        <v>740</v>
      </c>
      <c r="C484" s="268" t="s">
        <v>5025</v>
      </c>
      <c r="D484" s="268" t="s">
        <v>5054</v>
      </c>
    </row>
    <row r="485" spans="1:4">
      <c r="A485" s="268" t="s">
        <v>5531</v>
      </c>
      <c r="B485" s="268" t="s">
        <v>534</v>
      </c>
      <c r="C485" s="268" t="s">
        <v>5025</v>
      </c>
      <c r="D485" s="268" t="s">
        <v>5066</v>
      </c>
    </row>
    <row r="486" spans="1:4">
      <c r="A486" s="268" t="s">
        <v>5532</v>
      </c>
      <c r="B486" s="268" t="s">
        <v>931</v>
      </c>
      <c r="C486" s="268" t="s">
        <v>5025</v>
      </c>
      <c r="D486" s="268" t="s">
        <v>5066</v>
      </c>
    </row>
    <row r="487" spans="1:4">
      <c r="A487" s="268" t="s">
        <v>5533</v>
      </c>
      <c r="B487" s="268" t="s">
        <v>4099</v>
      </c>
      <c r="C487" s="268" t="s">
        <v>5025</v>
      </c>
      <c r="D487" s="268" t="s">
        <v>5028</v>
      </c>
    </row>
    <row r="488" spans="1:4">
      <c r="A488" s="268" t="s">
        <v>5534</v>
      </c>
      <c r="B488" s="268" t="s">
        <v>1626</v>
      </c>
      <c r="C488" s="268" t="s">
        <v>5025</v>
      </c>
      <c r="D488" s="268" t="s">
        <v>5066</v>
      </c>
    </row>
    <row r="489" spans="1:4">
      <c r="A489" s="268" t="s">
        <v>5535</v>
      </c>
      <c r="B489" s="268" t="s">
        <v>736</v>
      </c>
      <c r="C489" s="268" t="s">
        <v>5025</v>
      </c>
      <c r="D489" s="268" t="s">
        <v>5066</v>
      </c>
    </row>
    <row r="490" spans="1:4">
      <c r="A490" s="268" t="s">
        <v>5536</v>
      </c>
      <c r="B490" s="268" t="s">
        <v>3049</v>
      </c>
      <c r="C490" s="268" t="s">
        <v>5025</v>
      </c>
      <c r="D490" s="268" t="s">
        <v>5031</v>
      </c>
    </row>
    <row r="491" spans="1:4">
      <c r="A491" s="268" t="s">
        <v>5537</v>
      </c>
      <c r="B491" s="268" t="s">
        <v>4252</v>
      </c>
      <c r="C491" s="268" t="s">
        <v>5025</v>
      </c>
      <c r="D491" s="268" t="s">
        <v>5084</v>
      </c>
    </row>
    <row r="492" spans="1:4">
      <c r="A492" s="268" t="s">
        <v>5538</v>
      </c>
      <c r="B492" s="268" t="s">
        <v>1383</v>
      </c>
      <c r="C492" s="268" t="s">
        <v>5025</v>
      </c>
      <c r="D492" s="268" t="s">
        <v>5109</v>
      </c>
    </row>
    <row r="493" spans="1:4">
      <c r="A493" s="268" t="s">
        <v>5539</v>
      </c>
      <c r="B493" s="268" t="s">
        <v>1303</v>
      </c>
      <c r="C493" s="268" t="s">
        <v>5025</v>
      </c>
      <c r="D493" s="268" t="s">
        <v>5031</v>
      </c>
    </row>
    <row r="494" spans="1:4">
      <c r="A494" s="268" t="s">
        <v>5540</v>
      </c>
      <c r="B494" s="268" t="s">
        <v>1434</v>
      </c>
      <c r="C494" s="268" t="s">
        <v>5025</v>
      </c>
      <c r="D494" s="268" t="s">
        <v>5109</v>
      </c>
    </row>
    <row r="495" spans="1:4">
      <c r="A495" s="268" t="s">
        <v>5541</v>
      </c>
      <c r="B495" s="268" t="s">
        <v>1931</v>
      </c>
      <c r="C495" s="268" t="s">
        <v>5025</v>
      </c>
      <c r="D495" s="268" t="s">
        <v>5109</v>
      </c>
    </row>
    <row r="496" spans="1:4">
      <c r="A496" s="268" t="s">
        <v>5542</v>
      </c>
      <c r="B496" s="268" t="s">
        <v>3599</v>
      </c>
      <c r="C496" s="268" t="s">
        <v>5025</v>
      </c>
      <c r="D496" s="268" t="s">
        <v>5198</v>
      </c>
    </row>
    <row r="497" spans="1:4">
      <c r="A497" s="268" t="s">
        <v>5543</v>
      </c>
      <c r="B497" s="268" t="s">
        <v>4194</v>
      </c>
      <c r="C497" s="268" t="s">
        <v>5025</v>
      </c>
      <c r="D497" s="268" t="s">
        <v>5109</v>
      </c>
    </row>
    <row r="498" spans="1:4">
      <c r="A498" s="268" t="s">
        <v>5544</v>
      </c>
      <c r="B498" s="268" t="s">
        <v>4452</v>
      </c>
      <c r="C498" s="268" t="s">
        <v>5025</v>
      </c>
      <c r="D498" s="268" t="s">
        <v>5084</v>
      </c>
    </row>
    <row r="499" spans="1:4">
      <c r="A499" s="268" t="s">
        <v>5545</v>
      </c>
      <c r="B499" s="268" t="s">
        <v>82</v>
      </c>
      <c r="C499" s="268" t="s">
        <v>5025</v>
      </c>
      <c r="D499" s="268" t="s">
        <v>5088</v>
      </c>
    </row>
    <row r="500" spans="1:4">
      <c r="A500" s="268" t="s">
        <v>5546</v>
      </c>
      <c r="B500" s="268" t="s">
        <v>4003</v>
      </c>
      <c r="C500" s="268" t="s">
        <v>5025</v>
      </c>
      <c r="D500" s="268" t="s">
        <v>5054</v>
      </c>
    </row>
    <row r="501" spans="1:4">
      <c r="A501" s="268" t="s">
        <v>5547</v>
      </c>
      <c r="B501" s="268" t="s">
        <v>4230</v>
      </c>
      <c r="C501" s="268" t="s">
        <v>5025</v>
      </c>
      <c r="D501" s="268" t="s">
        <v>5054</v>
      </c>
    </row>
    <row r="502" spans="1:4">
      <c r="A502" s="268" t="s">
        <v>5548</v>
      </c>
      <c r="B502" s="268" t="s">
        <v>4396</v>
      </c>
      <c r="C502" s="268" t="s">
        <v>5025</v>
      </c>
      <c r="D502" s="268" t="s">
        <v>5054</v>
      </c>
    </row>
    <row r="503" spans="1:4">
      <c r="A503" s="268" t="s">
        <v>5549</v>
      </c>
      <c r="B503" s="268" t="s">
        <v>4022</v>
      </c>
      <c r="C503" s="268" t="s">
        <v>5025</v>
      </c>
      <c r="D503" s="268" t="s">
        <v>5054</v>
      </c>
    </row>
    <row r="504" spans="1:4">
      <c r="A504" s="268" t="s">
        <v>5550</v>
      </c>
      <c r="B504" s="268" t="s">
        <v>868</v>
      </c>
      <c r="C504" s="268" t="s">
        <v>5025</v>
      </c>
      <c r="D504" s="268" t="s">
        <v>64</v>
      </c>
    </row>
    <row r="505" spans="1:4">
      <c r="A505" s="268" t="s">
        <v>5551</v>
      </c>
      <c r="B505" s="268" t="s">
        <v>1991</v>
      </c>
      <c r="C505" s="268" t="s">
        <v>5025</v>
      </c>
      <c r="D505" s="268" t="s">
        <v>5084</v>
      </c>
    </row>
    <row r="506" spans="1:4">
      <c r="A506" s="268" t="s">
        <v>5552</v>
      </c>
      <c r="B506" s="268" t="s">
        <v>582</v>
      </c>
      <c r="C506" s="268" t="s">
        <v>5025</v>
      </c>
      <c r="D506" s="268" t="s">
        <v>5026</v>
      </c>
    </row>
    <row r="507" spans="1:4">
      <c r="A507" s="268" t="s">
        <v>5553</v>
      </c>
      <c r="B507" s="268" t="s">
        <v>4248</v>
      </c>
      <c r="C507" s="268" t="s">
        <v>5025</v>
      </c>
      <c r="D507" s="268" t="s">
        <v>5114</v>
      </c>
    </row>
    <row r="508" spans="1:4">
      <c r="A508" s="268" t="s">
        <v>5554</v>
      </c>
      <c r="B508" s="268" t="s">
        <v>2427</v>
      </c>
      <c r="C508" s="268" t="s">
        <v>5025</v>
      </c>
      <c r="D508" s="268" t="s">
        <v>5198</v>
      </c>
    </row>
    <row r="509" spans="1:4">
      <c r="A509" s="268" t="s">
        <v>5555</v>
      </c>
      <c r="B509" s="268" t="s">
        <v>760</v>
      </c>
      <c r="C509" s="268" t="s">
        <v>5025</v>
      </c>
      <c r="D509" s="268" t="s">
        <v>5054</v>
      </c>
    </row>
    <row r="510" spans="1:4">
      <c r="A510" s="268" t="s">
        <v>5556</v>
      </c>
      <c r="B510" s="268" t="s">
        <v>1169</v>
      </c>
      <c r="C510" s="268" t="s">
        <v>5025</v>
      </c>
      <c r="D510" s="268" t="s">
        <v>5360</v>
      </c>
    </row>
    <row r="511" spans="1:4">
      <c r="A511" s="268" t="s">
        <v>5557</v>
      </c>
      <c r="B511" s="268" t="s">
        <v>3181</v>
      </c>
      <c r="C511" s="268" t="s">
        <v>5025</v>
      </c>
      <c r="D511" s="268" t="s">
        <v>5054</v>
      </c>
    </row>
    <row r="512" spans="1:4">
      <c r="A512" s="268" t="s">
        <v>5558</v>
      </c>
      <c r="B512" s="268" t="s">
        <v>1355</v>
      </c>
      <c r="C512" s="268" t="s">
        <v>5025</v>
      </c>
      <c r="D512" s="268" t="s">
        <v>5031</v>
      </c>
    </row>
    <row r="513" spans="1:4">
      <c r="A513" s="268" t="s">
        <v>5559</v>
      </c>
      <c r="B513" s="268" t="s">
        <v>360</v>
      </c>
      <c r="C513" s="268" t="s">
        <v>5025</v>
      </c>
      <c r="D513" s="268" t="s">
        <v>5031</v>
      </c>
    </row>
    <row r="514" spans="1:4">
      <c r="A514" s="268" t="s">
        <v>5560</v>
      </c>
      <c r="B514" s="268" t="s">
        <v>1586</v>
      </c>
      <c r="C514" s="268" t="s">
        <v>5025</v>
      </c>
      <c r="D514" s="268" t="s">
        <v>5026</v>
      </c>
    </row>
    <row r="515" spans="1:4">
      <c r="A515" s="268" t="s">
        <v>5561</v>
      </c>
      <c r="B515" s="268" t="s">
        <v>1590</v>
      </c>
      <c r="C515" s="268" t="s">
        <v>5025</v>
      </c>
      <c r="D515" s="268" t="s">
        <v>5060</v>
      </c>
    </row>
    <row r="516" spans="1:4">
      <c r="A516" s="268" t="s">
        <v>5562</v>
      </c>
      <c r="B516" s="268" t="s">
        <v>670</v>
      </c>
      <c r="C516" s="268" t="s">
        <v>5025</v>
      </c>
      <c r="D516" s="268" t="s">
        <v>5031</v>
      </c>
    </row>
    <row r="517" spans="1:4">
      <c r="A517" s="268" t="s">
        <v>5563</v>
      </c>
      <c r="B517" s="268" t="s">
        <v>746</v>
      </c>
      <c r="C517" s="268" t="s">
        <v>5025</v>
      </c>
      <c r="D517" s="268" t="s">
        <v>5026</v>
      </c>
    </row>
    <row r="518" spans="1:4">
      <c r="A518" s="268" t="s">
        <v>5564</v>
      </c>
      <c r="B518" s="268" t="s">
        <v>2141</v>
      </c>
      <c r="C518" s="268" t="s">
        <v>5025</v>
      </c>
      <c r="D518" s="268" t="s">
        <v>5031</v>
      </c>
    </row>
    <row r="519" spans="1:4">
      <c r="A519" s="268" t="s">
        <v>5565</v>
      </c>
      <c r="B519" s="268" t="s">
        <v>1869</v>
      </c>
      <c r="C519" s="268" t="s">
        <v>5025</v>
      </c>
      <c r="D519" s="268" t="s">
        <v>5034</v>
      </c>
    </row>
    <row r="520" spans="1:4">
      <c r="A520" s="268" t="s">
        <v>5566</v>
      </c>
      <c r="B520" s="268" t="s">
        <v>750</v>
      </c>
      <c r="C520" s="268" t="s">
        <v>5025</v>
      </c>
      <c r="D520" s="268" t="s">
        <v>5050</v>
      </c>
    </row>
    <row r="521" spans="1:4">
      <c r="A521" s="268" t="s">
        <v>5567</v>
      </c>
      <c r="B521" s="268" t="s">
        <v>4109</v>
      </c>
      <c r="C521" s="268" t="s">
        <v>5025</v>
      </c>
      <c r="D521" s="268" t="s">
        <v>5050</v>
      </c>
    </row>
    <row r="522" spans="1:4">
      <c r="A522" s="268" t="s">
        <v>5568</v>
      </c>
      <c r="B522" s="268" t="s">
        <v>2133</v>
      </c>
      <c r="C522" s="268" t="s">
        <v>5025</v>
      </c>
      <c r="D522" s="268" t="s">
        <v>5034</v>
      </c>
    </row>
    <row r="523" spans="1:4">
      <c r="A523" s="268" t="s">
        <v>5569</v>
      </c>
      <c r="B523" s="268" t="s">
        <v>4999</v>
      </c>
      <c r="C523" s="268" t="s">
        <v>5025</v>
      </c>
      <c r="D523" s="268" t="s">
        <v>5034</v>
      </c>
    </row>
    <row r="524" spans="1:4">
      <c r="A524" s="268" t="s">
        <v>5570</v>
      </c>
      <c r="B524" s="268" t="s">
        <v>4253</v>
      </c>
      <c r="C524" s="268" t="s">
        <v>5025</v>
      </c>
      <c r="D524" s="268" t="s">
        <v>5031</v>
      </c>
    </row>
    <row r="525" spans="1:4">
      <c r="A525" s="268" t="s">
        <v>5571</v>
      </c>
      <c r="B525" s="268" t="s">
        <v>1341</v>
      </c>
      <c r="C525" s="268" t="s">
        <v>5025</v>
      </c>
      <c r="D525" s="268" t="s">
        <v>5088</v>
      </c>
    </row>
    <row r="526" spans="1:4">
      <c r="A526" s="268" t="s">
        <v>5572</v>
      </c>
      <c r="B526" s="268" t="s">
        <v>4210</v>
      </c>
      <c r="C526" s="268" t="s">
        <v>5025</v>
      </c>
      <c r="D526" s="268" t="s">
        <v>5088</v>
      </c>
    </row>
    <row r="527" spans="1:4">
      <c r="A527" s="268" t="s">
        <v>5573</v>
      </c>
      <c r="B527" s="268" t="s">
        <v>3773</v>
      </c>
      <c r="C527" s="268" t="s">
        <v>5025</v>
      </c>
      <c r="D527" s="268" t="s">
        <v>5198</v>
      </c>
    </row>
    <row r="528" spans="1:4">
      <c r="A528" s="268" t="s">
        <v>5574</v>
      </c>
      <c r="B528" s="268" t="s">
        <v>4115</v>
      </c>
      <c r="C528" s="268" t="s">
        <v>5025</v>
      </c>
      <c r="D528" s="268" t="s">
        <v>5026</v>
      </c>
    </row>
    <row r="529" spans="1:4">
      <c r="A529" s="268" t="s">
        <v>5575</v>
      </c>
      <c r="B529" s="268" t="s">
        <v>240</v>
      </c>
      <c r="C529" s="268" t="s">
        <v>5025</v>
      </c>
      <c r="D529" s="268" t="s">
        <v>5028</v>
      </c>
    </row>
    <row r="530" spans="1:4">
      <c r="A530" s="268" t="s">
        <v>5576</v>
      </c>
      <c r="B530" s="268" t="s">
        <v>2311</v>
      </c>
      <c r="C530" s="268" t="s">
        <v>5025</v>
      </c>
      <c r="D530" s="268" t="s">
        <v>5031</v>
      </c>
    </row>
    <row r="531" spans="1:4">
      <c r="A531" s="268" t="s">
        <v>5577</v>
      </c>
      <c r="B531" s="268" t="s">
        <v>1207</v>
      </c>
      <c r="C531" s="268" t="s">
        <v>5025</v>
      </c>
      <c r="D531" s="268" t="s">
        <v>5034</v>
      </c>
    </row>
    <row r="532" spans="1:4">
      <c r="A532" s="268" t="s">
        <v>5578</v>
      </c>
      <c r="B532" s="268" t="s">
        <v>3989</v>
      </c>
      <c r="C532" s="268" t="s">
        <v>5025</v>
      </c>
      <c r="D532" s="268" t="s">
        <v>5096</v>
      </c>
    </row>
    <row r="533" spans="1:4">
      <c r="A533" s="268" t="s">
        <v>5579</v>
      </c>
      <c r="B533" s="268" t="s">
        <v>498</v>
      </c>
      <c r="C533" s="268" t="s">
        <v>5025</v>
      </c>
      <c r="D533" s="268" t="s">
        <v>5109</v>
      </c>
    </row>
    <row r="534" spans="1:4">
      <c r="A534" s="268" t="s">
        <v>5580</v>
      </c>
      <c r="B534" s="268" t="s">
        <v>1877</v>
      </c>
      <c r="C534" s="268" t="s">
        <v>5025</v>
      </c>
      <c r="D534" s="268" t="s">
        <v>5054</v>
      </c>
    </row>
    <row r="535" spans="1:4">
      <c r="A535" s="268" t="s">
        <v>5581</v>
      </c>
      <c r="B535" s="268" t="s">
        <v>4316</v>
      </c>
      <c r="C535" s="268" t="s">
        <v>5025</v>
      </c>
      <c r="D535" s="268" t="s">
        <v>5026</v>
      </c>
    </row>
    <row r="536" spans="1:4">
      <c r="A536" s="268" t="s">
        <v>5582</v>
      </c>
      <c r="B536" s="268" t="s">
        <v>3537</v>
      </c>
      <c r="C536" s="268" t="s">
        <v>5025</v>
      </c>
      <c r="D536" s="268" t="s">
        <v>5114</v>
      </c>
    </row>
    <row r="537" spans="1:4">
      <c r="A537" s="268" t="s">
        <v>5583</v>
      </c>
      <c r="B537" s="268" t="s">
        <v>975</v>
      </c>
      <c r="C537" s="268" t="s">
        <v>5025</v>
      </c>
      <c r="D537" s="268" t="s">
        <v>5084</v>
      </c>
    </row>
    <row r="538" spans="1:4">
      <c r="A538" s="268" t="s">
        <v>5584</v>
      </c>
      <c r="B538" s="268" t="s">
        <v>2231</v>
      </c>
      <c r="C538" s="268" t="s">
        <v>5025</v>
      </c>
      <c r="D538" s="268" t="s">
        <v>5054</v>
      </c>
    </row>
    <row r="539" spans="1:4">
      <c r="A539" s="268" t="s">
        <v>5585</v>
      </c>
      <c r="B539" s="268" t="s">
        <v>85</v>
      </c>
      <c r="C539" s="268" t="s">
        <v>5025</v>
      </c>
      <c r="D539" s="268" t="s">
        <v>64</v>
      </c>
    </row>
    <row r="540" spans="1:4">
      <c r="A540" s="268" t="s">
        <v>5586</v>
      </c>
      <c r="B540" s="268" t="s">
        <v>4156</v>
      </c>
      <c r="C540" s="268" t="s">
        <v>5025</v>
      </c>
      <c r="D540" s="268" t="s">
        <v>64</v>
      </c>
    </row>
    <row r="541" spans="1:4">
      <c r="A541" s="268" t="s">
        <v>5587</v>
      </c>
      <c r="B541" s="268" t="s">
        <v>4267</v>
      </c>
      <c r="C541" s="268" t="s">
        <v>5025</v>
      </c>
      <c r="D541" s="268" t="s">
        <v>64</v>
      </c>
    </row>
    <row r="542" spans="1:4">
      <c r="A542" s="268" t="s">
        <v>5588</v>
      </c>
      <c r="B542" s="268" t="s">
        <v>54</v>
      </c>
      <c r="C542" s="268" t="s">
        <v>5025</v>
      </c>
      <c r="D542" s="268" t="s">
        <v>64</v>
      </c>
    </row>
    <row r="543" spans="1:4">
      <c r="A543" s="268" t="s">
        <v>5589</v>
      </c>
      <c r="B543" s="268" t="s">
        <v>4059</v>
      </c>
      <c r="C543" s="268" t="s">
        <v>5025</v>
      </c>
      <c r="D543" s="268" t="s">
        <v>64</v>
      </c>
    </row>
    <row r="544" spans="1:4">
      <c r="A544" s="268" t="s">
        <v>5590</v>
      </c>
      <c r="B544" s="268" t="s">
        <v>1205</v>
      </c>
      <c r="C544" s="268" t="s">
        <v>5025</v>
      </c>
      <c r="D544" s="268" t="s">
        <v>5026</v>
      </c>
    </row>
    <row r="545" spans="1:4">
      <c r="A545" s="268" t="s">
        <v>5591</v>
      </c>
      <c r="B545" s="268" t="s">
        <v>1038</v>
      </c>
      <c r="C545" s="268" t="s">
        <v>5025</v>
      </c>
      <c r="D545" s="268" t="s">
        <v>5096</v>
      </c>
    </row>
    <row r="546" spans="1:4">
      <c r="A546" s="268" t="s">
        <v>5592</v>
      </c>
      <c r="B546" s="268" t="s">
        <v>1676</v>
      </c>
      <c r="C546" s="268" t="s">
        <v>5025</v>
      </c>
      <c r="D546" s="268" t="s">
        <v>5198</v>
      </c>
    </row>
    <row r="547" spans="1:4">
      <c r="A547" s="268" t="s">
        <v>5593</v>
      </c>
      <c r="B547" s="268" t="s">
        <v>4245</v>
      </c>
      <c r="C547" s="268" t="s">
        <v>5025</v>
      </c>
      <c r="D547" s="268" t="s">
        <v>5026</v>
      </c>
    </row>
    <row r="548" spans="1:4">
      <c r="A548" s="268" t="s">
        <v>5594</v>
      </c>
      <c r="B548" s="268" t="s">
        <v>4193</v>
      </c>
      <c r="C548" s="268" t="s">
        <v>5025</v>
      </c>
      <c r="D548" s="268" t="s">
        <v>5026</v>
      </c>
    </row>
    <row r="549" spans="1:4">
      <c r="A549" s="268" t="s">
        <v>5595</v>
      </c>
      <c r="B549" s="268" t="s">
        <v>538</v>
      </c>
      <c r="C549" s="268" t="s">
        <v>5025</v>
      </c>
      <c r="D549" s="268" t="s">
        <v>5040</v>
      </c>
    </row>
    <row r="550" spans="1:4">
      <c r="A550" s="268" t="s">
        <v>5596</v>
      </c>
      <c r="B550" s="268" t="s">
        <v>622</v>
      </c>
      <c r="C550" s="268" t="s">
        <v>5025</v>
      </c>
      <c r="D550" s="268" t="s">
        <v>5031</v>
      </c>
    </row>
    <row r="551" spans="1:4">
      <c r="A551" s="268" t="s">
        <v>5597</v>
      </c>
      <c r="B551" s="268" t="s">
        <v>494</v>
      </c>
      <c r="C551" s="268" t="s">
        <v>5025</v>
      </c>
      <c r="D551" s="268" t="s">
        <v>5096</v>
      </c>
    </row>
    <row r="552" spans="1:4">
      <c r="A552" s="268" t="s">
        <v>5598</v>
      </c>
      <c r="B552" s="268" t="s">
        <v>4107</v>
      </c>
      <c r="C552" s="268" t="s">
        <v>5025</v>
      </c>
      <c r="D552" s="268" t="s">
        <v>5066</v>
      </c>
    </row>
    <row r="553" spans="1:4">
      <c r="A553" s="268" t="s">
        <v>5599</v>
      </c>
      <c r="B553" s="268" t="s">
        <v>796</v>
      </c>
      <c r="C553" s="268" t="s">
        <v>5025</v>
      </c>
      <c r="D553" s="268" t="s">
        <v>5066</v>
      </c>
    </row>
    <row r="554" spans="1:4">
      <c r="A554" s="268" t="s">
        <v>5600</v>
      </c>
      <c r="B554" s="268" t="s">
        <v>4083</v>
      </c>
      <c r="C554" s="268" t="s">
        <v>5025</v>
      </c>
      <c r="D554" s="268" t="s">
        <v>64</v>
      </c>
    </row>
    <row r="555" spans="1:4">
      <c r="A555" s="268" t="s">
        <v>5601</v>
      </c>
      <c r="B555" s="268" t="s">
        <v>1444</v>
      </c>
      <c r="C555" s="268" t="s">
        <v>5025</v>
      </c>
      <c r="D555" s="268" t="s">
        <v>64</v>
      </c>
    </row>
    <row r="556" spans="1:4">
      <c r="A556" s="268" t="s">
        <v>5602</v>
      </c>
      <c r="B556" s="268" t="s">
        <v>1323</v>
      </c>
      <c r="C556" s="268" t="s">
        <v>5025</v>
      </c>
      <c r="D556" s="268" t="s">
        <v>5114</v>
      </c>
    </row>
    <row r="557" spans="1:4">
      <c r="A557" s="268" t="s">
        <v>5603</v>
      </c>
      <c r="B557" s="268" t="s">
        <v>3987</v>
      </c>
      <c r="C557" s="268" t="s">
        <v>5025</v>
      </c>
      <c r="D557" s="268" t="s">
        <v>5334</v>
      </c>
    </row>
    <row r="558" spans="1:4">
      <c r="A558" s="268" t="s">
        <v>5604</v>
      </c>
      <c r="B558" s="268" t="s">
        <v>682</v>
      </c>
      <c r="C558" s="268" t="s">
        <v>5025</v>
      </c>
      <c r="D558" s="268" t="s">
        <v>5109</v>
      </c>
    </row>
    <row r="559" spans="1:4">
      <c r="A559" s="268" t="s">
        <v>5605</v>
      </c>
      <c r="B559" s="268" t="s">
        <v>283</v>
      </c>
      <c r="C559" s="268" t="s">
        <v>5025</v>
      </c>
      <c r="D559" s="268" t="s">
        <v>5026</v>
      </c>
    </row>
    <row r="560" spans="1:4">
      <c r="A560" s="268" t="s">
        <v>5606</v>
      </c>
      <c r="B560" s="268" t="s">
        <v>3035</v>
      </c>
      <c r="C560" s="268" t="s">
        <v>5025</v>
      </c>
      <c r="D560" s="268" t="s">
        <v>5060</v>
      </c>
    </row>
    <row r="561" spans="1:4">
      <c r="A561" s="268" t="s">
        <v>5607</v>
      </c>
      <c r="B561" s="268" t="s">
        <v>4160</v>
      </c>
      <c r="C561" s="268" t="s">
        <v>5025</v>
      </c>
      <c r="D561" s="268" t="s">
        <v>5040</v>
      </c>
    </row>
    <row r="562" spans="1:4">
      <c r="A562" s="268" t="s">
        <v>5608</v>
      </c>
      <c r="B562" s="268" t="s">
        <v>4408</v>
      </c>
      <c r="C562" s="268" t="s">
        <v>5025</v>
      </c>
      <c r="D562" s="268" t="s">
        <v>5026</v>
      </c>
    </row>
    <row r="563" spans="1:4">
      <c r="A563" s="268" t="s">
        <v>5609</v>
      </c>
      <c r="B563" s="268" t="s">
        <v>876</v>
      </c>
      <c r="C563" s="268" t="s">
        <v>5025</v>
      </c>
      <c r="D563" s="268" t="s">
        <v>64</v>
      </c>
    </row>
    <row r="564" spans="1:4">
      <c r="A564" s="268" t="s">
        <v>5610</v>
      </c>
      <c r="B564" s="268" t="s">
        <v>2619</v>
      </c>
      <c r="C564" s="268" t="s">
        <v>5025</v>
      </c>
      <c r="D564" s="268" t="s">
        <v>5054</v>
      </c>
    </row>
    <row r="565" spans="1:4">
      <c r="A565" s="268" t="s">
        <v>5611</v>
      </c>
      <c r="B565" s="268" t="s">
        <v>4131</v>
      </c>
      <c r="C565" s="268" t="s">
        <v>5025</v>
      </c>
      <c r="D565" s="268" t="s">
        <v>5084</v>
      </c>
    </row>
    <row r="566" spans="1:4">
      <c r="A566" s="268" t="s">
        <v>5612</v>
      </c>
      <c r="B566" s="268" t="s">
        <v>4118</v>
      </c>
      <c r="C566" s="268" t="s">
        <v>5025</v>
      </c>
      <c r="D566" s="268" t="s">
        <v>5088</v>
      </c>
    </row>
    <row r="567" spans="1:4">
      <c r="A567" s="268" t="s">
        <v>5613</v>
      </c>
      <c r="B567" s="268" t="s">
        <v>4187</v>
      </c>
      <c r="C567" s="268" t="s">
        <v>5025</v>
      </c>
      <c r="D567" s="268" t="s">
        <v>5028</v>
      </c>
    </row>
    <row r="568" spans="1:4">
      <c r="A568" s="268" t="s">
        <v>5614</v>
      </c>
      <c r="B568" s="268" t="s">
        <v>139</v>
      </c>
      <c r="C568" s="268" t="s">
        <v>5025</v>
      </c>
      <c r="D568" s="268" t="s">
        <v>5026</v>
      </c>
    </row>
    <row r="569" spans="1:4">
      <c r="A569" s="268" t="s">
        <v>5615</v>
      </c>
      <c r="B569" s="268" t="s">
        <v>664</v>
      </c>
      <c r="C569" s="268" t="s">
        <v>5025</v>
      </c>
      <c r="D569" s="268" t="s">
        <v>5031</v>
      </c>
    </row>
    <row r="570" spans="1:4">
      <c r="A570" s="268" t="s">
        <v>5616</v>
      </c>
      <c r="B570" s="268" t="s">
        <v>4290</v>
      </c>
      <c r="C570" s="268" t="s">
        <v>5025</v>
      </c>
      <c r="D570" s="268" t="s">
        <v>5028</v>
      </c>
    </row>
    <row r="571" spans="1:4">
      <c r="A571" s="268" t="s">
        <v>5617</v>
      </c>
      <c r="B571" s="268" t="s">
        <v>1002</v>
      </c>
      <c r="C571" s="268" t="s">
        <v>5025</v>
      </c>
      <c r="D571" s="268" t="s">
        <v>5084</v>
      </c>
    </row>
    <row r="572" spans="1:4">
      <c r="A572" s="268" t="s">
        <v>5618</v>
      </c>
      <c r="B572" s="268" t="s">
        <v>4243</v>
      </c>
      <c r="C572" s="268" t="s">
        <v>5025</v>
      </c>
      <c r="D572" s="268" t="s">
        <v>5031</v>
      </c>
    </row>
    <row r="573" spans="1:4">
      <c r="A573" s="268" t="s">
        <v>5619</v>
      </c>
      <c r="B573" s="268" t="s">
        <v>4146</v>
      </c>
      <c r="C573" s="268" t="s">
        <v>5025</v>
      </c>
      <c r="D573" s="268" t="s">
        <v>5031</v>
      </c>
    </row>
    <row r="574" spans="1:4">
      <c r="A574" s="268" t="s">
        <v>5620</v>
      </c>
      <c r="B574" s="268" t="s">
        <v>1241</v>
      </c>
      <c r="C574" s="268" t="s">
        <v>5025</v>
      </c>
      <c r="D574" s="268" t="s">
        <v>5054</v>
      </c>
    </row>
    <row r="575" spans="1:4">
      <c r="A575" s="268" t="s">
        <v>5621</v>
      </c>
      <c r="B575" s="268" t="s">
        <v>2361</v>
      </c>
      <c r="C575" s="268" t="s">
        <v>5025</v>
      </c>
      <c r="D575" s="268" t="s">
        <v>64</v>
      </c>
    </row>
    <row r="576" spans="1:4">
      <c r="A576" s="268" t="s">
        <v>5622</v>
      </c>
      <c r="B576" s="268" t="s">
        <v>344</v>
      </c>
      <c r="C576" s="268" t="s">
        <v>5025</v>
      </c>
      <c r="D576" s="268" t="s">
        <v>5031</v>
      </c>
    </row>
    <row r="577" spans="1:4">
      <c r="A577" s="268" t="s">
        <v>5623</v>
      </c>
      <c r="B577" s="268" t="s">
        <v>542</v>
      </c>
      <c r="C577" s="268" t="s">
        <v>5025</v>
      </c>
      <c r="D577" s="268" t="s">
        <v>5028</v>
      </c>
    </row>
    <row r="578" spans="1:4">
      <c r="A578" s="268" t="s">
        <v>5624</v>
      </c>
      <c r="B578" s="268" t="s">
        <v>830</v>
      </c>
      <c r="C578" s="268" t="s">
        <v>5025</v>
      </c>
      <c r="D578" s="268" t="s">
        <v>5088</v>
      </c>
    </row>
    <row r="579" spans="1:4">
      <c r="A579" s="268" t="s">
        <v>5625</v>
      </c>
      <c r="B579" s="268" t="s">
        <v>362</v>
      </c>
      <c r="C579" s="268" t="s">
        <v>5025</v>
      </c>
      <c r="D579" s="268" t="s">
        <v>5066</v>
      </c>
    </row>
    <row r="580" spans="1:4">
      <c r="A580" s="268" t="s">
        <v>5626</v>
      </c>
      <c r="B580" s="268" t="s">
        <v>3021</v>
      </c>
      <c r="C580" s="268" t="s">
        <v>5025</v>
      </c>
      <c r="D580" s="268" t="s">
        <v>5198</v>
      </c>
    </row>
    <row r="581" spans="1:4">
      <c r="A581" s="268" t="s">
        <v>5627</v>
      </c>
      <c r="B581" s="268" t="s">
        <v>2571</v>
      </c>
      <c r="C581" s="268" t="s">
        <v>5025</v>
      </c>
      <c r="D581" s="268" t="s">
        <v>5109</v>
      </c>
    </row>
    <row r="582" spans="1:4">
      <c r="A582" s="268" t="s">
        <v>5628</v>
      </c>
      <c r="B582" s="268" t="s">
        <v>4291</v>
      </c>
      <c r="C582" s="268" t="s">
        <v>5025</v>
      </c>
      <c r="D582" s="268" t="s">
        <v>5066</v>
      </c>
    </row>
    <row r="583" spans="1:4">
      <c r="A583" s="268" t="s">
        <v>5629</v>
      </c>
      <c r="B583" s="268" t="s">
        <v>4181</v>
      </c>
      <c r="C583" s="268" t="s">
        <v>5025</v>
      </c>
      <c r="D583" s="268" t="s">
        <v>5028</v>
      </c>
    </row>
    <row r="584" spans="1:4">
      <c r="A584" s="268" t="s">
        <v>5630</v>
      </c>
      <c r="B584" s="268" t="s">
        <v>281</v>
      </c>
      <c r="C584" s="268" t="s">
        <v>5025</v>
      </c>
      <c r="D584" s="268" t="s">
        <v>5042</v>
      </c>
    </row>
    <row r="585" spans="1:4">
      <c r="A585" s="268" t="s">
        <v>5631</v>
      </c>
      <c r="B585" s="268" t="s">
        <v>1223</v>
      </c>
      <c r="C585" s="268" t="s">
        <v>5025</v>
      </c>
      <c r="D585" s="268" t="s">
        <v>5088</v>
      </c>
    </row>
    <row r="586" spans="1:4">
      <c r="A586" s="268" t="s">
        <v>5632</v>
      </c>
      <c r="B586" s="268" t="s">
        <v>142</v>
      </c>
      <c r="C586" s="268" t="s">
        <v>5025</v>
      </c>
      <c r="D586" s="268" t="s">
        <v>5042</v>
      </c>
    </row>
    <row r="587" spans="1:4">
      <c r="A587" s="268" t="s">
        <v>5633</v>
      </c>
      <c r="B587" s="268" t="s">
        <v>4041</v>
      </c>
      <c r="C587" s="268" t="s">
        <v>5025</v>
      </c>
      <c r="D587" s="268" t="s">
        <v>5028</v>
      </c>
    </row>
    <row r="588" spans="1:4">
      <c r="A588" s="268" t="s">
        <v>5634</v>
      </c>
      <c r="B588" s="268" t="s">
        <v>4130</v>
      </c>
      <c r="C588" s="268" t="s">
        <v>5025</v>
      </c>
      <c r="D588" s="268" t="s">
        <v>5054</v>
      </c>
    </row>
    <row r="589" spans="1:4">
      <c r="A589" s="268" t="s">
        <v>5635</v>
      </c>
      <c r="B589" s="268" t="s">
        <v>4157</v>
      </c>
      <c r="C589" s="268" t="s">
        <v>5025</v>
      </c>
      <c r="D589" s="268" t="s">
        <v>5026</v>
      </c>
    </row>
    <row r="590" spans="1:4">
      <c r="A590" s="268" t="s">
        <v>5636</v>
      </c>
      <c r="B590" s="268" t="s">
        <v>3979</v>
      </c>
      <c r="C590" s="268" t="s">
        <v>5025</v>
      </c>
      <c r="D590" s="268" t="s">
        <v>5028</v>
      </c>
    </row>
    <row r="591" spans="1:4">
      <c r="A591" s="268" t="s">
        <v>5637</v>
      </c>
      <c r="B591" s="268" t="s">
        <v>3061</v>
      </c>
      <c r="C591" s="268" t="s">
        <v>5025</v>
      </c>
      <c r="D591" s="268" t="s">
        <v>5031</v>
      </c>
    </row>
    <row r="592" spans="1:4">
      <c r="A592" s="268" t="s">
        <v>5638</v>
      </c>
      <c r="B592" s="268" t="s">
        <v>1161</v>
      </c>
      <c r="C592" s="268" t="s">
        <v>5025</v>
      </c>
      <c r="D592" s="268" t="s">
        <v>5028</v>
      </c>
    </row>
    <row r="593" spans="1:4">
      <c r="A593" s="268" t="s">
        <v>5639</v>
      </c>
      <c r="B593" s="268" t="s">
        <v>2183</v>
      </c>
      <c r="C593" s="268" t="s">
        <v>5025</v>
      </c>
      <c r="D593" s="268" t="s">
        <v>5042</v>
      </c>
    </row>
    <row r="594" spans="1:4">
      <c r="A594" s="268" t="s">
        <v>5640</v>
      </c>
      <c r="B594" s="268" t="s">
        <v>2767</v>
      </c>
      <c r="C594" s="268" t="s">
        <v>5025</v>
      </c>
      <c r="D594" s="268" t="s">
        <v>5084</v>
      </c>
    </row>
    <row r="595" spans="1:4">
      <c r="A595" s="268" t="s">
        <v>5641</v>
      </c>
      <c r="B595" s="268" t="s">
        <v>1809</v>
      </c>
      <c r="C595" s="268" t="s">
        <v>5025</v>
      </c>
      <c r="D595" s="268" t="s">
        <v>5334</v>
      </c>
    </row>
    <row r="596" spans="1:4">
      <c r="A596" s="268" t="s">
        <v>5642</v>
      </c>
      <c r="B596" s="268" t="s">
        <v>4366</v>
      </c>
      <c r="C596" s="268" t="s">
        <v>5025</v>
      </c>
      <c r="D596" s="268" t="s">
        <v>5060</v>
      </c>
    </row>
    <row r="597" spans="1:4">
      <c r="A597" s="268" t="s">
        <v>5643</v>
      </c>
      <c r="B597" s="268" t="s">
        <v>3357</v>
      </c>
      <c r="C597" s="268" t="s">
        <v>5025</v>
      </c>
      <c r="D597" s="268" t="s">
        <v>5084</v>
      </c>
    </row>
    <row r="598" spans="1:4">
      <c r="A598" s="268" t="s">
        <v>5644</v>
      </c>
      <c r="B598" s="268" t="s">
        <v>1404</v>
      </c>
      <c r="C598" s="268" t="s">
        <v>5025</v>
      </c>
      <c r="D598" s="268" t="s">
        <v>5028</v>
      </c>
    </row>
    <row r="599" spans="1:4">
      <c r="A599" s="268" t="s">
        <v>5645</v>
      </c>
      <c r="B599" s="268" t="s">
        <v>756</v>
      </c>
      <c r="C599" s="268" t="s">
        <v>5025</v>
      </c>
      <c r="D599" s="268" t="s">
        <v>5026</v>
      </c>
    </row>
    <row r="600" spans="1:4">
      <c r="A600" s="268" t="s">
        <v>5646</v>
      </c>
      <c r="B600" s="268" t="s">
        <v>3219</v>
      </c>
      <c r="C600" s="268" t="s">
        <v>5025</v>
      </c>
      <c r="D600" s="268" t="s">
        <v>5034</v>
      </c>
    </row>
    <row r="601" spans="1:4">
      <c r="A601" s="268" t="s">
        <v>5647</v>
      </c>
      <c r="B601" s="268" t="s">
        <v>4288</v>
      </c>
      <c r="C601" s="268" t="s">
        <v>5025</v>
      </c>
      <c r="D601" s="268" t="s">
        <v>5031</v>
      </c>
    </row>
    <row r="602" spans="1:4">
      <c r="A602" s="268" t="s">
        <v>5648</v>
      </c>
      <c r="B602" s="268" t="s">
        <v>1815</v>
      </c>
      <c r="C602" s="268" t="s">
        <v>5025</v>
      </c>
      <c r="D602" s="268" t="s">
        <v>5031</v>
      </c>
    </row>
    <row r="603" spans="1:4">
      <c r="A603" s="268" t="s">
        <v>5649</v>
      </c>
      <c r="B603" s="268" t="s">
        <v>1050</v>
      </c>
      <c r="C603" s="268" t="s">
        <v>5025</v>
      </c>
      <c r="D603" s="268" t="s">
        <v>5088</v>
      </c>
    </row>
    <row r="604" spans="1:4">
      <c r="A604" s="268" t="s">
        <v>5650</v>
      </c>
      <c r="B604" s="268" t="s">
        <v>846</v>
      </c>
      <c r="C604" s="268" t="s">
        <v>5025</v>
      </c>
      <c r="D604" s="268" t="s">
        <v>64</v>
      </c>
    </row>
    <row r="605" spans="1:4">
      <c r="A605" s="268" t="s">
        <v>5651</v>
      </c>
      <c r="B605" s="268" t="s">
        <v>2827</v>
      </c>
      <c r="C605" s="268" t="s">
        <v>5025</v>
      </c>
      <c r="D605" s="268" t="s">
        <v>5096</v>
      </c>
    </row>
    <row r="606" spans="1:4">
      <c r="A606" s="268" t="s">
        <v>5652</v>
      </c>
      <c r="B606" s="268" t="s">
        <v>4239</v>
      </c>
      <c r="C606" s="268" t="s">
        <v>5025</v>
      </c>
      <c r="D606" s="268" t="s">
        <v>5096</v>
      </c>
    </row>
    <row r="607" spans="1:4">
      <c r="A607" s="268" t="s">
        <v>5653</v>
      </c>
      <c r="B607" s="268" t="s">
        <v>2455</v>
      </c>
      <c r="C607" s="268" t="s">
        <v>5025</v>
      </c>
      <c r="D607" s="268" t="s">
        <v>5114</v>
      </c>
    </row>
    <row r="608" spans="1:4">
      <c r="A608" s="268" t="s">
        <v>5654</v>
      </c>
      <c r="B608" s="268" t="s">
        <v>2309</v>
      </c>
      <c r="C608" s="268" t="s">
        <v>5025</v>
      </c>
      <c r="D608" s="268" t="s">
        <v>5031</v>
      </c>
    </row>
    <row r="609" spans="1:4">
      <c r="A609" s="268" t="s">
        <v>5655</v>
      </c>
      <c r="B609" s="268" t="s">
        <v>2171</v>
      </c>
      <c r="C609" s="268" t="s">
        <v>5025</v>
      </c>
      <c r="D609" s="268" t="s">
        <v>5109</v>
      </c>
    </row>
    <row r="610" spans="1:4">
      <c r="A610" s="268" t="s">
        <v>5656</v>
      </c>
      <c r="B610" s="268" t="s">
        <v>1271</v>
      </c>
      <c r="C610" s="268" t="s">
        <v>5025</v>
      </c>
      <c r="D610" s="268" t="s">
        <v>5026</v>
      </c>
    </row>
    <row r="611" spans="1:4">
      <c r="A611" s="268" t="s">
        <v>5657</v>
      </c>
      <c r="B611" s="268" t="s">
        <v>614</v>
      </c>
      <c r="C611" s="268" t="s">
        <v>5025</v>
      </c>
      <c r="D611" s="268" t="s">
        <v>5050</v>
      </c>
    </row>
    <row r="612" spans="1:4">
      <c r="A612" s="268" t="s">
        <v>5658</v>
      </c>
      <c r="B612" s="268" t="s">
        <v>4386</v>
      </c>
      <c r="C612" s="268" t="s">
        <v>5025</v>
      </c>
      <c r="D612" s="268" t="s">
        <v>5050</v>
      </c>
    </row>
    <row r="613" spans="1:4">
      <c r="A613" s="268" t="s">
        <v>5659</v>
      </c>
      <c r="B613" s="268" t="s">
        <v>2691</v>
      </c>
      <c r="C613" s="268" t="s">
        <v>5025</v>
      </c>
      <c r="D613" s="268" t="s">
        <v>5026</v>
      </c>
    </row>
    <row r="614" spans="1:4">
      <c r="A614" s="268" t="s">
        <v>5660</v>
      </c>
      <c r="B614" s="268" t="s">
        <v>2491</v>
      </c>
      <c r="C614" s="268" t="s">
        <v>5025</v>
      </c>
      <c r="D614" s="268" t="s">
        <v>5088</v>
      </c>
    </row>
    <row r="615" spans="1:4">
      <c r="A615" s="268" t="s">
        <v>5661</v>
      </c>
      <c r="B615" s="268" t="s">
        <v>4568</v>
      </c>
      <c r="C615" s="268" t="s">
        <v>5025</v>
      </c>
      <c r="D615" s="268" t="s">
        <v>5088</v>
      </c>
    </row>
    <row r="616" spans="1:4">
      <c r="A616" s="268" t="s">
        <v>5662</v>
      </c>
      <c r="B616" s="268" t="s">
        <v>4907</v>
      </c>
      <c r="C616" s="268" t="s">
        <v>5025</v>
      </c>
      <c r="D616" s="268" t="s">
        <v>5088</v>
      </c>
    </row>
    <row r="617" spans="1:4">
      <c r="A617" s="268" t="s">
        <v>5663</v>
      </c>
      <c r="B617" s="268" t="s">
        <v>1092</v>
      </c>
      <c r="C617" s="268" t="s">
        <v>5025</v>
      </c>
      <c r="D617" s="268" t="s">
        <v>5050</v>
      </c>
    </row>
    <row r="618" spans="1:4">
      <c r="A618" s="268" t="s">
        <v>5664</v>
      </c>
      <c r="B618" s="268" t="s">
        <v>295</v>
      </c>
      <c r="C618" s="268" t="s">
        <v>5025</v>
      </c>
      <c r="D618" s="268" t="s">
        <v>5088</v>
      </c>
    </row>
    <row r="619" spans="1:4">
      <c r="A619" s="268" t="s">
        <v>5665</v>
      </c>
      <c r="B619" s="268" t="s">
        <v>4343</v>
      </c>
      <c r="C619" s="268" t="s">
        <v>5025</v>
      </c>
      <c r="D619" s="268" t="s">
        <v>5088</v>
      </c>
    </row>
    <row r="620" spans="1:4">
      <c r="A620" s="268" t="s">
        <v>5666</v>
      </c>
      <c r="B620" s="268" t="s">
        <v>1552</v>
      </c>
      <c r="C620" s="268" t="s">
        <v>5025</v>
      </c>
      <c r="D620" s="268" t="s">
        <v>5050</v>
      </c>
    </row>
    <row r="621" spans="1:4">
      <c r="A621" s="268" t="s">
        <v>5667</v>
      </c>
      <c r="B621" s="268" t="s">
        <v>4402</v>
      </c>
      <c r="C621" s="268" t="s">
        <v>5025</v>
      </c>
      <c r="D621" s="268" t="s">
        <v>5050</v>
      </c>
    </row>
    <row r="622" spans="1:4">
      <c r="A622" s="268" t="s">
        <v>5668</v>
      </c>
      <c r="B622" s="268" t="s">
        <v>1086</v>
      </c>
      <c r="C622" s="268" t="s">
        <v>5025</v>
      </c>
      <c r="D622" s="268" t="s">
        <v>64</v>
      </c>
    </row>
    <row r="623" spans="1:4">
      <c r="A623" s="268" t="s">
        <v>5669</v>
      </c>
      <c r="B623" s="268" t="s">
        <v>2157</v>
      </c>
      <c r="C623" s="268" t="s">
        <v>5025</v>
      </c>
      <c r="D623" s="268" t="s">
        <v>5198</v>
      </c>
    </row>
    <row r="624" spans="1:4">
      <c r="A624" s="268" t="s">
        <v>5670</v>
      </c>
      <c r="B624" s="268" t="s">
        <v>3337</v>
      </c>
      <c r="C624" s="268" t="s">
        <v>5025</v>
      </c>
      <c r="D624" s="268" t="s">
        <v>5066</v>
      </c>
    </row>
    <row r="625" spans="1:4">
      <c r="A625" s="268" t="s">
        <v>5671</v>
      </c>
      <c r="B625" s="268" t="s">
        <v>404</v>
      </c>
      <c r="C625" s="268" t="s">
        <v>5025</v>
      </c>
      <c r="D625" s="268" t="s">
        <v>5026</v>
      </c>
    </row>
    <row r="626" spans="1:4">
      <c r="A626" s="268" t="s">
        <v>5672</v>
      </c>
      <c r="B626" s="268" t="s">
        <v>4119</v>
      </c>
      <c r="C626" s="268" t="s">
        <v>5025</v>
      </c>
      <c r="D626" s="268" t="s">
        <v>5026</v>
      </c>
    </row>
    <row r="627" spans="1:4">
      <c r="A627" s="268" t="s">
        <v>5673</v>
      </c>
      <c r="B627" s="268" t="s">
        <v>261</v>
      </c>
      <c r="C627" s="268" t="s">
        <v>5025</v>
      </c>
      <c r="D627" s="268" t="s">
        <v>5031</v>
      </c>
    </row>
    <row r="628" spans="1:4">
      <c r="A628" s="268" t="s">
        <v>5674</v>
      </c>
      <c r="B628" s="268" t="s">
        <v>1297</v>
      </c>
      <c r="C628" s="268" t="s">
        <v>5025</v>
      </c>
      <c r="D628" s="268" t="s">
        <v>5054</v>
      </c>
    </row>
    <row r="629" spans="1:4">
      <c r="A629" s="268" t="s">
        <v>5675</v>
      </c>
      <c r="B629" s="268" t="s">
        <v>1219</v>
      </c>
      <c r="C629" s="268" t="s">
        <v>5025</v>
      </c>
      <c r="D629" s="268" t="s">
        <v>64</v>
      </c>
    </row>
    <row r="630" spans="1:4">
      <c r="A630" s="268" t="s">
        <v>5676</v>
      </c>
      <c r="B630" s="268" t="s">
        <v>2987</v>
      </c>
      <c r="C630" s="268" t="s">
        <v>5025</v>
      </c>
      <c r="D630" s="268" t="s">
        <v>5026</v>
      </c>
    </row>
    <row r="631" spans="1:4">
      <c r="A631" s="268" t="s">
        <v>5677</v>
      </c>
      <c r="B631" s="268" t="s">
        <v>3081</v>
      </c>
      <c r="C631" s="268" t="s">
        <v>5025</v>
      </c>
      <c r="D631" s="268" t="s">
        <v>5031</v>
      </c>
    </row>
    <row r="632" spans="1:4">
      <c r="A632" s="268" t="s">
        <v>5678</v>
      </c>
      <c r="B632" s="268" t="s">
        <v>4211</v>
      </c>
      <c r="C632" s="268" t="s">
        <v>5025</v>
      </c>
      <c r="D632" s="268" t="s">
        <v>5084</v>
      </c>
    </row>
    <row r="633" spans="1:4">
      <c r="A633" s="268" t="s">
        <v>5679</v>
      </c>
      <c r="B633" s="268" t="s">
        <v>794</v>
      </c>
      <c r="C633" s="268" t="s">
        <v>5025</v>
      </c>
      <c r="D633" s="268" t="s">
        <v>5088</v>
      </c>
    </row>
    <row r="634" spans="1:4">
      <c r="A634" s="268" t="s">
        <v>5680</v>
      </c>
      <c r="B634" s="268" t="s">
        <v>1167</v>
      </c>
      <c r="C634" s="268" t="s">
        <v>5025</v>
      </c>
      <c r="D634" s="268" t="s">
        <v>5114</v>
      </c>
    </row>
    <row r="635" spans="1:4">
      <c r="A635" s="268" t="s">
        <v>5681</v>
      </c>
      <c r="B635" s="268" t="s">
        <v>4289</v>
      </c>
      <c r="C635" s="268" t="s">
        <v>5025</v>
      </c>
      <c r="D635" s="268" t="s">
        <v>5026</v>
      </c>
    </row>
    <row r="636" spans="1:4">
      <c r="A636" s="268" t="s">
        <v>5682</v>
      </c>
      <c r="B636" s="268" t="s">
        <v>4246</v>
      </c>
      <c r="C636" s="268" t="s">
        <v>5025</v>
      </c>
      <c r="D636" s="268" t="s">
        <v>5026</v>
      </c>
    </row>
    <row r="637" spans="1:4">
      <c r="A637" s="268" t="s">
        <v>5683</v>
      </c>
      <c r="B637" s="268" t="s">
        <v>3079</v>
      </c>
      <c r="C637" s="268" t="s">
        <v>5025</v>
      </c>
      <c r="D637" s="268" t="s">
        <v>5031</v>
      </c>
    </row>
    <row r="638" spans="1:4">
      <c r="A638" s="268" t="s">
        <v>5684</v>
      </c>
      <c r="B638" s="268" t="s">
        <v>1735</v>
      </c>
      <c r="C638" s="268" t="s">
        <v>5025</v>
      </c>
      <c r="D638" s="268" t="s">
        <v>5034</v>
      </c>
    </row>
    <row r="639" spans="1:4">
      <c r="A639" s="268" t="s">
        <v>5685</v>
      </c>
      <c r="B639" s="268" t="s">
        <v>4209</v>
      </c>
      <c r="C639" s="268" t="s">
        <v>5025</v>
      </c>
      <c r="D639" s="268" t="s">
        <v>5031</v>
      </c>
    </row>
    <row r="640" spans="1:4">
      <c r="A640" s="268" t="s">
        <v>5686</v>
      </c>
      <c r="B640" s="268" t="s">
        <v>1845</v>
      </c>
      <c r="C640" s="268" t="s">
        <v>5025</v>
      </c>
      <c r="D640" s="268" t="s">
        <v>5112</v>
      </c>
    </row>
    <row r="641" spans="1:4">
      <c r="A641" s="268" t="s">
        <v>5687</v>
      </c>
      <c r="B641" s="268" t="s">
        <v>2483</v>
      </c>
      <c r="C641" s="268" t="s">
        <v>5025</v>
      </c>
      <c r="D641" s="268" t="s">
        <v>5109</v>
      </c>
    </row>
    <row r="642" spans="1:4">
      <c r="A642" s="268" t="s">
        <v>5688</v>
      </c>
      <c r="B642" s="268" t="s">
        <v>1881</v>
      </c>
      <c r="C642" s="268" t="s">
        <v>5025</v>
      </c>
      <c r="D642" s="268" t="s">
        <v>5159</v>
      </c>
    </row>
    <row r="643" spans="1:4">
      <c r="A643" s="268" t="s">
        <v>5689</v>
      </c>
      <c r="B643" s="268" t="s">
        <v>2265</v>
      </c>
      <c r="C643" s="268" t="s">
        <v>5025</v>
      </c>
      <c r="D643" s="268" t="s">
        <v>5040</v>
      </c>
    </row>
    <row r="644" spans="1:4">
      <c r="A644" s="268" t="s">
        <v>5690</v>
      </c>
      <c r="B644" s="268" t="s">
        <v>2801</v>
      </c>
      <c r="C644" s="268" t="s">
        <v>5025</v>
      </c>
      <c r="D644" s="268" t="s">
        <v>5109</v>
      </c>
    </row>
    <row r="645" spans="1:4">
      <c r="A645" s="268" t="s">
        <v>5691</v>
      </c>
      <c r="B645" s="268" t="s">
        <v>672</v>
      </c>
      <c r="C645" s="268" t="s">
        <v>5025</v>
      </c>
      <c r="D645" s="268" t="s">
        <v>5088</v>
      </c>
    </row>
    <row r="646" spans="1:4">
      <c r="A646" s="268" t="s">
        <v>5692</v>
      </c>
      <c r="B646" s="268" t="s">
        <v>4236</v>
      </c>
      <c r="C646" s="268" t="s">
        <v>5025</v>
      </c>
      <c r="D646" s="268" t="s">
        <v>5088</v>
      </c>
    </row>
    <row r="647" spans="1:4">
      <c r="A647" s="268" t="s">
        <v>5693</v>
      </c>
      <c r="B647" s="268" t="s">
        <v>2787</v>
      </c>
      <c r="C647" s="268" t="s">
        <v>5025</v>
      </c>
      <c r="D647" s="268" t="s">
        <v>5060</v>
      </c>
    </row>
    <row r="648" spans="1:4">
      <c r="A648" s="268" t="s">
        <v>5694</v>
      </c>
      <c r="B648" s="268" t="s">
        <v>1090</v>
      </c>
      <c r="C648" s="268" t="s">
        <v>5025</v>
      </c>
      <c r="D648" s="268" t="s">
        <v>5088</v>
      </c>
    </row>
    <row r="649" spans="1:4">
      <c r="A649" s="268" t="s">
        <v>5695</v>
      </c>
      <c r="B649" s="268" t="s">
        <v>953</v>
      </c>
      <c r="C649" s="268" t="s">
        <v>5025</v>
      </c>
      <c r="D649" s="268" t="s">
        <v>5034</v>
      </c>
    </row>
    <row r="650" spans="1:4">
      <c r="A650" s="268" t="s">
        <v>5696</v>
      </c>
      <c r="B650" s="268" t="s">
        <v>2259</v>
      </c>
      <c r="C650" s="268" t="s">
        <v>5025</v>
      </c>
      <c r="D650" s="268" t="s">
        <v>5031</v>
      </c>
    </row>
    <row r="651" spans="1:4">
      <c r="A651" s="268" t="s">
        <v>5697</v>
      </c>
      <c r="B651" s="268" t="s">
        <v>520</v>
      </c>
      <c r="C651" s="268" t="s">
        <v>5025</v>
      </c>
      <c r="D651" s="268" t="s">
        <v>5088</v>
      </c>
    </row>
    <row r="652" spans="1:4">
      <c r="A652" s="268" t="s">
        <v>5698</v>
      </c>
      <c r="B652" s="268" t="s">
        <v>4673</v>
      </c>
      <c r="C652" s="268" t="s">
        <v>5025</v>
      </c>
      <c r="D652" s="268" t="s">
        <v>5088</v>
      </c>
    </row>
    <row r="653" spans="1:4">
      <c r="A653" s="268" t="s">
        <v>5699</v>
      </c>
      <c r="B653" s="268" t="s">
        <v>3525</v>
      </c>
      <c r="C653" s="268" t="s">
        <v>5025</v>
      </c>
      <c r="D653" s="268" t="s">
        <v>5034</v>
      </c>
    </row>
    <row r="654" spans="1:4">
      <c r="A654" s="268" t="s">
        <v>5700</v>
      </c>
      <c r="B654" s="268" t="s">
        <v>2287</v>
      </c>
      <c r="C654" s="268" t="s">
        <v>5025</v>
      </c>
      <c r="D654" s="268" t="s">
        <v>64</v>
      </c>
    </row>
    <row r="655" spans="1:4">
      <c r="A655" s="268" t="s">
        <v>5701</v>
      </c>
      <c r="B655" s="268" t="s">
        <v>1801</v>
      </c>
      <c r="C655" s="268" t="s">
        <v>5025</v>
      </c>
      <c r="D655" s="268" t="s">
        <v>5054</v>
      </c>
    </row>
    <row r="656" spans="1:4">
      <c r="A656" s="268" t="s">
        <v>5702</v>
      </c>
      <c r="B656" s="268" t="s">
        <v>822</v>
      </c>
      <c r="C656" s="268" t="s">
        <v>5025</v>
      </c>
      <c r="D656" s="268" t="s">
        <v>5054</v>
      </c>
    </row>
    <row r="657" spans="1:4">
      <c r="A657" s="268" t="s">
        <v>5703</v>
      </c>
      <c r="B657" s="268" t="s">
        <v>1428</v>
      </c>
      <c r="C657" s="268" t="s">
        <v>5025</v>
      </c>
      <c r="D657" s="268" t="s">
        <v>5054</v>
      </c>
    </row>
    <row r="658" spans="1:4">
      <c r="A658" s="268" t="s">
        <v>5704</v>
      </c>
      <c r="B658" s="268" t="s">
        <v>4001</v>
      </c>
      <c r="C658" s="268" t="s">
        <v>5025</v>
      </c>
      <c r="D658" s="268" t="s">
        <v>5109</v>
      </c>
    </row>
    <row r="659" spans="1:4">
      <c r="A659" s="268" t="s">
        <v>5705</v>
      </c>
      <c r="B659" s="268" t="s">
        <v>692</v>
      </c>
      <c r="C659" s="268" t="s">
        <v>5025</v>
      </c>
      <c r="D659" s="268" t="s">
        <v>5028</v>
      </c>
    </row>
    <row r="660" spans="1:4">
      <c r="A660" s="268" t="s">
        <v>5706</v>
      </c>
      <c r="B660" s="268" t="s">
        <v>4106</v>
      </c>
      <c r="C660" s="268" t="s">
        <v>5025</v>
      </c>
      <c r="D660" s="268" t="s">
        <v>64</v>
      </c>
    </row>
    <row r="661" spans="1:4">
      <c r="A661" s="268" t="s">
        <v>5707</v>
      </c>
      <c r="B661" s="268" t="s">
        <v>4138</v>
      </c>
      <c r="C661" s="268" t="s">
        <v>5025</v>
      </c>
      <c r="D661" s="268" t="s">
        <v>5026</v>
      </c>
    </row>
    <row r="662" spans="1:4">
      <c r="A662" s="268" t="s">
        <v>5708</v>
      </c>
      <c r="B662" s="268" t="s">
        <v>1127</v>
      </c>
      <c r="C662" s="268" t="s">
        <v>5025</v>
      </c>
      <c r="D662" s="268" t="s">
        <v>5054</v>
      </c>
    </row>
    <row r="663" spans="1:4">
      <c r="A663" s="268" t="s">
        <v>5709</v>
      </c>
      <c r="B663" s="268" t="s">
        <v>2387</v>
      </c>
      <c r="C663" s="268" t="s">
        <v>5025</v>
      </c>
      <c r="D663" s="268" t="s">
        <v>5034</v>
      </c>
    </row>
    <row r="664" spans="1:4">
      <c r="A664" s="268" t="s">
        <v>5710</v>
      </c>
      <c r="B664" s="268" t="s">
        <v>4051</v>
      </c>
      <c r="C664" s="268" t="s">
        <v>5025</v>
      </c>
      <c r="D664" s="268" t="s">
        <v>5026</v>
      </c>
    </row>
    <row r="665" spans="1:4">
      <c r="A665" s="268" t="s">
        <v>5711</v>
      </c>
      <c r="B665" s="268" t="s">
        <v>893</v>
      </c>
      <c r="C665" s="268" t="s">
        <v>5025</v>
      </c>
      <c r="D665" s="268" t="s">
        <v>5114</v>
      </c>
    </row>
    <row r="666" spans="1:4">
      <c r="A666" s="268" t="s">
        <v>5712</v>
      </c>
      <c r="B666" s="268" t="s">
        <v>4324</v>
      </c>
      <c r="C666" s="268" t="s">
        <v>5025</v>
      </c>
      <c r="D666" s="268" t="s">
        <v>64</v>
      </c>
    </row>
    <row r="667" spans="1:4">
      <c r="A667" s="268" t="s">
        <v>5713</v>
      </c>
      <c r="B667" s="268" t="s">
        <v>768</v>
      </c>
      <c r="C667" s="268" t="s">
        <v>5025</v>
      </c>
      <c r="D667" s="268" t="s">
        <v>5026</v>
      </c>
    </row>
    <row r="668" spans="1:4">
      <c r="A668" s="268" t="s">
        <v>5714</v>
      </c>
      <c r="B668" s="268" t="s">
        <v>370</v>
      </c>
      <c r="C668" s="268" t="s">
        <v>5025</v>
      </c>
      <c r="D668" s="268" t="s">
        <v>5026</v>
      </c>
    </row>
    <row r="669" spans="1:4">
      <c r="A669" s="268" t="s">
        <v>5715</v>
      </c>
      <c r="B669" s="268" t="s">
        <v>650</v>
      </c>
      <c r="C669" s="268" t="s">
        <v>5025</v>
      </c>
      <c r="D669" s="268" t="s">
        <v>5088</v>
      </c>
    </row>
    <row r="670" spans="1:4">
      <c r="A670" s="268" t="s">
        <v>5716</v>
      </c>
      <c r="B670" s="268" t="s">
        <v>2725</v>
      </c>
      <c r="C670" s="268" t="s">
        <v>5025</v>
      </c>
      <c r="D670" s="268" t="s">
        <v>5096</v>
      </c>
    </row>
    <row r="671" spans="1:4">
      <c r="A671" s="268" t="s">
        <v>5717</v>
      </c>
      <c r="B671" s="268" t="s">
        <v>4153</v>
      </c>
      <c r="C671" s="268" t="s">
        <v>5025</v>
      </c>
      <c r="D671" s="268" t="s">
        <v>5026</v>
      </c>
    </row>
    <row r="672" spans="1:4">
      <c r="A672" s="268" t="s">
        <v>5718</v>
      </c>
      <c r="B672" s="268" t="s">
        <v>1424</v>
      </c>
      <c r="C672" s="268" t="s">
        <v>5025</v>
      </c>
      <c r="D672" s="268" t="s">
        <v>5248</v>
      </c>
    </row>
    <row r="673" spans="1:4">
      <c r="A673" s="268" t="s">
        <v>5719</v>
      </c>
      <c r="B673" s="268" t="s">
        <v>550</v>
      </c>
      <c r="C673" s="268" t="s">
        <v>5025</v>
      </c>
      <c r="D673" s="268" t="s">
        <v>5040</v>
      </c>
    </row>
    <row r="674" spans="1:4">
      <c r="A674" s="268" t="s">
        <v>5720</v>
      </c>
      <c r="B674" s="268" t="s">
        <v>1610</v>
      </c>
      <c r="C674" s="268" t="s">
        <v>5025</v>
      </c>
      <c r="D674" s="268" t="s">
        <v>64</v>
      </c>
    </row>
    <row r="675" spans="1:4">
      <c r="A675" s="268" t="s">
        <v>5721</v>
      </c>
      <c r="B675" s="268" t="s">
        <v>1287</v>
      </c>
      <c r="C675" s="268" t="s">
        <v>5025</v>
      </c>
      <c r="D675" s="268" t="s">
        <v>5114</v>
      </c>
    </row>
    <row r="676" spans="1:4">
      <c r="A676" s="268" t="s">
        <v>5722</v>
      </c>
      <c r="B676" s="268" t="s">
        <v>3141</v>
      </c>
      <c r="C676" s="268" t="s">
        <v>5025</v>
      </c>
      <c r="D676" s="268" t="s">
        <v>64</v>
      </c>
    </row>
    <row r="677" spans="1:4">
      <c r="A677" s="268" t="s">
        <v>5723</v>
      </c>
      <c r="B677" s="268" t="s">
        <v>961</v>
      </c>
      <c r="C677" s="268" t="s">
        <v>5025</v>
      </c>
      <c r="D677" s="268" t="s">
        <v>5096</v>
      </c>
    </row>
    <row r="678" spans="1:4">
      <c r="A678" s="268" t="s">
        <v>5724</v>
      </c>
      <c r="B678" s="268" t="s">
        <v>2467</v>
      </c>
      <c r="C678" s="268" t="s">
        <v>5025</v>
      </c>
      <c r="D678" s="268" t="s">
        <v>5084</v>
      </c>
    </row>
    <row r="679" spans="1:4">
      <c r="A679" s="268" t="s">
        <v>5725</v>
      </c>
      <c r="B679" s="268" t="s">
        <v>1743</v>
      </c>
      <c r="C679" s="268" t="s">
        <v>5025</v>
      </c>
      <c r="D679" s="268" t="s">
        <v>5066</v>
      </c>
    </row>
    <row r="680" spans="1:4">
      <c r="A680" s="268" t="s">
        <v>5726</v>
      </c>
      <c r="B680" s="268" t="s">
        <v>2397</v>
      </c>
      <c r="C680" s="268" t="s">
        <v>5025</v>
      </c>
      <c r="D680" s="268" t="s">
        <v>5042</v>
      </c>
    </row>
    <row r="681" spans="1:4">
      <c r="A681" s="268" t="s">
        <v>5727</v>
      </c>
      <c r="B681" s="268" t="s">
        <v>454</v>
      </c>
      <c r="C681" s="268" t="s">
        <v>5025</v>
      </c>
      <c r="D681" s="268" t="s">
        <v>5088</v>
      </c>
    </row>
    <row r="682" spans="1:4">
      <c r="A682" s="268" t="s">
        <v>5728</v>
      </c>
      <c r="B682" s="268" t="s">
        <v>1708</v>
      </c>
      <c r="C682" s="268" t="s">
        <v>5025</v>
      </c>
      <c r="D682" s="268" t="s">
        <v>5088</v>
      </c>
    </row>
    <row r="683" spans="1:4">
      <c r="A683" s="268" t="s">
        <v>5729</v>
      </c>
      <c r="B683" s="268" t="s">
        <v>808</v>
      </c>
      <c r="C683" s="268" t="s">
        <v>5025</v>
      </c>
      <c r="D683" s="268" t="s">
        <v>5088</v>
      </c>
    </row>
    <row r="684" spans="1:4">
      <c r="A684" s="268" t="s">
        <v>5730</v>
      </c>
      <c r="B684" s="268" t="s">
        <v>3407</v>
      </c>
      <c r="C684" s="268" t="s">
        <v>5025</v>
      </c>
      <c r="D684" s="268" t="s">
        <v>5054</v>
      </c>
    </row>
    <row r="685" spans="1:4">
      <c r="A685" s="268" t="s">
        <v>5731</v>
      </c>
      <c r="B685" s="268" t="s">
        <v>4033</v>
      </c>
      <c r="C685" s="268" t="s">
        <v>5025</v>
      </c>
      <c r="D685" s="268" t="s">
        <v>5114</v>
      </c>
    </row>
    <row r="686" spans="1:4">
      <c r="A686" s="268" t="s">
        <v>5732</v>
      </c>
      <c r="B686" s="268" t="s">
        <v>2401</v>
      </c>
      <c r="C686" s="268" t="s">
        <v>5025</v>
      </c>
      <c r="D686" s="268" t="s">
        <v>5109</v>
      </c>
    </row>
    <row r="687" spans="1:4">
      <c r="A687" s="268" t="s">
        <v>5733</v>
      </c>
      <c r="B687" s="268" t="s">
        <v>572</v>
      </c>
      <c r="C687" s="268" t="s">
        <v>5025</v>
      </c>
      <c r="D687" s="268" t="s">
        <v>5159</v>
      </c>
    </row>
    <row r="688" spans="1:4">
      <c r="A688" s="268" t="s">
        <v>5734</v>
      </c>
      <c r="B688" s="268" t="s">
        <v>3585</v>
      </c>
      <c r="C688" s="268" t="s">
        <v>5025</v>
      </c>
      <c r="D688" s="268" t="s">
        <v>5109</v>
      </c>
    </row>
    <row r="689" spans="1:4">
      <c r="A689" s="268" t="s">
        <v>5735</v>
      </c>
      <c r="B689" s="268" t="s">
        <v>1714</v>
      </c>
      <c r="C689" s="268" t="s">
        <v>5025</v>
      </c>
      <c r="D689" s="268" t="s">
        <v>5026</v>
      </c>
    </row>
    <row r="690" spans="1:4">
      <c r="A690" s="268" t="s">
        <v>5736</v>
      </c>
      <c r="B690" s="268" t="s">
        <v>2841</v>
      </c>
      <c r="C690" s="268" t="s">
        <v>5025</v>
      </c>
      <c r="D690" s="268" t="s">
        <v>5031</v>
      </c>
    </row>
    <row r="691" spans="1:4">
      <c r="A691" s="268" t="s">
        <v>5737</v>
      </c>
      <c r="B691" s="268" t="s">
        <v>3321</v>
      </c>
      <c r="C691" s="268" t="s">
        <v>5025</v>
      </c>
      <c r="D691" s="268" t="s">
        <v>64</v>
      </c>
    </row>
    <row r="692" spans="1:4">
      <c r="A692" s="268" t="s">
        <v>5738</v>
      </c>
      <c r="B692" s="268" t="s">
        <v>3769</v>
      </c>
      <c r="C692" s="268" t="s">
        <v>5025</v>
      </c>
      <c r="D692" s="268" t="s">
        <v>64</v>
      </c>
    </row>
    <row r="693" spans="1:4">
      <c r="A693" s="268" t="s">
        <v>5739</v>
      </c>
      <c r="B693" s="268" t="s">
        <v>1438</v>
      </c>
      <c r="C693" s="268" t="s">
        <v>5025</v>
      </c>
      <c r="D693" s="268" t="s">
        <v>64</v>
      </c>
    </row>
    <row r="694" spans="1:4">
      <c r="A694" s="268" t="s">
        <v>5740</v>
      </c>
      <c r="B694" s="268" t="s">
        <v>3447</v>
      </c>
      <c r="C694" s="268" t="s">
        <v>5025</v>
      </c>
      <c r="D694" s="268" t="s">
        <v>64</v>
      </c>
    </row>
    <row r="695" spans="1:4">
      <c r="A695" s="268" t="s">
        <v>5741</v>
      </c>
      <c r="B695" s="268" t="s">
        <v>4040</v>
      </c>
      <c r="C695" s="268" t="s">
        <v>5025</v>
      </c>
      <c r="D695" s="268" t="s">
        <v>5040</v>
      </c>
    </row>
    <row r="696" spans="1:4">
      <c r="A696" s="268" t="s">
        <v>5742</v>
      </c>
      <c r="B696" s="268" t="s">
        <v>1289</v>
      </c>
      <c r="C696" s="268" t="s">
        <v>5025</v>
      </c>
      <c r="D696" s="268" t="s">
        <v>5088</v>
      </c>
    </row>
    <row r="697" spans="1:4">
      <c r="A697" s="268" t="s">
        <v>5743</v>
      </c>
      <c r="B697" s="268" t="s">
        <v>951</v>
      </c>
      <c r="C697" s="268" t="s">
        <v>5025</v>
      </c>
      <c r="D697" s="268" t="s">
        <v>5060</v>
      </c>
    </row>
    <row r="698" spans="1:4">
      <c r="A698" s="268" t="s">
        <v>5744</v>
      </c>
      <c r="B698" s="268" t="s">
        <v>5002</v>
      </c>
      <c r="C698" s="268" t="s">
        <v>5025</v>
      </c>
      <c r="D698" s="268" t="s">
        <v>5060</v>
      </c>
    </row>
    <row r="699" spans="1:4">
      <c r="A699" s="268" t="s">
        <v>5745</v>
      </c>
      <c r="B699" s="268" t="s">
        <v>4985</v>
      </c>
      <c r="C699" s="268" t="s">
        <v>5025</v>
      </c>
      <c r="D699" s="268" t="s">
        <v>5060</v>
      </c>
    </row>
    <row r="700" spans="1:4">
      <c r="A700" s="268" t="s">
        <v>5746</v>
      </c>
      <c r="B700" s="268" t="s">
        <v>2677</v>
      </c>
      <c r="C700" s="268" t="s">
        <v>5025</v>
      </c>
      <c r="D700" s="268" t="s">
        <v>5084</v>
      </c>
    </row>
    <row r="701" spans="1:4">
      <c r="A701" s="268" t="s">
        <v>5747</v>
      </c>
      <c r="B701" s="268" t="s">
        <v>1957</v>
      </c>
      <c r="C701" s="268" t="s">
        <v>5025</v>
      </c>
      <c r="D701" s="268" t="s">
        <v>5040</v>
      </c>
    </row>
    <row r="702" spans="1:4">
      <c r="A702" s="268" t="s">
        <v>5748</v>
      </c>
      <c r="B702" s="268" t="s">
        <v>2531</v>
      </c>
      <c r="C702" s="268" t="s">
        <v>5025</v>
      </c>
      <c r="D702" s="268" t="s">
        <v>5109</v>
      </c>
    </row>
    <row r="703" spans="1:4">
      <c r="A703" s="268" t="s">
        <v>5749</v>
      </c>
      <c r="B703" s="268" t="s">
        <v>134</v>
      </c>
      <c r="C703" s="268" t="s">
        <v>5025</v>
      </c>
      <c r="D703" s="268" t="s">
        <v>5026</v>
      </c>
    </row>
    <row r="704" spans="1:4">
      <c r="A704" s="268" t="s">
        <v>5750</v>
      </c>
      <c r="B704" s="268" t="s">
        <v>3971</v>
      </c>
      <c r="C704" s="268" t="s">
        <v>5025</v>
      </c>
      <c r="D704" s="268" t="s">
        <v>5248</v>
      </c>
    </row>
    <row r="705" spans="1:4">
      <c r="A705" s="268" t="s">
        <v>5751</v>
      </c>
      <c r="B705" s="268" t="s">
        <v>1989</v>
      </c>
      <c r="C705" s="268" t="s">
        <v>5025</v>
      </c>
      <c r="D705" s="268" t="s">
        <v>64</v>
      </c>
    </row>
    <row r="706" spans="1:4">
      <c r="A706" s="268" t="s">
        <v>5752</v>
      </c>
      <c r="B706" s="268" t="s">
        <v>4350</v>
      </c>
      <c r="C706" s="268" t="s">
        <v>5025</v>
      </c>
      <c r="D706" s="268" t="s">
        <v>5198</v>
      </c>
    </row>
    <row r="707" spans="1:4">
      <c r="A707" s="268" t="s">
        <v>5753</v>
      </c>
      <c r="B707" s="268" t="s">
        <v>4299</v>
      </c>
      <c r="C707" s="268" t="s">
        <v>5025</v>
      </c>
      <c r="D707" s="268" t="s">
        <v>5109</v>
      </c>
    </row>
    <row r="708" spans="1:4">
      <c r="A708" s="268" t="s">
        <v>5754</v>
      </c>
      <c r="B708" s="268" t="s">
        <v>4154</v>
      </c>
      <c r="C708" s="268" t="s">
        <v>5025</v>
      </c>
      <c r="D708" s="268" t="s">
        <v>5334</v>
      </c>
    </row>
    <row r="709" spans="1:4">
      <c r="A709" s="268" t="s">
        <v>5755</v>
      </c>
      <c r="B709" s="268" t="s">
        <v>818</v>
      </c>
      <c r="C709" s="268" t="s">
        <v>5025</v>
      </c>
      <c r="D709" s="268" t="s">
        <v>5334</v>
      </c>
    </row>
    <row r="710" spans="1:4">
      <c r="A710" s="268" t="s">
        <v>5756</v>
      </c>
      <c r="B710" s="268" t="s">
        <v>4334</v>
      </c>
      <c r="C710" s="268" t="s">
        <v>5025</v>
      </c>
      <c r="D710" s="268" t="s">
        <v>5026</v>
      </c>
    </row>
    <row r="711" spans="1:4">
      <c r="A711" s="268" t="s">
        <v>5757</v>
      </c>
      <c r="B711" s="268" t="s">
        <v>4113</v>
      </c>
      <c r="C711" s="268" t="s">
        <v>5025</v>
      </c>
      <c r="D711" s="268" t="s">
        <v>5026</v>
      </c>
    </row>
    <row r="712" spans="1:4">
      <c r="A712" s="268" t="s">
        <v>5758</v>
      </c>
      <c r="B712" s="268" t="s">
        <v>4595</v>
      </c>
      <c r="C712" s="268" t="s">
        <v>5025</v>
      </c>
      <c r="D712" s="268" t="s">
        <v>5054</v>
      </c>
    </row>
    <row r="713" spans="1:4">
      <c r="A713" s="268" t="s">
        <v>5759</v>
      </c>
      <c r="B713" s="268" t="s">
        <v>1145</v>
      </c>
      <c r="C713" s="268" t="s">
        <v>5025</v>
      </c>
      <c r="D713" s="268" t="s">
        <v>5054</v>
      </c>
    </row>
    <row r="714" spans="1:4">
      <c r="A714" s="268" t="s">
        <v>5760</v>
      </c>
      <c r="B714" s="268" t="s">
        <v>4916</v>
      </c>
      <c r="C714" s="268" t="s">
        <v>5025</v>
      </c>
      <c r="D714" s="268" t="s">
        <v>5054</v>
      </c>
    </row>
    <row r="715" spans="1:4">
      <c r="A715" s="268" t="s">
        <v>5761</v>
      </c>
      <c r="B715" s="268" t="s">
        <v>408</v>
      </c>
      <c r="C715" s="268" t="s">
        <v>5025</v>
      </c>
      <c r="D715" s="268" t="s">
        <v>5052</v>
      </c>
    </row>
    <row r="716" spans="1:4">
      <c r="A716" s="268" t="s">
        <v>5762</v>
      </c>
      <c r="B716" s="268" t="s">
        <v>484</v>
      </c>
      <c r="C716" s="268" t="s">
        <v>5025</v>
      </c>
      <c r="D716" s="268" t="s">
        <v>64</v>
      </c>
    </row>
    <row r="717" spans="1:4">
      <c r="A717" s="268" t="s">
        <v>5763</v>
      </c>
      <c r="B717" s="268" t="s">
        <v>766</v>
      </c>
      <c r="C717" s="268" t="s">
        <v>5025</v>
      </c>
      <c r="D717" s="268" t="s">
        <v>5028</v>
      </c>
    </row>
    <row r="718" spans="1:4">
      <c r="A718" s="268" t="s">
        <v>5764</v>
      </c>
      <c r="B718" s="268" t="s">
        <v>3497</v>
      </c>
      <c r="C718" s="268" t="s">
        <v>5025</v>
      </c>
      <c r="D718" s="268" t="s">
        <v>64</v>
      </c>
    </row>
    <row r="719" spans="1:4">
      <c r="A719" s="268" t="s">
        <v>5765</v>
      </c>
      <c r="B719" s="268" t="s">
        <v>2837</v>
      </c>
      <c r="C719" s="268" t="s">
        <v>5025</v>
      </c>
      <c r="D719" s="268" t="s">
        <v>64</v>
      </c>
    </row>
    <row r="720" spans="1:4">
      <c r="A720" s="268" t="s">
        <v>5766</v>
      </c>
      <c r="B720" s="268" t="s">
        <v>3123</v>
      </c>
      <c r="C720" s="268" t="s">
        <v>5025</v>
      </c>
      <c r="D720" s="268" t="s">
        <v>5114</v>
      </c>
    </row>
    <row r="721" spans="1:4">
      <c r="A721" s="268" t="s">
        <v>5767</v>
      </c>
      <c r="B721" s="268" t="s">
        <v>580</v>
      </c>
      <c r="C721" s="268" t="s">
        <v>5025</v>
      </c>
      <c r="D721" s="268" t="s">
        <v>5028</v>
      </c>
    </row>
    <row r="722" spans="1:4">
      <c r="A722" s="268" t="s">
        <v>5768</v>
      </c>
      <c r="B722" s="268" t="s">
        <v>1235</v>
      </c>
      <c r="C722" s="268" t="s">
        <v>5025</v>
      </c>
      <c r="D722" s="268" t="s">
        <v>5060</v>
      </c>
    </row>
    <row r="723" spans="1:4">
      <c r="A723" s="268" t="s">
        <v>5769</v>
      </c>
      <c r="B723" s="268" t="s">
        <v>4752</v>
      </c>
      <c r="C723" s="268" t="s">
        <v>5025</v>
      </c>
      <c r="D723" s="268" t="s">
        <v>5060</v>
      </c>
    </row>
    <row r="724" spans="1:4">
      <c r="A724" s="268" t="s">
        <v>5770</v>
      </c>
      <c r="B724" s="268" t="s">
        <v>2529</v>
      </c>
      <c r="C724" s="268" t="s">
        <v>5025</v>
      </c>
      <c r="D724" s="268" t="s">
        <v>64</v>
      </c>
    </row>
    <row r="725" spans="1:4">
      <c r="A725" s="268" t="s">
        <v>5771</v>
      </c>
      <c r="B725" s="268" t="s">
        <v>4535</v>
      </c>
      <c r="C725" s="268" t="s">
        <v>5025</v>
      </c>
      <c r="D725" s="268" t="s">
        <v>5028</v>
      </c>
    </row>
    <row r="726" spans="1:4">
      <c r="A726" s="268" t="s">
        <v>5772</v>
      </c>
      <c r="B726" s="268" t="s">
        <v>398</v>
      </c>
      <c r="C726" s="268" t="s">
        <v>5025</v>
      </c>
      <c r="D726" s="268" t="s">
        <v>64</v>
      </c>
    </row>
    <row r="727" spans="1:4">
      <c r="A727" s="268" t="s">
        <v>5773</v>
      </c>
      <c r="B727" s="268" t="s">
        <v>4280</v>
      </c>
      <c r="C727" s="268" t="s">
        <v>5025</v>
      </c>
      <c r="D727" s="268" t="s">
        <v>64</v>
      </c>
    </row>
    <row r="728" spans="1:4">
      <c r="A728" s="268" t="s">
        <v>5774</v>
      </c>
      <c r="B728" s="268" t="s">
        <v>1247</v>
      </c>
      <c r="C728" s="268" t="s">
        <v>5025</v>
      </c>
      <c r="D728" s="268" t="s">
        <v>64</v>
      </c>
    </row>
    <row r="729" spans="1:4">
      <c r="A729" s="268" t="s">
        <v>5775</v>
      </c>
      <c r="B729" s="268" t="s">
        <v>118</v>
      </c>
      <c r="C729" s="268" t="s">
        <v>5025</v>
      </c>
      <c r="D729" s="268" t="s">
        <v>5026</v>
      </c>
    </row>
    <row r="730" spans="1:4">
      <c r="A730" s="268" t="s">
        <v>5776</v>
      </c>
      <c r="B730" s="268" t="s">
        <v>3187</v>
      </c>
      <c r="C730" s="268" t="s">
        <v>5025</v>
      </c>
      <c r="D730" s="268" t="s">
        <v>5026</v>
      </c>
    </row>
    <row r="731" spans="1:4">
      <c r="A731" s="268" t="s">
        <v>5777</v>
      </c>
      <c r="B731" s="268" t="s">
        <v>4057</v>
      </c>
      <c r="C731" s="268" t="s">
        <v>5025</v>
      </c>
      <c r="D731" s="268" t="s">
        <v>5028</v>
      </c>
    </row>
    <row r="732" spans="1:4">
      <c r="A732" s="268" t="s">
        <v>5778</v>
      </c>
      <c r="B732" s="268" t="s">
        <v>4049</v>
      </c>
      <c r="C732" s="268" t="s">
        <v>5025</v>
      </c>
      <c r="D732" s="268" t="s">
        <v>5026</v>
      </c>
    </row>
    <row r="733" spans="1:4">
      <c r="A733" s="268" t="s">
        <v>5779</v>
      </c>
      <c r="B733" s="268" t="s">
        <v>4278</v>
      </c>
      <c r="C733" s="268" t="s">
        <v>5025</v>
      </c>
      <c r="D733" s="268" t="s">
        <v>5084</v>
      </c>
    </row>
    <row r="734" spans="1:4">
      <c r="A734" s="268" t="s">
        <v>5780</v>
      </c>
      <c r="B734" s="268" t="s">
        <v>604</v>
      </c>
      <c r="C734" s="268" t="s">
        <v>5025</v>
      </c>
      <c r="D734" s="268" t="s">
        <v>5042</v>
      </c>
    </row>
    <row r="735" spans="1:4">
      <c r="A735" s="268" t="s">
        <v>5781</v>
      </c>
      <c r="B735" s="268" t="s">
        <v>4771</v>
      </c>
      <c r="C735" s="268" t="s">
        <v>5025</v>
      </c>
      <c r="D735" s="268" t="s">
        <v>5042</v>
      </c>
    </row>
    <row r="736" spans="1:4">
      <c r="A736" s="268" t="s">
        <v>5782</v>
      </c>
      <c r="B736" s="268" t="s">
        <v>4257</v>
      </c>
      <c r="C736" s="268" t="s">
        <v>5025</v>
      </c>
      <c r="D736" s="268" t="s">
        <v>5028</v>
      </c>
    </row>
    <row r="737" spans="1:4">
      <c r="A737" s="268" t="s">
        <v>5783</v>
      </c>
      <c r="B737" s="268" t="s">
        <v>4868</v>
      </c>
      <c r="C737" s="268" t="s">
        <v>5025</v>
      </c>
      <c r="D737" s="268" t="s">
        <v>5028</v>
      </c>
    </row>
    <row r="738" spans="1:4">
      <c r="A738" s="268" t="s">
        <v>5784</v>
      </c>
      <c r="B738" s="268" t="s">
        <v>3972</v>
      </c>
      <c r="C738" s="268" t="s">
        <v>5025</v>
      </c>
      <c r="D738" s="268" t="s">
        <v>5026</v>
      </c>
    </row>
    <row r="739" spans="1:4">
      <c r="A739" s="268" t="s">
        <v>5785</v>
      </c>
      <c r="B739" s="268" t="s">
        <v>4100</v>
      </c>
      <c r="C739" s="268" t="s">
        <v>5025</v>
      </c>
      <c r="D739" s="268" t="s">
        <v>5026</v>
      </c>
    </row>
    <row r="740" spans="1:4">
      <c r="A740" s="268" t="s">
        <v>5786</v>
      </c>
      <c r="B740" s="268" t="s">
        <v>448</v>
      </c>
      <c r="C740" s="268" t="s">
        <v>5025</v>
      </c>
      <c r="D740" s="268" t="s">
        <v>5050</v>
      </c>
    </row>
    <row r="741" spans="1:4">
      <c r="A741" s="268" t="s">
        <v>5787</v>
      </c>
      <c r="B741" s="268" t="s">
        <v>4234</v>
      </c>
      <c r="C741" s="268" t="s">
        <v>5025</v>
      </c>
      <c r="D741" s="268" t="s">
        <v>5096</v>
      </c>
    </row>
    <row r="742" spans="1:4">
      <c r="A742" s="268" t="s">
        <v>5788</v>
      </c>
      <c r="B742" s="268" t="s">
        <v>1733</v>
      </c>
      <c r="C742" s="268" t="s">
        <v>5025</v>
      </c>
      <c r="D742" s="268" t="s">
        <v>64</v>
      </c>
    </row>
    <row r="743" spans="1:4">
      <c r="A743" s="268" t="s">
        <v>5789</v>
      </c>
      <c r="B743" s="268" t="s">
        <v>4223</v>
      </c>
      <c r="C743" s="268" t="s">
        <v>5025</v>
      </c>
      <c r="D743" s="268" t="s">
        <v>64</v>
      </c>
    </row>
    <row r="744" spans="1:4">
      <c r="A744" s="268" t="s">
        <v>5790</v>
      </c>
      <c r="B744" s="268" t="s">
        <v>488</v>
      </c>
      <c r="C744" s="268" t="s">
        <v>5025</v>
      </c>
      <c r="D744" s="268" t="s">
        <v>64</v>
      </c>
    </row>
    <row r="745" spans="1:4">
      <c r="A745" s="268" t="s">
        <v>5791</v>
      </c>
      <c r="B745" s="268" t="s">
        <v>1311</v>
      </c>
      <c r="C745" s="268" t="s">
        <v>5025</v>
      </c>
      <c r="D745" s="268" t="s">
        <v>5198</v>
      </c>
    </row>
    <row r="746" spans="1:4">
      <c r="A746" s="268" t="s">
        <v>5792</v>
      </c>
      <c r="B746" s="268" t="s">
        <v>3083</v>
      </c>
      <c r="C746" s="268" t="s">
        <v>5025</v>
      </c>
      <c r="D746" s="268" t="s">
        <v>5109</v>
      </c>
    </row>
    <row r="747" spans="1:4">
      <c r="A747" s="268" t="s">
        <v>5793</v>
      </c>
      <c r="B747" s="268" t="s">
        <v>4782</v>
      </c>
      <c r="C747" s="268" t="s">
        <v>5025</v>
      </c>
      <c r="D747" s="268" t="s">
        <v>5109</v>
      </c>
    </row>
    <row r="748" spans="1:4">
      <c r="A748" s="268" t="s">
        <v>5794</v>
      </c>
      <c r="B748" s="268" t="s">
        <v>824</v>
      </c>
      <c r="C748" s="268" t="s">
        <v>5025</v>
      </c>
      <c r="D748" s="268" t="s">
        <v>5060</v>
      </c>
    </row>
    <row r="749" spans="1:4">
      <c r="A749" s="268" t="s">
        <v>5795</v>
      </c>
      <c r="B749" s="268" t="s">
        <v>4616</v>
      </c>
      <c r="C749" s="268" t="s">
        <v>5025</v>
      </c>
      <c r="D749" s="268" t="s">
        <v>5060</v>
      </c>
    </row>
    <row r="750" spans="1:4">
      <c r="A750" s="268" t="s">
        <v>5796</v>
      </c>
      <c r="B750" s="268" t="s">
        <v>3751</v>
      </c>
      <c r="C750" s="268" t="s">
        <v>5025</v>
      </c>
      <c r="D750" s="268" t="s">
        <v>5109</v>
      </c>
    </row>
    <row r="751" spans="1:4">
      <c r="A751" s="268" t="s">
        <v>5797</v>
      </c>
      <c r="B751" s="268" t="s">
        <v>1422</v>
      </c>
      <c r="C751" s="268" t="s">
        <v>5025</v>
      </c>
      <c r="D751" s="268" t="s">
        <v>5034</v>
      </c>
    </row>
    <row r="752" spans="1:4">
      <c r="A752" s="268" t="s">
        <v>5798</v>
      </c>
      <c r="B752" s="268" t="s">
        <v>4139</v>
      </c>
      <c r="C752" s="268" t="s">
        <v>5025</v>
      </c>
      <c r="D752" s="268" t="s">
        <v>64</v>
      </c>
    </row>
    <row r="753" spans="1:4">
      <c r="A753" s="268" t="s">
        <v>5799</v>
      </c>
      <c r="B753" s="268" t="s">
        <v>1895</v>
      </c>
      <c r="C753" s="268" t="s">
        <v>5025</v>
      </c>
      <c r="D753" s="268" t="s">
        <v>5026</v>
      </c>
    </row>
    <row r="754" spans="1:4">
      <c r="A754" s="268" t="s">
        <v>5800</v>
      </c>
      <c r="B754" s="268" t="s">
        <v>979</v>
      </c>
      <c r="C754" s="268" t="s">
        <v>5025</v>
      </c>
      <c r="D754" s="268" t="s">
        <v>64</v>
      </c>
    </row>
    <row r="755" spans="1:4">
      <c r="A755" s="268" t="s">
        <v>5801</v>
      </c>
      <c r="B755" s="268" t="s">
        <v>3563</v>
      </c>
      <c r="C755" s="268" t="s">
        <v>5025</v>
      </c>
      <c r="D755" s="268" t="s">
        <v>5054</v>
      </c>
    </row>
    <row r="756" spans="1:4">
      <c r="A756" s="268" t="s">
        <v>5802</v>
      </c>
      <c r="B756" s="268" t="s">
        <v>4036</v>
      </c>
      <c r="C756" s="268" t="s">
        <v>5025</v>
      </c>
      <c r="D756" s="268" t="s">
        <v>5028</v>
      </c>
    </row>
    <row r="757" spans="1:4">
      <c r="A757" s="268" t="s">
        <v>5803</v>
      </c>
      <c r="B757" s="268" t="s">
        <v>4483</v>
      </c>
      <c r="C757" s="268" t="s">
        <v>5025</v>
      </c>
      <c r="D757" s="268" t="s">
        <v>5028</v>
      </c>
    </row>
    <row r="758" spans="1:4">
      <c r="A758" s="268" t="s">
        <v>5804</v>
      </c>
      <c r="B758" s="268" t="s">
        <v>4111</v>
      </c>
      <c r="C758" s="268" t="s">
        <v>5025</v>
      </c>
      <c r="D758" s="268" t="s">
        <v>5040</v>
      </c>
    </row>
    <row r="759" spans="1:4">
      <c r="A759" s="268" t="s">
        <v>5805</v>
      </c>
      <c r="B759" s="268" t="s">
        <v>2199</v>
      </c>
      <c r="C759" s="268" t="s">
        <v>5025</v>
      </c>
      <c r="D759" s="268" t="s">
        <v>5096</v>
      </c>
    </row>
    <row r="760" spans="1:4">
      <c r="A760" s="268" t="s">
        <v>5806</v>
      </c>
      <c r="B760" s="268" t="s">
        <v>1044</v>
      </c>
      <c r="C760" s="268" t="s">
        <v>5025</v>
      </c>
      <c r="D760" s="268" t="s">
        <v>5088</v>
      </c>
    </row>
    <row r="761" spans="1:4">
      <c r="A761" s="268" t="s">
        <v>5807</v>
      </c>
      <c r="B761" s="268" t="s">
        <v>806</v>
      </c>
      <c r="C761" s="268" t="s">
        <v>5025</v>
      </c>
      <c r="D761" s="268" t="s">
        <v>5042</v>
      </c>
    </row>
    <row r="762" spans="1:4">
      <c r="A762" s="268" t="s">
        <v>5808</v>
      </c>
      <c r="B762" s="268" t="s">
        <v>4225</v>
      </c>
      <c r="C762" s="268" t="s">
        <v>5025</v>
      </c>
      <c r="D762" s="268" t="s">
        <v>5088</v>
      </c>
    </row>
    <row r="763" spans="1:4">
      <c r="A763" s="268" t="s">
        <v>5809</v>
      </c>
      <c r="B763" s="268" t="s">
        <v>384</v>
      </c>
      <c r="C763" s="268" t="s">
        <v>5025</v>
      </c>
      <c r="D763" s="268" t="s">
        <v>5040</v>
      </c>
    </row>
    <row r="764" spans="1:4">
      <c r="A764" s="268" t="s">
        <v>5810</v>
      </c>
      <c r="B764" s="268" t="s">
        <v>1217</v>
      </c>
      <c r="C764" s="268" t="s">
        <v>5025</v>
      </c>
      <c r="D764" s="268" t="s">
        <v>5084</v>
      </c>
    </row>
    <row r="765" spans="1:4">
      <c r="A765" s="268" t="s">
        <v>5811</v>
      </c>
      <c r="B765" s="268" t="s">
        <v>854</v>
      </c>
      <c r="C765" s="268" t="s">
        <v>5025</v>
      </c>
      <c r="D765" s="268" t="s">
        <v>5114</v>
      </c>
    </row>
    <row r="766" spans="1:4">
      <c r="A766" s="268" t="s">
        <v>5812</v>
      </c>
      <c r="B766" s="268" t="s">
        <v>2043</v>
      </c>
      <c r="C766" s="268" t="s">
        <v>5025</v>
      </c>
      <c r="D766" s="268" t="s">
        <v>5198</v>
      </c>
    </row>
    <row r="767" spans="1:4">
      <c r="A767" s="268" t="s">
        <v>5813</v>
      </c>
      <c r="B767" s="268" t="s">
        <v>2659</v>
      </c>
      <c r="C767" s="268" t="s">
        <v>5025</v>
      </c>
      <c r="D767" s="268" t="s">
        <v>5109</v>
      </c>
    </row>
    <row r="768" spans="1:4">
      <c r="A768" s="268" t="s">
        <v>5814</v>
      </c>
      <c r="B768" s="268" t="s">
        <v>3191</v>
      </c>
      <c r="C768" s="268" t="s">
        <v>5025</v>
      </c>
      <c r="D768" s="268" t="s">
        <v>5109</v>
      </c>
    </row>
    <row r="769" spans="1:4">
      <c r="A769" s="268" t="s">
        <v>5815</v>
      </c>
      <c r="B769" s="268" t="s">
        <v>1871</v>
      </c>
      <c r="C769" s="268" t="s">
        <v>5025</v>
      </c>
      <c r="D769" s="268" t="s">
        <v>5066</v>
      </c>
    </row>
    <row r="770" spans="1:4">
      <c r="A770" s="268" t="s">
        <v>5816</v>
      </c>
      <c r="B770" s="268" t="s">
        <v>3998</v>
      </c>
      <c r="C770" s="268" t="s">
        <v>5025</v>
      </c>
      <c r="D770" s="268" t="s">
        <v>5031</v>
      </c>
    </row>
    <row r="771" spans="1:4">
      <c r="A771" s="268" t="s">
        <v>5817</v>
      </c>
      <c r="B771" s="268" t="s">
        <v>3975</v>
      </c>
      <c r="C771" s="268" t="s">
        <v>5025</v>
      </c>
      <c r="D771" s="268" t="s">
        <v>5096</v>
      </c>
    </row>
    <row r="772" spans="1:4">
      <c r="A772" s="268" t="s">
        <v>5818</v>
      </c>
      <c r="B772" s="268" t="s">
        <v>4379</v>
      </c>
      <c r="C772" s="268" t="s">
        <v>5025</v>
      </c>
      <c r="D772" s="268" t="s">
        <v>5031</v>
      </c>
    </row>
    <row r="773" spans="1:4">
      <c r="A773" s="268" t="s">
        <v>5819</v>
      </c>
      <c r="B773" s="268" t="s">
        <v>630</v>
      </c>
      <c r="C773" s="268" t="s">
        <v>5025</v>
      </c>
      <c r="D773" s="268" t="s">
        <v>5042</v>
      </c>
    </row>
    <row r="774" spans="1:4">
      <c r="A774" s="268" t="s">
        <v>5820</v>
      </c>
      <c r="B774" s="268" t="s">
        <v>576</v>
      </c>
      <c r="C774" s="268" t="s">
        <v>5025</v>
      </c>
      <c r="D774" s="268" t="s">
        <v>5066</v>
      </c>
    </row>
    <row r="775" spans="1:4">
      <c r="A775" s="268" t="s">
        <v>5821</v>
      </c>
      <c r="B775" s="268" t="s">
        <v>1046</v>
      </c>
      <c r="C775" s="268" t="s">
        <v>5025</v>
      </c>
      <c r="D775" s="268" t="s">
        <v>5028</v>
      </c>
    </row>
    <row r="776" spans="1:4">
      <c r="A776" s="268" t="s">
        <v>5822</v>
      </c>
      <c r="B776" s="268" t="s">
        <v>4015</v>
      </c>
      <c r="C776" s="268" t="s">
        <v>5025</v>
      </c>
      <c r="D776" s="268" t="s">
        <v>5026</v>
      </c>
    </row>
    <row r="777" spans="1:4">
      <c r="A777" s="268" t="s">
        <v>5823</v>
      </c>
      <c r="B777" s="268" t="s">
        <v>248</v>
      </c>
      <c r="C777" s="268" t="s">
        <v>5025</v>
      </c>
      <c r="D777" s="268" t="s">
        <v>5028</v>
      </c>
    </row>
    <row r="778" spans="1:4">
      <c r="A778" s="268" t="s">
        <v>5824</v>
      </c>
      <c r="B778" s="268" t="s">
        <v>4127</v>
      </c>
      <c r="C778" s="268" t="s">
        <v>5025</v>
      </c>
      <c r="D778" s="268" t="s">
        <v>5088</v>
      </c>
    </row>
    <row r="779" spans="1:4">
      <c r="A779" s="268" t="s">
        <v>5825</v>
      </c>
      <c r="B779" s="268" t="s">
        <v>468</v>
      </c>
      <c r="C779" s="268" t="s">
        <v>5025</v>
      </c>
      <c r="D779" s="268" t="s">
        <v>5026</v>
      </c>
    </row>
    <row r="780" spans="1:4">
      <c r="A780" s="268" t="s">
        <v>5826</v>
      </c>
      <c r="B780" s="268" t="s">
        <v>4450</v>
      </c>
      <c r="C780" s="268" t="s">
        <v>5025</v>
      </c>
      <c r="D780" s="268" t="s">
        <v>5026</v>
      </c>
    </row>
    <row r="781" spans="1:4">
      <c r="A781" s="268" t="s">
        <v>5827</v>
      </c>
      <c r="B781" s="268" t="s">
        <v>4429</v>
      </c>
      <c r="C781" s="268" t="s">
        <v>5025</v>
      </c>
      <c r="D781" s="268" t="s">
        <v>5026</v>
      </c>
    </row>
    <row r="782" spans="1:4">
      <c r="A782" s="268" t="s">
        <v>5828</v>
      </c>
      <c r="B782" s="268" t="s">
        <v>3977</v>
      </c>
      <c r="C782" s="268" t="s">
        <v>5025</v>
      </c>
      <c r="D782" s="268" t="s">
        <v>5026</v>
      </c>
    </row>
    <row r="783" spans="1:4">
      <c r="A783" s="268" t="s">
        <v>5829</v>
      </c>
      <c r="B783" s="268" t="s">
        <v>3481</v>
      </c>
      <c r="C783" s="268" t="s">
        <v>5025</v>
      </c>
      <c r="D783" s="268" t="s">
        <v>5066</v>
      </c>
    </row>
    <row r="784" spans="1:4">
      <c r="A784" s="268" t="s">
        <v>5830</v>
      </c>
      <c r="B784" s="268" t="s">
        <v>3487</v>
      </c>
      <c r="C784" s="268" t="s">
        <v>5025</v>
      </c>
      <c r="D784" s="268" t="s">
        <v>5054</v>
      </c>
    </row>
    <row r="785" spans="1:4">
      <c r="A785" s="268" t="s">
        <v>5831</v>
      </c>
      <c r="B785" s="268" t="s">
        <v>372</v>
      </c>
      <c r="C785" s="268" t="s">
        <v>5025</v>
      </c>
      <c r="D785" s="268" t="s">
        <v>5042</v>
      </c>
    </row>
    <row r="786" spans="1:4">
      <c r="A786" s="268" t="s">
        <v>5832</v>
      </c>
      <c r="B786" s="268" t="s">
        <v>4522</v>
      </c>
      <c r="C786" s="268" t="s">
        <v>5025</v>
      </c>
      <c r="D786" s="268" t="s">
        <v>5042</v>
      </c>
    </row>
    <row r="787" spans="1:4">
      <c r="A787" s="268" t="s">
        <v>5833</v>
      </c>
      <c r="B787" s="268" t="s">
        <v>903</v>
      </c>
      <c r="C787" s="268" t="s">
        <v>5025</v>
      </c>
      <c r="D787" s="268" t="s">
        <v>5028</v>
      </c>
    </row>
    <row r="788" spans="1:4">
      <c r="A788" s="268" t="s">
        <v>5834</v>
      </c>
      <c r="B788" s="268" t="s">
        <v>4874</v>
      </c>
      <c r="C788" s="268" t="s">
        <v>5025</v>
      </c>
      <c r="D788" s="268" t="s">
        <v>5028</v>
      </c>
    </row>
    <row r="789" spans="1:4">
      <c r="A789" s="268" t="s">
        <v>5835</v>
      </c>
      <c r="B789" s="268" t="s">
        <v>4285</v>
      </c>
      <c r="C789" s="268" t="s">
        <v>5025</v>
      </c>
      <c r="D789" s="268" t="s">
        <v>5028</v>
      </c>
    </row>
    <row r="790" spans="1:4">
      <c r="A790" s="268" t="s">
        <v>5836</v>
      </c>
      <c r="B790" s="268" t="s">
        <v>279</v>
      </c>
      <c r="C790" s="268" t="s">
        <v>5025</v>
      </c>
      <c r="D790" s="268" t="s">
        <v>5159</v>
      </c>
    </row>
    <row r="791" spans="1:4">
      <c r="A791" s="268" t="s">
        <v>5837</v>
      </c>
      <c r="B791" s="268" t="s">
        <v>2205</v>
      </c>
      <c r="C791" s="268" t="s">
        <v>5025</v>
      </c>
      <c r="D791" s="268" t="s">
        <v>5040</v>
      </c>
    </row>
    <row r="792" spans="1:4">
      <c r="A792" s="268" t="s">
        <v>5838</v>
      </c>
      <c r="B792" s="268" t="s">
        <v>327</v>
      </c>
      <c r="C792" s="268" t="s">
        <v>5025</v>
      </c>
      <c r="D792" s="268" t="s">
        <v>5028</v>
      </c>
    </row>
    <row r="793" spans="1:4">
      <c r="A793" s="268" t="s">
        <v>5839</v>
      </c>
      <c r="B793" s="268" t="s">
        <v>4125</v>
      </c>
      <c r="C793" s="268" t="s">
        <v>5025</v>
      </c>
      <c r="D793" s="268" t="s">
        <v>5028</v>
      </c>
    </row>
    <row r="794" spans="1:4">
      <c r="A794" s="268" t="s">
        <v>5840</v>
      </c>
      <c r="B794" s="268" t="s">
        <v>2713</v>
      </c>
      <c r="C794" s="268" t="s">
        <v>5025</v>
      </c>
      <c r="D794" s="268" t="s">
        <v>5096</v>
      </c>
    </row>
    <row r="795" spans="1:4">
      <c r="A795" s="268" t="s">
        <v>5841</v>
      </c>
      <c r="B795" s="268" t="s">
        <v>540</v>
      </c>
      <c r="C795" s="268" t="s">
        <v>5025</v>
      </c>
      <c r="D795" s="268" t="s">
        <v>5054</v>
      </c>
    </row>
    <row r="796" spans="1:4">
      <c r="A796" s="268" t="s">
        <v>5842</v>
      </c>
      <c r="B796" s="268" t="s">
        <v>2741</v>
      </c>
      <c r="C796" s="268" t="s">
        <v>5025</v>
      </c>
      <c r="D796" s="268" t="s">
        <v>5096</v>
      </c>
    </row>
    <row r="797" spans="1:4">
      <c r="A797" s="268" t="s">
        <v>5843</v>
      </c>
      <c r="B797" s="268" t="s">
        <v>4292</v>
      </c>
      <c r="C797" s="268" t="s">
        <v>5025</v>
      </c>
      <c r="D797" s="268" t="s">
        <v>5198</v>
      </c>
    </row>
    <row r="798" spans="1:4">
      <c r="A798" s="268" t="s">
        <v>5844</v>
      </c>
      <c r="B798" s="268" t="s">
        <v>684</v>
      </c>
      <c r="C798" s="268" t="s">
        <v>5025</v>
      </c>
      <c r="D798" s="268" t="s">
        <v>64</v>
      </c>
    </row>
    <row r="799" spans="1:4">
      <c r="A799" s="268" t="s">
        <v>5845</v>
      </c>
      <c r="B799" s="268" t="s">
        <v>4017</v>
      </c>
      <c r="C799" s="268" t="s">
        <v>5025</v>
      </c>
      <c r="D799" s="268" t="s">
        <v>5028</v>
      </c>
    </row>
    <row r="800" spans="1:4">
      <c r="A800" s="268" t="s">
        <v>5846</v>
      </c>
      <c r="B800" s="268" t="s">
        <v>4092</v>
      </c>
      <c r="C800" s="268" t="s">
        <v>5025</v>
      </c>
      <c r="D800" s="268" t="s">
        <v>5028</v>
      </c>
    </row>
    <row r="801" spans="1:4">
      <c r="A801" s="268" t="s">
        <v>5847</v>
      </c>
      <c r="B801" s="268" t="s">
        <v>36</v>
      </c>
      <c r="C801" s="268" t="s">
        <v>5025</v>
      </c>
      <c r="D801" s="268" t="s">
        <v>5159</v>
      </c>
    </row>
    <row r="802" spans="1:4">
      <c r="A802" s="268" t="s">
        <v>5848</v>
      </c>
      <c r="B802" s="268" t="s">
        <v>3293</v>
      </c>
      <c r="C802" s="268" t="s">
        <v>5025</v>
      </c>
      <c r="D802" s="268" t="s">
        <v>5028</v>
      </c>
    </row>
    <row r="803" spans="1:4">
      <c r="A803" s="268" t="s">
        <v>5849</v>
      </c>
      <c r="B803" s="268" t="s">
        <v>3982</v>
      </c>
      <c r="C803" s="268" t="s">
        <v>5025</v>
      </c>
      <c r="D803" s="268" t="s">
        <v>5109</v>
      </c>
    </row>
    <row r="804" spans="1:4">
      <c r="A804" s="268" t="s">
        <v>5850</v>
      </c>
      <c r="B804" s="268" t="s">
        <v>2915</v>
      </c>
      <c r="C804" s="268" t="s">
        <v>5025</v>
      </c>
      <c r="D804" s="268" t="s">
        <v>5026</v>
      </c>
    </row>
    <row r="805" spans="1:4">
      <c r="A805" s="268" t="s">
        <v>5851</v>
      </c>
      <c r="B805" s="268" t="s">
        <v>3545</v>
      </c>
      <c r="C805" s="268" t="s">
        <v>5025</v>
      </c>
      <c r="D805" s="268" t="s">
        <v>5084</v>
      </c>
    </row>
    <row r="806" spans="1:4">
      <c r="A806" s="268" t="s">
        <v>5852</v>
      </c>
      <c r="B806" s="268" t="s">
        <v>1181</v>
      </c>
      <c r="C806" s="268" t="s">
        <v>5025</v>
      </c>
      <c r="D806" s="268" t="s">
        <v>5066</v>
      </c>
    </row>
    <row r="807" spans="1:4">
      <c r="A807" s="268" t="s">
        <v>5853</v>
      </c>
      <c r="B807" s="268" t="s">
        <v>959</v>
      </c>
      <c r="C807" s="268" t="s">
        <v>5025</v>
      </c>
      <c r="D807" s="268" t="s">
        <v>5066</v>
      </c>
    </row>
    <row r="808" spans="1:4">
      <c r="A808" s="268" t="s">
        <v>5854</v>
      </c>
      <c r="B808" s="268" t="s">
        <v>1084</v>
      </c>
      <c r="C808" s="268" t="s">
        <v>5025</v>
      </c>
      <c r="D808" s="268" t="s">
        <v>5084</v>
      </c>
    </row>
    <row r="809" spans="1:4">
      <c r="A809" s="268" t="s">
        <v>5855</v>
      </c>
      <c r="B809" s="268" t="s">
        <v>400</v>
      </c>
      <c r="C809" s="268" t="s">
        <v>5025</v>
      </c>
      <c r="D809" s="268" t="s">
        <v>64</v>
      </c>
    </row>
    <row r="810" spans="1:4">
      <c r="A810" s="268" t="s">
        <v>5856</v>
      </c>
      <c r="B810" s="268" t="s">
        <v>588</v>
      </c>
      <c r="C810" s="268" t="s">
        <v>5025</v>
      </c>
      <c r="D810" s="268" t="s">
        <v>5028</v>
      </c>
    </row>
    <row r="811" spans="1:4">
      <c r="A811" s="268" t="s">
        <v>5857</v>
      </c>
      <c r="B811" s="268" t="s">
        <v>124</v>
      </c>
      <c r="C811" s="268" t="s">
        <v>5025</v>
      </c>
      <c r="D811" s="268" t="s">
        <v>64</v>
      </c>
    </row>
    <row r="812" spans="1:4">
      <c r="A812" s="268" t="s">
        <v>5858</v>
      </c>
      <c r="B812" s="268" t="s">
        <v>546</v>
      </c>
      <c r="C812" s="268" t="s">
        <v>5025</v>
      </c>
      <c r="D812" s="268" t="s">
        <v>5028</v>
      </c>
    </row>
    <row r="813" spans="1:4">
      <c r="A813" s="268" t="s">
        <v>5859</v>
      </c>
      <c r="B813" s="268" t="s">
        <v>4227</v>
      </c>
      <c r="C813" s="268" t="s">
        <v>5025</v>
      </c>
      <c r="D813" s="268" t="s">
        <v>5066</v>
      </c>
    </row>
    <row r="814" spans="1:4">
      <c r="A814" s="268" t="s">
        <v>5860</v>
      </c>
      <c r="B814" s="268" t="s">
        <v>4217</v>
      </c>
      <c r="C814" s="268" t="s">
        <v>5025</v>
      </c>
      <c r="D814" s="268" t="s">
        <v>5028</v>
      </c>
    </row>
    <row r="815" spans="1:4">
      <c r="A815" s="268" t="s">
        <v>5861</v>
      </c>
      <c r="B815" s="268" t="s">
        <v>2319</v>
      </c>
      <c r="C815" s="268" t="s">
        <v>5025</v>
      </c>
      <c r="D815" s="268" t="s">
        <v>5109</v>
      </c>
    </row>
    <row r="816" spans="1:4">
      <c r="A816" s="268" t="s">
        <v>5862</v>
      </c>
      <c r="B816" s="268" t="s">
        <v>115</v>
      </c>
      <c r="C816" s="268" t="s">
        <v>5025</v>
      </c>
      <c r="D816" s="268" t="s">
        <v>5109</v>
      </c>
    </row>
    <row r="817" spans="1:4">
      <c r="A817" s="268" t="s">
        <v>5863</v>
      </c>
      <c r="B817" s="268" t="s">
        <v>1634</v>
      </c>
      <c r="C817" s="268" t="s">
        <v>5025</v>
      </c>
      <c r="D817" s="268" t="s">
        <v>5031</v>
      </c>
    </row>
    <row r="818" spans="1:4">
      <c r="A818" s="268" t="s">
        <v>5864</v>
      </c>
      <c r="B818" s="268" t="s">
        <v>1853</v>
      </c>
      <c r="C818" s="268" t="s">
        <v>5025</v>
      </c>
      <c r="D818" s="268" t="s">
        <v>64</v>
      </c>
    </row>
    <row r="819" spans="1:4">
      <c r="A819" s="268" t="s">
        <v>5865</v>
      </c>
      <c r="B819" s="268" t="s">
        <v>2873</v>
      </c>
      <c r="C819" s="268" t="s">
        <v>5025</v>
      </c>
      <c r="D819" s="268" t="s">
        <v>64</v>
      </c>
    </row>
    <row r="820" spans="1:4">
      <c r="A820" s="268" t="s">
        <v>5866</v>
      </c>
      <c r="B820" s="268" t="s">
        <v>864</v>
      </c>
      <c r="C820" s="268" t="s">
        <v>5025</v>
      </c>
      <c r="D820" s="268" t="s">
        <v>5088</v>
      </c>
    </row>
    <row r="821" spans="1:4">
      <c r="A821" s="268" t="s">
        <v>5867</v>
      </c>
      <c r="B821" s="268" t="s">
        <v>1692</v>
      </c>
      <c r="C821" s="268" t="s">
        <v>5025</v>
      </c>
      <c r="D821" s="268" t="s">
        <v>5060</v>
      </c>
    </row>
    <row r="822" spans="1:4">
      <c r="A822" s="268" t="s">
        <v>5868</v>
      </c>
      <c r="B822" s="268" t="s">
        <v>660</v>
      </c>
      <c r="C822" s="268" t="s">
        <v>5025</v>
      </c>
      <c r="D822" s="268" t="s">
        <v>5028</v>
      </c>
    </row>
    <row r="823" spans="1:4">
      <c r="A823" s="268" t="s">
        <v>5869</v>
      </c>
      <c r="B823" s="268" t="s">
        <v>1945</v>
      </c>
      <c r="C823" s="268" t="s">
        <v>5025</v>
      </c>
      <c r="D823" s="268" t="s">
        <v>5026</v>
      </c>
    </row>
    <row r="824" spans="1:4">
      <c r="A824" s="268" t="s">
        <v>5870</v>
      </c>
      <c r="B824" s="268" t="s">
        <v>990</v>
      </c>
      <c r="C824" s="268" t="s">
        <v>5025</v>
      </c>
      <c r="D824" s="268" t="s">
        <v>5084</v>
      </c>
    </row>
    <row r="825" spans="1:4">
      <c r="A825" s="268" t="s">
        <v>5871</v>
      </c>
      <c r="B825" s="268" t="s">
        <v>109</v>
      </c>
      <c r="C825" s="268" t="s">
        <v>5025</v>
      </c>
      <c r="D825" s="268" t="s">
        <v>5028</v>
      </c>
    </row>
    <row r="826" spans="1:4">
      <c r="A826" s="268" t="s">
        <v>5872</v>
      </c>
      <c r="B826" s="268" t="s">
        <v>122</v>
      </c>
      <c r="C826" s="268" t="s">
        <v>5025</v>
      </c>
      <c r="D826" s="268" t="s">
        <v>5088</v>
      </c>
    </row>
    <row r="827" spans="1:4">
      <c r="A827" s="268" t="s">
        <v>5873</v>
      </c>
      <c r="B827" s="268" t="s">
        <v>253</v>
      </c>
      <c r="C827" s="268" t="s">
        <v>5025</v>
      </c>
      <c r="D827" s="268" t="s">
        <v>5031</v>
      </c>
    </row>
    <row r="828" spans="1:4">
      <c r="A828" s="268" t="s">
        <v>5874</v>
      </c>
      <c r="B828" s="268" t="s">
        <v>536</v>
      </c>
      <c r="C828" s="268" t="s">
        <v>5025</v>
      </c>
      <c r="D828" s="268" t="s">
        <v>5034</v>
      </c>
    </row>
    <row r="829" spans="1:4">
      <c r="A829" s="268" t="s">
        <v>5875</v>
      </c>
      <c r="B829" s="268" t="s">
        <v>3211</v>
      </c>
      <c r="C829" s="268" t="s">
        <v>5025</v>
      </c>
      <c r="D829" s="268" t="s">
        <v>5042</v>
      </c>
    </row>
    <row r="830" spans="1:4">
      <c r="A830" s="268" t="s">
        <v>5876</v>
      </c>
      <c r="B830" s="268" t="s">
        <v>333</v>
      </c>
      <c r="C830" s="268" t="s">
        <v>5025</v>
      </c>
      <c r="D830" s="268" t="s">
        <v>5034</v>
      </c>
    </row>
    <row r="831" spans="1:4">
      <c r="A831" s="268" t="s">
        <v>5877</v>
      </c>
      <c r="B831" s="268" t="s">
        <v>4356</v>
      </c>
      <c r="C831" s="268" t="s">
        <v>5025</v>
      </c>
      <c r="D831" s="268" t="s">
        <v>5031</v>
      </c>
    </row>
    <row r="832" spans="1:4">
      <c r="A832" s="268" t="s">
        <v>5878</v>
      </c>
      <c r="B832" s="268" t="s">
        <v>558</v>
      </c>
      <c r="C832" s="268" t="s">
        <v>5025</v>
      </c>
      <c r="D832" s="268" t="s">
        <v>5034</v>
      </c>
    </row>
    <row r="833" spans="1:4">
      <c r="A833" s="268" t="s">
        <v>5879</v>
      </c>
      <c r="B833" s="268" t="s">
        <v>3433</v>
      </c>
      <c r="C833" s="268" t="s">
        <v>5025</v>
      </c>
      <c r="D833" s="268" t="s">
        <v>5031</v>
      </c>
    </row>
    <row r="834" spans="1:4">
      <c r="A834" s="268" t="s">
        <v>5880</v>
      </c>
      <c r="B834" s="268" t="s">
        <v>3231</v>
      </c>
      <c r="C834" s="268" t="s">
        <v>5025</v>
      </c>
      <c r="D834" s="268" t="s">
        <v>5040</v>
      </c>
    </row>
    <row r="835" spans="1:4">
      <c r="A835" s="268" t="s">
        <v>5881</v>
      </c>
      <c r="B835" s="268" t="s">
        <v>945</v>
      </c>
      <c r="C835" s="268" t="s">
        <v>5025</v>
      </c>
      <c r="D835" s="268" t="s">
        <v>5198</v>
      </c>
    </row>
    <row r="836" spans="1:4">
      <c r="A836" s="268" t="s">
        <v>5882</v>
      </c>
      <c r="B836" s="268" t="s">
        <v>676</v>
      </c>
      <c r="C836" s="268" t="s">
        <v>5025</v>
      </c>
      <c r="D836" s="268" t="s">
        <v>64</v>
      </c>
    </row>
    <row r="837" spans="1:4">
      <c r="A837" s="268" t="s">
        <v>5883</v>
      </c>
      <c r="B837" s="268" t="s">
        <v>862</v>
      </c>
      <c r="C837" s="268" t="s">
        <v>5025</v>
      </c>
      <c r="D837" s="268" t="s">
        <v>5054</v>
      </c>
    </row>
    <row r="838" spans="1:4">
      <c r="A838" s="268" t="s">
        <v>5884</v>
      </c>
      <c r="B838" s="268" t="s">
        <v>913</v>
      </c>
      <c r="C838" s="268" t="s">
        <v>5025</v>
      </c>
      <c r="D838" s="268" t="s">
        <v>5028</v>
      </c>
    </row>
    <row r="839" spans="1:4">
      <c r="A839" s="268" t="s">
        <v>5885</v>
      </c>
      <c r="B839" s="268" t="s">
        <v>1937</v>
      </c>
      <c r="C839" s="268" t="s">
        <v>5025</v>
      </c>
      <c r="D839" s="268" t="s">
        <v>5198</v>
      </c>
    </row>
    <row r="840" spans="1:4">
      <c r="A840" s="268" t="s">
        <v>5886</v>
      </c>
      <c r="B840" s="268" t="s">
        <v>1528</v>
      </c>
      <c r="C840" s="268" t="s">
        <v>5025</v>
      </c>
      <c r="D840" s="268" t="s">
        <v>5060</v>
      </c>
    </row>
    <row r="841" spans="1:4">
      <c r="A841" s="268" t="s">
        <v>5887</v>
      </c>
      <c r="B841" s="268" t="s">
        <v>2399</v>
      </c>
      <c r="C841" s="268" t="s">
        <v>5025</v>
      </c>
      <c r="D841" s="268" t="s">
        <v>5084</v>
      </c>
    </row>
    <row r="842" spans="1:4">
      <c r="A842" s="268" t="s">
        <v>5888</v>
      </c>
      <c r="B842" s="268" t="s">
        <v>2281</v>
      </c>
      <c r="C842" s="268" t="s">
        <v>5025</v>
      </c>
      <c r="D842" s="268" t="s">
        <v>5050</v>
      </c>
    </row>
    <row r="843" spans="1:4">
      <c r="A843" s="268" t="s">
        <v>5889</v>
      </c>
      <c r="B843" s="268" t="s">
        <v>4731</v>
      </c>
      <c r="C843" s="268" t="s">
        <v>5025</v>
      </c>
      <c r="D843" s="268" t="s">
        <v>5050</v>
      </c>
    </row>
    <row r="844" spans="1:4">
      <c r="A844" s="268" t="s">
        <v>5890</v>
      </c>
      <c r="B844" s="268" t="s">
        <v>132</v>
      </c>
      <c r="C844" s="268" t="s">
        <v>5025</v>
      </c>
      <c r="D844" s="268" t="s">
        <v>5084</v>
      </c>
    </row>
    <row r="845" spans="1:4">
      <c r="A845" s="268" t="s">
        <v>5891</v>
      </c>
      <c r="B845" s="268" t="s">
        <v>602</v>
      </c>
      <c r="C845" s="268" t="s">
        <v>5025</v>
      </c>
      <c r="D845" s="268" t="s">
        <v>5088</v>
      </c>
    </row>
    <row r="846" spans="1:4">
      <c r="A846" s="268" t="s">
        <v>5892</v>
      </c>
      <c r="B846" s="268" t="s">
        <v>1612</v>
      </c>
      <c r="C846" s="268" t="s">
        <v>5025</v>
      </c>
      <c r="D846" s="268" t="s">
        <v>5040</v>
      </c>
    </row>
    <row r="847" spans="1:4">
      <c r="A847" s="268" t="s">
        <v>5893</v>
      </c>
      <c r="B847" s="268" t="s">
        <v>626</v>
      </c>
      <c r="C847" s="268" t="s">
        <v>5025</v>
      </c>
      <c r="D847" s="268" t="s">
        <v>5096</v>
      </c>
    </row>
    <row r="848" spans="1:4">
      <c r="A848" s="268" t="s">
        <v>5894</v>
      </c>
      <c r="B848" s="268" t="s">
        <v>3483</v>
      </c>
      <c r="C848" s="268" t="s">
        <v>5025</v>
      </c>
      <c r="D848" s="268" t="s">
        <v>5066</v>
      </c>
    </row>
    <row r="849" spans="1:4">
      <c r="A849" s="268" t="s">
        <v>5895</v>
      </c>
      <c r="B849" s="268" t="s">
        <v>4093</v>
      </c>
      <c r="C849" s="268" t="s">
        <v>5025</v>
      </c>
      <c r="D849" s="268" t="s">
        <v>5096</v>
      </c>
    </row>
    <row r="850" spans="1:4">
      <c r="A850" s="268" t="s">
        <v>5896</v>
      </c>
      <c r="B850" s="268" t="s">
        <v>4120</v>
      </c>
      <c r="C850" s="268" t="s">
        <v>5025</v>
      </c>
      <c r="D850" s="268" t="s">
        <v>5096</v>
      </c>
    </row>
    <row r="851" spans="1:4">
      <c r="A851" s="268" t="s">
        <v>5897</v>
      </c>
      <c r="B851" s="268" t="s">
        <v>287</v>
      </c>
      <c r="C851" s="268" t="s">
        <v>5025</v>
      </c>
      <c r="D851" s="268" t="s">
        <v>5060</v>
      </c>
    </row>
    <row r="852" spans="1:4">
      <c r="A852" s="268" t="s">
        <v>5898</v>
      </c>
      <c r="B852" s="268" t="s">
        <v>486</v>
      </c>
      <c r="C852" s="268" t="s">
        <v>5025</v>
      </c>
      <c r="D852" s="268" t="s">
        <v>5026</v>
      </c>
    </row>
    <row r="853" spans="1:4">
      <c r="A853" s="268" t="s">
        <v>5899</v>
      </c>
      <c r="B853" s="268" t="s">
        <v>1662</v>
      </c>
      <c r="C853" s="268" t="s">
        <v>5025</v>
      </c>
      <c r="D853" s="268" t="s">
        <v>5026</v>
      </c>
    </row>
    <row r="854" spans="1:4">
      <c r="A854" s="268" t="s">
        <v>5900</v>
      </c>
      <c r="B854" s="268" t="s">
        <v>714</v>
      </c>
      <c r="C854" s="268" t="s">
        <v>5025</v>
      </c>
      <c r="D854" s="268" t="s">
        <v>5040</v>
      </c>
    </row>
    <row r="855" spans="1:4">
      <c r="A855" s="268" t="s">
        <v>5901</v>
      </c>
      <c r="B855" s="268" t="s">
        <v>909</v>
      </c>
      <c r="C855" s="268" t="s">
        <v>5025</v>
      </c>
      <c r="D855" s="268" t="s">
        <v>5060</v>
      </c>
    </row>
    <row r="856" spans="1:4">
      <c r="A856" s="268" t="s">
        <v>5902</v>
      </c>
      <c r="B856" s="268" t="s">
        <v>1596</v>
      </c>
      <c r="C856" s="268" t="s">
        <v>5025</v>
      </c>
      <c r="D856" s="268" t="s">
        <v>5159</v>
      </c>
    </row>
    <row r="857" spans="1:4">
      <c r="A857" s="268" t="s">
        <v>5903</v>
      </c>
      <c r="B857" s="268" t="s">
        <v>552</v>
      </c>
      <c r="C857" s="268" t="s">
        <v>5025</v>
      </c>
      <c r="D857" s="268" t="s">
        <v>5040</v>
      </c>
    </row>
    <row r="858" spans="1:4">
      <c r="A858" s="268" t="s">
        <v>5904</v>
      </c>
      <c r="B858" s="268" t="s">
        <v>4560</v>
      </c>
      <c r="C858" s="268" t="s">
        <v>5025</v>
      </c>
      <c r="D858" s="268" t="s">
        <v>5040</v>
      </c>
    </row>
    <row r="859" spans="1:4">
      <c r="A859" s="268" t="s">
        <v>5905</v>
      </c>
      <c r="B859" s="268" t="s">
        <v>1696</v>
      </c>
      <c r="C859" s="268" t="s">
        <v>5025</v>
      </c>
      <c r="D859" s="268" t="s">
        <v>5031</v>
      </c>
    </row>
    <row r="860" spans="1:4">
      <c r="A860" s="268" t="s">
        <v>5906</v>
      </c>
      <c r="B860" s="268" t="s">
        <v>2971</v>
      </c>
      <c r="C860" s="268" t="s">
        <v>5025</v>
      </c>
      <c r="D860" s="268" t="s">
        <v>5198</v>
      </c>
    </row>
    <row r="861" spans="1:4">
      <c r="A861" s="268" t="s">
        <v>5907</v>
      </c>
      <c r="B861" s="268" t="s">
        <v>4186</v>
      </c>
      <c r="C861" s="268" t="s">
        <v>5025</v>
      </c>
      <c r="D861" s="268" t="s">
        <v>5334</v>
      </c>
    </row>
    <row r="862" spans="1:4">
      <c r="A862" s="268" t="s">
        <v>5908</v>
      </c>
      <c r="B862" s="268" t="s">
        <v>317</v>
      </c>
      <c r="C862" s="268" t="s">
        <v>5025</v>
      </c>
      <c r="D862" s="268" t="s">
        <v>64</v>
      </c>
    </row>
    <row r="863" spans="1:4">
      <c r="A863" s="268" t="s">
        <v>5909</v>
      </c>
      <c r="B863" s="268" t="s">
        <v>4126</v>
      </c>
      <c r="C863" s="268" t="s">
        <v>5025</v>
      </c>
      <c r="D863" s="268" t="s">
        <v>64</v>
      </c>
    </row>
    <row r="864" spans="1:4">
      <c r="A864" s="268" t="s">
        <v>5910</v>
      </c>
      <c r="B864" s="268" t="s">
        <v>255</v>
      </c>
      <c r="C864" s="268" t="s">
        <v>5025</v>
      </c>
      <c r="D864" s="268" t="s">
        <v>5052</v>
      </c>
    </row>
    <row r="865" spans="1:4">
      <c r="A865" s="268" t="s">
        <v>5911</v>
      </c>
      <c r="B865" s="268" t="s">
        <v>600</v>
      </c>
      <c r="C865" s="268" t="s">
        <v>5025</v>
      </c>
      <c r="D865" s="268" t="s">
        <v>5052</v>
      </c>
    </row>
    <row r="866" spans="1:4">
      <c r="A866" s="268" t="s">
        <v>5912</v>
      </c>
      <c r="B866" s="268" t="s">
        <v>3980</v>
      </c>
      <c r="C866" s="268" t="s">
        <v>5025</v>
      </c>
      <c r="D866" s="268" t="s">
        <v>64</v>
      </c>
    </row>
    <row r="867" spans="1:4">
      <c r="A867" s="268" t="s">
        <v>5913</v>
      </c>
      <c r="B867" s="268" t="s">
        <v>4405</v>
      </c>
      <c r="C867" s="268" t="s">
        <v>5025</v>
      </c>
      <c r="D867" s="268" t="s">
        <v>64</v>
      </c>
    </row>
    <row r="868" spans="1:4">
      <c r="A868" s="268" t="s">
        <v>5914</v>
      </c>
      <c r="B868" s="268" t="s">
        <v>3995</v>
      </c>
      <c r="C868" s="268" t="s">
        <v>5025</v>
      </c>
      <c r="D868" s="268" t="s">
        <v>5054</v>
      </c>
    </row>
    <row r="869" spans="1:4">
      <c r="A869" s="268" t="s">
        <v>5915</v>
      </c>
      <c r="B869" s="268" t="s">
        <v>4002</v>
      </c>
      <c r="C869" s="268" t="s">
        <v>5025</v>
      </c>
      <c r="D869" s="268" t="s">
        <v>5109</v>
      </c>
    </row>
    <row r="870" spans="1:4">
      <c r="A870" s="268" t="s">
        <v>5916</v>
      </c>
      <c r="B870" s="268" t="s">
        <v>4600</v>
      </c>
      <c r="C870" s="268" t="s">
        <v>5025</v>
      </c>
      <c r="D870" s="268" t="s">
        <v>64</v>
      </c>
    </row>
    <row r="871" spans="1:4">
      <c r="A871" s="268" t="s">
        <v>5917</v>
      </c>
      <c r="B871" s="268" t="s">
        <v>1032</v>
      </c>
      <c r="C871" s="268" t="s">
        <v>5025</v>
      </c>
      <c r="D871" s="268" t="s">
        <v>5050</v>
      </c>
    </row>
    <row r="872" spans="1:4">
      <c r="A872" s="268" t="s">
        <v>5918</v>
      </c>
      <c r="B872" s="268" t="s">
        <v>4357</v>
      </c>
      <c r="C872" s="268" t="s">
        <v>5025</v>
      </c>
      <c r="D872" s="268" t="s">
        <v>5050</v>
      </c>
    </row>
    <row r="873" spans="1:4">
      <c r="A873" s="268" t="s">
        <v>5919</v>
      </c>
      <c r="B873" s="268" t="s">
        <v>4066</v>
      </c>
      <c r="C873" s="268" t="s">
        <v>5025</v>
      </c>
      <c r="D873" s="268" t="s">
        <v>5054</v>
      </c>
    </row>
    <row r="874" spans="1:4">
      <c r="A874" s="268" t="s">
        <v>5920</v>
      </c>
      <c r="B874" s="268" t="s">
        <v>4176</v>
      </c>
      <c r="C874" s="268" t="s">
        <v>5025</v>
      </c>
      <c r="D874" s="268" t="s">
        <v>5042</v>
      </c>
    </row>
    <row r="875" spans="1:4">
      <c r="A875" s="268" t="s">
        <v>5921</v>
      </c>
      <c r="B875" s="268" t="s">
        <v>4274</v>
      </c>
      <c r="C875" s="268" t="s">
        <v>5025</v>
      </c>
      <c r="D875" s="268" t="s">
        <v>5109</v>
      </c>
    </row>
    <row r="876" spans="1:4">
      <c r="A876" s="268" t="s">
        <v>5922</v>
      </c>
      <c r="B876" s="268" t="s">
        <v>265</v>
      </c>
      <c r="C876" s="268" t="s">
        <v>5025</v>
      </c>
      <c r="D876" s="268" t="s">
        <v>5060</v>
      </c>
    </row>
    <row r="877" spans="1:4">
      <c r="A877" s="268" t="s">
        <v>5923</v>
      </c>
      <c r="B877" s="268" t="s">
        <v>4058</v>
      </c>
      <c r="C877" s="268" t="s">
        <v>5025</v>
      </c>
      <c r="D877" s="268" t="s">
        <v>5084</v>
      </c>
    </row>
    <row r="878" spans="1:4">
      <c r="A878" s="268" t="s">
        <v>5924</v>
      </c>
      <c r="B878" s="268" t="s">
        <v>4635</v>
      </c>
      <c r="C878" s="268" t="s">
        <v>5025</v>
      </c>
      <c r="D878" s="268" t="s">
        <v>5060</v>
      </c>
    </row>
    <row r="879" spans="1:4">
      <c r="A879" s="268" t="s">
        <v>5925</v>
      </c>
      <c r="B879" s="268" t="s">
        <v>386</v>
      </c>
      <c r="C879" s="268" t="s">
        <v>5025</v>
      </c>
      <c r="D879" s="268" t="s">
        <v>5031</v>
      </c>
    </row>
    <row r="880" spans="1:4">
      <c r="A880" s="268" t="s">
        <v>5926</v>
      </c>
      <c r="B880" s="268" t="s">
        <v>126</v>
      </c>
      <c r="C880" s="268" t="s">
        <v>5025</v>
      </c>
      <c r="D880" s="268" t="s">
        <v>5040</v>
      </c>
    </row>
    <row r="881" spans="1:4">
      <c r="A881" s="268" t="s">
        <v>5927</v>
      </c>
      <c r="B881" s="268" t="s">
        <v>4065</v>
      </c>
      <c r="C881" s="268" t="s">
        <v>5025</v>
      </c>
      <c r="D881" s="268" t="s">
        <v>5084</v>
      </c>
    </row>
    <row r="882" spans="1:4">
      <c r="A882" s="268" t="s">
        <v>5928</v>
      </c>
      <c r="B882" s="268" t="s">
        <v>442</v>
      </c>
      <c r="C882" s="268" t="s">
        <v>5025</v>
      </c>
      <c r="D882" s="268" t="s">
        <v>5109</v>
      </c>
    </row>
    <row r="883" spans="1:4">
      <c r="A883" s="268" t="s">
        <v>5929</v>
      </c>
      <c r="B883" s="268" t="s">
        <v>680</v>
      </c>
      <c r="C883" s="268" t="s">
        <v>5025</v>
      </c>
      <c r="D883" s="268" t="s">
        <v>5114</v>
      </c>
    </row>
    <row r="884" spans="1:4">
      <c r="A884" s="268" t="s">
        <v>5930</v>
      </c>
      <c r="B884" s="268" t="s">
        <v>48</v>
      </c>
      <c r="C884" s="268" t="s">
        <v>5025</v>
      </c>
      <c r="D884" s="268" t="s">
        <v>5109</v>
      </c>
    </row>
    <row r="885" spans="1:4">
      <c r="A885" s="268" t="s">
        <v>5931</v>
      </c>
      <c r="B885" s="268" t="s">
        <v>432</v>
      </c>
      <c r="C885" s="268" t="s">
        <v>5025</v>
      </c>
      <c r="D885" s="268" t="s">
        <v>5109</v>
      </c>
    </row>
    <row r="886" spans="1:4">
      <c r="A886" s="268" t="s">
        <v>5932</v>
      </c>
      <c r="B886" s="268" t="s">
        <v>289</v>
      </c>
      <c r="C886" s="268" t="s">
        <v>5025</v>
      </c>
      <c r="D886" s="268" t="s">
        <v>5031</v>
      </c>
    </row>
    <row r="887" spans="1:4">
      <c r="A887" s="268" t="s">
        <v>5933</v>
      </c>
      <c r="B887" s="268" t="s">
        <v>1618</v>
      </c>
      <c r="C887" s="268" t="s">
        <v>5025</v>
      </c>
      <c r="D887" s="268" t="s">
        <v>5066</v>
      </c>
    </row>
    <row r="888" spans="1:4">
      <c r="A888" s="268" t="s">
        <v>5934</v>
      </c>
      <c r="B888" s="268" t="s">
        <v>4834</v>
      </c>
      <c r="C888" s="268" t="s">
        <v>5025</v>
      </c>
      <c r="D888" s="268" t="s">
        <v>5066</v>
      </c>
    </row>
    <row r="889" spans="1:4">
      <c r="A889" s="268" t="s">
        <v>5935</v>
      </c>
      <c r="B889" s="268" t="s">
        <v>1955</v>
      </c>
      <c r="C889" s="268" t="s">
        <v>5025</v>
      </c>
      <c r="D889" s="268" t="s">
        <v>5088</v>
      </c>
    </row>
    <row r="890" spans="1:4">
      <c r="A890" s="268" t="s">
        <v>5936</v>
      </c>
      <c r="B890" s="268" t="s">
        <v>4174</v>
      </c>
      <c r="C890" s="268" t="s">
        <v>5025</v>
      </c>
      <c r="D890" s="268" t="s">
        <v>5054</v>
      </c>
    </row>
    <row r="891" spans="1:4">
      <c r="A891" s="268" t="s">
        <v>5937</v>
      </c>
      <c r="B891" s="268" t="s">
        <v>462</v>
      </c>
      <c r="C891" s="268" t="s">
        <v>5025</v>
      </c>
      <c r="D891" s="268" t="s">
        <v>5084</v>
      </c>
    </row>
    <row r="892" spans="1:4">
      <c r="A892" s="268" t="s">
        <v>5938</v>
      </c>
      <c r="B892" s="268" t="s">
        <v>3996</v>
      </c>
      <c r="C892" s="268" t="s">
        <v>5025</v>
      </c>
      <c r="D892" s="268" t="s">
        <v>5026</v>
      </c>
    </row>
    <row r="893" spans="1:4">
      <c r="A893" s="268" t="s">
        <v>5939</v>
      </c>
      <c r="B893" s="268" t="s">
        <v>303</v>
      </c>
      <c r="C893" s="268" t="s">
        <v>5025</v>
      </c>
      <c r="D893" s="268" t="s">
        <v>5109</v>
      </c>
    </row>
    <row r="894" spans="1:4">
      <c r="A894" s="268" t="s">
        <v>5940</v>
      </c>
      <c r="B894" s="268" t="s">
        <v>4052</v>
      </c>
      <c r="C894" s="268" t="s">
        <v>5025</v>
      </c>
      <c r="D894" s="268" t="s">
        <v>5054</v>
      </c>
    </row>
    <row r="895" spans="1:4">
      <c r="A895" s="268" t="s">
        <v>5941</v>
      </c>
      <c r="B895" s="268" t="s">
        <v>120</v>
      </c>
      <c r="C895" s="268" t="s">
        <v>5025</v>
      </c>
      <c r="D895" s="268" t="s">
        <v>5066</v>
      </c>
    </row>
    <row r="896" spans="1:4">
      <c r="A896" s="268" t="s">
        <v>5942</v>
      </c>
      <c r="B896" s="268" t="s">
        <v>92</v>
      </c>
      <c r="C896" s="268" t="s">
        <v>5025</v>
      </c>
      <c r="D896" s="268" t="s">
        <v>5109</v>
      </c>
    </row>
    <row r="897" spans="1:4">
      <c r="A897" s="268" t="s">
        <v>5943</v>
      </c>
      <c r="B897" s="268" t="s">
        <v>3984</v>
      </c>
      <c r="C897" s="268" t="s">
        <v>5025</v>
      </c>
      <c r="D897" s="268" t="s">
        <v>64</v>
      </c>
    </row>
    <row r="898" spans="1:4">
      <c r="A898" s="268" t="s">
        <v>5944</v>
      </c>
      <c r="B898" s="268" t="s">
        <v>39</v>
      </c>
      <c r="C898" s="268" t="s">
        <v>5025</v>
      </c>
      <c r="D898" s="268" t="s">
        <v>5109</v>
      </c>
    </row>
    <row r="899" spans="1:4">
      <c r="A899" s="268" t="s">
        <v>5945</v>
      </c>
      <c r="B899" s="268" t="s">
        <v>3990</v>
      </c>
      <c r="C899" s="268" t="s">
        <v>5025</v>
      </c>
      <c r="D899" s="268" t="s">
        <v>5109</v>
      </c>
    </row>
    <row r="900" spans="1:4">
      <c r="A900" s="268" t="s">
        <v>5946</v>
      </c>
      <c r="B900" s="268" t="s">
        <v>4192</v>
      </c>
      <c r="C900" s="268" t="s">
        <v>5025</v>
      </c>
      <c r="D900" s="268" t="s">
        <v>5109</v>
      </c>
    </row>
    <row r="901" spans="1:4">
      <c r="A901" s="268" t="s">
        <v>5947</v>
      </c>
      <c r="B901" s="268" t="s">
        <v>4005</v>
      </c>
      <c r="C901" s="268" t="s">
        <v>5025</v>
      </c>
      <c r="D901" s="268" t="s">
        <v>5109</v>
      </c>
    </row>
    <row r="902" spans="1:4">
      <c r="A902" s="268" t="s">
        <v>5948</v>
      </c>
      <c r="B902" s="268" t="s">
        <v>4121</v>
      </c>
      <c r="C902" s="268" t="s">
        <v>5025</v>
      </c>
      <c r="D902" s="268" t="s">
        <v>5050</v>
      </c>
    </row>
    <row r="903" spans="1:4">
      <c r="A903" s="268" t="s">
        <v>5949</v>
      </c>
      <c r="B903" s="268" t="s">
        <v>4184</v>
      </c>
      <c r="C903" s="268" t="s">
        <v>5025</v>
      </c>
      <c r="D903" s="268" t="s">
        <v>5031</v>
      </c>
    </row>
    <row r="904" spans="1:4">
      <c r="A904" s="268" t="s">
        <v>5950</v>
      </c>
      <c r="B904" s="268" t="s">
        <v>4279</v>
      </c>
      <c r="C904" s="268" t="s">
        <v>5025</v>
      </c>
      <c r="D904" s="268" t="s">
        <v>5031</v>
      </c>
    </row>
    <row r="905" spans="1:4">
      <c r="A905" s="268" t="s">
        <v>5951</v>
      </c>
      <c r="B905" s="268" t="s">
        <v>4096</v>
      </c>
      <c r="C905" s="268" t="s">
        <v>5025</v>
      </c>
      <c r="D905" s="268" t="s">
        <v>5026</v>
      </c>
    </row>
    <row r="906" spans="1:4">
      <c r="A906" s="268" t="s">
        <v>5952</v>
      </c>
      <c r="B906" s="268" t="s">
        <v>305</v>
      </c>
      <c r="C906" s="268" t="s">
        <v>5025</v>
      </c>
      <c r="D906" s="268" t="s">
        <v>5052</v>
      </c>
    </row>
    <row r="907" spans="1:4">
      <c r="A907" s="268" t="s">
        <v>5953</v>
      </c>
      <c r="B907" s="268" t="s">
        <v>422</v>
      </c>
      <c r="C907" s="268" t="s">
        <v>5025</v>
      </c>
      <c r="D907" s="268" t="s">
        <v>5031</v>
      </c>
    </row>
    <row r="908" spans="1:4">
      <c r="A908" s="268" t="s">
        <v>5954</v>
      </c>
      <c r="B908" s="268" t="s">
        <v>3325</v>
      </c>
      <c r="C908" s="268" t="s">
        <v>5025</v>
      </c>
      <c r="D908" s="268" t="s">
        <v>5034</v>
      </c>
    </row>
    <row r="909" spans="1:4">
      <c r="A909" s="268" t="s">
        <v>5955</v>
      </c>
      <c r="B909" s="268" t="s">
        <v>3323</v>
      </c>
      <c r="C909" s="268" t="s">
        <v>5025</v>
      </c>
      <c r="D909" s="268" t="s">
        <v>5031</v>
      </c>
    </row>
    <row r="910" spans="1:4">
      <c r="A910" s="268" t="s">
        <v>5956</v>
      </c>
      <c r="B910" s="268" t="s">
        <v>4268</v>
      </c>
      <c r="C910" s="268" t="s">
        <v>5025</v>
      </c>
      <c r="D910" s="268" t="s">
        <v>5034</v>
      </c>
    </row>
    <row r="911" spans="1:4">
      <c r="A911" s="268" t="s">
        <v>5957</v>
      </c>
      <c r="B911" s="268" t="s">
        <v>309</v>
      </c>
      <c r="C911" s="268" t="s">
        <v>5025</v>
      </c>
      <c r="D911" s="268" t="s">
        <v>5031</v>
      </c>
    </row>
    <row r="912" spans="1:4">
      <c r="A912" s="268" t="s">
        <v>5958</v>
      </c>
      <c r="B912" s="268" t="s">
        <v>4348</v>
      </c>
      <c r="C912" s="268" t="s">
        <v>5025</v>
      </c>
      <c r="D912" s="268" t="s">
        <v>5031</v>
      </c>
    </row>
    <row r="913" spans="1:4">
      <c r="A913" s="268" t="s">
        <v>5959</v>
      </c>
      <c r="B913" s="268" t="s">
        <v>1512</v>
      </c>
      <c r="C913" s="268" t="s">
        <v>5025</v>
      </c>
      <c r="D913" s="268" t="s">
        <v>5060</v>
      </c>
    </row>
    <row r="914" spans="1:4">
      <c r="A914" s="268" t="s">
        <v>5960</v>
      </c>
      <c r="B914" s="268" t="s">
        <v>1123</v>
      </c>
      <c r="C914" s="268" t="s">
        <v>5025</v>
      </c>
      <c r="D914" s="268" t="s">
        <v>5109</v>
      </c>
    </row>
    <row r="915" spans="1:4">
      <c r="A915" s="268" t="s">
        <v>5961</v>
      </c>
      <c r="B915" s="268" t="s">
        <v>4045</v>
      </c>
      <c r="C915" s="268" t="s">
        <v>5025</v>
      </c>
      <c r="D915" s="268" t="s">
        <v>5114</v>
      </c>
    </row>
    <row r="916" spans="1:4">
      <c r="A916" s="268" t="s">
        <v>5962</v>
      </c>
      <c r="B916" s="268" t="s">
        <v>826</v>
      </c>
      <c r="C916" s="268" t="s">
        <v>5025</v>
      </c>
      <c r="D916" s="268" t="s">
        <v>64</v>
      </c>
    </row>
    <row r="917" spans="1:4">
      <c r="A917" s="268" t="s">
        <v>5963</v>
      </c>
      <c r="B917" s="268" t="s">
        <v>4273</v>
      </c>
      <c r="C917" s="268" t="s">
        <v>5025</v>
      </c>
      <c r="D917" s="268" t="s">
        <v>5109</v>
      </c>
    </row>
    <row r="918" spans="1:4">
      <c r="A918" s="268" t="s">
        <v>5964</v>
      </c>
      <c r="B918" s="268" t="s">
        <v>1418</v>
      </c>
      <c r="C918" s="268" t="s">
        <v>5025</v>
      </c>
      <c r="D918" s="268" t="s">
        <v>5109</v>
      </c>
    </row>
    <row r="919" spans="1:4">
      <c r="A919" s="268" t="s">
        <v>5965</v>
      </c>
      <c r="B919" s="268" t="s">
        <v>2661</v>
      </c>
      <c r="C919" s="268" t="s">
        <v>5025</v>
      </c>
      <c r="D919" s="268" t="s">
        <v>5066</v>
      </c>
    </row>
    <row r="920" spans="1:4">
      <c r="A920" s="268" t="s">
        <v>5966</v>
      </c>
      <c r="B920" s="268" t="s">
        <v>3059</v>
      </c>
      <c r="C920" s="268" t="s">
        <v>5025</v>
      </c>
      <c r="D920" s="268" t="s">
        <v>5084</v>
      </c>
    </row>
    <row r="921" spans="1:4">
      <c r="A921" s="268" t="s">
        <v>5967</v>
      </c>
      <c r="B921" s="268" t="s">
        <v>1933</v>
      </c>
      <c r="C921" s="268" t="s">
        <v>5025</v>
      </c>
      <c r="D921" s="268" t="s">
        <v>5084</v>
      </c>
    </row>
    <row r="922" spans="1:4">
      <c r="A922" s="268" t="s">
        <v>5968</v>
      </c>
      <c r="B922" s="268" t="s">
        <v>1064</v>
      </c>
      <c r="C922" s="268" t="s">
        <v>5025</v>
      </c>
      <c r="D922" s="268" t="s">
        <v>5088</v>
      </c>
    </row>
    <row r="923" spans="1:4">
      <c r="A923" s="268" t="s">
        <v>5969</v>
      </c>
      <c r="B923" s="268" t="s">
        <v>2499</v>
      </c>
      <c r="C923" s="268" t="s">
        <v>5025</v>
      </c>
      <c r="D923" s="268" t="s">
        <v>5066</v>
      </c>
    </row>
    <row r="924" spans="1:4">
      <c r="A924" s="268" t="s">
        <v>5970</v>
      </c>
      <c r="B924" s="268" t="s">
        <v>263</v>
      </c>
      <c r="C924" s="268" t="s">
        <v>5025</v>
      </c>
      <c r="D924" s="268" t="s">
        <v>5028</v>
      </c>
    </row>
    <row r="925" spans="1:4">
      <c r="A925" s="268" t="s">
        <v>5971</v>
      </c>
      <c r="B925" s="268" t="s">
        <v>1666</v>
      </c>
      <c r="C925" s="268" t="s">
        <v>5025</v>
      </c>
      <c r="D925" s="268" t="s">
        <v>5026</v>
      </c>
    </row>
    <row r="926" spans="1:4">
      <c r="A926" s="268" t="s">
        <v>5972</v>
      </c>
      <c r="B926" s="268" t="s">
        <v>4072</v>
      </c>
      <c r="C926" s="268" t="s">
        <v>5025</v>
      </c>
      <c r="D926" s="268" t="s">
        <v>5054</v>
      </c>
    </row>
    <row r="927" spans="1:4">
      <c r="A927" s="268" t="s">
        <v>5973</v>
      </c>
      <c r="B927" s="268" t="s">
        <v>3993</v>
      </c>
      <c r="C927" s="268" t="s">
        <v>5025</v>
      </c>
      <c r="D927" s="268" t="s">
        <v>64</v>
      </c>
    </row>
    <row r="928" spans="1:4">
      <c r="A928" s="268" t="s">
        <v>5974</v>
      </c>
      <c r="B928" s="268" t="s">
        <v>3999</v>
      </c>
      <c r="C928" s="268" t="s">
        <v>5025</v>
      </c>
      <c r="D928" s="268" t="s">
        <v>64</v>
      </c>
    </row>
    <row r="929" spans="1:4">
      <c r="A929" s="268" t="s">
        <v>5975</v>
      </c>
      <c r="B929" s="268" t="s">
        <v>4042</v>
      </c>
      <c r="C929" s="268" t="s">
        <v>5025</v>
      </c>
      <c r="D929" s="268" t="s">
        <v>64</v>
      </c>
    </row>
    <row r="930" spans="1:4">
      <c r="A930" s="268" t="s">
        <v>5976</v>
      </c>
      <c r="B930" s="268" t="s">
        <v>878</v>
      </c>
      <c r="C930" s="268" t="s">
        <v>5025</v>
      </c>
      <c r="D930" s="268" t="s">
        <v>64</v>
      </c>
    </row>
    <row r="931" spans="1:4">
      <c r="A931" s="268" t="s">
        <v>5977</v>
      </c>
      <c r="B931" s="268" t="s">
        <v>4004</v>
      </c>
      <c r="C931" s="268" t="s">
        <v>5025</v>
      </c>
      <c r="D931" s="268" t="s">
        <v>5031</v>
      </c>
    </row>
    <row r="932" spans="1:4">
      <c r="A932" s="268" t="s">
        <v>5978</v>
      </c>
      <c r="B932" s="268" t="s">
        <v>1564</v>
      </c>
      <c r="C932" s="268" t="s">
        <v>5025</v>
      </c>
      <c r="D932" s="268" t="s">
        <v>5054</v>
      </c>
    </row>
    <row r="933" spans="1:4">
      <c r="A933" s="268" t="s">
        <v>5979</v>
      </c>
      <c r="B933" s="268" t="s">
        <v>1119</v>
      </c>
      <c r="C933" s="268" t="s">
        <v>5025</v>
      </c>
      <c r="D933" s="268" t="s">
        <v>64</v>
      </c>
    </row>
    <row r="934" spans="1:4">
      <c r="A934" s="268" t="s">
        <v>5980</v>
      </c>
      <c r="B934" s="268" t="s">
        <v>2131</v>
      </c>
      <c r="C934" s="268" t="s">
        <v>5025</v>
      </c>
      <c r="D934" s="268" t="s">
        <v>5066</v>
      </c>
    </row>
    <row r="935" spans="1:4">
      <c r="A935" s="268" t="s">
        <v>5981</v>
      </c>
      <c r="B935" s="268" t="s">
        <v>616</v>
      </c>
      <c r="C935" s="268" t="s">
        <v>5025</v>
      </c>
      <c r="D935" s="268" t="s">
        <v>64</v>
      </c>
    </row>
    <row r="936" spans="1:4">
      <c r="A936" s="268" t="s">
        <v>5982</v>
      </c>
      <c r="B936" s="268" t="s">
        <v>1189</v>
      </c>
      <c r="C936" s="268" t="s">
        <v>5025</v>
      </c>
      <c r="D936" s="268" t="s">
        <v>5052</v>
      </c>
    </row>
    <row r="937" spans="1:4">
      <c r="A937" s="268" t="s">
        <v>5983</v>
      </c>
      <c r="B937" s="268" t="s">
        <v>4996</v>
      </c>
      <c r="C937" s="268" t="s">
        <v>5025</v>
      </c>
      <c r="D937" s="268" t="s">
        <v>5052</v>
      </c>
    </row>
    <row r="938" spans="1:4">
      <c r="A938" s="268" t="s">
        <v>5984</v>
      </c>
      <c r="B938" s="268" t="s">
        <v>4924</v>
      </c>
      <c r="C938" s="268" t="s">
        <v>5025</v>
      </c>
      <c r="D938" s="268" t="s">
        <v>5052</v>
      </c>
    </row>
    <row r="939" spans="1:4">
      <c r="A939" s="268" t="s">
        <v>5985</v>
      </c>
      <c r="B939" s="268" t="s">
        <v>1855</v>
      </c>
      <c r="C939" s="268" t="s">
        <v>5025</v>
      </c>
      <c r="D939" s="268" t="s">
        <v>5040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731E-5682-4AAC-A03D-58C5D0C8B488}">
  <sheetPr codeName="Sheet10"/>
  <dimension ref="A1:D1517"/>
  <sheetViews>
    <sheetView topLeftCell="A1478" workbookViewId="0">
      <selection activeCell="D1517" sqref="D1517"/>
    </sheetView>
  </sheetViews>
  <sheetFormatPr defaultRowHeight="16.5"/>
  <cols>
    <col min="1" max="1" width="8" bestFit="1" customWidth="1"/>
    <col min="2" max="2" width="22.25" bestFit="1" customWidth="1"/>
    <col min="3" max="3" width="8.5" bestFit="1" customWidth="1"/>
    <col min="4" max="4" width="15.375" bestFit="1" customWidth="1"/>
  </cols>
  <sheetData>
    <row r="1" spans="1:4">
      <c r="A1" s="267" t="s">
        <v>5021</v>
      </c>
      <c r="B1" s="267" t="s">
        <v>3955</v>
      </c>
      <c r="C1" s="267" t="s">
        <v>5022</v>
      </c>
      <c r="D1" s="267" t="s">
        <v>5023</v>
      </c>
    </row>
    <row r="2" spans="1:4">
      <c r="A2" s="268" t="s">
        <v>5986</v>
      </c>
      <c r="B2" s="268" t="s">
        <v>2223</v>
      </c>
      <c r="C2" s="268" t="s">
        <v>5987</v>
      </c>
      <c r="D2" s="268" t="s">
        <v>5988</v>
      </c>
    </row>
    <row r="3" spans="1:4">
      <c r="A3" s="268" t="s">
        <v>5989</v>
      </c>
      <c r="B3" s="268" t="s">
        <v>5990</v>
      </c>
      <c r="C3" s="268" t="s">
        <v>5987</v>
      </c>
      <c r="D3" s="268" t="s">
        <v>5991</v>
      </c>
    </row>
    <row r="4" spans="1:4">
      <c r="A4" s="268" t="s">
        <v>5992</v>
      </c>
      <c r="B4" s="268" t="s">
        <v>774</v>
      </c>
      <c r="C4" s="268" t="s">
        <v>5987</v>
      </c>
      <c r="D4" s="268" t="s">
        <v>5993</v>
      </c>
    </row>
    <row r="5" spans="1:4">
      <c r="A5" s="268" t="s">
        <v>5994</v>
      </c>
      <c r="B5" s="268" t="s">
        <v>5995</v>
      </c>
      <c r="C5" s="268" t="s">
        <v>5987</v>
      </c>
      <c r="D5" s="268" t="s">
        <v>5996</v>
      </c>
    </row>
    <row r="6" spans="1:4">
      <c r="A6" s="268" t="s">
        <v>5997</v>
      </c>
      <c r="B6" s="268" t="s">
        <v>5998</v>
      </c>
      <c r="C6" s="268" t="s">
        <v>5987</v>
      </c>
      <c r="D6" s="268" t="s">
        <v>5999</v>
      </c>
    </row>
    <row r="7" spans="1:4">
      <c r="A7" s="268" t="s">
        <v>6000</v>
      </c>
      <c r="B7" s="268" t="s">
        <v>6001</v>
      </c>
      <c r="C7" s="268" t="s">
        <v>5987</v>
      </c>
      <c r="D7" s="268" t="s">
        <v>6002</v>
      </c>
    </row>
    <row r="8" spans="1:4">
      <c r="A8" s="268" t="s">
        <v>6003</v>
      </c>
      <c r="B8" s="268" t="s">
        <v>598</v>
      </c>
      <c r="C8" s="268" t="s">
        <v>5987</v>
      </c>
      <c r="D8" s="268" t="s">
        <v>6004</v>
      </c>
    </row>
    <row r="9" spans="1:4">
      <c r="A9" s="268" t="s">
        <v>6005</v>
      </c>
      <c r="B9" s="268" t="s">
        <v>1466</v>
      </c>
      <c r="C9" s="268" t="s">
        <v>5987</v>
      </c>
      <c r="D9" s="268" t="s">
        <v>110</v>
      </c>
    </row>
    <row r="10" spans="1:4">
      <c r="A10" s="268" t="s">
        <v>6006</v>
      </c>
      <c r="B10" s="268" t="s">
        <v>3093</v>
      </c>
      <c r="C10" s="268" t="s">
        <v>5987</v>
      </c>
      <c r="D10" s="268" t="s">
        <v>5991</v>
      </c>
    </row>
    <row r="11" spans="1:4">
      <c r="A11" s="268" t="s">
        <v>6007</v>
      </c>
      <c r="B11" s="268" t="s">
        <v>6008</v>
      </c>
      <c r="C11" s="268" t="s">
        <v>5987</v>
      </c>
      <c r="D11" s="268" t="s">
        <v>6004</v>
      </c>
    </row>
    <row r="12" spans="1:4">
      <c r="A12" s="268" t="s">
        <v>6009</v>
      </c>
      <c r="B12" s="268" t="s">
        <v>6010</v>
      </c>
      <c r="C12" s="268" t="s">
        <v>5987</v>
      </c>
      <c r="D12" s="268" t="s">
        <v>6011</v>
      </c>
    </row>
    <row r="13" spans="1:4">
      <c r="A13" s="268" t="s">
        <v>6012</v>
      </c>
      <c r="B13" s="268" t="s">
        <v>3747</v>
      </c>
      <c r="C13" s="268" t="s">
        <v>5987</v>
      </c>
      <c r="D13" s="268" t="s">
        <v>5996</v>
      </c>
    </row>
    <row r="14" spans="1:4">
      <c r="A14" s="268" t="s">
        <v>6013</v>
      </c>
      <c r="B14" s="268" t="s">
        <v>2751</v>
      </c>
      <c r="C14" s="268" t="s">
        <v>5987</v>
      </c>
      <c r="D14" s="268" t="s">
        <v>64</v>
      </c>
    </row>
    <row r="15" spans="1:4">
      <c r="A15" s="268" t="s">
        <v>6014</v>
      </c>
      <c r="B15" s="268" t="s">
        <v>6015</v>
      </c>
      <c r="C15" s="268" t="s">
        <v>5987</v>
      </c>
      <c r="D15" s="268" t="s">
        <v>5991</v>
      </c>
    </row>
    <row r="16" spans="1:4">
      <c r="A16" s="268" t="s">
        <v>6016</v>
      </c>
      <c r="B16" s="268" t="s">
        <v>6017</v>
      </c>
      <c r="C16" s="268" t="s">
        <v>5987</v>
      </c>
      <c r="D16" s="268" t="s">
        <v>5991</v>
      </c>
    </row>
    <row r="17" spans="1:4">
      <c r="A17" s="268" t="s">
        <v>6018</v>
      </c>
      <c r="B17" s="268" t="s">
        <v>1359</v>
      </c>
      <c r="C17" s="268" t="s">
        <v>5987</v>
      </c>
      <c r="D17" s="268" t="s">
        <v>5988</v>
      </c>
    </row>
    <row r="18" spans="1:4">
      <c r="A18" s="268" t="s">
        <v>6019</v>
      </c>
      <c r="B18" s="268" t="s">
        <v>6020</v>
      </c>
      <c r="C18" s="268" t="s">
        <v>5987</v>
      </c>
      <c r="D18" s="268" t="s">
        <v>5991</v>
      </c>
    </row>
    <row r="19" spans="1:4">
      <c r="A19" s="268" t="s">
        <v>6021</v>
      </c>
      <c r="B19" s="268" t="s">
        <v>6022</v>
      </c>
      <c r="C19" s="268" t="s">
        <v>5987</v>
      </c>
      <c r="D19" s="268" t="s">
        <v>6023</v>
      </c>
    </row>
    <row r="20" spans="1:4">
      <c r="A20" s="268" t="s">
        <v>6024</v>
      </c>
      <c r="B20" s="268" t="s">
        <v>2461</v>
      </c>
      <c r="C20" s="268" t="s">
        <v>5987</v>
      </c>
      <c r="D20" s="268" t="s">
        <v>6025</v>
      </c>
    </row>
    <row r="21" spans="1:4">
      <c r="A21" s="268" t="s">
        <v>6026</v>
      </c>
      <c r="B21" s="268" t="s">
        <v>2829</v>
      </c>
      <c r="C21" s="268" t="s">
        <v>5987</v>
      </c>
      <c r="D21" s="268" t="s">
        <v>5996</v>
      </c>
    </row>
    <row r="22" spans="1:4">
      <c r="A22" s="268" t="s">
        <v>6027</v>
      </c>
      <c r="B22" s="268" t="s">
        <v>6028</v>
      </c>
      <c r="C22" s="268" t="s">
        <v>5987</v>
      </c>
      <c r="D22" s="268" t="s">
        <v>6004</v>
      </c>
    </row>
    <row r="23" spans="1:4">
      <c r="A23" s="268" t="s">
        <v>6029</v>
      </c>
      <c r="B23" s="268" t="s">
        <v>6030</v>
      </c>
      <c r="C23" s="268" t="s">
        <v>5987</v>
      </c>
      <c r="D23" s="268" t="s">
        <v>6031</v>
      </c>
    </row>
    <row r="24" spans="1:4">
      <c r="A24" s="268" t="s">
        <v>6032</v>
      </c>
      <c r="B24" s="268" t="s">
        <v>6033</v>
      </c>
      <c r="C24" s="268" t="s">
        <v>5987</v>
      </c>
      <c r="D24" s="268" t="s">
        <v>5991</v>
      </c>
    </row>
    <row r="25" spans="1:4">
      <c r="A25" s="268" t="s">
        <v>6034</v>
      </c>
      <c r="B25" s="268" t="s">
        <v>3085</v>
      </c>
      <c r="C25" s="268" t="s">
        <v>5987</v>
      </c>
      <c r="D25" s="268" t="s">
        <v>5993</v>
      </c>
    </row>
    <row r="26" spans="1:4">
      <c r="A26" s="268" t="s">
        <v>6035</v>
      </c>
      <c r="B26" s="268" t="s">
        <v>6036</v>
      </c>
      <c r="C26" s="268" t="s">
        <v>5987</v>
      </c>
      <c r="D26" s="268" t="s">
        <v>6037</v>
      </c>
    </row>
    <row r="27" spans="1:4">
      <c r="A27" s="268" t="s">
        <v>6038</v>
      </c>
      <c r="B27" s="268" t="s">
        <v>6039</v>
      </c>
      <c r="C27" s="268" t="s">
        <v>5987</v>
      </c>
      <c r="D27" s="268" t="s">
        <v>5988</v>
      </c>
    </row>
    <row r="28" spans="1:4">
      <c r="A28" s="268" t="s">
        <v>6040</v>
      </c>
      <c r="B28" s="268" t="s">
        <v>1343</v>
      </c>
      <c r="C28" s="268" t="s">
        <v>5987</v>
      </c>
      <c r="D28" s="268" t="s">
        <v>5988</v>
      </c>
    </row>
    <row r="29" spans="1:4">
      <c r="A29" s="268" t="s">
        <v>6041</v>
      </c>
      <c r="B29" s="268" t="s">
        <v>6042</v>
      </c>
      <c r="C29" s="268" t="s">
        <v>5987</v>
      </c>
      <c r="D29" s="268" t="s">
        <v>110</v>
      </c>
    </row>
    <row r="30" spans="1:4">
      <c r="A30" s="268" t="s">
        <v>6043</v>
      </c>
      <c r="B30" s="268" t="s">
        <v>2881</v>
      </c>
      <c r="C30" s="268" t="s">
        <v>5987</v>
      </c>
      <c r="D30" s="268" t="s">
        <v>64</v>
      </c>
    </row>
    <row r="31" spans="1:4">
      <c r="A31" s="268" t="s">
        <v>6044</v>
      </c>
      <c r="B31" s="268" t="s">
        <v>6045</v>
      </c>
      <c r="C31" s="268" t="s">
        <v>5987</v>
      </c>
      <c r="D31" s="268" t="s">
        <v>5991</v>
      </c>
    </row>
    <row r="32" spans="1:4">
      <c r="A32" s="268" t="s">
        <v>6046</v>
      </c>
      <c r="B32" s="268" t="s">
        <v>6047</v>
      </c>
      <c r="C32" s="268" t="s">
        <v>5987</v>
      </c>
      <c r="D32" s="268" t="s">
        <v>5991</v>
      </c>
    </row>
    <row r="33" spans="1:4">
      <c r="A33" s="268" t="s">
        <v>6048</v>
      </c>
      <c r="B33" s="268" t="s">
        <v>6049</v>
      </c>
      <c r="C33" s="268" t="s">
        <v>5987</v>
      </c>
      <c r="D33" s="268" t="s">
        <v>5991</v>
      </c>
    </row>
    <row r="34" spans="1:4">
      <c r="A34" s="268" t="s">
        <v>6050</v>
      </c>
      <c r="B34" s="268" t="s">
        <v>6051</v>
      </c>
      <c r="C34" s="268" t="s">
        <v>5987</v>
      </c>
      <c r="D34" s="268" t="s">
        <v>5991</v>
      </c>
    </row>
    <row r="35" spans="1:4">
      <c r="A35" s="268" t="s">
        <v>6052</v>
      </c>
      <c r="B35" s="268" t="s">
        <v>6053</v>
      </c>
      <c r="C35" s="268" t="s">
        <v>5987</v>
      </c>
      <c r="D35" s="268" t="s">
        <v>5991</v>
      </c>
    </row>
    <row r="36" spans="1:4">
      <c r="A36" s="268" t="s">
        <v>6054</v>
      </c>
      <c r="B36" s="268" t="s">
        <v>1040</v>
      </c>
      <c r="C36" s="268" t="s">
        <v>5987</v>
      </c>
      <c r="D36" s="268" t="s">
        <v>5993</v>
      </c>
    </row>
    <row r="37" spans="1:4">
      <c r="A37" s="268" t="s">
        <v>6055</v>
      </c>
      <c r="B37" s="268" t="s">
        <v>6056</v>
      </c>
      <c r="C37" s="268" t="s">
        <v>5987</v>
      </c>
      <c r="D37" s="268" t="s">
        <v>5996</v>
      </c>
    </row>
    <row r="38" spans="1:4">
      <c r="A38" s="268" t="s">
        <v>6057</v>
      </c>
      <c r="B38" s="268" t="s">
        <v>6058</v>
      </c>
      <c r="C38" s="268" t="s">
        <v>5987</v>
      </c>
      <c r="D38" s="268" t="s">
        <v>6004</v>
      </c>
    </row>
    <row r="39" spans="1:4">
      <c r="A39" s="268" t="s">
        <v>6059</v>
      </c>
      <c r="B39" s="268" t="s">
        <v>1048</v>
      </c>
      <c r="C39" s="268" t="s">
        <v>5987</v>
      </c>
      <c r="D39" s="268" t="s">
        <v>110</v>
      </c>
    </row>
    <row r="40" spans="1:4">
      <c r="A40" s="268" t="s">
        <v>6060</v>
      </c>
      <c r="B40" s="268" t="s">
        <v>1686</v>
      </c>
      <c r="C40" s="268" t="s">
        <v>5987</v>
      </c>
      <c r="D40" s="268" t="s">
        <v>6061</v>
      </c>
    </row>
    <row r="41" spans="1:4">
      <c r="A41" s="268" t="s">
        <v>6062</v>
      </c>
      <c r="B41" s="268" t="s">
        <v>6063</v>
      </c>
      <c r="C41" s="268" t="s">
        <v>5987</v>
      </c>
      <c r="D41" s="268" t="s">
        <v>6064</v>
      </c>
    </row>
    <row r="42" spans="1:4">
      <c r="A42" s="268" t="s">
        <v>6065</v>
      </c>
      <c r="B42" s="268" t="s">
        <v>2863</v>
      </c>
      <c r="C42" s="268" t="s">
        <v>5987</v>
      </c>
      <c r="D42" s="268" t="s">
        <v>5999</v>
      </c>
    </row>
    <row r="43" spans="1:4">
      <c r="A43" s="268" t="s">
        <v>6066</v>
      </c>
      <c r="B43" s="268" t="s">
        <v>1484</v>
      </c>
      <c r="C43" s="268" t="s">
        <v>5987</v>
      </c>
      <c r="D43" s="268" t="s">
        <v>6025</v>
      </c>
    </row>
    <row r="44" spans="1:4">
      <c r="A44" s="268" t="s">
        <v>6067</v>
      </c>
      <c r="B44" s="268" t="s">
        <v>2123</v>
      </c>
      <c r="C44" s="268" t="s">
        <v>5987</v>
      </c>
      <c r="D44" s="268" t="s">
        <v>64</v>
      </c>
    </row>
    <row r="45" spans="1:4">
      <c r="A45" s="268" t="s">
        <v>6068</v>
      </c>
      <c r="B45" s="268" t="s">
        <v>6069</v>
      </c>
      <c r="C45" s="268" t="s">
        <v>5987</v>
      </c>
      <c r="D45" s="268" t="s">
        <v>6025</v>
      </c>
    </row>
    <row r="46" spans="1:4">
      <c r="A46" s="268" t="s">
        <v>6070</v>
      </c>
      <c r="B46" s="268" t="s">
        <v>1941</v>
      </c>
      <c r="C46" s="268" t="s">
        <v>5987</v>
      </c>
      <c r="D46" s="268" t="s">
        <v>6023</v>
      </c>
    </row>
    <row r="47" spans="1:4">
      <c r="A47" s="268" t="s">
        <v>6071</v>
      </c>
      <c r="B47" s="268" t="s">
        <v>1277</v>
      </c>
      <c r="C47" s="268" t="s">
        <v>5987</v>
      </c>
      <c r="D47" s="268" t="s">
        <v>6072</v>
      </c>
    </row>
    <row r="48" spans="1:4">
      <c r="A48" s="268" t="s">
        <v>6073</v>
      </c>
      <c r="B48" s="268" t="s">
        <v>923</v>
      </c>
      <c r="C48" s="268" t="s">
        <v>5987</v>
      </c>
      <c r="D48" s="268" t="s">
        <v>6072</v>
      </c>
    </row>
    <row r="49" spans="1:4">
      <c r="A49" s="268" t="s">
        <v>6074</v>
      </c>
      <c r="B49" s="268" t="s">
        <v>6075</v>
      </c>
      <c r="C49" s="268" t="s">
        <v>5987</v>
      </c>
      <c r="D49" s="268" t="s">
        <v>6025</v>
      </c>
    </row>
    <row r="50" spans="1:4">
      <c r="A50" s="268" t="s">
        <v>6076</v>
      </c>
      <c r="B50" s="268" t="s">
        <v>6077</v>
      </c>
      <c r="C50" s="268" t="s">
        <v>5987</v>
      </c>
      <c r="D50" s="268" t="s">
        <v>6037</v>
      </c>
    </row>
    <row r="51" spans="1:4">
      <c r="A51" s="268" t="s">
        <v>6078</v>
      </c>
      <c r="B51" s="268" t="s">
        <v>957</v>
      </c>
      <c r="C51" s="268" t="s">
        <v>5987</v>
      </c>
      <c r="D51" s="268" t="s">
        <v>6079</v>
      </c>
    </row>
    <row r="52" spans="1:4">
      <c r="A52" s="268" t="s">
        <v>6080</v>
      </c>
      <c r="B52" s="268" t="s">
        <v>2047</v>
      </c>
      <c r="C52" s="268" t="s">
        <v>5987</v>
      </c>
      <c r="D52" s="268" t="s">
        <v>6002</v>
      </c>
    </row>
    <row r="53" spans="1:4">
      <c r="A53" s="268" t="s">
        <v>6081</v>
      </c>
      <c r="B53" s="268" t="s">
        <v>6082</v>
      </c>
      <c r="C53" s="268" t="s">
        <v>5987</v>
      </c>
      <c r="D53" s="268" t="s">
        <v>5993</v>
      </c>
    </row>
    <row r="54" spans="1:4">
      <c r="A54" s="268" t="s">
        <v>6083</v>
      </c>
      <c r="B54" s="268" t="s">
        <v>1987</v>
      </c>
      <c r="C54" s="268" t="s">
        <v>5987</v>
      </c>
      <c r="D54" s="268" t="s">
        <v>6002</v>
      </c>
    </row>
    <row r="55" spans="1:4">
      <c r="A55" s="268" t="s">
        <v>6084</v>
      </c>
      <c r="B55" s="268" t="s">
        <v>2579</v>
      </c>
      <c r="C55" s="268" t="s">
        <v>5987</v>
      </c>
      <c r="D55" s="268" t="s">
        <v>110</v>
      </c>
    </row>
    <row r="56" spans="1:4">
      <c r="A56" s="268" t="s">
        <v>6085</v>
      </c>
      <c r="B56" s="268" t="s">
        <v>2017</v>
      </c>
      <c r="C56" s="268" t="s">
        <v>5987</v>
      </c>
      <c r="D56" s="268" t="s">
        <v>6025</v>
      </c>
    </row>
    <row r="57" spans="1:4">
      <c r="A57" s="268" t="s">
        <v>6086</v>
      </c>
      <c r="B57" s="268" t="s">
        <v>6087</v>
      </c>
      <c r="C57" s="268" t="s">
        <v>5987</v>
      </c>
      <c r="D57" s="268" t="s">
        <v>5993</v>
      </c>
    </row>
    <row r="58" spans="1:4">
      <c r="A58" s="268" t="s">
        <v>6088</v>
      </c>
      <c r="B58" s="268" t="s">
        <v>905</v>
      </c>
      <c r="C58" s="268" t="s">
        <v>5987</v>
      </c>
      <c r="D58" s="268" t="s">
        <v>6061</v>
      </c>
    </row>
    <row r="59" spans="1:4">
      <c r="A59" s="268" t="s">
        <v>6089</v>
      </c>
      <c r="B59" s="268" t="s">
        <v>6090</v>
      </c>
      <c r="C59" s="268" t="s">
        <v>5987</v>
      </c>
      <c r="D59" s="268" t="s">
        <v>6091</v>
      </c>
    </row>
    <row r="60" spans="1:4">
      <c r="A60" s="268" t="s">
        <v>6092</v>
      </c>
      <c r="B60" s="268" t="s">
        <v>6093</v>
      </c>
      <c r="C60" s="268" t="s">
        <v>5987</v>
      </c>
      <c r="D60" s="268" t="s">
        <v>6011</v>
      </c>
    </row>
    <row r="61" spans="1:4">
      <c r="A61" s="268" t="s">
        <v>6094</v>
      </c>
      <c r="B61" s="268" t="s">
        <v>6095</v>
      </c>
      <c r="C61" s="268" t="s">
        <v>5987</v>
      </c>
      <c r="D61" s="268" t="s">
        <v>6072</v>
      </c>
    </row>
    <row r="62" spans="1:4">
      <c r="A62" s="268" t="s">
        <v>6096</v>
      </c>
      <c r="B62" s="268" t="s">
        <v>748</v>
      </c>
      <c r="C62" s="268" t="s">
        <v>5987</v>
      </c>
      <c r="D62" s="268" t="s">
        <v>6023</v>
      </c>
    </row>
    <row r="63" spans="1:4">
      <c r="A63" s="268" t="s">
        <v>6097</v>
      </c>
      <c r="B63" s="268" t="s">
        <v>6098</v>
      </c>
      <c r="C63" s="268" t="s">
        <v>5987</v>
      </c>
      <c r="D63" s="268" t="s">
        <v>5999</v>
      </c>
    </row>
    <row r="64" spans="1:4">
      <c r="A64" s="268" t="s">
        <v>6099</v>
      </c>
      <c r="B64" s="268" t="s">
        <v>3453</v>
      </c>
      <c r="C64" s="268" t="s">
        <v>5987</v>
      </c>
      <c r="D64" s="268" t="s">
        <v>6064</v>
      </c>
    </row>
    <row r="65" spans="1:4">
      <c r="A65" s="268" t="s">
        <v>6100</v>
      </c>
      <c r="B65" s="268" t="s">
        <v>6101</v>
      </c>
      <c r="C65" s="268" t="s">
        <v>5987</v>
      </c>
      <c r="D65" s="268" t="s">
        <v>6037</v>
      </c>
    </row>
    <row r="66" spans="1:4">
      <c r="A66" s="268" t="s">
        <v>6102</v>
      </c>
      <c r="B66" s="268" t="s">
        <v>6103</v>
      </c>
      <c r="C66" s="268" t="s">
        <v>5987</v>
      </c>
      <c r="D66" s="268" t="s">
        <v>6104</v>
      </c>
    </row>
    <row r="67" spans="1:4">
      <c r="A67" s="268" t="s">
        <v>6105</v>
      </c>
      <c r="B67" s="268" t="s">
        <v>3707</v>
      </c>
      <c r="C67" s="268" t="s">
        <v>5987</v>
      </c>
      <c r="D67" s="268" t="s">
        <v>6079</v>
      </c>
    </row>
    <row r="68" spans="1:4">
      <c r="A68" s="268" t="s">
        <v>6106</v>
      </c>
      <c r="B68" s="268" t="s">
        <v>2327</v>
      </c>
      <c r="C68" s="268" t="s">
        <v>5987</v>
      </c>
      <c r="D68" s="268" t="s">
        <v>5991</v>
      </c>
    </row>
    <row r="69" spans="1:4">
      <c r="A69" s="268" t="s">
        <v>6107</v>
      </c>
      <c r="B69" s="268" t="s">
        <v>6108</v>
      </c>
      <c r="C69" s="268" t="s">
        <v>5987</v>
      </c>
      <c r="D69" s="268" t="s">
        <v>6091</v>
      </c>
    </row>
    <row r="70" spans="1:4">
      <c r="A70" s="268" t="s">
        <v>6109</v>
      </c>
      <c r="B70" s="268" t="s">
        <v>1165</v>
      </c>
      <c r="C70" s="268" t="s">
        <v>5987</v>
      </c>
      <c r="D70" s="268" t="s">
        <v>6061</v>
      </c>
    </row>
    <row r="71" spans="1:4">
      <c r="A71" s="268" t="s">
        <v>6110</v>
      </c>
      <c r="B71" s="268" t="s">
        <v>3343</v>
      </c>
      <c r="C71" s="268" t="s">
        <v>5987</v>
      </c>
      <c r="D71" s="268" t="s">
        <v>6023</v>
      </c>
    </row>
    <row r="72" spans="1:4">
      <c r="A72" s="268" t="s">
        <v>6111</v>
      </c>
      <c r="B72" s="268" t="s">
        <v>3103</v>
      </c>
      <c r="C72" s="268" t="s">
        <v>5987</v>
      </c>
      <c r="D72" s="268" t="s">
        <v>6004</v>
      </c>
    </row>
    <row r="73" spans="1:4">
      <c r="A73" s="268" t="s">
        <v>6112</v>
      </c>
      <c r="B73" s="268" t="s">
        <v>6113</v>
      </c>
      <c r="C73" s="268" t="s">
        <v>5987</v>
      </c>
      <c r="D73" s="268" t="s">
        <v>5993</v>
      </c>
    </row>
    <row r="74" spans="1:4">
      <c r="A74" s="268" t="s">
        <v>6114</v>
      </c>
      <c r="B74" s="268" t="s">
        <v>6115</v>
      </c>
      <c r="C74" s="268" t="s">
        <v>5987</v>
      </c>
      <c r="D74" s="268" t="s">
        <v>6116</v>
      </c>
    </row>
    <row r="75" spans="1:4">
      <c r="A75" s="268" t="s">
        <v>6117</v>
      </c>
      <c r="B75" s="268" t="s">
        <v>2151</v>
      </c>
      <c r="C75" s="268" t="s">
        <v>5987</v>
      </c>
      <c r="D75" s="268" t="s">
        <v>5999</v>
      </c>
    </row>
    <row r="76" spans="1:4">
      <c r="A76" s="268" t="s">
        <v>6118</v>
      </c>
      <c r="B76" s="268" t="s">
        <v>2163</v>
      </c>
      <c r="C76" s="268" t="s">
        <v>5987</v>
      </c>
      <c r="D76" s="268" t="s">
        <v>6072</v>
      </c>
    </row>
    <row r="77" spans="1:4">
      <c r="A77" s="268" t="s">
        <v>6119</v>
      </c>
      <c r="B77" s="268" t="s">
        <v>2549</v>
      </c>
      <c r="C77" s="268" t="s">
        <v>5987</v>
      </c>
      <c r="D77" s="268" t="s">
        <v>6072</v>
      </c>
    </row>
    <row r="78" spans="1:4">
      <c r="A78" s="268" t="s">
        <v>6120</v>
      </c>
      <c r="B78" s="268" t="s">
        <v>6121</v>
      </c>
      <c r="C78" s="268" t="s">
        <v>5987</v>
      </c>
      <c r="D78" s="268" t="s">
        <v>6025</v>
      </c>
    </row>
    <row r="79" spans="1:4">
      <c r="A79" s="268" t="s">
        <v>6122</v>
      </c>
      <c r="B79" s="268" t="s">
        <v>6123</v>
      </c>
      <c r="C79" s="268" t="s">
        <v>5987</v>
      </c>
      <c r="D79" s="268" t="s">
        <v>5991</v>
      </c>
    </row>
    <row r="80" spans="1:4">
      <c r="A80" s="268" t="s">
        <v>6124</v>
      </c>
      <c r="B80" s="268" t="s">
        <v>6125</v>
      </c>
      <c r="C80" s="268" t="s">
        <v>5987</v>
      </c>
      <c r="D80" s="268" t="s">
        <v>5991</v>
      </c>
    </row>
    <row r="81" spans="1:4">
      <c r="A81" s="268" t="s">
        <v>6126</v>
      </c>
      <c r="B81" s="268" t="s">
        <v>466</v>
      </c>
      <c r="C81" s="268" t="s">
        <v>5987</v>
      </c>
      <c r="D81" s="268" t="s">
        <v>5993</v>
      </c>
    </row>
    <row r="82" spans="1:4">
      <c r="A82" s="268" t="s">
        <v>6127</v>
      </c>
      <c r="B82" s="268" t="s">
        <v>1472</v>
      </c>
      <c r="C82" s="268" t="s">
        <v>5987</v>
      </c>
      <c r="D82" s="268" t="s">
        <v>6002</v>
      </c>
    </row>
    <row r="83" spans="1:4">
      <c r="A83" s="268" t="s">
        <v>6128</v>
      </c>
      <c r="B83" s="268" t="s">
        <v>6129</v>
      </c>
      <c r="C83" s="268" t="s">
        <v>5987</v>
      </c>
      <c r="D83" s="268" t="s">
        <v>6091</v>
      </c>
    </row>
    <row r="84" spans="1:4">
      <c r="A84" s="268" t="s">
        <v>6130</v>
      </c>
      <c r="B84" s="268" t="s">
        <v>6131</v>
      </c>
      <c r="C84" s="268" t="s">
        <v>5987</v>
      </c>
      <c r="D84" s="268" t="s">
        <v>6091</v>
      </c>
    </row>
    <row r="85" spans="1:4">
      <c r="A85" s="268" t="s">
        <v>6132</v>
      </c>
      <c r="B85" s="268" t="s">
        <v>6133</v>
      </c>
      <c r="C85" s="268" t="s">
        <v>5987</v>
      </c>
      <c r="D85" s="268" t="s">
        <v>5991</v>
      </c>
    </row>
    <row r="86" spans="1:4">
      <c r="A86" s="268" t="s">
        <v>6134</v>
      </c>
      <c r="B86" s="268" t="s">
        <v>6135</v>
      </c>
      <c r="C86" s="268" t="s">
        <v>5987</v>
      </c>
      <c r="D86" s="268" t="s">
        <v>6136</v>
      </c>
    </row>
    <row r="87" spans="1:4">
      <c r="A87" s="268" t="s">
        <v>6137</v>
      </c>
      <c r="B87" s="268" t="s">
        <v>6138</v>
      </c>
      <c r="C87" s="268" t="s">
        <v>5987</v>
      </c>
      <c r="D87" s="268" t="s">
        <v>6139</v>
      </c>
    </row>
    <row r="88" spans="1:4">
      <c r="A88" s="268" t="s">
        <v>6140</v>
      </c>
      <c r="B88" s="268" t="s">
        <v>6141</v>
      </c>
      <c r="C88" s="268" t="s">
        <v>5987</v>
      </c>
      <c r="D88" s="268" t="s">
        <v>5996</v>
      </c>
    </row>
    <row r="89" spans="1:4">
      <c r="A89" s="268" t="s">
        <v>6142</v>
      </c>
      <c r="B89" s="268" t="s">
        <v>2981</v>
      </c>
      <c r="C89" s="268" t="s">
        <v>5987</v>
      </c>
      <c r="D89" s="268" t="s">
        <v>6037</v>
      </c>
    </row>
    <row r="90" spans="1:4">
      <c r="A90" s="268" t="s">
        <v>6143</v>
      </c>
      <c r="B90" s="268" t="s">
        <v>2643</v>
      </c>
      <c r="C90" s="268" t="s">
        <v>5987</v>
      </c>
      <c r="D90" s="268" t="s">
        <v>5988</v>
      </c>
    </row>
    <row r="91" spans="1:4">
      <c r="A91" s="268" t="s">
        <v>6144</v>
      </c>
      <c r="B91" s="268" t="s">
        <v>6145</v>
      </c>
      <c r="C91" s="268" t="s">
        <v>5987</v>
      </c>
      <c r="D91" s="268" t="s">
        <v>5991</v>
      </c>
    </row>
    <row r="92" spans="1:4">
      <c r="A92" s="268" t="s">
        <v>6146</v>
      </c>
      <c r="B92" s="268" t="s">
        <v>6147</v>
      </c>
      <c r="C92" s="268" t="s">
        <v>5987</v>
      </c>
      <c r="D92" s="268" t="s">
        <v>64</v>
      </c>
    </row>
    <row r="93" spans="1:4">
      <c r="A93" s="268" t="s">
        <v>6148</v>
      </c>
      <c r="B93" s="268" t="s">
        <v>6149</v>
      </c>
      <c r="C93" s="268" t="s">
        <v>5987</v>
      </c>
      <c r="D93" s="268" t="s">
        <v>6023</v>
      </c>
    </row>
    <row r="94" spans="1:4">
      <c r="A94" s="268" t="s">
        <v>6150</v>
      </c>
      <c r="B94" s="268" t="s">
        <v>6151</v>
      </c>
      <c r="C94" s="268" t="s">
        <v>5987</v>
      </c>
      <c r="D94" s="268" t="s">
        <v>6104</v>
      </c>
    </row>
    <row r="95" spans="1:4">
      <c r="A95" s="268" t="s">
        <v>6152</v>
      </c>
      <c r="B95" s="268" t="s">
        <v>6153</v>
      </c>
      <c r="C95" s="268" t="s">
        <v>5987</v>
      </c>
      <c r="D95" s="268" t="s">
        <v>6023</v>
      </c>
    </row>
    <row r="96" spans="1:4">
      <c r="A96" s="268" t="s">
        <v>6154</v>
      </c>
      <c r="B96" s="268" t="s">
        <v>1889</v>
      </c>
      <c r="C96" s="268" t="s">
        <v>5987</v>
      </c>
      <c r="D96" s="268" t="s">
        <v>6002</v>
      </c>
    </row>
    <row r="97" spans="1:4">
      <c r="A97" s="268" t="s">
        <v>6155</v>
      </c>
      <c r="B97" s="268" t="s">
        <v>3451</v>
      </c>
      <c r="C97" s="268" t="s">
        <v>5987</v>
      </c>
      <c r="D97" s="268" t="s">
        <v>6004</v>
      </c>
    </row>
    <row r="98" spans="1:4">
      <c r="A98" s="268" t="s">
        <v>6156</v>
      </c>
      <c r="B98" s="268" t="s">
        <v>2241</v>
      </c>
      <c r="C98" s="268" t="s">
        <v>5987</v>
      </c>
      <c r="D98" s="268" t="s">
        <v>6011</v>
      </c>
    </row>
    <row r="99" spans="1:4">
      <c r="A99" s="268" t="s">
        <v>6157</v>
      </c>
      <c r="B99" s="268" t="s">
        <v>2145</v>
      </c>
      <c r="C99" s="268" t="s">
        <v>5987</v>
      </c>
      <c r="D99" s="268" t="s">
        <v>6136</v>
      </c>
    </row>
    <row r="100" spans="1:4">
      <c r="A100" s="268" t="s">
        <v>6158</v>
      </c>
      <c r="B100" s="268" t="s">
        <v>1795</v>
      </c>
      <c r="C100" s="268" t="s">
        <v>5987</v>
      </c>
      <c r="D100" s="268" t="s">
        <v>5996</v>
      </c>
    </row>
    <row r="101" spans="1:4">
      <c r="A101" s="268" t="s">
        <v>6159</v>
      </c>
      <c r="B101" s="268" t="s">
        <v>6160</v>
      </c>
      <c r="C101" s="268" t="s">
        <v>5987</v>
      </c>
      <c r="D101" s="268" t="s">
        <v>6004</v>
      </c>
    </row>
    <row r="102" spans="1:4">
      <c r="A102" s="268" t="s">
        <v>6161</v>
      </c>
      <c r="B102" s="268" t="s">
        <v>1333</v>
      </c>
      <c r="C102" s="268" t="s">
        <v>5987</v>
      </c>
      <c r="D102" s="268" t="s">
        <v>110</v>
      </c>
    </row>
    <row r="103" spans="1:4">
      <c r="A103" s="268" t="s">
        <v>6162</v>
      </c>
      <c r="B103" s="268" t="s">
        <v>6163</v>
      </c>
      <c r="C103" s="268" t="s">
        <v>5987</v>
      </c>
      <c r="D103" s="268" t="s">
        <v>6064</v>
      </c>
    </row>
    <row r="104" spans="1:4">
      <c r="A104" s="268" t="s">
        <v>6164</v>
      </c>
      <c r="B104" s="268" t="s">
        <v>6165</v>
      </c>
      <c r="C104" s="268" t="s">
        <v>5987</v>
      </c>
      <c r="D104" s="268" t="s">
        <v>6072</v>
      </c>
    </row>
    <row r="105" spans="1:4">
      <c r="A105" s="268" t="s">
        <v>6166</v>
      </c>
      <c r="B105" s="268" t="s">
        <v>698</v>
      </c>
      <c r="C105" s="268" t="s">
        <v>5987</v>
      </c>
      <c r="D105" s="268" t="s">
        <v>6011</v>
      </c>
    </row>
    <row r="106" spans="1:4">
      <c r="A106" s="268" t="s">
        <v>6167</v>
      </c>
      <c r="B106" s="268" t="s">
        <v>3227</v>
      </c>
      <c r="C106" s="268" t="s">
        <v>5987</v>
      </c>
      <c r="D106" s="268" t="s">
        <v>6064</v>
      </c>
    </row>
    <row r="107" spans="1:4">
      <c r="A107" s="268" t="s">
        <v>6168</v>
      </c>
      <c r="B107" s="268" t="s">
        <v>2395</v>
      </c>
      <c r="C107" s="268" t="s">
        <v>5987</v>
      </c>
      <c r="D107" s="268" t="s">
        <v>110</v>
      </c>
    </row>
    <row r="108" spans="1:4">
      <c r="A108" s="268" t="s">
        <v>6169</v>
      </c>
      <c r="B108" s="268" t="s">
        <v>6170</v>
      </c>
      <c r="C108" s="268" t="s">
        <v>5987</v>
      </c>
      <c r="D108" s="268" t="s">
        <v>6072</v>
      </c>
    </row>
    <row r="109" spans="1:4">
      <c r="A109" s="268" t="s">
        <v>6171</v>
      </c>
      <c r="B109" s="268" t="s">
        <v>1275</v>
      </c>
      <c r="C109" s="268" t="s">
        <v>5987</v>
      </c>
      <c r="D109" s="268" t="s">
        <v>110</v>
      </c>
    </row>
    <row r="110" spans="1:4">
      <c r="A110" s="268" t="s">
        <v>6172</v>
      </c>
      <c r="B110" s="268" t="s">
        <v>2271</v>
      </c>
      <c r="C110" s="268" t="s">
        <v>5987</v>
      </c>
      <c r="D110" s="268" t="s">
        <v>5999</v>
      </c>
    </row>
    <row r="111" spans="1:4">
      <c r="A111" s="268" t="s">
        <v>6173</v>
      </c>
      <c r="B111" s="268" t="s">
        <v>6174</v>
      </c>
      <c r="C111" s="268" t="s">
        <v>5987</v>
      </c>
      <c r="D111" s="268" t="s">
        <v>6116</v>
      </c>
    </row>
    <row r="112" spans="1:4">
      <c r="A112" s="268" t="s">
        <v>6175</v>
      </c>
      <c r="B112" s="268" t="s">
        <v>3455</v>
      </c>
      <c r="C112" s="268" t="s">
        <v>5987</v>
      </c>
      <c r="D112" s="268" t="s">
        <v>6023</v>
      </c>
    </row>
    <row r="113" spans="1:4">
      <c r="A113" s="268" t="s">
        <v>6176</v>
      </c>
      <c r="B113" s="268" t="s">
        <v>2859</v>
      </c>
      <c r="C113" s="268" t="s">
        <v>5987</v>
      </c>
      <c r="D113" s="268" t="s">
        <v>110</v>
      </c>
    </row>
    <row r="114" spans="1:4">
      <c r="A114" s="268" t="s">
        <v>6177</v>
      </c>
      <c r="B114" s="268" t="s">
        <v>6178</v>
      </c>
      <c r="C114" s="268" t="s">
        <v>5987</v>
      </c>
      <c r="D114" s="268" t="s">
        <v>6023</v>
      </c>
    </row>
    <row r="115" spans="1:4">
      <c r="A115" s="268" t="s">
        <v>6179</v>
      </c>
      <c r="B115" s="268" t="s">
        <v>758</v>
      </c>
      <c r="C115" s="268" t="s">
        <v>5987</v>
      </c>
      <c r="D115" s="268" t="s">
        <v>5988</v>
      </c>
    </row>
    <row r="116" spans="1:4">
      <c r="A116" s="268" t="s">
        <v>6180</v>
      </c>
      <c r="B116" s="268" t="s">
        <v>6181</v>
      </c>
      <c r="C116" s="268" t="s">
        <v>5987</v>
      </c>
      <c r="D116" s="268" t="s">
        <v>6091</v>
      </c>
    </row>
    <row r="117" spans="1:4">
      <c r="A117" s="268" t="s">
        <v>6182</v>
      </c>
      <c r="B117" s="268" t="s">
        <v>6183</v>
      </c>
      <c r="C117" s="268" t="s">
        <v>5987</v>
      </c>
      <c r="D117" s="268" t="s">
        <v>6004</v>
      </c>
    </row>
    <row r="118" spans="1:4">
      <c r="A118" s="268" t="s">
        <v>6184</v>
      </c>
      <c r="B118" s="268" t="s">
        <v>6185</v>
      </c>
      <c r="C118" s="268" t="s">
        <v>5987</v>
      </c>
      <c r="D118" s="268" t="s">
        <v>5991</v>
      </c>
    </row>
    <row r="119" spans="1:4">
      <c r="A119" s="268" t="s">
        <v>6186</v>
      </c>
      <c r="B119" s="268" t="s">
        <v>814</v>
      </c>
      <c r="C119" s="268" t="s">
        <v>5987</v>
      </c>
      <c r="D119" s="268" t="s">
        <v>6072</v>
      </c>
    </row>
    <row r="120" spans="1:4">
      <c r="A120" s="268" t="s">
        <v>6187</v>
      </c>
      <c r="B120" s="268" t="s">
        <v>6188</v>
      </c>
      <c r="C120" s="268" t="s">
        <v>5987</v>
      </c>
      <c r="D120" s="268" t="s">
        <v>6004</v>
      </c>
    </row>
    <row r="121" spans="1:4">
      <c r="A121" s="268" t="s">
        <v>6189</v>
      </c>
      <c r="B121" s="268" t="s">
        <v>2505</v>
      </c>
      <c r="C121" s="268" t="s">
        <v>5987</v>
      </c>
      <c r="D121" s="268" t="s">
        <v>5999</v>
      </c>
    </row>
    <row r="122" spans="1:4">
      <c r="A122" s="268" t="s">
        <v>6190</v>
      </c>
      <c r="B122" s="268" t="s">
        <v>3775</v>
      </c>
      <c r="C122" s="268" t="s">
        <v>5987</v>
      </c>
      <c r="D122" s="268" t="s">
        <v>6064</v>
      </c>
    </row>
    <row r="123" spans="1:4">
      <c r="A123" s="268" t="s">
        <v>6191</v>
      </c>
      <c r="B123" s="268" t="s">
        <v>3673</v>
      </c>
      <c r="C123" s="268" t="s">
        <v>5987</v>
      </c>
      <c r="D123" s="268" t="s">
        <v>5999</v>
      </c>
    </row>
    <row r="124" spans="1:4">
      <c r="A124" s="268" t="s">
        <v>6192</v>
      </c>
      <c r="B124" s="268" t="s">
        <v>6193</v>
      </c>
      <c r="C124" s="268" t="s">
        <v>5987</v>
      </c>
      <c r="D124" s="268" t="s">
        <v>5991</v>
      </c>
    </row>
    <row r="125" spans="1:4">
      <c r="A125" s="268" t="s">
        <v>6194</v>
      </c>
      <c r="B125" s="268" t="s">
        <v>6195</v>
      </c>
      <c r="C125" s="268" t="s">
        <v>5987</v>
      </c>
      <c r="D125" s="268" t="s">
        <v>5991</v>
      </c>
    </row>
    <row r="126" spans="1:4">
      <c r="A126" s="268" t="s">
        <v>6196</v>
      </c>
      <c r="B126" s="268" t="s">
        <v>3439</v>
      </c>
      <c r="C126" s="268" t="s">
        <v>5987</v>
      </c>
      <c r="D126" s="268" t="s">
        <v>5999</v>
      </c>
    </row>
    <row r="127" spans="1:4">
      <c r="A127" s="268" t="s">
        <v>6197</v>
      </c>
      <c r="B127" s="268" t="s">
        <v>1781</v>
      </c>
      <c r="C127" s="268" t="s">
        <v>5987</v>
      </c>
      <c r="D127" s="268" t="s">
        <v>6025</v>
      </c>
    </row>
    <row r="128" spans="1:4">
      <c r="A128" s="268" t="s">
        <v>6198</v>
      </c>
      <c r="B128" s="268" t="s">
        <v>2027</v>
      </c>
      <c r="C128" s="268" t="s">
        <v>5987</v>
      </c>
      <c r="D128" s="268" t="s">
        <v>6199</v>
      </c>
    </row>
    <row r="129" spans="1:4">
      <c r="A129" s="268" t="s">
        <v>6200</v>
      </c>
      <c r="B129" s="268" t="s">
        <v>2895</v>
      </c>
      <c r="C129" s="268" t="s">
        <v>5987</v>
      </c>
      <c r="D129" s="268" t="s">
        <v>6116</v>
      </c>
    </row>
    <row r="130" spans="1:4">
      <c r="A130" s="268" t="s">
        <v>6201</v>
      </c>
      <c r="B130" s="268" t="s">
        <v>3737</v>
      </c>
      <c r="C130" s="268" t="s">
        <v>5987</v>
      </c>
      <c r="D130" s="268" t="s">
        <v>6064</v>
      </c>
    </row>
    <row r="131" spans="1:4">
      <c r="A131" s="268" t="s">
        <v>6202</v>
      </c>
      <c r="B131" s="268" t="s">
        <v>2673</v>
      </c>
      <c r="C131" s="268" t="s">
        <v>5987</v>
      </c>
      <c r="D131" s="268" t="s">
        <v>6203</v>
      </c>
    </row>
    <row r="132" spans="1:4">
      <c r="A132" s="268" t="s">
        <v>6204</v>
      </c>
      <c r="B132" s="268" t="s">
        <v>6205</v>
      </c>
      <c r="C132" s="268" t="s">
        <v>5987</v>
      </c>
      <c r="D132" s="268" t="s">
        <v>110</v>
      </c>
    </row>
    <row r="133" spans="1:4">
      <c r="A133" s="268" t="s">
        <v>6206</v>
      </c>
      <c r="B133" s="268" t="s">
        <v>6207</v>
      </c>
      <c r="C133" s="268" t="s">
        <v>5987</v>
      </c>
      <c r="D133" s="268" t="s">
        <v>6031</v>
      </c>
    </row>
    <row r="134" spans="1:4">
      <c r="A134" s="268" t="s">
        <v>6208</v>
      </c>
      <c r="B134" s="268" t="s">
        <v>6209</v>
      </c>
      <c r="C134" s="268" t="s">
        <v>5987</v>
      </c>
      <c r="D134" s="268" t="s">
        <v>6064</v>
      </c>
    </row>
    <row r="135" spans="1:4">
      <c r="A135" s="268" t="s">
        <v>6210</v>
      </c>
      <c r="B135" s="268" t="s">
        <v>2005</v>
      </c>
      <c r="C135" s="268" t="s">
        <v>5987</v>
      </c>
      <c r="D135" s="268" t="s">
        <v>5991</v>
      </c>
    </row>
    <row r="136" spans="1:4">
      <c r="A136" s="268" t="s">
        <v>6211</v>
      </c>
      <c r="B136" s="268" t="s">
        <v>6212</v>
      </c>
      <c r="C136" s="268" t="s">
        <v>5987</v>
      </c>
      <c r="D136" s="268" t="s">
        <v>5991</v>
      </c>
    </row>
    <row r="137" spans="1:4">
      <c r="A137" s="268" t="s">
        <v>6213</v>
      </c>
      <c r="B137" s="268" t="s">
        <v>1787</v>
      </c>
      <c r="C137" s="268" t="s">
        <v>5987</v>
      </c>
      <c r="D137" s="268" t="s">
        <v>6004</v>
      </c>
    </row>
    <row r="138" spans="1:4">
      <c r="A138" s="268" t="s">
        <v>6214</v>
      </c>
      <c r="B138" s="268" t="s">
        <v>2563</v>
      </c>
      <c r="C138" s="268" t="s">
        <v>5987</v>
      </c>
      <c r="D138" s="268" t="s">
        <v>6064</v>
      </c>
    </row>
    <row r="139" spans="1:4">
      <c r="A139" s="268" t="s">
        <v>6215</v>
      </c>
      <c r="B139" s="268" t="s">
        <v>1381</v>
      </c>
      <c r="C139" s="268" t="s">
        <v>5987</v>
      </c>
      <c r="D139" s="268" t="s">
        <v>6025</v>
      </c>
    </row>
    <row r="140" spans="1:4">
      <c r="A140" s="268" t="s">
        <v>6216</v>
      </c>
      <c r="B140" s="268" t="s">
        <v>2087</v>
      </c>
      <c r="C140" s="268" t="s">
        <v>5987</v>
      </c>
      <c r="D140" s="268" t="s">
        <v>5993</v>
      </c>
    </row>
    <row r="141" spans="1:4">
      <c r="A141" s="268" t="s">
        <v>6217</v>
      </c>
      <c r="B141" s="268" t="s">
        <v>3351</v>
      </c>
      <c r="C141" s="268" t="s">
        <v>5987</v>
      </c>
      <c r="D141" s="268" t="s">
        <v>5996</v>
      </c>
    </row>
    <row r="142" spans="1:4">
      <c r="A142" s="268" t="s">
        <v>6218</v>
      </c>
      <c r="B142" s="268" t="s">
        <v>6219</v>
      </c>
      <c r="C142" s="268" t="s">
        <v>5987</v>
      </c>
      <c r="D142" s="268" t="s">
        <v>6004</v>
      </c>
    </row>
    <row r="143" spans="1:4">
      <c r="A143" s="268" t="s">
        <v>6220</v>
      </c>
      <c r="B143" s="268" t="s">
        <v>3381</v>
      </c>
      <c r="C143" s="268" t="s">
        <v>5987</v>
      </c>
      <c r="D143" s="268" t="s">
        <v>64</v>
      </c>
    </row>
    <row r="144" spans="1:4">
      <c r="A144" s="268" t="s">
        <v>6221</v>
      </c>
      <c r="B144" s="268" t="s">
        <v>6222</v>
      </c>
      <c r="C144" s="268" t="s">
        <v>5987</v>
      </c>
      <c r="D144" s="268" t="s">
        <v>64</v>
      </c>
    </row>
    <row r="145" spans="1:4">
      <c r="A145" s="268" t="s">
        <v>6223</v>
      </c>
      <c r="B145" s="268" t="s">
        <v>2611</v>
      </c>
      <c r="C145" s="268" t="s">
        <v>5987</v>
      </c>
      <c r="D145" s="268" t="s">
        <v>6079</v>
      </c>
    </row>
    <row r="146" spans="1:4">
      <c r="A146" s="268" t="s">
        <v>6224</v>
      </c>
      <c r="B146" s="268" t="s">
        <v>1394</v>
      </c>
      <c r="C146" s="268" t="s">
        <v>5987</v>
      </c>
      <c r="D146" s="268" t="s">
        <v>64</v>
      </c>
    </row>
    <row r="147" spans="1:4">
      <c r="A147" s="268" t="s">
        <v>6225</v>
      </c>
      <c r="B147" s="268" t="s">
        <v>6226</v>
      </c>
      <c r="C147" s="268" t="s">
        <v>5987</v>
      </c>
      <c r="D147" s="268" t="s">
        <v>6037</v>
      </c>
    </row>
    <row r="148" spans="1:4">
      <c r="A148" s="268" t="s">
        <v>6227</v>
      </c>
      <c r="B148" s="268" t="s">
        <v>1640</v>
      </c>
      <c r="C148" s="268" t="s">
        <v>5987</v>
      </c>
      <c r="D148" s="268" t="s">
        <v>6228</v>
      </c>
    </row>
    <row r="149" spans="1:4">
      <c r="A149" s="268" t="s">
        <v>6229</v>
      </c>
      <c r="B149" s="268" t="s">
        <v>3637</v>
      </c>
      <c r="C149" s="268" t="s">
        <v>5987</v>
      </c>
      <c r="D149" s="268" t="s">
        <v>64</v>
      </c>
    </row>
    <row r="150" spans="1:4">
      <c r="A150" s="268" t="s">
        <v>6230</v>
      </c>
      <c r="B150" s="268" t="s">
        <v>2781</v>
      </c>
      <c r="C150" s="268" t="s">
        <v>5987</v>
      </c>
      <c r="D150" s="268" t="s">
        <v>5988</v>
      </c>
    </row>
    <row r="151" spans="1:4">
      <c r="A151" s="268" t="s">
        <v>6231</v>
      </c>
      <c r="B151" s="268" t="s">
        <v>1195</v>
      </c>
      <c r="C151" s="268" t="s">
        <v>5987</v>
      </c>
      <c r="D151" s="268" t="s">
        <v>6079</v>
      </c>
    </row>
    <row r="152" spans="1:4">
      <c r="A152" s="268" t="s">
        <v>6232</v>
      </c>
      <c r="B152" s="268" t="s">
        <v>6233</v>
      </c>
      <c r="C152" s="268" t="s">
        <v>5987</v>
      </c>
      <c r="D152" s="268" t="s">
        <v>6091</v>
      </c>
    </row>
    <row r="153" spans="1:4">
      <c r="A153" s="268" t="s">
        <v>6234</v>
      </c>
      <c r="B153" s="268" t="s">
        <v>798</v>
      </c>
      <c r="C153" s="268" t="s">
        <v>5987</v>
      </c>
      <c r="D153" s="268" t="s">
        <v>6023</v>
      </c>
    </row>
    <row r="154" spans="1:4">
      <c r="A154" s="268" t="s">
        <v>6235</v>
      </c>
      <c r="B154" s="268" t="s">
        <v>6236</v>
      </c>
      <c r="C154" s="268" t="s">
        <v>5987</v>
      </c>
      <c r="D154" s="268" t="s">
        <v>5991</v>
      </c>
    </row>
    <row r="155" spans="1:4">
      <c r="A155" s="268" t="s">
        <v>6237</v>
      </c>
      <c r="B155" s="268" t="s">
        <v>2938</v>
      </c>
      <c r="C155" s="268" t="s">
        <v>5987</v>
      </c>
      <c r="D155" s="268" t="s">
        <v>110</v>
      </c>
    </row>
    <row r="156" spans="1:4">
      <c r="A156" s="268" t="s">
        <v>6238</v>
      </c>
      <c r="B156" s="268" t="s">
        <v>2523</v>
      </c>
      <c r="C156" s="268" t="s">
        <v>5987</v>
      </c>
      <c r="D156" s="268" t="s">
        <v>6023</v>
      </c>
    </row>
    <row r="157" spans="1:4">
      <c r="A157" s="268" t="s">
        <v>6239</v>
      </c>
      <c r="B157" s="268" t="s">
        <v>984</v>
      </c>
      <c r="C157" s="268" t="s">
        <v>5987</v>
      </c>
      <c r="D157" s="268" t="s">
        <v>6240</v>
      </c>
    </row>
    <row r="158" spans="1:4">
      <c r="A158" s="268" t="s">
        <v>6241</v>
      </c>
      <c r="B158" s="268" t="s">
        <v>6242</v>
      </c>
      <c r="C158" s="268" t="s">
        <v>5987</v>
      </c>
      <c r="D158" s="268" t="s">
        <v>6079</v>
      </c>
    </row>
    <row r="159" spans="1:4">
      <c r="A159" s="268" t="s">
        <v>6243</v>
      </c>
      <c r="B159" s="268" t="s">
        <v>6244</v>
      </c>
      <c r="C159" s="268" t="s">
        <v>5987</v>
      </c>
      <c r="D159" s="268" t="s">
        <v>6061</v>
      </c>
    </row>
    <row r="160" spans="1:4">
      <c r="A160" s="268" t="s">
        <v>6245</v>
      </c>
      <c r="B160" s="268" t="s">
        <v>2709</v>
      </c>
      <c r="C160" s="268" t="s">
        <v>5987</v>
      </c>
      <c r="D160" s="268" t="s">
        <v>6025</v>
      </c>
    </row>
    <row r="161" spans="1:4">
      <c r="A161" s="268" t="s">
        <v>6246</v>
      </c>
      <c r="B161" s="268" t="s">
        <v>1008</v>
      </c>
      <c r="C161" s="268" t="s">
        <v>5987</v>
      </c>
      <c r="D161" s="268" t="s">
        <v>6023</v>
      </c>
    </row>
    <row r="162" spans="1:4">
      <c r="A162" s="268" t="s">
        <v>6247</v>
      </c>
      <c r="B162" s="268" t="s">
        <v>6248</v>
      </c>
      <c r="C162" s="268" t="s">
        <v>5987</v>
      </c>
      <c r="D162" s="268" t="s">
        <v>6072</v>
      </c>
    </row>
    <row r="163" spans="1:4">
      <c r="A163" s="268" t="s">
        <v>6249</v>
      </c>
      <c r="B163" s="268" t="s">
        <v>6250</v>
      </c>
      <c r="C163" s="268" t="s">
        <v>5987</v>
      </c>
      <c r="D163" s="268" t="s">
        <v>5993</v>
      </c>
    </row>
    <row r="164" spans="1:4">
      <c r="A164" s="268" t="s">
        <v>6251</v>
      </c>
      <c r="B164" s="268" t="s">
        <v>3031</v>
      </c>
      <c r="C164" s="268" t="s">
        <v>5987</v>
      </c>
      <c r="D164" s="268" t="s">
        <v>5999</v>
      </c>
    </row>
    <row r="165" spans="1:4">
      <c r="A165" s="268" t="s">
        <v>6252</v>
      </c>
      <c r="B165" s="268" t="s">
        <v>6253</v>
      </c>
      <c r="C165" s="268" t="s">
        <v>5987</v>
      </c>
      <c r="D165" s="268" t="s">
        <v>6011</v>
      </c>
    </row>
    <row r="166" spans="1:4">
      <c r="A166" s="268" t="s">
        <v>6254</v>
      </c>
      <c r="B166" s="268" t="s">
        <v>1839</v>
      </c>
      <c r="C166" s="268" t="s">
        <v>5987</v>
      </c>
      <c r="D166" s="268" t="s">
        <v>6011</v>
      </c>
    </row>
    <row r="167" spans="1:4">
      <c r="A167" s="268" t="s">
        <v>6255</v>
      </c>
      <c r="B167" s="268" t="s">
        <v>6256</v>
      </c>
      <c r="C167" s="268" t="s">
        <v>5987</v>
      </c>
      <c r="D167" s="268" t="s">
        <v>6023</v>
      </c>
    </row>
    <row r="168" spans="1:4">
      <c r="A168" s="268" t="s">
        <v>6257</v>
      </c>
      <c r="B168" s="268" t="s">
        <v>6258</v>
      </c>
      <c r="C168" s="268" t="s">
        <v>5987</v>
      </c>
      <c r="D168" s="268" t="s">
        <v>6199</v>
      </c>
    </row>
    <row r="169" spans="1:4">
      <c r="A169" s="268" t="s">
        <v>6259</v>
      </c>
      <c r="B169" s="268" t="s">
        <v>3199</v>
      </c>
      <c r="C169" s="268" t="s">
        <v>5987</v>
      </c>
      <c r="D169" s="268" t="s">
        <v>5999</v>
      </c>
    </row>
    <row r="170" spans="1:4">
      <c r="A170" s="268" t="s">
        <v>6260</v>
      </c>
      <c r="B170" s="268" t="s">
        <v>1357</v>
      </c>
      <c r="C170" s="268" t="s">
        <v>5987</v>
      </c>
      <c r="D170" s="268" t="s">
        <v>64</v>
      </c>
    </row>
    <row r="171" spans="1:4">
      <c r="A171" s="268" t="s">
        <v>6261</v>
      </c>
      <c r="B171" s="268" t="s">
        <v>6262</v>
      </c>
      <c r="C171" s="268" t="s">
        <v>5987</v>
      </c>
      <c r="D171" s="268" t="s">
        <v>6228</v>
      </c>
    </row>
    <row r="172" spans="1:4">
      <c r="A172" s="268" t="s">
        <v>6263</v>
      </c>
      <c r="B172" s="268" t="s">
        <v>6264</v>
      </c>
      <c r="C172" s="268" t="s">
        <v>5987</v>
      </c>
      <c r="D172" s="268" t="s">
        <v>5988</v>
      </c>
    </row>
    <row r="173" spans="1:4">
      <c r="A173" s="268" t="s">
        <v>6265</v>
      </c>
      <c r="B173" s="268" t="s">
        <v>3627</v>
      </c>
      <c r="C173" s="268" t="s">
        <v>5987</v>
      </c>
      <c r="D173" s="268" t="s">
        <v>6072</v>
      </c>
    </row>
    <row r="174" spans="1:4">
      <c r="A174" s="268" t="s">
        <v>6266</v>
      </c>
      <c r="B174" s="268" t="s">
        <v>1111</v>
      </c>
      <c r="C174" s="268" t="s">
        <v>5987</v>
      </c>
      <c r="D174" s="268" t="s">
        <v>110</v>
      </c>
    </row>
    <row r="175" spans="1:4">
      <c r="A175" s="268" t="s">
        <v>6267</v>
      </c>
      <c r="B175" s="268" t="s">
        <v>1847</v>
      </c>
      <c r="C175" s="268" t="s">
        <v>5987</v>
      </c>
      <c r="D175" s="268" t="s">
        <v>5993</v>
      </c>
    </row>
    <row r="176" spans="1:4">
      <c r="A176" s="268" t="s">
        <v>6268</v>
      </c>
      <c r="B176" s="268" t="s">
        <v>6269</v>
      </c>
      <c r="C176" s="268" t="s">
        <v>5987</v>
      </c>
      <c r="D176" s="268" t="s">
        <v>5993</v>
      </c>
    </row>
    <row r="177" spans="1:4">
      <c r="A177" s="268" t="s">
        <v>6270</v>
      </c>
      <c r="B177" s="268" t="s">
        <v>6271</v>
      </c>
      <c r="C177" s="268" t="s">
        <v>5987</v>
      </c>
      <c r="D177" s="268" t="s">
        <v>6116</v>
      </c>
    </row>
    <row r="178" spans="1:4">
      <c r="A178" s="268" t="s">
        <v>6272</v>
      </c>
      <c r="B178" s="268" t="s">
        <v>2209</v>
      </c>
      <c r="C178" s="268" t="s">
        <v>5987</v>
      </c>
      <c r="D178" s="268" t="s">
        <v>6004</v>
      </c>
    </row>
    <row r="179" spans="1:4">
      <c r="A179" s="268" t="s">
        <v>6273</v>
      </c>
      <c r="B179" s="268" t="s">
        <v>1959</v>
      </c>
      <c r="C179" s="268" t="s">
        <v>5987</v>
      </c>
      <c r="D179" s="268" t="s">
        <v>6228</v>
      </c>
    </row>
    <row r="180" spans="1:4">
      <c r="A180" s="268" t="s">
        <v>6274</v>
      </c>
      <c r="B180" s="268" t="s">
        <v>6275</v>
      </c>
      <c r="C180" s="268" t="s">
        <v>5987</v>
      </c>
      <c r="D180" s="268" t="s">
        <v>5993</v>
      </c>
    </row>
    <row r="181" spans="1:4">
      <c r="A181" s="268" t="s">
        <v>6276</v>
      </c>
      <c r="B181" s="268" t="s">
        <v>858</v>
      </c>
      <c r="C181" s="268" t="s">
        <v>5987</v>
      </c>
      <c r="D181" s="268" t="s">
        <v>6011</v>
      </c>
    </row>
    <row r="182" spans="1:4">
      <c r="A182" s="268" t="s">
        <v>6277</v>
      </c>
      <c r="B182" s="268" t="s">
        <v>6278</v>
      </c>
      <c r="C182" s="268" t="s">
        <v>5987</v>
      </c>
      <c r="D182" s="268" t="s">
        <v>6091</v>
      </c>
    </row>
    <row r="183" spans="1:4">
      <c r="A183" s="268" t="s">
        <v>6279</v>
      </c>
      <c r="B183" s="268" t="s">
        <v>6280</v>
      </c>
      <c r="C183" s="268" t="s">
        <v>5987</v>
      </c>
      <c r="D183" s="268" t="s">
        <v>6011</v>
      </c>
    </row>
    <row r="184" spans="1:4">
      <c r="A184" s="268" t="s">
        <v>6281</v>
      </c>
      <c r="B184" s="268" t="s">
        <v>6282</v>
      </c>
      <c r="C184" s="268" t="s">
        <v>5987</v>
      </c>
      <c r="D184" s="268" t="s">
        <v>6023</v>
      </c>
    </row>
    <row r="185" spans="1:4">
      <c r="A185" s="268" t="s">
        <v>6283</v>
      </c>
      <c r="B185" s="268" t="s">
        <v>6284</v>
      </c>
      <c r="C185" s="268" t="s">
        <v>5987</v>
      </c>
      <c r="D185" s="268" t="s">
        <v>6199</v>
      </c>
    </row>
    <row r="186" spans="1:4">
      <c r="A186" s="268" t="s">
        <v>6285</v>
      </c>
      <c r="B186" s="268" t="s">
        <v>6286</v>
      </c>
      <c r="C186" s="268" t="s">
        <v>5987</v>
      </c>
      <c r="D186" s="268" t="s">
        <v>6104</v>
      </c>
    </row>
    <row r="187" spans="1:4">
      <c r="A187" s="268" t="s">
        <v>6287</v>
      </c>
      <c r="B187" s="268" t="s">
        <v>6288</v>
      </c>
      <c r="C187" s="268" t="s">
        <v>5987</v>
      </c>
      <c r="D187" s="268" t="s">
        <v>6023</v>
      </c>
    </row>
    <row r="188" spans="1:4">
      <c r="A188" s="268" t="s">
        <v>6289</v>
      </c>
      <c r="B188" s="268" t="s">
        <v>6290</v>
      </c>
      <c r="C188" s="268" t="s">
        <v>5987</v>
      </c>
      <c r="D188" s="268" t="s">
        <v>6023</v>
      </c>
    </row>
    <row r="189" spans="1:4">
      <c r="A189" s="268" t="s">
        <v>6291</v>
      </c>
      <c r="B189" s="268" t="s">
        <v>770</v>
      </c>
      <c r="C189" s="268" t="s">
        <v>5987</v>
      </c>
      <c r="D189" s="268" t="s">
        <v>110</v>
      </c>
    </row>
    <row r="190" spans="1:4">
      <c r="A190" s="268" t="s">
        <v>6292</v>
      </c>
      <c r="B190" s="268" t="s">
        <v>1793</v>
      </c>
      <c r="C190" s="268" t="s">
        <v>5987</v>
      </c>
      <c r="D190" s="268" t="s">
        <v>110</v>
      </c>
    </row>
    <row r="191" spans="1:4">
      <c r="A191" s="268" t="s">
        <v>6293</v>
      </c>
      <c r="B191" s="268" t="s">
        <v>6294</v>
      </c>
      <c r="C191" s="268" t="s">
        <v>5987</v>
      </c>
      <c r="D191" s="268" t="s">
        <v>110</v>
      </c>
    </row>
    <row r="192" spans="1:4">
      <c r="A192" s="268" t="s">
        <v>6295</v>
      </c>
      <c r="B192" s="268" t="s">
        <v>6296</v>
      </c>
      <c r="C192" s="268" t="s">
        <v>5987</v>
      </c>
      <c r="D192" s="268" t="s">
        <v>6091</v>
      </c>
    </row>
    <row r="193" spans="1:4">
      <c r="A193" s="268" t="s">
        <v>6297</v>
      </c>
      <c r="B193" s="268" t="s">
        <v>1006</v>
      </c>
      <c r="C193" s="268" t="s">
        <v>5987</v>
      </c>
      <c r="D193" s="268" t="s">
        <v>5360</v>
      </c>
    </row>
    <row r="194" spans="1:4">
      <c r="A194" s="268" t="s">
        <v>6298</v>
      </c>
      <c r="B194" s="268" t="s">
        <v>3705</v>
      </c>
      <c r="C194" s="268" t="s">
        <v>5987</v>
      </c>
      <c r="D194" s="268" t="s">
        <v>6064</v>
      </c>
    </row>
    <row r="195" spans="1:4">
      <c r="A195" s="268" t="s">
        <v>6299</v>
      </c>
      <c r="B195" s="268" t="s">
        <v>6300</v>
      </c>
      <c r="C195" s="268" t="s">
        <v>5987</v>
      </c>
      <c r="D195" s="268" t="s">
        <v>6072</v>
      </c>
    </row>
    <row r="196" spans="1:4">
      <c r="A196" s="268" t="s">
        <v>6301</v>
      </c>
      <c r="B196" s="268" t="s">
        <v>2940</v>
      </c>
      <c r="C196" s="268" t="s">
        <v>5987</v>
      </c>
      <c r="D196" s="268" t="s">
        <v>5988</v>
      </c>
    </row>
    <row r="197" spans="1:4">
      <c r="A197" s="268" t="s">
        <v>6302</v>
      </c>
      <c r="B197" s="268" t="s">
        <v>3395</v>
      </c>
      <c r="C197" s="268" t="s">
        <v>5987</v>
      </c>
      <c r="D197" s="268" t="s">
        <v>64</v>
      </c>
    </row>
    <row r="198" spans="1:4">
      <c r="A198" s="268" t="s">
        <v>6303</v>
      </c>
      <c r="B198" s="268" t="s">
        <v>2936</v>
      </c>
      <c r="C198" s="268" t="s">
        <v>5987</v>
      </c>
      <c r="D198" s="268" t="s">
        <v>6079</v>
      </c>
    </row>
    <row r="199" spans="1:4">
      <c r="A199" s="268" t="s">
        <v>6304</v>
      </c>
      <c r="B199" s="268" t="s">
        <v>6305</v>
      </c>
      <c r="C199" s="268" t="s">
        <v>5987</v>
      </c>
      <c r="D199" s="268" t="s">
        <v>6004</v>
      </c>
    </row>
    <row r="200" spans="1:4">
      <c r="A200" s="268" t="s">
        <v>6306</v>
      </c>
      <c r="B200" s="268" t="s">
        <v>6307</v>
      </c>
      <c r="C200" s="268" t="s">
        <v>5987</v>
      </c>
      <c r="D200" s="268" t="s">
        <v>6199</v>
      </c>
    </row>
    <row r="201" spans="1:4">
      <c r="A201" s="268" t="s">
        <v>6308</v>
      </c>
      <c r="B201" s="268" t="s">
        <v>6309</v>
      </c>
      <c r="C201" s="268" t="s">
        <v>5987</v>
      </c>
      <c r="D201" s="268" t="s">
        <v>5988</v>
      </c>
    </row>
    <row r="202" spans="1:4">
      <c r="A202" s="268" t="s">
        <v>6310</v>
      </c>
      <c r="B202" s="268" t="s">
        <v>3607</v>
      </c>
      <c r="C202" s="268" t="s">
        <v>5987</v>
      </c>
      <c r="D202" s="268" t="s">
        <v>6079</v>
      </c>
    </row>
    <row r="203" spans="1:4">
      <c r="A203" s="268" t="s">
        <v>6311</v>
      </c>
      <c r="B203" s="268" t="s">
        <v>2745</v>
      </c>
      <c r="C203" s="268" t="s">
        <v>5987</v>
      </c>
      <c r="D203" s="268" t="s">
        <v>6136</v>
      </c>
    </row>
    <row r="204" spans="1:4">
      <c r="A204" s="268" t="s">
        <v>6312</v>
      </c>
      <c r="B204" s="268" t="s">
        <v>1534</v>
      </c>
      <c r="C204" s="268" t="s">
        <v>5987</v>
      </c>
      <c r="D204" s="268" t="s">
        <v>6011</v>
      </c>
    </row>
    <row r="205" spans="1:4">
      <c r="A205" s="268" t="s">
        <v>6313</v>
      </c>
      <c r="B205" s="268" t="s">
        <v>3683</v>
      </c>
      <c r="C205" s="268" t="s">
        <v>5987</v>
      </c>
      <c r="D205" s="268" t="s">
        <v>5993</v>
      </c>
    </row>
    <row r="206" spans="1:4">
      <c r="A206" s="268" t="s">
        <v>6314</v>
      </c>
      <c r="B206" s="268" t="s">
        <v>6315</v>
      </c>
      <c r="C206" s="268" t="s">
        <v>5987</v>
      </c>
      <c r="D206" s="268" t="s">
        <v>5996</v>
      </c>
    </row>
    <row r="207" spans="1:4">
      <c r="A207" s="268" t="s">
        <v>6316</v>
      </c>
      <c r="B207" s="268" t="s">
        <v>1893</v>
      </c>
      <c r="C207" s="268" t="s">
        <v>5987</v>
      </c>
      <c r="D207" s="268" t="s">
        <v>5996</v>
      </c>
    </row>
    <row r="208" spans="1:4">
      <c r="A208" s="268" t="s">
        <v>6317</v>
      </c>
      <c r="B208" s="268" t="s">
        <v>752</v>
      </c>
      <c r="C208" s="268" t="s">
        <v>5987</v>
      </c>
      <c r="D208" s="268" t="s">
        <v>6004</v>
      </c>
    </row>
    <row r="209" spans="1:4">
      <c r="A209" s="268" t="s">
        <v>6318</v>
      </c>
      <c r="B209" s="268" t="s">
        <v>836</v>
      </c>
      <c r="C209" s="268" t="s">
        <v>5987</v>
      </c>
      <c r="D209" s="268" t="s">
        <v>6079</v>
      </c>
    </row>
    <row r="210" spans="1:4">
      <c r="A210" s="268" t="s">
        <v>6319</v>
      </c>
      <c r="B210" s="268" t="s">
        <v>3815</v>
      </c>
      <c r="C210" s="268" t="s">
        <v>5987</v>
      </c>
      <c r="D210" s="268" t="s">
        <v>6064</v>
      </c>
    </row>
    <row r="211" spans="1:4">
      <c r="A211" s="268" t="s">
        <v>6320</v>
      </c>
      <c r="B211" s="268" t="s">
        <v>3785</v>
      </c>
      <c r="C211" s="268" t="s">
        <v>5987</v>
      </c>
      <c r="D211" s="268" t="s">
        <v>5988</v>
      </c>
    </row>
    <row r="212" spans="1:4">
      <c r="A212" s="268" t="s">
        <v>6321</v>
      </c>
      <c r="B212" s="268" t="s">
        <v>3635</v>
      </c>
      <c r="C212" s="268" t="s">
        <v>5987</v>
      </c>
      <c r="D212" s="268" t="s">
        <v>6064</v>
      </c>
    </row>
    <row r="213" spans="1:4">
      <c r="A213" s="268" t="s">
        <v>6322</v>
      </c>
      <c r="B213" s="268" t="s">
        <v>2033</v>
      </c>
      <c r="C213" s="268" t="s">
        <v>5987</v>
      </c>
      <c r="D213" s="268" t="s">
        <v>6064</v>
      </c>
    </row>
    <row r="214" spans="1:4">
      <c r="A214" s="268" t="s">
        <v>6323</v>
      </c>
      <c r="B214" s="268" t="s">
        <v>3223</v>
      </c>
      <c r="C214" s="268" t="s">
        <v>5987</v>
      </c>
      <c r="D214" s="268" t="s">
        <v>6203</v>
      </c>
    </row>
    <row r="215" spans="1:4">
      <c r="A215" s="268" t="s">
        <v>6324</v>
      </c>
      <c r="B215" s="268" t="s">
        <v>6325</v>
      </c>
      <c r="C215" s="268" t="s">
        <v>5987</v>
      </c>
      <c r="D215" s="268" t="s">
        <v>6004</v>
      </c>
    </row>
    <row r="216" spans="1:4">
      <c r="A216" s="268" t="s">
        <v>6326</v>
      </c>
      <c r="B216" s="268" t="s">
        <v>6327</v>
      </c>
      <c r="C216" s="268" t="s">
        <v>5987</v>
      </c>
      <c r="D216" s="268" t="s">
        <v>5988</v>
      </c>
    </row>
    <row r="217" spans="1:4">
      <c r="A217" s="268" t="s">
        <v>6328</v>
      </c>
      <c r="B217" s="268" t="s">
        <v>6329</v>
      </c>
      <c r="C217" s="268" t="s">
        <v>5987</v>
      </c>
      <c r="D217" s="268" t="s">
        <v>5988</v>
      </c>
    </row>
    <row r="218" spans="1:4">
      <c r="A218" s="268" t="s">
        <v>6330</v>
      </c>
      <c r="B218" s="268" t="s">
        <v>1763</v>
      </c>
      <c r="C218" s="268" t="s">
        <v>5987</v>
      </c>
      <c r="D218" s="268" t="s">
        <v>110</v>
      </c>
    </row>
    <row r="219" spans="1:4">
      <c r="A219" s="268" t="s">
        <v>6331</v>
      </c>
      <c r="B219" s="268" t="s">
        <v>3409</v>
      </c>
      <c r="C219" s="268" t="s">
        <v>5987</v>
      </c>
      <c r="D219" s="268" t="s">
        <v>110</v>
      </c>
    </row>
    <row r="220" spans="1:4">
      <c r="A220" s="268" t="s">
        <v>6332</v>
      </c>
      <c r="B220" s="268" t="s">
        <v>2966</v>
      </c>
      <c r="C220" s="268" t="s">
        <v>5987</v>
      </c>
      <c r="D220" s="268" t="s">
        <v>6037</v>
      </c>
    </row>
    <row r="221" spans="1:4">
      <c r="A221" s="268" t="s">
        <v>6333</v>
      </c>
      <c r="B221" s="268" t="s">
        <v>2539</v>
      </c>
      <c r="C221" s="268" t="s">
        <v>5987</v>
      </c>
      <c r="D221" s="268" t="s">
        <v>5991</v>
      </c>
    </row>
    <row r="222" spans="1:4">
      <c r="A222" s="268" t="s">
        <v>6334</v>
      </c>
      <c r="B222" s="268" t="s">
        <v>3577</v>
      </c>
      <c r="C222" s="268" t="s">
        <v>5987</v>
      </c>
      <c r="D222" s="268" t="s">
        <v>5999</v>
      </c>
    </row>
    <row r="223" spans="1:4">
      <c r="A223" s="268" t="s">
        <v>6335</v>
      </c>
      <c r="B223" s="268" t="s">
        <v>6336</v>
      </c>
      <c r="C223" s="268" t="s">
        <v>5987</v>
      </c>
      <c r="D223" s="268" t="s">
        <v>5991</v>
      </c>
    </row>
    <row r="224" spans="1:4">
      <c r="A224" s="268" t="s">
        <v>6337</v>
      </c>
      <c r="B224" s="268" t="s">
        <v>6338</v>
      </c>
      <c r="C224" s="268" t="s">
        <v>5987</v>
      </c>
      <c r="D224" s="268" t="s">
        <v>5991</v>
      </c>
    </row>
    <row r="225" spans="1:4">
      <c r="A225" s="268" t="s">
        <v>6339</v>
      </c>
      <c r="B225" s="268" t="s">
        <v>6340</v>
      </c>
      <c r="C225" s="268" t="s">
        <v>5987</v>
      </c>
      <c r="D225" s="268" t="s">
        <v>5991</v>
      </c>
    </row>
    <row r="226" spans="1:4">
      <c r="A226" s="268" t="s">
        <v>6341</v>
      </c>
      <c r="B226" s="268" t="s">
        <v>6342</v>
      </c>
      <c r="C226" s="268" t="s">
        <v>5987</v>
      </c>
      <c r="D226" s="268" t="s">
        <v>5991</v>
      </c>
    </row>
    <row r="227" spans="1:4">
      <c r="A227" s="268" t="s">
        <v>6343</v>
      </c>
      <c r="B227" s="268" t="s">
        <v>3457</v>
      </c>
      <c r="C227" s="268" t="s">
        <v>5987</v>
      </c>
      <c r="D227" s="268" t="s">
        <v>6344</v>
      </c>
    </row>
    <row r="228" spans="1:4">
      <c r="A228" s="268" t="s">
        <v>6345</v>
      </c>
      <c r="B228" s="268" t="s">
        <v>2249</v>
      </c>
      <c r="C228" s="268" t="s">
        <v>5987</v>
      </c>
      <c r="D228" s="268" t="s">
        <v>6037</v>
      </c>
    </row>
    <row r="229" spans="1:4">
      <c r="A229" s="268" t="s">
        <v>6346</v>
      </c>
      <c r="B229" s="268" t="s">
        <v>1949</v>
      </c>
      <c r="C229" s="268" t="s">
        <v>5987</v>
      </c>
      <c r="D229" s="268" t="s">
        <v>5999</v>
      </c>
    </row>
    <row r="230" spans="1:4">
      <c r="A230" s="268" t="s">
        <v>6347</v>
      </c>
      <c r="B230" s="268" t="s">
        <v>3441</v>
      </c>
      <c r="C230" s="268" t="s">
        <v>5987</v>
      </c>
      <c r="D230" s="268" t="s">
        <v>6203</v>
      </c>
    </row>
    <row r="231" spans="1:4">
      <c r="A231" s="268" t="s">
        <v>6348</v>
      </c>
      <c r="B231" s="268" t="s">
        <v>6349</v>
      </c>
      <c r="C231" s="268" t="s">
        <v>5987</v>
      </c>
      <c r="D231" s="268" t="s">
        <v>6025</v>
      </c>
    </row>
    <row r="232" spans="1:4">
      <c r="A232" s="268" t="s">
        <v>6350</v>
      </c>
      <c r="B232" s="268" t="s">
        <v>1999</v>
      </c>
      <c r="C232" s="268" t="s">
        <v>5987</v>
      </c>
      <c r="D232" s="268" t="s">
        <v>6004</v>
      </c>
    </row>
    <row r="233" spans="1:4">
      <c r="A233" s="268" t="s">
        <v>6351</v>
      </c>
      <c r="B233" s="268" t="s">
        <v>2121</v>
      </c>
      <c r="C233" s="268" t="s">
        <v>5987</v>
      </c>
      <c r="D233" s="268" t="s">
        <v>5999</v>
      </c>
    </row>
    <row r="234" spans="1:4">
      <c r="A234" s="268" t="s">
        <v>6352</v>
      </c>
      <c r="B234" s="268" t="s">
        <v>6353</v>
      </c>
      <c r="C234" s="268" t="s">
        <v>5987</v>
      </c>
      <c r="D234" s="268" t="s">
        <v>64</v>
      </c>
    </row>
    <row r="235" spans="1:4">
      <c r="A235" s="268" t="s">
        <v>6354</v>
      </c>
      <c r="B235" s="268" t="s">
        <v>6355</v>
      </c>
      <c r="C235" s="268" t="s">
        <v>5987</v>
      </c>
      <c r="D235" s="268" t="s">
        <v>5999</v>
      </c>
    </row>
    <row r="236" spans="1:4">
      <c r="A236" s="268" t="s">
        <v>6356</v>
      </c>
      <c r="B236" s="268" t="s">
        <v>2543</v>
      </c>
      <c r="C236" s="268" t="s">
        <v>5987</v>
      </c>
      <c r="D236" s="268" t="s">
        <v>64</v>
      </c>
    </row>
    <row r="237" spans="1:4">
      <c r="A237" s="268" t="s">
        <v>6357</v>
      </c>
      <c r="B237" s="268" t="s">
        <v>3435</v>
      </c>
      <c r="C237" s="268" t="s">
        <v>5987</v>
      </c>
      <c r="D237" s="268" t="s">
        <v>6199</v>
      </c>
    </row>
    <row r="238" spans="1:4">
      <c r="A238" s="268" t="s">
        <v>6358</v>
      </c>
      <c r="B238" s="268" t="s">
        <v>3317</v>
      </c>
      <c r="C238" s="268" t="s">
        <v>5987</v>
      </c>
      <c r="D238" s="268" t="s">
        <v>6079</v>
      </c>
    </row>
    <row r="239" spans="1:4">
      <c r="A239" s="268" t="s">
        <v>6359</v>
      </c>
      <c r="B239" s="268" t="s">
        <v>3727</v>
      </c>
      <c r="C239" s="268" t="s">
        <v>5987</v>
      </c>
      <c r="D239" s="268" t="s">
        <v>6064</v>
      </c>
    </row>
    <row r="240" spans="1:4">
      <c r="A240" s="268" t="s">
        <v>6360</v>
      </c>
      <c r="B240" s="268" t="s">
        <v>3077</v>
      </c>
      <c r="C240" s="268" t="s">
        <v>5987</v>
      </c>
      <c r="D240" s="268" t="s">
        <v>6064</v>
      </c>
    </row>
    <row r="241" spans="1:4">
      <c r="A241" s="268" t="s">
        <v>6361</v>
      </c>
      <c r="B241" s="268" t="s">
        <v>2883</v>
      </c>
      <c r="C241" s="268" t="s">
        <v>5987</v>
      </c>
      <c r="D241" s="268" t="s">
        <v>6004</v>
      </c>
    </row>
    <row r="242" spans="1:4">
      <c r="A242" s="268" t="s">
        <v>6362</v>
      </c>
      <c r="B242" s="268" t="s">
        <v>2923</v>
      </c>
      <c r="C242" s="268" t="s">
        <v>5987</v>
      </c>
      <c r="D242" s="268" t="s">
        <v>6037</v>
      </c>
    </row>
    <row r="243" spans="1:4">
      <c r="A243" s="268" t="s">
        <v>6363</v>
      </c>
      <c r="B243" s="268" t="s">
        <v>6364</v>
      </c>
      <c r="C243" s="268" t="s">
        <v>5987</v>
      </c>
      <c r="D243" s="268" t="s">
        <v>64</v>
      </c>
    </row>
    <row r="244" spans="1:4">
      <c r="A244" s="268" t="s">
        <v>6365</v>
      </c>
      <c r="B244" s="268" t="s">
        <v>1255</v>
      </c>
      <c r="C244" s="268" t="s">
        <v>5987</v>
      </c>
      <c r="D244" s="268" t="s">
        <v>110</v>
      </c>
    </row>
    <row r="245" spans="1:4">
      <c r="A245" s="268" t="s">
        <v>6366</v>
      </c>
      <c r="B245" s="268" t="s">
        <v>1628</v>
      </c>
      <c r="C245" s="268" t="s">
        <v>5987</v>
      </c>
      <c r="D245" s="268" t="s">
        <v>110</v>
      </c>
    </row>
    <row r="246" spans="1:4">
      <c r="A246" s="268" t="s">
        <v>6367</v>
      </c>
      <c r="B246" s="268" t="s">
        <v>6368</v>
      </c>
      <c r="C246" s="268" t="s">
        <v>5987</v>
      </c>
      <c r="D246" s="268" t="s">
        <v>6064</v>
      </c>
    </row>
    <row r="247" spans="1:4">
      <c r="A247" s="268" t="s">
        <v>6369</v>
      </c>
      <c r="B247" s="268" t="s">
        <v>6370</v>
      </c>
      <c r="C247" s="268" t="s">
        <v>5987</v>
      </c>
      <c r="D247" s="268" t="s">
        <v>6064</v>
      </c>
    </row>
    <row r="248" spans="1:4">
      <c r="A248" s="268" t="s">
        <v>6371</v>
      </c>
      <c r="B248" s="268" t="s">
        <v>646</v>
      </c>
      <c r="C248" s="268" t="s">
        <v>5987</v>
      </c>
      <c r="D248" s="268" t="s">
        <v>110</v>
      </c>
    </row>
    <row r="249" spans="1:4">
      <c r="A249" s="268" t="s">
        <v>6372</v>
      </c>
      <c r="B249" s="268" t="s">
        <v>6373</v>
      </c>
      <c r="C249" s="268" t="s">
        <v>5987</v>
      </c>
      <c r="D249" s="268" t="s">
        <v>6031</v>
      </c>
    </row>
    <row r="250" spans="1:4">
      <c r="A250" s="268" t="s">
        <v>6374</v>
      </c>
      <c r="B250" s="268" t="s">
        <v>6375</v>
      </c>
      <c r="C250" s="268" t="s">
        <v>5987</v>
      </c>
      <c r="D250" s="268" t="s">
        <v>6004</v>
      </c>
    </row>
    <row r="251" spans="1:4">
      <c r="A251" s="268" t="s">
        <v>6376</v>
      </c>
      <c r="B251" s="268" t="s">
        <v>882</v>
      </c>
      <c r="C251" s="268" t="s">
        <v>5987</v>
      </c>
      <c r="D251" s="268" t="s">
        <v>5993</v>
      </c>
    </row>
    <row r="252" spans="1:4">
      <c r="A252" s="268" t="s">
        <v>6377</v>
      </c>
      <c r="B252" s="268" t="s">
        <v>6378</v>
      </c>
      <c r="C252" s="268" t="s">
        <v>5987</v>
      </c>
      <c r="D252" s="268" t="s">
        <v>5993</v>
      </c>
    </row>
    <row r="253" spans="1:4">
      <c r="A253" s="268" t="s">
        <v>6379</v>
      </c>
      <c r="B253" s="268" t="s">
        <v>1233</v>
      </c>
      <c r="C253" s="268" t="s">
        <v>5987</v>
      </c>
      <c r="D253" s="268" t="s">
        <v>6037</v>
      </c>
    </row>
    <row r="254" spans="1:4">
      <c r="A254" s="268" t="s">
        <v>6380</v>
      </c>
      <c r="B254" s="268" t="s">
        <v>3015</v>
      </c>
      <c r="C254" s="268" t="s">
        <v>5987</v>
      </c>
      <c r="D254" s="268" t="s">
        <v>6064</v>
      </c>
    </row>
    <row r="255" spans="1:4">
      <c r="A255" s="268" t="s">
        <v>6381</v>
      </c>
      <c r="B255" s="268" t="s">
        <v>6382</v>
      </c>
      <c r="C255" s="268" t="s">
        <v>5987</v>
      </c>
      <c r="D255" s="268" t="s">
        <v>6037</v>
      </c>
    </row>
    <row r="256" spans="1:4">
      <c r="A256" s="268" t="s">
        <v>6383</v>
      </c>
      <c r="B256" s="268" t="s">
        <v>1098</v>
      </c>
      <c r="C256" s="268" t="s">
        <v>5987</v>
      </c>
      <c r="D256" s="268" t="s">
        <v>6011</v>
      </c>
    </row>
    <row r="257" spans="1:4">
      <c r="A257" s="268" t="s">
        <v>6384</v>
      </c>
      <c r="B257" s="268" t="s">
        <v>6385</v>
      </c>
      <c r="C257" s="268" t="s">
        <v>5987</v>
      </c>
      <c r="D257" s="268" t="s">
        <v>6139</v>
      </c>
    </row>
    <row r="258" spans="1:4">
      <c r="A258" s="268" t="s">
        <v>6386</v>
      </c>
      <c r="B258" s="268" t="s">
        <v>1163</v>
      </c>
      <c r="C258" s="268" t="s">
        <v>5987</v>
      </c>
      <c r="D258" s="268" t="s">
        <v>6061</v>
      </c>
    </row>
    <row r="259" spans="1:4">
      <c r="A259" s="268" t="s">
        <v>6387</v>
      </c>
      <c r="B259" s="268" t="s">
        <v>6388</v>
      </c>
      <c r="C259" s="268" t="s">
        <v>5987</v>
      </c>
      <c r="D259" s="268" t="s">
        <v>6228</v>
      </c>
    </row>
    <row r="260" spans="1:4">
      <c r="A260" s="268" t="s">
        <v>6389</v>
      </c>
      <c r="B260" s="268" t="s">
        <v>2349</v>
      </c>
      <c r="C260" s="268" t="s">
        <v>5987</v>
      </c>
      <c r="D260" s="268" t="s">
        <v>6004</v>
      </c>
    </row>
    <row r="261" spans="1:4">
      <c r="A261" s="268" t="s">
        <v>6390</v>
      </c>
      <c r="B261" s="268" t="s">
        <v>6391</v>
      </c>
      <c r="C261" s="268" t="s">
        <v>5987</v>
      </c>
      <c r="D261" s="268" t="s">
        <v>110</v>
      </c>
    </row>
    <row r="262" spans="1:4">
      <c r="A262" s="268" t="s">
        <v>6392</v>
      </c>
      <c r="B262" s="268" t="s">
        <v>1074</v>
      </c>
      <c r="C262" s="268" t="s">
        <v>5987</v>
      </c>
      <c r="D262" s="268" t="s">
        <v>6064</v>
      </c>
    </row>
    <row r="263" spans="1:4">
      <c r="A263" s="268" t="s">
        <v>6393</v>
      </c>
      <c r="B263" s="268" t="s">
        <v>1392</v>
      </c>
      <c r="C263" s="268" t="s">
        <v>5987</v>
      </c>
      <c r="D263" s="268" t="s">
        <v>6064</v>
      </c>
    </row>
    <row r="264" spans="1:4">
      <c r="A264" s="268" t="s">
        <v>6394</v>
      </c>
      <c r="B264" s="268" t="s">
        <v>3597</v>
      </c>
      <c r="C264" s="268" t="s">
        <v>5987</v>
      </c>
      <c r="D264" s="268" t="s">
        <v>6116</v>
      </c>
    </row>
    <row r="265" spans="1:4">
      <c r="A265" s="268" t="s">
        <v>6395</v>
      </c>
      <c r="B265" s="268" t="s">
        <v>742</v>
      </c>
      <c r="C265" s="268" t="s">
        <v>5987</v>
      </c>
      <c r="D265" s="268" t="s">
        <v>110</v>
      </c>
    </row>
    <row r="266" spans="1:4">
      <c r="A266" s="268" t="s">
        <v>6396</v>
      </c>
      <c r="B266" s="268" t="s">
        <v>3413</v>
      </c>
      <c r="C266" s="268" t="s">
        <v>5987</v>
      </c>
      <c r="D266" s="268" t="s">
        <v>5999</v>
      </c>
    </row>
    <row r="267" spans="1:4">
      <c r="A267" s="268" t="s">
        <v>6397</v>
      </c>
      <c r="B267" s="268" t="s">
        <v>1975</v>
      </c>
      <c r="C267" s="268" t="s">
        <v>5987</v>
      </c>
      <c r="D267" s="268" t="s">
        <v>64</v>
      </c>
    </row>
    <row r="268" spans="1:4">
      <c r="A268" s="268" t="s">
        <v>6398</v>
      </c>
      <c r="B268" s="268" t="s">
        <v>3369</v>
      </c>
      <c r="C268" s="268" t="s">
        <v>5987</v>
      </c>
      <c r="D268" s="268" t="s">
        <v>6025</v>
      </c>
    </row>
    <row r="269" spans="1:4">
      <c r="A269" s="268" t="s">
        <v>6399</v>
      </c>
      <c r="B269" s="268" t="s">
        <v>1351</v>
      </c>
      <c r="C269" s="268" t="s">
        <v>5987</v>
      </c>
      <c r="D269" s="268" t="s">
        <v>5988</v>
      </c>
    </row>
    <row r="270" spans="1:4">
      <c r="A270" s="268" t="s">
        <v>6400</v>
      </c>
      <c r="B270" s="268" t="s">
        <v>2585</v>
      </c>
      <c r="C270" s="268" t="s">
        <v>5987</v>
      </c>
      <c r="D270" s="268" t="s">
        <v>64</v>
      </c>
    </row>
    <row r="271" spans="1:4">
      <c r="A271" s="268" t="s">
        <v>6401</v>
      </c>
      <c r="B271" s="268" t="s">
        <v>3701</v>
      </c>
      <c r="C271" s="268" t="s">
        <v>5987</v>
      </c>
      <c r="D271" s="268" t="s">
        <v>6064</v>
      </c>
    </row>
    <row r="272" spans="1:4">
      <c r="A272" s="268" t="s">
        <v>6402</v>
      </c>
      <c r="B272" s="268" t="s">
        <v>2175</v>
      </c>
      <c r="C272" s="268" t="s">
        <v>5987</v>
      </c>
      <c r="D272" s="268" t="s">
        <v>6079</v>
      </c>
    </row>
    <row r="273" spans="1:4">
      <c r="A273" s="268" t="s">
        <v>6403</v>
      </c>
      <c r="B273" s="268" t="s">
        <v>6404</v>
      </c>
      <c r="C273" s="268" t="s">
        <v>5987</v>
      </c>
      <c r="D273" s="268" t="s">
        <v>6116</v>
      </c>
    </row>
    <row r="274" spans="1:4">
      <c r="A274" s="268" t="s">
        <v>6405</v>
      </c>
      <c r="B274" s="268" t="s">
        <v>6406</v>
      </c>
      <c r="C274" s="268" t="s">
        <v>5987</v>
      </c>
      <c r="D274" s="268" t="s">
        <v>6199</v>
      </c>
    </row>
    <row r="275" spans="1:4">
      <c r="A275" s="268" t="s">
        <v>6407</v>
      </c>
      <c r="B275" s="268" t="s">
        <v>2475</v>
      </c>
      <c r="C275" s="268" t="s">
        <v>5987</v>
      </c>
      <c r="D275" s="268" t="s">
        <v>5993</v>
      </c>
    </row>
    <row r="276" spans="1:4">
      <c r="A276" s="268" t="s">
        <v>6408</v>
      </c>
      <c r="B276" s="268" t="s">
        <v>866</v>
      </c>
      <c r="C276" s="268" t="s">
        <v>5987</v>
      </c>
      <c r="D276" s="268" t="s">
        <v>6025</v>
      </c>
    </row>
    <row r="277" spans="1:4">
      <c r="A277" s="268" t="s">
        <v>6409</v>
      </c>
      <c r="B277" s="268" t="s">
        <v>2879</v>
      </c>
      <c r="C277" s="268" t="s">
        <v>5987</v>
      </c>
      <c r="D277" s="268" t="s">
        <v>6064</v>
      </c>
    </row>
    <row r="278" spans="1:4">
      <c r="A278" s="268" t="s">
        <v>6410</v>
      </c>
      <c r="B278" s="268" t="s">
        <v>2495</v>
      </c>
      <c r="C278" s="268" t="s">
        <v>5987</v>
      </c>
      <c r="D278" s="268" t="s">
        <v>6079</v>
      </c>
    </row>
    <row r="279" spans="1:4">
      <c r="A279" s="268" t="s">
        <v>6411</v>
      </c>
      <c r="B279" s="268" t="s">
        <v>3807</v>
      </c>
      <c r="C279" s="268" t="s">
        <v>5987</v>
      </c>
      <c r="D279" s="268" t="s">
        <v>6064</v>
      </c>
    </row>
    <row r="280" spans="1:4">
      <c r="A280" s="268" t="s">
        <v>6412</v>
      </c>
      <c r="B280" s="268" t="s">
        <v>1133</v>
      </c>
      <c r="C280" s="268" t="s">
        <v>5987</v>
      </c>
      <c r="D280" s="268" t="s">
        <v>5993</v>
      </c>
    </row>
    <row r="281" spans="1:4">
      <c r="A281" s="268" t="s">
        <v>6413</v>
      </c>
      <c r="B281" s="268" t="s">
        <v>734</v>
      </c>
      <c r="C281" s="268" t="s">
        <v>5987</v>
      </c>
      <c r="D281" s="268" t="s">
        <v>6203</v>
      </c>
    </row>
    <row r="282" spans="1:4">
      <c r="A282" s="268" t="s">
        <v>6414</v>
      </c>
      <c r="B282" s="268" t="s">
        <v>6415</v>
      </c>
      <c r="C282" s="268" t="s">
        <v>5987</v>
      </c>
      <c r="D282" s="268" t="s">
        <v>6104</v>
      </c>
    </row>
    <row r="283" spans="1:4">
      <c r="A283" s="268" t="s">
        <v>6416</v>
      </c>
      <c r="B283" s="268" t="s">
        <v>2359</v>
      </c>
      <c r="C283" s="268" t="s">
        <v>5987</v>
      </c>
      <c r="D283" s="268" t="s">
        <v>6011</v>
      </c>
    </row>
    <row r="284" spans="1:4">
      <c r="A284" s="268" t="s">
        <v>6417</v>
      </c>
      <c r="B284" s="268" t="s">
        <v>6418</v>
      </c>
      <c r="C284" s="268" t="s">
        <v>5987</v>
      </c>
      <c r="D284" s="268" t="s">
        <v>6091</v>
      </c>
    </row>
    <row r="285" spans="1:4">
      <c r="A285" s="268" t="s">
        <v>6419</v>
      </c>
      <c r="B285" s="268" t="s">
        <v>6420</v>
      </c>
      <c r="C285" s="268" t="s">
        <v>5987</v>
      </c>
      <c r="D285" s="268" t="s">
        <v>6023</v>
      </c>
    </row>
    <row r="286" spans="1:4">
      <c r="A286" s="268" t="s">
        <v>6421</v>
      </c>
      <c r="B286" s="268" t="s">
        <v>6422</v>
      </c>
      <c r="C286" s="268" t="s">
        <v>5987</v>
      </c>
      <c r="D286" s="268" t="s">
        <v>6011</v>
      </c>
    </row>
    <row r="287" spans="1:4">
      <c r="A287" s="268" t="s">
        <v>6423</v>
      </c>
      <c r="B287" s="268" t="s">
        <v>6424</v>
      </c>
      <c r="C287" s="268" t="s">
        <v>5987</v>
      </c>
      <c r="D287" s="268" t="s">
        <v>6425</v>
      </c>
    </row>
    <row r="288" spans="1:4">
      <c r="A288" s="268" t="s">
        <v>6426</v>
      </c>
      <c r="B288" s="268" t="s">
        <v>6427</v>
      </c>
      <c r="C288" s="268" t="s">
        <v>5987</v>
      </c>
      <c r="D288" s="268" t="s">
        <v>5993</v>
      </c>
    </row>
    <row r="289" spans="1:4">
      <c r="A289" s="268" t="s">
        <v>6428</v>
      </c>
      <c r="B289" s="268" t="s">
        <v>2623</v>
      </c>
      <c r="C289" s="268" t="s">
        <v>5987</v>
      </c>
      <c r="D289" s="268" t="s">
        <v>6079</v>
      </c>
    </row>
    <row r="290" spans="1:4">
      <c r="A290" s="268" t="s">
        <v>6429</v>
      </c>
      <c r="B290" s="268" t="s">
        <v>6430</v>
      </c>
      <c r="C290" s="268" t="s">
        <v>5987</v>
      </c>
      <c r="D290" s="268" t="s">
        <v>6079</v>
      </c>
    </row>
    <row r="291" spans="1:4">
      <c r="A291" s="268" t="s">
        <v>6431</v>
      </c>
      <c r="B291" s="268" t="s">
        <v>6432</v>
      </c>
      <c r="C291" s="268" t="s">
        <v>5987</v>
      </c>
      <c r="D291" s="268" t="s">
        <v>6228</v>
      </c>
    </row>
    <row r="292" spans="1:4">
      <c r="A292" s="268" t="s">
        <v>6433</v>
      </c>
      <c r="B292" s="268" t="s">
        <v>6434</v>
      </c>
      <c r="C292" s="268" t="s">
        <v>5987</v>
      </c>
      <c r="D292" s="268" t="s">
        <v>6228</v>
      </c>
    </row>
    <row r="293" spans="1:4">
      <c r="A293" s="268" t="s">
        <v>6435</v>
      </c>
      <c r="B293" s="268" t="s">
        <v>6436</v>
      </c>
      <c r="C293" s="268" t="s">
        <v>5987</v>
      </c>
      <c r="D293" s="268" t="s">
        <v>6011</v>
      </c>
    </row>
    <row r="294" spans="1:4">
      <c r="A294" s="268" t="s">
        <v>6437</v>
      </c>
      <c r="B294" s="268" t="s">
        <v>2871</v>
      </c>
      <c r="C294" s="268" t="s">
        <v>5987</v>
      </c>
      <c r="D294" s="268" t="s">
        <v>5988</v>
      </c>
    </row>
    <row r="295" spans="1:4">
      <c r="A295" s="268" t="s">
        <v>6438</v>
      </c>
      <c r="B295" s="268" t="s">
        <v>1684</v>
      </c>
      <c r="C295" s="268" t="s">
        <v>5987</v>
      </c>
      <c r="D295" s="268" t="s">
        <v>110</v>
      </c>
    </row>
    <row r="296" spans="1:4">
      <c r="A296" s="268" t="s">
        <v>6439</v>
      </c>
      <c r="B296" s="268" t="s">
        <v>2973</v>
      </c>
      <c r="C296" s="268" t="s">
        <v>5987</v>
      </c>
      <c r="D296" s="268" t="s">
        <v>5988</v>
      </c>
    </row>
    <row r="297" spans="1:4">
      <c r="A297" s="268" t="s">
        <v>6440</v>
      </c>
      <c r="B297" s="268" t="s">
        <v>2303</v>
      </c>
      <c r="C297" s="268" t="s">
        <v>5987</v>
      </c>
      <c r="D297" s="268" t="s">
        <v>6079</v>
      </c>
    </row>
    <row r="298" spans="1:4">
      <c r="A298" s="268" t="s">
        <v>6441</v>
      </c>
      <c r="B298" s="268" t="s">
        <v>2679</v>
      </c>
      <c r="C298" s="268" t="s">
        <v>5987</v>
      </c>
      <c r="D298" s="268" t="s">
        <v>6023</v>
      </c>
    </row>
    <row r="299" spans="1:4">
      <c r="A299" s="268" t="s">
        <v>6442</v>
      </c>
      <c r="B299" s="268" t="s">
        <v>1730</v>
      </c>
      <c r="C299" s="268" t="s">
        <v>5987</v>
      </c>
      <c r="D299" s="268" t="s">
        <v>64</v>
      </c>
    </row>
    <row r="300" spans="1:4">
      <c r="A300" s="268" t="s">
        <v>6443</v>
      </c>
      <c r="B300" s="268" t="s">
        <v>3311</v>
      </c>
      <c r="C300" s="268" t="s">
        <v>5987</v>
      </c>
      <c r="D300" s="268" t="s">
        <v>5996</v>
      </c>
    </row>
    <row r="301" spans="1:4">
      <c r="A301" s="268" t="s">
        <v>6444</v>
      </c>
      <c r="B301" s="268" t="s">
        <v>702</v>
      </c>
      <c r="C301" s="268" t="s">
        <v>5987</v>
      </c>
      <c r="D301" s="268" t="s">
        <v>6228</v>
      </c>
    </row>
    <row r="302" spans="1:4">
      <c r="A302" s="268" t="s">
        <v>6445</v>
      </c>
      <c r="B302" s="268" t="s">
        <v>6446</v>
      </c>
      <c r="C302" s="268" t="s">
        <v>5987</v>
      </c>
      <c r="D302" s="268" t="s">
        <v>5988</v>
      </c>
    </row>
    <row r="303" spans="1:4">
      <c r="A303" s="268" t="s">
        <v>6447</v>
      </c>
      <c r="B303" s="268" t="s">
        <v>3349</v>
      </c>
      <c r="C303" s="268" t="s">
        <v>5987</v>
      </c>
      <c r="D303" s="268" t="s">
        <v>5988</v>
      </c>
    </row>
    <row r="304" spans="1:4">
      <c r="A304" s="268" t="s">
        <v>6448</v>
      </c>
      <c r="B304" s="268" t="s">
        <v>3613</v>
      </c>
      <c r="C304" s="268" t="s">
        <v>5987</v>
      </c>
      <c r="D304" s="268" t="s">
        <v>5999</v>
      </c>
    </row>
    <row r="305" spans="1:4">
      <c r="A305" s="268" t="s">
        <v>6449</v>
      </c>
      <c r="B305" s="268" t="s">
        <v>3647</v>
      </c>
      <c r="C305" s="268" t="s">
        <v>5987</v>
      </c>
      <c r="D305" s="268" t="s">
        <v>6139</v>
      </c>
    </row>
    <row r="306" spans="1:4">
      <c r="A306" s="268" t="s">
        <v>6450</v>
      </c>
      <c r="B306" s="268" t="s">
        <v>6451</v>
      </c>
      <c r="C306" s="268" t="s">
        <v>5987</v>
      </c>
      <c r="D306" s="268" t="s">
        <v>6091</v>
      </c>
    </row>
    <row r="307" spans="1:4">
      <c r="A307" s="268" t="s">
        <v>6452</v>
      </c>
      <c r="B307" s="268" t="s">
        <v>1737</v>
      </c>
      <c r="C307" s="268" t="s">
        <v>5987</v>
      </c>
      <c r="D307" s="268" t="s">
        <v>6228</v>
      </c>
    </row>
    <row r="308" spans="1:4">
      <c r="A308" s="268" t="s">
        <v>6453</v>
      </c>
      <c r="B308" s="268" t="s">
        <v>2785</v>
      </c>
      <c r="C308" s="268" t="s">
        <v>5987</v>
      </c>
      <c r="D308" s="268" t="s">
        <v>6023</v>
      </c>
    </row>
    <row r="309" spans="1:4">
      <c r="A309" s="268" t="s">
        <v>6454</v>
      </c>
      <c r="B309" s="268" t="s">
        <v>1462</v>
      </c>
      <c r="C309" s="268" t="s">
        <v>5987</v>
      </c>
      <c r="D309" s="268" t="s">
        <v>6011</v>
      </c>
    </row>
    <row r="310" spans="1:4">
      <c r="A310" s="268" t="s">
        <v>6455</v>
      </c>
      <c r="B310" s="268" t="s">
        <v>3319</v>
      </c>
      <c r="C310" s="268" t="s">
        <v>5987</v>
      </c>
      <c r="D310" s="268" t="s">
        <v>5988</v>
      </c>
    </row>
    <row r="311" spans="1:4">
      <c r="A311" s="268" t="s">
        <v>6456</v>
      </c>
      <c r="B311" s="268" t="s">
        <v>6457</v>
      </c>
      <c r="C311" s="268" t="s">
        <v>5987</v>
      </c>
      <c r="D311" s="268" t="s">
        <v>64</v>
      </c>
    </row>
    <row r="312" spans="1:4">
      <c r="A312" s="268" t="s">
        <v>6458</v>
      </c>
      <c r="B312" s="268" t="s">
        <v>6459</v>
      </c>
      <c r="C312" s="268" t="s">
        <v>5987</v>
      </c>
      <c r="D312" s="268" t="s">
        <v>6079</v>
      </c>
    </row>
    <row r="313" spans="1:4">
      <c r="A313" s="268" t="s">
        <v>6460</v>
      </c>
      <c r="B313" s="268" t="s">
        <v>1851</v>
      </c>
      <c r="C313" s="268" t="s">
        <v>5987</v>
      </c>
      <c r="D313" s="268" t="s">
        <v>6023</v>
      </c>
    </row>
    <row r="314" spans="1:4">
      <c r="A314" s="268" t="s">
        <v>6461</v>
      </c>
      <c r="B314" s="268" t="s">
        <v>2555</v>
      </c>
      <c r="C314" s="268" t="s">
        <v>5987</v>
      </c>
      <c r="D314" s="268" t="s">
        <v>6139</v>
      </c>
    </row>
    <row r="315" spans="1:4">
      <c r="A315" s="268" t="s">
        <v>6462</v>
      </c>
      <c r="B315" s="268" t="s">
        <v>6463</v>
      </c>
      <c r="C315" s="268" t="s">
        <v>5987</v>
      </c>
      <c r="D315" s="268" t="s">
        <v>6072</v>
      </c>
    </row>
    <row r="316" spans="1:4">
      <c r="A316" s="268" t="s">
        <v>6464</v>
      </c>
      <c r="B316" s="268" t="s">
        <v>6465</v>
      </c>
      <c r="C316" s="268" t="s">
        <v>5987</v>
      </c>
      <c r="D316" s="268" t="s">
        <v>6037</v>
      </c>
    </row>
    <row r="317" spans="1:4">
      <c r="A317" s="268" t="s">
        <v>6466</v>
      </c>
      <c r="B317" s="268" t="s">
        <v>1883</v>
      </c>
      <c r="C317" s="268" t="s">
        <v>5987</v>
      </c>
      <c r="D317" s="268" t="s">
        <v>6072</v>
      </c>
    </row>
    <row r="318" spans="1:4">
      <c r="A318" s="268" t="s">
        <v>6467</v>
      </c>
      <c r="B318" s="268" t="s">
        <v>6468</v>
      </c>
      <c r="C318" s="268" t="s">
        <v>5987</v>
      </c>
      <c r="D318" s="268" t="s">
        <v>5993</v>
      </c>
    </row>
    <row r="319" spans="1:4">
      <c r="A319" s="268" t="s">
        <v>6469</v>
      </c>
      <c r="B319" s="268" t="s">
        <v>6470</v>
      </c>
      <c r="C319" s="268" t="s">
        <v>5987</v>
      </c>
      <c r="D319" s="268" t="s">
        <v>6079</v>
      </c>
    </row>
    <row r="320" spans="1:4">
      <c r="A320" s="268" t="s">
        <v>6471</v>
      </c>
      <c r="B320" s="268" t="s">
        <v>1349</v>
      </c>
      <c r="C320" s="268" t="s">
        <v>5987</v>
      </c>
      <c r="D320" s="268" t="s">
        <v>64</v>
      </c>
    </row>
    <row r="321" spans="1:4">
      <c r="A321" s="268" t="s">
        <v>6472</v>
      </c>
      <c r="B321" s="268" t="s">
        <v>6473</v>
      </c>
      <c r="C321" s="268" t="s">
        <v>5987</v>
      </c>
      <c r="D321" s="268" t="s">
        <v>5996</v>
      </c>
    </row>
    <row r="322" spans="1:4">
      <c r="A322" s="268" t="s">
        <v>6474</v>
      </c>
      <c r="B322" s="268" t="s">
        <v>6475</v>
      </c>
      <c r="C322" s="268" t="s">
        <v>5987</v>
      </c>
      <c r="D322" s="268" t="s">
        <v>6072</v>
      </c>
    </row>
    <row r="323" spans="1:4">
      <c r="A323" s="268" t="s">
        <v>6476</v>
      </c>
      <c r="B323" s="268" t="s">
        <v>6477</v>
      </c>
      <c r="C323" s="268" t="s">
        <v>5987</v>
      </c>
      <c r="D323" s="268" t="s">
        <v>64</v>
      </c>
    </row>
    <row r="324" spans="1:4">
      <c r="A324" s="268" t="s">
        <v>6478</v>
      </c>
      <c r="B324" s="268" t="s">
        <v>3621</v>
      </c>
      <c r="C324" s="268" t="s">
        <v>5987</v>
      </c>
      <c r="D324" s="268" t="s">
        <v>5993</v>
      </c>
    </row>
    <row r="325" spans="1:4">
      <c r="A325" s="268" t="s">
        <v>6479</v>
      </c>
      <c r="B325" s="268" t="s">
        <v>1897</v>
      </c>
      <c r="C325" s="268" t="s">
        <v>5987</v>
      </c>
      <c r="D325" s="268" t="s">
        <v>6023</v>
      </c>
    </row>
    <row r="326" spans="1:4">
      <c r="A326" s="268" t="s">
        <v>6480</v>
      </c>
      <c r="B326" s="268" t="s">
        <v>6481</v>
      </c>
      <c r="C326" s="268" t="s">
        <v>5987</v>
      </c>
      <c r="D326" s="268" t="s">
        <v>5988</v>
      </c>
    </row>
    <row r="327" spans="1:4">
      <c r="A327" s="268" t="s">
        <v>6482</v>
      </c>
      <c r="B327" s="268" t="s">
        <v>1229</v>
      </c>
      <c r="C327" s="268" t="s">
        <v>5987</v>
      </c>
      <c r="D327" s="268" t="s">
        <v>6023</v>
      </c>
    </row>
    <row r="328" spans="1:4">
      <c r="A328" s="268" t="s">
        <v>6483</v>
      </c>
      <c r="B328" s="268" t="s">
        <v>1070</v>
      </c>
      <c r="C328" s="268" t="s">
        <v>5987</v>
      </c>
      <c r="D328" s="268" t="s">
        <v>6061</v>
      </c>
    </row>
    <row r="329" spans="1:4">
      <c r="A329" s="268" t="s">
        <v>6484</v>
      </c>
      <c r="B329" s="268" t="s">
        <v>1554</v>
      </c>
      <c r="C329" s="268" t="s">
        <v>5987</v>
      </c>
      <c r="D329" s="268" t="s">
        <v>6023</v>
      </c>
    </row>
    <row r="330" spans="1:4">
      <c r="A330" s="268" t="s">
        <v>6485</v>
      </c>
      <c r="B330" s="268" t="s">
        <v>6486</v>
      </c>
      <c r="C330" s="268" t="s">
        <v>5987</v>
      </c>
      <c r="D330" s="268" t="s">
        <v>64</v>
      </c>
    </row>
    <row r="331" spans="1:4">
      <c r="A331" s="268" t="s">
        <v>6487</v>
      </c>
      <c r="B331" s="268" t="s">
        <v>6488</v>
      </c>
      <c r="C331" s="268" t="s">
        <v>5987</v>
      </c>
      <c r="D331" s="268" t="s">
        <v>6228</v>
      </c>
    </row>
    <row r="332" spans="1:4">
      <c r="A332" s="268" t="s">
        <v>6489</v>
      </c>
      <c r="B332" s="268" t="s">
        <v>6490</v>
      </c>
      <c r="C332" s="268" t="s">
        <v>5987</v>
      </c>
      <c r="D332" s="268" t="s">
        <v>6228</v>
      </c>
    </row>
    <row r="333" spans="1:4">
      <c r="A333" s="268" t="s">
        <v>6491</v>
      </c>
      <c r="B333" s="268" t="s">
        <v>6492</v>
      </c>
      <c r="C333" s="268" t="s">
        <v>5987</v>
      </c>
      <c r="D333" s="268" t="s">
        <v>64</v>
      </c>
    </row>
    <row r="334" spans="1:4">
      <c r="A334" s="268" t="s">
        <v>6493</v>
      </c>
      <c r="B334" s="268" t="s">
        <v>6494</v>
      </c>
      <c r="C334" s="268" t="s">
        <v>5987</v>
      </c>
      <c r="D334" s="268" t="s">
        <v>5988</v>
      </c>
    </row>
    <row r="335" spans="1:4">
      <c r="A335" s="268" t="s">
        <v>6495</v>
      </c>
      <c r="B335" s="268" t="s">
        <v>6496</v>
      </c>
      <c r="C335" s="268" t="s">
        <v>5987</v>
      </c>
      <c r="D335" s="268" t="s">
        <v>6011</v>
      </c>
    </row>
    <row r="336" spans="1:4">
      <c r="A336" s="268" t="s">
        <v>6497</v>
      </c>
      <c r="B336" s="268" t="s">
        <v>2365</v>
      </c>
      <c r="C336" s="268" t="s">
        <v>5987</v>
      </c>
      <c r="D336" s="268" t="s">
        <v>5988</v>
      </c>
    </row>
    <row r="337" spans="1:4">
      <c r="A337" s="268" t="s">
        <v>6498</v>
      </c>
      <c r="B337" s="268" t="s">
        <v>6499</v>
      </c>
      <c r="C337" s="268" t="s">
        <v>5987</v>
      </c>
      <c r="D337" s="268" t="s">
        <v>6072</v>
      </c>
    </row>
    <row r="338" spans="1:4">
      <c r="A338" s="268" t="s">
        <v>6500</v>
      </c>
      <c r="B338" s="268" t="s">
        <v>6501</v>
      </c>
      <c r="C338" s="268" t="s">
        <v>5987</v>
      </c>
      <c r="D338" s="268" t="s">
        <v>5991</v>
      </c>
    </row>
    <row r="339" spans="1:4">
      <c r="A339" s="268" t="s">
        <v>6502</v>
      </c>
      <c r="B339" s="268" t="s">
        <v>3419</v>
      </c>
      <c r="C339" s="268" t="s">
        <v>5987</v>
      </c>
      <c r="D339" s="268" t="s">
        <v>6344</v>
      </c>
    </row>
    <row r="340" spans="1:4">
      <c r="A340" s="268" t="s">
        <v>6503</v>
      </c>
      <c r="B340" s="268" t="s">
        <v>3527</v>
      </c>
      <c r="C340" s="268" t="s">
        <v>5987</v>
      </c>
      <c r="D340" s="268" t="s">
        <v>5993</v>
      </c>
    </row>
    <row r="341" spans="1:4">
      <c r="A341" s="268" t="s">
        <v>6504</v>
      </c>
      <c r="B341" s="268" t="s">
        <v>1301</v>
      </c>
      <c r="C341" s="268" t="s">
        <v>5987</v>
      </c>
      <c r="D341" s="268" t="s">
        <v>5993</v>
      </c>
    </row>
    <row r="342" spans="1:4">
      <c r="A342" s="268" t="s">
        <v>6505</v>
      </c>
      <c r="B342" s="268" t="s">
        <v>726</v>
      </c>
      <c r="C342" s="268" t="s">
        <v>5987</v>
      </c>
      <c r="D342" s="268" t="s">
        <v>6228</v>
      </c>
    </row>
    <row r="343" spans="1:4">
      <c r="A343" s="268" t="s">
        <v>6506</v>
      </c>
      <c r="B343" s="268" t="s">
        <v>6507</v>
      </c>
      <c r="C343" s="268" t="s">
        <v>5987</v>
      </c>
      <c r="D343" s="268" t="s">
        <v>6228</v>
      </c>
    </row>
    <row r="344" spans="1:4">
      <c r="A344" s="268" t="s">
        <v>6508</v>
      </c>
      <c r="B344" s="268" t="s">
        <v>1614</v>
      </c>
      <c r="C344" s="268" t="s">
        <v>5987</v>
      </c>
      <c r="D344" s="268" t="s">
        <v>6011</v>
      </c>
    </row>
    <row r="345" spans="1:4">
      <c r="A345" s="268" t="s">
        <v>6509</v>
      </c>
      <c r="B345" s="268" t="s">
        <v>686</v>
      </c>
      <c r="C345" s="268" t="s">
        <v>5987</v>
      </c>
      <c r="D345" s="268" t="s">
        <v>5993</v>
      </c>
    </row>
    <row r="346" spans="1:4">
      <c r="A346" s="268" t="s">
        <v>6510</v>
      </c>
      <c r="B346" s="268" t="s">
        <v>2025</v>
      </c>
      <c r="C346" s="268" t="s">
        <v>5987</v>
      </c>
      <c r="D346" s="268" t="s">
        <v>6004</v>
      </c>
    </row>
    <row r="347" spans="1:4">
      <c r="A347" s="268" t="s">
        <v>6511</v>
      </c>
      <c r="B347" s="268" t="s">
        <v>6512</v>
      </c>
      <c r="C347" s="268" t="s">
        <v>5987</v>
      </c>
      <c r="D347" s="268" t="s">
        <v>5991</v>
      </c>
    </row>
    <row r="348" spans="1:4">
      <c r="A348" s="268" t="s">
        <v>6513</v>
      </c>
      <c r="B348" s="268" t="s">
        <v>788</v>
      </c>
      <c r="C348" s="268" t="s">
        <v>5987</v>
      </c>
      <c r="D348" s="268" t="s">
        <v>64</v>
      </c>
    </row>
    <row r="349" spans="1:4">
      <c r="A349" s="268" t="s">
        <v>6514</v>
      </c>
      <c r="B349" s="268" t="s">
        <v>1137</v>
      </c>
      <c r="C349" s="268" t="s">
        <v>5987</v>
      </c>
      <c r="D349" s="268" t="s">
        <v>6004</v>
      </c>
    </row>
    <row r="350" spans="1:4">
      <c r="A350" s="268" t="s">
        <v>6515</v>
      </c>
      <c r="B350" s="268" t="s">
        <v>6516</v>
      </c>
      <c r="C350" s="268" t="s">
        <v>5987</v>
      </c>
      <c r="D350" s="268" t="s">
        <v>6228</v>
      </c>
    </row>
    <row r="351" spans="1:4">
      <c r="A351" s="268" t="s">
        <v>6517</v>
      </c>
      <c r="B351" s="268" t="s">
        <v>6518</v>
      </c>
      <c r="C351" s="268" t="s">
        <v>5987</v>
      </c>
      <c r="D351" s="268" t="s">
        <v>5996</v>
      </c>
    </row>
    <row r="352" spans="1:4">
      <c r="A352" s="268" t="s">
        <v>6519</v>
      </c>
      <c r="B352" s="268" t="s">
        <v>6520</v>
      </c>
      <c r="C352" s="268" t="s">
        <v>5987</v>
      </c>
      <c r="D352" s="268" t="s">
        <v>5991</v>
      </c>
    </row>
    <row r="353" spans="1:4">
      <c r="A353" s="268" t="s">
        <v>6521</v>
      </c>
      <c r="B353" s="268" t="s">
        <v>3005</v>
      </c>
      <c r="C353" s="268" t="s">
        <v>5987</v>
      </c>
      <c r="D353" s="268" t="s">
        <v>6344</v>
      </c>
    </row>
    <row r="354" spans="1:4">
      <c r="A354" s="268" t="s">
        <v>6522</v>
      </c>
      <c r="B354" s="268" t="s">
        <v>6523</v>
      </c>
      <c r="C354" s="268" t="s">
        <v>5987</v>
      </c>
      <c r="D354" s="268" t="s">
        <v>6072</v>
      </c>
    </row>
    <row r="355" spans="1:4">
      <c r="A355" s="268" t="s">
        <v>6524</v>
      </c>
      <c r="B355" s="268" t="s">
        <v>6525</v>
      </c>
      <c r="C355" s="268" t="s">
        <v>5987</v>
      </c>
      <c r="D355" s="268" t="s">
        <v>6199</v>
      </c>
    </row>
    <row r="356" spans="1:4">
      <c r="A356" s="268" t="s">
        <v>6526</v>
      </c>
      <c r="B356" s="268" t="s">
        <v>6527</v>
      </c>
      <c r="C356" s="268" t="s">
        <v>5987</v>
      </c>
      <c r="D356" s="268" t="s">
        <v>6072</v>
      </c>
    </row>
    <row r="357" spans="1:4">
      <c r="A357" s="268" t="s">
        <v>6528</v>
      </c>
      <c r="B357" s="268" t="s">
        <v>6529</v>
      </c>
      <c r="C357" s="268" t="s">
        <v>5987</v>
      </c>
      <c r="D357" s="268" t="s">
        <v>6228</v>
      </c>
    </row>
    <row r="358" spans="1:4">
      <c r="A358" s="268" t="s">
        <v>6530</v>
      </c>
      <c r="B358" s="268" t="s">
        <v>3329</v>
      </c>
      <c r="C358" s="268" t="s">
        <v>5987</v>
      </c>
      <c r="D358" s="268" t="s">
        <v>5993</v>
      </c>
    </row>
    <row r="359" spans="1:4">
      <c r="A359" s="268" t="s">
        <v>6531</v>
      </c>
      <c r="B359" s="268" t="s">
        <v>6532</v>
      </c>
      <c r="C359" s="268" t="s">
        <v>5987</v>
      </c>
      <c r="D359" s="268" t="s">
        <v>6228</v>
      </c>
    </row>
    <row r="360" spans="1:4">
      <c r="A360" s="268" t="s">
        <v>6533</v>
      </c>
      <c r="B360" s="268" t="s">
        <v>1028</v>
      </c>
      <c r="C360" s="268" t="s">
        <v>5987</v>
      </c>
      <c r="D360" s="268" t="s">
        <v>6023</v>
      </c>
    </row>
    <row r="361" spans="1:4">
      <c r="A361" s="268" t="s">
        <v>6534</v>
      </c>
      <c r="B361" s="268" t="s">
        <v>6535</v>
      </c>
      <c r="C361" s="268" t="s">
        <v>5987</v>
      </c>
      <c r="D361" s="268" t="s">
        <v>6004</v>
      </c>
    </row>
    <row r="362" spans="1:4">
      <c r="A362" s="268" t="s">
        <v>6536</v>
      </c>
      <c r="B362" s="268" t="s">
        <v>678</v>
      </c>
      <c r="C362" s="268" t="s">
        <v>5987</v>
      </c>
      <c r="D362" s="268" t="s">
        <v>6199</v>
      </c>
    </row>
    <row r="363" spans="1:4">
      <c r="A363" s="268" t="s">
        <v>6537</v>
      </c>
      <c r="B363" s="268" t="s">
        <v>6538</v>
      </c>
      <c r="C363" s="268" t="s">
        <v>5987</v>
      </c>
      <c r="D363" s="268" t="s">
        <v>6199</v>
      </c>
    </row>
    <row r="364" spans="1:4">
      <c r="A364" s="268" t="s">
        <v>6539</v>
      </c>
      <c r="B364" s="268" t="s">
        <v>3645</v>
      </c>
      <c r="C364" s="268" t="s">
        <v>5987</v>
      </c>
      <c r="D364" s="268" t="s">
        <v>5993</v>
      </c>
    </row>
    <row r="365" spans="1:4">
      <c r="A365" s="268" t="s">
        <v>6540</v>
      </c>
      <c r="B365" s="268" t="s">
        <v>3125</v>
      </c>
      <c r="C365" s="268" t="s">
        <v>5987</v>
      </c>
      <c r="D365" s="268" t="s">
        <v>6004</v>
      </c>
    </row>
    <row r="366" spans="1:4">
      <c r="A366" s="268" t="s">
        <v>6541</v>
      </c>
      <c r="B366" s="268" t="s">
        <v>6542</v>
      </c>
      <c r="C366" s="268" t="s">
        <v>5987</v>
      </c>
      <c r="D366" s="268" t="s">
        <v>6072</v>
      </c>
    </row>
    <row r="367" spans="1:4">
      <c r="A367" s="268" t="s">
        <v>6543</v>
      </c>
      <c r="B367" s="268" t="s">
        <v>6544</v>
      </c>
      <c r="C367" s="268" t="s">
        <v>5987</v>
      </c>
      <c r="D367" s="268" t="s">
        <v>6037</v>
      </c>
    </row>
    <row r="368" spans="1:4">
      <c r="A368" s="268" t="s">
        <v>6545</v>
      </c>
      <c r="B368" s="268" t="s">
        <v>1159</v>
      </c>
      <c r="C368" s="268" t="s">
        <v>5987</v>
      </c>
      <c r="D368" s="268" t="s">
        <v>6011</v>
      </c>
    </row>
    <row r="369" spans="1:4">
      <c r="A369" s="268" t="s">
        <v>6546</v>
      </c>
      <c r="B369" s="268" t="s">
        <v>1660</v>
      </c>
      <c r="C369" s="268" t="s">
        <v>5987</v>
      </c>
      <c r="D369" s="268" t="s">
        <v>6091</v>
      </c>
    </row>
    <row r="370" spans="1:4">
      <c r="A370" s="268" t="s">
        <v>6547</v>
      </c>
      <c r="B370" s="268" t="s">
        <v>1935</v>
      </c>
      <c r="C370" s="268" t="s">
        <v>5987</v>
      </c>
      <c r="D370" s="268" t="s">
        <v>6023</v>
      </c>
    </row>
    <row r="371" spans="1:4">
      <c r="A371" s="268" t="s">
        <v>6548</v>
      </c>
      <c r="B371" s="268" t="s">
        <v>2347</v>
      </c>
      <c r="C371" s="268" t="s">
        <v>5987</v>
      </c>
      <c r="D371" s="268" t="s">
        <v>6023</v>
      </c>
    </row>
    <row r="372" spans="1:4">
      <c r="A372" s="268" t="s">
        <v>6549</v>
      </c>
      <c r="B372" s="268" t="s">
        <v>6550</v>
      </c>
      <c r="C372" s="268" t="s">
        <v>5987</v>
      </c>
      <c r="D372" s="268" t="s">
        <v>6023</v>
      </c>
    </row>
    <row r="373" spans="1:4">
      <c r="A373" s="268" t="s">
        <v>6551</v>
      </c>
      <c r="B373" s="268" t="s">
        <v>1369</v>
      </c>
      <c r="C373" s="268" t="s">
        <v>5987</v>
      </c>
      <c r="D373" s="268" t="s">
        <v>6228</v>
      </c>
    </row>
    <row r="374" spans="1:4">
      <c r="A374" s="268" t="s">
        <v>6552</v>
      </c>
      <c r="B374" s="268" t="s">
        <v>6553</v>
      </c>
      <c r="C374" s="268" t="s">
        <v>5987</v>
      </c>
      <c r="D374" s="268" t="s">
        <v>64</v>
      </c>
    </row>
    <row r="375" spans="1:4">
      <c r="A375" s="268" t="s">
        <v>6554</v>
      </c>
      <c r="B375" s="268" t="s">
        <v>6555</v>
      </c>
      <c r="C375" s="268" t="s">
        <v>5987</v>
      </c>
      <c r="D375" s="268" t="s">
        <v>5999</v>
      </c>
    </row>
    <row r="376" spans="1:4">
      <c r="A376" s="268" t="s">
        <v>6556</v>
      </c>
      <c r="B376" s="268" t="s">
        <v>319</v>
      </c>
      <c r="C376" s="268" t="s">
        <v>5987</v>
      </c>
      <c r="D376" s="268" t="s">
        <v>110</v>
      </c>
    </row>
    <row r="377" spans="1:4">
      <c r="A377" s="268" t="s">
        <v>6557</v>
      </c>
      <c r="B377" s="268" t="s">
        <v>638</v>
      </c>
      <c r="C377" s="268" t="s">
        <v>5987</v>
      </c>
      <c r="D377" s="268" t="s">
        <v>110</v>
      </c>
    </row>
    <row r="378" spans="1:4">
      <c r="A378" s="268" t="s">
        <v>6558</v>
      </c>
      <c r="B378" s="268" t="s">
        <v>2201</v>
      </c>
      <c r="C378" s="268" t="s">
        <v>5987</v>
      </c>
      <c r="D378" s="268" t="s">
        <v>6004</v>
      </c>
    </row>
    <row r="379" spans="1:4">
      <c r="A379" s="268" t="s">
        <v>6559</v>
      </c>
      <c r="B379" s="268" t="s">
        <v>6560</v>
      </c>
      <c r="C379" s="268" t="s">
        <v>5987</v>
      </c>
      <c r="D379" s="268" t="s">
        <v>5991</v>
      </c>
    </row>
    <row r="380" spans="1:4">
      <c r="A380" s="268" t="s">
        <v>6561</v>
      </c>
      <c r="B380" s="268" t="s">
        <v>1269</v>
      </c>
      <c r="C380" s="268" t="s">
        <v>5987</v>
      </c>
      <c r="D380" s="268" t="s">
        <v>6023</v>
      </c>
    </row>
    <row r="381" spans="1:4">
      <c r="A381" s="268" t="s">
        <v>6562</v>
      </c>
      <c r="B381" s="268" t="s">
        <v>6563</v>
      </c>
      <c r="C381" s="268" t="s">
        <v>5987</v>
      </c>
      <c r="D381" s="268" t="s">
        <v>5993</v>
      </c>
    </row>
    <row r="382" spans="1:4">
      <c r="A382" s="268" t="s">
        <v>6564</v>
      </c>
      <c r="B382" s="268" t="s">
        <v>2217</v>
      </c>
      <c r="C382" s="268" t="s">
        <v>5987</v>
      </c>
      <c r="D382" s="268" t="s">
        <v>110</v>
      </c>
    </row>
    <row r="383" spans="1:4">
      <c r="A383" s="268" t="s">
        <v>6565</v>
      </c>
      <c r="B383" s="268" t="s">
        <v>3405</v>
      </c>
      <c r="C383" s="268" t="s">
        <v>5987</v>
      </c>
      <c r="D383" s="268" t="s">
        <v>6228</v>
      </c>
    </row>
    <row r="384" spans="1:4">
      <c r="A384" s="268" t="s">
        <v>6566</v>
      </c>
      <c r="B384" s="268" t="s">
        <v>2045</v>
      </c>
      <c r="C384" s="268" t="s">
        <v>5987</v>
      </c>
      <c r="D384" s="268" t="s">
        <v>6079</v>
      </c>
    </row>
    <row r="385" spans="1:4">
      <c r="A385" s="268" t="s">
        <v>6567</v>
      </c>
      <c r="B385" s="268" t="s">
        <v>6568</v>
      </c>
      <c r="C385" s="268" t="s">
        <v>5987</v>
      </c>
      <c r="D385" s="268" t="s">
        <v>6079</v>
      </c>
    </row>
    <row r="386" spans="1:4">
      <c r="A386" s="268" t="s">
        <v>6569</v>
      </c>
      <c r="B386" s="268" t="s">
        <v>6570</v>
      </c>
      <c r="C386" s="268" t="s">
        <v>5987</v>
      </c>
      <c r="D386" s="268" t="s">
        <v>6079</v>
      </c>
    </row>
    <row r="387" spans="1:4">
      <c r="A387" s="268" t="s">
        <v>6571</v>
      </c>
      <c r="B387" s="268" t="s">
        <v>907</v>
      </c>
      <c r="C387" s="268" t="s">
        <v>5987</v>
      </c>
      <c r="D387" s="268" t="s">
        <v>6023</v>
      </c>
    </row>
    <row r="388" spans="1:4">
      <c r="A388" s="268" t="s">
        <v>6572</v>
      </c>
      <c r="B388" s="268" t="s">
        <v>3499</v>
      </c>
      <c r="C388" s="268" t="s">
        <v>5987</v>
      </c>
      <c r="D388" s="268" t="s">
        <v>6072</v>
      </c>
    </row>
    <row r="389" spans="1:4">
      <c r="A389" s="268" t="s">
        <v>6573</v>
      </c>
      <c r="B389" s="268" t="s">
        <v>6574</v>
      </c>
      <c r="C389" s="268" t="s">
        <v>5987</v>
      </c>
      <c r="D389" s="268" t="s">
        <v>6072</v>
      </c>
    </row>
    <row r="390" spans="1:4">
      <c r="A390" s="268" t="s">
        <v>6575</v>
      </c>
      <c r="B390" s="268" t="s">
        <v>1927</v>
      </c>
      <c r="C390" s="268" t="s">
        <v>5987</v>
      </c>
      <c r="D390" s="268" t="s">
        <v>6079</v>
      </c>
    </row>
    <row r="391" spans="1:4">
      <c r="A391" s="268" t="s">
        <v>6576</v>
      </c>
      <c r="B391" s="268" t="s">
        <v>6577</v>
      </c>
      <c r="C391" s="268" t="s">
        <v>5987</v>
      </c>
      <c r="D391" s="268" t="s">
        <v>5999</v>
      </c>
    </row>
    <row r="392" spans="1:4">
      <c r="A392" s="268" t="s">
        <v>6578</v>
      </c>
      <c r="B392" s="268" t="s">
        <v>6579</v>
      </c>
      <c r="C392" s="268" t="s">
        <v>5987</v>
      </c>
      <c r="D392" s="268" t="s">
        <v>6011</v>
      </c>
    </row>
    <row r="393" spans="1:4">
      <c r="A393" s="268" t="s">
        <v>6580</v>
      </c>
      <c r="B393" s="268" t="s">
        <v>6581</v>
      </c>
      <c r="C393" s="268" t="s">
        <v>5987</v>
      </c>
      <c r="D393" s="268" t="s">
        <v>6072</v>
      </c>
    </row>
    <row r="394" spans="1:4">
      <c r="A394" s="268" t="s">
        <v>6582</v>
      </c>
      <c r="B394" s="268" t="s">
        <v>3415</v>
      </c>
      <c r="C394" s="268" t="s">
        <v>5987</v>
      </c>
      <c r="D394" s="268" t="s">
        <v>6079</v>
      </c>
    </row>
    <row r="395" spans="1:4">
      <c r="A395" s="268" t="s">
        <v>6583</v>
      </c>
      <c r="B395" s="268" t="s">
        <v>6584</v>
      </c>
      <c r="C395" s="268" t="s">
        <v>5987</v>
      </c>
      <c r="D395" s="268" t="s">
        <v>5999</v>
      </c>
    </row>
    <row r="396" spans="1:4">
      <c r="A396" s="268" t="s">
        <v>6585</v>
      </c>
      <c r="B396" s="268" t="s">
        <v>3135</v>
      </c>
      <c r="C396" s="268" t="s">
        <v>5987</v>
      </c>
      <c r="D396" s="268" t="s">
        <v>6116</v>
      </c>
    </row>
    <row r="397" spans="1:4">
      <c r="A397" s="268" t="s">
        <v>6586</v>
      </c>
      <c r="B397" s="268" t="s">
        <v>2515</v>
      </c>
      <c r="C397" s="268" t="s">
        <v>5987</v>
      </c>
      <c r="D397" s="268" t="s">
        <v>6203</v>
      </c>
    </row>
    <row r="398" spans="1:4">
      <c r="A398" s="268" t="s">
        <v>6587</v>
      </c>
      <c r="B398" s="268" t="s">
        <v>6588</v>
      </c>
      <c r="C398" s="268" t="s">
        <v>5987</v>
      </c>
      <c r="D398" s="268" t="s">
        <v>6072</v>
      </c>
    </row>
    <row r="399" spans="1:4">
      <c r="A399" s="268" t="s">
        <v>6589</v>
      </c>
      <c r="B399" s="268" t="s">
        <v>2049</v>
      </c>
      <c r="C399" s="268" t="s">
        <v>5987</v>
      </c>
      <c r="D399" s="268" t="s">
        <v>6079</v>
      </c>
    </row>
    <row r="400" spans="1:4">
      <c r="A400" s="268" t="s">
        <v>6590</v>
      </c>
      <c r="B400" s="268" t="s">
        <v>6591</v>
      </c>
      <c r="C400" s="268" t="s">
        <v>5987</v>
      </c>
      <c r="D400" s="268" t="s">
        <v>6199</v>
      </c>
    </row>
    <row r="401" spans="1:4">
      <c r="A401" s="268" t="s">
        <v>6592</v>
      </c>
      <c r="B401" s="268" t="s">
        <v>6593</v>
      </c>
      <c r="C401" s="268" t="s">
        <v>5987</v>
      </c>
      <c r="D401" s="268" t="s">
        <v>5991</v>
      </c>
    </row>
    <row r="402" spans="1:4">
      <c r="A402" s="268" t="s">
        <v>6594</v>
      </c>
      <c r="B402" s="268" t="s">
        <v>6595</v>
      </c>
      <c r="C402" s="268" t="s">
        <v>5987</v>
      </c>
      <c r="D402" s="268" t="s">
        <v>5991</v>
      </c>
    </row>
    <row r="403" spans="1:4">
      <c r="A403" s="268" t="s">
        <v>6596</v>
      </c>
      <c r="B403" s="268" t="s">
        <v>6597</v>
      </c>
      <c r="C403" s="268" t="s">
        <v>5987</v>
      </c>
      <c r="D403" s="268" t="s">
        <v>5991</v>
      </c>
    </row>
    <row r="404" spans="1:4">
      <c r="A404" s="268" t="s">
        <v>6598</v>
      </c>
      <c r="B404" s="268" t="s">
        <v>2003</v>
      </c>
      <c r="C404" s="268" t="s">
        <v>5987</v>
      </c>
      <c r="D404" s="268" t="s">
        <v>5988</v>
      </c>
    </row>
    <row r="405" spans="1:4">
      <c r="A405" s="268" t="s">
        <v>6599</v>
      </c>
      <c r="B405" s="268" t="s">
        <v>2407</v>
      </c>
      <c r="C405" s="268" t="s">
        <v>5987</v>
      </c>
      <c r="D405" s="268" t="s">
        <v>6011</v>
      </c>
    </row>
    <row r="406" spans="1:4">
      <c r="A406" s="268" t="s">
        <v>6600</v>
      </c>
      <c r="B406" s="268" t="s">
        <v>2825</v>
      </c>
      <c r="C406" s="268" t="s">
        <v>5987</v>
      </c>
      <c r="D406" s="268" t="s">
        <v>5993</v>
      </c>
    </row>
    <row r="407" spans="1:4">
      <c r="A407" s="268" t="s">
        <v>6601</v>
      </c>
      <c r="B407" s="268" t="s">
        <v>6602</v>
      </c>
      <c r="C407" s="268" t="s">
        <v>5987</v>
      </c>
      <c r="D407" s="268" t="s">
        <v>6228</v>
      </c>
    </row>
    <row r="408" spans="1:4">
      <c r="A408" s="268" t="s">
        <v>6603</v>
      </c>
      <c r="B408" s="268" t="s">
        <v>6604</v>
      </c>
      <c r="C408" s="268" t="s">
        <v>5987</v>
      </c>
      <c r="D408" s="268" t="s">
        <v>6011</v>
      </c>
    </row>
    <row r="409" spans="1:4">
      <c r="A409" s="268" t="s">
        <v>6605</v>
      </c>
      <c r="B409" s="268" t="s">
        <v>6606</v>
      </c>
      <c r="C409" s="268" t="s">
        <v>5987</v>
      </c>
      <c r="D409" s="268" t="s">
        <v>6091</v>
      </c>
    </row>
    <row r="410" spans="1:4">
      <c r="A410" s="268" t="s">
        <v>6607</v>
      </c>
      <c r="B410" s="268" t="s">
        <v>1458</v>
      </c>
      <c r="C410" s="268" t="s">
        <v>5987</v>
      </c>
      <c r="D410" s="268" t="s">
        <v>6072</v>
      </c>
    </row>
    <row r="411" spans="1:4">
      <c r="A411" s="268" t="s">
        <v>6608</v>
      </c>
      <c r="B411" s="268" t="s">
        <v>658</v>
      </c>
      <c r="C411" s="268" t="s">
        <v>5987</v>
      </c>
      <c r="D411" s="268" t="s">
        <v>110</v>
      </c>
    </row>
    <row r="412" spans="1:4">
      <c r="A412" s="268" t="s">
        <v>6609</v>
      </c>
      <c r="B412" s="268" t="s">
        <v>3579</v>
      </c>
      <c r="C412" s="268" t="s">
        <v>5987</v>
      </c>
      <c r="D412" s="268" t="s">
        <v>6004</v>
      </c>
    </row>
    <row r="413" spans="1:4">
      <c r="A413" s="268" t="s">
        <v>6610</v>
      </c>
      <c r="B413" s="268" t="s">
        <v>1510</v>
      </c>
      <c r="C413" s="268" t="s">
        <v>5987</v>
      </c>
      <c r="D413" s="268" t="s">
        <v>6061</v>
      </c>
    </row>
    <row r="414" spans="1:4">
      <c r="A414" s="268" t="s">
        <v>6611</v>
      </c>
      <c r="B414" s="268" t="s">
        <v>1530</v>
      </c>
      <c r="C414" s="268" t="s">
        <v>5987</v>
      </c>
      <c r="D414" s="268" t="s">
        <v>5993</v>
      </c>
    </row>
    <row r="415" spans="1:4">
      <c r="A415" s="268" t="s">
        <v>6612</v>
      </c>
      <c r="B415" s="268" t="s">
        <v>636</v>
      </c>
      <c r="C415" s="268" t="s">
        <v>5987</v>
      </c>
      <c r="D415" s="268" t="s">
        <v>110</v>
      </c>
    </row>
    <row r="416" spans="1:4">
      <c r="A416" s="268" t="s">
        <v>6613</v>
      </c>
      <c r="B416" s="268" t="s">
        <v>6614</v>
      </c>
      <c r="C416" s="268" t="s">
        <v>5987</v>
      </c>
      <c r="D416" s="268" t="s">
        <v>6072</v>
      </c>
    </row>
    <row r="417" spans="1:4">
      <c r="A417" s="268" t="s">
        <v>6615</v>
      </c>
      <c r="B417" s="268" t="s">
        <v>1420</v>
      </c>
      <c r="C417" s="268" t="s">
        <v>5987</v>
      </c>
      <c r="D417" s="268" t="s">
        <v>110</v>
      </c>
    </row>
    <row r="418" spans="1:4">
      <c r="A418" s="268" t="s">
        <v>6616</v>
      </c>
      <c r="B418" s="268" t="s">
        <v>6617</v>
      </c>
      <c r="C418" s="268" t="s">
        <v>5987</v>
      </c>
      <c r="D418" s="268" t="s">
        <v>6228</v>
      </c>
    </row>
    <row r="419" spans="1:4">
      <c r="A419" s="268" t="s">
        <v>6618</v>
      </c>
      <c r="B419" s="268" t="s">
        <v>2735</v>
      </c>
      <c r="C419" s="268" t="s">
        <v>5987</v>
      </c>
      <c r="D419" s="268" t="s">
        <v>6079</v>
      </c>
    </row>
    <row r="420" spans="1:4">
      <c r="A420" s="268" t="s">
        <v>6619</v>
      </c>
      <c r="B420" s="268" t="s">
        <v>6620</v>
      </c>
      <c r="C420" s="268" t="s">
        <v>5987</v>
      </c>
      <c r="D420" s="268" t="s">
        <v>6023</v>
      </c>
    </row>
    <row r="421" spans="1:4">
      <c r="A421" s="268" t="s">
        <v>6621</v>
      </c>
      <c r="B421" s="268" t="s">
        <v>6622</v>
      </c>
      <c r="C421" s="268" t="s">
        <v>5987</v>
      </c>
      <c r="D421" s="268" t="s">
        <v>110</v>
      </c>
    </row>
    <row r="422" spans="1:4">
      <c r="A422" s="268" t="s">
        <v>6623</v>
      </c>
      <c r="B422" s="268" t="s">
        <v>2089</v>
      </c>
      <c r="C422" s="268" t="s">
        <v>5987</v>
      </c>
      <c r="D422" s="268" t="s">
        <v>6139</v>
      </c>
    </row>
    <row r="423" spans="1:4">
      <c r="A423" s="268" t="s">
        <v>6624</v>
      </c>
      <c r="B423" s="268" t="s">
        <v>2411</v>
      </c>
      <c r="C423" s="268" t="s">
        <v>5987</v>
      </c>
      <c r="D423" s="268" t="s">
        <v>6023</v>
      </c>
    </row>
    <row r="424" spans="1:4">
      <c r="A424" s="268" t="s">
        <v>6625</v>
      </c>
      <c r="B424" s="268" t="s">
        <v>6626</v>
      </c>
      <c r="C424" s="268" t="s">
        <v>5987</v>
      </c>
      <c r="D424" s="268" t="s">
        <v>110</v>
      </c>
    </row>
    <row r="425" spans="1:4">
      <c r="A425" s="268" t="s">
        <v>6627</v>
      </c>
      <c r="B425" s="268" t="s">
        <v>6628</v>
      </c>
      <c r="C425" s="268" t="s">
        <v>5987</v>
      </c>
      <c r="D425" s="268" t="s">
        <v>6004</v>
      </c>
    </row>
    <row r="426" spans="1:4">
      <c r="A426" s="268" t="s">
        <v>6629</v>
      </c>
      <c r="B426" s="268" t="s">
        <v>6630</v>
      </c>
      <c r="C426" s="268" t="s">
        <v>5987</v>
      </c>
      <c r="D426" s="268" t="s">
        <v>110</v>
      </c>
    </row>
    <row r="427" spans="1:4">
      <c r="A427" s="268" t="s">
        <v>6631</v>
      </c>
      <c r="B427" s="268" t="s">
        <v>652</v>
      </c>
      <c r="C427" s="268" t="s">
        <v>5987</v>
      </c>
      <c r="D427" s="268" t="s">
        <v>6228</v>
      </c>
    </row>
    <row r="428" spans="1:4">
      <c r="A428" s="268" t="s">
        <v>6632</v>
      </c>
      <c r="B428" s="268" t="s">
        <v>6633</v>
      </c>
      <c r="C428" s="268" t="s">
        <v>5987</v>
      </c>
      <c r="D428" s="268" t="s">
        <v>6023</v>
      </c>
    </row>
    <row r="429" spans="1:4">
      <c r="A429" s="268" t="s">
        <v>6634</v>
      </c>
      <c r="B429" s="268" t="s">
        <v>6635</v>
      </c>
      <c r="C429" s="268" t="s">
        <v>5987</v>
      </c>
      <c r="D429" s="268" t="s">
        <v>6031</v>
      </c>
    </row>
    <row r="430" spans="1:4">
      <c r="A430" s="268" t="s">
        <v>6636</v>
      </c>
      <c r="B430" s="268" t="s">
        <v>3593</v>
      </c>
      <c r="C430" s="268" t="s">
        <v>5987</v>
      </c>
      <c r="D430" s="268" t="s">
        <v>5996</v>
      </c>
    </row>
    <row r="431" spans="1:4">
      <c r="A431" s="268" t="s">
        <v>6637</v>
      </c>
      <c r="B431" s="268" t="s">
        <v>6638</v>
      </c>
      <c r="C431" s="268" t="s">
        <v>5987</v>
      </c>
      <c r="D431" s="268" t="s">
        <v>6011</v>
      </c>
    </row>
    <row r="432" spans="1:4">
      <c r="A432" s="268" t="s">
        <v>6639</v>
      </c>
      <c r="B432" s="268" t="s">
        <v>6640</v>
      </c>
      <c r="C432" s="268" t="s">
        <v>5987</v>
      </c>
      <c r="D432" s="268" t="s">
        <v>6072</v>
      </c>
    </row>
    <row r="433" spans="1:4">
      <c r="A433" s="268" t="s">
        <v>6641</v>
      </c>
      <c r="B433" s="268" t="s">
        <v>6642</v>
      </c>
      <c r="C433" s="268" t="s">
        <v>5987</v>
      </c>
      <c r="D433" s="268" t="s">
        <v>6004</v>
      </c>
    </row>
    <row r="434" spans="1:4">
      <c r="A434" s="268" t="s">
        <v>6643</v>
      </c>
      <c r="B434" s="268" t="s">
        <v>2977</v>
      </c>
      <c r="C434" s="268" t="s">
        <v>5987</v>
      </c>
      <c r="D434" s="268" t="s">
        <v>5993</v>
      </c>
    </row>
    <row r="435" spans="1:4">
      <c r="A435" s="268" t="s">
        <v>6644</v>
      </c>
      <c r="B435" s="268" t="s">
        <v>6645</v>
      </c>
      <c r="C435" s="268" t="s">
        <v>5987</v>
      </c>
      <c r="D435" s="268" t="s">
        <v>6011</v>
      </c>
    </row>
    <row r="436" spans="1:4">
      <c r="A436" s="268" t="s">
        <v>6646</v>
      </c>
      <c r="B436" s="268" t="s">
        <v>2459</v>
      </c>
      <c r="C436" s="268" t="s">
        <v>5987</v>
      </c>
      <c r="D436" s="268" t="s">
        <v>6116</v>
      </c>
    </row>
    <row r="437" spans="1:4">
      <c r="A437" s="268" t="s">
        <v>6647</v>
      </c>
      <c r="B437" s="268" t="s">
        <v>6648</v>
      </c>
      <c r="C437" s="268" t="s">
        <v>5987</v>
      </c>
      <c r="D437" s="268" t="s">
        <v>6004</v>
      </c>
    </row>
    <row r="438" spans="1:4">
      <c r="A438" s="268" t="s">
        <v>6649</v>
      </c>
      <c r="B438" s="268" t="s">
        <v>1448</v>
      </c>
      <c r="C438" s="268" t="s">
        <v>5987</v>
      </c>
      <c r="D438" s="268" t="s">
        <v>6064</v>
      </c>
    </row>
    <row r="439" spans="1:4">
      <c r="A439" s="268" t="s">
        <v>6650</v>
      </c>
      <c r="B439" s="268" t="s">
        <v>6651</v>
      </c>
      <c r="C439" s="268" t="s">
        <v>5987</v>
      </c>
      <c r="D439" s="268" t="s">
        <v>64</v>
      </c>
    </row>
    <row r="440" spans="1:4">
      <c r="A440" s="268" t="s">
        <v>6652</v>
      </c>
      <c r="B440" s="268" t="s">
        <v>1751</v>
      </c>
      <c r="C440" s="268" t="s">
        <v>5987</v>
      </c>
      <c r="D440" s="268" t="s">
        <v>5991</v>
      </c>
    </row>
    <row r="441" spans="1:4">
      <c r="A441" s="268" t="s">
        <v>6653</v>
      </c>
      <c r="B441" s="268" t="s">
        <v>3229</v>
      </c>
      <c r="C441" s="268" t="s">
        <v>5987</v>
      </c>
      <c r="D441" s="268" t="s">
        <v>6064</v>
      </c>
    </row>
    <row r="442" spans="1:4">
      <c r="A442" s="268" t="s">
        <v>6654</v>
      </c>
      <c r="B442" s="268" t="s">
        <v>6655</v>
      </c>
      <c r="C442" s="268" t="s">
        <v>5987</v>
      </c>
      <c r="D442" s="268" t="s">
        <v>6072</v>
      </c>
    </row>
    <row r="443" spans="1:4">
      <c r="A443" s="268" t="s">
        <v>6656</v>
      </c>
      <c r="B443" s="268" t="s">
        <v>782</v>
      </c>
      <c r="C443" s="268" t="s">
        <v>5987</v>
      </c>
      <c r="D443" s="268" t="s">
        <v>6228</v>
      </c>
    </row>
    <row r="444" spans="1:4">
      <c r="A444" s="268" t="s">
        <v>6657</v>
      </c>
      <c r="B444" s="268" t="s">
        <v>6658</v>
      </c>
      <c r="C444" s="268" t="s">
        <v>5987</v>
      </c>
      <c r="D444" s="268" t="s">
        <v>6136</v>
      </c>
    </row>
    <row r="445" spans="1:4">
      <c r="A445" s="268" t="s">
        <v>6659</v>
      </c>
      <c r="B445" s="268" t="s">
        <v>6660</v>
      </c>
      <c r="C445" s="268" t="s">
        <v>5987</v>
      </c>
      <c r="D445" s="268" t="s">
        <v>6072</v>
      </c>
    </row>
    <row r="446" spans="1:4">
      <c r="A446" s="268" t="s">
        <v>6661</v>
      </c>
      <c r="B446" s="268" t="s">
        <v>2653</v>
      </c>
      <c r="C446" s="268" t="s">
        <v>5987</v>
      </c>
      <c r="D446" s="268" t="s">
        <v>6344</v>
      </c>
    </row>
    <row r="447" spans="1:4">
      <c r="A447" s="268" t="s">
        <v>6662</v>
      </c>
      <c r="B447" s="268" t="s">
        <v>6663</v>
      </c>
      <c r="C447" s="268" t="s">
        <v>5987</v>
      </c>
      <c r="D447" s="268" t="s">
        <v>110</v>
      </c>
    </row>
    <row r="448" spans="1:4">
      <c r="A448" s="268" t="s">
        <v>6664</v>
      </c>
      <c r="B448" s="268" t="s">
        <v>6665</v>
      </c>
      <c r="C448" s="268" t="s">
        <v>5987</v>
      </c>
      <c r="D448" s="268" t="s">
        <v>5988</v>
      </c>
    </row>
    <row r="449" spans="1:4">
      <c r="A449" s="268" t="s">
        <v>6666</v>
      </c>
      <c r="B449" s="268" t="s">
        <v>6667</v>
      </c>
      <c r="C449" s="268" t="s">
        <v>5987</v>
      </c>
      <c r="D449" s="268" t="s">
        <v>6037</v>
      </c>
    </row>
    <row r="450" spans="1:4">
      <c r="A450" s="268" t="s">
        <v>6668</v>
      </c>
      <c r="B450" s="268" t="s">
        <v>6669</v>
      </c>
      <c r="C450" s="268" t="s">
        <v>5987</v>
      </c>
      <c r="D450" s="268" t="s">
        <v>64</v>
      </c>
    </row>
    <row r="451" spans="1:4">
      <c r="A451" s="268" t="s">
        <v>6670</v>
      </c>
      <c r="B451" s="268" t="s">
        <v>1199</v>
      </c>
      <c r="C451" s="268" t="s">
        <v>5987</v>
      </c>
      <c r="D451" s="268" t="s">
        <v>6079</v>
      </c>
    </row>
    <row r="452" spans="1:4">
      <c r="A452" s="268" t="s">
        <v>6671</v>
      </c>
      <c r="B452" s="268" t="s">
        <v>6672</v>
      </c>
      <c r="C452" s="268" t="s">
        <v>5987</v>
      </c>
      <c r="D452" s="268" t="s">
        <v>6079</v>
      </c>
    </row>
    <row r="453" spans="1:4">
      <c r="A453" s="268" t="s">
        <v>6673</v>
      </c>
      <c r="B453" s="268" t="s">
        <v>6674</v>
      </c>
      <c r="C453" s="268" t="s">
        <v>5987</v>
      </c>
      <c r="D453" s="268" t="s">
        <v>5996</v>
      </c>
    </row>
    <row r="454" spans="1:4">
      <c r="A454" s="268" t="s">
        <v>6675</v>
      </c>
      <c r="B454" s="268" t="s">
        <v>6676</v>
      </c>
      <c r="C454" s="268" t="s">
        <v>5987</v>
      </c>
      <c r="D454" s="268" t="s">
        <v>5988</v>
      </c>
    </row>
    <row r="455" spans="1:4">
      <c r="A455" s="268" t="s">
        <v>6677</v>
      </c>
      <c r="B455" s="268" t="s">
        <v>6678</v>
      </c>
      <c r="C455" s="268" t="s">
        <v>5987</v>
      </c>
      <c r="D455" s="268" t="s">
        <v>5993</v>
      </c>
    </row>
    <row r="456" spans="1:4">
      <c r="A456" s="268" t="s">
        <v>6679</v>
      </c>
      <c r="B456" s="268" t="s">
        <v>6680</v>
      </c>
      <c r="C456" s="268" t="s">
        <v>5987</v>
      </c>
      <c r="D456" s="268" t="s">
        <v>6104</v>
      </c>
    </row>
    <row r="457" spans="1:4">
      <c r="A457" s="268" t="s">
        <v>6681</v>
      </c>
      <c r="B457" s="268" t="s">
        <v>1321</v>
      </c>
      <c r="C457" s="268" t="s">
        <v>5987</v>
      </c>
      <c r="D457" s="268" t="s">
        <v>110</v>
      </c>
    </row>
    <row r="458" spans="1:4">
      <c r="A458" s="268" t="s">
        <v>6682</v>
      </c>
      <c r="B458" s="268" t="s">
        <v>1082</v>
      </c>
      <c r="C458" s="268" t="s">
        <v>5987</v>
      </c>
      <c r="D458" s="268" t="s">
        <v>5993</v>
      </c>
    </row>
    <row r="459" spans="1:4">
      <c r="A459" s="268" t="s">
        <v>6683</v>
      </c>
      <c r="B459" s="268" t="s">
        <v>2473</v>
      </c>
      <c r="C459" s="268" t="s">
        <v>5987</v>
      </c>
      <c r="D459" s="268" t="s">
        <v>6079</v>
      </c>
    </row>
    <row r="460" spans="1:4">
      <c r="A460" s="268" t="s">
        <v>6684</v>
      </c>
      <c r="B460" s="268" t="s">
        <v>2263</v>
      </c>
      <c r="C460" s="268" t="s">
        <v>5987</v>
      </c>
      <c r="D460" s="268" t="s">
        <v>5988</v>
      </c>
    </row>
    <row r="461" spans="1:4">
      <c r="A461" s="268" t="s">
        <v>6685</v>
      </c>
      <c r="B461" s="268" t="s">
        <v>3603</v>
      </c>
      <c r="C461" s="268" t="s">
        <v>5987</v>
      </c>
      <c r="D461" s="268" t="s">
        <v>5988</v>
      </c>
    </row>
    <row r="462" spans="1:4">
      <c r="A462" s="268" t="s">
        <v>6686</v>
      </c>
      <c r="B462" s="268" t="s">
        <v>6687</v>
      </c>
      <c r="C462" s="268" t="s">
        <v>5987</v>
      </c>
      <c r="D462" s="268" t="s">
        <v>6228</v>
      </c>
    </row>
    <row r="463" spans="1:4">
      <c r="A463" s="268" t="s">
        <v>6688</v>
      </c>
      <c r="B463" s="268" t="s">
        <v>6689</v>
      </c>
      <c r="C463" s="268" t="s">
        <v>5987</v>
      </c>
      <c r="D463" s="268" t="s">
        <v>6072</v>
      </c>
    </row>
    <row r="464" spans="1:4">
      <c r="A464" s="268" t="s">
        <v>6690</v>
      </c>
      <c r="B464" s="268" t="s">
        <v>1580</v>
      </c>
      <c r="C464" s="268" t="s">
        <v>5987</v>
      </c>
      <c r="D464" s="268" t="s">
        <v>6079</v>
      </c>
    </row>
    <row r="465" spans="1:4">
      <c r="A465" s="268" t="s">
        <v>6691</v>
      </c>
      <c r="B465" s="268" t="s">
        <v>2897</v>
      </c>
      <c r="C465" s="268" t="s">
        <v>5987</v>
      </c>
      <c r="D465" s="268" t="s">
        <v>6037</v>
      </c>
    </row>
    <row r="466" spans="1:4">
      <c r="A466" s="268" t="s">
        <v>6692</v>
      </c>
      <c r="B466" s="268" t="s">
        <v>2687</v>
      </c>
      <c r="C466" s="268" t="s">
        <v>5987</v>
      </c>
      <c r="D466" s="268" t="s">
        <v>5991</v>
      </c>
    </row>
    <row r="467" spans="1:4">
      <c r="A467" s="268" t="s">
        <v>6693</v>
      </c>
      <c r="B467" s="268" t="s">
        <v>1903</v>
      </c>
      <c r="C467" s="268" t="s">
        <v>5987</v>
      </c>
      <c r="D467" s="268" t="s">
        <v>6072</v>
      </c>
    </row>
    <row r="468" spans="1:4">
      <c r="A468" s="268" t="s">
        <v>6694</v>
      </c>
      <c r="B468" s="268" t="s">
        <v>6695</v>
      </c>
      <c r="C468" s="268" t="s">
        <v>5987</v>
      </c>
      <c r="D468" s="268" t="s">
        <v>6199</v>
      </c>
    </row>
    <row r="469" spans="1:4">
      <c r="A469" s="268" t="s">
        <v>6696</v>
      </c>
      <c r="B469" s="268" t="s">
        <v>1747</v>
      </c>
      <c r="C469" s="268" t="s">
        <v>5987</v>
      </c>
      <c r="D469" s="268" t="s">
        <v>6139</v>
      </c>
    </row>
    <row r="470" spans="1:4">
      <c r="A470" s="268" t="s">
        <v>6697</v>
      </c>
      <c r="B470" s="268" t="s">
        <v>2525</v>
      </c>
      <c r="C470" s="268" t="s">
        <v>5987</v>
      </c>
      <c r="D470" s="268" t="s">
        <v>6228</v>
      </c>
    </row>
    <row r="471" spans="1:4">
      <c r="A471" s="268" t="s">
        <v>6698</v>
      </c>
      <c r="B471" s="268" t="s">
        <v>3623</v>
      </c>
      <c r="C471" s="268" t="s">
        <v>5987</v>
      </c>
      <c r="D471" s="268" t="s">
        <v>5993</v>
      </c>
    </row>
    <row r="472" spans="1:4">
      <c r="A472" s="268" t="s">
        <v>6699</v>
      </c>
      <c r="B472" s="268" t="s">
        <v>1514</v>
      </c>
      <c r="C472" s="268" t="s">
        <v>5987</v>
      </c>
      <c r="D472" s="268" t="s">
        <v>6136</v>
      </c>
    </row>
    <row r="473" spans="1:4">
      <c r="A473" s="268" t="s">
        <v>6700</v>
      </c>
      <c r="B473" s="268" t="s">
        <v>2513</v>
      </c>
      <c r="C473" s="268" t="s">
        <v>5987</v>
      </c>
      <c r="D473" s="268" t="s">
        <v>6064</v>
      </c>
    </row>
    <row r="474" spans="1:4">
      <c r="A474" s="268" t="s">
        <v>6701</v>
      </c>
      <c r="B474" s="268" t="s">
        <v>6702</v>
      </c>
      <c r="C474" s="268" t="s">
        <v>5987</v>
      </c>
      <c r="D474" s="268" t="s">
        <v>5999</v>
      </c>
    </row>
    <row r="475" spans="1:4">
      <c r="A475" s="268" t="s">
        <v>6703</v>
      </c>
      <c r="B475" s="268" t="s">
        <v>2373</v>
      </c>
      <c r="C475" s="268" t="s">
        <v>5987</v>
      </c>
      <c r="D475" s="268" t="s">
        <v>6203</v>
      </c>
    </row>
    <row r="476" spans="1:4">
      <c r="A476" s="268" t="s">
        <v>6704</v>
      </c>
      <c r="B476" s="268" t="s">
        <v>1406</v>
      </c>
      <c r="C476" s="268" t="s">
        <v>5987</v>
      </c>
      <c r="D476" s="268" t="s">
        <v>6064</v>
      </c>
    </row>
    <row r="477" spans="1:4">
      <c r="A477" s="268" t="s">
        <v>6705</v>
      </c>
      <c r="B477" s="268" t="s">
        <v>2343</v>
      </c>
      <c r="C477" s="268" t="s">
        <v>5987</v>
      </c>
      <c r="D477" s="268" t="s">
        <v>5999</v>
      </c>
    </row>
    <row r="478" spans="1:4">
      <c r="A478" s="268" t="s">
        <v>6706</v>
      </c>
      <c r="B478" s="268" t="s">
        <v>3471</v>
      </c>
      <c r="C478" s="268" t="s">
        <v>5987</v>
      </c>
      <c r="D478" s="268" t="s">
        <v>6064</v>
      </c>
    </row>
    <row r="479" spans="1:4">
      <c r="A479" s="268" t="s">
        <v>6707</v>
      </c>
      <c r="B479" s="268" t="s">
        <v>2193</v>
      </c>
      <c r="C479" s="268" t="s">
        <v>5987</v>
      </c>
      <c r="D479" s="268" t="s">
        <v>6203</v>
      </c>
    </row>
    <row r="480" spans="1:4">
      <c r="A480" s="268" t="s">
        <v>6708</v>
      </c>
      <c r="B480" s="268" t="s">
        <v>6709</v>
      </c>
      <c r="C480" s="268" t="s">
        <v>5987</v>
      </c>
      <c r="D480" s="268" t="s">
        <v>5991</v>
      </c>
    </row>
    <row r="481" spans="1:4">
      <c r="A481" s="268" t="s">
        <v>6710</v>
      </c>
      <c r="B481" s="268" t="s">
        <v>6711</v>
      </c>
      <c r="C481" s="268" t="s">
        <v>5987</v>
      </c>
      <c r="D481" s="268" t="s">
        <v>5991</v>
      </c>
    </row>
    <row r="482" spans="1:4">
      <c r="A482" s="268" t="s">
        <v>6712</v>
      </c>
      <c r="B482" s="268" t="s">
        <v>2255</v>
      </c>
      <c r="C482" s="268" t="s">
        <v>5987</v>
      </c>
      <c r="D482" s="268" t="s">
        <v>110</v>
      </c>
    </row>
    <row r="483" spans="1:4">
      <c r="A483" s="268" t="s">
        <v>6713</v>
      </c>
      <c r="B483" s="268" t="s">
        <v>6714</v>
      </c>
      <c r="C483" s="268" t="s">
        <v>5987</v>
      </c>
      <c r="D483" s="268" t="s">
        <v>6228</v>
      </c>
    </row>
    <row r="484" spans="1:4">
      <c r="A484" s="268" t="s">
        <v>6715</v>
      </c>
      <c r="B484" s="268" t="s">
        <v>6716</v>
      </c>
      <c r="C484" s="268" t="s">
        <v>5987</v>
      </c>
      <c r="D484" s="268" t="s">
        <v>6037</v>
      </c>
    </row>
    <row r="485" spans="1:4">
      <c r="A485" s="268" t="s">
        <v>6717</v>
      </c>
      <c r="B485" s="268" t="s">
        <v>3353</v>
      </c>
      <c r="C485" s="268" t="s">
        <v>5987</v>
      </c>
      <c r="D485" s="268" t="s">
        <v>6064</v>
      </c>
    </row>
    <row r="486" spans="1:4">
      <c r="A486" s="268" t="s">
        <v>6718</v>
      </c>
      <c r="B486" s="268" t="s">
        <v>2705</v>
      </c>
      <c r="C486" s="268" t="s">
        <v>5987</v>
      </c>
      <c r="D486" s="268" t="s">
        <v>5996</v>
      </c>
    </row>
    <row r="487" spans="1:4">
      <c r="A487" s="268" t="s">
        <v>6719</v>
      </c>
      <c r="B487" s="268" t="s">
        <v>3185</v>
      </c>
      <c r="C487" s="268" t="s">
        <v>5987</v>
      </c>
      <c r="D487" s="268" t="s">
        <v>6720</v>
      </c>
    </row>
    <row r="488" spans="1:4">
      <c r="A488" s="268" t="s">
        <v>6721</v>
      </c>
      <c r="B488" s="268" t="s">
        <v>3569</v>
      </c>
      <c r="C488" s="268" t="s">
        <v>5987</v>
      </c>
      <c r="D488" s="268" t="s">
        <v>6025</v>
      </c>
    </row>
    <row r="489" spans="1:4">
      <c r="A489" s="268" t="s">
        <v>6722</v>
      </c>
      <c r="B489" s="268" t="s">
        <v>2757</v>
      </c>
      <c r="C489" s="268" t="s">
        <v>5987</v>
      </c>
      <c r="D489" s="268" t="s">
        <v>5996</v>
      </c>
    </row>
    <row r="490" spans="1:4">
      <c r="A490" s="268" t="s">
        <v>6723</v>
      </c>
      <c r="B490" s="268" t="s">
        <v>3069</v>
      </c>
      <c r="C490" s="268" t="s">
        <v>5987</v>
      </c>
      <c r="D490" s="268" t="s">
        <v>6037</v>
      </c>
    </row>
    <row r="491" spans="1:4">
      <c r="A491" s="268" t="s">
        <v>6724</v>
      </c>
      <c r="B491" s="268" t="s">
        <v>2665</v>
      </c>
      <c r="C491" s="268" t="s">
        <v>5987</v>
      </c>
      <c r="D491" s="268" t="s">
        <v>6079</v>
      </c>
    </row>
    <row r="492" spans="1:4">
      <c r="A492" s="268" t="s">
        <v>6725</v>
      </c>
      <c r="B492" s="268" t="s">
        <v>1470</v>
      </c>
      <c r="C492" s="268" t="s">
        <v>5987</v>
      </c>
      <c r="D492" s="268" t="s">
        <v>110</v>
      </c>
    </row>
    <row r="493" spans="1:4">
      <c r="A493" s="268" t="s">
        <v>6726</v>
      </c>
      <c r="B493" s="268" t="s">
        <v>1149</v>
      </c>
      <c r="C493" s="268" t="s">
        <v>5987</v>
      </c>
      <c r="D493" s="268" t="s">
        <v>6004</v>
      </c>
    </row>
    <row r="494" spans="1:4">
      <c r="A494" s="268" t="s">
        <v>6727</v>
      </c>
      <c r="B494" s="268" t="s">
        <v>6728</v>
      </c>
      <c r="C494" s="268" t="s">
        <v>5987</v>
      </c>
      <c r="D494" s="268" t="s">
        <v>6116</v>
      </c>
    </row>
    <row r="495" spans="1:4">
      <c r="A495" s="268" t="s">
        <v>6729</v>
      </c>
      <c r="B495" s="268" t="s">
        <v>2942</v>
      </c>
      <c r="C495" s="268" t="s">
        <v>5987</v>
      </c>
      <c r="D495" s="268" t="s">
        <v>6064</v>
      </c>
    </row>
    <row r="496" spans="1:4">
      <c r="A496" s="268" t="s">
        <v>6730</v>
      </c>
      <c r="B496" s="268" t="s">
        <v>3001</v>
      </c>
      <c r="C496" s="268" t="s">
        <v>5987</v>
      </c>
      <c r="D496" s="268" t="s">
        <v>6061</v>
      </c>
    </row>
    <row r="497" spans="1:4">
      <c r="A497" s="268" t="s">
        <v>6731</v>
      </c>
      <c r="B497" s="268" t="s">
        <v>2607</v>
      </c>
      <c r="C497" s="268" t="s">
        <v>5987</v>
      </c>
      <c r="D497" s="268" t="s">
        <v>64</v>
      </c>
    </row>
    <row r="498" spans="1:4">
      <c r="A498" s="268" t="s">
        <v>6732</v>
      </c>
      <c r="B498" s="268" t="s">
        <v>6733</v>
      </c>
      <c r="C498" s="268" t="s">
        <v>5987</v>
      </c>
      <c r="D498" s="268" t="s">
        <v>6344</v>
      </c>
    </row>
    <row r="499" spans="1:4">
      <c r="A499" s="268" t="s">
        <v>6734</v>
      </c>
      <c r="B499" s="268" t="s">
        <v>6735</v>
      </c>
      <c r="C499" s="268" t="s">
        <v>5987</v>
      </c>
      <c r="D499" s="268" t="s">
        <v>5991</v>
      </c>
    </row>
    <row r="500" spans="1:4">
      <c r="A500" s="268" t="s">
        <v>6736</v>
      </c>
      <c r="B500" s="268" t="s">
        <v>6737</v>
      </c>
      <c r="C500" s="268" t="s">
        <v>5987</v>
      </c>
      <c r="D500" s="268" t="s">
        <v>5991</v>
      </c>
    </row>
    <row r="501" spans="1:4">
      <c r="A501" s="268" t="s">
        <v>6738</v>
      </c>
      <c r="B501" s="268" t="s">
        <v>6739</v>
      </c>
      <c r="C501" s="268" t="s">
        <v>5987</v>
      </c>
      <c r="D501" s="268" t="s">
        <v>5988</v>
      </c>
    </row>
    <row r="502" spans="1:4">
      <c r="A502" s="268" t="s">
        <v>6740</v>
      </c>
      <c r="B502" s="268" t="s">
        <v>3459</v>
      </c>
      <c r="C502" s="268" t="s">
        <v>5987</v>
      </c>
      <c r="D502" s="268" t="s">
        <v>6079</v>
      </c>
    </row>
    <row r="503" spans="1:4">
      <c r="A503" s="268" t="s">
        <v>6741</v>
      </c>
      <c r="B503" s="268" t="s">
        <v>6742</v>
      </c>
      <c r="C503" s="268" t="s">
        <v>5987</v>
      </c>
      <c r="D503" s="268" t="s">
        <v>6037</v>
      </c>
    </row>
    <row r="504" spans="1:4">
      <c r="A504" s="268" t="s">
        <v>6743</v>
      </c>
      <c r="B504" s="268" t="s">
        <v>1616</v>
      </c>
      <c r="C504" s="268" t="s">
        <v>5987</v>
      </c>
      <c r="D504" s="268" t="s">
        <v>64</v>
      </c>
    </row>
    <row r="505" spans="1:4">
      <c r="A505" s="268" t="s">
        <v>6744</v>
      </c>
      <c r="B505" s="268" t="s">
        <v>6745</v>
      </c>
      <c r="C505" s="268" t="s">
        <v>5987</v>
      </c>
      <c r="D505" s="268" t="s">
        <v>6025</v>
      </c>
    </row>
    <row r="506" spans="1:4">
      <c r="A506" s="268" t="s">
        <v>6746</v>
      </c>
      <c r="B506" s="268" t="s">
        <v>3359</v>
      </c>
      <c r="C506" s="268" t="s">
        <v>5987</v>
      </c>
      <c r="D506" s="268" t="s">
        <v>6079</v>
      </c>
    </row>
    <row r="507" spans="1:4">
      <c r="A507" s="268" t="s">
        <v>6747</v>
      </c>
      <c r="B507" s="268" t="s">
        <v>6748</v>
      </c>
      <c r="C507" s="268" t="s">
        <v>5987</v>
      </c>
      <c r="D507" s="268" t="s">
        <v>5993</v>
      </c>
    </row>
    <row r="508" spans="1:4">
      <c r="A508" s="268" t="s">
        <v>6749</v>
      </c>
      <c r="B508" s="268" t="s">
        <v>6750</v>
      </c>
      <c r="C508" s="268" t="s">
        <v>5987</v>
      </c>
      <c r="D508" s="268" t="s">
        <v>5999</v>
      </c>
    </row>
    <row r="509" spans="1:4">
      <c r="A509" s="268" t="s">
        <v>6751</v>
      </c>
      <c r="B509" s="268" t="s">
        <v>6752</v>
      </c>
      <c r="C509" s="268" t="s">
        <v>5987</v>
      </c>
      <c r="D509" s="268" t="s">
        <v>6037</v>
      </c>
    </row>
    <row r="510" spans="1:4">
      <c r="A510" s="268" t="s">
        <v>6753</v>
      </c>
      <c r="B510" s="268" t="s">
        <v>2391</v>
      </c>
      <c r="C510" s="268" t="s">
        <v>5987</v>
      </c>
      <c r="D510" s="268" t="s">
        <v>6004</v>
      </c>
    </row>
    <row r="511" spans="1:4">
      <c r="A511" s="268" t="s">
        <v>6754</v>
      </c>
      <c r="B511" s="268" t="s">
        <v>642</v>
      </c>
      <c r="C511" s="268" t="s">
        <v>5987</v>
      </c>
      <c r="D511" s="268" t="s">
        <v>6425</v>
      </c>
    </row>
    <row r="512" spans="1:4">
      <c r="A512" s="268" t="s">
        <v>6755</v>
      </c>
      <c r="B512" s="268" t="s">
        <v>3121</v>
      </c>
      <c r="C512" s="268" t="s">
        <v>5987</v>
      </c>
      <c r="D512" s="268" t="s">
        <v>6116</v>
      </c>
    </row>
    <row r="513" spans="1:4">
      <c r="A513" s="268" t="s">
        <v>6756</v>
      </c>
      <c r="B513" s="268" t="s">
        <v>3313</v>
      </c>
      <c r="C513" s="268" t="s">
        <v>5987</v>
      </c>
      <c r="D513" s="268" t="s">
        <v>5988</v>
      </c>
    </row>
    <row r="514" spans="1:4">
      <c r="A514" s="268" t="s">
        <v>6757</v>
      </c>
      <c r="B514" s="268" t="s">
        <v>3327</v>
      </c>
      <c r="C514" s="268" t="s">
        <v>5987</v>
      </c>
      <c r="D514" s="268" t="s">
        <v>5988</v>
      </c>
    </row>
    <row r="515" spans="1:4">
      <c r="A515" s="268" t="s">
        <v>6758</v>
      </c>
      <c r="B515" s="268" t="s">
        <v>6759</v>
      </c>
      <c r="C515" s="268" t="s">
        <v>5987</v>
      </c>
      <c r="D515" s="268" t="s">
        <v>6004</v>
      </c>
    </row>
    <row r="516" spans="1:4">
      <c r="A516" s="268" t="s">
        <v>6760</v>
      </c>
      <c r="B516" s="268" t="s">
        <v>6761</v>
      </c>
      <c r="C516" s="268" t="s">
        <v>5987</v>
      </c>
      <c r="D516" s="268" t="s">
        <v>6079</v>
      </c>
    </row>
    <row r="517" spans="1:4">
      <c r="A517" s="268" t="s">
        <v>6762</v>
      </c>
      <c r="B517" s="268" t="s">
        <v>570</v>
      </c>
      <c r="C517" s="268" t="s">
        <v>5987</v>
      </c>
      <c r="D517" s="268" t="s">
        <v>5993</v>
      </c>
    </row>
    <row r="518" spans="1:4">
      <c r="A518" s="268" t="s">
        <v>6763</v>
      </c>
      <c r="B518" s="268" t="s">
        <v>977</v>
      </c>
      <c r="C518" s="268" t="s">
        <v>5987</v>
      </c>
      <c r="D518" s="268" t="s">
        <v>6004</v>
      </c>
    </row>
    <row r="519" spans="1:4">
      <c r="A519" s="268" t="s">
        <v>6764</v>
      </c>
      <c r="B519" s="268" t="s">
        <v>2671</v>
      </c>
      <c r="C519" s="268" t="s">
        <v>5987</v>
      </c>
      <c r="D519" s="268" t="s">
        <v>6004</v>
      </c>
    </row>
    <row r="520" spans="1:4">
      <c r="A520" s="268" t="s">
        <v>6765</v>
      </c>
      <c r="B520" s="268" t="s">
        <v>2161</v>
      </c>
      <c r="C520" s="268" t="s">
        <v>5987</v>
      </c>
      <c r="D520" s="268" t="s">
        <v>110</v>
      </c>
    </row>
    <row r="521" spans="1:4">
      <c r="A521" s="268" t="s">
        <v>6766</v>
      </c>
      <c r="B521" s="268" t="s">
        <v>1327</v>
      </c>
      <c r="C521" s="268" t="s">
        <v>5987</v>
      </c>
      <c r="D521" s="268" t="s">
        <v>6079</v>
      </c>
    </row>
    <row r="522" spans="1:4">
      <c r="A522" s="268" t="s">
        <v>6767</v>
      </c>
      <c r="B522" s="268" t="s">
        <v>3553</v>
      </c>
      <c r="C522" s="268" t="s">
        <v>5987</v>
      </c>
      <c r="D522" s="268" t="s">
        <v>6037</v>
      </c>
    </row>
    <row r="523" spans="1:4">
      <c r="A523" s="268" t="s">
        <v>6768</v>
      </c>
      <c r="B523" s="268" t="s">
        <v>6769</v>
      </c>
      <c r="C523" s="268" t="s">
        <v>5987</v>
      </c>
      <c r="D523" s="268" t="s">
        <v>5996</v>
      </c>
    </row>
    <row r="524" spans="1:4">
      <c r="A524" s="268" t="s">
        <v>6770</v>
      </c>
      <c r="B524" s="268" t="s">
        <v>2069</v>
      </c>
      <c r="C524" s="268" t="s">
        <v>5987</v>
      </c>
      <c r="D524" s="268" t="s">
        <v>5999</v>
      </c>
    </row>
    <row r="525" spans="1:4">
      <c r="A525" s="268" t="s">
        <v>6771</v>
      </c>
      <c r="B525" s="268" t="s">
        <v>6772</v>
      </c>
      <c r="C525" s="268" t="s">
        <v>5987</v>
      </c>
      <c r="D525" s="268" t="s">
        <v>6004</v>
      </c>
    </row>
    <row r="526" spans="1:4">
      <c r="A526" s="268" t="s">
        <v>6773</v>
      </c>
      <c r="B526" s="268" t="s">
        <v>1604</v>
      </c>
      <c r="C526" s="268" t="s">
        <v>5987</v>
      </c>
      <c r="D526" s="268" t="s">
        <v>6025</v>
      </c>
    </row>
    <row r="527" spans="1:4">
      <c r="A527" s="268" t="s">
        <v>6774</v>
      </c>
      <c r="B527" s="268" t="s">
        <v>3101</v>
      </c>
      <c r="C527" s="268" t="s">
        <v>5987</v>
      </c>
      <c r="D527" s="268" t="s">
        <v>6037</v>
      </c>
    </row>
    <row r="528" spans="1:4">
      <c r="A528" s="268" t="s">
        <v>6775</v>
      </c>
      <c r="B528" s="268" t="s">
        <v>1538</v>
      </c>
      <c r="C528" s="268" t="s">
        <v>5987</v>
      </c>
      <c r="D528" s="268" t="s">
        <v>6025</v>
      </c>
    </row>
    <row r="529" spans="1:4">
      <c r="A529" s="268" t="s">
        <v>6776</v>
      </c>
      <c r="B529" s="268" t="s">
        <v>6777</v>
      </c>
      <c r="C529" s="268" t="s">
        <v>5987</v>
      </c>
      <c r="D529" s="268" t="s">
        <v>64</v>
      </c>
    </row>
    <row r="530" spans="1:4">
      <c r="A530" s="268" t="s">
        <v>6778</v>
      </c>
      <c r="B530" s="268" t="s">
        <v>1943</v>
      </c>
      <c r="C530" s="268" t="s">
        <v>5987</v>
      </c>
      <c r="D530" s="268" t="s">
        <v>6720</v>
      </c>
    </row>
    <row r="531" spans="1:4">
      <c r="A531" s="268" t="s">
        <v>6779</v>
      </c>
      <c r="B531" s="268" t="s">
        <v>911</v>
      </c>
      <c r="C531" s="268" t="s">
        <v>5987</v>
      </c>
      <c r="D531" s="268" t="s">
        <v>6011</v>
      </c>
    </row>
    <row r="532" spans="1:4">
      <c r="A532" s="268" t="s">
        <v>6780</v>
      </c>
      <c r="B532" s="268" t="s">
        <v>6781</v>
      </c>
      <c r="C532" s="268" t="s">
        <v>5987</v>
      </c>
      <c r="D532" s="268" t="s">
        <v>5993</v>
      </c>
    </row>
    <row r="533" spans="1:4">
      <c r="A533" s="268" t="s">
        <v>6782</v>
      </c>
      <c r="B533" s="268" t="s">
        <v>6783</v>
      </c>
      <c r="C533" s="268" t="s">
        <v>5987</v>
      </c>
      <c r="D533" s="268" t="s">
        <v>64</v>
      </c>
    </row>
    <row r="534" spans="1:4">
      <c r="A534" s="268" t="s">
        <v>6784</v>
      </c>
      <c r="B534" s="268" t="s">
        <v>1068</v>
      </c>
      <c r="C534" s="268" t="s">
        <v>5987</v>
      </c>
      <c r="D534" s="268" t="s">
        <v>6064</v>
      </c>
    </row>
    <row r="535" spans="1:4">
      <c r="A535" s="268" t="s">
        <v>6785</v>
      </c>
      <c r="B535" s="268" t="s">
        <v>2609</v>
      </c>
      <c r="C535" s="268" t="s">
        <v>5987</v>
      </c>
      <c r="D535" s="268" t="s">
        <v>6023</v>
      </c>
    </row>
    <row r="536" spans="1:4">
      <c r="A536" s="268" t="s">
        <v>6786</v>
      </c>
      <c r="B536" s="268" t="s">
        <v>1833</v>
      </c>
      <c r="C536" s="268" t="s">
        <v>5987</v>
      </c>
      <c r="D536" s="268" t="s">
        <v>6079</v>
      </c>
    </row>
    <row r="537" spans="1:4">
      <c r="A537" s="268" t="s">
        <v>6787</v>
      </c>
      <c r="B537" s="268" t="s">
        <v>3781</v>
      </c>
      <c r="C537" s="268" t="s">
        <v>5987</v>
      </c>
      <c r="D537" s="268" t="s">
        <v>5993</v>
      </c>
    </row>
    <row r="538" spans="1:4">
      <c r="A538" s="268" t="s">
        <v>6788</v>
      </c>
      <c r="B538" s="268" t="s">
        <v>744</v>
      </c>
      <c r="C538" s="268" t="s">
        <v>5987</v>
      </c>
      <c r="D538" s="268" t="s">
        <v>5999</v>
      </c>
    </row>
    <row r="539" spans="1:4">
      <c r="A539" s="268" t="s">
        <v>6789</v>
      </c>
      <c r="B539" s="268" t="s">
        <v>3617</v>
      </c>
      <c r="C539" s="268" t="s">
        <v>5987</v>
      </c>
      <c r="D539" s="268" t="s">
        <v>5999</v>
      </c>
    </row>
    <row r="540" spans="1:4">
      <c r="A540" s="268" t="s">
        <v>6790</v>
      </c>
      <c r="B540" s="268" t="s">
        <v>3681</v>
      </c>
      <c r="C540" s="268" t="s">
        <v>5987</v>
      </c>
      <c r="D540" s="268" t="s">
        <v>6079</v>
      </c>
    </row>
    <row r="541" spans="1:4">
      <c r="A541" s="268" t="s">
        <v>6791</v>
      </c>
      <c r="B541" s="268" t="s">
        <v>6792</v>
      </c>
      <c r="C541" s="268" t="s">
        <v>5987</v>
      </c>
      <c r="D541" s="268" t="s">
        <v>6037</v>
      </c>
    </row>
    <row r="542" spans="1:4">
      <c r="A542" s="268" t="s">
        <v>6793</v>
      </c>
      <c r="B542" s="268" t="s">
        <v>3789</v>
      </c>
      <c r="C542" s="268" t="s">
        <v>5987</v>
      </c>
      <c r="D542" s="268" t="s">
        <v>5999</v>
      </c>
    </row>
    <row r="543" spans="1:4">
      <c r="A543" s="268" t="s">
        <v>6794</v>
      </c>
      <c r="B543" s="268" t="s">
        <v>3243</v>
      </c>
      <c r="C543" s="268" t="s">
        <v>5987</v>
      </c>
      <c r="D543" s="268" t="s">
        <v>6064</v>
      </c>
    </row>
    <row r="544" spans="1:4">
      <c r="A544" s="268" t="s">
        <v>6795</v>
      </c>
      <c r="B544" s="268" t="s">
        <v>2645</v>
      </c>
      <c r="C544" s="268" t="s">
        <v>5987</v>
      </c>
      <c r="D544" s="268" t="s">
        <v>6025</v>
      </c>
    </row>
    <row r="545" spans="1:4">
      <c r="A545" s="268" t="s">
        <v>6796</v>
      </c>
      <c r="B545" s="268" t="s">
        <v>6797</v>
      </c>
      <c r="C545" s="268" t="s">
        <v>5987</v>
      </c>
      <c r="D545" s="268" t="s">
        <v>6061</v>
      </c>
    </row>
    <row r="546" spans="1:4">
      <c r="A546" s="268" t="s">
        <v>6798</v>
      </c>
      <c r="B546" s="268" t="s">
        <v>1390</v>
      </c>
      <c r="C546" s="268" t="s">
        <v>5987</v>
      </c>
      <c r="D546" s="268" t="s">
        <v>110</v>
      </c>
    </row>
    <row r="547" spans="1:4">
      <c r="A547" s="268" t="s">
        <v>6799</v>
      </c>
      <c r="B547" s="268" t="s">
        <v>6800</v>
      </c>
      <c r="C547" s="268" t="s">
        <v>5987</v>
      </c>
      <c r="D547" s="268" t="s">
        <v>5999</v>
      </c>
    </row>
    <row r="548" spans="1:4">
      <c r="A548" s="268" t="s">
        <v>6801</v>
      </c>
      <c r="B548" s="268" t="s">
        <v>2647</v>
      </c>
      <c r="C548" s="268" t="s">
        <v>5987</v>
      </c>
      <c r="D548" s="268" t="s">
        <v>5999</v>
      </c>
    </row>
    <row r="549" spans="1:4">
      <c r="A549" s="268" t="s">
        <v>6802</v>
      </c>
      <c r="B549" s="268" t="s">
        <v>6803</v>
      </c>
      <c r="C549" s="268" t="s">
        <v>5987</v>
      </c>
      <c r="D549" s="268" t="s">
        <v>6228</v>
      </c>
    </row>
    <row r="550" spans="1:4">
      <c r="A550" s="268" t="s">
        <v>6804</v>
      </c>
      <c r="B550" s="268" t="s">
        <v>1034</v>
      </c>
      <c r="C550" s="268" t="s">
        <v>5987</v>
      </c>
      <c r="D550" s="268" t="s">
        <v>6240</v>
      </c>
    </row>
    <row r="551" spans="1:4">
      <c r="A551" s="268" t="s">
        <v>6805</v>
      </c>
      <c r="B551" s="268" t="s">
        <v>2791</v>
      </c>
      <c r="C551" s="268" t="s">
        <v>5987</v>
      </c>
      <c r="D551" s="268" t="s">
        <v>6023</v>
      </c>
    </row>
    <row r="552" spans="1:4">
      <c r="A552" s="268" t="s">
        <v>6806</v>
      </c>
      <c r="B552" s="268" t="s">
        <v>3753</v>
      </c>
      <c r="C552" s="268" t="s">
        <v>5987</v>
      </c>
      <c r="D552" s="268" t="s">
        <v>6079</v>
      </c>
    </row>
    <row r="553" spans="1:4">
      <c r="A553" s="268" t="s">
        <v>6807</v>
      </c>
      <c r="B553" s="268" t="s">
        <v>1524</v>
      </c>
      <c r="C553" s="268" t="s">
        <v>5987</v>
      </c>
      <c r="D553" s="268" t="s">
        <v>6228</v>
      </c>
    </row>
    <row r="554" spans="1:4">
      <c r="A554" s="268" t="s">
        <v>6808</v>
      </c>
      <c r="B554" s="268" t="s">
        <v>6809</v>
      </c>
      <c r="C554" s="268" t="s">
        <v>5987</v>
      </c>
      <c r="D554" s="268" t="s">
        <v>6072</v>
      </c>
    </row>
    <row r="555" spans="1:4">
      <c r="A555" s="268" t="s">
        <v>6810</v>
      </c>
      <c r="B555" s="268" t="s">
        <v>6811</v>
      </c>
      <c r="C555" s="268" t="s">
        <v>5987</v>
      </c>
      <c r="D555" s="268" t="s">
        <v>64</v>
      </c>
    </row>
    <row r="556" spans="1:4">
      <c r="A556" s="268" t="s">
        <v>6812</v>
      </c>
      <c r="B556" s="268" t="s">
        <v>6813</v>
      </c>
      <c r="C556" s="268" t="s">
        <v>5987</v>
      </c>
      <c r="D556" s="268" t="s">
        <v>6037</v>
      </c>
    </row>
    <row r="557" spans="1:4">
      <c r="A557" s="268" t="s">
        <v>6814</v>
      </c>
      <c r="B557" s="268" t="s">
        <v>6815</v>
      </c>
      <c r="C557" s="268" t="s">
        <v>5987</v>
      </c>
      <c r="D557" s="268" t="s">
        <v>110</v>
      </c>
    </row>
    <row r="558" spans="1:4">
      <c r="A558" s="268" t="s">
        <v>6816</v>
      </c>
      <c r="B558" s="268" t="s">
        <v>1584</v>
      </c>
      <c r="C558" s="268" t="s">
        <v>5987</v>
      </c>
      <c r="D558" s="268" t="s">
        <v>110</v>
      </c>
    </row>
    <row r="559" spans="1:4">
      <c r="A559" s="268" t="s">
        <v>6817</v>
      </c>
      <c r="B559" s="268" t="s">
        <v>6818</v>
      </c>
      <c r="C559" s="268" t="s">
        <v>5987</v>
      </c>
      <c r="D559" s="268" t="s">
        <v>6023</v>
      </c>
    </row>
    <row r="560" spans="1:4">
      <c r="A560" s="268" t="s">
        <v>6819</v>
      </c>
      <c r="B560" s="268" t="s">
        <v>6820</v>
      </c>
      <c r="C560" s="268" t="s">
        <v>5987</v>
      </c>
      <c r="D560" s="268" t="s">
        <v>6023</v>
      </c>
    </row>
    <row r="561" spans="1:4">
      <c r="A561" s="268" t="s">
        <v>6821</v>
      </c>
      <c r="B561" s="268" t="s">
        <v>6822</v>
      </c>
      <c r="C561" s="268" t="s">
        <v>5987</v>
      </c>
      <c r="D561" s="268" t="s">
        <v>6072</v>
      </c>
    </row>
    <row r="562" spans="1:4">
      <c r="A562" s="268" t="s">
        <v>6823</v>
      </c>
      <c r="B562" s="268" t="s">
        <v>6824</v>
      </c>
      <c r="C562" s="268" t="s">
        <v>5987</v>
      </c>
      <c r="D562" s="268" t="s">
        <v>6228</v>
      </c>
    </row>
    <row r="563" spans="1:4">
      <c r="A563" s="268" t="s">
        <v>6825</v>
      </c>
      <c r="B563" s="268" t="s">
        <v>992</v>
      </c>
      <c r="C563" s="268" t="s">
        <v>5987</v>
      </c>
      <c r="D563" s="268" t="s">
        <v>110</v>
      </c>
    </row>
    <row r="564" spans="1:4">
      <c r="A564" s="268" t="s">
        <v>6826</v>
      </c>
      <c r="B564" s="268" t="s">
        <v>6827</v>
      </c>
      <c r="C564" s="268" t="s">
        <v>5987</v>
      </c>
      <c r="D564" s="268" t="s">
        <v>6004</v>
      </c>
    </row>
    <row r="565" spans="1:4">
      <c r="A565" s="268" t="s">
        <v>6828</v>
      </c>
      <c r="B565" s="268" t="s">
        <v>6829</v>
      </c>
      <c r="C565" s="268" t="s">
        <v>5987</v>
      </c>
      <c r="D565" s="268" t="s">
        <v>6037</v>
      </c>
    </row>
    <row r="566" spans="1:4">
      <c r="A566" s="268" t="s">
        <v>6830</v>
      </c>
      <c r="B566" s="268" t="s">
        <v>1789</v>
      </c>
      <c r="C566" s="268" t="s">
        <v>5987</v>
      </c>
      <c r="D566" s="268" t="s">
        <v>6011</v>
      </c>
    </row>
    <row r="567" spans="1:4">
      <c r="A567" s="268" t="s">
        <v>6831</v>
      </c>
      <c r="B567" s="268" t="s">
        <v>6832</v>
      </c>
      <c r="C567" s="268" t="s">
        <v>5987</v>
      </c>
      <c r="D567" s="268" t="s">
        <v>6023</v>
      </c>
    </row>
    <row r="568" spans="1:4">
      <c r="A568" s="268" t="s">
        <v>6833</v>
      </c>
      <c r="B568" s="268" t="s">
        <v>3245</v>
      </c>
      <c r="C568" s="268" t="s">
        <v>5987</v>
      </c>
      <c r="D568" s="268" t="s">
        <v>6004</v>
      </c>
    </row>
    <row r="569" spans="1:4">
      <c r="A569" s="268" t="s">
        <v>6834</v>
      </c>
      <c r="B569" s="268" t="s">
        <v>6835</v>
      </c>
      <c r="C569" s="268" t="s">
        <v>5987</v>
      </c>
      <c r="D569" s="268" t="s">
        <v>6004</v>
      </c>
    </row>
    <row r="570" spans="1:4">
      <c r="A570" s="268" t="s">
        <v>6836</v>
      </c>
      <c r="B570" s="268" t="s">
        <v>6837</v>
      </c>
      <c r="C570" s="268" t="s">
        <v>5987</v>
      </c>
      <c r="D570" s="268" t="s">
        <v>6091</v>
      </c>
    </row>
    <row r="571" spans="1:4">
      <c r="A571" s="268" t="s">
        <v>6838</v>
      </c>
      <c r="B571" s="268" t="s">
        <v>1925</v>
      </c>
      <c r="C571" s="268" t="s">
        <v>5987</v>
      </c>
      <c r="D571" s="268" t="s">
        <v>6004</v>
      </c>
    </row>
    <row r="572" spans="1:4">
      <c r="A572" s="268" t="s">
        <v>6839</v>
      </c>
      <c r="B572" s="268" t="s">
        <v>2261</v>
      </c>
      <c r="C572" s="268" t="s">
        <v>5987</v>
      </c>
      <c r="D572" s="268" t="s">
        <v>6228</v>
      </c>
    </row>
    <row r="573" spans="1:4">
      <c r="A573" s="268" t="s">
        <v>6840</v>
      </c>
      <c r="B573" s="268" t="s">
        <v>2517</v>
      </c>
      <c r="C573" s="268" t="s">
        <v>5987</v>
      </c>
      <c r="D573" s="268" t="s">
        <v>6079</v>
      </c>
    </row>
    <row r="574" spans="1:4">
      <c r="A574" s="268" t="s">
        <v>6841</v>
      </c>
      <c r="B574" s="268" t="s">
        <v>1759</v>
      </c>
      <c r="C574" s="268" t="s">
        <v>5987</v>
      </c>
      <c r="D574" s="268" t="s">
        <v>6023</v>
      </c>
    </row>
    <row r="575" spans="1:4">
      <c r="A575" s="268" t="s">
        <v>6842</v>
      </c>
      <c r="B575" s="268" t="s">
        <v>610</v>
      </c>
      <c r="C575" s="268" t="s">
        <v>5987</v>
      </c>
      <c r="D575" s="268" t="s">
        <v>64</v>
      </c>
    </row>
    <row r="576" spans="1:4">
      <c r="A576" s="268" t="s">
        <v>6843</v>
      </c>
      <c r="B576" s="268" t="s">
        <v>6844</v>
      </c>
      <c r="C576" s="268" t="s">
        <v>5987</v>
      </c>
      <c r="D576" s="268" t="s">
        <v>6023</v>
      </c>
    </row>
    <row r="577" spans="1:4">
      <c r="A577" s="268" t="s">
        <v>6845</v>
      </c>
      <c r="B577" s="268" t="s">
        <v>6846</v>
      </c>
      <c r="C577" s="268" t="s">
        <v>5987</v>
      </c>
      <c r="D577" s="268" t="s">
        <v>6072</v>
      </c>
    </row>
    <row r="578" spans="1:4">
      <c r="A578" s="268" t="s">
        <v>6847</v>
      </c>
      <c r="B578" s="268" t="s">
        <v>816</v>
      </c>
      <c r="C578" s="268" t="s">
        <v>5987</v>
      </c>
      <c r="D578" s="268" t="s">
        <v>6061</v>
      </c>
    </row>
    <row r="579" spans="1:4">
      <c r="A579" s="268" t="s">
        <v>6848</v>
      </c>
      <c r="B579" s="268" t="s">
        <v>6849</v>
      </c>
      <c r="C579" s="268" t="s">
        <v>5987</v>
      </c>
      <c r="D579" s="268" t="s">
        <v>6091</v>
      </c>
    </row>
    <row r="580" spans="1:4">
      <c r="A580" s="268" t="s">
        <v>6850</v>
      </c>
      <c r="B580" s="268" t="s">
        <v>6851</v>
      </c>
      <c r="C580" s="268" t="s">
        <v>5987</v>
      </c>
      <c r="D580" s="268" t="s">
        <v>5988</v>
      </c>
    </row>
    <row r="581" spans="1:4">
      <c r="A581" s="268" t="s">
        <v>6852</v>
      </c>
      <c r="B581" s="268" t="s">
        <v>6853</v>
      </c>
      <c r="C581" s="268" t="s">
        <v>5987</v>
      </c>
      <c r="D581" s="268" t="s">
        <v>6228</v>
      </c>
    </row>
    <row r="582" spans="1:4">
      <c r="A582" s="268" t="s">
        <v>6854</v>
      </c>
      <c r="B582" s="268" t="s">
        <v>6855</v>
      </c>
      <c r="C582" s="268" t="s">
        <v>5987</v>
      </c>
      <c r="D582" s="268" t="s">
        <v>6004</v>
      </c>
    </row>
    <row r="583" spans="1:4">
      <c r="A583" s="268" t="s">
        <v>6856</v>
      </c>
      <c r="B583" s="268" t="s">
        <v>1731</v>
      </c>
      <c r="C583" s="268" t="s">
        <v>5987</v>
      </c>
      <c r="D583" s="268" t="s">
        <v>6037</v>
      </c>
    </row>
    <row r="584" spans="1:4">
      <c r="A584" s="268" t="s">
        <v>6857</v>
      </c>
      <c r="B584" s="268" t="s">
        <v>6858</v>
      </c>
      <c r="C584" s="268" t="s">
        <v>5987</v>
      </c>
      <c r="D584" s="268" t="s">
        <v>6037</v>
      </c>
    </row>
    <row r="585" spans="1:4">
      <c r="A585" s="268" t="s">
        <v>6859</v>
      </c>
      <c r="B585" s="268" t="s">
        <v>2877</v>
      </c>
      <c r="C585" s="268" t="s">
        <v>5987</v>
      </c>
      <c r="D585" s="268" t="s">
        <v>6344</v>
      </c>
    </row>
    <row r="586" spans="1:4">
      <c r="A586" s="268" t="s">
        <v>6860</v>
      </c>
      <c r="B586" s="268" t="s">
        <v>994</v>
      </c>
      <c r="C586" s="268" t="s">
        <v>5987</v>
      </c>
      <c r="D586" s="268" t="s">
        <v>6079</v>
      </c>
    </row>
    <row r="587" spans="1:4">
      <c r="A587" s="268" t="s">
        <v>6861</v>
      </c>
      <c r="B587" s="268" t="s">
        <v>2389</v>
      </c>
      <c r="C587" s="268" t="s">
        <v>5987</v>
      </c>
      <c r="D587" s="268" t="s">
        <v>5988</v>
      </c>
    </row>
    <row r="588" spans="1:4">
      <c r="A588" s="268" t="s">
        <v>6862</v>
      </c>
      <c r="B588" s="268" t="s">
        <v>6863</v>
      </c>
      <c r="C588" s="268" t="s">
        <v>5987</v>
      </c>
      <c r="D588" s="268" t="s">
        <v>5996</v>
      </c>
    </row>
    <row r="589" spans="1:4">
      <c r="A589" s="268" t="s">
        <v>6864</v>
      </c>
      <c r="B589" s="268" t="s">
        <v>6865</v>
      </c>
      <c r="C589" s="268" t="s">
        <v>5987</v>
      </c>
      <c r="D589" s="268" t="s">
        <v>6004</v>
      </c>
    </row>
    <row r="590" spans="1:4">
      <c r="A590" s="268" t="s">
        <v>6866</v>
      </c>
      <c r="B590" s="268" t="s">
        <v>6867</v>
      </c>
      <c r="C590" s="268" t="s">
        <v>5987</v>
      </c>
      <c r="D590" s="268" t="s">
        <v>5993</v>
      </c>
    </row>
    <row r="591" spans="1:4">
      <c r="A591" s="268" t="s">
        <v>6868</v>
      </c>
      <c r="B591" s="268" t="s">
        <v>3393</v>
      </c>
      <c r="C591" s="268" t="s">
        <v>5987</v>
      </c>
      <c r="D591" s="268" t="s">
        <v>64</v>
      </c>
    </row>
    <row r="592" spans="1:4">
      <c r="A592" s="268" t="s">
        <v>6869</v>
      </c>
      <c r="B592" s="268" t="s">
        <v>6870</v>
      </c>
      <c r="C592" s="268" t="s">
        <v>5987</v>
      </c>
      <c r="D592" s="268" t="s">
        <v>6061</v>
      </c>
    </row>
    <row r="593" spans="1:4">
      <c r="A593" s="268" t="s">
        <v>6871</v>
      </c>
      <c r="B593" s="268" t="s">
        <v>6872</v>
      </c>
      <c r="C593" s="268" t="s">
        <v>5987</v>
      </c>
      <c r="D593" s="268" t="s">
        <v>6061</v>
      </c>
    </row>
    <row r="594" spans="1:4">
      <c r="A594" s="268" t="s">
        <v>6873</v>
      </c>
      <c r="B594" s="268" t="s">
        <v>2503</v>
      </c>
      <c r="C594" s="268" t="s">
        <v>5987</v>
      </c>
      <c r="D594" s="268" t="s">
        <v>5988</v>
      </c>
    </row>
    <row r="595" spans="1:4">
      <c r="A595" s="268" t="s">
        <v>6874</v>
      </c>
      <c r="B595" s="268" t="s">
        <v>3513</v>
      </c>
      <c r="C595" s="268" t="s">
        <v>5987</v>
      </c>
      <c r="D595" s="268" t="s">
        <v>6091</v>
      </c>
    </row>
    <row r="596" spans="1:4">
      <c r="A596" s="268" t="s">
        <v>6875</v>
      </c>
      <c r="B596" s="268" t="s">
        <v>2625</v>
      </c>
      <c r="C596" s="268" t="s">
        <v>5987</v>
      </c>
      <c r="D596" s="268" t="s">
        <v>6064</v>
      </c>
    </row>
    <row r="597" spans="1:4">
      <c r="A597" s="268" t="s">
        <v>6876</v>
      </c>
      <c r="B597" s="268" t="s">
        <v>1841</v>
      </c>
      <c r="C597" s="268" t="s">
        <v>5987</v>
      </c>
      <c r="D597" s="268" t="s">
        <v>6023</v>
      </c>
    </row>
    <row r="598" spans="1:4">
      <c r="A598" s="268" t="s">
        <v>6877</v>
      </c>
      <c r="B598" s="268" t="s">
        <v>1797</v>
      </c>
      <c r="C598" s="268" t="s">
        <v>5987</v>
      </c>
      <c r="D598" s="268" t="s">
        <v>5993</v>
      </c>
    </row>
    <row r="599" spans="1:4">
      <c r="A599" s="268" t="s">
        <v>6878</v>
      </c>
      <c r="B599" s="268" t="s">
        <v>6879</v>
      </c>
      <c r="C599" s="268" t="s">
        <v>5987</v>
      </c>
      <c r="D599" s="268" t="s">
        <v>6228</v>
      </c>
    </row>
    <row r="600" spans="1:4">
      <c r="A600" s="268" t="s">
        <v>6880</v>
      </c>
      <c r="B600" s="268" t="s">
        <v>2079</v>
      </c>
      <c r="C600" s="268" t="s">
        <v>5987</v>
      </c>
      <c r="D600" s="268" t="s">
        <v>6079</v>
      </c>
    </row>
    <row r="601" spans="1:4">
      <c r="A601" s="268" t="s">
        <v>6881</v>
      </c>
      <c r="B601" s="268" t="s">
        <v>6882</v>
      </c>
      <c r="C601" s="268" t="s">
        <v>5987</v>
      </c>
      <c r="D601" s="268" t="s">
        <v>6228</v>
      </c>
    </row>
    <row r="602" spans="1:4">
      <c r="A602" s="268" t="s">
        <v>6883</v>
      </c>
      <c r="B602" s="268" t="s">
        <v>3523</v>
      </c>
      <c r="C602" s="268" t="s">
        <v>5987</v>
      </c>
      <c r="D602" s="268" t="s">
        <v>6072</v>
      </c>
    </row>
    <row r="603" spans="1:4">
      <c r="A603" s="268" t="s">
        <v>6884</v>
      </c>
      <c r="B603" s="268" t="s">
        <v>6885</v>
      </c>
      <c r="C603" s="268" t="s">
        <v>5987</v>
      </c>
      <c r="D603" s="268" t="s">
        <v>6344</v>
      </c>
    </row>
    <row r="604" spans="1:4">
      <c r="A604" s="268" t="s">
        <v>6886</v>
      </c>
      <c r="B604" s="268" t="s">
        <v>6887</v>
      </c>
      <c r="C604" s="268" t="s">
        <v>5987</v>
      </c>
      <c r="D604" s="268" t="s">
        <v>5988</v>
      </c>
    </row>
    <row r="605" spans="1:4">
      <c r="A605" s="268" t="s">
        <v>6888</v>
      </c>
      <c r="B605" s="268" t="s">
        <v>2593</v>
      </c>
      <c r="C605" s="268" t="s">
        <v>5987</v>
      </c>
      <c r="D605" s="268" t="s">
        <v>6004</v>
      </c>
    </row>
    <row r="606" spans="1:4">
      <c r="A606" s="268" t="s">
        <v>6889</v>
      </c>
      <c r="B606" s="268" t="s">
        <v>3741</v>
      </c>
      <c r="C606" s="268" t="s">
        <v>5987</v>
      </c>
      <c r="D606" s="268" t="s">
        <v>6004</v>
      </c>
    </row>
    <row r="607" spans="1:4">
      <c r="A607" s="268" t="s">
        <v>6890</v>
      </c>
      <c r="B607" s="268" t="s">
        <v>6891</v>
      </c>
      <c r="C607" s="268" t="s">
        <v>5987</v>
      </c>
      <c r="D607" s="268" t="s">
        <v>6023</v>
      </c>
    </row>
    <row r="608" spans="1:4">
      <c r="A608" s="268" t="s">
        <v>6892</v>
      </c>
      <c r="B608" s="268" t="s">
        <v>2715</v>
      </c>
      <c r="C608" s="268" t="s">
        <v>5987</v>
      </c>
      <c r="D608" s="268" t="s">
        <v>6037</v>
      </c>
    </row>
    <row r="609" spans="1:4">
      <c r="A609" s="268" t="s">
        <v>6893</v>
      </c>
      <c r="B609" s="268" t="s">
        <v>6894</v>
      </c>
      <c r="C609" s="268" t="s">
        <v>5987</v>
      </c>
      <c r="D609" s="268" t="s">
        <v>110</v>
      </c>
    </row>
    <row r="610" spans="1:4">
      <c r="A610" s="268" t="s">
        <v>6895</v>
      </c>
      <c r="B610" s="268" t="s">
        <v>6896</v>
      </c>
      <c r="C610" s="268" t="s">
        <v>5987</v>
      </c>
      <c r="D610" s="268" t="s">
        <v>5991</v>
      </c>
    </row>
    <row r="611" spans="1:4">
      <c r="A611" s="268" t="s">
        <v>6897</v>
      </c>
      <c r="B611" s="268" t="s">
        <v>6898</v>
      </c>
      <c r="C611" s="268" t="s">
        <v>5987</v>
      </c>
      <c r="D611" s="268" t="s">
        <v>5991</v>
      </c>
    </row>
    <row r="612" spans="1:4">
      <c r="A612" s="268" t="s">
        <v>6899</v>
      </c>
      <c r="B612" s="268" t="s">
        <v>3013</v>
      </c>
      <c r="C612" s="268" t="s">
        <v>5987</v>
      </c>
      <c r="D612" s="268" t="s">
        <v>6025</v>
      </c>
    </row>
    <row r="613" spans="1:4">
      <c r="A613" s="268" t="s">
        <v>6900</v>
      </c>
      <c r="B613" s="268" t="s">
        <v>2077</v>
      </c>
      <c r="C613" s="268" t="s">
        <v>5987</v>
      </c>
      <c r="D613" s="268" t="s">
        <v>110</v>
      </c>
    </row>
    <row r="614" spans="1:4">
      <c r="A614" s="268" t="s">
        <v>6901</v>
      </c>
      <c r="B614" s="268" t="s">
        <v>2037</v>
      </c>
      <c r="C614" s="268" t="s">
        <v>5987</v>
      </c>
      <c r="D614" s="268" t="s">
        <v>6064</v>
      </c>
    </row>
    <row r="615" spans="1:4">
      <c r="A615" s="268" t="s">
        <v>6902</v>
      </c>
      <c r="B615" s="268" t="s">
        <v>6903</v>
      </c>
      <c r="C615" s="268" t="s">
        <v>5987</v>
      </c>
      <c r="D615" s="268" t="s">
        <v>6091</v>
      </c>
    </row>
    <row r="616" spans="1:4">
      <c r="A616" s="268" t="s">
        <v>6904</v>
      </c>
      <c r="B616" s="268" t="s">
        <v>6905</v>
      </c>
      <c r="C616" s="268" t="s">
        <v>5987</v>
      </c>
      <c r="D616" s="268" t="s">
        <v>5991</v>
      </c>
    </row>
    <row r="617" spans="1:4">
      <c r="A617" s="268" t="s">
        <v>6906</v>
      </c>
      <c r="B617" s="268" t="s">
        <v>6907</v>
      </c>
      <c r="C617" s="268" t="s">
        <v>5987</v>
      </c>
      <c r="D617" s="268" t="s">
        <v>5991</v>
      </c>
    </row>
    <row r="618" spans="1:4">
      <c r="A618" s="268" t="s">
        <v>6908</v>
      </c>
      <c r="B618" s="268" t="s">
        <v>6909</v>
      </c>
      <c r="C618" s="268" t="s">
        <v>5987</v>
      </c>
      <c r="D618" s="268" t="s">
        <v>5991</v>
      </c>
    </row>
    <row r="619" spans="1:4">
      <c r="A619" s="268" t="s">
        <v>6910</v>
      </c>
      <c r="B619" s="268" t="s">
        <v>2815</v>
      </c>
      <c r="C619" s="268" t="s">
        <v>5987</v>
      </c>
      <c r="D619" s="268" t="s">
        <v>6079</v>
      </c>
    </row>
    <row r="620" spans="1:4">
      <c r="A620" s="268" t="s">
        <v>6911</v>
      </c>
      <c r="B620" s="268" t="s">
        <v>3473</v>
      </c>
      <c r="C620" s="268" t="s">
        <v>5987</v>
      </c>
      <c r="D620" s="268" t="s">
        <v>6079</v>
      </c>
    </row>
    <row r="621" spans="1:4">
      <c r="A621" s="268" t="s">
        <v>6912</v>
      </c>
      <c r="B621" s="268" t="s">
        <v>6913</v>
      </c>
      <c r="C621" s="268" t="s">
        <v>5987</v>
      </c>
      <c r="D621" s="268" t="s">
        <v>6079</v>
      </c>
    </row>
    <row r="622" spans="1:4">
      <c r="A622" s="268" t="s">
        <v>6914</v>
      </c>
      <c r="B622" s="268" t="s">
        <v>6915</v>
      </c>
      <c r="C622" s="268" t="s">
        <v>5987</v>
      </c>
      <c r="D622" s="268" t="s">
        <v>6004</v>
      </c>
    </row>
    <row r="623" spans="1:4">
      <c r="A623" s="268" t="s">
        <v>6916</v>
      </c>
      <c r="B623" s="268" t="s">
        <v>1500</v>
      </c>
      <c r="C623" s="268" t="s">
        <v>5987</v>
      </c>
      <c r="D623" s="268" t="s">
        <v>5993</v>
      </c>
    </row>
    <row r="624" spans="1:4">
      <c r="A624" s="268" t="s">
        <v>6917</v>
      </c>
      <c r="B624" s="268" t="s">
        <v>2331</v>
      </c>
      <c r="C624" s="268" t="s">
        <v>5987</v>
      </c>
      <c r="D624" s="268" t="s">
        <v>6079</v>
      </c>
    </row>
    <row r="625" spans="1:4">
      <c r="A625" s="268" t="s">
        <v>6918</v>
      </c>
      <c r="B625" s="268" t="s">
        <v>3025</v>
      </c>
      <c r="C625" s="268" t="s">
        <v>5987</v>
      </c>
      <c r="D625" s="268" t="s">
        <v>5993</v>
      </c>
    </row>
    <row r="626" spans="1:4">
      <c r="A626" s="268" t="s">
        <v>6919</v>
      </c>
      <c r="B626" s="268" t="s">
        <v>6920</v>
      </c>
      <c r="C626" s="268" t="s">
        <v>5987</v>
      </c>
      <c r="D626" s="268" t="s">
        <v>6072</v>
      </c>
    </row>
    <row r="627" spans="1:4">
      <c r="A627" s="268" t="s">
        <v>6921</v>
      </c>
      <c r="B627" s="268" t="s">
        <v>6922</v>
      </c>
      <c r="C627" s="268" t="s">
        <v>5987</v>
      </c>
      <c r="D627" s="268" t="s">
        <v>6023</v>
      </c>
    </row>
    <row r="628" spans="1:4">
      <c r="A628" s="268" t="s">
        <v>6923</v>
      </c>
      <c r="B628" s="268" t="s">
        <v>2797</v>
      </c>
      <c r="C628" s="268" t="s">
        <v>5987</v>
      </c>
      <c r="D628" s="268" t="s">
        <v>6344</v>
      </c>
    </row>
    <row r="629" spans="1:4">
      <c r="A629" s="268" t="s">
        <v>6924</v>
      </c>
      <c r="B629" s="268" t="s">
        <v>6925</v>
      </c>
      <c r="C629" s="268" t="s">
        <v>5987</v>
      </c>
      <c r="D629" s="268" t="s">
        <v>6091</v>
      </c>
    </row>
    <row r="630" spans="1:4">
      <c r="A630" s="268" t="s">
        <v>6926</v>
      </c>
      <c r="B630" s="268" t="s">
        <v>6927</v>
      </c>
      <c r="C630" s="268" t="s">
        <v>5987</v>
      </c>
      <c r="D630" s="268" t="s">
        <v>6116</v>
      </c>
    </row>
    <row r="631" spans="1:4">
      <c r="A631" s="268" t="s">
        <v>6928</v>
      </c>
      <c r="B631" s="268" t="s">
        <v>2765</v>
      </c>
      <c r="C631" s="268" t="s">
        <v>5987</v>
      </c>
      <c r="D631" s="268" t="s">
        <v>6064</v>
      </c>
    </row>
    <row r="632" spans="1:4">
      <c r="A632" s="268" t="s">
        <v>6929</v>
      </c>
      <c r="B632" s="268" t="s">
        <v>3609</v>
      </c>
      <c r="C632" s="268" t="s">
        <v>5987</v>
      </c>
      <c r="D632" s="268" t="s">
        <v>5988</v>
      </c>
    </row>
    <row r="633" spans="1:4">
      <c r="A633" s="268" t="s">
        <v>6930</v>
      </c>
      <c r="B633" s="268" t="s">
        <v>1861</v>
      </c>
      <c r="C633" s="268" t="s">
        <v>5987</v>
      </c>
      <c r="D633" s="268" t="s">
        <v>5996</v>
      </c>
    </row>
    <row r="634" spans="1:4">
      <c r="A634" s="268" t="s">
        <v>6931</v>
      </c>
      <c r="B634" s="268" t="s">
        <v>674</v>
      </c>
      <c r="C634" s="268" t="s">
        <v>5987</v>
      </c>
      <c r="D634" s="268" t="s">
        <v>110</v>
      </c>
    </row>
    <row r="635" spans="1:4">
      <c r="A635" s="268" t="s">
        <v>6932</v>
      </c>
      <c r="B635" s="268" t="s">
        <v>1969</v>
      </c>
      <c r="C635" s="268" t="s">
        <v>5987</v>
      </c>
      <c r="D635" s="268" t="s">
        <v>5996</v>
      </c>
    </row>
    <row r="636" spans="1:4">
      <c r="A636" s="268" t="s">
        <v>6933</v>
      </c>
      <c r="B636" s="268" t="s">
        <v>1753</v>
      </c>
      <c r="C636" s="268" t="s">
        <v>5987</v>
      </c>
      <c r="D636" s="268" t="s">
        <v>6002</v>
      </c>
    </row>
    <row r="637" spans="1:4">
      <c r="A637" s="268" t="s">
        <v>6934</v>
      </c>
      <c r="B637" s="268" t="s">
        <v>6935</v>
      </c>
      <c r="C637" s="268" t="s">
        <v>5987</v>
      </c>
      <c r="D637" s="268" t="s">
        <v>5988</v>
      </c>
    </row>
    <row r="638" spans="1:4">
      <c r="A638" s="268" t="s">
        <v>6936</v>
      </c>
      <c r="B638" s="268" t="s">
        <v>6937</v>
      </c>
      <c r="C638" s="268" t="s">
        <v>5987</v>
      </c>
      <c r="D638" s="268" t="s">
        <v>64</v>
      </c>
    </row>
    <row r="639" spans="1:4">
      <c r="A639" s="268" t="s">
        <v>6938</v>
      </c>
      <c r="B639" s="268" t="s">
        <v>6939</v>
      </c>
      <c r="C639" s="268" t="s">
        <v>5987</v>
      </c>
      <c r="D639" s="268" t="s">
        <v>5993</v>
      </c>
    </row>
    <row r="640" spans="1:4">
      <c r="A640" s="268" t="s">
        <v>6940</v>
      </c>
      <c r="B640" s="268" t="s">
        <v>6941</v>
      </c>
      <c r="C640" s="268" t="s">
        <v>5987</v>
      </c>
      <c r="D640" s="268" t="s">
        <v>6031</v>
      </c>
    </row>
    <row r="641" spans="1:4">
      <c r="A641" s="268" t="s">
        <v>6942</v>
      </c>
      <c r="B641" s="268" t="s">
        <v>6943</v>
      </c>
      <c r="C641" s="268" t="s">
        <v>5987</v>
      </c>
      <c r="D641" s="268" t="s">
        <v>5988</v>
      </c>
    </row>
    <row r="642" spans="1:4">
      <c r="A642" s="268" t="s">
        <v>6944</v>
      </c>
      <c r="B642" s="268" t="s">
        <v>2845</v>
      </c>
      <c r="C642" s="268" t="s">
        <v>5987</v>
      </c>
      <c r="D642" s="268" t="s">
        <v>6079</v>
      </c>
    </row>
    <row r="643" spans="1:4">
      <c r="A643" s="268" t="s">
        <v>6945</v>
      </c>
      <c r="B643" s="268" t="s">
        <v>6946</v>
      </c>
      <c r="C643" s="268" t="s">
        <v>5987</v>
      </c>
      <c r="D643" s="268" t="s">
        <v>6023</v>
      </c>
    </row>
    <row r="644" spans="1:4">
      <c r="A644" s="268" t="s">
        <v>6947</v>
      </c>
      <c r="B644" s="268" t="s">
        <v>3233</v>
      </c>
      <c r="C644" s="268" t="s">
        <v>5987</v>
      </c>
      <c r="D644" s="268" t="s">
        <v>6228</v>
      </c>
    </row>
    <row r="645" spans="1:4">
      <c r="A645" s="268" t="s">
        <v>6948</v>
      </c>
      <c r="B645" s="268" t="s">
        <v>6949</v>
      </c>
      <c r="C645" s="268" t="s">
        <v>5987</v>
      </c>
      <c r="D645" s="268" t="s">
        <v>6079</v>
      </c>
    </row>
    <row r="646" spans="1:4">
      <c r="A646" s="268" t="s">
        <v>6950</v>
      </c>
      <c r="B646" s="268" t="s">
        <v>6951</v>
      </c>
      <c r="C646" s="268" t="s">
        <v>5987</v>
      </c>
      <c r="D646" s="268" t="s">
        <v>6072</v>
      </c>
    </row>
    <row r="647" spans="1:4">
      <c r="A647" s="268" t="s">
        <v>6952</v>
      </c>
      <c r="B647" s="268" t="s">
        <v>544</v>
      </c>
      <c r="C647" s="268" t="s">
        <v>5987</v>
      </c>
      <c r="D647" s="268" t="s">
        <v>110</v>
      </c>
    </row>
    <row r="648" spans="1:4">
      <c r="A648" s="268" t="s">
        <v>6953</v>
      </c>
      <c r="B648" s="268" t="s">
        <v>1096</v>
      </c>
      <c r="C648" s="268" t="s">
        <v>5987</v>
      </c>
      <c r="D648" s="268" t="s">
        <v>5991</v>
      </c>
    </row>
    <row r="649" spans="1:4">
      <c r="A649" s="268" t="s">
        <v>6954</v>
      </c>
      <c r="B649" s="268" t="s">
        <v>2699</v>
      </c>
      <c r="C649" s="268" t="s">
        <v>5987</v>
      </c>
      <c r="D649" s="268" t="s">
        <v>64</v>
      </c>
    </row>
    <row r="650" spans="1:4">
      <c r="A650" s="268" t="s">
        <v>6955</v>
      </c>
      <c r="B650" s="268" t="s">
        <v>1100</v>
      </c>
      <c r="C650" s="268" t="s">
        <v>5987</v>
      </c>
      <c r="D650" s="268" t="s">
        <v>110</v>
      </c>
    </row>
    <row r="651" spans="1:4">
      <c r="A651" s="268" t="s">
        <v>6956</v>
      </c>
      <c r="B651" s="268" t="s">
        <v>6957</v>
      </c>
      <c r="C651" s="268" t="s">
        <v>5987</v>
      </c>
      <c r="D651" s="268" t="s">
        <v>64</v>
      </c>
    </row>
    <row r="652" spans="1:4">
      <c r="A652" s="268" t="s">
        <v>6958</v>
      </c>
      <c r="B652" s="268" t="s">
        <v>1014</v>
      </c>
      <c r="C652" s="268" t="s">
        <v>5987</v>
      </c>
      <c r="D652" s="268" t="s">
        <v>6004</v>
      </c>
    </row>
    <row r="653" spans="1:4">
      <c r="A653" s="268" t="s">
        <v>6959</v>
      </c>
      <c r="B653" s="268" t="s">
        <v>1402</v>
      </c>
      <c r="C653" s="268" t="s">
        <v>5987</v>
      </c>
      <c r="D653" s="268" t="s">
        <v>5993</v>
      </c>
    </row>
    <row r="654" spans="1:4">
      <c r="A654" s="268" t="s">
        <v>6960</v>
      </c>
      <c r="B654" s="268" t="s">
        <v>6961</v>
      </c>
      <c r="C654" s="268" t="s">
        <v>5987</v>
      </c>
      <c r="D654" s="268" t="s">
        <v>6425</v>
      </c>
    </row>
    <row r="655" spans="1:4">
      <c r="A655" s="268" t="s">
        <v>6962</v>
      </c>
      <c r="B655" s="268" t="s">
        <v>6963</v>
      </c>
      <c r="C655" s="268" t="s">
        <v>5987</v>
      </c>
      <c r="D655" s="268" t="s">
        <v>6344</v>
      </c>
    </row>
    <row r="656" spans="1:4">
      <c r="A656" s="268" t="s">
        <v>6964</v>
      </c>
      <c r="B656" s="268" t="s">
        <v>3717</v>
      </c>
      <c r="C656" s="268" t="s">
        <v>5987</v>
      </c>
      <c r="D656" s="268" t="s">
        <v>5996</v>
      </c>
    </row>
    <row r="657" spans="1:4">
      <c r="A657" s="268" t="s">
        <v>6965</v>
      </c>
      <c r="B657" s="268" t="s">
        <v>6966</v>
      </c>
      <c r="C657" s="268" t="s">
        <v>5987</v>
      </c>
      <c r="D657" s="268" t="s">
        <v>6079</v>
      </c>
    </row>
    <row r="658" spans="1:4">
      <c r="A658" s="268" t="s">
        <v>6967</v>
      </c>
      <c r="B658" s="268" t="s">
        <v>6968</v>
      </c>
      <c r="C658" s="268" t="s">
        <v>5987</v>
      </c>
      <c r="D658" s="268" t="s">
        <v>6079</v>
      </c>
    </row>
    <row r="659" spans="1:4">
      <c r="A659" s="268" t="s">
        <v>6969</v>
      </c>
      <c r="B659" s="268" t="s">
        <v>1594</v>
      </c>
      <c r="C659" s="268" t="s">
        <v>5987</v>
      </c>
      <c r="D659" s="268" t="s">
        <v>6079</v>
      </c>
    </row>
    <row r="660" spans="1:4">
      <c r="A660" s="268" t="s">
        <v>6970</v>
      </c>
      <c r="B660" s="268" t="s">
        <v>2019</v>
      </c>
      <c r="C660" s="268" t="s">
        <v>5987</v>
      </c>
      <c r="D660" s="268" t="s">
        <v>6004</v>
      </c>
    </row>
    <row r="661" spans="1:4">
      <c r="A661" s="268" t="s">
        <v>6971</v>
      </c>
      <c r="B661" s="268" t="s">
        <v>716</v>
      </c>
      <c r="C661" s="268" t="s">
        <v>5987</v>
      </c>
      <c r="D661" s="268" t="s">
        <v>6199</v>
      </c>
    </row>
    <row r="662" spans="1:4">
      <c r="A662" s="268" t="s">
        <v>6972</v>
      </c>
      <c r="B662" s="268" t="s">
        <v>2237</v>
      </c>
      <c r="C662" s="268" t="s">
        <v>5987</v>
      </c>
      <c r="D662" s="268" t="s">
        <v>5988</v>
      </c>
    </row>
    <row r="663" spans="1:4">
      <c r="A663" s="268" t="s">
        <v>6973</v>
      </c>
      <c r="B663" s="268" t="s">
        <v>1706</v>
      </c>
      <c r="C663" s="268" t="s">
        <v>5987</v>
      </c>
      <c r="D663" s="268" t="s">
        <v>6079</v>
      </c>
    </row>
    <row r="664" spans="1:4">
      <c r="A664" s="268" t="s">
        <v>6974</v>
      </c>
      <c r="B664" s="268" t="s">
        <v>2551</v>
      </c>
      <c r="C664" s="268" t="s">
        <v>5987</v>
      </c>
      <c r="D664" s="268" t="s">
        <v>6037</v>
      </c>
    </row>
    <row r="665" spans="1:4">
      <c r="A665" s="268" t="s">
        <v>6975</v>
      </c>
      <c r="B665" s="268" t="s">
        <v>2948</v>
      </c>
      <c r="C665" s="268" t="s">
        <v>5987</v>
      </c>
      <c r="D665" s="268" t="s">
        <v>5988</v>
      </c>
    </row>
    <row r="666" spans="1:4">
      <c r="A666" s="268" t="s">
        <v>6976</v>
      </c>
      <c r="B666" s="268" t="s">
        <v>6977</v>
      </c>
      <c r="C666" s="268" t="s">
        <v>5987</v>
      </c>
      <c r="D666" s="268" t="s">
        <v>110</v>
      </c>
    </row>
    <row r="667" spans="1:4">
      <c r="A667" s="268" t="s">
        <v>6978</v>
      </c>
      <c r="B667" s="268" t="s">
        <v>1080</v>
      </c>
      <c r="C667" s="268" t="s">
        <v>5987</v>
      </c>
      <c r="D667" s="268" t="s">
        <v>5999</v>
      </c>
    </row>
    <row r="668" spans="1:4">
      <c r="A668" s="268" t="s">
        <v>6979</v>
      </c>
      <c r="B668" s="268" t="s">
        <v>6980</v>
      </c>
      <c r="C668" s="268" t="s">
        <v>5987</v>
      </c>
      <c r="D668" s="268" t="s">
        <v>5988</v>
      </c>
    </row>
    <row r="669" spans="1:4">
      <c r="A669" s="268" t="s">
        <v>6981</v>
      </c>
      <c r="B669" s="268" t="s">
        <v>2731</v>
      </c>
      <c r="C669" s="268" t="s">
        <v>5987</v>
      </c>
      <c r="D669" s="268" t="s">
        <v>6011</v>
      </c>
    </row>
    <row r="670" spans="1:4">
      <c r="A670" s="268" t="s">
        <v>6982</v>
      </c>
      <c r="B670" s="268" t="s">
        <v>6983</v>
      </c>
      <c r="C670" s="268" t="s">
        <v>5987</v>
      </c>
      <c r="D670" s="268" t="s">
        <v>5360</v>
      </c>
    </row>
    <row r="671" spans="1:4">
      <c r="A671" s="268" t="s">
        <v>6984</v>
      </c>
      <c r="B671" s="268" t="s">
        <v>6985</v>
      </c>
      <c r="C671" s="268" t="s">
        <v>5987</v>
      </c>
      <c r="D671" s="268" t="s">
        <v>64</v>
      </c>
    </row>
    <row r="672" spans="1:4">
      <c r="A672" s="268" t="s">
        <v>6986</v>
      </c>
      <c r="B672" s="268" t="s">
        <v>1365</v>
      </c>
      <c r="C672" s="268" t="s">
        <v>5987</v>
      </c>
      <c r="D672" s="268" t="s">
        <v>5996</v>
      </c>
    </row>
    <row r="673" spans="1:4">
      <c r="A673" s="268" t="s">
        <v>6987</v>
      </c>
      <c r="B673" s="268" t="s">
        <v>1632</v>
      </c>
      <c r="C673" s="268" t="s">
        <v>5987</v>
      </c>
      <c r="D673" s="268" t="s">
        <v>6023</v>
      </c>
    </row>
    <row r="674" spans="1:4">
      <c r="A674" s="268" t="s">
        <v>6988</v>
      </c>
      <c r="B674" s="268" t="s">
        <v>6989</v>
      </c>
      <c r="C674" s="268" t="s">
        <v>5987</v>
      </c>
      <c r="D674" s="268" t="s">
        <v>6139</v>
      </c>
    </row>
    <row r="675" spans="1:4">
      <c r="A675" s="268" t="s">
        <v>6990</v>
      </c>
      <c r="B675" s="268" t="s">
        <v>6991</v>
      </c>
      <c r="C675" s="268" t="s">
        <v>5987</v>
      </c>
      <c r="D675" s="268" t="s">
        <v>6023</v>
      </c>
    </row>
    <row r="676" spans="1:4">
      <c r="A676" s="268" t="s">
        <v>6992</v>
      </c>
      <c r="B676" s="268" t="s">
        <v>738</v>
      </c>
      <c r="C676" s="268" t="s">
        <v>5987</v>
      </c>
      <c r="D676" s="268" t="s">
        <v>6228</v>
      </c>
    </row>
    <row r="677" spans="1:4">
      <c r="A677" s="268" t="s">
        <v>6993</v>
      </c>
      <c r="B677" s="268" t="s">
        <v>6994</v>
      </c>
      <c r="C677" s="268" t="s">
        <v>5987</v>
      </c>
      <c r="D677" s="268" t="s">
        <v>6091</v>
      </c>
    </row>
    <row r="678" spans="1:4">
      <c r="A678" s="268" t="s">
        <v>6995</v>
      </c>
      <c r="B678" s="268" t="s">
        <v>1624</v>
      </c>
      <c r="C678" s="268" t="s">
        <v>5987</v>
      </c>
      <c r="D678" s="268" t="s">
        <v>6037</v>
      </c>
    </row>
    <row r="679" spans="1:4">
      <c r="A679" s="268" t="s">
        <v>6996</v>
      </c>
      <c r="B679" s="268" t="s">
        <v>1436</v>
      </c>
      <c r="C679" s="268" t="s">
        <v>5987</v>
      </c>
      <c r="D679" s="268" t="s">
        <v>5993</v>
      </c>
    </row>
    <row r="680" spans="1:4">
      <c r="A680" s="268" t="s">
        <v>6997</v>
      </c>
      <c r="B680" s="268" t="s">
        <v>2997</v>
      </c>
      <c r="C680" s="268" t="s">
        <v>5987</v>
      </c>
      <c r="D680" s="268" t="s">
        <v>6139</v>
      </c>
    </row>
    <row r="681" spans="1:4">
      <c r="A681" s="268" t="s">
        <v>6998</v>
      </c>
      <c r="B681" s="268" t="s">
        <v>3589</v>
      </c>
      <c r="C681" s="268" t="s">
        <v>5987</v>
      </c>
      <c r="D681" s="268" t="s">
        <v>5993</v>
      </c>
    </row>
    <row r="682" spans="1:4">
      <c r="A682" s="268" t="s">
        <v>6999</v>
      </c>
      <c r="B682" s="268" t="s">
        <v>1680</v>
      </c>
      <c r="C682" s="268" t="s">
        <v>5987</v>
      </c>
      <c r="D682" s="268" t="s">
        <v>6004</v>
      </c>
    </row>
    <row r="683" spans="1:4">
      <c r="A683" s="268" t="s">
        <v>7000</v>
      </c>
      <c r="B683" s="268" t="s">
        <v>1724</v>
      </c>
      <c r="C683" s="268" t="s">
        <v>5987</v>
      </c>
      <c r="D683" s="268" t="s">
        <v>5993</v>
      </c>
    </row>
    <row r="684" spans="1:4">
      <c r="A684" s="268" t="s">
        <v>7001</v>
      </c>
      <c r="B684" s="268" t="s">
        <v>7002</v>
      </c>
      <c r="C684" s="268" t="s">
        <v>5987</v>
      </c>
      <c r="D684" s="268" t="s">
        <v>6037</v>
      </c>
    </row>
    <row r="685" spans="1:4">
      <c r="A685" s="268" t="s">
        <v>7003</v>
      </c>
      <c r="B685" s="268" t="s">
        <v>2621</v>
      </c>
      <c r="C685" s="268" t="s">
        <v>5987</v>
      </c>
      <c r="D685" s="268" t="s">
        <v>6079</v>
      </c>
    </row>
    <row r="686" spans="1:4">
      <c r="A686" s="268" t="s">
        <v>7004</v>
      </c>
      <c r="B686" s="268" t="s">
        <v>2453</v>
      </c>
      <c r="C686" s="268" t="s">
        <v>5987</v>
      </c>
      <c r="D686" s="268" t="s">
        <v>6061</v>
      </c>
    </row>
    <row r="687" spans="1:4">
      <c r="A687" s="268" t="s">
        <v>7005</v>
      </c>
      <c r="B687" s="268" t="s">
        <v>1135</v>
      </c>
      <c r="C687" s="268" t="s">
        <v>5987</v>
      </c>
      <c r="D687" s="268" t="s">
        <v>6079</v>
      </c>
    </row>
    <row r="688" spans="1:4">
      <c r="A688" s="268" t="s">
        <v>7006</v>
      </c>
      <c r="B688" s="268" t="s">
        <v>3175</v>
      </c>
      <c r="C688" s="268" t="s">
        <v>5987</v>
      </c>
      <c r="D688" s="268" t="s">
        <v>5996</v>
      </c>
    </row>
    <row r="689" spans="1:4">
      <c r="A689" s="268" t="s">
        <v>7007</v>
      </c>
      <c r="B689" s="268" t="s">
        <v>1215</v>
      </c>
      <c r="C689" s="268" t="s">
        <v>5987</v>
      </c>
      <c r="D689" s="268" t="s">
        <v>6023</v>
      </c>
    </row>
    <row r="690" spans="1:4">
      <c r="A690" s="268" t="s">
        <v>7008</v>
      </c>
      <c r="B690" s="268" t="s">
        <v>1859</v>
      </c>
      <c r="C690" s="268" t="s">
        <v>5987</v>
      </c>
      <c r="D690" s="268" t="s">
        <v>6079</v>
      </c>
    </row>
    <row r="691" spans="1:4">
      <c r="A691" s="268" t="s">
        <v>7009</v>
      </c>
      <c r="B691" s="268" t="s">
        <v>7010</v>
      </c>
      <c r="C691" s="268" t="s">
        <v>5987</v>
      </c>
      <c r="D691" s="268" t="s">
        <v>6072</v>
      </c>
    </row>
    <row r="692" spans="1:4">
      <c r="A692" s="268" t="s">
        <v>7011</v>
      </c>
      <c r="B692" s="268" t="s">
        <v>7012</v>
      </c>
      <c r="C692" s="268" t="s">
        <v>5987</v>
      </c>
      <c r="D692" s="268" t="s">
        <v>110</v>
      </c>
    </row>
    <row r="693" spans="1:4">
      <c r="A693" s="268" t="s">
        <v>7013</v>
      </c>
      <c r="B693" s="268" t="s">
        <v>2703</v>
      </c>
      <c r="C693" s="268" t="s">
        <v>5987</v>
      </c>
      <c r="D693" s="268" t="s">
        <v>6344</v>
      </c>
    </row>
    <row r="694" spans="1:4">
      <c r="A694" s="268" t="s">
        <v>7014</v>
      </c>
      <c r="B694" s="268" t="s">
        <v>7015</v>
      </c>
      <c r="C694" s="268" t="s">
        <v>5987</v>
      </c>
      <c r="D694" s="268" t="s">
        <v>5993</v>
      </c>
    </row>
    <row r="695" spans="1:4">
      <c r="A695" s="268" t="s">
        <v>7016</v>
      </c>
      <c r="B695" s="268" t="s">
        <v>7017</v>
      </c>
      <c r="C695" s="268" t="s">
        <v>5987</v>
      </c>
      <c r="D695" s="268" t="s">
        <v>6011</v>
      </c>
    </row>
    <row r="696" spans="1:4">
      <c r="A696" s="268" t="s">
        <v>7018</v>
      </c>
      <c r="B696" s="268" t="s">
        <v>2958</v>
      </c>
      <c r="C696" s="268" t="s">
        <v>5987</v>
      </c>
      <c r="D696" s="268" t="s">
        <v>6344</v>
      </c>
    </row>
    <row r="697" spans="1:4">
      <c r="A697" s="268" t="s">
        <v>7019</v>
      </c>
      <c r="B697" s="268" t="s">
        <v>7020</v>
      </c>
      <c r="C697" s="268" t="s">
        <v>5987</v>
      </c>
      <c r="D697" s="268" t="s">
        <v>5993</v>
      </c>
    </row>
    <row r="698" spans="1:4">
      <c r="A698" s="268" t="s">
        <v>7021</v>
      </c>
      <c r="B698" s="268" t="s">
        <v>7022</v>
      </c>
      <c r="C698" s="268" t="s">
        <v>5987</v>
      </c>
      <c r="D698" s="268" t="s">
        <v>5991</v>
      </c>
    </row>
    <row r="699" spans="1:4">
      <c r="A699" s="268" t="s">
        <v>7023</v>
      </c>
      <c r="B699" s="268" t="s">
        <v>3239</v>
      </c>
      <c r="C699" s="268" t="s">
        <v>5987</v>
      </c>
      <c r="D699" s="268" t="s">
        <v>6031</v>
      </c>
    </row>
    <row r="700" spans="1:4">
      <c r="A700" s="268" t="s">
        <v>7024</v>
      </c>
      <c r="B700" s="268" t="s">
        <v>2235</v>
      </c>
      <c r="C700" s="268" t="s">
        <v>5987</v>
      </c>
      <c r="D700" s="268" t="s">
        <v>5999</v>
      </c>
    </row>
    <row r="701" spans="1:4">
      <c r="A701" s="268" t="s">
        <v>7025</v>
      </c>
      <c r="B701" s="268" t="s">
        <v>3509</v>
      </c>
      <c r="C701" s="268" t="s">
        <v>5987</v>
      </c>
      <c r="D701" s="268" t="s">
        <v>5993</v>
      </c>
    </row>
    <row r="702" spans="1:4">
      <c r="A702" s="268" t="s">
        <v>7026</v>
      </c>
      <c r="B702" s="268" t="s">
        <v>7027</v>
      </c>
      <c r="C702" s="268" t="s">
        <v>5987</v>
      </c>
      <c r="D702" s="268" t="s">
        <v>6072</v>
      </c>
    </row>
    <row r="703" spans="1:4">
      <c r="A703" s="268" t="s">
        <v>7028</v>
      </c>
      <c r="B703" s="268" t="s">
        <v>1245</v>
      </c>
      <c r="C703" s="268" t="s">
        <v>5987</v>
      </c>
      <c r="D703" s="268" t="s">
        <v>6072</v>
      </c>
    </row>
    <row r="704" spans="1:4">
      <c r="A704" s="268" t="s">
        <v>7029</v>
      </c>
      <c r="B704" s="268" t="s">
        <v>1285</v>
      </c>
      <c r="C704" s="268" t="s">
        <v>5987</v>
      </c>
      <c r="D704" s="268" t="s">
        <v>110</v>
      </c>
    </row>
    <row r="705" spans="1:4">
      <c r="A705" s="268" t="s">
        <v>7030</v>
      </c>
      <c r="B705" s="268" t="s">
        <v>706</v>
      </c>
      <c r="C705" s="268" t="s">
        <v>5987</v>
      </c>
      <c r="D705" s="268" t="s">
        <v>6072</v>
      </c>
    </row>
    <row r="706" spans="1:4">
      <c r="A706" s="268" t="s">
        <v>7031</v>
      </c>
      <c r="B706" s="268" t="s">
        <v>1109</v>
      </c>
      <c r="C706" s="268" t="s">
        <v>5987</v>
      </c>
      <c r="D706" s="268" t="s">
        <v>6004</v>
      </c>
    </row>
    <row r="707" spans="1:4">
      <c r="A707" s="268" t="s">
        <v>7032</v>
      </c>
      <c r="B707" s="268" t="s">
        <v>7033</v>
      </c>
      <c r="C707" s="268" t="s">
        <v>5987</v>
      </c>
      <c r="D707" s="268" t="s">
        <v>5996</v>
      </c>
    </row>
    <row r="708" spans="1:4">
      <c r="A708" s="268" t="s">
        <v>7034</v>
      </c>
      <c r="B708" s="268" t="s">
        <v>7035</v>
      </c>
      <c r="C708" s="268" t="s">
        <v>5987</v>
      </c>
      <c r="D708" s="268" t="s">
        <v>110</v>
      </c>
    </row>
    <row r="709" spans="1:4">
      <c r="A709" s="268" t="s">
        <v>7036</v>
      </c>
      <c r="B709" s="268" t="s">
        <v>1909</v>
      </c>
      <c r="C709" s="268" t="s">
        <v>5987</v>
      </c>
      <c r="D709" s="268" t="s">
        <v>6011</v>
      </c>
    </row>
    <row r="710" spans="1:4">
      <c r="A710" s="268" t="s">
        <v>7037</v>
      </c>
      <c r="B710" s="268" t="s">
        <v>7038</v>
      </c>
      <c r="C710" s="268" t="s">
        <v>5987</v>
      </c>
      <c r="D710" s="268" t="s">
        <v>6079</v>
      </c>
    </row>
    <row r="711" spans="1:4">
      <c r="A711" s="268" t="s">
        <v>7039</v>
      </c>
      <c r="B711" s="268" t="s">
        <v>2893</v>
      </c>
      <c r="C711" s="268" t="s">
        <v>5987</v>
      </c>
      <c r="D711" s="268" t="s">
        <v>5993</v>
      </c>
    </row>
    <row r="712" spans="1:4">
      <c r="A712" s="268" t="s">
        <v>7040</v>
      </c>
      <c r="B712" s="268" t="s">
        <v>2431</v>
      </c>
      <c r="C712" s="268" t="s">
        <v>5987</v>
      </c>
      <c r="D712" s="268" t="s">
        <v>5996</v>
      </c>
    </row>
    <row r="713" spans="1:4">
      <c r="A713" s="268" t="s">
        <v>7041</v>
      </c>
      <c r="B713" s="268" t="s">
        <v>7042</v>
      </c>
      <c r="C713" s="268" t="s">
        <v>5987</v>
      </c>
      <c r="D713" s="268" t="s">
        <v>6139</v>
      </c>
    </row>
    <row r="714" spans="1:4">
      <c r="A714" s="268" t="s">
        <v>7043</v>
      </c>
      <c r="B714" s="268" t="s">
        <v>7044</v>
      </c>
      <c r="C714" s="268" t="s">
        <v>5987</v>
      </c>
      <c r="D714" s="268" t="s">
        <v>6072</v>
      </c>
    </row>
    <row r="715" spans="1:4">
      <c r="A715" s="268" t="s">
        <v>7045</v>
      </c>
      <c r="B715" s="268" t="s">
        <v>1325</v>
      </c>
      <c r="C715" s="268" t="s">
        <v>5987</v>
      </c>
      <c r="D715" s="268" t="s">
        <v>6023</v>
      </c>
    </row>
    <row r="716" spans="1:4">
      <c r="A716" s="268" t="s">
        <v>7046</v>
      </c>
      <c r="B716" s="268" t="s">
        <v>2341</v>
      </c>
      <c r="C716" s="268" t="s">
        <v>5987</v>
      </c>
      <c r="D716" s="268" t="s">
        <v>5999</v>
      </c>
    </row>
    <row r="717" spans="1:4">
      <c r="A717" s="268" t="s">
        <v>7047</v>
      </c>
      <c r="B717" s="268" t="s">
        <v>2219</v>
      </c>
      <c r="C717" s="268" t="s">
        <v>5987</v>
      </c>
      <c r="D717" s="268" t="s">
        <v>6072</v>
      </c>
    </row>
    <row r="718" spans="1:4">
      <c r="A718" s="268" t="s">
        <v>7048</v>
      </c>
      <c r="B718" s="268" t="s">
        <v>7049</v>
      </c>
      <c r="C718" s="268" t="s">
        <v>5987</v>
      </c>
      <c r="D718" s="268" t="s">
        <v>5993</v>
      </c>
    </row>
    <row r="719" spans="1:4">
      <c r="A719" s="268" t="s">
        <v>7050</v>
      </c>
      <c r="B719" s="268" t="s">
        <v>7051</v>
      </c>
      <c r="C719" s="268" t="s">
        <v>5987</v>
      </c>
      <c r="D719" s="268" t="s">
        <v>6023</v>
      </c>
    </row>
    <row r="720" spans="1:4">
      <c r="A720" s="268" t="s">
        <v>7052</v>
      </c>
      <c r="B720" s="268" t="s">
        <v>7053</v>
      </c>
      <c r="C720" s="268" t="s">
        <v>5987</v>
      </c>
      <c r="D720" s="268" t="s">
        <v>6023</v>
      </c>
    </row>
    <row r="721" spans="1:4">
      <c r="A721" s="268" t="s">
        <v>7054</v>
      </c>
      <c r="B721" s="268" t="s">
        <v>7055</v>
      </c>
      <c r="C721" s="268" t="s">
        <v>5987</v>
      </c>
      <c r="D721" s="268" t="s">
        <v>110</v>
      </c>
    </row>
    <row r="722" spans="1:4">
      <c r="A722" s="268" t="s">
        <v>7056</v>
      </c>
      <c r="B722" s="268" t="s">
        <v>7057</v>
      </c>
      <c r="C722" s="268" t="s">
        <v>5987</v>
      </c>
      <c r="D722" s="268" t="s">
        <v>6061</v>
      </c>
    </row>
    <row r="723" spans="1:4">
      <c r="A723" s="268" t="s">
        <v>7058</v>
      </c>
      <c r="B723" s="268" t="s">
        <v>7059</v>
      </c>
      <c r="C723" s="268" t="s">
        <v>5987</v>
      </c>
      <c r="D723" s="268" t="s">
        <v>6004</v>
      </c>
    </row>
    <row r="724" spans="1:4">
      <c r="A724" s="268" t="s">
        <v>7060</v>
      </c>
      <c r="B724" s="268" t="s">
        <v>1337</v>
      </c>
      <c r="C724" s="268" t="s">
        <v>5987</v>
      </c>
      <c r="D724" s="268" t="s">
        <v>6011</v>
      </c>
    </row>
    <row r="725" spans="1:4">
      <c r="A725" s="268" t="s">
        <v>7061</v>
      </c>
      <c r="B725" s="268" t="s">
        <v>1108</v>
      </c>
      <c r="C725" s="268" t="s">
        <v>5987</v>
      </c>
      <c r="D725" s="268" t="s">
        <v>6011</v>
      </c>
    </row>
    <row r="726" spans="1:4">
      <c r="A726" s="268" t="s">
        <v>7062</v>
      </c>
      <c r="B726" s="268" t="s">
        <v>7063</v>
      </c>
      <c r="C726" s="268" t="s">
        <v>5987</v>
      </c>
      <c r="D726" s="268" t="s">
        <v>6079</v>
      </c>
    </row>
    <row r="727" spans="1:4">
      <c r="A727" s="268" t="s">
        <v>7064</v>
      </c>
      <c r="B727" s="268" t="s">
        <v>7065</v>
      </c>
      <c r="C727" s="268" t="s">
        <v>5987</v>
      </c>
      <c r="D727" s="268" t="s">
        <v>6116</v>
      </c>
    </row>
    <row r="728" spans="1:4">
      <c r="A728" s="268" t="s">
        <v>7066</v>
      </c>
      <c r="B728" s="268" t="s">
        <v>7067</v>
      </c>
      <c r="C728" s="268" t="s">
        <v>5987</v>
      </c>
      <c r="D728" s="268" t="s">
        <v>5993</v>
      </c>
    </row>
    <row r="729" spans="1:4">
      <c r="A729" s="268" t="s">
        <v>7068</v>
      </c>
      <c r="B729" s="268" t="s">
        <v>7069</v>
      </c>
      <c r="C729" s="268" t="s">
        <v>5987</v>
      </c>
      <c r="D729" s="268" t="s">
        <v>6139</v>
      </c>
    </row>
    <row r="730" spans="1:4">
      <c r="A730" s="268" t="s">
        <v>7070</v>
      </c>
      <c r="B730" s="268" t="s">
        <v>7071</v>
      </c>
      <c r="C730" s="268" t="s">
        <v>5987</v>
      </c>
      <c r="D730" s="268" t="s">
        <v>110</v>
      </c>
    </row>
    <row r="731" spans="1:4">
      <c r="A731" s="268" t="s">
        <v>7072</v>
      </c>
      <c r="B731" s="268" t="s">
        <v>7073</v>
      </c>
      <c r="C731" s="268" t="s">
        <v>5987</v>
      </c>
      <c r="D731" s="268" t="s">
        <v>6079</v>
      </c>
    </row>
    <row r="732" spans="1:4">
      <c r="A732" s="268" t="s">
        <v>7074</v>
      </c>
      <c r="B732" s="268" t="s">
        <v>7075</v>
      </c>
      <c r="C732" s="268" t="s">
        <v>5987</v>
      </c>
      <c r="D732" s="268" t="s">
        <v>6079</v>
      </c>
    </row>
    <row r="733" spans="1:4">
      <c r="A733" s="268" t="s">
        <v>7076</v>
      </c>
      <c r="B733" s="268" t="s">
        <v>2007</v>
      </c>
      <c r="C733" s="268" t="s">
        <v>5987</v>
      </c>
      <c r="D733" s="268" t="s">
        <v>6091</v>
      </c>
    </row>
    <row r="734" spans="1:4">
      <c r="A734" s="268" t="s">
        <v>7077</v>
      </c>
      <c r="B734" s="268" t="s">
        <v>2023</v>
      </c>
      <c r="C734" s="268" t="s">
        <v>5987</v>
      </c>
      <c r="D734" s="268" t="s">
        <v>5993</v>
      </c>
    </row>
    <row r="735" spans="1:4">
      <c r="A735" s="268" t="s">
        <v>7078</v>
      </c>
      <c r="B735" s="268" t="s">
        <v>7079</v>
      </c>
      <c r="C735" s="268" t="s">
        <v>5987</v>
      </c>
      <c r="D735" s="268" t="s">
        <v>6228</v>
      </c>
    </row>
    <row r="736" spans="1:4">
      <c r="A736" s="268" t="s">
        <v>7080</v>
      </c>
      <c r="B736" s="268" t="s">
        <v>3495</v>
      </c>
      <c r="C736" s="268" t="s">
        <v>5987</v>
      </c>
      <c r="D736" s="268" t="s">
        <v>5988</v>
      </c>
    </row>
    <row r="737" spans="1:4">
      <c r="A737" s="268" t="s">
        <v>7081</v>
      </c>
      <c r="B737" s="268" t="s">
        <v>7082</v>
      </c>
      <c r="C737" s="268" t="s">
        <v>5987</v>
      </c>
      <c r="D737" s="268" t="s">
        <v>6037</v>
      </c>
    </row>
    <row r="738" spans="1:4">
      <c r="A738" s="268" t="s">
        <v>7083</v>
      </c>
      <c r="B738" s="268" t="s">
        <v>2107</v>
      </c>
      <c r="C738" s="268" t="s">
        <v>5987</v>
      </c>
      <c r="D738" s="268" t="s">
        <v>6344</v>
      </c>
    </row>
    <row r="739" spans="1:4">
      <c r="A739" s="268" t="s">
        <v>7084</v>
      </c>
      <c r="B739" s="268" t="s">
        <v>7085</v>
      </c>
      <c r="C739" s="268" t="s">
        <v>5987</v>
      </c>
      <c r="D739" s="268" t="s">
        <v>64</v>
      </c>
    </row>
    <row r="740" spans="1:4">
      <c r="A740" s="268" t="s">
        <v>7086</v>
      </c>
      <c r="B740" s="268" t="s">
        <v>3517</v>
      </c>
      <c r="C740" s="268" t="s">
        <v>5987</v>
      </c>
      <c r="D740" s="268" t="s">
        <v>6139</v>
      </c>
    </row>
    <row r="741" spans="1:4">
      <c r="A741" s="268" t="s">
        <v>7087</v>
      </c>
      <c r="B741" s="268" t="s">
        <v>2371</v>
      </c>
      <c r="C741" s="268" t="s">
        <v>5987</v>
      </c>
      <c r="D741" s="268" t="s">
        <v>6079</v>
      </c>
    </row>
    <row r="742" spans="1:4">
      <c r="A742" s="268" t="s">
        <v>7088</v>
      </c>
      <c r="B742" s="268" t="s">
        <v>2153</v>
      </c>
      <c r="C742" s="268" t="s">
        <v>5987</v>
      </c>
      <c r="D742" s="268" t="s">
        <v>6037</v>
      </c>
    </row>
    <row r="743" spans="1:4">
      <c r="A743" s="268" t="s">
        <v>7089</v>
      </c>
      <c r="B743" s="268" t="s">
        <v>7090</v>
      </c>
      <c r="C743" s="268" t="s">
        <v>5987</v>
      </c>
      <c r="D743" s="268" t="s">
        <v>110</v>
      </c>
    </row>
    <row r="744" spans="1:4">
      <c r="A744" s="268" t="s">
        <v>7091</v>
      </c>
      <c r="B744" s="268" t="s">
        <v>2729</v>
      </c>
      <c r="C744" s="268" t="s">
        <v>5987</v>
      </c>
      <c r="D744" s="268" t="s">
        <v>5264</v>
      </c>
    </row>
    <row r="745" spans="1:4">
      <c r="A745" s="268" t="s">
        <v>7092</v>
      </c>
      <c r="B745" s="268" t="s">
        <v>3691</v>
      </c>
      <c r="C745" s="268" t="s">
        <v>5987</v>
      </c>
      <c r="D745" s="268" t="s">
        <v>5988</v>
      </c>
    </row>
    <row r="746" spans="1:4">
      <c r="A746" s="268" t="s">
        <v>7093</v>
      </c>
      <c r="B746" s="268" t="s">
        <v>7094</v>
      </c>
      <c r="C746" s="268" t="s">
        <v>5987</v>
      </c>
      <c r="D746" s="268" t="s">
        <v>6199</v>
      </c>
    </row>
    <row r="747" spans="1:4">
      <c r="A747" s="268" t="s">
        <v>7095</v>
      </c>
      <c r="B747" s="268" t="s">
        <v>1478</v>
      </c>
      <c r="C747" s="268" t="s">
        <v>5987</v>
      </c>
      <c r="D747" s="268" t="s">
        <v>5993</v>
      </c>
    </row>
    <row r="748" spans="1:4">
      <c r="A748" s="268" t="s">
        <v>7096</v>
      </c>
      <c r="B748" s="268" t="s">
        <v>2351</v>
      </c>
      <c r="C748" s="268" t="s">
        <v>5987</v>
      </c>
      <c r="D748" s="268" t="s">
        <v>6079</v>
      </c>
    </row>
    <row r="749" spans="1:4">
      <c r="A749" s="268" t="s">
        <v>7097</v>
      </c>
      <c r="B749" s="268" t="s">
        <v>7098</v>
      </c>
      <c r="C749" s="268" t="s">
        <v>5987</v>
      </c>
      <c r="D749" s="268" t="s">
        <v>6072</v>
      </c>
    </row>
    <row r="750" spans="1:4">
      <c r="A750" s="268" t="s">
        <v>7099</v>
      </c>
      <c r="B750" s="268" t="s">
        <v>1728</v>
      </c>
      <c r="C750" s="268" t="s">
        <v>5987</v>
      </c>
      <c r="D750" s="268" t="s">
        <v>6004</v>
      </c>
    </row>
    <row r="751" spans="1:4">
      <c r="A751" s="268" t="s">
        <v>7100</v>
      </c>
      <c r="B751" s="268" t="s">
        <v>3519</v>
      </c>
      <c r="C751" s="268" t="s">
        <v>5987</v>
      </c>
      <c r="D751" s="268" t="s">
        <v>5996</v>
      </c>
    </row>
    <row r="752" spans="1:4">
      <c r="A752" s="268" t="s">
        <v>7101</v>
      </c>
      <c r="B752" s="268" t="s">
        <v>490</v>
      </c>
      <c r="C752" s="268" t="s">
        <v>5987</v>
      </c>
      <c r="D752" s="268" t="s">
        <v>5988</v>
      </c>
    </row>
    <row r="753" spans="1:4">
      <c r="A753" s="268" t="s">
        <v>7102</v>
      </c>
      <c r="B753" s="268" t="s">
        <v>1921</v>
      </c>
      <c r="C753" s="268" t="s">
        <v>5987</v>
      </c>
      <c r="D753" s="268" t="s">
        <v>5988</v>
      </c>
    </row>
    <row r="754" spans="1:4">
      <c r="A754" s="268" t="s">
        <v>7103</v>
      </c>
      <c r="B754" s="268" t="s">
        <v>7104</v>
      </c>
      <c r="C754" s="268" t="s">
        <v>5987</v>
      </c>
      <c r="D754" s="268" t="s">
        <v>5993</v>
      </c>
    </row>
    <row r="755" spans="1:4">
      <c r="A755" s="268" t="s">
        <v>7105</v>
      </c>
      <c r="B755" s="268" t="s">
        <v>568</v>
      </c>
      <c r="C755" s="268" t="s">
        <v>5987</v>
      </c>
      <c r="D755" s="268" t="s">
        <v>6061</v>
      </c>
    </row>
    <row r="756" spans="1:4">
      <c r="A756" s="268" t="s">
        <v>7106</v>
      </c>
      <c r="B756" s="268" t="s">
        <v>7107</v>
      </c>
      <c r="C756" s="268" t="s">
        <v>5987</v>
      </c>
      <c r="D756" s="268" t="s">
        <v>5988</v>
      </c>
    </row>
    <row r="757" spans="1:4">
      <c r="A757" s="268" t="s">
        <v>7108</v>
      </c>
      <c r="B757" s="268" t="s">
        <v>7109</v>
      </c>
      <c r="C757" s="268" t="s">
        <v>5987</v>
      </c>
      <c r="D757" s="268" t="s">
        <v>6064</v>
      </c>
    </row>
    <row r="758" spans="1:4">
      <c r="A758" s="268" t="s">
        <v>7110</v>
      </c>
      <c r="B758" s="268" t="s">
        <v>7111</v>
      </c>
      <c r="C758" s="268" t="s">
        <v>5987</v>
      </c>
      <c r="D758" s="268" t="s">
        <v>6031</v>
      </c>
    </row>
    <row r="759" spans="1:4">
      <c r="A759" s="268" t="s">
        <v>7112</v>
      </c>
      <c r="B759" s="268" t="s">
        <v>1741</v>
      </c>
      <c r="C759" s="268" t="s">
        <v>5987</v>
      </c>
      <c r="D759" s="268" t="s">
        <v>6079</v>
      </c>
    </row>
    <row r="760" spans="1:4">
      <c r="A760" s="268" t="s">
        <v>7113</v>
      </c>
      <c r="B760" s="268" t="s">
        <v>2125</v>
      </c>
      <c r="C760" s="268" t="s">
        <v>5987</v>
      </c>
      <c r="D760" s="268" t="s">
        <v>6037</v>
      </c>
    </row>
    <row r="761" spans="1:4">
      <c r="A761" s="268" t="s">
        <v>7114</v>
      </c>
      <c r="B761" s="268" t="s">
        <v>1066</v>
      </c>
      <c r="C761" s="268" t="s">
        <v>5987</v>
      </c>
      <c r="D761" s="268" t="s">
        <v>110</v>
      </c>
    </row>
    <row r="762" spans="1:4">
      <c r="A762" s="268" t="s">
        <v>7115</v>
      </c>
      <c r="B762" s="268" t="s">
        <v>7116</v>
      </c>
      <c r="C762" s="268" t="s">
        <v>5987</v>
      </c>
      <c r="D762" s="268" t="s">
        <v>6072</v>
      </c>
    </row>
    <row r="763" spans="1:4">
      <c r="A763" s="268" t="s">
        <v>7117</v>
      </c>
      <c r="B763" s="268" t="s">
        <v>2117</v>
      </c>
      <c r="C763" s="268" t="s">
        <v>5987</v>
      </c>
      <c r="D763" s="268" t="s">
        <v>5993</v>
      </c>
    </row>
    <row r="764" spans="1:4">
      <c r="A764" s="268" t="s">
        <v>7118</v>
      </c>
      <c r="B764" s="268" t="s">
        <v>3535</v>
      </c>
      <c r="C764" s="268" t="s">
        <v>5987</v>
      </c>
      <c r="D764" s="268" t="s">
        <v>6031</v>
      </c>
    </row>
    <row r="765" spans="1:4">
      <c r="A765" s="268" t="s">
        <v>7119</v>
      </c>
      <c r="B765" s="268" t="s">
        <v>1608</v>
      </c>
      <c r="C765" s="268" t="s">
        <v>5987</v>
      </c>
      <c r="D765" s="268" t="s">
        <v>6079</v>
      </c>
    </row>
    <row r="766" spans="1:4">
      <c r="A766" s="268" t="s">
        <v>7120</v>
      </c>
      <c r="B766" s="268" t="s">
        <v>7121</v>
      </c>
      <c r="C766" s="268" t="s">
        <v>5987</v>
      </c>
      <c r="D766" s="268" t="s">
        <v>110</v>
      </c>
    </row>
    <row r="767" spans="1:4">
      <c r="A767" s="268" t="s">
        <v>7122</v>
      </c>
      <c r="B767" s="268" t="s">
        <v>3715</v>
      </c>
      <c r="C767" s="268" t="s">
        <v>5987</v>
      </c>
      <c r="D767" s="268" t="s">
        <v>64</v>
      </c>
    </row>
    <row r="768" spans="1:4">
      <c r="A768" s="268" t="s">
        <v>7123</v>
      </c>
      <c r="B768" s="268" t="s">
        <v>7124</v>
      </c>
      <c r="C768" s="268" t="s">
        <v>5987</v>
      </c>
      <c r="D768" s="268" t="s">
        <v>6037</v>
      </c>
    </row>
    <row r="769" spans="1:4">
      <c r="A769" s="268" t="s">
        <v>7125</v>
      </c>
      <c r="B769" s="268" t="s">
        <v>7126</v>
      </c>
      <c r="C769" s="268" t="s">
        <v>5987</v>
      </c>
      <c r="D769" s="268" t="s">
        <v>5988</v>
      </c>
    </row>
    <row r="770" spans="1:4">
      <c r="A770" s="268" t="s">
        <v>7127</v>
      </c>
      <c r="B770" s="268" t="s">
        <v>2317</v>
      </c>
      <c r="C770" s="268" t="s">
        <v>5987</v>
      </c>
      <c r="D770" s="268" t="s">
        <v>6079</v>
      </c>
    </row>
    <row r="771" spans="1:4">
      <c r="A771" s="268" t="s">
        <v>7128</v>
      </c>
      <c r="B771" s="268" t="s">
        <v>2985</v>
      </c>
      <c r="C771" s="268" t="s">
        <v>5987</v>
      </c>
      <c r="D771" s="268" t="s">
        <v>5988</v>
      </c>
    </row>
    <row r="772" spans="1:4">
      <c r="A772" s="268" t="s">
        <v>7129</v>
      </c>
      <c r="B772" s="268" t="s">
        <v>7130</v>
      </c>
      <c r="C772" s="268" t="s">
        <v>5987</v>
      </c>
      <c r="D772" s="268" t="s">
        <v>6023</v>
      </c>
    </row>
    <row r="773" spans="1:4">
      <c r="A773" s="268" t="s">
        <v>7131</v>
      </c>
      <c r="B773" s="268" t="s">
        <v>3795</v>
      </c>
      <c r="C773" s="268" t="s">
        <v>5987</v>
      </c>
      <c r="D773" s="268" t="s">
        <v>6104</v>
      </c>
    </row>
    <row r="774" spans="1:4">
      <c r="A774" s="268" t="s">
        <v>7132</v>
      </c>
      <c r="B774" s="268" t="s">
        <v>3339</v>
      </c>
      <c r="C774" s="268" t="s">
        <v>5987</v>
      </c>
      <c r="D774" s="268" t="s">
        <v>5993</v>
      </c>
    </row>
    <row r="775" spans="1:4">
      <c r="A775" s="268" t="s">
        <v>7133</v>
      </c>
      <c r="B775" s="268" t="s">
        <v>7134</v>
      </c>
      <c r="C775" s="268" t="s">
        <v>5987</v>
      </c>
      <c r="D775" s="268" t="s">
        <v>6139</v>
      </c>
    </row>
    <row r="776" spans="1:4">
      <c r="A776" s="268" t="s">
        <v>7135</v>
      </c>
      <c r="B776" s="268" t="s">
        <v>7136</v>
      </c>
      <c r="C776" s="268" t="s">
        <v>5987</v>
      </c>
      <c r="D776" s="268" t="s">
        <v>110</v>
      </c>
    </row>
    <row r="777" spans="1:4">
      <c r="A777" s="268" t="s">
        <v>7137</v>
      </c>
      <c r="B777" s="268" t="s">
        <v>7138</v>
      </c>
      <c r="C777" s="268" t="s">
        <v>5987</v>
      </c>
      <c r="D777" s="268" t="s">
        <v>6023</v>
      </c>
    </row>
    <row r="778" spans="1:4">
      <c r="A778" s="268" t="s">
        <v>7139</v>
      </c>
      <c r="B778" s="268" t="s">
        <v>7140</v>
      </c>
      <c r="C778" s="268" t="s">
        <v>5987</v>
      </c>
      <c r="D778" s="268" t="s">
        <v>5988</v>
      </c>
    </row>
    <row r="779" spans="1:4">
      <c r="A779" s="268" t="s">
        <v>7141</v>
      </c>
      <c r="B779" s="268" t="s">
        <v>1024</v>
      </c>
      <c r="C779" s="268" t="s">
        <v>5987</v>
      </c>
      <c r="D779" s="268" t="s">
        <v>6104</v>
      </c>
    </row>
    <row r="780" spans="1:4">
      <c r="A780" s="268" t="s">
        <v>7142</v>
      </c>
      <c r="B780" s="268" t="s">
        <v>2051</v>
      </c>
      <c r="C780" s="268" t="s">
        <v>5987</v>
      </c>
      <c r="D780" s="268" t="s">
        <v>5996</v>
      </c>
    </row>
    <row r="781" spans="1:4">
      <c r="A781" s="268" t="s">
        <v>7143</v>
      </c>
      <c r="B781" s="268" t="s">
        <v>7144</v>
      </c>
      <c r="C781" s="268" t="s">
        <v>5987</v>
      </c>
      <c r="D781" s="268" t="s">
        <v>6061</v>
      </c>
    </row>
    <row r="782" spans="1:4">
      <c r="A782" s="268" t="s">
        <v>7145</v>
      </c>
      <c r="B782" s="268" t="s">
        <v>7146</v>
      </c>
      <c r="C782" s="268" t="s">
        <v>5987</v>
      </c>
      <c r="D782" s="268" t="s">
        <v>6037</v>
      </c>
    </row>
    <row r="783" spans="1:4">
      <c r="A783" s="268" t="s">
        <v>7147</v>
      </c>
      <c r="B783" s="268" t="s">
        <v>7148</v>
      </c>
      <c r="C783" s="268" t="s">
        <v>5987</v>
      </c>
      <c r="D783" s="268" t="s">
        <v>6023</v>
      </c>
    </row>
    <row r="784" spans="1:4">
      <c r="A784" s="268" t="s">
        <v>7149</v>
      </c>
      <c r="B784" s="268" t="s">
        <v>7150</v>
      </c>
      <c r="C784" s="268" t="s">
        <v>5987</v>
      </c>
      <c r="D784" s="268" t="s">
        <v>6037</v>
      </c>
    </row>
    <row r="785" spans="1:4">
      <c r="A785" s="268" t="s">
        <v>7151</v>
      </c>
      <c r="B785" s="268" t="s">
        <v>7152</v>
      </c>
      <c r="C785" s="268" t="s">
        <v>5987</v>
      </c>
      <c r="D785" s="268" t="s">
        <v>6079</v>
      </c>
    </row>
    <row r="786" spans="1:4">
      <c r="A786" s="268" t="s">
        <v>7153</v>
      </c>
      <c r="B786" s="268" t="s">
        <v>648</v>
      </c>
      <c r="C786" s="268" t="s">
        <v>5987</v>
      </c>
      <c r="D786" s="268" t="s">
        <v>5999</v>
      </c>
    </row>
    <row r="787" spans="1:4">
      <c r="A787" s="268" t="s">
        <v>7154</v>
      </c>
      <c r="B787" s="268" t="s">
        <v>2013</v>
      </c>
      <c r="C787" s="268" t="s">
        <v>5987</v>
      </c>
      <c r="D787" s="268" t="s">
        <v>6023</v>
      </c>
    </row>
    <row r="788" spans="1:4">
      <c r="A788" s="268" t="s">
        <v>7155</v>
      </c>
      <c r="B788" s="268" t="s">
        <v>7156</v>
      </c>
      <c r="C788" s="268" t="s">
        <v>5987</v>
      </c>
      <c r="D788" s="268" t="s">
        <v>6023</v>
      </c>
    </row>
    <row r="789" spans="1:4">
      <c r="A789" s="268" t="s">
        <v>7157</v>
      </c>
      <c r="B789" s="268" t="s">
        <v>7158</v>
      </c>
      <c r="C789" s="268" t="s">
        <v>5987</v>
      </c>
      <c r="D789" s="268" t="s">
        <v>5988</v>
      </c>
    </row>
    <row r="790" spans="1:4">
      <c r="A790" s="268" t="s">
        <v>7159</v>
      </c>
      <c r="B790" s="268" t="s">
        <v>7160</v>
      </c>
      <c r="C790" s="268" t="s">
        <v>5987</v>
      </c>
      <c r="D790" s="268" t="s">
        <v>6199</v>
      </c>
    </row>
    <row r="791" spans="1:4">
      <c r="A791" s="268" t="s">
        <v>7161</v>
      </c>
      <c r="B791" s="268" t="s">
        <v>7162</v>
      </c>
      <c r="C791" s="268" t="s">
        <v>5987</v>
      </c>
      <c r="D791" s="268" t="s">
        <v>5991</v>
      </c>
    </row>
    <row r="792" spans="1:4">
      <c r="A792" s="268" t="s">
        <v>7163</v>
      </c>
      <c r="B792" s="268" t="s">
        <v>7164</v>
      </c>
      <c r="C792" s="268" t="s">
        <v>5987</v>
      </c>
      <c r="D792" s="268" t="s">
        <v>5991</v>
      </c>
    </row>
    <row r="793" spans="1:4">
      <c r="A793" s="268" t="s">
        <v>7165</v>
      </c>
      <c r="B793" s="268" t="s">
        <v>3567</v>
      </c>
      <c r="C793" s="268" t="s">
        <v>5987</v>
      </c>
      <c r="D793" s="268" t="s">
        <v>5988</v>
      </c>
    </row>
    <row r="794" spans="1:4">
      <c r="A794" s="268" t="s">
        <v>7166</v>
      </c>
      <c r="B794" s="268" t="s">
        <v>7167</v>
      </c>
      <c r="C794" s="268" t="s">
        <v>5987</v>
      </c>
      <c r="D794" s="268" t="s">
        <v>6199</v>
      </c>
    </row>
    <row r="795" spans="1:4">
      <c r="A795" s="268" t="s">
        <v>7168</v>
      </c>
      <c r="B795" s="268" t="s">
        <v>3261</v>
      </c>
      <c r="C795" s="268" t="s">
        <v>5987</v>
      </c>
      <c r="D795" s="268" t="s">
        <v>5988</v>
      </c>
    </row>
    <row r="796" spans="1:4">
      <c r="A796" s="268" t="s">
        <v>7169</v>
      </c>
      <c r="B796" s="268" t="s">
        <v>3631</v>
      </c>
      <c r="C796" s="268" t="s">
        <v>5987</v>
      </c>
      <c r="D796" s="268" t="s">
        <v>6139</v>
      </c>
    </row>
    <row r="797" spans="1:4">
      <c r="A797" s="268" t="s">
        <v>7170</v>
      </c>
      <c r="B797" s="268" t="s">
        <v>3259</v>
      </c>
      <c r="C797" s="268" t="s">
        <v>5987</v>
      </c>
      <c r="D797" s="268" t="s">
        <v>6139</v>
      </c>
    </row>
    <row r="798" spans="1:4">
      <c r="A798" s="268" t="s">
        <v>7171</v>
      </c>
      <c r="B798" s="268" t="s">
        <v>7172</v>
      </c>
      <c r="C798" s="268" t="s">
        <v>5987</v>
      </c>
      <c r="D798" s="268" t="s">
        <v>6091</v>
      </c>
    </row>
    <row r="799" spans="1:4">
      <c r="A799" s="268" t="s">
        <v>7173</v>
      </c>
      <c r="B799" s="268" t="s">
        <v>2413</v>
      </c>
      <c r="C799" s="268" t="s">
        <v>5987</v>
      </c>
      <c r="D799" s="268" t="s">
        <v>5991</v>
      </c>
    </row>
    <row r="800" spans="1:4">
      <c r="A800" s="268" t="s">
        <v>7174</v>
      </c>
      <c r="B800" s="268" t="s">
        <v>3289</v>
      </c>
      <c r="C800" s="268" t="s">
        <v>5987</v>
      </c>
      <c r="D800" s="268" t="s">
        <v>5993</v>
      </c>
    </row>
    <row r="801" spans="1:4">
      <c r="A801" s="268" t="s">
        <v>7175</v>
      </c>
      <c r="B801" s="268" t="s">
        <v>7176</v>
      </c>
      <c r="C801" s="268" t="s">
        <v>5987</v>
      </c>
      <c r="D801" s="268" t="s">
        <v>5993</v>
      </c>
    </row>
    <row r="802" spans="1:4">
      <c r="A802" s="268" t="s">
        <v>7177</v>
      </c>
      <c r="B802" s="268" t="s">
        <v>7178</v>
      </c>
      <c r="C802" s="268" t="s">
        <v>5987</v>
      </c>
      <c r="D802" s="268" t="s">
        <v>6037</v>
      </c>
    </row>
    <row r="803" spans="1:4">
      <c r="A803" s="268" t="s">
        <v>7179</v>
      </c>
      <c r="B803" s="268" t="s">
        <v>7180</v>
      </c>
      <c r="C803" s="268" t="s">
        <v>5987</v>
      </c>
      <c r="D803" s="268" t="s">
        <v>6004</v>
      </c>
    </row>
    <row r="804" spans="1:4">
      <c r="A804" s="268" t="s">
        <v>7181</v>
      </c>
      <c r="B804" s="268" t="s">
        <v>7182</v>
      </c>
      <c r="C804" s="268" t="s">
        <v>5987</v>
      </c>
      <c r="D804" s="268" t="s">
        <v>5988</v>
      </c>
    </row>
    <row r="805" spans="1:4">
      <c r="A805" s="268" t="s">
        <v>7183</v>
      </c>
      <c r="B805" s="268" t="s">
        <v>7184</v>
      </c>
      <c r="C805" s="268" t="s">
        <v>5987</v>
      </c>
      <c r="D805" s="268" t="s">
        <v>5996</v>
      </c>
    </row>
    <row r="806" spans="1:4">
      <c r="A806" s="268" t="s">
        <v>7185</v>
      </c>
      <c r="B806" s="268" t="s">
        <v>7186</v>
      </c>
      <c r="C806" s="268" t="s">
        <v>5987</v>
      </c>
      <c r="D806" s="268" t="s">
        <v>5988</v>
      </c>
    </row>
    <row r="807" spans="1:4">
      <c r="A807" s="268" t="s">
        <v>7187</v>
      </c>
      <c r="B807" s="268" t="s">
        <v>7188</v>
      </c>
      <c r="C807" s="268" t="s">
        <v>5987</v>
      </c>
      <c r="D807" s="268" t="s">
        <v>6023</v>
      </c>
    </row>
    <row r="808" spans="1:4">
      <c r="A808" s="268" t="s">
        <v>7189</v>
      </c>
      <c r="B808" s="268" t="s">
        <v>7190</v>
      </c>
      <c r="C808" s="268" t="s">
        <v>5987</v>
      </c>
      <c r="D808" s="268" t="s">
        <v>6023</v>
      </c>
    </row>
    <row r="809" spans="1:4">
      <c r="A809" s="268" t="s">
        <v>7191</v>
      </c>
      <c r="B809" s="268" t="s">
        <v>7192</v>
      </c>
      <c r="C809" s="268" t="s">
        <v>5987</v>
      </c>
      <c r="D809" s="268" t="s">
        <v>5999</v>
      </c>
    </row>
    <row r="810" spans="1:4">
      <c r="A810" s="268" t="s">
        <v>7193</v>
      </c>
      <c r="B810" s="268" t="s">
        <v>1446</v>
      </c>
      <c r="C810" s="268" t="s">
        <v>5987</v>
      </c>
      <c r="D810" s="268" t="s">
        <v>6079</v>
      </c>
    </row>
    <row r="811" spans="1:4">
      <c r="A811" s="268" t="s">
        <v>7194</v>
      </c>
      <c r="B811" s="268" t="s">
        <v>7195</v>
      </c>
      <c r="C811" s="268" t="s">
        <v>5987</v>
      </c>
      <c r="D811" s="268" t="s">
        <v>6037</v>
      </c>
    </row>
    <row r="812" spans="1:4">
      <c r="A812" s="268" t="s">
        <v>7196</v>
      </c>
      <c r="B812" s="268" t="s">
        <v>7197</v>
      </c>
      <c r="C812" s="268" t="s">
        <v>5987</v>
      </c>
      <c r="D812" s="268" t="s">
        <v>64</v>
      </c>
    </row>
    <row r="813" spans="1:4">
      <c r="A813" s="268" t="s">
        <v>7198</v>
      </c>
      <c r="B813" s="268" t="s">
        <v>2581</v>
      </c>
      <c r="C813" s="268" t="s">
        <v>5987</v>
      </c>
      <c r="D813" s="268" t="s">
        <v>5999</v>
      </c>
    </row>
    <row r="814" spans="1:4">
      <c r="A814" s="268" t="s">
        <v>7199</v>
      </c>
      <c r="B814" s="268" t="s">
        <v>3335</v>
      </c>
      <c r="C814" s="268" t="s">
        <v>5987</v>
      </c>
      <c r="D814" s="268" t="s">
        <v>5996</v>
      </c>
    </row>
    <row r="815" spans="1:4">
      <c r="A815" s="268" t="s">
        <v>7200</v>
      </c>
      <c r="B815" s="268" t="s">
        <v>7201</v>
      </c>
      <c r="C815" s="268" t="s">
        <v>5987</v>
      </c>
      <c r="D815" s="268" t="s">
        <v>6023</v>
      </c>
    </row>
    <row r="816" spans="1:4">
      <c r="A816" s="268" t="s">
        <v>7202</v>
      </c>
      <c r="B816" s="268" t="s">
        <v>7203</v>
      </c>
      <c r="C816" s="268" t="s">
        <v>5987</v>
      </c>
      <c r="D816" s="268" t="s">
        <v>6004</v>
      </c>
    </row>
    <row r="817" spans="1:4">
      <c r="A817" s="268" t="s">
        <v>7204</v>
      </c>
      <c r="B817" s="268" t="s">
        <v>2833</v>
      </c>
      <c r="C817" s="268" t="s">
        <v>5987</v>
      </c>
      <c r="D817" s="268" t="s">
        <v>5993</v>
      </c>
    </row>
    <row r="818" spans="1:4">
      <c r="A818" s="268" t="s">
        <v>7205</v>
      </c>
      <c r="B818" s="268" t="s">
        <v>1249</v>
      </c>
      <c r="C818" s="268" t="s">
        <v>5987</v>
      </c>
      <c r="D818" s="268" t="s">
        <v>6061</v>
      </c>
    </row>
    <row r="819" spans="1:4">
      <c r="A819" s="268" t="s">
        <v>7206</v>
      </c>
      <c r="B819" s="268" t="s">
        <v>7207</v>
      </c>
      <c r="C819" s="268" t="s">
        <v>5987</v>
      </c>
      <c r="D819" s="268" t="s">
        <v>5988</v>
      </c>
    </row>
    <row r="820" spans="1:4">
      <c r="A820" s="268" t="s">
        <v>7208</v>
      </c>
      <c r="B820" s="268" t="s">
        <v>2689</v>
      </c>
      <c r="C820" s="268" t="s">
        <v>5987</v>
      </c>
      <c r="D820" s="268" t="s">
        <v>6025</v>
      </c>
    </row>
    <row r="821" spans="1:4">
      <c r="A821" s="268" t="s">
        <v>7209</v>
      </c>
      <c r="B821" s="268" t="s">
        <v>1373</v>
      </c>
      <c r="C821" s="268" t="s">
        <v>5987</v>
      </c>
      <c r="D821" s="268" t="s">
        <v>110</v>
      </c>
    </row>
    <row r="822" spans="1:4">
      <c r="A822" s="268" t="s">
        <v>7210</v>
      </c>
      <c r="B822" s="268" t="s">
        <v>2071</v>
      </c>
      <c r="C822" s="268" t="s">
        <v>5987</v>
      </c>
      <c r="D822" s="268" t="s">
        <v>6072</v>
      </c>
    </row>
    <row r="823" spans="1:4">
      <c r="A823" s="268" t="s">
        <v>7211</v>
      </c>
      <c r="B823" s="268" t="s">
        <v>7212</v>
      </c>
      <c r="C823" s="268" t="s">
        <v>5987</v>
      </c>
      <c r="D823" s="268" t="s">
        <v>6072</v>
      </c>
    </row>
    <row r="824" spans="1:4">
      <c r="A824" s="268" t="s">
        <v>7213</v>
      </c>
      <c r="B824" s="268" t="s">
        <v>2761</v>
      </c>
      <c r="C824" s="268" t="s">
        <v>5987</v>
      </c>
      <c r="D824" s="268" t="s">
        <v>5993</v>
      </c>
    </row>
    <row r="825" spans="1:4">
      <c r="A825" s="268" t="s">
        <v>7214</v>
      </c>
      <c r="B825" s="268" t="s">
        <v>7215</v>
      </c>
      <c r="C825" s="268" t="s">
        <v>5987</v>
      </c>
      <c r="D825" s="268" t="s">
        <v>6104</v>
      </c>
    </row>
    <row r="826" spans="1:4">
      <c r="A826" s="268" t="s">
        <v>7216</v>
      </c>
      <c r="B826" s="268" t="s">
        <v>2443</v>
      </c>
      <c r="C826" s="268" t="s">
        <v>5987</v>
      </c>
      <c r="D826" s="268" t="s">
        <v>5999</v>
      </c>
    </row>
    <row r="827" spans="1:4">
      <c r="A827" s="268" t="s">
        <v>7217</v>
      </c>
      <c r="B827" s="268" t="s">
        <v>7218</v>
      </c>
      <c r="C827" s="268" t="s">
        <v>5987</v>
      </c>
      <c r="D827" s="268" t="s">
        <v>6023</v>
      </c>
    </row>
    <row r="828" spans="1:4">
      <c r="A828" s="268" t="s">
        <v>7219</v>
      </c>
      <c r="B828" s="268" t="s">
        <v>7220</v>
      </c>
      <c r="C828" s="268" t="s">
        <v>5987</v>
      </c>
      <c r="D828" s="268" t="s">
        <v>6037</v>
      </c>
    </row>
    <row r="829" spans="1:4">
      <c r="A829" s="268" t="s">
        <v>7221</v>
      </c>
      <c r="B829" s="268" t="s">
        <v>7222</v>
      </c>
      <c r="C829" s="268" t="s">
        <v>5987</v>
      </c>
      <c r="D829" s="268" t="s">
        <v>5993</v>
      </c>
    </row>
    <row r="830" spans="1:4">
      <c r="A830" s="268" t="s">
        <v>7223</v>
      </c>
      <c r="B830" s="268" t="s">
        <v>2561</v>
      </c>
      <c r="C830" s="268" t="s">
        <v>5987</v>
      </c>
      <c r="D830" s="268" t="s">
        <v>5988</v>
      </c>
    </row>
    <row r="831" spans="1:4">
      <c r="A831" s="268" t="s">
        <v>7224</v>
      </c>
      <c r="B831" s="268" t="s">
        <v>7225</v>
      </c>
      <c r="C831" s="268" t="s">
        <v>5987</v>
      </c>
      <c r="D831" s="268" t="s">
        <v>6004</v>
      </c>
    </row>
    <row r="832" spans="1:4">
      <c r="A832" s="268" t="s">
        <v>7226</v>
      </c>
      <c r="B832" s="268" t="s">
        <v>7227</v>
      </c>
      <c r="C832" s="268" t="s">
        <v>5987</v>
      </c>
      <c r="D832" s="268" t="s">
        <v>5991</v>
      </c>
    </row>
    <row r="833" spans="1:4">
      <c r="A833" s="268" t="s">
        <v>7228</v>
      </c>
      <c r="B833" s="268" t="s">
        <v>7229</v>
      </c>
      <c r="C833" s="268" t="s">
        <v>5987</v>
      </c>
      <c r="D833" s="268" t="s">
        <v>5991</v>
      </c>
    </row>
    <row r="834" spans="1:4">
      <c r="A834" s="268" t="s">
        <v>7230</v>
      </c>
      <c r="B834" s="268" t="s">
        <v>7231</v>
      </c>
      <c r="C834" s="268" t="s">
        <v>5987</v>
      </c>
      <c r="D834" s="268" t="s">
        <v>5991</v>
      </c>
    </row>
    <row r="835" spans="1:4">
      <c r="A835" s="268" t="s">
        <v>7232</v>
      </c>
      <c r="B835" s="268" t="s">
        <v>7233</v>
      </c>
      <c r="C835" s="268" t="s">
        <v>5987</v>
      </c>
      <c r="D835" s="268" t="s">
        <v>64</v>
      </c>
    </row>
    <row r="836" spans="1:4">
      <c r="A836" s="268" t="s">
        <v>7234</v>
      </c>
      <c r="B836" s="268" t="s">
        <v>7235</v>
      </c>
      <c r="C836" s="268" t="s">
        <v>5987</v>
      </c>
      <c r="D836" s="268" t="s">
        <v>6023</v>
      </c>
    </row>
    <row r="837" spans="1:4">
      <c r="A837" s="268" t="s">
        <v>7236</v>
      </c>
      <c r="B837" s="268" t="s">
        <v>7237</v>
      </c>
      <c r="C837" s="268" t="s">
        <v>5987</v>
      </c>
      <c r="D837" s="268" t="s">
        <v>6072</v>
      </c>
    </row>
    <row r="838" spans="1:4">
      <c r="A838" s="268" t="s">
        <v>7238</v>
      </c>
      <c r="B838" s="268" t="s">
        <v>7239</v>
      </c>
      <c r="C838" s="268" t="s">
        <v>5987</v>
      </c>
      <c r="D838" s="268" t="s">
        <v>110</v>
      </c>
    </row>
    <row r="839" spans="1:4">
      <c r="A839" s="268" t="s">
        <v>7240</v>
      </c>
      <c r="B839" s="268" t="s">
        <v>7241</v>
      </c>
      <c r="C839" s="268" t="s">
        <v>5987</v>
      </c>
      <c r="D839" s="268" t="s">
        <v>110</v>
      </c>
    </row>
    <row r="840" spans="1:4">
      <c r="A840" s="268" t="s">
        <v>7242</v>
      </c>
      <c r="B840" s="268" t="s">
        <v>2239</v>
      </c>
      <c r="C840" s="268" t="s">
        <v>5987</v>
      </c>
      <c r="D840" s="268" t="s">
        <v>6072</v>
      </c>
    </row>
    <row r="841" spans="1:4">
      <c r="A841" s="268" t="s">
        <v>7243</v>
      </c>
      <c r="B841" s="268" t="s">
        <v>7244</v>
      </c>
      <c r="C841" s="268" t="s">
        <v>5987</v>
      </c>
      <c r="D841" s="268" t="s">
        <v>5988</v>
      </c>
    </row>
    <row r="842" spans="1:4">
      <c r="A842" s="268" t="s">
        <v>7245</v>
      </c>
      <c r="B842" s="268" t="s">
        <v>7246</v>
      </c>
      <c r="C842" s="268" t="s">
        <v>5987</v>
      </c>
      <c r="D842" s="268" t="s">
        <v>6023</v>
      </c>
    </row>
    <row r="843" spans="1:4">
      <c r="A843" s="268" t="s">
        <v>7247</v>
      </c>
      <c r="B843" s="268" t="s">
        <v>7248</v>
      </c>
      <c r="C843" s="268" t="s">
        <v>5987</v>
      </c>
      <c r="D843" s="268" t="s">
        <v>6079</v>
      </c>
    </row>
    <row r="844" spans="1:4">
      <c r="A844" s="268" t="s">
        <v>7249</v>
      </c>
      <c r="B844" s="268" t="s">
        <v>3363</v>
      </c>
      <c r="C844" s="268" t="s">
        <v>5987</v>
      </c>
      <c r="D844" s="268" t="s">
        <v>64</v>
      </c>
    </row>
    <row r="845" spans="1:4">
      <c r="A845" s="268" t="s">
        <v>7250</v>
      </c>
      <c r="B845" s="268" t="s">
        <v>3803</v>
      </c>
      <c r="C845" s="268" t="s">
        <v>5987</v>
      </c>
      <c r="D845" s="268" t="s">
        <v>5993</v>
      </c>
    </row>
    <row r="846" spans="1:4">
      <c r="A846" s="268" t="s">
        <v>7251</v>
      </c>
      <c r="B846" s="268" t="s">
        <v>7252</v>
      </c>
      <c r="C846" s="268" t="s">
        <v>5987</v>
      </c>
      <c r="D846" s="268" t="s">
        <v>5993</v>
      </c>
    </row>
    <row r="847" spans="1:4">
      <c r="A847" s="268" t="s">
        <v>7253</v>
      </c>
      <c r="B847" s="268" t="s">
        <v>2477</v>
      </c>
      <c r="C847" s="268" t="s">
        <v>5987</v>
      </c>
      <c r="D847" s="268" t="s">
        <v>5993</v>
      </c>
    </row>
    <row r="848" spans="1:4">
      <c r="A848" s="268" t="s">
        <v>7254</v>
      </c>
      <c r="B848" s="268" t="s">
        <v>1026</v>
      </c>
      <c r="C848" s="268" t="s">
        <v>5987</v>
      </c>
      <c r="D848" s="268" t="s">
        <v>5993</v>
      </c>
    </row>
    <row r="849" spans="1:4">
      <c r="A849" s="268" t="s">
        <v>7255</v>
      </c>
      <c r="B849" s="268" t="s">
        <v>7256</v>
      </c>
      <c r="C849" s="268" t="s">
        <v>5987</v>
      </c>
      <c r="D849" s="268" t="s">
        <v>110</v>
      </c>
    </row>
    <row r="850" spans="1:4">
      <c r="A850" s="268" t="s">
        <v>7257</v>
      </c>
      <c r="B850" s="268" t="s">
        <v>1620</v>
      </c>
      <c r="C850" s="268" t="s">
        <v>5987</v>
      </c>
      <c r="D850" s="268" t="s">
        <v>6079</v>
      </c>
    </row>
    <row r="851" spans="1:4">
      <c r="A851" s="268" t="s">
        <v>7258</v>
      </c>
      <c r="B851" s="268" t="s">
        <v>7259</v>
      </c>
      <c r="C851" s="268" t="s">
        <v>5987</v>
      </c>
      <c r="D851" s="268" t="s">
        <v>6228</v>
      </c>
    </row>
    <row r="852" spans="1:4">
      <c r="A852" s="268" t="s">
        <v>7260</v>
      </c>
      <c r="B852" s="268" t="s">
        <v>2489</v>
      </c>
      <c r="C852" s="268" t="s">
        <v>5987</v>
      </c>
      <c r="D852" s="268" t="s">
        <v>6079</v>
      </c>
    </row>
    <row r="853" spans="1:4">
      <c r="A853" s="268" t="s">
        <v>7261</v>
      </c>
      <c r="B853" s="268" t="s">
        <v>1558</v>
      </c>
      <c r="C853" s="268" t="s">
        <v>5987</v>
      </c>
      <c r="D853" s="268" t="s">
        <v>5993</v>
      </c>
    </row>
    <row r="854" spans="1:4">
      <c r="A854" s="268" t="s">
        <v>7262</v>
      </c>
      <c r="B854" s="268" t="s">
        <v>1674</v>
      </c>
      <c r="C854" s="268" t="s">
        <v>5987</v>
      </c>
      <c r="D854" s="268" t="s">
        <v>6079</v>
      </c>
    </row>
    <row r="855" spans="1:4">
      <c r="A855" s="268" t="s">
        <v>7263</v>
      </c>
      <c r="B855" s="268" t="s">
        <v>2605</v>
      </c>
      <c r="C855" s="268" t="s">
        <v>5987</v>
      </c>
      <c r="D855" s="268" t="s">
        <v>5993</v>
      </c>
    </row>
    <row r="856" spans="1:4">
      <c r="A856" s="268" t="s">
        <v>7264</v>
      </c>
      <c r="B856" s="268" t="s">
        <v>2009</v>
      </c>
      <c r="C856" s="268" t="s">
        <v>5987</v>
      </c>
      <c r="D856" s="268" t="s">
        <v>6011</v>
      </c>
    </row>
    <row r="857" spans="1:4">
      <c r="A857" s="268" t="s">
        <v>7265</v>
      </c>
      <c r="B857" s="268" t="s">
        <v>7266</v>
      </c>
      <c r="C857" s="268" t="s">
        <v>5987</v>
      </c>
      <c r="D857" s="268" t="s">
        <v>6072</v>
      </c>
    </row>
    <row r="858" spans="1:4">
      <c r="A858" s="268" t="s">
        <v>7267</v>
      </c>
      <c r="B858" s="268" t="s">
        <v>3073</v>
      </c>
      <c r="C858" s="268" t="s">
        <v>5987</v>
      </c>
      <c r="D858" s="268" t="s">
        <v>5991</v>
      </c>
    </row>
    <row r="859" spans="1:4">
      <c r="A859" s="268" t="s">
        <v>7268</v>
      </c>
      <c r="B859" s="268" t="s">
        <v>7269</v>
      </c>
      <c r="C859" s="268" t="s">
        <v>5987</v>
      </c>
      <c r="D859" s="268" t="s">
        <v>6023</v>
      </c>
    </row>
    <row r="860" spans="1:4">
      <c r="A860" s="268" t="s">
        <v>7270</v>
      </c>
      <c r="B860" s="268" t="s">
        <v>7271</v>
      </c>
      <c r="C860" s="268" t="s">
        <v>5987</v>
      </c>
      <c r="D860" s="268" t="s">
        <v>6228</v>
      </c>
    </row>
    <row r="861" spans="1:4">
      <c r="A861" s="268" t="s">
        <v>7272</v>
      </c>
      <c r="B861" s="268" t="s">
        <v>2763</v>
      </c>
      <c r="C861" s="268" t="s">
        <v>5987</v>
      </c>
      <c r="D861" s="268" t="s">
        <v>6199</v>
      </c>
    </row>
    <row r="862" spans="1:4">
      <c r="A862" s="268" t="s">
        <v>7273</v>
      </c>
      <c r="B862" s="268" t="s">
        <v>2889</v>
      </c>
      <c r="C862" s="268" t="s">
        <v>5987</v>
      </c>
      <c r="D862" s="268" t="s">
        <v>5999</v>
      </c>
    </row>
    <row r="863" spans="1:4">
      <c r="A863" s="268" t="s">
        <v>7274</v>
      </c>
      <c r="B863" s="268" t="s">
        <v>7275</v>
      </c>
      <c r="C863" s="268" t="s">
        <v>5987</v>
      </c>
      <c r="D863" s="268" t="s">
        <v>6031</v>
      </c>
    </row>
    <row r="864" spans="1:4">
      <c r="A864" s="268" t="s">
        <v>7276</v>
      </c>
      <c r="B864" s="268" t="s">
        <v>1508</v>
      </c>
      <c r="C864" s="268" t="s">
        <v>5987</v>
      </c>
      <c r="D864" s="268" t="s">
        <v>6139</v>
      </c>
    </row>
    <row r="865" spans="1:4">
      <c r="A865" s="268" t="s">
        <v>7277</v>
      </c>
      <c r="B865" s="268" t="s">
        <v>1574</v>
      </c>
      <c r="C865" s="268" t="s">
        <v>5987</v>
      </c>
      <c r="D865" s="268" t="s">
        <v>5993</v>
      </c>
    </row>
    <row r="866" spans="1:4">
      <c r="A866" s="268" t="s">
        <v>7278</v>
      </c>
      <c r="B866" s="268" t="s">
        <v>7279</v>
      </c>
      <c r="C866" s="268" t="s">
        <v>5987</v>
      </c>
      <c r="D866" s="268" t="s">
        <v>6139</v>
      </c>
    </row>
    <row r="867" spans="1:4">
      <c r="A867" s="268" t="s">
        <v>7280</v>
      </c>
      <c r="B867" s="268" t="s">
        <v>7281</v>
      </c>
      <c r="C867" s="268" t="s">
        <v>5987</v>
      </c>
      <c r="D867" s="268" t="s">
        <v>6064</v>
      </c>
    </row>
    <row r="868" spans="1:4">
      <c r="A868" s="268" t="s">
        <v>7282</v>
      </c>
      <c r="B868" s="268" t="s">
        <v>7283</v>
      </c>
      <c r="C868" s="268" t="s">
        <v>5987</v>
      </c>
      <c r="D868" s="268" t="s">
        <v>5988</v>
      </c>
    </row>
    <row r="869" spans="1:4">
      <c r="A869" s="268" t="s">
        <v>7284</v>
      </c>
      <c r="B869" s="268" t="s">
        <v>7285</v>
      </c>
      <c r="C869" s="268" t="s">
        <v>5987</v>
      </c>
      <c r="D869" s="268" t="s">
        <v>6004</v>
      </c>
    </row>
    <row r="870" spans="1:4">
      <c r="A870" s="268" t="s">
        <v>7286</v>
      </c>
      <c r="B870" s="268" t="s">
        <v>838</v>
      </c>
      <c r="C870" s="268" t="s">
        <v>5987</v>
      </c>
      <c r="D870" s="268" t="s">
        <v>64</v>
      </c>
    </row>
    <row r="871" spans="1:4">
      <c r="A871" s="268" t="s">
        <v>7287</v>
      </c>
      <c r="B871" s="268" t="s">
        <v>7288</v>
      </c>
      <c r="C871" s="268" t="s">
        <v>5987</v>
      </c>
      <c r="D871" s="268" t="s">
        <v>6079</v>
      </c>
    </row>
    <row r="872" spans="1:4">
      <c r="A872" s="268" t="s">
        <v>7289</v>
      </c>
      <c r="B872" s="268" t="s">
        <v>7290</v>
      </c>
      <c r="C872" s="268" t="s">
        <v>5987</v>
      </c>
      <c r="D872" s="268" t="s">
        <v>6072</v>
      </c>
    </row>
    <row r="873" spans="1:4">
      <c r="A873" s="268" t="s">
        <v>7291</v>
      </c>
      <c r="B873" s="268" t="s">
        <v>3801</v>
      </c>
      <c r="C873" s="268" t="s">
        <v>5987</v>
      </c>
      <c r="D873" s="268" t="s">
        <v>6064</v>
      </c>
    </row>
    <row r="874" spans="1:4">
      <c r="A874" s="268" t="s">
        <v>7292</v>
      </c>
      <c r="B874" s="268" t="s">
        <v>2950</v>
      </c>
      <c r="C874" s="268" t="s">
        <v>5987</v>
      </c>
      <c r="D874" s="268" t="s">
        <v>5993</v>
      </c>
    </row>
    <row r="875" spans="1:4">
      <c r="A875" s="268" t="s">
        <v>7293</v>
      </c>
      <c r="B875" s="268" t="s">
        <v>1811</v>
      </c>
      <c r="C875" s="268" t="s">
        <v>5987</v>
      </c>
      <c r="D875" s="268" t="s">
        <v>5988</v>
      </c>
    </row>
    <row r="876" spans="1:4">
      <c r="A876" s="268" t="s">
        <v>7294</v>
      </c>
      <c r="B876" s="268" t="s">
        <v>7295</v>
      </c>
      <c r="C876" s="268" t="s">
        <v>5987</v>
      </c>
      <c r="D876" s="268" t="s">
        <v>5999</v>
      </c>
    </row>
    <row r="877" spans="1:4">
      <c r="A877" s="268" t="s">
        <v>7296</v>
      </c>
      <c r="B877" s="268" t="s">
        <v>2257</v>
      </c>
      <c r="C877" s="268" t="s">
        <v>5987</v>
      </c>
      <c r="D877" s="268" t="s">
        <v>6091</v>
      </c>
    </row>
    <row r="878" spans="1:4">
      <c r="A878" s="268" t="s">
        <v>7297</v>
      </c>
      <c r="B878" s="268" t="s">
        <v>7298</v>
      </c>
      <c r="C878" s="268" t="s">
        <v>5987</v>
      </c>
      <c r="D878" s="268" t="s">
        <v>64</v>
      </c>
    </row>
    <row r="879" spans="1:4">
      <c r="A879" s="268" t="s">
        <v>7299</v>
      </c>
      <c r="B879" s="268" t="s">
        <v>1718</v>
      </c>
      <c r="C879" s="268" t="s">
        <v>5987</v>
      </c>
      <c r="D879" s="268" t="s">
        <v>6136</v>
      </c>
    </row>
    <row r="880" spans="1:4">
      <c r="A880" s="268" t="s">
        <v>7300</v>
      </c>
      <c r="B880" s="268" t="s">
        <v>2591</v>
      </c>
      <c r="C880" s="268" t="s">
        <v>5987</v>
      </c>
      <c r="D880" s="268" t="s">
        <v>5993</v>
      </c>
    </row>
    <row r="881" spans="1:4">
      <c r="A881" s="268" t="s">
        <v>7301</v>
      </c>
      <c r="B881" s="268" t="s">
        <v>7302</v>
      </c>
      <c r="C881" s="268" t="s">
        <v>5987</v>
      </c>
      <c r="D881" s="268" t="s">
        <v>5991</v>
      </c>
    </row>
    <row r="882" spans="1:4">
      <c r="A882" s="268" t="s">
        <v>7303</v>
      </c>
      <c r="B882" s="268" t="s">
        <v>2753</v>
      </c>
      <c r="C882" s="268" t="s">
        <v>5987</v>
      </c>
      <c r="D882" s="268" t="s">
        <v>64</v>
      </c>
    </row>
    <row r="883" spans="1:4">
      <c r="A883" s="268" t="s">
        <v>7304</v>
      </c>
      <c r="B883" s="268" t="s">
        <v>2291</v>
      </c>
      <c r="C883" s="268" t="s">
        <v>5987</v>
      </c>
      <c r="D883" s="268" t="s">
        <v>5993</v>
      </c>
    </row>
    <row r="884" spans="1:4">
      <c r="A884" s="268" t="s">
        <v>7305</v>
      </c>
      <c r="B884" s="268" t="s">
        <v>1885</v>
      </c>
      <c r="C884" s="268" t="s">
        <v>5987</v>
      </c>
      <c r="D884" s="268" t="s">
        <v>6023</v>
      </c>
    </row>
    <row r="885" spans="1:4">
      <c r="A885" s="268" t="s">
        <v>7306</v>
      </c>
      <c r="B885" s="268" t="s">
        <v>7307</v>
      </c>
      <c r="C885" s="268" t="s">
        <v>5987</v>
      </c>
      <c r="D885" s="268" t="s">
        <v>5988</v>
      </c>
    </row>
    <row r="886" spans="1:4">
      <c r="A886" s="268" t="s">
        <v>7308</v>
      </c>
      <c r="B886" s="268" t="s">
        <v>2721</v>
      </c>
      <c r="C886" s="268" t="s">
        <v>5987</v>
      </c>
      <c r="D886" s="268" t="s">
        <v>6023</v>
      </c>
    </row>
    <row r="887" spans="1:4">
      <c r="A887" s="268" t="s">
        <v>7309</v>
      </c>
      <c r="B887" s="268" t="s">
        <v>2011</v>
      </c>
      <c r="C887" s="268" t="s">
        <v>5987</v>
      </c>
      <c r="D887" s="268" t="s">
        <v>5988</v>
      </c>
    </row>
    <row r="888" spans="1:4">
      <c r="A888" s="268" t="s">
        <v>7310</v>
      </c>
      <c r="B888" s="268" t="s">
        <v>3625</v>
      </c>
      <c r="C888" s="268" t="s">
        <v>5987</v>
      </c>
      <c r="D888" s="268" t="s">
        <v>5999</v>
      </c>
    </row>
    <row r="889" spans="1:4">
      <c r="A889" s="268" t="s">
        <v>7311</v>
      </c>
      <c r="B889" s="268" t="s">
        <v>2369</v>
      </c>
      <c r="C889" s="268" t="s">
        <v>5987</v>
      </c>
      <c r="D889" s="268" t="s">
        <v>6023</v>
      </c>
    </row>
    <row r="890" spans="1:4">
      <c r="A890" s="268" t="s">
        <v>7312</v>
      </c>
      <c r="B890" s="268" t="s">
        <v>7313</v>
      </c>
      <c r="C890" s="268" t="s">
        <v>5987</v>
      </c>
      <c r="D890" s="268" t="s">
        <v>6072</v>
      </c>
    </row>
    <row r="891" spans="1:4">
      <c r="A891" s="268" t="s">
        <v>7314</v>
      </c>
      <c r="B891" s="268" t="s">
        <v>1550</v>
      </c>
      <c r="C891" s="268" t="s">
        <v>5987</v>
      </c>
      <c r="D891" s="268" t="s">
        <v>6344</v>
      </c>
    </row>
    <row r="892" spans="1:4">
      <c r="A892" s="268" t="s">
        <v>7315</v>
      </c>
      <c r="B892" s="268" t="s">
        <v>7316</v>
      </c>
      <c r="C892" s="268" t="s">
        <v>5987</v>
      </c>
      <c r="D892" s="268" t="s">
        <v>6079</v>
      </c>
    </row>
    <row r="893" spans="1:4">
      <c r="A893" s="268" t="s">
        <v>7317</v>
      </c>
      <c r="B893" s="268" t="s">
        <v>7318</v>
      </c>
      <c r="C893" s="268" t="s">
        <v>5987</v>
      </c>
      <c r="D893" s="268" t="s">
        <v>5993</v>
      </c>
    </row>
    <row r="894" spans="1:4">
      <c r="A894" s="268" t="s">
        <v>7319</v>
      </c>
      <c r="B894" s="268" t="s">
        <v>1173</v>
      </c>
      <c r="C894" s="268" t="s">
        <v>5987</v>
      </c>
      <c r="D894" s="268" t="s">
        <v>110</v>
      </c>
    </row>
    <row r="895" spans="1:4">
      <c r="A895" s="268" t="s">
        <v>7320</v>
      </c>
      <c r="B895" s="268" t="s">
        <v>7321</v>
      </c>
      <c r="C895" s="268" t="s">
        <v>5987</v>
      </c>
      <c r="D895" s="268" t="s">
        <v>6228</v>
      </c>
    </row>
    <row r="896" spans="1:4">
      <c r="A896" s="268" t="s">
        <v>7322</v>
      </c>
      <c r="B896" s="268" t="s">
        <v>2946</v>
      </c>
      <c r="C896" s="268" t="s">
        <v>5987</v>
      </c>
      <c r="D896" s="268" t="s">
        <v>5999</v>
      </c>
    </row>
    <row r="897" spans="1:4">
      <c r="A897" s="268" t="s">
        <v>7323</v>
      </c>
      <c r="B897" s="268" t="s">
        <v>506</v>
      </c>
      <c r="C897" s="268" t="s">
        <v>5987</v>
      </c>
      <c r="D897" s="268" t="s">
        <v>6228</v>
      </c>
    </row>
    <row r="898" spans="1:4">
      <c r="A898" s="268" t="s">
        <v>7324</v>
      </c>
      <c r="B898" s="268" t="s">
        <v>2733</v>
      </c>
      <c r="C898" s="268" t="s">
        <v>5987</v>
      </c>
      <c r="D898" s="268" t="s">
        <v>5996</v>
      </c>
    </row>
    <row r="899" spans="1:4">
      <c r="A899" s="268" t="s">
        <v>7325</v>
      </c>
      <c r="B899" s="268" t="s">
        <v>3421</v>
      </c>
      <c r="C899" s="268" t="s">
        <v>5987</v>
      </c>
      <c r="D899" s="268" t="s">
        <v>5993</v>
      </c>
    </row>
    <row r="900" spans="1:4">
      <c r="A900" s="268" t="s">
        <v>7326</v>
      </c>
      <c r="B900" s="268" t="s">
        <v>2855</v>
      </c>
      <c r="C900" s="268" t="s">
        <v>5987</v>
      </c>
      <c r="D900" s="268" t="s">
        <v>5999</v>
      </c>
    </row>
    <row r="901" spans="1:4">
      <c r="A901" s="268" t="s">
        <v>7327</v>
      </c>
      <c r="B901" s="268" t="s">
        <v>7328</v>
      </c>
      <c r="C901" s="268" t="s">
        <v>5987</v>
      </c>
      <c r="D901" s="268" t="s">
        <v>6072</v>
      </c>
    </row>
    <row r="902" spans="1:4">
      <c r="A902" s="268" t="s">
        <v>7329</v>
      </c>
      <c r="B902" s="268" t="s">
        <v>2723</v>
      </c>
      <c r="C902" s="268" t="s">
        <v>5987</v>
      </c>
      <c r="D902" s="268" t="s">
        <v>6344</v>
      </c>
    </row>
    <row r="903" spans="1:4">
      <c r="A903" s="268" t="s">
        <v>7330</v>
      </c>
      <c r="B903" s="268" t="s">
        <v>7331</v>
      </c>
      <c r="C903" s="268" t="s">
        <v>5987</v>
      </c>
      <c r="D903" s="268" t="s">
        <v>6004</v>
      </c>
    </row>
    <row r="904" spans="1:4">
      <c r="A904" s="268" t="s">
        <v>7332</v>
      </c>
      <c r="B904" s="268" t="s">
        <v>7333</v>
      </c>
      <c r="C904" s="268" t="s">
        <v>5987</v>
      </c>
      <c r="D904" s="268" t="s">
        <v>110</v>
      </c>
    </row>
    <row r="905" spans="1:4">
      <c r="A905" s="268" t="s">
        <v>7334</v>
      </c>
      <c r="B905" s="268" t="s">
        <v>7335</v>
      </c>
      <c r="C905" s="268" t="s">
        <v>5987</v>
      </c>
      <c r="D905" s="268" t="s">
        <v>6023</v>
      </c>
    </row>
    <row r="906" spans="1:4">
      <c r="A906" s="268" t="s">
        <v>7336</v>
      </c>
      <c r="B906" s="268" t="s">
        <v>2213</v>
      </c>
      <c r="C906" s="268" t="s">
        <v>5987</v>
      </c>
      <c r="D906" s="268" t="s">
        <v>6228</v>
      </c>
    </row>
    <row r="907" spans="1:4">
      <c r="A907" s="268" t="s">
        <v>7337</v>
      </c>
      <c r="B907" s="268" t="s">
        <v>2073</v>
      </c>
      <c r="C907" s="268" t="s">
        <v>5987</v>
      </c>
      <c r="D907" s="268" t="s">
        <v>6079</v>
      </c>
    </row>
    <row r="908" spans="1:4">
      <c r="A908" s="268" t="s">
        <v>7338</v>
      </c>
      <c r="B908" s="268" t="s">
        <v>3529</v>
      </c>
      <c r="C908" s="268" t="s">
        <v>5987</v>
      </c>
      <c r="D908" s="268" t="s">
        <v>5996</v>
      </c>
    </row>
    <row r="909" spans="1:4">
      <c r="A909" s="268" t="s">
        <v>7339</v>
      </c>
      <c r="B909" s="268" t="s">
        <v>7340</v>
      </c>
      <c r="C909" s="268" t="s">
        <v>5987</v>
      </c>
      <c r="D909" s="268" t="s">
        <v>110</v>
      </c>
    </row>
    <row r="910" spans="1:4">
      <c r="A910" s="268" t="s">
        <v>7341</v>
      </c>
      <c r="B910" s="268" t="s">
        <v>7342</v>
      </c>
      <c r="C910" s="268" t="s">
        <v>5987</v>
      </c>
      <c r="D910" s="268" t="s">
        <v>6091</v>
      </c>
    </row>
    <row r="911" spans="1:4">
      <c r="A911" s="268" t="s">
        <v>7343</v>
      </c>
      <c r="B911" s="268" t="s">
        <v>1022</v>
      </c>
      <c r="C911" s="268" t="s">
        <v>5987</v>
      </c>
      <c r="D911" s="268" t="s">
        <v>5993</v>
      </c>
    </row>
    <row r="912" spans="1:4">
      <c r="A912" s="268" t="s">
        <v>7344</v>
      </c>
      <c r="B912" s="268" t="s">
        <v>7345</v>
      </c>
      <c r="C912" s="268" t="s">
        <v>5987</v>
      </c>
      <c r="D912" s="268" t="s">
        <v>5993</v>
      </c>
    </row>
    <row r="913" spans="1:4">
      <c r="A913" s="268" t="s">
        <v>7346</v>
      </c>
      <c r="B913" s="268" t="s">
        <v>7347</v>
      </c>
      <c r="C913" s="268" t="s">
        <v>5987</v>
      </c>
      <c r="D913" s="268" t="s">
        <v>6240</v>
      </c>
    </row>
    <row r="914" spans="1:4">
      <c r="A914" s="268" t="s">
        <v>7348</v>
      </c>
      <c r="B914" s="268" t="s">
        <v>3169</v>
      </c>
      <c r="C914" s="268" t="s">
        <v>5987</v>
      </c>
      <c r="D914" s="268" t="s">
        <v>6023</v>
      </c>
    </row>
    <row r="915" spans="1:4">
      <c r="A915" s="268" t="s">
        <v>7349</v>
      </c>
      <c r="B915" s="268" t="s">
        <v>3283</v>
      </c>
      <c r="C915" s="268" t="s">
        <v>5987</v>
      </c>
      <c r="D915" s="268" t="s">
        <v>6079</v>
      </c>
    </row>
    <row r="916" spans="1:4">
      <c r="A916" s="268" t="s">
        <v>7350</v>
      </c>
      <c r="B916" s="268" t="s">
        <v>7351</v>
      </c>
      <c r="C916" s="268" t="s">
        <v>5987</v>
      </c>
      <c r="D916" s="268" t="s">
        <v>6037</v>
      </c>
    </row>
    <row r="917" spans="1:4">
      <c r="A917" s="268" t="s">
        <v>7352</v>
      </c>
      <c r="B917" s="268" t="s">
        <v>7353</v>
      </c>
      <c r="C917" s="268" t="s">
        <v>5987</v>
      </c>
      <c r="D917" s="268" t="s">
        <v>64</v>
      </c>
    </row>
    <row r="918" spans="1:4">
      <c r="A918" s="268" t="s">
        <v>7354</v>
      </c>
      <c r="B918" s="268" t="s">
        <v>7355</v>
      </c>
      <c r="C918" s="268" t="s">
        <v>5987</v>
      </c>
      <c r="D918" s="268" t="s">
        <v>6004</v>
      </c>
    </row>
    <row r="919" spans="1:4">
      <c r="A919" s="268" t="s">
        <v>7356</v>
      </c>
      <c r="B919" s="268" t="s">
        <v>7357</v>
      </c>
      <c r="C919" s="268" t="s">
        <v>5987</v>
      </c>
      <c r="D919" s="268" t="s">
        <v>6079</v>
      </c>
    </row>
    <row r="920" spans="1:4">
      <c r="A920" s="268" t="s">
        <v>7358</v>
      </c>
      <c r="B920" s="268" t="s">
        <v>7359</v>
      </c>
      <c r="C920" s="268" t="s">
        <v>5987</v>
      </c>
      <c r="D920" s="268" t="s">
        <v>6023</v>
      </c>
    </row>
    <row r="921" spans="1:4">
      <c r="A921" s="268" t="s">
        <v>7360</v>
      </c>
      <c r="B921" s="268" t="s">
        <v>1185</v>
      </c>
      <c r="C921" s="268" t="s">
        <v>5987</v>
      </c>
      <c r="D921" s="268" t="s">
        <v>6064</v>
      </c>
    </row>
    <row r="922" spans="1:4">
      <c r="A922" s="268" t="s">
        <v>7361</v>
      </c>
      <c r="B922" s="268" t="s">
        <v>710</v>
      </c>
      <c r="C922" s="268" t="s">
        <v>5987</v>
      </c>
      <c r="D922" s="268" t="s">
        <v>6061</v>
      </c>
    </row>
    <row r="923" spans="1:4">
      <c r="A923" s="268" t="s">
        <v>7362</v>
      </c>
      <c r="B923" s="268" t="s">
        <v>7363</v>
      </c>
      <c r="C923" s="268" t="s">
        <v>5987</v>
      </c>
      <c r="D923" s="268" t="s">
        <v>6079</v>
      </c>
    </row>
    <row r="924" spans="1:4">
      <c r="A924" s="268" t="s">
        <v>7364</v>
      </c>
      <c r="B924" s="268" t="s">
        <v>3033</v>
      </c>
      <c r="C924" s="268" t="s">
        <v>5987</v>
      </c>
      <c r="D924" s="268" t="s">
        <v>64</v>
      </c>
    </row>
    <row r="925" spans="1:4">
      <c r="A925" s="268" t="s">
        <v>7365</v>
      </c>
      <c r="B925" s="268" t="s">
        <v>2907</v>
      </c>
      <c r="C925" s="268" t="s">
        <v>5987</v>
      </c>
      <c r="D925" s="268" t="s">
        <v>6037</v>
      </c>
    </row>
    <row r="926" spans="1:4">
      <c r="A926" s="268" t="s">
        <v>7366</v>
      </c>
      <c r="B926" s="268" t="s">
        <v>3361</v>
      </c>
      <c r="C926" s="268" t="s">
        <v>5987</v>
      </c>
      <c r="D926" s="268" t="s">
        <v>5991</v>
      </c>
    </row>
    <row r="927" spans="1:4">
      <c r="A927" s="268" t="s">
        <v>7367</v>
      </c>
      <c r="B927" s="268" t="s">
        <v>3551</v>
      </c>
      <c r="C927" s="268" t="s">
        <v>5987</v>
      </c>
      <c r="D927" s="268" t="s">
        <v>5996</v>
      </c>
    </row>
    <row r="928" spans="1:4">
      <c r="A928" s="268" t="s">
        <v>7368</v>
      </c>
      <c r="B928" s="268" t="s">
        <v>2903</v>
      </c>
      <c r="C928" s="268" t="s">
        <v>5987</v>
      </c>
      <c r="D928" s="268" t="s">
        <v>6004</v>
      </c>
    </row>
    <row r="929" spans="1:4">
      <c r="A929" s="268" t="s">
        <v>7369</v>
      </c>
      <c r="B929" s="268" t="s">
        <v>7370</v>
      </c>
      <c r="C929" s="268" t="s">
        <v>5987</v>
      </c>
      <c r="D929" s="268" t="s">
        <v>6037</v>
      </c>
    </row>
    <row r="930" spans="1:4">
      <c r="A930" s="268" t="s">
        <v>7371</v>
      </c>
      <c r="B930" s="268" t="s">
        <v>1295</v>
      </c>
      <c r="C930" s="268" t="s">
        <v>5987</v>
      </c>
      <c r="D930" s="268" t="s">
        <v>5999</v>
      </c>
    </row>
    <row r="931" spans="1:4">
      <c r="A931" s="268" t="s">
        <v>7372</v>
      </c>
      <c r="B931" s="268" t="s">
        <v>1430</v>
      </c>
      <c r="C931" s="268" t="s">
        <v>5987</v>
      </c>
      <c r="D931" s="268" t="s">
        <v>5999</v>
      </c>
    </row>
    <row r="932" spans="1:4">
      <c r="A932" s="268" t="s">
        <v>7373</v>
      </c>
      <c r="B932" s="268" t="s">
        <v>7374</v>
      </c>
      <c r="C932" s="268" t="s">
        <v>5987</v>
      </c>
      <c r="D932" s="268" t="s">
        <v>6199</v>
      </c>
    </row>
    <row r="933" spans="1:4">
      <c r="A933" s="268" t="s">
        <v>7375</v>
      </c>
      <c r="B933" s="268" t="s">
        <v>2635</v>
      </c>
      <c r="C933" s="268" t="s">
        <v>5987</v>
      </c>
      <c r="D933" s="268" t="s">
        <v>5993</v>
      </c>
    </row>
    <row r="934" spans="1:4">
      <c r="A934" s="268" t="s">
        <v>7376</v>
      </c>
      <c r="B934" s="268" t="s">
        <v>2471</v>
      </c>
      <c r="C934" s="268" t="s">
        <v>5987</v>
      </c>
      <c r="D934" s="268" t="s">
        <v>6004</v>
      </c>
    </row>
    <row r="935" spans="1:4">
      <c r="A935" s="268" t="s">
        <v>7377</v>
      </c>
      <c r="B935" s="268" t="s">
        <v>3151</v>
      </c>
      <c r="C935" s="268" t="s">
        <v>5987</v>
      </c>
      <c r="D935" s="268" t="s">
        <v>5988</v>
      </c>
    </row>
    <row r="936" spans="1:4">
      <c r="A936" s="268" t="s">
        <v>7378</v>
      </c>
      <c r="B936" s="268" t="s">
        <v>3345</v>
      </c>
      <c r="C936" s="268" t="s">
        <v>5987</v>
      </c>
      <c r="D936" s="268" t="s">
        <v>5999</v>
      </c>
    </row>
    <row r="937" spans="1:4">
      <c r="A937" s="268" t="s">
        <v>7379</v>
      </c>
      <c r="B937" s="268" t="s">
        <v>7380</v>
      </c>
      <c r="C937" s="268" t="s">
        <v>5987</v>
      </c>
      <c r="D937" s="268" t="s">
        <v>6199</v>
      </c>
    </row>
    <row r="938" spans="1:4">
      <c r="A938" s="268" t="s">
        <v>7381</v>
      </c>
      <c r="B938" s="268" t="s">
        <v>2727</v>
      </c>
      <c r="C938" s="268" t="s">
        <v>5987</v>
      </c>
      <c r="D938" s="268" t="s">
        <v>6025</v>
      </c>
    </row>
    <row r="939" spans="1:4">
      <c r="A939" s="268" t="s">
        <v>7382</v>
      </c>
      <c r="B939" s="268" t="s">
        <v>7383</v>
      </c>
      <c r="C939" s="268" t="s">
        <v>5987</v>
      </c>
      <c r="D939" s="268" t="s">
        <v>6023</v>
      </c>
    </row>
    <row r="940" spans="1:4">
      <c r="A940" s="268" t="s">
        <v>7384</v>
      </c>
      <c r="B940" s="268" t="s">
        <v>1654</v>
      </c>
      <c r="C940" s="268" t="s">
        <v>5987</v>
      </c>
      <c r="D940" s="268" t="s">
        <v>6079</v>
      </c>
    </row>
    <row r="941" spans="1:4">
      <c r="A941" s="268" t="s">
        <v>7385</v>
      </c>
      <c r="B941" s="268" t="s">
        <v>2964</v>
      </c>
      <c r="C941" s="268" t="s">
        <v>5987</v>
      </c>
      <c r="D941" s="268" t="s">
        <v>110</v>
      </c>
    </row>
    <row r="942" spans="1:4">
      <c r="A942" s="268" t="s">
        <v>7386</v>
      </c>
      <c r="B942" s="268" t="s">
        <v>7387</v>
      </c>
      <c r="C942" s="268" t="s">
        <v>5987</v>
      </c>
      <c r="D942" s="268" t="s">
        <v>110</v>
      </c>
    </row>
    <row r="943" spans="1:4">
      <c r="A943" s="268" t="s">
        <v>7388</v>
      </c>
      <c r="B943" s="268" t="s">
        <v>7389</v>
      </c>
      <c r="C943" s="268" t="s">
        <v>5987</v>
      </c>
      <c r="D943" s="268" t="s">
        <v>5988</v>
      </c>
    </row>
    <row r="944" spans="1:4">
      <c r="A944" s="268" t="s">
        <v>7390</v>
      </c>
      <c r="B944" s="268" t="s">
        <v>2587</v>
      </c>
      <c r="C944" s="268" t="s">
        <v>5987</v>
      </c>
      <c r="D944" s="268" t="s">
        <v>6004</v>
      </c>
    </row>
    <row r="945" spans="1:4">
      <c r="A945" s="268" t="s">
        <v>7391</v>
      </c>
      <c r="B945" s="268" t="s">
        <v>518</v>
      </c>
      <c r="C945" s="268" t="s">
        <v>5987</v>
      </c>
      <c r="D945" s="268" t="s">
        <v>5993</v>
      </c>
    </row>
    <row r="946" spans="1:4">
      <c r="A946" s="268" t="s">
        <v>7392</v>
      </c>
      <c r="B946" s="268" t="s">
        <v>1377</v>
      </c>
      <c r="C946" s="268" t="s">
        <v>5987</v>
      </c>
      <c r="D946" s="268" t="s">
        <v>6116</v>
      </c>
    </row>
    <row r="947" spans="1:4">
      <c r="A947" s="268" t="s">
        <v>7393</v>
      </c>
      <c r="B947" s="268" t="s">
        <v>892</v>
      </c>
      <c r="C947" s="268" t="s">
        <v>5987</v>
      </c>
      <c r="D947" s="268" t="s">
        <v>5993</v>
      </c>
    </row>
    <row r="948" spans="1:4">
      <c r="A948" s="268" t="s">
        <v>7394</v>
      </c>
      <c r="B948" s="268" t="s">
        <v>2633</v>
      </c>
      <c r="C948" s="268" t="s">
        <v>5987</v>
      </c>
      <c r="D948" s="268" t="s">
        <v>6004</v>
      </c>
    </row>
    <row r="949" spans="1:4">
      <c r="A949" s="268" t="s">
        <v>7395</v>
      </c>
      <c r="B949" s="268" t="s">
        <v>7396</v>
      </c>
      <c r="C949" s="268" t="s">
        <v>5987</v>
      </c>
      <c r="D949" s="268" t="s">
        <v>6037</v>
      </c>
    </row>
    <row r="950" spans="1:4">
      <c r="A950" s="268" t="s">
        <v>7397</v>
      </c>
      <c r="B950" s="268" t="s">
        <v>7398</v>
      </c>
      <c r="C950" s="268" t="s">
        <v>5987</v>
      </c>
      <c r="D950" s="268" t="s">
        <v>5988</v>
      </c>
    </row>
    <row r="951" spans="1:4">
      <c r="A951" s="268" t="s">
        <v>7399</v>
      </c>
      <c r="B951" s="268" t="s">
        <v>3127</v>
      </c>
      <c r="C951" s="268" t="s">
        <v>5987</v>
      </c>
      <c r="D951" s="268" t="s">
        <v>6064</v>
      </c>
    </row>
    <row r="952" spans="1:4">
      <c r="A952" s="268" t="s">
        <v>7400</v>
      </c>
      <c r="B952" s="268" t="s">
        <v>7401</v>
      </c>
      <c r="C952" s="268" t="s">
        <v>5987</v>
      </c>
      <c r="D952" s="268" t="s">
        <v>5988</v>
      </c>
    </row>
    <row r="953" spans="1:4">
      <c r="A953" s="268" t="s">
        <v>7402</v>
      </c>
      <c r="B953" s="268" t="s">
        <v>7403</v>
      </c>
      <c r="C953" s="268" t="s">
        <v>5987</v>
      </c>
      <c r="D953" s="268" t="s">
        <v>6072</v>
      </c>
    </row>
    <row r="954" spans="1:4">
      <c r="A954" s="268" t="s">
        <v>7404</v>
      </c>
      <c r="B954" s="268" t="s">
        <v>3179</v>
      </c>
      <c r="C954" s="268" t="s">
        <v>5987</v>
      </c>
      <c r="D954" s="268" t="s">
        <v>64</v>
      </c>
    </row>
    <row r="955" spans="1:4">
      <c r="A955" s="268" t="s">
        <v>7405</v>
      </c>
      <c r="B955" s="268" t="s">
        <v>1456</v>
      </c>
      <c r="C955" s="268" t="s">
        <v>5987</v>
      </c>
      <c r="D955" s="268" t="s">
        <v>6031</v>
      </c>
    </row>
    <row r="956" spans="1:4">
      <c r="A956" s="268" t="s">
        <v>7406</v>
      </c>
      <c r="B956" s="268" t="s">
        <v>3693</v>
      </c>
      <c r="C956" s="268" t="s">
        <v>5987</v>
      </c>
      <c r="D956" s="268" t="s">
        <v>5993</v>
      </c>
    </row>
    <row r="957" spans="1:4">
      <c r="A957" s="268" t="s">
        <v>7407</v>
      </c>
      <c r="B957" s="268" t="s">
        <v>1203</v>
      </c>
      <c r="C957" s="268" t="s">
        <v>5987</v>
      </c>
      <c r="D957" s="268" t="s">
        <v>6079</v>
      </c>
    </row>
    <row r="958" spans="1:4">
      <c r="A958" s="268" t="s">
        <v>7408</v>
      </c>
      <c r="B958" s="268" t="s">
        <v>1939</v>
      </c>
      <c r="C958" s="268" t="s">
        <v>5987</v>
      </c>
      <c r="D958" s="268" t="s">
        <v>6031</v>
      </c>
    </row>
    <row r="959" spans="1:4">
      <c r="A959" s="268" t="s">
        <v>7409</v>
      </c>
      <c r="B959" s="268" t="s">
        <v>2921</v>
      </c>
      <c r="C959" s="268" t="s">
        <v>5987</v>
      </c>
      <c r="D959" s="268" t="s">
        <v>6025</v>
      </c>
    </row>
    <row r="960" spans="1:4">
      <c r="A960" s="268" t="s">
        <v>7410</v>
      </c>
      <c r="B960" s="268" t="s">
        <v>3417</v>
      </c>
      <c r="C960" s="268" t="s">
        <v>5987</v>
      </c>
      <c r="D960" s="268" t="s">
        <v>64</v>
      </c>
    </row>
    <row r="961" spans="1:4">
      <c r="A961" s="268" t="s">
        <v>7411</v>
      </c>
      <c r="B961" s="268" t="s">
        <v>584</v>
      </c>
      <c r="C961" s="268" t="s">
        <v>5987</v>
      </c>
      <c r="D961" s="268" t="s">
        <v>6011</v>
      </c>
    </row>
    <row r="962" spans="1:4">
      <c r="A962" s="268" t="s">
        <v>7412</v>
      </c>
      <c r="B962" s="268" t="s">
        <v>7413</v>
      </c>
      <c r="C962" s="268" t="s">
        <v>5987</v>
      </c>
      <c r="D962" s="268" t="s">
        <v>5991</v>
      </c>
    </row>
    <row r="963" spans="1:4">
      <c r="A963" s="268" t="s">
        <v>7414</v>
      </c>
      <c r="B963" s="268" t="s">
        <v>7415</v>
      </c>
      <c r="C963" s="268" t="s">
        <v>5987</v>
      </c>
      <c r="D963" s="268" t="s">
        <v>6037</v>
      </c>
    </row>
    <row r="964" spans="1:4">
      <c r="A964" s="268" t="s">
        <v>7416</v>
      </c>
      <c r="B964" s="268" t="s">
        <v>1239</v>
      </c>
      <c r="C964" s="268" t="s">
        <v>5987</v>
      </c>
      <c r="D964" s="268" t="s">
        <v>6037</v>
      </c>
    </row>
    <row r="965" spans="1:4">
      <c r="A965" s="268" t="s">
        <v>7417</v>
      </c>
      <c r="B965" s="268" t="s">
        <v>7418</v>
      </c>
      <c r="C965" s="268" t="s">
        <v>5987</v>
      </c>
      <c r="D965" s="268" t="s">
        <v>110</v>
      </c>
    </row>
    <row r="966" spans="1:4">
      <c r="A966" s="268" t="s">
        <v>7419</v>
      </c>
      <c r="B966" s="268" t="s">
        <v>7420</v>
      </c>
      <c r="C966" s="268" t="s">
        <v>5987</v>
      </c>
      <c r="D966" s="268" t="s">
        <v>6228</v>
      </c>
    </row>
    <row r="967" spans="1:4">
      <c r="A967" s="268" t="s">
        <v>7421</v>
      </c>
      <c r="B967" s="268" t="s">
        <v>730</v>
      </c>
      <c r="C967" s="268" t="s">
        <v>5987</v>
      </c>
      <c r="D967" s="268" t="s">
        <v>6011</v>
      </c>
    </row>
    <row r="968" spans="1:4">
      <c r="A968" s="268" t="s">
        <v>7422</v>
      </c>
      <c r="B968" s="268" t="s">
        <v>7423</v>
      </c>
      <c r="C968" s="268" t="s">
        <v>5987</v>
      </c>
      <c r="D968" s="268" t="s">
        <v>6011</v>
      </c>
    </row>
    <row r="969" spans="1:4">
      <c r="A969" s="268" t="s">
        <v>7424</v>
      </c>
      <c r="B969" s="268" t="s">
        <v>7425</v>
      </c>
      <c r="C969" s="268" t="s">
        <v>5987</v>
      </c>
      <c r="D969" s="268" t="s">
        <v>6091</v>
      </c>
    </row>
    <row r="970" spans="1:4">
      <c r="A970" s="268" t="s">
        <v>7426</v>
      </c>
      <c r="B970" s="268" t="s">
        <v>3119</v>
      </c>
      <c r="C970" s="268" t="s">
        <v>5987</v>
      </c>
      <c r="D970" s="268" t="s">
        <v>6004</v>
      </c>
    </row>
    <row r="971" spans="1:4">
      <c r="A971" s="268" t="s">
        <v>7427</v>
      </c>
      <c r="B971" s="268" t="s">
        <v>7428</v>
      </c>
      <c r="C971" s="268" t="s">
        <v>5987</v>
      </c>
      <c r="D971" s="268" t="s">
        <v>6061</v>
      </c>
    </row>
    <row r="972" spans="1:4">
      <c r="A972" s="268" t="s">
        <v>7429</v>
      </c>
      <c r="B972" s="268" t="s">
        <v>2283</v>
      </c>
      <c r="C972" s="268" t="s">
        <v>5987</v>
      </c>
      <c r="D972" s="268" t="s">
        <v>5988</v>
      </c>
    </row>
    <row r="973" spans="1:4">
      <c r="A973" s="268" t="s">
        <v>7430</v>
      </c>
      <c r="B973" s="268" t="s">
        <v>2035</v>
      </c>
      <c r="C973" s="268" t="s">
        <v>5987</v>
      </c>
      <c r="D973" s="268" t="s">
        <v>6072</v>
      </c>
    </row>
    <row r="974" spans="1:4">
      <c r="A974" s="268" t="s">
        <v>7431</v>
      </c>
      <c r="B974" s="268" t="s">
        <v>7432</v>
      </c>
      <c r="C974" s="268" t="s">
        <v>5987</v>
      </c>
      <c r="D974" s="268" t="s">
        <v>5988</v>
      </c>
    </row>
    <row r="975" spans="1:4">
      <c r="A975" s="268" t="s">
        <v>7433</v>
      </c>
      <c r="B975" s="268" t="s">
        <v>1899</v>
      </c>
      <c r="C975" s="268" t="s">
        <v>5987</v>
      </c>
      <c r="D975" s="268" t="s">
        <v>5993</v>
      </c>
    </row>
    <row r="976" spans="1:4">
      <c r="A976" s="268" t="s">
        <v>7434</v>
      </c>
      <c r="B976" s="268" t="s">
        <v>3109</v>
      </c>
      <c r="C976" s="268" t="s">
        <v>5987</v>
      </c>
      <c r="D976" s="268" t="s">
        <v>6064</v>
      </c>
    </row>
    <row r="977" spans="1:4">
      <c r="A977" s="268" t="s">
        <v>7435</v>
      </c>
      <c r="B977" s="268" t="s">
        <v>7436</v>
      </c>
      <c r="C977" s="268" t="s">
        <v>5987</v>
      </c>
      <c r="D977" s="268" t="s">
        <v>6037</v>
      </c>
    </row>
    <row r="978" spans="1:4">
      <c r="A978" s="268" t="s">
        <v>7437</v>
      </c>
      <c r="B978" s="268" t="s">
        <v>7438</v>
      </c>
      <c r="C978" s="268" t="s">
        <v>5987</v>
      </c>
      <c r="D978" s="268" t="s">
        <v>5991</v>
      </c>
    </row>
    <row r="979" spans="1:4">
      <c r="A979" s="268" t="s">
        <v>7439</v>
      </c>
      <c r="B979" s="268" t="s">
        <v>1259</v>
      </c>
      <c r="C979" s="268" t="s">
        <v>5987</v>
      </c>
      <c r="D979" s="268" t="s">
        <v>5993</v>
      </c>
    </row>
    <row r="980" spans="1:4">
      <c r="A980" s="268" t="s">
        <v>7440</v>
      </c>
      <c r="B980" s="268" t="s">
        <v>2323</v>
      </c>
      <c r="C980" s="268" t="s">
        <v>5987</v>
      </c>
      <c r="D980" s="268" t="s">
        <v>5988</v>
      </c>
    </row>
    <row r="981" spans="1:4">
      <c r="A981" s="268" t="s">
        <v>7441</v>
      </c>
      <c r="B981" s="268" t="s">
        <v>7442</v>
      </c>
      <c r="C981" s="268" t="s">
        <v>5987</v>
      </c>
      <c r="D981" s="268" t="s">
        <v>6037</v>
      </c>
    </row>
    <row r="982" spans="1:4">
      <c r="A982" s="268" t="s">
        <v>7443</v>
      </c>
      <c r="B982" s="268" t="s">
        <v>2875</v>
      </c>
      <c r="C982" s="268" t="s">
        <v>5987</v>
      </c>
      <c r="D982" s="268" t="s">
        <v>5999</v>
      </c>
    </row>
    <row r="983" spans="1:4">
      <c r="A983" s="268" t="s">
        <v>7444</v>
      </c>
      <c r="B983" s="268" t="s">
        <v>1566</v>
      </c>
      <c r="C983" s="268" t="s">
        <v>5987</v>
      </c>
      <c r="D983" s="268" t="s">
        <v>5993</v>
      </c>
    </row>
    <row r="984" spans="1:4">
      <c r="A984" s="268" t="s">
        <v>7445</v>
      </c>
      <c r="B984" s="268" t="s">
        <v>7446</v>
      </c>
      <c r="C984" s="268" t="s">
        <v>5987</v>
      </c>
      <c r="D984" s="268" t="s">
        <v>5999</v>
      </c>
    </row>
    <row r="985" spans="1:4">
      <c r="A985" s="268" t="s">
        <v>7447</v>
      </c>
      <c r="B985" s="268" t="s">
        <v>2934</v>
      </c>
      <c r="C985" s="268" t="s">
        <v>5987</v>
      </c>
      <c r="D985" s="268" t="s">
        <v>6004</v>
      </c>
    </row>
    <row r="986" spans="1:4">
      <c r="A986" s="268" t="s">
        <v>7448</v>
      </c>
      <c r="B986" s="268" t="s">
        <v>2501</v>
      </c>
      <c r="C986" s="268" t="s">
        <v>5987</v>
      </c>
      <c r="D986" s="268" t="s">
        <v>6037</v>
      </c>
    </row>
    <row r="987" spans="1:4">
      <c r="A987" s="268" t="s">
        <v>7449</v>
      </c>
      <c r="B987" s="268" t="s">
        <v>7450</v>
      </c>
      <c r="C987" s="268" t="s">
        <v>5987</v>
      </c>
      <c r="D987" s="268" t="s">
        <v>110</v>
      </c>
    </row>
    <row r="988" spans="1:4">
      <c r="A988" s="268" t="s">
        <v>7451</v>
      </c>
      <c r="B988" s="268" t="s">
        <v>2419</v>
      </c>
      <c r="C988" s="268" t="s">
        <v>5987</v>
      </c>
      <c r="D988" s="268" t="s">
        <v>6072</v>
      </c>
    </row>
    <row r="989" spans="1:4">
      <c r="A989" s="268" t="s">
        <v>7452</v>
      </c>
      <c r="B989" s="268" t="s">
        <v>1700</v>
      </c>
      <c r="C989" s="268" t="s">
        <v>5987</v>
      </c>
      <c r="D989" s="268" t="s">
        <v>6072</v>
      </c>
    </row>
    <row r="990" spans="1:4">
      <c r="A990" s="268" t="s">
        <v>7453</v>
      </c>
      <c r="B990" s="268" t="s">
        <v>1106</v>
      </c>
      <c r="C990" s="268" t="s">
        <v>5987</v>
      </c>
      <c r="D990" s="268" t="s">
        <v>5996</v>
      </c>
    </row>
    <row r="991" spans="1:4">
      <c r="A991" s="268" t="s">
        <v>7454</v>
      </c>
      <c r="B991" s="268" t="s">
        <v>7455</v>
      </c>
      <c r="C991" s="268" t="s">
        <v>5987</v>
      </c>
      <c r="D991" s="268" t="s">
        <v>6037</v>
      </c>
    </row>
    <row r="992" spans="1:4">
      <c r="A992" s="268" t="s">
        <v>7456</v>
      </c>
      <c r="B992" s="268" t="s">
        <v>2447</v>
      </c>
      <c r="C992" s="268" t="s">
        <v>5987</v>
      </c>
      <c r="D992" s="268" t="s">
        <v>6720</v>
      </c>
    </row>
    <row r="993" spans="1:4">
      <c r="A993" s="268" t="s">
        <v>7457</v>
      </c>
      <c r="B993" s="268" t="s">
        <v>3661</v>
      </c>
      <c r="C993" s="268" t="s">
        <v>5987</v>
      </c>
      <c r="D993" s="268" t="s">
        <v>6023</v>
      </c>
    </row>
    <row r="994" spans="1:4">
      <c r="A994" s="268" t="s">
        <v>7458</v>
      </c>
      <c r="B994" s="268" t="s">
        <v>3469</v>
      </c>
      <c r="C994" s="268" t="s">
        <v>5987</v>
      </c>
      <c r="D994" s="268" t="s">
        <v>6079</v>
      </c>
    </row>
    <row r="995" spans="1:4">
      <c r="A995" s="268" t="s">
        <v>7459</v>
      </c>
      <c r="B995" s="268" t="s">
        <v>1865</v>
      </c>
      <c r="C995" s="268" t="s">
        <v>5987</v>
      </c>
      <c r="D995" s="268" t="s">
        <v>6079</v>
      </c>
    </row>
    <row r="996" spans="1:4">
      <c r="A996" s="268" t="s">
        <v>7460</v>
      </c>
      <c r="B996" s="268" t="s">
        <v>7461</v>
      </c>
      <c r="C996" s="268" t="s">
        <v>5987</v>
      </c>
      <c r="D996" s="268" t="s">
        <v>5991</v>
      </c>
    </row>
    <row r="997" spans="1:4">
      <c r="A997" s="268" t="s">
        <v>7462</v>
      </c>
      <c r="B997" s="268" t="s">
        <v>7463</v>
      </c>
      <c r="C997" s="268" t="s">
        <v>5987</v>
      </c>
      <c r="D997" s="268" t="s">
        <v>5991</v>
      </c>
    </row>
    <row r="998" spans="1:4">
      <c r="A998" s="268" t="s">
        <v>7464</v>
      </c>
      <c r="B998" s="268" t="s">
        <v>7465</v>
      </c>
      <c r="C998" s="268" t="s">
        <v>5987</v>
      </c>
      <c r="D998" s="268" t="s">
        <v>5991</v>
      </c>
    </row>
    <row r="999" spans="1:4">
      <c r="A999" s="268" t="s">
        <v>7466</v>
      </c>
      <c r="B999" s="268" t="s">
        <v>7467</v>
      </c>
      <c r="C999" s="268" t="s">
        <v>5987</v>
      </c>
      <c r="D999" s="268" t="s">
        <v>5991</v>
      </c>
    </row>
    <row r="1000" spans="1:4">
      <c r="A1000" s="268" t="s">
        <v>7468</v>
      </c>
      <c r="B1000" s="268" t="s">
        <v>1371</v>
      </c>
      <c r="C1000" s="268" t="s">
        <v>5987</v>
      </c>
      <c r="D1000" s="268" t="s">
        <v>6228</v>
      </c>
    </row>
    <row r="1001" spans="1:4">
      <c r="A1001" s="268" t="s">
        <v>7469</v>
      </c>
      <c r="B1001" s="268" t="s">
        <v>7470</v>
      </c>
      <c r="C1001" s="268" t="s">
        <v>5987</v>
      </c>
      <c r="D1001" s="268" t="s">
        <v>6064</v>
      </c>
    </row>
    <row r="1002" spans="1:4">
      <c r="A1002" s="268" t="s">
        <v>7471</v>
      </c>
      <c r="B1002" s="268" t="s">
        <v>7472</v>
      </c>
      <c r="C1002" s="268" t="s">
        <v>5987</v>
      </c>
      <c r="D1002" s="268" t="s">
        <v>5988</v>
      </c>
    </row>
    <row r="1003" spans="1:4">
      <c r="A1003" s="268" t="s">
        <v>7473</v>
      </c>
      <c r="B1003" s="268" t="s">
        <v>1004</v>
      </c>
      <c r="C1003" s="268" t="s">
        <v>5987</v>
      </c>
      <c r="D1003" s="268" t="s">
        <v>6116</v>
      </c>
    </row>
    <row r="1004" spans="1:4">
      <c r="A1004" s="268" t="s">
        <v>7474</v>
      </c>
      <c r="B1004" s="268" t="s">
        <v>1977</v>
      </c>
      <c r="C1004" s="268" t="s">
        <v>5987</v>
      </c>
      <c r="D1004" s="268" t="s">
        <v>5988</v>
      </c>
    </row>
    <row r="1005" spans="1:4">
      <c r="A1005" s="268" t="s">
        <v>7475</v>
      </c>
      <c r="B1005" s="268" t="s">
        <v>7476</v>
      </c>
      <c r="C1005" s="268" t="s">
        <v>5987</v>
      </c>
      <c r="D1005" s="268" t="s">
        <v>5991</v>
      </c>
    </row>
    <row r="1006" spans="1:4">
      <c r="A1006" s="268" t="s">
        <v>7477</v>
      </c>
      <c r="B1006" s="268" t="s">
        <v>7478</v>
      </c>
      <c r="C1006" s="268" t="s">
        <v>5987</v>
      </c>
      <c r="D1006" s="268" t="s">
        <v>5991</v>
      </c>
    </row>
    <row r="1007" spans="1:4">
      <c r="A1007" s="268" t="s">
        <v>7479</v>
      </c>
      <c r="B1007" s="268" t="s">
        <v>7480</v>
      </c>
      <c r="C1007" s="268" t="s">
        <v>5987</v>
      </c>
      <c r="D1007" s="268" t="s">
        <v>5991</v>
      </c>
    </row>
    <row r="1008" spans="1:4">
      <c r="A1008" s="268" t="s">
        <v>7481</v>
      </c>
      <c r="B1008" s="268" t="s">
        <v>7482</v>
      </c>
      <c r="C1008" s="268" t="s">
        <v>5987</v>
      </c>
      <c r="D1008" s="268" t="s">
        <v>5991</v>
      </c>
    </row>
    <row r="1009" spans="1:4">
      <c r="A1009" s="268" t="s">
        <v>7483</v>
      </c>
      <c r="B1009" s="268" t="s">
        <v>1000</v>
      </c>
      <c r="C1009" s="268" t="s">
        <v>5987</v>
      </c>
      <c r="D1009" s="268" t="s">
        <v>5993</v>
      </c>
    </row>
    <row r="1010" spans="1:4">
      <c r="A1010" s="268" t="s">
        <v>7484</v>
      </c>
      <c r="B1010" s="268" t="s">
        <v>2701</v>
      </c>
      <c r="C1010" s="268" t="s">
        <v>5987</v>
      </c>
      <c r="D1010" s="268" t="s">
        <v>6004</v>
      </c>
    </row>
    <row r="1011" spans="1:4">
      <c r="A1011" s="268" t="s">
        <v>7485</v>
      </c>
      <c r="B1011" s="268" t="s">
        <v>7486</v>
      </c>
      <c r="C1011" s="268" t="s">
        <v>5987</v>
      </c>
      <c r="D1011" s="268" t="s">
        <v>6079</v>
      </c>
    </row>
    <row r="1012" spans="1:4">
      <c r="A1012" s="268" t="s">
        <v>7487</v>
      </c>
      <c r="B1012" s="268" t="s">
        <v>7488</v>
      </c>
      <c r="C1012" s="268" t="s">
        <v>5987</v>
      </c>
      <c r="D1012" s="268" t="s">
        <v>110</v>
      </c>
    </row>
    <row r="1013" spans="1:4">
      <c r="A1013" s="268" t="s">
        <v>7489</v>
      </c>
      <c r="B1013" s="268" t="s">
        <v>2911</v>
      </c>
      <c r="C1013" s="268" t="s">
        <v>5987</v>
      </c>
      <c r="D1013" s="268" t="s">
        <v>6079</v>
      </c>
    </row>
    <row r="1014" spans="1:4">
      <c r="A1014" s="268" t="s">
        <v>7490</v>
      </c>
      <c r="B1014" s="268" t="s">
        <v>7491</v>
      </c>
      <c r="C1014" s="268" t="s">
        <v>5987</v>
      </c>
      <c r="D1014" s="268" t="s">
        <v>6072</v>
      </c>
    </row>
    <row r="1015" spans="1:4">
      <c r="A1015" s="268" t="s">
        <v>7492</v>
      </c>
      <c r="B1015" s="268" t="s">
        <v>7493</v>
      </c>
      <c r="C1015" s="268" t="s">
        <v>5987</v>
      </c>
      <c r="D1015" s="268" t="s">
        <v>6203</v>
      </c>
    </row>
    <row r="1016" spans="1:4">
      <c r="A1016" s="268" t="s">
        <v>7494</v>
      </c>
      <c r="B1016" s="268" t="s">
        <v>3365</v>
      </c>
      <c r="C1016" s="268" t="s">
        <v>5987</v>
      </c>
      <c r="D1016" s="268" t="s">
        <v>6072</v>
      </c>
    </row>
    <row r="1017" spans="1:4">
      <c r="A1017" s="268" t="s">
        <v>7495</v>
      </c>
      <c r="B1017" s="268" t="s">
        <v>7496</v>
      </c>
      <c r="C1017" s="268" t="s">
        <v>5987</v>
      </c>
      <c r="D1017" s="268" t="s">
        <v>6004</v>
      </c>
    </row>
    <row r="1018" spans="1:4">
      <c r="A1018" s="268" t="s">
        <v>7497</v>
      </c>
      <c r="B1018" s="268" t="s">
        <v>7498</v>
      </c>
      <c r="C1018" s="268" t="s">
        <v>5987</v>
      </c>
      <c r="D1018" s="268" t="s">
        <v>6072</v>
      </c>
    </row>
    <row r="1019" spans="1:4">
      <c r="A1019" s="268" t="s">
        <v>7499</v>
      </c>
      <c r="B1019" s="268" t="s">
        <v>7500</v>
      </c>
      <c r="C1019" s="268" t="s">
        <v>5987</v>
      </c>
      <c r="D1019" s="268" t="s">
        <v>5988</v>
      </c>
    </row>
    <row r="1020" spans="1:4">
      <c r="A1020" s="268" t="s">
        <v>7501</v>
      </c>
      <c r="B1020" s="268" t="s">
        <v>3105</v>
      </c>
      <c r="C1020" s="268" t="s">
        <v>5987</v>
      </c>
      <c r="D1020" s="268" t="s">
        <v>5996</v>
      </c>
    </row>
    <row r="1021" spans="1:4">
      <c r="A1021" s="268" t="s">
        <v>7502</v>
      </c>
      <c r="B1021" s="268" t="s">
        <v>7503</v>
      </c>
      <c r="C1021" s="268" t="s">
        <v>5987</v>
      </c>
      <c r="D1021" s="268" t="s">
        <v>5996</v>
      </c>
    </row>
    <row r="1022" spans="1:4">
      <c r="A1022" s="268" t="s">
        <v>7504</v>
      </c>
      <c r="B1022" s="268" t="s">
        <v>7505</v>
      </c>
      <c r="C1022" s="268" t="s">
        <v>5987</v>
      </c>
      <c r="D1022" s="268" t="s">
        <v>110</v>
      </c>
    </row>
    <row r="1023" spans="1:4">
      <c r="A1023" s="268" t="s">
        <v>7506</v>
      </c>
      <c r="B1023" s="268" t="s">
        <v>1688</v>
      </c>
      <c r="C1023" s="268" t="s">
        <v>5987</v>
      </c>
      <c r="D1023" s="268" t="s">
        <v>5999</v>
      </c>
    </row>
    <row r="1024" spans="1:4">
      <c r="A1024" s="268" t="s">
        <v>7507</v>
      </c>
      <c r="B1024" s="268" t="s">
        <v>7508</v>
      </c>
      <c r="C1024" s="268" t="s">
        <v>5987</v>
      </c>
      <c r="D1024" s="268" t="s">
        <v>6079</v>
      </c>
    </row>
    <row r="1025" spans="1:4">
      <c r="A1025" s="268" t="s">
        <v>7509</v>
      </c>
      <c r="B1025" s="268" t="s">
        <v>1716</v>
      </c>
      <c r="C1025" s="268" t="s">
        <v>5987</v>
      </c>
      <c r="D1025" s="268" t="s">
        <v>6072</v>
      </c>
    </row>
    <row r="1026" spans="1:4">
      <c r="A1026" s="268" t="s">
        <v>7510</v>
      </c>
      <c r="B1026" s="268" t="s">
        <v>7511</v>
      </c>
      <c r="C1026" s="268" t="s">
        <v>5987</v>
      </c>
      <c r="D1026" s="268" t="s">
        <v>6064</v>
      </c>
    </row>
    <row r="1027" spans="1:4">
      <c r="A1027" s="268" t="s">
        <v>7512</v>
      </c>
      <c r="B1027" s="268" t="s">
        <v>1442</v>
      </c>
      <c r="C1027" s="268" t="s">
        <v>5987</v>
      </c>
      <c r="D1027" s="268" t="s">
        <v>6079</v>
      </c>
    </row>
    <row r="1028" spans="1:4">
      <c r="A1028" s="268" t="s">
        <v>7513</v>
      </c>
      <c r="B1028" s="268" t="s">
        <v>7514</v>
      </c>
      <c r="C1028" s="268" t="s">
        <v>5987</v>
      </c>
      <c r="D1028" s="268" t="s">
        <v>6037</v>
      </c>
    </row>
    <row r="1029" spans="1:4">
      <c r="A1029" s="268" t="s">
        <v>7515</v>
      </c>
      <c r="B1029" s="268" t="s">
        <v>1578</v>
      </c>
      <c r="C1029" s="268" t="s">
        <v>5987</v>
      </c>
      <c r="D1029" s="268" t="s">
        <v>6079</v>
      </c>
    </row>
    <row r="1030" spans="1:4">
      <c r="A1030" s="268" t="s">
        <v>7516</v>
      </c>
      <c r="B1030" s="268" t="s">
        <v>7517</v>
      </c>
      <c r="C1030" s="268" t="s">
        <v>5987</v>
      </c>
      <c r="D1030" s="268" t="s">
        <v>6228</v>
      </c>
    </row>
    <row r="1031" spans="1:4">
      <c r="A1031" s="268" t="s">
        <v>7518</v>
      </c>
      <c r="B1031" s="268" t="s">
        <v>3651</v>
      </c>
      <c r="C1031" s="268" t="s">
        <v>5987</v>
      </c>
      <c r="D1031" s="268" t="s">
        <v>6072</v>
      </c>
    </row>
    <row r="1032" spans="1:4">
      <c r="A1032" s="268" t="s">
        <v>7519</v>
      </c>
      <c r="B1032" s="268" t="s">
        <v>3043</v>
      </c>
      <c r="C1032" s="268" t="s">
        <v>5987</v>
      </c>
      <c r="D1032" s="268" t="s">
        <v>5993</v>
      </c>
    </row>
    <row r="1033" spans="1:4">
      <c r="A1033" s="268" t="s">
        <v>7520</v>
      </c>
      <c r="B1033" s="268" t="s">
        <v>7521</v>
      </c>
      <c r="C1033" s="268" t="s">
        <v>5987</v>
      </c>
      <c r="D1033" s="268" t="s">
        <v>5991</v>
      </c>
    </row>
    <row r="1034" spans="1:4">
      <c r="A1034" s="268" t="s">
        <v>7522</v>
      </c>
      <c r="B1034" s="268" t="s">
        <v>7523</v>
      </c>
      <c r="C1034" s="268" t="s">
        <v>5987</v>
      </c>
      <c r="D1034" s="268" t="s">
        <v>5991</v>
      </c>
    </row>
    <row r="1035" spans="1:4">
      <c r="A1035" s="268" t="s">
        <v>7524</v>
      </c>
      <c r="B1035" s="268" t="s">
        <v>955</v>
      </c>
      <c r="C1035" s="268" t="s">
        <v>5987</v>
      </c>
      <c r="D1035" s="268" t="s">
        <v>5991</v>
      </c>
    </row>
    <row r="1036" spans="1:4">
      <c r="A1036" s="268" t="s">
        <v>7525</v>
      </c>
      <c r="B1036" s="268" t="s">
        <v>7526</v>
      </c>
      <c r="C1036" s="268" t="s">
        <v>5987</v>
      </c>
      <c r="D1036" s="268" t="s">
        <v>6079</v>
      </c>
    </row>
    <row r="1037" spans="1:4">
      <c r="A1037" s="268" t="s">
        <v>7527</v>
      </c>
      <c r="B1037" s="268" t="s">
        <v>7528</v>
      </c>
      <c r="C1037" s="268" t="s">
        <v>5987</v>
      </c>
      <c r="D1037" s="268" t="s">
        <v>6344</v>
      </c>
    </row>
    <row r="1038" spans="1:4">
      <c r="A1038" s="268" t="s">
        <v>7529</v>
      </c>
      <c r="B1038" s="268" t="s">
        <v>3037</v>
      </c>
      <c r="C1038" s="268" t="s">
        <v>5987</v>
      </c>
      <c r="D1038" s="268" t="s">
        <v>6136</v>
      </c>
    </row>
    <row r="1039" spans="1:4">
      <c r="A1039" s="268" t="s">
        <v>7530</v>
      </c>
      <c r="B1039" s="268" t="s">
        <v>1598</v>
      </c>
      <c r="C1039" s="268" t="s">
        <v>5987</v>
      </c>
      <c r="D1039" s="268" t="s">
        <v>110</v>
      </c>
    </row>
    <row r="1040" spans="1:4">
      <c r="A1040" s="268" t="s">
        <v>7531</v>
      </c>
      <c r="B1040" s="268" t="s">
        <v>1985</v>
      </c>
      <c r="C1040" s="268" t="s">
        <v>5987</v>
      </c>
      <c r="D1040" s="268" t="s">
        <v>6011</v>
      </c>
    </row>
    <row r="1041" spans="1:4">
      <c r="A1041" s="268" t="s">
        <v>7532</v>
      </c>
      <c r="B1041" s="268" t="s">
        <v>2857</v>
      </c>
      <c r="C1041" s="268" t="s">
        <v>5987</v>
      </c>
      <c r="D1041" s="268" t="s">
        <v>5991</v>
      </c>
    </row>
    <row r="1042" spans="1:4">
      <c r="A1042" s="268" t="s">
        <v>7533</v>
      </c>
      <c r="B1042" s="268" t="s">
        <v>3253</v>
      </c>
      <c r="C1042" s="268" t="s">
        <v>5987</v>
      </c>
      <c r="D1042" s="268" t="s">
        <v>6139</v>
      </c>
    </row>
    <row r="1043" spans="1:4">
      <c r="A1043" s="268" t="s">
        <v>7534</v>
      </c>
      <c r="B1043" s="268" t="s">
        <v>7535</v>
      </c>
      <c r="C1043" s="268" t="s">
        <v>5987</v>
      </c>
      <c r="D1043" s="268" t="s">
        <v>64</v>
      </c>
    </row>
    <row r="1044" spans="1:4">
      <c r="A1044" s="268" t="s">
        <v>7536</v>
      </c>
      <c r="B1044" s="268" t="s">
        <v>1175</v>
      </c>
      <c r="C1044" s="268" t="s">
        <v>5987</v>
      </c>
      <c r="D1044" s="268" t="s">
        <v>64</v>
      </c>
    </row>
    <row r="1045" spans="1:4">
      <c r="A1045" s="268" t="s">
        <v>7537</v>
      </c>
      <c r="B1045" s="268" t="s">
        <v>7538</v>
      </c>
      <c r="C1045" s="268" t="s">
        <v>5987</v>
      </c>
      <c r="D1045" s="268" t="s">
        <v>6011</v>
      </c>
    </row>
    <row r="1046" spans="1:4">
      <c r="A1046" s="268" t="s">
        <v>7539</v>
      </c>
      <c r="B1046" s="268" t="s">
        <v>7540</v>
      </c>
      <c r="C1046" s="268" t="s">
        <v>5987</v>
      </c>
      <c r="D1046" s="268" t="s">
        <v>5993</v>
      </c>
    </row>
    <row r="1047" spans="1:4">
      <c r="A1047" s="268" t="s">
        <v>7541</v>
      </c>
      <c r="B1047" s="268" t="s">
        <v>3531</v>
      </c>
      <c r="C1047" s="268" t="s">
        <v>5987</v>
      </c>
      <c r="D1047" s="268" t="s">
        <v>6023</v>
      </c>
    </row>
    <row r="1048" spans="1:4">
      <c r="A1048" s="268" t="s">
        <v>7542</v>
      </c>
      <c r="B1048" s="268" t="s">
        <v>7543</v>
      </c>
      <c r="C1048" s="268" t="s">
        <v>5987</v>
      </c>
      <c r="D1048" s="268" t="s">
        <v>6079</v>
      </c>
    </row>
    <row r="1049" spans="1:4">
      <c r="A1049" s="268" t="s">
        <v>7544</v>
      </c>
      <c r="B1049" s="268" t="s">
        <v>2221</v>
      </c>
      <c r="C1049" s="268" t="s">
        <v>5987</v>
      </c>
      <c r="D1049" s="268" t="s">
        <v>5988</v>
      </c>
    </row>
    <row r="1050" spans="1:4">
      <c r="A1050" s="268" t="s">
        <v>7545</v>
      </c>
      <c r="B1050" s="268" t="s">
        <v>1694</v>
      </c>
      <c r="C1050" s="268" t="s">
        <v>5987</v>
      </c>
      <c r="D1050" s="268" t="s">
        <v>6079</v>
      </c>
    </row>
    <row r="1051" spans="1:4">
      <c r="A1051" s="268" t="s">
        <v>7546</v>
      </c>
      <c r="B1051" s="268" t="s">
        <v>410</v>
      </c>
      <c r="C1051" s="268" t="s">
        <v>5987</v>
      </c>
      <c r="D1051" s="268" t="s">
        <v>5993</v>
      </c>
    </row>
    <row r="1052" spans="1:4">
      <c r="A1052" s="268" t="s">
        <v>7547</v>
      </c>
      <c r="B1052" s="268" t="s">
        <v>7548</v>
      </c>
      <c r="C1052" s="268" t="s">
        <v>5987</v>
      </c>
      <c r="D1052" s="268" t="s">
        <v>6228</v>
      </c>
    </row>
    <row r="1053" spans="1:4">
      <c r="A1053" s="268" t="s">
        <v>7549</v>
      </c>
      <c r="B1053" s="268" t="s">
        <v>3805</v>
      </c>
      <c r="C1053" s="268" t="s">
        <v>5987</v>
      </c>
      <c r="D1053" s="268" t="s">
        <v>5999</v>
      </c>
    </row>
    <row r="1054" spans="1:4">
      <c r="A1054" s="268" t="s">
        <v>7550</v>
      </c>
      <c r="B1054" s="268" t="s">
        <v>7551</v>
      </c>
      <c r="C1054" s="268" t="s">
        <v>5987</v>
      </c>
      <c r="D1054" s="268" t="s">
        <v>6228</v>
      </c>
    </row>
    <row r="1055" spans="1:4">
      <c r="A1055" s="268" t="s">
        <v>7552</v>
      </c>
      <c r="B1055" s="268" t="s">
        <v>1117</v>
      </c>
      <c r="C1055" s="268" t="s">
        <v>5987</v>
      </c>
      <c r="D1055" s="268" t="s">
        <v>6199</v>
      </c>
    </row>
    <row r="1056" spans="1:4">
      <c r="A1056" s="268" t="s">
        <v>7553</v>
      </c>
      <c r="B1056" s="268" t="s">
        <v>7554</v>
      </c>
      <c r="C1056" s="268" t="s">
        <v>5987</v>
      </c>
      <c r="D1056" s="268" t="s">
        <v>6072</v>
      </c>
    </row>
    <row r="1057" spans="1:4">
      <c r="A1057" s="268" t="s">
        <v>7555</v>
      </c>
      <c r="B1057" s="268" t="s">
        <v>7556</v>
      </c>
      <c r="C1057" s="268" t="s">
        <v>5987</v>
      </c>
      <c r="D1057" s="268" t="s">
        <v>6199</v>
      </c>
    </row>
    <row r="1058" spans="1:4">
      <c r="A1058" s="268" t="s">
        <v>7557</v>
      </c>
      <c r="B1058" s="268" t="s">
        <v>7558</v>
      </c>
      <c r="C1058" s="268" t="s">
        <v>5987</v>
      </c>
      <c r="D1058" s="268" t="s">
        <v>5988</v>
      </c>
    </row>
    <row r="1059" spans="1:4">
      <c r="A1059" s="268" t="s">
        <v>7559</v>
      </c>
      <c r="B1059" s="268" t="s">
        <v>2015</v>
      </c>
      <c r="C1059" s="268" t="s">
        <v>5987</v>
      </c>
      <c r="D1059" s="268" t="s">
        <v>6023</v>
      </c>
    </row>
    <row r="1060" spans="1:4">
      <c r="A1060" s="268" t="s">
        <v>7560</v>
      </c>
      <c r="B1060" s="268" t="s">
        <v>2313</v>
      </c>
      <c r="C1060" s="268" t="s">
        <v>5987</v>
      </c>
      <c r="D1060" s="268" t="s">
        <v>6139</v>
      </c>
    </row>
    <row r="1061" spans="1:4">
      <c r="A1061" s="268" t="s">
        <v>7561</v>
      </c>
      <c r="B1061" s="268" t="s">
        <v>3669</v>
      </c>
      <c r="C1061" s="268" t="s">
        <v>5987</v>
      </c>
      <c r="D1061" s="268" t="s">
        <v>6091</v>
      </c>
    </row>
    <row r="1062" spans="1:4">
      <c r="A1062" s="268" t="s">
        <v>7562</v>
      </c>
      <c r="B1062" s="268" t="s">
        <v>3113</v>
      </c>
      <c r="C1062" s="268" t="s">
        <v>5987</v>
      </c>
      <c r="D1062" s="268" t="s">
        <v>6025</v>
      </c>
    </row>
    <row r="1063" spans="1:4">
      <c r="A1063" s="268" t="s">
        <v>7563</v>
      </c>
      <c r="B1063" s="268" t="s">
        <v>2301</v>
      </c>
      <c r="C1063" s="268" t="s">
        <v>5987</v>
      </c>
      <c r="D1063" s="268" t="s">
        <v>6079</v>
      </c>
    </row>
    <row r="1064" spans="1:4">
      <c r="A1064" s="268" t="s">
        <v>7564</v>
      </c>
      <c r="B1064" s="268" t="s">
        <v>644</v>
      </c>
      <c r="C1064" s="268" t="s">
        <v>5987</v>
      </c>
      <c r="D1064" s="268" t="s">
        <v>6228</v>
      </c>
    </row>
    <row r="1065" spans="1:4">
      <c r="A1065" s="268" t="s">
        <v>7565</v>
      </c>
      <c r="B1065" s="268" t="s">
        <v>7566</v>
      </c>
      <c r="C1065" s="268" t="s">
        <v>5987</v>
      </c>
      <c r="D1065" s="268" t="s">
        <v>64</v>
      </c>
    </row>
    <row r="1066" spans="1:4">
      <c r="A1066" s="268" t="s">
        <v>7567</v>
      </c>
      <c r="B1066" s="268" t="s">
        <v>2001</v>
      </c>
      <c r="C1066" s="268" t="s">
        <v>5987</v>
      </c>
      <c r="D1066" s="268" t="s">
        <v>5988</v>
      </c>
    </row>
    <row r="1067" spans="1:4">
      <c r="A1067" s="268" t="s">
        <v>7568</v>
      </c>
      <c r="B1067" s="268" t="s">
        <v>7569</v>
      </c>
      <c r="C1067" s="268" t="s">
        <v>5987</v>
      </c>
      <c r="D1067" s="268" t="s">
        <v>6199</v>
      </c>
    </row>
    <row r="1068" spans="1:4">
      <c r="A1068" s="268" t="s">
        <v>7570</v>
      </c>
      <c r="B1068" s="268" t="s">
        <v>1335</v>
      </c>
      <c r="C1068" s="268" t="s">
        <v>5987</v>
      </c>
      <c r="D1068" s="268" t="s">
        <v>6023</v>
      </c>
    </row>
    <row r="1069" spans="1:4">
      <c r="A1069" s="268" t="s">
        <v>7571</v>
      </c>
      <c r="B1069" s="268" t="s">
        <v>2589</v>
      </c>
      <c r="C1069" s="268" t="s">
        <v>5987</v>
      </c>
      <c r="D1069" s="268" t="s">
        <v>6344</v>
      </c>
    </row>
    <row r="1070" spans="1:4">
      <c r="A1070" s="268" t="s">
        <v>7572</v>
      </c>
      <c r="B1070" s="268" t="s">
        <v>2861</v>
      </c>
      <c r="C1070" s="268" t="s">
        <v>5987</v>
      </c>
      <c r="D1070" s="268" t="s">
        <v>6079</v>
      </c>
    </row>
    <row r="1071" spans="1:4">
      <c r="A1071" s="268" t="s">
        <v>7573</v>
      </c>
      <c r="B1071" s="268" t="s">
        <v>3467</v>
      </c>
      <c r="C1071" s="268" t="s">
        <v>5987</v>
      </c>
      <c r="D1071" s="268" t="s">
        <v>5996</v>
      </c>
    </row>
    <row r="1072" spans="1:4">
      <c r="A1072" s="268" t="s">
        <v>7574</v>
      </c>
      <c r="B1072" s="268" t="s">
        <v>7575</v>
      </c>
      <c r="C1072" s="268" t="s">
        <v>5987</v>
      </c>
      <c r="D1072" s="268" t="s">
        <v>6023</v>
      </c>
    </row>
    <row r="1073" spans="1:4">
      <c r="A1073" s="268" t="s">
        <v>7576</v>
      </c>
      <c r="B1073" s="268" t="s">
        <v>1588</v>
      </c>
      <c r="C1073" s="268" t="s">
        <v>5987</v>
      </c>
      <c r="D1073" s="268" t="s">
        <v>6079</v>
      </c>
    </row>
    <row r="1074" spans="1:4">
      <c r="A1074" s="268" t="s">
        <v>7577</v>
      </c>
      <c r="B1074" s="268" t="s">
        <v>834</v>
      </c>
      <c r="C1074" s="268" t="s">
        <v>5987</v>
      </c>
      <c r="D1074" s="268" t="s">
        <v>6228</v>
      </c>
    </row>
    <row r="1075" spans="1:4">
      <c r="A1075" s="268" t="s">
        <v>7578</v>
      </c>
      <c r="B1075" s="268" t="s">
        <v>3129</v>
      </c>
      <c r="C1075" s="268" t="s">
        <v>5987</v>
      </c>
      <c r="D1075" s="268" t="s">
        <v>6037</v>
      </c>
    </row>
    <row r="1076" spans="1:4">
      <c r="A1076" s="268" t="s">
        <v>7579</v>
      </c>
      <c r="B1076" s="268" t="s">
        <v>628</v>
      </c>
      <c r="C1076" s="268" t="s">
        <v>5987</v>
      </c>
      <c r="D1076" s="268" t="s">
        <v>6004</v>
      </c>
    </row>
    <row r="1077" spans="1:4">
      <c r="A1077" s="268" t="s">
        <v>7580</v>
      </c>
      <c r="B1077" s="268" t="s">
        <v>1432</v>
      </c>
      <c r="C1077" s="268" t="s">
        <v>5987</v>
      </c>
      <c r="D1077" s="268" t="s">
        <v>6079</v>
      </c>
    </row>
    <row r="1078" spans="1:4">
      <c r="A1078" s="268" t="s">
        <v>7581</v>
      </c>
      <c r="B1078" s="268" t="s">
        <v>3711</v>
      </c>
      <c r="C1078" s="268" t="s">
        <v>5987</v>
      </c>
      <c r="D1078" s="268" t="s">
        <v>5993</v>
      </c>
    </row>
    <row r="1079" spans="1:4">
      <c r="A1079" s="268" t="s">
        <v>7582</v>
      </c>
      <c r="B1079" s="268" t="s">
        <v>7583</v>
      </c>
      <c r="C1079" s="268" t="s">
        <v>5987</v>
      </c>
      <c r="D1079" s="268" t="s">
        <v>6037</v>
      </c>
    </row>
    <row r="1080" spans="1:4">
      <c r="A1080" s="268" t="s">
        <v>7584</v>
      </c>
      <c r="B1080" s="268" t="s">
        <v>2583</v>
      </c>
      <c r="C1080" s="268" t="s">
        <v>5987</v>
      </c>
      <c r="D1080" s="268" t="s">
        <v>6228</v>
      </c>
    </row>
    <row r="1081" spans="1:4">
      <c r="A1081" s="268" t="s">
        <v>7585</v>
      </c>
      <c r="B1081" s="268" t="s">
        <v>460</v>
      </c>
      <c r="C1081" s="268" t="s">
        <v>5987</v>
      </c>
      <c r="D1081" s="268" t="s">
        <v>110</v>
      </c>
    </row>
    <row r="1082" spans="1:4">
      <c r="A1082" s="268" t="s">
        <v>7586</v>
      </c>
      <c r="B1082" s="268" t="s">
        <v>3173</v>
      </c>
      <c r="C1082" s="268" t="s">
        <v>5987</v>
      </c>
      <c r="D1082" s="268" t="s">
        <v>5996</v>
      </c>
    </row>
    <row r="1083" spans="1:4">
      <c r="A1083" s="268" t="s">
        <v>7587</v>
      </c>
      <c r="B1083" s="268" t="s">
        <v>2573</v>
      </c>
      <c r="C1083" s="268" t="s">
        <v>5987</v>
      </c>
      <c r="D1083" s="268" t="s">
        <v>6240</v>
      </c>
    </row>
    <row r="1084" spans="1:4">
      <c r="A1084" s="268" t="s">
        <v>7588</v>
      </c>
      <c r="B1084" s="268" t="s">
        <v>2869</v>
      </c>
      <c r="C1084" s="268" t="s">
        <v>5987</v>
      </c>
      <c r="D1084" s="268" t="s">
        <v>6240</v>
      </c>
    </row>
    <row r="1085" spans="1:4">
      <c r="A1085" s="268" t="s">
        <v>7589</v>
      </c>
      <c r="B1085" s="268" t="s">
        <v>1319</v>
      </c>
      <c r="C1085" s="268" t="s">
        <v>5987</v>
      </c>
      <c r="D1085" s="268" t="s">
        <v>6072</v>
      </c>
    </row>
    <row r="1086" spans="1:4">
      <c r="A1086" s="268" t="s">
        <v>7590</v>
      </c>
      <c r="B1086" s="268" t="s">
        <v>7591</v>
      </c>
      <c r="C1086" s="268" t="s">
        <v>5987</v>
      </c>
      <c r="D1086" s="268" t="s">
        <v>6004</v>
      </c>
    </row>
    <row r="1087" spans="1:4">
      <c r="A1087" s="268" t="s">
        <v>7592</v>
      </c>
      <c r="B1087" s="268" t="s">
        <v>3213</v>
      </c>
      <c r="C1087" s="268" t="s">
        <v>5987</v>
      </c>
      <c r="D1087" s="268" t="s">
        <v>5999</v>
      </c>
    </row>
    <row r="1088" spans="1:4">
      <c r="A1088" s="268" t="s">
        <v>7593</v>
      </c>
      <c r="B1088" s="268" t="s">
        <v>7594</v>
      </c>
      <c r="C1088" s="268" t="s">
        <v>5987</v>
      </c>
      <c r="D1088" s="268" t="s">
        <v>5999</v>
      </c>
    </row>
    <row r="1089" spans="1:4">
      <c r="A1089" s="268" t="s">
        <v>7595</v>
      </c>
      <c r="B1089" s="268" t="s">
        <v>2139</v>
      </c>
      <c r="C1089" s="268" t="s">
        <v>5987</v>
      </c>
      <c r="D1089" s="268" t="s">
        <v>5988</v>
      </c>
    </row>
    <row r="1090" spans="1:4">
      <c r="A1090" s="268" t="s">
        <v>7596</v>
      </c>
      <c r="B1090" s="268" t="s">
        <v>2329</v>
      </c>
      <c r="C1090" s="268" t="s">
        <v>5987</v>
      </c>
      <c r="D1090" s="268" t="s">
        <v>6079</v>
      </c>
    </row>
    <row r="1091" spans="1:4">
      <c r="A1091" s="268" t="s">
        <v>7597</v>
      </c>
      <c r="B1091" s="268" t="s">
        <v>2285</v>
      </c>
      <c r="C1091" s="268" t="s">
        <v>5987</v>
      </c>
      <c r="D1091" s="268" t="s">
        <v>5999</v>
      </c>
    </row>
    <row r="1092" spans="1:4">
      <c r="A1092" s="268" t="s">
        <v>7598</v>
      </c>
      <c r="B1092" s="268" t="s">
        <v>2695</v>
      </c>
      <c r="C1092" s="268" t="s">
        <v>5987</v>
      </c>
      <c r="D1092" s="268" t="s">
        <v>6025</v>
      </c>
    </row>
    <row r="1093" spans="1:4">
      <c r="A1093" s="268" t="s">
        <v>7599</v>
      </c>
      <c r="B1093" s="268" t="s">
        <v>7600</v>
      </c>
      <c r="C1093" s="268" t="s">
        <v>5987</v>
      </c>
      <c r="D1093" s="268" t="s">
        <v>64</v>
      </c>
    </row>
    <row r="1094" spans="1:4">
      <c r="A1094" s="268" t="s">
        <v>7601</v>
      </c>
      <c r="B1094" s="268" t="s">
        <v>2989</v>
      </c>
      <c r="C1094" s="268" t="s">
        <v>5987</v>
      </c>
      <c r="D1094" s="268" t="s">
        <v>64</v>
      </c>
    </row>
    <row r="1095" spans="1:4">
      <c r="A1095" s="268" t="s">
        <v>7602</v>
      </c>
      <c r="B1095" s="268" t="s">
        <v>7603</v>
      </c>
      <c r="C1095" s="268" t="s">
        <v>5987</v>
      </c>
      <c r="D1095" s="268" t="s">
        <v>5988</v>
      </c>
    </row>
    <row r="1096" spans="1:4">
      <c r="A1096" s="268" t="s">
        <v>7604</v>
      </c>
      <c r="B1096" s="268" t="s">
        <v>7605</v>
      </c>
      <c r="C1096" s="268" t="s">
        <v>5987</v>
      </c>
      <c r="D1096" s="268" t="s">
        <v>64</v>
      </c>
    </row>
    <row r="1097" spans="1:4">
      <c r="A1097" s="268" t="s">
        <v>7606</v>
      </c>
      <c r="B1097" s="268" t="s">
        <v>7607</v>
      </c>
      <c r="C1097" s="268" t="s">
        <v>5987</v>
      </c>
      <c r="D1097" s="268" t="s">
        <v>6004</v>
      </c>
    </row>
    <row r="1098" spans="1:4">
      <c r="A1098" s="268" t="s">
        <v>7608</v>
      </c>
      <c r="B1098" s="268" t="s">
        <v>3587</v>
      </c>
      <c r="C1098" s="268" t="s">
        <v>5987</v>
      </c>
      <c r="D1098" s="268" t="s">
        <v>6023</v>
      </c>
    </row>
    <row r="1099" spans="1:4">
      <c r="A1099" s="268" t="s">
        <v>7609</v>
      </c>
      <c r="B1099" s="268" t="s">
        <v>7610</v>
      </c>
      <c r="C1099" s="268" t="s">
        <v>5987</v>
      </c>
      <c r="D1099" s="268" t="s">
        <v>6037</v>
      </c>
    </row>
    <row r="1100" spans="1:4">
      <c r="A1100" s="268" t="s">
        <v>7611</v>
      </c>
      <c r="B1100" s="268" t="s">
        <v>7612</v>
      </c>
      <c r="C1100" s="268" t="s">
        <v>5987</v>
      </c>
      <c r="D1100" s="268" t="s">
        <v>6061</v>
      </c>
    </row>
    <row r="1101" spans="1:4">
      <c r="A1101" s="268" t="s">
        <v>7613</v>
      </c>
      <c r="B1101" s="268" t="s">
        <v>7614</v>
      </c>
      <c r="C1101" s="268" t="s">
        <v>5987</v>
      </c>
      <c r="D1101" s="268" t="s">
        <v>5996</v>
      </c>
    </row>
    <row r="1102" spans="1:4">
      <c r="A1102" s="268" t="s">
        <v>7615</v>
      </c>
      <c r="B1102" s="268" t="s">
        <v>2995</v>
      </c>
      <c r="C1102" s="268" t="s">
        <v>5987</v>
      </c>
      <c r="D1102" s="268" t="s">
        <v>6079</v>
      </c>
    </row>
    <row r="1103" spans="1:4">
      <c r="A1103" s="268" t="s">
        <v>7616</v>
      </c>
      <c r="B1103" s="268" t="s">
        <v>7617</v>
      </c>
      <c r="C1103" s="268" t="s">
        <v>5987</v>
      </c>
      <c r="D1103" s="268" t="s">
        <v>64</v>
      </c>
    </row>
    <row r="1104" spans="1:4">
      <c r="A1104" s="268" t="s">
        <v>7618</v>
      </c>
      <c r="B1104" s="268" t="s">
        <v>7619</v>
      </c>
      <c r="C1104" s="268" t="s">
        <v>5987</v>
      </c>
      <c r="D1104" s="268" t="s">
        <v>6199</v>
      </c>
    </row>
    <row r="1105" spans="1:4">
      <c r="A1105" s="268" t="s">
        <v>7620</v>
      </c>
      <c r="B1105" s="268" t="s">
        <v>7621</v>
      </c>
      <c r="C1105" s="268" t="s">
        <v>5987</v>
      </c>
      <c r="D1105" s="268" t="s">
        <v>64</v>
      </c>
    </row>
    <row r="1106" spans="1:4">
      <c r="A1106" s="268" t="s">
        <v>7622</v>
      </c>
      <c r="B1106" s="268" t="s">
        <v>2177</v>
      </c>
      <c r="C1106" s="268" t="s">
        <v>5987</v>
      </c>
      <c r="D1106" s="268" t="s">
        <v>6023</v>
      </c>
    </row>
    <row r="1107" spans="1:4">
      <c r="A1107" s="268" t="s">
        <v>7623</v>
      </c>
      <c r="B1107" s="268" t="s">
        <v>2952</v>
      </c>
      <c r="C1107" s="268" t="s">
        <v>5987</v>
      </c>
      <c r="D1107" s="268" t="s">
        <v>6344</v>
      </c>
    </row>
    <row r="1108" spans="1:4">
      <c r="A1108" s="268" t="s">
        <v>7624</v>
      </c>
      <c r="B1108" s="268" t="s">
        <v>3295</v>
      </c>
      <c r="C1108" s="268" t="s">
        <v>5987</v>
      </c>
      <c r="D1108" s="268" t="s">
        <v>5993</v>
      </c>
    </row>
    <row r="1109" spans="1:4">
      <c r="A1109" s="268" t="s">
        <v>7625</v>
      </c>
      <c r="B1109" s="268" t="s">
        <v>526</v>
      </c>
      <c r="C1109" s="268" t="s">
        <v>5987</v>
      </c>
      <c r="D1109" s="268" t="s">
        <v>6023</v>
      </c>
    </row>
    <row r="1110" spans="1:4">
      <c r="A1110" s="268" t="s">
        <v>7626</v>
      </c>
      <c r="B1110" s="268" t="s">
        <v>7627</v>
      </c>
      <c r="C1110" s="268" t="s">
        <v>5987</v>
      </c>
      <c r="D1110" s="268" t="s">
        <v>6004</v>
      </c>
    </row>
    <row r="1111" spans="1:4">
      <c r="A1111" s="268" t="s">
        <v>7628</v>
      </c>
      <c r="B1111" s="268" t="s">
        <v>7629</v>
      </c>
      <c r="C1111" s="268" t="s">
        <v>5987</v>
      </c>
      <c r="D1111" s="268" t="s">
        <v>6228</v>
      </c>
    </row>
    <row r="1112" spans="1:4">
      <c r="A1112" s="268" t="s">
        <v>7630</v>
      </c>
      <c r="B1112" s="268" t="s">
        <v>7631</v>
      </c>
      <c r="C1112" s="268" t="s">
        <v>5987</v>
      </c>
      <c r="D1112" s="268" t="s">
        <v>5996</v>
      </c>
    </row>
    <row r="1113" spans="1:4">
      <c r="A1113" s="268" t="s">
        <v>7632</v>
      </c>
      <c r="B1113" s="268" t="s">
        <v>1279</v>
      </c>
      <c r="C1113" s="268" t="s">
        <v>5987</v>
      </c>
      <c r="D1113" s="268" t="s">
        <v>110</v>
      </c>
    </row>
    <row r="1114" spans="1:4">
      <c r="A1114" s="268" t="s">
        <v>7633</v>
      </c>
      <c r="B1114" s="268" t="s">
        <v>7634</v>
      </c>
      <c r="C1114" s="268" t="s">
        <v>5987</v>
      </c>
      <c r="D1114" s="268" t="s">
        <v>110</v>
      </c>
    </row>
    <row r="1115" spans="1:4">
      <c r="A1115" s="268" t="s">
        <v>7635</v>
      </c>
      <c r="B1115" s="268" t="s">
        <v>1947</v>
      </c>
      <c r="C1115" s="268" t="s">
        <v>5987</v>
      </c>
      <c r="D1115" s="268" t="s">
        <v>64</v>
      </c>
    </row>
    <row r="1116" spans="1:4">
      <c r="A1116" s="268" t="s">
        <v>7636</v>
      </c>
      <c r="B1116" s="268" t="s">
        <v>2185</v>
      </c>
      <c r="C1116" s="268" t="s">
        <v>5987</v>
      </c>
      <c r="D1116" s="268" t="s">
        <v>6004</v>
      </c>
    </row>
    <row r="1117" spans="1:4">
      <c r="A1117" s="268" t="s">
        <v>7637</v>
      </c>
      <c r="B1117" s="268" t="s">
        <v>3541</v>
      </c>
      <c r="C1117" s="268" t="s">
        <v>5987</v>
      </c>
      <c r="D1117" s="268" t="s">
        <v>6064</v>
      </c>
    </row>
    <row r="1118" spans="1:4">
      <c r="A1118" s="268" t="s">
        <v>7638</v>
      </c>
      <c r="B1118" s="268" t="s">
        <v>3269</v>
      </c>
      <c r="C1118" s="268" t="s">
        <v>5987</v>
      </c>
      <c r="D1118" s="268" t="s">
        <v>6079</v>
      </c>
    </row>
    <row r="1119" spans="1:4">
      <c r="A1119" s="268" t="s">
        <v>7639</v>
      </c>
      <c r="B1119" s="268" t="s">
        <v>1829</v>
      </c>
      <c r="C1119" s="268" t="s">
        <v>5987</v>
      </c>
      <c r="D1119" s="268" t="s">
        <v>5988</v>
      </c>
    </row>
    <row r="1120" spans="1:4">
      <c r="A1120" s="268" t="s">
        <v>7640</v>
      </c>
      <c r="B1120" s="268" t="s">
        <v>1036</v>
      </c>
      <c r="C1120" s="268" t="s">
        <v>5987</v>
      </c>
      <c r="D1120" s="268" t="s">
        <v>5988</v>
      </c>
    </row>
    <row r="1121" spans="1:4">
      <c r="A1121" s="268" t="s">
        <v>7641</v>
      </c>
      <c r="B1121" s="268" t="s">
        <v>2405</v>
      </c>
      <c r="C1121" s="268" t="s">
        <v>5987</v>
      </c>
      <c r="D1121" s="268" t="s">
        <v>5993</v>
      </c>
    </row>
    <row r="1122" spans="1:4">
      <c r="A1122" s="268" t="s">
        <v>7642</v>
      </c>
      <c r="B1122" s="268" t="s">
        <v>7643</v>
      </c>
      <c r="C1122" s="268" t="s">
        <v>5987</v>
      </c>
      <c r="D1122" s="268" t="s">
        <v>6228</v>
      </c>
    </row>
    <row r="1123" spans="1:4">
      <c r="A1123" s="268" t="s">
        <v>7644</v>
      </c>
      <c r="B1123" s="268" t="s">
        <v>2851</v>
      </c>
      <c r="C1123" s="268" t="s">
        <v>5987</v>
      </c>
      <c r="D1123" s="268" t="s">
        <v>64</v>
      </c>
    </row>
    <row r="1124" spans="1:4">
      <c r="A1124" s="268" t="s">
        <v>7645</v>
      </c>
      <c r="B1124" s="268" t="s">
        <v>1805</v>
      </c>
      <c r="C1124" s="268" t="s">
        <v>5987</v>
      </c>
      <c r="D1124" s="268" t="s">
        <v>6004</v>
      </c>
    </row>
    <row r="1125" spans="1:4">
      <c r="A1125" s="268" t="s">
        <v>7646</v>
      </c>
      <c r="B1125" s="268" t="s">
        <v>7647</v>
      </c>
      <c r="C1125" s="268" t="s">
        <v>5987</v>
      </c>
      <c r="D1125" s="268" t="s">
        <v>6037</v>
      </c>
    </row>
    <row r="1126" spans="1:4">
      <c r="A1126" s="268" t="s">
        <v>7648</v>
      </c>
      <c r="B1126" s="268" t="s">
        <v>7649</v>
      </c>
      <c r="C1126" s="268" t="s">
        <v>5987</v>
      </c>
      <c r="D1126" s="268" t="s">
        <v>6104</v>
      </c>
    </row>
    <row r="1127" spans="1:4">
      <c r="A1127" s="268" t="s">
        <v>7650</v>
      </c>
      <c r="B1127" s="268" t="s">
        <v>2975</v>
      </c>
      <c r="C1127" s="268" t="s">
        <v>5987</v>
      </c>
      <c r="D1127" s="268" t="s">
        <v>5988</v>
      </c>
    </row>
    <row r="1128" spans="1:4">
      <c r="A1128" s="268" t="s">
        <v>7651</v>
      </c>
      <c r="B1128" s="268" t="s">
        <v>7652</v>
      </c>
      <c r="C1128" s="268" t="s">
        <v>5987</v>
      </c>
      <c r="D1128" s="268" t="s">
        <v>6072</v>
      </c>
    </row>
    <row r="1129" spans="1:4">
      <c r="A1129" s="268" t="s">
        <v>7653</v>
      </c>
      <c r="B1129" s="268" t="s">
        <v>3391</v>
      </c>
      <c r="C1129" s="268" t="s">
        <v>5987</v>
      </c>
      <c r="D1129" s="268" t="s">
        <v>6091</v>
      </c>
    </row>
    <row r="1130" spans="1:4">
      <c r="A1130" s="268" t="s">
        <v>7654</v>
      </c>
      <c r="B1130" s="268" t="s">
        <v>3611</v>
      </c>
      <c r="C1130" s="268" t="s">
        <v>5987</v>
      </c>
      <c r="D1130" s="268" t="s">
        <v>6079</v>
      </c>
    </row>
    <row r="1131" spans="1:4">
      <c r="A1131" s="268" t="s">
        <v>7655</v>
      </c>
      <c r="B1131" s="268" t="s">
        <v>3485</v>
      </c>
      <c r="C1131" s="268" t="s">
        <v>5987</v>
      </c>
      <c r="D1131" s="268" t="s">
        <v>6061</v>
      </c>
    </row>
    <row r="1132" spans="1:4">
      <c r="A1132" s="268" t="s">
        <v>7656</v>
      </c>
      <c r="B1132" s="268" t="s">
        <v>3723</v>
      </c>
      <c r="C1132" s="268" t="s">
        <v>5987</v>
      </c>
      <c r="D1132" s="268" t="s">
        <v>5993</v>
      </c>
    </row>
    <row r="1133" spans="1:4">
      <c r="A1133" s="268" t="s">
        <v>7657</v>
      </c>
      <c r="B1133" s="268" t="s">
        <v>2597</v>
      </c>
      <c r="C1133" s="268" t="s">
        <v>5987</v>
      </c>
      <c r="D1133" s="268" t="s">
        <v>110</v>
      </c>
    </row>
    <row r="1134" spans="1:4">
      <c r="A1134" s="268" t="s">
        <v>7658</v>
      </c>
      <c r="B1134" s="268" t="s">
        <v>7659</v>
      </c>
      <c r="C1134" s="268" t="s">
        <v>5987</v>
      </c>
      <c r="D1134" s="268" t="s">
        <v>6037</v>
      </c>
    </row>
    <row r="1135" spans="1:4">
      <c r="A1135" s="268" t="s">
        <v>7660</v>
      </c>
      <c r="B1135" s="268" t="s">
        <v>3281</v>
      </c>
      <c r="C1135" s="268" t="s">
        <v>5987</v>
      </c>
      <c r="D1135" s="268" t="s">
        <v>6064</v>
      </c>
    </row>
    <row r="1136" spans="1:4">
      <c r="A1136" s="268" t="s">
        <v>7661</v>
      </c>
      <c r="B1136" s="268" t="s">
        <v>3559</v>
      </c>
      <c r="C1136" s="268" t="s">
        <v>5987</v>
      </c>
      <c r="D1136" s="268" t="s">
        <v>6064</v>
      </c>
    </row>
    <row r="1137" spans="1:4">
      <c r="A1137" s="268" t="s">
        <v>7662</v>
      </c>
      <c r="B1137" s="268" t="s">
        <v>7663</v>
      </c>
      <c r="C1137" s="268" t="s">
        <v>5987</v>
      </c>
      <c r="D1137" s="268" t="s">
        <v>6199</v>
      </c>
    </row>
    <row r="1138" spans="1:4">
      <c r="A1138" s="268" t="s">
        <v>7664</v>
      </c>
      <c r="B1138" s="268" t="s">
        <v>2191</v>
      </c>
      <c r="C1138" s="268" t="s">
        <v>5987</v>
      </c>
      <c r="D1138" s="268" t="s">
        <v>5993</v>
      </c>
    </row>
    <row r="1139" spans="1:4">
      <c r="A1139" s="268" t="s">
        <v>7665</v>
      </c>
      <c r="B1139" s="268" t="s">
        <v>7666</v>
      </c>
      <c r="C1139" s="268" t="s">
        <v>5987</v>
      </c>
      <c r="D1139" s="268" t="s">
        <v>110</v>
      </c>
    </row>
    <row r="1140" spans="1:4">
      <c r="A1140" s="268" t="s">
        <v>7667</v>
      </c>
      <c r="B1140" s="268" t="s">
        <v>7668</v>
      </c>
      <c r="C1140" s="268" t="s">
        <v>5987</v>
      </c>
      <c r="D1140" s="268" t="s">
        <v>110</v>
      </c>
    </row>
    <row r="1141" spans="1:4">
      <c r="A1141" s="268" t="s">
        <v>7669</v>
      </c>
      <c r="B1141" s="268" t="s">
        <v>728</v>
      </c>
      <c r="C1141" s="268" t="s">
        <v>5987</v>
      </c>
      <c r="D1141" s="268" t="s">
        <v>5988</v>
      </c>
    </row>
    <row r="1142" spans="1:4">
      <c r="A1142" s="268" t="s">
        <v>7670</v>
      </c>
      <c r="B1142" s="268" t="s">
        <v>7671</v>
      </c>
      <c r="C1142" s="268" t="s">
        <v>5987</v>
      </c>
      <c r="D1142" s="268" t="s">
        <v>6004</v>
      </c>
    </row>
    <row r="1143" spans="1:4">
      <c r="A1143" s="268" t="s">
        <v>7672</v>
      </c>
      <c r="B1143" s="268" t="s">
        <v>7673</v>
      </c>
      <c r="C1143" s="268" t="s">
        <v>5987</v>
      </c>
      <c r="D1143" s="268" t="s">
        <v>6025</v>
      </c>
    </row>
    <row r="1144" spans="1:4">
      <c r="A1144" s="268" t="s">
        <v>7674</v>
      </c>
      <c r="B1144" s="268" t="s">
        <v>3443</v>
      </c>
      <c r="C1144" s="268" t="s">
        <v>5987</v>
      </c>
      <c r="D1144" s="268" t="s">
        <v>5988</v>
      </c>
    </row>
    <row r="1145" spans="1:4">
      <c r="A1145" s="268" t="s">
        <v>7675</v>
      </c>
      <c r="B1145" s="268" t="s">
        <v>1831</v>
      </c>
      <c r="C1145" s="268" t="s">
        <v>5987</v>
      </c>
      <c r="D1145" s="268" t="s">
        <v>110</v>
      </c>
    </row>
    <row r="1146" spans="1:4">
      <c r="A1146" s="268" t="s">
        <v>7676</v>
      </c>
      <c r="B1146" s="268" t="s">
        <v>917</v>
      </c>
      <c r="C1146" s="268" t="s">
        <v>5987</v>
      </c>
      <c r="D1146" s="268" t="s">
        <v>6011</v>
      </c>
    </row>
    <row r="1147" spans="1:4">
      <c r="A1147" s="268" t="s">
        <v>7677</v>
      </c>
      <c r="B1147" s="268" t="s">
        <v>2927</v>
      </c>
      <c r="C1147" s="268" t="s">
        <v>5987</v>
      </c>
      <c r="D1147" s="268" t="s">
        <v>6031</v>
      </c>
    </row>
    <row r="1148" spans="1:4">
      <c r="A1148" s="268" t="s">
        <v>7678</v>
      </c>
      <c r="B1148" s="268" t="s">
        <v>850</v>
      </c>
      <c r="C1148" s="268" t="s">
        <v>5987</v>
      </c>
      <c r="D1148" s="268" t="s">
        <v>5993</v>
      </c>
    </row>
    <row r="1149" spans="1:4">
      <c r="A1149" s="268" t="s">
        <v>7679</v>
      </c>
      <c r="B1149" s="268" t="s">
        <v>7680</v>
      </c>
      <c r="C1149" s="268" t="s">
        <v>5987</v>
      </c>
      <c r="D1149" s="268" t="s">
        <v>6136</v>
      </c>
    </row>
    <row r="1150" spans="1:4">
      <c r="A1150" s="268" t="s">
        <v>7681</v>
      </c>
      <c r="B1150" s="268" t="s">
        <v>7682</v>
      </c>
      <c r="C1150" s="268" t="s">
        <v>5987</v>
      </c>
      <c r="D1150" s="268" t="s">
        <v>64</v>
      </c>
    </row>
    <row r="1151" spans="1:4">
      <c r="A1151" s="268" t="s">
        <v>7683</v>
      </c>
      <c r="B1151" s="268" t="s">
        <v>2031</v>
      </c>
      <c r="C1151" s="268" t="s">
        <v>5987</v>
      </c>
      <c r="D1151" s="268" t="s">
        <v>110</v>
      </c>
    </row>
    <row r="1152" spans="1:4">
      <c r="A1152" s="268" t="s">
        <v>7684</v>
      </c>
      <c r="B1152" s="268" t="s">
        <v>3511</v>
      </c>
      <c r="C1152" s="268" t="s">
        <v>5987</v>
      </c>
      <c r="D1152" s="268" t="s">
        <v>6004</v>
      </c>
    </row>
    <row r="1153" spans="1:4">
      <c r="A1153" s="268" t="s">
        <v>7685</v>
      </c>
      <c r="B1153" s="268" t="s">
        <v>7686</v>
      </c>
      <c r="C1153" s="268" t="s">
        <v>5987</v>
      </c>
      <c r="D1153" s="268" t="s">
        <v>6228</v>
      </c>
    </row>
    <row r="1154" spans="1:4">
      <c r="A1154" s="268" t="s">
        <v>7687</v>
      </c>
      <c r="B1154" s="268" t="s">
        <v>7688</v>
      </c>
      <c r="C1154" s="268" t="s">
        <v>5987</v>
      </c>
      <c r="D1154" s="268" t="s">
        <v>110</v>
      </c>
    </row>
    <row r="1155" spans="1:4">
      <c r="A1155" s="268" t="s">
        <v>7689</v>
      </c>
      <c r="B1155" s="268" t="s">
        <v>7690</v>
      </c>
      <c r="C1155" s="268" t="s">
        <v>5987</v>
      </c>
      <c r="D1155" s="268" t="s">
        <v>110</v>
      </c>
    </row>
    <row r="1156" spans="1:4">
      <c r="A1156" s="268" t="s">
        <v>7691</v>
      </c>
      <c r="B1156" s="268" t="s">
        <v>7692</v>
      </c>
      <c r="C1156" s="268" t="s">
        <v>5987</v>
      </c>
      <c r="D1156" s="268" t="s">
        <v>6011</v>
      </c>
    </row>
    <row r="1157" spans="1:4">
      <c r="A1157" s="268" t="s">
        <v>7693</v>
      </c>
      <c r="B1157" s="268" t="s">
        <v>7694</v>
      </c>
      <c r="C1157" s="268" t="s">
        <v>5987</v>
      </c>
      <c r="D1157" s="268" t="s">
        <v>6072</v>
      </c>
    </row>
    <row r="1158" spans="1:4">
      <c r="A1158" s="268" t="s">
        <v>7695</v>
      </c>
      <c r="B1158" s="268" t="s">
        <v>7696</v>
      </c>
      <c r="C1158" s="268" t="s">
        <v>5987</v>
      </c>
      <c r="D1158" s="268" t="s">
        <v>5993</v>
      </c>
    </row>
    <row r="1159" spans="1:4">
      <c r="A1159" s="268" t="s">
        <v>7697</v>
      </c>
      <c r="B1159" s="268" t="s">
        <v>7698</v>
      </c>
      <c r="C1159" s="268" t="s">
        <v>5987</v>
      </c>
      <c r="D1159" s="268" t="s">
        <v>6004</v>
      </c>
    </row>
    <row r="1160" spans="1:4">
      <c r="A1160" s="268" t="s">
        <v>7699</v>
      </c>
      <c r="B1160" s="268" t="s">
        <v>7700</v>
      </c>
      <c r="C1160" s="268" t="s">
        <v>5987</v>
      </c>
      <c r="D1160" s="268" t="s">
        <v>6091</v>
      </c>
    </row>
    <row r="1161" spans="1:4">
      <c r="A1161" s="268" t="s">
        <v>7701</v>
      </c>
      <c r="B1161" s="268" t="s">
        <v>732</v>
      </c>
      <c r="C1161" s="268" t="s">
        <v>5987</v>
      </c>
      <c r="D1161" s="268" t="s">
        <v>6004</v>
      </c>
    </row>
    <row r="1162" spans="1:4">
      <c r="A1162" s="268" t="s">
        <v>7702</v>
      </c>
      <c r="B1162" s="268" t="s">
        <v>3809</v>
      </c>
      <c r="C1162" s="268" t="s">
        <v>5987</v>
      </c>
      <c r="D1162" s="268" t="s">
        <v>6072</v>
      </c>
    </row>
    <row r="1163" spans="1:4">
      <c r="A1163" s="268" t="s">
        <v>7703</v>
      </c>
      <c r="B1163" s="268" t="s">
        <v>3023</v>
      </c>
      <c r="C1163" s="268" t="s">
        <v>5987</v>
      </c>
      <c r="D1163" s="268" t="s">
        <v>7704</v>
      </c>
    </row>
    <row r="1164" spans="1:4">
      <c r="A1164" s="268" t="s">
        <v>7705</v>
      </c>
      <c r="B1164" s="268" t="s">
        <v>2811</v>
      </c>
      <c r="C1164" s="268" t="s">
        <v>5987</v>
      </c>
      <c r="D1164" s="268" t="s">
        <v>6037</v>
      </c>
    </row>
    <row r="1165" spans="1:4">
      <c r="A1165" s="268" t="s">
        <v>7706</v>
      </c>
      <c r="B1165" s="268" t="s">
        <v>7707</v>
      </c>
      <c r="C1165" s="268" t="s">
        <v>5987</v>
      </c>
      <c r="D1165" s="268" t="s">
        <v>6023</v>
      </c>
    </row>
    <row r="1166" spans="1:4">
      <c r="A1166" s="268" t="s">
        <v>7708</v>
      </c>
      <c r="B1166" s="268" t="s">
        <v>2469</v>
      </c>
      <c r="C1166" s="268" t="s">
        <v>5987</v>
      </c>
      <c r="D1166" s="268" t="s">
        <v>6031</v>
      </c>
    </row>
    <row r="1167" spans="1:4">
      <c r="A1167" s="268" t="s">
        <v>7709</v>
      </c>
      <c r="B1167" s="268" t="s">
        <v>7710</v>
      </c>
      <c r="C1167" s="268" t="s">
        <v>5987</v>
      </c>
      <c r="D1167" s="268" t="s">
        <v>6023</v>
      </c>
    </row>
    <row r="1168" spans="1:4">
      <c r="A1168" s="268" t="s">
        <v>7711</v>
      </c>
      <c r="B1168" s="268" t="s">
        <v>800</v>
      </c>
      <c r="C1168" s="268" t="s">
        <v>5987</v>
      </c>
      <c r="D1168" s="268" t="s">
        <v>6004</v>
      </c>
    </row>
    <row r="1169" spans="1:4">
      <c r="A1169" s="268" t="s">
        <v>7712</v>
      </c>
      <c r="B1169" s="268" t="s">
        <v>7713</v>
      </c>
      <c r="C1169" s="268" t="s">
        <v>5987</v>
      </c>
      <c r="D1169" s="268" t="s">
        <v>6228</v>
      </c>
    </row>
    <row r="1170" spans="1:4">
      <c r="A1170" s="268" t="s">
        <v>7714</v>
      </c>
      <c r="B1170" s="268" t="s">
        <v>1213</v>
      </c>
      <c r="C1170" s="268" t="s">
        <v>5987</v>
      </c>
      <c r="D1170" s="268" t="s">
        <v>6199</v>
      </c>
    </row>
    <row r="1171" spans="1:4">
      <c r="A1171" s="268" t="s">
        <v>7715</v>
      </c>
      <c r="B1171" s="268" t="s">
        <v>3739</v>
      </c>
      <c r="C1171" s="268" t="s">
        <v>5987</v>
      </c>
      <c r="D1171" s="268" t="s">
        <v>6023</v>
      </c>
    </row>
    <row r="1172" spans="1:4">
      <c r="A1172" s="268" t="s">
        <v>7716</v>
      </c>
      <c r="B1172" s="268" t="s">
        <v>3309</v>
      </c>
      <c r="C1172" s="268" t="s">
        <v>5987</v>
      </c>
      <c r="D1172" s="268" t="s">
        <v>6199</v>
      </c>
    </row>
    <row r="1173" spans="1:4">
      <c r="A1173" s="268" t="s">
        <v>7717</v>
      </c>
      <c r="B1173" s="268" t="s">
        <v>2119</v>
      </c>
      <c r="C1173" s="268" t="s">
        <v>5987</v>
      </c>
      <c r="D1173" s="268" t="s">
        <v>5988</v>
      </c>
    </row>
    <row r="1174" spans="1:4">
      <c r="A1174" s="268" t="s">
        <v>7718</v>
      </c>
      <c r="B1174" s="268" t="s">
        <v>7719</v>
      </c>
      <c r="C1174" s="268" t="s">
        <v>5987</v>
      </c>
      <c r="D1174" s="268" t="s">
        <v>6228</v>
      </c>
    </row>
    <row r="1175" spans="1:4">
      <c r="A1175" s="268" t="s">
        <v>7720</v>
      </c>
      <c r="B1175" s="268" t="s">
        <v>2929</v>
      </c>
      <c r="C1175" s="268" t="s">
        <v>5987</v>
      </c>
      <c r="D1175" s="268" t="s">
        <v>110</v>
      </c>
    </row>
    <row r="1176" spans="1:4">
      <c r="A1176" s="268" t="s">
        <v>7721</v>
      </c>
      <c r="B1176" s="268" t="s">
        <v>624</v>
      </c>
      <c r="C1176" s="268" t="s">
        <v>5987</v>
      </c>
      <c r="D1176" s="268" t="s">
        <v>110</v>
      </c>
    </row>
    <row r="1177" spans="1:4">
      <c r="A1177" s="268" t="s">
        <v>7722</v>
      </c>
      <c r="B1177" s="268" t="s">
        <v>7723</v>
      </c>
      <c r="C1177" s="268" t="s">
        <v>5987</v>
      </c>
      <c r="D1177" s="268" t="s">
        <v>5988</v>
      </c>
    </row>
    <row r="1178" spans="1:4">
      <c r="A1178" s="268" t="s">
        <v>7724</v>
      </c>
      <c r="B1178" s="268" t="s">
        <v>7725</v>
      </c>
      <c r="C1178" s="268" t="s">
        <v>5987</v>
      </c>
      <c r="D1178" s="268" t="s">
        <v>6023</v>
      </c>
    </row>
    <row r="1179" spans="1:4">
      <c r="A1179" s="268" t="s">
        <v>7726</v>
      </c>
      <c r="B1179" s="268" t="s">
        <v>1452</v>
      </c>
      <c r="C1179" s="268" t="s">
        <v>5987</v>
      </c>
      <c r="D1179" s="268" t="s">
        <v>6199</v>
      </c>
    </row>
    <row r="1180" spans="1:4">
      <c r="A1180" s="268" t="s">
        <v>7727</v>
      </c>
      <c r="B1180" s="268" t="s">
        <v>7728</v>
      </c>
      <c r="C1180" s="268" t="s">
        <v>5987</v>
      </c>
      <c r="D1180" s="268" t="s">
        <v>6023</v>
      </c>
    </row>
    <row r="1181" spans="1:4">
      <c r="A1181" s="268" t="s">
        <v>7729</v>
      </c>
      <c r="B1181" s="268" t="s">
        <v>7730</v>
      </c>
      <c r="C1181" s="268" t="s">
        <v>5987</v>
      </c>
      <c r="D1181" s="268" t="s">
        <v>64</v>
      </c>
    </row>
    <row r="1182" spans="1:4">
      <c r="A1182" s="268" t="s">
        <v>7731</v>
      </c>
      <c r="B1182" s="268" t="s">
        <v>2305</v>
      </c>
      <c r="C1182" s="268" t="s">
        <v>5987</v>
      </c>
      <c r="D1182" s="268" t="s">
        <v>6023</v>
      </c>
    </row>
    <row r="1183" spans="1:4">
      <c r="A1183" s="268" t="s">
        <v>7732</v>
      </c>
      <c r="B1183" s="268" t="s">
        <v>7733</v>
      </c>
      <c r="C1183" s="268" t="s">
        <v>5987</v>
      </c>
      <c r="D1183" s="268" t="s">
        <v>6199</v>
      </c>
    </row>
    <row r="1184" spans="1:4">
      <c r="A1184" s="268" t="s">
        <v>7734</v>
      </c>
      <c r="B1184" s="268" t="s">
        <v>7735</v>
      </c>
      <c r="C1184" s="268" t="s">
        <v>5987</v>
      </c>
      <c r="D1184" s="268" t="s">
        <v>6061</v>
      </c>
    </row>
    <row r="1185" spans="1:4">
      <c r="A1185" s="268" t="s">
        <v>7736</v>
      </c>
      <c r="B1185" s="268" t="s">
        <v>7737</v>
      </c>
      <c r="C1185" s="268" t="s">
        <v>5987</v>
      </c>
      <c r="D1185" s="268" t="s">
        <v>6720</v>
      </c>
    </row>
    <row r="1186" spans="1:4">
      <c r="A1186" s="268" t="s">
        <v>7738</v>
      </c>
      <c r="B1186" s="268" t="s">
        <v>3285</v>
      </c>
      <c r="C1186" s="268" t="s">
        <v>5987</v>
      </c>
      <c r="D1186" s="268" t="s">
        <v>5993</v>
      </c>
    </row>
    <row r="1187" spans="1:4">
      <c r="A1187" s="268" t="s">
        <v>7739</v>
      </c>
      <c r="B1187" s="268" t="s">
        <v>3677</v>
      </c>
      <c r="C1187" s="268" t="s">
        <v>5987</v>
      </c>
      <c r="D1187" s="268" t="s">
        <v>6004</v>
      </c>
    </row>
    <row r="1188" spans="1:4">
      <c r="A1188" s="268" t="s">
        <v>7740</v>
      </c>
      <c r="B1188" s="268" t="s">
        <v>7741</v>
      </c>
      <c r="C1188" s="268" t="s">
        <v>5987</v>
      </c>
      <c r="D1188" s="268" t="s">
        <v>6023</v>
      </c>
    </row>
    <row r="1189" spans="1:4">
      <c r="A1189" s="268" t="s">
        <v>7742</v>
      </c>
      <c r="B1189" s="268" t="s">
        <v>7743</v>
      </c>
      <c r="C1189" s="268" t="s">
        <v>5987</v>
      </c>
      <c r="D1189" s="268" t="s">
        <v>6011</v>
      </c>
    </row>
    <row r="1190" spans="1:4">
      <c r="A1190" s="268" t="s">
        <v>7744</v>
      </c>
      <c r="B1190" s="268" t="s">
        <v>7745</v>
      </c>
      <c r="C1190" s="268" t="s">
        <v>5987</v>
      </c>
      <c r="D1190" s="268" t="s">
        <v>6136</v>
      </c>
    </row>
    <row r="1191" spans="1:4">
      <c r="A1191" s="268" t="s">
        <v>7746</v>
      </c>
      <c r="B1191" s="268" t="s">
        <v>7747</v>
      </c>
      <c r="C1191" s="268" t="s">
        <v>5987</v>
      </c>
      <c r="D1191" s="268" t="s">
        <v>6061</v>
      </c>
    </row>
    <row r="1192" spans="1:4">
      <c r="A1192" s="268" t="s">
        <v>7748</v>
      </c>
      <c r="B1192" s="268" t="s">
        <v>2533</v>
      </c>
      <c r="C1192" s="268" t="s">
        <v>5987</v>
      </c>
      <c r="D1192" s="268" t="s">
        <v>5999</v>
      </c>
    </row>
    <row r="1193" spans="1:4">
      <c r="A1193" s="268" t="s">
        <v>7749</v>
      </c>
      <c r="B1193" s="268" t="s">
        <v>7750</v>
      </c>
      <c r="C1193" s="268" t="s">
        <v>5987</v>
      </c>
      <c r="D1193" s="268" t="s">
        <v>6023</v>
      </c>
    </row>
    <row r="1194" spans="1:4">
      <c r="A1194" s="268" t="s">
        <v>7751</v>
      </c>
      <c r="B1194" s="268" t="s">
        <v>1522</v>
      </c>
      <c r="C1194" s="268" t="s">
        <v>5987</v>
      </c>
      <c r="D1194" s="268" t="s">
        <v>6079</v>
      </c>
    </row>
    <row r="1195" spans="1:4">
      <c r="A1195" s="268" t="s">
        <v>7752</v>
      </c>
      <c r="B1195" s="268" t="s">
        <v>7753</v>
      </c>
      <c r="C1195" s="268" t="s">
        <v>5987</v>
      </c>
      <c r="D1195" s="268" t="s">
        <v>5991</v>
      </c>
    </row>
    <row r="1196" spans="1:4">
      <c r="A1196" s="268" t="s">
        <v>7754</v>
      </c>
      <c r="B1196" s="268" t="s">
        <v>406</v>
      </c>
      <c r="C1196" s="268" t="s">
        <v>5987</v>
      </c>
      <c r="D1196" s="268" t="s">
        <v>6011</v>
      </c>
    </row>
    <row r="1197" spans="1:4">
      <c r="A1197" s="268" t="s">
        <v>7755</v>
      </c>
      <c r="B1197" s="268" t="s">
        <v>7756</v>
      </c>
      <c r="C1197" s="268" t="s">
        <v>5987</v>
      </c>
      <c r="D1197" s="268" t="s">
        <v>5991</v>
      </c>
    </row>
    <row r="1198" spans="1:4">
      <c r="A1198" s="268" t="s">
        <v>7757</v>
      </c>
      <c r="B1198" s="268" t="s">
        <v>7758</v>
      </c>
      <c r="C1198" s="268" t="s">
        <v>5987</v>
      </c>
      <c r="D1198" s="268" t="s">
        <v>6072</v>
      </c>
    </row>
    <row r="1199" spans="1:4">
      <c r="A1199" s="268" t="s">
        <v>7759</v>
      </c>
      <c r="B1199" s="268" t="s">
        <v>474</v>
      </c>
      <c r="C1199" s="268" t="s">
        <v>5987</v>
      </c>
      <c r="D1199" s="268" t="s">
        <v>110</v>
      </c>
    </row>
    <row r="1200" spans="1:4">
      <c r="A1200" s="268" t="s">
        <v>7760</v>
      </c>
      <c r="B1200" s="268" t="s">
        <v>2933</v>
      </c>
      <c r="C1200" s="268" t="s">
        <v>5987</v>
      </c>
      <c r="D1200" s="268" t="s">
        <v>64</v>
      </c>
    </row>
    <row r="1201" spans="1:4">
      <c r="A1201" s="268" t="s">
        <v>7761</v>
      </c>
      <c r="B1201" s="268" t="s">
        <v>7762</v>
      </c>
      <c r="C1201" s="268" t="s">
        <v>5987</v>
      </c>
      <c r="D1201" s="268" t="s">
        <v>5991</v>
      </c>
    </row>
    <row r="1202" spans="1:4">
      <c r="A1202" s="268" t="s">
        <v>7763</v>
      </c>
      <c r="B1202" s="268" t="s">
        <v>7764</v>
      </c>
      <c r="C1202" s="268" t="s">
        <v>5987</v>
      </c>
      <c r="D1202" s="268" t="s">
        <v>5991</v>
      </c>
    </row>
    <row r="1203" spans="1:4">
      <c r="A1203" s="268" t="s">
        <v>7765</v>
      </c>
      <c r="B1203" s="268" t="s">
        <v>7766</v>
      </c>
      <c r="C1203" s="268" t="s">
        <v>5987</v>
      </c>
      <c r="D1203" s="268" t="s">
        <v>5991</v>
      </c>
    </row>
    <row r="1204" spans="1:4">
      <c r="A1204" s="268" t="s">
        <v>7767</v>
      </c>
      <c r="B1204" s="268" t="s">
        <v>7768</v>
      </c>
      <c r="C1204" s="268" t="s">
        <v>5987</v>
      </c>
      <c r="D1204" s="268" t="s">
        <v>5991</v>
      </c>
    </row>
    <row r="1205" spans="1:4">
      <c r="A1205" s="268" t="s">
        <v>7769</v>
      </c>
      <c r="B1205" s="268" t="s">
        <v>1726</v>
      </c>
      <c r="C1205" s="268" t="s">
        <v>5987</v>
      </c>
      <c r="D1205" s="268" t="s">
        <v>6072</v>
      </c>
    </row>
    <row r="1206" spans="1:4">
      <c r="A1206" s="268" t="s">
        <v>7770</v>
      </c>
      <c r="B1206" s="268" t="s">
        <v>2925</v>
      </c>
      <c r="C1206" s="268" t="s">
        <v>5987</v>
      </c>
      <c r="D1206" s="268" t="s">
        <v>6344</v>
      </c>
    </row>
    <row r="1207" spans="1:4">
      <c r="A1207" s="268" t="s">
        <v>7771</v>
      </c>
      <c r="B1207" s="268" t="s">
        <v>3301</v>
      </c>
      <c r="C1207" s="268" t="s">
        <v>5987</v>
      </c>
      <c r="D1207" s="268" t="s">
        <v>6344</v>
      </c>
    </row>
    <row r="1208" spans="1:4">
      <c r="A1208" s="268" t="s">
        <v>7772</v>
      </c>
      <c r="B1208" s="268" t="s">
        <v>3521</v>
      </c>
      <c r="C1208" s="268" t="s">
        <v>5987</v>
      </c>
      <c r="D1208" s="268" t="s">
        <v>6199</v>
      </c>
    </row>
    <row r="1209" spans="1:4">
      <c r="A1209" s="268" t="s">
        <v>7773</v>
      </c>
      <c r="B1209" s="268" t="s">
        <v>2445</v>
      </c>
      <c r="C1209" s="268" t="s">
        <v>5987</v>
      </c>
      <c r="D1209" s="268" t="s">
        <v>6136</v>
      </c>
    </row>
    <row r="1210" spans="1:4">
      <c r="A1210" s="268" t="s">
        <v>7774</v>
      </c>
      <c r="B1210" s="268" t="s">
        <v>3667</v>
      </c>
      <c r="C1210" s="268" t="s">
        <v>5987</v>
      </c>
      <c r="D1210" s="268" t="s">
        <v>5988</v>
      </c>
    </row>
    <row r="1211" spans="1:4">
      <c r="A1211" s="268" t="s">
        <v>7775</v>
      </c>
      <c r="B1211" s="268" t="s">
        <v>3477</v>
      </c>
      <c r="C1211" s="268" t="s">
        <v>5987</v>
      </c>
      <c r="D1211" s="268" t="s">
        <v>6037</v>
      </c>
    </row>
    <row r="1212" spans="1:4">
      <c r="A1212" s="268" t="s">
        <v>7776</v>
      </c>
      <c r="B1212" s="268" t="s">
        <v>7777</v>
      </c>
      <c r="C1212" s="268" t="s">
        <v>5987</v>
      </c>
      <c r="D1212" s="268" t="s">
        <v>5988</v>
      </c>
    </row>
    <row r="1213" spans="1:4">
      <c r="A1213" s="268" t="s">
        <v>7778</v>
      </c>
      <c r="B1213" s="268" t="s">
        <v>2954</v>
      </c>
      <c r="C1213" s="268" t="s">
        <v>5987</v>
      </c>
      <c r="D1213" s="268" t="s">
        <v>6240</v>
      </c>
    </row>
    <row r="1214" spans="1:4">
      <c r="A1214" s="268" t="s">
        <v>7779</v>
      </c>
      <c r="B1214" s="268" t="s">
        <v>2847</v>
      </c>
      <c r="C1214" s="268" t="s">
        <v>5987</v>
      </c>
      <c r="D1214" s="268" t="s">
        <v>6031</v>
      </c>
    </row>
    <row r="1215" spans="1:4">
      <c r="A1215" s="268" t="s">
        <v>7780</v>
      </c>
      <c r="B1215" s="268" t="s">
        <v>1817</v>
      </c>
      <c r="C1215" s="268" t="s">
        <v>5987</v>
      </c>
      <c r="D1215" s="268" t="s">
        <v>5996</v>
      </c>
    </row>
    <row r="1216" spans="1:4">
      <c r="A1216" s="268" t="s">
        <v>7781</v>
      </c>
      <c r="B1216" s="268" t="s">
        <v>7782</v>
      </c>
      <c r="C1216" s="268" t="s">
        <v>5987</v>
      </c>
      <c r="D1216" s="268" t="s">
        <v>64</v>
      </c>
    </row>
    <row r="1217" spans="1:4">
      <c r="A1217" s="268" t="s">
        <v>7783</v>
      </c>
      <c r="B1217" s="268" t="s">
        <v>7784</v>
      </c>
      <c r="C1217" s="268" t="s">
        <v>5987</v>
      </c>
      <c r="D1217" s="268" t="s">
        <v>6004</v>
      </c>
    </row>
    <row r="1218" spans="1:4">
      <c r="A1218" s="268" t="s">
        <v>7785</v>
      </c>
      <c r="B1218" s="268" t="s">
        <v>3333</v>
      </c>
      <c r="C1218" s="268" t="s">
        <v>5987</v>
      </c>
      <c r="D1218" s="268" t="s">
        <v>5999</v>
      </c>
    </row>
    <row r="1219" spans="1:4">
      <c r="A1219" s="268" t="s">
        <v>7786</v>
      </c>
      <c r="B1219" s="268" t="s">
        <v>7787</v>
      </c>
      <c r="C1219" s="268" t="s">
        <v>5987</v>
      </c>
      <c r="D1219" s="268" t="s">
        <v>5991</v>
      </c>
    </row>
    <row r="1220" spans="1:4">
      <c r="A1220" s="268" t="s">
        <v>7788</v>
      </c>
      <c r="B1220" s="268" t="s">
        <v>7789</v>
      </c>
      <c r="C1220" s="268" t="s">
        <v>5987</v>
      </c>
      <c r="D1220" s="268" t="s">
        <v>5993</v>
      </c>
    </row>
    <row r="1221" spans="1:4">
      <c r="A1221" s="268" t="s">
        <v>7790</v>
      </c>
      <c r="B1221" s="268" t="s">
        <v>3011</v>
      </c>
      <c r="C1221" s="268" t="s">
        <v>5987</v>
      </c>
      <c r="D1221" s="268" t="s">
        <v>6064</v>
      </c>
    </row>
    <row r="1222" spans="1:4">
      <c r="A1222" s="268" t="s">
        <v>7791</v>
      </c>
      <c r="B1222" s="268" t="s">
        <v>3401</v>
      </c>
      <c r="C1222" s="268" t="s">
        <v>5987</v>
      </c>
      <c r="D1222" s="268" t="s">
        <v>64</v>
      </c>
    </row>
    <row r="1223" spans="1:4">
      <c r="A1223" s="268" t="s">
        <v>7792</v>
      </c>
      <c r="B1223" s="268" t="s">
        <v>7793</v>
      </c>
      <c r="C1223" s="268" t="s">
        <v>5987</v>
      </c>
      <c r="D1223" s="268" t="s">
        <v>6064</v>
      </c>
    </row>
    <row r="1224" spans="1:4">
      <c r="A1224" s="268" t="s">
        <v>7794</v>
      </c>
      <c r="B1224" s="268" t="s">
        <v>7795</v>
      </c>
      <c r="C1224" s="268" t="s">
        <v>5987</v>
      </c>
      <c r="D1224" s="268" t="s">
        <v>5999</v>
      </c>
    </row>
    <row r="1225" spans="1:4">
      <c r="A1225" s="268" t="s">
        <v>7796</v>
      </c>
      <c r="B1225" s="268" t="s">
        <v>7797</v>
      </c>
      <c r="C1225" s="268" t="s">
        <v>5987</v>
      </c>
      <c r="D1225" s="268" t="s">
        <v>6023</v>
      </c>
    </row>
    <row r="1226" spans="1:4">
      <c r="A1226" s="268" t="s">
        <v>7798</v>
      </c>
      <c r="B1226" s="268" t="s">
        <v>2739</v>
      </c>
      <c r="C1226" s="268" t="s">
        <v>5987</v>
      </c>
      <c r="D1226" s="268" t="s">
        <v>64</v>
      </c>
    </row>
    <row r="1227" spans="1:4">
      <c r="A1227" s="268" t="s">
        <v>7799</v>
      </c>
      <c r="B1227" s="268" t="s">
        <v>7800</v>
      </c>
      <c r="C1227" s="268" t="s">
        <v>5987</v>
      </c>
      <c r="D1227" s="268" t="s">
        <v>64</v>
      </c>
    </row>
    <row r="1228" spans="1:4">
      <c r="A1228" s="268" t="s">
        <v>7801</v>
      </c>
      <c r="B1228" s="268" t="s">
        <v>1012</v>
      </c>
      <c r="C1228" s="268" t="s">
        <v>5987</v>
      </c>
      <c r="D1228" s="268" t="s">
        <v>6072</v>
      </c>
    </row>
    <row r="1229" spans="1:4">
      <c r="A1229" s="268" t="s">
        <v>7802</v>
      </c>
      <c r="B1229" s="268" t="s">
        <v>2215</v>
      </c>
      <c r="C1229" s="268" t="s">
        <v>5987</v>
      </c>
      <c r="D1229" s="268" t="s">
        <v>5999</v>
      </c>
    </row>
    <row r="1230" spans="1:4">
      <c r="A1230" s="268" t="s">
        <v>7803</v>
      </c>
      <c r="B1230" s="268" t="s">
        <v>430</v>
      </c>
      <c r="C1230" s="268" t="s">
        <v>5987</v>
      </c>
      <c r="D1230" s="268" t="s">
        <v>6031</v>
      </c>
    </row>
    <row r="1231" spans="1:4">
      <c r="A1231" s="268" t="s">
        <v>7804</v>
      </c>
      <c r="B1231" s="268" t="s">
        <v>7805</v>
      </c>
      <c r="C1231" s="268" t="s">
        <v>5987</v>
      </c>
      <c r="D1231" s="268" t="s">
        <v>6025</v>
      </c>
    </row>
    <row r="1232" spans="1:4">
      <c r="A1232" s="268" t="s">
        <v>7806</v>
      </c>
      <c r="B1232" s="268" t="s">
        <v>7807</v>
      </c>
      <c r="C1232" s="268" t="s">
        <v>5987</v>
      </c>
      <c r="D1232" s="268" t="s">
        <v>64</v>
      </c>
    </row>
    <row r="1233" spans="1:4">
      <c r="A1233" s="268" t="s">
        <v>7808</v>
      </c>
      <c r="B1233" s="268" t="s">
        <v>3137</v>
      </c>
      <c r="C1233" s="268" t="s">
        <v>5987</v>
      </c>
      <c r="D1233" s="268" t="s">
        <v>5993</v>
      </c>
    </row>
    <row r="1234" spans="1:4">
      <c r="A1234" s="268" t="s">
        <v>7809</v>
      </c>
      <c r="B1234" s="268" t="s">
        <v>1777</v>
      </c>
      <c r="C1234" s="268" t="s">
        <v>5987</v>
      </c>
      <c r="D1234" s="268" t="s">
        <v>6228</v>
      </c>
    </row>
    <row r="1235" spans="1:4">
      <c r="A1235" s="268" t="s">
        <v>7810</v>
      </c>
      <c r="B1235" s="268" t="s">
        <v>919</v>
      </c>
      <c r="C1235" s="268" t="s">
        <v>5987</v>
      </c>
      <c r="D1235" s="268" t="s">
        <v>64</v>
      </c>
    </row>
    <row r="1236" spans="1:4">
      <c r="A1236" s="268" t="s">
        <v>7811</v>
      </c>
      <c r="B1236" s="268" t="s">
        <v>7812</v>
      </c>
      <c r="C1236" s="268" t="s">
        <v>5987</v>
      </c>
      <c r="D1236" s="268" t="s">
        <v>6072</v>
      </c>
    </row>
    <row r="1237" spans="1:4">
      <c r="A1237" s="268" t="s">
        <v>7813</v>
      </c>
      <c r="B1237" s="268" t="s">
        <v>7814</v>
      </c>
      <c r="C1237" s="268" t="s">
        <v>5987</v>
      </c>
      <c r="D1237" s="268" t="s">
        <v>5991</v>
      </c>
    </row>
    <row r="1238" spans="1:4">
      <c r="A1238" s="268" t="s">
        <v>7815</v>
      </c>
      <c r="B1238" s="268" t="s">
        <v>3619</v>
      </c>
      <c r="C1238" s="268" t="s">
        <v>5987</v>
      </c>
      <c r="D1238" s="268" t="s">
        <v>6064</v>
      </c>
    </row>
    <row r="1239" spans="1:4">
      <c r="A1239" s="268" t="s">
        <v>7816</v>
      </c>
      <c r="B1239" s="268" t="s">
        <v>2135</v>
      </c>
      <c r="C1239" s="268" t="s">
        <v>5987</v>
      </c>
      <c r="D1239" s="268" t="s">
        <v>5999</v>
      </c>
    </row>
    <row r="1240" spans="1:4">
      <c r="A1240" s="268" t="s">
        <v>7817</v>
      </c>
      <c r="B1240" s="268" t="s">
        <v>2681</v>
      </c>
      <c r="C1240" s="268" t="s">
        <v>5987</v>
      </c>
      <c r="D1240" s="268" t="s">
        <v>5996</v>
      </c>
    </row>
    <row r="1241" spans="1:4">
      <c r="A1241" s="268" t="s">
        <v>7818</v>
      </c>
      <c r="B1241" s="268" t="s">
        <v>2553</v>
      </c>
      <c r="C1241" s="268" t="s">
        <v>5987</v>
      </c>
      <c r="D1241" s="268" t="s">
        <v>6228</v>
      </c>
    </row>
    <row r="1242" spans="1:4">
      <c r="A1242" s="268" t="s">
        <v>7819</v>
      </c>
      <c r="B1242" s="268" t="s">
        <v>7820</v>
      </c>
      <c r="C1242" s="268" t="s">
        <v>5987</v>
      </c>
      <c r="D1242" s="268" t="s">
        <v>5993</v>
      </c>
    </row>
    <row r="1243" spans="1:4">
      <c r="A1243" s="268" t="s">
        <v>7821</v>
      </c>
      <c r="B1243" s="268" t="s">
        <v>331</v>
      </c>
      <c r="C1243" s="268" t="s">
        <v>5987</v>
      </c>
      <c r="D1243" s="268" t="s">
        <v>110</v>
      </c>
    </row>
    <row r="1244" spans="1:4">
      <c r="A1244" s="268" t="s">
        <v>7822</v>
      </c>
      <c r="B1244" s="268" t="s">
        <v>7823</v>
      </c>
      <c r="C1244" s="268" t="s">
        <v>5987</v>
      </c>
      <c r="D1244" s="268" t="s">
        <v>5993</v>
      </c>
    </row>
    <row r="1245" spans="1:4">
      <c r="A1245" s="268" t="s">
        <v>7824</v>
      </c>
      <c r="B1245" s="268" t="s">
        <v>3263</v>
      </c>
      <c r="C1245" s="268" t="s">
        <v>5987</v>
      </c>
      <c r="D1245" s="268" t="s">
        <v>6064</v>
      </c>
    </row>
    <row r="1246" spans="1:4">
      <c r="A1246" s="268" t="s">
        <v>7825</v>
      </c>
      <c r="B1246" s="268" t="s">
        <v>7826</v>
      </c>
      <c r="C1246" s="268" t="s">
        <v>5987</v>
      </c>
      <c r="D1246" s="268" t="s">
        <v>64</v>
      </c>
    </row>
    <row r="1247" spans="1:4">
      <c r="A1247" s="268" t="s">
        <v>7827</v>
      </c>
      <c r="B1247" s="268" t="s">
        <v>7828</v>
      </c>
      <c r="C1247" s="268" t="s">
        <v>5987</v>
      </c>
      <c r="D1247" s="268" t="s">
        <v>6199</v>
      </c>
    </row>
    <row r="1248" spans="1:4">
      <c r="A1248" s="268" t="s">
        <v>7829</v>
      </c>
      <c r="B1248" s="268" t="s">
        <v>7830</v>
      </c>
      <c r="C1248" s="268" t="s">
        <v>5987</v>
      </c>
      <c r="D1248" s="268" t="s">
        <v>64</v>
      </c>
    </row>
    <row r="1249" spans="1:4">
      <c r="A1249" s="268" t="s">
        <v>7831</v>
      </c>
      <c r="B1249" s="268" t="s">
        <v>1094</v>
      </c>
      <c r="C1249" s="268" t="s">
        <v>5987</v>
      </c>
      <c r="D1249" s="268" t="s">
        <v>64</v>
      </c>
    </row>
    <row r="1250" spans="1:4">
      <c r="A1250" s="268" t="s">
        <v>7832</v>
      </c>
      <c r="B1250" s="268" t="s">
        <v>1010</v>
      </c>
      <c r="C1250" s="268" t="s">
        <v>5987</v>
      </c>
      <c r="D1250" s="268" t="s">
        <v>110</v>
      </c>
    </row>
    <row r="1251" spans="1:4">
      <c r="A1251" s="268" t="s">
        <v>7833</v>
      </c>
      <c r="B1251" s="268" t="s">
        <v>7834</v>
      </c>
      <c r="C1251" s="268" t="s">
        <v>5987</v>
      </c>
      <c r="D1251" s="268" t="s">
        <v>6079</v>
      </c>
    </row>
    <row r="1252" spans="1:4">
      <c r="A1252" s="268" t="s">
        <v>7835</v>
      </c>
      <c r="B1252" s="268" t="s">
        <v>7836</v>
      </c>
      <c r="C1252" s="268" t="s">
        <v>5987</v>
      </c>
      <c r="D1252" s="268" t="s">
        <v>6228</v>
      </c>
    </row>
    <row r="1253" spans="1:4">
      <c r="A1253" s="268" t="s">
        <v>7837</v>
      </c>
      <c r="B1253" s="268" t="s">
        <v>1919</v>
      </c>
      <c r="C1253" s="268" t="s">
        <v>5987</v>
      </c>
      <c r="D1253" s="268" t="s">
        <v>6023</v>
      </c>
    </row>
    <row r="1254" spans="1:4">
      <c r="A1254" s="268" t="s">
        <v>7838</v>
      </c>
      <c r="B1254" s="268" t="s">
        <v>450</v>
      </c>
      <c r="C1254" s="268" t="s">
        <v>5987</v>
      </c>
      <c r="D1254" s="268" t="s">
        <v>110</v>
      </c>
    </row>
    <row r="1255" spans="1:4">
      <c r="A1255" s="268" t="s">
        <v>7839</v>
      </c>
      <c r="B1255" s="268" t="s">
        <v>7840</v>
      </c>
      <c r="C1255" s="268" t="s">
        <v>5987</v>
      </c>
      <c r="D1255" s="268" t="s">
        <v>110</v>
      </c>
    </row>
    <row r="1256" spans="1:4">
      <c r="A1256" s="268" t="s">
        <v>7841</v>
      </c>
      <c r="B1256" s="268" t="s">
        <v>1088</v>
      </c>
      <c r="C1256" s="268" t="s">
        <v>5987</v>
      </c>
      <c r="D1256" s="268" t="s">
        <v>6004</v>
      </c>
    </row>
    <row r="1257" spans="1:4">
      <c r="A1257" s="268" t="s">
        <v>7842</v>
      </c>
      <c r="B1257" s="268" t="s">
        <v>3097</v>
      </c>
      <c r="C1257" s="268" t="s">
        <v>5987</v>
      </c>
      <c r="D1257" s="268" t="s">
        <v>5996</v>
      </c>
    </row>
    <row r="1258" spans="1:4">
      <c r="A1258" s="268" t="s">
        <v>7843</v>
      </c>
      <c r="B1258" s="268" t="s">
        <v>7844</v>
      </c>
      <c r="C1258" s="268" t="s">
        <v>5987</v>
      </c>
      <c r="D1258" s="268" t="s">
        <v>5988</v>
      </c>
    </row>
    <row r="1259" spans="1:4">
      <c r="A1259" s="268" t="s">
        <v>7845</v>
      </c>
      <c r="B1259" s="268" t="s">
        <v>3153</v>
      </c>
      <c r="C1259" s="268" t="s">
        <v>5987</v>
      </c>
      <c r="D1259" s="268" t="s">
        <v>6079</v>
      </c>
    </row>
    <row r="1260" spans="1:4">
      <c r="A1260" s="268" t="s">
        <v>7846</v>
      </c>
      <c r="B1260" s="268" t="s">
        <v>1398</v>
      </c>
      <c r="C1260" s="268" t="s">
        <v>5987</v>
      </c>
      <c r="D1260" s="268" t="s">
        <v>5996</v>
      </c>
    </row>
    <row r="1261" spans="1:4">
      <c r="A1261" s="268" t="s">
        <v>7847</v>
      </c>
      <c r="B1261" s="268" t="s">
        <v>1518</v>
      </c>
      <c r="C1261" s="268" t="s">
        <v>5987</v>
      </c>
      <c r="D1261" s="268" t="s">
        <v>6139</v>
      </c>
    </row>
    <row r="1262" spans="1:4">
      <c r="A1262" s="268" t="s">
        <v>7848</v>
      </c>
      <c r="B1262" s="268" t="s">
        <v>7849</v>
      </c>
      <c r="C1262" s="268" t="s">
        <v>5987</v>
      </c>
      <c r="D1262" s="268" t="s">
        <v>6061</v>
      </c>
    </row>
    <row r="1263" spans="1:4">
      <c r="A1263" s="268" t="s">
        <v>7850</v>
      </c>
      <c r="B1263" s="268" t="s">
        <v>1757</v>
      </c>
      <c r="C1263" s="268" t="s">
        <v>5987</v>
      </c>
      <c r="D1263" s="268" t="s">
        <v>64</v>
      </c>
    </row>
    <row r="1264" spans="1:4">
      <c r="A1264" s="268" t="s">
        <v>7851</v>
      </c>
      <c r="B1264" s="268" t="s">
        <v>522</v>
      </c>
      <c r="C1264" s="268" t="s">
        <v>5987</v>
      </c>
      <c r="D1264" s="268" t="s">
        <v>110</v>
      </c>
    </row>
    <row r="1265" spans="1:4">
      <c r="A1265" s="268" t="s">
        <v>7852</v>
      </c>
      <c r="B1265" s="268" t="s">
        <v>7853</v>
      </c>
      <c r="C1265" s="268" t="s">
        <v>5987</v>
      </c>
      <c r="D1265" s="268" t="s">
        <v>6072</v>
      </c>
    </row>
    <row r="1266" spans="1:4">
      <c r="A1266" s="268" t="s">
        <v>7854</v>
      </c>
      <c r="B1266" s="268" t="s">
        <v>7855</v>
      </c>
      <c r="C1266" s="268" t="s">
        <v>5987</v>
      </c>
      <c r="D1266" s="268" t="s">
        <v>6228</v>
      </c>
    </row>
    <row r="1267" spans="1:4">
      <c r="A1267" s="268" t="s">
        <v>7856</v>
      </c>
      <c r="B1267" s="268" t="s">
        <v>7857</v>
      </c>
      <c r="C1267" s="268" t="s">
        <v>5987</v>
      </c>
      <c r="D1267" s="268" t="s">
        <v>6023</v>
      </c>
    </row>
    <row r="1268" spans="1:4">
      <c r="A1268" s="268" t="s">
        <v>7858</v>
      </c>
      <c r="B1268" s="268" t="s">
        <v>1460</v>
      </c>
      <c r="C1268" s="268" t="s">
        <v>5987</v>
      </c>
      <c r="D1268" s="268" t="s">
        <v>6004</v>
      </c>
    </row>
    <row r="1269" spans="1:4">
      <c r="A1269" s="268" t="s">
        <v>7859</v>
      </c>
      <c r="B1269" s="268" t="s">
        <v>1379</v>
      </c>
      <c r="C1269" s="268" t="s">
        <v>5987</v>
      </c>
      <c r="D1269" s="268" t="s">
        <v>6344</v>
      </c>
    </row>
    <row r="1270" spans="1:4">
      <c r="A1270" s="268" t="s">
        <v>7860</v>
      </c>
      <c r="B1270" s="268" t="s">
        <v>2493</v>
      </c>
      <c r="C1270" s="268" t="s">
        <v>5987</v>
      </c>
      <c r="D1270" s="268" t="s">
        <v>6004</v>
      </c>
    </row>
    <row r="1271" spans="1:4">
      <c r="A1271" s="268" t="s">
        <v>7861</v>
      </c>
      <c r="B1271" s="268" t="s">
        <v>980</v>
      </c>
      <c r="C1271" s="268" t="s">
        <v>5987</v>
      </c>
      <c r="D1271" s="268" t="s">
        <v>6023</v>
      </c>
    </row>
    <row r="1272" spans="1:4">
      <c r="A1272" s="268" t="s">
        <v>7862</v>
      </c>
      <c r="B1272" s="268" t="s">
        <v>2759</v>
      </c>
      <c r="C1272" s="268" t="s">
        <v>5987</v>
      </c>
      <c r="D1272" s="268" t="s">
        <v>6061</v>
      </c>
    </row>
    <row r="1273" spans="1:4">
      <c r="A1273" s="268" t="s">
        <v>7863</v>
      </c>
      <c r="B1273" s="268" t="s">
        <v>2655</v>
      </c>
      <c r="C1273" s="268" t="s">
        <v>5987</v>
      </c>
      <c r="D1273" s="268" t="s">
        <v>5993</v>
      </c>
    </row>
    <row r="1274" spans="1:4">
      <c r="A1274" s="268" t="s">
        <v>7864</v>
      </c>
      <c r="B1274" s="268" t="s">
        <v>3221</v>
      </c>
      <c r="C1274" s="268" t="s">
        <v>5987</v>
      </c>
      <c r="D1274" s="268" t="s">
        <v>5991</v>
      </c>
    </row>
    <row r="1275" spans="1:4">
      <c r="A1275" s="268" t="s">
        <v>7865</v>
      </c>
      <c r="B1275" s="268" t="s">
        <v>3183</v>
      </c>
      <c r="C1275" s="268" t="s">
        <v>5987</v>
      </c>
      <c r="D1275" s="268" t="s">
        <v>5993</v>
      </c>
    </row>
    <row r="1276" spans="1:4">
      <c r="A1276" s="268" t="s">
        <v>7866</v>
      </c>
      <c r="B1276" s="268" t="s">
        <v>832</v>
      </c>
      <c r="C1276" s="268" t="s">
        <v>5987</v>
      </c>
      <c r="D1276" s="268" t="s">
        <v>6079</v>
      </c>
    </row>
    <row r="1277" spans="1:4">
      <c r="A1277" s="268" t="s">
        <v>7867</v>
      </c>
      <c r="B1277" s="268" t="s">
        <v>7868</v>
      </c>
      <c r="C1277" s="268" t="s">
        <v>5987</v>
      </c>
      <c r="D1277" s="268" t="s">
        <v>6031</v>
      </c>
    </row>
    <row r="1278" spans="1:4">
      <c r="A1278" s="268" t="s">
        <v>7869</v>
      </c>
      <c r="B1278" s="268" t="s">
        <v>1386</v>
      </c>
      <c r="C1278" s="268" t="s">
        <v>5987</v>
      </c>
      <c r="D1278" s="268" t="s">
        <v>5991</v>
      </c>
    </row>
    <row r="1279" spans="1:4">
      <c r="A1279" s="268" t="s">
        <v>7870</v>
      </c>
      <c r="B1279" s="268" t="s">
        <v>7871</v>
      </c>
      <c r="C1279" s="268" t="s">
        <v>5987</v>
      </c>
      <c r="D1279" s="268" t="s">
        <v>6023</v>
      </c>
    </row>
    <row r="1280" spans="1:4">
      <c r="A1280" s="268" t="s">
        <v>7872</v>
      </c>
      <c r="B1280" s="268" t="s">
        <v>3427</v>
      </c>
      <c r="C1280" s="268" t="s">
        <v>5987</v>
      </c>
      <c r="D1280" s="268" t="s">
        <v>5988</v>
      </c>
    </row>
    <row r="1281" spans="1:4">
      <c r="A1281" s="268" t="s">
        <v>7873</v>
      </c>
      <c r="B1281" s="268" t="s">
        <v>7874</v>
      </c>
      <c r="C1281" s="268" t="s">
        <v>5987</v>
      </c>
      <c r="D1281" s="268" t="s">
        <v>5993</v>
      </c>
    </row>
    <row r="1282" spans="1:4">
      <c r="A1282" s="268" t="s">
        <v>7875</v>
      </c>
      <c r="B1282" s="268" t="s">
        <v>7876</v>
      </c>
      <c r="C1282" s="268" t="s">
        <v>5987</v>
      </c>
      <c r="D1282" s="268" t="s">
        <v>6228</v>
      </c>
    </row>
    <row r="1283" spans="1:4">
      <c r="A1283" s="268" t="s">
        <v>7877</v>
      </c>
      <c r="B1283" s="268" t="s">
        <v>7878</v>
      </c>
      <c r="C1283" s="268" t="s">
        <v>5987</v>
      </c>
      <c r="D1283" s="268" t="s">
        <v>6023</v>
      </c>
    </row>
    <row r="1284" spans="1:4">
      <c r="A1284" s="268" t="s">
        <v>7879</v>
      </c>
      <c r="B1284" s="268" t="s">
        <v>7880</v>
      </c>
      <c r="C1284" s="268" t="s">
        <v>5987</v>
      </c>
      <c r="D1284" s="268" t="s">
        <v>64</v>
      </c>
    </row>
    <row r="1285" spans="1:4">
      <c r="A1285" s="268" t="s">
        <v>7881</v>
      </c>
      <c r="B1285" s="268" t="s">
        <v>7882</v>
      </c>
      <c r="C1285" s="268" t="s">
        <v>5987</v>
      </c>
      <c r="D1285" s="268" t="s">
        <v>6072</v>
      </c>
    </row>
    <row r="1286" spans="1:4">
      <c r="A1286" s="268" t="s">
        <v>7883</v>
      </c>
      <c r="B1286" s="268" t="s">
        <v>1201</v>
      </c>
      <c r="C1286" s="268" t="s">
        <v>5987</v>
      </c>
      <c r="D1286" s="268" t="s">
        <v>6061</v>
      </c>
    </row>
    <row r="1287" spans="1:4">
      <c r="A1287" s="268" t="s">
        <v>7884</v>
      </c>
      <c r="B1287" s="268" t="s">
        <v>3643</v>
      </c>
      <c r="C1287" s="268" t="s">
        <v>5987</v>
      </c>
      <c r="D1287" s="268" t="s">
        <v>5993</v>
      </c>
    </row>
    <row r="1288" spans="1:4">
      <c r="A1288" s="268" t="s">
        <v>7885</v>
      </c>
      <c r="B1288" s="268" t="s">
        <v>2203</v>
      </c>
      <c r="C1288" s="268" t="s">
        <v>5987</v>
      </c>
      <c r="D1288" s="268" t="s">
        <v>5988</v>
      </c>
    </row>
    <row r="1289" spans="1:4">
      <c r="A1289" s="268" t="s">
        <v>7886</v>
      </c>
      <c r="B1289" s="268" t="s">
        <v>1183</v>
      </c>
      <c r="C1289" s="268" t="s">
        <v>5987</v>
      </c>
      <c r="D1289" s="268" t="s">
        <v>6064</v>
      </c>
    </row>
    <row r="1290" spans="1:4">
      <c r="A1290" s="268" t="s">
        <v>7887</v>
      </c>
      <c r="B1290" s="268" t="s">
        <v>2437</v>
      </c>
      <c r="C1290" s="268" t="s">
        <v>5987</v>
      </c>
      <c r="D1290" s="268" t="s">
        <v>6064</v>
      </c>
    </row>
    <row r="1291" spans="1:4">
      <c r="A1291" s="268" t="s">
        <v>7888</v>
      </c>
      <c r="B1291" s="268" t="s">
        <v>1121</v>
      </c>
      <c r="C1291" s="268" t="s">
        <v>5987</v>
      </c>
      <c r="D1291" s="268" t="s">
        <v>6064</v>
      </c>
    </row>
    <row r="1292" spans="1:4">
      <c r="A1292" s="268" t="s">
        <v>7889</v>
      </c>
      <c r="B1292" s="268" t="s">
        <v>7890</v>
      </c>
      <c r="C1292" s="268" t="s">
        <v>5987</v>
      </c>
      <c r="D1292" s="268" t="s">
        <v>6720</v>
      </c>
    </row>
    <row r="1293" spans="1:4">
      <c r="A1293" s="268" t="s">
        <v>7891</v>
      </c>
      <c r="B1293" s="268" t="s">
        <v>2267</v>
      </c>
      <c r="C1293" s="268" t="s">
        <v>5987</v>
      </c>
      <c r="D1293" s="268" t="s">
        <v>110</v>
      </c>
    </row>
    <row r="1294" spans="1:4">
      <c r="A1294" s="268" t="s">
        <v>7892</v>
      </c>
      <c r="B1294" s="268" t="s">
        <v>7893</v>
      </c>
      <c r="C1294" s="268" t="s">
        <v>5987</v>
      </c>
      <c r="D1294" s="268" t="s">
        <v>6064</v>
      </c>
    </row>
    <row r="1295" spans="1:4">
      <c r="A1295" s="268" t="s">
        <v>7894</v>
      </c>
      <c r="B1295" s="268" t="s">
        <v>3201</v>
      </c>
      <c r="C1295" s="268" t="s">
        <v>5987</v>
      </c>
      <c r="D1295" s="268" t="s">
        <v>5993</v>
      </c>
    </row>
    <row r="1296" spans="1:4">
      <c r="A1296" s="268" t="s">
        <v>7895</v>
      </c>
      <c r="B1296" s="268" t="s">
        <v>1450</v>
      </c>
      <c r="C1296" s="268" t="s">
        <v>5987</v>
      </c>
      <c r="D1296" s="268" t="s">
        <v>110</v>
      </c>
    </row>
    <row r="1297" spans="1:4">
      <c r="A1297" s="268" t="s">
        <v>7896</v>
      </c>
      <c r="B1297" s="268" t="s">
        <v>1363</v>
      </c>
      <c r="C1297" s="268" t="s">
        <v>5987</v>
      </c>
      <c r="D1297" s="268" t="s">
        <v>5993</v>
      </c>
    </row>
    <row r="1298" spans="1:4">
      <c r="A1298" s="268" t="s">
        <v>7897</v>
      </c>
      <c r="B1298" s="268" t="s">
        <v>2891</v>
      </c>
      <c r="C1298" s="268" t="s">
        <v>5987</v>
      </c>
      <c r="D1298" s="268" t="s">
        <v>5993</v>
      </c>
    </row>
    <row r="1299" spans="1:4">
      <c r="A1299" s="268" t="s">
        <v>7898</v>
      </c>
      <c r="B1299" s="268" t="s">
        <v>1600</v>
      </c>
      <c r="C1299" s="268" t="s">
        <v>5987</v>
      </c>
      <c r="D1299" s="268" t="s">
        <v>5993</v>
      </c>
    </row>
    <row r="1300" spans="1:4">
      <c r="A1300" s="268" t="s">
        <v>7899</v>
      </c>
      <c r="B1300" s="268" t="s">
        <v>2325</v>
      </c>
      <c r="C1300" s="268" t="s">
        <v>5987</v>
      </c>
      <c r="D1300" s="268" t="s">
        <v>5993</v>
      </c>
    </row>
    <row r="1301" spans="1:4">
      <c r="A1301" s="268" t="s">
        <v>7900</v>
      </c>
      <c r="B1301" s="268" t="s">
        <v>3671</v>
      </c>
      <c r="C1301" s="268" t="s">
        <v>5987</v>
      </c>
      <c r="D1301" s="268" t="s">
        <v>5996</v>
      </c>
    </row>
    <row r="1302" spans="1:4">
      <c r="A1302" s="268" t="s">
        <v>7901</v>
      </c>
      <c r="B1302" s="268" t="s">
        <v>7902</v>
      </c>
      <c r="C1302" s="268" t="s">
        <v>5987</v>
      </c>
      <c r="D1302" s="268" t="s">
        <v>5996</v>
      </c>
    </row>
    <row r="1303" spans="1:4">
      <c r="A1303" s="268" t="s">
        <v>7903</v>
      </c>
      <c r="B1303" s="268" t="s">
        <v>7904</v>
      </c>
      <c r="C1303" s="268" t="s">
        <v>5987</v>
      </c>
      <c r="D1303" s="268" t="s">
        <v>6004</v>
      </c>
    </row>
    <row r="1304" spans="1:4">
      <c r="A1304" s="268" t="s">
        <v>7905</v>
      </c>
      <c r="B1304" s="268" t="s">
        <v>1486</v>
      </c>
      <c r="C1304" s="268" t="s">
        <v>5987</v>
      </c>
      <c r="D1304" s="268" t="s">
        <v>6139</v>
      </c>
    </row>
    <row r="1305" spans="1:4">
      <c r="A1305" s="268" t="s">
        <v>7906</v>
      </c>
      <c r="B1305" s="268" t="s">
        <v>3783</v>
      </c>
      <c r="C1305" s="268" t="s">
        <v>5987</v>
      </c>
      <c r="D1305" s="268" t="s">
        <v>6072</v>
      </c>
    </row>
    <row r="1306" spans="1:4">
      <c r="A1306" s="268" t="s">
        <v>7907</v>
      </c>
      <c r="B1306" s="268" t="s">
        <v>780</v>
      </c>
      <c r="C1306" s="268" t="s">
        <v>5987</v>
      </c>
      <c r="D1306" s="268" t="s">
        <v>5988</v>
      </c>
    </row>
    <row r="1307" spans="1:4">
      <c r="A1307" s="268" t="s">
        <v>7908</v>
      </c>
      <c r="B1307" s="268" t="s">
        <v>2093</v>
      </c>
      <c r="C1307" s="268" t="s">
        <v>5987</v>
      </c>
      <c r="D1307" s="268" t="s">
        <v>6072</v>
      </c>
    </row>
    <row r="1308" spans="1:4">
      <c r="A1308" s="268" t="s">
        <v>7909</v>
      </c>
      <c r="B1308" s="268" t="s">
        <v>2979</v>
      </c>
      <c r="C1308" s="268" t="s">
        <v>5987</v>
      </c>
      <c r="D1308" s="268" t="s">
        <v>6037</v>
      </c>
    </row>
    <row r="1309" spans="1:4">
      <c r="A1309" s="268" t="s">
        <v>7910</v>
      </c>
      <c r="B1309" s="268" t="s">
        <v>3505</v>
      </c>
      <c r="C1309" s="268" t="s">
        <v>5987</v>
      </c>
      <c r="D1309" s="268" t="s">
        <v>6025</v>
      </c>
    </row>
    <row r="1310" spans="1:4">
      <c r="A1310" s="268" t="s">
        <v>7911</v>
      </c>
      <c r="B1310" s="268" t="s">
        <v>7912</v>
      </c>
      <c r="C1310" s="268" t="s">
        <v>5987</v>
      </c>
      <c r="D1310" s="268" t="s">
        <v>6072</v>
      </c>
    </row>
    <row r="1311" spans="1:4">
      <c r="A1311" s="268" t="s">
        <v>7913</v>
      </c>
      <c r="B1311" s="268" t="s">
        <v>7914</v>
      </c>
      <c r="C1311" s="268" t="s">
        <v>5987</v>
      </c>
      <c r="D1311" s="268" t="s">
        <v>5988</v>
      </c>
    </row>
    <row r="1312" spans="1:4">
      <c r="A1312" s="268" t="s">
        <v>7915</v>
      </c>
      <c r="B1312" s="268" t="s">
        <v>2755</v>
      </c>
      <c r="C1312" s="268" t="s">
        <v>5987</v>
      </c>
      <c r="D1312" s="268" t="s">
        <v>6002</v>
      </c>
    </row>
    <row r="1313" spans="1:4">
      <c r="A1313" s="268" t="s">
        <v>7916</v>
      </c>
      <c r="B1313" s="268" t="s">
        <v>7917</v>
      </c>
      <c r="C1313" s="268" t="s">
        <v>5987</v>
      </c>
      <c r="D1313" s="268" t="s">
        <v>6011</v>
      </c>
    </row>
    <row r="1314" spans="1:4">
      <c r="A1314" s="268" t="s">
        <v>7918</v>
      </c>
      <c r="B1314" s="268" t="s">
        <v>969</v>
      </c>
      <c r="C1314" s="268" t="s">
        <v>5987</v>
      </c>
      <c r="D1314" s="268" t="s">
        <v>5993</v>
      </c>
    </row>
    <row r="1315" spans="1:4">
      <c r="A1315" s="268" t="s">
        <v>7919</v>
      </c>
      <c r="B1315" s="268" t="s">
        <v>7920</v>
      </c>
      <c r="C1315" s="268" t="s">
        <v>5987</v>
      </c>
      <c r="D1315" s="268" t="s">
        <v>110</v>
      </c>
    </row>
    <row r="1316" spans="1:4">
      <c r="A1316" s="268" t="s">
        <v>7921</v>
      </c>
      <c r="B1316" s="268" t="s">
        <v>7922</v>
      </c>
      <c r="C1316" s="268" t="s">
        <v>5987</v>
      </c>
      <c r="D1316" s="268" t="s">
        <v>110</v>
      </c>
    </row>
    <row r="1317" spans="1:4">
      <c r="A1317" s="268" t="s">
        <v>7923</v>
      </c>
      <c r="B1317" s="268" t="s">
        <v>7924</v>
      </c>
      <c r="C1317" s="268" t="s">
        <v>5987</v>
      </c>
      <c r="D1317" s="268" t="s">
        <v>5988</v>
      </c>
    </row>
    <row r="1318" spans="1:4">
      <c r="A1318" s="268" t="s">
        <v>7925</v>
      </c>
      <c r="B1318" s="268" t="s">
        <v>1995</v>
      </c>
      <c r="C1318" s="268" t="s">
        <v>5987</v>
      </c>
      <c r="D1318" s="268" t="s">
        <v>5993</v>
      </c>
    </row>
    <row r="1319" spans="1:4">
      <c r="A1319" s="268" t="s">
        <v>7926</v>
      </c>
      <c r="B1319" s="268" t="s">
        <v>7927</v>
      </c>
      <c r="C1319" s="268" t="s">
        <v>5987</v>
      </c>
      <c r="D1319" s="268" t="s">
        <v>6037</v>
      </c>
    </row>
    <row r="1320" spans="1:4">
      <c r="A1320" s="268" t="s">
        <v>7928</v>
      </c>
      <c r="B1320" s="268" t="s">
        <v>2649</v>
      </c>
      <c r="C1320" s="268" t="s">
        <v>5987</v>
      </c>
      <c r="D1320" s="268" t="s">
        <v>5993</v>
      </c>
    </row>
    <row r="1321" spans="1:4">
      <c r="A1321" s="268" t="s">
        <v>7929</v>
      </c>
      <c r="B1321" s="268" t="s">
        <v>7930</v>
      </c>
      <c r="C1321" s="268" t="s">
        <v>5987</v>
      </c>
      <c r="D1321" s="268" t="s">
        <v>6023</v>
      </c>
    </row>
    <row r="1322" spans="1:4">
      <c r="A1322" s="268" t="s">
        <v>7931</v>
      </c>
      <c r="B1322" s="268" t="s">
        <v>1426</v>
      </c>
      <c r="C1322" s="268" t="s">
        <v>5987</v>
      </c>
      <c r="D1322" s="268" t="s">
        <v>64</v>
      </c>
    </row>
    <row r="1323" spans="1:4">
      <c r="A1323" s="268" t="s">
        <v>7932</v>
      </c>
      <c r="B1323" s="268" t="s">
        <v>3713</v>
      </c>
      <c r="C1323" s="268" t="s">
        <v>5987</v>
      </c>
      <c r="D1323" s="268" t="s">
        <v>6064</v>
      </c>
    </row>
    <row r="1324" spans="1:4">
      <c r="A1324" s="268" t="s">
        <v>7933</v>
      </c>
      <c r="B1324" s="268" t="s">
        <v>3591</v>
      </c>
      <c r="C1324" s="268" t="s">
        <v>5987</v>
      </c>
      <c r="D1324" s="268" t="s">
        <v>5999</v>
      </c>
    </row>
    <row r="1325" spans="1:4">
      <c r="A1325" s="268" t="s">
        <v>7934</v>
      </c>
      <c r="B1325" s="268" t="s">
        <v>2155</v>
      </c>
      <c r="C1325" s="268" t="s">
        <v>5987</v>
      </c>
      <c r="D1325" s="268" t="s">
        <v>5996</v>
      </c>
    </row>
    <row r="1326" spans="1:4">
      <c r="A1326" s="268" t="s">
        <v>7935</v>
      </c>
      <c r="B1326" s="268" t="s">
        <v>1821</v>
      </c>
      <c r="C1326" s="268" t="s">
        <v>5987</v>
      </c>
      <c r="D1326" s="268" t="s">
        <v>6228</v>
      </c>
    </row>
    <row r="1327" spans="1:4">
      <c r="A1327" s="268" t="s">
        <v>7936</v>
      </c>
      <c r="B1327" s="268" t="s">
        <v>438</v>
      </c>
      <c r="C1327" s="268" t="s">
        <v>5987</v>
      </c>
      <c r="D1327" s="268" t="s">
        <v>6061</v>
      </c>
    </row>
    <row r="1328" spans="1:4">
      <c r="A1328" s="268" t="s">
        <v>7937</v>
      </c>
      <c r="B1328" s="268" t="s">
        <v>2657</v>
      </c>
      <c r="C1328" s="268" t="s">
        <v>5987</v>
      </c>
      <c r="D1328" s="268" t="s">
        <v>5988</v>
      </c>
    </row>
    <row r="1329" spans="1:4">
      <c r="A1329" s="268" t="s">
        <v>7938</v>
      </c>
      <c r="B1329" s="268" t="s">
        <v>2181</v>
      </c>
      <c r="C1329" s="268" t="s">
        <v>5987</v>
      </c>
      <c r="D1329" s="268" t="s">
        <v>6079</v>
      </c>
    </row>
    <row r="1330" spans="1:4">
      <c r="A1330" s="268" t="s">
        <v>7939</v>
      </c>
      <c r="B1330" s="268" t="s">
        <v>7940</v>
      </c>
      <c r="C1330" s="268" t="s">
        <v>5987</v>
      </c>
      <c r="D1330" s="268" t="s">
        <v>110</v>
      </c>
    </row>
    <row r="1331" spans="1:4">
      <c r="A1331" s="268" t="s">
        <v>7941</v>
      </c>
      <c r="B1331" s="268" t="s">
        <v>7942</v>
      </c>
      <c r="C1331" s="268" t="s">
        <v>5987</v>
      </c>
      <c r="D1331" s="268" t="s">
        <v>110</v>
      </c>
    </row>
    <row r="1332" spans="1:4">
      <c r="A1332" s="268" t="s">
        <v>7943</v>
      </c>
      <c r="B1332" s="268" t="s">
        <v>3615</v>
      </c>
      <c r="C1332" s="268" t="s">
        <v>5987</v>
      </c>
      <c r="D1332" s="268" t="s">
        <v>6037</v>
      </c>
    </row>
    <row r="1333" spans="1:4">
      <c r="A1333" s="268" t="s">
        <v>7944</v>
      </c>
      <c r="B1333" s="268" t="s">
        <v>2737</v>
      </c>
      <c r="C1333" s="268" t="s">
        <v>5987</v>
      </c>
      <c r="D1333" s="268" t="s">
        <v>6037</v>
      </c>
    </row>
    <row r="1334" spans="1:4">
      <c r="A1334" s="268" t="s">
        <v>7945</v>
      </c>
      <c r="B1334" s="268" t="s">
        <v>7946</v>
      </c>
      <c r="C1334" s="268" t="s">
        <v>5987</v>
      </c>
      <c r="D1334" s="268" t="s">
        <v>6072</v>
      </c>
    </row>
    <row r="1335" spans="1:4">
      <c r="A1335" s="268" t="s">
        <v>7947</v>
      </c>
      <c r="B1335" s="268" t="s">
        <v>7948</v>
      </c>
      <c r="C1335" s="268" t="s">
        <v>5987</v>
      </c>
      <c r="D1335" s="268" t="s">
        <v>6037</v>
      </c>
    </row>
    <row r="1336" spans="1:4">
      <c r="A1336" s="268" t="s">
        <v>7949</v>
      </c>
      <c r="B1336" s="268" t="s">
        <v>2041</v>
      </c>
      <c r="C1336" s="268" t="s">
        <v>5987</v>
      </c>
      <c r="D1336" s="268" t="s">
        <v>6079</v>
      </c>
    </row>
    <row r="1337" spans="1:4">
      <c r="A1337" s="268" t="s">
        <v>7950</v>
      </c>
      <c r="B1337" s="268" t="s">
        <v>3045</v>
      </c>
      <c r="C1337" s="268" t="s">
        <v>5987</v>
      </c>
      <c r="D1337" s="268" t="s">
        <v>5996</v>
      </c>
    </row>
    <row r="1338" spans="1:4">
      <c r="A1338" s="268" t="s">
        <v>7951</v>
      </c>
      <c r="B1338" s="268" t="s">
        <v>3653</v>
      </c>
      <c r="C1338" s="268" t="s">
        <v>5987</v>
      </c>
      <c r="D1338" s="268" t="s">
        <v>6079</v>
      </c>
    </row>
    <row r="1339" spans="1:4">
      <c r="A1339" s="268" t="s">
        <v>7952</v>
      </c>
      <c r="B1339" s="268" t="s">
        <v>3071</v>
      </c>
      <c r="C1339" s="268" t="s">
        <v>5987</v>
      </c>
      <c r="D1339" s="268" t="s">
        <v>5996</v>
      </c>
    </row>
    <row r="1340" spans="1:4">
      <c r="A1340" s="268" t="s">
        <v>7953</v>
      </c>
      <c r="B1340" s="268" t="s">
        <v>2127</v>
      </c>
      <c r="C1340" s="268" t="s">
        <v>5987</v>
      </c>
      <c r="D1340" s="268" t="s">
        <v>6079</v>
      </c>
    </row>
    <row r="1341" spans="1:4">
      <c r="A1341" s="268" t="s">
        <v>7954</v>
      </c>
      <c r="B1341" s="268" t="s">
        <v>3279</v>
      </c>
      <c r="C1341" s="268" t="s">
        <v>5987</v>
      </c>
      <c r="D1341" s="268" t="s">
        <v>6079</v>
      </c>
    </row>
    <row r="1342" spans="1:4">
      <c r="A1342" s="268" t="s">
        <v>7955</v>
      </c>
      <c r="B1342" s="268" t="s">
        <v>7956</v>
      </c>
      <c r="C1342" s="268" t="s">
        <v>5987</v>
      </c>
      <c r="D1342" s="268" t="s">
        <v>6079</v>
      </c>
    </row>
    <row r="1343" spans="1:4">
      <c r="A1343" s="268" t="s">
        <v>7957</v>
      </c>
      <c r="B1343" s="268" t="s">
        <v>2627</v>
      </c>
      <c r="C1343" s="268" t="s">
        <v>5987</v>
      </c>
      <c r="D1343" s="268" t="s">
        <v>6228</v>
      </c>
    </row>
    <row r="1344" spans="1:4">
      <c r="A1344" s="268" t="s">
        <v>7958</v>
      </c>
      <c r="B1344" s="268" t="s">
        <v>700</v>
      </c>
      <c r="C1344" s="268" t="s">
        <v>5987</v>
      </c>
      <c r="D1344" s="268" t="s">
        <v>6079</v>
      </c>
    </row>
    <row r="1345" spans="1:4">
      <c r="A1345" s="268" t="s">
        <v>7959</v>
      </c>
      <c r="B1345" s="268" t="s">
        <v>2771</v>
      </c>
      <c r="C1345" s="268" t="s">
        <v>5987</v>
      </c>
      <c r="D1345" s="268" t="s">
        <v>6061</v>
      </c>
    </row>
    <row r="1346" spans="1:4">
      <c r="A1346" s="268" t="s">
        <v>7960</v>
      </c>
      <c r="B1346" s="268" t="s">
        <v>7961</v>
      </c>
      <c r="C1346" s="268" t="s">
        <v>5987</v>
      </c>
      <c r="D1346" s="268" t="s">
        <v>6199</v>
      </c>
    </row>
    <row r="1347" spans="1:4">
      <c r="A1347" s="268" t="s">
        <v>7962</v>
      </c>
      <c r="B1347" s="268" t="s">
        <v>2197</v>
      </c>
      <c r="C1347" s="268" t="s">
        <v>5987</v>
      </c>
      <c r="D1347" s="268" t="s">
        <v>6199</v>
      </c>
    </row>
    <row r="1348" spans="1:4">
      <c r="A1348" s="268" t="s">
        <v>7963</v>
      </c>
      <c r="B1348" s="268" t="s">
        <v>7964</v>
      </c>
      <c r="C1348" s="268" t="s">
        <v>5987</v>
      </c>
      <c r="D1348" s="268" t="s">
        <v>6031</v>
      </c>
    </row>
    <row r="1349" spans="1:4">
      <c r="A1349" s="268" t="s">
        <v>7965</v>
      </c>
      <c r="B1349" s="268" t="s">
        <v>2807</v>
      </c>
      <c r="C1349" s="268" t="s">
        <v>5987</v>
      </c>
      <c r="D1349" s="268" t="s">
        <v>5988</v>
      </c>
    </row>
    <row r="1350" spans="1:4">
      <c r="A1350" s="268" t="s">
        <v>7966</v>
      </c>
      <c r="B1350" s="268" t="s">
        <v>3189</v>
      </c>
      <c r="C1350" s="268" t="s">
        <v>5987</v>
      </c>
      <c r="D1350" s="268" t="s">
        <v>6061</v>
      </c>
    </row>
    <row r="1351" spans="1:4">
      <c r="A1351" s="268" t="s">
        <v>7967</v>
      </c>
      <c r="B1351" s="268" t="s">
        <v>7968</v>
      </c>
      <c r="C1351" s="268" t="s">
        <v>5987</v>
      </c>
      <c r="D1351" s="268" t="s">
        <v>110</v>
      </c>
    </row>
    <row r="1352" spans="1:4">
      <c r="A1352" s="268" t="s">
        <v>7969</v>
      </c>
      <c r="B1352" s="268" t="s">
        <v>7970</v>
      </c>
      <c r="C1352" s="268" t="s">
        <v>5987</v>
      </c>
      <c r="D1352" s="268" t="s">
        <v>6011</v>
      </c>
    </row>
    <row r="1353" spans="1:4">
      <c r="A1353" s="268" t="s">
        <v>7971</v>
      </c>
      <c r="B1353" s="268" t="s">
        <v>7972</v>
      </c>
      <c r="C1353" s="268" t="s">
        <v>5987</v>
      </c>
      <c r="D1353" s="268" t="s">
        <v>64</v>
      </c>
    </row>
    <row r="1354" spans="1:4">
      <c r="A1354" s="268" t="s">
        <v>7973</v>
      </c>
      <c r="B1354" s="268" t="s">
        <v>973</v>
      </c>
      <c r="C1354" s="268" t="s">
        <v>5987</v>
      </c>
      <c r="D1354" s="268" t="s">
        <v>110</v>
      </c>
    </row>
    <row r="1355" spans="1:4">
      <c r="A1355" s="268" t="s">
        <v>7974</v>
      </c>
      <c r="B1355" s="268" t="s">
        <v>3267</v>
      </c>
      <c r="C1355" s="268" t="s">
        <v>5987</v>
      </c>
      <c r="D1355" s="268" t="s">
        <v>6064</v>
      </c>
    </row>
    <row r="1356" spans="1:4">
      <c r="A1356" s="268" t="s">
        <v>7975</v>
      </c>
      <c r="B1356" s="268" t="s">
        <v>596</v>
      </c>
      <c r="C1356" s="268" t="s">
        <v>5987</v>
      </c>
      <c r="D1356" s="268" t="s">
        <v>6023</v>
      </c>
    </row>
    <row r="1357" spans="1:4">
      <c r="A1357" s="268" t="s">
        <v>7976</v>
      </c>
      <c r="B1357" s="268" t="s">
        <v>2211</v>
      </c>
      <c r="C1357" s="268" t="s">
        <v>5987</v>
      </c>
      <c r="D1357" s="268" t="s">
        <v>6064</v>
      </c>
    </row>
    <row r="1358" spans="1:4">
      <c r="A1358" s="268" t="s">
        <v>7977</v>
      </c>
      <c r="B1358" s="268" t="s">
        <v>3161</v>
      </c>
      <c r="C1358" s="268" t="s">
        <v>5987</v>
      </c>
      <c r="D1358" s="268" t="s">
        <v>6072</v>
      </c>
    </row>
    <row r="1359" spans="1:4">
      <c r="A1359" s="268" t="s">
        <v>7978</v>
      </c>
      <c r="B1359" s="268" t="s">
        <v>7979</v>
      </c>
      <c r="C1359" s="268" t="s">
        <v>5987</v>
      </c>
      <c r="D1359" s="268" t="s">
        <v>6037</v>
      </c>
    </row>
    <row r="1360" spans="1:4">
      <c r="A1360" s="268" t="s">
        <v>7980</v>
      </c>
      <c r="B1360" s="268" t="s">
        <v>7981</v>
      </c>
      <c r="C1360" s="268" t="s">
        <v>5987</v>
      </c>
      <c r="D1360" s="268" t="s">
        <v>6064</v>
      </c>
    </row>
    <row r="1361" spans="1:4">
      <c r="A1361" s="268" t="s">
        <v>7982</v>
      </c>
      <c r="B1361" s="268" t="s">
        <v>1891</v>
      </c>
      <c r="C1361" s="268" t="s">
        <v>5987</v>
      </c>
      <c r="D1361" s="268" t="s">
        <v>6004</v>
      </c>
    </row>
    <row r="1362" spans="1:4">
      <c r="A1362" s="268" t="s">
        <v>7983</v>
      </c>
      <c r="B1362" s="268" t="s">
        <v>7984</v>
      </c>
      <c r="C1362" s="268" t="s">
        <v>5987</v>
      </c>
      <c r="D1362" s="268" t="s">
        <v>6072</v>
      </c>
    </row>
    <row r="1363" spans="1:4">
      <c r="A1363" s="268" t="s">
        <v>7985</v>
      </c>
      <c r="B1363" s="268" t="s">
        <v>7986</v>
      </c>
      <c r="C1363" s="268" t="s">
        <v>5987</v>
      </c>
      <c r="D1363" s="268" t="s">
        <v>64</v>
      </c>
    </row>
    <row r="1364" spans="1:4">
      <c r="A1364" s="268" t="s">
        <v>7987</v>
      </c>
      <c r="B1364" s="268" t="s">
        <v>7988</v>
      </c>
      <c r="C1364" s="268" t="s">
        <v>5987</v>
      </c>
      <c r="D1364" s="268" t="s">
        <v>5993</v>
      </c>
    </row>
    <row r="1365" spans="1:4">
      <c r="A1365" s="268" t="s">
        <v>7989</v>
      </c>
      <c r="B1365" s="268" t="s">
        <v>7990</v>
      </c>
      <c r="C1365" s="268" t="s">
        <v>5987</v>
      </c>
      <c r="D1365" s="268" t="s">
        <v>6004</v>
      </c>
    </row>
    <row r="1366" spans="1:4">
      <c r="A1366" s="268" t="s">
        <v>7991</v>
      </c>
      <c r="B1366" s="268" t="s">
        <v>3389</v>
      </c>
      <c r="C1366" s="268" t="s">
        <v>5987</v>
      </c>
      <c r="D1366" s="268" t="s">
        <v>6199</v>
      </c>
    </row>
    <row r="1367" spans="1:4">
      <c r="A1367" s="268" t="s">
        <v>7992</v>
      </c>
      <c r="B1367" s="268" t="s">
        <v>3277</v>
      </c>
      <c r="C1367" s="268" t="s">
        <v>5987</v>
      </c>
      <c r="D1367" s="268" t="s">
        <v>6139</v>
      </c>
    </row>
    <row r="1368" spans="1:4">
      <c r="A1368" s="268" t="s">
        <v>7993</v>
      </c>
      <c r="B1368" s="268" t="s">
        <v>2417</v>
      </c>
      <c r="C1368" s="268" t="s">
        <v>5987</v>
      </c>
      <c r="D1368" s="268" t="s">
        <v>5991</v>
      </c>
    </row>
    <row r="1369" spans="1:4">
      <c r="A1369" s="268" t="s">
        <v>7994</v>
      </c>
      <c r="B1369" s="268" t="s">
        <v>3581</v>
      </c>
      <c r="C1369" s="268" t="s">
        <v>5987</v>
      </c>
      <c r="D1369" s="268" t="s">
        <v>6064</v>
      </c>
    </row>
    <row r="1370" spans="1:4">
      <c r="A1370" s="268" t="s">
        <v>7995</v>
      </c>
      <c r="B1370" s="268" t="s">
        <v>2481</v>
      </c>
      <c r="C1370" s="268" t="s">
        <v>5987</v>
      </c>
      <c r="D1370" s="268" t="s">
        <v>6199</v>
      </c>
    </row>
    <row r="1371" spans="1:4">
      <c r="A1371" s="268" t="s">
        <v>7996</v>
      </c>
      <c r="B1371" s="268" t="s">
        <v>7997</v>
      </c>
      <c r="C1371" s="268" t="s">
        <v>5987</v>
      </c>
      <c r="D1371" s="268" t="s">
        <v>6091</v>
      </c>
    </row>
    <row r="1372" spans="1:4">
      <c r="A1372" s="268" t="s">
        <v>7998</v>
      </c>
      <c r="B1372" s="268" t="s">
        <v>7999</v>
      </c>
      <c r="C1372" s="268" t="s">
        <v>5987</v>
      </c>
      <c r="D1372" s="268" t="s">
        <v>110</v>
      </c>
    </row>
    <row r="1373" spans="1:4">
      <c r="A1373" s="268" t="s">
        <v>8000</v>
      </c>
      <c r="B1373" s="268" t="s">
        <v>3749</v>
      </c>
      <c r="C1373" s="268" t="s">
        <v>5987</v>
      </c>
      <c r="D1373" s="268" t="s">
        <v>64</v>
      </c>
    </row>
    <row r="1374" spans="1:4">
      <c r="A1374" s="268" t="s">
        <v>8001</v>
      </c>
      <c r="B1374" s="268" t="s">
        <v>8002</v>
      </c>
      <c r="C1374" s="268" t="s">
        <v>5987</v>
      </c>
      <c r="D1374" s="268" t="s">
        <v>110</v>
      </c>
    </row>
    <row r="1375" spans="1:4">
      <c r="A1375" s="268" t="s">
        <v>8003</v>
      </c>
      <c r="B1375" s="268" t="s">
        <v>1058</v>
      </c>
      <c r="C1375" s="268" t="s">
        <v>5987</v>
      </c>
      <c r="D1375" s="268" t="s">
        <v>110</v>
      </c>
    </row>
    <row r="1376" spans="1:4">
      <c r="A1376" s="268" t="s">
        <v>8004</v>
      </c>
      <c r="B1376" s="268" t="s">
        <v>2613</v>
      </c>
      <c r="C1376" s="268" t="s">
        <v>5987</v>
      </c>
      <c r="D1376" s="268" t="s">
        <v>5993</v>
      </c>
    </row>
    <row r="1377" spans="1:4">
      <c r="A1377" s="268" t="s">
        <v>8005</v>
      </c>
      <c r="B1377" s="268" t="s">
        <v>8006</v>
      </c>
      <c r="C1377" s="268" t="s">
        <v>5987</v>
      </c>
      <c r="D1377" s="268" t="s">
        <v>6199</v>
      </c>
    </row>
    <row r="1378" spans="1:4">
      <c r="A1378" s="268" t="s">
        <v>8007</v>
      </c>
      <c r="B1378" s="268" t="s">
        <v>8008</v>
      </c>
      <c r="C1378" s="268" t="s">
        <v>5987</v>
      </c>
      <c r="D1378" s="268" t="s">
        <v>6228</v>
      </c>
    </row>
    <row r="1379" spans="1:4">
      <c r="A1379" s="268" t="s">
        <v>8009</v>
      </c>
      <c r="B1379" s="268" t="s">
        <v>3657</v>
      </c>
      <c r="C1379" s="268" t="s">
        <v>5987</v>
      </c>
      <c r="D1379" s="268" t="s">
        <v>6037</v>
      </c>
    </row>
    <row r="1380" spans="1:4">
      <c r="A1380" s="268" t="s">
        <v>8010</v>
      </c>
      <c r="B1380" s="268" t="s">
        <v>8011</v>
      </c>
      <c r="C1380" s="268" t="s">
        <v>5987</v>
      </c>
      <c r="D1380" s="268" t="s">
        <v>6072</v>
      </c>
    </row>
    <row r="1381" spans="1:4">
      <c r="A1381" s="268" t="s">
        <v>8012</v>
      </c>
      <c r="B1381" s="268" t="s">
        <v>2853</v>
      </c>
      <c r="C1381" s="268" t="s">
        <v>5987</v>
      </c>
      <c r="D1381" s="268" t="s">
        <v>6344</v>
      </c>
    </row>
    <row r="1382" spans="1:4">
      <c r="A1382" s="268" t="s">
        <v>8013</v>
      </c>
      <c r="B1382" s="268" t="s">
        <v>8014</v>
      </c>
      <c r="C1382" s="268" t="s">
        <v>5987</v>
      </c>
      <c r="D1382" s="268" t="s">
        <v>6023</v>
      </c>
    </row>
    <row r="1383" spans="1:4">
      <c r="A1383" s="268" t="s">
        <v>8015</v>
      </c>
      <c r="B1383" s="268" t="s">
        <v>3655</v>
      </c>
      <c r="C1383" s="268" t="s">
        <v>5987</v>
      </c>
      <c r="D1383" s="268" t="s">
        <v>6011</v>
      </c>
    </row>
    <row r="1384" spans="1:4">
      <c r="A1384" s="268" t="s">
        <v>8016</v>
      </c>
      <c r="B1384" s="268" t="s">
        <v>8017</v>
      </c>
      <c r="C1384" s="268" t="s">
        <v>5987</v>
      </c>
      <c r="D1384" s="268" t="s">
        <v>6011</v>
      </c>
    </row>
    <row r="1385" spans="1:4">
      <c r="A1385" s="268" t="s">
        <v>8018</v>
      </c>
      <c r="B1385" s="268" t="s">
        <v>2991</v>
      </c>
      <c r="C1385" s="268" t="s">
        <v>5987</v>
      </c>
      <c r="D1385" s="268" t="s">
        <v>5993</v>
      </c>
    </row>
    <row r="1386" spans="1:4">
      <c r="A1386" s="268" t="s">
        <v>8019</v>
      </c>
      <c r="B1386" s="268" t="s">
        <v>3575</v>
      </c>
      <c r="C1386" s="268" t="s">
        <v>5987</v>
      </c>
      <c r="D1386" s="268" t="s">
        <v>6004</v>
      </c>
    </row>
    <row r="1387" spans="1:4">
      <c r="A1387" s="268" t="s">
        <v>8020</v>
      </c>
      <c r="B1387" s="268" t="s">
        <v>8021</v>
      </c>
      <c r="C1387" s="268" t="s">
        <v>5987</v>
      </c>
      <c r="D1387" s="268" t="s">
        <v>110</v>
      </c>
    </row>
    <row r="1388" spans="1:4">
      <c r="A1388" s="268" t="s">
        <v>8022</v>
      </c>
      <c r="B1388" s="268" t="s">
        <v>8023</v>
      </c>
      <c r="C1388" s="268" t="s">
        <v>5987</v>
      </c>
      <c r="D1388" s="268" t="s">
        <v>6037</v>
      </c>
    </row>
    <row r="1389" spans="1:4">
      <c r="A1389" s="268" t="s">
        <v>8024</v>
      </c>
      <c r="B1389" s="268" t="s">
        <v>3763</v>
      </c>
      <c r="C1389" s="268" t="s">
        <v>5987</v>
      </c>
      <c r="D1389" s="268" t="s">
        <v>5993</v>
      </c>
    </row>
    <row r="1390" spans="1:4">
      <c r="A1390" s="268" t="s">
        <v>8025</v>
      </c>
      <c r="B1390" s="268" t="s">
        <v>1474</v>
      </c>
      <c r="C1390" s="268" t="s">
        <v>5987</v>
      </c>
      <c r="D1390" s="268" t="s">
        <v>5993</v>
      </c>
    </row>
    <row r="1391" spans="1:4">
      <c r="A1391" s="268" t="s">
        <v>8026</v>
      </c>
      <c r="B1391" s="268" t="s">
        <v>8027</v>
      </c>
      <c r="C1391" s="268" t="s">
        <v>5987</v>
      </c>
      <c r="D1391" s="268" t="s">
        <v>5993</v>
      </c>
    </row>
    <row r="1392" spans="1:4">
      <c r="A1392" s="268" t="s">
        <v>8028</v>
      </c>
      <c r="B1392" s="268" t="s">
        <v>2085</v>
      </c>
      <c r="C1392" s="268" t="s">
        <v>5987</v>
      </c>
      <c r="D1392" s="268" t="s">
        <v>6228</v>
      </c>
    </row>
    <row r="1393" spans="1:4">
      <c r="A1393" s="268" t="s">
        <v>8029</v>
      </c>
      <c r="B1393" s="268" t="s">
        <v>8030</v>
      </c>
      <c r="C1393" s="268" t="s">
        <v>5987</v>
      </c>
      <c r="D1393" s="268" t="s">
        <v>6004</v>
      </c>
    </row>
    <row r="1394" spans="1:4">
      <c r="A1394" s="268" t="s">
        <v>8031</v>
      </c>
      <c r="B1394" s="268" t="s">
        <v>8032</v>
      </c>
      <c r="C1394" s="268" t="s">
        <v>5987</v>
      </c>
      <c r="D1394" s="268" t="s">
        <v>5999</v>
      </c>
    </row>
    <row r="1395" spans="1:4">
      <c r="A1395" s="268" t="s">
        <v>8033</v>
      </c>
      <c r="B1395" s="268" t="s">
        <v>8034</v>
      </c>
      <c r="C1395" s="268" t="s">
        <v>5987</v>
      </c>
      <c r="D1395" s="268" t="s">
        <v>64</v>
      </c>
    </row>
    <row r="1396" spans="1:4">
      <c r="A1396" s="268" t="s">
        <v>8035</v>
      </c>
      <c r="B1396" s="268" t="s">
        <v>8036</v>
      </c>
      <c r="C1396" s="268" t="s">
        <v>5987</v>
      </c>
      <c r="D1396" s="268" t="s">
        <v>6023</v>
      </c>
    </row>
    <row r="1397" spans="1:4">
      <c r="A1397" s="268" t="s">
        <v>8037</v>
      </c>
      <c r="B1397" s="268" t="s">
        <v>2507</v>
      </c>
      <c r="C1397" s="268" t="s">
        <v>5987</v>
      </c>
      <c r="D1397" s="268" t="s">
        <v>5988</v>
      </c>
    </row>
    <row r="1398" spans="1:4">
      <c r="A1398" s="268" t="s">
        <v>8038</v>
      </c>
      <c r="B1398" s="268" t="s">
        <v>3375</v>
      </c>
      <c r="C1398" s="268" t="s">
        <v>5987</v>
      </c>
      <c r="D1398" s="268" t="s">
        <v>6064</v>
      </c>
    </row>
    <row r="1399" spans="1:4">
      <c r="A1399" s="268" t="s">
        <v>8039</v>
      </c>
      <c r="B1399" s="268" t="s">
        <v>2667</v>
      </c>
      <c r="C1399" s="268" t="s">
        <v>5987</v>
      </c>
      <c r="D1399" s="268" t="s">
        <v>6228</v>
      </c>
    </row>
    <row r="1400" spans="1:4">
      <c r="A1400" s="268" t="s">
        <v>8040</v>
      </c>
      <c r="B1400" s="268" t="s">
        <v>8041</v>
      </c>
      <c r="C1400" s="268" t="s">
        <v>5987</v>
      </c>
      <c r="D1400" s="268" t="s">
        <v>110</v>
      </c>
    </row>
    <row r="1401" spans="1:4">
      <c r="A1401" s="268" t="s">
        <v>8042</v>
      </c>
      <c r="B1401" s="268" t="s">
        <v>8043</v>
      </c>
      <c r="C1401" s="268" t="s">
        <v>5987</v>
      </c>
      <c r="D1401" s="268" t="s">
        <v>6037</v>
      </c>
    </row>
    <row r="1402" spans="1:4">
      <c r="A1402" s="268" t="s">
        <v>8044</v>
      </c>
      <c r="B1402" s="268" t="s">
        <v>1540</v>
      </c>
      <c r="C1402" s="268" t="s">
        <v>5987</v>
      </c>
      <c r="D1402" s="268" t="s">
        <v>5993</v>
      </c>
    </row>
    <row r="1403" spans="1:4">
      <c r="A1403" s="268" t="s">
        <v>8045</v>
      </c>
      <c r="B1403" s="268" t="s">
        <v>8046</v>
      </c>
      <c r="C1403" s="268" t="s">
        <v>5987</v>
      </c>
      <c r="D1403" s="268" t="s">
        <v>6079</v>
      </c>
    </row>
    <row r="1404" spans="1:4">
      <c r="A1404" s="268" t="s">
        <v>8047</v>
      </c>
      <c r="B1404" s="268" t="s">
        <v>8048</v>
      </c>
      <c r="C1404" s="268" t="s">
        <v>5987</v>
      </c>
      <c r="D1404" s="268" t="s">
        <v>6079</v>
      </c>
    </row>
    <row r="1405" spans="1:4">
      <c r="A1405" s="268" t="s">
        <v>8049</v>
      </c>
      <c r="B1405" s="268" t="s">
        <v>8050</v>
      </c>
      <c r="C1405" s="268" t="s">
        <v>5987</v>
      </c>
      <c r="D1405" s="268" t="s">
        <v>6072</v>
      </c>
    </row>
    <row r="1406" spans="1:4">
      <c r="A1406" s="268" t="s">
        <v>8051</v>
      </c>
      <c r="B1406" s="268" t="s">
        <v>8052</v>
      </c>
      <c r="C1406" s="268" t="s">
        <v>5987</v>
      </c>
      <c r="D1406" s="268" t="s">
        <v>5991</v>
      </c>
    </row>
    <row r="1407" spans="1:4">
      <c r="A1407" s="268" t="s">
        <v>8053</v>
      </c>
      <c r="B1407" s="268" t="s">
        <v>8054</v>
      </c>
      <c r="C1407" s="268" t="s">
        <v>5987</v>
      </c>
      <c r="D1407" s="268" t="s">
        <v>5991</v>
      </c>
    </row>
    <row r="1408" spans="1:4">
      <c r="A1408" s="268" t="s">
        <v>8055</v>
      </c>
      <c r="B1408" s="268" t="s">
        <v>8056</v>
      </c>
      <c r="C1408" s="268" t="s">
        <v>5987</v>
      </c>
      <c r="D1408" s="268" t="s">
        <v>5991</v>
      </c>
    </row>
    <row r="1409" spans="1:4">
      <c r="A1409" s="268" t="s">
        <v>8057</v>
      </c>
      <c r="B1409" s="268" t="s">
        <v>8058</v>
      </c>
      <c r="C1409" s="268" t="s">
        <v>5987</v>
      </c>
      <c r="D1409" s="268" t="s">
        <v>5991</v>
      </c>
    </row>
    <row r="1410" spans="1:4">
      <c r="A1410" s="268" t="s">
        <v>8059</v>
      </c>
      <c r="B1410" s="268" t="s">
        <v>8060</v>
      </c>
      <c r="C1410" s="268" t="s">
        <v>5987</v>
      </c>
      <c r="D1410" s="268" t="s">
        <v>5991</v>
      </c>
    </row>
    <row r="1411" spans="1:4">
      <c r="A1411" s="268" t="s">
        <v>8061</v>
      </c>
      <c r="B1411" s="268" t="s">
        <v>8062</v>
      </c>
      <c r="C1411" s="268" t="s">
        <v>5987</v>
      </c>
      <c r="D1411" s="268" t="s">
        <v>5988</v>
      </c>
    </row>
    <row r="1412" spans="1:4">
      <c r="A1412" s="268" t="s">
        <v>8063</v>
      </c>
      <c r="B1412" s="268" t="s">
        <v>1929</v>
      </c>
      <c r="C1412" s="268" t="s">
        <v>5987</v>
      </c>
      <c r="D1412" s="268" t="s">
        <v>5993</v>
      </c>
    </row>
    <row r="1413" spans="1:4">
      <c r="A1413" s="268" t="s">
        <v>8064</v>
      </c>
      <c r="B1413" s="268" t="s">
        <v>8065</v>
      </c>
      <c r="C1413" s="268" t="s">
        <v>5987</v>
      </c>
      <c r="D1413" s="268" t="s">
        <v>5991</v>
      </c>
    </row>
    <row r="1414" spans="1:4">
      <c r="A1414" s="268" t="s">
        <v>8066</v>
      </c>
      <c r="B1414" s="268" t="s">
        <v>8067</v>
      </c>
      <c r="C1414" s="268" t="s">
        <v>5987</v>
      </c>
      <c r="D1414" s="268" t="s">
        <v>5993</v>
      </c>
    </row>
    <row r="1415" spans="1:4">
      <c r="A1415" s="268" t="s">
        <v>8068</v>
      </c>
      <c r="B1415" s="268" t="s">
        <v>1305</v>
      </c>
      <c r="C1415" s="268" t="s">
        <v>5987</v>
      </c>
      <c r="D1415" s="268" t="s">
        <v>6199</v>
      </c>
    </row>
    <row r="1416" spans="1:4">
      <c r="A1416" s="268" t="s">
        <v>8069</v>
      </c>
      <c r="B1416" s="268" t="s">
        <v>8070</v>
      </c>
      <c r="C1416" s="268" t="s">
        <v>5987</v>
      </c>
      <c r="D1416" s="268" t="s">
        <v>5991</v>
      </c>
    </row>
    <row r="1417" spans="1:4">
      <c r="A1417" s="268" t="s">
        <v>8071</v>
      </c>
      <c r="B1417" s="268" t="s">
        <v>1668</v>
      </c>
      <c r="C1417" s="268" t="s">
        <v>5987</v>
      </c>
      <c r="D1417" s="268" t="s">
        <v>6228</v>
      </c>
    </row>
    <row r="1418" spans="1:4">
      <c r="A1418" s="268" t="s">
        <v>8072</v>
      </c>
      <c r="B1418" s="268" t="s">
        <v>899</v>
      </c>
      <c r="C1418" s="268" t="s">
        <v>5987</v>
      </c>
      <c r="D1418" s="268" t="s">
        <v>6064</v>
      </c>
    </row>
    <row r="1419" spans="1:4">
      <c r="A1419" s="268" t="s">
        <v>8073</v>
      </c>
      <c r="B1419" s="268" t="s">
        <v>1636</v>
      </c>
      <c r="C1419" s="268" t="s">
        <v>5987</v>
      </c>
      <c r="D1419" s="268" t="s">
        <v>6228</v>
      </c>
    </row>
    <row r="1420" spans="1:4">
      <c r="A1420" s="268" t="s">
        <v>8074</v>
      </c>
      <c r="B1420" s="268" t="s">
        <v>3249</v>
      </c>
      <c r="C1420" s="268" t="s">
        <v>5987</v>
      </c>
      <c r="D1420" s="268" t="s">
        <v>6079</v>
      </c>
    </row>
    <row r="1421" spans="1:4">
      <c r="A1421" s="268" t="s">
        <v>8075</v>
      </c>
      <c r="B1421" s="268" t="s">
        <v>8076</v>
      </c>
      <c r="C1421" s="268" t="s">
        <v>5987</v>
      </c>
      <c r="D1421" s="268" t="s">
        <v>5991</v>
      </c>
    </row>
    <row r="1422" spans="1:4">
      <c r="A1422" s="268" t="s">
        <v>8077</v>
      </c>
      <c r="B1422" s="268" t="s">
        <v>8078</v>
      </c>
      <c r="C1422" s="268" t="s">
        <v>5987</v>
      </c>
      <c r="D1422" s="268" t="s">
        <v>5991</v>
      </c>
    </row>
    <row r="1423" spans="1:4">
      <c r="A1423" s="268" t="s">
        <v>8079</v>
      </c>
      <c r="B1423" s="268" t="s">
        <v>1548</v>
      </c>
      <c r="C1423" s="268" t="s">
        <v>5987</v>
      </c>
      <c r="D1423" s="268" t="s">
        <v>5999</v>
      </c>
    </row>
    <row r="1424" spans="1:4">
      <c r="A1424" s="268" t="s">
        <v>8080</v>
      </c>
      <c r="B1424" s="268" t="s">
        <v>2173</v>
      </c>
      <c r="C1424" s="268" t="s">
        <v>5987</v>
      </c>
      <c r="D1424" s="268" t="s">
        <v>6004</v>
      </c>
    </row>
    <row r="1425" spans="1:4">
      <c r="A1425" s="268" t="s">
        <v>8081</v>
      </c>
      <c r="B1425" s="268" t="s">
        <v>2535</v>
      </c>
      <c r="C1425" s="268" t="s">
        <v>5987</v>
      </c>
      <c r="D1425" s="268" t="s">
        <v>6037</v>
      </c>
    </row>
    <row r="1426" spans="1:4">
      <c r="A1426" s="268" t="s">
        <v>8082</v>
      </c>
      <c r="B1426" s="268" t="s">
        <v>8083</v>
      </c>
      <c r="C1426" s="268" t="s">
        <v>5987</v>
      </c>
      <c r="D1426" s="268" t="s">
        <v>5991</v>
      </c>
    </row>
    <row r="1427" spans="1:4">
      <c r="A1427" s="268" t="s">
        <v>8084</v>
      </c>
      <c r="B1427" s="268" t="s">
        <v>2905</v>
      </c>
      <c r="C1427" s="268" t="s">
        <v>5987</v>
      </c>
      <c r="D1427" s="268" t="s">
        <v>6004</v>
      </c>
    </row>
    <row r="1428" spans="1:4">
      <c r="A1428" s="268" t="s">
        <v>8085</v>
      </c>
      <c r="B1428" s="268" t="s">
        <v>2641</v>
      </c>
      <c r="C1428" s="268" t="s">
        <v>5987</v>
      </c>
      <c r="D1428" s="268" t="s">
        <v>6002</v>
      </c>
    </row>
    <row r="1429" spans="1:4">
      <c r="A1429" s="268" t="s">
        <v>8086</v>
      </c>
      <c r="B1429" s="268" t="s">
        <v>1375</v>
      </c>
      <c r="C1429" s="268" t="s">
        <v>5987</v>
      </c>
      <c r="D1429" s="268" t="s">
        <v>6023</v>
      </c>
    </row>
    <row r="1430" spans="1:4">
      <c r="A1430" s="268" t="s">
        <v>8087</v>
      </c>
      <c r="B1430" s="268" t="s">
        <v>2083</v>
      </c>
      <c r="C1430" s="268" t="s">
        <v>5987</v>
      </c>
      <c r="D1430" s="268" t="s">
        <v>6199</v>
      </c>
    </row>
    <row r="1431" spans="1:4">
      <c r="A1431" s="268" t="s">
        <v>8088</v>
      </c>
      <c r="B1431" s="268" t="s">
        <v>8089</v>
      </c>
      <c r="C1431" s="268" t="s">
        <v>5987</v>
      </c>
      <c r="D1431" s="268" t="s">
        <v>64</v>
      </c>
    </row>
    <row r="1432" spans="1:4">
      <c r="A1432" s="268" t="s">
        <v>8090</v>
      </c>
      <c r="B1432" s="268" t="s">
        <v>8091</v>
      </c>
      <c r="C1432" s="268" t="s">
        <v>5987</v>
      </c>
      <c r="D1432" s="268" t="s">
        <v>110</v>
      </c>
    </row>
    <row r="1433" spans="1:4">
      <c r="A1433" s="268" t="s">
        <v>8092</v>
      </c>
      <c r="B1433" s="268" t="s">
        <v>2099</v>
      </c>
      <c r="C1433" s="268" t="s">
        <v>5987</v>
      </c>
      <c r="D1433" s="268" t="s">
        <v>6064</v>
      </c>
    </row>
    <row r="1434" spans="1:4">
      <c r="A1434" s="268" t="s">
        <v>8093</v>
      </c>
      <c r="B1434" s="268" t="s">
        <v>1698</v>
      </c>
      <c r="C1434" s="268" t="s">
        <v>5987</v>
      </c>
      <c r="D1434" s="268" t="s">
        <v>64</v>
      </c>
    </row>
    <row r="1435" spans="1:4">
      <c r="A1435" s="268" t="s">
        <v>8094</v>
      </c>
      <c r="B1435" s="268" t="s">
        <v>8095</v>
      </c>
      <c r="C1435" s="268" t="s">
        <v>5987</v>
      </c>
      <c r="D1435" s="268" t="s">
        <v>110</v>
      </c>
    </row>
    <row r="1436" spans="1:4">
      <c r="A1436" s="268" t="s">
        <v>8096</v>
      </c>
      <c r="B1436" s="268" t="s">
        <v>1347</v>
      </c>
      <c r="C1436" s="268" t="s">
        <v>5987</v>
      </c>
      <c r="D1436" s="268" t="s">
        <v>6023</v>
      </c>
    </row>
    <row r="1437" spans="1:4">
      <c r="A1437" s="268" t="s">
        <v>8097</v>
      </c>
      <c r="B1437" s="268" t="s">
        <v>1251</v>
      </c>
      <c r="C1437" s="268" t="s">
        <v>5987</v>
      </c>
      <c r="D1437" s="268" t="s">
        <v>6072</v>
      </c>
    </row>
    <row r="1438" spans="1:4">
      <c r="A1438" s="268" t="s">
        <v>8098</v>
      </c>
      <c r="B1438" s="268" t="s">
        <v>3543</v>
      </c>
      <c r="C1438" s="268" t="s">
        <v>5987</v>
      </c>
      <c r="D1438" s="268" t="s">
        <v>5988</v>
      </c>
    </row>
    <row r="1439" spans="1:4">
      <c r="A1439" s="268" t="s">
        <v>8099</v>
      </c>
      <c r="B1439" s="268" t="s">
        <v>3171</v>
      </c>
      <c r="C1439" s="268" t="s">
        <v>5987</v>
      </c>
      <c r="D1439" s="268" t="s">
        <v>6004</v>
      </c>
    </row>
    <row r="1440" spans="1:4">
      <c r="A1440" s="268" t="s">
        <v>8100</v>
      </c>
      <c r="B1440" s="268" t="s">
        <v>1129</v>
      </c>
      <c r="C1440" s="268" t="s">
        <v>5987</v>
      </c>
      <c r="D1440" s="268" t="s">
        <v>6072</v>
      </c>
    </row>
    <row r="1441" spans="1:4">
      <c r="A1441" s="268" t="s">
        <v>8101</v>
      </c>
      <c r="B1441" s="268" t="s">
        <v>762</v>
      </c>
      <c r="C1441" s="268" t="s">
        <v>5987</v>
      </c>
      <c r="D1441" s="268" t="s">
        <v>6240</v>
      </c>
    </row>
    <row r="1442" spans="1:4">
      <c r="A1442" s="268" t="s">
        <v>8102</v>
      </c>
      <c r="B1442" s="268" t="s">
        <v>8103</v>
      </c>
      <c r="C1442" s="268" t="s">
        <v>5987</v>
      </c>
      <c r="D1442" s="268" t="s">
        <v>5991</v>
      </c>
    </row>
    <row r="1443" spans="1:4">
      <c r="A1443" s="268" t="s">
        <v>8104</v>
      </c>
      <c r="B1443" s="268" t="s">
        <v>1879</v>
      </c>
      <c r="C1443" s="268" t="s">
        <v>5987</v>
      </c>
      <c r="D1443" s="268" t="s">
        <v>5991</v>
      </c>
    </row>
    <row r="1444" spans="1:4">
      <c r="A1444" s="268" t="s">
        <v>8105</v>
      </c>
      <c r="B1444" s="268" t="s">
        <v>3003</v>
      </c>
      <c r="C1444" s="268" t="s">
        <v>5987</v>
      </c>
      <c r="D1444" s="268" t="s">
        <v>6079</v>
      </c>
    </row>
    <row r="1445" spans="1:4">
      <c r="A1445" s="268" t="s">
        <v>8106</v>
      </c>
      <c r="B1445" s="268" t="s">
        <v>8107</v>
      </c>
      <c r="C1445" s="268" t="s">
        <v>5987</v>
      </c>
      <c r="D1445" s="268" t="s">
        <v>6023</v>
      </c>
    </row>
    <row r="1446" spans="1:4">
      <c r="A1446" s="268" t="s">
        <v>8108</v>
      </c>
      <c r="B1446" s="268" t="s">
        <v>3087</v>
      </c>
      <c r="C1446" s="268" t="s">
        <v>5987</v>
      </c>
      <c r="D1446" s="268" t="s">
        <v>64</v>
      </c>
    </row>
    <row r="1447" spans="1:4">
      <c r="A1447" s="268" t="s">
        <v>8109</v>
      </c>
      <c r="B1447" s="268" t="s">
        <v>1819</v>
      </c>
      <c r="C1447" s="268" t="s">
        <v>5987</v>
      </c>
      <c r="D1447" s="268" t="s">
        <v>5999</v>
      </c>
    </row>
    <row r="1448" spans="1:4">
      <c r="A1448" s="268" t="s">
        <v>8110</v>
      </c>
      <c r="B1448" s="268" t="s">
        <v>8111</v>
      </c>
      <c r="C1448" s="268" t="s">
        <v>5987</v>
      </c>
      <c r="D1448" s="268" t="s">
        <v>110</v>
      </c>
    </row>
    <row r="1449" spans="1:4">
      <c r="A1449" s="268" t="s">
        <v>8112</v>
      </c>
      <c r="B1449" s="268" t="s">
        <v>3489</v>
      </c>
      <c r="C1449" s="268" t="s">
        <v>5987</v>
      </c>
      <c r="D1449" s="268" t="s">
        <v>6203</v>
      </c>
    </row>
    <row r="1450" spans="1:4">
      <c r="A1450" s="268" t="s">
        <v>8113</v>
      </c>
      <c r="B1450" s="268" t="s">
        <v>778</v>
      </c>
      <c r="C1450" s="268" t="s">
        <v>5987</v>
      </c>
      <c r="D1450" s="268" t="s">
        <v>6072</v>
      </c>
    </row>
    <row r="1451" spans="1:4">
      <c r="A1451" s="268" t="s">
        <v>8114</v>
      </c>
      <c r="B1451" s="268" t="s">
        <v>3449</v>
      </c>
      <c r="C1451" s="268" t="s">
        <v>5987</v>
      </c>
      <c r="D1451" s="268" t="s">
        <v>6240</v>
      </c>
    </row>
    <row r="1452" spans="1:4">
      <c r="A1452" s="268" t="s">
        <v>8115</v>
      </c>
      <c r="B1452" s="268" t="s">
        <v>8116</v>
      </c>
      <c r="C1452" s="268" t="s">
        <v>5987</v>
      </c>
      <c r="D1452" s="268" t="s">
        <v>5988</v>
      </c>
    </row>
    <row r="1453" spans="1:4">
      <c r="A1453" s="268" t="s">
        <v>8117</v>
      </c>
      <c r="B1453" s="268" t="s">
        <v>2669</v>
      </c>
      <c r="C1453" s="268" t="s">
        <v>5987</v>
      </c>
      <c r="D1453" s="268" t="s">
        <v>5999</v>
      </c>
    </row>
    <row r="1454" spans="1:4">
      <c r="A1454" s="268" t="s">
        <v>8118</v>
      </c>
      <c r="B1454" s="268" t="s">
        <v>1769</v>
      </c>
      <c r="C1454" s="268" t="s">
        <v>5987</v>
      </c>
      <c r="D1454" s="268" t="s">
        <v>6011</v>
      </c>
    </row>
    <row r="1455" spans="1:4">
      <c r="A1455" s="268" t="s">
        <v>8119</v>
      </c>
      <c r="B1455" s="268" t="s">
        <v>3629</v>
      </c>
      <c r="C1455" s="268" t="s">
        <v>5987</v>
      </c>
      <c r="D1455" s="268" t="s">
        <v>6344</v>
      </c>
    </row>
    <row r="1456" spans="1:4">
      <c r="A1456" s="268" t="s">
        <v>8120</v>
      </c>
      <c r="B1456" s="268" t="s">
        <v>8121</v>
      </c>
      <c r="C1456" s="268" t="s">
        <v>5987</v>
      </c>
      <c r="D1456" s="268" t="s">
        <v>5988</v>
      </c>
    </row>
    <row r="1457" spans="1:4">
      <c r="A1457" s="268" t="s">
        <v>8122</v>
      </c>
      <c r="B1457" s="268" t="s">
        <v>1542</v>
      </c>
      <c r="C1457" s="268" t="s">
        <v>5987</v>
      </c>
      <c r="D1457" s="268" t="s">
        <v>110</v>
      </c>
    </row>
    <row r="1458" spans="1:4">
      <c r="A1458" s="268" t="s">
        <v>8123</v>
      </c>
      <c r="B1458" s="268" t="s">
        <v>3095</v>
      </c>
      <c r="C1458" s="268" t="s">
        <v>5987</v>
      </c>
      <c r="D1458" s="268" t="s">
        <v>5993</v>
      </c>
    </row>
    <row r="1459" spans="1:4">
      <c r="A1459" s="268" t="s">
        <v>8124</v>
      </c>
      <c r="B1459" s="268" t="s">
        <v>1317</v>
      </c>
      <c r="C1459" s="268" t="s">
        <v>5987</v>
      </c>
      <c r="D1459" s="268" t="s">
        <v>6023</v>
      </c>
    </row>
    <row r="1460" spans="1:4">
      <c r="A1460" s="268" t="s">
        <v>8125</v>
      </c>
      <c r="B1460" s="268" t="s">
        <v>3387</v>
      </c>
      <c r="C1460" s="268" t="s">
        <v>5987</v>
      </c>
      <c r="D1460" s="268" t="s">
        <v>6344</v>
      </c>
    </row>
    <row r="1461" spans="1:4">
      <c r="A1461" s="268" t="s">
        <v>8126</v>
      </c>
      <c r="B1461" s="268" t="s">
        <v>3271</v>
      </c>
      <c r="C1461" s="268" t="s">
        <v>5987</v>
      </c>
      <c r="D1461" s="268" t="s">
        <v>5999</v>
      </c>
    </row>
    <row r="1462" spans="1:4">
      <c r="A1462" s="268" t="s">
        <v>8127</v>
      </c>
      <c r="B1462" s="268" t="s">
        <v>2899</v>
      </c>
      <c r="C1462" s="268" t="s">
        <v>5987</v>
      </c>
      <c r="D1462" s="268" t="s">
        <v>6199</v>
      </c>
    </row>
    <row r="1463" spans="1:4">
      <c r="A1463" s="268" t="s">
        <v>8128</v>
      </c>
      <c r="B1463" s="268" t="s">
        <v>2243</v>
      </c>
      <c r="C1463" s="268" t="s">
        <v>5987</v>
      </c>
      <c r="D1463" s="268" t="s">
        <v>5988</v>
      </c>
    </row>
    <row r="1464" spans="1:4">
      <c r="A1464" s="268" t="s">
        <v>8129</v>
      </c>
      <c r="B1464" s="268" t="s">
        <v>3331</v>
      </c>
      <c r="C1464" s="268" t="s">
        <v>5987</v>
      </c>
      <c r="D1464" s="268" t="s">
        <v>64</v>
      </c>
    </row>
    <row r="1465" spans="1:4">
      <c r="A1465" s="268" t="s">
        <v>8130</v>
      </c>
      <c r="B1465" s="268" t="s">
        <v>8131</v>
      </c>
      <c r="C1465" s="268" t="s">
        <v>5987</v>
      </c>
      <c r="D1465" s="268" t="s">
        <v>6004</v>
      </c>
    </row>
    <row r="1466" spans="1:4">
      <c r="A1466" s="268" t="s">
        <v>8132</v>
      </c>
      <c r="B1466" s="268" t="s">
        <v>3699</v>
      </c>
      <c r="C1466" s="268" t="s">
        <v>5987</v>
      </c>
      <c r="D1466" s="268" t="s">
        <v>6064</v>
      </c>
    </row>
    <row r="1467" spans="1:4">
      <c r="A1467" s="268" t="s">
        <v>8133</v>
      </c>
      <c r="B1467" s="268" t="s">
        <v>8134</v>
      </c>
      <c r="C1467" s="268" t="s">
        <v>5987</v>
      </c>
      <c r="D1467" s="268" t="s">
        <v>6072</v>
      </c>
    </row>
    <row r="1468" spans="1:4">
      <c r="A1468" s="268" t="s">
        <v>8135</v>
      </c>
      <c r="B1468" s="268" t="s">
        <v>8136</v>
      </c>
      <c r="C1468" s="268" t="s">
        <v>5987</v>
      </c>
      <c r="D1468" s="268" t="s">
        <v>6072</v>
      </c>
    </row>
    <row r="1469" spans="1:4">
      <c r="A1469" s="268" t="s">
        <v>8137</v>
      </c>
      <c r="B1469" s="268" t="s">
        <v>3501</v>
      </c>
      <c r="C1469" s="268" t="s">
        <v>5987</v>
      </c>
      <c r="D1469" s="268" t="s">
        <v>6199</v>
      </c>
    </row>
    <row r="1470" spans="1:4">
      <c r="A1470" s="268" t="s">
        <v>8138</v>
      </c>
      <c r="B1470" s="268" t="s">
        <v>3687</v>
      </c>
      <c r="C1470" s="268" t="s">
        <v>5987</v>
      </c>
      <c r="D1470" s="268" t="s">
        <v>6139</v>
      </c>
    </row>
    <row r="1471" spans="1:4">
      <c r="A1471" s="268" t="s">
        <v>8139</v>
      </c>
      <c r="B1471" s="268" t="s">
        <v>8140</v>
      </c>
      <c r="C1471" s="268" t="s">
        <v>5987</v>
      </c>
      <c r="D1471" s="268" t="s">
        <v>5991</v>
      </c>
    </row>
    <row r="1472" spans="1:4">
      <c r="A1472" s="268" t="s">
        <v>8141</v>
      </c>
      <c r="B1472" s="268" t="s">
        <v>8142</v>
      </c>
      <c r="C1472" s="268" t="s">
        <v>5987</v>
      </c>
      <c r="D1472" s="268" t="s">
        <v>5991</v>
      </c>
    </row>
    <row r="1473" spans="1:4">
      <c r="A1473" s="268" t="s">
        <v>8143</v>
      </c>
      <c r="B1473" s="268" t="s">
        <v>8144</v>
      </c>
      <c r="C1473" s="268" t="s">
        <v>5987</v>
      </c>
      <c r="D1473" s="268" t="s">
        <v>5991</v>
      </c>
    </row>
    <row r="1474" spans="1:4">
      <c r="A1474" s="268" t="s">
        <v>8145</v>
      </c>
      <c r="B1474" s="268" t="s">
        <v>1570</v>
      </c>
      <c r="C1474" s="268" t="s">
        <v>5987</v>
      </c>
      <c r="D1474" s="268" t="s">
        <v>5991</v>
      </c>
    </row>
    <row r="1475" spans="1:4">
      <c r="A1475" s="268" t="s">
        <v>8146</v>
      </c>
      <c r="B1475" s="268" t="s">
        <v>2367</v>
      </c>
      <c r="C1475" s="268" t="s">
        <v>5987</v>
      </c>
      <c r="D1475" s="268" t="s">
        <v>6079</v>
      </c>
    </row>
    <row r="1476" spans="1:4">
      <c r="A1476" s="268" t="s">
        <v>8147</v>
      </c>
      <c r="B1476" s="268" t="s">
        <v>8148</v>
      </c>
      <c r="C1476" s="268" t="s">
        <v>5987</v>
      </c>
      <c r="D1476" s="268" t="s">
        <v>6064</v>
      </c>
    </row>
    <row r="1477" spans="1:4">
      <c r="A1477" s="268" t="s">
        <v>8149</v>
      </c>
      <c r="B1477" s="268" t="s">
        <v>8150</v>
      </c>
      <c r="C1477" s="268" t="s">
        <v>5987</v>
      </c>
      <c r="D1477" s="268" t="s">
        <v>6072</v>
      </c>
    </row>
    <row r="1478" spans="1:4">
      <c r="A1478" s="268" t="s">
        <v>8151</v>
      </c>
      <c r="B1478" s="268" t="s">
        <v>8152</v>
      </c>
      <c r="C1478" s="268" t="s">
        <v>5987</v>
      </c>
      <c r="D1478" s="268" t="s">
        <v>5991</v>
      </c>
    </row>
    <row r="1479" spans="1:4">
      <c r="A1479" s="268" t="s">
        <v>8153</v>
      </c>
      <c r="B1479" s="268" t="s">
        <v>8154</v>
      </c>
      <c r="C1479" s="268" t="s">
        <v>5987</v>
      </c>
      <c r="D1479" s="268" t="s">
        <v>6023</v>
      </c>
    </row>
    <row r="1480" spans="1:4">
      <c r="A1480" s="268" t="s">
        <v>8155</v>
      </c>
      <c r="B1480" s="268" t="s">
        <v>2465</v>
      </c>
      <c r="C1480" s="268" t="s">
        <v>5987</v>
      </c>
      <c r="D1480" s="268" t="s">
        <v>5999</v>
      </c>
    </row>
    <row r="1481" spans="1:4">
      <c r="A1481" s="268" t="s">
        <v>8156</v>
      </c>
      <c r="B1481" s="268" t="s">
        <v>8157</v>
      </c>
      <c r="C1481" s="268" t="s">
        <v>5987</v>
      </c>
      <c r="D1481" s="268" t="s">
        <v>5988</v>
      </c>
    </row>
    <row r="1482" spans="1:4">
      <c r="A1482" s="268" t="s">
        <v>8158</v>
      </c>
      <c r="B1482" s="268" t="s">
        <v>8159</v>
      </c>
      <c r="C1482" s="268" t="s">
        <v>5987</v>
      </c>
      <c r="D1482" s="268" t="s">
        <v>64</v>
      </c>
    </row>
    <row r="1483" spans="1:4">
      <c r="A1483" s="268" t="s">
        <v>8160</v>
      </c>
      <c r="B1483" s="268" t="s">
        <v>8161</v>
      </c>
      <c r="C1483" s="268" t="s">
        <v>5987</v>
      </c>
      <c r="D1483" s="268" t="s">
        <v>64</v>
      </c>
    </row>
    <row r="1484" spans="1:4">
      <c r="A1484" s="268" t="s">
        <v>8162</v>
      </c>
      <c r="B1484" s="268" t="s">
        <v>8163</v>
      </c>
      <c r="C1484" s="268" t="s">
        <v>5987</v>
      </c>
      <c r="D1484" s="268" t="s">
        <v>6199</v>
      </c>
    </row>
    <row r="1485" spans="1:4">
      <c r="A1485" s="268" t="s">
        <v>8164</v>
      </c>
      <c r="B1485" s="268" t="s">
        <v>8165</v>
      </c>
      <c r="C1485" s="268" t="s">
        <v>5987</v>
      </c>
      <c r="D1485" s="268" t="s">
        <v>5988</v>
      </c>
    </row>
    <row r="1486" spans="1:4">
      <c r="A1486" s="268" t="s">
        <v>8166</v>
      </c>
      <c r="B1486" s="268" t="s">
        <v>8167</v>
      </c>
      <c r="C1486" s="268" t="s">
        <v>5987</v>
      </c>
      <c r="D1486" s="268" t="s">
        <v>5996</v>
      </c>
    </row>
    <row r="1487" spans="1:4">
      <c r="A1487" s="268" t="s">
        <v>8168</v>
      </c>
      <c r="B1487" s="268" t="s">
        <v>8169</v>
      </c>
      <c r="C1487" s="268" t="s">
        <v>5987</v>
      </c>
      <c r="D1487" s="268" t="s">
        <v>6023</v>
      </c>
    </row>
    <row r="1488" spans="1:4">
      <c r="A1488" s="268" t="s">
        <v>8170</v>
      </c>
      <c r="B1488" s="268" t="s">
        <v>3759</v>
      </c>
      <c r="C1488" s="268" t="s">
        <v>5987</v>
      </c>
      <c r="D1488" s="268" t="s">
        <v>6079</v>
      </c>
    </row>
    <row r="1489" spans="1:4">
      <c r="A1489" s="268" t="s">
        <v>8171</v>
      </c>
      <c r="B1489" s="268" t="s">
        <v>3241</v>
      </c>
      <c r="C1489" s="268" t="s">
        <v>5987</v>
      </c>
      <c r="D1489" s="268" t="s">
        <v>6064</v>
      </c>
    </row>
    <row r="1490" spans="1:4">
      <c r="A1490" s="268" t="s">
        <v>8172</v>
      </c>
      <c r="B1490" s="268" t="s">
        <v>8173</v>
      </c>
      <c r="C1490" s="268" t="s">
        <v>5987</v>
      </c>
      <c r="D1490" s="268" t="s">
        <v>64</v>
      </c>
    </row>
    <row r="1491" spans="1:4">
      <c r="A1491" s="268" t="s">
        <v>8174</v>
      </c>
      <c r="B1491" s="268" t="s">
        <v>3009</v>
      </c>
      <c r="C1491" s="268" t="s">
        <v>5987</v>
      </c>
      <c r="D1491" s="268" t="s">
        <v>6031</v>
      </c>
    </row>
    <row r="1492" spans="1:4">
      <c r="A1492" s="268" t="s">
        <v>8175</v>
      </c>
      <c r="B1492" s="268" t="s">
        <v>8176</v>
      </c>
      <c r="C1492" s="268" t="s">
        <v>5987</v>
      </c>
      <c r="D1492" s="268" t="s">
        <v>6004</v>
      </c>
    </row>
    <row r="1493" spans="1:4">
      <c r="A1493" s="268" t="s">
        <v>8177</v>
      </c>
      <c r="B1493" s="268" t="s">
        <v>1231</v>
      </c>
      <c r="C1493" s="268" t="s">
        <v>5987</v>
      </c>
      <c r="D1493" s="268" t="s">
        <v>5996</v>
      </c>
    </row>
    <row r="1494" spans="1:4">
      <c r="A1494" s="268" t="s">
        <v>8178</v>
      </c>
      <c r="B1494" s="268" t="s">
        <v>8179</v>
      </c>
      <c r="C1494" s="268" t="s">
        <v>5987</v>
      </c>
      <c r="D1494" s="268" t="s">
        <v>5988</v>
      </c>
    </row>
    <row r="1495" spans="1:4">
      <c r="A1495" s="268" t="s">
        <v>8180</v>
      </c>
      <c r="B1495" s="268" t="s">
        <v>3041</v>
      </c>
      <c r="C1495" s="268" t="s">
        <v>5987</v>
      </c>
      <c r="D1495" s="268" t="s">
        <v>5999</v>
      </c>
    </row>
    <row r="1496" spans="1:4">
      <c r="A1496" s="268" t="s">
        <v>8181</v>
      </c>
      <c r="B1496" s="268" t="s">
        <v>2227</v>
      </c>
      <c r="C1496" s="268" t="s">
        <v>5987</v>
      </c>
      <c r="D1496" s="268" t="s">
        <v>110</v>
      </c>
    </row>
    <row r="1497" spans="1:4">
      <c r="A1497" s="268" t="s">
        <v>8182</v>
      </c>
      <c r="B1497" s="268" t="s">
        <v>2055</v>
      </c>
      <c r="C1497" s="268" t="s">
        <v>5987</v>
      </c>
      <c r="D1497" s="268" t="s">
        <v>64</v>
      </c>
    </row>
    <row r="1498" spans="1:4">
      <c r="A1498" s="268" t="s">
        <v>8183</v>
      </c>
      <c r="B1498" s="268" t="s">
        <v>2479</v>
      </c>
      <c r="C1498" s="268" t="s">
        <v>5987</v>
      </c>
      <c r="D1498" s="268" t="s">
        <v>6079</v>
      </c>
    </row>
    <row r="1499" spans="1:4">
      <c r="A1499" s="268" t="s">
        <v>8184</v>
      </c>
      <c r="B1499" s="268" t="s">
        <v>8185</v>
      </c>
      <c r="C1499" s="268" t="s">
        <v>5987</v>
      </c>
      <c r="D1499" s="268" t="s">
        <v>6072</v>
      </c>
    </row>
    <row r="1500" spans="1:4">
      <c r="A1500" s="268" t="s">
        <v>8186</v>
      </c>
      <c r="B1500" s="268" t="s">
        <v>8187</v>
      </c>
      <c r="C1500" s="268" t="s">
        <v>5987</v>
      </c>
      <c r="D1500" s="268" t="s">
        <v>6199</v>
      </c>
    </row>
    <row r="1501" spans="1:4">
      <c r="A1501" s="268" t="s">
        <v>8188</v>
      </c>
      <c r="B1501" s="268" t="s">
        <v>8189</v>
      </c>
      <c r="C1501" s="268" t="s">
        <v>5987</v>
      </c>
      <c r="D1501" s="268" t="s">
        <v>5988</v>
      </c>
    </row>
    <row r="1502" spans="1:4">
      <c r="A1502" s="268" t="s">
        <v>8190</v>
      </c>
      <c r="B1502" s="268" t="s">
        <v>8191</v>
      </c>
      <c r="C1502" s="268" t="s">
        <v>5987</v>
      </c>
      <c r="D1502" s="268" t="s">
        <v>110</v>
      </c>
    </row>
    <row r="1503" spans="1:4">
      <c r="A1503" s="268" t="s">
        <v>8192</v>
      </c>
      <c r="B1503" s="268" t="s">
        <v>1020</v>
      </c>
      <c r="C1503" s="268" t="s">
        <v>5987</v>
      </c>
      <c r="D1503" s="268" t="s">
        <v>5996</v>
      </c>
    </row>
    <row r="1504" spans="1:4">
      <c r="A1504" s="268" t="s">
        <v>8193</v>
      </c>
      <c r="B1504" s="268" t="s">
        <v>2315</v>
      </c>
      <c r="C1504" s="268" t="s">
        <v>5987</v>
      </c>
      <c r="D1504" s="268" t="s">
        <v>5991</v>
      </c>
    </row>
    <row r="1505" spans="1:4">
      <c r="A1505" s="268" t="s">
        <v>8194</v>
      </c>
      <c r="B1505" s="268" t="s">
        <v>8195</v>
      </c>
      <c r="C1505" s="268" t="s">
        <v>5987</v>
      </c>
      <c r="D1505" s="268" t="s">
        <v>6023</v>
      </c>
    </row>
    <row r="1506" spans="1:4">
      <c r="A1506" s="268" t="s">
        <v>8196</v>
      </c>
      <c r="B1506" s="268" t="s">
        <v>776</v>
      </c>
      <c r="C1506" s="268" t="s">
        <v>5987</v>
      </c>
      <c r="D1506" s="268" t="s">
        <v>110</v>
      </c>
    </row>
    <row r="1507" spans="1:4">
      <c r="A1507" s="268" t="s">
        <v>8197</v>
      </c>
      <c r="B1507" s="268" t="s">
        <v>1408</v>
      </c>
      <c r="C1507" s="268" t="s">
        <v>5987</v>
      </c>
      <c r="D1507" s="268" t="s">
        <v>6228</v>
      </c>
    </row>
    <row r="1508" spans="1:4">
      <c r="A1508" s="268" t="s">
        <v>8198</v>
      </c>
      <c r="B1508" s="268" t="s">
        <v>8199</v>
      </c>
      <c r="C1508" s="268" t="s">
        <v>5987</v>
      </c>
      <c r="D1508" s="268" t="s">
        <v>6228</v>
      </c>
    </row>
    <row r="1509" spans="1:4">
      <c r="A1509" s="268" t="s">
        <v>8200</v>
      </c>
      <c r="B1509" s="268" t="s">
        <v>556</v>
      </c>
      <c r="C1509" s="268" t="s">
        <v>5987</v>
      </c>
      <c r="D1509" s="268" t="s">
        <v>110</v>
      </c>
    </row>
    <row r="1510" spans="1:4">
      <c r="A1510" s="268" t="s">
        <v>8201</v>
      </c>
      <c r="B1510" s="268" t="s">
        <v>8202</v>
      </c>
      <c r="C1510" s="268" t="s">
        <v>5987</v>
      </c>
      <c r="D1510" s="268" t="s">
        <v>110</v>
      </c>
    </row>
    <row r="1511" spans="1:4">
      <c r="A1511" s="268" t="s">
        <v>8203</v>
      </c>
      <c r="B1511" s="268" t="s">
        <v>8204</v>
      </c>
      <c r="C1511" s="268" t="s">
        <v>5987</v>
      </c>
      <c r="D1511" s="268" t="s">
        <v>6104</v>
      </c>
    </row>
    <row r="1512" spans="1:4">
      <c r="A1512" s="268" t="s">
        <v>8205</v>
      </c>
      <c r="B1512" s="268" t="s">
        <v>564</v>
      </c>
      <c r="C1512" s="268" t="s">
        <v>5987</v>
      </c>
      <c r="D1512" s="268" t="s">
        <v>110</v>
      </c>
    </row>
    <row r="1513" spans="1:4">
      <c r="A1513" s="268" t="s">
        <v>8206</v>
      </c>
      <c r="B1513" s="268" t="s">
        <v>3235</v>
      </c>
      <c r="C1513" s="268" t="s">
        <v>5987</v>
      </c>
      <c r="D1513" s="268" t="s">
        <v>6004</v>
      </c>
    </row>
    <row r="1514" spans="1:4">
      <c r="A1514" s="268" t="s">
        <v>8207</v>
      </c>
      <c r="B1514" s="268" t="s">
        <v>3703</v>
      </c>
      <c r="C1514" s="268" t="s">
        <v>5987</v>
      </c>
      <c r="D1514" s="268" t="s">
        <v>5988</v>
      </c>
    </row>
    <row r="1515" spans="1:4">
      <c r="A1515" s="268" t="s">
        <v>8208</v>
      </c>
      <c r="B1515" s="268" t="s">
        <v>1361</v>
      </c>
      <c r="C1515" s="268" t="s">
        <v>5987</v>
      </c>
      <c r="D1515" s="268" t="s">
        <v>6199</v>
      </c>
    </row>
    <row r="1516" spans="1:4">
      <c r="A1516" s="268" t="s">
        <v>8209</v>
      </c>
      <c r="B1516" s="268" t="s">
        <v>2683</v>
      </c>
      <c r="C1516" s="268" t="s">
        <v>5987</v>
      </c>
      <c r="D1516" s="268" t="s">
        <v>6023</v>
      </c>
    </row>
    <row r="1517" spans="1:4">
      <c r="A1517" s="268" t="s">
        <v>8210</v>
      </c>
      <c r="B1517" s="268" t="s">
        <v>8211</v>
      </c>
      <c r="C1517" s="268" t="s">
        <v>5987</v>
      </c>
      <c r="D1517" s="268" t="s">
        <v>5993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종합</vt:lpstr>
      <vt:lpstr>EPS 성장율</vt:lpstr>
      <vt:lpstr>roe&amp;pbr</vt:lpstr>
      <vt:lpstr>야마구치요헤이</vt:lpstr>
      <vt:lpstr>RIM (개별)</vt:lpstr>
      <vt:lpstr>RIM (연결)</vt:lpstr>
      <vt:lpstr>무성장가치</vt:lpstr>
      <vt:lpstr>분기 환산주식수</vt:lpstr>
      <vt:lpstr>10년 환산주식수</vt:lpstr>
      <vt:lpstr>현재가</vt:lpstr>
      <vt:lpstr>Sheet3</vt:lpstr>
      <vt:lpstr>NAVER</vt:lpstr>
      <vt:lpstr>KOSPI_기업(KSR)</vt:lpstr>
      <vt:lpstr>KOSDAQ_기업(KSR)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MU</cp:lastModifiedBy>
  <dcterms:created xsi:type="dcterms:W3CDTF">2016-01-30T03:12:16Z</dcterms:created>
  <dcterms:modified xsi:type="dcterms:W3CDTF">2021-10-11T00:34:45Z</dcterms:modified>
</cp:coreProperties>
</file>